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ERMOTECNICA\2018\Licitacion 2018\Ejercicio APU 2018 - agosto ZONA NORTE\"/>
    </mc:Choice>
  </mc:AlternateContent>
  <bookViews>
    <workbookView xWindow="0" yWindow="0" windowWidth="14745" windowHeight="6780" firstSheet="1" activeTab="2"/>
  </bookViews>
  <sheets>
    <sheet name="PARAMETROS " sheetId="1" state="hidden" r:id="rId1"/>
    <sheet name="01 LISTADO" sheetId="9" r:id="rId2"/>
    <sheet name="02 MATERIALES" sheetId="6" r:id="rId3"/>
    <sheet name="03 EQUIPOS" sheetId="7" r:id="rId4"/>
    <sheet name="04 PERSONAL" sheetId="8" r:id="rId5"/>
    <sheet name="05 APU" sheetId="10" r:id="rId6"/>
    <sheet name="HERRAMIENTAS" sheetId="14" r:id="rId7"/>
    <sheet name="TD" sheetId="2" state="hidden" r:id="rId8"/>
    <sheet name="SALARIO PROP IND" sheetId="4" state="hidden" r:id="rId9"/>
    <sheet name="SALARIO NO PROP IND" sheetId="13" state="hidden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_______________A2" hidden="1">{#N/A,#N/A,FALSE,"Costos Productos 6A";#N/A,#N/A,FALSE,"Costo Unitario Total H-94-12"}</definedName>
    <definedName name="______________A2" hidden="1">{#N/A,#N/A,FALSE,"Costos Productos 6A";#N/A,#N/A,FALSE,"Costo Unitario Total H-94-12"}</definedName>
    <definedName name="_____________A2" hidden="1">{#N/A,#N/A,FALSE,"Costos Productos 6A";#N/A,#N/A,FALSE,"Costo Unitario Total H-94-12"}</definedName>
    <definedName name="___________A2" hidden="1">{#N/A,#N/A,FALSE,"Costos Productos 6A";#N/A,#N/A,FALSE,"Costo Unitario Total H-94-12"}</definedName>
    <definedName name="_________A2" hidden="1">{#N/A,#N/A,FALSE,"Costos Productos 6A";#N/A,#N/A,FALSE,"Costo Unitario Total H-94-12"}</definedName>
    <definedName name="_______A2" hidden="1">{#N/A,#N/A,FALSE,"Costos Productos 6A";#N/A,#N/A,FALSE,"Costo Unitario Total H-94-12"}</definedName>
    <definedName name="_____A2" hidden="1">{#N/A,#N/A,FALSE,"Costos Productos 6A";#N/A,#N/A,FALSE,"Costo Unitario Total H-94-12"}</definedName>
    <definedName name="____A2" hidden="1">{#N/A,#N/A,FALSE,"Costos Productos 6A";#N/A,#N/A,FALSE,"Costo Unitario Total H-94-12"}</definedName>
    <definedName name="___A2" hidden="1">{#N/A,#N/A,FALSE,"Costos Productos 6A";#N/A,#N/A,FALSE,"Costo Unitario Total H-94-12"}</definedName>
    <definedName name="__123Graph_A" localSheetId="9" hidden="1">#REF!</definedName>
    <definedName name="__123Graph_A" hidden="1">#REF!</definedName>
    <definedName name="__123Graph_AFRQACIRR" hidden="1">[1]Main!$FP$65:$FP$70</definedName>
    <definedName name="__123Graph_AFRQACNPV" hidden="1">[1]Main!$FP$65:$FP$70</definedName>
    <definedName name="__123Graph_AFRQACRES" hidden="1">[1]Main!$FP$65:$FP$70</definedName>
    <definedName name="__123Graph_AHSTGIRR" hidden="1">[1]Main!$FN$66:$FR$66</definedName>
    <definedName name="__123Graph_AHSTGNPV" hidden="1">[1]Main!$FN$66:$FR$66</definedName>
    <definedName name="__123Graph_AHSTGRES" hidden="1">[1]Main!$FN$66:$FR$66</definedName>
    <definedName name="__123Graph_B" localSheetId="9" hidden="1">#REF!</definedName>
    <definedName name="__123Graph_B" hidden="1">#REF!</definedName>
    <definedName name="__123Graph_BPERFORMANCE" localSheetId="9" hidden="1">[2]BQMPALOC!#REF!</definedName>
    <definedName name="__123Graph_BPERFORMANCE" hidden="1">[2]BQMPALOC!#REF!</definedName>
    <definedName name="__123Graph_C" localSheetId="9" hidden="1">[3]DATOS!#REF!</definedName>
    <definedName name="__123Graph_C" hidden="1">[3]DATOS!#REF!</definedName>
    <definedName name="__123Graph_D" localSheetId="9" hidden="1">[3]DATOS!#REF!</definedName>
    <definedName name="__123Graph_D" hidden="1">[3]DATOS!#REF!</definedName>
    <definedName name="__123Graph_E" localSheetId="9" hidden="1">#REF!</definedName>
    <definedName name="__123Graph_E" hidden="1">#REF!</definedName>
    <definedName name="__123Graph_F" localSheetId="9" hidden="1">[4]B!#REF!</definedName>
    <definedName name="__123Graph_F" hidden="1">[4]B!#REF!</definedName>
    <definedName name="__123Graph_X" hidden="1">[1]CorpTax!$G$68:$G$97</definedName>
    <definedName name="__123Graph_XFRQACNPV" hidden="1">[1]Main!$FO$65:$FO$70</definedName>
    <definedName name="__123Graph_XFRQACRES" hidden="1">[1]Main!$FO$65:$FO$70</definedName>
    <definedName name="__a1" hidden="1">{"TAB1",#N/A,TRUE,"GENERAL";"TAB2",#N/A,TRUE,"GENERAL";"TAB3",#N/A,TRUE,"GENERAL";"TAB4",#N/A,TRUE,"GENERAL";"TAB5",#N/A,TRUE,"GENERAL"}</definedName>
    <definedName name="__A2" hidden="1">{#N/A,#N/A,FALSE,"Costos Productos 6A";#N/A,#N/A,FALSE,"Costo Unitario Total H-94-12"}</definedName>
    <definedName name="__a3" hidden="1">{"TAB1",#N/A,TRUE,"GENERAL";"TAB2",#N/A,TRUE,"GENERAL";"TAB3",#N/A,TRUE,"GENERAL";"TAB4",#N/A,TRUE,"GENERAL";"TAB5",#N/A,TRUE,"GENERAL"}</definedName>
    <definedName name="__a4" hidden="1">{"via1",#N/A,TRUE,"general";"via2",#N/A,TRUE,"general";"via3",#N/A,TRUE,"general"}</definedName>
    <definedName name="__a5" hidden="1">{"TAB1",#N/A,TRUE,"GENERAL";"TAB2",#N/A,TRUE,"GENERAL";"TAB3",#N/A,TRUE,"GENERAL";"TAB4",#N/A,TRUE,"GENERAL";"TAB5",#N/A,TRUE,"GENERAL"}</definedName>
    <definedName name="__a6" hidden="1">{"TAB1",#N/A,TRUE,"GENERAL";"TAB2",#N/A,TRUE,"GENERAL";"TAB3",#N/A,TRUE,"GENERAL";"TAB4",#N/A,TRUE,"GENERAL";"TAB5",#N/A,TRUE,"GENERAL"}</definedName>
    <definedName name="__AAS1" hidden="1">{#N/A,#N/A,TRUE,"INGENIERIA";#N/A,#N/A,TRUE,"COMPRAS";#N/A,#N/A,TRUE,"DIRECCION";#N/A,#N/A,TRUE,"RESUMEN"}</definedName>
    <definedName name="__ABC1" hidden="1">{#N/A,#N/A,TRUE,"1842CWN0"}</definedName>
    <definedName name="__abc2" hidden="1">{#N/A,#N/A,TRUE,"1842CWN0"}</definedName>
    <definedName name="__b2" hidden="1">{"TAB1",#N/A,TRUE,"GENERAL";"TAB2",#N/A,TRUE,"GENERAL";"TAB3",#N/A,TRUE,"GENERAL";"TAB4",#N/A,TRUE,"GENERAL";"TAB5",#N/A,TRUE,"GENERAL"}</definedName>
    <definedName name="__b3" hidden="1">{"TAB1",#N/A,TRUE,"GENERAL";"TAB2",#N/A,TRUE,"GENERAL";"TAB3",#N/A,TRUE,"GENERAL";"TAB4",#N/A,TRUE,"GENERAL";"TAB5",#N/A,TRUE,"GENERAL"}</definedName>
    <definedName name="__b4" hidden="1">{"TAB1",#N/A,TRUE,"GENERAL";"TAB2",#N/A,TRUE,"GENERAL";"TAB3",#N/A,TRUE,"GENERAL";"TAB4",#N/A,TRUE,"GENERAL";"TAB5",#N/A,TRUE,"GENERAL"}</definedName>
    <definedName name="__b5" hidden="1">{"TAB1",#N/A,TRUE,"GENERAL";"TAB2",#N/A,TRUE,"GENERAL";"TAB3",#N/A,TRUE,"GENERAL";"TAB4",#N/A,TRUE,"GENERAL";"TAB5",#N/A,TRUE,"GENERAL"}</definedName>
    <definedName name="__b6" hidden="1">{"TAB1",#N/A,TRUE,"GENERAL";"TAB2",#N/A,TRUE,"GENERAL";"TAB3",#N/A,TRUE,"GENERAL";"TAB4",#N/A,TRUE,"GENERAL";"TAB5",#N/A,TRUE,"GENERAL"}</definedName>
    <definedName name="__b7" hidden="1">{"via1",#N/A,TRUE,"general";"via2",#N/A,TRUE,"general";"via3",#N/A,TRUE,"general"}</definedName>
    <definedName name="__b8" hidden="1">{"via1",#N/A,TRUE,"general";"via2",#N/A,TRUE,"general";"via3",#N/A,TRUE,"general"}</definedName>
    <definedName name="__bb9" hidden="1">{"TAB1",#N/A,TRUE,"GENERAL";"TAB2",#N/A,TRUE,"GENERAL";"TAB3",#N/A,TRUE,"GENERAL";"TAB4",#N/A,TRUE,"GENERAL";"TAB5",#N/A,TRUE,"GENERAL"}</definedName>
    <definedName name="__bgb5" hidden="1">{"TAB1",#N/A,TRUE,"GENERAL";"TAB2",#N/A,TRUE,"GENERAL";"TAB3",#N/A,TRUE,"GENERAL";"TAB4",#N/A,TRUE,"GENERAL";"TAB5",#N/A,TRUE,"GENERAL"}</definedName>
    <definedName name="__g2" hidden="1">{"TAB1",#N/A,TRUE,"GENERAL";"TAB2",#N/A,TRUE,"GENERAL";"TAB3",#N/A,TRUE,"GENERAL";"TAB4",#N/A,TRUE,"GENERAL";"TAB5",#N/A,TRUE,"GENERAL"}</definedName>
    <definedName name="__g3" hidden="1">{"via1",#N/A,TRUE,"general";"via2",#N/A,TRUE,"general";"via3",#N/A,TRUE,"general"}</definedName>
    <definedName name="__g4" hidden="1">{"via1",#N/A,TRUE,"general";"via2",#N/A,TRUE,"general";"via3",#N/A,TRUE,"general"}</definedName>
    <definedName name="__g5" hidden="1">{"via1",#N/A,TRUE,"general";"via2",#N/A,TRUE,"general";"via3",#N/A,TRUE,"general"}</definedName>
    <definedName name="__g6" hidden="1">{"via1",#N/A,TRUE,"general";"via2",#N/A,TRUE,"general";"via3",#N/A,TRUE,"general"}</definedName>
    <definedName name="__g7" hidden="1">{"TAB1",#N/A,TRUE,"GENERAL";"TAB2",#N/A,TRUE,"GENERAL";"TAB3",#N/A,TRUE,"GENERAL";"TAB4",#N/A,TRUE,"GENERAL";"TAB5",#N/A,TRUE,"GENERAL"}</definedName>
    <definedName name="__GR1" hidden="1">{"TAB1",#N/A,TRUE,"GENERAL";"TAB2",#N/A,TRUE,"GENERAL";"TAB3",#N/A,TRUE,"GENERAL";"TAB4",#N/A,TRUE,"GENERAL";"TAB5",#N/A,TRUE,"GENERAL"}</definedName>
    <definedName name="__gtr4" hidden="1">{"via1",#N/A,TRUE,"general";"via2",#N/A,TRUE,"general";"via3",#N/A,TRUE,"general"}</definedName>
    <definedName name="__h2" hidden="1">{"via1",#N/A,TRUE,"general";"via2",#N/A,TRUE,"general";"via3",#N/A,TRUE,"general"}</definedName>
    <definedName name="__h3" hidden="1">{"via1",#N/A,TRUE,"general";"via2",#N/A,TRUE,"general";"via3",#N/A,TRUE,"general"}</definedName>
    <definedName name="__h4" hidden="1">{"TAB1",#N/A,TRUE,"GENERAL";"TAB2",#N/A,TRUE,"GENERAL";"TAB3",#N/A,TRUE,"GENERAL";"TAB4",#N/A,TRUE,"GENERAL";"TAB5",#N/A,TRUE,"GENERAL"}</definedName>
    <definedName name="__h5" hidden="1">{"TAB1",#N/A,TRUE,"GENERAL";"TAB2",#N/A,TRUE,"GENERAL";"TAB3",#N/A,TRUE,"GENERAL";"TAB4",#N/A,TRUE,"GENERAL";"TAB5",#N/A,TRUE,"GENERAL"}</definedName>
    <definedName name="__h6" hidden="1">{"via1",#N/A,TRUE,"general";"via2",#N/A,TRUE,"general";"via3",#N/A,TRUE,"general"}</definedName>
    <definedName name="__h7" hidden="1">{"TAB1",#N/A,TRUE,"GENERAL";"TAB2",#N/A,TRUE,"GENERAL";"TAB3",#N/A,TRUE,"GENERAL";"TAB4",#N/A,TRUE,"GENERAL";"TAB5",#N/A,TRUE,"GENERAL"}</definedName>
    <definedName name="__h8" hidden="1">{"via1",#N/A,TRUE,"general";"via2",#N/A,TRUE,"general";"via3",#N/A,TRUE,"general"}</definedName>
    <definedName name="__hfh7" hidden="1">{"via1",#N/A,TRUE,"general";"via2",#N/A,TRUE,"general";"via3",#N/A,TRUE,"general"}</definedName>
    <definedName name="__hhg1" hidden="1">{#N/A,#N/A,TRUE,"1842CWN0"}</definedName>
    <definedName name="__i4" hidden="1">{"via1",#N/A,TRUE,"general";"via2",#N/A,TRUE,"general";"via3",#N/A,TRUE,"general"}</definedName>
    <definedName name="__i5" hidden="1">{"TAB1",#N/A,TRUE,"GENERAL";"TAB2",#N/A,TRUE,"GENERAL";"TAB3",#N/A,TRUE,"GENERAL";"TAB4",#N/A,TRUE,"GENERAL";"TAB5",#N/A,TRUE,"GENERAL"}</definedName>
    <definedName name="__i6" hidden="1">{"TAB1",#N/A,TRUE,"GENERAL";"TAB2",#N/A,TRUE,"GENERAL";"TAB3",#N/A,TRUE,"GENERAL";"TAB4",#N/A,TRUE,"GENERAL";"TAB5",#N/A,TRUE,"GENERAL"}</definedName>
    <definedName name="__i7" hidden="1">{"via1",#N/A,TRUE,"general";"via2",#N/A,TRUE,"general";"via3",#N/A,TRUE,"general"}</definedName>
    <definedName name="__i77" hidden="1">{"TAB1",#N/A,TRUE,"GENERAL";"TAB2",#N/A,TRUE,"GENERAL";"TAB3",#N/A,TRUE,"GENERAL";"TAB4",#N/A,TRUE,"GENERAL";"TAB5",#N/A,TRUE,"GENERAL"}</definedName>
    <definedName name="__i8" hidden="1">{"via1",#N/A,TRUE,"general";"via2",#N/A,TRUE,"general";"via3",#N/A,TRUE,"general"}</definedName>
    <definedName name="__i9" hidden="1">{"TAB1",#N/A,TRUE,"GENERAL";"TAB2",#N/A,TRUE,"GENERAL";"TAB3",#N/A,TRUE,"GENERAL";"TAB4",#N/A,TRUE,"GENERAL";"TAB5",#N/A,TRUE,"GENERAL"}</definedName>
    <definedName name="__k3" hidden="1">{"TAB1",#N/A,TRUE,"GENERAL";"TAB2",#N/A,TRUE,"GENERAL";"TAB3",#N/A,TRUE,"GENERAL";"TAB4",#N/A,TRUE,"GENERAL";"TAB5",#N/A,TRUE,"GENERAL"}</definedName>
    <definedName name="__k4" hidden="1">{"via1",#N/A,TRUE,"general";"via2",#N/A,TRUE,"general";"via3",#N/A,TRUE,"general"}</definedName>
    <definedName name="__k5" hidden="1">{"via1",#N/A,TRUE,"general";"via2",#N/A,TRUE,"general";"via3",#N/A,TRUE,"general"}</definedName>
    <definedName name="__k6" hidden="1">{"TAB1",#N/A,TRUE,"GENERAL";"TAB2",#N/A,TRUE,"GENERAL";"TAB3",#N/A,TRUE,"GENERAL";"TAB4",#N/A,TRUE,"GENERAL";"TAB5",#N/A,TRUE,"GENERAL"}</definedName>
    <definedName name="__k7" hidden="1">{"via1",#N/A,TRUE,"general";"via2",#N/A,TRUE,"general";"via3",#N/A,TRUE,"general"}</definedName>
    <definedName name="__k8" hidden="1">{"via1",#N/A,TRUE,"general";"via2",#N/A,TRUE,"general";"via3",#N/A,TRUE,"general"}</definedName>
    <definedName name="__k9" hidden="1">{"TAB1",#N/A,TRUE,"GENERAL";"TAB2",#N/A,TRUE,"GENERAL";"TAB3",#N/A,TRUE,"GENERAL";"TAB4",#N/A,TRUE,"GENERAL";"TAB5",#N/A,TRUE,"GENERAL"}</definedName>
    <definedName name="__kjk6" hidden="1">{"TAB1",#N/A,TRUE,"GENERAL";"TAB2",#N/A,TRUE,"GENERAL";"TAB3",#N/A,TRUE,"GENERAL";"TAB4",#N/A,TRUE,"GENERAL";"TAB5",#N/A,TRUE,"GENERAL"}</definedName>
    <definedName name="__m3" hidden="1">{"via1",#N/A,TRUE,"general";"via2",#N/A,TRUE,"general";"via3",#N/A,TRUE,"general"}</definedName>
    <definedName name="__m4" hidden="1">{"TAB1",#N/A,TRUE,"GENERAL";"TAB2",#N/A,TRUE,"GENERAL";"TAB3",#N/A,TRUE,"GENERAL";"TAB4",#N/A,TRUE,"GENERAL";"TAB5",#N/A,TRUE,"GENERAL"}</definedName>
    <definedName name="__m5" hidden="1">{"via1",#N/A,TRUE,"general";"via2",#N/A,TRUE,"general";"via3",#N/A,TRUE,"general"}</definedName>
    <definedName name="__m6" hidden="1">{"TAB1",#N/A,TRUE,"GENERAL";"TAB2",#N/A,TRUE,"GENERAL";"TAB3",#N/A,TRUE,"GENERAL";"TAB4",#N/A,TRUE,"GENERAL";"TAB5",#N/A,TRUE,"GENERAL"}</definedName>
    <definedName name="__m7" hidden="1">{"TAB1",#N/A,TRUE,"GENERAL";"TAB2",#N/A,TRUE,"GENERAL";"TAB3",#N/A,TRUE,"GENERAL";"TAB4",#N/A,TRUE,"GENERAL";"TAB5",#N/A,TRUE,"GENERAL"}</definedName>
    <definedName name="__m8" hidden="1">{"via1",#N/A,TRUE,"general";"via2",#N/A,TRUE,"general";"via3",#N/A,TRUE,"general"}</definedName>
    <definedName name="__m9" hidden="1">{"via1",#N/A,TRUE,"general";"via2",#N/A,TRUE,"general";"via3",#N/A,TRUE,"general"}</definedName>
    <definedName name="__n3" hidden="1">{"TAB1",#N/A,TRUE,"GENERAL";"TAB2",#N/A,TRUE,"GENERAL";"TAB3",#N/A,TRUE,"GENERAL";"TAB4",#N/A,TRUE,"GENERAL";"TAB5",#N/A,TRUE,"GENERAL"}</definedName>
    <definedName name="__n4" hidden="1">{"via1",#N/A,TRUE,"general";"via2",#N/A,TRUE,"general";"via3",#N/A,TRUE,"general"}</definedName>
    <definedName name="__n5" hidden="1">{"TAB1",#N/A,TRUE,"GENERAL";"TAB2",#N/A,TRUE,"GENERAL";"TAB3",#N/A,TRUE,"GENERAL";"TAB4",#N/A,TRUE,"GENERAL";"TAB5",#N/A,TRUE,"GENERAL"}</definedName>
    <definedName name="__nyn7" hidden="1">{"via1",#N/A,TRUE,"general";"via2",#N/A,TRUE,"general";"via3",#N/A,TRUE,"general"}</definedName>
    <definedName name="__o4" hidden="1">{"via1",#N/A,TRUE,"general";"via2",#N/A,TRUE,"general";"via3",#N/A,TRUE,"general"}</definedName>
    <definedName name="__o5" hidden="1">{"TAB1",#N/A,TRUE,"GENERAL";"TAB2",#N/A,TRUE,"GENERAL";"TAB3",#N/A,TRUE,"GENERAL";"TAB4",#N/A,TRUE,"GENERAL";"TAB5",#N/A,TRUE,"GENERAL"}</definedName>
    <definedName name="__o6" hidden="1">{"TAB1",#N/A,TRUE,"GENERAL";"TAB2",#N/A,TRUE,"GENERAL";"TAB3",#N/A,TRUE,"GENERAL";"TAB4",#N/A,TRUE,"GENERAL";"TAB5",#N/A,TRUE,"GENERAL"}</definedName>
    <definedName name="__o7" hidden="1">{"TAB1",#N/A,TRUE,"GENERAL";"TAB2",#N/A,TRUE,"GENERAL";"TAB3",#N/A,TRUE,"GENERAL";"TAB4",#N/A,TRUE,"GENERAL";"TAB5",#N/A,TRUE,"GENERAL"}</definedName>
    <definedName name="__o8" hidden="1">{"via1",#N/A,TRUE,"general";"via2",#N/A,TRUE,"general";"via3",#N/A,TRUE,"general"}</definedName>
    <definedName name="__o9" hidden="1">{"TAB1",#N/A,TRUE,"GENERAL";"TAB2",#N/A,TRUE,"GENERAL";"TAB3",#N/A,TRUE,"GENERAL";"TAB4",#N/A,TRUE,"GENERAL";"TAB5",#N/A,TRUE,"GENERAL"}</definedName>
    <definedName name="__p6" hidden="1">{"via1",#N/A,TRUE,"general";"via2",#N/A,TRUE,"general";"via3",#N/A,TRUE,"general"}</definedName>
    <definedName name="__p7" hidden="1">{"via1",#N/A,TRUE,"general";"via2",#N/A,TRUE,"general";"via3",#N/A,TRUE,"general"}</definedName>
    <definedName name="__p8" hidden="1">{"TAB1",#N/A,TRUE,"GENERAL";"TAB2",#N/A,TRUE,"GENERAL";"TAB3",#N/A,TRUE,"GENERAL";"TAB4",#N/A,TRUE,"GENERAL";"TAB5",#N/A,TRUE,"GENERAL"}</definedName>
    <definedName name="__r" hidden="1">{"TAB1",#N/A,TRUE,"GENERAL";"TAB2",#N/A,TRUE,"GENERAL";"TAB3",#N/A,TRUE,"GENERAL";"TAB4",#N/A,TRUE,"GENERAL";"TAB5",#N/A,TRUE,"GENERAL"}</definedName>
    <definedName name="__r4r" hidden="1">{"via1",#N/A,TRUE,"general";"via2",#N/A,TRUE,"general";"via3",#N/A,TRUE,"general"}</definedName>
    <definedName name="__rtu6" hidden="1">{"via1",#N/A,TRUE,"general";"via2",#N/A,TRUE,"general";"via3",#N/A,TRUE,"general"}</definedName>
    <definedName name="__s1" hidden="1">{"via1",#N/A,TRUE,"general";"via2",#N/A,TRUE,"general";"via3",#N/A,TRUE,"general"}</definedName>
    <definedName name="__s2" hidden="1">{"TAB1",#N/A,TRUE,"GENERAL";"TAB2",#N/A,TRUE,"GENERAL";"TAB3",#N/A,TRUE,"GENERAL";"TAB4",#N/A,TRUE,"GENERAL";"TAB5",#N/A,TRUE,"GENERAL"}</definedName>
    <definedName name="__s3" hidden="1">{"TAB1",#N/A,TRUE,"GENERAL";"TAB2",#N/A,TRUE,"GENERAL";"TAB3",#N/A,TRUE,"GENERAL";"TAB4",#N/A,TRUE,"GENERAL";"TAB5",#N/A,TRUE,"GENERAL"}</definedName>
    <definedName name="__s4" hidden="1">{"via1",#N/A,TRUE,"general";"via2",#N/A,TRUE,"general";"via3",#N/A,TRUE,"general"}</definedName>
    <definedName name="__s5" hidden="1">{"via1",#N/A,TRUE,"general";"via2",#N/A,TRUE,"general";"via3",#N/A,TRUE,"general"}</definedName>
    <definedName name="__s6" hidden="1">{"TAB1",#N/A,TRUE,"GENERAL";"TAB2",#N/A,TRUE,"GENERAL";"TAB3",#N/A,TRUE,"GENERAL";"TAB4",#N/A,TRUE,"GENERAL";"TAB5",#N/A,TRUE,"GENERAL"}</definedName>
    <definedName name="__s7" hidden="1">{"via1",#N/A,TRUE,"general";"via2",#N/A,TRUE,"general";"via3",#N/A,TRUE,"general"}</definedName>
    <definedName name="__t3" hidden="1">{"TAB1",#N/A,TRUE,"GENERAL";"TAB2",#N/A,TRUE,"GENERAL";"TAB3",#N/A,TRUE,"GENERAL";"TAB4",#N/A,TRUE,"GENERAL";"TAB5",#N/A,TRUE,"GENERAL"}</definedName>
    <definedName name="__t4" hidden="1">{"via1",#N/A,TRUE,"general";"via2",#N/A,TRUE,"general";"via3",#N/A,TRUE,"general"}</definedName>
    <definedName name="__t5" hidden="1">{"TAB1",#N/A,TRUE,"GENERAL";"TAB2",#N/A,TRUE,"GENERAL";"TAB3",#N/A,TRUE,"GENERAL";"TAB4",#N/A,TRUE,"GENERAL";"TAB5",#N/A,TRUE,"GENERAL"}</definedName>
    <definedName name="__t6" hidden="1">{"via1",#N/A,TRUE,"general";"via2",#N/A,TRUE,"general";"via3",#N/A,TRUE,"general"}</definedName>
    <definedName name="__t66" hidden="1">{"TAB1",#N/A,TRUE,"GENERAL";"TAB2",#N/A,TRUE,"GENERAL";"TAB3",#N/A,TRUE,"GENERAL";"TAB4",#N/A,TRUE,"GENERAL";"TAB5",#N/A,TRUE,"GENERAL"}</definedName>
    <definedName name="__t7" hidden="1">{"via1",#N/A,TRUE,"general";"via2",#N/A,TRUE,"general";"via3",#N/A,TRUE,"general"}</definedName>
    <definedName name="__t77" hidden="1">{"TAB1",#N/A,TRUE,"GENERAL";"TAB2",#N/A,TRUE,"GENERAL";"TAB3",#N/A,TRUE,"GENERAL";"TAB4",#N/A,TRUE,"GENERAL";"TAB5",#N/A,TRUE,"GENERAL"}</definedName>
    <definedName name="__t8" hidden="1">{"TAB1",#N/A,TRUE,"GENERAL";"TAB2",#N/A,TRUE,"GENERAL";"TAB3",#N/A,TRUE,"GENERAL";"TAB4",#N/A,TRUE,"GENERAL";"TAB5",#N/A,TRUE,"GENERAL"}</definedName>
    <definedName name="__t88" hidden="1">{"via1",#N/A,TRUE,"general";"via2",#N/A,TRUE,"general";"via3",#N/A,TRUE,"general"}</definedName>
    <definedName name="__t9" hidden="1">{"TAB1",#N/A,TRUE,"GENERAL";"TAB2",#N/A,TRUE,"GENERAL";"TAB3",#N/A,TRUE,"GENERAL";"TAB4",#N/A,TRUE,"GENERAL";"TAB5",#N/A,TRUE,"GENERAL"}</definedName>
    <definedName name="__t99" hidden="1">{"via1",#N/A,TRUE,"general";"via2",#N/A,TRUE,"general";"via3",#N/A,TRUE,"general"}</definedName>
    <definedName name="__u4" hidden="1">{"TAB1",#N/A,TRUE,"GENERAL";"TAB2",#N/A,TRUE,"GENERAL";"TAB3",#N/A,TRUE,"GENERAL";"TAB4",#N/A,TRUE,"GENERAL";"TAB5",#N/A,TRUE,"GENERAL"}</definedName>
    <definedName name="__u5" hidden="1">{"TAB1",#N/A,TRUE,"GENERAL";"TAB2",#N/A,TRUE,"GENERAL";"TAB3",#N/A,TRUE,"GENERAL";"TAB4",#N/A,TRUE,"GENERAL";"TAB5",#N/A,TRUE,"GENERAL"}</definedName>
    <definedName name="__u6" hidden="1">{"TAB1",#N/A,TRUE,"GENERAL";"TAB2",#N/A,TRUE,"GENERAL";"TAB3",#N/A,TRUE,"GENERAL";"TAB4",#N/A,TRUE,"GENERAL";"TAB5",#N/A,TRUE,"GENERAL"}</definedName>
    <definedName name="__u7" hidden="1">{"via1",#N/A,TRUE,"general";"via2",#N/A,TRUE,"general";"via3",#N/A,TRUE,"general"}</definedName>
    <definedName name="__u8" hidden="1">{"TAB1",#N/A,TRUE,"GENERAL";"TAB2",#N/A,TRUE,"GENERAL";"TAB3",#N/A,TRUE,"GENERAL";"TAB4",#N/A,TRUE,"GENERAL";"TAB5",#N/A,TRUE,"GENERAL"}</definedName>
    <definedName name="__u9" hidden="1">{"TAB1",#N/A,TRUE,"GENERAL";"TAB2",#N/A,TRUE,"GENERAL";"TAB3",#N/A,TRUE,"GENERAL";"TAB4",#N/A,TRUE,"GENERAL";"TAB5",#N/A,TRUE,"GENERAL"}</definedName>
    <definedName name="__ur7" hidden="1">{"TAB1",#N/A,TRUE,"GENERAL";"TAB2",#N/A,TRUE,"GENERAL";"TAB3",#N/A,TRUE,"GENERAL";"TAB4",#N/A,TRUE,"GENERAL";"TAB5",#N/A,TRUE,"GENERAL"}</definedName>
    <definedName name="__v2" hidden="1">{"via1",#N/A,TRUE,"general";"via2",#N/A,TRUE,"general";"via3",#N/A,TRUE,"general"}</definedName>
    <definedName name="__v3" hidden="1">{"TAB1",#N/A,TRUE,"GENERAL";"TAB2",#N/A,TRUE,"GENERAL";"TAB3",#N/A,TRUE,"GENERAL";"TAB4",#N/A,TRUE,"GENERAL";"TAB5",#N/A,TRUE,"GENERAL"}</definedName>
    <definedName name="__v4" hidden="1">{"TAB1",#N/A,TRUE,"GENERAL";"TAB2",#N/A,TRUE,"GENERAL";"TAB3",#N/A,TRUE,"GENERAL";"TAB4",#N/A,TRUE,"GENERAL";"TAB5",#N/A,TRUE,"GENERAL"}</definedName>
    <definedName name="__v5" hidden="1">{"TAB1",#N/A,TRUE,"GENERAL";"TAB2",#N/A,TRUE,"GENERAL";"TAB3",#N/A,TRUE,"GENERAL";"TAB4",#N/A,TRUE,"GENERAL";"TAB5",#N/A,TRUE,"GENERAL"}</definedName>
    <definedName name="__v6" hidden="1">{"TAB1",#N/A,TRUE,"GENERAL";"TAB2",#N/A,TRUE,"GENERAL";"TAB3",#N/A,TRUE,"GENERAL";"TAB4",#N/A,TRUE,"GENERAL";"TAB5",#N/A,TRUE,"GENERAL"}</definedName>
    <definedName name="__v7" hidden="1">{"via1",#N/A,TRUE,"general";"via2",#N/A,TRUE,"general";"via3",#N/A,TRUE,"general"}</definedName>
    <definedName name="__v8" hidden="1">{"TAB1",#N/A,TRUE,"GENERAL";"TAB2",#N/A,TRUE,"GENERAL";"TAB3",#N/A,TRUE,"GENERAL";"TAB4",#N/A,TRUE,"GENERAL";"TAB5",#N/A,TRUE,"GENERAL"}</definedName>
    <definedName name="__v9" hidden="1">{"TAB1",#N/A,TRUE,"GENERAL";"TAB2",#N/A,TRUE,"GENERAL";"TAB3",#N/A,TRUE,"GENERAL";"TAB4",#N/A,TRUE,"GENERAL";"TAB5",#N/A,TRUE,"GENERAL"}</definedName>
    <definedName name="__vfv4" hidden="1">{"via1",#N/A,TRUE,"general";"via2",#N/A,TRUE,"general";"via3",#N/A,TRUE,"general"}</definedName>
    <definedName name="__x1" hidden="1">{"TAB1",#N/A,TRUE,"GENERAL";"TAB2",#N/A,TRUE,"GENERAL";"TAB3",#N/A,TRUE,"GENERAL";"TAB4",#N/A,TRUE,"GENERAL";"TAB5",#N/A,TRUE,"GENERAL"}</definedName>
    <definedName name="__x2" hidden="1">{#N/A,#N/A,FALSE,"3";#N/A,#N/A,FALSE,"5";#N/A,#N/A,FALSE,"6";#N/A,#N/A,FALSE,"8";#N/A,#N/A,FALSE,"10";#N/A,#N/A,FALSE,"13";#N/A,#N/A,FALSE,"14";#N/A,#N/A,FALSE,"15";#N/A,#N/A,FALSE,"16"}</definedName>
    <definedName name="__x3" hidden="1">{"via1",#N/A,TRUE,"general";"via2",#N/A,TRUE,"general";"via3",#N/A,TRUE,"general"}</definedName>
    <definedName name="__x4" hidden="1">{"via1",#N/A,TRUE,"general";"via2",#N/A,TRUE,"general";"via3",#N/A,TRUE,"general"}</definedName>
    <definedName name="__x5" hidden="1">{"TAB1",#N/A,TRUE,"GENERAL";"TAB2",#N/A,TRUE,"GENERAL";"TAB3",#N/A,TRUE,"GENERAL";"TAB4",#N/A,TRUE,"GENERAL";"TAB5",#N/A,TRUE,"GENERAL"}</definedName>
    <definedName name="__x6" hidden="1">{"TAB1",#N/A,TRUE,"GENERAL";"TAB2",#N/A,TRUE,"GENERAL";"TAB3",#N/A,TRUE,"GENERAL";"TAB4",#N/A,TRUE,"GENERAL";"TAB5",#N/A,TRUE,"GENERAL"}</definedName>
    <definedName name="__x7" hidden="1">{"TAB1",#N/A,TRUE,"GENERAL";"TAB2",#N/A,TRUE,"GENERAL";"TAB3",#N/A,TRUE,"GENERAL";"TAB4",#N/A,TRUE,"GENERAL";"TAB5",#N/A,TRUE,"GENERAL"}</definedName>
    <definedName name="__x8" hidden="1">{"via1",#N/A,TRUE,"general";"via2",#N/A,TRUE,"general";"via3",#N/A,TRUE,"general"}</definedName>
    <definedName name="__x9" hidden="1">{"TAB1",#N/A,TRUE,"GENERAL";"TAB2",#N/A,TRUE,"GENERAL";"TAB3",#N/A,TRUE,"GENERAL";"TAB4",#N/A,TRUE,"GENERAL";"TAB5",#N/A,TRUE,"GENERAL"}</definedName>
    <definedName name="__y2" hidden="1">{"TAB1",#N/A,TRUE,"GENERAL";"TAB2",#N/A,TRUE,"GENERAL";"TAB3",#N/A,TRUE,"GENERAL";"TAB4",#N/A,TRUE,"GENERAL";"TAB5",#N/A,TRUE,"GENERAL"}</definedName>
    <definedName name="__y3" hidden="1">{"via1",#N/A,TRUE,"general";"via2",#N/A,TRUE,"general";"via3",#N/A,TRUE,"general"}</definedName>
    <definedName name="__y4" hidden="1">{"via1",#N/A,TRUE,"general";"via2",#N/A,TRUE,"general";"via3",#N/A,TRUE,"general"}</definedName>
    <definedName name="__y5" hidden="1">{"TAB1",#N/A,TRUE,"GENERAL";"TAB2",#N/A,TRUE,"GENERAL";"TAB3",#N/A,TRUE,"GENERAL";"TAB4",#N/A,TRUE,"GENERAL";"TAB5",#N/A,TRUE,"GENERAL"}</definedName>
    <definedName name="__y6" hidden="1">{"via1",#N/A,TRUE,"general";"via2",#N/A,TRUE,"general";"via3",#N/A,TRUE,"general"}</definedName>
    <definedName name="__y7" hidden="1">{"via1",#N/A,TRUE,"general";"via2",#N/A,TRUE,"general";"via3",#N/A,TRUE,"general"}</definedName>
    <definedName name="__y8" hidden="1">{"via1",#N/A,TRUE,"general";"via2",#N/A,TRUE,"general";"via3",#N/A,TRUE,"general"}</definedName>
    <definedName name="__y9" hidden="1">{"TAB1",#N/A,TRUE,"GENERAL";"TAB2",#N/A,TRUE,"GENERAL";"TAB3",#N/A,TRUE,"GENERAL";"TAB4",#N/A,TRUE,"GENERAL";"TAB5",#N/A,TRUE,"GENERAL"}</definedName>
    <definedName name="__z1" hidden="1">{"TAB1",#N/A,TRUE,"GENERAL";"TAB2",#N/A,TRUE,"GENERAL";"TAB3",#N/A,TRUE,"GENERAL";"TAB4",#N/A,TRUE,"GENERAL";"TAB5",#N/A,TRUE,"GENERAL"}</definedName>
    <definedName name="__z2" hidden="1">{"via1",#N/A,TRUE,"general";"via2",#N/A,TRUE,"general";"via3",#N/A,TRUE,"general"}</definedName>
    <definedName name="__z3" hidden="1">{"via1",#N/A,TRUE,"general";"via2",#N/A,TRUE,"general";"via3",#N/A,TRUE,"general"}</definedName>
    <definedName name="__z4" hidden="1">{"TAB1",#N/A,TRUE,"GENERAL";"TAB2",#N/A,TRUE,"GENERAL";"TAB3",#N/A,TRUE,"GENERAL";"TAB4",#N/A,TRUE,"GENERAL";"TAB5",#N/A,TRUE,"GENERAL"}</definedName>
    <definedName name="__z5" hidden="1">{"via1",#N/A,TRUE,"general";"via2",#N/A,TRUE,"general";"via3",#N/A,TRUE,"general"}</definedName>
    <definedName name="__z6" hidden="1">{"TAB1",#N/A,TRUE,"GENERAL";"TAB2",#N/A,TRUE,"GENERAL";"TAB3",#N/A,TRUE,"GENERAL";"TAB4",#N/A,TRUE,"GENERAL";"TAB5",#N/A,TRUE,"GENERAL"}</definedName>
    <definedName name="_1__123Graph_ACHART_1" hidden="1">[5]Resultados!$F$10:$AD$10</definedName>
    <definedName name="_10___0_0_F" localSheetId="9" hidden="1">#REF!</definedName>
    <definedName name="_10___0_0_F" hidden="1">#REF!</definedName>
    <definedName name="_10___123Graph_XGráfico_4A" localSheetId="9" hidden="1">[3]DATOS!#REF!</definedName>
    <definedName name="_10___123Graph_XGráfico_4A" hidden="1">[3]DATOS!#REF!</definedName>
    <definedName name="_10__123Graph_BCHART_1" hidden="1">[6]Resultados!$F$11:$AD$11</definedName>
    <definedName name="_10__123Graph_BCHART_5" localSheetId="9" hidden="1">[7]Resultados!#REF!</definedName>
    <definedName name="_10__123Graph_BCHART_5" hidden="1">[7]Resultados!#REF!</definedName>
    <definedName name="_11__123Graph_XCHART_2" hidden="1">[5]Resultados!$F$5:$AD$5</definedName>
    <definedName name="_11_0_0_F" localSheetId="9" hidden="1">#REF!</definedName>
    <definedName name="_11_0_0_F" hidden="1">#REF!</definedName>
    <definedName name="_11_4_0__123Grap" localSheetId="9" hidden="1">[8]DATOS!#REF!</definedName>
    <definedName name="_11_4_0__123Grap" hidden="1">[8]DATOS!#REF!</definedName>
    <definedName name="_11B_0__123Graph_XGráfico" localSheetId="9" hidden="1">[9]DATOS!#REF!</definedName>
    <definedName name="_11B_0__123Graph_XGráfico" hidden="1">[9]DATOS!#REF!</definedName>
    <definedName name="_12__123Graph_BCHART_2" localSheetId="9" hidden="1">[7]Resultados!#REF!</definedName>
    <definedName name="_12__123Graph_BCHART_2" hidden="1">[7]Resultados!#REF!</definedName>
    <definedName name="_12__123Graph_XCHART_3" hidden="1">[5]Resultados!$F$5:$AD$5</definedName>
    <definedName name="_12_4_0__123Grap" localSheetId="9" hidden="1">[8]DATOS!#REF!</definedName>
    <definedName name="_12_4_0__123Grap" hidden="1">[8]DATOS!#REF!</definedName>
    <definedName name="_123gRAPH_a" localSheetId="9" hidden="1">[3]DATOS!#REF!</definedName>
    <definedName name="_123gRAPH_a" hidden="1">[3]DATOS!#REF!</definedName>
    <definedName name="_13__123Graph_XCHART_4" hidden="1">[5]Resultados!$F$5:$AD$5</definedName>
    <definedName name="_14__123Graph_BCHART_3" localSheetId="9" hidden="1">[7]Resultados!#REF!</definedName>
    <definedName name="_14__123Graph_BCHART_3" hidden="1">[7]Resultados!#REF!</definedName>
    <definedName name="_14__123Graph_XCHART_5" hidden="1">[5]Resultados!$F$5:$AD$5</definedName>
    <definedName name="_14_4_0__123Grap" localSheetId="9" hidden="1">[10]DATOS!#REF!</definedName>
    <definedName name="_14_4_0__123Grap" hidden="1">[10]DATOS!#REF!</definedName>
    <definedName name="_14B_0__123Graph_XGráfico" localSheetId="9" hidden="1">[10]DATOS!#REF!</definedName>
    <definedName name="_14B_0__123Graph_XGráfico" hidden="1">[10]DATOS!#REF!</definedName>
    <definedName name="_16__123Graph_BCHART_4" localSheetId="9" hidden="1">[7]Resultados!#REF!</definedName>
    <definedName name="_16__123Graph_BCHART_4" hidden="1">[7]Resultados!#REF!</definedName>
    <definedName name="_17B_0__123Graph_XGráfico" localSheetId="9" hidden="1">[9]DATOS!#REF!</definedName>
    <definedName name="_17B_0__123Graph_XGráfico" hidden="1">[9]DATOS!#REF!</definedName>
    <definedName name="_18__123Graph_BCHART_5" localSheetId="9" hidden="1">[7]Resultados!#REF!</definedName>
    <definedName name="_18__123Graph_BCHART_5" hidden="1">[7]Resultados!#REF!</definedName>
    <definedName name="_19__123Graph_XCHART_2" hidden="1">[6]Resultados!$F$5:$AD$5</definedName>
    <definedName name="_2__123Graph_ACHART_2" localSheetId="9" hidden="1">[7]Resultados!#REF!</definedName>
    <definedName name="_2__123Graph_ACHART_2" hidden="1">[7]Resultados!#REF!</definedName>
    <definedName name="_2_0_0_F" localSheetId="9" hidden="1">#REF!</definedName>
    <definedName name="_2_0_0_F" hidden="1">#REF!</definedName>
    <definedName name="_20__123Graph_XCHART_3" hidden="1">[6]Resultados!$F$5:$AD$5</definedName>
    <definedName name="_21__123Graph_XCHART_4" hidden="1">[6]Resultados!$F$5:$AD$5</definedName>
    <definedName name="_22__123Graph_XCHART_5" hidden="1">[6]Resultados!$F$5:$AD$5</definedName>
    <definedName name="_22B_0__123Graph_XGráfico" localSheetId="9" hidden="1">[8]DATOS!#REF!</definedName>
    <definedName name="_22B_0__123Graph_XGráfico" hidden="1">[8]DATOS!#REF!</definedName>
    <definedName name="_23B_0__123Graph_XGráfico" localSheetId="9" hidden="1">[8]DATOS!#REF!</definedName>
    <definedName name="_23B_0__123Graph_XGráfico" hidden="1">[8]DATOS!#REF!</definedName>
    <definedName name="_24_B_0__123Graph_XGráfico" localSheetId="9" hidden="1">[10]DATOS!#REF!</definedName>
    <definedName name="_24_B_0__123Graph_XGráfico" hidden="1">[10]DATOS!#REF!</definedName>
    <definedName name="_3__123Graph_ACHART_2" localSheetId="9" hidden="1">[7]Resultados!#REF!</definedName>
    <definedName name="_3__123Graph_ACHART_2" hidden="1">[7]Resultados!#REF!</definedName>
    <definedName name="_3__123Graph_ACHART_3" localSheetId="9" hidden="1">[7]Resultados!#REF!</definedName>
    <definedName name="_3__123Graph_ACHART_3" hidden="1">[7]Resultados!#REF!</definedName>
    <definedName name="_3_0_0_F" localSheetId="9" hidden="1">#REF!</definedName>
    <definedName name="_3_0_0_F" hidden="1">#REF!</definedName>
    <definedName name="_4__123Graph_ACHART_4" localSheetId="9" hidden="1">[7]Resultados!#REF!</definedName>
    <definedName name="_4__123Graph_ACHART_4" hidden="1">[7]Resultados!#REF!</definedName>
    <definedName name="_4__123Graph_AGráfico_4A" localSheetId="9" hidden="1">[3]DATOS!#REF!</definedName>
    <definedName name="_4__123Graph_AGráfico_4A" hidden="1">[3]DATOS!#REF!</definedName>
    <definedName name="_4_4____123Grap" localSheetId="9" hidden="1">[8]DATOS!#REF!</definedName>
    <definedName name="_4_4____123Grap" hidden="1">[8]DATOS!#REF!</definedName>
    <definedName name="_5__123Graph_ACHART_3" localSheetId="9" hidden="1">[7]Resultados!#REF!</definedName>
    <definedName name="_5__123Graph_ACHART_3" hidden="1">[7]Resultados!#REF!</definedName>
    <definedName name="_5__123Graph_ACHART_5" localSheetId="9" hidden="1">[7]Resultados!#REF!</definedName>
    <definedName name="_5__123Graph_ACHART_5" hidden="1">[7]Resultados!#REF!</definedName>
    <definedName name="_5__123Graph_AGráfico_4A" localSheetId="9" hidden="1">[3]DATOS!#REF!</definedName>
    <definedName name="_5__123Graph_AGráfico_4A" hidden="1">[3]DATOS!#REF!</definedName>
    <definedName name="_5__123Graph_BGráfico_4A" localSheetId="9" hidden="1">[3]DATOS!#REF!</definedName>
    <definedName name="_5__123Graph_BGráfico_4A" hidden="1">[3]DATOS!#REF!</definedName>
    <definedName name="_5_0_0_F" localSheetId="9" hidden="1">#REF!</definedName>
    <definedName name="_5_0_0_F" hidden="1">#REF!</definedName>
    <definedName name="_6___123Graph_AGráfico_4A" localSheetId="9" hidden="1">[3]DATOS!#REF!</definedName>
    <definedName name="_6___123Graph_AGráfico_4A" hidden="1">[3]DATOS!#REF!</definedName>
    <definedName name="_6__123Graph_BCHART_1" hidden="1">[5]Resultados!$F$11:$AD$11</definedName>
    <definedName name="_6__123Graph_BGráfico_4A" localSheetId="9" hidden="1">[3]DATOS!#REF!</definedName>
    <definedName name="_6__123Graph_BGráfico_4A" hidden="1">[3]DATOS!#REF!</definedName>
    <definedName name="_6__123Graph_XGráfico_4A" localSheetId="9" hidden="1">[3]DATOS!#REF!</definedName>
    <definedName name="_6__123Graph_XGráfico_4A" hidden="1">[3]DATOS!#REF!</definedName>
    <definedName name="_6_0_0_F" localSheetId="9" hidden="1">#REF!</definedName>
    <definedName name="_6_0_0_F" hidden="1">#REF!</definedName>
    <definedName name="_6_4_0__123Grap" localSheetId="9" hidden="1">[9]DATOS!#REF!</definedName>
    <definedName name="_6_4_0__123Grap" hidden="1">[9]DATOS!#REF!</definedName>
    <definedName name="_7______0_0_F" localSheetId="9" hidden="1">#REF!</definedName>
    <definedName name="_7______0_0_F" hidden="1">#REF!</definedName>
    <definedName name="_7__123Graph_ACHART_4" localSheetId="9" hidden="1">[7]Resultados!#REF!</definedName>
    <definedName name="_7__123Graph_ACHART_4" hidden="1">[7]Resultados!#REF!</definedName>
    <definedName name="_7__123Graph_BCHART_2" localSheetId="9" hidden="1">[7]Resultados!#REF!</definedName>
    <definedName name="_7__123Graph_BCHART_2" hidden="1">[7]Resultados!#REF!</definedName>
    <definedName name="_7__123Graph_XGráfico_4A" localSheetId="9" hidden="1">[3]DATOS!#REF!</definedName>
    <definedName name="_7__123Graph_XGráfico_4A" hidden="1">[3]DATOS!#REF!</definedName>
    <definedName name="_7_0_0_F" localSheetId="9" hidden="1">#REF!</definedName>
    <definedName name="_7_0_0_F" hidden="1">#REF!</definedName>
    <definedName name="_8_____0_0_F" localSheetId="9" hidden="1">#REF!</definedName>
    <definedName name="_8_____0_0_F" hidden="1">#REF!</definedName>
    <definedName name="_8___123Graph_BGráfico_4A" localSheetId="9" hidden="1">[3]DATOS!#REF!</definedName>
    <definedName name="_8___123Graph_BGráfico_4A" hidden="1">[3]DATOS!#REF!</definedName>
    <definedName name="_8__123Graph_BCHART_3" localSheetId="9" hidden="1">[7]Resultados!#REF!</definedName>
    <definedName name="_8__123Graph_BCHART_3" hidden="1">[7]Resultados!#REF!</definedName>
    <definedName name="_8_0_0_F" localSheetId="9" hidden="1">#REF!</definedName>
    <definedName name="_8_0_0_F" hidden="1">#REF!</definedName>
    <definedName name="_9____0_0_F" localSheetId="9" hidden="1">#REF!</definedName>
    <definedName name="_9____0_0_F" hidden="1">#REF!</definedName>
    <definedName name="_9__123Graph_ACHART_5" localSheetId="9" hidden="1">[7]Resultados!#REF!</definedName>
    <definedName name="_9__123Graph_ACHART_5" hidden="1">[7]Resultados!#REF!</definedName>
    <definedName name="_9__123Graph_BCHART_4" localSheetId="9" hidden="1">[7]Resultados!#REF!</definedName>
    <definedName name="_9__123Graph_BCHART_4" hidden="1">[7]Resultados!#REF!</definedName>
    <definedName name="_9_4_0__123Grap" localSheetId="9" hidden="1">[10]DATOS!#REF!</definedName>
    <definedName name="_9_4_0__123Grap" hidden="1">[10]DATOS!#REF!</definedName>
    <definedName name="_9B____123Graph_XGráfico" localSheetId="9" hidden="1">[8]DATOS!#REF!</definedName>
    <definedName name="_9B____123Graph_XGráfico" hidden="1">[8]DATOS!#REF!</definedName>
    <definedName name="_a1" hidden="1">{"TAB1",#N/A,TRUE,"GENERAL";"TAB2",#N/A,TRUE,"GENERAL";"TAB3",#N/A,TRUE,"GENERAL";"TAB4",#N/A,TRUE,"GENERAL";"TAB5",#N/A,TRUE,"GENERAL"}</definedName>
    <definedName name="_A2" hidden="1">{#N/A,#N/A,FALSE,"Costos Productos 6A";#N/A,#N/A,FALSE,"Costo Unitario Total H-94-12"}</definedName>
    <definedName name="_a3" hidden="1">{"TAB1",#N/A,TRUE,"GENERAL";"TAB2",#N/A,TRUE,"GENERAL";"TAB3",#N/A,TRUE,"GENERAL";"TAB4",#N/A,TRUE,"GENERAL";"TAB5",#N/A,TRUE,"GENERAL"}</definedName>
    <definedName name="_a4" hidden="1">{"via1",#N/A,TRUE,"general";"via2",#N/A,TRUE,"general";"via3",#N/A,TRUE,"general"}</definedName>
    <definedName name="_a5" hidden="1">{"TAB1",#N/A,TRUE,"GENERAL";"TAB2",#N/A,TRUE,"GENERAL";"TAB3",#N/A,TRUE,"GENERAL";"TAB4",#N/A,TRUE,"GENERAL";"TAB5",#N/A,TRUE,"GENERAL"}</definedName>
    <definedName name="_a6" hidden="1">{"TAB1",#N/A,TRUE,"GENERAL";"TAB2",#N/A,TRUE,"GENERAL";"TAB3",#N/A,TRUE,"GENERAL";"TAB4",#N/A,TRUE,"GENERAL";"TAB5",#N/A,TRUE,"GENERAL"}</definedName>
    <definedName name="_AAS1" hidden="1">{#N/A,#N/A,TRUE,"INGENIERIA";#N/A,#N/A,TRUE,"COMPRAS";#N/A,#N/A,TRUE,"DIRECCION";#N/A,#N/A,TRUE,"RESUMEN"}</definedName>
    <definedName name="_ABC1" hidden="1">{#N/A,#N/A,TRUE,"1842CWN0"}</definedName>
    <definedName name="_abc2" hidden="1">{#N/A,#N/A,TRUE,"1842CWN0"}</definedName>
    <definedName name="_b2" hidden="1">{"TAB1",#N/A,TRUE,"GENERAL";"TAB2",#N/A,TRUE,"GENERAL";"TAB3",#N/A,TRUE,"GENERAL";"TAB4",#N/A,TRUE,"GENERAL";"TAB5",#N/A,TRUE,"GENERAL"}</definedName>
    <definedName name="_b3" hidden="1">{"TAB1",#N/A,TRUE,"GENERAL";"TAB2",#N/A,TRUE,"GENERAL";"TAB3",#N/A,TRUE,"GENERAL";"TAB4",#N/A,TRUE,"GENERAL";"TAB5",#N/A,TRUE,"GENERAL"}</definedName>
    <definedName name="_b4" hidden="1">{"TAB1",#N/A,TRUE,"GENERAL";"TAB2",#N/A,TRUE,"GENERAL";"TAB3",#N/A,TRUE,"GENERAL";"TAB4",#N/A,TRUE,"GENERAL";"TAB5",#N/A,TRUE,"GENERAL"}</definedName>
    <definedName name="_b5" hidden="1">{"TAB1",#N/A,TRUE,"GENERAL";"TAB2",#N/A,TRUE,"GENERAL";"TAB3",#N/A,TRUE,"GENERAL";"TAB4",#N/A,TRUE,"GENERAL";"TAB5",#N/A,TRUE,"GENERAL"}</definedName>
    <definedName name="_b6" hidden="1">{"TAB1",#N/A,TRUE,"GENERAL";"TAB2",#N/A,TRUE,"GENERAL";"TAB3",#N/A,TRUE,"GENERAL";"TAB4",#N/A,TRUE,"GENERAL";"TAB5",#N/A,TRUE,"GENERAL"}</definedName>
    <definedName name="_b7" hidden="1">{"via1",#N/A,TRUE,"general";"via2",#N/A,TRUE,"general";"via3",#N/A,TRUE,"general"}</definedName>
    <definedName name="_b8" hidden="1">{"via1",#N/A,TRUE,"general";"via2",#N/A,TRUE,"general";"via3",#N/A,TRUE,"general"}</definedName>
    <definedName name="_Base_datos_a_filtrar" localSheetId="9" hidden="1">[11]GEN!#REF!</definedName>
    <definedName name="_Base_datos_a_filtrar" hidden="1">[11]GEN!#REF!</definedName>
    <definedName name="_bb9" hidden="1">{"TAB1",#N/A,TRUE,"GENERAL";"TAB2",#N/A,TRUE,"GENERAL";"TAB3",#N/A,TRUE,"GENERAL";"TAB4",#N/A,TRUE,"GENERAL";"TAB5",#N/A,TRUE,"GENERAL"}</definedName>
    <definedName name="_bgb5" hidden="1">{"TAB1",#N/A,TRUE,"GENERAL";"TAB2",#N/A,TRUE,"GENERAL";"TAB3",#N/A,TRUE,"GENERAL";"TAB4",#N/A,TRUE,"GENERAL";"TAB5",#N/A,TRUE,"GENERAL"}</definedName>
    <definedName name="_Dist_Bin" localSheetId="9" hidden="1">[12]SABANA!#REF!</definedName>
    <definedName name="_Dist_Bin" hidden="1">[12]SABANA!#REF!</definedName>
    <definedName name="_Fill" localSheetId="9" hidden="1">#REF!</definedName>
    <definedName name="_Fill" hidden="1">#REF!</definedName>
    <definedName name="_xlnm._FilterDatabase" localSheetId="1" hidden="1">'01 LISTADO'!$A$10:$W$4010</definedName>
    <definedName name="_xlnm._FilterDatabase" localSheetId="2" hidden="1">'02 MATERIALES'!$B$5:$L$1566</definedName>
    <definedName name="_xlnm._FilterDatabase" localSheetId="3" hidden="1">'03 EQUIPOS'!$B$6:$W$1006</definedName>
    <definedName name="_xlnm._FilterDatabase" localSheetId="4" hidden="1">'04 PERSONAL'!$B$4:$N$246</definedName>
    <definedName name="_g2" hidden="1">{"TAB1",#N/A,TRUE,"GENERAL";"TAB2",#N/A,TRUE,"GENERAL";"TAB3",#N/A,TRUE,"GENERAL";"TAB4",#N/A,TRUE,"GENERAL";"TAB5",#N/A,TRUE,"GENERAL"}</definedName>
    <definedName name="_g3" hidden="1">{"via1",#N/A,TRUE,"general";"via2",#N/A,TRUE,"general";"via3",#N/A,TRUE,"general"}</definedName>
    <definedName name="_g4" hidden="1">{"via1",#N/A,TRUE,"general";"via2",#N/A,TRUE,"general";"via3",#N/A,TRUE,"general"}</definedName>
    <definedName name="_g5" hidden="1">{"via1",#N/A,TRUE,"general";"via2",#N/A,TRUE,"general";"via3",#N/A,TRUE,"general"}</definedName>
    <definedName name="_g6" hidden="1">{"via1",#N/A,TRUE,"general";"via2",#N/A,TRUE,"general";"via3",#N/A,TRUE,"general"}</definedName>
    <definedName name="_g7" hidden="1">{"TAB1",#N/A,TRUE,"GENERAL";"TAB2",#N/A,TRUE,"GENERAL";"TAB3",#N/A,TRUE,"GENERAL";"TAB4",#N/A,TRUE,"GENERAL";"TAB5",#N/A,TRUE,"GENERAL"}</definedName>
    <definedName name="_GR1" hidden="1">{"TAB1",#N/A,TRUE,"GENERAL";"TAB2",#N/A,TRUE,"GENERAL";"TAB3",#N/A,TRUE,"GENERAL";"TAB4",#N/A,TRUE,"GENERAL";"TAB5",#N/A,TRUE,"GENERAL"}</definedName>
    <definedName name="_gtr4" hidden="1">{"via1",#N/A,TRUE,"general";"via2",#N/A,TRUE,"general";"via3",#N/A,TRUE,"general"}</definedName>
    <definedName name="_h2" hidden="1">{"via1",#N/A,TRUE,"general";"via2",#N/A,TRUE,"general";"via3",#N/A,TRUE,"general"}</definedName>
    <definedName name="_h3" hidden="1">{"via1",#N/A,TRUE,"general";"via2",#N/A,TRUE,"general";"via3",#N/A,TRUE,"general"}</definedName>
    <definedName name="_h4" hidden="1">{"TAB1",#N/A,TRUE,"GENERAL";"TAB2",#N/A,TRUE,"GENERAL";"TAB3",#N/A,TRUE,"GENERAL";"TAB4",#N/A,TRUE,"GENERAL";"TAB5",#N/A,TRUE,"GENERAL"}</definedName>
    <definedName name="_h5" hidden="1">{"TAB1",#N/A,TRUE,"GENERAL";"TAB2",#N/A,TRUE,"GENERAL";"TAB3",#N/A,TRUE,"GENERAL";"TAB4",#N/A,TRUE,"GENERAL";"TAB5",#N/A,TRUE,"GENERAL"}</definedName>
    <definedName name="_h6" hidden="1">{"via1",#N/A,TRUE,"general";"via2",#N/A,TRUE,"general";"via3",#N/A,TRUE,"general"}</definedName>
    <definedName name="_h7" hidden="1">{"TAB1",#N/A,TRUE,"GENERAL";"TAB2",#N/A,TRUE,"GENERAL";"TAB3",#N/A,TRUE,"GENERAL";"TAB4",#N/A,TRUE,"GENERAL";"TAB5",#N/A,TRUE,"GENERAL"}</definedName>
    <definedName name="_h8" hidden="1">{"via1",#N/A,TRUE,"general";"via2",#N/A,TRUE,"general";"via3",#N/A,TRUE,"general"}</definedName>
    <definedName name="_hfh7" hidden="1">{"via1",#N/A,TRUE,"general";"via2",#N/A,TRUE,"general";"via3",#N/A,TRUE,"general"}</definedName>
    <definedName name="_hhg1" hidden="1">{#N/A,#N/A,TRUE,"1842CWN0"}</definedName>
    <definedName name="_i4" hidden="1">{"via1",#N/A,TRUE,"general";"via2",#N/A,TRUE,"general";"via3",#N/A,TRUE,"general"}</definedName>
    <definedName name="_i5" hidden="1">{"TAB1",#N/A,TRUE,"GENERAL";"TAB2",#N/A,TRUE,"GENERAL";"TAB3",#N/A,TRUE,"GENERAL";"TAB4",#N/A,TRUE,"GENERAL";"TAB5",#N/A,TRUE,"GENERAL"}</definedName>
    <definedName name="_i6" hidden="1">{"TAB1",#N/A,TRUE,"GENERAL";"TAB2",#N/A,TRUE,"GENERAL";"TAB3",#N/A,TRUE,"GENERAL";"TAB4",#N/A,TRUE,"GENERAL";"TAB5",#N/A,TRUE,"GENERAL"}</definedName>
    <definedName name="_i7" hidden="1">{"via1",#N/A,TRUE,"general";"via2",#N/A,TRUE,"general";"via3",#N/A,TRUE,"general"}</definedName>
    <definedName name="_i77" hidden="1">{"TAB1",#N/A,TRUE,"GENERAL";"TAB2",#N/A,TRUE,"GENERAL";"TAB3",#N/A,TRUE,"GENERAL";"TAB4",#N/A,TRUE,"GENERAL";"TAB5",#N/A,TRUE,"GENERAL"}</definedName>
    <definedName name="_i8" hidden="1">{"via1",#N/A,TRUE,"general";"via2",#N/A,TRUE,"general";"via3",#N/A,TRUE,"general"}</definedName>
    <definedName name="_i9" hidden="1">{"TAB1",#N/A,TRUE,"GENERAL";"TAB2",#N/A,TRUE,"GENERAL";"TAB3",#N/A,TRUE,"GENERAL";"TAB4",#N/A,TRUE,"GENERAL";"TAB5",#N/A,TRUE,"GENERAL"}</definedName>
    <definedName name="_k3" hidden="1">{"TAB1",#N/A,TRUE,"GENERAL";"TAB2",#N/A,TRUE,"GENERAL";"TAB3",#N/A,TRUE,"GENERAL";"TAB4",#N/A,TRUE,"GENERAL";"TAB5",#N/A,TRUE,"GENERAL"}</definedName>
    <definedName name="_k4" hidden="1">{"via1",#N/A,TRUE,"general";"via2",#N/A,TRUE,"general";"via3",#N/A,TRUE,"general"}</definedName>
    <definedName name="_k5" hidden="1">{"via1",#N/A,TRUE,"general";"via2",#N/A,TRUE,"general";"via3",#N/A,TRUE,"general"}</definedName>
    <definedName name="_k6" hidden="1">{"TAB1",#N/A,TRUE,"GENERAL";"TAB2",#N/A,TRUE,"GENERAL";"TAB3",#N/A,TRUE,"GENERAL";"TAB4",#N/A,TRUE,"GENERAL";"TAB5",#N/A,TRUE,"GENERAL"}</definedName>
    <definedName name="_k7" hidden="1">{"via1",#N/A,TRUE,"general";"via2",#N/A,TRUE,"general";"via3",#N/A,TRUE,"general"}</definedName>
    <definedName name="_k8" hidden="1">{"via1",#N/A,TRUE,"general";"via2",#N/A,TRUE,"general";"via3",#N/A,TRUE,"general"}</definedName>
    <definedName name="_k9" hidden="1">{"TAB1",#N/A,TRUE,"GENERAL";"TAB2",#N/A,TRUE,"GENERAL";"TAB3",#N/A,TRUE,"GENERAL";"TAB4",#N/A,TRUE,"GENERAL";"TAB5",#N/A,TRUE,"GENERAL"}</definedName>
    <definedName name="_Key1" localSheetId="9" hidden="1">#REF!</definedName>
    <definedName name="_Key1" hidden="1">#REF!</definedName>
    <definedName name="_Key2" localSheetId="9" hidden="1">#REF!</definedName>
    <definedName name="_Key2" hidden="1">#REF!</definedName>
    <definedName name="_keyy1" localSheetId="9" hidden="1">#REF!</definedName>
    <definedName name="_keyy1" hidden="1">#REF!</definedName>
    <definedName name="_kjk6" hidden="1">{"TAB1",#N/A,TRUE,"GENERAL";"TAB2",#N/A,TRUE,"GENERAL";"TAB3",#N/A,TRUE,"GENERAL";"TAB4",#N/A,TRUE,"GENERAL";"TAB5",#N/A,TRUE,"GENERAL"}</definedName>
    <definedName name="_m3" hidden="1">{"via1",#N/A,TRUE,"general";"via2",#N/A,TRUE,"general";"via3",#N/A,TRUE,"general"}</definedName>
    <definedName name="_m4" hidden="1">{"TAB1",#N/A,TRUE,"GENERAL";"TAB2",#N/A,TRUE,"GENERAL";"TAB3",#N/A,TRUE,"GENERAL";"TAB4",#N/A,TRUE,"GENERAL";"TAB5",#N/A,TRUE,"GENERAL"}</definedName>
    <definedName name="_m5" hidden="1">{"via1",#N/A,TRUE,"general";"via2",#N/A,TRUE,"general";"via3",#N/A,TRUE,"general"}</definedName>
    <definedName name="_m6" hidden="1">{"TAB1",#N/A,TRUE,"GENERAL";"TAB2",#N/A,TRUE,"GENERAL";"TAB3",#N/A,TRUE,"GENERAL";"TAB4",#N/A,TRUE,"GENERAL";"TAB5",#N/A,TRUE,"GENERAL"}</definedName>
    <definedName name="_m7" hidden="1">{"TAB1",#N/A,TRUE,"GENERAL";"TAB2",#N/A,TRUE,"GENERAL";"TAB3",#N/A,TRUE,"GENERAL";"TAB4",#N/A,TRUE,"GENERAL";"TAB5",#N/A,TRUE,"GENERAL"}</definedName>
    <definedName name="_m8" hidden="1">{"via1",#N/A,TRUE,"general";"via2",#N/A,TRUE,"general";"via3",#N/A,TRUE,"general"}</definedName>
    <definedName name="_m9" hidden="1">{"via1",#N/A,TRUE,"general";"via2",#N/A,TRUE,"general";"via3",#N/A,TRUE,"general"}</definedName>
    <definedName name="_MCC3" hidden="1">{#N/A,#N/A,FALSE,"CCTV"}</definedName>
    <definedName name="_n3" hidden="1">{"TAB1",#N/A,TRUE,"GENERAL";"TAB2",#N/A,TRUE,"GENERAL";"TAB3",#N/A,TRUE,"GENERAL";"TAB4",#N/A,TRUE,"GENERAL";"TAB5",#N/A,TRUE,"GENERAL"}</definedName>
    <definedName name="_n4" hidden="1">{"via1",#N/A,TRUE,"general";"via2",#N/A,TRUE,"general";"via3",#N/A,TRUE,"general"}</definedName>
    <definedName name="_n5" hidden="1">{"TAB1",#N/A,TRUE,"GENERAL";"TAB2",#N/A,TRUE,"GENERAL";"TAB3",#N/A,TRUE,"GENERAL";"TAB4",#N/A,TRUE,"GENERAL";"TAB5",#N/A,TRUE,"GENERAL"}</definedName>
    <definedName name="_nyn7" hidden="1">{"via1",#N/A,TRUE,"general";"via2",#N/A,TRUE,"general";"via3",#N/A,TRUE,"general"}</definedName>
    <definedName name="_o4" hidden="1">{"via1",#N/A,TRUE,"general";"via2",#N/A,TRUE,"general";"via3",#N/A,TRUE,"general"}</definedName>
    <definedName name="_o5" hidden="1">{"TAB1",#N/A,TRUE,"GENERAL";"TAB2",#N/A,TRUE,"GENERAL";"TAB3",#N/A,TRUE,"GENERAL";"TAB4",#N/A,TRUE,"GENERAL";"TAB5",#N/A,TRUE,"GENERAL"}</definedName>
    <definedName name="_o6" hidden="1">{"TAB1",#N/A,TRUE,"GENERAL";"TAB2",#N/A,TRUE,"GENERAL";"TAB3",#N/A,TRUE,"GENERAL";"TAB4",#N/A,TRUE,"GENERAL";"TAB5",#N/A,TRUE,"GENERAL"}</definedName>
    <definedName name="_o7" hidden="1">{"TAB1",#N/A,TRUE,"GENERAL";"TAB2",#N/A,TRUE,"GENERAL";"TAB3",#N/A,TRUE,"GENERAL";"TAB4",#N/A,TRUE,"GENERAL";"TAB5",#N/A,TRUE,"GENERAL"}</definedName>
    <definedName name="_o8" hidden="1">{"via1",#N/A,TRUE,"general";"via2",#N/A,TRUE,"general";"via3",#N/A,TRUE,"general"}</definedName>
    <definedName name="_o9" hidden="1">{"TAB1",#N/A,TRUE,"GENERAL";"TAB2",#N/A,TRUE,"GENERAL";"TAB3",#N/A,TRUE,"GENERAL";"TAB4",#N/A,TRUE,"GENERAL";"TAB5",#N/A,TRUE,"GENERAL"}</definedName>
    <definedName name="_Order1" hidden="1">255</definedName>
    <definedName name="_Order2" hidden="1">255</definedName>
    <definedName name="_p6" hidden="1">{"via1",#N/A,TRUE,"general";"via2",#N/A,TRUE,"general";"via3",#N/A,TRUE,"general"}</definedName>
    <definedName name="_p7" hidden="1">{"via1",#N/A,TRUE,"general";"via2",#N/A,TRUE,"general";"via3",#N/A,TRUE,"general"}</definedName>
    <definedName name="_p8" hidden="1">{"TAB1",#N/A,TRUE,"GENERAL";"TAB2",#N/A,TRUE,"GENERAL";"TAB3",#N/A,TRUE,"GENERAL";"TAB4",#N/A,TRUE,"GENERAL";"TAB5",#N/A,TRUE,"GENERAL"}</definedName>
    <definedName name="_Parse_Out" localSheetId="9" hidden="1">'[13]7422CW00'!#REF!</definedName>
    <definedName name="_Parse_Out" hidden="1">'[13]7422CW00'!#REF!</definedName>
    <definedName name="_r" hidden="1">{"TAB1",#N/A,TRUE,"GENERAL";"TAB2",#N/A,TRUE,"GENERAL";"TAB3",#N/A,TRUE,"GENERAL";"TAB4",#N/A,TRUE,"GENERAL";"TAB5",#N/A,TRUE,"GENERAL"}</definedName>
    <definedName name="_r4r" hidden="1">{"via1",#N/A,TRUE,"general";"via2",#N/A,TRUE,"general";"via3",#N/A,TRUE,"general"}</definedName>
    <definedName name="_Regression_Int" hidden="1">1</definedName>
    <definedName name="_Regression_Out" localSheetId="9" hidden="1">#REF!</definedName>
    <definedName name="_Regression_Out" hidden="1">#REF!</definedName>
    <definedName name="_Regression_X" localSheetId="9" hidden="1">#REF!</definedName>
    <definedName name="_Regression_X" hidden="1">#REF!</definedName>
    <definedName name="_Regression_Y" localSheetId="9" hidden="1">#REF!</definedName>
    <definedName name="_Regression_Y" hidden="1">#REF!</definedName>
    <definedName name="_rtu6" hidden="1">{"via1",#N/A,TRUE,"general";"via2",#N/A,TRUE,"general";"via3",#N/A,TRUE,"general"}</definedName>
    <definedName name="_s1" hidden="1">{"via1",#N/A,TRUE,"general";"via2",#N/A,TRUE,"general";"via3",#N/A,TRUE,"general"}</definedName>
    <definedName name="_s2" hidden="1">{"TAB1",#N/A,TRUE,"GENERAL";"TAB2",#N/A,TRUE,"GENERAL";"TAB3",#N/A,TRUE,"GENERAL";"TAB4",#N/A,TRUE,"GENERAL";"TAB5",#N/A,TRUE,"GENERAL"}</definedName>
    <definedName name="_s3" hidden="1">{"TAB1",#N/A,TRUE,"GENERAL";"TAB2",#N/A,TRUE,"GENERAL";"TAB3",#N/A,TRUE,"GENERAL";"TAB4",#N/A,TRUE,"GENERAL";"TAB5",#N/A,TRUE,"GENERAL"}</definedName>
    <definedName name="_s4" hidden="1">{"via1",#N/A,TRUE,"general";"via2",#N/A,TRUE,"general";"via3",#N/A,TRUE,"general"}</definedName>
    <definedName name="_s5" hidden="1">{"via1",#N/A,TRUE,"general";"via2",#N/A,TRUE,"general";"via3",#N/A,TRUE,"general"}</definedName>
    <definedName name="_s6" hidden="1">{"TAB1",#N/A,TRUE,"GENERAL";"TAB2",#N/A,TRUE,"GENERAL";"TAB3",#N/A,TRUE,"GENERAL";"TAB4",#N/A,TRUE,"GENERAL";"TAB5",#N/A,TRUE,"GENERAL"}</definedName>
    <definedName name="_s7" hidden="1">{"via1",#N/A,TRUE,"general";"via2",#N/A,TRUE,"general";"via3",#N/A,TRUE,"general"}</definedName>
    <definedName name="_Sort" localSheetId="9" hidden="1">#REF!</definedName>
    <definedName name="_Sort" hidden="1">#REF!</definedName>
    <definedName name="_sort2" localSheetId="9" hidden="1">#REF!</definedName>
    <definedName name="_sort2" hidden="1">#REF!</definedName>
    <definedName name="_t3" hidden="1">{"TAB1",#N/A,TRUE,"GENERAL";"TAB2",#N/A,TRUE,"GENERAL";"TAB3",#N/A,TRUE,"GENERAL";"TAB4",#N/A,TRUE,"GENERAL";"TAB5",#N/A,TRUE,"GENERAL"}</definedName>
    <definedName name="_t4" hidden="1">{"via1",#N/A,TRUE,"general";"via2",#N/A,TRUE,"general";"via3",#N/A,TRUE,"general"}</definedName>
    <definedName name="_t5" hidden="1">{"TAB1",#N/A,TRUE,"GENERAL";"TAB2",#N/A,TRUE,"GENERAL";"TAB3",#N/A,TRUE,"GENERAL";"TAB4",#N/A,TRUE,"GENERAL";"TAB5",#N/A,TRUE,"GENERAL"}</definedName>
    <definedName name="_t6" hidden="1">{"via1",#N/A,TRUE,"general";"via2",#N/A,TRUE,"general";"via3",#N/A,TRUE,"general"}</definedName>
    <definedName name="_t66" hidden="1">{"TAB1",#N/A,TRUE,"GENERAL";"TAB2",#N/A,TRUE,"GENERAL";"TAB3",#N/A,TRUE,"GENERAL";"TAB4",#N/A,TRUE,"GENERAL";"TAB5",#N/A,TRUE,"GENERAL"}</definedName>
    <definedName name="_t7" hidden="1">{"via1",#N/A,TRUE,"general";"via2",#N/A,TRUE,"general";"via3",#N/A,TRUE,"general"}</definedName>
    <definedName name="_t77" hidden="1">{"TAB1",#N/A,TRUE,"GENERAL";"TAB2",#N/A,TRUE,"GENERAL";"TAB3",#N/A,TRUE,"GENERAL";"TAB4",#N/A,TRUE,"GENERAL";"TAB5",#N/A,TRUE,"GENERAL"}</definedName>
    <definedName name="_t8" hidden="1">{"TAB1",#N/A,TRUE,"GENERAL";"TAB2",#N/A,TRUE,"GENERAL";"TAB3",#N/A,TRUE,"GENERAL";"TAB4",#N/A,TRUE,"GENERAL";"TAB5",#N/A,TRUE,"GENERAL"}</definedName>
    <definedName name="_t88" hidden="1">{"via1",#N/A,TRUE,"general";"via2",#N/A,TRUE,"general";"via3",#N/A,TRUE,"general"}</definedName>
    <definedName name="_t9" hidden="1">{"TAB1",#N/A,TRUE,"GENERAL";"TAB2",#N/A,TRUE,"GENERAL";"TAB3",#N/A,TRUE,"GENERAL";"TAB4",#N/A,TRUE,"GENERAL";"TAB5",#N/A,TRUE,"GENERAL"}</definedName>
    <definedName name="_t99" hidden="1">{"via1",#N/A,TRUE,"general";"via2",#N/A,TRUE,"general";"via3",#N/A,TRUE,"general"}</definedName>
    <definedName name="_Table1_In1" hidden="1">'[14]Bases de Datos'!$F$18</definedName>
    <definedName name="_Table1_Out" hidden="1">[5]Resultados!$G$69:$H$79</definedName>
    <definedName name="_Table2_In1" hidden="1">'[14]Bases de Datos'!$D$18</definedName>
    <definedName name="_Table2_In2" hidden="1">'[14]Bases de Datos'!$D$21</definedName>
    <definedName name="_Table2_Out" localSheetId="9" hidden="1">[7]Resultados!#REF!</definedName>
    <definedName name="_Table2_Out" hidden="1">[7]Resultados!#REF!</definedName>
    <definedName name="_u4" hidden="1">{"TAB1",#N/A,TRUE,"GENERAL";"TAB2",#N/A,TRUE,"GENERAL";"TAB3",#N/A,TRUE,"GENERAL";"TAB4",#N/A,TRUE,"GENERAL";"TAB5",#N/A,TRUE,"GENERAL"}</definedName>
    <definedName name="_u5" hidden="1">{"TAB1",#N/A,TRUE,"GENERAL";"TAB2",#N/A,TRUE,"GENERAL";"TAB3",#N/A,TRUE,"GENERAL";"TAB4",#N/A,TRUE,"GENERAL";"TAB5",#N/A,TRUE,"GENERAL"}</definedName>
    <definedName name="_u6" hidden="1">{"TAB1",#N/A,TRUE,"GENERAL";"TAB2",#N/A,TRUE,"GENERAL";"TAB3",#N/A,TRUE,"GENERAL";"TAB4",#N/A,TRUE,"GENERAL";"TAB5",#N/A,TRUE,"GENERAL"}</definedName>
    <definedName name="_u7" hidden="1">{"via1",#N/A,TRUE,"general";"via2",#N/A,TRUE,"general";"via3",#N/A,TRUE,"general"}</definedName>
    <definedName name="_u8" hidden="1">{"TAB1",#N/A,TRUE,"GENERAL";"TAB2",#N/A,TRUE,"GENERAL";"TAB3",#N/A,TRUE,"GENERAL";"TAB4",#N/A,TRUE,"GENERAL";"TAB5",#N/A,TRUE,"GENERAL"}</definedName>
    <definedName name="_u9" hidden="1">{"TAB1",#N/A,TRUE,"GENERAL";"TAB2",#N/A,TRUE,"GENERAL";"TAB3",#N/A,TRUE,"GENERAL";"TAB4",#N/A,TRUE,"GENERAL";"TAB5",#N/A,TRUE,"GENERAL"}</definedName>
    <definedName name="_ur7" hidden="1">{"TAB1",#N/A,TRUE,"GENERAL";"TAB2",#N/A,TRUE,"GENERAL";"TAB3",#N/A,TRUE,"GENERAL";"TAB4",#N/A,TRUE,"GENERAL";"TAB5",#N/A,TRUE,"GENERAL"}</definedName>
    <definedName name="_v2" hidden="1">{"via1",#N/A,TRUE,"general";"via2",#N/A,TRUE,"general";"via3",#N/A,TRUE,"general"}</definedName>
    <definedName name="_v3" hidden="1">{"TAB1",#N/A,TRUE,"GENERAL";"TAB2",#N/A,TRUE,"GENERAL";"TAB3",#N/A,TRUE,"GENERAL";"TAB4",#N/A,TRUE,"GENERAL";"TAB5",#N/A,TRUE,"GENERAL"}</definedName>
    <definedName name="_v4" hidden="1">{"TAB1",#N/A,TRUE,"GENERAL";"TAB2",#N/A,TRUE,"GENERAL";"TAB3",#N/A,TRUE,"GENERAL";"TAB4",#N/A,TRUE,"GENERAL";"TAB5",#N/A,TRUE,"GENERAL"}</definedName>
    <definedName name="_v5" hidden="1">{"TAB1",#N/A,TRUE,"GENERAL";"TAB2",#N/A,TRUE,"GENERAL";"TAB3",#N/A,TRUE,"GENERAL";"TAB4",#N/A,TRUE,"GENERAL";"TAB5",#N/A,TRUE,"GENERAL"}</definedName>
    <definedName name="_v6" hidden="1">{"TAB1",#N/A,TRUE,"GENERAL";"TAB2",#N/A,TRUE,"GENERAL";"TAB3",#N/A,TRUE,"GENERAL";"TAB4",#N/A,TRUE,"GENERAL";"TAB5",#N/A,TRUE,"GENERAL"}</definedName>
    <definedName name="_v7" hidden="1">{"via1",#N/A,TRUE,"general";"via2",#N/A,TRUE,"general";"via3",#N/A,TRUE,"general"}</definedName>
    <definedName name="_v8" hidden="1">{"TAB1",#N/A,TRUE,"GENERAL";"TAB2",#N/A,TRUE,"GENERAL";"TAB3",#N/A,TRUE,"GENERAL";"TAB4",#N/A,TRUE,"GENERAL";"TAB5",#N/A,TRUE,"GENERAL"}</definedName>
    <definedName name="_v9" hidden="1">{"TAB1",#N/A,TRUE,"GENERAL";"TAB2",#N/A,TRUE,"GENERAL";"TAB3",#N/A,TRUE,"GENERAL";"TAB4",#N/A,TRUE,"GENERAL";"TAB5",#N/A,TRUE,"GENERAL"}</definedName>
    <definedName name="_vfv4" hidden="1">{"via1",#N/A,TRUE,"general";"via2",#N/A,TRUE,"general";"via3",#N/A,TRUE,"general"}</definedName>
    <definedName name="_x1" hidden="1">{"TAB1",#N/A,TRUE,"GENERAL";"TAB2",#N/A,TRUE,"GENERAL";"TAB3",#N/A,TRUE,"GENERAL";"TAB4",#N/A,TRUE,"GENERAL";"TAB5",#N/A,TRUE,"GENERAL"}</definedName>
    <definedName name="_x2" hidden="1">{"via1",#N/A,TRUE,"general";"via2",#N/A,TRUE,"general";"via3",#N/A,TRUE,"general"}</definedName>
    <definedName name="_x3" hidden="1">{"via1",#N/A,TRUE,"general";"via2",#N/A,TRUE,"general";"via3",#N/A,TRUE,"general"}</definedName>
    <definedName name="_x4" hidden="1">{"via1",#N/A,TRUE,"general";"via2",#N/A,TRUE,"general";"via3",#N/A,TRUE,"general"}</definedName>
    <definedName name="_x5" hidden="1">{"TAB1",#N/A,TRUE,"GENERAL";"TAB2",#N/A,TRUE,"GENERAL";"TAB3",#N/A,TRUE,"GENERAL";"TAB4",#N/A,TRUE,"GENERAL";"TAB5",#N/A,TRUE,"GENERAL"}</definedName>
    <definedName name="_x6" hidden="1">{"TAB1",#N/A,TRUE,"GENERAL";"TAB2",#N/A,TRUE,"GENERAL";"TAB3",#N/A,TRUE,"GENERAL";"TAB4",#N/A,TRUE,"GENERAL";"TAB5",#N/A,TRUE,"GENERAL"}</definedName>
    <definedName name="_x7" hidden="1">{"TAB1",#N/A,TRUE,"GENERAL";"TAB2",#N/A,TRUE,"GENERAL";"TAB3",#N/A,TRUE,"GENERAL";"TAB4",#N/A,TRUE,"GENERAL";"TAB5",#N/A,TRUE,"GENERAL"}</definedName>
    <definedName name="_x8" hidden="1">{"via1",#N/A,TRUE,"general";"via2",#N/A,TRUE,"general";"via3",#N/A,TRUE,"general"}</definedName>
    <definedName name="_x9" hidden="1">{"TAB1",#N/A,TRUE,"GENERAL";"TAB2",#N/A,TRUE,"GENERAL";"TAB3",#N/A,TRUE,"GENERAL";"TAB4",#N/A,TRUE,"GENERAL";"TAB5",#N/A,TRUE,"GENERAL"}</definedName>
    <definedName name="_y2" hidden="1">{"TAB1",#N/A,TRUE,"GENERAL";"TAB2",#N/A,TRUE,"GENERAL";"TAB3",#N/A,TRUE,"GENERAL";"TAB4",#N/A,TRUE,"GENERAL";"TAB5",#N/A,TRUE,"GENERAL"}</definedName>
    <definedName name="_y3" hidden="1">{"via1",#N/A,TRUE,"general";"via2",#N/A,TRUE,"general";"via3",#N/A,TRUE,"general"}</definedName>
    <definedName name="_y4" hidden="1">{"via1",#N/A,TRUE,"general";"via2",#N/A,TRUE,"general";"via3",#N/A,TRUE,"general"}</definedName>
    <definedName name="_y5" hidden="1">{"TAB1",#N/A,TRUE,"GENERAL";"TAB2",#N/A,TRUE,"GENERAL";"TAB3",#N/A,TRUE,"GENERAL";"TAB4",#N/A,TRUE,"GENERAL";"TAB5",#N/A,TRUE,"GENERAL"}</definedName>
    <definedName name="_y6" hidden="1">{"via1",#N/A,TRUE,"general";"via2",#N/A,TRUE,"general";"via3",#N/A,TRUE,"general"}</definedName>
    <definedName name="_y7" hidden="1">{"via1",#N/A,TRUE,"general";"via2",#N/A,TRUE,"general";"via3",#N/A,TRUE,"general"}</definedName>
    <definedName name="_y8" hidden="1">{"via1",#N/A,TRUE,"general";"via2",#N/A,TRUE,"general";"via3",#N/A,TRUE,"general"}</definedName>
    <definedName name="_y9" hidden="1">{"TAB1",#N/A,TRUE,"GENERAL";"TAB2",#N/A,TRUE,"GENERAL";"TAB3",#N/A,TRUE,"GENERAL";"TAB4",#N/A,TRUE,"GENERAL";"TAB5",#N/A,TRUE,"GENERAL"}</definedName>
    <definedName name="_z1" hidden="1">{"TAB1",#N/A,TRUE,"GENERAL";"TAB2",#N/A,TRUE,"GENERAL";"TAB3",#N/A,TRUE,"GENERAL";"TAB4",#N/A,TRUE,"GENERAL";"TAB5",#N/A,TRUE,"GENERAL"}</definedName>
    <definedName name="_z2" hidden="1">{"via1",#N/A,TRUE,"general";"via2",#N/A,TRUE,"general";"via3",#N/A,TRUE,"general"}</definedName>
    <definedName name="_z3" hidden="1">{"via1",#N/A,TRUE,"general";"via2",#N/A,TRUE,"general";"via3",#N/A,TRUE,"general"}</definedName>
    <definedName name="_z4" hidden="1">{"TAB1",#N/A,TRUE,"GENERAL";"TAB2",#N/A,TRUE,"GENERAL";"TAB3",#N/A,TRUE,"GENERAL";"TAB4",#N/A,TRUE,"GENERAL";"TAB5",#N/A,TRUE,"GENERAL"}</definedName>
    <definedName name="_z5" hidden="1">{"via1",#N/A,TRUE,"general";"via2",#N/A,TRUE,"general";"via3",#N/A,TRUE,"general"}</definedName>
    <definedName name="_z6" hidden="1">{"TAB1",#N/A,TRUE,"GENERAL";"TAB2",#N/A,TRUE,"GENERAL";"TAB3",#N/A,TRUE,"GENERAL";"TAB4",#N/A,TRUE,"GENERAL";"TAB5",#N/A,TRUE,"GENERAL"}</definedName>
    <definedName name="´cAE°eE¹" localSheetId="9" hidden="1">#REF!</definedName>
    <definedName name="´cAE°eE¹" hidden="1">#REF!</definedName>
    <definedName name="￠￥cAE¡ÆeEⓒo" localSheetId="9" hidden="1">#REF!</definedName>
    <definedName name="￠￥cAE¡ÆeEⓒo" hidden="1">#REF!</definedName>
    <definedName name="a2a" hidden="1">{"TAB1",#N/A,TRUE,"GENERAL";"TAB2",#N/A,TRUE,"GENERAL";"TAB3",#N/A,TRUE,"GENERAL";"TAB4",#N/A,TRUE,"GENERAL";"TAB5",#N/A,TRUE,"GENERAL"}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A" hidden="1">{#N/A,#N/A,TRUE,"INGENIERIA";#N/A,#N/A,TRUE,"COMPRAS";#N/A,#N/A,TRUE,"DIRECCION";#N/A,#N/A,TRUE,"RESUMEN"}</definedName>
    <definedName name="aaaaa" hidden="1">{#N/A,#N/A,TRUE,"Basic";#N/A,#N/A,TRUE,"EXT-TABLE";#N/A,#N/A,TRUE,"STEEL";#N/A,#N/A,TRUE,"INT-Table";#N/A,#N/A,TRUE,"STEEL";#N/A,#N/A,TRUE,"Door"}</definedName>
    <definedName name="AAAAAA" hidden="1">{#N/A,#N/A,TRUE,"INGENIERIA";#N/A,#N/A,TRUE,"COMPRAS";#N/A,#N/A,TRUE,"DIRECCION";#N/A,#N/A,TRUE,"RESUMEN"}</definedName>
    <definedName name="aaaaas" hidden="1">{"TAB1",#N/A,TRUE,"GENERAL";"TAB2",#N/A,TRUE,"GENERAL";"TAB3",#N/A,TRUE,"GENERAL";"TAB4",#N/A,TRUE,"GENERAL";"TAB5",#N/A,TRUE,"GENERAL"}</definedName>
    <definedName name="AAS" hidden="1">{#N/A,#N/A,TRUE,"INGENIERIA";#N/A,#N/A,TRUE,"COMPRAS";#N/A,#N/A,TRUE,"DIRECCION";#N/A,#N/A,TRUE,"RESUMEN"}</definedName>
    <definedName name="ab" hidden="1">{#N/A,#N/A,TRUE,"Basic";#N/A,#N/A,TRUE,"EXT-TABLE";#N/A,#N/A,TRUE,"STEEL";#N/A,#N/A,TRUE,"INT-Table";#N/A,#N/A,TRUE,"STEEL";#N/A,#N/A,TRUE,"Door"}</definedName>
    <definedName name="abc" hidden="1">{#N/A,#N/A,TRUE,"1842CWN0"}</definedName>
    <definedName name="ABCD" localSheetId="9" hidden="1">#REF!</definedName>
    <definedName name="ABCD" hidden="1">#REF!</definedName>
    <definedName name="ABCDE" localSheetId="9" hidden="1">#REF!</definedName>
    <definedName name="ABCDE" hidden="1">#REF!</definedName>
    <definedName name="AccessDatabase" hidden="1">"C:\C-314\VOLUMENES\volfin4.mdb"</definedName>
    <definedName name="adf" hidden="1">{TRUE,TRUE,-0.8,-17,618,378,FALSE,FALSE,TRUE,TRUE,0,33,#N/A,89,#N/A,14.5641025641026,175.058823529412,1,FALSE,FALSE,3,TRUE,1,FALSE,75,"Swvu.oil.","ACwvu.oil.",#N/A,FALSE,FALSE,0.196850393700787,0.196850393700787,0.196850393700787,0.196850393700787,2,"","",TRUE,TRUE,FALSE,FALSE,1,#N/A,1,1,"=R1C1:R248C39",FALSE,"Rwvu.oil.","Cwvu.oil.",FALSE,FALSE,FALSE,1,600,600,FALSE,FALSE,TRUE,TRUE,TRUE}</definedName>
    <definedName name="ADFGSDB" hidden="1">{"via1",#N/A,TRUE,"general";"via2",#N/A,TRUE,"general";"via3",#N/A,TRUE,"general"}</definedName>
    <definedName name="ADSAD" hidden="1">{"TAB1",#N/A,TRUE,"GENERAL";"TAB2",#N/A,TRUE,"GENERAL";"TAB3",#N/A,TRUE,"GENERAL";"TAB4",#N/A,TRUE,"GENERAL";"TAB5",#N/A,TRUE,"GENERAL"}</definedName>
    <definedName name="aefa" hidden="1">{"via1",#N/A,TRUE,"general";"via2",#N/A,TRUE,"general";"via3",#N/A,TRUE,"general"}</definedName>
    <definedName name="afdsw" hidden="1">{"TAB1",#N/A,TRUE,"GENERAL";"TAB2",#N/A,TRUE,"GENERAL";"TAB3",#N/A,TRUE,"GENERAL";"TAB4",#N/A,TRUE,"GENERAL";"TAB5",#N/A,TRUE,"GENERAL"}</definedName>
    <definedName name="agdsgg" hidden="1">{"via1",#N/A,TRUE,"general";"via2",#N/A,TRUE,"general";"via3",#N/A,TRUE,"general"}</definedName>
    <definedName name="Ajusteinf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n" hidden="1">{#N/A,#N/A,FALSE,"CIBHA05A";#N/A,#N/A,FALSE,"CIBHA05B"}</definedName>
    <definedName name="anscount" hidden="1">1</definedName>
    <definedName name="aqaq" hidden="1">{"TAB1",#N/A,TRUE,"GENERAL";"TAB2",#N/A,TRUE,"GENERAL";"TAB3",#N/A,TRUE,"GENERAL";"TAB4",#N/A,TRUE,"GENERAL";"TAB5",#N/A,TRUE,"GENERAL"}</definedName>
    <definedName name="AS2DocOpenMode" hidden="1">"AS2DocumentBrowse"</definedName>
    <definedName name="ASASDA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ASD" hidden="1">{"via1",#N/A,TRUE,"general";"via2",#N/A,TRUE,"general";"via3",#N/A,TRUE,"general"}</definedName>
    <definedName name="ASDA" hidden="1">{"via1",#N/A,TRUE,"general";"via2",#N/A,TRUE,"general";"via3",#N/A,TRUE,"general"}</definedName>
    <definedName name="asdasd" hidden="1">{"TAB1",#N/A,TRUE,"GENERAL";"TAB2",#N/A,TRUE,"GENERAL";"TAB3",#N/A,TRUE,"GENERAL";"TAB4",#N/A,TRUE,"GENERAL";"TAB5",#N/A,TRUE,"GENERAL"}</definedName>
    <definedName name="asdf" hidden="1">{"via1",#N/A,TRUE,"general";"via2",#N/A,TRUE,"general";"via3",#N/A,TRUE,"general"}</definedName>
    <definedName name="asdfa" hidden="1">{"via1",#N/A,TRUE,"general";"via2",#N/A,TRUE,"general";"via3",#N/A,TRUE,"general"}</definedName>
    <definedName name="asdfasdfsadf" localSheetId="9" hidden="1">#REF!</definedName>
    <definedName name="asdfasdfsadf" hidden="1">#REF!</definedName>
    <definedName name="ASF" localSheetId="9" hidden="1">#REF!</definedName>
    <definedName name="ASF" hidden="1">#REF!</definedName>
    <definedName name="asfasd" hidden="1">{"via1",#N/A,TRUE,"general";"via2",#N/A,TRUE,"general";"via3",#N/A,TRUE,"general"}</definedName>
    <definedName name="asfasdl" hidden="1">{"via1",#N/A,TRUE,"general";"via2",#N/A,TRUE,"general";"via3",#N/A,TRUE,"general"}</definedName>
    <definedName name="asfdfe" hidden="1">{#N/A,#N/A,TRUE,"INGENIERIA";#N/A,#N/A,TRUE,"COMPRAS";#N/A,#N/A,TRUE,"DIRECCION";#N/A,#N/A,TRUE,"RESUMEN"}</definedName>
    <definedName name="asff" hidden="1">{"TAB1",#N/A,TRUE,"GENERAL";"TAB2",#N/A,TRUE,"GENERAL";"TAB3",#N/A,TRUE,"GENERAL";"TAB4",#N/A,TRUE,"GENERAL";"TAB5",#N/A,TRUE,"GENERAL"}</definedName>
    <definedName name="asfghjoi" hidden="1">{"via1",#N/A,TRUE,"general";"via2",#N/A,TRUE,"general";"via3",#N/A,TRUE,"general"}</definedName>
    <definedName name="asojkdr" hidden="1">{"TAB1",#N/A,TRUE,"GENERAL";"TAB2",#N/A,TRUE,"GENERAL";"TAB3",#N/A,TRUE,"GENERAL";"TAB4",#N/A,TRUE,"GENERAL";"TAB5",#N/A,TRUE,"GENERAL"}</definedName>
    <definedName name="azaz" hidden="1">{"TAB1",#N/A,TRUE,"GENERAL";"TAB2",#N/A,TRUE,"GENERAL";"TAB3",#N/A,TRUE,"GENERAL";"TAB4",#N/A,TRUE,"GENERAL";"TAB5",#N/A,TRUE,"GENERAL"}</definedName>
    <definedName name="BASE" hidden="1">{#N/A,#N/A,TRUE,"Basic";#N/A,#N/A,TRUE,"EXT-TABLE";#N/A,#N/A,TRUE,"STEEL";#N/A,#N/A,TRUE,"INT-Table";#N/A,#N/A,TRUE,"STEEL";#N/A,#N/A,TRUE,"Door"}</definedName>
    <definedName name="bbbbbb" hidden="1">{"via1",#N/A,TRUE,"general";"via2",#N/A,TRUE,"general";"via3",#N/A,TRUE,"general"}</definedName>
    <definedName name="bbbbbh" hidden="1">{"TAB1",#N/A,TRUE,"GENERAL";"TAB2",#N/A,TRUE,"GENERAL";"TAB3",#N/A,TRUE,"GENERAL";"TAB4",#N/A,TRUE,"GENERAL";"TAB5",#N/A,TRUE,"GENERAL"}</definedName>
    <definedName name="bbd" hidden="1">{"TAB1",#N/A,TRUE,"GENERAL";"TAB2",#N/A,TRUE,"GENERAL";"TAB3",#N/A,TRUE,"GENERAL";"TAB4",#N/A,TRUE,"GENERAL";"TAB5",#N/A,TRUE,"GENERAL"}</definedName>
    <definedName name="BCXBDFG" hidden="1">{"TAB1",#N/A,TRUE,"GENERAL";"TAB2",#N/A,TRUE,"GENERAL";"TAB3",#N/A,TRUE,"GENERAL";"TAB4",#N/A,TRUE,"GENERAL";"TAB5",#N/A,TRUE,"GENERAL"}</definedName>
    <definedName name="BDFB" hidden="1">{"via1",#N/A,TRUE,"general";"via2",#N/A,TRUE,"general";"via3",#N/A,TRUE,"general"}</definedName>
    <definedName name="BDFGDG" hidden="1">{"TAB1",#N/A,TRUE,"GENERAL";"TAB2",#N/A,TRUE,"GENERAL";"TAB3",#N/A,TRUE,"GENERAL";"TAB4",#N/A,TRUE,"GENERAL";"TAB5",#N/A,TRUE,"GENERAL"}</definedName>
    <definedName name="be" hidden="1">{"TAB1",#N/A,TRUE,"GENERAL";"TAB2",#N/A,TRUE,"GENERAL";"TAB3",#N/A,TRUE,"GENERAL";"TAB4",#N/A,TRUE,"GENERAL";"TAB5",#N/A,TRUE,"GENERAL"}</definedName>
    <definedName name="BELL" hidden="1">{#N/A,#N/A,TRUE,"Basic";#N/A,#N/A,TRUE,"EXT-TABLE";#N/A,#N/A,TRUE,"STEEL";#N/A,#N/A,TRUE,"INT-Table";#N/A,#N/A,TRUE,"STEEL";#N/A,#N/A,TRUE,"Door"}</definedName>
    <definedName name="bfnfv" hidden="1">{"TAB1",#N/A,TRUE,"GENERAL";"TAB2",#N/A,TRUE,"GENERAL";"TAB3",#N/A,TRUE,"GENERAL";"TAB4",#N/A,TRUE,"GENERAL";"TAB5",#N/A,TRUE,"GENERAL"}</definedName>
    <definedName name="bgb" hidden="1">{"TAB1",#N/A,TRUE,"GENERAL";"TAB2",#N/A,TRUE,"GENERAL";"TAB3",#N/A,TRUE,"GENERAL";"TAB4",#N/A,TRUE,"GENERAL";"TAB5",#N/A,TRUE,"GENERAL"}</definedName>
    <definedName name="BGDGFRT" hidden="1">{"via1",#N/A,TRUE,"general";"via2",#N/A,TRUE,"general";"via3",#N/A,TRUE,"general"}</definedName>
    <definedName name="BGFBFH" hidden="1">{"via1",#N/A,TRUE,"general";"via2",#N/A,TRUE,"general";"via3",#N/A,TRUE,"general"}</definedName>
    <definedName name="bgvfcdx" hidden="1">{"via1",#N/A,TRUE,"general";"via2",#N/A,TRUE,"general";"via3",#N/A,TRUE,"general"}</definedName>
    <definedName name="BLPH1" localSheetId="9" hidden="1">#REF!</definedName>
    <definedName name="BLPH1" hidden="1">#REF!</definedName>
    <definedName name="BOX__" localSheetId="9" hidden="1">#REF!</definedName>
    <definedName name="BOX__" hidden="1">#REF!</definedName>
    <definedName name="br" hidden="1">{"TAB1",#N/A,TRUE,"GENERAL";"TAB2",#N/A,TRUE,"GENERAL";"TAB3",#N/A,TRUE,"GENERAL";"TAB4",#N/A,TRUE,"GENERAL";"TAB5",#N/A,TRUE,"GENERAL"}</definedName>
    <definedName name="bsb" hidden="1">{"via1",#N/A,TRUE,"general";"via2",#N/A,TRUE,"general";"via3",#N/A,TRUE,"general"}</definedName>
    <definedName name="bspoi" hidden="1">{"TAB1",#N/A,TRUE,"GENERAL";"TAB2",#N/A,TRUE,"GENERAL";"TAB3",#N/A,TRUE,"GENERAL";"TAB4",#N/A,TRUE,"GENERAL";"TAB5",#N/A,TRUE,"GENERAL"}</definedName>
    <definedName name="bt" hidden="1">{"via1",#N/A,TRUE,"general";"via2",#N/A,TRUE,"general";"via3",#N/A,TRUE,"general"}</definedName>
    <definedName name="BTYJHTR" hidden="1">{"TAB1",#N/A,TRUE,"GENERAL";"TAB2",#N/A,TRUE,"GENERAL";"TAB3",#N/A,TRUE,"GENERAL";"TAB4",#N/A,TRUE,"GENERAL";"TAB5",#N/A,TRUE,"GENERAL"}</definedName>
    <definedName name="bvbc" hidden="1">{"TAB1",#N/A,TRUE,"GENERAL";"TAB2",#N/A,TRUE,"GENERAL";"TAB3",#N/A,TRUE,"GENERAL";"TAB4",#N/A,TRUE,"GENERAL";"TAB5",#N/A,TRUE,"GENERAL"}</definedName>
    <definedName name="bvcb" hidden="1">{"via1",#N/A,TRUE,"general";"via2",#N/A,TRUE,"general";"via3",#N/A,TRUE,"general"}</definedName>
    <definedName name="bvn" hidden="1">{"via1",#N/A,TRUE,"general";"via2",#N/A,TRUE,"general";"via3",#N/A,TRUE,"general"}</definedName>
    <definedName name="by" hidden="1">{"via1",#N/A,TRUE,"general";"via2",#N/A,TRUE,"general";"via3",#N/A,TRUE,"general"}</definedName>
    <definedName name="CABCELAR" hidden="1">{#N/A,#N/A,FALSE,"Costos Productos 6A";#N/A,#N/A,FALSE,"Costo Unitario Total H-94-12"}</definedName>
    <definedName name="CA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ARL" hidden="1">{#N/A,#N/A,FALSE,"CCTV"}</definedName>
    <definedName name="CARL1" hidden="1">{#N/A,#N/A,FALSE,"CCTV"}</definedName>
    <definedName name="CARL2" hidden="1">{#N/A,#N/A,FALSE,"CCTV"}</definedName>
    <definedName name="CARLOS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BWorkbookPriority" hidden="1">-1385358669</definedName>
    <definedName name="CCCC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dcdc" hidden="1">{"via1",#N/A,TRUE,"general";"via2",#N/A,TRUE,"general";"via3",#N/A,TRUE,"general"}</definedName>
    <definedName name="ceerf" hidden="1">{"TAB1",#N/A,TRUE,"GENERAL";"TAB2",#N/A,TRUE,"GENERAL";"TAB3",#N/A,TRUE,"GENERAL";"TAB4",#N/A,TRUE,"GENERAL";"TAB5",#N/A,TRUE,"GENERAL"}</definedName>
    <definedName name="CESAR" hidden="1">{#N/A,#N/A,FALSE,"Costos Productos 6A";#N/A,#N/A,FALSE,"Costo Unitario Total H-94-12"}</definedName>
    <definedName name="CHACA" localSheetId="9" hidden="1">[15]DATOS!#REF!</definedName>
    <definedName name="CHACA" hidden="1">[15]DATOS!#REF!</definedName>
    <definedName name="chl" hidden="1">{#N/A,#N/A,TRUE,"Basic";#N/A,#N/A,TRUE,"EXT-TABLE";#N/A,#N/A,TRUE,"STEEL";#N/A,#N/A,TRUE,"INT-Table";#N/A,#N/A,TRUE,"STEEL";#N/A,#N/A,TRUE,"Door"}</definedName>
    <definedName name="christine" hidden="1">{#N/A,#N/A,FALSE,"3";#N/A,#N/A,FALSE,"5";#N/A,#N/A,FALSE,"6";#N/A,#N/A,FALSE,"8";#N/A,#N/A,FALSE,"10";#N/A,#N/A,FALSE,"13";#N/A,#N/A,FALSE,"14";#N/A,#N/A,FALSE,"15";#N/A,#N/A,FALSE,"16"}</definedName>
    <definedName name="CONTABLE" hidden="1">{#N/A,#N/A,FALSE,"CIBHA05A";#N/A,#N/A,FALSE,"CIBHA05B"}</definedName>
    <definedName name="CONTABLES" hidden="1">{#N/A,#N/A,FALSE,"Costos Productos 6A";#N/A,#N/A,FALSE,"Costo Unitario Total H-94-12"}</definedName>
    <definedName name="cost" hidden="1">{#N/A,#N/A,TRUE,"Basic";#N/A,#N/A,TRUE,"EXT-TABLE";#N/A,#N/A,TRUE,"STEEL";#N/A,#N/A,TRUE,"INT-Table";#N/A,#N/A,TRUE,"STEEL";#N/A,#N/A,TRUE,"Door"}</definedName>
    <definedName name="cost04" hidden="1">{#N/A,#N/A,FALSE,"Costos Productos 6A";#N/A,#N/A,FALSE,"Costo Unitario Total H-94-12"}</definedName>
    <definedName name="COST2" hidden="1">{#N/A,#N/A,TRUE,"Basic";#N/A,#N/A,TRUE,"EXT-TABLE";#N/A,#N/A,TRUE,"STEEL";#N/A,#N/A,TRUE,"INT-Table";#N/A,#N/A,TRUE,"STEEL";#N/A,#N/A,TRUE,"Door"}</definedName>
    <definedName name="COSTCONTAB" hidden="1">{#N/A,#N/A,FALSE,"Costos Productos 6A";#N/A,#N/A,FALSE,"Costo Unitario Total H-94-12"}</definedName>
    <definedName name="costivo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04" hidden="1">{#N/A,#N/A,FALSE,"Costos Productos 6A";#N/A,#N/A,FALSE,"Costo Unitario Total H-94-12"}</definedName>
    <definedName name="cpf" hidden="1">{#N/A,#N/A,TRUE,"Basic";#N/A,#N/A,TRUE,"EXT-TABLE";#N/A,#N/A,TRUE,"STEEL";#N/A,#N/A,TRUE,"INT-Table";#N/A,#N/A,TRUE,"STEEL";#N/A,#N/A,TRUE,"Door"}</definedName>
    <definedName name="CRUDOS" hidden="1">{#N/A,#N/A,FALSE,"CIBHA05A";#N/A,#N/A,FALSE,"CIBHA05B"}</definedName>
    <definedName name="CUNET" hidden="1">{"via1",#N/A,TRUE,"general";"via2",#N/A,TRUE,"general";"via3",#N/A,TRUE,"general"}</definedName>
    <definedName name="cv" hidden="1">{"TAB1",#N/A,TRUE,"GENERAL";"TAB2",#N/A,TRUE,"GENERAL";"TAB3",#N/A,TRUE,"GENERAL";"TAB4",#N/A,TRUE,"GENERAL";"TAB5",#N/A,TRUE,"GENERAL"}</definedName>
    <definedName name="cvbcvbf" hidden="1">{#N/A,#N/A,TRUE,"INGENIERIA";#N/A,#N/A,TRUE,"COMPRAS";#N/A,#N/A,TRUE,"DIRECCION";#N/A,#N/A,TRUE,"RESUMEN"}</definedName>
    <definedName name="cvfvd" hidden="1">{"via1",#N/A,TRUE,"general";"via2",#N/A,TRUE,"general";"via3",#N/A,TRUE,"general"}</definedName>
    <definedName name="cvn" hidden="1">{"TAB1",#N/A,TRUE,"GENERAL";"TAB2",#N/A,TRUE,"GENERAL";"TAB3",#N/A,TRUE,"GENERAL";"TAB4",#N/A,TRUE,"GENERAL";"TAB5",#N/A,TRUE,"GENERAL"}</definedName>
    <definedName name="CVXC" hidden="1">{"via1",#N/A,TRUE,"general";"via2",#N/A,TRUE,"general";"via3",#N/A,TRUE,"general"}</definedName>
    <definedName name="Cwvu.oil." hidden="1">'[16]59y22%'!$A$13:$IV$24,'[16]59y22%'!$A$26:$IV$37,'[16]59y22%'!$A$39:$IV$50,'[16]59y22%'!$A$91:$IV$102,'[16]59y22%'!$A$104:$IV$115,'[16]59y22%'!$A$117:$IV$128,'[16]59y22%'!$A$130:$IV$141,'[16]59y22%'!$A$143:$IV$154,'[16]59y22%'!$A$156:$IV$167,'[16]59y22%'!$A$169:$IV$180,'[16]59y22%'!$A$182:$IV$193,'[16]59y22%'!$A$195:$IV$206,'[16]59y22%'!$A$208:$IV$219,'[16]59y22%'!$A$221:$IV$232,'[16]59y22%'!$A$234:$IV$245</definedName>
    <definedName name="Cwvu.oilgasagua." hidden="1">'[16]59y22%'!$A$13:$IV$24,'[16]59y22%'!$A$26:$IV$37,'[16]59y22%'!$A$39:$IV$50,'[16]59y22%'!$A$52:$IV$63,'[16]59y22%'!$A$65:$IV$76,'[16]59y22%'!$A$78:$IV$89,'[16]59y22%'!$A$91:$IV$102,'[16]59y22%'!$A$104:$IV$115,'[16]59y22%'!$A$117:$IV$128,'[16]59y22%'!$A$130:$IV$141,'[16]59y22%'!$A$143:$IV$154,'[16]59y22%'!$A$156:$IV$167,'[16]59y22%'!$A$169:$IV$180,'[16]59y22%'!$A$182:$IV$193,'[16]59y22%'!$A$195:$IV$206,'[16]59y22%'!$A$208:$IV$219,'[16]59y22%'!$A$221:$IV$232,'[16]59y22%'!$A$234:$IV$245</definedName>
    <definedName name="Cwvu.RCEIBAS1." hidden="1">'[16]59y22%'!$A$13:$IV$23,'[16]59y22%'!$A$26:$IV$36,'[16]59y22%'!$A$78:$IV$88,'[16]59y22%'!$A$91:$IV$101,'[16]59y22%'!$A$104:$IV$114,'[16]59y22%'!$A$117:$IV$127,'[16]59y22%'!$A$130:$IV$140,'[16]59y22%'!$A$143:$IV$153,'[16]59y22%'!$A$156:$IV$166,'[16]59y22%'!$A$169:$IV$179,'[16]59y22%'!$A$182:$IV$192,'[16]59y22%'!$A$195:$IV$205,'[16]59y22%'!$A$208:$IV$218,'[16]59y22%'!$A$221:$IV$231,'[16]59y22%'!$A$234:$IV$244</definedName>
    <definedName name="DASD" hidden="1">{"TAB1",#N/A,TRUE,"GENERAL";"TAB2",#N/A,TRUE,"GENERAL";"TAB3",#N/A,TRUE,"GENERAL";"TAB4",#N/A,TRUE,"GENERAL";"TAB5",#N/A,TRUE,"GENERAL"}</definedName>
    <definedName name="dbfdfbi" hidden="1">{"TAB1",#N/A,TRUE,"GENERAL";"TAB2",#N/A,TRUE,"GENERAL";"TAB3",#N/A,TRUE,"GENERAL";"TAB4",#N/A,TRUE,"GENERAL";"TAB5",#N/A,TRUE,"GENERAL"}</definedName>
    <definedName name="DCSDCTV" hidden="1">{"via1",#N/A,TRUE,"general";"via2",#N/A,TRUE,"general";"via3",#N/A,TRUE,"general"}</definedName>
    <definedName name="ddd" hidden="1">{"'Sheet1'!$A$1:$G$85"}</definedName>
    <definedName name="DDDD" hidden="1">{#N/A,#N/A,FALSE,"Costos Productos 6A";#N/A,#N/A,FALSE,"Costo Unitario Total H-94-12"}</definedName>
    <definedName name="ddddd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t" hidden="1">{"via1",#N/A,TRUE,"general";"via2",#N/A,TRUE,"general";"via3",#N/A,TRUE,"general"}</definedName>
    <definedName name="ddewdw" hidden="1">{"TAB1",#N/A,TRUE,"GENERAL";"TAB2",#N/A,TRUE,"GENERAL";"TAB3",#N/A,TRUE,"GENERAL";"TAB4",#N/A,TRUE,"GENERAL";"TAB5",#N/A,TRUE,"GENERAL"}</definedName>
    <definedName name="ddfdh" hidden="1">{"TAB1",#N/A,TRUE,"GENERAL";"TAB2",#N/A,TRUE,"GENERAL";"TAB3",#N/A,TRUE,"GENERAL";"TAB4",#N/A,TRUE,"GENERAL";"TAB5",#N/A,TRUE,"GENERAL"}</definedName>
    <definedName name="DDGSDP" hidden="1">{"TAB1",#N/A,TRUE,"GENERAL";"TAB2",#N/A,TRUE,"GENERAL";"TAB3",#N/A,TRUE,"GENERAL";"TAB4",#N/A,TRUE,"GENERAL";"TAB5",#N/A,TRUE,"GENERAL"}</definedName>
    <definedName name="deded" hidden="1">{"TAB1",#N/A,TRUE,"GENERAL";"TAB2",#N/A,TRUE,"GENERAL";"TAB3",#N/A,TRUE,"GENERAL";"TAB4",#N/A,TRUE,"GENERAL";"TAB5",#N/A,TRUE,"GENERAL"}</definedName>
    <definedName name="defd" hidden="1">{"via1",#N/A,TRUE,"general";"via2",#N/A,TRUE,"general";"via3",#N/A,TRUE,"general"}</definedName>
    <definedName name="DETALLE" hidden="1">{#N/A,#N/A,FALSE,"3";#N/A,#N/A,FALSE,"5";#N/A,#N/A,FALSE,"6";#N/A,#N/A,FALSE,"8";#N/A,#N/A,FALSE,"10";#N/A,#N/A,FALSE,"13";#N/A,#N/A,FALSE,"14";#N/A,#N/A,FALSE,"15";#N/A,#N/A,FALSE,"16"}</definedName>
    <definedName name="DETALLES" localSheetId="9" hidden="1">[5]Resultados!#REF!</definedName>
    <definedName name="DETALLES" hidden="1">[5]Resultados!#REF!</definedName>
    <definedName name="dfa" hidden="1">{"TAB1",#N/A,TRUE,"GENERAL";"TAB2",#N/A,TRUE,"GENERAL";"TAB3",#N/A,TRUE,"GENERAL";"TAB4",#N/A,TRUE,"GENERAL";"TAB5",#N/A,TRUE,"GENERAL"}</definedName>
    <definedName name="dfasd" hidden="1">{"TAB1",#N/A,TRUE,"GENERAL";"TAB2",#N/A,TRUE,"GENERAL";"TAB3",#N/A,TRUE,"GENERAL";"TAB4",#N/A,TRUE,"GENERAL";"TAB5",#N/A,TRUE,"GENERAL"}</definedName>
    <definedName name="DFBNJ" hidden="1">{"via1",#N/A,TRUE,"general";"via2",#N/A,TRUE,"general";"via3",#N/A,TRUE,"general"}</definedName>
    <definedName name="dfd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dfds" hidden="1">{"TAB1",#N/A,TRUE,"GENERAL";"TAB2",#N/A,TRUE,"GENERAL";"TAB3",#N/A,TRUE,"GENERAL";"TAB4",#N/A,TRUE,"GENERAL";"TAB5",#N/A,TRUE,"GENERAL"}</definedName>
    <definedName name="dfdsfi" hidden="1">{"via1",#N/A,TRUE,"general";"via2",#N/A,TRUE,"general";"via3",#N/A,TRUE,"general"}</definedName>
    <definedName name="dffffe" hidden="1">{"TAB1",#N/A,TRUE,"GENERAL";"TAB2",#N/A,TRUE,"GENERAL";"TAB3",#N/A,TRUE,"GENERAL";"TAB4",#N/A,TRUE,"GENERAL";"TAB5",#N/A,TRUE,"GENERAL"}</definedName>
    <definedName name="DFG" hidden="1">{"via1",#N/A,TRUE,"general";"via2",#N/A,TRUE,"general";"via3",#N/A,TRUE,"general"}</definedName>
    <definedName name="DFGBHJ" hidden="1">{"via1",#N/A,TRUE,"general";"via2",#N/A,TRUE,"general";"via3",#N/A,TRUE,"general"}</definedName>
    <definedName name="DFGDFG" hidden="1">{"via1",#N/A,TRUE,"general";"via2",#N/A,TRUE,"general";"via3",#N/A,TRUE,"general"}</definedName>
    <definedName name="DFGDYYB" hidden="1">{"TAB1",#N/A,TRUE,"GENERAL";"TAB2",#N/A,TRUE,"GENERAL";"TAB3",#N/A,TRUE,"GENERAL";"TAB4",#N/A,TRUE,"GENERAL";"TAB5",#N/A,TRUE,"GENERAL"}</definedName>
    <definedName name="dfgf" hidden="1">{"via1",#N/A,TRUE,"general";"via2",#N/A,TRUE,"general";"via3",#N/A,TRUE,"general"}</definedName>
    <definedName name="DFGFBOP" hidden="1">{"TAB1",#N/A,TRUE,"GENERAL";"TAB2",#N/A,TRUE,"GENERAL";"TAB3",#N/A,TRUE,"GENERAL";"TAB4",#N/A,TRUE,"GENERAL";"TAB5",#N/A,TRUE,"GENERAL"}</definedName>
    <definedName name="DFGFDG" hidden="1">{"TAB1",#N/A,TRUE,"GENERAL";"TAB2",#N/A,TRUE,"GENERAL";"TAB3",#N/A,TRUE,"GENERAL";"TAB4",#N/A,TRUE,"GENERAL";"TAB5",#N/A,TRUE,"GENERAL"}</definedName>
    <definedName name="DFGV" hidden="1">{"TAB1",#N/A,TRUE,"GENERAL";"TAB2",#N/A,TRUE,"GENERAL";"TAB3",#N/A,TRUE,"GENERAL";"TAB4",#N/A,TRUE,"GENERAL";"TAB5",#N/A,TRUE,"GENERAL"}</definedName>
    <definedName name="dfgypuj" hidden="1">{"TAB1",#N/A,TRUE,"GENERAL";"TAB2",#N/A,TRUE,"GENERAL";"TAB3",#N/A,TRUE,"GENERAL";"TAB4",#N/A,TRUE,"GENERAL";"TAB5",#N/A,TRUE,"GENERAL"}</definedName>
    <definedName name="dfh" hidden="1">{"TAB1",#N/A,TRUE,"GENERAL";"TAB2",#N/A,TRUE,"GENERAL";"TAB3",#N/A,TRUE,"GENERAL";"TAB4",#N/A,TRUE,"GENERAL";"TAB5",#N/A,TRUE,"GENERAL"}</definedName>
    <definedName name="dfhdr" hidden="1">{"via1",#N/A,TRUE,"general";"via2",#N/A,TRUE,"general";"via3",#N/A,TRUE,"general"}</definedName>
    <definedName name="dfhgh" hidden="1">{"via1",#N/A,TRUE,"general";"via2",#N/A,TRUE,"general";"via3",#N/A,TRUE,"general"}</definedName>
    <definedName name="dfj" hidden="1">{"via1",#N/A,TRUE,"general";"via2",#N/A,TRUE,"general";"via3",#N/A,TRUE,"general"}</definedName>
    <definedName name="DFRFRF" hidden="1">{"via1",#N/A,TRUE,"general";"via2",#N/A,TRUE,"general";"via3",#N/A,TRUE,"general"}</definedName>
    <definedName name="DFVUI" hidden="1">{"via1",#N/A,TRUE,"general";"via2",#N/A,TRUE,"general";"via3",#N/A,TRUE,"general"}</definedName>
    <definedName name="dg" hidden="1">{"via1",#N/A,TRUE,"general";"via2",#N/A,TRUE,"general";"via3",#N/A,TRUE,"general"}</definedName>
    <definedName name="dgagd" hidden="1">{#N/A,#N/A,TRUE,"Basic";#N/A,#N/A,TRUE,"EXT-TABLE";#N/A,#N/A,TRUE,"STEEL";#N/A,#N/A,TRUE,"INT-Table";#N/A,#N/A,TRUE,"STEEL";#N/A,#N/A,TRUE,"Door"}</definedName>
    <definedName name="dgdgr" hidden="1">{"via1",#N/A,TRUE,"general";"via2",#N/A,TRUE,"general";"via3",#N/A,TRUE,"general"}</definedName>
    <definedName name="dgfd" hidden="1">{"TAB1",#N/A,TRUE,"GENERAL";"TAB2",#N/A,TRUE,"GENERAL";"TAB3",#N/A,TRUE,"GENERAL";"TAB4",#N/A,TRUE,"GENERAL";"TAB5",#N/A,TRUE,"GENERAL"}</definedName>
    <definedName name="DGFDFVSDF" hidden="1">{"via1",#N/A,TRUE,"general";"via2",#N/A,TRUE,"general";"via3",#N/A,TRUE,"general"}</definedName>
    <definedName name="dgfdg" hidden="1">{"via1",#N/A,TRUE,"general";"via2",#N/A,TRUE,"general";"via3",#N/A,TRUE,"general"}</definedName>
    <definedName name="DGFG" hidden="1">{"via1",#N/A,TRUE,"general";"via2",#N/A,TRUE,"general";"via3",#N/A,TRUE,"general"}</definedName>
    <definedName name="dgfsado" hidden="1">{"TAB1",#N/A,TRUE,"GENERAL";"TAB2",#N/A,TRUE,"GENERAL";"TAB3",#N/A,TRUE,"GENERAL";"TAB4",#N/A,TRUE,"GENERAL";"TAB5",#N/A,TRUE,"GENERAL"}</definedName>
    <definedName name="dgrdeb" hidden="1">{"TAB1",#N/A,TRUE,"GENERAL";"TAB2",#N/A,TRUE,"GENERAL";"TAB3",#N/A,TRUE,"GENERAL";"TAB4",#N/A,TRUE,"GENERAL";"TAB5",#N/A,TRUE,"GENERAL"}</definedName>
    <definedName name="dgreg" hidden="1">{"via1",#N/A,TRUE,"general";"via2",#N/A,TRUE,"general";"via3",#N/A,TRUE,"general"}</definedName>
    <definedName name="DH" hidden="1">{"via1",#N/A,TRUE,"general";"via2",#N/A,TRUE,"general";"via3",#N/A,TRUE,"general"}</definedName>
    <definedName name="dhdth" hidden="1">{"TAB1",#N/A,TRUE,"GENERAL";"TAB2",#N/A,TRUE,"GENERAL";"TAB3",#N/A,TRUE,"GENERAL";"TAB4",#N/A,TRUE,"GENERAL";"TAB5",#N/A,TRUE,"GENERAL"}</definedName>
    <definedName name="dhgh" hidden="1">{"via1",#N/A,TRUE,"general";"via2",#N/A,TRUE,"general";"via3",#N/A,TRUE,"general"}</definedName>
    <definedName name="DIGN" hidden="1">{#N/A,#N/A,TRUE,"Basic";#N/A,#N/A,TRUE,"EXT-TABLE";#N/A,#N/A,TRUE,"STEEL";#N/A,#N/A,TRUE,"INT-Table";#N/A,#N/A,TRUE,"STEEL";#N/A,#N/A,TRUE,"Door"}</definedName>
    <definedName name="djdytj" hidden="1">{"TAB1",#N/A,TRUE,"GENERAL";"TAB2",#N/A,TRUE,"GENERAL";"TAB3",#N/A,TRUE,"GENERAL";"TAB4",#N/A,TRUE,"GENERAL";"TAB5",#N/A,TRUE,"GENERAL"}</definedName>
    <definedName name="DKDLFJKDS" hidden="1">{#N/A,#N/A,TRUE,"Basic";#N/A,#N/A,TRUE,"EXT-TABLE";#N/A,#N/A,TRUE,"STEEL";#N/A,#N/A,TRUE,"INT-Table";#N/A,#N/A,TRUE,"STEEL";#N/A,#N/A,TRUE,"Door"}</definedName>
    <definedName name="dry" hidden="1">{"via1",#N/A,TRUE,"general";"via2",#N/A,TRUE,"general";"via3",#N/A,TRUE,"general"}</definedName>
    <definedName name="DSAD" hidden="1">{"via1",#N/A,TRUE,"general";"via2",#N/A,TRUE,"general";"via3",#N/A,TRUE,"general"}</definedName>
    <definedName name="dsadfp" hidden="1">{"TAB1",#N/A,TRUE,"GENERAL";"TAB2",#N/A,TRUE,"GENERAL";"TAB3",#N/A,TRUE,"GENERAL";"TAB4",#N/A,TRUE,"GENERAL";"TAB5",#N/A,TRUE,"GENERAL"}</definedName>
    <definedName name="DSD" hidden="1">{"via1",#N/A,TRUE,"general";"via2",#N/A,TRUE,"general";"via3",#N/A,TRUE,"general"}</definedName>
    <definedName name="dsdads4" hidden="1">{"TAB1",#N/A,TRUE,"GENERAL";"TAB2",#N/A,TRUE,"GENERAL";"TAB3",#N/A,TRUE,"GENERAL";"TAB4",#N/A,TRUE,"GENERAL";"TAB5",#N/A,TRUE,"GENERAL"}</definedName>
    <definedName name="DSF" hidden="1">{"via1",#N/A,TRUE,"general";"via2",#N/A,TRUE,"general";"via3",#N/A,TRUE,"general"}</definedName>
    <definedName name="DSFCVTY" hidden="1">{"TAB1",#N/A,TRUE,"GENERAL";"TAB2",#N/A,TRUE,"GENERAL";"TAB3",#N/A,TRUE,"GENERAL";"TAB4",#N/A,TRUE,"GENERAL";"TAB5",#N/A,TRUE,"GENERAL"}</definedName>
    <definedName name="dsfg" hidden="1">{"via1",#N/A,TRUE,"general";"via2",#N/A,TRUE,"general";"via3",#N/A,TRUE,"general"}</definedName>
    <definedName name="dsfhgfdh" hidden="1">{"TAB1",#N/A,TRUE,"GENERAL";"TAB2",#N/A,TRUE,"GENERAL";"TAB3",#N/A,TRUE,"GENERAL";"TAB4",#N/A,TRUE,"GENERAL";"TAB5",#N/A,TRUE,"GENERAL"}</definedName>
    <definedName name="dsfsdf" hidden="1">{"via1",#N/A,TRUE,"general";"via2",#N/A,TRUE,"general";"via3",#N/A,TRUE,"general"}</definedName>
    <definedName name="DSFSDFCXV" hidden="1">{"TAB1",#N/A,TRUE,"GENERAL";"TAB2",#N/A,TRUE,"GENERAL";"TAB3",#N/A,TRUE,"GENERAL";"TAB4",#N/A,TRUE,"GENERAL";"TAB5",#N/A,TRUE,"GENERAL"}</definedName>
    <definedName name="dsfsvm" hidden="1">{"TAB1",#N/A,TRUE,"GENERAL";"TAB2",#N/A,TRUE,"GENERAL";"TAB3",#N/A,TRUE,"GENERAL";"TAB4",#N/A,TRUE,"GENERAL";"TAB5",#N/A,TRUE,"GENERAL"}</definedName>
    <definedName name="dsftbv" hidden="1">{"via1",#N/A,TRUE,"general";"via2",#N/A,TRUE,"general";"via3",#N/A,TRUE,"general"}</definedName>
    <definedName name="dtrhj" hidden="1">{"via1",#N/A,TRUE,"general";"via2",#N/A,TRUE,"general";"via3",#N/A,TRUE,"general"}</definedName>
    <definedName name="DWPRICE" localSheetId="9" hidden="1">#REF!</definedName>
    <definedName name="DWPRICE" hidden="1">#REF!</definedName>
    <definedName name="dwv" hidden="1">{#N/A,#N/A,TRUE,"Basic";#N/A,#N/A,TRUE,"EXT-TABLE";#N/A,#N/A,TRUE,"STEEL";#N/A,#N/A,TRUE,"INT-Table";#N/A,#N/A,TRUE,"STEEL";#N/A,#N/A,TRUE,"Door"}</definedName>
    <definedName name="dxfgg" hidden="1">{"via1",#N/A,TRUE,"general";"via2",#N/A,TRUE,"general";"via3",#N/A,TRUE,"general"}</definedName>
    <definedName name="e3e33" hidden="1">{"via1",#N/A,TRUE,"general";"via2",#N/A,TRUE,"general";"via3",#N/A,TRUE,"general"}</definedName>
    <definedName name="ED" hidden="1">{#N/A,#N/A,FALSE,"CCTV"}</definedName>
    <definedName name="EDEDWSWQA" hidden="1">{"TAB1",#N/A,TRUE,"GENERAL";"TAB2",#N/A,TRUE,"GENERAL";"TAB3",#N/A,TRUE,"GENERAL";"TAB4",#N/A,TRUE,"GENERAL";"TAB5",#N/A,TRUE,"GENERAL"}</definedName>
    <definedName name="edgfhmn" hidden="1">{"via1",#N/A,TRUE,"general";"via2",#N/A,TRUE,"general";"via3",#N/A,TRUE,"general"}</definedName>
    <definedName name="EE" hidden="1">{#N/A,#N/A,FALSE,"Costos Productos 6A";#N/A,#N/A,FALSE,"Costo Unitario Total H-94-12"}</definedName>
    <definedName name="eeedfr" hidden="1">{"TAB1",#N/A,TRUE,"GENERAL";"TAB2",#N/A,TRUE,"GENERAL";"TAB3",#N/A,TRUE,"GENERAL";"TAB4",#N/A,TRUE,"GENERAL";"TAB5",#N/A,TRUE,"GENERAL"}</definedName>
    <definedName name="eeeeer" hidden="1">{"TAB1",#N/A,TRUE,"GENERAL";"TAB2",#N/A,TRUE,"GENERAL";"TAB3",#N/A,TRUE,"GENERAL";"TAB4",#N/A,TRUE,"GENERAL";"TAB5",#N/A,TRUE,"GENERAL"}</definedName>
    <definedName name="eeerfd" hidden="1">{"via1",#N/A,TRUE,"general";"via2",#N/A,TRUE,"general";"via3",#N/A,TRUE,"general"}</definedName>
    <definedName name="efef" hidden="1">{"TAB1",#N/A,TRUE,"GENERAL";"TAB2",#N/A,TRUE,"GENERAL";"TAB3",#N/A,TRUE,"GENERAL";"TAB4",#N/A,TRUE,"GENERAL";"TAB5",#N/A,TRUE,"GENERAL"}</definedName>
    <definedName name="efer" hidden="1">{"via1",#N/A,TRUE,"general";"via2",#N/A,TRUE,"general";"via3",#N/A,TRUE,"general"}</definedName>
    <definedName name="egeg" hidden="1">{"TAB1",#N/A,TRUE,"GENERAL";"TAB2",#N/A,TRUE,"GENERAL";"TAB3",#N/A,TRUE,"GENERAL";"TAB4",#N/A,TRUE,"GENERAL";"TAB5",#N/A,TRUE,"GENERAL"}</definedName>
    <definedName name="egtrgthrt" hidden="1">{"TAB1",#N/A,TRUE,"GENERAL";"TAB2",#N/A,TRUE,"GENERAL";"TAB3",#N/A,TRUE,"GENERAL";"TAB4",#N/A,TRUE,"GENERAL";"TAB5",#N/A,TRUE,"GENERAL"}</definedName>
    <definedName name="ELLEN1" hidden="1">{#N/A,#N/A,FALSE,"CCTV"}</definedName>
    <definedName name="ELLEN10" hidden="1">{#N/A,#N/A,FALSE,"CCTV"}</definedName>
    <definedName name="ELLEN11" hidden="1">{#N/A,#N/A,FALSE,"CCTV"}</definedName>
    <definedName name="ELLEN12" hidden="1">{#N/A,#N/A,FALSE,"CCTV"}</definedName>
    <definedName name="ELLEN13" hidden="1">{#N/A,#N/A,FALSE,"CCTV"}</definedName>
    <definedName name="ELLEN14" hidden="1">{#N/A,#N/A,FALSE,"CCTV"}</definedName>
    <definedName name="ELLEN15" hidden="1">{#N/A,#N/A,FALSE,"CCTV"}</definedName>
    <definedName name="ELLEN16" hidden="1">{#N/A,#N/A,FALSE,"CCTV"}</definedName>
    <definedName name="ELLEN17" hidden="1">{#N/A,#N/A,FALSE,"CCTV"}</definedName>
    <definedName name="ELLEN18" hidden="1">{#N/A,#N/A,FALSE,"CCTV"}</definedName>
    <definedName name="ELLEN19" hidden="1">{#N/A,#N/A,FALSE,"CCTV"}</definedName>
    <definedName name="ELLEN2" hidden="1">{#N/A,#N/A,FALSE,"CCTV"}</definedName>
    <definedName name="ELLEN3" hidden="1">{#N/A,#N/A,FALSE,"CCTV"}</definedName>
    <definedName name="ELLEN4" hidden="1">{#N/A,#N/A,FALSE,"CCTV"}</definedName>
    <definedName name="ELLEN5" hidden="1">{#N/A,#N/A,FALSE,"CCTV"}</definedName>
    <definedName name="ELLEN6" hidden="1">{#N/A,#N/A,FALSE,"CCTV"}</definedName>
    <definedName name="ELLEN7" hidden="1">{#N/A,#N/A,FALSE,"CCTV"}</definedName>
    <definedName name="ELLEN8" hidden="1">{#N/A,#N/A,FALSE,"CCTV"}</definedName>
    <definedName name="ELLEN9" hidden="1">{#N/A,#N/A,FALSE,"CCTV"}</definedName>
    <definedName name="EMM" hidden="1">{#N/A,#N/A,TRUE,"Cover";#N/A,#N/A,TRUE,"Content";"Orders EMM",#N/A,TRUE,"Order Sales";"project EMM",#N/A,TRUE,"Project Control";"Cash EMM",#N/A,TRUE,"Cash Control";"KPI EMM",#N/A,TRUE,"KPI-EMM";"Empl EMM",#N/A,TRUE,"Employees"}</definedName>
    <definedName name="eqw" hidden="1">{"via1",#N/A,TRUE,"general";"via2",#N/A,TRUE,"general";"via3",#N/A,TRUE,"general"}</definedName>
    <definedName name="ER" hidden="1">{"'Sheet1'!$A$1:$G$85"}</definedName>
    <definedName name="erg" hidden="1">{"TAB1",#N/A,TRUE,"GENERAL";"TAB2",#N/A,TRUE,"GENERAL";"TAB3",#N/A,TRUE,"GENERAL";"TAB4",#N/A,TRUE,"GENERAL";"TAB5",#N/A,TRUE,"GENERAL"}</definedName>
    <definedName name="erger" hidden="1">{"via1",#N/A,TRUE,"general";"via2",#N/A,TRUE,"general";"via3",#N/A,TRUE,"general"}</definedName>
    <definedName name="ergerg" hidden="1">{"via1",#N/A,TRUE,"general";"via2",#N/A,TRUE,"general";"via3",#N/A,TRUE,"general"}</definedName>
    <definedName name="ergfegr" hidden="1">{"via1",#N/A,TRUE,"general";"via2",#N/A,TRUE,"general";"via3",#N/A,TRUE,"general"}</definedName>
    <definedName name="ergge" hidden="1">{"TAB1",#N/A,TRUE,"GENERAL";"TAB2",#N/A,TRUE,"GENERAL";"TAB3",#N/A,TRUE,"GENERAL";"TAB4",#N/A,TRUE,"GENERAL";"TAB5",#N/A,TRUE,"GENERAL"}</definedName>
    <definedName name="erggewg" hidden="1">{"via1",#N/A,TRUE,"general";"via2",#N/A,TRUE,"general";"via3",#N/A,TRUE,"general"}</definedName>
    <definedName name="ergreg" hidden="1">{"TAB1",#N/A,TRUE,"GENERAL";"TAB2",#N/A,TRUE,"GENERAL";"TAB3",#N/A,TRUE,"GENERAL";"TAB4",#N/A,TRUE,"GENERAL";"TAB5",#N/A,TRUE,"GENERAL"}</definedName>
    <definedName name="ergregerg" hidden="1">{"via1",#N/A,TRUE,"general";"via2",#N/A,TRUE,"general";"via3",#N/A,TRUE,"general"}</definedName>
    <definedName name="ergrg" hidden="1">{"TAB1",#N/A,TRUE,"GENERAL";"TAB2",#N/A,TRUE,"GENERAL";"TAB3",#N/A,TRUE,"GENERAL";"TAB4",#N/A,TRUE,"GENERAL";"TAB5",#N/A,TRUE,"GENERAL"}</definedName>
    <definedName name="ergweg" hidden="1">{"TAB1",#N/A,TRUE,"GENERAL";"TAB2",#N/A,TRUE,"GENERAL";"TAB3",#N/A,TRUE,"GENERAL";"TAB4",#N/A,TRUE,"GENERAL";"TAB5",#N/A,TRUE,"GENERAL"}</definedName>
    <definedName name="ergwreg" hidden="1">{"via1",#N/A,TRUE,"general";"via2",#N/A,TRUE,"general";"via3",#N/A,TRUE,"general"}</definedName>
    <definedName name="erheyh" hidden="1">{"TAB1",#N/A,TRUE,"GENERAL";"TAB2",#N/A,TRUE,"GENERAL";"TAB3",#N/A,TRUE,"GENERAL";"TAB4",#N/A,TRUE,"GENERAL";"TAB5",#N/A,TRUE,"GENERAL"}</definedName>
    <definedName name="eririutriuthdc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err" hidden="1">{"TAB1",#N/A,TRUE,"GENERAL";"TAB2",#N/A,TRUE,"GENERAL";"TAB3",#N/A,TRUE,"GENERAL";"TAB4",#N/A,TRUE,"GENERAL";"TAB5",#N/A,TRUE,"GENERAL"}</definedName>
    <definedName name="ert" hidden="1">{"via1",#N/A,TRUE,"general";"via2",#N/A,TRUE,"general";"via3",#N/A,TRUE,"general"}</definedName>
    <definedName name="erte" hidden="1">{"via1",#N/A,TRUE,"general";"via2",#N/A,TRUE,"general";"via3",#N/A,TRUE,"general"}</definedName>
    <definedName name="erter" hidden="1">{"TAB1",#N/A,TRUE,"GENERAL";"TAB2",#N/A,TRUE,"GENERAL";"TAB3",#N/A,TRUE,"GENERAL";"TAB4",#N/A,TRUE,"GENERAL";"TAB5",#N/A,TRUE,"GENERAL"}</definedName>
    <definedName name="ertert" hidden="1">{"via1",#N/A,TRUE,"general";"via2",#N/A,TRUE,"general";"via3",#N/A,TRUE,"general"}</definedName>
    <definedName name="ertgyhik" hidden="1">{"TAB1",#N/A,TRUE,"GENERAL";"TAB2",#N/A,TRUE,"GENERAL";"TAB3",#N/A,TRUE,"GENERAL";"TAB4",#N/A,TRUE,"GENERAL";"TAB5",#N/A,TRUE,"GENERAL"}</definedName>
    <definedName name="ertreb" hidden="1">{"via1",#N/A,TRUE,"general";"via2",#N/A,TRUE,"general";"via3",#N/A,TRUE,"general"}</definedName>
    <definedName name="ertret" hidden="1">{"TAB1",#N/A,TRUE,"GENERAL";"TAB2",#N/A,TRUE,"GENERAL";"TAB3",#N/A,TRUE,"GENERAL";"TAB4",#N/A,TRUE,"GENERAL";"TAB5",#N/A,TRUE,"GENERAL"}</definedName>
    <definedName name="erttret" hidden="1">{"via1",#N/A,TRUE,"general";"via2",#N/A,TRUE,"general";"via3",#N/A,TRUE,"general"}</definedName>
    <definedName name="ertuiy" hidden="1">{"via1",#N/A,TRUE,"general";"via2",#N/A,TRUE,"general";"via3",#N/A,TRUE,"general"}</definedName>
    <definedName name="ertwert" hidden="1">{"TAB1",#N/A,TRUE,"GENERAL";"TAB2",#N/A,TRUE,"GENERAL";"TAB3",#N/A,TRUE,"GENERAL";"TAB4",#N/A,TRUE,"GENERAL";"TAB5",#N/A,TRUE,"GENERAL"}</definedName>
    <definedName name="eru" hidden="1">{"TAB1",#N/A,TRUE,"GENERAL";"TAB2",#N/A,TRUE,"GENERAL";"TAB3",#N/A,TRUE,"GENERAL";"TAB4",#N/A,TRUE,"GENERAL";"TAB5",#N/A,TRUE,"GENERAL"}</definedName>
    <definedName name="ERV" hidden="1">{"via1",#N/A,TRUE,"general";"via2",#N/A,TRUE,"general";"via3",#N/A,TRUE,"general"}</definedName>
    <definedName name="erware" hidden="1">{"via1",#N/A,TRUE,"general";"via2",#N/A,TRUE,"general";"via3",#N/A,TRUE,"general"}</definedName>
    <definedName name="ERWER" hidden="1">{"via1",#N/A,TRUE,"general";"via2",#N/A,TRUE,"general";"via3",#N/A,TRUE,"general"}</definedName>
    <definedName name="erwertd" hidden="1">{"TAB1",#N/A,TRUE,"GENERAL";"TAB2",#N/A,TRUE,"GENERAL";"TAB3",#N/A,TRUE,"GENERAL";"TAB4",#N/A,TRUE,"GENERAL";"TAB5",#N/A,TRUE,"GENERAL"}</definedName>
    <definedName name="erwr" hidden="1">{"TAB1",#N/A,TRUE,"GENERAL";"TAB2",#N/A,TRUE,"GENERAL";"TAB3",#N/A,TRUE,"GENERAL";"TAB4",#N/A,TRUE,"GENERAL";"TAB5",#N/A,TRUE,"GENERAL"}</definedName>
    <definedName name="ERWRL" hidden="1">{"via1",#N/A,TRUE,"general";"via2",#N/A,TRUE,"general";"via3",#N/A,TRUE,"general"}</definedName>
    <definedName name="ery" hidden="1">{"via1",#N/A,TRUE,"general";"via2",#N/A,TRUE,"general";"via3",#N/A,TRUE,"general"}</definedName>
    <definedName name="eryhd" hidden="1">{"via1",#N/A,TRUE,"general";"via2",#N/A,TRUE,"general";"via3",#N/A,TRUE,"general"}</definedName>
    <definedName name="eryhdf" hidden="1">{"TAB1",#N/A,TRUE,"GENERAL";"TAB2",#N/A,TRUE,"GENERAL";"TAB3",#N/A,TRUE,"GENERAL";"TAB4",#N/A,TRUE,"GENERAL";"TAB5",#N/A,TRUE,"GENERAL"}</definedName>
    <definedName name="eryhk" hidden="1">{"TAB1",#N/A,TRUE,"GENERAL";"TAB2",#N/A,TRUE,"GENERAL";"TAB3",#N/A,TRUE,"GENERAL";"TAB4",#N/A,TRUE,"GENERAL";"TAB5",#N/A,TRUE,"GENERAL"}</definedName>
    <definedName name="eryhrf" hidden="1">{"TAB1",#N/A,TRUE,"GENERAL";"TAB2",#N/A,TRUE,"GENERAL";"TAB3",#N/A,TRUE,"GENERAL";"TAB4",#N/A,TRUE,"GENERAL";"TAB5",#N/A,TRUE,"GENERAL"}</definedName>
    <definedName name="eryre" hidden="1">{"TAB1",#N/A,TRUE,"GENERAL";"TAB2",#N/A,TRUE,"GENERAL";"TAB3",#N/A,TRUE,"GENERAL";"TAB4",#N/A,TRUE,"GENERAL";"TAB5",#N/A,TRUE,"GENERAL"}</definedName>
    <definedName name="erytd" hidden="1">{"via1",#N/A,TRUE,"general";"via2",#N/A,TRUE,"general";"via3",#N/A,TRUE,"general"}</definedName>
    <definedName name="eryty" hidden="1">{"via1",#N/A,TRUE,"general";"via2",#N/A,TRUE,"general";"via3",#N/A,TRUE,"general"}</definedName>
    <definedName name="eryy" hidden="1">{"via1",#N/A,TRUE,"general";"via2",#N/A,TRUE,"general";"via3",#N/A,TRUE,"general"}</definedName>
    <definedName name="ESTRUCTURA" hidden="1">{#N/A,#N/A,TRUE,"INGENIERIA";#N/A,#N/A,TRUE,"COMPRAS";#N/A,#N/A,TRUE,"DIRECCION";#N/A,#N/A,TRUE,"RESUMEN"}</definedName>
    <definedName name="etertgg" hidden="1">{"via1",#N/A,TRUE,"general";"via2",#N/A,TRUE,"general";"via3",#N/A,TRUE,"general"}</definedName>
    <definedName name="etertt" hidden="1">{#N/A,#N/A,TRUE,"1842CWN0"}</definedName>
    <definedName name="etewt" hidden="1">{"TAB1",#N/A,TRUE,"GENERAL";"TAB2",#N/A,TRUE,"GENERAL";"TAB3",#N/A,TRUE,"GENERAL";"TAB4",#N/A,TRUE,"GENERAL";"TAB5",#N/A,TRUE,"GENERAL"}</definedName>
    <definedName name="etu" hidden="1">{"via1",#N/A,TRUE,"general";"via2",#N/A,TRUE,"general";"via3",#N/A,TRUE,"general"}</definedName>
    <definedName name="etueh" hidden="1">{"via1",#N/A,TRUE,"general";"via2",#N/A,TRUE,"general";"via3",#N/A,TRUE,"general"}</definedName>
    <definedName name="etyty" hidden="1">{"via1",#N/A,TRUE,"general";"via2",#N/A,TRUE,"general";"via3",#N/A,TRUE,"general"}</definedName>
    <definedName name="etyu" hidden="1">{"TAB1",#N/A,TRUE,"GENERAL";"TAB2",#N/A,TRUE,"GENERAL";"TAB3",#N/A,TRUE,"GENERAL";"TAB4",#N/A,TRUE,"GENERAL";"TAB5",#N/A,TRUE,"GENERAL"}</definedName>
    <definedName name="eu" hidden="1">{"via1",#N/A,TRUE,"general";"via2",#N/A,TRUE,"general";"via3",#N/A,TRUE,"general"}</definedName>
    <definedName name="eut" hidden="1">{"via1",#N/A,TRUE,"general";"via2",#N/A,TRUE,"general";"via3",#N/A,TRUE,"general"}</definedName>
    <definedName name="euyt" hidden="1">{"TAB1",#N/A,TRUE,"GENERAL";"TAB2",#N/A,TRUE,"GENERAL";"TAB3",#N/A,TRUE,"GENERAL";"TAB4",#N/A,TRUE,"GENERAL";"TAB5",#N/A,TRUE,"GENERAL"}</definedName>
    <definedName name="ewegt" hidden="1">{"TAB1",#N/A,TRUE,"GENERAL";"TAB2",#N/A,TRUE,"GENERAL";"TAB3",#N/A,TRUE,"GENERAL";"TAB4",#N/A,TRUE,"GENERAL";"TAB5",#N/A,TRUE,"GENERAL"}</definedName>
    <definedName name="ewfewfg" hidden="1">{"TAB1",#N/A,TRUE,"GENERAL";"TAB2",#N/A,TRUE,"GENERAL";"TAB3",#N/A,TRUE,"GENERAL";"TAB4",#N/A,TRUE,"GENERAL";"TAB5",#N/A,TRUE,"GENERAL"}</definedName>
    <definedName name="ewre" hidden="1">{"TAB1",#N/A,TRUE,"GENERAL";"TAB2",#N/A,TRUE,"GENERAL";"TAB3",#N/A,TRUE,"GENERAL";"TAB4",#N/A,TRUE,"GENERAL";"TAB5",#N/A,TRUE,"GENERAL"}</definedName>
    <definedName name="ewrewf" hidden="1">{"TAB1",#N/A,TRUE,"GENERAL";"TAB2",#N/A,TRUE,"GENERAL";"TAB3",#N/A,TRUE,"GENERAL";"TAB4",#N/A,TRUE,"GENERAL";"TAB5",#N/A,TRUE,"GENERAL"}</definedName>
    <definedName name="ewrr" hidden="1">{"TAB1",#N/A,TRUE,"GENERAL";"TAB2",#N/A,TRUE,"GENERAL";"TAB3",#N/A,TRUE,"GENERAL";"TAB4",#N/A,TRUE,"GENERAL";"TAB5",#N/A,TRUE,"GENERAL"}</definedName>
    <definedName name="ewrt" hidden="1">{"TAB1",#N/A,TRUE,"GENERAL";"TAB2",#N/A,TRUE,"GENERAL";"TAB3",#N/A,TRUE,"GENERAL";"TAB4",#N/A,TRUE,"GENERAL";"TAB5",#N/A,TRUE,"GENERAL"}</definedName>
    <definedName name="ewrwer" hidden="1">{"TAB1",#N/A,TRUE,"GENERAL";"TAB2",#N/A,TRUE,"GENERAL";"TAB3",#N/A,TRUE,"GENERAL";"TAB4",#N/A,TRUE,"GENERAL";"TAB5",#N/A,TRUE,"GENERAL"}</definedName>
    <definedName name="FA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asfsdfsdfasdfsdfsd" hidden="1">{#N/A,#N/A,TRUE,"Basic";#N/A,#N/A,TRUE,"EXT-TABLE";#N/A,#N/A,TRUE,"STEEL";#N/A,#N/A,TRUE,"INT-Table";#N/A,#N/A,TRUE,"STEEL";#N/A,#N/A,TRUE,"Door"}</definedName>
    <definedName name="FC_COPIA" hidden="1">{"'Sheet1'!$A$1:$G$85"}</definedName>
    <definedName name="fda" hidden="1">{"TAB1",#N/A,TRUE,"GENERAL";"TAB2",#N/A,TRUE,"GENERAL";"TAB3",#N/A,TRUE,"GENERAL";"TAB4",#N/A,TRUE,"GENERAL";"TAB5",#N/A,TRUE,"GENERAL"}</definedName>
    <definedName name="fdbjp" hidden="1">{"TAB1",#N/A,TRUE,"GENERAL";"TAB2",#N/A,TRUE,"GENERAL";"TAB3",#N/A,TRUE,"GENERAL";"TAB4",#N/A,TRUE,"GENERAL";"TAB5",#N/A,TRUE,"GENERAL"}</definedName>
    <definedName name="fdf" hidden="1">{"TAB1",#N/A,TRUE,"GENERAL";"TAB2",#N/A,TRUE,"GENERAL";"TAB3",#N/A,TRUE,"GENERAL";"TAB4",#N/A,TRUE,"GENERAL";"TAB5",#N/A,TRUE,"GENERAL"}</definedName>
    <definedName name="fdg" hidden="1">{"via1",#N/A,TRUE,"general";"via2",#N/A,TRUE,"general";"via3",#N/A,TRUE,"general"}</definedName>
    <definedName name="FDGD" hidden="1">{"TAB1",#N/A,TRUE,"GENERAL";"TAB2",#N/A,TRUE,"GENERAL";"TAB3",#N/A,TRUE,"GENERAL";"TAB4",#N/A,TRUE,"GENERAL";"TAB5",#N/A,TRUE,"GENERAL"}</definedName>
    <definedName name="FDGFDBBP" hidden="1">{"TAB1",#N/A,TRUE,"GENERAL";"TAB2",#N/A,TRUE,"GENERAL";"TAB3",#N/A,TRUE,"GENERAL";"TAB4",#N/A,TRUE,"GENERAL";"TAB5",#N/A,TRUE,"GENERAL"}</definedName>
    <definedName name="fdh" hidden="1">{"TAB1",#N/A,TRUE,"GENERAL";"TAB2",#N/A,TRUE,"GENERAL";"TAB3",#N/A,TRUE,"GENERAL";"TAB4",#N/A,TRUE,"GENERAL";"TAB5",#N/A,TRUE,"GENERAL"}</definedName>
    <definedName name="fdsf" hidden="1">{"TAB1",#N/A,TRUE,"GENERAL";"TAB2",#N/A,TRUE,"GENERAL";"TAB3",#N/A,TRUE,"GENERAL";"TAB4",#N/A,TRUE,"GENERAL";"TAB5",#N/A,TRUE,"GENERAL"}</definedName>
    <definedName name="fdsfds" hidden="1">{"TAB1",#N/A,TRUE,"GENERAL";"TAB2",#N/A,TRUE,"GENERAL";"TAB3",#N/A,TRUE,"GENERAL";"TAB4",#N/A,TRUE,"GENERAL";"TAB5",#N/A,TRUE,"GENERAL"}</definedName>
    <definedName name="fdsfdsf" hidden="1">{"via1",#N/A,TRUE,"general";"via2",#N/A,TRUE,"general";"via3",#N/A,TRUE,"general"}</definedName>
    <definedName name="fdsgfds" hidden="1">{"via1",#N/A,TRUE,"general";"via2",#N/A,TRUE,"general";"via3",#N/A,TRUE,"general"}</definedName>
    <definedName name="fdsgsdfu" hidden="1">{"TAB1",#N/A,TRUE,"GENERAL";"TAB2",#N/A,TRUE,"GENERAL";"TAB3",#N/A,TRUE,"GENERAL";"TAB4",#N/A,TRUE,"GENERAL";"TAB5",#N/A,TRUE,"GENERAL"}</definedName>
    <definedName name="FDSIO" hidden="1">{"TAB1",#N/A,TRUE,"GENERAL";"TAB2",#N/A,TRUE,"GENERAL";"TAB3",#N/A,TRUE,"GENERAL";"TAB4",#N/A,TRUE,"GENERAL";"TAB5",#N/A,TRUE,"GENERAL"}</definedName>
    <definedName name="ferfer" hidden="1">{"via1",#N/A,TRUE,"general";"via2",#N/A,TRUE,"general";"via3",#N/A,TRUE,"general"}</definedName>
    <definedName name="FF" hidden="1">{#N/A,#N/A,FALSE,"Costos Productos 6A";#N/A,#N/A,FALSE,"Costo Unitario Total H-94-12"}</definedName>
    <definedName name="fff" hidden="1">{"via1",#N/A,TRUE,"general";"via2",#N/A,TRUE,"general";"via3",#N/A,TRUE,"general"}</definedName>
    <definedName name="FFFF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fffd" hidden="1">{"via1",#N/A,TRUE,"general";"via2",#N/A,TRUE,"general";"via3",#N/A,TRUE,"general"}</definedName>
    <definedName name="fffff" hidden="1">{#N/A,#N/A,TRUE,"Basic";#N/A,#N/A,TRUE,"EXT-TABLE";#N/A,#N/A,TRUE,"STEEL";#N/A,#N/A,TRUE,"INT-Table";#N/A,#N/A,TRUE,"STEEL";#N/A,#N/A,TRUE,"Door"}</definedName>
    <definedName name="fffffft" hidden="1">{"TAB1",#N/A,TRUE,"GENERAL";"TAB2",#N/A,TRUE,"GENERAL";"TAB3",#N/A,TRUE,"GENERAL";"TAB4",#N/A,TRUE,"GENERAL";"TAB5",#N/A,TRUE,"GENERAL"}</definedName>
    <definedName name="fffffik" hidden="1">{"TAB1",#N/A,TRUE,"GENERAL";"TAB2",#N/A,TRUE,"GENERAL";"TAB3",#N/A,TRUE,"GENERAL";"TAB4",#N/A,TRUE,"GENERAL";"TAB5",#N/A,TRUE,"GENERAL"}</definedName>
    <definedName name="fffffj" hidden="1">{"TAB1",#N/A,TRUE,"GENERAL";"TAB2",#N/A,TRUE,"GENERAL";"TAB3",#N/A,TRUE,"GENERAL";"TAB4",#N/A,TRUE,"GENERAL";"TAB5",#N/A,TRUE,"GENERAL"}</definedName>
    <definedName name="ffffrd" hidden="1">{"via1",#N/A,TRUE,"general";"via2",#N/A,TRUE,"general";"via3",#N/A,TRUE,"general"}</definedName>
    <definedName name="ffffy" hidden="1">{"TAB1",#N/A,TRUE,"GENERAL";"TAB2",#N/A,TRUE,"GENERAL";"TAB3",#N/A,TRUE,"GENERAL";"TAB4",#N/A,TRUE,"GENERAL";"TAB5",#N/A,TRUE,"GENERAL"}</definedName>
    <definedName name="fffrfr" hidden="1">{"TAB1",#N/A,TRUE,"GENERAL";"TAB2",#N/A,TRUE,"GENERAL";"TAB3",#N/A,TRUE,"GENERAL";"TAB4",#N/A,TRUE,"GENERAL";"TAB5",#N/A,TRUE,"GENERAL"}</definedName>
    <definedName name="fffs" hidden="1">{"TAB1",#N/A,TRUE,"GENERAL";"TAB2",#N/A,TRUE,"GENERAL";"TAB3",#N/A,TRUE,"GENERAL";"TAB4",#N/A,TRUE,"GENERAL";"TAB5",#N/A,TRUE,"GENERAL"}</definedName>
    <definedName name="fgdfg" hidden="1">{"TAB1",#N/A,TRUE,"GENERAL";"TAB2",#N/A,TRUE,"GENERAL";"TAB3",#N/A,TRUE,"GENERAL";"TAB4",#N/A,TRUE,"GENERAL";"TAB5",#N/A,TRUE,"GENERAL"}</definedName>
    <definedName name="fgdfsgr" hidden="1">{"via1",#N/A,TRUE,"general";"via2",#N/A,TRUE,"general";"via3",#N/A,TRUE,"general"}</definedName>
    <definedName name="fgdsfg" hidden="1">{"TAB1",#N/A,TRUE,"GENERAL";"TAB2",#N/A,TRUE,"GENERAL";"TAB3",#N/A,TRUE,"GENERAL";"TAB4",#N/A,TRUE,"GENERAL";"TAB5",#N/A,TRUE,"GENERAL"}</definedName>
    <definedName name="FGFDH" hidden="1">{"via1",#N/A,TRUE,"general";"via2",#N/A,TRUE,"general";"via3",#N/A,TRUE,"general"}</definedName>
    <definedName name="fgghhj" hidden="1">{"via1",#N/A,TRUE,"general";"via2",#N/A,TRUE,"general";"via3",#N/A,TRUE,"general"}</definedName>
    <definedName name="FGHFBC" hidden="1">{"via1",#N/A,TRUE,"general";"via2",#N/A,TRUE,"general";"via3",#N/A,TRUE,"general"}</definedName>
    <definedName name="fghfg" hidden="1">{"TAB1",#N/A,TRUE,"GENERAL";"TAB2",#N/A,TRUE,"GENERAL";"TAB3",#N/A,TRUE,"GENERAL";"TAB4",#N/A,TRUE,"GENERAL";"TAB5",#N/A,TRUE,"GENERAL"}</definedName>
    <definedName name="fghfgh" hidden="1">{"via1",#N/A,TRUE,"general";"via2",#N/A,TRUE,"general";"via3",#N/A,TRUE,"general"}</definedName>
    <definedName name="FGHFW" hidden="1">{"via1",#N/A,TRUE,"general";"via2",#N/A,TRUE,"general";"via3",#N/A,TRUE,"general"}</definedName>
    <definedName name="fghhh" hidden="1">{"TAB1",#N/A,TRUE,"GENERAL";"TAB2",#N/A,TRUE,"GENERAL";"TAB3",#N/A,TRUE,"GENERAL";"TAB4",#N/A,TRUE,"GENERAL";"TAB5",#N/A,TRUE,"GENERAL"}</definedName>
    <definedName name="fghsfgh" hidden="1">{"via1",#N/A,TRUE,"general";"via2",#N/A,TRUE,"general";"via3",#N/A,TRUE,"general"}</definedName>
    <definedName name="fght" hidden="1">{"TAB1",#N/A,TRUE,"GENERAL";"TAB2",#N/A,TRUE,"GENERAL";"TAB3",#N/A,TRUE,"GENERAL";"TAB4",#N/A,TRUE,"GENERAL";"TAB5",#N/A,TRUE,"GENERAL"}</definedName>
    <definedName name="fgjgryi" hidden="1">{"TAB1",#N/A,TRUE,"GENERAL";"TAB2",#N/A,TRUE,"GENERAL";"TAB3",#N/A,TRUE,"GENERAL";"TAB4",#N/A,TRUE,"GENERAL";"TAB5",#N/A,TRUE,"GENERAL"}</definedName>
    <definedName name="fhfg" hidden="1">{"TAB1",#N/A,TRUE,"GENERAL";"TAB2",#N/A,TRUE,"GENERAL";"TAB3",#N/A,TRUE,"GENERAL";"TAB4",#N/A,TRUE,"GENERAL";"TAB5",#N/A,TRUE,"GENERAL"}</definedName>
    <definedName name="fhfgh" hidden="1">{"via1",#N/A,TRUE,"general";"via2",#N/A,TRUE,"general";"via3",#N/A,TRUE,"general"}</definedName>
    <definedName name="fhg" hidden="1">{#N/A,#N/A,TRUE,"1842CWN0"}</definedName>
    <definedName name="fhgh" hidden="1">{"via1",#N/A,TRUE,"general";"via2",#N/A,TRUE,"general";"via3",#N/A,TRUE,"general"}</definedName>
    <definedName name="fhpltyunh" hidden="1">{"via1",#N/A,TRUE,"general";"via2",#N/A,TRUE,"general";"via3",#N/A,TRUE,"general"}</definedName>
    <definedName name="FOR" hidden="1">{#N/A,#N/A,FALSE,"CCTV"}</definedName>
    <definedName name="forma96100" hidden="1">{#N/A,#N/A,FALSE,"CIBHA05A";#N/A,#N/A,FALSE,"CIBHA05B"}</definedName>
    <definedName name="fORMA9698" hidden="1">{#N/A,#N/A,FALSE,"CIBHA05A";#N/A,#N/A,FALSE,"CIBHA05B"}</definedName>
    <definedName name="forma9699" hidden="1">{#N/A,#N/A,FALSE,"CIBHA05A";#N/A,#N/A,FALSE,"CIBHA05B"}</definedName>
    <definedName name="FORMAT" hidden="1">{#N/A,#N/A,FALSE,"CCTV"}</definedName>
    <definedName name="FORMAUNIT" hidden="1">{#N/A,#N/A,FALSE,"Costos Productos 6A";#N/A,#N/A,FALSE,"Costo Unitario Total H-94-12"}</definedName>
    <definedName name="frbgsd" hidden="1">{"TAB1",#N/A,TRUE,"GENERAL";"TAB2",#N/A,TRUE,"GENERAL";"TAB3",#N/A,TRUE,"GENERAL";"TAB4",#N/A,TRUE,"GENERAL";"TAB5",#N/A,TRUE,"GENERAL"}</definedName>
    <definedName name="frefr" hidden="1">{"via1",#N/A,TRUE,"general";"via2",#N/A,TRUE,"general";"via3",#N/A,TRUE,"general"}</definedName>
    <definedName name="frfa" hidden="1">{"via1",#N/A,TRUE,"general";"via2",#N/A,TRUE,"general";"via3",#N/A,TRUE,"general"}</definedName>
    <definedName name="frfr" hidden="1">{"TAB1",#N/A,TRUE,"GENERAL";"TAB2",#N/A,TRUE,"GENERAL";"TAB3",#N/A,TRUE,"GENERAL";"TAB4",#N/A,TRUE,"GENERAL";"TAB5",#N/A,TRUE,"GENERAL"}</definedName>
    <definedName name="fsda" hidden="1">{#N/A,#N/A,TRUE,"Basic";#N/A,#N/A,TRUE,"EXT-TABLE";#N/A,#N/A,TRUE,"STEEL";#N/A,#N/A,TRUE,"INT-Table";#N/A,#N/A,TRUE,"STEEL";#N/A,#N/A,TRUE,"Door"}</definedName>
    <definedName name="fwff" hidden="1">{"via1",#N/A,TRUE,"general";"via2",#N/A,TRUE,"general";"via3",#N/A,TRUE,"general"}</definedName>
    <definedName name="fwwe" hidden="1">{"via1",#N/A,TRUE,"general";"via2",#N/A,TRUE,"general";"via3",#N/A,TRUE,"general"}</definedName>
    <definedName name="G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gbbfghghj" hidden="1">{"TAB1",#N/A,TRUE,"GENERAL";"TAB2",#N/A,TRUE,"GENERAL";"TAB3",#N/A,TRUE,"GENERAL";"TAB4",#N/A,TRUE,"GENERAL";"TAB5",#N/A,TRUE,"GENERAL"}</definedName>
    <definedName name="gdt" hidden="1">{"TAB1",#N/A,TRUE,"GENERAL";"TAB2",#N/A,TRUE,"GENERAL";"TAB3",#N/A,TRUE,"GENERAL";"TAB4",#N/A,TRUE,"GENERAL";"TAB5",#N/A,TRUE,"GENERAL"}</definedName>
    <definedName name="geg" hidden="1">{"via1",#N/A,TRUE,"general";"via2",#N/A,TRUE,"general";"via3",#N/A,TRUE,"general"}</definedName>
    <definedName name="gerg" hidden="1">{"TAB1",#N/A,TRUE,"GENERAL";"TAB2",#N/A,TRUE,"GENERAL";"TAB3",#N/A,TRUE,"GENERAL";"TAB4",#N/A,TRUE,"GENERAL";"TAB5",#N/A,TRUE,"GENERAL"}</definedName>
    <definedName name="gerg54" hidden="1">{"via1",#N/A,TRUE,"general";"via2",#N/A,TRUE,"general";"via3",#N/A,TRUE,"general"}</definedName>
    <definedName name="gergew" hidden="1">{"TAB1",#N/A,TRUE,"GENERAL";"TAB2",#N/A,TRUE,"GENERAL";"TAB3",#N/A,TRUE,"GENERAL";"TAB4",#N/A,TRUE,"GENERAL";"TAB5",#N/A,TRUE,"GENERAL"}</definedName>
    <definedName name="gergw" hidden="1">{"TAB1",#N/A,TRUE,"GENERAL";"TAB2",#N/A,TRUE,"GENERAL";"TAB3",#N/A,TRUE,"GENERAL";"TAB4",#N/A,TRUE,"GENERAL";"TAB5",#N/A,TRUE,"GENERAL"}</definedName>
    <definedName name="gfd" hidden="1">{"TAB1",#N/A,TRUE,"GENERAL";"TAB2",#N/A,TRUE,"GENERAL";"TAB3",#N/A,TRUE,"GENERAL";"TAB4",#N/A,TRUE,"GENERAL";"TAB5",#N/A,TRUE,"GENERAL"}</definedName>
    <definedName name="gfdg" hidden="1">{"via1",#N/A,TRUE,"general";"via2",#N/A,TRUE,"general";"via3",#N/A,TRUE,"general"}</definedName>
    <definedName name="gffgfhhf" hidden="1">{#N/A,#N/A,TRUE,"INGENIERIA";#N/A,#N/A,TRUE,"COMPRAS";#N/A,#N/A,TRUE,"DIRECCION";#N/A,#N/A,TRUE,"RESUMEN"}</definedName>
    <definedName name="gfgfgr" hidden="1">{"via1",#N/A,TRUE,"general";"via2",#N/A,TRUE,"general";"via3",#N/A,TRUE,"general"}</definedName>
    <definedName name="gfhf" hidden="1">{"via1",#N/A,TRUE,"general";"via2",#N/A,TRUE,"general";"via3",#N/A,TRUE,"general"}</definedName>
    <definedName name="gfhfdh" hidden="1">{"TAB1",#N/A,TRUE,"GENERAL";"TAB2",#N/A,TRUE,"GENERAL";"TAB3",#N/A,TRUE,"GENERAL";"TAB4",#N/A,TRUE,"GENERAL";"TAB5",#N/A,TRUE,"GENERAL"}</definedName>
    <definedName name="gfhgfh" hidden="1">{"TAB1",#N/A,TRUE,"GENERAL";"TAB2",#N/A,TRUE,"GENERAL";"TAB3",#N/A,TRUE,"GENERAL";"TAB4",#N/A,TRUE,"GENERAL";"TAB5",#N/A,TRUE,"GENERAL"}</definedName>
    <definedName name="GFJHGJ" hidden="1">{"TAB1",#N/A,TRUE,"GENERAL";"TAB2",#N/A,TRUE,"GENERAL";"TAB3",#N/A,TRUE,"GENERAL";"TAB4",#N/A,TRUE,"GENERAL";"TAB5",#N/A,TRUE,"GENERAL"}</definedName>
    <definedName name="gfjjh" hidden="1">{"via1",#N/A,TRUE,"general";"via2",#N/A,TRUE,"general";"via3",#N/A,TRUE,"general"}</definedName>
    <definedName name="gfutyj6" hidden="1">{"via1",#N/A,TRUE,"general";"via2",#N/A,TRUE,"general";"via3",#N/A,TRUE,"general"}</definedName>
    <definedName name="gg" hidden="1">{"TAB1",#N/A,TRUE,"GENERAL";"TAB2",#N/A,TRUE,"GENERAL";"TAB3",#N/A,TRUE,"GENERAL";"TAB4",#N/A,TRUE,"GENERAL";"TAB5",#N/A,TRUE,"GENERAL"}</definedName>
    <definedName name="ggdr" hidden="1">{"via1",#N/A,TRUE,"general";"via2",#N/A,TRUE,"general";"via3",#N/A,TRUE,"general"}</definedName>
    <definedName name="ggerg" hidden="1">{"TAB1",#N/A,TRUE,"GENERAL";"TAB2",#N/A,TRUE,"GENERAL";"TAB3",#N/A,TRUE,"GENERAL";"TAB4",#N/A,TRUE,"GENERAL";"TAB5",#N/A,TRUE,"GENERAL"}</definedName>
    <definedName name="gggb" hidden="1">{"TAB1",#N/A,TRUE,"GENERAL";"TAB2",#N/A,TRUE,"GENERAL";"TAB3",#N/A,TRUE,"GENERAL";"TAB4",#N/A,TRUE,"GENERAL";"TAB5",#N/A,TRUE,"GENERAL"}</definedName>
    <definedName name="gggg" hidden="1">{"via1",#N/A,TRUE,"general";"via2",#N/A,TRUE,"general";"via3",#N/A,TRUE,"general"}</definedName>
    <definedName name="ggggd" hidden="1">{"TAB1",#N/A,TRUE,"GENERAL";"TAB2",#N/A,TRUE,"GENERAL";"TAB3",#N/A,TRUE,"GENERAL";"TAB4",#N/A,TRUE,"GENERAL";"TAB5",#N/A,TRUE,"GENERAL"}</definedName>
    <definedName name="gggggt" hidden="1">{"via1",#N/A,TRUE,"general";"via2",#N/A,TRUE,"general";"via3",#N/A,TRUE,"general"}</definedName>
    <definedName name="gggghn" hidden="1">{"TAB1",#N/A,TRUE,"GENERAL";"TAB2",#N/A,TRUE,"GENERAL";"TAB3",#N/A,TRUE,"GENERAL";"TAB4",#N/A,TRUE,"GENERAL";"TAB5",#N/A,TRUE,"GENERAL"}</definedName>
    <definedName name="ggggt" hidden="1">{"TAB1",#N/A,TRUE,"GENERAL";"TAB2",#N/A,TRUE,"GENERAL";"TAB3",#N/A,TRUE,"GENERAL";"TAB4",#N/A,TRUE,"GENERAL";"TAB5",#N/A,TRUE,"GENERAL"}</definedName>
    <definedName name="ggggy" hidden="1">{"TAB1",#N/A,TRUE,"GENERAL";"TAB2",#N/A,TRUE,"GENERAL";"TAB3",#N/A,TRUE,"GENERAL";"TAB4",#N/A,TRUE,"GENERAL";"TAB5",#N/A,TRUE,"GENERAL"}</definedName>
    <definedName name="gggtgd" hidden="1">{"via1",#N/A,TRUE,"general";"via2",#N/A,TRUE,"general";"via3",#N/A,TRUE,"general"}</definedName>
    <definedName name="ggjgjkg" hidden="1">{#N/A,#N/A,TRUE,"1842CWN0"}</definedName>
    <definedName name="ggtgt" hidden="1">{"via1",#N/A,TRUE,"general";"via2",#N/A,TRUE,"general";"via3",#N/A,TRUE,"general"}</definedName>
    <definedName name="ghdghuy" hidden="1">{"via1",#N/A,TRUE,"general";"via2",#N/A,TRUE,"general";"via3",#N/A,TRUE,"general"}</definedName>
    <definedName name="GHDP" hidden="1">{"via1",#N/A,TRUE,"general";"via2",#N/A,TRUE,"general";"via3",#N/A,TRUE,"general"}</definedName>
    <definedName name="ghfg" hidden="1">{"via1",#N/A,TRUE,"general";"via2",#N/A,TRUE,"general";"via3",#N/A,TRUE,"general"}</definedName>
    <definedName name="ghjghj" hidden="1">{"TAB1",#N/A,TRUE,"GENERAL";"TAB2",#N/A,TRUE,"GENERAL";"TAB3",#N/A,TRUE,"GENERAL";"TAB4",#N/A,TRUE,"GENERAL";"TAB5",#N/A,TRUE,"GENERAL"}</definedName>
    <definedName name="GHKJHK" hidden="1">{"TAB1",#N/A,TRUE,"GENERAL";"TAB2",#N/A,TRUE,"GENERAL";"TAB3",#N/A,TRUE,"GENERAL";"TAB4",#N/A,TRUE,"GENERAL";"TAB5",#N/A,TRUE,"GENERAL"}</definedName>
    <definedName name="ghnbbfr" hidden="1">{#N/A,#N/A,TRUE,"1842CWN0"}</definedName>
    <definedName name="GJHVCB" hidden="1">{"TAB1",#N/A,TRUE,"GENERAL";"TAB2",#N/A,TRUE,"GENERAL";"TAB3",#N/A,TRUE,"GENERAL";"TAB4",#N/A,TRUE,"GENERAL";"TAB5",#N/A,TRUE,"GENERAL"}</definedName>
    <definedName name="gk" hidden="1">{"via1",#N/A,TRUE,"general";"via2",#N/A,TRUE,"general";"via3",#N/A,TRUE,"general"}</definedName>
    <definedName name="GRAF1ANO" hidden="1">{"via1",#N/A,TRUE,"general";"via2",#N/A,TRUE,"general";"via3",#N/A,TRUE,"general"}</definedName>
    <definedName name="GRAF1AÑO" hidden="1">{"TAB1",#N/A,TRUE,"GENERAL";"TAB2",#N/A,TRUE,"GENERAL";"TAB3",#N/A,TRUE,"GENERAL";"TAB4",#N/A,TRUE,"GENERAL";"TAB5",#N/A,TRUE,"GENERAL"}</definedName>
    <definedName name="GRCHIS0599" hidden="1">{#N/A,#N/A,FALSE,"Costos Productos 6A";#N/A,#N/A,FALSE,"Costo Unitario Total H-94-12"}</definedName>
    <definedName name="gregds" hidden="1">{"TAB1",#N/A,TRUE,"GENERAL";"TAB2",#N/A,TRUE,"GENERAL";"TAB3",#N/A,TRUE,"GENERAL";"TAB4",#N/A,TRUE,"GENERAL";"TAB5",#N/A,TRUE,"GENERAL"}</definedName>
    <definedName name="grehrtyh" hidden="1">{"TAB1",#N/A,TRUE,"GENERAL";"TAB2",#N/A,TRUE,"GENERAL";"TAB3",#N/A,TRUE,"GENERAL";"TAB4",#N/A,TRUE,"GENERAL";"TAB5",#N/A,TRUE,"GENERAL"}</definedName>
    <definedName name="grggwero" hidden="1">{"via1",#N/A,TRUE,"general";"via2",#N/A,TRUE,"general";"via3",#N/A,TRUE,"general"}</definedName>
    <definedName name="grtyerh" hidden="1">{"TAB1",#N/A,TRUE,"GENERAL";"TAB2",#N/A,TRUE,"GENERAL";"TAB3",#N/A,TRUE,"GENERAL";"TAB4",#N/A,TRUE,"GENERAL";"TAB5",#N/A,TRUE,"GENERAL"}</definedName>
    <definedName name="GSDG" hidden="1">{"TAB1",#N/A,TRUE,"GENERAL";"TAB2",#N/A,TRUE,"GENERAL";"TAB3",#N/A,TRUE,"GENERAL";"TAB4",#N/A,TRUE,"GENERAL";"TAB5",#N/A,TRUE,"GENERAL"}</definedName>
    <definedName name="gsfsf" hidden="1">{"via1",#N/A,TRUE,"general";"via2",#N/A,TRUE,"general";"via3",#N/A,TRUE,"general"}</definedName>
    <definedName name="gtgt" hidden="1">{"via1",#N/A,TRUE,"general";"via2",#N/A,TRUE,"general";"via3",#N/A,TRUE,"general"}</definedName>
    <definedName name="gtgtg" hidden="1">{"via1",#N/A,TRUE,"general";"via2",#N/A,TRUE,"general";"via3",#N/A,TRUE,"general"}</definedName>
    <definedName name="gtgtgff" hidden="1">{"via1",#N/A,TRUE,"general";"via2",#N/A,TRUE,"general";"via3",#N/A,TRUE,"general"}</definedName>
    <definedName name="gtgtgyh" hidden="1">{"TAB1",#N/A,TRUE,"GENERAL";"TAB2",#N/A,TRUE,"GENERAL";"TAB3",#N/A,TRUE,"GENERAL";"TAB4",#N/A,TRUE,"GENERAL";"TAB5",#N/A,TRUE,"GENERAL"}</definedName>
    <definedName name="gtgth" hidden="1">{"TAB1",#N/A,TRUE,"GENERAL";"TAB2",#N/A,TRUE,"GENERAL";"TAB3",#N/A,TRUE,"GENERAL";"TAB4",#N/A,TRUE,"GENERAL";"TAB5",#N/A,TRUE,"GENERAL"}</definedName>
    <definedName name="h9h" hidden="1">{"via1",#N/A,TRUE,"general";"via2",#N/A,TRUE,"general";"via3",#N/A,TRUE,"general"}</definedName>
    <definedName name="hbfdhrw" hidden="1">{"TAB1",#N/A,TRUE,"GENERAL";"TAB2",#N/A,TRUE,"GENERAL";"TAB3",#N/A,TRUE,"GENERAL";"TAB4",#N/A,TRUE,"GENERAL";"TAB5",#N/A,TRUE,"GENERAL"}</definedName>
    <definedName name="hdfh" hidden="1">{"via1",#N/A,TRUE,"general";"via2",#N/A,TRUE,"general";"via3",#N/A,TRUE,"general"}</definedName>
    <definedName name="hdfh4" hidden="1">{"TAB1",#N/A,TRUE,"GENERAL";"TAB2",#N/A,TRUE,"GENERAL";"TAB3",#N/A,TRUE,"GENERAL";"TAB4",#N/A,TRUE,"GENERAL";"TAB5",#N/A,TRUE,"GENERAL"}</definedName>
    <definedName name="hdfhwq" hidden="1">{"TAB1",#N/A,TRUE,"GENERAL";"TAB2",#N/A,TRUE,"GENERAL";"TAB3",#N/A,TRUE,"GENERAL";"TAB4",#N/A,TRUE,"GENERAL";"TAB5",#N/A,TRUE,"GENERAL"}</definedName>
    <definedName name="hdgh" hidden="1">{"via1",#N/A,TRUE,"general";"via2",#N/A,TRUE,"general";"via3",#N/A,TRUE,"general"}</definedName>
    <definedName name="hdhf" hidden="1">{"TAB1",#N/A,TRUE,"GENERAL";"TAB2",#N/A,TRUE,"GENERAL";"TAB3",#N/A,TRUE,"GENERAL";"TAB4",#N/A,TRUE,"GENERAL";"TAB5",#N/A,TRUE,"GENERAL"}</definedName>
    <definedName name="hfgh" hidden="1">{"via1",#N/A,TRUE,"general";"via2",#N/A,TRUE,"general";"via3",#N/A,TRUE,"general"}</definedName>
    <definedName name="hfh" hidden="1">{"TAB1",#N/A,TRUE,"GENERAL";"TAB2",#N/A,TRUE,"GENERAL";"TAB3",#N/A,TRUE,"GENERAL";"TAB4",#N/A,TRUE,"GENERAL";"TAB5",#N/A,TRUE,"GENERAL"}</definedName>
    <definedName name="hfhg" hidden="1">{"TAB1",#N/A,TRUE,"GENERAL";"TAB2",#N/A,TRUE,"GENERAL";"TAB3",#N/A,TRUE,"GENERAL";"TAB4",#N/A,TRUE,"GENERAL";"TAB5",#N/A,TRUE,"GENERAL"}</definedName>
    <definedName name="hfthr" hidden="1">{"via1",#N/A,TRUE,"general";"via2",#N/A,TRUE,"general";"via3",#N/A,TRUE,"general"}</definedName>
    <definedName name="hg" hidden="1">{"via1",#N/A,TRUE,"general";"via2",#N/A,TRUE,"general";"via3",#N/A,TRUE,"general"}</definedName>
    <definedName name="HGFH" hidden="1">{"via1",#N/A,TRUE,"general";"via2",#N/A,TRUE,"general";"via3",#N/A,TRUE,"general"}</definedName>
    <definedName name="hgfhty" hidden="1">{"via1",#N/A,TRUE,"general";"via2",#N/A,TRUE,"general";"via3",#N/A,TRUE,"general"}</definedName>
    <definedName name="HGHFH7" hidden="1">{"TAB1",#N/A,TRUE,"GENERAL";"TAB2",#N/A,TRUE,"GENERAL";"TAB3",#N/A,TRUE,"GENERAL";"TAB4",#N/A,TRUE,"GENERAL";"TAB5",#N/A,TRUE,"GENERAL"}</definedName>
    <definedName name="hghhj" hidden="1">{"TAB1",#N/A,TRUE,"GENERAL";"TAB2",#N/A,TRUE,"GENERAL";"TAB3",#N/A,TRUE,"GENERAL";"TAB4",#N/A,TRUE,"GENERAL";"TAB5",#N/A,TRUE,"GENERAL"}</definedName>
    <definedName name="hghydj" hidden="1">{"via1",#N/A,TRUE,"general";"via2",#N/A,TRUE,"general";"via3",#N/A,TRUE,"general"}</definedName>
    <definedName name="hgjfjw" hidden="1">{"via1",#N/A,TRUE,"general";"via2",#N/A,TRUE,"general";"via3",#N/A,TRUE,"general"}</definedName>
    <definedName name="HGJG" hidden="1">{"TAB1",#N/A,TRUE,"GENERAL";"TAB2",#N/A,TRUE,"GENERAL";"TAB3",#N/A,TRUE,"GENERAL";"TAB4",#N/A,TRUE,"GENERAL";"TAB5",#N/A,TRUE,"GENERAL"}</definedName>
    <definedName name="hhg" hidden="1">{#N/A,#N/A,TRUE,"1842CWN0"}</definedName>
    <definedName name="HHH" hidden="1">{#N/A,#N/A,TRUE,"Basic";#N/A,#N/A,TRUE,"EXT-TABLE";#N/A,#N/A,TRUE,"STEEL";#N/A,#N/A,TRUE,"INT-Table";#N/A,#N/A,TRUE,"STEEL";#N/A,#N/A,TRUE,"Door"}</definedName>
    <definedName name="hhhhhh" hidden="1">{"via1",#N/A,TRUE,"general";"via2",#N/A,TRUE,"general";"via3",#N/A,TRUE,"general"}</definedName>
    <definedName name="hhhhhho" hidden="1">{"TAB1",#N/A,TRUE,"GENERAL";"TAB2",#N/A,TRUE,"GENERAL";"TAB3",#N/A,TRUE,"GENERAL";"TAB4",#N/A,TRUE,"GENERAL";"TAB5",#N/A,TRUE,"GENERAL"}</definedName>
    <definedName name="hhhhhpy" hidden="1">{"TAB1",#N/A,TRUE,"GENERAL";"TAB2",#N/A,TRUE,"GENERAL";"TAB3",#N/A,TRUE,"GENERAL";"TAB4",#N/A,TRUE,"GENERAL";"TAB5",#N/A,TRUE,"GENERAL"}</definedName>
    <definedName name="hhhhth" hidden="1">{"via1",#N/A,TRUE,"general";"via2",#N/A,TRUE,"general";"via3",#N/A,TRUE,"general"}</definedName>
    <definedName name="hhhyhyh" hidden="1">{"TAB1",#N/A,TRUE,"GENERAL";"TAB2",#N/A,TRUE,"GENERAL";"TAB3",#N/A,TRUE,"GENERAL";"TAB4",#N/A,TRUE,"GENERAL";"TAB5",#N/A,TRUE,"GENERAL"}</definedName>
    <definedName name="hhtrhreh" hidden="1">{"via1",#N/A,TRUE,"general";"via2",#N/A,TRUE,"general";"via3",#N/A,TRUE,"general"}</definedName>
    <definedName name="HISTORICO" hidden="1">{#N/A,#N/A,FALSE,"Costos Productos 6A";#N/A,#N/A,FALSE,"Costo Unitario Total H-94-12"}</definedName>
    <definedName name="hjfg" hidden="1">{"via1",#N/A,TRUE,"general";"via2",#N/A,TRUE,"general";"via3",#N/A,TRUE,"general"}</definedName>
    <definedName name="hjgh" hidden="1">{"TAB1",#N/A,TRUE,"GENERAL";"TAB2",#N/A,TRUE,"GENERAL";"TAB3",#N/A,TRUE,"GENERAL";"TAB4",#N/A,TRUE,"GENERAL";"TAB5",#N/A,TRUE,"GENERAL"}</definedName>
    <definedName name="hjghj" hidden="1">{"TAB1",#N/A,TRUE,"GENERAL";"TAB2",#N/A,TRUE,"GENERAL";"TAB3",#N/A,TRUE,"GENERAL";"TAB4",#N/A,TRUE,"GENERAL";"TAB5",#N/A,TRUE,"GENERAL"}</definedName>
    <definedName name="hjhjhg" hidden="1">{"TAB1",#N/A,TRUE,"GENERAL";"TAB2",#N/A,TRUE,"GENERAL";"TAB3",#N/A,TRUE,"GENERAL";"TAB4",#N/A,TRUE,"GENERAL";"TAB5",#N/A,TRUE,"GENERAL"}</definedName>
    <definedName name="HJKH" hidden="1">{"via1",#N/A,TRUE,"general";"via2",#N/A,TRUE,"general";"via3",#N/A,TRUE,"general"}</definedName>
    <definedName name="hjkjk" hidden="1">{"via1",#N/A,TRUE,"general";"via2",#N/A,TRUE,"general";"via3",#N/A,TRUE,"general"}</definedName>
    <definedName name="hn" hidden="1">{"TAB1",#N/A,TRUE,"GENERAL";"TAB2",#N/A,TRUE,"GENERAL";"TAB3",#N/A,TRUE,"GENERAL";"TAB4",#N/A,TRUE,"GENERAL";"TAB5",#N/A,TRUE,"GENERAL"}</definedName>
    <definedName name="hreer" hidden="1">{"TAB1",#N/A,TRUE,"GENERAL";"TAB2",#N/A,TRUE,"GENERAL";"TAB3",#N/A,TRUE,"GENERAL";"TAB4",#N/A,TRUE,"GENERAL";"TAB5",#N/A,TRUE,"GENERAL"}</definedName>
    <definedName name="hrhth" hidden="1">{"TAB1",#N/A,TRUE,"GENERAL";"TAB2",#N/A,TRUE,"GENERAL";"TAB3",#N/A,TRUE,"GENERAL";"TAB4",#N/A,TRUE,"GENERAL";"TAB5",#N/A,TRUE,"GENERAL"}</definedName>
    <definedName name="hrthtrh" hidden="1">{"TAB1",#N/A,TRUE,"GENERAL";"TAB2",#N/A,TRUE,"GENERAL";"TAB3",#N/A,TRUE,"GENERAL";"TAB4",#N/A,TRUE,"GENERAL";"TAB5",#N/A,TRUE,"GENERAL"}</definedName>
    <definedName name="hsfg" hidden="1">{"via1",#N/A,TRUE,"general";"via2",#N/A,TRUE,"general";"via3",#N/A,TRUE,"general"}</definedName>
    <definedName name="HSIT" hidden="1">{#N/A,#N/A,FALSE,"CIBHA05A";#N/A,#N/A,FALSE,"CIBHA05B"}</definedName>
    <definedName name="hthdrf" hidden="1">{"TAB1",#N/A,TRUE,"GENERAL";"TAB2",#N/A,TRUE,"GENERAL";"TAB3",#N/A,TRUE,"GENERAL";"TAB4",#N/A,TRUE,"GENERAL";"TAB5",#N/A,TRUE,"GENERAL"}</definedName>
    <definedName name="HTML_C" hidden="1">{"'A21005'!$A$3:$M$5"}</definedName>
    <definedName name="HTML_CodePage" hidden="1">1252</definedName>
    <definedName name="HTML_Control" hidden="1">{"'A21005'!$A$3:$M$5"}</definedName>
    <definedName name="HTML_Description" hidden="1">""</definedName>
    <definedName name="HTML_Email" hidden="1">""</definedName>
    <definedName name="HTML_Header" hidden="1">"A21005"</definedName>
    <definedName name="HTML_LastUpdate" hidden="1">"31/08/00"</definedName>
    <definedName name="HTML_LineAfter" hidden="1">TRUE</definedName>
    <definedName name="HTML_LineBefore" hidden="1">TRUE</definedName>
    <definedName name="HTML_Name" hidden="1">"Gerencia Llanos"</definedName>
    <definedName name="HTML_OBDlg2" hidden="1">TRUE</definedName>
    <definedName name="HTML_OBDlg4" hidden="1">TRUE</definedName>
    <definedName name="HTML_OS" hidden="1">0</definedName>
    <definedName name="HTML_PathFile" hidden="1">"C:\Mis documentos\HTML.htm"</definedName>
    <definedName name="HTML_PathFileMac" hidden="1">"Macintosh HD:HomePageStuff:New_Home_Page:datafile:histret.html"</definedName>
    <definedName name="HTML_Title" hidden="1">"FORMATO-1"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tryrt7" hidden="1">{"via1",#N/A,TRUE,"general";"via2",#N/A,TRUE,"general";"via3",#N/A,TRUE,"general"}</definedName>
    <definedName name="hyhjop" hidden="1">{"TAB1",#N/A,TRUE,"GENERAL";"TAB2",#N/A,TRUE,"GENERAL";"TAB3",#N/A,TRUE,"GENERAL";"TAB4",#N/A,TRUE,"GENERAL";"TAB5",#N/A,TRUE,"GENERAL"}</definedName>
    <definedName name="hyhyh" hidden="1">{"TAB1",#N/A,TRUE,"GENERAL";"TAB2",#N/A,TRUE,"GENERAL";"TAB3",#N/A,TRUE,"GENERAL";"TAB4",#N/A,TRUE,"GENERAL";"TAB5",#N/A,TRUE,"GENERAL"}</definedName>
    <definedName name="hytirs" hidden="1">{"via1",#N/A,TRUE,"general";"via2",#N/A,TRUE,"general";"via3",#N/A,TRUE,"general"}</definedName>
    <definedName name="I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i8i" hidden="1">{"TAB1",#N/A,TRUE,"GENERAL";"TAB2",#N/A,TRUE,"GENERAL";"TAB3",#N/A,TRUE,"GENERAL";"TAB4",#N/A,TRUE,"GENERAL";"TAB5",#N/A,TRUE,"GENERAL"}</definedName>
    <definedName name="ii" hidden="1">{"TAB1",#N/A,TRUE,"GENERAL";"TAB2",#N/A,TRUE,"GENERAL";"TAB3",#N/A,TRUE,"GENERAL";"TAB4",#N/A,TRUE,"GENERAL";"TAB5",#N/A,TRUE,"GENERAL"}</definedName>
    <definedName name="iii" hidden="1">{"via1",#N/A,TRUE,"general";"via2",#N/A,TRUE,"general";"via3",#N/A,TRUE,"general"}</definedName>
    <definedName name="iiii" hidden="1">{"via1",#N/A,TRUE,"general";"via2",#N/A,TRUE,"general";"via3",#N/A,TRUE,"general"}</definedName>
    <definedName name="iiiiiiik" hidden="1">{"via1",#N/A,TRUE,"general";"via2",#N/A,TRUE,"general";"via3",#N/A,TRUE,"general"}</definedName>
    <definedName name="iiiiuh" hidden="1">{"TAB1",#N/A,TRUE,"GENERAL";"TAB2",#N/A,TRUE,"GENERAL";"TAB3",#N/A,TRUE,"GENERAL";"TAB4",#N/A,TRUE,"GENERAL";"TAB5",#N/A,TRUE,"GENERAL"}</definedName>
    <definedName name="iktgvfmu" hidden="1">{"TAB1",#N/A,TRUE,"GENERAL";"TAB2",#N/A,TRUE,"GENERAL";"TAB3",#N/A,TRUE,"GENERAL";"TAB4",#N/A,TRUE,"GENERAL";"TAB5",#N/A,TRUE,"GENERAL"}</definedName>
    <definedName name="impuestos" hidden="1">{"'Sheet1'!$A$1:$G$85"}</definedName>
    <definedName name="INDICE" hidden="1">#N/A</definedName>
    <definedName name="INDPYG9698" hidden="1">{#N/A,#N/A,FALSE,"Costos Productos 6A";#N/A,#N/A,FALSE,"Costo Unitario Total H-94-12"}</definedName>
    <definedName name="ING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ENIER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REHIS" hidden="1">{#N/A,#N/A,FALSE,"CIBHA05A";#N/A,#N/A,FALSE,"CIBHA05B"}</definedName>
    <definedName name="IOPIOU" hidden="1">{#N/A,#N/A,FALSE,"Costos Productos 6A";#N/A,#N/A,FALSE,"Costo Unitario Total H-94-12"}</definedName>
    <definedName name="IUI" hidden="1">{"TAB1",#N/A,TRUE,"GENERAL";"TAB2",#N/A,TRUE,"GENERAL";"TAB3",#N/A,TRUE,"GENERAL";"TAB4",#N/A,TRUE,"GENERAL";"TAB5",#N/A,TRUE,"GENERAL"}</definedName>
    <definedName name="iuit7" hidden="1">{"TAB1",#N/A,TRUE,"GENERAL";"TAB2",#N/A,TRUE,"GENERAL";"TAB3",#N/A,TRUE,"GENERAL";"TAB4",#N/A,TRUE,"GENERAL";"TAB5",#N/A,TRUE,"GENERAL"}</definedName>
    <definedName name="iul" hidden="1">{"via1",#N/A,TRUE,"general";"via2",#N/A,TRUE,"general";"via3",#N/A,TRUE,"general"}</definedName>
    <definedName name="iuouio" hidden="1">{"via1",#N/A,TRUE,"general";"via2",#N/A,TRUE,"general";"via3",#N/A,TRUE,"general"}</definedName>
    <definedName name="iuyi9" hidden="1">{"TAB1",#N/A,TRUE,"GENERAL";"TAB2",#N/A,TRUE,"GENERAL";"TAB3",#N/A,TRUE,"GENERAL";"TAB4",#N/A,TRUE,"GENERAL";"TAB5",#N/A,TRUE,"GENERAL"}</definedName>
    <definedName name="iyuiuyi" hidden="1">{"via1",#N/A,TRUE,"general";"via2",#N/A,TRUE,"general";"via3",#N/A,TRUE,"general"}</definedName>
    <definedName name="J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Jaime" hidden="1">{#N/A,#N/A,FALSE,"Costos Productos 6A";#N/A,#N/A,FALSE,"Costo Unitario Total H-94-12"}</definedName>
    <definedName name="jd" hidden="1">{"via1",#N/A,TRUE,"general";"via2",#N/A,TRUE,"general";"via3",#N/A,TRUE,"general"}</definedName>
    <definedName name="jdh" hidden="1">{"TAB1",#N/A,TRUE,"GENERAL";"TAB2",#N/A,TRUE,"GENERAL";"TAB3",#N/A,TRUE,"GENERAL";"TAB4",#N/A,TRUE,"GENERAL";"TAB5",#N/A,TRUE,"GENERAL"}</definedName>
    <definedName name="jeytj" hidden="1">{"TAB1",#N/A,TRUE,"GENERAL";"TAB2",#N/A,TRUE,"GENERAL";"TAB3",#N/A,TRUE,"GENERAL";"TAB4",#N/A,TRUE,"GENERAL";"TAB5",#N/A,TRUE,"GENERAL"}</definedName>
    <definedName name="jfhjfrt" hidden="1">{"TAB1",#N/A,TRUE,"GENERAL";"TAB2",#N/A,TRUE,"GENERAL";"TAB3",#N/A,TRUE,"GENERAL";"TAB4",#N/A,TRUE,"GENERAL";"TAB5",#N/A,TRUE,"GENERAL"}</definedName>
    <definedName name="jgfj" hidden="1">{"via1",#N/A,TRUE,"general";"via2",#N/A,TRUE,"general";"via3",#N/A,TRUE,"general"}</definedName>
    <definedName name="jghj" hidden="1">{"TAB1",#N/A,TRUE,"GENERAL";"TAB2",#N/A,TRUE,"GENERAL";"TAB3",#N/A,TRUE,"GENERAL";"TAB4",#N/A,TRUE,"GENERAL";"TAB5",#N/A,TRUE,"GENERAL"}</definedName>
    <definedName name="jgj" hidden="1">{"TAB1",#N/A,TRUE,"GENERAL";"TAB2",#N/A,TRUE,"GENERAL";"TAB3",#N/A,TRUE,"GENERAL";"TAB4",#N/A,TRUE,"GENERAL";"TAB5",#N/A,TRUE,"GENERAL"}</definedName>
    <definedName name="jhg" hidden="1">{"TAB1",#N/A,TRUE,"GENERAL";"TAB2",#N/A,TRUE,"GENERAL";"TAB3",#N/A,TRUE,"GENERAL";"TAB4",#N/A,TRUE,"GENERAL";"TAB5",#N/A,TRUE,"GENERAL"}</definedName>
    <definedName name="jhjyj" hidden="1">{"via1",#N/A,TRUE,"general";"via2",#N/A,TRUE,"general";"via3",#N/A,TRUE,"general"}</definedName>
    <definedName name="JHK" hidden="1">{"TAB1",#N/A,TRUE,"GENERAL";"TAB2",#N/A,TRUE,"GENERAL";"TAB3",#N/A,TRUE,"GENERAL";"TAB4",#N/A,TRUE,"GENERAL";"TAB5",#N/A,TRUE,"GENERAL"}</definedName>
    <definedName name="jhkgjkvf" hidden="1">{"TAB1",#N/A,TRUE,"GENERAL";"TAB2",#N/A,TRUE,"GENERAL";"TAB3",#N/A,TRUE,"GENERAL";"TAB4",#N/A,TRUE,"GENERAL";"TAB5",#N/A,TRUE,"GENERAL"}</definedName>
    <definedName name="jj" hidden="1">{"via1",#N/A,TRUE,"general";"via2",#N/A,TRUE,"general";"via3",#N/A,TRUE,"general"}</definedName>
    <definedName name="jjfq" hidden="1">{"via1",#N/A,TRUE,"general";"via2",#N/A,TRUE,"general";"via3",#N/A,TRUE,"general"}</definedName>
    <definedName name="jjjhjddfg" hidden="1">{"via1",#N/A,TRUE,"general";"via2",#N/A,TRUE,"general";"via3",#N/A,TRUE,"general"}</definedName>
    <definedName name="jjjjju" hidden="1">{"via1",#N/A,TRUE,"general";"via2",#N/A,TRUE,"general";"via3",#N/A,TRUE,"general"}</definedName>
    <definedName name="jjujujty" hidden="1">{"TAB1",#N/A,TRUE,"GENERAL";"TAB2",#N/A,TRUE,"GENERAL";"TAB3",#N/A,TRUE,"GENERAL";"TAB4",#N/A,TRUE,"GENERAL";"TAB5",#N/A,TRUE,"GENERAL"}</definedName>
    <definedName name="jjyjy" hidden="1">{"via1",#N/A,TRUE,"general";"via2",#N/A,TRUE,"general";"via3",#N/A,TRUE,"general"}</definedName>
    <definedName name="jkk" hidden="1">{"TAB1",#N/A,TRUE,"GENERAL";"TAB2",#N/A,TRUE,"GENERAL";"TAB3",#N/A,TRUE,"GENERAL";"TAB4",#N/A,TRUE,"GENERAL";"TAB5",#N/A,TRUE,"GENERAL"}</definedName>
    <definedName name="jkl" hidden="1">{"TAB1",#N/A,TRUE,"GENERAL";"TAB2",#N/A,TRUE,"GENERAL";"TAB3",#N/A,TRUE,"GENERAL";"TAB4",#N/A,TRUE,"GENERAL";"TAB5",#N/A,TRUE,"GENERAL"}</definedName>
    <definedName name="JRYJ" hidden="1">{"via1",#N/A,TRUE,"general";"via2",#N/A,TRUE,"general";"via3",#N/A,TRUE,"general"}</definedName>
    <definedName name="jtyj" hidden="1">{"TAB1",#N/A,TRUE,"GENERAL";"TAB2",#N/A,TRUE,"GENERAL";"TAB3",#N/A,TRUE,"GENERAL";"TAB4",#N/A,TRUE,"GENERAL";"TAB5",#N/A,TRUE,"GENERAL"}</definedName>
    <definedName name="jtyry" hidden="1">{"TAB1",#N/A,TRUE,"GENERAL";"TAB2",#N/A,TRUE,"GENERAL";"TAB3",#N/A,TRUE,"GENERAL";"TAB4",#N/A,TRUE,"GENERAL";"TAB5",#N/A,TRUE,"GENERAL"}</definedName>
    <definedName name="juan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juj" hidden="1">{"via1",#N/A,TRUE,"general";"via2",#N/A,TRUE,"general";"via3",#N/A,TRUE,"general"}</definedName>
    <definedName name="jujcx" hidden="1">{"via1",#N/A,TRUE,"general";"via2",#N/A,TRUE,"general";"via3",#N/A,TRUE,"general"}</definedName>
    <definedName name="jujuj" hidden="1">{"via1",#N/A,TRUE,"general";"via2",#N/A,TRUE,"general";"via3",#N/A,TRUE,"general"}</definedName>
    <definedName name="jujujuju" hidden="1">{"TAB1",#N/A,TRUE,"GENERAL";"TAB2",#N/A,TRUE,"GENERAL";"TAB3",#N/A,TRUE,"GENERAL";"TAB4",#N/A,TRUE,"GENERAL";"TAB5",#N/A,TRUE,"GENERAL"}</definedName>
    <definedName name="juuuhb" hidden="1">{"TAB1",#N/A,TRUE,"GENERAL";"TAB2",#N/A,TRUE,"GENERAL";"TAB3",#N/A,TRUE,"GENERAL";"TAB4",#N/A,TRUE,"GENERAL";"TAB5",#N/A,TRUE,"GENERAL"}</definedName>
    <definedName name="jyjt7" hidden="1">{"via1",#N/A,TRUE,"general";"via2",#N/A,TRUE,"general";"via3",#N/A,TRUE,"general"}</definedName>
    <definedName name="jyt" hidden="1">{"via1",#N/A,TRUE,"general";"via2",#N/A,TRUE,"general";"via3",#N/A,TRUE,"general"}</definedName>
    <definedName name="jytj" hidden="1">{"via1",#N/A,TRUE,"general";"via2",#N/A,TRUE,"general";"via3",#N/A,TRUE,"general"}</definedName>
    <definedName name="jyuju" hidden="1">{"via1",#N/A,TRUE,"general";"via2",#N/A,TRUE,"general";"via3",#N/A,TRUE,"general"}</definedName>
    <definedName name="jyujyuj" hidden="1">{"via1",#N/A,TRUE,"general";"via2",#N/A,TRUE,"general";"via3",#N/A,TRUE,"general"}</definedName>
    <definedName name="K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KHGGH" hidden="1">{"via1",#N/A,TRUE,"general";"via2",#N/A,TRUE,"general";"via3",#N/A,TRUE,"general"}</definedName>
    <definedName name="khjk7" hidden="1">{"TAB1",#N/A,TRUE,"GENERAL";"TAB2",#N/A,TRUE,"GENERAL";"TAB3",#N/A,TRUE,"GENERAL";"TAB4",#N/A,TRUE,"GENERAL";"TAB5",#N/A,TRUE,"GENERAL"}</definedName>
    <definedName name="kikik" hidden="1">{"via1",#N/A,TRUE,"general";"via2",#N/A,TRUE,"general";"via3",#N/A,TRUE,"general"}</definedName>
    <definedName name="kjhkd" hidden="1">{"via1",#N/A,TRUE,"general";"via2",#N/A,TRUE,"general";"via3",#N/A,TRUE,"general"}</definedName>
    <definedName name="kjk" hidden="1">{"via1",#N/A,TRUE,"general";"via2",#N/A,TRUE,"general";"via3",#N/A,TRUE,"general"}</definedName>
    <definedName name="kjtrkjr" hidden="1">{"via1",#N/A,TRUE,"general";"via2",#N/A,TRUE,"general";"via3",#N/A,TRUE,"general"}</definedName>
    <definedName name="kkkki" hidden="1">{"via1",#N/A,TRUE,"general";"via2",#N/A,TRUE,"general";"via3",#N/A,TRUE,"general"}</definedName>
    <definedName name="kkkkkki" hidden="1">{"TAB1",#N/A,TRUE,"GENERAL";"TAB2",#N/A,TRUE,"GENERAL";"TAB3",#N/A,TRUE,"GENERAL";"TAB4",#N/A,TRUE,"GENERAL";"TAB5",#N/A,TRUE,"GENERAL"}</definedName>
    <definedName name="krtrk" hidden="1">{"via1",#N/A,TRUE,"general";"via2",#N/A,TRUE,"general";"via3",#N/A,TRUE,"general"}</definedName>
    <definedName name="kyr" hidden="1">{"TAB1",#N/A,TRUE,"GENERAL";"TAB2",#N/A,TRUE,"GENERAL";"TAB3",#N/A,TRUE,"GENERAL";"TAB4",#N/A,TRUE,"GENERAL";"TAB5",#N/A,TRUE,"GENERAL"}</definedName>
    <definedName name="L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LIBIA" hidden="1">{#N/A,#N/A,FALSE,"CIBHA05A";#N/A,#N/A,FALSE,"CIBHA05B"}</definedName>
    <definedName name="list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uoo" hidden="1">{"TAB1",#N/A,TRUE,"GENERAL";"TAB2",#N/A,TRUE,"GENERAL";"TAB3",#N/A,TRUE,"GENERAL";"TAB4",#N/A,TRUE,"GENERAL";"TAB5",#N/A,TRUE,"GENERAL"}</definedName>
    <definedName name="lkj" hidden="1">{"via1",#N/A,TRUE,"general";"via2",#N/A,TRUE,"general";"via3",#N/A,TRUE,"general"}</definedName>
    <definedName name="LKJLJK" hidden="1">{"TAB1",#N/A,TRUE,"GENERAL";"TAB2",#N/A,TRUE,"GENERAL";"TAB3",#N/A,TRUE,"GENERAL";"TAB4",#N/A,TRUE,"GENERAL";"TAB5",#N/A,TRUE,"GENERAL"}</definedName>
    <definedName name="lll" hidden="1">{#N/A,#N/A,FALSE,"CCTV"}</definedName>
    <definedName name="lllllh" hidden="1">{"via1",#N/A,TRUE,"general";"via2",#N/A,TRUE,"general";"via3",#N/A,TRUE,"general"}</definedName>
    <definedName name="lllllllo" hidden="1">{"via1",#N/A,TRUE,"general";"via2",#N/A,TRUE,"general";"via3",#N/A,TRUE,"general"}</definedName>
    <definedName name="lolol" hidden="1">{"TAB1",#N/A,TRUE,"GENERAL";"TAB2",#N/A,TRUE,"GENERAL";"TAB3",#N/A,TRUE,"GENERAL";"TAB4",#N/A,TRUE,"GENERAL";"TAB5",#N/A,TRUE,"GENERAL"}</definedName>
    <definedName name="lplpl" hidden="1">{"via1",#N/A,TRUE,"general";"via2",#N/A,TRUE,"general";"via3",#N/A,TRUE,"general"}</definedName>
    <definedName name="mafdsf" hidden="1">{"via1",#N/A,TRUE,"general";"via2",#N/A,TRUE,"general";"via3",#N/A,TRUE,"general"}</definedName>
    <definedName name="mao" hidden="1">{"TAB1",#N/A,TRUE,"GENERAL";"TAB2",#N/A,TRUE,"GENERAL";"TAB3",#N/A,TRUE,"GENERAL";"TAB4",#N/A,TRUE,"GENERAL";"TAB5",#N/A,TRUE,"GENERAL"}</definedName>
    <definedName name="maow" hidden="1">{"via1",#N/A,TRUE,"general";"via2",#N/A,TRUE,"general";"via3",#N/A,TRUE,"general"}</definedName>
    <definedName name="masor" hidden="1">{"via1",#N/A,TRUE,"general";"via2",#N/A,TRUE,"general";"via3",#N/A,TRUE,"general"}</definedName>
    <definedName name="MCCO" hidden="1">{#N/A,#N/A,FALSE,"CCTV"}</definedName>
    <definedName name="MCCO10" hidden="1">{#N/A,#N/A,FALSE,"CCTV"}</definedName>
    <definedName name="MCCO11" hidden="1">{#N/A,#N/A,FALSE,"CCTV"}</definedName>
    <definedName name="MCCO12" hidden="1">{#N/A,#N/A,FALSE,"CCTV"}</definedName>
    <definedName name="MCCO13" hidden="1">{#N/A,#N/A,FALSE,"CCTV"}</definedName>
    <definedName name="MCCO3" hidden="1">{#N/A,#N/A,FALSE,"CCTV"}</definedName>
    <definedName name="MCCO4" hidden="1">{#N/A,#N/A,FALSE,"CCTV"}</definedName>
    <definedName name="MCCO5" hidden="1">{#N/A,#N/A,FALSE,"CCTV"}</definedName>
    <definedName name="MCCO6" hidden="1">{#N/A,#N/A,FALSE,"CCTV"}</definedName>
    <definedName name="MCCO7" hidden="1">{#N/A,#N/A,FALSE,"CCTV"}</definedName>
    <definedName name="MCCO8" hidden="1">{#N/A,#N/A,FALSE,"CCTV"}</definedName>
    <definedName name="MCCO9" hidden="1">{#N/A,#N/A,FALSE,"CCTV"}</definedName>
    <definedName name="MCCOÙ" hidden="1">{#N/A,#N/A,FALSE,"CCTV"}</definedName>
    <definedName name="mdd" hidden="1">{"via1",#N/A,TRUE,"general";"via2",#N/A,TRUE,"general";"via3",#N/A,TRUE,"general"}</definedName>
    <definedName name="meg" hidden="1">{"TAB1",#N/A,TRUE,"GENERAL";"TAB2",#N/A,TRUE,"GENERAL";"TAB3",#N/A,TRUE,"GENERAL";"TAB4",#N/A,TRUE,"GENERAL";"TAB5",#N/A,TRUE,"GENERAL"}</definedName>
    <definedName name="mem" hidden="1">{#N/A,#N/A,FALSE,"Costos Productos 6A";#N/A,#N/A,FALSE,"Costo Unitario Total H-94-12"}</definedName>
    <definedName name="memorias" hidden="1">{#N/A,#N/A,FALSE,"CIBHA05A";#N/A,#N/A,FALSE,"CIBHA05B"}</definedName>
    <definedName name="MEMPYGH" hidden="1">{#N/A,#N/A,FALSE,"Costos Productos 6A";#N/A,#N/A,FALSE,"Costo Unitario Total H-94-12"}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fgjrdt" hidden="1">{"TAB1",#N/A,TRUE,"GENERAL";"TAB2",#N/A,TRUE,"GENERAL";"TAB3",#N/A,TRUE,"GENERAL";"TAB4",#N/A,TRUE,"GENERAL";"TAB5",#N/A,TRUE,"GENERAL"}</definedName>
    <definedName name="mghm" hidden="1">{"via1",#N/A,TRUE,"general";"via2",#N/A,TRUE,"general";"via3",#N/A,TRUE,"general"}</definedName>
    <definedName name="mjmj" hidden="1">{"via1",#N/A,TRUE,"general";"via2",#N/A,TRUE,"general";"via3",#N/A,TRUE,"general"}</definedName>
    <definedName name="mjmjmn" hidden="1">{"via1",#N/A,TRUE,"general";"via2",#N/A,TRUE,"general";"via3",#N/A,TRUE,"general"}</definedName>
    <definedName name="mjnhgkio" hidden="1">{"via1",#N/A,TRUE,"general";"via2",#N/A,TRUE,"general";"via3",#N/A,TRUE,"general"}</definedName>
    <definedName name="MLKJ" hidden="1">{#N/A,#N/A,FALSE,"Costos Productos 6A";#N/A,#N/A,FALSE,"Costo Unitario Total H-94-12"}</definedName>
    <definedName name="mmjmjh" hidden="1">{"TAB1",#N/A,TRUE,"GENERAL";"TAB2",#N/A,TRUE,"GENERAL";"TAB3",#N/A,TRUE,"GENERAL";"TAB4",#N/A,TRUE,"GENERAL";"TAB5",#N/A,TRUE,"GENERAL"}</definedName>
    <definedName name="mmm" hidden="1">{"TAB1",#N/A,TRUE,"GENERAL";"TAB2",#N/A,TRUE,"GENERAL";"TAB3",#N/A,TRUE,"GENERAL";"TAB4",#N/A,TRUE,"GENERAL";"TAB5",#N/A,TRUE,"GENERAL"}</definedName>
    <definedName name="mmmh" hidden="1">{"via1",#N/A,TRUE,"general";"via2",#N/A,TRUE,"general";"via3",#N/A,TRUE,"general"}</definedName>
    <definedName name="mmmmmjyt" hidden="1">{"TAB1",#N/A,TRUE,"GENERAL";"TAB2",#N/A,TRUE,"GENERAL";"TAB3",#N/A,TRUE,"GENERAL";"TAB4",#N/A,TRUE,"GENERAL";"TAB5",#N/A,TRUE,"GENERAL"}</definedName>
    <definedName name="mmmmmmg" hidden="1">{"via1",#N/A,TRUE,"general";"via2",#N/A,TRUE,"general";"via3",#N/A,TRUE,"general"}</definedName>
    <definedName name="MN" hidden="1">{"via1",#N/A,TRUE,"general";"via2",#N/A,TRUE,"general";"via3",#N/A,TRUE,"general"}</definedName>
    <definedName name="MPA" hidden="1">{"'Sheet1'!$A$1:$G$85"}</definedName>
    <definedName name="n" hidden="1">{"via1",#N/A,TRUE,"general";"via2",#N/A,TRUE,"general";"via3",#N/A,TRUE,"general"}</definedName>
    <definedName name="nbvnv" hidden="1">{"via1",#N/A,TRUE,"general";"via2",#N/A,TRUE,"general";"via3",#N/A,TRUE,"general"}</definedName>
    <definedName name="NDHS" hidden="1">{"TAB1",#N/A,TRUE,"GENERAL";"TAB2",#N/A,TRUE,"GENERAL";"TAB3",#N/A,TRUE,"GENERAL";"TAB4",#N/A,TRUE,"GENERAL";"TAB5",#N/A,TRUE,"GENERAL"}</definedName>
    <definedName name="new" hidden="1">{TRUE,TRUE,-0.8,-17,618,378,FALSE,FALSE,TRUE,TRUE,0,33,#N/A,89,#N/A,14.5641025641026,175.058823529412,1,FALSE,FALSE,3,TRUE,1,FALSE,75,"Swvu.oil.","ACwvu.oil.",#N/A,FALSE,FALSE,0.196850393700787,0.196850393700787,0.196850393700787,0.196850393700787,2,"","",TRUE,TRUE,FALSE,FALSE,1,#N/A,1,1,"=R1C1:R248C39",FALSE,"Rwvu.oil.","Cwvu.oil.",FALSE,FALSE,FALSE,1,600,600,FALSE,FALSE,TRUE,TRUE,TRUE}</definedName>
    <definedName name="NEWNAME" hidden="1">{#N/A,#N/A,FALSE,"CCTV"}</definedName>
    <definedName name="nf" hidden="1">{"TAB1",#N/A,TRUE,"GENERAL";"TAB2",#N/A,TRUE,"GENERAL";"TAB3",#N/A,TRUE,"GENERAL";"TAB4",#N/A,TRUE,"GENERAL";"TAB5",#N/A,TRUE,"GENERAL"}</definedName>
    <definedName name="nfg" hidden="1">{"via1",#N/A,TRUE,"general";"via2",#N/A,TRUE,"general";"via3",#N/A,TRUE,"general"}</definedName>
    <definedName name="nfgn" hidden="1">{"via1",#N/A,TRUE,"general";"via2",#N/A,TRUE,"general";"via3",#N/A,TRUE,"general"}</definedName>
    <definedName name="ngdn" hidden="1">{"TAB1",#N/A,TRUE,"GENERAL";"TAB2",#N/A,TRUE,"GENERAL";"TAB3",#N/A,TRUE,"GENERAL";"TAB4",#N/A,TRUE,"GENERAL";"TAB5",#N/A,TRUE,"GENERAL"}</definedName>
    <definedName name="ngfh" hidden="1">{"via1",#N/A,TRUE,"general";"via2",#N/A,TRUE,"general";"via3",#N/A,TRUE,"general"}</definedName>
    <definedName name="nhn" hidden="1">{"via1",#N/A,TRUE,"general";"via2",#N/A,TRUE,"general";"via3",#N/A,TRUE,"general"}</definedName>
    <definedName name="nhncfgn" hidden="1">{"TAB1",#N/A,TRUE,"GENERAL";"TAB2",#N/A,TRUE,"GENERAL";"TAB3",#N/A,TRUE,"GENERAL";"TAB4",#N/A,TRUE,"GENERAL";"TAB5",#N/A,TRUE,"GENERAL"}</definedName>
    <definedName name="nhndr" hidden="1">{"via1",#N/A,TRUE,"general";"via2",#N/A,TRUE,"general";"via3",#N/A,TRUE,"general"}</definedName>
    <definedName name="nmmmm" hidden="1">{"via1",#N/A,TRUE,"general";"via2",#N/A,TRUE,"general";"via3",#N/A,TRUE,"general"}</definedName>
    <definedName name="NN" hidden="1">{"TAB1",#N/A,TRUE,"GENERAL";"TAB2",#N/A,TRUE,"GENERAL";"TAB3",#N/A,TRUE,"GENERAL";"TAB4",#N/A,TRUE,"GENERAL";"TAB5",#N/A,TRUE,"GENERAL"}</definedName>
    <definedName name="nndng" hidden="1">{"TAB1",#N/A,TRUE,"GENERAL";"TAB2",#N/A,TRUE,"GENERAL";"TAB3",#N/A,TRUE,"GENERAL";"TAB4",#N/A,TRUE,"GENERAL";"TAB5",#N/A,TRUE,"GENERAL"}</definedName>
    <definedName name="nnnhd" hidden="1">{"via1",#N/A,TRUE,"general";"via2",#N/A,TRUE,"general";"via3",#N/A,TRUE,"general"}</definedName>
    <definedName name="nnnnn" hidden="1">{"via1",#N/A,TRUE,"general";"via2",#N/A,TRUE,"general";"via3",#N/A,TRUE,"general"}</definedName>
    <definedName name="nnnnnd" hidden="1">{"TAB1",#N/A,TRUE,"GENERAL";"TAB2",#N/A,TRUE,"GENERAL";"TAB3",#N/A,TRUE,"GENERAL";"TAB4",#N/A,TRUE,"GENERAL";"TAB5",#N/A,TRUE,"GENERAL"}</definedName>
    <definedName name="nnnnnf" hidden="1">{"TAB1",#N/A,TRUE,"GENERAL";"TAB2",#N/A,TRUE,"GENERAL";"TAB3",#N/A,TRUE,"GENERAL";"TAB4",#N/A,TRUE,"GENERAL";"TAB5",#N/A,TRUE,"GENERAL"}</definedName>
    <definedName name="nnnnnh" hidden="1">{"via1",#N/A,TRUE,"general";"via2",#N/A,TRUE,"general";"via3",#N/A,TRUE,"general"}</definedName>
    <definedName name="noemi" hidden="1">{#N/A,#N/A,FALSE,"Costos Productos 6A";#N/A,#N/A,FALSE,"Costo Unitario Total H-94-12"}</definedName>
    <definedName name="NONO" hidden="1">{#N/A,#N/A,TRUE,"Cover";#N/A,#N/A,TRUE,"Content";"Orders EMM",#N/A,TRUE,"Order Sales";"project EMM",#N/A,TRUE,"Project Control";"Cash EMM",#N/A,TRUE,"Cash Control";"KPI EMM",#N/A,TRUE,"KPI-EMM";"Empl EMM",#N/A,TRUE,"Employees"}</definedName>
    <definedName name="NUEVO" hidden="1">{TRUE,TRUE,-0.8,-17,618,378,FALSE,FALSE,TRUE,TRUE,0,33,#N/A,89,#N/A,14.5641025641026,175.058823529412,1,FALSE,FALSE,3,TRUE,1,FALSE,75,"Swvu.oil.","ACwvu.oil.",#N/A,FALSE,FALSE,0.196850393700787,0.196850393700787,0.196850393700787,0.196850393700787,2,"","",TRUE,TRUE,FALSE,FALSE,1,#N/A,1,1,"=R1C1:R248C39",FALSE,"Rwvu.oil.","Cwvu.oil.",FALSE,FALSE,FALSE,1,600,600,FALSE,FALSE,TRUE,TRUE,TRUE}</definedName>
    <definedName name="nxn" hidden="1">{"via1",#N/A,TRUE,"general";"via2",#N/A,TRUE,"general";"via3",#N/A,TRUE,"general"}</definedName>
    <definedName name="ñ" hidden="1">{#N/A,#N/A,FALSE,"CIBHA05A";#N/A,#N/A,FALSE,"CIBHA05B"}</definedName>
    <definedName name="ññ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ñpñpñ" hidden="1">{"via1",#N/A,TRUE,"general";"via2",#N/A,TRUE,"general";"via3",#N/A,TRUE,"general"}</definedName>
    <definedName name="o9o9" hidden="1">{"via1",#N/A,TRUE,"general";"via2",#N/A,TRUE,"general";"via3",#N/A,TRUE,"general"}</definedName>
    <definedName name="ODH" localSheetId="9" hidden="1">#REF!</definedName>
    <definedName name="ODH" hidden="1">#REF!</definedName>
    <definedName name="oiret" hidden="1">{"TAB1",#N/A,TRUE,"GENERAL";"TAB2",#N/A,TRUE,"GENERAL";"TAB3",#N/A,TRUE,"GENERAL";"TAB4",#N/A,TRUE,"GENERAL";"TAB5",#N/A,TRUE,"GENERAL"}</definedName>
    <definedName name="oirgrth" hidden="1">{"TAB1",#N/A,TRUE,"GENERAL";"TAB2",#N/A,TRUE,"GENERAL";"TAB3",#N/A,TRUE,"GENERAL";"TAB4",#N/A,TRUE,"GENERAL";"TAB5",#N/A,TRUE,"GENERAL"}</definedName>
    <definedName name="OIUOIU" hidden="1">{"via1",#N/A,TRUE,"general";"via2",#N/A,TRUE,"general";"via3",#N/A,TRUE,"general"}</definedName>
    <definedName name="ooooiii" hidden="1">{"TAB1",#N/A,TRUE,"GENERAL";"TAB2",#N/A,TRUE,"GENERAL";"TAB3",#N/A,TRUE,"GENERAL";"TAB4",#N/A,TRUE,"GENERAL";"TAB5",#N/A,TRUE,"GENERAL"}</definedName>
    <definedName name="oooos" hidden="1">{"via1",#N/A,TRUE,"general";"via2",#N/A,TRUE,"general";"via3",#N/A,TRUE,"general"}</definedName>
    <definedName name="p0p0" hidden="1">{"via1",#N/A,TRUE,"general";"via2",#N/A,TRUE,"general";"via3",#N/A,TRUE,"general"}</definedName>
    <definedName name="PA" hidden="1">{#N/A,#N/A,FALSE,"CCTV"}</definedName>
    <definedName name="PHASE" hidden="1">{#N/A,#N/A,TRUE,"Basic";#N/A,#N/A,TRUE,"EXT-TABLE";#N/A,#N/A,TRUE,"STEEL";#N/A,#N/A,TRUE,"INT-Table";#N/A,#N/A,TRUE,"STEEL";#N/A,#N/A,TRUE,"Door"}</definedName>
    <definedName name="PKHK" hidden="1">{"TAB1",#N/A,TRUE,"GENERAL";"TAB2",#N/A,TRUE,"GENERAL";"TAB3",#N/A,TRUE,"GENERAL";"TAB4",#N/A,TRUE,"GENERAL";"TAB5",#N/A,TRUE,"GENERAL"}</definedName>
    <definedName name="pkj" hidden="1">{"TAB1",#N/A,TRUE,"GENERAL";"TAB2",#N/A,TRUE,"GENERAL";"TAB3",#N/A,TRUE,"GENERAL";"TAB4",#N/A,TRUE,"GENERAL";"TAB5",#N/A,TRUE,"GENERAL"}</definedName>
    <definedName name="PLAD" hidden="1">{"TAB1",#N/A,TRUE,"GENERAL";"TAB2",#N/A,TRUE,"GENERAL";"TAB3",#N/A,TRUE,"GENERAL";"TAB4",#N/A,TRUE,"GENERAL";"TAB5",#N/A,TRUE,"GENERAL"}</definedName>
    <definedName name="PLPLUNN" hidden="1">{"TAB1",#N/A,TRUE,"GENERAL";"TAB2",#N/A,TRUE,"GENERAL";"TAB3",#N/A,TRUE,"GENERAL";"TAB4",#N/A,TRUE,"GENERAL";"TAB5",#N/A,TRUE,"GENERAL"}</definedName>
    <definedName name="POIUP" hidden="1">{"via1",#N/A,TRUE,"general";"via2",#N/A,TRUE,"general";"via3",#N/A,TRUE,"general"}</definedName>
    <definedName name="popop" hidden="1">{"via1",#N/A,TRUE,"general";"via2",#N/A,TRUE,"general";"via3",#N/A,TRUE,"general"}</definedName>
    <definedName name="popp" hidden="1">{"via1",#N/A,TRUE,"general";"via2",#N/A,TRUE,"general";"via3",#N/A,TRUE,"general"}</definedName>
    <definedName name="popvds" hidden="1">{"TAB1",#N/A,TRUE,"GENERAL";"TAB2",#N/A,TRUE,"GENERAL";"TAB3",#N/A,TRUE,"GENERAL";"TAB4",#N/A,TRUE,"GENERAL";"TAB5",#N/A,TRUE,"GENERAL"}</definedName>
    <definedName name="pouig" hidden="1">{"via1",#N/A,TRUE,"general";"via2",#N/A,TRUE,"general";"via3",#N/A,TRUE,"general"}</definedName>
    <definedName name="ppppp9" hidden="1">{"via1",#N/A,TRUE,"general";"via2",#N/A,TRUE,"general";"via3",#N/A,TRUE,"general"}</definedName>
    <definedName name="pppppd" hidden="1">{"TAB1",#N/A,TRUE,"GENERAL";"TAB2",#N/A,TRUE,"GENERAL";"TAB3",#N/A,TRUE,"GENERAL";"TAB4",#N/A,TRUE,"GENERAL";"TAB5",#N/A,TRUE,"GENERAL"}</definedName>
    <definedName name="PPT" localSheetId="9" hidden="1">#REF!</definedName>
    <definedName name="PPT" hidden="1">#REF!</definedName>
    <definedName name="pqroj" hidden="1">{"via1",#N/A,TRUE,"general";"via2",#N/A,TRUE,"general";"via3",#N/A,TRUE,"general"}</definedName>
    <definedName name="PRIMER" hidden="1">{"via1",#N/A,TRUE,"general";"via2",#N/A,TRUE,"general";"via3",#N/A,TRUE,"general"}</definedName>
    <definedName name="PRIMET" hidden="1">{"TAB1",#N/A,TRUE,"GENERAL";"TAB2",#N/A,TRUE,"GENERAL";"TAB3",#N/A,TRUE,"GENERAL";"TAB4",#N/A,TRUE,"GENERAL";"TAB5",#N/A,TRUE,"GENERAL"}</definedName>
    <definedName name="PROVISIONALES" localSheetId="9" hidden="1">#REF!</definedName>
    <definedName name="PROVISIONALES" hidden="1">#REF!</definedName>
    <definedName name="proyecto" hidden="1">{TRUE,TRUE,-0.8,-17,618,378,FALSE,FALSE,TRUE,TRUE,0,33,#N/A,89,#N/A,14.5641025641026,175.058823529412,1,FALSE,FALSE,3,TRUE,1,FALSE,75,"Swvu.oil.","ACwvu.oil.",#N/A,FALSE,FALSE,0.196850393700787,0.196850393700787,0.196850393700787,0.196850393700787,2,"","",TRUE,TRUE,FALSE,FALSE,1,#N/A,1,1,"=R1C1:R248C39",FALSE,"Rwvu.oil.","Cwvu.oil.",FALSE,FALSE,FALSE,1,600,600,FALSE,FALSE,TRUE,TRUE,TRUE}</definedName>
    <definedName name="ptope" hidden="1">{"TAB1",#N/A,TRUE,"GENERAL";"TAB2",#N/A,TRUE,"GENERAL";"TAB3",#N/A,TRUE,"GENERAL";"TAB4",#N/A,TRUE,"GENERAL";"TAB5",#N/A,TRUE,"GENERAL"}</definedName>
    <definedName name="ptopes" hidden="1">{"via1",#N/A,TRUE,"general";"via2",#N/A,TRUE,"general";"via3",#N/A,TRUE,"general"}</definedName>
    <definedName name="pyg" hidden="1">{#N/A,#N/A,FALSE,"Costos Productos 6A";#N/A,#N/A,FALSE,"Costo Unitario Total H-94-12"}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Q" hidden="1">{#N/A,#N/A,TRUE,"Basic";#N/A,#N/A,TRUE,"EXT-TABLE";#N/A,#N/A,TRUE,"STEEL";#N/A,#N/A,TRUE,"INT-Table";#N/A,#N/A,TRUE,"STEEL";#N/A,#N/A,TRUE,"Door"}</definedName>
    <definedName name="q1q1q" hidden="1">{"via1",#N/A,TRUE,"general";"via2",#N/A,TRUE,"general";"via3",#N/A,TRUE,"general"}</definedName>
    <definedName name="qaedtguj" hidden="1">{"via1",#N/A,TRUE,"general";"via2",#N/A,TRUE,"general";"via3",#N/A,TRUE,"general"}</definedName>
    <definedName name="QAQSWS" hidden="1">{"via1",#N/A,TRUE,"general";"via2",#N/A,TRUE,"general";"via3",#N/A,TRUE,"general"}</definedName>
    <definedName name="qaqwwxcr" hidden="1">{"via1",#N/A,TRUE,"general";"via2",#N/A,TRUE,"general";"via3",#N/A,TRUE,"general"}</definedName>
    <definedName name="qc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QE" hidden="1">{#N/A,#N/A,FALSE,"Costos Productos 6A";#N/A,#N/A,FALSE,"Costo Unitario Total H-94-12"}</definedName>
    <definedName name="qedcd" hidden="1">{"via1",#N/A,TRUE,"general";"via2",#N/A,TRUE,"general";"via3",#N/A,TRUE,"general"}</definedName>
    <definedName name="qeqewe" hidden="1">{"TAB1",#N/A,TRUE,"GENERAL";"TAB2",#N/A,TRUE,"GENERAL";"TAB3",#N/A,TRUE,"GENERAL";"TAB4",#N/A,TRUE,"GENERAL";"TAB5",#N/A,TRUE,"GENERAL"}</definedName>
    <definedName name="qewj" hidden="1">{"via1",#N/A,TRUE,"general";"via2",#N/A,TRUE,"general";"via3",#N/A,TRUE,"general"}</definedName>
    <definedName name="qqqq" hidden="1">{"'장비'!$A$3:$M$12"}</definedName>
    <definedName name="qqqqq" hidden="1">{#N/A,#N/A,TRUE,"Basic";#N/A,#N/A,TRUE,"EXT-TABLE";#N/A,#N/A,TRUE,"STEEL";#N/A,#N/A,TRUE,"INT-Table";#N/A,#N/A,TRUE,"STEEL";#N/A,#N/A,TRUE,"Door"}</definedName>
    <definedName name="qqqqqw" hidden="1">{"via1",#N/A,TRUE,"general";"via2",#N/A,TRUE,"general";"via3",#N/A,TRUE,"general"}</definedName>
    <definedName name="QR" hidden="1">{#N/A,#N/A,FALSE,"Costos Productos 6A";#N/A,#N/A,FALSE,"Costo Unitario Total H-94-12"}</definedName>
    <definedName name="QT" hidden="1">{#N/A,#N/A,FALSE,"Costos Productos 6A";#N/A,#N/A,FALSE,"Costo Unitario Total H-94-12"}</definedName>
    <definedName name="QU" hidden="1">{#N/A,#N/A,FALSE,"Costos Productos 6A";#N/A,#N/A,FALSE,"Costo Unitario Total H-94-12"}</definedName>
    <definedName name="QW" hidden="1">{#N/A,#N/A,FALSE,"Costos Productos 6A";#N/A,#N/A,FALSE,"Costo Unitario Total H-94-12"}</definedName>
    <definedName name="qwdas2" hidden="1">{"via1",#N/A,TRUE,"general";"via2",#N/A,TRUE,"general";"via3",#N/A,TRUE,"general"}</definedName>
    <definedName name="qweqe" hidden="1">{"TAB1",#N/A,TRUE,"GENERAL";"TAB2",#N/A,TRUE,"GENERAL";"TAB3",#N/A,TRUE,"GENERAL";"TAB4",#N/A,TRUE,"GENERAL";"TAB5",#N/A,TRUE,"GENERAL"}</definedName>
    <definedName name="qwewertet" hidden="1">{#N/A,#N/A,TRUE,"1842CWN0"}</definedName>
    <definedName name="qwqwqwj" hidden="1">{"TAB1",#N/A,TRUE,"GENERAL";"TAB2",#N/A,TRUE,"GENERAL";"TAB3",#N/A,TRUE,"GENERAL";"TAB4",#N/A,TRUE,"GENERAL";"TAB5",#N/A,TRUE,"GENERAL"}</definedName>
    <definedName name="RECAP" hidden="1">{#N/A,#N/A,FALSE,"3";#N/A,#N/A,FALSE,"5";#N/A,#N/A,FALSE,"6";#N/A,#N/A,FALSE,"8";#N/A,#N/A,FALSE,"10";#N/A,#N/A,FALSE,"13";#N/A,#N/A,FALSE,"14";#N/A,#N/A,FALSE,"15";#N/A,#N/A,FALSE,"16"}</definedName>
    <definedName name="rege" hidden="1">{"TAB1",#N/A,TRUE,"GENERAL";"TAB2",#N/A,TRUE,"GENERAL";"TAB3",#N/A,TRUE,"GENERAL";"TAB4",#N/A,TRUE,"GENERAL";"TAB5",#N/A,TRUE,"GENERAL"}</definedName>
    <definedName name="regresd" hidden="1">{"TAB1",#N/A,TRUE,"GENERAL";"TAB2",#N/A,TRUE,"GENERAL";"TAB3",#N/A,TRUE,"GENERAL";"TAB4",#N/A,TRUE,"GENERAL";"TAB5",#N/A,TRUE,"GENERAL"}</definedName>
    <definedName name="regthio" hidden="1">{"TAB1",#N/A,TRUE,"GENERAL";"TAB2",#N/A,TRUE,"GENERAL";"TAB3",#N/A,TRUE,"GENERAL";"TAB4",#N/A,TRUE,"GENERAL";"TAB5",#N/A,TRUE,"GENERAL"}</definedName>
    <definedName name="REJHE" hidden="1">{"via1",#N/A,TRUE,"general";"via2",#N/A,TRUE,"general";"via3",#N/A,TRUE,"general"}</definedName>
    <definedName name="rer" hidden="1">{"via1",#N/A,TRUE,"general";"via2",#N/A,TRUE,"general";"via3",#N/A,TRUE,"general"}</definedName>
    <definedName name="rererw" hidden="1">{"TAB1",#N/A,TRUE,"GENERAL";"TAB2",#N/A,TRUE,"GENERAL";"TAB3",#N/A,TRUE,"GENERAL";"TAB4",#N/A,TRUE,"GENERAL";"TAB5",#N/A,TRUE,"GENERAL"}</definedName>
    <definedName name="rerg" hidden="1">{"TAB1",#N/A,TRUE,"GENERAL";"TAB2",#N/A,TRUE,"GENERAL";"TAB3",#N/A,TRUE,"GENERAL";"TAB4",#N/A,TRUE,"GENERAL";"TAB5",#N/A,TRUE,"GENERAL"}</definedName>
    <definedName name="rerrrrw" hidden="1">{"TAB1",#N/A,TRUE,"GENERAL";"TAB2",#N/A,TRUE,"GENERAL";"TAB3",#N/A,TRUE,"GENERAL";"TAB4",#N/A,TRUE,"GENERAL";"TAB5",#N/A,TRUE,"GENERAL"}</definedName>
    <definedName name="RETTRE" hidden="1">{"via1",#N/A,TRUE,"general";"via2",#N/A,TRUE,"general";"via3",#N/A,TRUE,"general"}</definedName>
    <definedName name="rety" hidden="1">{"TAB1",#N/A,TRUE,"GENERAL";"TAB2",#N/A,TRUE,"GENERAL";"TAB3",#N/A,TRUE,"GENERAL";"TAB4",#N/A,TRUE,"GENERAL";"TAB5",#N/A,TRUE,"GENERAL"}</definedName>
    <definedName name="rewfreg" hidden="1">{"via1",#N/A,TRUE,"general";"via2",#N/A,TRUE,"general";"via3",#N/A,TRUE,"general"}</definedName>
    <definedName name="rewr" hidden="1">{"via1",#N/A,TRUE,"general";"via2",#N/A,TRUE,"general";"via3",#N/A,TRUE,"general"}</definedName>
    <definedName name="REWWER" hidden="1">{"TAB1",#N/A,TRUE,"GENERAL";"TAB2",#N/A,TRUE,"GENERAL";"TAB3",#N/A,TRUE,"GENERAL";"TAB4",#N/A,TRUE,"GENERAL";"TAB5",#N/A,TRUE,"GENERAL"}</definedName>
    <definedName name="reyepoi" hidden="1">{"TAB1",#N/A,TRUE,"GENERAL";"TAB2",#N/A,TRUE,"GENERAL";"TAB3",#N/A,TRUE,"GENERAL";"TAB4",#N/A,TRUE,"GENERAL";"TAB5",#N/A,TRUE,"GENERAL"}</definedName>
    <definedName name="reyety" hidden="1">{"via1",#N/A,TRUE,"general";"via2",#N/A,TRUE,"general";"via3",#N/A,TRUE,"general"}</definedName>
    <definedName name="reyty" hidden="1">{"via1",#N/A,TRUE,"general";"via2",#N/A,TRUE,"general";"via3",#N/A,TRUE,"general"}</definedName>
    <definedName name="reyyt" hidden="1">{"via1",#N/A,TRUE,"general";"via2",#N/A,TRUE,"general";"via3",#N/A,TRUE,"general"}</definedName>
    <definedName name="rfhnhjyu" hidden="1">{"TAB1",#N/A,TRUE,"GENERAL";"TAB2",#N/A,TRUE,"GENERAL";"TAB3",#N/A,TRUE,"GENERAL";"TAB4",#N/A,TRUE,"GENERAL";"TAB5",#N/A,TRUE,"GENERAL"}</definedName>
    <definedName name="rfrf" hidden="1">{"via1",#N/A,TRUE,"general";"via2",#N/A,TRUE,"general";"via3",#N/A,TRUE,"general"}</definedName>
    <definedName name="rge" hidden="1">{"via1",#N/A,TRUE,"general";"via2",#N/A,TRUE,"general";"via3",#N/A,TRUE,"general"}</definedName>
    <definedName name="rgegg" hidden="1">{"via1",#N/A,TRUE,"general";"via2",#N/A,TRUE,"general";"via3",#N/A,TRUE,"general"}</definedName>
    <definedName name="rhh" hidden="1">{"TAB1",#N/A,TRUE,"GENERAL";"TAB2",#N/A,TRUE,"GENERAL";"TAB3",#N/A,TRUE,"GENERAL";"TAB4",#N/A,TRUE,"GENERAL";"TAB5",#N/A,TRUE,"GENERAL"}</definedName>
    <definedName name="rhrtd" hidden="1">{"TAB1",#N/A,TRUE,"GENERAL";"TAB2",#N/A,TRUE,"GENERAL";"TAB3",#N/A,TRUE,"GENERAL";"TAB4",#N/A,TRUE,"GENERAL";"TAB5",#N/A,TRUE,"GENERAL"}</definedName>
    <definedName name="rhtry" hidden="1">{"TAB1",#N/A,TRUE,"GENERAL";"TAB2",#N/A,TRUE,"GENERAL";"TAB3",#N/A,TRUE,"GENERAL";"TAB4",#N/A,TRUE,"GENERAL";"TAB5",#N/A,TRUE,"GENERAL"}</definedName>
    <definedName name="rj" hidden="1">{"TAB1",#N/A,TRUE,"GENERAL";"TAB2",#N/A,TRUE,"GENERAL";"TAB3",#N/A,TRUE,"GENERAL";"TAB4",#N/A,TRUE,"GENERAL";"TAB5",#N/A,TRUE,"GENERAL"}</definedName>
    <definedName name="rjjth" hidden="1">{"TAB1",#N/A,TRUE,"GENERAL";"TAB2",#N/A,TRUE,"GENERAL";"TAB3",#N/A,TRUE,"GENERAL";"TAB4",#N/A,TRUE,"GENERAL";"TAB5",#N/A,TRUE,"GENERAL"}</definedName>
    <definedName name="rjy" hidden="1">{"via1",#N/A,TRUE,"general";"via2",#N/A,TRUE,"general";"via3",#N/A,TRUE,"general"}</definedName>
    <definedName name="rkd" hidden="1">{#N/A,#N/A,FALSE,"CCTV"}</definedName>
    <definedName name="rkjyk" hidden="1">{"TAB1",#N/A,TRUE,"GENERAL";"TAB2",#N/A,TRUE,"GENERAL";"TAB3",#N/A,TRUE,"GENERAL";"TAB4",#N/A,TRUE,"GENERAL";"TAB5",#N/A,TRUE,"GENERAL"}</definedName>
    <definedName name="rkru" hidden="1">{"via1",#N/A,TRUE,"general";"via2",#N/A,TRUE,"general";"via3",#N/A,TRUE,"general"}</definedName>
    <definedName name="rky" hidden="1">{"TAB1",#N/A,TRUE,"GENERAL";"TAB2",#N/A,TRUE,"GENERAL";"TAB3",#N/A,TRUE,"GENERAL";"TAB4",#N/A,TRUE,"GENERAL";"TAB5",#N/A,TRUE,"GENERAL"}</definedName>
    <definedName name="RR" localSheetId="9" hidden="1">[17]DATOS!#REF!</definedName>
    <definedName name="RR" hidden="1">[17]DATOS!#REF!</definedName>
    <definedName name="rrr" hidden="1">{"via1",#N/A,TRUE,"general";"via2",#N/A,TRUE,"general";"via3",#N/A,TRUE,"general"}</definedName>
    <definedName name="rrrrrb" hidden="1">{"via1",#N/A,TRUE,"general";"via2",#N/A,TRUE,"general";"via3",#N/A,TRUE,"general"}</definedName>
    <definedName name="rrrrrr" hidden="1">{#N/A,#N/A,FALSE,"3";#N/A,#N/A,FALSE,"5";#N/A,#N/A,FALSE,"6";#N/A,#N/A,FALSE,"8";#N/A,#N/A,FALSE,"10";#N/A,#N/A,FALSE,"13";#N/A,#N/A,FALSE,"14";#N/A,#N/A,FALSE,"15";#N/A,#N/A,FALSE,"16"}</definedName>
    <definedName name="RRRRRRR" hidden="1">{"'Sheet1'!$A$1:$G$85"}</definedName>
    <definedName name="rrrrrrre" hidden="1">{"TAB1",#N/A,TRUE,"GENERAL";"TAB2",#N/A,TRUE,"GENERAL";"TAB3",#N/A,TRUE,"GENERAL";"TAB4",#N/A,TRUE,"GENERAL";"TAB5",#N/A,TRUE,"GENERAL"}</definedName>
    <definedName name="rrrrt" hidden="1">{"via1",#N/A,TRUE,"general";"via2",#N/A,TRUE,"general";"via3",#N/A,TRUE,"general"}</definedName>
    <definedName name="rsdgsd5" hidden="1">{"TAB1",#N/A,TRUE,"GENERAL";"TAB2",#N/A,TRUE,"GENERAL";"TAB3",#N/A,TRUE,"GENERAL";"TAB4",#N/A,TRUE,"GENERAL";"TAB5",#N/A,TRUE,"GENERAL"}</definedName>
    <definedName name="rt" hidden="1">{"TAB1",#N/A,TRUE,"GENERAL";"TAB2",#N/A,TRUE,"GENERAL";"TAB3",#N/A,TRUE,"GENERAL";"TAB4",#N/A,TRUE,"GENERAL";"TAB5",#N/A,TRUE,"GENERAL"}</definedName>
    <definedName name="rte" hidden="1">{"TAB1",#N/A,TRUE,"GENERAL";"TAB2",#N/A,TRUE,"GENERAL";"TAB3",#N/A,TRUE,"GENERAL";"TAB4",#N/A,TRUE,"GENERAL";"TAB5",#N/A,TRUE,"GENERAL"}</definedName>
    <definedName name="rteg" hidden="1">{"via1",#N/A,TRUE,"general";"via2",#N/A,TRUE,"general";"via3",#N/A,TRUE,"general"}</definedName>
    <definedName name="rtert" hidden="1">{"TAB1",#N/A,TRUE,"GENERAL";"TAB2",#N/A,TRUE,"GENERAL";"TAB3",#N/A,TRUE,"GENERAL";"TAB4",#N/A,TRUE,"GENERAL";"TAB5",#N/A,TRUE,"GENERAL"}</definedName>
    <definedName name="rtes" hidden="1">{"via1",#N/A,TRUE,"general";"via2",#N/A,TRUE,"general";"via3",#N/A,TRUE,"general"}</definedName>
    <definedName name="rtewth" hidden="1">{"TAB1",#N/A,TRUE,"GENERAL";"TAB2",#N/A,TRUE,"GENERAL";"TAB3",#N/A,TRUE,"GENERAL";"TAB4",#N/A,TRUE,"GENERAL";"TAB5",#N/A,TRUE,"GENERAL"}</definedName>
    <definedName name="rthjtj" hidden="1">{"TAB1",#N/A,TRUE,"GENERAL";"TAB2",#N/A,TRUE,"GENERAL";"TAB3",#N/A,TRUE,"GENERAL";"TAB4",#N/A,TRUE,"GENERAL";"TAB5",#N/A,TRUE,"GENERAL"}</definedName>
    <definedName name="rthrthg" hidden="1">{"via1",#N/A,TRUE,"general";"via2",#N/A,TRUE,"general";"via3",#N/A,TRUE,"general"}</definedName>
    <definedName name="rthtrh" hidden="1">{"via1",#N/A,TRUE,"general";"via2",#N/A,TRUE,"general";"via3",#N/A,TRUE,"general"}</definedName>
    <definedName name="rtkk" hidden="1">{"via1",#N/A,TRUE,"general";"via2",#N/A,TRUE,"general";"via3",#N/A,TRUE,"general"}</definedName>
    <definedName name="rttthy" hidden="1">{"via1",#N/A,TRUE,"general";"via2",#N/A,TRUE,"general";"via3",#N/A,TRUE,"general"}</definedName>
    <definedName name="rtu" hidden="1">{"via1",#N/A,TRUE,"general";"via2",#N/A,TRUE,"general";"via3",#N/A,TRUE,"general"}</definedName>
    <definedName name="rtug" hidden="1">{"TAB1",#N/A,TRUE,"GENERAL";"TAB2",#N/A,TRUE,"GENERAL";"TAB3",#N/A,TRUE,"GENERAL";"TAB4",#N/A,TRUE,"GENERAL";"TAB5",#N/A,TRUE,"GENERAL"}</definedName>
    <definedName name="rtugsd" hidden="1">{"TAB1",#N/A,TRUE,"GENERAL";"TAB2",#N/A,TRUE,"GENERAL";"TAB3",#N/A,TRUE,"GENERAL";"TAB4",#N/A,TRUE,"GENERAL";"TAB5",#N/A,TRUE,"GENERAL"}</definedName>
    <definedName name="rturtu" hidden="1">{"via1",#N/A,TRUE,"general";"via2",#N/A,TRUE,"general";"via3",#N/A,TRUE,"general"}</definedName>
    <definedName name="rturu" hidden="1">{"via1",#N/A,TRUE,"general";"via2",#N/A,TRUE,"general";"via3",#N/A,TRUE,"general"}</definedName>
    <definedName name="rtut" hidden="1">{"via1",#N/A,TRUE,"general";"via2",#N/A,TRUE,"general";"via3",#N/A,TRUE,"general"}</definedName>
    <definedName name="rtutru" hidden="1">{"via1",#N/A,TRUE,"general";"via2",#N/A,TRUE,"general";"via3",#N/A,TRUE,"general"}</definedName>
    <definedName name="rtuy" hidden="1">{"via1",#N/A,TRUE,"general";"via2",#N/A,TRUE,"general";"via3",#N/A,TRUE,"general"}</definedName>
    <definedName name="rtyhr" hidden="1">{"TAB1",#N/A,TRUE,"GENERAL";"TAB2",#N/A,TRUE,"GENERAL";"TAB3",#N/A,TRUE,"GENERAL";"TAB4",#N/A,TRUE,"GENERAL";"TAB5",#N/A,TRUE,"GENERAL"}</definedName>
    <definedName name="rtym" hidden="1">{"via1",#N/A,TRUE,"general";"via2",#N/A,TRUE,"general";"via3",#N/A,TRUE,"general"}</definedName>
    <definedName name="rtyrey" hidden="1">{"TAB1",#N/A,TRUE,"GENERAL";"TAB2",#N/A,TRUE,"GENERAL";"TAB3",#N/A,TRUE,"GENERAL";"TAB4",#N/A,TRUE,"GENERAL";"TAB5",#N/A,TRUE,"GENERAL"}</definedName>
    <definedName name="rtyrh" hidden="1">{"via1",#N/A,TRUE,"general";"via2",#N/A,TRUE,"general";"via3",#N/A,TRUE,"general"}</definedName>
    <definedName name="RTYRTY" hidden="1">{"via1",#N/A,TRUE,"general";"via2",#N/A,TRUE,"general";"via3",#N/A,TRUE,"general"}</definedName>
    <definedName name="rtyt" hidden="1">{"TAB1",#N/A,TRUE,"GENERAL";"TAB2",#N/A,TRUE,"GENERAL";"TAB3",#N/A,TRUE,"GENERAL";"TAB4",#N/A,TRUE,"GENERAL";"TAB5",#N/A,TRUE,"GENERAL"}</definedName>
    <definedName name="rtytry" hidden="1">{"via1",#N/A,TRUE,"general";"via2",#N/A,TRUE,"general";"via3",#N/A,TRUE,"general"}</definedName>
    <definedName name="ruru" hidden="1">{"TAB1",#N/A,TRUE,"GENERAL";"TAB2",#N/A,TRUE,"GENERAL";"TAB3",#N/A,TRUE,"GENERAL";"TAB4",#N/A,TRUE,"GENERAL";"TAB5",#N/A,TRUE,"GENERAL"}</definedName>
    <definedName name="rutu" hidden="1">{"via1",#N/A,TRUE,"general";"via2",#N/A,TRUE,"general";"via3",#N/A,TRUE,"general"}</definedName>
    <definedName name="rwt" hidden="1">{"via1",#N/A,TRUE,"general";"via2",#N/A,TRUE,"general";"via3",#N/A,TRUE,"general"}</definedName>
    <definedName name="Rwvu.oil." localSheetId="9" hidden="1">'[16]59y22%'!$BA$1:$BA$65536,'[16]59y22%'!#REF!</definedName>
    <definedName name="Rwvu.oil." hidden="1">'[16]59y22%'!$BA$1:$BA$65536,'[16]59y22%'!#REF!</definedName>
    <definedName name="Rwvu.oilgasagua." hidden="1">'[16]59y22%'!$B$1:$AT$65536,'[16]59y22%'!$BA$1:$BA$65536</definedName>
    <definedName name="ry" hidden="1">{"via1",#N/A,TRUE,"general";"via2",#N/A,TRUE,"general";"via3",#N/A,TRUE,"general"}</definedName>
    <definedName name="ryeryb" hidden="1">{"TAB1",#N/A,TRUE,"GENERAL";"TAB2",#N/A,TRUE,"GENERAL";"TAB3",#N/A,TRUE,"GENERAL";"TAB4",#N/A,TRUE,"GENERAL";"TAB5",#N/A,TRUE,"GENERAL"}</definedName>
    <definedName name="rytrsdg" hidden="1">{"via1",#N/A,TRUE,"general";"via2",#N/A,TRUE,"general";"via3",#N/A,TRUE,"general"}</definedName>
    <definedName name="saa" hidden="1">{"via1",#N/A,TRUE,"general";"via2",#N/A,TRUE,"general";"via3",#N/A,TRUE,"general"}</definedName>
    <definedName name="SAD" hidden="1">{"via1",#N/A,TRUE,"general";"via2",#N/A,TRUE,"general";"via3",#N/A,TRUE,"general"}</definedName>
    <definedName name="SADF" hidden="1">{"via1",#N/A,TRUE,"general";"via2",#N/A,TRUE,"general";"via3",#N/A,TRUE,"general"}</definedName>
    <definedName name="sadff" hidden="1">{"TAB1",#N/A,TRUE,"GENERAL";"TAB2",#N/A,TRUE,"GENERAL";"TAB3",#N/A,TRUE,"GENERAL";"TAB4",#N/A,TRUE,"GENERAL";"TAB5",#N/A,TRUE,"GENERAL"}</definedName>
    <definedName name="sadfo" hidden="1">{"via1",#N/A,TRUE,"general";"via2",#N/A,TRUE,"general";"via3",#N/A,TRUE,"general"}</definedName>
    <definedName name="safdp" hidden="1">{"TAB1",#N/A,TRUE,"GENERAL";"TAB2",#N/A,TRUE,"GENERAL";"TAB3",#N/A,TRUE,"GENERAL";"TAB4",#N/A,TRUE,"GENERAL";"TAB5",#N/A,TRUE,"GENERAL"}</definedName>
    <definedName name="SAM" hidden="1">{#N/A,#N/A,TRUE,"Basic";#N/A,#N/A,TRUE,"EXT-TABLE";#N/A,#N/A,TRUE,"STEEL";#N/A,#N/A,TRUE,"INT-Table";#N/A,#N/A,TRUE,"STEEL";#N/A,#N/A,TRUE,"Door"}</definedName>
    <definedName name="sbgfbgdr" hidden="1">{"via1",#N/A,TRUE,"general";"via2",#N/A,TRUE,"general";"via3",#N/A,TRUE,"general"}</definedName>
    <definedName name="sd" hidden="1">{TRUE,TRUE,-0.8,-17,618,378,FALSE,FALSE,TRUE,TRUE,0,33,#N/A,89,#N/A,14.5641025641026,175.058823529412,1,FALSE,FALSE,3,TRUE,1,FALSE,75,"Swvu.oil.","ACwvu.oil.",#N/A,FALSE,FALSE,0.196850393700787,0.196850393700787,0.196850393700787,0.196850393700787,2,"","",TRUE,TRUE,FALSE,FALSE,1,#N/A,1,1,"=R1C1:R248C39",FALSE,"Rwvu.oil.","Cwvu.oil.",FALSE,FALSE,FALSE,1,600,600,FALSE,FALSE,TRUE,TRUE,TRUE}</definedName>
    <definedName name="sdaf" hidden="1">{"via1",#N/A,TRUE,"general";"via2",#N/A,TRUE,"general";"via3",#N/A,TRUE,"general"}</definedName>
    <definedName name="sdas" hidden="1">{"via1",#N/A,TRUE,"general";"via2",#N/A,TRUE,"general";"via3",#N/A,TRUE,"general"}</definedName>
    <definedName name="sdasdf" hidden="1">{"via1",#N/A,TRUE,"general";"via2",#N/A,TRUE,"general";"via3",#N/A,TRUE,"general"}</definedName>
    <definedName name="SDCDSCT" hidden="1">{"TAB1",#N/A,TRUE,"GENERAL";"TAB2",#N/A,TRUE,"GENERAL";"TAB3",#N/A,TRUE,"GENERAL";"TAB4",#N/A,TRUE,"GENERAL";"TAB5",#N/A,TRUE,"GENERAL"}</definedName>
    <definedName name="SDDSAFF" hidden="1">{#N/A,#N/A,TRUE,"1842CWN0"}</definedName>
    <definedName name="SDFCE" hidden="1">{"TAB1",#N/A,TRUE,"GENERAL";"TAB2",#N/A,TRUE,"GENERAL";"TAB3",#N/A,TRUE,"GENERAL";"TAB4",#N/A,TRUE,"GENERAL";"TAB5",#N/A,TRUE,"GENERAL"}</definedName>
    <definedName name="sdfd" hidden="1">{"via1",#N/A,TRUE,"general";"via2",#N/A,TRUE,"general";"via3",#N/A,TRUE,"general"}</definedName>
    <definedName name="SDFDG" hidden="1">{#N/A,#N/A,TRUE,"1842CWN0"}</definedName>
    <definedName name="sdfds" hidden="1">{"via1",#N/A,TRUE,"general";"via2",#N/A,TRUE,"general";"via3",#N/A,TRUE,"general"}</definedName>
    <definedName name="sdfdsfsx" hidden="1">{#N/A,#N/A,FALSE,"CCTV"}</definedName>
    <definedName name="SDFDSO" hidden="1">{"via1",#N/A,TRUE,"general";"via2",#N/A,TRUE,"general";"via3",#N/A,TRUE,"general"}</definedName>
    <definedName name="sdfdstp" hidden="1">{"TAB1",#N/A,TRUE,"GENERAL";"TAB2",#N/A,TRUE,"GENERAL";"TAB3",#N/A,TRUE,"GENERAL";"TAB4",#N/A,TRUE,"GENERAL";"TAB5",#N/A,TRUE,"GENERAL"}</definedName>
    <definedName name="SDFEO" hidden="1">{"via1",#N/A,TRUE,"general";"via2",#N/A,TRUE,"general";"via3",#N/A,TRUE,"general"}</definedName>
    <definedName name="sdfg" hidden="1">{"TAB1",#N/A,TRUE,"GENERAL";"TAB2",#N/A,TRUE,"GENERAL";"TAB3",#N/A,TRUE,"GENERAL";"TAB4",#N/A,TRUE,"GENERAL";"TAB5",#N/A,TRUE,"GENERAL"}</definedName>
    <definedName name="sdfgdsfk" hidden="1">{"via1",#N/A,TRUE,"general";"via2",#N/A,TRUE,"general";"via3",#N/A,TRUE,"general"}</definedName>
    <definedName name="sdfgsdfg" hidden="1">{#N/A,#N/A,FALSE,"3";#N/A,#N/A,FALSE,"5";#N/A,#N/A,FALSE,"6";#N/A,#N/A,FALSE,"8";#N/A,#N/A,FALSE,"10";#N/A,#N/A,FALSE,"13";#N/A,#N/A,FALSE,"14";#N/A,#N/A,FALSE,"15";#N/A,#N/A,FALSE,"16"}</definedName>
    <definedName name="sdfgsg" hidden="1">{"via1",#N/A,TRUE,"general";"via2",#N/A,TRUE,"general";"via3",#N/A,TRUE,"general"}</definedName>
    <definedName name="SDFLJK" hidden="1">{"TAB1",#N/A,TRUE,"GENERAL";"TAB2",#N/A,TRUE,"GENERAL";"TAB3",#N/A,TRUE,"GENERAL";"TAB4",#N/A,TRUE,"GENERAL";"TAB5",#N/A,TRUE,"GENERAL"}</definedName>
    <definedName name="sdfsd4" hidden="1">{"via1",#N/A,TRUE,"general";"via2",#N/A,TRUE,"general";"via3",#N/A,TRUE,"general"}</definedName>
    <definedName name="SDFSDF" hidden="1">{"TAB1",#N/A,TRUE,"GENERAL";"TAB2",#N/A,TRUE,"GENERAL";"TAB3",#N/A,TRUE,"GENERAL";"TAB4",#N/A,TRUE,"GENERAL";"TAB5",#N/A,TRUE,"GENERAL"}</definedName>
    <definedName name="sdfsdfb" hidden="1">{"via1",#N/A,TRUE,"general";"via2",#N/A,TRUE,"general";"via3",#N/A,TRUE,"general"}</definedName>
    <definedName name="sdfsdgg" hidden="1">{#N/A,#N/A,TRUE,"INGENIERIA";#N/A,#N/A,TRUE,"COMPRAS";#N/A,#N/A,TRUE,"DIRECCION";#N/A,#N/A,TRUE,"RESUMEN"}</definedName>
    <definedName name="SDFSF" hidden="1">{"TAB1",#N/A,TRUE,"GENERAL";"TAB2",#N/A,TRUE,"GENERAL";"TAB3",#N/A,TRUE,"GENERAL";"TAB4",#N/A,TRUE,"GENERAL";"TAB5",#N/A,TRUE,"GENERAL"}</definedName>
    <definedName name="sdfsv" hidden="1">{"TAB1",#N/A,TRUE,"GENERAL";"TAB2",#N/A,TRUE,"GENERAL";"TAB3",#N/A,TRUE,"GENERAL";"TAB4",#N/A,TRUE,"GENERAL";"TAB5",#N/A,TRUE,"GENERAL"}</definedName>
    <definedName name="sdgfd" hidden="1">{"TAB1",#N/A,TRUE,"GENERAL";"TAB2",#N/A,TRUE,"GENERAL";"TAB3",#N/A,TRUE,"GENERAL";"TAB4",#N/A,TRUE,"GENERAL";"TAB5",#N/A,TRUE,"GENERAL"}</definedName>
    <definedName name="sdgfgp" hidden="1">{"via1",#N/A,TRUE,"general";"via2",#N/A,TRUE,"general";"via3",#N/A,TRUE,"general"}</definedName>
    <definedName name="sdgfiu" hidden="1">{"via1",#N/A,TRUE,"general";"via2",#N/A,TRUE,"general";"via3",#N/A,TRUE,"general"}</definedName>
    <definedName name="sdgsd" hidden="1">{"TAB1",#N/A,TRUE,"GENERAL";"TAB2",#N/A,TRUE,"GENERAL";"TAB3",#N/A,TRUE,"GENERAL";"TAB4",#N/A,TRUE,"GENERAL";"TAB5",#N/A,TRUE,"GENERAL"}</definedName>
    <definedName name="sdgsg" hidden="1">{"via1",#N/A,TRUE,"general";"via2",#N/A,TRUE,"general";"via3",#N/A,TRUE,"general"}</definedName>
    <definedName name="SDIKOM" hidden="1">{"TAB1",#N/A,TRUE,"GENERAL";"TAB2",#N/A,TRUE,"GENERAL";"TAB3",#N/A,TRUE,"GENERAL";"TAB4",#N/A,TRUE,"GENERAL";"TAB5",#N/A,TRUE,"GENERAL"}</definedName>
    <definedName name="sdsdfh" hidden="1">{"via1",#N/A,TRUE,"general";"via2",#N/A,TRUE,"general";"via3",#N/A,TRUE,"general"}</definedName>
    <definedName name="sdsdfsdff" hidden="1">{#N/A,#N/A,TRUE,"1842CWN0"}</definedName>
    <definedName name="setrj" hidden="1">{"via1",#N/A,TRUE,"general";"via2",#N/A,TRUE,"general";"via3",#N/A,TRUE,"general"}</definedName>
    <definedName name="sett" hidden="1">{"via1",#N/A,TRUE,"general";"via2",#N/A,TRUE,"general";"via3",#N/A,TRUE,"general"}</definedName>
    <definedName name="sf" hidden="1">{#N/A,#N/A,FALSE,"3";#N/A,#N/A,FALSE,"5";#N/A,#N/A,FALSE,"6";#N/A,#N/A,FALSE,"8";#N/A,#N/A,FALSE,"10";#N/A,#N/A,FALSE,"13";#N/A,#N/A,FALSE,"14";#N/A,#N/A,FALSE,"15";#N/A,#N/A,FALSE,"16"}</definedName>
    <definedName name="sfasf" hidden="1">{"TAB1",#N/A,TRUE,"GENERAL";"TAB2",#N/A,TRUE,"GENERAL";"TAB3",#N/A,TRUE,"GENERAL";"TAB4",#N/A,TRUE,"GENERAL";"TAB5",#N/A,TRUE,"GENERAL"}</definedName>
    <definedName name="SFHSGFH" hidden="1">{"TAB1",#N/A,TRUE,"GENERAL";"TAB2",#N/A,TRUE,"GENERAL";"TAB3",#N/A,TRUE,"GENERAL";"TAB4",#N/A,TRUE,"GENERAL";"TAB5",#N/A,TRUE,"GENERAL"}</definedName>
    <definedName name="sfsd" hidden="1">{"via1",#N/A,TRUE,"general";"via2",#N/A,TRUE,"general";"via3",#N/A,TRUE,"general"}</definedName>
    <definedName name="sfsdf" hidden="1">{"TAB1",#N/A,TRUE,"GENERAL";"TAB2",#N/A,TRUE,"GENERAL";"TAB3",#N/A,TRUE,"GENERAL";"TAB4",#N/A,TRUE,"GENERAL";"TAB5",#N/A,TRUE,"GENERAL"}</definedName>
    <definedName name="sfsdferg" hidden="1">{"TAB1",#N/A,TRUE,"GENERAL";"TAB2",#N/A,TRUE,"GENERAL";"TAB3",#N/A,TRUE,"GENERAL";"TAB4",#N/A,TRUE,"GENERAL";"TAB5",#N/A,TRUE,"GENERAL"}</definedName>
    <definedName name="sfsdfs" hidden="1">{"TAB1",#N/A,TRUE,"GENERAL";"TAB2",#N/A,TRUE,"GENERAL";"TAB3",#N/A,TRUE,"GENERAL";"TAB4",#N/A,TRUE,"GENERAL";"TAB5",#N/A,TRUE,"GENERAL"}</definedName>
    <definedName name="SHELTER" hidden="1">{#N/A,#N/A,TRUE,"Basic";#N/A,#N/A,TRUE,"EXT-TABLE";#N/A,#N/A,TRUE,"STEEL";#N/A,#N/A,TRUE,"INT-Table";#N/A,#N/A,TRUE,"STEEL";#N/A,#N/A,TRUE,"Door"}</definedName>
    <definedName name="srwrwr" hidden="1">{"TAB1",#N/A,TRUE,"GENERAL";"TAB2",#N/A,TRUE,"GENERAL";"TAB3",#N/A,TRUE,"GENERAL";"TAB4",#N/A,TRUE,"GENERAL";"TAB5",#N/A,TRUE,"GENERAL"}</definedName>
    <definedName name="sss" hidden="1">{"'A21005'!$A$3:$M$5"}</definedName>
    <definedName name="ssss" hidden="1">{#N/A,#N/A,TRUE,"Basic";#N/A,#N/A,TRUE,"EXT-TABLE";#N/A,#N/A,TRUE,"STEEL";#N/A,#N/A,TRUE,"INT-Table";#N/A,#N/A,TRUE,"STEEL";#N/A,#N/A,TRUE,"Door"}</definedName>
    <definedName name="sssss7" hidden="1">{"via1",#N/A,TRUE,"general";"via2",#N/A,TRUE,"general";"via3",#N/A,TRUE,"general"}</definedName>
    <definedName name="sssssa" hidden="1">{"TAB1",#N/A,TRUE,"GENERAL";"TAB2",#N/A,TRUE,"GENERAL";"TAB3",#N/A,TRUE,"GENERAL";"TAB4",#N/A,TRUE,"GENERAL";"TAB5",#N/A,TRUE,"GENERAL"}</definedName>
    <definedName name="sssssy" hidden="1">{"via1",#N/A,TRUE,"general";"via2",#N/A,TRUE,"general";"via3",#N/A,TRUE,"general"}</definedName>
    <definedName name="stt" hidden="1">{"via1",#N/A,TRUE,"general";"via2",#N/A,TRUE,"general";"via3",#N/A,TRUE,"general"}</definedName>
    <definedName name="sum" hidden="1">{#N/A,#N/A,TRUE,"Basic";#N/A,#N/A,TRUE,"EXT-TABLE";#N/A,#N/A,TRUE,"STEEL";#N/A,#N/A,TRUE,"INT-Table";#N/A,#N/A,TRUE,"STEEL";#N/A,#N/A,TRUE,"Door"}</definedName>
    <definedName name="Summary_EURO" hidden="1">{#N/A,#N/A,FALSE,"3";#N/A,#N/A,FALSE,"5";#N/A,#N/A,FALSE,"6";#N/A,#N/A,FALSE,"8";#N/A,#N/A,FALSE,"10";#N/A,#N/A,FALSE,"13";#N/A,#N/A,FALSE,"14";#N/A,#N/A,FALSE,"15";#N/A,#N/A,FALSE,"16"}</definedName>
    <definedName name="swsw" hidden="1">{"via1",#N/A,TRUE,"general";"via2",#N/A,TRUE,"general";"via3",#N/A,TRUE,"general"}</definedName>
    <definedName name="swsw3" hidden="1">{"TAB1",#N/A,TRUE,"GENERAL";"TAB2",#N/A,TRUE,"GENERAL";"TAB3",#N/A,TRUE,"GENERAL";"TAB4",#N/A,TRUE,"GENERAL";"TAB5",#N/A,TRUE,"GENERAL"}</definedName>
    <definedName name="t5t5" hidden="1">{"TAB1",#N/A,TRUE,"GENERAL";"TAB2",#N/A,TRUE,"GENERAL";"TAB3",#N/A,TRUE,"GENERAL";"TAB4",#N/A,TRUE,"GENERAL";"TAB5",#N/A,TRUE,"GENERAL"}</definedName>
    <definedName name="TableSummary" localSheetId="9" hidden="1">#REF!</definedName>
    <definedName name="TableSummary" hidden="1">#REF!</definedName>
    <definedName name="tb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tdy" hidden="1">{"TAB1",#N/A,TRUE,"GENERAL";"TAB2",#N/A,TRUE,"GENERAL";"TAB3",#N/A,TRUE,"GENERAL";"TAB4",#N/A,TRUE,"GENERAL";"TAB5",#N/A,TRUE,"GENERAL"}</definedName>
    <definedName name="TEMP" localSheetId="9" hidden="1">'[18]EQT-ESTN'!#REF!</definedName>
    <definedName name="TEMP" hidden="1">'[18]EQT-ESTN'!#REF!</definedName>
    <definedName name="Test_sheet" hidden="1">{#N/A,#N/A,TRUE,"Cover";#N/A,#N/A,TRUE,"Content";"Orders EMM",#N/A,TRUE,"Order Sales";"project EMM",#N/A,TRUE,"Project Control";"Cash EMM",#N/A,TRUE,"Cash Control";"KPI EMM",#N/A,TRUE,"KPI-EMM";"Empl EMM",#N/A,TRUE,"Employees"}</definedName>
    <definedName name="tewst" hidden="1">{"TAB1",#N/A,TRUE,"GENERAL";"TAB2",#N/A,TRUE,"GENERAL";"TAB3",#N/A,TRUE,"GENERAL";"TAB4",#N/A,TRUE,"GENERAL";"TAB5",#N/A,TRUE,"GENERAL"}</definedName>
    <definedName name="teytrh" hidden="1">{"via1",#N/A,TRUE,"general";"via2",#N/A,TRUE,"general";"via3",#N/A,TRUE,"general"}</definedName>
    <definedName name="tftchristine" hidden="1">{#N/A,#N/A,FALSE,"3";#N/A,#N/A,FALSE,"5";#N/A,#N/A,FALSE,"6";#N/A,#N/A,FALSE,"8";#N/A,#N/A,FALSE,"10";#N/A,#N/A,FALSE,"13";#N/A,#N/A,FALSE,"14";#N/A,#N/A,FALSE,"15";#N/A,#N/A,FALSE,"16"}</definedName>
    <definedName name="thdh" hidden="1">{"TAB1",#N/A,TRUE,"GENERAL";"TAB2",#N/A,TRUE,"GENERAL";"TAB3",#N/A,TRUE,"GENERAL";"TAB4",#N/A,TRUE,"GENERAL";"TAB5",#N/A,TRUE,"GENERAL"}</definedName>
    <definedName name="thtj" hidden="1">{"via1",#N/A,TRUE,"general";"via2",#N/A,TRUE,"general";"via3",#N/A,TRUE,"general"}</definedName>
    <definedName name="tortas" hidden="1">{"TAB1",#N/A,TRUE,"GENERAL";"TAB2",#N/A,TRUE,"GENERAL";"TAB3",#N/A,TRUE,"GENERAL";"TAB4",#N/A,TRUE,"GENERAL";"TAB5",#N/A,TRUE,"GENERAL"}</definedName>
    <definedName name="tortas2" hidden="1">{"via1",#N/A,TRUE,"general";"via2",#N/A,TRUE,"general";"via3",#N/A,TRUE,"general"}</definedName>
    <definedName name="toto" hidden="1">{#N/A,#N/A,FALSE,"3";#N/A,#N/A,FALSE,"5";#N/A,#N/A,FALSE,"6";#N/A,#N/A,FALSE,"8";#N/A,#N/A,FALSE,"10";#N/A,#N/A,FALSE,"13";#N/A,#N/A,FALSE,"14";#N/A,#N/A,FALSE,"15";#N/A,#N/A,FALSE,"16"}</definedName>
    <definedName name="toto2" hidden="1">{#N/A,#N/A,FALSE,"3";#N/A,#N/A,FALSE,"5";#N/A,#N/A,FALSE,"6";#N/A,#N/A,FALSE,"8";#N/A,#N/A,FALSE,"10";#N/A,#N/A,FALSE,"13";#N/A,#N/A,FALSE,"14";#N/A,#N/A,FALSE,"15";#N/A,#N/A,FALSE,"16"}</definedName>
    <definedName name="toto22" hidden="1">{#N/A,#N/A,FALSE,"3";#N/A,#N/A,FALSE,"5";#N/A,#N/A,FALSE,"6";#N/A,#N/A,FALSE,"8";#N/A,#N/A,FALSE,"10";#N/A,#N/A,FALSE,"13";#N/A,#N/A,FALSE,"14";#N/A,#N/A,FALSE,"15";#N/A,#N/A,FALSE,"16"}</definedName>
    <definedName name="totototo" hidden="1">{#N/A,#N/A,FALSE,"3";#N/A,#N/A,FALSE,"5";#N/A,#N/A,FALSE,"6";#N/A,#N/A,FALSE,"8";#N/A,#N/A,FALSE,"10";#N/A,#N/A,FALSE,"13";#N/A,#N/A,FALSE,"14";#N/A,#N/A,FALSE,"15";#N/A,#N/A,FALSE,"16"}</definedName>
    <definedName name="tr" hidden="1">{"TAB1",#N/A,TRUE,"GENERAL";"TAB2",#N/A,TRUE,"GENERAL";"TAB3",#N/A,TRUE,"GENERAL";"TAB4",#N/A,TRUE,"GENERAL";"TAB5",#N/A,TRUE,"GENERAL"}</definedName>
    <definedName name="trest" hidden="1">{"TAB1",#N/A,TRUE,"GENERAL";"TAB2",#N/A,TRUE,"GENERAL";"TAB3",#N/A,TRUE,"GENERAL";"TAB4",#N/A,TRUE,"GENERAL";"TAB5",#N/A,TRUE,"GENERAL"}</definedName>
    <definedName name="tret" hidden="1">{"TAB1",#N/A,TRUE,"GENERAL";"TAB2",#N/A,TRUE,"GENERAL";"TAB3",#N/A,TRUE,"GENERAL";"TAB4",#N/A,TRUE,"GENERAL";"TAB5",#N/A,TRUE,"GENERAL"}</definedName>
    <definedName name="trh" hidden="1">{"via1",#N/A,TRUE,"general";"via2",#N/A,TRUE,"general";"via3",#N/A,TRUE,"general"}</definedName>
    <definedName name="trhfh" hidden="1">{"via1",#N/A,TRUE,"general";"via2",#N/A,TRUE,"general";"via3",#N/A,TRUE,"general"}</definedName>
    <definedName name="trjfgjh" hidden="1">{"via1",#N/A,TRUE,"general";"via2",#N/A,TRUE,"general";"via3",#N/A,TRUE,"general"}</definedName>
    <definedName name="tru" hidden="1">{"via1",#N/A,TRUE,"general";"via2",#N/A,TRUE,"general";"via3",#N/A,TRUE,"general"}</definedName>
    <definedName name="truds" hidden="1">{"via1",#N/A,TRUE,"general";"via2",#N/A,TRUE,"general";"via3",#N/A,TRUE,"general"}</definedName>
    <definedName name="trutu" hidden="1">{"via1",#N/A,TRUE,"general";"via2",#N/A,TRUE,"general";"via3",#N/A,TRUE,"general"}</definedName>
    <definedName name="trydfg" hidden="1">{"via1",#N/A,TRUE,"general";"via2",#N/A,TRUE,"general";"via3",#N/A,TRUE,"general"}</definedName>
    <definedName name="trydtrygf" hidden="1">{"via1",#N/A,TRUE,"general";"via2",#N/A,TRUE,"general";"via3",#N/A,TRUE,"general"}</definedName>
    <definedName name="tryery" hidden="1">{"TAB1",#N/A,TRUE,"GENERAL";"TAB2",#N/A,TRUE,"GENERAL";"TAB3",#N/A,TRUE,"GENERAL";"TAB4",#N/A,TRUE,"GENERAL";"TAB5",#N/A,TRUE,"GENERAL"}</definedName>
    <definedName name="tryi6" hidden="1">{"TAB1",#N/A,TRUE,"GENERAL";"TAB2",#N/A,TRUE,"GENERAL";"TAB3",#N/A,TRUE,"GENERAL";"TAB4",#N/A,TRUE,"GENERAL";"TAB5",#N/A,TRUE,"GENERAL"}</definedName>
    <definedName name="tryrth" hidden="1">{"via1",#N/A,TRUE,"general";"via2",#N/A,TRUE,"general";"via3",#N/A,TRUE,"general"}</definedName>
    <definedName name="tsert" hidden="1">{"TAB1",#N/A,TRUE,"GENERAL";"TAB2",#N/A,TRUE,"GENERAL";"TAB3",#N/A,TRUE,"GENERAL";"TAB4",#N/A,TRUE,"GENERAL";"TAB5",#N/A,TRUE,"GENERAL"}</definedName>
    <definedName name="TTR" hidden="1">{"via1",#N/A,TRUE,"general";"via2",#N/A,TRUE,"general";"via3",#N/A,TRUE,"general"}</definedName>
    <definedName name="ttrff" hidden="1">{"via1",#N/A,TRUE,"general";"via2",#N/A,TRUE,"general";"via3",#N/A,TRUE,"general"}</definedName>
    <definedName name="ttt" hidden="1">{#N/A,#N/A,FALSE,"3";#N/A,#N/A,FALSE,"5";#N/A,#N/A,FALSE,"6";#N/A,#N/A,FALSE,"8";#N/A,#N/A,FALSE,"10";#N/A,#N/A,FALSE,"13";#N/A,#N/A,FALSE,"14";#N/A,#N/A,FALSE,"15";#N/A,#N/A,FALSE,"16"}</definedName>
    <definedName name="tttt" hidden="1">{#N/A,#N/A,FALSE,"3";#N/A,#N/A,FALSE,"5";#N/A,#N/A,FALSE,"6";#N/A,#N/A,FALSE,"8";#N/A,#N/A,FALSE,"10";#N/A,#N/A,FALSE,"13";#N/A,#N/A,FALSE,"14";#N/A,#N/A,FALSE,"15";#N/A,#N/A,FALSE,"16"}</definedName>
    <definedName name="tttt7" hidden="1">{"via1",#N/A,TRUE,"general";"via2",#N/A,TRUE,"general";"via3",#N/A,TRUE,"general"}</definedName>
    <definedName name="tttthy" hidden="1">{"TAB1",#N/A,TRUE,"GENERAL";"TAB2",#N/A,TRUE,"GENERAL";"TAB3",#N/A,TRUE,"GENERAL";"TAB4",#N/A,TRUE,"GENERAL";"TAB5",#N/A,TRUE,"GENERAL"}</definedName>
    <definedName name="ttttr" hidden="1">{"via1",#N/A,TRUE,"general";"via2",#N/A,TRUE,"general";"via3",#N/A,TRUE,"general"}</definedName>
    <definedName name="ttttt" hidden="1">{"TAB1",#N/A,TRUE,"GENERAL";"TAB2",#N/A,TRUE,"GENERAL";"TAB3",#N/A,TRUE,"GENERAL";"TAB4",#N/A,TRUE,"GENERAL";"TAB5",#N/A,TRUE,"GENERAL"}</definedName>
    <definedName name="tu" hidden="1">{"via1",#N/A,TRUE,"general";"via2",#N/A,TRUE,"general";"via3",#N/A,TRUE,"general"}</definedName>
    <definedName name="tur" hidden="1">{"TAB1",#N/A,TRUE,"GENERAL";"TAB2",#N/A,TRUE,"GENERAL";"TAB3",#N/A,TRUE,"GENERAL";"TAB4",#N/A,TRUE,"GENERAL";"TAB5",#N/A,TRUE,"GENERAL"}</definedName>
    <definedName name="turu" hidden="1">{"TAB1",#N/A,TRUE,"GENERAL";"TAB2",#N/A,TRUE,"GENERAL";"TAB3",#N/A,TRUE,"GENERAL";"TAB4",#N/A,TRUE,"GENERAL";"TAB5",#N/A,TRUE,"GENERAL"}</definedName>
    <definedName name="twer" hidden="1">{"TAB1",#N/A,TRUE,"GENERAL";"TAB2",#N/A,TRUE,"GENERAL";"TAB3",#N/A,TRUE,"GENERAL";"TAB4",#N/A,TRUE,"GENERAL";"TAB5",#N/A,TRUE,"GENERAL"}</definedName>
    <definedName name="twet" hidden="1">{"TAB1",#N/A,TRUE,"GENERAL";"TAB2",#N/A,TRUE,"GENERAL";"TAB3",#N/A,TRUE,"GENERAL";"TAB4",#N/A,TRUE,"GENERAL";"TAB5",#N/A,TRUE,"GENERAL"}</definedName>
    <definedName name="tyery" hidden="1">{"via1",#N/A,TRUE,"general";"via2",#N/A,TRUE,"general";"via3",#N/A,TRUE,"general"}</definedName>
    <definedName name="tyj" hidden="1">{"TAB1",#N/A,TRUE,"GENERAL";"TAB2",#N/A,TRUE,"GENERAL";"TAB3",#N/A,TRUE,"GENERAL";"TAB4",#N/A,TRUE,"GENERAL";"TAB5",#N/A,TRUE,"GENERAL"}</definedName>
    <definedName name="tyjtyj" hidden="1">{"TAB1",#N/A,TRUE,"GENERAL";"TAB2",#N/A,TRUE,"GENERAL";"TAB3",#N/A,TRUE,"GENERAL";"TAB4",#N/A,TRUE,"GENERAL";"TAB5",#N/A,TRUE,"GENERAL"}</definedName>
    <definedName name="tyjytjuyjuy" hidden="1">{"TAB1",#N/A,TRUE,"GENERAL";"TAB2",#N/A,TRUE,"GENERAL";"TAB3",#N/A,TRUE,"GENERAL";"TAB4",#N/A,TRUE,"GENERAL";"TAB5",#N/A,TRUE,"GENERAL"}</definedName>
    <definedName name="tyk" hidden="1">{"via1",#N/A,TRUE,"general";"via2",#N/A,TRUE,"general";"via3",#N/A,TRUE,"general"}</definedName>
    <definedName name="tym" hidden="1">{"via1",#N/A,TRUE,"general";"via2",#N/A,TRUE,"general";"via3",#N/A,TRUE,"general"}</definedName>
    <definedName name="tyr" hidden="1">{"via1",#N/A,TRUE,"general";"via2",#N/A,TRUE,"general";"via3",#N/A,TRUE,"general"}</definedName>
    <definedName name="tytgfhgfh" hidden="1">{"TAB1",#N/A,TRUE,"GENERAL";"TAB2",#N/A,TRUE,"GENERAL";"TAB3",#N/A,TRUE,"GENERAL";"TAB4",#N/A,TRUE,"GENERAL";"TAB5",#N/A,TRUE,"GENERAL"}</definedName>
    <definedName name="tyty" hidden="1">{"TAB1",#N/A,TRUE,"GENERAL";"TAB2",#N/A,TRUE,"GENERAL";"TAB3",#N/A,TRUE,"GENERAL";"TAB4",#N/A,TRUE,"GENERAL";"TAB5",#N/A,TRUE,"GENERAL"}</definedName>
    <definedName name="TYUIYI" hidden="1">{"TAB1",#N/A,TRUE,"GENERAL";"TAB2",#N/A,TRUE,"GENERAL";"TAB3",#N/A,TRUE,"GENERAL";"TAB4",#N/A,TRUE,"GENERAL";"TAB5",#N/A,TRUE,"GENERAL"}</definedName>
    <definedName name="tyujh" hidden="1">{"TAB1",#N/A,TRUE,"GENERAL";"TAB2",#N/A,TRUE,"GENERAL";"TAB3",#N/A,TRUE,"GENERAL";"TAB4",#N/A,TRUE,"GENERAL";"TAB5",#N/A,TRUE,"GENERAL"}</definedName>
    <definedName name="tyuty" hidden="1">{"TAB1",#N/A,TRUE,"GENERAL";"TAB2",#N/A,TRUE,"GENERAL";"TAB3",#N/A,TRUE,"GENERAL";"TAB4",#N/A,TRUE,"GENERAL";"TAB5",#N/A,TRUE,"GENERAL"}</definedName>
    <definedName name="tyutyu" hidden="1">{"via1",#N/A,TRUE,"general";"via2",#N/A,TRUE,"general";"via3",#N/A,TRUE,"general"}</definedName>
    <definedName name="tyxg" hidden="1">{"via1",#N/A,TRUE,"general";"via2",#N/A,TRUE,"general";"via3",#N/A,TRUE,"general"}</definedName>
    <definedName name="u3u" hidden="1">{"TAB1",#N/A,TRUE,"GENERAL";"TAB2",#N/A,TRUE,"GENERAL";"TAB3",#N/A,TRUE,"GENERAL";"TAB4",#N/A,TRUE,"GENERAL";"TAB5",#N/A,TRUE,"GENERAL"}</definedName>
    <definedName name="u7u7" hidden="1">{"TAB1",#N/A,TRUE,"GENERAL";"TAB2",#N/A,TRUE,"GENERAL";"TAB3",#N/A,TRUE,"GENERAL";"TAB4",#N/A,TRUE,"GENERAL";"TAB5",#N/A,TRUE,"GENERAL"}</definedName>
    <definedName name="UI" hidden="1">{"via1",#N/A,TRUE,"general";"via2",#N/A,TRUE,"general";"via3",#N/A,TRUE,"general"}</definedName>
    <definedName name="uijhj" hidden="1">{"via1",#N/A,TRUE,"general";"via2",#N/A,TRUE,"general";"via3",#N/A,TRUE,"general"}</definedName>
    <definedName name="uio" hidden="1">{"TAB1",#N/A,TRUE,"GENERAL";"TAB2",#N/A,TRUE,"GENERAL";"TAB3",#N/A,TRUE,"GENERAL";"TAB4",#N/A,TRUE,"GENERAL";"TAB5",#N/A,TRUE,"GENERAL"}</definedName>
    <definedName name="uiou" hidden="1">{"TAB1",#N/A,TRUE,"GENERAL";"TAB2",#N/A,TRUE,"GENERAL";"TAB3",#N/A,TRUE,"GENERAL";"TAB4",#N/A,TRUE,"GENERAL";"TAB5",#N/A,TRUE,"GENERAL"}</definedName>
    <definedName name="uir" hidden="1">{"via1",#N/A,TRUE,"general";"via2",#N/A,TRUE,"general";"via3",#N/A,TRUE,"general"}</definedName>
    <definedName name="uituii" hidden="1">{"TAB1",#N/A,TRUE,"GENERAL";"TAB2",#N/A,TRUE,"GENERAL";"TAB3",#N/A,TRUE,"GENERAL";"TAB4",#N/A,TRUE,"GENERAL";"TAB5",#N/A,TRUE,"GENERAL"}</definedName>
    <definedName name="uityjj" hidden="1">{"via1",#N/A,TRUE,"general";"via2",#N/A,TRUE,"general";"via3",#N/A,TRUE,"general"}</definedName>
    <definedName name="uiufgj" hidden="1">{"TAB1",#N/A,TRUE,"GENERAL";"TAB2",#N/A,TRUE,"GENERAL";"TAB3",#N/A,TRUE,"GENERAL";"TAB4",#N/A,TRUE,"GENERAL";"TAB5",#N/A,TRUE,"GENERAL"}</definedName>
    <definedName name="UIUYI" hidden="1">{"TAB1",#N/A,TRUE,"GENERAL";"TAB2",#N/A,TRUE,"GENERAL";"TAB3",#N/A,TRUE,"GENERAL";"TAB4",#N/A,TRUE,"GENERAL";"TAB5",#N/A,TRUE,"GENERAL"}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OUIV" hidden="1">{"TAB1",#N/A,TRUE,"GENERAL";"TAB2",#N/A,TRUE,"GENERAL";"TAB3",#N/A,TRUE,"GENERAL";"TAB4",#N/A,TRUE,"GENERAL";"TAB5",#N/A,TRUE,"GENERAL"}</definedName>
    <definedName name="uryur" hidden="1">{"TAB1",#N/A,TRUE,"GENERAL";"TAB2",#N/A,TRUE,"GENERAL";"TAB3",#N/A,TRUE,"GENERAL";"TAB4",#N/A,TRUE,"GENERAL";"TAB5",#N/A,TRUE,"GENERAL"}</definedName>
    <definedName name="uu" hidden="1">{"TAB1",#N/A,TRUE,"GENERAL";"TAB2",#N/A,TRUE,"GENERAL";"TAB3",#N/A,TRUE,"GENERAL";"TAB4",#N/A,TRUE,"GENERAL";"TAB5",#N/A,TRUE,"GENERAL"}</definedName>
    <definedName name="uuu" hidden="1">{"TAB1",#N/A,TRUE,"GENERAL";"TAB2",#N/A,TRUE,"GENERAL";"TAB3",#N/A,TRUE,"GENERAL";"TAB4",#N/A,TRUE,"GENERAL";"TAB5",#N/A,TRUE,"GENERAL"}</definedName>
    <definedName name="uuuuo" hidden="1">{"TAB1",#N/A,TRUE,"GENERAL";"TAB2",#N/A,TRUE,"GENERAL";"TAB3",#N/A,TRUE,"GENERAL";"TAB4",#N/A,TRUE,"GENERAL";"TAB5",#N/A,TRUE,"GENERAL"}</definedName>
    <definedName name="uuuuuj" hidden="1">{"via1",#N/A,TRUE,"general";"via2",#N/A,TRUE,"general";"via3",#N/A,TRUE,"general"}</definedName>
    <definedName name="uwkap" hidden="1">{"TAB1",#N/A,TRUE,"GENERAL";"TAB2",#N/A,TRUE,"GENERAL";"TAB3",#N/A,TRUE,"GENERAL";"TAB4",#N/A,TRUE,"GENERAL";"TAB5",#N/A,TRUE,"GENERAL"}</definedName>
    <definedName name="uyiyiy" hidden="1">{"TAB1",#N/A,TRUE,"GENERAL";"TAB2",#N/A,TRUE,"GENERAL";"TAB3",#N/A,TRUE,"GENERAL";"TAB4",#N/A,TRUE,"GENERAL";"TAB5",#N/A,TRUE,"GENERAL"}</definedName>
    <definedName name="uytu" hidden="1">{"TAB1",#N/A,TRUE,"GENERAL";"TAB2",#N/A,TRUE,"GENERAL";"TAB3",#N/A,TRUE,"GENERAL";"TAB4",#N/A,TRUE,"GENERAL";"TAB5",#N/A,TRUE,"GENERAL"}</definedName>
    <definedName name="uyur" hidden="1">{"via1",#N/A,TRUE,"general";"via2",#N/A,TRUE,"general";"via3",#N/A,TRUE,"general"}</definedName>
    <definedName name="vbvbvbvb" hidden="1">{"TAB1",#N/A,TRUE,"GENERAL";"TAB2",#N/A,TRUE,"GENERAL";"TAB3",#N/A,TRUE,"GENERAL";"TAB4",#N/A,TRUE,"GENERAL";"TAB5",#N/A,TRUE,"GENERAL"}</definedName>
    <definedName name="vcvvc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vdfvuio" hidden="1">{"via1",#N/A,TRUE,"general";"via2",#N/A,TRUE,"general";"via3",#N/A,TRUE,"general"}</definedName>
    <definedName name="vdsvnj" hidden="1">{"via1",#N/A,TRUE,"general";"via2",#N/A,TRUE,"general";"via3",#N/A,TRUE,"general"}</definedName>
    <definedName name="vfbgnhyt" hidden="1">{"via1",#N/A,TRUE,"general";"via2",#N/A,TRUE,"general";"via3",#N/A,TRUE,"general"}</definedName>
    <definedName name="vffsfs" hidden="1">{#N/A,#N/A,TRUE,"Basic";#N/A,#N/A,TRUE,"EXT-TABLE";#N/A,#N/A,TRUE,"STEEL";#N/A,#N/A,TRUE,"INT-Table";#N/A,#N/A,TRUE,"STEEL";#N/A,#N/A,TRUE,"Door"}</definedName>
    <definedName name="vfvdv" hidden="1">{"TAB1",#N/A,TRUE,"GENERAL";"TAB2",#N/A,TRUE,"GENERAL";"TAB3",#N/A,TRUE,"GENERAL";"TAB4",#N/A,TRUE,"GENERAL";"TAB5",#N/A,TRUE,"GENERAL"}</definedName>
    <definedName name="vfvf" hidden="1">{"TAB1",#N/A,TRUE,"GENERAL";"TAB2",#N/A,TRUE,"GENERAL";"TAB3",#N/A,TRUE,"GENERAL";"TAB4",#N/A,TRUE,"GENERAL";"TAB5",#N/A,TRUE,"GENERAL"}</definedName>
    <definedName name="VIA" localSheetId="9" hidden="1">#REF!</definedName>
    <definedName name="VIA" hidden="1">#REF!</definedName>
    <definedName name="vk" hidden="1">{"via1",#N/A,TRUE,"general";"via2",#N/A,TRUE,"general";"via3",#N/A,TRUE,"general"}</definedName>
    <definedName name="vnbvxb" hidden="1">{"via1",#N/A,TRUE,"general";"via2",#N/A,TRUE,"general";"via3",#N/A,TRUE,"general"}</definedName>
    <definedName name="VNVBN" hidden="1">{"TAB1",#N/A,TRUE,"GENERAL";"TAB2",#N/A,TRUE,"GENERAL";"TAB3",#N/A,TRUE,"GENERAL";"TAB4",#N/A,TRUE,"GENERAL";"TAB5",#N/A,TRUE,"GENERAL"}</definedName>
    <definedName name="vsdfj" hidden="1">{"via1",#N/A,TRUE,"general";"via2",#N/A,TRUE,"general";"via3",#N/A,TRUE,"general"}</definedName>
    <definedName name="vt" hidden="1">{"via1",#N/A,TRUE,"general";"via2",#N/A,TRUE,"general";"via3",#N/A,TRUE,"general"}</definedName>
    <definedName name="vvcxv" hidden="1">{"TAB1",#N/A,TRUE,"GENERAL";"TAB2",#N/A,TRUE,"GENERAL";"TAB3",#N/A,TRUE,"GENERAL";"TAB4",#N/A,TRUE,"GENERAL";"TAB5",#N/A,TRUE,"GENERAL"}</definedName>
    <definedName name="vvvv" hidden="1">{"'Sheet1'!$A$1:$G$85"}</definedName>
    <definedName name="vvvvt" hidden="1">{"via1",#N/A,TRUE,"general";"via2",#N/A,TRUE,"general";"via3",#N/A,TRUE,"general"}</definedName>
    <definedName name="vvvvvv" hidden="1">{#N/A,#N/A,FALSE,"Costos Productos 6A";#N/A,#N/A,FALSE,"Costo Unitario Total H-94-12"}</definedName>
    <definedName name="vvvvvvf" hidden="1">{"via1",#N/A,TRUE,"general";"via2",#N/A,TRUE,"general";"via3",#N/A,TRUE,"general"}</definedName>
    <definedName name="vy" hidden="1">{"TAB1",#N/A,TRUE,"GENERAL";"TAB2",#N/A,TRUE,"GENERAL";"TAB3",#N/A,TRUE,"GENERAL";"TAB4",#N/A,TRUE,"GENERAL";"TAB5",#N/A,TRUE,"GENERAL"}</definedName>
    <definedName name="w2w2w" hidden="1">{"via1",#N/A,TRUE,"general";"via2",#N/A,TRUE,"general";"via3",#N/A,TRUE,"general"}</definedName>
    <definedName name="werew" hidden="1">{"TAB1",#N/A,TRUE,"GENERAL";"TAB2",#N/A,TRUE,"GENERAL";"TAB3",#N/A,TRUE,"GENERAL";"TAB4",#N/A,TRUE,"GENERAL";"TAB5",#N/A,TRUE,"GENERAL"}</definedName>
    <definedName name="WEREWR" hidden="1">{"via1",#N/A,TRUE,"general";"via2",#N/A,TRUE,"general";"via3",#N/A,TRUE,"general"}</definedName>
    <definedName name="werfdsf" hidden="1">{"TAB1",#N/A,TRUE,"GENERAL";"TAB2",#N/A,TRUE,"GENERAL";"TAB3",#N/A,TRUE,"GENERAL";"TAB4",#N/A,TRUE,"GENERAL";"TAB5",#N/A,TRUE,"GENERAL"}</definedName>
    <definedName name="werh" hidden="1">{"via1",#N/A,TRUE,"general";"via2",#N/A,TRUE,"general";"via3",#N/A,TRUE,"general"}</definedName>
    <definedName name="wersfdfrguyo" hidden="1">{"via1",#N/A,TRUE,"general";"via2",#N/A,TRUE,"general";"via3",#N/A,TRUE,"general"}</definedName>
    <definedName name="werwr" hidden="1">{"via1",#N/A,TRUE,"general";"via2",#N/A,TRUE,"general";"via3",#N/A,TRUE,"general"}</definedName>
    <definedName name="WERWVN" hidden="1">{"TAB1",#N/A,TRUE,"GENERAL";"TAB2",#N/A,TRUE,"GENERAL";"TAB3",#N/A,TRUE,"GENERAL";"TAB4",#N/A,TRUE,"GENERAL";"TAB5",#N/A,TRUE,"GENERAL"}</definedName>
    <definedName name="wetrew" hidden="1">{"via1",#N/A,TRUE,"general";"via2",#N/A,TRUE,"general";"via3",#N/A,TRUE,"general"}</definedName>
    <definedName name="wettt" hidden="1">{"via1",#N/A,TRUE,"general";"via2",#N/A,TRUE,"general";"via3",#N/A,TRUE,"general"}</definedName>
    <definedName name="wetwretd" hidden="1">{"via1",#N/A,TRUE,"general";"via2",#N/A,TRUE,"general";"via3",#N/A,TRUE,"general"}</definedName>
    <definedName name="wew" hidden="1">{"via1",#N/A,TRUE,"general";"via2",#N/A,TRUE,"general";"via3",#N/A,TRUE,"general"}</definedName>
    <definedName name="wffag" hidden="1">{"via1",#N/A,TRUE,"general";"via2",#N/A,TRUE,"general";"via3",#N/A,TRUE,"general"}</definedName>
    <definedName name="wjs" hidden="1">{#N/A,#N/A,FALSE,"CCTV"}</definedName>
    <definedName name="WORKSHOP" hidden="1">{#N/A,#N/A,TRUE,"Basic";#N/A,#N/A,TRUE,"EXT-TABLE";#N/A,#N/A,TRUE,"STEEL";#N/A,#N/A,TRUE,"INT-Table";#N/A,#N/A,TRUE,"STEEL";#N/A,#N/A,TRUE,"Door"}</definedName>
    <definedName name="WQEEWQ" hidden="1">{"TAB1",#N/A,TRUE,"GENERAL";"TAB2",#N/A,TRUE,"GENERAL";"TAB3",#N/A,TRUE,"GENERAL";"TAB4",#N/A,TRUE,"GENERAL";"TAB5",#N/A,TRUE,"GENERAL"}</definedName>
    <definedName name="WRITE" hidden="1">{#N/A,#N/A,FALSE,"CCTV"}</definedName>
    <definedName name="WRN" hidden="1">{#N/A,#N/A,FALSE,"CCTV"}</definedName>
    <definedName name="wrn.ANEXO1." hidden="1">{#N/A,#N/A,FALSE,"Costos Contables CIB A 12 1994";#N/A,#N/A,FALSE,"Cuadre Contab. y C. OP"}</definedName>
    <definedName name="wrn.anexo5." hidden="1">{#N/A,#N/A,FALSE,"CIBHA05A";#N/A,#N/A,FALSE,"CIBHA05B"}</definedName>
    <definedName name="wrn.anexo6." hidden="1">{#N/A,#N/A,FALSE,"Costos Productos 6A";#N/A,#N/A,FALSE,"Costo Unitario Total H-94-12"}</definedName>
    <definedName name="wrn.BM." hidden="1">{#N/A,#N/A,TRUE,"Basic";#N/A,#N/A,TRUE,"EXT-TABLE";#N/A,#N/A,TRUE,"STEEL";#N/A,#N/A,TRUE,"INT-Table";#N/A,#N/A,TRUE,"STEEL";#N/A,#N/A,TRUE,"Door"}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ivil._.works." hidden="1">{#N/A,#N/A,TRUE,"1842CWN0"}</definedName>
    <definedName name="wrn.Comptes95." hidden="1">{#N/A,#N/A,FALSE,"3";#N/A,#N/A,FALSE,"5";#N/A,#N/A,FALSE,"6";#N/A,#N/A,FALSE,"8";#N/A,#N/A,FALSE,"10";#N/A,#N/A,FALSE,"13";#N/A,#N/A,FALSE,"14";#N/A,#N/A,FALSE,"15";#N/A,#N/A,FALSE,"16"}</definedName>
    <definedName name="wrn.EMM._.detail._.edition." hidden="1">{#N/A,#N/A,TRUE,"Cover";#N/A,#N/A,TRUE,"Content";"Orders EMM",#N/A,TRUE,"Order Sales";"project EMM",#N/A,TRUE,"Project Control";"Cash EMM",#N/A,TRUE,"Cash Control";"KPI EMM",#N/A,TRUE,"KPI-EMM";"Empl EMM",#N/A,TRUE,"Employees"}</definedName>
    <definedName name="wrn.FORMATOS.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wrn.GENERAL." hidden="1">{"TAB1",#N/A,TRUE,"GENERAL";"TAB2",#N/A,TRUE,"GENERAL";"TAB3",#N/A,TRUE,"GENERAL";"TAB4",#N/A,TRUE,"GENERAL";"TAB5",#N/A,TRUE,"GENERAL"}</definedName>
    <definedName name="wrn.GERENCIA." hidden="1">{#N/A,#N/A,TRUE,"INGENIERIA";#N/A,#N/A,TRUE,"COMPRAS";#N/A,#N/A,TRUE,"DIRECCION";#N/A,#N/A,TRUE,"RESUMEN"}</definedName>
    <definedName name="wrn.Graph._.edition." hidden="1">{#N/A,#N/A,FALSE,"KPI-EMM-Graph";#N/A,#N/A,FALSE,"Cost Graph";#N/A,#N/A,FALSE,"Cash graph";#N/A,#N/A,FALSE,"Order Sales Graph"}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Kr.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wrn.tables.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wrn.via." hidden="1">{"via1",#N/A,TRUE,"general";"via2",#N/A,TRUE,"general";"via3",#N/A,TRUE,"general"}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snhed" hidden="1">{"via1",#N/A,TRUE,"general";"via2",#N/A,TRUE,"general";"via3",#N/A,TRUE,"general"}</definedName>
    <definedName name="wswswsqa" hidden="1">{"via1",#N/A,TRUE,"general";"via2",#N/A,TRUE,"general";"via3",#N/A,TRUE,"general"}</definedName>
    <definedName name="wtt" hidden="1">{"TAB1",#N/A,TRUE,"GENERAL";"TAB2",#N/A,TRUE,"GENERAL";"TAB3",#N/A,TRUE,"GENERAL";"TAB4",#N/A,TRUE,"GENERAL";"TAB5",#N/A,TRUE,"GENERAL"}</definedName>
    <definedName name="wvu.oil." hidden="1">{TRUE,TRUE,-0.8,-17,618,378,FALSE,FALSE,TRUE,TRUE,0,33,#N/A,89,#N/A,14.5641025641026,175.058823529412,1,FALSE,FALSE,3,TRUE,1,FALSE,75,"Swvu.oil.","ACwvu.oil.",#N/A,FALSE,FALSE,0.196850393700787,0.196850393700787,0.196850393700787,0.196850393700787,2,"","",TRUE,TRUE,FALSE,FALSE,1,#N/A,1,1,"=R1C1:R248C39",FALSE,"Rwvu.oil.","Cwvu.oil.",FALSE,FALSE,FALSE,1,600,600,FALSE,FALSE,TRUE,TRUE,TRUE}</definedName>
    <definedName name="wvu.oilgasagua." hidden="1">{TRUE,TRUE,-0.8,-17,618,378,FALSE,FALSE,TRUE,TRUE,0,46,#N/A,77,#N/A,11.8461538461538,187.058823529412,1,FALSE,FALSE,3,TRUE,1,FALSE,75,"Swvu.oilgasagua.","ACwvu.oilgasagua.",#N/A,FALSE,FALSE,0.196850393700787,0.196850393700787,0.196850393700787,0.196850393700787,2,"","",TRUE,TRUE,FALSE,FALSE,1,#N/A,1,1,"=R1C1:R248C51",FALSE,"Rwvu.oilgasagua.","Cwvu.oilgasagua.",FALSE,FALSE,FALSE,1,600,600,FALSE,FALSE,TRUE,TRUE,TRUE}</definedName>
    <definedName name="wvu.RCEIBAS1." hidden="1">{TRUE,TRUE,-0.8,-17,618,355.8,FALSE,TRUE,TRUE,TRUE,0,1,#N/A,1,#N/A,16.9838709677419,50.6666666666667,1,FALSE,FALSE,3,TRUE,1,FALSE,80,"Swvu.RCEIBAS1.","ACwvu.RCEIBAS1.",#N/A,FALSE,FALSE,0.196850393700787,0.196850393700787,0.196850393700787,0.196850393700787,2,"","",TRUE,TRUE,FALSE,TRUE,1,#N/A,1,1,"=R1C1:R228C37",FALSE,#N/A,"Cwvu.RCEIBAS1.",FALSE,FALSE,FALSE,1,600,600,FALSE,FALSE,TRUE,TRUE,TRUE}</definedName>
    <definedName name="wwded3" hidden="1">{"via1",#N/A,TRUE,"general";"via2",#N/A,TRUE,"general";"via3",#N/A,TRUE,"general"}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wwe" hidden="1">{"TAB1",#N/A,TRUE,"GENERAL";"TAB2",#N/A,TRUE,"GENERAL";"TAB3",#N/A,TRUE,"GENERAL";"TAB4",#N/A,TRUE,"GENERAL";"TAB5",#N/A,TRUE,"GENERAL"}</definedName>
    <definedName name="wyty" hidden="1">{"via1",#N/A,TRUE,"general";"via2",#N/A,TRUE,"general";"via3",#N/A,TRUE,"general"}</definedName>
    <definedName name="X" hidden="1">{TRUE,TRUE,-0.8,-17,618,378,FALSE,FALSE,TRUE,TRUE,0,33,#N/A,89,#N/A,14.5641025641026,175.058823529412,1,FALSE,FALSE,3,TRUE,1,FALSE,75,"Swvu.oil.","ACwvu.oil.",#N/A,FALSE,FALSE,0.196850393700787,0.196850393700787,0.196850393700787,0.196850393700787,2,"","",TRUE,TRUE,FALSE,FALSE,1,#N/A,1,1,"=R1C1:R248C39",FALSE,"Rwvu.oil.","Cwvu.oil.",FALSE,FALSE,FALSE,1,600,600,FALSE,FALSE,TRUE,TRUE,TRUE}</definedName>
    <definedName name="xcbvbs" hidden="1">{"TAB1",#N/A,TRUE,"GENERAL";"TAB2",#N/A,TRUE,"GENERAL";"TAB3",#N/A,TRUE,"GENERAL";"TAB4",#N/A,TRUE,"GENERAL";"TAB5",#N/A,TRUE,"GENERAL"}</definedName>
    <definedName name="XPLOT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XSW" hidden="1">{#N/A,#N/A,TRUE,"1842CWN0"}</definedName>
    <definedName name="xsxs" hidden="1">{"TAB1",#N/A,TRUE,"GENERAL";"TAB2",#N/A,TRUE,"GENERAL";"TAB3",#N/A,TRUE,"GENERAL";"TAB4",#N/A,TRUE,"GENERAL";"TAB5",#N/A,TRUE,"GENERAL"}</definedName>
    <definedName name="xxfg" hidden="1">{"via1",#N/A,TRUE,"general";"via2",#N/A,TRUE,"general";"via3",#N/A,TRUE,"general"}</definedName>
    <definedName name="XXX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XXXX" localSheetId="9" hidden="1">#REF!</definedName>
    <definedName name="XXXX" hidden="1">#REF!</definedName>
    <definedName name="xxxxx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xxxxxds" hidden="1">{"via1",#N/A,TRUE,"general";"via2",#N/A,TRUE,"general";"via3",#N/A,TRUE,"general"}</definedName>
    <definedName name="XXXXXXXX" localSheetId="9" hidden="1">[19]DATOS!#REF!</definedName>
    <definedName name="XXXXXXXX" hidden="1">[19]DATOS!#REF!</definedName>
    <definedName name="xxxxxxxxxx29" hidden="1">{"via1",#N/A,TRUE,"general";"via2",#N/A,TRUE,"general";"via3",#N/A,TRUE,"general"}</definedName>
    <definedName name="XXXXXXXXXXXXXXXX" localSheetId="9" hidden="1">[19]DATOS!#REF!</definedName>
    <definedName name="XXXXXXXXXXXXXXXX" hidden="1">[19]DATOS!#REF!</definedName>
    <definedName name="XZS" localSheetId="9" hidden="1">#REF!</definedName>
    <definedName name="XZS" hidden="1">#REF!</definedName>
    <definedName name="XZXZV" hidden="1">{"via1",#N/A,TRUE,"general";"via2",#N/A,TRUE,"general";"via3",#N/A,TRUE,"general"}</definedName>
    <definedName name="y" hidden="1">{"via1",#N/A,TRUE,"general";"via2",#N/A,TRUE,"general";"via3",#N/A,TRUE,"general"}</definedName>
    <definedName name="y6y6" hidden="1">{"via1",#N/A,TRUE,"general";"via2",#N/A,TRUE,"general";"via3",#N/A,TRUE,"general"}</definedName>
    <definedName name="yery" hidden="1">{"via1",#N/A,TRUE,"general";"via2",#N/A,TRUE,"general";"via3",#N/A,TRUE,"general"}</definedName>
    <definedName name="yhy" hidden="1">{"TAB1",#N/A,TRUE,"GENERAL";"TAB2",#N/A,TRUE,"GENERAL";"TAB3",#N/A,TRUE,"GENERAL";"TAB4",#N/A,TRUE,"GENERAL";"TAB5",#N/A,TRUE,"GENERAL"}</definedName>
    <definedName name="yjyj" hidden="1">{"TAB1",#N/A,TRUE,"GENERAL";"TAB2",#N/A,TRUE,"GENERAL";"TAB3",#N/A,TRUE,"GENERAL";"TAB4",#N/A,TRUE,"GENERAL";"TAB5",#N/A,TRUE,"GENERAL"}</definedName>
    <definedName name="ynkim" hidden="1">{#N/A,#N/A,TRUE,"Basic";#N/A,#N/A,TRUE,"EXT-TABLE";#N/A,#N/A,TRUE,"STEEL";#N/A,#N/A,TRUE,"INT-Table";#N/A,#N/A,TRUE,"STEEL";#N/A,#N/A,TRUE,"Door"}</definedName>
    <definedName name="yrey" hidden="1">{"via1",#N/A,TRUE,"general";"via2",#N/A,TRUE,"general";"via3",#N/A,TRUE,"general"}</definedName>
    <definedName name="yry" hidden="1">{"via1",#N/A,TRUE,"general";"via2",#N/A,TRUE,"general";"via3",#N/A,TRUE,"general"}</definedName>
    <definedName name="ytj" hidden="1">{"TAB1",#N/A,TRUE,"GENERAL";"TAB2",#N/A,TRUE,"GENERAL";"TAB3",#N/A,TRUE,"GENERAL";"TAB4",#N/A,TRUE,"GENERAL";"TAB5",#N/A,TRUE,"GENERAL"}</definedName>
    <definedName name="ytjt6" hidden="1">{"via1",#N/A,TRUE,"general";"via2",#N/A,TRUE,"general";"via3",#N/A,TRUE,"general"}</definedName>
    <definedName name="ytrwyr" hidden="1">{"TAB1",#N/A,TRUE,"GENERAL";"TAB2",#N/A,TRUE,"GENERAL";"TAB3",#N/A,TRUE,"GENERAL";"TAB4",#N/A,TRUE,"GENERAL";"TAB5",#N/A,TRUE,"GENERAL"}</definedName>
    <definedName name="ytry" hidden="1">{"via1",#N/A,TRUE,"general";"via2",#N/A,TRUE,"general";"via3",#N/A,TRUE,"general"}</definedName>
    <definedName name="ytryrty" hidden="1">{"via1",#N/A,TRUE,"general";"via2",#N/A,TRUE,"general";"via3",#N/A,TRUE,"general"}</definedName>
    <definedName name="YTRYUYT" hidden="1">{"TAB1",#N/A,TRUE,"GENERAL";"TAB2",#N/A,TRUE,"GENERAL";"TAB3",#N/A,TRUE,"GENERAL";"TAB4",#N/A,TRUE,"GENERAL";"TAB5",#N/A,TRUE,"GENERAL"}</definedName>
    <definedName name="ytudfgd" hidden="1">{"TAB1",#N/A,TRUE,"GENERAL";"TAB2",#N/A,TRUE,"GENERAL";"TAB3",#N/A,TRUE,"GENERAL";"TAB4",#N/A,TRUE,"GENERAL";"TAB5",#N/A,TRUE,"GENERAL"}</definedName>
    <definedName name="yturtu7" hidden="1">{"TAB1",#N/A,TRUE,"GENERAL";"TAB2",#N/A,TRUE,"GENERAL";"TAB3",#N/A,TRUE,"GENERAL";"TAB4",#N/A,TRUE,"GENERAL";"TAB5",#N/A,TRUE,"GENERAL"}</definedName>
    <definedName name="yturu" hidden="1">{"TAB1",#N/A,TRUE,"GENERAL";"TAB2",#N/A,TRUE,"GENERAL";"TAB3",#N/A,TRUE,"GENERAL";"TAB4",#N/A,TRUE,"GENERAL";"TAB5",#N/A,TRUE,"GENERAL"}</definedName>
    <definedName name="ytuytfgh" hidden="1">{"via1",#N/A,TRUE,"general";"via2",#N/A,TRUE,"general";"via3",#N/A,TRUE,"general"}</definedName>
    <definedName name="yty" hidden="1">{"TAB1",#N/A,TRUE,"GENERAL";"TAB2",#N/A,TRUE,"GENERAL";"TAB3",#N/A,TRUE,"GENERAL";"TAB4",#N/A,TRUE,"GENERAL";"TAB5",#N/A,TRUE,"GENERAL"}</definedName>
    <definedName name="ytyyh" hidden="1">{"via1",#N/A,TRUE,"general";"via2",#N/A,TRUE,"general";"via3",#N/A,TRUE,"general"}</definedName>
    <definedName name="ytzacdfg" hidden="1">{"TAB1",#N/A,TRUE,"GENERAL";"TAB2",#N/A,TRUE,"GENERAL";"TAB3",#N/A,TRUE,"GENERAL";"TAB4",#N/A,TRUE,"GENERAL";"TAB5",#N/A,TRUE,"GENERAL"}</definedName>
    <definedName name="yu" hidden="1">{"TAB1",#N/A,TRUE,"GENERAL";"TAB2",#N/A,TRUE,"GENERAL";"TAB3",#N/A,TRUE,"GENERAL";"TAB4",#N/A,TRUE,"GENERAL";"TAB5",#N/A,TRUE,"GENERAL"}</definedName>
    <definedName name="yudre54" hidden="1">{"TAB1",#N/A,TRUE,"GENERAL";"TAB2",#N/A,TRUE,"GENERAL";"TAB3",#N/A,TRUE,"GENERAL";"TAB4",#N/A,TRUE,"GENERAL";"TAB5",#N/A,TRUE,"GENERAL"}</definedName>
    <definedName name="yuhgh" hidden="1">{"TAB1",#N/A,TRUE,"GENERAL";"TAB2",#N/A,TRUE,"GENERAL";"TAB3",#N/A,TRUE,"GENERAL";"TAB4",#N/A,TRUE,"GENERAL";"TAB5",#N/A,TRUE,"GENERAL"}</definedName>
    <definedName name="yutu" hidden="1">{"via1",#N/A,TRUE,"general";"via2",#N/A,TRUE,"general";"via3",#N/A,TRUE,"general"}</definedName>
    <definedName name="yuuiiy" hidden="1">{"via1",#N/A,TRUE,"general";"via2",#N/A,TRUE,"general";"via3",#N/A,TRUE,"general"}</definedName>
    <definedName name="yuuuuuu" hidden="1">{"via1",#N/A,TRUE,"general";"via2",#N/A,TRUE,"general";"via3",#N/A,TRUE,"general"}</definedName>
    <definedName name="yy" hidden="1">{"via1",#N/A,TRUE,"general";"via2",#N/A,TRUE,"general";"via3",#N/A,TRUE,"general"}</definedName>
    <definedName name="YYY" hidden="1">{"'Sheet1'!$A$1:$G$85"}</definedName>
    <definedName name="yyyuh" hidden="1">{"TAB1",#N/A,TRUE,"GENERAL";"TAB2",#N/A,TRUE,"GENERAL";"TAB3",#N/A,TRUE,"GENERAL";"TAB4",#N/A,TRUE,"GENERAL";"TAB5",#N/A,TRUE,"GENERAL"}</definedName>
    <definedName name="yyyyhhh" hidden="1">{"TAB1",#N/A,TRUE,"GENERAL";"TAB2",#N/A,TRUE,"GENERAL";"TAB3",#N/A,TRUE,"GENERAL";"TAB4",#N/A,TRUE,"GENERAL";"TAB5",#N/A,TRUE,"GENERAL"}</definedName>
    <definedName name="yyyyy" hidden="1">{#N/A,#N/A,FALSE,"Costos Productos 6A";#N/A,#N/A,FALSE,"Costo Unitario Total H-94-12"}</definedName>
    <definedName name="yyyyyf" hidden="1">{"via1",#N/A,TRUE,"general";"via2",#N/A,TRUE,"general";"via3",#N/A,TRUE,"general"}</definedName>
    <definedName name="z" localSheetId="9" hidden="1">#REF!</definedName>
    <definedName name="z" hidden="1">#REF!</definedName>
    <definedName name="ZAQ" hidden="1">{#N/A,#N/A,TRUE,"INGENIERIA";#N/A,#N/A,TRUE,"COMPRAS";#N/A,#N/A,TRUE,"DIRECCION";#N/A,#N/A,TRUE,"RESUMEN"}</definedName>
    <definedName name="zdervr" hidden="1">{"via1",#N/A,TRUE,"general";"via2",#N/A,TRUE,"general";"via3",#N/A,TRUE,"general"}</definedName>
    <definedName name="zxczds" hidden="1">{"TAB1",#N/A,TRUE,"GENERAL";"TAB2",#N/A,TRUE,"GENERAL";"TAB3",#N/A,TRUE,"GENERAL";"TAB4",#N/A,TRUE,"GENERAL";"TAB5",#N/A,TRUE,"GENERAL"}</definedName>
    <definedName name="zxsdftyu" hidden="1">{"via1",#N/A,TRUE,"general";"via2",#N/A,TRUE,"general";"via3",#N/A,TRUE,"general"}</definedName>
    <definedName name="zxvxczv" hidden="1">{"via1",#N/A,TRUE,"general";"via2",#N/A,TRUE,"general";"via3",#N/A,TRUE,"general"}</definedName>
    <definedName name="zzz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견적" hidden="1">{#N/A,#N/A,FALSE,"CCTV"}</definedName>
    <definedName name="견적2" hidden="1">{#N/A,#N/A,FALSE,"CCTV"}</definedName>
    <definedName name="견적SHEET" hidden="1">{#N/A,#N/A,FALSE,"CCTV"}</definedName>
    <definedName name="견적조건" localSheetId="9" hidden="1">[20]산근!#REF!</definedName>
    <definedName name="견적조건" hidden="1">[20]산근!#REF!</definedName>
    <definedName name="김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ㄴㅇㄹ" hidden="1">{#N/A,#N/A,FALSE,"CCTV"}</definedName>
    <definedName name="당초계획" localSheetId="9" hidden="1">#REF!</definedName>
    <definedName name="당초계획" hidden="1">#REF!</definedName>
    <definedName name="래그" hidden="1">{#N/A,#N/A,FALSE,"CCTV"}</definedName>
    <definedName name="부대공사" localSheetId="9" hidden="1">#REF!</definedName>
    <definedName name="부대공사" hidden="1">#REF!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샘풀카피" hidden="1">{#N/A,#N/A,FALSE,"CCTV"}</definedName>
    <definedName name="샘플카피2" hidden="1">{#N/A,#N/A,FALSE,"CCTV"}</definedName>
    <definedName name="샘플카피3" hidden="1">{#N/A,#N/A,FALSE,"CCTV"}</definedName>
    <definedName name="수" hidden="1">{#N/A,#N/A,TRUE,"Basic";#N/A,#N/A,TRUE,"EXT-TABLE";#N/A,#N/A,TRUE,"STEEL";#N/A,#N/A,TRUE,"INT-Table";#N/A,#N/A,TRUE,"STEEL";#N/A,#N/A,TRUE,"Door"}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표지" hidden="1">{#N/A,#N/A,TRUE,"Basic";#N/A,#N/A,TRUE,"EXT-TABLE";#N/A,#N/A,TRUE,"STEEL";#N/A,#N/A,TRUE,"INT-Table";#N/A,#N/A,TRUE,"STEEL";#N/A,#N/A,TRUE,"Door"}</definedName>
  </definedNames>
  <calcPr calcId="162913" iterate="1" iterateCount="32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66" i="6" l="1"/>
  <c r="L1566" i="6" s="1"/>
  <c r="H1566" i="6" s="1"/>
  <c r="K1565" i="6"/>
  <c r="L1565" i="6" s="1"/>
  <c r="H1565" i="6" s="1"/>
  <c r="K1561" i="6" l="1"/>
  <c r="L1561" i="6" s="1"/>
  <c r="H1561" i="6" s="1"/>
  <c r="K1564" i="6"/>
  <c r="L1564" i="6" s="1"/>
  <c r="H1564" i="6" s="1"/>
  <c r="K1563" i="6"/>
  <c r="L1563" i="6" s="1"/>
  <c r="H1563" i="6" s="1"/>
  <c r="L1562" i="6"/>
  <c r="H1562" i="6" s="1"/>
  <c r="K1562" i="6"/>
  <c r="K1560" i="6" l="1"/>
  <c r="L1560" i="6" s="1"/>
  <c r="H1560" i="6" s="1"/>
  <c r="K1559" i="6" l="1"/>
  <c r="L1559" i="6" s="1"/>
  <c r="H1559" i="6" s="1"/>
  <c r="K117" i="6" l="1"/>
  <c r="L117" i="6" s="1"/>
  <c r="K93" i="6"/>
  <c r="L93" i="6" s="1"/>
  <c r="K130" i="6"/>
  <c r="L130" i="6" s="1"/>
  <c r="K131" i="6"/>
  <c r="L131" i="6" s="1"/>
  <c r="K129" i="6"/>
  <c r="L129" i="6" s="1"/>
  <c r="K128" i="6"/>
  <c r="L128" i="6" s="1"/>
  <c r="K1558" i="6"/>
  <c r="L1558" i="6" s="1"/>
  <c r="H1558" i="6" s="1"/>
  <c r="K1557" i="6" l="1"/>
  <c r="L1557" i="6" s="1"/>
  <c r="H1557" i="6" s="1"/>
  <c r="K1556" i="6"/>
  <c r="L1556" i="6" s="1"/>
  <c r="H1556" i="6" s="1"/>
  <c r="K1555" i="6"/>
  <c r="L1555" i="6" s="1"/>
  <c r="H1555" i="6" s="1"/>
  <c r="K1554" i="6"/>
  <c r="L1554" i="6" s="1"/>
  <c r="H1554" i="6" s="1"/>
  <c r="K1553" i="6"/>
  <c r="L1553" i="6" s="1"/>
  <c r="H1553" i="6" s="1"/>
  <c r="K1552" i="6"/>
  <c r="L1552" i="6" s="1"/>
  <c r="H1552" i="6" s="1"/>
  <c r="K1551" i="6"/>
  <c r="L1551" i="6" s="1"/>
  <c r="H1551" i="6" s="1"/>
  <c r="K1550" i="6"/>
  <c r="L1550" i="6" s="1"/>
  <c r="H1550" i="6" s="1"/>
  <c r="K1549" i="6"/>
  <c r="L1549" i="6" s="1"/>
  <c r="H1549" i="6" s="1"/>
  <c r="K9" i="6" l="1"/>
  <c r="L9" i="6" s="1"/>
  <c r="K77" i="6" l="1"/>
  <c r="L77" i="6" s="1"/>
  <c r="K8" i="6"/>
  <c r="L8" i="6" s="1"/>
  <c r="K108" i="6" l="1"/>
  <c r="L108" i="6" s="1"/>
  <c r="K124" i="6" l="1"/>
  <c r="L124" i="6" s="1"/>
  <c r="K30" i="6"/>
  <c r="L30" i="6" s="1"/>
  <c r="K123" i="6"/>
  <c r="L123" i="6" s="1"/>
  <c r="K88" i="6"/>
  <c r="L88" i="6" s="1"/>
  <c r="K1548" i="6"/>
  <c r="L1548" i="6" s="1"/>
  <c r="H1548" i="6" s="1"/>
  <c r="K1547" i="6"/>
  <c r="L1547" i="6" s="1"/>
  <c r="H1547" i="6" s="1"/>
  <c r="K1546" i="6"/>
  <c r="L1546" i="6" s="1"/>
  <c r="H1546" i="6" s="1"/>
  <c r="K1311" i="6" l="1"/>
  <c r="J1311" i="6"/>
  <c r="L1311" i="6" s="1"/>
  <c r="K177" i="6" l="1"/>
  <c r="L177" i="6" s="1"/>
  <c r="K47" i="6" l="1"/>
  <c r="L47" i="6" s="1"/>
  <c r="K1545" i="6"/>
  <c r="L1545" i="6" s="1"/>
  <c r="H1545" i="6" s="1"/>
  <c r="K1544" i="6"/>
  <c r="L1544" i="6" s="1"/>
  <c r="H1544" i="6" s="1"/>
  <c r="K1543" i="6"/>
  <c r="L1543" i="6" s="1"/>
  <c r="H1543" i="6" s="1"/>
  <c r="K1542" i="6"/>
  <c r="L1542" i="6" s="1"/>
  <c r="H1542" i="6" s="1"/>
  <c r="K1541" i="6"/>
  <c r="L1541" i="6" s="1"/>
  <c r="H1541" i="6" s="1"/>
  <c r="K1540" i="6"/>
  <c r="L1540" i="6" s="1"/>
  <c r="H1540" i="6" s="1"/>
  <c r="K1539" i="6"/>
  <c r="L1539" i="6" s="1"/>
  <c r="H1539" i="6" s="1"/>
  <c r="K1538" i="6"/>
  <c r="L1538" i="6" s="1"/>
  <c r="H1538" i="6" s="1"/>
  <c r="K1537" i="6"/>
  <c r="L1537" i="6" s="1"/>
  <c r="H1537" i="6" s="1"/>
  <c r="K168" i="6" l="1"/>
  <c r="L168" i="6" s="1"/>
  <c r="K32" i="6" l="1"/>
  <c r="L32" i="6" s="1"/>
  <c r="K29" i="6"/>
  <c r="L29" i="6" s="1"/>
  <c r="K139" i="6"/>
  <c r="L139" i="6" s="1"/>
  <c r="H139" i="6" s="1"/>
  <c r="K137" i="6"/>
  <c r="L137" i="6" s="1"/>
  <c r="K14" i="6" l="1"/>
  <c r="L14" i="6" s="1"/>
  <c r="K52" i="6"/>
  <c r="L52" i="6" s="1"/>
  <c r="K61" i="6"/>
  <c r="L61" i="6" s="1"/>
  <c r="K65" i="6"/>
  <c r="L65" i="6" s="1"/>
  <c r="K83" i="6"/>
  <c r="L83" i="6" s="1"/>
  <c r="K110" i="6"/>
  <c r="L110" i="6" s="1"/>
  <c r="K132" i="6"/>
  <c r="L132" i="6" s="1"/>
  <c r="K145" i="6"/>
  <c r="L145" i="6" s="1"/>
  <c r="K144" i="6"/>
  <c r="L144" i="6" s="1"/>
  <c r="K146" i="6"/>
  <c r="L146" i="6" s="1"/>
  <c r="K155" i="6"/>
  <c r="L155" i="6" s="1"/>
  <c r="K154" i="6"/>
  <c r="L154" i="6" s="1"/>
  <c r="K153" i="6"/>
  <c r="L153" i="6" s="1"/>
  <c r="K152" i="6"/>
  <c r="L152" i="6" s="1"/>
  <c r="K151" i="6"/>
  <c r="L151" i="6" s="1"/>
  <c r="K171" i="6"/>
  <c r="L171" i="6" s="1"/>
  <c r="K227" i="6"/>
  <c r="L227" i="6" s="1"/>
  <c r="K226" i="6"/>
  <c r="L226" i="6" s="1"/>
  <c r="K225" i="6"/>
  <c r="L225" i="6" s="1"/>
  <c r="K224" i="6"/>
  <c r="L224" i="6" s="1"/>
  <c r="K6" i="6"/>
  <c r="L6" i="6" s="1"/>
  <c r="K99" i="6"/>
  <c r="L99" i="6" s="1"/>
  <c r="H99" i="6" s="1"/>
  <c r="K1535" i="6"/>
  <c r="L1535" i="6" s="1"/>
  <c r="H1535" i="6" s="1"/>
  <c r="K1534" i="6"/>
  <c r="L1534" i="6" s="1"/>
  <c r="H1534" i="6" s="1"/>
  <c r="K1533" i="6"/>
  <c r="L1533" i="6" s="1"/>
  <c r="H1533" i="6" s="1"/>
  <c r="K1532" i="6"/>
  <c r="K1531" i="6"/>
  <c r="K1530" i="6"/>
  <c r="K1529" i="6"/>
  <c r="K1528" i="6"/>
  <c r="K1527" i="6"/>
  <c r="K1526" i="6"/>
  <c r="K1525" i="6"/>
  <c r="L1532" i="6"/>
  <c r="H1532" i="6" s="1"/>
  <c r="L1531" i="6"/>
  <c r="H1531" i="6" s="1"/>
  <c r="L1530" i="6"/>
  <c r="H1530" i="6" s="1"/>
  <c r="L1529" i="6"/>
  <c r="H1529" i="6" s="1"/>
  <c r="L1528" i="6"/>
  <c r="H1528" i="6" s="1"/>
  <c r="L1527" i="6"/>
  <c r="H1527" i="6" s="1"/>
  <c r="L1526" i="6"/>
  <c r="H1526" i="6" s="1"/>
  <c r="L1525" i="6"/>
  <c r="H1525" i="6" s="1"/>
  <c r="K18" i="6" l="1"/>
  <c r="L18" i="6" s="1"/>
  <c r="H18" i="6" s="1"/>
  <c r="K1521" i="6" l="1"/>
  <c r="L1521" i="6" s="1"/>
  <c r="H1521" i="6" s="1"/>
  <c r="K1524" i="6"/>
  <c r="L1524" i="6" s="1"/>
  <c r="H1524" i="6" s="1"/>
  <c r="J61" i="7" l="1"/>
  <c r="J62" i="7"/>
  <c r="K1523" i="6" l="1"/>
  <c r="L1523" i="6" s="1"/>
  <c r="H1523" i="6" s="1"/>
  <c r="K1522" i="6"/>
  <c r="L1522" i="6" s="1"/>
  <c r="H1522" i="6" s="1"/>
  <c r="K1520" i="6"/>
  <c r="L1520" i="6" s="1"/>
  <c r="H1520" i="6" s="1"/>
  <c r="K1519" i="6"/>
  <c r="L1519" i="6" s="1"/>
  <c r="H1519" i="6" s="1"/>
  <c r="K210" i="6" l="1"/>
  <c r="L210" i="6" s="1"/>
  <c r="H210" i="6" s="1"/>
  <c r="K10" i="6" l="1"/>
  <c r="L10" i="6" s="1"/>
  <c r="H10" i="6" s="1"/>
  <c r="K71" i="6" l="1"/>
  <c r="L71" i="6" s="1"/>
  <c r="H71" i="6" s="1"/>
  <c r="K75" i="6" l="1"/>
  <c r="L75" i="6" s="1"/>
  <c r="H75" i="6" s="1"/>
  <c r="J64" i="10"/>
  <c r="A64" i="10"/>
  <c r="AA63" i="10"/>
  <c r="W63" i="10"/>
  <c r="H63" i="10"/>
  <c r="D63" i="10"/>
  <c r="T62" i="10"/>
  <c r="A62" i="10"/>
  <c r="T61" i="10"/>
  <c r="A61" i="10"/>
  <c r="AJ60" i="10"/>
  <c r="AH60" i="10"/>
  <c r="AG60" i="10"/>
  <c r="AF60" i="10"/>
  <c r="X60" i="10"/>
  <c r="W60" i="10"/>
  <c r="AI60" i="10" s="1"/>
  <c r="U60" i="10"/>
  <c r="Z60" i="10" s="1"/>
  <c r="H60" i="10"/>
  <c r="G60" i="10"/>
  <c r="F60" i="10"/>
  <c r="C60" i="10"/>
  <c r="AJ59" i="10"/>
  <c r="AI59" i="10"/>
  <c r="AH59" i="10"/>
  <c r="AG59" i="10"/>
  <c r="AF59" i="10"/>
  <c r="Z59" i="10"/>
  <c r="X59" i="10"/>
  <c r="W59" i="10"/>
  <c r="Y59" i="10" s="1"/>
  <c r="V59" i="10"/>
  <c r="U59" i="10"/>
  <c r="H59" i="10"/>
  <c r="R59" i="10" s="1"/>
  <c r="G59" i="10"/>
  <c r="F59" i="10"/>
  <c r="C59" i="10"/>
  <c r="AH58" i="10"/>
  <c r="AG58" i="10"/>
  <c r="AF58" i="10"/>
  <c r="X58" i="10"/>
  <c r="AJ58" i="10" s="1"/>
  <c r="W58" i="10"/>
  <c r="AI58" i="10" s="1"/>
  <c r="U58" i="10"/>
  <c r="H58" i="10"/>
  <c r="R58" i="10" s="1"/>
  <c r="G58" i="10"/>
  <c r="F58" i="10"/>
  <c r="C58" i="10"/>
  <c r="AH57" i="10"/>
  <c r="AG57" i="10"/>
  <c r="AF57" i="10"/>
  <c r="X57" i="10"/>
  <c r="AJ57" i="10" s="1"/>
  <c r="W57" i="10"/>
  <c r="AI57" i="10" s="1"/>
  <c r="U57" i="10"/>
  <c r="Z57" i="10" s="1"/>
  <c r="H57" i="10"/>
  <c r="R57" i="10" s="1"/>
  <c r="G57" i="10"/>
  <c r="F57" i="10"/>
  <c r="C57" i="10"/>
  <c r="AH56" i="10"/>
  <c r="AG56" i="10"/>
  <c r="AF56" i="10"/>
  <c r="X56" i="10"/>
  <c r="AJ56" i="10" s="1"/>
  <c r="W56" i="10"/>
  <c r="U56" i="10"/>
  <c r="V56" i="10" s="1"/>
  <c r="H56" i="10"/>
  <c r="G56" i="10"/>
  <c r="F56" i="10"/>
  <c r="C56" i="10"/>
  <c r="AJ55" i="10"/>
  <c r="AI55" i="10"/>
  <c r="AH55" i="10"/>
  <c r="AG55" i="10"/>
  <c r="AF55" i="10"/>
  <c r="Z55" i="10"/>
  <c r="X55" i="10"/>
  <c r="W55" i="10"/>
  <c r="Y55" i="10" s="1"/>
  <c r="V55" i="10"/>
  <c r="U55" i="10"/>
  <c r="H55" i="10"/>
  <c r="R55" i="10" s="1"/>
  <c r="G55" i="10"/>
  <c r="F55" i="10"/>
  <c r="C55" i="10"/>
  <c r="AH54" i="10"/>
  <c r="AG54" i="10"/>
  <c r="AF54" i="10"/>
  <c r="X54" i="10"/>
  <c r="AJ54" i="10" s="1"/>
  <c r="W54" i="10"/>
  <c r="AI54" i="10" s="1"/>
  <c r="U54" i="10"/>
  <c r="H54" i="10"/>
  <c r="R54" i="10" s="1"/>
  <c r="G54" i="10"/>
  <c r="F54" i="10"/>
  <c r="C54" i="10"/>
  <c r="AH53" i="10"/>
  <c r="AG53" i="10"/>
  <c r="AF53" i="10"/>
  <c r="X53" i="10"/>
  <c r="AJ53" i="10" s="1"/>
  <c r="W53" i="10"/>
  <c r="AI53" i="10" s="1"/>
  <c r="U53" i="10"/>
  <c r="Z53" i="10" s="1"/>
  <c r="H53" i="10"/>
  <c r="R53" i="10" s="1"/>
  <c r="G53" i="10"/>
  <c r="F53" i="10"/>
  <c r="C53" i="10"/>
  <c r="AH52" i="10"/>
  <c r="AG52" i="10"/>
  <c r="AF52" i="10"/>
  <c r="X52" i="10"/>
  <c r="AJ52" i="10" s="1"/>
  <c r="W52" i="10"/>
  <c r="V52" i="10"/>
  <c r="U52" i="10"/>
  <c r="Z52" i="10" s="1"/>
  <c r="H52" i="10"/>
  <c r="G52" i="10"/>
  <c r="F52" i="10"/>
  <c r="C52" i="10"/>
  <c r="AJ51" i="10"/>
  <c r="AI51" i="10"/>
  <c r="AH51" i="10"/>
  <c r="AG51" i="10"/>
  <c r="AF51" i="10"/>
  <c r="Z51" i="10"/>
  <c r="X51" i="10"/>
  <c r="W51" i="10"/>
  <c r="Y51" i="10" s="1"/>
  <c r="V51" i="10"/>
  <c r="U51" i="10"/>
  <c r="H51" i="10"/>
  <c r="G51" i="10"/>
  <c r="F51" i="10"/>
  <c r="C51" i="10"/>
  <c r="T49" i="10"/>
  <c r="A49" i="10"/>
  <c r="AH48" i="10"/>
  <c r="AG48" i="10"/>
  <c r="AF48" i="10"/>
  <c r="X48" i="10"/>
  <c r="AJ48" i="10" s="1"/>
  <c r="W48" i="10"/>
  <c r="AI48" i="10" s="1"/>
  <c r="U48" i="10"/>
  <c r="Z48" i="10" s="1"/>
  <c r="H48" i="10"/>
  <c r="R48" i="10" s="1"/>
  <c r="G48" i="10"/>
  <c r="F48" i="10"/>
  <c r="C48" i="10"/>
  <c r="AH47" i="10"/>
  <c r="AG47" i="10"/>
  <c r="AF47" i="10"/>
  <c r="X47" i="10"/>
  <c r="AJ47" i="10" s="1"/>
  <c r="W47" i="10"/>
  <c r="AI47" i="10" s="1"/>
  <c r="U47" i="10"/>
  <c r="Z47" i="10" s="1"/>
  <c r="H47" i="10"/>
  <c r="R47" i="10" s="1"/>
  <c r="G47" i="10"/>
  <c r="F47" i="10"/>
  <c r="C47" i="10"/>
  <c r="AH46" i="10"/>
  <c r="AG46" i="10"/>
  <c r="AF46" i="10"/>
  <c r="X46" i="10"/>
  <c r="AJ46" i="10" s="1"/>
  <c r="W46" i="10"/>
  <c r="U46" i="10"/>
  <c r="V46" i="10" s="1"/>
  <c r="H46" i="10"/>
  <c r="G46" i="10"/>
  <c r="F46" i="10"/>
  <c r="C46" i="10"/>
  <c r="AI45" i="10"/>
  <c r="AH45" i="10"/>
  <c r="AG45" i="10"/>
  <c r="AF45" i="10"/>
  <c r="X45" i="10"/>
  <c r="W45" i="10"/>
  <c r="U45" i="10"/>
  <c r="Z45" i="10" s="1"/>
  <c r="H45" i="10"/>
  <c r="R45" i="10" s="1"/>
  <c r="G45" i="10"/>
  <c r="F45" i="10"/>
  <c r="C45" i="10"/>
  <c r="AH44" i="10"/>
  <c r="AG44" i="10"/>
  <c r="AF44" i="10"/>
  <c r="X44" i="10"/>
  <c r="AJ44" i="10" s="1"/>
  <c r="W44" i="10"/>
  <c r="AI44" i="10" s="1"/>
  <c r="U44" i="10"/>
  <c r="H44" i="10"/>
  <c r="R44" i="10" s="1"/>
  <c r="G44" i="10"/>
  <c r="F44" i="10"/>
  <c r="C44" i="10"/>
  <c r="AH43" i="10"/>
  <c r="AG43" i="10"/>
  <c r="AF43" i="10"/>
  <c r="X43" i="10"/>
  <c r="AJ43" i="10" s="1"/>
  <c r="W43" i="10"/>
  <c r="AI43" i="10" s="1"/>
  <c r="U43" i="10"/>
  <c r="Z43" i="10" s="1"/>
  <c r="H43" i="10"/>
  <c r="R43" i="10" s="1"/>
  <c r="G43" i="10"/>
  <c r="F43" i="10"/>
  <c r="C43" i="10"/>
  <c r="AH42" i="10"/>
  <c r="AG42" i="10"/>
  <c r="AF42" i="10"/>
  <c r="X42" i="10"/>
  <c r="AJ42" i="10" s="1"/>
  <c r="W42" i="10"/>
  <c r="V42" i="10"/>
  <c r="U42" i="10"/>
  <c r="Z42" i="10" s="1"/>
  <c r="H42" i="10"/>
  <c r="G42" i="10"/>
  <c r="F42" i="10"/>
  <c r="C42" i="10"/>
  <c r="AH41" i="10"/>
  <c r="AG41" i="10"/>
  <c r="AF41" i="10"/>
  <c r="X41" i="10"/>
  <c r="AJ41" i="10" s="1"/>
  <c r="W41" i="10"/>
  <c r="AI41" i="10" s="1"/>
  <c r="V41" i="10"/>
  <c r="U41" i="10"/>
  <c r="Z41" i="10" s="1"/>
  <c r="H41" i="10"/>
  <c r="R41" i="10" s="1"/>
  <c r="G41" i="10"/>
  <c r="F41" i="10"/>
  <c r="C41" i="10"/>
  <c r="AH40" i="10"/>
  <c r="AG40" i="10"/>
  <c r="AF40" i="10"/>
  <c r="X40" i="10"/>
  <c r="AJ40" i="10" s="1"/>
  <c r="W40" i="10"/>
  <c r="AI40" i="10" s="1"/>
  <c r="U40" i="10"/>
  <c r="H40" i="10"/>
  <c r="R40" i="10" s="1"/>
  <c r="G40" i="10"/>
  <c r="F40" i="10"/>
  <c r="C40" i="10"/>
  <c r="AH39" i="10"/>
  <c r="AG39" i="10"/>
  <c r="AF39" i="10"/>
  <c r="X39" i="10"/>
  <c r="AJ39" i="10" s="1"/>
  <c r="W39" i="10"/>
  <c r="U39" i="10"/>
  <c r="Z39" i="10" s="1"/>
  <c r="H39" i="10"/>
  <c r="R39" i="10" s="1"/>
  <c r="G39" i="10"/>
  <c r="F39" i="10"/>
  <c r="C39" i="10"/>
  <c r="AH38" i="10"/>
  <c r="AG38" i="10"/>
  <c r="AF38" i="10"/>
  <c r="X38" i="10"/>
  <c r="AJ38" i="10" s="1"/>
  <c r="W38" i="10"/>
  <c r="U38" i="10"/>
  <c r="V38" i="10" s="1"/>
  <c r="H38" i="10"/>
  <c r="G38" i="10"/>
  <c r="F38" i="10"/>
  <c r="C38" i="10"/>
  <c r="AI37" i="10"/>
  <c r="AH37" i="10"/>
  <c r="AG37" i="10"/>
  <c r="AF37" i="10"/>
  <c r="X37" i="10"/>
  <c r="Y37" i="10" s="1"/>
  <c r="W37" i="10"/>
  <c r="U37" i="10"/>
  <c r="Z37" i="10" s="1"/>
  <c r="H37" i="10"/>
  <c r="G37" i="10"/>
  <c r="F37" i="10"/>
  <c r="C37" i="10"/>
  <c r="AH36" i="10"/>
  <c r="AG36" i="10"/>
  <c r="AF36" i="10"/>
  <c r="X36" i="10"/>
  <c r="AJ36" i="10" s="1"/>
  <c r="W36" i="10"/>
  <c r="AI36" i="10" s="1"/>
  <c r="U36" i="10"/>
  <c r="Z36" i="10" s="1"/>
  <c r="H36" i="10"/>
  <c r="R36" i="10" s="1"/>
  <c r="G36" i="10"/>
  <c r="F36" i="10"/>
  <c r="C36" i="10"/>
  <c r="T34" i="10"/>
  <c r="A34" i="10"/>
  <c r="X33" i="10"/>
  <c r="U33" i="10"/>
  <c r="Y33" i="10" s="1"/>
  <c r="AA33" i="10" s="1"/>
  <c r="H33" i="10"/>
  <c r="R33" i="10" s="1"/>
  <c r="G33" i="10"/>
  <c r="F33" i="10"/>
  <c r="D33" i="10"/>
  <c r="C33" i="10"/>
  <c r="AG32" i="10"/>
  <c r="AF32" i="10"/>
  <c r="X32" i="10"/>
  <c r="AI32" i="10" s="1"/>
  <c r="U32" i="10"/>
  <c r="Z32" i="10" s="1"/>
  <c r="H32" i="10"/>
  <c r="R32" i="10" s="1"/>
  <c r="G32" i="10"/>
  <c r="F32" i="10"/>
  <c r="AH32" i="10" s="1"/>
  <c r="D32" i="10"/>
  <c r="C32" i="10"/>
  <c r="AG31" i="10"/>
  <c r="AF31" i="10"/>
  <c r="X31" i="10"/>
  <c r="AI31" i="10" s="1"/>
  <c r="U31" i="10"/>
  <c r="Z31" i="10" s="1"/>
  <c r="H31" i="10"/>
  <c r="R31" i="10" s="1"/>
  <c r="G31" i="10"/>
  <c r="F31" i="10"/>
  <c r="AH31" i="10" s="1"/>
  <c r="D31" i="10"/>
  <c r="C31" i="10"/>
  <c r="AG30" i="10"/>
  <c r="AF30" i="10"/>
  <c r="Z30" i="10"/>
  <c r="X30" i="10"/>
  <c r="AI30" i="10" s="1"/>
  <c r="U30" i="10"/>
  <c r="Y30" i="10" s="1"/>
  <c r="H30" i="10"/>
  <c r="R30" i="10" s="1"/>
  <c r="G30" i="10"/>
  <c r="F30" i="10"/>
  <c r="AH30" i="10" s="1"/>
  <c r="D30" i="10"/>
  <c r="C30" i="10"/>
  <c r="AG29" i="10"/>
  <c r="AF29" i="10"/>
  <c r="X29" i="10"/>
  <c r="AI29" i="10" s="1"/>
  <c r="V29" i="10"/>
  <c r="U29" i="10"/>
  <c r="Y29" i="10" s="1"/>
  <c r="H29" i="10"/>
  <c r="R29" i="10" s="1"/>
  <c r="G29" i="10"/>
  <c r="F29" i="10"/>
  <c r="AH29" i="10" s="1"/>
  <c r="D29" i="10"/>
  <c r="C29" i="10"/>
  <c r="AG28" i="10"/>
  <c r="AF28" i="10"/>
  <c r="X28" i="10"/>
  <c r="AI28" i="10" s="1"/>
  <c r="U28" i="10"/>
  <c r="Y28" i="10" s="1"/>
  <c r="H28" i="10"/>
  <c r="R28" i="10" s="1"/>
  <c r="G28" i="10"/>
  <c r="F28" i="10"/>
  <c r="AH28" i="10" s="1"/>
  <c r="D28" i="10"/>
  <c r="C28" i="10"/>
  <c r="AG27" i="10"/>
  <c r="AF27" i="10"/>
  <c r="Z27" i="10"/>
  <c r="X27" i="10"/>
  <c r="AI27" i="10" s="1"/>
  <c r="U27" i="10"/>
  <c r="Y27" i="10" s="1"/>
  <c r="H27" i="10"/>
  <c r="R27" i="10" s="1"/>
  <c r="G27" i="10"/>
  <c r="F27" i="10"/>
  <c r="AH27" i="10" s="1"/>
  <c r="D27" i="10"/>
  <c r="C27" i="10"/>
  <c r="AG26" i="10"/>
  <c r="AF26" i="10"/>
  <c r="Z26" i="10"/>
  <c r="X26" i="10"/>
  <c r="AI26" i="10" s="1"/>
  <c r="V26" i="10"/>
  <c r="U26" i="10"/>
  <c r="Y26" i="10" s="1"/>
  <c r="H26" i="10"/>
  <c r="R26" i="10" s="1"/>
  <c r="G26" i="10"/>
  <c r="F26" i="10"/>
  <c r="AH26" i="10" s="1"/>
  <c r="D26" i="10"/>
  <c r="C26" i="10"/>
  <c r="AG25" i="10"/>
  <c r="AF25" i="10"/>
  <c r="X25" i="10"/>
  <c r="AI25" i="10" s="1"/>
  <c r="V25" i="10"/>
  <c r="U25" i="10"/>
  <c r="Y25" i="10" s="1"/>
  <c r="H25" i="10"/>
  <c r="R25" i="10" s="1"/>
  <c r="G25" i="10"/>
  <c r="F25" i="10"/>
  <c r="AH25" i="10" s="1"/>
  <c r="D25" i="10"/>
  <c r="C25" i="10"/>
  <c r="AG24" i="10"/>
  <c r="AF24" i="10"/>
  <c r="X24" i="10"/>
  <c r="AI24" i="10" s="1"/>
  <c r="U24" i="10"/>
  <c r="Y24" i="10" s="1"/>
  <c r="H24" i="10"/>
  <c r="R24" i="10" s="1"/>
  <c r="G24" i="10"/>
  <c r="F24" i="10"/>
  <c r="AH24" i="10" s="1"/>
  <c r="D24" i="10"/>
  <c r="C24" i="10"/>
  <c r="AG23" i="10"/>
  <c r="AF23" i="10"/>
  <c r="Z23" i="10"/>
  <c r="X23" i="10"/>
  <c r="AI23" i="10" s="1"/>
  <c r="U23" i="10"/>
  <c r="Y23" i="10" s="1"/>
  <c r="H23" i="10"/>
  <c r="R23" i="10" s="1"/>
  <c r="G23" i="10"/>
  <c r="F23" i="10"/>
  <c r="AH23" i="10" s="1"/>
  <c r="D23" i="10"/>
  <c r="C23" i="10"/>
  <c r="AG22" i="10"/>
  <c r="AF22" i="10"/>
  <c r="Z22" i="10"/>
  <c r="X22" i="10"/>
  <c r="AI22" i="10" s="1"/>
  <c r="V22" i="10"/>
  <c r="U22" i="10"/>
  <c r="Y22" i="10" s="1"/>
  <c r="H22" i="10"/>
  <c r="R22" i="10" s="1"/>
  <c r="G22" i="10"/>
  <c r="F22" i="10"/>
  <c r="AH22" i="10" s="1"/>
  <c r="D22" i="10"/>
  <c r="C22" i="10"/>
  <c r="AG21" i="10"/>
  <c r="AF21" i="10"/>
  <c r="X21" i="10"/>
  <c r="AI21" i="10" s="1"/>
  <c r="V21" i="10"/>
  <c r="U21" i="10"/>
  <c r="Y21" i="10" s="1"/>
  <c r="H21" i="10"/>
  <c r="R21" i="10" s="1"/>
  <c r="G21" i="10"/>
  <c r="F21" i="10"/>
  <c r="AH21" i="10" s="1"/>
  <c r="D21" i="10"/>
  <c r="C21" i="10"/>
  <c r="AG20" i="10"/>
  <c r="AF20" i="10"/>
  <c r="X20" i="10"/>
  <c r="AI20" i="10" s="1"/>
  <c r="U20" i="10"/>
  <c r="Y20" i="10" s="1"/>
  <c r="H20" i="10"/>
  <c r="R20" i="10" s="1"/>
  <c r="G20" i="10"/>
  <c r="F20" i="10"/>
  <c r="AH20" i="10" s="1"/>
  <c r="D20" i="10"/>
  <c r="C20" i="10"/>
  <c r="AG19" i="10"/>
  <c r="AF19" i="10"/>
  <c r="Z19" i="10"/>
  <c r="X19" i="10"/>
  <c r="AI19" i="10" s="1"/>
  <c r="U19" i="10"/>
  <c r="Y19" i="10" s="1"/>
  <c r="H19" i="10"/>
  <c r="R19" i="10" s="1"/>
  <c r="G19" i="10"/>
  <c r="F19" i="10"/>
  <c r="AH19" i="10" s="1"/>
  <c r="D19" i="10"/>
  <c r="C19" i="10"/>
  <c r="AG18" i="10"/>
  <c r="AF18" i="10"/>
  <c r="Z18" i="10"/>
  <c r="X18" i="10"/>
  <c r="AI18" i="10" s="1"/>
  <c r="V18" i="10"/>
  <c r="U18" i="10"/>
  <c r="Y18" i="10" s="1"/>
  <c r="H18" i="10"/>
  <c r="R18" i="10" s="1"/>
  <c r="G18" i="10"/>
  <c r="F18" i="10"/>
  <c r="AH18" i="10" s="1"/>
  <c r="D18" i="10"/>
  <c r="C18" i="10"/>
  <c r="AG17" i="10"/>
  <c r="AF17" i="10"/>
  <c r="X17" i="10"/>
  <c r="AI17" i="10" s="1"/>
  <c r="U17" i="10"/>
  <c r="Y17" i="10" s="1"/>
  <c r="G17" i="10"/>
  <c r="F17" i="10"/>
  <c r="AH17" i="10" s="1"/>
  <c r="D17" i="10"/>
  <c r="C17" i="10"/>
  <c r="V14" i="10"/>
  <c r="F14" i="10"/>
  <c r="A14" i="10"/>
  <c r="V13" i="10"/>
  <c r="F13" i="10"/>
  <c r="A13" i="10"/>
  <c r="V12" i="10"/>
  <c r="T12" i="10"/>
  <c r="F12" i="10"/>
  <c r="A12" i="10"/>
  <c r="V11" i="10"/>
  <c r="AD57" i="10" s="1"/>
  <c r="F11" i="10"/>
  <c r="K1358" i="6"/>
  <c r="L1358" i="6" s="1"/>
  <c r="H1358" i="6" s="1"/>
  <c r="AA51" i="10" l="1"/>
  <c r="V20" i="10"/>
  <c r="V24" i="10"/>
  <c r="V28" i="10"/>
  <c r="Z38" i="10"/>
  <c r="V45" i="10"/>
  <c r="Z46" i="10"/>
  <c r="V19" i="10"/>
  <c r="Z21" i="10"/>
  <c r="V23" i="10"/>
  <c r="Z25" i="10"/>
  <c r="V27" i="10"/>
  <c r="Z29" i="10"/>
  <c r="I61" i="10"/>
  <c r="N57" i="10" s="1"/>
  <c r="P57" i="10" s="1"/>
  <c r="Q57" i="10" s="1"/>
  <c r="Y54" i="10"/>
  <c r="Z56" i="10"/>
  <c r="Y58" i="10"/>
  <c r="Y60" i="10"/>
  <c r="AA60" i="10" s="1"/>
  <c r="AA55" i="10"/>
  <c r="AA59" i="10"/>
  <c r="Z20" i="10"/>
  <c r="Z24" i="10"/>
  <c r="Z28" i="10"/>
  <c r="V30" i="10"/>
  <c r="Y45" i="10"/>
  <c r="AA45" i="10" s="1"/>
  <c r="V60" i="10"/>
  <c r="AJ45" i="10"/>
  <c r="Y41" i="10"/>
  <c r="AA41" i="10" s="1"/>
  <c r="AJ37" i="10"/>
  <c r="I49" i="10"/>
  <c r="Q49" i="10" s="1"/>
  <c r="R49" i="10" s="1"/>
  <c r="Y44" i="10"/>
  <c r="AA37" i="10"/>
  <c r="Z17" i="10"/>
  <c r="V17" i="10"/>
  <c r="H17" i="10"/>
  <c r="AJ19" i="10"/>
  <c r="AA19" i="10"/>
  <c r="AJ23" i="10"/>
  <c r="AA23" i="10"/>
  <c r="AJ27" i="10"/>
  <c r="AA27" i="10"/>
  <c r="AJ20" i="10"/>
  <c r="AA20" i="10"/>
  <c r="AJ24" i="10"/>
  <c r="AA24" i="10"/>
  <c r="AJ21" i="10"/>
  <c r="AA21" i="10"/>
  <c r="AJ25" i="10"/>
  <c r="AA25" i="10"/>
  <c r="AJ29" i="10"/>
  <c r="AA29" i="10"/>
  <c r="AJ28" i="10"/>
  <c r="AA28" i="10"/>
  <c r="AJ17" i="10"/>
  <c r="AA17" i="10"/>
  <c r="AJ18" i="10"/>
  <c r="AA18" i="10"/>
  <c r="AJ22" i="10"/>
  <c r="AA22" i="10"/>
  <c r="AJ26" i="10"/>
  <c r="AA26" i="10"/>
  <c r="AJ30" i="10"/>
  <c r="AA30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V33" i="10"/>
  <c r="Z33" i="10"/>
  <c r="V36" i="10"/>
  <c r="V37" i="10"/>
  <c r="Y40" i="10"/>
  <c r="R42" i="10"/>
  <c r="AI42" i="10"/>
  <c r="Y42" i="10"/>
  <c r="AA42" i="10" s="1"/>
  <c r="AD47" i="10"/>
  <c r="Z54" i="10"/>
  <c r="AA54" i="10" s="1"/>
  <c r="V54" i="10"/>
  <c r="R56" i="10"/>
  <c r="N56" i="10"/>
  <c r="P56" i="10" s="1"/>
  <c r="Q56" i="10" s="1"/>
  <c r="AI56" i="10"/>
  <c r="Y56" i="10"/>
  <c r="AA56" i="10" s="1"/>
  <c r="Y11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W33" i="10"/>
  <c r="AD36" i="10"/>
  <c r="Z40" i="10"/>
  <c r="V40" i="10"/>
  <c r="AD40" i="10"/>
  <c r="AD43" i="10"/>
  <c r="AD48" i="10"/>
  <c r="Q61" i="10"/>
  <c r="N58" i="10"/>
  <c r="P58" i="10" s="1"/>
  <c r="Q58" i="10" s="1"/>
  <c r="N54" i="10"/>
  <c r="P54" i="10" s="1"/>
  <c r="Q54" i="10" s="1"/>
  <c r="R52" i="10"/>
  <c r="N52" i="10"/>
  <c r="P52" i="10" s="1"/>
  <c r="Q52" i="10" s="1"/>
  <c r="AI52" i="10"/>
  <c r="Y52" i="10"/>
  <c r="AA52" i="10" s="1"/>
  <c r="N53" i="10"/>
  <c r="P53" i="10" s="1"/>
  <c r="Q53" i="10" s="1"/>
  <c r="AD58" i="10"/>
  <c r="AD54" i="10"/>
  <c r="AD44" i="10"/>
  <c r="T64" i="10"/>
  <c r="AD60" i="10"/>
  <c r="AD59" i="10"/>
  <c r="AD55" i="10"/>
  <c r="AD51" i="10"/>
  <c r="AD45" i="10"/>
  <c r="AD41" i="10"/>
  <c r="AD37" i="10"/>
  <c r="AD56" i="10"/>
  <c r="AD52" i="10"/>
  <c r="AD46" i="10"/>
  <c r="AD42" i="10"/>
  <c r="AD38" i="10"/>
  <c r="Y12" i="10"/>
  <c r="Y13" i="10"/>
  <c r="Y14" i="10"/>
  <c r="Y31" i="10"/>
  <c r="Y32" i="10"/>
  <c r="R38" i="10"/>
  <c r="AD39" i="10"/>
  <c r="AD53" i="10"/>
  <c r="R61" i="10"/>
  <c r="V31" i="10"/>
  <c r="V32" i="10"/>
  <c r="Y36" i="10"/>
  <c r="AA36" i="10" s="1"/>
  <c r="R37" i="10"/>
  <c r="AI38" i="10"/>
  <c r="Y38" i="10"/>
  <c r="AI39" i="10"/>
  <c r="Y39" i="10"/>
  <c r="AA39" i="10" s="1"/>
  <c r="Z44" i="10"/>
  <c r="AA44" i="10" s="1"/>
  <c r="V44" i="10"/>
  <c r="R46" i="10"/>
  <c r="AI46" i="10"/>
  <c r="Y46" i="10"/>
  <c r="AA46" i="10" s="1"/>
  <c r="Z58" i="10"/>
  <c r="V58" i="10"/>
  <c r="R60" i="10"/>
  <c r="N60" i="10"/>
  <c r="P60" i="10" s="1"/>
  <c r="Q60" i="10" s="1"/>
  <c r="AC64" i="10"/>
  <c r="Y43" i="10"/>
  <c r="AA43" i="10" s="1"/>
  <c r="Y47" i="10"/>
  <c r="AA47" i="10" s="1"/>
  <c r="Y48" i="10"/>
  <c r="AA48" i="10" s="1"/>
  <c r="Y53" i="10"/>
  <c r="AA53" i="10" s="1"/>
  <c r="Y57" i="10"/>
  <c r="AA57" i="10" s="1"/>
  <c r="V39" i="10"/>
  <c r="V43" i="10"/>
  <c r="V47" i="10"/>
  <c r="V48" i="10"/>
  <c r="N51" i="10"/>
  <c r="R51" i="10"/>
  <c r="V53" i="10"/>
  <c r="N55" i="10"/>
  <c r="P55" i="10" s="1"/>
  <c r="Q55" i="10" s="1"/>
  <c r="V57" i="10"/>
  <c r="N59" i="10"/>
  <c r="P59" i="10" s="1"/>
  <c r="Q59" i="10" s="1"/>
  <c r="AA38" i="10" l="1"/>
  <c r="AA58" i="10"/>
  <c r="AB61" i="10" s="1"/>
  <c r="N44" i="10"/>
  <c r="P44" i="10" s="1"/>
  <c r="Q44" i="10" s="1"/>
  <c r="N43" i="10"/>
  <c r="P43" i="10" s="1"/>
  <c r="Q43" i="10" s="1"/>
  <c r="N40" i="10"/>
  <c r="P40" i="10" s="1"/>
  <c r="Q40" i="10" s="1"/>
  <c r="N41" i="10"/>
  <c r="P41" i="10" s="1"/>
  <c r="Q41" i="10" s="1"/>
  <c r="N46" i="10"/>
  <c r="P46" i="10" s="1"/>
  <c r="Q46" i="10" s="1"/>
  <c r="N37" i="10"/>
  <c r="P37" i="10" s="1"/>
  <c r="Q37" i="10" s="1"/>
  <c r="N38" i="10"/>
  <c r="P38" i="10" s="1"/>
  <c r="Q38" i="10" s="1"/>
  <c r="N45" i="10"/>
  <c r="P45" i="10" s="1"/>
  <c r="Q45" i="10" s="1"/>
  <c r="N36" i="10"/>
  <c r="P36" i="10" s="1"/>
  <c r="N42" i="10"/>
  <c r="P42" i="10" s="1"/>
  <c r="Q42" i="10" s="1"/>
  <c r="N39" i="10"/>
  <c r="P39" i="10" s="1"/>
  <c r="Q39" i="10" s="1"/>
  <c r="AA40" i="10"/>
  <c r="AB49" i="10" s="1"/>
  <c r="N48" i="10"/>
  <c r="P48" i="10" s="1"/>
  <c r="Q48" i="10" s="1"/>
  <c r="N47" i="10"/>
  <c r="P47" i="10" s="1"/>
  <c r="Q47" i="10" s="1"/>
  <c r="A35" i="10"/>
  <c r="I34" i="10"/>
  <c r="R17" i="10"/>
  <c r="A16" i="10" s="1"/>
  <c r="A50" i="10"/>
  <c r="P51" i="10"/>
  <c r="N61" i="10"/>
  <c r="O60" i="10"/>
  <c r="O59" i="10"/>
  <c r="O55" i="10"/>
  <c r="O51" i="10"/>
  <c r="O56" i="10"/>
  <c r="O52" i="10"/>
  <c r="O57" i="10"/>
  <c r="O53" i="10"/>
  <c r="O54" i="10"/>
  <c r="O58" i="10"/>
  <c r="AJ32" i="10"/>
  <c r="AA32" i="10"/>
  <c r="AE60" i="10"/>
  <c r="AE59" i="10"/>
  <c r="AE55" i="10"/>
  <c r="AE51" i="10"/>
  <c r="AE45" i="10"/>
  <c r="AE56" i="10"/>
  <c r="AE52" i="10"/>
  <c r="AE46" i="10"/>
  <c r="AE42" i="10"/>
  <c r="AE38" i="10"/>
  <c r="AE57" i="10"/>
  <c r="AE53" i="10"/>
  <c r="AE48" i="10"/>
  <c r="AE47" i="10"/>
  <c r="AE43" i="10"/>
  <c r="AE39" i="10"/>
  <c r="AE58" i="10"/>
  <c r="AE44" i="10"/>
  <c r="AE41" i="10"/>
  <c r="AE40" i="10"/>
  <c r="AE36" i="10"/>
  <c r="AE32" i="10"/>
  <c r="AE31" i="10"/>
  <c r="AE30" i="10"/>
  <c r="AE29" i="10"/>
  <c r="AE28" i="10"/>
  <c r="AE27" i="10"/>
  <c r="AE26" i="10"/>
  <c r="AE25" i="10"/>
  <c r="AE24" i="10"/>
  <c r="AE23" i="10"/>
  <c r="AE22" i="10"/>
  <c r="AE21" i="10"/>
  <c r="AE20" i="10"/>
  <c r="AE19" i="10"/>
  <c r="AE18" i="10"/>
  <c r="AE17" i="10"/>
  <c r="AE37" i="10"/>
  <c r="AE54" i="10"/>
  <c r="AJ31" i="10"/>
  <c r="AA31" i="10"/>
  <c r="O42" i="10"/>
  <c r="O38" i="10"/>
  <c r="O44" i="10"/>
  <c r="O37" i="10"/>
  <c r="O43" i="10" l="1"/>
  <c r="O47" i="10"/>
  <c r="O40" i="10"/>
  <c r="O39" i="10"/>
  <c r="O36" i="10"/>
  <c r="O48" i="10"/>
  <c r="O45" i="10"/>
  <c r="O41" i="10"/>
  <c r="N49" i="10"/>
  <c r="O46" i="10"/>
  <c r="AB34" i="10"/>
  <c r="AB62" i="10" s="1"/>
  <c r="AB63" i="10" s="1"/>
  <c r="AB64" i="10" s="1"/>
  <c r="Q34" i="10"/>
  <c r="R34" i="10" s="1"/>
  <c r="N31" i="10"/>
  <c r="P31" i="10" s="1"/>
  <c r="Q31" i="10" s="1"/>
  <c r="N27" i="10"/>
  <c r="P27" i="10" s="1"/>
  <c r="Q27" i="10" s="1"/>
  <c r="N23" i="10"/>
  <c r="P23" i="10" s="1"/>
  <c r="Q23" i="10" s="1"/>
  <c r="N19" i="10"/>
  <c r="P19" i="10" s="1"/>
  <c r="Q19" i="10" s="1"/>
  <c r="N32" i="10"/>
  <c r="P32" i="10" s="1"/>
  <c r="Q32" i="10" s="1"/>
  <c r="N28" i="10"/>
  <c r="P28" i="10" s="1"/>
  <c r="Q28" i="10" s="1"/>
  <c r="N24" i="10"/>
  <c r="P24" i="10" s="1"/>
  <c r="Q24" i="10" s="1"/>
  <c r="N20" i="10"/>
  <c r="P20" i="10" s="1"/>
  <c r="Q20" i="10" s="1"/>
  <c r="N33" i="10"/>
  <c r="P33" i="10" s="1"/>
  <c r="Q33" i="10" s="1"/>
  <c r="N30" i="10"/>
  <c r="P30" i="10" s="1"/>
  <c r="Q30" i="10" s="1"/>
  <c r="N26" i="10"/>
  <c r="P26" i="10" s="1"/>
  <c r="Q26" i="10" s="1"/>
  <c r="N22" i="10"/>
  <c r="P22" i="10" s="1"/>
  <c r="Q22" i="10" s="1"/>
  <c r="N18" i="10"/>
  <c r="P18" i="10" s="1"/>
  <c r="Q18" i="10" s="1"/>
  <c r="I62" i="10"/>
  <c r="N29" i="10"/>
  <c r="P29" i="10" s="1"/>
  <c r="Q29" i="10" s="1"/>
  <c r="N25" i="10"/>
  <c r="P25" i="10" s="1"/>
  <c r="Q25" i="10" s="1"/>
  <c r="N21" i="10"/>
  <c r="P21" i="10" s="1"/>
  <c r="Q21" i="10" s="1"/>
  <c r="N17" i="10"/>
  <c r="O61" i="10"/>
  <c r="P49" i="10"/>
  <c r="Q36" i="10"/>
  <c r="P61" i="10"/>
  <c r="Q51" i="10"/>
  <c r="O49" i="10" l="1"/>
  <c r="P17" i="10"/>
  <c r="N34" i="10"/>
  <c r="O30" i="10"/>
  <c r="O26" i="10"/>
  <c r="O22" i="10"/>
  <c r="O18" i="10"/>
  <c r="O29" i="10"/>
  <c r="O25" i="10"/>
  <c r="O17" i="10"/>
  <c r="O27" i="10"/>
  <c r="O19" i="10"/>
  <c r="O33" i="10"/>
  <c r="O21" i="10"/>
  <c r="O32" i="10"/>
  <c r="O28" i="10"/>
  <c r="O24" i="10"/>
  <c r="O20" i="10"/>
  <c r="O31" i="10"/>
  <c r="O23" i="10"/>
  <c r="K33" i="10"/>
  <c r="K34" i="10" s="1"/>
  <c r="K48" i="10"/>
  <c r="K49" i="10" s="1"/>
  <c r="K60" i="10"/>
  <c r="K61" i="10" s="1"/>
  <c r="I63" i="10"/>
  <c r="I64" i="10" s="1"/>
  <c r="L62" i="10"/>
  <c r="Q62" i="10"/>
  <c r="O34" i="10" l="1"/>
  <c r="P34" i="10"/>
  <c r="Q17" i="10"/>
  <c r="K1518" i="6" l="1"/>
  <c r="L1518" i="6" s="1"/>
  <c r="H1518" i="6" s="1"/>
  <c r="K1517" i="6"/>
  <c r="L1517" i="6" s="1"/>
  <c r="H1517" i="6" s="1"/>
  <c r="K1516" i="6"/>
  <c r="L1516" i="6" s="1"/>
  <c r="H1516" i="6" s="1"/>
  <c r="K1515" i="6"/>
  <c r="L1515" i="6" s="1"/>
  <c r="H1515" i="6" s="1"/>
  <c r="K1514" i="6"/>
  <c r="L1514" i="6" s="1"/>
  <c r="H1514" i="6" s="1"/>
  <c r="K1513" i="6"/>
  <c r="L1513" i="6" s="1"/>
  <c r="H1513" i="6" s="1"/>
  <c r="K1512" i="6"/>
  <c r="L1512" i="6" s="1"/>
  <c r="H1512" i="6" s="1"/>
  <c r="K1511" i="6"/>
  <c r="L1511" i="6" s="1"/>
  <c r="H1511" i="6" s="1"/>
  <c r="K1510" i="6"/>
  <c r="L1510" i="6" s="1"/>
  <c r="H1510" i="6" s="1"/>
  <c r="K1509" i="6"/>
  <c r="L1509" i="6" s="1"/>
  <c r="H1509" i="6" s="1"/>
  <c r="K1508" i="6"/>
  <c r="L1508" i="6" s="1"/>
  <c r="H1508" i="6" s="1"/>
  <c r="K1507" i="6"/>
  <c r="L1507" i="6" s="1"/>
  <c r="H1507" i="6" s="1"/>
  <c r="K1506" i="6"/>
  <c r="L1506" i="6" s="1"/>
  <c r="H1506" i="6" s="1"/>
  <c r="K1505" i="6"/>
  <c r="L1505" i="6" s="1"/>
  <c r="H1505" i="6" s="1"/>
  <c r="K1504" i="6"/>
  <c r="L1504" i="6" s="1"/>
  <c r="H1504" i="6" s="1"/>
  <c r="K1503" i="6"/>
  <c r="L1503" i="6" s="1"/>
  <c r="H1503" i="6" s="1"/>
  <c r="K1502" i="6"/>
  <c r="L1502" i="6" s="1"/>
  <c r="H1502" i="6" s="1"/>
  <c r="K1501" i="6"/>
  <c r="L1501" i="6" s="1"/>
  <c r="H1501" i="6" s="1"/>
  <c r="K1500" i="6"/>
  <c r="L1500" i="6" s="1"/>
  <c r="H1500" i="6" s="1"/>
  <c r="K1499" i="6"/>
  <c r="L1499" i="6" s="1"/>
  <c r="H1499" i="6" s="1"/>
  <c r="K1498" i="6"/>
  <c r="L1498" i="6" s="1"/>
  <c r="H1498" i="6" s="1"/>
  <c r="K1497" i="6"/>
  <c r="L1497" i="6" s="1"/>
  <c r="H1497" i="6" s="1"/>
  <c r="K1496" i="6"/>
  <c r="L1496" i="6" s="1"/>
  <c r="H1496" i="6" s="1"/>
  <c r="K1495" i="6"/>
  <c r="L1495" i="6" s="1"/>
  <c r="H1495" i="6" s="1"/>
  <c r="K1494" i="6"/>
  <c r="L1494" i="6" s="1"/>
  <c r="H1494" i="6" s="1"/>
  <c r="K1493" i="6"/>
  <c r="L1493" i="6" s="1"/>
  <c r="H1493" i="6" s="1"/>
  <c r="K1492" i="6"/>
  <c r="L1492" i="6" s="1"/>
  <c r="H1492" i="6" s="1"/>
  <c r="K1491" i="6"/>
  <c r="L1491" i="6" s="1"/>
  <c r="H1491" i="6" s="1"/>
  <c r="K1490" i="6"/>
  <c r="L1490" i="6" s="1"/>
  <c r="H1490" i="6" s="1"/>
  <c r="K1489" i="6"/>
  <c r="L1489" i="6" s="1"/>
  <c r="H1489" i="6" s="1"/>
  <c r="K1488" i="6"/>
  <c r="L1488" i="6" s="1"/>
  <c r="H1488" i="6" s="1"/>
  <c r="K1487" i="6"/>
  <c r="L1487" i="6" s="1"/>
  <c r="H1487" i="6" s="1"/>
  <c r="K1486" i="6"/>
  <c r="L1486" i="6" s="1"/>
  <c r="H1486" i="6" s="1"/>
  <c r="K1485" i="6"/>
  <c r="L1485" i="6" s="1"/>
  <c r="H1485" i="6" s="1"/>
  <c r="K1484" i="6"/>
  <c r="L1484" i="6" s="1"/>
  <c r="H1484" i="6" s="1"/>
  <c r="K1483" i="6"/>
  <c r="L1483" i="6" s="1"/>
  <c r="H1483" i="6" s="1"/>
  <c r="K1482" i="6"/>
  <c r="L1482" i="6" s="1"/>
  <c r="H1482" i="6" s="1"/>
  <c r="K1481" i="6"/>
  <c r="L1481" i="6" s="1"/>
  <c r="H1481" i="6" s="1"/>
  <c r="K1480" i="6"/>
  <c r="L1480" i="6" s="1"/>
  <c r="H1480" i="6" s="1"/>
  <c r="K1479" i="6"/>
  <c r="L1479" i="6" s="1"/>
  <c r="H1479" i="6" s="1"/>
  <c r="K1478" i="6"/>
  <c r="L1478" i="6" s="1"/>
  <c r="H1478" i="6" s="1"/>
  <c r="K1477" i="6"/>
  <c r="L1477" i="6" s="1"/>
  <c r="H1477" i="6" s="1"/>
  <c r="K1476" i="6"/>
  <c r="L1476" i="6" s="1"/>
  <c r="H1476" i="6" s="1"/>
  <c r="K1475" i="6"/>
  <c r="L1475" i="6" s="1"/>
  <c r="H1475" i="6" s="1"/>
  <c r="K1474" i="6"/>
  <c r="L1474" i="6" s="1"/>
  <c r="H1474" i="6" s="1"/>
  <c r="K1473" i="6"/>
  <c r="L1473" i="6" s="1"/>
  <c r="H1473" i="6" s="1"/>
  <c r="K1472" i="6"/>
  <c r="L1472" i="6" s="1"/>
  <c r="H1472" i="6" s="1"/>
  <c r="K1471" i="6"/>
  <c r="L1471" i="6" s="1"/>
  <c r="H1471" i="6" s="1"/>
  <c r="K1470" i="6"/>
  <c r="L1470" i="6" s="1"/>
  <c r="H1470" i="6" s="1"/>
  <c r="K1469" i="6"/>
  <c r="L1469" i="6" s="1"/>
  <c r="H1469" i="6" s="1"/>
  <c r="K1468" i="6"/>
  <c r="L1468" i="6" s="1"/>
  <c r="H1468" i="6" s="1"/>
  <c r="K1467" i="6"/>
  <c r="L1467" i="6" s="1"/>
  <c r="H1467" i="6" s="1"/>
  <c r="K1466" i="6"/>
  <c r="L1466" i="6" s="1"/>
  <c r="H1466" i="6" s="1"/>
  <c r="K1465" i="6"/>
  <c r="L1465" i="6" s="1"/>
  <c r="H1465" i="6" s="1"/>
  <c r="K1464" i="6"/>
  <c r="L1464" i="6" s="1"/>
  <c r="H1464" i="6" s="1"/>
  <c r="K1463" i="6"/>
  <c r="L1463" i="6" s="1"/>
  <c r="H1463" i="6" s="1"/>
  <c r="K1462" i="6"/>
  <c r="L1462" i="6" s="1"/>
  <c r="H1462" i="6" s="1"/>
  <c r="K1461" i="6"/>
  <c r="L1461" i="6" s="1"/>
  <c r="H1461" i="6" s="1"/>
  <c r="K1359" i="6"/>
  <c r="K1460" i="6" l="1"/>
  <c r="L1460" i="6" s="1"/>
  <c r="H1460" i="6" s="1"/>
  <c r="K1459" i="6"/>
  <c r="L1459" i="6" s="1"/>
  <c r="H1459" i="6" s="1"/>
  <c r="K1458" i="6"/>
  <c r="L1458" i="6" s="1"/>
  <c r="H1458" i="6" s="1"/>
  <c r="K1457" i="6"/>
  <c r="L1457" i="6" s="1"/>
  <c r="H1457" i="6" s="1"/>
  <c r="K1456" i="6"/>
  <c r="L1456" i="6" s="1"/>
  <c r="H1456" i="6" s="1"/>
  <c r="K1455" i="6"/>
  <c r="L1455" i="6" s="1"/>
  <c r="H1455" i="6" s="1"/>
  <c r="AM47" i="14"/>
  <c r="AN47" i="14" s="1"/>
  <c r="AK47" i="14"/>
  <c r="AG47" i="14"/>
  <c r="AM46" i="14"/>
  <c r="AN46" i="14" s="1"/>
  <c r="AK46" i="14"/>
  <c r="AG46" i="14"/>
  <c r="AM45" i="14"/>
  <c r="AN45" i="14" s="1"/>
  <c r="AK45" i="14"/>
  <c r="AG45" i="14"/>
  <c r="AM44" i="14"/>
  <c r="AN44" i="14" s="1"/>
  <c r="AK44" i="14"/>
  <c r="AG44" i="14"/>
  <c r="AM43" i="14"/>
  <c r="AN43" i="14" s="1"/>
  <c r="AK43" i="14"/>
  <c r="AG43" i="14"/>
  <c r="AM42" i="14"/>
  <c r="AN42" i="14" s="1"/>
  <c r="AK42" i="14"/>
  <c r="AG42" i="14"/>
  <c r="AM41" i="14"/>
  <c r="AN41" i="14" s="1"/>
  <c r="AK41" i="14"/>
  <c r="AG41" i="14"/>
  <c r="AM40" i="14"/>
  <c r="AN40" i="14" s="1"/>
  <c r="AK40" i="14"/>
  <c r="AG40" i="14"/>
  <c r="AM39" i="14"/>
  <c r="AN39" i="14" s="1"/>
  <c r="AK39" i="14"/>
  <c r="AG39" i="14"/>
  <c r="AM38" i="14"/>
  <c r="AN38" i="14" s="1"/>
  <c r="AK38" i="14"/>
  <c r="AG38" i="14"/>
  <c r="AM37" i="14"/>
  <c r="AN37" i="14" s="1"/>
  <c r="AK37" i="14"/>
  <c r="AG37" i="14"/>
  <c r="AM36" i="14"/>
  <c r="AN36" i="14" s="1"/>
  <c r="AK36" i="14"/>
  <c r="AG36" i="14"/>
  <c r="AM35" i="14"/>
  <c r="AN35" i="14" s="1"/>
  <c r="AK35" i="14"/>
  <c r="AG35" i="14"/>
  <c r="AM34" i="14"/>
  <c r="AN34" i="14" s="1"/>
  <c r="AK34" i="14"/>
  <c r="AG34" i="14"/>
  <c r="AM33" i="14"/>
  <c r="AN33" i="14" s="1"/>
  <c r="AK33" i="14"/>
  <c r="AG33" i="14"/>
  <c r="AM32" i="14"/>
  <c r="AN32" i="14" s="1"/>
  <c r="AK32" i="14"/>
  <c r="AG32" i="14"/>
  <c r="AM31" i="14"/>
  <c r="AN31" i="14" s="1"/>
  <c r="AK31" i="14"/>
  <c r="AG31" i="14"/>
  <c r="AM30" i="14"/>
  <c r="AN30" i="14" s="1"/>
  <c r="AK30" i="14"/>
  <c r="AG30" i="14"/>
  <c r="AM29" i="14"/>
  <c r="AN29" i="14" s="1"/>
  <c r="AK29" i="14"/>
  <c r="AG29" i="14"/>
  <c r="AM28" i="14"/>
  <c r="AN28" i="14" s="1"/>
  <c r="AK28" i="14"/>
  <c r="AG28" i="14"/>
  <c r="AJ25" i="14"/>
  <c r="AK25" i="14" s="1"/>
  <c r="AM25" i="14" s="1"/>
  <c r="AN25" i="14" s="1"/>
  <c r="AH25" i="14"/>
  <c r="AG25" i="14"/>
  <c r="AJ24" i="14"/>
  <c r="AK24" i="14" s="1"/>
  <c r="AM24" i="14" s="1"/>
  <c r="AN24" i="14" s="1"/>
  <c r="AH24" i="14"/>
  <c r="AG24" i="14"/>
  <c r="AJ23" i="14"/>
  <c r="AK23" i="14" s="1"/>
  <c r="AM23" i="14" s="1"/>
  <c r="AN23" i="14" s="1"/>
  <c r="AH23" i="14"/>
  <c r="AG23" i="14"/>
  <c r="AJ22" i="14"/>
  <c r="AK22" i="14" s="1"/>
  <c r="AM22" i="14" s="1"/>
  <c r="AN22" i="14" s="1"/>
  <c r="AH22" i="14"/>
  <c r="AG22" i="14"/>
  <c r="AJ21" i="14"/>
  <c r="AK21" i="14" s="1"/>
  <c r="AM21" i="14" s="1"/>
  <c r="AN21" i="14" s="1"/>
  <c r="AH21" i="14"/>
  <c r="AG21" i="14"/>
  <c r="AJ20" i="14"/>
  <c r="AK20" i="14" s="1"/>
  <c r="AM20" i="14" s="1"/>
  <c r="AN20" i="14" s="1"/>
  <c r="AH20" i="14"/>
  <c r="AG20" i="14"/>
  <c r="AJ19" i="14"/>
  <c r="AK19" i="14" s="1"/>
  <c r="AM19" i="14" s="1"/>
  <c r="AN19" i="14" s="1"/>
  <c r="AH19" i="14"/>
  <c r="AG19" i="14"/>
  <c r="AJ18" i="14"/>
  <c r="AK18" i="14" s="1"/>
  <c r="AM18" i="14" s="1"/>
  <c r="AN18" i="14" s="1"/>
  <c r="AH18" i="14"/>
  <c r="AG18" i="14"/>
  <c r="AJ17" i="14"/>
  <c r="AK17" i="14" s="1"/>
  <c r="AM17" i="14" s="1"/>
  <c r="AN17" i="14" s="1"/>
  <c r="AH17" i="14"/>
  <c r="AG17" i="14"/>
  <c r="AJ16" i="14"/>
  <c r="AK16" i="14" s="1"/>
  <c r="AM16" i="14" s="1"/>
  <c r="AN16" i="14" s="1"/>
  <c r="AH16" i="14"/>
  <c r="AG16" i="14"/>
  <c r="AJ15" i="14"/>
  <c r="AK15" i="14" s="1"/>
  <c r="AM15" i="14" s="1"/>
  <c r="AN15" i="14" s="1"/>
  <c r="AH15" i="14"/>
  <c r="AG15" i="14"/>
  <c r="AJ14" i="14"/>
  <c r="AK14" i="14" s="1"/>
  <c r="AM14" i="14" s="1"/>
  <c r="AN14" i="14" s="1"/>
  <c r="AH14" i="14"/>
  <c r="AG14" i="14"/>
  <c r="AJ13" i="14"/>
  <c r="AK13" i="14" s="1"/>
  <c r="AM13" i="14" s="1"/>
  <c r="AN13" i="14" s="1"/>
  <c r="AH13" i="14"/>
  <c r="AG13" i="14"/>
  <c r="AJ12" i="14"/>
  <c r="AK12" i="14" s="1"/>
  <c r="AM12" i="14" s="1"/>
  <c r="AN12" i="14" s="1"/>
  <c r="AH12" i="14"/>
  <c r="AG12" i="14"/>
  <c r="AJ11" i="14"/>
  <c r="AK11" i="14" s="1"/>
  <c r="AM11" i="14" s="1"/>
  <c r="AN11" i="14" s="1"/>
  <c r="AH11" i="14"/>
  <c r="AG11" i="14"/>
  <c r="AJ10" i="14"/>
  <c r="AK10" i="14" s="1"/>
  <c r="AM10" i="14" s="1"/>
  <c r="AN10" i="14" s="1"/>
  <c r="AH10" i="14"/>
  <c r="AG10" i="14"/>
  <c r="AJ9" i="14"/>
  <c r="AK9" i="14" s="1"/>
  <c r="AM9" i="14" s="1"/>
  <c r="AN9" i="14" s="1"/>
  <c r="AH9" i="14"/>
  <c r="AG9" i="14"/>
  <c r="AJ8" i="14"/>
  <c r="AK8" i="14" s="1"/>
  <c r="AM8" i="14" s="1"/>
  <c r="AN8" i="14" s="1"/>
  <c r="AH8" i="14"/>
  <c r="AG8" i="14"/>
  <c r="AJ7" i="14"/>
  <c r="AK7" i="14" s="1"/>
  <c r="AM7" i="14" s="1"/>
  <c r="AN7" i="14" s="1"/>
  <c r="AH7" i="14"/>
  <c r="AG7" i="14"/>
  <c r="AJ6" i="14"/>
  <c r="AK6" i="14" s="1"/>
  <c r="AM6" i="14" s="1"/>
  <c r="AN6" i="14" s="1"/>
  <c r="AH6" i="14"/>
  <c r="AG6" i="14"/>
  <c r="AJ5" i="14"/>
  <c r="AK5" i="14" s="1"/>
  <c r="AM5" i="14" s="1"/>
  <c r="AN5" i="14" s="1"/>
  <c r="AH5" i="14"/>
  <c r="AG5" i="14"/>
  <c r="AN48" i="14" l="1"/>
  <c r="AN26" i="14"/>
  <c r="K1454" i="6"/>
  <c r="L1454" i="6" s="1"/>
  <c r="H1454" i="6" s="1"/>
  <c r="K1453" i="6"/>
  <c r="L1453" i="6" s="1"/>
  <c r="H1453" i="6" s="1"/>
  <c r="K1452" i="6"/>
  <c r="L1452" i="6" s="1"/>
  <c r="H1452" i="6" s="1"/>
  <c r="K1451" i="6"/>
  <c r="L1451" i="6" s="1"/>
  <c r="H1451" i="6" s="1"/>
  <c r="K1450" i="6"/>
  <c r="L1450" i="6" s="1"/>
  <c r="H1450" i="6" s="1"/>
  <c r="AN49" i="14" l="1"/>
  <c r="K1449" i="6"/>
  <c r="L1449" i="6" s="1"/>
  <c r="H1449" i="6" s="1"/>
  <c r="K1448" i="6"/>
  <c r="L1448" i="6" s="1"/>
  <c r="H1448" i="6" s="1"/>
  <c r="K1447" i="6"/>
  <c r="L1447" i="6" s="1"/>
  <c r="H1447" i="6" s="1"/>
  <c r="K1446" i="6"/>
  <c r="L1446" i="6" s="1"/>
  <c r="H1446" i="6" s="1"/>
  <c r="K1445" i="6"/>
  <c r="L1445" i="6" s="1"/>
  <c r="H1445" i="6" s="1"/>
  <c r="K1444" i="6"/>
  <c r="L1444" i="6" s="1"/>
  <c r="H1444" i="6" s="1"/>
  <c r="K1443" i="6"/>
  <c r="L1443" i="6" s="1"/>
  <c r="H1443" i="6" s="1"/>
  <c r="K1442" i="6"/>
  <c r="L1442" i="6" s="1"/>
  <c r="H1442" i="6" s="1"/>
  <c r="K1441" i="6"/>
  <c r="L1441" i="6" s="1"/>
  <c r="H1441" i="6" s="1"/>
  <c r="K1440" i="6"/>
  <c r="L1440" i="6" s="1"/>
  <c r="H1440" i="6" s="1"/>
  <c r="K1439" i="6"/>
  <c r="L1439" i="6" s="1"/>
  <c r="H1439" i="6" s="1"/>
  <c r="K1438" i="6"/>
  <c r="L1438" i="6" s="1"/>
  <c r="H1438" i="6" s="1"/>
  <c r="K1437" i="6"/>
  <c r="L1437" i="6" s="1"/>
  <c r="H1437" i="6" s="1"/>
  <c r="K1436" i="6"/>
  <c r="L1436" i="6" s="1"/>
  <c r="H1436" i="6" s="1"/>
  <c r="K1435" i="6"/>
  <c r="L1435" i="6" s="1"/>
  <c r="H1435" i="6" s="1"/>
  <c r="K1434" i="6"/>
  <c r="L1434" i="6" s="1"/>
  <c r="H1434" i="6" s="1"/>
  <c r="K1433" i="6"/>
  <c r="L1433" i="6" s="1"/>
  <c r="H1433" i="6" s="1"/>
  <c r="K1432" i="6"/>
  <c r="L1432" i="6" s="1"/>
  <c r="H1432" i="6" s="1"/>
  <c r="K1431" i="6"/>
  <c r="L1431" i="6" s="1"/>
  <c r="H1431" i="6" s="1"/>
  <c r="K1430" i="6"/>
  <c r="L1430" i="6" s="1"/>
  <c r="H1430" i="6" s="1"/>
  <c r="K1429" i="6"/>
  <c r="L1429" i="6" s="1"/>
  <c r="H1429" i="6" s="1"/>
  <c r="K1428" i="6"/>
  <c r="L1428" i="6" s="1"/>
  <c r="H1428" i="6" s="1"/>
  <c r="K1427" i="6"/>
  <c r="L1427" i="6" s="1"/>
  <c r="H1427" i="6" s="1"/>
  <c r="K1426" i="6"/>
  <c r="L1426" i="6" s="1"/>
  <c r="H1426" i="6" s="1"/>
  <c r="K1425" i="6"/>
  <c r="L1425" i="6" s="1"/>
  <c r="H1425" i="6" s="1"/>
  <c r="K1424" i="6"/>
  <c r="L1424" i="6" s="1"/>
  <c r="H1424" i="6" s="1"/>
  <c r="K1423" i="6"/>
  <c r="L1423" i="6" s="1"/>
  <c r="H1423" i="6" s="1"/>
  <c r="K1422" i="6"/>
  <c r="L1422" i="6" s="1"/>
  <c r="H1422" i="6" s="1"/>
  <c r="K1421" i="6"/>
  <c r="L1421" i="6" s="1"/>
  <c r="H1421" i="6" s="1"/>
  <c r="Z21" i="14" l="1"/>
  <c r="AA21" i="14" s="1"/>
  <c r="AC21" i="14" s="1"/>
  <c r="AD21" i="14" s="1"/>
  <c r="X21" i="14"/>
  <c r="W21" i="14"/>
  <c r="P21" i="14"/>
  <c r="Q21" i="14" s="1"/>
  <c r="S21" i="14" s="1"/>
  <c r="T21" i="14" s="1"/>
  <c r="N21" i="14"/>
  <c r="M21" i="14"/>
  <c r="F21" i="14"/>
  <c r="G21" i="14" s="1"/>
  <c r="I21" i="14" s="1"/>
  <c r="J21" i="14" s="1"/>
  <c r="D21" i="14"/>
  <c r="C21" i="14"/>
  <c r="AC47" i="14" l="1"/>
  <c r="AD47" i="14" s="1"/>
  <c r="AA47" i="14"/>
  <c r="W47" i="14"/>
  <c r="AC46" i="14"/>
  <c r="AD46" i="14" s="1"/>
  <c r="AA46" i="14"/>
  <c r="W46" i="14"/>
  <c r="AC45" i="14"/>
  <c r="AD45" i="14" s="1"/>
  <c r="AA45" i="14"/>
  <c r="W45" i="14"/>
  <c r="AC44" i="14"/>
  <c r="AD44" i="14" s="1"/>
  <c r="AA44" i="14"/>
  <c r="W44" i="14"/>
  <c r="AC43" i="14"/>
  <c r="AD43" i="14" s="1"/>
  <c r="AA43" i="14"/>
  <c r="W43" i="14"/>
  <c r="AC42" i="14"/>
  <c r="AD42" i="14" s="1"/>
  <c r="AA42" i="14"/>
  <c r="W42" i="14"/>
  <c r="AC41" i="14"/>
  <c r="AD41" i="14" s="1"/>
  <c r="AA41" i="14"/>
  <c r="W41" i="14"/>
  <c r="AC40" i="14"/>
  <c r="AD40" i="14" s="1"/>
  <c r="AA40" i="14"/>
  <c r="W40" i="14"/>
  <c r="AC39" i="14"/>
  <c r="AD39" i="14" s="1"/>
  <c r="AA39" i="14"/>
  <c r="W39" i="14"/>
  <c r="AC38" i="14"/>
  <c r="AD38" i="14" s="1"/>
  <c r="AA38" i="14"/>
  <c r="W38" i="14"/>
  <c r="AC37" i="14"/>
  <c r="AD37" i="14" s="1"/>
  <c r="AA37" i="14"/>
  <c r="W37" i="14"/>
  <c r="AC36" i="14"/>
  <c r="AD36" i="14" s="1"/>
  <c r="AA36" i="14"/>
  <c r="W36" i="14"/>
  <c r="AC35" i="14"/>
  <c r="AD35" i="14" s="1"/>
  <c r="AA35" i="14"/>
  <c r="W35" i="14"/>
  <c r="AC34" i="14"/>
  <c r="AD34" i="14" s="1"/>
  <c r="AA34" i="14"/>
  <c r="W34" i="14"/>
  <c r="AC33" i="14"/>
  <c r="AD33" i="14" s="1"/>
  <c r="AA33" i="14"/>
  <c r="W33" i="14"/>
  <c r="AC32" i="14"/>
  <c r="AD32" i="14" s="1"/>
  <c r="AA32" i="14"/>
  <c r="W32" i="14"/>
  <c r="AC31" i="14"/>
  <c r="AD31" i="14" s="1"/>
  <c r="AA31" i="14"/>
  <c r="W31" i="14"/>
  <c r="AC30" i="14"/>
  <c r="AD30" i="14" s="1"/>
  <c r="AA30" i="14"/>
  <c r="W30" i="14"/>
  <c r="AC29" i="14"/>
  <c r="AD29" i="14" s="1"/>
  <c r="AA29" i="14"/>
  <c r="W29" i="14"/>
  <c r="AC28" i="14"/>
  <c r="AD28" i="14" s="1"/>
  <c r="AA28" i="14"/>
  <c r="W28" i="14"/>
  <c r="Z25" i="14"/>
  <c r="AA25" i="14" s="1"/>
  <c r="AC25" i="14" s="1"/>
  <c r="AD25" i="14" s="1"/>
  <c r="X25" i="14"/>
  <c r="W25" i="14"/>
  <c r="Z24" i="14"/>
  <c r="AA24" i="14" s="1"/>
  <c r="AC24" i="14" s="1"/>
  <c r="AD24" i="14" s="1"/>
  <c r="X24" i="14"/>
  <c r="W24" i="14"/>
  <c r="Z23" i="14"/>
  <c r="AA23" i="14" s="1"/>
  <c r="AC23" i="14" s="1"/>
  <c r="AD23" i="14" s="1"/>
  <c r="X23" i="14"/>
  <c r="W23" i="14"/>
  <c r="Z22" i="14"/>
  <c r="AA22" i="14" s="1"/>
  <c r="AC22" i="14" s="1"/>
  <c r="AD22" i="14" s="1"/>
  <c r="X22" i="14"/>
  <c r="W22" i="14"/>
  <c r="Z20" i="14"/>
  <c r="AA20" i="14" s="1"/>
  <c r="AC20" i="14" s="1"/>
  <c r="AD20" i="14" s="1"/>
  <c r="X20" i="14"/>
  <c r="W20" i="14"/>
  <c r="Z19" i="14"/>
  <c r="AA19" i="14" s="1"/>
  <c r="AC19" i="14" s="1"/>
  <c r="AD19" i="14" s="1"/>
  <c r="X19" i="14"/>
  <c r="W19" i="14"/>
  <c r="Z18" i="14"/>
  <c r="AA18" i="14" s="1"/>
  <c r="AC18" i="14" s="1"/>
  <c r="AD18" i="14" s="1"/>
  <c r="X18" i="14"/>
  <c r="W18" i="14"/>
  <c r="Z17" i="14"/>
  <c r="AA17" i="14" s="1"/>
  <c r="AC17" i="14" s="1"/>
  <c r="AD17" i="14" s="1"/>
  <c r="X17" i="14"/>
  <c r="W17" i="14"/>
  <c r="Z16" i="14"/>
  <c r="AA16" i="14" s="1"/>
  <c r="AC16" i="14" s="1"/>
  <c r="AD16" i="14" s="1"/>
  <c r="X16" i="14"/>
  <c r="W16" i="14"/>
  <c r="Z15" i="14"/>
  <c r="AA15" i="14" s="1"/>
  <c r="AC15" i="14" s="1"/>
  <c r="AD15" i="14" s="1"/>
  <c r="X15" i="14"/>
  <c r="W15" i="14"/>
  <c r="Z14" i="14"/>
  <c r="AA14" i="14" s="1"/>
  <c r="AC14" i="14" s="1"/>
  <c r="AD14" i="14" s="1"/>
  <c r="X14" i="14"/>
  <c r="W14" i="14"/>
  <c r="Z13" i="14"/>
  <c r="AA13" i="14" s="1"/>
  <c r="AC13" i="14" s="1"/>
  <c r="AD13" i="14" s="1"/>
  <c r="X13" i="14"/>
  <c r="W13" i="14"/>
  <c r="Z12" i="14"/>
  <c r="AA12" i="14" s="1"/>
  <c r="AC12" i="14" s="1"/>
  <c r="AD12" i="14" s="1"/>
  <c r="X12" i="14"/>
  <c r="W12" i="14"/>
  <c r="Z11" i="14"/>
  <c r="AA11" i="14" s="1"/>
  <c r="AC11" i="14" s="1"/>
  <c r="AD11" i="14" s="1"/>
  <c r="X11" i="14"/>
  <c r="W11" i="14"/>
  <c r="Z10" i="14"/>
  <c r="AA10" i="14" s="1"/>
  <c r="AC10" i="14" s="1"/>
  <c r="AD10" i="14" s="1"/>
  <c r="X10" i="14"/>
  <c r="W10" i="14"/>
  <c r="Z9" i="14"/>
  <c r="AA9" i="14" s="1"/>
  <c r="AC9" i="14" s="1"/>
  <c r="AD9" i="14" s="1"/>
  <c r="X9" i="14"/>
  <c r="W9" i="14"/>
  <c r="Z8" i="14"/>
  <c r="AA8" i="14" s="1"/>
  <c r="AC8" i="14" s="1"/>
  <c r="AD8" i="14" s="1"/>
  <c r="X8" i="14"/>
  <c r="W8" i="14"/>
  <c r="Z7" i="14"/>
  <c r="AA7" i="14" s="1"/>
  <c r="AC7" i="14" s="1"/>
  <c r="AD7" i="14" s="1"/>
  <c r="X7" i="14"/>
  <c r="W7" i="14"/>
  <c r="Z6" i="14"/>
  <c r="AA6" i="14" s="1"/>
  <c r="AC6" i="14" s="1"/>
  <c r="AD6" i="14" s="1"/>
  <c r="X6" i="14"/>
  <c r="W6" i="14"/>
  <c r="Z5" i="14"/>
  <c r="AA5" i="14" s="1"/>
  <c r="AC5" i="14" s="1"/>
  <c r="AD5" i="14" s="1"/>
  <c r="X5" i="14"/>
  <c r="W5" i="14"/>
  <c r="AD26" i="14" l="1"/>
  <c r="AD48" i="14"/>
  <c r="N25" i="14"/>
  <c r="N24" i="14"/>
  <c r="N23" i="14"/>
  <c r="N22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D25" i="14"/>
  <c r="D24" i="14"/>
  <c r="D23" i="14"/>
  <c r="D22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S47" i="14"/>
  <c r="T47" i="14" s="1"/>
  <c r="Q47" i="14"/>
  <c r="M47" i="14"/>
  <c r="S46" i="14"/>
  <c r="T46" i="14" s="1"/>
  <c r="Q46" i="14"/>
  <c r="M46" i="14"/>
  <c r="S45" i="14"/>
  <c r="T45" i="14" s="1"/>
  <c r="Q45" i="14"/>
  <c r="M45" i="14"/>
  <c r="S44" i="14"/>
  <c r="T44" i="14" s="1"/>
  <c r="Q44" i="14"/>
  <c r="M44" i="14"/>
  <c r="S43" i="14"/>
  <c r="T43" i="14" s="1"/>
  <c r="Q43" i="14"/>
  <c r="M43" i="14"/>
  <c r="S42" i="14"/>
  <c r="T42" i="14" s="1"/>
  <c r="Q42" i="14"/>
  <c r="M42" i="14"/>
  <c r="S41" i="14"/>
  <c r="T41" i="14" s="1"/>
  <c r="Q41" i="14"/>
  <c r="M41" i="14"/>
  <c r="S40" i="14"/>
  <c r="T40" i="14" s="1"/>
  <c r="Q40" i="14"/>
  <c r="M40" i="14"/>
  <c r="S39" i="14"/>
  <c r="T39" i="14" s="1"/>
  <c r="Q39" i="14"/>
  <c r="M39" i="14"/>
  <c r="S38" i="14"/>
  <c r="T38" i="14" s="1"/>
  <c r="Q38" i="14"/>
  <c r="M38" i="14"/>
  <c r="S37" i="14"/>
  <c r="T37" i="14" s="1"/>
  <c r="Q37" i="14"/>
  <c r="M37" i="14"/>
  <c r="S36" i="14"/>
  <c r="T36" i="14" s="1"/>
  <c r="Q36" i="14"/>
  <c r="M36" i="14"/>
  <c r="S35" i="14"/>
  <c r="T35" i="14" s="1"/>
  <c r="Q35" i="14"/>
  <c r="M35" i="14"/>
  <c r="S34" i="14"/>
  <c r="T34" i="14" s="1"/>
  <c r="Q34" i="14"/>
  <c r="M34" i="14"/>
  <c r="S33" i="14"/>
  <c r="T33" i="14" s="1"/>
  <c r="Q33" i="14"/>
  <c r="M33" i="14"/>
  <c r="S32" i="14"/>
  <c r="T32" i="14" s="1"/>
  <c r="Q32" i="14"/>
  <c r="M32" i="14"/>
  <c r="S31" i="14"/>
  <c r="T31" i="14" s="1"/>
  <c r="Q31" i="14"/>
  <c r="M31" i="14"/>
  <c r="S30" i="14"/>
  <c r="T30" i="14" s="1"/>
  <c r="Q30" i="14"/>
  <c r="M30" i="14"/>
  <c r="S29" i="14"/>
  <c r="T29" i="14" s="1"/>
  <c r="Q29" i="14"/>
  <c r="M29" i="14"/>
  <c r="S28" i="14"/>
  <c r="T28" i="14" s="1"/>
  <c r="Q28" i="14"/>
  <c r="M28" i="14"/>
  <c r="P25" i="14"/>
  <c r="Q25" i="14" s="1"/>
  <c r="S25" i="14" s="1"/>
  <c r="T25" i="14" s="1"/>
  <c r="M25" i="14"/>
  <c r="P24" i="14"/>
  <c r="Q24" i="14" s="1"/>
  <c r="S24" i="14" s="1"/>
  <c r="T24" i="14" s="1"/>
  <c r="M24" i="14"/>
  <c r="P23" i="14"/>
  <c r="Q23" i="14" s="1"/>
  <c r="S23" i="14" s="1"/>
  <c r="T23" i="14" s="1"/>
  <c r="M23" i="14"/>
  <c r="P22" i="14"/>
  <c r="Q22" i="14" s="1"/>
  <c r="S22" i="14" s="1"/>
  <c r="T22" i="14" s="1"/>
  <c r="M22" i="14"/>
  <c r="P20" i="14"/>
  <c r="Q20" i="14" s="1"/>
  <c r="S20" i="14" s="1"/>
  <c r="T20" i="14" s="1"/>
  <c r="M20" i="14"/>
  <c r="P19" i="14"/>
  <c r="Q19" i="14" s="1"/>
  <c r="S19" i="14" s="1"/>
  <c r="T19" i="14" s="1"/>
  <c r="M19" i="14"/>
  <c r="P18" i="14"/>
  <c r="Q18" i="14" s="1"/>
  <c r="S18" i="14" s="1"/>
  <c r="T18" i="14" s="1"/>
  <c r="M18" i="14"/>
  <c r="P17" i="14"/>
  <c r="Q17" i="14" s="1"/>
  <c r="S17" i="14" s="1"/>
  <c r="T17" i="14" s="1"/>
  <c r="M17" i="14"/>
  <c r="P16" i="14"/>
  <c r="Q16" i="14" s="1"/>
  <c r="S16" i="14" s="1"/>
  <c r="T16" i="14" s="1"/>
  <c r="M16" i="14"/>
  <c r="P15" i="14"/>
  <c r="Q15" i="14" s="1"/>
  <c r="S15" i="14" s="1"/>
  <c r="T15" i="14" s="1"/>
  <c r="M15" i="14"/>
  <c r="P14" i="14"/>
  <c r="Q14" i="14" s="1"/>
  <c r="S14" i="14" s="1"/>
  <c r="T14" i="14" s="1"/>
  <c r="M14" i="14"/>
  <c r="P13" i="14"/>
  <c r="Q13" i="14" s="1"/>
  <c r="S13" i="14" s="1"/>
  <c r="T13" i="14" s="1"/>
  <c r="M13" i="14"/>
  <c r="P12" i="14"/>
  <c r="Q12" i="14" s="1"/>
  <c r="S12" i="14" s="1"/>
  <c r="T12" i="14" s="1"/>
  <c r="M12" i="14"/>
  <c r="P11" i="14"/>
  <c r="Q11" i="14" s="1"/>
  <c r="S11" i="14" s="1"/>
  <c r="T11" i="14" s="1"/>
  <c r="M11" i="14"/>
  <c r="P10" i="14"/>
  <c r="Q10" i="14" s="1"/>
  <c r="S10" i="14" s="1"/>
  <c r="T10" i="14" s="1"/>
  <c r="M10" i="14"/>
  <c r="P9" i="14"/>
  <c r="Q9" i="14" s="1"/>
  <c r="S9" i="14" s="1"/>
  <c r="T9" i="14" s="1"/>
  <c r="M9" i="14"/>
  <c r="P8" i="14"/>
  <c r="Q8" i="14" s="1"/>
  <c r="S8" i="14" s="1"/>
  <c r="T8" i="14" s="1"/>
  <c r="M8" i="14"/>
  <c r="P7" i="14"/>
  <c r="Q7" i="14" s="1"/>
  <c r="S7" i="14" s="1"/>
  <c r="T7" i="14" s="1"/>
  <c r="M7" i="14"/>
  <c r="P6" i="14"/>
  <c r="Q6" i="14" s="1"/>
  <c r="S6" i="14" s="1"/>
  <c r="T6" i="14" s="1"/>
  <c r="M6" i="14"/>
  <c r="P5" i="14"/>
  <c r="Q5" i="14" s="1"/>
  <c r="S5" i="14" s="1"/>
  <c r="T5" i="14" s="1"/>
  <c r="M5" i="14"/>
  <c r="I47" i="14"/>
  <c r="J47" i="14" s="1"/>
  <c r="G47" i="14"/>
  <c r="C47" i="14"/>
  <c r="I46" i="14"/>
  <c r="J46" i="14" s="1"/>
  <c r="G46" i="14"/>
  <c r="C46" i="14"/>
  <c r="I45" i="14"/>
  <c r="J45" i="14" s="1"/>
  <c r="G45" i="14"/>
  <c r="C45" i="14"/>
  <c r="I44" i="14"/>
  <c r="J44" i="14" s="1"/>
  <c r="G44" i="14"/>
  <c r="C44" i="14"/>
  <c r="I43" i="14"/>
  <c r="J43" i="14" s="1"/>
  <c r="G43" i="14"/>
  <c r="C43" i="14"/>
  <c r="I42" i="14"/>
  <c r="J42" i="14" s="1"/>
  <c r="G42" i="14"/>
  <c r="C42" i="14"/>
  <c r="I41" i="14"/>
  <c r="J41" i="14" s="1"/>
  <c r="G41" i="14"/>
  <c r="C41" i="14"/>
  <c r="I40" i="14"/>
  <c r="J40" i="14" s="1"/>
  <c r="G40" i="14"/>
  <c r="C40" i="14"/>
  <c r="I39" i="14"/>
  <c r="J39" i="14" s="1"/>
  <c r="G39" i="14"/>
  <c r="C39" i="14"/>
  <c r="I38" i="14"/>
  <c r="J38" i="14" s="1"/>
  <c r="G38" i="14"/>
  <c r="C38" i="14"/>
  <c r="I37" i="14"/>
  <c r="J37" i="14" s="1"/>
  <c r="G37" i="14"/>
  <c r="C37" i="14"/>
  <c r="I36" i="14"/>
  <c r="J36" i="14" s="1"/>
  <c r="G36" i="14"/>
  <c r="C36" i="14"/>
  <c r="I35" i="14"/>
  <c r="J35" i="14" s="1"/>
  <c r="G35" i="14"/>
  <c r="C35" i="14"/>
  <c r="I34" i="14"/>
  <c r="J34" i="14" s="1"/>
  <c r="G34" i="14"/>
  <c r="C34" i="14"/>
  <c r="I33" i="14"/>
  <c r="J33" i="14" s="1"/>
  <c r="G33" i="14"/>
  <c r="C33" i="14"/>
  <c r="I32" i="14"/>
  <c r="J32" i="14" s="1"/>
  <c r="G32" i="14"/>
  <c r="C32" i="14"/>
  <c r="I31" i="14"/>
  <c r="J31" i="14" s="1"/>
  <c r="G31" i="14"/>
  <c r="C31" i="14"/>
  <c r="I30" i="14"/>
  <c r="J30" i="14" s="1"/>
  <c r="G30" i="14"/>
  <c r="C30" i="14"/>
  <c r="I29" i="14"/>
  <c r="J29" i="14" s="1"/>
  <c r="G29" i="14"/>
  <c r="C29" i="14"/>
  <c r="I28" i="14"/>
  <c r="G28" i="14"/>
  <c r="C28" i="14"/>
  <c r="F25" i="14"/>
  <c r="G25" i="14" s="1"/>
  <c r="I25" i="14" s="1"/>
  <c r="J25" i="14" s="1"/>
  <c r="C25" i="14"/>
  <c r="F24" i="14"/>
  <c r="G24" i="14" s="1"/>
  <c r="I24" i="14" s="1"/>
  <c r="J24" i="14" s="1"/>
  <c r="C24" i="14"/>
  <c r="F23" i="14"/>
  <c r="G23" i="14" s="1"/>
  <c r="I23" i="14" s="1"/>
  <c r="J23" i="14" s="1"/>
  <c r="C23" i="14"/>
  <c r="F22" i="14"/>
  <c r="G22" i="14" s="1"/>
  <c r="I22" i="14" s="1"/>
  <c r="J22" i="14" s="1"/>
  <c r="C22" i="14"/>
  <c r="F20" i="14"/>
  <c r="G20" i="14" s="1"/>
  <c r="I20" i="14" s="1"/>
  <c r="J20" i="14" s="1"/>
  <c r="C20" i="14"/>
  <c r="F19" i="14"/>
  <c r="G19" i="14" s="1"/>
  <c r="I19" i="14" s="1"/>
  <c r="J19" i="14" s="1"/>
  <c r="C19" i="14"/>
  <c r="F18" i="14"/>
  <c r="G18" i="14" s="1"/>
  <c r="I18" i="14" s="1"/>
  <c r="J18" i="14" s="1"/>
  <c r="C18" i="14"/>
  <c r="F17" i="14"/>
  <c r="G17" i="14" s="1"/>
  <c r="I17" i="14" s="1"/>
  <c r="J17" i="14" s="1"/>
  <c r="C17" i="14"/>
  <c r="F16" i="14"/>
  <c r="G16" i="14" s="1"/>
  <c r="I16" i="14" s="1"/>
  <c r="J16" i="14" s="1"/>
  <c r="C16" i="14"/>
  <c r="F15" i="14"/>
  <c r="G15" i="14" s="1"/>
  <c r="I15" i="14" s="1"/>
  <c r="J15" i="14" s="1"/>
  <c r="C15" i="14"/>
  <c r="F14" i="14"/>
  <c r="G14" i="14" s="1"/>
  <c r="I14" i="14" s="1"/>
  <c r="J14" i="14" s="1"/>
  <c r="C14" i="14"/>
  <c r="F13" i="14"/>
  <c r="G13" i="14" s="1"/>
  <c r="I13" i="14" s="1"/>
  <c r="J13" i="14" s="1"/>
  <c r="C13" i="14"/>
  <c r="F12" i="14"/>
  <c r="G12" i="14" s="1"/>
  <c r="I12" i="14" s="1"/>
  <c r="J12" i="14" s="1"/>
  <c r="C12" i="14"/>
  <c r="F11" i="14"/>
  <c r="G11" i="14" s="1"/>
  <c r="I11" i="14" s="1"/>
  <c r="J11" i="14" s="1"/>
  <c r="C11" i="14"/>
  <c r="F10" i="14"/>
  <c r="G10" i="14" s="1"/>
  <c r="I10" i="14" s="1"/>
  <c r="J10" i="14" s="1"/>
  <c r="C10" i="14"/>
  <c r="F9" i="14"/>
  <c r="G9" i="14" s="1"/>
  <c r="I9" i="14" s="1"/>
  <c r="J9" i="14" s="1"/>
  <c r="C9" i="14"/>
  <c r="F8" i="14"/>
  <c r="G8" i="14" s="1"/>
  <c r="I8" i="14" s="1"/>
  <c r="J8" i="14" s="1"/>
  <c r="C8" i="14"/>
  <c r="F7" i="14"/>
  <c r="G7" i="14" s="1"/>
  <c r="I7" i="14" s="1"/>
  <c r="J7" i="14" s="1"/>
  <c r="C7" i="14"/>
  <c r="F6" i="14"/>
  <c r="G6" i="14" s="1"/>
  <c r="I6" i="14" s="1"/>
  <c r="J6" i="14" s="1"/>
  <c r="C6" i="14"/>
  <c r="F5" i="14"/>
  <c r="G5" i="14" s="1"/>
  <c r="C5" i="14"/>
  <c r="K1420" i="6"/>
  <c r="L1420" i="6" s="1"/>
  <c r="H1420" i="6" s="1"/>
  <c r="K1419" i="6"/>
  <c r="L1419" i="6" s="1"/>
  <c r="H1419" i="6" s="1"/>
  <c r="K1418" i="6"/>
  <c r="L1418" i="6" s="1"/>
  <c r="H1418" i="6" s="1"/>
  <c r="K1417" i="6"/>
  <c r="L1417" i="6" s="1"/>
  <c r="H1417" i="6" s="1"/>
  <c r="K1416" i="6"/>
  <c r="L1416" i="6" s="1"/>
  <c r="H1416" i="6" s="1"/>
  <c r="K1415" i="6"/>
  <c r="L1415" i="6" s="1"/>
  <c r="H1415" i="6" s="1"/>
  <c r="K1414" i="6"/>
  <c r="L1414" i="6" s="1"/>
  <c r="H1414" i="6" s="1"/>
  <c r="K1413" i="6"/>
  <c r="L1413" i="6" s="1"/>
  <c r="H1413" i="6" s="1"/>
  <c r="K1412" i="6"/>
  <c r="L1412" i="6" s="1"/>
  <c r="H1412" i="6" s="1"/>
  <c r="K1411" i="6"/>
  <c r="L1411" i="6" s="1"/>
  <c r="H1411" i="6" s="1"/>
  <c r="K1410" i="6"/>
  <c r="L1410" i="6" s="1"/>
  <c r="H1410" i="6" s="1"/>
  <c r="K1409" i="6"/>
  <c r="L1409" i="6" s="1"/>
  <c r="H1409" i="6" s="1"/>
  <c r="K1408" i="6"/>
  <c r="L1408" i="6" s="1"/>
  <c r="H1408" i="6" s="1"/>
  <c r="K1407" i="6"/>
  <c r="L1407" i="6" s="1"/>
  <c r="H1407" i="6" s="1"/>
  <c r="K1406" i="6"/>
  <c r="L1406" i="6" s="1"/>
  <c r="H1406" i="6" s="1"/>
  <c r="K1405" i="6"/>
  <c r="L1405" i="6" s="1"/>
  <c r="H1405" i="6" s="1"/>
  <c r="K1404" i="6"/>
  <c r="L1404" i="6" s="1"/>
  <c r="H1404" i="6" s="1"/>
  <c r="K1403" i="6"/>
  <c r="L1403" i="6" s="1"/>
  <c r="H1403" i="6" s="1"/>
  <c r="K1402" i="6"/>
  <c r="L1402" i="6" s="1"/>
  <c r="H1402" i="6" s="1"/>
  <c r="K1401" i="6"/>
  <c r="L1401" i="6" s="1"/>
  <c r="H1401" i="6" s="1"/>
  <c r="K1400" i="6"/>
  <c r="L1400" i="6" s="1"/>
  <c r="H1400" i="6" s="1"/>
  <c r="K1399" i="6"/>
  <c r="L1399" i="6" s="1"/>
  <c r="H1399" i="6" s="1"/>
  <c r="K1398" i="6"/>
  <c r="L1398" i="6" s="1"/>
  <c r="H1398" i="6" s="1"/>
  <c r="K1397" i="6"/>
  <c r="L1397" i="6" s="1"/>
  <c r="H1397" i="6" s="1"/>
  <c r="K1396" i="6"/>
  <c r="L1396" i="6" s="1"/>
  <c r="H1396" i="6" s="1"/>
  <c r="K1395" i="6"/>
  <c r="L1395" i="6" s="1"/>
  <c r="H1395" i="6" s="1"/>
  <c r="K1394" i="6"/>
  <c r="L1394" i="6" s="1"/>
  <c r="H1394" i="6" s="1"/>
  <c r="K1393" i="6"/>
  <c r="L1393" i="6" s="1"/>
  <c r="H1393" i="6" s="1"/>
  <c r="K1392" i="6"/>
  <c r="L1392" i="6" s="1"/>
  <c r="H1392" i="6" s="1"/>
  <c r="K1386" i="6"/>
  <c r="L1386" i="6" s="1"/>
  <c r="H1386" i="6" s="1"/>
  <c r="K1385" i="6"/>
  <c r="L1385" i="6" s="1"/>
  <c r="AD49" i="14" l="1"/>
  <c r="T48" i="14"/>
  <c r="T26" i="14"/>
  <c r="T49" i="14" l="1"/>
  <c r="K16" i="6" l="1"/>
  <c r="L16" i="6" s="1"/>
  <c r="K21" i="6"/>
  <c r="L21" i="6" s="1"/>
  <c r="K20" i="6"/>
  <c r="L20" i="6" s="1"/>
  <c r="K19" i="6"/>
  <c r="L19" i="6" s="1"/>
  <c r="K26" i="6"/>
  <c r="L26" i="6" s="1"/>
  <c r="K1391" i="6" l="1"/>
  <c r="L1391" i="6" s="1"/>
  <c r="H1391" i="6" s="1"/>
  <c r="K1390" i="6"/>
  <c r="L1390" i="6" s="1"/>
  <c r="H1390" i="6" s="1"/>
  <c r="K1389" i="6"/>
  <c r="L1389" i="6" s="1"/>
  <c r="H1389" i="6" s="1"/>
  <c r="K1388" i="6"/>
  <c r="L1388" i="6" s="1"/>
  <c r="H1388" i="6" s="1"/>
  <c r="K1387" i="6"/>
  <c r="L1387" i="6" s="1"/>
  <c r="H1387" i="6" s="1"/>
  <c r="H1385" i="6"/>
  <c r="K1384" i="6"/>
  <c r="L1384" i="6" s="1"/>
  <c r="H1384" i="6" s="1"/>
  <c r="K1383" i="6"/>
  <c r="L1383" i="6" s="1"/>
  <c r="H1383" i="6" s="1"/>
  <c r="K1382" i="6"/>
  <c r="L1382" i="6" s="1"/>
  <c r="H1382" i="6" s="1"/>
  <c r="K1381" i="6"/>
  <c r="L1381" i="6" s="1"/>
  <c r="H1381" i="6" s="1"/>
  <c r="K1380" i="6"/>
  <c r="L1380" i="6" s="1"/>
  <c r="H1380" i="6" s="1"/>
  <c r="K1379" i="6"/>
  <c r="L1379" i="6" s="1"/>
  <c r="H1379" i="6" s="1"/>
  <c r="K1378" i="6"/>
  <c r="L1378" i="6" s="1"/>
  <c r="H1378" i="6" s="1"/>
  <c r="K1377" i="6"/>
  <c r="L1377" i="6" s="1"/>
  <c r="H1377" i="6" s="1"/>
  <c r="K1376" i="6"/>
  <c r="L1376" i="6" s="1"/>
  <c r="H1376" i="6" s="1"/>
  <c r="K1375" i="6"/>
  <c r="L1375" i="6" s="1"/>
  <c r="H1375" i="6" s="1"/>
  <c r="K1374" i="6"/>
  <c r="L1374" i="6" s="1"/>
  <c r="H1374" i="6" s="1"/>
  <c r="K1373" i="6"/>
  <c r="L1373" i="6" s="1"/>
  <c r="H1373" i="6" s="1"/>
  <c r="K1372" i="6"/>
  <c r="L1372" i="6" s="1"/>
  <c r="H1372" i="6" s="1"/>
  <c r="K1371" i="6"/>
  <c r="L1371" i="6" s="1"/>
  <c r="H1371" i="6" s="1"/>
  <c r="K1370" i="6"/>
  <c r="L1370" i="6" s="1"/>
  <c r="H1370" i="6" s="1"/>
  <c r="K1369" i="6"/>
  <c r="L1369" i="6" s="1"/>
  <c r="H1369" i="6" s="1"/>
  <c r="K1368" i="6"/>
  <c r="L1368" i="6" s="1"/>
  <c r="H1368" i="6" s="1"/>
  <c r="K1367" i="6"/>
  <c r="L1367" i="6" s="1"/>
  <c r="H1367" i="6" s="1"/>
  <c r="K1366" i="6"/>
  <c r="L1366" i="6" s="1"/>
  <c r="H1366" i="6" s="1"/>
  <c r="K1365" i="6"/>
  <c r="L1365" i="6" s="1"/>
  <c r="H1365" i="6" s="1"/>
  <c r="K1364" i="6"/>
  <c r="L1364" i="6" s="1"/>
  <c r="H1364" i="6" s="1"/>
  <c r="J28" i="14" l="1"/>
  <c r="K1363" i="6"/>
  <c r="L1363" i="6" s="1"/>
  <c r="H1363" i="6" s="1"/>
  <c r="K1362" i="6"/>
  <c r="L1362" i="6" s="1"/>
  <c r="H1362" i="6" s="1"/>
  <c r="K1361" i="6"/>
  <c r="L1361" i="6" s="1"/>
  <c r="H1361" i="6" s="1"/>
  <c r="K1360" i="6"/>
  <c r="L1360" i="6" s="1"/>
  <c r="H1360" i="6" s="1"/>
  <c r="L1359" i="6"/>
  <c r="H1359" i="6" s="1"/>
  <c r="K1357" i="6"/>
  <c r="L1357" i="6" s="1"/>
  <c r="H1357" i="6" s="1"/>
  <c r="K1356" i="6"/>
  <c r="L1356" i="6" s="1"/>
  <c r="H1356" i="6" s="1"/>
  <c r="K1355" i="6"/>
  <c r="L1355" i="6" s="1"/>
  <c r="H1355" i="6" s="1"/>
  <c r="K1354" i="6"/>
  <c r="L1354" i="6" s="1"/>
  <c r="H1354" i="6" s="1"/>
  <c r="K1353" i="6"/>
  <c r="L1353" i="6" s="1"/>
  <c r="H1353" i="6" s="1"/>
  <c r="K1352" i="6"/>
  <c r="L1352" i="6" s="1"/>
  <c r="H1352" i="6" s="1"/>
  <c r="K1351" i="6"/>
  <c r="L1351" i="6" s="1"/>
  <c r="H1351" i="6" s="1"/>
  <c r="K1350" i="6"/>
  <c r="L1350" i="6" s="1"/>
  <c r="H1350" i="6" s="1"/>
  <c r="K1349" i="6"/>
  <c r="L1349" i="6" s="1"/>
  <c r="H1349" i="6" s="1"/>
  <c r="I5" i="14" l="1"/>
  <c r="J5" i="14" s="1"/>
  <c r="J48" i="14"/>
  <c r="J26" i="14" l="1"/>
  <c r="J49" i="14" s="1"/>
  <c r="K1348" i="6" l="1"/>
  <c r="L1348" i="6" s="1"/>
  <c r="H1348" i="6" s="1"/>
  <c r="K1347" i="6"/>
  <c r="L1347" i="6" s="1"/>
  <c r="H1347" i="6" s="1"/>
  <c r="K1346" i="6"/>
  <c r="L1346" i="6" s="1"/>
  <c r="H1346" i="6" s="1"/>
  <c r="K1345" i="6"/>
  <c r="L1345" i="6" s="1"/>
  <c r="H1345" i="6" s="1"/>
  <c r="K1344" i="6"/>
  <c r="L1344" i="6" s="1"/>
  <c r="H1344" i="6" s="1"/>
  <c r="K1343" i="6"/>
  <c r="L1343" i="6" s="1"/>
  <c r="H1343" i="6" s="1"/>
  <c r="K1342" i="6"/>
  <c r="L1342" i="6" s="1"/>
  <c r="H1342" i="6" s="1"/>
  <c r="K1341" i="6"/>
  <c r="L1341" i="6" s="1"/>
  <c r="H1341" i="6" s="1"/>
  <c r="K1340" i="6"/>
  <c r="L1340" i="6" s="1"/>
  <c r="H1340" i="6" s="1"/>
  <c r="K1339" i="6"/>
  <c r="L1339" i="6" s="1"/>
  <c r="H1339" i="6" s="1"/>
  <c r="K1338" i="6"/>
  <c r="L1338" i="6" s="1"/>
  <c r="H1338" i="6" s="1"/>
  <c r="K1337" i="6"/>
  <c r="L1337" i="6" s="1"/>
  <c r="H1337" i="6" s="1"/>
  <c r="K1336" i="6"/>
  <c r="L1336" i="6" s="1"/>
  <c r="H1336" i="6" s="1"/>
  <c r="K1335" i="6"/>
  <c r="L1335" i="6" s="1"/>
  <c r="H1335" i="6" s="1"/>
  <c r="K1334" i="6"/>
  <c r="L1334" i="6" s="1"/>
  <c r="H1334" i="6" s="1"/>
  <c r="K1333" i="6"/>
  <c r="L1333" i="6" s="1"/>
  <c r="H1333" i="6" s="1"/>
  <c r="K1332" i="6"/>
  <c r="L1332" i="6" s="1"/>
  <c r="H1332" i="6" s="1"/>
  <c r="K1331" i="6"/>
  <c r="L1331" i="6" s="1"/>
  <c r="H1331" i="6" s="1"/>
  <c r="K1330" i="6"/>
  <c r="L1330" i="6" s="1"/>
  <c r="H1330" i="6" s="1"/>
  <c r="K1329" i="6"/>
  <c r="L1329" i="6" s="1"/>
  <c r="H1329" i="6" s="1"/>
  <c r="K1328" i="6"/>
  <c r="L1328" i="6" s="1"/>
  <c r="H1328" i="6" s="1"/>
  <c r="K1327" i="6"/>
  <c r="L1327" i="6" s="1"/>
  <c r="H1327" i="6" s="1"/>
  <c r="K1326" i="6"/>
  <c r="L1326" i="6" s="1"/>
  <c r="H1326" i="6" s="1"/>
  <c r="K1325" i="6"/>
  <c r="L1325" i="6" s="1"/>
  <c r="H1325" i="6" s="1"/>
  <c r="K1324" i="6"/>
  <c r="L1324" i="6" s="1"/>
  <c r="H1324" i="6" s="1"/>
  <c r="K1323" i="6"/>
  <c r="L1323" i="6" s="1"/>
  <c r="H1323" i="6" s="1"/>
  <c r="K1322" i="6"/>
  <c r="L1322" i="6" s="1"/>
  <c r="H1322" i="6" s="1"/>
  <c r="K1321" i="6"/>
  <c r="L1321" i="6" s="1"/>
  <c r="H1321" i="6" s="1"/>
  <c r="K1320" i="6"/>
  <c r="L1320" i="6" s="1"/>
  <c r="H1320" i="6" s="1"/>
  <c r="K1319" i="6"/>
  <c r="L1319" i="6" s="1"/>
  <c r="H1319" i="6" s="1"/>
  <c r="K1318" i="6"/>
  <c r="L1318" i="6" s="1"/>
  <c r="H1318" i="6" s="1"/>
  <c r="K1317" i="6"/>
  <c r="L1317" i="6" s="1"/>
  <c r="H1317" i="6" s="1"/>
  <c r="K1316" i="6"/>
  <c r="L1316" i="6" s="1"/>
  <c r="H1316" i="6" s="1"/>
  <c r="H1311" i="6" l="1"/>
  <c r="K1312" i="6" l="1"/>
  <c r="L1312" i="6" s="1"/>
  <c r="H1312" i="6" s="1"/>
  <c r="K1313" i="6"/>
  <c r="L1313" i="6" s="1"/>
  <c r="H1313" i="6" s="1"/>
  <c r="K1314" i="6"/>
  <c r="L1314" i="6" s="1"/>
  <c r="H1314" i="6" s="1"/>
  <c r="K1315" i="6"/>
  <c r="L1315" i="6" s="1"/>
  <c r="H1315" i="6" s="1"/>
  <c r="K1310" i="6"/>
  <c r="L1310" i="6" s="1"/>
  <c r="H1310" i="6" s="1"/>
  <c r="K176" i="6" l="1"/>
  <c r="L176" i="6" s="1"/>
  <c r="K157" i="6"/>
  <c r="L157" i="6" s="1"/>
  <c r="H157" i="6" s="1"/>
  <c r="K62" i="6"/>
  <c r="L62" i="6" s="1"/>
  <c r="K1309" i="6"/>
  <c r="L1309" i="6" s="1"/>
  <c r="H1309" i="6" s="1"/>
  <c r="K1308" i="6"/>
  <c r="L1308" i="6" s="1"/>
  <c r="H1308" i="6" s="1"/>
  <c r="K1307" i="6"/>
  <c r="L1307" i="6" s="1"/>
  <c r="H1307" i="6" s="1"/>
  <c r="K1306" i="6"/>
  <c r="L1306" i="6" s="1"/>
  <c r="H1306" i="6" s="1"/>
  <c r="K1305" i="6"/>
  <c r="L1305" i="6" s="1"/>
  <c r="H1305" i="6" s="1"/>
  <c r="K1304" i="6"/>
  <c r="L1304" i="6" s="1"/>
  <c r="H1304" i="6" s="1"/>
  <c r="K1303" i="6"/>
  <c r="L1303" i="6" s="1"/>
  <c r="H1303" i="6" s="1"/>
  <c r="K1302" i="6"/>
  <c r="L1302" i="6" s="1"/>
  <c r="H1302" i="6" s="1"/>
  <c r="K1301" i="6"/>
  <c r="L1301" i="6" s="1"/>
  <c r="H1301" i="6" s="1"/>
  <c r="K1300" i="6"/>
  <c r="L1300" i="6" s="1"/>
  <c r="H1300" i="6" s="1"/>
  <c r="K38" i="6"/>
  <c r="L38" i="6" s="1"/>
  <c r="K49" i="6" l="1"/>
  <c r="L49" i="6" s="1"/>
  <c r="H49" i="6" s="1"/>
  <c r="K1299" i="6"/>
  <c r="L1299" i="6" s="1"/>
  <c r="H1299" i="6" s="1"/>
  <c r="K1298" i="6"/>
  <c r="L1298" i="6" s="1"/>
  <c r="H1298" i="6" s="1"/>
  <c r="K1297" i="6"/>
  <c r="L1297" i="6" s="1"/>
  <c r="H1297" i="6" s="1"/>
  <c r="K1296" i="6"/>
  <c r="L1296" i="6" s="1"/>
  <c r="H1296" i="6" s="1"/>
  <c r="K1295" i="6"/>
  <c r="L1295" i="6" s="1"/>
  <c r="H1295" i="6" s="1"/>
  <c r="K1294" i="6"/>
  <c r="L1294" i="6" s="1"/>
  <c r="H1294" i="6" s="1"/>
  <c r="K1293" i="6"/>
  <c r="L1293" i="6" s="1"/>
  <c r="H1293" i="6" s="1"/>
  <c r="K1292" i="6"/>
  <c r="L1292" i="6" s="1"/>
  <c r="H1292" i="6" s="1"/>
  <c r="K1291" i="6"/>
  <c r="L1291" i="6" s="1"/>
  <c r="H1291" i="6" s="1"/>
  <c r="K1290" i="6"/>
  <c r="L1290" i="6" s="1"/>
  <c r="H1290" i="6" s="1"/>
  <c r="K1289" i="6"/>
  <c r="L1289" i="6" s="1"/>
  <c r="H1289" i="6" s="1"/>
  <c r="K1288" i="6"/>
  <c r="L1288" i="6" s="1"/>
  <c r="H1288" i="6" s="1"/>
  <c r="K1287" i="6"/>
  <c r="L1287" i="6" s="1"/>
  <c r="H1287" i="6" s="1"/>
  <c r="K1286" i="6"/>
  <c r="L1286" i="6" s="1"/>
  <c r="H1286" i="6" s="1"/>
  <c r="K1285" i="6"/>
  <c r="L1285" i="6" s="1"/>
  <c r="H1285" i="6" s="1"/>
  <c r="K1284" i="6"/>
  <c r="L1284" i="6" s="1"/>
  <c r="H1284" i="6" s="1"/>
  <c r="K1283" i="6"/>
  <c r="L1283" i="6" s="1"/>
  <c r="H1283" i="6" s="1"/>
  <c r="K1282" i="6"/>
  <c r="L1282" i="6" s="1"/>
  <c r="H1282" i="6" s="1"/>
  <c r="K39" i="6"/>
  <c r="L39" i="6" s="1"/>
  <c r="H39" i="6" s="1"/>
  <c r="K1281" i="6"/>
  <c r="L1281" i="6" s="1"/>
  <c r="H1281" i="6" s="1"/>
  <c r="K1280" i="6"/>
  <c r="L1280" i="6" s="1"/>
  <c r="H1280" i="6" s="1"/>
  <c r="K1279" i="6"/>
  <c r="L1279" i="6" s="1"/>
  <c r="H1279" i="6" s="1"/>
  <c r="K1278" i="6"/>
  <c r="L1278" i="6" s="1"/>
  <c r="H1278" i="6" s="1"/>
  <c r="K1277" i="6"/>
  <c r="L1277" i="6" s="1"/>
  <c r="H1277" i="6" s="1"/>
  <c r="K1276" i="6"/>
  <c r="L1276" i="6" s="1"/>
  <c r="H1276" i="6" s="1"/>
  <c r="K1275" i="6"/>
  <c r="L1275" i="6" s="1"/>
  <c r="H1275" i="6" s="1"/>
  <c r="K1274" i="6"/>
  <c r="L1274" i="6" s="1"/>
  <c r="H1274" i="6" s="1"/>
  <c r="K1273" i="6"/>
  <c r="L1273" i="6" s="1"/>
  <c r="H1273" i="6" s="1"/>
  <c r="K1272" i="6"/>
  <c r="L1272" i="6" s="1"/>
  <c r="H1272" i="6" s="1"/>
  <c r="K1271" i="6"/>
  <c r="L1271" i="6" s="1"/>
  <c r="H1271" i="6" s="1"/>
  <c r="K1270" i="6"/>
  <c r="L1270" i="6" s="1"/>
  <c r="H1270" i="6" s="1"/>
  <c r="K1269" i="6"/>
  <c r="L1269" i="6" s="1"/>
  <c r="H1269" i="6" s="1"/>
  <c r="K1268" i="6"/>
  <c r="L1268" i="6" s="1"/>
  <c r="H1268" i="6" s="1"/>
  <c r="K1267" i="6"/>
  <c r="L1267" i="6" s="1"/>
  <c r="H1267" i="6" s="1"/>
  <c r="K1266" i="6"/>
  <c r="L1266" i="6" s="1"/>
  <c r="H1266" i="6" s="1"/>
  <c r="K1265" i="6"/>
  <c r="L1265" i="6" s="1"/>
  <c r="H1265" i="6" s="1"/>
  <c r="K1264" i="6"/>
  <c r="L1264" i="6" s="1"/>
  <c r="H1264" i="6" s="1"/>
  <c r="K1263" i="6"/>
  <c r="L1263" i="6" s="1"/>
  <c r="H1263" i="6" s="1"/>
  <c r="K1262" i="6"/>
  <c r="L1262" i="6" s="1"/>
  <c r="H1262" i="6" s="1"/>
  <c r="K1261" i="6"/>
  <c r="L1261" i="6" s="1"/>
  <c r="H1261" i="6" s="1"/>
  <c r="K1260" i="6"/>
  <c r="L1260" i="6" s="1"/>
  <c r="H1260" i="6" s="1"/>
  <c r="K1259" i="6"/>
  <c r="L1259" i="6" s="1"/>
  <c r="H1259" i="6" s="1"/>
  <c r="K1258" i="6"/>
  <c r="L1258" i="6" s="1"/>
  <c r="H1258" i="6" s="1"/>
  <c r="K1257" i="6"/>
  <c r="L1257" i="6" s="1"/>
  <c r="H1257" i="6" s="1"/>
  <c r="K1256" i="6"/>
  <c r="L1256" i="6" s="1"/>
  <c r="H1256" i="6" s="1"/>
  <c r="K1255" i="6"/>
  <c r="L1255" i="6" s="1"/>
  <c r="H1255" i="6" s="1"/>
  <c r="K1254" i="6"/>
  <c r="L1254" i="6" s="1"/>
  <c r="H1254" i="6" s="1"/>
  <c r="K1253" i="6"/>
  <c r="L1253" i="6" s="1"/>
  <c r="H1253" i="6" s="1"/>
  <c r="K1252" i="6"/>
  <c r="L1252" i="6" s="1"/>
  <c r="H1252" i="6" s="1"/>
  <c r="K1251" i="6"/>
  <c r="L1251" i="6" s="1"/>
  <c r="H1251" i="6" s="1"/>
  <c r="K1250" i="6"/>
  <c r="L1250" i="6" s="1"/>
  <c r="H1250" i="6" s="1"/>
  <c r="K1249" i="6"/>
  <c r="L1249" i="6" s="1"/>
  <c r="H1249" i="6" s="1"/>
  <c r="K1248" i="6"/>
  <c r="L1248" i="6" s="1"/>
  <c r="H1248" i="6" s="1"/>
  <c r="K1247" i="6"/>
  <c r="L1247" i="6" s="1"/>
  <c r="H1247" i="6" s="1"/>
  <c r="K1246" i="6"/>
  <c r="L1246" i="6" s="1"/>
  <c r="H1246" i="6" s="1"/>
  <c r="K1245" i="6"/>
  <c r="L1245" i="6" s="1"/>
  <c r="H1245" i="6" s="1"/>
  <c r="K1244" i="6"/>
  <c r="L1244" i="6" s="1"/>
  <c r="H1244" i="6" s="1"/>
  <c r="K1243" i="6"/>
  <c r="L1243" i="6" s="1"/>
  <c r="H1243" i="6" s="1"/>
  <c r="K1242" i="6"/>
  <c r="L1242" i="6" s="1"/>
  <c r="H1242" i="6" s="1"/>
  <c r="K1241" i="6"/>
  <c r="L1241" i="6" s="1"/>
  <c r="H1241" i="6" s="1"/>
  <c r="K1240" i="6"/>
  <c r="L1240" i="6" s="1"/>
  <c r="H1240" i="6" s="1"/>
  <c r="K1239" i="6"/>
  <c r="L1239" i="6" s="1"/>
  <c r="H1239" i="6" s="1"/>
  <c r="K1238" i="6"/>
  <c r="L1238" i="6" s="1"/>
  <c r="H1238" i="6" s="1"/>
  <c r="K1237" i="6"/>
  <c r="L1237" i="6" s="1"/>
  <c r="H1237" i="6" s="1"/>
  <c r="K1236" i="6"/>
  <c r="L1236" i="6" s="1"/>
  <c r="H1236" i="6" s="1"/>
  <c r="K1235" i="6"/>
  <c r="L1235" i="6" s="1"/>
  <c r="H1235" i="6" s="1"/>
  <c r="K1234" i="6"/>
  <c r="L1234" i="6" s="1"/>
  <c r="H1234" i="6" s="1"/>
  <c r="K1233" i="6"/>
  <c r="L1233" i="6" s="1"/>
  <c r="H1233" i="6" s="1"/>
  <c r="K1232" i="6"/>
  <c r="L1232" i="6" s="1"/>
  <c r="H1232" i="6" s="1"/>
  <c r="K1231" i="6"/>
  <c r="L1231" i="6" s="1"/>
  <c r="H1231" i="6" s="1"/>
  <c r="K1230" i="6"/>
  <c r="L1230" i="6" s="1"/>
  <c r="H1230" i="6" s="1"/>
  <c r="K1229" i="6"/>
  <c r="L1229" i="6" s="1"/>
  <c r="H1229" i="6" s="1"/>
  <c r="K1228" i="6"/>
  <c r="L1228" i="6" s="1"/>
  <c r="H1228" i="6" s="1"/>
  <c r="K1227" i="6"/>
  <c r="L1227" i="6" s="1"/>
  <c r="H1227" i="6" s="1"/>
  <c r="K1226" i="6"/>
  <c r="L1226" i="6" s="1"/>
  <c r="H1226" i="6" s="1"/>
  <c r="K1225" i="6"/>
  <c r="L1225" i="6" s="1"/>
  <c r="H1225" i="6" s="1"/>
  <c r="K1224" i="6"/>
  <c r="L1224" i="6" s="1"/>
  <c r="H1224" i="6" s="1"/>
  <c r="K1223" i="6"/>
  <c r="L1223" i="6" s="1"/>
  <c r="H1223" i="6" s="1"/>
  <c r="K1222" i="6"/>
  <c r="L1222" i="6" s="1"/>
  <c r="H1222" i="6" s="1"/>
  <c r="K1221" i="6"/>
  <c r="L1221" i="6" s="1"/>
  <c r="H1221" i="6" s="1"/>
  <c r="K1220" i="6"/>
  <c r="L1220" i="6" s="1"/>
  <c r="H1220" i="6" s="1"/>
  <c r="K1219" i="6"/>
  <c r="L1219" i="6" s="1"/>
  <c r="H1219" i="6" s="1"/>
  <c r="K1218" i="6"/>
  <c r="L1218" i="6" s="1"/>
  <c r="H1218" i="6" s="1"/>
  <c r="K1217" i="6"/>
  <c r="L1217" i="6" s="1"/>
  <c r="H1217" i="6" s="1"/>
  <c r="K1216" i="6"/>
  <c r="L1216" i="6" s="1"/>
  <c r="H1216" i="6" s="1"/>
  <c r="K1215" i="6"/>
  <c r="L1215" i="6" s="1"/>
  <c r="H1215" i="6" s="1"/>
  <c r="K1214" i="6"/>
  <c r="L1214" i="6" s="1"/>
  <c r="H1214" i="6" s="1"/>
  <c r="K1213" i="6"/>
  <c r="L1213" i="6" s="1"/>
  <c r="H1213" i="6" s="1"/>
  <c r="K1212" i="6"/>
  <c r="L1212" i="6" s="1"/>
  <c r="H1212" i="6" s="1"/>
  <c r="K1211" i="6"/>
  <c r="L1211" i="6" s="1"/>
  <c r="H1211" i="6" s="1"/>
  <c r="K1210" i="6"/>
  <c r="L1210" i="6" s="1"/>
  <c r="H1210" i="6" s="1"/>
  <c r="K1209" i="6"/>
  <c r="L1209" i="6" s="1"/>
  <c r="H1209" i="6" s="1"/>
  <c r="K1208" i="6"/>
  <c r="L1208" i="6" s="1"/>
  <c r="H1208" i="6" s="1"/>
  <c r="K1207" i="6"/>
  <c r="L1207" i="6" s="1"/>
  <c r="H1207" i="6" s="1"/>
  <c r="K1206" i="6"/>
  <c r="L1206" i="6" s="1"/>
  <c r="H1206" i="6" s="1"/>
  <c r="K1205" i="6"/>
  <c r="L1205" i="6" s="1"/>
  <c r="H1205" i="6" s="1"/>
  <c r="K1204" i="6"/>
  <c r="L1204" i="6" s="1"/>
  <c r="H1204" i="6" s="1"/>
  <c r="K1203" i="6"/>
  <c r="L1203" i="6" s="1"/>
  <c r="H1203" i="6" s="1"/>
  <c r="K1202" i="6"/>
  <c r="L1202" i="6" s="1"/>
  <c r="H1202" i="6" s="1"/>
  <c r="K1201" i="6"/>
  <c r="L1201" i="6" s="1"/>
  <c r="H1201" i="6" s="1"/>
  <c r="K1200" i="6"/>
  <c r="L1200" i="6" s="1"/>
  <c r="H1200" i="6" s="1"/>
  <c r="K1199" i="6"/>
  <c r="L1199" i="6" s="1"/>
  <c r="H1199" i="6" s="1"/>
  <c r="K1198" i="6"/>
  <c r="L1198" i="6" s="1"/>
  <c r="H1198" i="6" s="1"/>
  <c r="K1197" i="6"/>
  <c r="L1197" i="6" s="1"/>
  <c r="H1197" i="6" s="1"/>
  <c r="K1196" i="6"/>
  <c r="L1196" i="6" s="1"/>
  <c r="H1196" i="6" s="1"/>
  <c r="K1195" i="6"/>
  <c r="L1195" i="6" s="1"/>
  <c r="H1195" i="6" s="1"/>
  <c r="K1194" i="6"/>
  <c r="L1194" i="6" s="1"/>
  <c r="H1194" i="6" s="1"/>
  <c r="K1193" i="6"/>
  <c r="L1193" i="6" s="1"/>
  <c r="H1193" i="6" s="1"/>
  <c r="K1192" i="6"/>
  <c r="L1192" i="6" s="1"/>
  <c r="H1192" i="6" s="1"/>
  <c r="K1191" i="6"/>
  <c r="L1191" i="6" s="1"/>
  <c r="H1191" i="6" s="1"/>
  <c r="K1190" i="6"/>
  <c r="L1190" i="6" s="1"/>
  <c r="H1190" i="6" s="1"/>
  <c r="K1189" i="6"/>
  <c r="L1189" i="6" s="1"/>
  <c r="H1189" i="6" s="1"/>
  <c r="K1188" i="6"/>
  <c r="L1188" i="6" s="1"/>
  <c r="H1188" i="6" s="1"/>
  <c r="K1187" i="6"/>
  <c r="L1187" i="6" s="1"/>
  <c r="H1187" i="6" s="1"/>
  <c r="K1186" i="6"/>
  <c r="L1186" i="6" s="1"/>
  <c r="H1186" i="6" s="1"/>
  <c r="K1185" i="6"/>
  <c r="L1185" i="6" s="1"/>
  <c r="H1185" i="6" s="1"/>
  <c r="K1184" i="6"/>
  <c r="L1184" i="6" s="1"/>
  <c r="H1184" i="6" s="1"/>
  <c r="K1183" i="6"/>
  <c r="L1183" i="6" s="1"/>
  <c r="H1183" i="6" s="1"/>
  <c r="K1182" i="6"/>
  <c r="L1182" i="6" s="1"/>
  <c r="H1182" i="6" s="1"/>
  <c r="K1181" i="6"/>
  <c r="L1181" i="6" s="1"/>
  <c r="H1181" i="6" s="1"/>
  <c r="K1180" i="6"/>
  <c r="L1180" i="6" s="1"/>
  <c r="H1180" i="6" s="1"/>
  <c r="K1179" i="6"/>
  <c r="L1179" i="6" s="1"/>
  <c r="H1179" i="6" s="1"/>
  <c r="K1178" i="6"/>
  <c r="L1178" i="6" s="1"/>
  <c r="H1178" i="6" s="1"/>
  <c r="K1177" i="6"/>
  <c r="L1177" i="6" s="1"/>
  <c r="H1177" i="6" s="1"/>
  <c r="K1176" i="6"/>
  <c r="L1176" i="6" s="1"/>
  <c r="H1176" i="6" s="1"/>
  <c r="K1175" i="6"/>
  <c r="L1175" i="6" s="1"/>
  <c r="H1175" i="6" s="1"/>
  <c r="K1174" i="6"/>
  <c r="L1174" i="6" s="1"/>
  <c r="H1174" i="6" s="1"/>
  <c r="K1173" i="6"/>
  <c r="L1173" i="6" s="1"/>
  <c r="H1173" i="6" s="1"/>
  <c r="K1172" i="6"/>
  <c r="L1172" i="6" s="1"/>
  <c r="H1172" i="6" s="1"/>
  <c r="K1171" i="6"/>
  <c r="L1171" i="6" s="1"/>
  <c r="H1171" i="6" s="1"/>
  <c r="K1170" i="6"/>
  <c r="L1170" i="6" s="1"/>
  <c r="H1170" i="6" s="1"/>
  <c r="K1169" i="6"/>
  <c r="L1169" i="6" s="1"/>
  <c r="H1169" i="6" s="1"/>
  <c r="K1168" i="6"/>
  <c r="L1168" i="6" s="1"/>
  <c r="H1168" i="6" s="1"/>
  <c r="K1167" i="6"/>
  <c r="L1167" i="6" s="1"/>
  <c r="H1167" i="6" s="1"/>
  <c r="K1166" i="6"/>
  <c r="L1166" i="6" s="1"/>
  <c r="H1166" i="6" s="1"/>
  <c r="K1165" i="6"/>
  <c r="L1165" i="6" s="1"/>
  <c r="H1165" i="6" s="1"/>
  <c r="K1164" i="6"/>
  <c r="L1164" i="6" s="1"/>
  <c r="H1164" i="6" s="1"/>
  <c r="K1163" i="6"/>
  <c r="L1163" i="6" s="1"/>
  <c r="H1163" i="6" s="1"/>
  <c r="K1162" i="6"/>
  <c r="L1162" i="6" s="1"/>
  <c r="H1162" i="6" s="1"/>
  <c r="K1161" i="6"/>
  <c r="L1161" i="6" s="1"/>
  <c r="H1161" i="6" s="1"/>
  <c r="K1160" i="6"/>
  <c r="L1160" i="6" s="1"/>
  <c r="H1160" i="6" s="1"/>
  <c r="K1159" i="6"/>
  <c r="L1159" i="6" s="1"/>
  <c r="H1159" i="6" s="1"/>
  <c r="K1158" i="6"/>
  <c r="L1158" i="6" s="1"/>
  <c r="H1158" i="6" s="1"/>
  <c r="K1157" i="6"/>
  <c r="L1157" i="6" s="1"/>
  <c r="H1157" i="6" s="1"/>
  <c r="K1156" i="6"/>
  <c r="L1156" i="6" s="1"/>
  <c r="H1156" i="6" s="1"/>
  <c r="K1155" i="6"/>
  <c r="L1155" i="6" s="1"/>
  <c r="H1155" i="6" s="1"/>
  <c r="K1154" i="6"/>
  <c r="L1154" i="6" s="1"/>
  <c r="H1154" i="6" s="1"/>
  <c r="K1153" i="6"/>
  <c r="L1153" i="6" s="1"/>
  <c r="H1153" i="6" s="1"/>
  <c r="K1152" i="6"/>
  <c r="L1152" i="6" s="1"/>
  <c r="H1152" i="6" s="1"/>
  <c r="K1151" i="6"/>
  <c r="L1151" i="6" s="1"/>
  <c r="H1151" i="6" s="1"/>
  <c r="K1150" i="6"/>
  <c r="L1150" i="6" s="1"/>
  <c r="H1150" i="6" s="1"/>
  <c r="K246" i="8"/>
  <c r="K1149" i="6" l="1"/>
  <c r="L1149" i="6" s="1"/>
  <c r="H1149" i="6" s="1"/>
  <c r="K1148" i="6"/>
  <c r="L1148" i="6" s="1"/>
  <c r="H1148" i="6" s="1"/>
  <c r="K1147" i="6"/>
  <c r="L1147" i="6" s="1"/>
  <c r="H1147" i="6" s="1"/>
  <c r="K1146" i="6"/>
  <c r="L1146" i="6" s="1"/>
  <c r="H1146" i="6" s="1"/>
  <c r="K1145" i="6"/>
  <c r="L1145" i="6" s="1"/>
  <c r="H1145" i="6" s="1"/>
  <c r="K1144" i="6"/>
  <c r="L1144" i="6" s="1"/>
  <c r="H1144" i="6" s="1"/>
  <c r="K1143" i="6"/>
  <c r="L1143" i="6" s="1"/>
  <c r="H1143" i="6" s="1"/>
  <c r="K1142" i="6"/>
  <c r="L1142" i="6" s="1"/>
  <c r="H1142" i="6" s="1"/>
  <c r="K1141" i="6"/>
  <c r="L1141" i="6" s="1"/>
  <c r="H1141" i="6" s="1"/>
  <c r="K1140" i="6"/>
  <c r="L1140" i="6" s="1"/>
  <c r="H1140" i="6" s="1"/>
  <c r="K1139" i="6"/>
  <c r="L1139" i="6" s="1"/>
  <c r="H1139" i="6" s="1"/>
  <c r="K1138" i="6"/>
  <c r="L1138" i="6" s="1"/>
  <c r="H1138" i="6" s="1"/>
  <c r="K1137" i="6"/>
  <c r="L1137" i="6" s="1"/>
  <c r="H1137" i="6" s="1"/>
  <c r="K1136" i="6"/>
  <c r="L1136" i="6" s="1"/>
  <c r="H1136" i="6" s="1"/>
  <c r="K1135" i="6"/>
  <c r="L1135" i="6" s="1"/>
  <c r="H1135" i="6" s="1"/>
  <c r="K1134" i="6"/>
  <c r="L1134" i="6" s="1"/>
  <c r="H1134" i="6" s="1"/>
  <c r="K1133" i="6"/>
  <c r="L1133" i="6" s="1"/>
  <c r="H1133" i="6" s="1"/>
  <c r="K1132" i="6"/>
  <c r="L1132" i="6" s="1"/>
  <c r="H1132" i="6" s="1"/>
  <c r="K1131" i="6"/>
  <c r="L1131" i="6" s="1"/>
  <c r="H1131" i="6" s="1"/>
  <c r="K1130" i="6"/>
  <c r="L1130" i="6" s="1"/>
  <c r="H1130" i="6" s="1"/>
  <c r="K1129" i="6"/>
  <c r="L1129" i="6" s="1"/>
  <c r="H1129" i="6" s="1"/>
  <c r="K1128" i="6"/>
  <c r="L1128" i="6" s="1"/>
  <c r="H1128" i="6" s="1"/>
  <c r="K1127" i="6"/>
  <c r="L1127" i="6" s="1"/>
  <c r="H1127" i="6" s="1"/>
  <c r="K1126" i="6"/>
  <c r="L1126" i="6" s="1"/>
  <c r="H1126" i="6" s="1"/>
  <c r="K1125" i="6"/>
  <c r="L1125" i="6" s="1"/>
  <c r="H1125" i="6" s="1"/>
  <c r="K1124" i="6"/>
  <c r="L1124" i="6" s="1"/>
  <c r="H1124" i="6" s="1"/>
  <c r="K1123" i="6"/>
  <c r="L1123" i="6" s="1"/>
  <c r="H1123" i="6" s="1"/>
  <c r="K1122" i="6"/>
  <c r="L1122" i="6" s="1"/>
  <c r="H1122" i="6" s="1"/>
  <c r="K1121" i="6"/>
  <c r="L1121" i="6" s="1"/>
  <c r="H1121" i="6" s="1"/>
  <c r="K1120" i="6"/>
  <c r="L1120" i="6" s="1"/>
  <c r="H1120" i="6" s="1"/>
  <c r="K1119" i="6"/>
  <c r="L1119" i="6" s="1"/>
  <c r="H1119" i="6" s="1"/>
  <c r="K1118" i="6"/>
  <c r="L1118" i="6" s="1"/>
  <c r="H1118" i="6" s="1"/>
  <c r="K1117" i="6"/>
  <c r="L1117" i="6" s="1"/>
  <c r="H1117" i="6" s="1"/>
  <c r="K1116" i="6"/>
  <c r="L1116" i="6" s="1"/>
  <c r="H1116" i="6" s="1"/>
  <c r="K1115" i="6"/>
  <c r="L1115" i="6" s="1"/>
  <c r="H1115" i="6" s="1"/>
  <c r="K1114" i="6"/>
  <c r="L1114" i="6" s="1"/>
  <c r="H1114" i="6" s="1"/>
  <c r="K1113" i="6"/>
  <c r="L1113" i="6" s="1"/>
  <c r="H1113" i="6" s="1"/>
  <c r="K1112" i="6"/>
  <c r="L1112" i="6" s="1"/>
  <c r="H1112" i="6" s="1"/>
  <c r="K1111" i="6"/>
  <c r="L1111" i="6" s="1"/>
  <c r="H1111" i="6" s="1"/>
  <c r="K1110" i="6"/>
  <c r="L1110" i="6" s="1"/>
  <c r="H1110" i="6" s="1"/>
  <c r="K1109" i="6"/>
  <c r="L1109" i="6" s="1"/>
  <c r="H1109" i="6" s="1"/>
  <c r="K1108" i="6"/>
  <c r="L1108" i="6" s="1"/>
  <c r="H1108" i="6" s="1"/>
  <c r="K1107" i="6"/>
  <c r="L1107" i="6" s="1"/>
  <c r="H1107" i="6" s="1"/>
  <c r="K1106" i="6"/>
  <c r="L1106" i="6" s="1"/>
  <c r="H1106" i="6" s="1"/>
  <c r="K1105" i="6"/>
  <c r="L1105" i="6" s="1"/>
  <c r="H1105" i="6" s="1"/>
  <c r="K1104" i="6"/>
  <c r="L1104" i="6" s="1"/>
  <c r="H1104" i="6" s="1"/>
  <c r="K1103" i="6"/>
  <c r="L1103" i="6" s="1"/>
  <c r="H1103" i="6" s="1"/>
  <c r="K1102" i="6"/>
  <c r="L1102" i="6" s="1"/>
  <c r="H1102" i="6" s="1"/>
  <c r="K1101" i="6"/>
  <c r="L1101" i="6" s="1"/>
  <c r="H1101" i="6" s="1"/>
  <c r="K1100" i="6"/>
  <c r="L1100" i="6" s="1"/>
  <c r="H1100" i="6" s="1"/>
  <c r="K1099" i="6"/>
  <c r="L1099" i="6" s="1"/>
  <c r="H1099" i="6" s="1"/>
  <c r="K1098" i="6"/>
  <c r="L1098" i="6" s="1"/>
  <c r="H1098" i="6" s="1"/>
  <c r="K1097" i="6"/>
  <c r="L1097" i="6" s="1"/>
  <c r="H1097" i="6" s="1"/>
  <c r="K1096" i="6"/>
  <c r="L1096" i="6" s="1"/>
  <c r="H1096" i="6" s="1"/>
  <c r="K1095" i="6"/>
  <c r="L1095" i="6" s="1"/>
  <c r="H1095" i="6" s="1"/>
  <c r="K1094" i="6"/>
  <c r="L1094" i="6" s="1"/>
  <c r="H1094" i="6" s="1"/>
  <c r="K1093" i="6"/>
  <c r="L1093" i="6" s="1"/>
  <c r="H1093" i="6" s="1"/>
  <c r="K1092" i="6"/>
  <c r="L1092" i="6" s="1"/>
  <c r="H1092" i="6" s="1"/>
  <c r="K1091" i="6"/>
  <c r="L1091" i="6" s="1"/>
  <c r="H1091" i="6" s="1"/>
  <c r="K1090" i="6"/>
  <c r="L1090" i="6" s="1"/>
  <c r="H1090" i="6" s="1"/>
  <c r="K1089" i="6"/>
  <c r="L1089" i="6" s="1"/>
  <c r="H1089" i="6" s="1"/>
  <c r="K1088" i="6"/>
  <c r="L1088" i="6" s="1"/>
  <c r="H1088" i="6" s="1"/>
  <c r="K1087" i="6"/>
  <c r="L1087" i="6" s="1"/>
  <c r="H1087" i="6" s="1"/>
  <c r="K1086" i="6"/>
  <c r="L1086" i="6" s="1"/>
  <c r="H1086" i="6" s="1"/>
  <c r="K1085" i="6"/>
  <c r="L1085" i="6" s="1"/>
  <c r="H1085" i="6" s="1"/>
  <c r="K1084" i="6"/>
  <c r="L1084" i="6" s="1"/>
  <c r="H1084" i="6" s="1"/>
  <c r="K1083" i="6"/>
  <c r="L1083" i="6" s="1"/>
  <c r="H1083" i="6" s="1"/>
  <c r="K1082" i="6"/>
  <c r="L1082" i="6" s="1"/>
  <c r="H1082" i="6" s="1"/>
  <c r="K1081" i="6"/>
  <c r="L1081" i="6" s="1"/>
  <c r="H1081" i="6" s="1"/>
  <c r="K1080" i="6"/>
  <c r="L1080" i="6" s="1"/>
  <c r="H1080" i="6" s="1"/>
  <c r="K1079" i="6"/>
  <c r="L1079" i="6" s="1"/>
  <c r="H1079" i="6" s="1"/>
  <c r="K1078" i="6"/>
  <c r="L1078" i="6" s="1"/>
  <c r="H1078" i="6" s="1"/>
  <c r="K1077" i="6"/>
  <c r="L1077" i="6" s="1"/>
  <c r="H1077" i="6" s="1"/>
  <c r="K1076" i="6"/>
  <c r="L1076" i="6" s="1"/>
  <c r="H1076" i="6" s="1"/>
  <c r="K1075" i="6"/>
  <c r="L1075" i="6" s="1"/>
  <c r="H1075" i="6" s="1"/>
  <c r="K1074" i="6"/>
  <c r="L1074" i="6" s="1"/>
  <c r="H1074" i="6" s="1"/>
  <c r="K1073" i="6"/>
  <c r="L1073" i="6" s="1"/>
  <c r="H1073" i="6" s="1"/>
  <c r="K1072" i="6"/>
  <c r="L1072" i="6" s="1"/>
  <c r="H1072" i="6" s="1"/>
  <c r="K1071" i="6"/>
  <c r="L1071" i="6" s="1"/>
  <c r="H1071" i="6" s="1"/>
  <c r="K1070" i="6"/>
  <c r="L1070" i="6" s="1"/>
  <c r="H1070" i="6" s="1"/>
  <c r="K1069" i="6"/>
  <c r="L1069" i="6" s="1"/>
  <c r="H1069" i="6" s="1"/>
  <c r="K1068" i="6"/>
  <c r="L1068" i="6" s="1"/>
  <c r="H1068" i="6" s="1"/>
  <c r="K1067" i="6"/>
  <c r="L1067" i="6" s="1"/>
  <c r="H1067" i="6" s="1"/>
  <c r="K1066" i="6"/>
  <c r="L1066" i="6" s="1"/>
  <c r="H1066" i="6" s="1"/>
  <c r="K1065" i="6"/>
  <c r="L1065" i="6" s="1"/>
  <c r="H1065" i="6" s="1"/>
  <c r="K1064" i="6"/>
  <c r="L1064" i="6" s="1"/>
  <c r="H1064" i="6" s="1"/>
  <c r="K1063" i="6"/>
  <c r="L1063" i="6" s="1"/>
  <c r="H1063" i="6" s="1"/>
  <c r="K1062" i="6"/>
  <c r="L1062" i="6" s="1"/>
  <c r="H1062" i="6" s="1"/>
  <c r="K1061" i="6"/>
  <c r="L1061" i="6" s="1"/>
  <c r="H1061" i="6" s="1"/>
  <c r="K1060" i="6"/>
  <c r="L1060" i="6" s="1"/>
  <c r="H1060" i="6" s="1"/>
  <c r="K1059" i="6"/>
  <c r="L1059" i="6" s="1"/>
  <c r="H1059" i="6" s="1"/>
  <c r="K1058" i="6"/>
  <c r="L1058" i="6" s="1"/>
  <c r="H1058" i="6" s="1"/>
  <c r="K1057" i="6"/>
  <c r="L1057" i="6" s="1"/>
  <c r="H1057" i="6" s="1"/>
  <c r="K1056" i="6"/>
  <c r="L1056" i="6" s="1"/>
  <c r="H1056" i="6" s="1"/>
  <c r="K1055" i="6"/>
  <c r="L1055" i="6" s="1"/>
  <c r="H1055" i="6" s="1"/>
  <c r="K1054" i="6"/>
  <c r="L1054" i="6" s="1"/>
  <c r="H1054" i="6" s="1"/>
  <c r="K1053" i="6"/>
  <c r="L1053" i="6" s="1"/>
  <c r="H1053" i="6" s="1"/>
  <c r="K1052" i="6"/>
  <c r="L1052" i="6" s="1"/>
  <c r="H1052" i="6" s="1"/>
  <c r="K1051" i="6"/>
  <c r="L1051" i="6" s="1"/>
  <c r="H1051" i="6" s="1"/>
  <c r="K1050" i="6"/>
  <c r="L1050" i="6" s="1"/>
  <c r="H1050" i="6" s="1"/>
  <c r="K1049" i="6"/>
  <c r="L1049" i="6" s="1"/>
  <c r="H1049" i="6" s="1"/>
  <c r="K1048" i="6"/>
  <c r="L1048" i="6" s="1"/>
  <c r="H1048" i="6" s="1"/>
  <c r="K1047" i="6"/>
  <c r="L1047" i="6" s="1"/>
  <c r="H1047" i="6" s="1"/>
  <c r="K1046" i="6"/>
  <c r="L1046" i="6" s="1"/>
  <c r="H1046" i="6" s="1"/>
  <c r="K1045" i="6"/>
  <c r="L1045" i="6" s="1"/>
  <c r="H1045" i="6" s="1"/>
  <c r="K1044" i="6"/>
  <c r="L1044" i="6" s="1"/>
  <c r="H1044" i="6" s="1"/>
  <c r="K1043" i="6"/>
  <c r="L1043" i="6" s="1"/>
  <c r="H1043" i="6" s="1"/>
  <c r="K1042" i="6"/>
  <c r="L1042" i="6" s="1"/>
  <c r="H1042" i="6" s="1"/>
  <c r="K1041" i="6"/>
  <c r="L1041" i="6" s="1"/>
  <c r="H1041" i="6" s="1"/>
  <c r="K1040" i="6"/>
  <c r="L1040" i="6" s="1"/>
  <c r="H1040" i="6" s="1"/>
  <c r="K1039" i="6"/>
  <c r="L1039" i="6" s="1"/>
  <c r="H1039" i="6" s="1"/>
  <c r="K1038" i="6"/>
  <c r="L1038" i="6" s="1"/>
  <c r="H1038" i="6" s="1"/>
  <c r="K1037" i="6"/>
  <c r="L1037" i="6" s="1"/>
  <c r="H1037" i="6" s="1"/>
  <c r="K1036" i="6"/>
  <c r="L1036" i="6" s="1"/>
  <c r="H1036" i="6" s="1"/>
  <c r="K1035" i="6"/>
  <c r="L1035" i="6" s="1"/>
  <c r="H1035" i="6" s="1"/>
  <c r="K1034" i="6"/>
  <c r="L1034" i="6" s="1"/>
  <c r="H1034" i="6" s="1"/>
  <c r="K1033" i="6"/>
  <c r="L1033" i="6" s="1"/>
  <c r="H1033" i="6" s="1"/>
  <c r="K1032" i="6"/>
  <c r="L1032" i="6" s="1"/>
  <c r="H1032" i="6" s="1"/>
  <c r="K1031" i="6"/>
  <c r="L1031" i="6" s="1"/>
  <c r="H1031" i="6" s="1"/>
  <c r="K1030" i="6"/>
  <c r="L1030" i="6" s="1"/>
  <c r="H1030" i="6" s="1"/>
  <c r="K1029" i="6"/>
  <c r="L1029" i="6" s="1"/>
  <c r="H1029" i="6" s="1"/>
  <c r="K1028" i="6"/>
  <c r="L1028" i="6" s="1"/>
  <c r="H1028" i="6" s="1"/>
  <c r="K1027" i="6"/>
  <c r="L1027" i="6" s="1"/>
  <c r="H1027" i="6" s="1"/>
  <c r="K1026" i="6"/>
  <c r="L1026" i="6" s="1"/>
  <c r="H1026" i="6" s="1"/>
  <c r="K1025" i="6"/>
  <c r="L1025" i="6" s="1"/>
  <c r="H1025" i="6" s="1"/>
  <c r="L1024" i="6"/>
  <c r="H1024" i="6" s="1"/>
  <c r="K1023" i="6"/>
  <c r="L1023" i="6" s="1"/>
  <c r="H1023" i="6" s="1"/>
  <c r="K1022" i="6"/>
  <c r="L1022" i="6" s="1"/>
  <c r="H1022" i="6" s="1"/>
  <c r="K1021" i="6"/>
  <c r="L1021" i="6" s="1"/>
  <c r="H1021" i="6" s="1"/>
  <c r="K1020" i="6"/>
  <c r="L1020" i="6" s="1"/>
  <c r="H1020" i="6" s="1"/>
  <c r="K1019" i="6"/>
  <c r="L1019" i="6" s="1"/>
  <c r="H1019" i="6" s="1"/>
  <c r="K1018" i="6"/>
  <c r="L1018" i="6" s="1"/>
  <c r="H1018" i="6" s="1"/>
  <c r="K1017" i="6"/>
  <c r="L1017" i="6" s="1"/>
  <c r="H1017" i="6" s="1"/>
  <c r="K1016" i="6"/>
  <c r="L1016" i="6" s="1"/>
  <c r="H1016" i="6" s="1"/>
  <c r="K1015" i="6"/>
  <c r="L1015" i="6" s="1"/>
  <c r="H1015" i="6" s="1"/>
  <c r="K1014" i="6"/>
  <c r="L1014" i="6" s="1"/>
  <c r="H1014" i="6" s="1"/>
  <c r="K1013" i="6"/>
  <c r="L1013" i="6" s="1"/>
  <c r="H1013" i="6" s="1"/>
  <c r="K1012" i="6"/>
  <c r="L1012" i="6" s="1"/>
  <c r="H1012" i="6" s="1"/>
  <c r="K1011" i="6"/>
  <c r="L1011" i="6" s="1"/>
  <c r="H1011" i="6" s="1"/>
  <c r="K1010" i="6"/>
  <c r="L1010" i="6" s="1"/>
  <c r="H1010" i="6" s="1"/>
  <c r="K1009" i="6"/>
  <c r="L1009" i="6" s="1"/>
  <c r="H1009" i="6" s="1"/>
  <c r="K1008" i="6"/>
  <c r="L1008" i="6" s="1"/>
  <c r="H1008" i="6" s="1"/>
  <c r="K1007" i="6"/>
  <c r="L1007" i="6" s="1"/>
  <c r="H1007" i="6" s="1"/>
  <c r="K1006" i="6"/>
  <c r="L1006" i="6" s="1"/>
  <c r="H1006" i="6" s="1"/>
  <c r="K1005" i="6"/>
  <c r="L1005" i="6" s="1"/>
  <c r="H1005" i="6" s="1"/>
  <c r="K1004" i="6"/>
  <c r="L1004" i="6" s="1"/>
  <c r="H1004" i="6" s="1"/>
  <c r="K1003" i="6"/>
  <c r="L1003" i="6" s="1"/>
  <c r="H1003" i="6" s="1"/>
  <c r="K1002" i="6"/>
  <c r="L1002" i="6" s="1"/>
  <c r="H1002" i="6" s="1"/>
  <c r="K1001" i="6"/>
  <c r="L1001" i="6" s="1"/>
  <c r="H1001" i="6" s="1"/>
  <c r="J271" i="7" l="1"/>
  <c r="J272" i="7"/>
  <c r="J273" i="7"/>
  <c r="K1000" i="6"/>
  <c r="H1000" i="6" s="1"/>
  <c r="K999" i="6"/>
  <c r="H999" i="6" s="1"/>
  <c r="K998" i="6"/>
  <c r="L998" i="6" s="1"/>
  <c r="H998" i="6" s="1"/>
  <c r="K997" i="6"/>
  <c r="L997" i="6" s="1"/>
  <c r="H997" i="6" s="1"/>
  <c r="K996" i="6"/>
  <c r="L996" i="6" s="1"/>
  <c r="H996" i="6" s="1"/>
  <c r="K995" i="6"/>
  <c r="H995" i="6" s="1"/>
  <c r="K994" i="6"/>
  <c r="H994" i="6" s="1"/>
  <c r="K993" i="6" l="1"/>
  <c r="L993" i="6" s="1"/>
  <c r="H993" i="6" s="1"/>
  <c r="K992" i="6"/>
  <c r="L992" i="6" s="1"/>
  <c r="H992" i="6" s="1"/>
  <c r="K991" i="6"/>
  <c r="L991" i="6" s="1"/>
  <c r="H991" i="6" s="1"/>
  <c r="K990" i="6"/>
  <c r="L990" i="6" s="1"/>
  <c r="H990" i="6" s="1"/>
  <c r="K989" i="6"/>
  <c r="L989" i="6" s="1"/>
  <c r="H989" i="6" s="1"/>
  <c r="K988" i="6"/>
  <c r="L988" i="6" s="1"/>
  <c r="H988" i="6" s="1"/>
  <c r="K987" i="6"/>
  <c r="L987" i="6" s="1"/>
  <c r="H987" i="6" s="1"/>
  <c r="K986" i="6"/>
  <c r="L986" i="6" s="1"/>
  <c r="H986" i="6" s="1"/>
  <c r="K985" i="6"/>
  <c r="L985" i="6" s="1"/>
  <c r="H985" i="6" s="1"/>
  <c r="K984" i="6"/>
  <c r="L984" i="6" s="1"/>
  <c r="H984" i="6" s="1"/>
  <c r="K983" i="6"/>
  <c r="L983" i="6" s="1"/>
  <c r="H983" i="6" s="1"/>
  <c r="K982" i="6"/>
  <c r="L982" i="6" s="1"/>
  <c r="H982" i="6" s="1"/>
  <c r="K981" i="6"/>
  <c r="L981" i="6" s="1"/>
  <c r="H981" i="6" s="1"/>
  <c r="K980" i="6"/>
  <c r="L980" i="6" s="1"/>
  <c r="H980" i="6" s="1"/>
  <c r="K979" i="6"/>
  <c r="L979" i="6" s="1"/>
  <c r="H979" i="6" s="1"/>
  <c r="K978" i="6"/>
  <c r="L978" i="6" s="1"/>
  <c r="H978" i="6" s="1"/>
  <c r="K977" i="6"/>
  <c r="L977" i="6" s="1"/>
  <c r="H977" i="6" s="1"/>
  <c r="K976" i="6"/>
  <c r="L976" i="6" s="1"/>
  <c r="H976" i="6" s="1"/>
  <c r="K245" i="8" l="1"/>
  <c r="K244" i="8"/>
  <c r="K243" i="8"/>
  <c r="K242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241" i="8" l="1"/>
  <c r="K240" i="8"/>
  <c r="K239" i="8"/>
  <c r="H32" i="6"/>
  <c r="L269" i="6" l="1"/>
  <c r="K236" i="6"/>
  <c r="L236" i="6" s="1"/>
  <c r="K229" i="6"/>
  <c r="L229" i="6" s="1"/>
  <c r="K230" i="6"/>
  <c r="L230" i="6" s="1"/>
  <c r="K231" i="6"/>
  <c r="L231" i="6" s="1"/>
  <c r="K232" i="6"/>
  <c r="L232" i="6" s="1"/>
  <c r="K233" i="6"/>
  <c r="L233" i="6" s="1"/>
  <c r="K234" i="6"/>
  <c r="L234" i="6" s="1"/>
  <c r="K235" i="6"/>
  <c r="L235" i="6" s="1"/>
  <c r="K237" i="6"/>
  <c r="L237" i="6" s="1"/>
  <c r="K238" i="6"/>
  <c r="L238" i="6" s="1"/>
  <c r="K239" i="6"/>
  <c r="L239" i="6" s="1"/>
  <c r="K240" i="6"/>
  <c r="L240" i="6" s="1"/>
  <c r="K241" i="6"/>
  <c r="L241" i="6" s="1"/>
  <c r="K242" i="6"/>
  <c r="L242" i="6" s="1"/>
  <c r="K243" i="6"/>
  <c r="L243" i="6" s="1"/>
  <c r="K244" i="6"/>
  <c r="L244" i="6" s="1"/>
  <c r="K245" i="6"/>
  <c r="L245" i="6" s="1"/>
  <c r="K246" i="6"/>
  <c r="L246" i="6" s="1"/>
  <c r="K247" i="6"/>
  <c r="L247" i="6" s="1"/>
  <c r="K248" i="6"/>
  <c r="L248" i="6" s="1"/>
  <c r="K249" i="6"/>
  <c r="L249" i="6" s="1"/>
  <c r="K250" i="6"/>
  <c r="L250" i="6" s="1"/>
  <c r="K251" i="6"/>
  <c r="L251" i="6" s="1"/>
  <c r="K252" i="6"/>
  <c r="L252" i="6" s="1"/>
  <c r="K253" i="6"/>
  <c r="L253" i="6" s="1"/>
  <c r="K254" i="6"/>
  <c r="L254" i="6" s="1"/>
  <c r="K255" i="6"/>
  <c r="L255" i="6" s="1"/>
  <c r="K256" i="6"/>
  <c r="L256" i="6" s="1"/>
  <c r="K257" i="6"/>
  <c r="L257" i="6" s="1"/>
  <c r="K258" i="6"/>
  <c r="L258" i="6" s="1"/>
  <c r="K259" i="6"/>
  <c r="L259" i="6" s="1"/>
  <c r="K260" i="6"/>
  <c r="L260" i="6" s="1"/>
  <c r="K261" i="6"/>
  <c r="L261" i="6" s="1"/>
  <c r="K262" i="6"/>
  <c r="L262" i="6" s="1"/>
  <c r="K263" i="6"/>
  <c r="L263" i="6" s="1"/>
  <c r="K264" i="6"/>
  <c r="L264" i="6" s="1"/>
  <c r="K265" i="6"/>
  <c r="L265" i="6" s="1"/>
  <c r="K266" i="6"/>
  <c r="L266" i="6" s="1"/>
  <c r="K267" i="6"/>
  <c r="L267" i="6" s="1"/>
  <c r="K268" i="6"/>
  <c r="L268" i="6" s="1"/>
  <c r="K270" i="6"/>
  <c r="L270" i="6" s="1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K861" i="6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81" i="6"/>
  <c r="K882" i="6"/>
  <c r="K883" i="6"/>
  <c r="K884" i="6"/>
  <c r="K885" i="6"/>
  <c r="K886" i="6"/>
  <c r="K887" i="6"/>
  <c r="K888" i="6"/>
  <c r="K889" i="6"/>
  <c r="K890" i="6"/>
  <c r="K891" i="6"/>
  <c r="K892" i="6"/>
  <c r="K893" i="6"/>
  <c r="K894" i="6"/>
  <c r="K895" i="6"/>
  <c r="K896" i="6"/>
  <c r="K897" i="6"/>
  <c r="K898" i="6"/>
  <c r="K899" i="6"/>
  <c r="K900" i="6"/>
  <c r="K901" i="6"/>
  <c r="K902" i="6"/>
  <c r="K903" i="6"/>
  <c r="K904" i="6"/>
  <c r="K905" i="6"/>
  <c r="K906" i="6"/>
  <c r="K907" i="6"/>
  <c r="K908" i="6"/>
  <c r="K909" i="6"/>
  <c r="K910" i="6"/>
  <c r="K911" i="6"/>
  <c r="K912" i="6"/>
  <c r="K913" i="6"/>
  <c r="K914" i="6"/>
  <c r="K915" i="6"/>
  <c r="K916" i="6"/>
  <c r="K917" i="6"/>
  <c r="K918" i="6"/>
  <c r="K919" i="6"/>
  <c r="K920" i="6"/>
  <c r="K921" i="6"/>
  <c r="K922" i="6"/>
  <c r="K923" i="6"/>
  <c r="K924" i="6"/>
  <c r="K925" i="6"/>
  <c r="K926" i="6"/>
  <c r="K927" i="6"/>
  <c r="K928" i="6"/>
  <c r="K929" i="6"/>
  <c r="K930" i="6"/>
  <c r="K931" i="6"/>
  <c r="K932" i="6"/>
  <c r="K933" i="6"/>
  <c r="K934" i="6"/>
  <c r="K935" i="6"/>
  <c r="K936" i="6"/>
  <c r="K937" i="6"/>
  <c r="K938" i="6"/>
  <c r="K939" i="6"/>
  <c r="K940" i="6"/>
  <c r="K941" i="6"/>
  <c r="K942" i="6"/>
  <c r="K943" i="6"/>
  <c r="K944" i="6"/>
  <c r="K945" i="6"/>
  <c r="K946" i="6"/>
  <c r="K947" i="6"/>
  <c r="K948" i="6"/>
  <c r="K949" i="6"/>
  <c r="K950" i="6"/>
  <c r="K951" i="6"/>
  <c r="K952" i="6"/>
  <c r="K953" i="6"/>
  <c r="K954" i="6"/>
  <c r="K955" i="6"/>
  <c r="K956" i="6"/>
  <c r="K957" i="6"/>
  <c r="K958" i="6"/>
  <c r="K959" i="6"/>
  <c r="K960" i="6"/>
  <c r="K961" i="6"/>
  <c r="K962" i="6"/>
  <c r="K963" i="6"/>
  <c r="K964" i="6"/>
  <c r="K965" i="6"/>
  <c r="K966" i="6"/>
  <c r="K967" i="6"/>
  <c r="K968" i="6"/>
  <c r="K969" i="6"/>
  <c r="K970" i="6"/>
  <c r="K971" i="6"/>
  <c r="K972" i="6"/>
  <c r="L972" i="6" s="1"/>
  <c r="K973" i="6"/>
  <c r="L973" i="6" s="1"/>
  <c r="K974" i="6"/>
  <c r="L974" i="6" s="1"/>
  <c r="K975" i="6"/>
  <c r="L975" i="6" s="1"/>
  <c r="K228" i="6"/>
  <c r="L228" i="6" s="1"/>
  <c r="L156" i="6"/>
  <c r="K156" i="6"/>
  <c r="H191" i="6" l="1"/>
  <c r="AF47" i="13" l="1"/>
  <c r="O47" i="13"/>
  <c r="O48" i="13" s="1"/>
  <c r="O49" i="13" s="1"/>
  <c r="N47" i="13"/>
  <c r="N48" i="13" s="1"/>
  <c r="N49" i="13" s="1"/>
  <c r="M47" i="13"/>
  <c r="M48" i="13" s="1"/>
  <c r="M49" i="13" s="1"/>
  <c r="L47" i="13"/>
  <c r="L48" i="13" s="1"/>
  <c r="L49" i="13" s="1"/>
  <c r="K47" i="13"/>
  <c r="K48" i="13" s="1"/>
  <c r="K49" i="13" s="1"/>
  <c r="J47" i="13"/>
  <c r="J48" i="13" s="1"/>
  <c r="J49" i="13" s="1"/>
  <c r="I47" i="13"/>
  <c r="I48" i="13" s="1"/>
  <c r="I49" i="13" s="1"/>
  <c r="H47" i="13"/>
  <c r="H48" i="13" s="1"/>
  <c r="H49" i="13" s="1"/>
  <c r="AF45" i="13"/>
  <c r="AF43" i="13"/>
  <c r="AF49" i="13" s="1"/>
  <c r="AA41" i="13"/>
  <c r="Z41" i="13"/>
  <c r="Y41" i="13"/>
  <c r="X41" i="13"/>
  <c r="W41" i="13"/>
  <c r="V41" i="13"/>
  <c r="U41" i="13"/>
  <c r="T41" i="13"/>
  <c r="S41" i="13"/>
  <c r="G41" i="13"/>
  <c r="F41" i="13"/>
  <c r="E41" i="13"/>
  <c r="D41" i="13"/>
  <c r="C41" i="13"/>
  <c r="AA40" i="13"/>
  <c r="Z40" i="13"/>
  <c r="Y40" i="13"/>
  <c r="X40" i="13"/>
  <c r="W40" i="13"/>
  <c r="V40" i="13"/>
  <c r="U40" i="13"/>
  <c r="T40" i="13"/>
  <c r="S40" i="13"/>
  <c r="G40" i="13"/>
  <c r="F40" i="13"/>
  <c r="E40" i="13"/>
  <c r="D40" i="13"/>
  <c r="C40" i="13"/>
  <c r="AA38" i="13"/>
  <c r="Z38" i="13"/>
  <c r="Y38" i="13"/>
  <c r="X38" i="13"/>
  <c r="W38" i="13"/>
  <c r="V38" i="13"/>
  <c r="U38" i="13"/>
  <c r="T38" i="13"/>
  <c r="S38" i="13"/>
  <c r="G38" i="13"/>
  <c r="F38" i="13"/>
  <c r="E38" i="13"/>
  <c r="D38" i="13"/>
  <c r="C38" i="13"/>
  <c r="AA32" i="13"/>
  <c r="Z32" i="13"/>
  <c r="Y32" i="13"/>
  <c r="X32" i="13"/>
  <c r="W32" i="13"/>
  <c r="V32" i="13"/>
  <c r="U32" i="13"/>
  <c r="T32" i="13"/>
  <c r="S32" i="13"/>
  <c r="G32" i="13"/>
  <c r="F32" i="13"/>
  <c r="E32" i="13"/>
  <c r="D32" i="13"/>
  <c r="C32" i="13"/>
  <c r="R29" i="13"/>
  <c r="Q29" i="13"/>
  <c r="P29" i="13"/>
  <c r="AA28" i="13"/>
  <c r="Z28" i="13"/>
  <c r="Y28" i="13"/>
  <c r="X28" i="13"/>
  <c r="W28" i="13"/>
  <c r="V28" i="13"/>
  <c r="U28" i="13"/>
  <c r="T28" i="13"/>
  <c r="S28" i="13"/>
  <c r="G28" i="13"/>
  <c r="F28" i="13"/>
  <c r="E28" i="13"/>
  <c r="D28" i="13"/>
  <c r="C28" i="13"/>
  <c r="Q23" i="13"/>
  <c r="Q36" i="13" s="1"/>
  <c r="P23" i="13"/>
  <c r="P31" i="13" s="1"/>
  <c r="O21" i="13"/>
  <c r="O23" i="13" s="1"/>
  <c r="N21" i="13"/>
  <c r="N23" i="13" s="1"/>
  <c r="N26" i="13" s="1"/>
  <c r="M21" i="13"/>
  <c r="L21" i="13"/>
  <c r="K21" i="13"/>
  <c r="J21" i="13"/>
  <c r="I21" i="13"/>
  <c r="H21" i="13"/>
  <c r="G21" i="13"/>
  <c r="F21" i="13"/>
  <c r="E21" i="13"/>
  <c r="D21" i="13"/>
  <c r="C21" i="13"/>
  <c r="M20" i="13"/>
  <c r="L20" i="13"/>
  <c r="K20" i="13"/>
  <c r="J20" i="13"/>
  <c r="I20" i="13"/>
  <c r="I23" i="13" s="1"/>
  <c r="H20" i="13"/>
  <c r="G20" i="13"/>
  <c r="F20" i="13"/>
  <c r="E20" i="13"/>
  <c r="E23" i="13" s="1"/>
  <c r="D20" i="13"/>
  <c r="C20" i="13"/>
  <c r="M19" i="13"/>
  <c r="L19" i="13"/>
  <c r="L23" i="13" s="1"/>
  <c r="K19" i="13"/>
  <c r="K23" i="13" s="1"/>
  <c r="J19" i="13"/>
  <c r="I19" i="13"/>
  <c r="H19" i="13"/>
  <c r="H23" i="13" s="1"/>
  <c r="H27" i="13" s="1"/>
  <c r="G19" i="13"/>
  <c r="G23" i="13" s="1"/>
  <c r="F19" i="13"/>
  <c r="E19" i="13"/>
  <c r="D19" i="13"/>
  <c r="D23" i="13" s="1"/>
  <c r="D25" i="13" s="1"/>
  <c r="C19" i="13"/>
  <c r="C23" i="13" s="1"/>
  <c r="R14" i="13"/>
  <c r="Q14" i="13"/>
  <c r="P14" i="13"/>
  <c r="AA12" i="13"/>
  <c r="Z12" i="13"/>
  <c r="Y12" i="13"/>
  <c r="X12" i="13"/>
  <c r="W12" i="13"/>
  <c r="V12" i="13"/>
  <c r="U12" i="13"/>
  <c r="U23" i="13" s="1"/>
  <c r="T12" i="13"/>
  <c r="S12" i="13"/>
  <c r="R12" i="13"/>
  <c r="R23" i="13" s="1"/>
  <c r="R31" i="13" s="1"/>
  <c r="Q12" i="13"/>
  <c r="P12" i="13"/>
  <c r="AH11" i="13"/>
  <c r="AH12" i="13" s="1"/>
  <c r="Y11" i="13"/>
  <c r="U11" i="13"/>
  <c r="AA10" i="13"/>
  <c r="AA11" i="13" s="1"/>
  <c r="AA23" i="13" s="1"/>
  <c r="Z10" i="13"/>
  <c r="Z11" i="13" s="1"/>
  <c r="Z23" i="13" s="1"/>
  <c r="Y10" i="13"/>
  <c r="X10" i="13"/>
  <c r="X11" i="13" s="1"/>
  <c r="X23" i="13" s="1"/>
  <c r="W10" i="13"/>
  <c r="W11" i="13" s="1"/>
  <c r="W23" i="13" s="1"/>
  <c r="W27" i="13" s="1"/>
  <c r="V10" i="13"/>
  <c r="V11" i="13" s="1"/>
  <c r="V23" i="13" s="1"/>
  <c r="U10" i="13"/>
  <c r="T10" i="13"/>
  <c r="T11" i="13" s="1"/>
  <c r="T23" i="13" s="1"/>
  <c r="S10" i="13"/>
  <c r="S11" i="13" s="1"/>
  <c r="S23" i="13" s="1"/>
  <c r="S25" i="13" s="1"/>
  <c r="G10" i="13"/>
  <c r="F10" i="13"/>
  <c r="E10" i="13"/>
  <c r="D10" i="13"/>
  <c r="C10" i="13"/>
  <c r="C39" i="4"/>
  <c r="H39" i="4" s="1"/>
  <c r="C38" i="4"/>
  <c r="F38" i="4" s="1"/>
  <c r="E36" i="4"/>
  <c r="F36" i="4"/>
  <c r="G36" i="4"/>
  <c r="H36" i="4"/>
  <c r="D36" i="4"/>
  <c r="H30" i="4"/>
  <c r="G30" i="4"/>
  <c r="F30" i="4"/>
  <c r="E30" i="4"/>
  <c r="D30" i="4"/>
  <c r="C26" i="4"/>
  <c r="E19" i="4"/>
  <c r="F19" i="4"/>
  <c r="G19" i="4"/>
  <c r="H19" i="4"/>
  <c r="D19" i="4"/>
  <c r="J187" i="8" l="1"/>
  <c r="J186" i="8"/>
  <c r="J185" i="8"/>
  <c r="J184" i="8"/>
  <c r="J183" i="8"/>
  <c r="J182" i="8"/>
  <c r="J181" i="8"/>
  <c r="J180" i="8"/>
  <c r="J179" i="8"/>
  <c r="J178" i="8"/>
  <c r="J177" i="8"/>
  <c r="J176" i="8"/>
  <c r="J175" i="8"/>
  <c r="J174" i="8"/>
  <c r="J173" i="8"/>
  <c r="J172" i="8"/>
  <c r="J171" i="8"/>
  <c r="J170" i="8"/>
  <c r="J169" i="8"/>
  <c r="J168" i="8"/>
  <c r="J167" i="8"/>
  <c r="J166" i="8"/>
  <c r="J165" i="8"/>
  <c r="J244" i="8"/>
  <c r="J188" i="8"/>
  <c r="F39" i="4"/>
  <c r="J245" i="8"/>
  <c r="J243" i="8"/>
  <c r="J212" i="8"/>
  <c r="J211" i="8"/>
  <c r="J210" i="8"/>
  <c r="J209" i="8"/>
  <c r="J208" i="8"/>
  <c r="J207" i="8"/>
  <c r="J206" i="8"/>
  <c r="J205" i="8"/>
  <c r="J204" i="8"/>
  <c r="J203" i="8"/>
  <c r="J202" i="8"/>
  <c r="J201" i="8"/>
  <c r="J200" i="8"/>
  <c r="J199" i="8"/>
  <c r="J198" i="8"/>
  <c r="J197" i="8"/>
  <c r="J196" i="8"/>
  <c r="J195" i="8"/>
  <c r="J194" i="8"/>
  <c r="J193" i="8"/>
  <c r="J192" i="8"/>
  <c r="J191" i="8"/>
  <c r="J189" i="8"/>
  <c r="J190" i="8"/>
  <c r="J164" i="8"/>
  <c r="J163" i="8"/>
  <c r="J162" i="8"/>
  <c r="J161" i="8"/>
  <c r="J160" i="8"/>
  <c r="J159" i="8"/>
  <c r="J158" i="8"/>
  <c r="J157" i="8"/>
  <c r="J156" i="8"/>
  <c r="J155" i="8"/>
  <c r="J154" i="8"/>
  <c r="J153" i="8"/>
  <c r="J152" i="8"/>
  <c r="J151" i="8"/>
  <c r="J150" i="8"/>
  <c r="J149" i="8"/>
  <c r="J148" i="8"/>
  <c r="J147" i="8"/>
  <c r="J146" i="8"/>
  <c r="J246" i="8"/>
  <c r="J242" i="8"/>
  <c r="J230" i="8"/>
  <c r="J229" i="8"/>
  <c r="J228" i="8"/>
  <c r="J227" i="8"/>
  <c r="J226" i="8"/>
  <c r="J225" i="8"/>
  <c r="J224" i="8"/>
  <c r="J223" i="8"/>
  <c r="J222" i="8"/>
  <c r="J221" i="8"/>
  <c r="J220" i="8"/>
  <c r="J219" i="8"/>
  <c r="J218" i="8"/>
  <c r="J217" i="8"/>
  <c r="J216" i="8"/>
  <c r="J215" i="8"/>
  <c r="J214" i="8"/>
  <c r="J213" i="8"/>
  <c r="Y23" i="13"/>
  <c r="M23" i="13"/>
  <c r="M26" i="13" s="1"/>
  <c r="E39" i="4"/>
  <c r="G38" i="4"/>
  <c r="D38" i="4"/>
  <c r="H38" i="4"/>
  <c r="E38" i="4"/>
  <c r="G39" i="4"/>
  <c r="D39" i="4"/>
  <c r="U36" i="13"/>
  <c r="U27" i="13"/>
  <c r="U25" i="13"/>
  <c r="U39" i="13"/>
  <c r="U37" i="13"/>
  <c r="U31" i="13"/>
  <c r="U26" i="13"/>
  <c r="Y36" i="13"/>
  <c r="Y27" i="13"/>
  <c r="Y25" i="13"/>
  <c r="Y39" i="13"/>
  <c r="Y37" i="13"/>
  <c r="Y26" i="13"/>
  <c r="Y31" i="13"/>
  <c r="E36" i="13"/>
  <c r="E26" i="13"/>
  <c r="E37" i="13"/>
  <c r="E27" i="13"/>
  <c r="E43" i="13" s="1"/>
  <c r="E45" i="13" s="1"/>
  <c r="E25" i="13"/>
  <c r="E39" i="13"/>
  <c r="E31" i="13"/>
  <c r="I36" i="13"/>
  <c r="I26" i="13"/>
  <c r="I37" i="13"/>
  <c r="I27" i="13"/>
  <c r="I25" i="13"/>
  <c r="I31" i="13"/>
  <c r="M36" i="13"/>
  <c r="M37" i="13"/>
  <c r="M25" i="13"/>
  <c r="L37" i="13"/>
  <c r="L31" i="13"/>
  <c r="L36" i="13"/>
  <c r="L26" i="13"/>
  <c r="D27" i="13"/>
  <c r="S39" i="13"/>
  <c r="S37" i="13"/>
  <c r="S31" i="13"/>
  <c r="S26" i="13"/>
  <c r="S43" i="13" s="1"/>
  <c r="S45" i="13" s="1"/>
  <c r="S46" i="13" s="1"/>
  <c r="S36" i="13"/>
  <c r="W39" i="13"/>
  <c r="W37" i="13"/>
  <c r="W31" i="13"/>
  <c r="W26" i="13"/>
  <c r="W36" i="13"/>
  <c r="AA39" i="13"/>
  <c r="AA37" i="13"/>
  <c r="AA31" i="13"/>
  <c r="AA26" i="13"/>
  <c r="AA36" i="13"/>
  <c r="Z27" i="13"/>
  <c r="Z25" i="13"/>
  <c r="Z36" i="13"/>
  <c r="Z39" i="13"/>
  <c r="Z37" i="13"/>
  <c r="Z31" i="13"/>
  <c r="Z26" i="13"/>
  <c r="O27" i="13"/>
  <c r="O25" i="13"/>
  <c r="O37" i="13"/>
  <c r="O31" i="13"/>
  <c r="O36" i="13"/>
  <c r="O26" i="13"/>
  <c r="W25" i="13"/>
  <c r="W43" i="13" s="1"/>
  <c r="W45" i="13" s="1"/>
  <c r="W46" i="13" s="1"/>
  <c r="AA27" i="13"/>
  <c r="H37" i="13"/>
  <c r="H31" i="13"/>
  <c r="H36" i="13"/>
  <c r="H26" i="13"/>
  <c r="N36" i="13"/>
  <c r="N27" i="13"/>
  <c r="N25" i="13"/>
  <c r="N37" i="13"/>
  <c r="N31" i="13"/>
  <c r="T31" i="13"/>
  <c r="T26" i="13"/>
  <c r="T39" i="13"/>
  <c r="T36" i="13"/>
  <c r="T27" i="13"/>
  <c r="T25" i="13"/>
  <c r="T37" i="13"/>
  <c r="T43" i="13" s="1"/>
  <c r="T45" i="13" s="1"/>
  <c r="T46" i="13" s="1"/>
  <c r="X31" i="13"/>
  <c r="X26" i="13"/>
  <c r="X39" i="13"/>
  <c r="X37" i="13"/>
  <c r="X36" i="13"/>
  <c r="X27" i="13"/>
  <c r="X25" i="13"/>
  <c r="F23" i="13"/>
  <c r="J23" i="13"/>
  <c r="H25" i="13"/>
  <c r="AA25" i="13"/>
  <c r="L27" i="13"/>
  <c r="Q31" i="13"/>
  <c r="D39" i="13"/>
  <c r="D37" i="13"/>
  <c r="D31" i="13"/>
  <c r="D36" i="13"/>
  <c r="D26" i="13"/>
  <c r="D43" i="13" s="1"/>
  <c r="D45" i="13" s="1"/>
  <c r="V27" i="13"/>
  <c r="V25" i="13"/>
  <c r="V36" i="13"/>
  <c r="V39" i="13"/>
  <c r="V37" i="13"/>
  <c r="V31" i="13"/>
  <c r="V26" i="13"/>
  <c r="V43" i="13" s="1"/>
  <c r="V45" i="13" s="1"/>
  <c r="V46" i="13" s="1"/>
  <c r="C27" i="13"/>
  <c r="C25" i="13"/>
  <c r="C39" i="13"/>
  <c r="C37" i="13"/>
  <c r="C31" i="13"/>
  <c r="C36" i="13"/>
  <c r="C26" i="13"/>
  <c r="G27" i="13"/>
  <c r="G25" i="13"/>
  <c r="G43" i="13" s="1"/>
  <c r="G45" i="13" s="1"/>
  <c r="G39" i="13"/>
  <c r="G37" i="13"/>
  <c r="G31" i="13"/>
  <c r="G36" i="13"/>
  <c r="G26" i="13"/>
  <c r="K27" i="13"/>
  <c r="K25" i="13"/>
  <c r="K37" i="13"/>
  <c r="K31" i="13"/>
  <c r="K36" i="13"/>
  <c r="K26" i="13"/>
  <c r="L25" i="13"/>
  <c r="S27" i="13"/>
  <c r="R36" i="13"/>
  <c r="P36" i="13"/>
  <c r="K238" i="8"/>
  <c r="K237" i="8"/>
  <c r="K236" i="8"/>
  <c r="K235" i="8"/>
  <c r="K234" i="8"/>
  <c r="K233" i="8"/>
  <c r="K232" i="8"/>
  <c r="K231" i="8"/>
  <c r="E46" i="13" l="1"/>
  <c r="L244" i="8"/>
  <c r="L188" i="8"/>
  <c r="D46" i="13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L169" i="8"/>
  <c r="L168" i="8"/>
  <c r="L167" i="8"/>
  <c r="L166" i="8"/>
  <c r="L165" i="8"/>
  <c r="C43" i="13"/>
  <c r="C45" i="13" s="1"/>
  <c r="M27" i="13"/>
  <c r="U43" i="13"/>
  <c r="U45" i="13" s="1"/>
  <c r="U46" i="13" s="1"/>
  <c r="G46" i="13"/>
  <c r="L246" i="8"/>
  <c r="L242" i="8"/>
  <c r="L230" i="8"/>
  <c r="L229" i="8"/>
  <c r="L228" i="8"/>
  <c r="L227" i="8"/>
  <c r="L226" i="8"/>
  <c r="L225" i="8"/>
  <c r="L224" i="8"/>
  <c r="L223" i="8"/>
  <c r="L222" i="8"/>
  <c r="L221" i="8"/>
  <c r="L220" i="8"/>
  <c r="L219" i="8"/>
  <c r="L218" i="8"/>
  <c r="L217" i="8"/>
  <c r="L216" i="8"/>
  <c r="L215" i="8"/>
  <c r="L214" i="8"/>
  <c r="L213" i="8"/>
  <c r="AA43" i="13"/>
  <c r="AA45" i="13" s="1"/>
  <c r="AA46" i="13" s="1"/>
  <c r="X43" i="13"/>
  <c r="X45" i="13" s="1"/>
  <c r="X46" i="13" s="1"/>
  <c r="M31" i="13"/>
  <c r="Y43" i="13"/>
  <c r="Y45" i="13" s="1"/>
  <c r="Y46" i="13" s="1"/>
  <c r="Z43" i="13"/>
  <c r="Z45" i="13" s="1"/>
  <c r="Z46" i="13" s="1"/>
  <c r="J36" i="13"/>
  <c r="J27" i="13"/>
  <c r="J25" i="13"/>
  <c r="J37" i="13"/>
  <c r="J31" i="13"/>
  <c r="J26" i="13"/>
  <c r="F36" i="13"/>
  <c r="F27" i="13"/>
  <c r="F25" i="13"/>
  <c r="F39" i="13"/>
  <c r="F37" i="13"/>
  <c r="F31" i="13"/>
  <c r="F26" i="13"/>
  <c r="P42" i="4"/>
  <c r="O42" i="4"/>
  <c r="N42" i="4"/>
  <c r="M42" i="4"/>
  <c r="L42" i="4"/>
  <c r="K42" i="4"/>
  <c r="J42" i="4"/>
  <c r="I42" i="4"/>
  <c r="P38" i="4"/>
  <c r="O38" i="4"/>
  <c r="N38" i="4"/>
  <c r="M38" i="4"/>
  <c r="L38" i="4"/>
  <c r="K38" i="4"/>
  <c r="J38" i="4"/>
  <c r="I38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P27" i="4"/>
  <c r="O27" i="4"/>
  <c r="N27" i="4"/>
  <c r="M27" i="4"/>
  <c r="L27" i="4"/>
  <c r="K27" i="4"/>
  <c r="J27" i="4"/>
  <c r="I27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P12" i="4"/>
  <c r="O12" i="4"/>
  <c r="N12" i="4"/>
  <c r="N21" i="4" s="1"/>
  <c r="M12" i="4"/>
  <c r="L12" i="4"/>
  <c r="K12" i="4"/>
  <c r="J12" i="4"/>
  <c r="J21" i="4" s="1"/>
  <c r="I12" i="4"/>
  <c r="H12" i="4"/>
  <c r="G12" i="4"/>
  <c r="F12" i="4"/>
  <c r="F21" i="4" s="1"/>
  <c r="F24" i="4" s="1"/>
  <c r="E12" i="4"/>
  <c r="D12" i="4"/>
  <c r="P9" i="4"/>
  <c r="O9" i="4"/>
  <c r="N9" i="4"/>
  <c r="M9" i="4"/>
  <c r="L9" i="4"/>
  <c r="K9" i="4"/>
  <c r="J9" i="4"/>
  <c r="I9" i="4"/>
  <c r="H9" i="4"/>
  <c r="G9" i="4"/>
  <c r="F9" i="4"/>
  <c r="E9" i="4"/>
  <c r="D9" i="4"/>
  <c r="J124" i="8" l="1"/>
  <c r="J123" i="8"/>
  <c r="J121" i="8"/>
  <c r="J118" i="8"/>
  <c r="J108" i="8"/>
  <c r="J107" i="8"/>
  <c r="J128" i="8"/>
  <c r="J125" i="8"/>
  <c r="J122" i="8"/>
  <c r="J112" i="8"/>
  <c r="J109" i="8"/>
  <c r="J106" i="8"/>
  <c r="J96" i="8"/>
  <c r="J93" i="8"/>
  <c r="J90" i="8"/>
  <c r="J129" i="8"/>
  <c r="J127" i="8"/>
  <c r="J126" i="8"/>
  <c r="J116" i="8"/>
  <c r="J115" i="8"/>
  <c r="J113" i="8"/>
  <c r="J111" i="8"/>
  <c r="J110" i="8"/>
  <c r="J99" i="8"/>
  <c r="J97" i="8"/>
  <c r="J95" i="8"/>
  <c r="J120" i="8"/>
  <c r="J119" i="8"/>
  <c r="J117" i="8"/>
  <c r="J114" i="8"/>
  <c r="J104" i="8"/>
  <c r="J103" i="8"/>
  <c r="J101" i="8"/>
  <c r="J100" i="8"/>
  <c r="J98" i="8"/>
  <c r="J102" i="8"/>
  <c r="J105" i="8"/>
  <c r="J91" i="8"/>
  <c r="J94" i="8"/>
  <c r="J92" i="8"/>
  <c r="J240" i="8"/>
  <c r="J239" i="8"/>
  <c r="J16" i="8"/>
  <c r="J11" i="8"/>
  <c r="J17" i="8"/>
  <c r="J14" i="8"/>
  <c r="J7" i="8"/>
  <c r="J20" i="8"/>
  <c r="J19" i="8"/>
  <c r="J18" i="8"/>
  <c r="J12" i="8"/>
  <c r="J9" i="8"/>
  <c r="J8" i="8"/>
  <c r="J6" i="8"/>
  <c r="J15" i="8"/>
  <c r="J13" i="8"/>
  <c r="J10" i="8"/>
  <c r="J140" i="8"/>
  <c r="J139" i="8"/>
  <c r="J137" i="8"/>
  <c r="J134" i="8"/>
  <c r="J144" i="8"/>
  <c r="J141" i="8"/>
  <c r="J138" i="8"/>
  <c r="J145" i="8"/>
  <c r="J143" i="8"/>
  <c r="J142" i="8"/>
  <c r="J131" i="8"/>
  <c r="J136" i="8"/>
  <c r="J135" i="8"/>
  <c r="J133" i="8"/>
  <c r="J132" i="8"/>
  <c r="J130" i="8"/>
  <c r="C46" i="13"/>
  <c r="L164" i="8"/>
  <c r="L163" i="8"/>
  <c r="L162" i="8"/>
  <c r="L161" i="8"/>
  <c r="L160" i="8"/>
  <c r="L159" i="8"/>
  <c r="L158" i="8"/>
  <c r="L157" i="8"/>
  <c r="L156" i="8"/>
  <c r="L155" i="8"/>
  <c r="L154" i="8"/>
  <c r="L153" i="8"/>
  <c r="L152" i="8"/>
  <c r="L151" i="8"/>
  <c r="L150" i="8"/>
  <c r="L149" i="8"/>
  <c r="L148" i="8"/>
  <c r="L147" i="8"/>
  <c r="L146" i="8"/>
  <c r="D47" i="13"/>
  <c r="D48" i="13" s="1"/>
  <c r="D49" i="13" s="1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J58" i="8"/>
  <c r="J48" i="8"/>
  <c r="J45" i="8"/>
  <c r="J42" i="8"/>
  <c r="J32" i="8"/>
  <c r="J29" i="8"/>
  <c r="J26" i="8"/>
  <c r="J51" i="8"/>
  <c r="J49" i="8"/>
  <c r="J47" i="8"/>
  <c r="J46" i="8"/>
  <c r="J35" i="8"/>
  <c r="J33" i="8"/>
  <c r="J31" i="8"/>
  <c r="J30" i="8"/>
  <c r="J56" i="8"/>
  <c r="J55" i="8"/>
  <c r="J53" i="8"/>
  <c r="J52" i="8"/>
  <c r="J50" i="8"/>
  <c r="J40" i="8"/>
  <c r="J39" i="8"/>
  <c r="J37" i="8"/>
  <c r="J36" i="8"/>
  <c r="J34" i="8"/>
  <c r="J23" i="8"/>
  <c r="J21" i="8"/>
  <c r="J57" i="8"/>
  <c r="J54" i="8"/>
  <c r="J44" i="8"/>
  <c r="J43" i="8"/>
  <c r="J41" i="8"/>
  <c r="J38" i="8"/>
  <c r="J28" i="8"/>
  <c r="J27" i="8"/>
  <c r="J25" i="8"/>
  <c r="J24" i="8"/>
  <c r="J22" i="8"/>
  <c r="G47" i="13"/>
  <c r="G48" i="13" s="1"/>
  <c r="G49" i="13" s="1"/>
  <c r="M246" i="8"/>
  <c r="G246" i="8" s="1"/>
  <c r="M242" i="8"/>
  <c r="G242" i="8" s="1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J88" i="8"/>
  <c r="J87" i="8"/>
  <c r="J85" i="8"/>
  <c r="J84" i="8"/>
  <c r="J80" i="8"/>
  <c r="J77" i="8"/>
  <c r="J74" i="8"/>
  <c r="J64" i="8"/>
  <c r="J61" i="8"/>
  <c r="J83" i="8"/>
  <c r="J81" i="8"/>
  <c r="J79" i="8"/>
  <c r="J78" i="8"/>
  <c r="J67" i="8"/>
  <c r="J65" i="8"/>
  <c r="J63" i="8"/>
  <c r="J62" i="8"/>
  <c r="J86" i="8"/>
  <c r="J82" i="8"/>
  <c r="J72" i="8"/>
  <c r="J71" i="8"/>
  <c r="J69" i="8"/>
  <c r="J68" i="8"/>
  <c r="J66" i="8"/>
  <c r="J89" i="8"/>
  <c r="J76" i="8"/>
  <c r="J75" i="8"/>
  <c r="J73" i="8"/>
  <c r="J70" i="8"/>
  <c r="J60" i="8"/>
  <c r="J59" i="8"/>
  <c r="J241" i="8"/>
  <c r="F43" i="13"/>
  <c r="F45" i="13" s="1"/>
  <c r="E47" i="13"/>
  <c r="E48" i="13" s="1"/>
  <c r="E49" i="13" s="1"/>
  <c r="M244" i="8"/>
  <c r="G244" i="8" s="1"/>
  <c r="M188" i="8"/>
  <c r="J235" i="8"/>
  <c r="J238" i="8"/>
  <c r="J236" i="8"/>
  <c r="J234" i="8"/>
  <c r="J232" i="8"/>
  <c r="J233" i="8"/>
  <c r="J237" i="8"/>
  <c r="J231" i="8"/>
  <c r="G21" i="4"/>
  <c r="G25" i="4" s="1"/>
  <c r="K21" i="4"/>
  <c r="K25" i="4" s="1"/>
  <c r="O21" i="4"/>
  <c r="O29" i="4" s="1"/>
  <c r="F35" i="4"/>
  <c r="D21" i="4"/>
  <c r="H21" i="4"/>
  <c r="L21" i="4"/>
  <c r="L35" i="4" s="1"/>
  <c r="P21" i="4"/>
  <c r="P37" i="4" s="1"/>
  <c r="F23" i="4"/>
  <c r="E21" i="4"/>
  <c r="I21" i="4"/>
  <c r="I37" i="4" s="1"/>
  <c r="M21" i="4"/>
  <c r="M25" i="4" s="1"/>
  <c r="F37" i="4"/>
  <c r="F34" i="4"/>
  <c r="I34" i="4"/>
  <c r="I29" i="4"/>
  <c r="I35" i="4"/>
  <c r="J35" i="4"/>
  <c r="J37" i="4"/>
  <c r="J29" i="4"/>
  <c r="J25" i="4"/>
  <c r="J34" i="4"/>
  <c r="J23" i="4"/>
  <c r="J24" i="4" s="1"/>
  <c r="K37" i="4"/>
  <c r="K29" i="4"/>
  <c r="K34" i="4"/>
  <c r="K35" i="4"/>
  <c r="K23" i="4"/>
  <c r="K24" i="4" s="1"/>
  <c r="M23" i="4"/>
  <c r="M24" i="4" s="1"/>
  <c r="N35" i="4"/>
  <c r="N23" i="4"/>
  <c r="N24" i="4" s="1"/>
  <c r="N37" i="4"/>
  <c r="N29" i="4"/>
  <c r="N25" i="4"/>
  <c r="N34" i="4"/>
  <c r="L23" i="4"/>
  <c r="L24" i="4" s="1"/>
  <c r="L25" i="4"/>
  <c r="P25" i="4"/>
  <c r="G23" i="4"/>
  <c r="H23" i="4"/>
  <c r="F25" i="4"/>
  <c r="F29" i="4"/>
  <c r="H34" i="4"/>
  <c r="G35" i="4"/>
  <c r="G29" i="4"/>
  <c r="E34" i="4"/>
  <c r="CG32" i="2"/>
  <c r="CH12" i="2"/>
  <c r="CG12" i="2"/>
  <c r="CG16" i="2"/>
  <c r="G34" i="4" l="1"/>
  <c r="L37" i="4"/>
  <c r="I23" i="4"/>
  <c r="I24" i="4" s="1"/>
  <c r="L34" i="4"/>
  <c r="I25" i="4"/>
  <c r="C47" i="13"/>
  <c r="C48" i="13" s="1"/>
  <c r="C49" i="13" s="1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F46" i="13"/>
  <c r="L245" i="8"/>
  <c r="L24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P35" i="4"/>
  <c r="O34" i="4"/>
  <c r="M37" i="4"/>
  <c r="O35" i="4"/>
  <c r="P34" i="4"/>
  <c r="L29" i="4"/>
  <c r="M29" i="4"/>
  <c r="O37" i="4"/>
  <c r="P29" i="4"/>
  <c r="M35" i="4"/>
  <c r="M34" i="4"/>
  <c r="O25" i="4"/>
  <c r="P23" i="4"/>
  <c r="P24" i="4" s="1"/>
  <c r="O23" i="4"/>
  <c r="O24" i="4" s="1"/>
  <c r="D24" i="4"/>
  <c r="D29" i="4"/>
  <c r="D25" i="4"/>
  <c r="D37" i="4"/>
  <c r="D35" i="4"/>
  <c r="D34" i="4"/>
  <c r="D23" i="4"/>
  <c r="F41" i="4"/>
  <c r="E24" i="4"/>
  <c r="E23" i="4"/>
  <c r="E37" i="4"/>
  <c r="E25" i="4"/>
  <c r="E35" i="4"/>
  <c r="E29" i="4"/>
  <c r="H24" i="4"/>
  <c r="H37" i="4"/>
  <c r="H29" i="4"/>
  <c r="H25" i="4"/>
  <c r="H35" i="4"/>
  <c r="G24" i="4"/>
  <c r="G37" i="4"/>
  <c r="L41" i="4"/>
  <c r="N41" i="4"/>
  <c r="K41" i="4"/>
  <c r="J41" i="4"/>
  <c r="I41" i="4"/>
  <c r="CG55" i="2"/>
  <c r="CG54" i="2"/>
  <c r="CG53" i="2"/>
  <c r="CG52" i="2"/>
  <c r="CG51" i="2"/>
  <c r="CG50" i="2"/>
  <c r="CG49" i="2"/>
  <c r="CG48" i="2"/>
  <c r="CG47" i="2"/>
  <c r="CG46" i="2"/>
  <c r="CI55" i="2"/>
  <c r="CH55" i="2"/>
  <c r="CI54" i="2"/>
  <c r="CH54" i="2"/>
  <c r="CI53" i="2"/>
  <c r="CH53" i="2"/>
  <c r="CI52" i="2"/>
  <c r="CH52" i="2"/>
  <c r="CI51" i="2"/>
  <c r="CH51" i="2"/>
  <c r="CI50" i="2"/>
  <c r="CH50" i="2"/>
  <c r="CI49" i="2"/>
  <c r="CH49" i="2"/>
  <c r="CI48" i="2"/>
  <c r="CH48" i="2"/>
  <c r="CI47" i="2"/>
  <c r="CH47" i="2"/>
  <c r="CI46" i="2"/>
  <c r="CH46" i="2"/>
  <c r="CI43" i="2"/>
  <c r="CH43" i="2"/>
  <c r="CG43" i="2"/>
  <c r="CI42" i="2"/>
  <c r="CH42" i="2"/>
  <c r="CG42" i="2"/>
  <c r="CI41" i="2"/>
  <c r="CH41" i="2"/>
  <c r="CG41" i="2"/>
  <c r="CI40" i="2"/>
  <c r="CH40" i="2"/>
  <c r="CG40" i="2"/>
  <c r="CI39" i="2"/>
  <c r="CH39" i="2"/>
  <c r="CG39" i="2"/>
  <c r="CI38" i="2"/>
  <c r="CH38" i="2"/>
  <c r="CG38" i="2"/>
  <c r="CI37" i="2"/>
  <c r="CH37" i="2"/>
  <c r="CG37" i="2"/>
  <c r="CI36" i="2"/>
  <c r="CH36" i="2"/>
  <c r="CG36" i="2"/>
  <c r="CI35" i="2"/>
  <c r="CH35" i="2"/>
  <c r="CG35" i="2"/>
  <c r="CI34" i="2"/>
  <c r="CH34" i="2"/>
  <c r="CG34" i="2"/>
  <c r="CI33" i="2"/>
  <c r="CH33" i="2"/>
  <c r="CG33" i="2"/>
  <c r="CI32" i="2"/>
  <c r="CH32" i="2"/>
  <c r="CI31" i="2"/>
  <c r="CH31" i="2"/>
  <c r="CG31" i="2"/>
  <c r="CH27" i="2"/>
  <c r="CG27" i="2"/>
  <c r="CH26" i="2"/>
  <c r="CG26" i="2"/>
  <c r="CH25" i="2"/>
  <c r="CG25" i="2"/>
  <c r="CH24" i="2"/>
  <c r="CG24" i="2"/>
  <c r="CH23" i="2"/>
  <c r="CG23" i="2"/>
  <c r="CH22" i="2"/>
  <c r="CG22" i="2"/>
  <c r="CH21" i="2"/>
  <c r="CG21" i="2"/>
  <c r="CH20" i="2"/>
  <c r="CG20" i="2"/>
  <c r="CH19" i="2"/>
  <c r="CG19" i="2"/>
  <c r="CH18" i="2"/>
  <c r="CG18" i="2"/>
  <c r="CH17" i="2"/>
  <c r="CG17" i="2"/>
  <c r="CH16" i="2"/>
  <c r="CH15" i="2"/>
  <c r="CG15" i="2"/>
  <c r="CH14" i="2"/>
  <c r="CG14" i="2"/>
  <c r="CH13" i="2"/>
  <c r="CG13" i="2"/>
  <c r="M41" i="4" l="1"/>
  <c r="L88" i="8"/>
  <c r="L87" i="8"/>
  <c r="L85" i="8"/>
  <c r="L86" i="8"/>
  <c r="L82" i="8"/>
  <c r="L72" i="8"/>
  <c r="L71" i="8"/>
  <c r="L69" i="8"/>
  <c r="L68" i="8"/>
  <c r="L66" i="8"/>
  <c r="L89" i="8"/>
  <c r="L84" i="8"/>
  <c r="L76" i="8"/>
  <c r="L75" i="8"/>
  <c r="L73" i="8"/>
  <c r="L70" i="8"/>
  <c r="L60" i="8"/>
  <c r="L59" i="8"/>
  <c r="L80" i="8"/>
  <c r="L77" i="8"/>
  <c r="L74" i="8"/>
  <c r="L64" i="8"/>
  <c r="L61" i="8"/>
  <c r="L83" i="8"/>
  <c r="L81" i="8"/>
  <c r="L79" i="8"/>
  <c r="L78" i="8"/>
  <c r="L67" i="8"/>
  <c r="L65" i="8"/>
  <c r="L63" i="8"/>
  <c r="L62" i="8"/>
  <c r="L241" i="8"/>
  <c r="F47" i="13"/>
  <c r="F48" i="13" s="1"/>
  <c r="F49" i="13" s="1"/>
  <c r="M245" i="8"/>
  <c r="G245" i="8" s="1"/>
  <c r="M243" i="8"/>
  <c r="G243" i="8" s="1"/>
  <c r="M212" i="8"/>
  <c r="M211" i="8"/>
  <c r="M210" i="8"/>
  <c r="M209" i="8"/>
  <c r="M208" i="8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D41" i="4"/>
  <c r="H41" i="4"/>
  <c r="F48" i="4"/>
  <c r="O41" i="4"/>
  <c r="P41" i="4"/>
  <c r="H48" i="4"/>
  <c r="G225" i="8"/>
  <c r="G41" i="4"/>
  <c r="E41" i="4"/>
  <c r="L238" i="8"/>
  <c r="L234" i="8"/>
  <c r="L233" i="8"/>
  <c r="L235" i="8"/>
  <c r="L231" i="8"/>
  <c r="L236" i="8"/>
  <c r="L232" i="8"/>
  <c r="L237" i="8"/>
  <c r="L5" i="8"/>
  <c r="G188" i="8"/>
  <c r="L129" i="8" l="1"/>
  <c r="L127" i="8"/>
  <c r="L126" i="8"/>
  <c r="L116" i="8"/>
  <c r="L115" i="8"/>
  <c r="L113" i="8"/>
  <c r="L111" i="8"/>
  <c r="L110" i="8"/>
  <c r="L120" i="8"/>
  <c r="L119" i="8"/>
  <c r="L117" i="8"/>
  <c r="L114" i="8"/>
  <c r="L104" i="8"/>
  <c r="L103" i="8"/>
  <c r="L101" i="8"/>
  <c r="L100" i="8"/>
  <c r="L98" i="8"/>
  <c r="L124" i="8"/>
  <c r="L123" i="8"/>
  <c r="L121" i="8"/>
  <c r="L118" i="8"/>
  <c r="L108" i="8"/>
  <c r="L107" i="8"/>
  <c r="L105" i="8"/>
  <c r="L102" i="8"/>
  <c r="L128" i="8"/>
  <c r="L125" i="8"/>
  <c r="L122" i="8"/>
  <c r="L112" i="8"/>
  <c r="L109" i="8"/>
  <c r="L106" i="8"/>
  <c r="L96" i="8"/>
  <c r="L93" i="8"/>
  <c r="L90" i="8"/>
  <c r="L99" i="8"/>
  <c r="L97" i="8"/>
  <c r="L91" i="8"/>
  <c r="L94" i="8"/>
  <c r="L92" i="8"/>
  <c r="L95" i="8"/>
  <c r="L240" i="8"/>
  <c r="L239" i="8"/>
  <c r="L20" i="8"/>
  <c r="L18" i="8"/>
  <c r="L12" i="8"/>
  <c r="L9" i="8"/>
  <c r="L8" i="8"/>
  <c r="L6" i="8"/>
  <c r="L16" i="8"/>
  <c r="L15" i="8"/>
  <c r="L13" i="8"/>
  <c r="L11" i="8"/>
  <c r="L10" i="8"/>
  <c r="L17" i="8"/>
  <c r="L14" i="8"/>
  <c r="L19" i="8"/>
  <c r="L7" i="8"/>
  <c r="D48" i="4"/>
  <c r="L56" i="8"/>
  <c r="L55" i="8"/>
  <c r="L53" i="8"/>
  <c r="L52" i="8"/>
  <c r="L50" i="8"/>
  <c r="L40" i="8"/>
  <c r="L39" i="8"/>
  <c r="L37" i="8"/>
  <c r="L36" i="8"/>
  <c r="L34" i="8"/>
  <c r="L23" i="8"/>
  <c r="L21" i="8"/>
  <c r="L57" i="8"/>
  <c r="L54" i="8"/>
  <c r="L44" i="8"/>
  <c r="L43" i="8"/>
  <c r="L41" i="8"/>
  <c r="L38" i="8"/>
  <c r="L28" i="8"/>
  <c r="L27" i="8"/>
  <c r="L25" i="8"/>
  <c r="L24" i="8"/>
  <c r="L22" i="8"/>
  <c r="L58" i="8"/>
  <c r="L48" i="8"/>
  <c r="L45" i="8"/>
  <c r="L42" i="8"/>
  <c r="L32" i="8"/>
  <c r="L29" i="8"/>
  <c r="L26" i="8"/>
  <c r="L51" i="8"/>
  <c r="L49" i="8"/>
  <c r="L47" i="8"/>
  <c r="L46" i="8"/>
  <c r="L35" i="8"/>
  <c r="L33" i="8"/>
  <c r="L31" i="8"/>
  <c r="L30" i="8"/>
  <c r="L145" i="8"/>
  <c r="L143" i="8"/>
  <c r="L142" i="8"/>
  <c r="L131" i="8"/>
  <c r="L136" i="8"/>
  <c r="L135" i="8"/>
  <c r="L133" i="8"/>
  <c r="L132" i="8"/>
  <c r="L130" i="8"/>
  <c r="L140" i="8"/>
  <c r="L139" i="8"/>
  <c r="L137" i="8"/>
  <c r="L134" i="8"/>
  <c r="L144" i="8"/>
  <c r="L141" i="8"/>
  <c r="L138" i="8"/>
  <c r="E48" i="4"/>
  <c r="G48" i="4"/>
  <c r="G217" i="8"/>
  <c r="G213" i="8"/>
  <c r="G230" i="8"/>
  <c r="G224" i="8"/>
  <c r="G214" i="8"/>
  <c r="G222" i="8"/>
  <c r="G216" i="8"/>
  <c r="G227" i="8"/>
  <c r="G218" i="8"/>
  <c r="G215" i="8"/>
  <c r="G228" i="8"/>
  <c r="G229" i="8"/>
  <c r="G220" i="8"/>
  <c r="G221" i="8"/>
  <c r="G223" i="8"/>
  <c r="G219" i="8"/>
  <c r="G226" i="8"/>
  <c r="BG9" i="2"/>
  <c r="BG8" i="2"/>
  <c r="BW9" i="2"/>
  <c r="BW8" i="2"/>
  <c r="BW7" i="2"/>
  <c r="BB9" i="2"/>
  <c r="BB8" i="2"/>
  <c r="G183" i="8" l="1"/>
  <c r="G182" i="8"/>
  <c r="G178" i="8"/>
  <c r="G173" i="8"/>
  <c r="G168" i="8"/>
  <c r="G180" i="8"/>
  <c r="G176" i="8"/>
  <c r="G170" i="8"/>
  <c r="G165" i="8"/>
  <c r="G184" i="8"/>
  <c r="G179" i="8"/>
  <c r="G175" i="8"/>
  <c r="G169" i="8"/>
  <c r="G187" i="8"/>
  <c r="G186" i="8"/>
  <c r="G181" i="8"/>
  <c r="G177" i="8"/>
  <c r="G172" i="8"/>
  <c r="G167" i="8"/>
  <c r="G166" i="8"/>
  <c r="G185" i="8"/>
  <c r="G171" i="8"/>
  <c r="G174" i="8"/>
  <c r="G163" i="8"/>
  <c r="G162" i="8"/>
  <c r="G157" i="8"/>
  <c r="G152" i="8"/>
  <c r="G147" i="8"/>
  <c r="G155" i="8"/>
  <c r="G149" i="8"/>
  <c r="G159" i="8"/>
  <c r="G148" i="8"/>
  <c r="G161" i="8"/>
  <c r="G156" i="8"/>
  <c r="G151" i="8"/>
  <c r="G150" i="8"/>
  <c r="G146" i="8"/>
  <c r="G160" i="8"/>
  <c r="G154" i="8"/>
  <c r="G164" i="8"/>
  <c r="G158" i="8"/>
  <c r="G153" i="8"/>
  <c r="G209" i="8"/>
  <c r="G204" i="8"/>
  <c r="G199" i="8"/>
  <c r="G198" i="8"/>
  <c r="G193" i="8"/>
  <c r="G196" i="8"/>
  <c r="G190" i="8"/>
  <c r="G210" i="8"/>
  <c r="G200" i="8"/>
  <c r="G195" i="8"/>
  <c r="G208" i="8"/>
  <c r="G203" i="8"/>
  <c r="G202" i="8"/>
  <c r="G197" i="8"/>
  <c r="G192" i="8"/>
  <c r="G212" i="8"/>
  <c r="G207" i="8"/>
  <c r="G206" i="8"/>
  <c r="G201" i="8"/>
  <c r="G191" i="8"/>
  <c r="G211" i="8"/>
  <c r="G205" i="8"/>
  <c r="G194" i="8"/>
  <c r="G189" i="8"/>
  <c r="Q4009" i="9"/>
  <c r="R4008" i="9"/>
  <c r="O4004" i="9"/>
  <c r="P4004" i="9" s="1"/>
  <c r="Q4008" i="9"/>
  <c r="R4003" i="9"/>
  <c r="O3999" i="9"/>
  <c r="P3999" i="9" s="1"/>
  <c r="Q4000" i="9" l="1"/>
  <c r="R4009" i="9"/>
  <c r="Q4005" i="9"/>
  <c r="S4009" i="9"/>
  <c r="S4006" i="9"/>
  <c r="R4001" i="9"/>
  <c r="O4005" i="9"/>
  <c r="P4005" i="9" s="1"/>
  <c r="R4010" i="9"/>
  <c r="Q4006" i="9"/>
  <c r="O4010" i="9"/>
  <c r="P4010" i="9" s="1"/>
  <c r="R4004" i="9"/>
  <c r="S4004" i="9"/>
  <c r="L4009" i="9"/>
  <c r="R4002" i="9"/>
  <c r="O4007" i="9"/>
  <c r="P4007" i="9" s="1"/>
  <c r="S4003" i="9"/>
  <c r="Q4007" i="9"/>
  <c r="S4010" i="9"/>
  <c r="F4010" i="9"/>
  <c r="O4009" i="9"/>
  <c r="P4009" i="9" s="1"/>
  <c r="S4008" i="9"/>
  <c r="R4006" i="9"/>
  <c r="Q4004" i="9"/>
  <c r="S4002" i="9"/>
  <c r="Q3998" i="9"/>
  <c r="S3997" i="9"/>
  <c r="R3996" i="9"/>
  <c r="Q3995" i="9"/>
  <c r="Q3994" i="9"/>
  <c r="Q4010" i="9"/>
  <c r="O4008" i="9"/>
  <c r="P4008" i="9" s="1"/>
  <c r="S4007" i="9"/>
  <c r="O4006" i="9"/>
  <c r="P4006" i="9" s="1"/>
  <c r="S4005" i="9"/>
  <c r="Q4003" i="9"/>
  <c r="Q4002" i="9"/>
  <c r="S4001" i="9"/>
  <c r="S4000" i="9"/>
  <c r="S3999" i="9"/>
  <c r="O3998" i="9"/>
  <c r="P3998" i="9" s="1"/>
  <c r="R3997" i="9"/>
  <c r="Q3996" i="9"/>
  <c r="O3995" i="9"/>
  <c r="P3995" i="9" s="1"/>
  <c r="O3993" i="9"/>
  <c r="P3993" i="9" s="1"/>
  <c r="S3992" i="9"/>
  <c r="R3991" i="9"/>
  <c r="R4007" i="9"/>
  <c r="R4005" i="9"/>
  <c r="O4003" i="9"/>
  <c r="P4003" i="9" s="1"/>
  <c r="Q4001" i="9"/>
  <c r="R4000" i="9"/>
  <c r="R3999" i="9"/>
  <c r="S3998" i="9"/>
  <c r="Q3997" i="9"/>
  <c r="O3996" i="9"/>
  <c r="P3996" i="9" s="1"/>
  <c r="S3995" i="9"/>
  <c r="S3994" i="9"/>
  <c r="O3994" i="9"/>
  <c r="P3994" i="9" s="1"/>
  <c r="S3993" i="9"/>
  <c r="R3992" i="9"/>
  <c r="Q3991" i="9"/>
  <c r="Q3990" i="9"/>
  <c r="Q3989" i="9"/>
  <c r="O3988" i="9"/>
  <c r="P3988" i="9" s="1"/>
  <c r="S3987" i="9"/>
  <c r="S3986" i="9"/>
  <c r="O3986" i="9"/>
  <c r="P3986" i="9" s="1"/>
  <c r="S3985" i="9"/>
  <c r="R3984" i="9"/>
  <c r="Q3983" i="9"/>
  <c r="Q3982" i="9"/>
  <c r="Q3981" i="9"/>
  <c r="O3980" i="9"/>
  <c r="P3980" i="9" s="1"/>
  <c r="O4002" i="9"/>
  <c r="P4002" i="9" s="1"/>
  <c r="O4001" i="9"/>
  <c r="P4001" i="9" s="1"/>
  <c r="O4000" i="9"/>
  <c r="P4000" i="9" s="1"/>
  <c r="Q3999" i="9"/>
  <c r="R3998" i="9"/>
  <c r="O3997" i="9"/>
  <c r="P3997" i="9" s="1"/>
  <c r="S3996" i="9"/>
  <c r="R3995" i="9"/>
  <c r="R3994" i="9"/>
  <c r="R3993" i="9"/>
  <c r="Q3992" i="9"/>
  <c r="O3991" i="9"/>
  <c r="P3991" i="9" s="1"/>
  <c r="O3989" i="9"/>
  <c r="P3989" i="9" s="1"/>
  <c r="S3988" i="9"/>
  <c r="R3987" i="9"/>
  <c r="R3986" i="9"/>
  <c r="R3985" i="9"/>
  <c r="Q3984" i="9"/>
  <c r="O3983" i="9"/>
  <c r="P3983" i="9" s="1"/>
  <c r="O3981" i="9"/>
  <c r="P3981" i="9" s="1"/>
  <c r="S3980" i="9"/>
  <c r="R3979" i="9"/>
  <c r="R3978" i="9"/>
  <c r="R3977" i="9"/>
  <c r="Q3976" i="9"/>
  <c r="S3991" i="9"/>
  <c r="R3990" i="9"/>
  <c r="Q3988" i="9"/>
  <c r="R3983" i="9"/>
  <c r="R3981" i="9"/>
  <c r="S3979" i="9"/>
  <c r="O3978" i="9"/>
  <c r="P3978" i="9" s="1"/>
  <c r="O3977" i="9"/>
  <c r="P3977" i="9" s="1"/>
  <c r="O3976" i="9"/>
  <c r="P3976" i="9" s="1"/>
  <c r="S3975" i="9"/>
  <c r="S3974" i="9"/>
  <c r="O3974" i="9"/>
  <c r="P3974" i="9" s="1"/>
  <c r="S3973" i="9"/>
  <c r="R3972" i="9"/>
  <c r="Q3971" i="9"/>
  <c r="Q3970" i="9"/>
  <c r="Q3969" i="9"/>
  <c r="O3968" i="9"/>
  <c r="P3968" i="9" s="1"/>
  <c r="S3967" i="9"/>
  <c r="S3966" i="9"/>
  <c r="O3966" i="9"/>
  <c r="P3966" i="9" s="1"/>
  <c r="S3965" i="9"/>
  <c r="R3964" i="9"/>
  <c r="Q3963" i="9"/>
  <c r="Q3962" i="9"/>
  <c r="Q3961" i="9"/>
  <c r="O3960" i="9"/>
  <c r="P3960" i="9" s="1"/>
  <c r="S3959" i="9"/>
  <c r="S3958" i="9"/>
  <c r="O3958" i="9"/>
  <c r="P3958" i="9" s="1"/>
  <c r="S3957" i="9"/>
  <c r="R3956" i="9"/>
  <c r="O3990" i="9"/>
  <c r="P3990" i="9" s="1"/>
  <c r="S3989" i="9"/>
  <c r="Q3987" i="9"/>
  <c r="Q3985" i="9"/>
  <c r="S3982" i="9"/>
  <c r="R3980" i="9"/>
  <c r="Q3979" i="9"/>
  <c r="S3978" i="9"/>
  <c r="R3975" i="9"/>
  <c r="R3974" i="9"/>
  <c r="R3973" i="9"/>
  <c r="Q3972" i="9"/>
  <c r="O3971" i="9"/>
  <c r="P3971" i="9" s="1"/>
  <c r="O3969" i="9"/>
  <c r="P3969" i="9" s="1"/>
  <c r="S3968" i="9"/>
  <c r="R3967" i="9"/>
  <c r="R3966" i="9"/>
  <c r="R3965" i="9"/>
  <c r="Q3964" i="9"/>
  <c r="O3963" i="9"/>
  <c r="P3963" i="9" s="1"/>
  <c r="O3961" i="9"/>
  <c r="P3961" i="9" s="1"/>
  <c r="S3960" i="9"/>
  <c r="R3959" i="9"/>
  <c r="R3958" i="9"/>
  <c r="R3957" i="9"/>
  <c r="Q3956" i="9"/>
  <c r="O3955" i="9"/>
  <c r="P3955" i="9" s="1"/>
  <c r="O3953" i="9"/>
  <c r="P3953" i="9" s="1"/>
  <c r="S3952" i="9"/>
  <c r="R3951" i="9"/>
  <c r="O3992" i="9"/>
  <c r="P3992" i="9" s="1"/>
  <c r="R3989" i="9"/>
  <c r="O3987" i="9"/>
  <c r="P3987" i="9" s="1"/>
  <c r="O3985" i="9"/>
  <c r="P3985" i="9" s="1"/>
  <c r="S3984" i="9"/>
  <c r="R3982" i="9"/>
  <c r="Q3980" i="9"/>
  <c r="O3979" i="9"/>
  <c r="P3979" i="9" s="1"/>
  <c r="Q3978" i="9"/>
  <c r="S3977" i="9"/>
  <c r="S3976" i="9"/>
  <c r="Q3975" i="9"/>
  <c r="Q3974" i="9"/>
  <c r="Q3973" i="9"/>
  <c r="O3972" i="9"/>
  <c r="P3972" i="9" s="1"/>
  <c r="S3971" i="9"/>
  <c r="S3970" i="9"/>
  <c r="O3970" i="9"/>
  <c r="P3970" i="9" s="1"/>
  <c r="S3969" i="9"/>
  <c r="R3968" i="9"/>
  <c r="Q3967" i="9"/>
  <c r="Q3966" i="9"/>
  <c r="Q3965" i="9"/>
  <c r="O3964" i="9"/>
  <c r="P3964" i="9" s="1"/>
  <c r="S3963" i="9"/>
  <c r="S3962" i="9"/>
  <c r="O3962" i="9"/>
  <c r="P3962" i="9" s="1"/>
  <c r="S3961" i="9"/>
  <c r="R3960" i="9"/>
  <c r="Q3959" i="9"/>
  <c r="Q3958" i="9"/>
  <c r="Q3957" i="9"/>
  <c r="O3956" i="9"/>
  <c r="P3956" i="9" s="1"/>
  <c r="Q3993" i="9"/>
  <c r="S3990" i="9"/>
  <c r="R3988" i="9"/>
  <c r="Q3986" i="9"/>
  <c r="O3984" i="9"/>
  <c r="P3984" i="9" s="1"/>
  <c r="S3983" i="9"/>
  <c r="O3982" i="9"/>
  <c r="P3982" i="9" s="1"/>
  <c r="S3981" i="9"/>
  <c r="Q3977" i="9"/>
  <c r="R3976" i="9"/>
  <c r="O3975" i="9"/>
  <c r="P3975" i="9" s="1"/>
  <c r="O3973" i="9"/>
  <c r="P3973" i="9" s="1"/>
  <c r="S3972" i="9"/>
  <c r="R3971" i="9"/>
  <c r="R3970" i="9"/>
  <c r="R3969" i="9"/>
  <c r="Q3968" i="9"/>
  <c r="O3967" i="9"/>
  <c r="P3967" i="9" s="1"/>
  <c r="O3965" i="9"/>
  <c r="P3965" i="9" s="1"/>
  <c r="S3964" i="9"/>
  <c r="R3963" i="9"/>
  <c r="R3962" i="9"/>
  <c r="R3961" i="9"/>
  <c r="Q3960" i="9"/>
  <c r="O3959" i="9"/>
  <c r="P3959" i="9" s="1"/>
  <c r="O3957" i="9"/>
  <c r="P3957" i="9" s="1"/>
  <c r="S3956" i="9"/>
  <c r="R3955" i="9"/>
  <c r="R3954" i="9"/>
  <c r="R3953" i="9"/>
  <c r="Q3952" i="9"/>
  <c r="O3951" i="9"/>
  <c r="P3951" i="9" s="1"/>
  <c r="S3954" i="9"/>
  <c r="R3952" i="9"/>
  <c r="Q3950" i="9"/>
  <c r="Q3949" i="9"/>
  <c r="O3948" i="9"/>
  <c r="P3948" i="9" s="1"/>
  <c r="S3947" i="9"/>
  <c r="S3946" i="9"/>
  <c r="O3946" i="9"/>
  <c r="P3946" i="9" s="1"/>
  <c r="S3945" i="9"/>
  <c r="R3944" i="9"/>
  <c r="Q3943" i="9"/>
  <c r="Q3942" i="9"/>
  <c r="Q3941" i="9"/>
  <c r="O3940" i="9"/>
  <c r="P3940" i="9" s="1"/>
  <c r="S3939" i="9"/>
  <c r="S3938" i="9"/>
  <c r="O3938" i="9"/>
  <c r="P3938" i="9" s="1"/>
  <c r="S3937" i="9"/>
  <c r="R3936" i="9"/>
  <c r="Q3935" i="9"/>
  <c r="Q3934" i="9"/>
  <c r="Q3933" i="9"/>
  <c r="O3932" i="9"/>
  <c r="P3932" i="9" s="1"/>
  <c r="S3931" i="9"/>
  <c r="S3930" i="9"/>
  <c r="O3930" i="9"/>
  <c r="P3930" i="9" s="1"/>
  <c r="S3929" i="9"/>
  <c r="R3928" i="9"/>
  <c r="Q3927" i="9"/>
  <c r="Q3926" i="9"/>
  <c r="Q3925" i="9"/>
  <c r="O3924" i="9"/>
  <c r="P3924" i="9" s="1"/>
  <c r="S3923" i="9"/>
  <c r="S3922" i="9"/>
  <c r="O3922" i="9"/>
  <c r="P3922" i="9" s="1"/>
  <c r="S3921" i="9"/>
  <c r="R3920" i="9"/>
  <c r="Q3919" i="9"/>
  <c r="Q3918" i="9"/>
  <c r="Q3917" i="9"/>
  <c r="O3916" i="9"/>
  <c r="P3916" i="9" s="1"/>
  <c r="S3915" i="9"/>
  <c r="S3914" i="9"/>
  <c r="O3914" i="9"/>
  <c r="P3914" i="9" s="1"/>
  <c r="S3913" i="9"/>
  <c r="R3912" i="9"/>
  <c r="Q3911" i="9"/>
  <c r="Q3910" i="9"/>
  <c r="Q3909" i="9"/>
  <c r="O3908" i="9"/>
  <c r="P3908" i="9" s="1"/>
  <c r="S3907" i="9"/>
  <c r="S3906" i="9"/>
  <c r="O3906" i="9"/>
  <c r="P3906" i="9" s="1"/>
  <c r="S3905" i="9"/>
  <c r="R3904" i="9"/>
  <c r="Q3903" i="9"/>
  <c r="Q3902" i="9"/>
  <c r="Q3901" i="9"/>
  <c r="O3900" i="9"/>
  <c r="P3900" i="9" s="1"/>
  <c r="Q3954" i="9"/>
  <c r="O3952" i="9"/>
  <c r="P3952" i="9" s="1"/>
  <c r="S3951" i="9"/>
  <c r="O3949" i="9"/>
  <c r="P3949" i="9" s="1"/>
  <c r="S3948" i="9"/>
  <c r="R3947" i="9"/>
  <c r="R3946" i="9"/>
  <c r="R3945" i="9"/>
  <c r="Q3944" i="9"/>
  <c r="O3943" i="9"/>
  <c r="P3943" i="9" s="1"/>
  <c r="O3941" i="9"/>
  <c r="P3941" i="9" s="1"/>
  <c r="S3940" i="9"/>
  <c r="R3939" i="9"/>
  <c r="R3938" i="9"/>
  <c r="R3937" i="9"/>
  <c r="Q3936" i="9"/>
  <c r="O3935" i="9"/>
  <c r="P3935" i="9" s="1"/>
  <c r="O3933" i="9"/>
  <c r="P3933" i="9" s="1"/>
  <c r="S3932" i="9"/>
  <c r="R3931" i="9"/>
  <c r="R3930" i="9"/>
  <c r="R3929" i="9"/>
  <c r="Q3928" i="9"/>
  <c r="O3927" i="9"/>
  <c r="P3927" i="9" s="1"/>
  <c r="O3925" i="9"/>
  <c r="P3925" i="9" s="1"/>
  <c r="S3924" i="9"/>
  <c r="R3923" i="9"/>
  <c r="R3922" i="9"/>
  <c r="R3921" i="9"/>
  <c r="Q3920" i="9"/>
  <c r="O3919" i="9"/>
  <c r="P3919" i="9" s="1"/>
  <c r="O3917" i="9"/>
  <c r="P3917" i="9" s="1"/>
  <c r="S3916" i="9"/>
  <c r="R3915" i="9"/>
  <c r="R3914" i="9"/>
  <c r="R3913" i="9"/>
  <c r="Q3912" i="9"/>
  <c r="O3911" i="9"/>
  <c r="P3911" i="9" s="1"/>
  <c r="O3909" i="9"/>
  <c r="P3909" i="9" s="1"/>
  <c r="S3908" i="9"/>
  <c r="R3907" i="9"/>
  <c r="R3906" i="9"/>
  <c r="R3905" i="9"/>
  <c r="Q3904" i="9"/>
  <c r="O3903" i="9"/>
  <c r="P3903" i="9" s="1"/>
  <c r="O3901" i="9"/>
  <c r="P3901" i="9" s="1"/>
  <c r="S3900" i="9"/>
  <c r="R3899" i="9"/>
  <c r="R3898" i="9"/>
  <c r="R3897" i="9"/>
  <c r="Q3896" i="9"/>
  <c r="S3955" i="9"/>
  <c r="O3954" i="9"/>
  <c r="P3954" i="9" s="1"/>
  <c r="S3953" i="9"/>
  <c r="Q3951" i="9"/>
  <c r="S3950" i="9"/>
  <c r="O3950" i="9"/>
  <c r="P3950" i="9" s="1"/>
  <c r="S3949" i="9"/>
  <c r="R3948" i="9"/>
  <c r="Q3947" i="9"/>
  <c r="Q3946" i="9"/>
  <c r="Q3945" i="9"/>
  <c r="O3944" i="9"/>
  <c r="P3944" i="9" s="1"/>
  <c r="S3943" i="9"/>
  <c r="S3942" i="9"/>
  <c r="O3942" i="9"/>
  <c r="P3942" i="9" s="1"/>
  <c r="S3941" i="9"/>
  <c r="R3940" i="9"/>
  <c r="Q3939" i="9"/>
  <c r="Q3938" i="9"/>
  <c r="Q3937" i="9"/>
  <c r="O3936" i="9"/>
  <c r="P3936" i="9" s="1"/>
  <c r="S3935" i="9"/>
  <c r="S3934" i="9"/>
  <c r="O3934" i="9"/>
  <c r="P3934" i="9" s="1"/>
  <c r="S3933" i="9"/>
  <c r="R3932" i="9"/>
  <c r="Q3931" i="9"/>
  <c r="Q3930" i="9"/>
  <c r="Q3929" i="9"/>
  <c r="O3928" i="9"/>
  <c r="P3928" i="9" s="1"/>
  <c r="S3927" i="9"/>
  <c r="S3926" i="9"/>
  <c r="O3926" i="9"/>
  <c r="P3926" i="9" s="1"/>
  <c r="S3925" i="9"/>
  <c r="R3924" i="9"/>
  <c r="Q3923" i="9"/>
  <c r="Q3922" i="9"/>
  <c r="Q3921" i="9"/>
  <c r="O3920" i="9"/>
  <c r="P3920" i="9" s="1"/>
  <c r="S3919" i="9"/>
  <c r="S3918" i="9"/>
  <c r="O3918" i="9"/>
  <c r="P3918" i="9" s="1"/>
  <c r="S3917" i="9"/>
  <c r="R3916" i="9"/>
  <c r="Q3915" i="9"/>
  <c r="Q3914" i="9"/>
  <c r="Q3913" i="9"/>
  <c r="O3912" i="9"/>
  <c r="P3912" i="9" s="1"/>
  <c r="S3911" i="9"/>
  <c r="S3910" i="9"/>
  <c r="O3910" i="9"/>
  <c r="P3910" i="9" s="1"/>
  <c r="S3909" i="9"/>
  <c r="R3908" i="9"/>
  <c r="Q3907" i="9"/>
  <c r="Q3906" i="9"/>
  <c r="Q3905" i="9"/>
  <c r="O3904" i="9"/>
  <c r="P3904" i="9" s="1"/>
  <c r="S3903" i="9"/>
  <c r="S3902" i="9"/>
  <c r="O3902" i="9"/>
  <c r="P3902" i="9" s="1"/>
  <c r="S3901" i="9"/>
  <c r="R3900" i="9"/>
  <c r="Q3899" i="9"/>
  <c r="Q3898" i="9"/>
  <c r="Q3955" i="9"/>
  <c r="Q3953" i="9"/>
  <c r="R3950" i="9"/>
  <c r="R3949" i="9"/>
  <c r="Q3948" i="9"/>
  <c r="O3947" i="9"/>
  <c r="P3947" i="9" s="1"/>
  <c r="O3945" i="9"/>
  <c r="P3945" i="9" s="1"/>
  <c r="S3944" i="9"/>
  <c r="R3943" i="9"/>
  <c r="R3942" i="9"/>
  <c r="R3941" i="9"/>
  <c r="Q3940" i="9"/>
  <c r="O3939" i="9"/>
  <c r="P3939" i="9" s="1"/>
  <c r="O3937" i="9"/>
  <c r="P3937" i="9" s="1"/>
  <c r="S3936" i="9"/>
  <c r="R3935" i="9"/>
  <c r="R3934" i="9"/>
  <c r="R3933" i="9"/>
  <c r="Q3932" i="9"/>
  <c r="O3931" i="9"/>
  <c r="P3931" i="9" s="1"/>
  <c r="O3929" i="9"/>
  <c r="P3929" i="9" s="1"/>
  <c r="S3928" i="9"/>
  <c r="R3927" i="9"/>
  <c r="R3926" i="9"/>
  <c r="R3925" i="9"/>
  <c r="Q3924" i="9"/>
  <c r="O3923" i="9"/>
  <c r="P3923" i="9" s="1"/>
  <c r="O3921" i="9"/>
  <c r="P3921" i="9" s="1"/>
  <c r="S3920" i="9"/>
  <c r="R3919" i="9"/>
  <c r="R3918" i="9"/>
  <c r="R3917" i="9"/>
  <c r="Q3916" i="9"/>
  <c r="O3915" i="9"/>
  <c r="P3915" i="9" s="1"/>
  <c r="O3913" i="9"/>
  <c r="P3913" i="9" s="1"/>
  <c r="S3912" i="9"/>
  <c r="R3911" i="9"/>
  <c r="R3910" i="9"/>
  <c r="R3909" i="9"/>
  <c r="Q3908" i="9"/>
  <c r="O3907" i="9"/>
  <c r="P3907" i="9" s="1"/>
  <c r="O3905" i="9"/>
  <c r="P3905" i="9" s="1"/>
  <c r="S3904" i="9"/>
  <c r="R3903" i="9"/>
  <c r="R3902" i="9"/>
  <c r="R3901" i="9"/>
  <c r="Q3900" i="9"/>
  <c r="O3899" i="9"/>
  <c r="P3899" i="9" s="1"/>
  <c r="O3897" i="9"/>
  <c r="P3897" i="9" s="1"/>
  <c r="S3896" i="9"/>
  <c r="R3895" i="9"/>
  <c r="R3894" i="9"/>
  <c r="R3896" i="9"/>
  <c r="Q3895" i="9"/>
  <c r="S3894" i="9"/>
  <c r="R3893" i="9"/>
  <c r="Q3892" i="9"/>
  <c r="O3891" i="9"/>
  <c r="P3891" i="9" s="1"/>
  <c r="O3889" i="9"/>
  <c r="P3889" i="9" s="1"/>
  <c r="S3888" i="9"/>
  <c r="R3887" i="9"/>
  <c r="R3886" i="9"/>
  <c r="R3885" i="9"/>
  <c r="Q3884" i="9"/>
  <c r="O3883" i="9"/>
  <c r="P3883" i="9" s="1"/>
  <c r="O3881" i="9"/>
  <c r="P3881" i="9" s="1"/>
  <c r="S3880" i="9"/>
  <c r="R3879" i="9"/>
  <c r="R3878" i="9"/>
  <c r="R3877" i="9"/>
  <c r="Q3876" i="9"/>
  <c r="O3875" i="9"/>
  <c r="P3875" i="9" s="1"/>
  <c r="O3873" i="9"/>
  <c r="P3873" i="9" s="1"/>
  <c r="S3872" i="9"/>
  <c r="R3871" i="9"/>
  <c r="R3870" i="9"/>
  <c r="R3869" i="9"/>
  <c r="Q3868" i="9"/>
  <c r="O3867" i="9"/>
  <c r="P3867" i="9" s="1"/>
  <c r="O3865" i="9"/>
  <c r="P3865" i="9" s="1"/>
  <c r="S3864" i="9"/>
  <c r="R3863" i="9"/>
  <c r="R3862" i="9"/>
  <c r="R3861" i="9"/>
  <c r="Q3860" i="9"/>
  <c r="O3859" i="9"/>
  <c r="P3859" i="9" s="1"/>
  <c r="O3857" i="9"/>
  <c r="P3857" i="9" s="1"/>
  <c r="S3856" i="9"/>
  <c r="R3855" i="9"/>
  <c r="R3854" i="9"/>
  <c r="R3853" i="9"/>
  <c r="Q3852" i="9"/>
  <c r="O3851" i="9"/>
  <c r="P3851" i="9" s="1"/>
  <c r="O3849" i="9"/>
  <c r="P3849" i="9" s="1"/>
  <c r="S3848" i="9"/>
  <c r="R3847" i="9"/>
  <c r="R3846" i="9"/>
  <c r="R3845" i="9"/>
  <c r="Q3844" i="9"/>
  <c r="O3843" i="9"/>
  <c r="P3843" i="9" s="1"/>
  <c r="Q3840" i="9"/>
  <c r="S3898" i="9"/>
  <c r="O3896" i="9"/>
  <c r="P3896" i="9" s="1"/>
  <c r="O3895" i="9"/>
  <c r="P3895" i="9" s="1"/>
  <c r="Q3894" i="9"/>
  <c r="Q3893" i="9"/>
  <c r="O3892" i="9"/>
  <c r="P3892" i="9" s="1"/>
  <c r="S3891" i="9"/>
  <c r="S3890" i="9"/>
  <c r="O3890" i="9"/>
  <c r="P3890" i="9" s="1"/>
  <c r="S3889" i="9"/>
  <c r="R3888" i="9"/>
  <c r="Q3887" i="9"/>
  <c r="Q3886" i="9"/>
  <c r="Q3885" i="9"/>
  <c r="O3884" i="9"/>
  <c r="P3884" i="9" s="1"/>
  <c r="S3883" i="9"/>
  <c r="S3882" i="9"/>
  <c r="O3882" i="9"/>
  <c r="P3882" i="9" s="1"/>
  <c r="S3881" i="9"/>
  <c r="R3880" i="9"/>
  <c r="Q3879" i="9"/>
  <c r="Q3878" i="9"/>
  <c r="Q3877" i="9"/>
  <c r="O3876" i="9"/>
  <c r="P3876" i="9" s="1"/>
  <c r="S3875" i="9"/>
  <c r="S3874" i="9"/>
  <c r="O3874" i="9"/>
  <c r="P3874" i="9" s="1"/>
  <c r="S3873" i="9"/>
  <c r="R3872" i="9"/>
  <c r="Q3871" i="9"/>
  <c r="Q3870" i="9"/>
  <c r="Q3869" i="9"/>
  <c r="O3868" i="9"/>
  <c r="P3868" i="9" s="1"/>
  <c r="S3867" i="9"/>
  <c r="S3866" i="9"/>
  <c r="O3866" i="9"/>
  <c r="P3866" i="9" s="1"/>
  <c r="S3865" i="9"/>
  <c r="R3864" i="9"/>
  <c r="Q3863" i="9"/>
  <c r="Q3862" i="9"/>
  <c r="Q3861" i="9"/>
  <c r="O3860" i="9"/>
  <c r="P3860" i="9" s="1"/>
  <c r="S3859" i="9"/>
  <c r="S3858" i="9"/>
  <c r="O3858" i="9"/>
  <c r="P3858" i="9" s="1"/>
  <c r="S3857" i="9"/>
  <c r="R3856" i="9"/>
  <c r="Q3855" i="9"/>
  <c r="Q3854" i="9"/>
  <c r="Q3853" i="9"/>
  <c r="O3852" i="9"/>
  <c r="P3852" i="9" s="1"/>
  <c r="S3851" i="9"/>
  <c r="S3850" i="9"/>
  <c r="O3850" i="9"/>
  <c r="P3850" i="9" s="1"/>
  <c r="S3849" i="9"/>
  <c r="R3848" i="9"/>
  <c r="Q3847" i="9"/>
  <c r="Q3846" i="9"/>
  <c r="Q3845" i="9"/>
  <c r="S3899" i="9"/>
  <c r="O3898" i="9"/>
  <c r="P3898" i="9" s="1"/>
  <c r="S3897" i="9"/>
  <c r="O3893" i="9"/>
  <c r="P3893" i="9" s="1"/>
  <c r="S3892" i="9"/>
  <c r="R3891" i="9"/>
  <c r="R3890" i="9"/>
  <c r="R3889" i="9"/>
  <c r="Q3888" i="9"/>
  <c r="O3887" i="9"/>
  <c r="P3887" i="9" s="1"/>
  <c r="O3885" i="9"/>
  <c r="P3885" i="9" s="1"/>
  <c r="S3884" i="9"/>
  <c r="R3883" i="9"/>
  <c r="R3882" i="9"/>
  <c r="R3881" i="9"/>
  <c r="Q3880" i="9"/>
  <c r="O3879" i="9"/>
  <c r="P3879" i="9" s="1"/>
  <c r="O3877" i="9"/>
  <c r="P3877" i="9" s="1"/>
  <c r="S3876" i="9"/>
  <c r="R3875" i="9"/>
  <c r="R3874" i="9"/>
  <c r="R3873" i="9"/>
  <c r="Q3872" i="9"/>
  <c r="O3871" i="9"/>
  <c r="P3871" i="9" s="1"/>
  <c r="O3869" i="9"/>
  <c r="P3869" i="9" s="1"/>
  <c r="S3868" i="9"/>
  <c r="R3867" i="9"/>
  <c r="R3866" i="9"/>
  <c r="R3865" i="9"/>
  <c r="Q3864" i="9"/>
  <c r="O3863" i="9"/>
  <c r="P3863" i="9" s="1"/>
  <c r="O3861" i="9"/>
  <c r="P3861" i="9" s="1"/>
  <c r="S3860" i="9"/>
  <c r="R3859" i="9"/>
  <c r="R3858" i="9"/>
  <c r="R3857" i="9"/>
  <c r="Q3856" i="9"/>
  <c r="O3855" i="9"/>
  <c r="P3855" i="9" s="1"/>
  <c r="O3853" i="9"/>
  <c r="P3853" i="9" s="1"/>
  <c r="S3852" i="9"/>
  <c r="R3851" i="9"/>
  <c r="R3850" i="9"/>
  <c r="R3849" i="9"/>
  <c r="Q3848" i="9"/>
  <c r="O3847" i="9"/>
  <c r="P3847" i="9" s="1"/>
  <c r="O3845" i="9"/>
  <c r="P3845" i="9" s="1"/>
  <c r="S3844" i="9"/>
  <c r="R3843" i="9"/>
  <c r="R3842" i="9"/>
  <c r="R3841" i="9"/>
  <c r="S3840" i="9"/>
  <c r="O3840" i="9"/>
  <c r="P3840" i="9" s="1"/>
  <c r="S3839" i="9"/>
  <c r="R3838" i="9"/>
  <c r="Q3897" i="9"/>
  <c r="S3895" i="9"/>
  <c r="O3894" i="9"/>
  <c r="P3894" i="9" s="1"/>
  <c r="S3893" i="9"/>
  <c r="R3892" i="9"/>
  <c r="Q3891" i="9"/>
  <c r="Q3890" i="9"/>
  <c r="Q3889" i="9"/>
  <c r="O3888" i="9"/>
  <c r="P3888" i="9" s="1"/>
  <c r="S3887" i="9"/>
  <c r="S3886" i="9"/>
  <c r="O3886" i="9"/>
  <c r="P3886" i="9" s="1"/>
  <c r="S3885" i="9"/>
  <c r="R3884" i="9"/>
  <c r="Q3883" i="9"/>
  <c r="Q3882" i="9"/>
  <c r="Q3881" i="9"/>
  <c r="O3880" i="9"/>
  <c r="P3880" i="9" s="1"/>
  <c r="S3879" i="9"/>
  <c r="S3878" i="9"/>
  <c r="O3878" i="9"/>
  <c r="P3878" i="9" s="1"/>
  <c r="S3877" i="9"/>
  <c r="R3876" i="9"/>
  <c r="Q3875" i="9"/>
  <c r="Q3874" i="9"/>
  <c r="Q3873" i="9"/>
  <c r="O3872" i="9"/>
  <c r="P3872" i="9" s="1"/>
  <c r="S3871" i="9"/>
  <c r="S3870" i="9"/>
  <c r="O3870" i="9"/>
  <c r="P3870" i="9" s="1"/>
  <c r="S3869" i="9"/>
  <c r="R3868" i="9"/>
  <c r="Q3867" i="9"/>
  <c r="Q3866" i="9"/>
  <c r="Q3865" i="9"/>
  <c r="O3864" i="9"/>
  <c r="P3864" i="9" s="1"/>
  <c r="S3863" i="9"/>
  <c r="S3862" i="9"/>
  <c r="O3862" i="9"/>
  <c r="P3862" i="9" s="1"/>
  <c r="S3861" i="9"/>
  <c r="R3860" i="9"/>
  <c r="Q3859" i="9"/>
  <c r="Q3858" i="9"/>
  <c r="Q3857" i="9"/>
  <c r="O3856" i="9"/>
  <c r="P3856" i="9" s="1"/>
  <c r="S3855" i="9"/>
  <c r="S3854" i="9"/>
  <c r="O3854" i="9"/>
  <c r="P3854" i="9" s="1"/>
  <c r="S3853" i="9"/>
  <c r="R3852" i="9"/>
  <c r="Q3851" i="9"/>
  <c r="Q3850" i="9"/>
  <c r="Q3849" i="9"/>
  <c r="O3848" i="9"/>
  <c r="P3848" i="9" s="1"/>
  <c r="S3847" i="9"/>
  <c r="S3846" i="9"/>
  <c r="O3846" i="9"/>
  <c r="P3846" i="9" s="1"/>
  <c r="S3845" i="9"/>
  <c r="R3844" i="9"/>
  <c r="Q3843" i="9"/>
  <c r="S3843" i="9"/>
  <c r="Q3842" i="9"/>
  <c r="R3840" i="9"/>
  <c r="O3839" i="9"/>
  <c r="P3839" i="9" s="1"/>
  <c r="O3838" i="9"/>
  <c r="P3838" i="9" s="1"/>
  <c r="Q3836" i="9"/>
  <c r="Q3835" i="9"/>
  <c r="O3834" i="9"/>
  <c r="P3834" i="9" s="1"/>
  <c r="Q3832" i="9"/>
  <c r="Q3831" i="9"/>
  <c r="O3830" i="9"/>
  <c r="P3830" i="9" s="1"/>
  <c r="Q3828" i="9"/>
  <c r="Q3827" i="9"/>
  <c r="O3826" i="9"/>
  <c r="P3826" i="9" s="1"/>
  <c r="Q3824" i="9"/>
  <c r="Q3823" i="9"/>
  <c r="O3822" i="9"/>
  <c r="P3822" i="9" s="1"/>
  <c r="Q3820" i="9"/>
  <c r="Q3819" i="9"/>
  <c r="O3818" i="9"/>
  <c r="P3818" i="9" s="1"/>
  <c r="Q3816" i="9"/>
  <c r="Q3815" i="9"/>
  <c r="O3814" i="9"/>
  <c r="P3814" i="9" s="1"/>
  <c r="Q3812" i="9"/>
  <c r="Q3811" i="9"/>
  <c r="O3810" i="9"/>
  <c r="P3810" i="9" s="1"/>
  <c r="Q3808" i="9"/>
  <c r="Q3807" i="9"/>
  <c r="O3806" i="9"/>
  <c r="P3806" i="9" s="1"/>
  <c r="Q3804" i="9"/>
  <c r="Q3803" i="9"/>
  <c r="O3802" i="9"/>
  <c r="P3802" i="9" s="1"/>
  <c r="Q3800" i="9"/>
  <c r="Q3799" i="9"/>
  <c r="O3798" i="9"/>
  <c r="P3798" i="9" s="1"/>
  <c r="Q3796" i="9"/>
  <c r="Q3795" i="9"/>
  <c r="O3794" i="9"/>
  <c r="P3794" i="9" s="1"/>
  <c r="Q3792" i="9"/>
  <c r="Q3791" i="9"/>
  <c r="O3790" i="9"/>
  <c r="P3790" i="9" s="1"/>
  <c r="Q3788" i="9"/>
  <c r="Q3787" i="9"/>
  <c r="O3786" i="9"/>
  <c r="P3786" i="9" s="1"/>
  <c r="O3842" i="9"/>
  <c r="P3842" i="9" s="1"/>
  <c r="S3841" i="9"/>
  <c r="S3837" i="9"/>
  <c r="O3837" i="9"/>
  <c r="P3837" i="9" s="1"/>
  <c r="O3835" i="9"/>
  <c r="P3835" i="9" s="1"/>
  <c r="S3834" i="9"/>
  <c r="S3833" i="9"/>
  <c r="O3833" i="9"/>
  <c r="P3833" i="9" s="1"/>
  <c r="O3831" i="9"/>
  <c r="P3831" i="9" s="1"/>
  <c r="S3830" i="9"/>
  <c r="S3829" i="9"/>
  <c r="O3829" i="9"/>
  <c r="P3829" i="9" s="1"/>
  <c r="O3827" i="9"/>
  <c r="P3827" i="9" s="1"/>
  <c r="S3826" i="9"/>
  <c r="S3825" i="9"/>
  <c r="O3825" i="9"/>
  <c r="P3825" i="9" s="1"/>
  <c r="O3823" i="9"/>
  <c r="P3823" i="9" s="1"/>
  <c r="S3822" i="9"/>
  <c r="S3821" i="9"/>
  <c r="O3821" i="9"/>
  <c r="P3821" i="9" s="1"/>
  <c r="O3819" i="9"/>
  <c r="P3819" i="9" s="1"/>
  <c r="S3818" i="9"/>
  <c r="S3817" i="9"/>
  <c r="O3817" i="9"/>
  <c r="P3817" i="9" s="1"/>
  <c r="O3815" i="9"/>
  <c r="P3815" i="9" s="1"/>
  <c r="S3814" i="9"/>
  <c r="S3813" i="9"/>
  <c r="O3813" i="9"/>
  <c r="P3813" i="9" s="1"/>
  <c r="O3811" i="9"/>
  <c r="P3811" i="9" s="1"/>
  <c r="S3810" i="9"/>
  <c r="S3809" i="9"/>
  <c r="O3809" i="9"/>
  <c r="P3809" i="9" s="1"/>
  <c r="O3807" i="9"/>
  <c r="P3807" i="9" s="1"/>
  <c r="S3806" i="9"/>
  <c r="S3805" i="9"/>
  <c r="O3805" i="9"/>
  <c r="P3805" i="9" s="1"/>
  <c r="O3803" i="9"/>
  <c r="P3803" i="9" s="1"/>
  <c r="S3802" i="9"/>
  <c r="S3801" i="9"/>
  <c r="O3801" i="9"/>
  <c r="P3801" i="9" s="1"/>
  <c r="O3799" i="9"/>
  <c r="P3799" i="9" s="1"/>
  <c r="S3798" i="9"/>
  <c r="S3797" i="9"/>
  <c r="O3797" i="9"/>
  <c r="P3797" i="9" s="1"/>
  <c r="O3795" i="9"/>
  <c r="P3795" i="9" s="1"/>
  <c r="S3794" i="9"/>
  <c r="S3793" i="9"/>
  <c r="O3793" i="9"/>
  <c r="P3793" i="9" s="1"/>
  <c r="O3791" i="9"/>
  <c r="P3791" i="9" s="1"/>
  <c r="S3790" i="9"/>
  <c r="S3789" i="9"/>
  <c r="O3789" i="9"/>
  <c r="P3789" i="9" s="1"/>
  <c r="O3787" i="9"/>
  <c r="P3787" i="9" s="1"/>
  <c r="S3786" i="9"/>
  <c r="S3785" i="9"/>
  <c r="O3785" i="9"/>
  <c r="P3785" i="9" s="1"/>
  <c r="O3844" i="9"/>
  <c r="P3844" i="9" s="1"/>
  <c r="Q3841" i="9"/>
  <c r="R3839" i="9"/>
  <c r="S3838" i="9"/>
  <c r="R3837" i="9"/>
  <c r="S3836" i="9"/>
  <c r="O3836" i="9"/>
  <c r="P3836" i="9" s="1"/>
  <c r="S3835" i="9"/>
  <c r="R3834" i="9"/>
  <c r="R3833" i="9"/>
  <c r="S3832" i="9"/>
  <c r="O3832" i="9"/>
  <c r="P3832" i="9" s="1"/>
  <c r="S3831" i="9"/>
  <c r="R3830" i="9"/>
  <c r="R3829" i="9"/>
  <c r="S3828" i="9"/>
  <c r="O3828" i="9"/>
  <c r="P3828" i="9" s="1"/>
  <c r="S3827" i="9"/>
  <c r="R3826" i="9"/>
  <c r="R3825" i="9"/>
  <c r="S3824" i="9"/>
  <c r="O3824" i="9"/>
  <c r="P3824" i="9" s="1"/>
  <c r="S3823" i="9"/>
  <c r="R3822" i="9"/>
  <c r="R3821" i="9"/>
  <c r="S3820" i="9"/>
  <c r="O3820" i="9"/>
  <c r="P3820" i="9" s="1"/>
  <c r="S3819" i="9"/>
  <c r="R3818" i="9"/>
  <c r="R3817" i="9"/>
  <c r="S3816" i="9"/>
  <c r="O3816" i="9"/>
  <c r="P3816" i="9" s="1"/>
  <c r="S3815" i="9"/>
  <c r="R3814" i="9"/>
  <c r="R3813" i="9"/>
  <c r="S3812" i="9"/>
  <c r="O3812" i="9"/>
  <c r="P3812" i="9" s="1"/>
  <c r="S3811" i="9"/>
  <c r="R3810" i="9"/>
  <c r="R3809" i="9"/>
  <c r="S3808" i="9"/>
  <c r="O3808" i="9"/>
  <c r="P3808" i="9" s="1"/>
  <c r="S3807" i="9"/>
  <c r="R3806" i="9"/>
  <c r="R3805" i="9"/>
  <c r="S3804" i="9"/>
  <c r="O3804" i="9"/>
  <c r="P3804" i="9" s="1"/>
  <c r="S3803" i="9"/>
  <c r="R3802" i="9"/>
  <c r="R3801" i="9"/>
  <c r="S3800" i="9"/>
  <c r="O3800" i="9"/>
  <c r="P3800" i="9" s="1"/>
  <c r="S3799" i="9"/>
  <c r="R3798" i="9"/>
  <c r="R3797" i="9"/>
  <c r="S3796" i="9"/>
  <c r="O3796" i="9"/>
  <c r="P3796" i="9" s="1"/>
  <c r="S3795" i="9"/>
  <c r="R3794" i="9"/>
  <c r="R3793" i="9"/>
  <c r="S3792" i="9"/>
  <c r="O3792" i="9"/>
  <c r="P3792" i="9" s="1"/>
  <c r="S3842" i="9"/>
  <c r="O3841" i="9"/>
  <c r="P3841" i="9" s="1"/>
  <c r="Q3839" i="9"/>
  <c r="Q3838" i="9"/>
  <c r="Q3837" i="9"/>
  <c r="R3836" i="9"/>
  <c r="R3835" i="9"/>
  <c r="Q3834" i="9"/>
  <c r="Q3833" i="9"/>
  <c r="R3832" i="9"/>
  <c r="R3831" i="9"/>
  <c r="Q3830" i="9"/>
  <c r="Q3829" i="9"/>
  <c r="R3828" i="9"/>
  <c r="R3827" i="9"/>
  <c r="Q3826" i="9"/>
  <c r="Q3825" i="9"/>
  <c r="R3824" i="9"/>
  <c r="R3823" i="9"/>
  <c r="Q3822" i="9"/>
  <c r="Q3821" i="9"/>
  <c r="R3820" i="9"/>
  <c r="R3819" i="9"/>
  <c r="Q3818" i="9"/>
  <c r="Q3817" i="9"/>
  <c r="R3816" i="9"/>
  <c r="R3815" i="9"/>
  <c r="Q3814" i="9"/>
  <c r="Q3813" i="9"/>
  <c r="R3812" i="9"/>
  <c r="R3811" i="9"/>
  <c r="Q3810" i="9"/>
  <c r="Q3809" i="9"/>
  <c r="R3808" i="9"/>
  <c r="R3807" i="9"/>
  <c r="Q3806" i="9"/>
  <c r="Q3805" i="9"/>
  <c r="R3804" i="9"/>
  <c r="R3803" i="9"/>
  <c r="Q3802" i="9"/>
  <c r="Q3801" i="9"/>
  <c r="R3800" i="9"/>
  <c r="R3799" i="9"/>
  <c r="Q3798" i="9"/>
  <c r="Q3797" i="9"/>
  <c r="R3796" i="9"/>
  <c r="R3795" i="9"/>
  <c r="Q3794" i="9"/>
  <c r="Q3793" i="9"/>
  <c r="R3792" i="9"/>
  <c r="Q3790" i="9"/>
  <c r="R3788" i="9"/>
  <c r="Q3786" i="9"/>
  <c r="O3783" i="9"/>
  <c r="P3783" i="9" s="1"/>
  <c r="S3782" i="9"/>
  <c r="S3781" i="9"/>
  <c r="O3781" i="9"/>
  <c r="P3781" i="9" s="1"/>
  <c r="O3779" i="9"/>
  <c r="P3779" i="9" s="1"/>
  <c r="S3778" i="9"/>
  <c r="S3777" i="9"/>
  <c r="O3777" i="9"/>
  <c r="P3777" i="9" s="1"/>
  <c r="O3775" i="9"/>
  <c r="P3775" i="9" s="1"/>
  <c r="S3774" i="9"/>
  <c r="S3773" i="9"/>
  <c r="O3773" i="9"/>
  <c r="P3773" i="9" s="1"/>
  <c r="O3771" i="9"/>
  <c r="P3771" i="9" s="1"/>
  <c r="S3770" i="9"/>
  <c r="S3769" i="9"/>
  <c r="O3769" i="9"/>
  <c r="P3769" i="9" s="1"/>
  <c r="O3767" i="9"/>
  <c r="P3767" i="9" s="1"/>
  <c r="S3766" i="9"/>
  <c r="S3765" i="9"/>
  <c r="O3765" i="9"/>
  <c r="P3765" i="9" s="1"/>
  <c r="O3763" i="9"/>
  <c r="P3763" i="9" s="1"/>
  <c r="S3762" i="9"/>
  <c r="S3761" i="9"/>
  <c r="O3761" i="9"/>
  <c r="P3761" i="9" s="1"/>
  <c r="O3759" i="9"/>
  <c r="P3759" i="9" s="1"/>
  <c r="S3758" i="9"/>
  <c r="S3757" i="9"/>
  <c r="O3757" i="9"/>
  <c r="P3757" i="9" s="1"/>
  <c r="O3755" i="9"/>
  <c r="P3755" i="9" s="1"/>
  <c r="S3754" i="9"/>
  <c r="S3753" i="9"/>
  <c r="O3753" i="9"/>
  <c r="P3753" i="9" s="1"/>
  <c r="O3751" i="9"/>
  <c r="P3751" i="9" s="1"/>
  <c r="S3750" i="9"/>
  <c r="S3749" i="9"/>
  <c r="O3749" i="9"/>
  <c r="P3749" i="9" s="1"/>
  <c r="O3747" i="9"/>
  <c r="P3747" i="9" s="1"/>
  <c r="S3746" i="9"/>
  <c r="S3745" i="9"/>
  <c r="O3745" i="9"/>
  <c r="P3745" i="9" s="1"/>
  <c r="O3743" i="9"/>
  <c r="P3743" i="9" s="1"/>
  <c r="S3742" i="9"/>
  <c r="S3741" i="9"/>
  <c r="O3741" i="9"/>
  <c r="P3741" i="9" s="1"/>
  <c r="O3739" i="9"/>
  <c r="P3739" i="9" s="1"/>
  <c r="S3738" i="9"/>
  <c r="S3737" i="9"/>
  <c r="O3737" i="9"/>
  <c r="P3737" i="9" s="1"/>
  <c r="O3735" i="9"/>
  <c r="P3735" i="9" s="1"/>
  <c r="S3734" i="9"/>
  <c r="S3733" i="9"/>
  <c r="O3733" i="9"/>
  <c r="P3733" i="9" s="1"/>
  <c r="O3731" i="9"/>
  <c r="P3731" i="9" s="1"/>
  <c r="S3730" i="9"/>
  <c r="S3729" i="9"/>
  <c r="O3729" i="9"/>
  <c r="P3729" i="9" s="1"/>
  <c r="O3727" i="9"/>
  <c r="P3727" i="9" s="1"/>
  <c r="S3726" i="9"/>
  <c r="S3791" i="9"/>
  <c r="R3789" i="9"/>
  <c r="O3788" i="9"/>
  <c r="P3788" i="9" s="1"/>
  <c r="S3787" i="9"/>
  <c r="R3785" i="9"/>
  <c r="S3784" i="9"/>
  <c r="O3784" i="9"/>
  <c r="P3784" i="9" s="1"/>
  <c r="S3783" i="9"/>
  <c r="R3782" i="9"/>
  <c r="R3781" i="9"/>
  <c r="S3780" i="9"/>
  <c r="O3780" i="9"/>
  <c r="P3780" i="9" s="1"/>
  <c r="S3779" i="9"/>
  <c r="R3778" i="9"/>
  <c r="R3777" i="9"/>
  <c r="S3776" i="9"/>
  <c r="O3776" i="9"/>
  <c r="P3776" i="9" s="1"/>
  <c r="S3775" i="9"/>
  <c r="R3774" i="9"/>
  <c r="R3773" i="9"/>
  <c r="S3772" i="9"/>
  <c r="O3772" i="9"/>
  <c r="P3772" i="9" s="1"/>
  <c r="S3771" i="9"/>
  <c r="R3770" i="9"/>
  <c r="R3769" i="9"/>
  <c r="S3768" i="9"/>
  <c r="O3768" i="9"/>
  <c r="P3768" i="9" s="1"/>
  <c r="S3767" i="9"/>
  <c r="R3766" i="9"/>
  <c r="R3765" i="9"/>
  <c r="S3764" i="9"/>
  <c r="O3764" i="9"/>
  <c r="P3764" i="9" s="1"/>
  <c r="S3763" i="9"/>
  <c r="R3762" i="9"/>
  <c r="R3761" i="9"/>
  <c r="S3760" i="9"/>
  <c r="O3760" i="9"/>
  <c r="P3760" i="9" s="1"/>
  <c r="S3759" i="9"/>
  <c r="R3758" i="9"/>
  <c r="R3757" i="9"/>
  <c r="S3756" i="9"/>
  <c r="O3756" i="9"/>
  <c r="P3756" i="9" s="1"/>
  <c r="S3755" i="9"/>
  <c r="R3754" i="9"/>
  <c r="R3753" i="9"/>
  <c r="S3752" i="9"/>
  <c r="O3752" i="9"/>
  <c r="P3752" i="9" s="1"/>
  <c r="S3751" i="9"/>
  <c r="R3750" i="9"/>
  <c r="R3749" i="9"/>
  <c r="S3748" i="9"/>
  <c r="O3748" i="9"/>
  <c r="P3748" i="9" s="1"/>
  <c r="S3747" i="9"/>
  <c r="R3746" i="9"/>
  <c r="R3745" i="9"/>
  <c r="S3744" i="9"/>
  <c r="O3744" i="9"/>
  <c r="P3744" i="9" s="1"/>
  <c r="S3743" i="9"/>
  <c r="R3742" i="9"/>
  <c r="R3741" i="9"/>
  <c r="S3740" i="9"/>
  <c r="O3740" i="9"/>
  <c r="P3740" i="9" s="1"/>
  <c r="S3739" i="9"/>
  <c r="R3738" i="9"/>
  <c r="R3737" i="9"/>
  <c r="S3736" i="9"/>
  <c r="O3736" i="9"/>
  <c r="P3736" i="9" s="1"/>
  <c r="S3735" i="9"/>
  <c r="R3734" i="9"/>
  <c r="R3733" i="9"/>
  <c r="S3732" i="9"/>
  <c r="O3732" i="9"/>
  <c r="P3732" i="9" s="1"/>
  <c r="R3791" i="9"/>
  <c r="Q3789" i="9"/>
  <c r="R3787" i="9"/>
  <c r="Q3785" i="9"/>
  <c r="R3784" i="9"/>
  <c r="R3783" i="9"/>
  <c r="Q3782" i="9"/>
  <c r="Q3781" i="9"/>
  <c r="R3780" i="9"/>
  <c r="R3779" i="9"/>
  <c r="Q3778" i="9"/>
  <c r="Q3777" i="9"/>
  <c r="R3776" i="9"/>
  <c r="R3775" i="9"/>
  <c r="Q3774" i="9"/>
  <c r="Q3773" i="9"/>
  <c r="R3772" i="9"/>
  <c r="R3771" i="9"/>
  <c r="Q3770" i="9"/>
  <c r="Q3769" i="9"/>
  <c r="R3768" i="9"/>
  <c r="R3767" i="9"/>
  <c r="Q3766" i="9"/>
  <c r="Q3765" i="9"/>
  <c r="R3764" i="9"/>
  <c r="R3763" i="9"/>
  <c r="Q3762" i="9"/>
  <c r="Q3761" i="9"/>
  <c r="R3760" i="9"/>
  <c r="R3759" i="9"/>
  <c r="Q3758" i="9"/>
  <c r="Q3757" i="9"/>
  <c r="R3756" i="9"/>
  <c r="R3755" i="9"/>
  <c r="Q3754" i="9"/>
  <c r="Q3753" i="9"/>
  <c r="R3752" i="9"/>
  <c r="R3751" i="9"/>
  <c r="Q3750" i="9"/>
  <c r="Q3749" i="9"/>
  <c r="R3748" i="9"/>
  <c r="R3747" i="9"/>
  <c r="Q3746" i="9"/>
  <c r="Q3745" i="9"/>
  <c r="R3744" i="9"/>
  <c r="R3743" i="9"/>
  <c r="Q3742" i="9"/>
  <c r="Q3741" i="9"/>
  <c r="R3740" i="9"/>
  <c r="R3739" i="9"/>
  <c r="Q3738" i="9"/>
  <c r="Q3737" i="9"/>
  <c r="R3736" i="9"/>
  <c r="R3735" i="9"/>
  <c r="Q3734" i="9"/>
  <c r="Q3733" i="9"/>
  <c r="R3790" i="9"/>
  <c r="S3788" i="9"/>
  <c r="R3786" i="9"/>
  <c r="Q3784" i="9"/>
  <c r="Q3783" i="9"/>
  <c r="O3782" i="9"/>
  <c r="P3782" i="9" s="1"/>
  <c r="Q3780" i="9"/>
  <c r="Q3779" i="9"/>
  <c r="O3778" i="9"/>
  <c r="P3778" i="9" s="1"/>
  <c r="Q3776" i="9"/>
  <c r="Q3775" i="9"/>
  <c r="O3774" i="9"/>
  <c r="P3774" i="9" s="1"/>
  <c r="Q3772" i="9"/>
  <c r="Q3771" i="9"/>
  <c r="O3770" i="9"/>
  <c r="P3770" i="9" s="1"/>
  <c r="Q3768" i="9"/>
  <c r="Q3767" i="9"/>
  <c r="O3766" i="9"/>
  <c r="P3766" i="9" s="1"/>
  <c r="Q3764" i="9"/>
  <c r="Q3763" i="9"/>
  <c r="O3762" i="9"/>
  <c r="P3762" i="9" s="1"/>
  <c r="Q3760" i="9"/>
  <c r="Q3759" i="9"/>
  <c r="O3758" i="9"/>
  <c r="P3758" i="9" s="1"/>
  <c r="Q3756" i="9"/>
  <c r="Q3755" i="9"/>
  <c r="O3754" i="9"/>
  <c r="P3754" i="9" s="1"/>
  <c r="Q3752" i="9"/>
  <c r="Q3751" i="9"/>
  <c r="O3750" i="9"/>
  <c r="P3750" i="9" s="1"/>
  <c r="Q3748" i="9"/>
  <c r="Q3747" i="9"/>
  <c r="O3746" i="9"/>
  <c r="P3746" i="9" s="1"/>
  <c r="Q3744" i="9"/>
  <c r="Q3743" i="9"/>
  <c r="O3742" i="9"/>
  <c r="P3742" i="9" s="1"/>
  <c r="Q3740" i="9"/>
  <c r="Q3739" i="9"/>
  <c r="O3738" i="9"/>
  <c r="P3738" i="9" s="1"/>
  <c r="Q3736" i="9"/>
  <c r="Q3735" i="9"/>
  <c r="O3734" i="9"/>
  <c r="P3734" i="9" s="1"/>
  <c r="Q3732" i="9"/>
  <c r="Q3731" i="9"/>
  <c r="O3730" i="9"/>
  <c r="P3730" i="9" s="1"/>
  <c r="Q3728" i="9"/>
  <c r="Q3727" i="9"/>
  <c r="O3726" i="9"/>
  <c r="P3726" i="9" s="1"/>
  <c r="Q3724" i="9"/>
  <c r="Q3723" i="9"/>
  <c r="O3722" i="9"/>
  <c r="P3722" i="9" s="1"/>
  <c r="R3730" i="9"/>
  <c r="S3728" i="9"/>
  <c r="R3726" i="9"/>
  <c r="Q3725" i="9"/>
  <c r="S3724" i="9"/>
  <c r="S3721" i="9"/>
  <c r="O3721" i="9"/>
  <c r="P3721" i="9" s="1"/>
  <c r="O3719" i="9"/>
  <c r="P3719" i="9" s="1"/>
  <c r="S3718" i="9"/>
  <c r="S3717" i="9"/>
  <c r="O3717" i="9"/>
  <c r="P3717" i="9" s="1"/>
  <c r="O3715" i="9"/>
  <c r="P3715" i="9" s="1"/>
  <c r="S3714" i="9"/>
  <c r="S3713" i="9"/>
  <c r="O3713" i="9"/>
  <c r="P3713" i="9" s="1"/>
  <c r="O3711" i="9"/>
  <c r="P3711" i="9" s="1"/>
  <c r="S3710" i="9"/>
  <c r="S3709" i="9"/>
  <c r="O3709" i="9"/>
  <c r="P3709" i="9" s="1"/>
  <c r="O3707" i="9"/>
  <c r="P3707" i="9" s="1"/>
  <c r="S3706" i="9"/>
  <c r="S3705" i="9"/>
  <c r="O3705" i="9"/>
  <c r="P3705" i="9" s="1"/>
  <c r="O3703" i="9"/>
  <c r="P3703" i="9" s="1"/>
  <c r="S3702" i="9"/>
  <c r="S3701" i="9"/>
  <c r="O3701" i="9"/>
  <c r="P3701" i="9" s="1"/>
  <c r="O3699" i="9"/>
  <c r="P3699" i="9" s="1"/>
  <c r="S3698" i="9"/>
  <c r="S3697" i="9"/>
  <c r="O3697" i="9"/>
  <c r="P3697" i="9" s="1"/>
  <c r="O3695" i="9"/>
  <c r="P3695" i="9" s="1"/>
  <c r="S3694" i="9"/>
  <c r="S3693" i="9"/>
  <c r="O3693" i="9"/>
  <c r="P3693" i="9" s="1"/>
  <c r="O3691" i="9"/>
  <c r="P3691" i="9" s="1"/>
  <c r="S3690" i="9"/>
  <c r="S3689" i="9"/>
  <c r="O3689" i="9"/>
  <c r="P3689" i="9" s="1"/>
  <c r="O3687" i="9"/>
  <c r="P3687" i="9" s="1"/>
  <c r="S3686" i="9"/>
  <c r="S3685" i="9"/>
  <c r="O3685" i="9"/>
  <c r="P3685" i="9" s="1"/>
  <c r="O3683" i="9"/>
  <c r="P3683" i="9" s="1"/>
  <c r="S3682" i="9"/>
  <c r="S3681" i="9"/>
  <c r="O3681" i="9"/>
  <c r="P3681" i="9" s="1"/>
  <c r="O3679" i="9"/>
  <c r="P3679" i="9" s="1"/>
  <c r="S3678" i="9"/>
  <c r="S3677" i="9"/>
  <c r="O3677" i="9"/>
  <c r="P3677" i="9" s="1"/>
  <c r="O3675" i="9"/>
  <c r="P3675" i="9" s="1"/>
  <c r="S3674" i="9"/>
  <c r="S3673" i="9"/>
  <c r="O3673" i="9"/>
  <c r="P3673" i="9" s="1"/>
  <c r="O3670" i="9"/>
  <c r="P3670" i="9" s="1"/>
  <c r="S3669" i="9"/>
  <c r="S3668" i="9"/>
  <c r="O3668" i="9"/>
  <c r="P3668" i="9" s="1"/>
  <c r="O3666" i="9"/>
  <c r="P3666" i="9" s="1"/>
  <c r="S3665" i="9"/>
  <c r="S3664" i="9"/>
  <c r="O3664" i="9"/>
  <c r="P3664" i="9" s="1"/>
  <c r="S3663" i="9"/>
  <c r="R3662" i="9"/>
  <c r="Q3661" i="9"/>
  <c r="Q3660" i="9"/>
  <c r="Q3659" i="9"/>
  <c r="O3658" i="9"/>
  <c r="P3658" i="9" s="1"/>
  <c r="S3657" i="9"/>
  <c r="S3656" i="9"/>
  <c r="O3656" i="9"/>
  <c r="P3656" i="9" s="1"/>
  <c r="S3655" i="9"/>
  <c r="R3654" i="9"/>
  <c r="Q3653" i="9"/>
  <c r="Q3652" i="9"/>
  <c r="Q3651" i="9"/>
  <c r="O3650" i="9"/>
  <c r="P3650" i="9" s="1"/>
  <c r="S3649" i="9"/>
  <c r="S3648" i="9"/>
  <c r="O3648" i="9"/>
  <c r="P3648" i="9" s="1"/>
  <c r="S3647" i="9"/>
  <c r="R3646" i="9"/>
  <c r="Q3645" i="9"/>
  <c r="Q3644" i="9"/>
  <c r="Q3643" i="9"/>
  <c r="O3642" i="9"/>
  <c r="P3642" i="9" s="1"/>
  <c r="S3641" i="9"/>
  <c r="S3640" i="9"/>
  <c r="O3640" i="9"/>
  <c r="P3640" i="9" s="1"/>
  <c r="S3639" i="9"/>
  <c r="R3638" i="9"/>
  <c r="Q3637" i="9"/>
  <c r="Q3636" i="9"/>
  <c r="Q3635" i="9"/>
  <c r="O3634" i="9"/>
  <c r="P3634" i="9" s="1"/>
  <c r="S3633" i="9"/>
  <c r="S3632" i="9"/>
  <c r="O3632" i="9"/>
  <c r="P3632" i="9" s="1"/>
  <c r="S3631" i="9"/>
  <c r="R3630" i="9"/>
  <c r="Q3629" i="9"/>
  <c r="Q3628" i="9"/>
  <c r="Q3627" i="9"/>
  <c r="O3626" i="9"/>
  <c r="P3626" i="9" s="1"/>
  <c r="S3625" i="9"/>
  <c r="S3624" i="9"/>
  <c r="O3624" i="9"/>
  <c r="P3624" i="9" s="1"/>
  <c r="S3623" i="9"/>
  <c r="R3622" i="9"/>
  <c r="Q3621" i="9"/>
  <c r="Q3620" i="9"/>
  <c r="Q3730" i="9"/>
  <c r="R3728" i="9"/>
  <c r="Q3726" i="9"/>
  <c r="O3725" i="9"/>
  <c r="P3725" i="9" s="1"/>
  <c r="R3724" i="9"/>
  <c r="S3723" i="9"/>
  <c r="S3722" i="9"/>
  <c r="R3721" i="9"/>
  <c r="S3720" i="9"/>
  <c r="O3720" i="9"/>
  <c r="P3720" i="9" s="1"/>
  <c r="S3719" i="9"/>
  <c r="R3718" i="9"/>
  <c r="R3717" i="9"/>
  <c r="S3716" i="9"/>
  <c r="O3716" i="9"/>
  <c r="P3716" i="9" s="1"/>
  <c r="S3715" i="9"/>
  <c r="R3714" i="9"/>
  <c r="R3713" i="9"/>
  <c r="S3712" i="9"/>
  <c r="O3712" i="9"/>
  <c r="P3712" i="9" s="1"/>
  <c r="S3711" i="9"/>
  <c r="R3710" i="9"/>
  <c r="R3709" i="9"/>
  <c r="S3708" i="9"/>
  <c r="O3708" i="9"/>
  <c r="P3708" i="9" s="1"/>
  <c r="S3707" i="9"/>
  <c r="R3706" i="9"/>
  <c r="R3705" i="9"/>
  <c r="S3704" i="9"/>
  <c r="O3704" i="9"/>
  <c r="P3704" i="9" s="1"/>
  <c r="S3703" i="9"/>
  <c r="R3702" i="9"/>
  <c r="R3701" i="9"/>
  <c r="S3700" i="9"/>
  <c r="O3700" i="9"/>
  <c r="P3700" i="9" s="1"/>
  <c r="S3699" i="9"/>
  <c r="R3698" i="9"/>
  <c r="R3697" i="9"/>
  <c r="S3696" i="9"/>
  <c r="O3696" i="9"/>
  <c r="P3696" i="9" s="1"/>
  <c r="S3695" i="9"/>
  <c r="R3694" i="9"/>
  <c r="R3693" i="9"/>
  <c r="S3692" i="9"/>
  <c r="O3692" i="9"/>
  <c r="P3692" i="9" s="1"/>
  <c r="S3691" i="9"/>
  <c r="R3690" i="9"/>
  <c r="R3689" i="9"/>
  <c r="S3688" i="9"/>
  <c r="O3688" i="9"/>
  <c r="P3688" i="9" s="1"/>
  <c r="S3687" i="9"/>
  <c r="R3686" i="9"/>
  <c r="R3685" i="9"/>
  <c r="S3684" i="9"/>
  <c r="O3684" i="9"/>
  <c r="P3684" i="9" s="1"/>
  <c r="S3683" i="9"/>
  <c r="R3682" i="9"/>
  <c r="R3681" i="9"/>
  <c r="S3680" i="9"/>
  <c r="O3680" i="9"/>
  <c r="P3680" i="9" s="1"/>
  <c r="S3679" i="9"/>
  <c r="R3678" i="9"/>
  <c r="R3677" i="9"/>
  <c r="S3676" i="9"/>
  <c r="O3676" i="9"/>
  <c r="P3676" i="9" s="1"/>
  <c r="S3675" i="9"/>
  <c r="R3674" i="9"/>
  <c r="R3673" i="9"/>
  <c r="S3672" i="9"/>
  <c r="O3672" i="9"/>
  <c r="P3672" i="9" s="1"/>
  <c r="S3671" i="9"/>
  <c r="O3671" i="9"/>
  <c r="P3671" i="9" s="1"/>
  <c r="S3670" i="9"/>
  <c r="R3669" i="9"/>
  <c r="R3668" i="9"/>
  <c r="S3667" i="9"/>
  <c r="O3667" i="9"/>
  <c r="P3667" i="9" s="1"/>
  <c r="S3666" i="9"/>
  <c r="R3665" i="9"/>
  <c r="R3664" i="9"/>
  <c r="R3663" i="9"/>
  <c r="Q3662" i="9"/>
  <c r="O3661" i="9"/>
  <c r="P3661" i="9" s="1"/>
  <c r="O3659" i="9"/>
  <c r="P3659" i="9" s="1"/>
  <c r="S3658" i="9"/>
  <c r="R3657" i="9"/>
  <c r="R3656" i="9"/>
  <c r="R3655" i="9"/>
  <c r="Q3654" i="9"/>
  <c r="O3653" i="9"/>
  <c r="P3653" i="9" s="1"/>
  <c r="O3651" i="9"/>
  <c r="P3651" i="9" s="1"/>
  <c r="S3650" i="9"/>
  <c r="R3649" i="9"/>
  <c r="R3648" i="9"/>
  <c r="R3647" i="9"/>
  <c r="Q3646" i="9"/>
  <c r="O3645" i="9"/>
  <c r="P3645" i="9" s="1"/>
  <c r="O3643" i="9"/>
  <c r="P3643" i="9" s="1"/>
  <c r="S3642" i="9"/>
  <c r="R3641" i="9"/>
  <c r="R3640" i="9"/>
  <c r="R3639" i="9"/>
  <c r="Q3638" i="9"/>
  <c r="O3637" i="9"/>
  <c r="P3637" i="9" s="1"/>
  <c r="O3635" i="9"/>
  <c r="P3635" i="9" s="1"/>
  <c r="S3634" i="9"/>
  <c r="R3633" i="9"/>
  <c r="R3632" i="9"/>
  <c r="R3631" i="9"/>
  <c r="Q3630" i="9"/>
  <c r="O3629" i="9"/>
  <c r="P3629" i="9" s="1"/>
  <c r="O3627" i="9"/>
  <c r="P3627" i="9" s="1"/>
  <c r="S3626" i="9"/>
  <c r="R3625" i="9"/>
  <c r="R3624" i="9"/>
  <c r="R3623" i="9"/>
  <c r="Q3622" i="9"/>
  <c r="S3731" i="9"/>
  <c r="R3729" i="9"/>
  <c r="O3728" i="9"/>
  <c r="P3728" i="9" s="1"/>
  <c r="S3727" i="9"/>
  <c r="S3725" i="9"/>
  <c r="R3723" i="9"/>
  <c r="R3722" i="9"/>
  <c r="Q3721" i="9"/>
  <c r="R3720" i="9"/>
  <c r="R3719" i="9"/>
  <c r="Q3718" i="9"/>
  <c r="Q3717" i="9"/>
  <c r="R3716" i="9"/>
  <c r="R3715" i="9"/>
  <c r="Q3714" i="9"/>
  <c r="Q3713" i="9"/>
  <c r="R3712" i="9"/>
  <c r="R3711" i="9"/>
  <c r="Q3710" i="9"/>
  <c r="Q3709" i="9"/>
  <c r="R3708" i="9"/>
  <c r="R3707" i="9"/>
  <c r="Q3706" i="9"/>
  <c r="Q3705" i="9"/>
  <c r="R3704" i="9"/>
  <c r="R3703" i="9"/>
  <c r="Q3702" i="9"/>
  <c r="Q3701" i="9"/>
  <c r="R3700" i="9"/>
  <c r="R3699" i="9"/>
  <c r="Q3698" i="9"/>
  <c r="Q3697" i="9"/>
  <c r="R3696" i="9"/>
  <c r="R3695" i="9"/>
  <c r="Q3694" i="9"/>
  <c r="Q3693" i="9"/>
  <c r="R3692" i="9"/>
  <c r="R3691" i="9"/>
  <c r="Q3690" i="9"/>
  <c r="Q3689" i="9"/>
  <c r="R3688" i="9"/>
  <c r="R3687" i="9"/>
  <c r="Q3686" i="9"/>
  <c r="Q3685" i="9"/>
  <c r="R3684" i="9"/>
  <c r="R3683" i="9"/>
  <c r="Q3682" i="9"/>
  <c r="Q3681" i="9"/>
  <c r="R3680" i="9"/>
  <c r="R3679" i="9"/>
  <c r="Q3678" i="9"/>
  <c r="Q3677" i="9"/>
  <c r="R3676" i="9"/>
  <c r="R3675" i="9"/>
  <c r="Q3674" i="9"/>
  <c r="Q3673" i="9"/>
  <c r="R3672" i="9"/>
  <c r="R3671" i="9"/>
  <c r="R3670" i="9"/>
  <c r="Q3669" i="9"/>
  <c r="Q3668" i="9"/>
  <c r="R3667" i="9"/>
  <c r="R3666" i="9"/>
  <c r="Q3665" i="9"/>
  <c r="Q3664" i="9"/>
  <c r="Q3663" i="9"/>
  <c r="O3662" i="9"/>
  <c r="P3662" i="9" s="1"/>
  <c r="S3661" i="9"/>
  <c r="S3660" i="9"/>
  <c r="O3660" i="9"/>
  <c r="P3660" i="9" s="1"/>
  <c r="S3659" i="9"/>
  <c r="R3658" i="9"/>
  <c r="Q3657" i="9"/>
  <c r="Q3656" i="9"/>
  <c r="Q3655" i="9"/>
  <c r="O3654" i="9"/>
  <c r="P3654" i="9" s="1"/>
  <c r="S3653" i="9"/>
  <c r="S3652" i="9"/>
  <c r="O3652" i="9"/>
  <c r="P3652" i="9" s="1"/>
  <c r="S3651" i="9"/>
  <c r="R3650" i="9"/>
  <c r="Q3649" i="9"/>
  <c r="Q3648" i="9"/>
  <c r="Q3647" i="9"/>
  <c r="O3646" i="9"/>
  <c r="P3646" i="9" s="1"/>
  <c r="S3645" i="9"/>
  <c r="S3644" i="9"/>
  <c r="O3644" i="9"/>
  <c r="P3644" i="9" s="1"/>
  <c r="S3643" i="9"/>
  <c r="R3642" i="9"/>
  <c r="Q3641" i="9"/>
  <c r="Q3640" i="9"/>
  <c r="Q3639" i="9"/>
  <c r="O3638" i="9"/>
  <c r="P3638" i="9" s="1"/>
  <c r="S3637" i="9"/>
  <c r="S3636" i="9"/>
  <c r="O3636" i="9"/>
  <c r="P3636" i="9" s="1"/>
  <c r="S3635" i="9"/>
  <c r="R3634" i="9"/>
  <c r="Q3633" i="9"/>
  <c r="Q3632" i="9"/>
  <c r="Q3631" i="9"/>
  <c r="O3630" i="9"/>
  <c r="P3630" i="9" s="1"/>
  <c r="S3629" i="9"/>
  <c r="S3628" i="9"/>
  <c r="O3628" i="9"/>
  <c r="P3628" i="9" s="1"/>
  <c r="S3627" i="9"/>
  <c r="R3732" i="9"/>
  <c r="R3731" i="9"/>
  <c r="Q3729" i="9"/>
  <c r="R3727" i="9"/>
  <c r="R3725" i="9"/>
  <c r="O3724" i="9"/>
  <c r="P3724" i="9" s="1"/>
  <c r="O3723" i="9"/>
  <c r="P3723" i="9" s="1"/>
  <c r="Q3722" i="9"/>
  <c r="Q3720" i="9"/>
  <c r="Q3719" i="9"/>
  <c r="O3718" i="9"/>
  <c r="P3718" i="9" s="1"/>
  <c r="Q3716" i="9"/>
  <c r="Q3715" i="9"/>
  <c r="O3714" i="9"/>
  <c r="P3714" i="9" s="1"/>
  <c r="Q3712" i="9"/>
  <c r="Q3711" i="9"/>
  <c r="O3710" i="9"/>
  <c r="P3710" i="9" s="1"/>
  <c r="Q3708" i="9"/>
  <c r="Q3707" i="9"/>
  <c r="O3706" i="9"/>
  <c r="P3706" i="9" s="1"/>
  <c r="Q3704" i="9"/>
  <c r="Q3703" i="9"/>
  <c r="O3702" i="9"/>
  <c r="P3702" i="9" s="1"/>
  <c r="Q3700" i="9"/>
  <c r="Q3699" i="9"/>
  <c r="O3698" i="9"/>
  <c r="P3698" i="9" s="1"/>
  <c r="Q3696" i="9"/>
  <c r="Q3695" i="9"/>
  <c r="O3694" i="9"/>
  <c r="P3694" i="9" s="1"/>
  <c r="Q3692" i="9"/>
  <c r="Q3691" i="9"/>
  <c r="O3690" i="9"/>
  <c r="P3690" i="9" s="1"/>
  <c r="Q3688" i="9"/>
  <c r="Q3687" i="9"/>
  <c r="O3686" i="9"/>
  <c r="P3686" i="9" s="1"/>
  <c r="Q3684" i="9"/>
  <c r="Q3683" i="9"/>
  <c r="O3682" i="9"/>
  <c r="P3682" i="9" s="1"/>
  <c r="Q3680" i="9"/>
  <c r="Q3679" i="9"/>
  <c r="O3678" i="9"/>
  <c r="P3678" i="9" s="1"/>
  <c r="Q3676" i="9"/>
  <c r="Q3675" i="9"/>
  <c r="O3674" i="9"/>
  <c r="P3674" i="9" s="1"/>
  <c r="Q3672" i="9"/>
  <c r="Q3671" i="9"/>
  <c r="Q3670" i="9"/>
  <c r="O3669" i="9"/>
  <c r="P3669" i="9" s="1"/>
  <c r="Q3667" i="9"/>
  <c r="Q3666" i="9"/>
  <c r="O3665" i="9"/>
  <c r="P3665" i="9" s="1"/>
  <c r="O3663" i="9"/>
  <c r="P3663" i="9" s="1"/>
  <c r="S3662" i="9"/>
  <c r="R3661" i="9"/>
  <c r="R3660" i="9"/>
  <c r="R3659" i="9"/>
  <c r="Q3658" i="9"/>
  <c r="O3657" i="9"/>
  <c r="P3657" i="9" s="1"/>
  <c r="O3655" i="9"/>
  <c r="P3655" i="9" s="1"/>
  <c r="S3654" i="9"/>
  <c r="R3653" i="9"/>
  <c r="R3652" i="9"/>
  <c r="R3651" i="9"/>
  <c r="Q3650" i="9"/>
  <c r="O3649" i="9"/>
  <c r="P3649" i="9" s="1"/>
  <c r="O3647" i="9"/>
  <c r="P3647" i="9" s="1"/>
  <c r="S3646" i="9"/>
  <c r="R3645" i="9"/>
  <c r="R3644" i="9"/>
  <c r="R3643" i="9"/>
  <c r="Q3642" i="9"/>
  <c r="O3641" i="9"/>
  <c r="P3641" i="9" s="1"/>
  <c r="O3639" i="9"/>
  <c r="P3639" i="9" s="1"/>
  <c r="S3638" i="9"/>
  <c r="R3637" i="9"/>
  <c r="R3636" i="9"/>
  <c r="R3635" i="9"/>
  <c r="Q3634" i="9"/>
  <c r="O3633" i="9"/>
  <c r="P3633" i="9" s="1"/>
  <c r="O3631" i="9"/>
  <c r="P3631" i="9" s="1"/>
  <c r="S3630" i="9"/>
  <c r="R3629" i="9"/>
  <c r="R3628" i="9"/>
  <c r="R3627" i="9"/>
  <c r="Q3626" i="9"/>
  <c r="O3625" i="9"/>
  <c r="P3625" i="9" s="1"/>
  <c r="O3623" i="9"/>
  <c r="P3623" i="9" s="1"/>
  <c r="S3622" i="9"/>
  <c r="R3621" i="9"/>
  <c r="R3620" i="9"/>
  <c r="R3619" i="9"/>
  <c r="Q3618" i="9"/>
  <c r="O3617" i="9"/>
  <c r="P3617" i="9" s="1"/>
  <c r="O3615" i="9"/>
  <c r="P3615" i="9" s="1"/>
  <c r="S3614" i="9"/>
  <c r="R3613" i="9"/>
  <c r="R3612" i="9"/>
  <c r="Q3623" i="9"/>
  <c r="S3620" i="9"/>
  <c r="O3619" i="9"/>
  <c r="P3619" i="9" s="1"/>
  <c r="O3618" i="9"/>
  <c r="P3618" i="9" s="1"/>
  <c r="Q3617" i="9"/>
  <c r="R3616" i="9"/>
  <c r="S3615" i="9"/>
  <c r="O3611" i="9"/>
  <c r="P3611" i="9" s="1"/>
  <c r="S3610" i="9"/>
  <c r="R3609" i="9"/>
  <c r="R3608" i="9"/>
  <c r="R3607" i="9"/>
  <c r="Q3606" i="9"/>
  <c r="O3605" i="9"/>
  <c r="P3605" i="9" s="1"/>
  <c r="O3603" i="9"/>
  <c r="P3603" i="9" s="1"/>
  <c r="S3602" i="9"/>
  <c r="R3601" i="9"/>
  <c r="R3600" i="9"/>
  <c r="R3599" i="9"/>
  <c r="Q3598" i="9"/>
  <c r="O3597" i="9"/>
  <c r="P3597" i="9" s="1"/>
  <c r="O3595" i="9"/>
  <c r="P3595" i="9" s="1"/>
  <c r="S3594" i="9"/>
  <c r="R3593" i="9"/>
  <c r="R3592" i="9"/>
  <c r="R3591" i="9"/>
  <c r="Q3590" i="9"/>
  <c r="O3589" i="9"/>
  <c r="P3589" i="9" s="1"/>
  <c r="O3587" i="9"/>
  <c r="P3587" i="9" s="1"/>
  <c r="S3586" i="9"/>
  <c r="R3585" i="9"/>
  <c r="R3584" i="9"/>
  <c r="R3583" i="9"/>
  <c r="Q3582" i="9"/>
  <c r="O3581" i="9"/>
  <c r="P3581" i="9" s="1"/>
  <c r="O3579" i="9"/>
  <c r="P3579" i="9" s="1"/>
  <c r="S3578" i="9"/>
  <c r="R3577" i="9"/>
  <c r="R3576" i="9"/>
  <c r="R3575" i="9"/>
  <c r="Q3574" i="9"/>
  <c r="O3573" i="9"/>
  <c r="P3573" i="9" s="1"/>
  <c r="O3571" i="9"/>
  <c r="P3571" i="9" s="1"/>
  <c r="S3570" i="9"/>
  <c r="R3569" i="9"/>
  <c r="R3568" i="9"/>
  <c r="R3567" i="9"/>
  <c r="Q3566" i="9"/>
  <c r="O3565" i="9"/>
  <c r="P3565" i="9" s="1"/>
  <c r="O3563" i="9"/>
  <c r="P3563" i="9" s="1"/>
  <c r="S3562" i="9"/>
  <c r="R3561" i="9"/>
  <c r="R3560" i="9"/>
  <c r="R3559" i="9"/>
  <c r="Q3558" i="9"/>
  <c r="O3557" i="9"/>
  <c r="P3557" i="9" s="1"/>
  <c r="O3555" i="9"/>
  <c r="P3555" i="9" s="1"/>
  <c r="S3554" i="9"/>
  <c r="R3553" i="9"/>
  <c r="R3552" i="9"/>
  <c r="R3551" i="9"/>
  <c r="Q3550" i="9"/>
  <c r="O3549" i="9"/>
  <c r="P3549" i="9" s="1"/>
  <c r="O3547" i="9"/>
  <c r="P3547" i="9" s="1"/>
  <c r="S3546" i="9"/>
  <c r="R3545" i="9"/>
  <c r="R3544" i="9"/>
  <c r="R3543" i="9"/>
  <c r="Q3542" i="9"/>
  <c r="O3541" i="9"/>
  <c r="P3541" i="9" s="1"/>
  <c r="O3539" i="9"/>
  <c r="P3539" i="9" s="1"/>
  <c r="S3538" i="9"/>
  <c r="R3537" i="9"/>
  <c r="R3536" i="9"/>
  <c r="R3535" i="9"/>
  <c r="Q3534" i="9"/>
  <c r="O3533" i="9"/>
  <c r="P3533" i="9" s="1"/>
  <c r="O3531" i="9"/>
  <c r="P3531" i="9" s="1"/>
  <c r="S3530" i="9"/>
  <c r="R3529" i="9"/>
  <c r="R3528" i="9"/>
  <c r="R3527" i="9"/>
  <c r="Q3526" i="9"/>
  <c r="O3525" i="9"/>
  <c r="P3525" i="9" s="1"/>
  <c r="O3523" i="9"/>
  <c r="P3523" i="9" s="1"/>
  <c r="S3522" i="9"/>
  <c r="R3521" i="9"/>
  <c r="R3520" i="9"/>
  <c r="R3519" i="9"/>
  <c r="Q3518" i="9"/>
  <c r="O3517" i="9"/>
  <c r="P3517" i="9" s="1"/>
  <c r="O3515" i="9"/>
  <c r="P3515" i="9" s="1"/>
  <c r="S3514" i="9"/>
  <c r="R3513" i="9"/>
  <c r="R3512" i="9"/>
  <c r="R3511" i="9"/>
  <c r="Q3510" i="9"/>
  <c r="O3509" i="9"/>
  <c r="P3509" i="9" s="1"/>
  <c r="O3507" i="9"/>
  <c r="P3507" i="9" s="1"/>
  <c r="S3506" i="9"/>
  <c r="R3505" i="9"/>
  <c r="R3504" i="9"/>
  <c r="R3503" i="9"/>
  <c r="Q3502" i="9"/>
  <c r="Q3624" i="9"/>
  <c r="Q3616" i="9"/>
  <c r="R3615" i="9"/>
  <c r="R3614" i="9"/>
  <c r="S3613" i="9"/>
  <c r="O3612" i="9"/>
  <c r="P3612" i="9" s="1"/>
  <c r="S3611" i="9"/>
  <c r="R3610" i="9"/>
  <c r="Q3609" i="9"/>
  <c r="Q3608" i="9"/>
  <c r="Q3607" i="9"/>
  <c r="O3606" i="9"/>
  <c r="P3606" i="9" s="1"/>
  <c r="S3605" i="9"/>
  <c r="S3604" i="9"/>
  <c r="O3604" i="9"/>
  <c r="P3604" i="9" s="1"/>
  <c r="S3603" i="9"/>
  <c r="R3602" i="9"/>
  <c r="Q3601" i="9"/>
  <c r="Q3600" i="9"/>
  <c r="Q3599" i="9"/>
  <c r="O3598" i="9"/>
  <c r="P3598" i="9" s="1"/>
  <c r="S3597" i="9"/>
  <c r="S3596" i="9"/>
  <c r="O3596" i="9"/>
  <c r="P3596" i="9" s="1"/>
  <c r="S3595" i="9"/>
  <c r="R3594" i="9"/>
  <c r="Q3593" i="9"/>
  <c r="Q3592" i="9"/>
  <c r="Q3591" i="9"/>
  <c r="O3590" i="9"/>
  <c r="P3590" i="9" s="1"/>
  <c r="S3589" i="9"/>
  <c r="S3588" i="9"/>
  <c r="O3588" i="9"/>
  <c r="P3588" i="9" s="1"/>
  <c r="S3587" i="9"/>
  <c r="R3586" i="9"/>
  <c r="Q3585" i="9"/>
  <c r="Q3584" i="9"/>
  <c r="Q3583" i="9"/>
  <c r="O3582" i="9"/>
  <c r="P3582" i="9" s="1"/>
  <c r="S3581" i="9"/>
  <c r="S3580" i="9"/>
  <c r="O3580" i="9"/>
  <c r="P3580" i="9" s="1"/>
  <c r="S3579" i="9"/>
  <c r="R3578" i="9"/>
  <c r="Q3577" i="9"/>
  <c r="Q3576" i="9"/>
  <c r="Q3575" i="9"/>
  <c r="O3574" i="9"/>
  <c r="P3574" i="9" s="1"/>
  <c r="S3573" i="9"/>
  <c r="S3572" i="9"/>
  <c r="O3572" i="9"/>
  <c r="P3572" i="9" s="1"/>
  <c r="S3571" i="9"/>
  <c r="R3570" i="9"/>
  <c r="Q3569" i="9"/>
  <c r="Q3568" i="9"/>
  <c r="Q3567" i="9"/>
  <c r="O3566" i="9"/>
  <c r="P3566" i="9" s="1"/>
  <c r="S3565" i="9"/>
  <c r="S3564" i="9"/>
  <c r="O3564" i="9"/>
  <c r="P3564" i="9" s="1"/>
  <c r="S3563" i="9"/>
  <c r="R3562" i="9"/>
  <c r="Q3561" i="9"/>
  <c r="Q3560" i="9"/>
  <c r="Q3559" i="9"/>
  <c r="O3558" i="9"/>
  <c r="P3558" i="9" s="1"/>
  <c r="S3557" i="9"/>
  <c r="S3556" i="9"/>
  <c r="O3556" i="9"/>
  <c r="P3556" i="9" s="1"/>
  <c r="S3555" i="9"/>
  <c r="R3554" i="9"/>
  <c r="Q3553" i="9"/>
  <c r="Q3552" i="9"/>
  <c r="Q3551" i="9"/>
  <c r="O3550" i="9"/>
  <c r="P3550" i="9" s="1"/>
  <c r="S3549" i="9"/>
  <c r="S3548" i="9"/>
  <c r="O3548" i="9"/>
  <c r="P3548" i="9" s="1"/>
  <c r="S3547" i="9"/>
  <c r="R3546" i="9"/>
  <c r="Q3545" i="9"/>
  <c r="Q3544" i="9"/>
  <c r="Q3543" i="9"/>
  <c r="O3542" i="9"/>
  <c r="P3542" i="9" s="1"/>
  <c r="S3541" i="9"/>
  <c r="S3540" i="9"/>
  <c r="O3540" i="9"/>
  <c r="P3540" i="9" s="1"/>
  <c r="S3539" i="9"/>
  <c r="R3538" i="9"/>
  <c r="Q3537" i="9"/>
  <c r="Q3536" i="9"/>
  <c r="Q3535" i="9"/>
  <c r="O3534" i="9"/>
  <c r="P3534" i="9" s="1"/>
  <c r="S3533" i="9"/>
  <c r="S3532" i="9"/>
  <c r="O3532" i="9"/>
  <c r="P3532" i="9" s="1"/>
  <c r="S3531" i="9"/>
  <c r="R3530" i="9"/>
  <c r="Q3529" i="9"/>
  <c r="Q3528" i="9"/>
  <c r="Q3527" i="9"/>
  <c r="O3526" i="9"/>
  <c r="P3526" i="9" s="1"/>
  <c r="S3525" i="9"/>
  <c r="S3524" i="9"/>
  <c r="O3524" i="9"/>
  <c r="P3524" i="9" s="1"/>
  <c r="S3523" i="9"/>
  <c r="R3522" i="9"/>
  <c r="Q3521" i="9"/>
  <c r="Q3520" i="9"/>
  <c r="Q3519" i="9"/>
  <c r="O3518" i="9"/>
  <c r="P3518" i="9" s="1"/>
  <c r="S3517" i="9"/>
  <c r="S3516" i="9"/>
  <c r="O3516" i="9"/>
  <c r="P3516" i="9" s="1"/>
  <c r="S3515" i="9"/>
  <c r="R3514" i="9"/>
  <c r="Q3513" i="9"/>
  <c r="Q3512" i="9"/>
  <c r="Q3511" i="9"/>
  <c r="O3510" i="9"/>
  <c r="P3510" i="9" s="1"/>
  <c r="S3509" i="9"/>
  <c r="S3508" i="9"/>
  <c r="Q3625" i="9"/>
  <c r="S3621" i="9"/>
  <c r="O3620" i="9"/>
  <c r="P3620" i="9" s="1"/>
  <c r="S3619" i="9"/>
  <c r="S3618" i="9"/>
  <c r="S3617" i="9"/>
  <c r="O3616" i="9"/>
  <c r="P3616" i="9" s="1"/>
  <c r="Q3615" i="9"/>
  <c r="Q3614" i="9"/>
  <c r="Q3613" i="9"/>
  <c r="S3612" i="9"/>
  <c r="R3611" i="9"/>
  <c r="Q3610" i="9"/>
  <c r="O3609" i="9"/>
  <c r="P3609" i="9" s="1"/>
  <c r="O3607" i="9"/>
  <c r="P3607" i="9" s="1"/>
  <c r="S3606" i="9"/>
  <c r="R3605" i="9"/>
  <c r="R3604" i="9"/>
  <c r="R3603" i="9"/>
  <c r="Q3602" i="9"/>
  <c r="O3601" i="9"/>
  <c r="P3601" i="9" s="1"/>
  <c r="O3599" i="9"/>
  <c r="P3599" i="9" s="1"/>
  <c r="S3598" i="9"/>
  <c r="R3597" i="9"/>
  <c r="R3596" i="9"/>
  <c r="R3595" i="9"/>
  <c r="Q3594" i="9"/>
  <c r="O3593" i="9"/>
  <c r="P3593" i="9" s="1"/>
  <c r="O3591" i="9"/>
  <c r="P3591" i="9" s="1"/>
  <c r="S3590" i="9"/>
  <c r="R3589" i="9"/>
  <c r="R3588" i="9"/>
  <c r="R3587" i="9"/>
  <c r="Q3586" i="9"/>
  <c r="O3585" i="9"/>
  <c r="P3585" i="9" s="1"/>
  <c r="O3583" i="9"/>
  <c r="P3583" i="9" s="1"/>
  <c r="S3582" i="9"/>
  <c r="R3581" i="9"/>
  <c r="R3580" i="9"/>
  <c r="R3579" i="9"/>
  <c r="Q3578" i="9"/>
  <c r="O3577" i="9"/>
  <c r="P3577" i="9" s="1"/>
  <c r="O3575" i="9"/>
  <c r="P3575" i="9" s="1"/>
  <c r="S3574" i="9"/>
  <c r="R3573" i="9"/>
  <c r="R3572" i="9"/>
  <c r="R3571" i="9"/>
  <c r="Q3570" i="9"/>
  <c r="O3569" i="9"/>
  <c r="P3569" i="9" s="1"/>
  <c r="O3567" i="9"/>
  <c r="P3567" i="9" s="1"/>
  <c r="S3566" i="9"/>
  <c r="R3565" i="9"/>
  <c r="R3564" i="9"/>
  <c r="R3563" i="9"/>
  <c r="Q3562" i="9"/>
  <c r="O3561" i="9"/>
  <c r="P3561" i="9" s="1"/>
  <c r="O3559" i="9"/>
  <c r="P3559" i="9" s="1"/>
  <c r="S3558" i="9"/>
  <c r="R3557" i="9"/>
  <c r="R3556" i="9"/>
  <c r="R3555" i="9"/>
  <c r="Q3554" i="9"/>
  <c r="O3553" i="9"/>
  <c r="P3553" i="9" s="1"/>
  <c r="O3551" i="9"/>
  <c r="P3551" i="9" s="1"/>
  <c r="S3550" i="9"/>
  <c r="R3549" i="9"/>
  <c r="R3548" i="9"/>
  <c r="R3547" i="9"/>
  <c r="Q3546" i="9"/>
  <c r="O3545" i="9"/>
  <c r="P3545" i="9" s="1"/>
  <c r="O3543" i="9"/>
  <c r="P3543" i="9" s="1"/>
  <c r="S3542" i="9"/>
  <c r="R3541" i="9"/>
  <c r="R3540" i="9"/>
  <c r="R3539" i="9"/>
  <c r="Q3538" i="9"/>
  <c r="O3537" i="9"/>
  <c r="P3537" i="9" s="1"/>
  <c r="O3535" i="9"/>
  <c r="P3535" i="9" s="1"/>
  <c r="S3534" i="9"/>
  <c r="R3533" i="9"/>
  <c r="R3532" i="9"/>
  <c r="R3531" i="9"/>
  <c r="Q3530" i="9"/>
  <c r="O3529" i="9"/>
  <c r="P3529" i="9" s="1"/>
  <c r="O3527" i="9"/>
  <c r="P3527" i="9" s="1"/>
  <c r="S3526" i="9"/>
  <c r="R3525" i="9"/>
  <c r="R3524" i="9"/>
  <c r="R3523" i="9"/>
  <c r="Q3522" i="9"/>
  <c r="O3521" i="9"/>
  <c r="P3521" i="9" s="1"/>
  <c r="O3519" i="9"/>
  <c r="P3519" i="9" s="1"/>
  <c r="S3518" i="9"/>
  <c r="R3517" i="9"/>
  <c r="R3516" i="9"/>
  <c r="R3515" i="9"/>
  <c r="Q3514" i="9"/>
  <c r="O3513" i="9"/>
  <c r="P3513" i="9" s="1"/>
  <c r="O3511" i="9"/>
  <c r="P3511" i="9" s="1"/>
  <c r="S3510" i="9"/>
  <c r="R3509" i="9"/>
  <c r="R3508" i="9"/>
  <c r="R3507" i="9"/>
  <c r="Q3506" i="9"/>
  <c r="O3505" i="9"/>
  <c r="P3505" i="9" s="1"/>
  <c r="O3503" i="9"/>
  <c r="P3503" i="9" s="1"/>
  <c r="S3502" i="9"/>
  <c r="R3626" i="9"/>
  <c r="O3622" i="9"/>
  <c r="P3622" i="9" s="1"/>
  <c r="O3621" i="9"/>
  <c r="P3621" i="9" s="1"/>
  <c r="Q3619" i="9"/>
  <c r="R3618" i="9"/>
  <c r="R3617" i="9"/>
  <c r="S3616" i="9"/>
  <c r="O3614" i="9"/>
  <c r="P3614" i="9" s="1"/>
  <c r="O3613" i="9"/>
  <c r="P3613" i="9" s="1"/>
  <c r="Q3612" i="9"/>
  <c r="Q3611" i="9"/>
  <c r="O3610" i="9"/>
  <c r="P3610" i="9" s="1"/>
  <c r="S3609" i="9"/>
  <c r="S3608" i="9"/>
  <c r="O3608" i="9"/>
  <c r="P3608" i="9" s="1"/>
  <c r="S3607" i="9"/>
  <c r="R3606" i="9"/>
  <c r="Q3605" i="9"/>
  <c r="Q3604" i="9"/>
  <c r="Q3603" i="9"/>
  <c r="O3602" i="9"/>
  <c r="P3602" i="9" s="1"/>
  <c r="S3601" i="9"/>
  <c r="S3600" i="9"/>
  <c r="O3600" i="9"/>
  <c r="P3600" i="9" s="1"/>
  <c r="S3599" i="9"/>
  <c r="R3598" i="9"/>
  <c r="Q3597" i="9"/>
  <c r="Q3596" i="9"/>
  <c r="Q3595" i="9"/>
  <c r="O3594" i="9"/>
  <c r="P3594" i="9" s="1"/>
  <c r="S3593" i="9"/>
  <c r="S3592" i="9"/>
  <c r="O3592" i="9"/>
  <c r="P3592" i="9" s="1"/>
  <c r="S3591" i="9"/>
  <c r="R3590" i="9"/>
  <c r="Q3589" i="9"/>
  <c r="Q3588" i="9"/>
  <c r="Q3587" i="9"/>
  <c r="O3586" i="9"/>
  <c r="P3586" i="9" s="1"/>
  <c r="S3585" i="9"/>
  <c r="S3584" i="9"/>
  <c r="O3584" i="9"/>
  <c r="P3584" i="9" s="1"/>
  <c r="S3583" i="9"/>
  <c r="R3582" i="9"/>
  <c r="Q3581" i="9"/>
  <c r="Q3580" i="9"/>
  <c r="Q3579" i="9"/>
  <c r="O3578" i="9"/>
  <c r="P3578" i="9" s="1"/>
  <c r="S3577" i="9"/>
  <c r="S3576" i="9"/>
  <c r="O3576" i="9"/>
  <c r="P3576" i="9" s="1"/>
  <c r="S3575" i="9"/>
  <c r="R3574" i="9"/>
  <c r="Q3573" i="9"/>
  <c r="Q3572" i="9"/>
  <c r="Q3571" i="9"/>
  <c r="O3570" i="9"/>
  <c r="P3570" i="9" s="1"/>
  <c r="S3569" i="9"/>
  <c r="S3568" i="9"/>
  <c r="O3568" i="9"/>
  <c r="P3568" i="9" s="1"/>
  <c r="S3567" i="9"/>
  <c r="R3566" i="9"/>
  <c r="Q3565" i="9"/>
  <c r="Q3564" i="9"/>
  <c r="Q3563" i="9"/>
  <c r="O3562" i="9"/>
  <c r="P3562" i="9" s="1"/>
  <c r="S3561" i="9"/>
  <c r="S3560" i="9"/>
  <c r="O3560" i="9"/>
  <c r="P3560" i="9" s="1"/>
  <c r="S3559" i="9"/>
  <c r="R3558" i="9"/>
  <c r="Q3557" i="9"/>
  <c r="Q3556" i="9"/>
  <c r="Q3555" i="9"/>
  <c r="O3554" i="9"/>
  <c r="P3554" i="9" s="1"/>
  <c r="S3553" i="9"/>
  <c r="S3552" i="9"/>
  <c r="O3552" i="9"/>
  <c r="P3552" i="9" s="1"/>
  <c r="S3551" i="9"/>
  <c r="R3550" i="9"/>
  <c r="Q3549" i="9"/>
  <c r="Q3548" i="9"/>
  <c r="Q3547" i="9"/>
  <c r="O3546" i="9"/>
  <c r="P3546" i="9" s="1"/>
  <c r="S3545" i="9"/>
  <c r="S3544" i="9"/>
  <c r="O3544" i="9"/>
  <c r="P3544" i="9" s="1"/>
  <c r="S3543" i="9"/>
  <c r="R3542" i="9"/>
  <c r="Q3541" i="9"/>
  <c r="Q3540" i="9"/>
  <c r="Q3539" i="9"/>
  <c r="O3538" i="9"/>
  <c r="P3538" i="9" s="1"/>
  <c r="S3537" i="9"/>
  <c r="S3536" i="9"/>
  <c r="O3536" i="9"/>
  <c r="P3536" i="9" s="1"/>
  <c r="S3535" i="9"/>
  <c r="R3534" i="9"/>
  <c r="Q3533" i="9"/>
  <c r="Q3532" i="9"/>
  <c r="Q3531" i="9"/>
  <c r="O3530" i="9"/>
  <c r="P3530" i="9" s="1"/>
  <c r="S3529" i="9"/>
  <c r="S3528" i="9"/>
  <c r="O3528" i="9"/>
  <c r="P3528" i="9" s="1"/>
  <c r="S3527" i="9"/>
  <c r="R3526" i="9"/>
  <c r="Q3525" i="9"/>
  <c r="Q3524" i="9"/>
  <c r="Q3523" i="9"/>
  <c r="O3522" i="9"/>
  <c r="P3522" i="9" s="1"/>
  <c r="S3521" i="9"/>
  <c r="S3520" i="9"/>
  <c r="O3520" i="9"/>
  <c r="P3520" i="9" s="1"/>
  <c r="S3519" i="9"/>
  <c r="R3518" i="9"/>
  <c r="Q3517" i="9"/>
  <c r="Q3516" i="9"/>
  <c r="Q3515" i="9"/>
  <c r="O3514" i="9"/>
  <c r="P3514" i="9" s="1"/>
  <c r="S3513" i="9"/>
  <c r="S3512" i="9"/>
  <c r="O3512" i="9"/>
  <c r="P3512" i="9" s="1"/>
  <c r="S3511" i="9"/>
  <c r="R3510" i="9"/>
  <c r="Q3509" i="9"/>
  <c r="R3506" i="9"/>
  <c r="Q3504" i="9"/>
  <c r="O3502" i="9"/>
  <c r="P3502" i="9" s="1"/>
  <c r="Q3501" i="9"/>
  <c r="Q3500" i="9"/>
  <c r="Q3499" i="9"/>
  <c r="Q3498" i="9"/>
  <c r="Q3497" i="9"/>
  <c r="Q3496" i="9"/>
  <c r="Q3495" i="9"/>
  <c r="Q3494" i="9"/>
  <c r="Q3493" i="9"/>
  <c r="Q3492" i="9"/>
  <c r="Q3491" i="9"/>
  <c r="Q3490" i="9"/>
  <c r="Q3489" i="9"/>
  <c r="Q3488" i="9"/>
  <c r="Q3487" i="9"/>
  <c r="Q3486" i="9"/>
  <c r="Q3485" i="9"/>
  <c r="Q3484" i="9"/>
  <c r="Q3483" i="9"/>
  <c r="Q3482" i="9"/>
  <c r="Q3481" i="9"/>
  <c r="Q3480" i="9"/>
  <c r="Q3479" i="9"/>
  <c r="Q3478" i="9"/>
  <c r="Q3477" i="9"/>
  <c r="Q3476" i="9"/>
  <c r="Q3475" i="9"/>
  <c r="Q3474" i="9"/>
  <c r="Q3473" i="9"/>
  <c r="Q3472" i="9"/>
  <c r="Q3471" i="9"/>
  <c r="Q3470" i="9"/>
  <c r="Q3469" i="9"/>
  <c r="Q3468" i="9"/>
  <c r="Q3467" i="9"/>
  <c r="Q3466" i="9"/>
  <c r="Q3465" i="9"/>
  <c r="Q3464" i="9"/>
  <c r="Q3463" i="9"/>
  <c r="Q3462" i="9"/>
  <c r="Q3461" i="9"/>
  <c r="Q3460" i="9"/>
  <c r="Q3459" i="9"/>
  <c r="Q3458" i="9"/>
  <c r="Q3457" i="9"/>
  <c r="Q3456" i="9"/>
  <c r="Q3455" i="9"/>
  <c r="Q3454" i="9"/>
  <c r="Q3453" i="9"/>
  <c r="Q3452" i="9"/>
  <c r="Q3451" i="9"/>
  <c r="Q3450" i="9"/>
  <c r="Q3449" i="9"/>
  <c r="Q3448" i="9"/>
  <c r="Q3447" i="9"/>
  <c r="Q3446" i="9"/>
  <c r="Q3445" i="9"/>
  <c r="Q3444" i="9"/>
  <c r="Q3443" i="9"/>
  <c r="Q3442" i="9"/>
  <c r="Q3441" i="9"/>
  <c r="Q3440" i="9"/>
  <c r="Q3439" i="9"/>
  <c r="Q3438" i="9"/>
  <c r="Q3437" i="9"/>
  <c r="Q3436" i="9"/>
  <c r="Q3435" i="9"/>
  <c r="Q3434" i="9"/>
  <c r="Q3433" i="9"/>
  <c r="Q3508" i="9"/>
  <c r="O3506" i="9"/>
  <c r="P3506" i="9" s="1"/>
  <c r="S3505" i="9"/>
  <c r="O3504" i="9"/>
  <c r="P3504" i="9" s="1"/>
  <c r="S3503" i="9"/>
  <c r="O3500" i="9"/>
  <c r="P3500" i="9" s="1"/>
  <c r="O3498" i="9"/>
  <c r="P3498" i="9" s="1"/>
  <c r="O3496" i="9"/>
  <c r="P3496" i="9" s="1"/>
  <c r="O3494" i="9"/>
  <c r="P3494" i="9" s="1"/>
  <c r="O3492" i="9"/>
  <c r="P3492" i="9" s="1"/>
  <c r="O3490" i="9"/>
  <c r="P3490" i="9" s="1"/>
  <c r="O3488" i="9"/>
  <c r="P3488" i="9" s="1"/>
  <c r="O3486" i="9"/>
  <c r="P3486" i="9" s="1"/>
  <c r="O3484" i="9"/>
  <c r="P3484" i="9" s="1"/>
  <c r="O3482" i="9"/>
  <c r="P3482" i="9" s="1"/>
  <c r="O3480" i="9"/>
  <c r="P3480" i="9" s="1"/>
  <c r="O3478" i="9"/>
  <c r="P3478" i="9" s="1"/>
  <c r="O3476" i="9"/>
  <c r="P3476" i="9" s="1"/>
  <c r="O3474" i="9"/>
  <c r="P3474" i="9" s="1"/>
  <c r="O3472" i="9"/>
  <c r="P3472" i="9" s="1"/>
  <c r="O3470" i="9"/>
  <c r="P3470" i="9" s="1"/>
  <c r="O3468" i="9"/>
  <c r="P3468" i="9" s="1"/>
  <c r="O3466" i="9"/>
  <c r="P3466" i="9" s="1"/>
  <c r="O3464" i="9"/>
  <c r="P3464" i="9" s="1"/>
  <c r="O3462" i="9"/>
  <c r="P3462" i="9" s="1"/>
  <c r="O3460" i="9"/>
  <c r="P3460" i="9" s="1"/>
  <c r="O3458" i="9"/>
  <c r="P3458" i="9" s="1"/>
  <c r="O3456" i="9"/>
  <c r="P3456" i="9" s="1"/>
  <c r="O3454" i="9"/>
  <c r="P3454" i="9" s="1"/>
  <c r="O3452" i="9"/>
  <c r="P3452" i="9" s="1"/>
  <c r="O3450" i="9"/>
  <c r="P3450" i="9" s="1"/>
  <c r="O3448" i="9"/>
  <c r="P3448" i="9" s="1"/>
  <c r="O3446" i="9"/>
  <c r="P3446" i="9" s="1"/>
  <c r="O3444" i="9"/>
  <c r="P3444" i="9" s="1"/>
  <c r="O3442" i="9"/>
  <c r="P3442" i="9" s="1"/>
  <c r="O3440" i="9"/>
  <c r="P3440" i="9" s="1"/>
  <c r="O3438" i="9"/>
  <c r="P3438" i="9" s="1"/>
  <c r="O3436" i="9"/>
  <c r="P3436" i="9" s="1"/>
  <c r="O3434" i="9"/>
  <c r="P3434" i="9" s="1"/>
  <c r="O3432" i="9"/>
  <c r="P3432" i="9" s="1"/>
  <c r="O3430" i="9"/>
  <c r="P3430" i="9" s="1"/>
  <c r="O3428" i="9"/>
  <c r="P3428" i="9" s="1"/>
  <c r="O3426" i="9"/>
  <c r="P3426" i="9" s="1"/>
  <c r="O3424" i="9"/>
  <c r="P3424" i="9" s="1"/>
  <c r="O3422" i="9"/>
  <c r="P3422" i="9" s="1"/>
  <c r="O3420" i="9"/>
  <c r="P3420" i="9" s="1"/>
  <c r="O3418" i="9"/>
  <c r="P3418" i="9" s="1"/>
  <c r="O3416" i="9"/>
  <c r="P3416" i="9" s="1"/>
  <c r="O3414" i="9"/>
  <c r="P3414" i="9" s="1"/>
  <c r="O3412" i="9"/>
  <c r="P3412" i="9" s="1"/>
  <c r="O3410" i="9"/>
  <c r="P3410" i="9" s="1"/>
  <c r="O3408" i="9"/>
  <c r="P3408" i="9" s="1"/>
  <c r="O3406" i="9"/>
  <c r="P3406" i="9" s="1"/>
  <c r="O3404" i="9"/>
  <c r="P3404" i="9" s="1"/>
  <c r="O3402" i="9"/>
  <c r="P3402" i="9" s="1"/>
  <c r="O3400" i="9"/>
  <c r="P3400" i="9" s="1"/>
  <c r="O3398" i="9"/>
  <c r="P3398" i="9" s="1"/>
  <c r="O3396" i="9"/>
  <c r="P3396" i="9" s="1"/>
  <c r="O3394" i="9"/>
  <c r="P3394" i="9" s="1"/>
  <c r="O3392" i="9"/>
  <c r="P3392" i="9" s="1"/>
  <c r="O3508" i="9"/>
  <c r="P3508" i="9" s="1"/>
  <c r="S3507" i="9"/>
  <c r="Q3505" i="9"/>
  <c r="Q3503" i="9"/>
  <c r="S3501" i="9"/>
  <c r="O3501" i="9"/>
  <c r="P3501" i="9" s="1"/>
  <c r="S3500" i="9"/>
  <c r="S3499" i="9"/>
  <c r="O3499" i="9"/>
  <c r="P3499" i="9" s="1"/>
  <c r="S3498" i="9"/>
  <c r="S3497" i="9"/>
  <c r="O3497" i="9"/>
  <c r="P3497" i="9" s="1"/>
  <c r="S3496" i="9"/>
  <c r="S3495" i="9"/>
  <c r="O3495" i="9"/>
  <c r="P3495" i="9" s="1"/>
  <c r="S3494" i="9"/>
  <c r="S3493" i="9"/>
  <c r="O3493" i="9"/>
  <c r="P3493" i="9" s="1"/>
  <c r="S3492" i="9"/>
  <c r="S3491" i="9"/>
  <c r="O3491" i="9"/>
  <c r="P3491" i="9" s="1"/>
  <c r="S3490" i="9"/>
  <c r="S3489" i="9"/>
  <c r="O3489" i="9"/>
  <c r="P3489" i="9" s="1"/>
  <c r="S3488" i="9"/>
  <c r="S3487" i="9"/>
  <c r="O3487" i="9"/>
  <c r="P3487" i="9" s="1"/>
  <c r="S3486" i="9"/>
  <c r="S3485" i="9"/>
  <c r="O3485" i="9"/>
  <c r="P3485" i="9" s="1"/>
  <c r="S3484" i="9"/>
  <c r="S3483" i="9"/>
  <c r="O3483" i="9"/>
  <c r="P3483" i="9" s="1"/>
  <c r="S3482" i="9"/>
  <c r="S3481" i="9"/>
  <c r="O3481" i="9"/>
  <c r="P3481" i="9" s="1"/>
  <c r="S3480" i="9"/>
  <c r="S3479" i="9"/>
  <c r="O3479" i="9"/>
  <c r="P3479" i="9" s="1"/>
  <c r="S3478" i="9"/>
  <c r="S3477" i="9"/>
  <c r="O3477" i="9"/>
  <c r="P3477" i="9" s="1"/>
  <c r="S3476" i="9"/>
  <c r="S3475" i="9"/>
  <c r="O3475" i="9"/>
  <c r="P3475" i="9" s="1"/>
  <c r="S3474" i="9"/>
  <c r="S3473" i="9"/>
  <c r="O3473" i="9"/>
  <c r="P3473" i="9" s="1"/>
  <c r="S3472" i="9"/>
  <c r="S3471" i="9"/>
  <c r="O3471" i="9"/>
  <c r="P3471" i="9" s="1"/>
  <c r="S3470" i="9"/>
  <c r="S3469" i="9"/>
  <c r="O3469" i="9"/>
  <c r="P3469" i="9" s="1"/>
  <c r="S3468" i="9"/>
  <c r="S3467" i="9"/>
  <c r="O3467" i="9"/>
  <c r="P3467" i="9" s="1"/>
  <c r="S3466" i="9"/>
  <c r="S3465" i="9"/>
  <c r="O3465" i="9"/>
  <c r="P3465" i="9" s="1"/>
  <c r="S3464" i="9"/>
  <c r="S3463" i="9"/>
  <c r="O3463" i="9"/>
  <c r="P3463" i="9" s="1"/>
  <c r="S3462" i="9"/>
  <c r="S3461" i="9"/>
  <c r="O3461" i="9"/>
  <c r="P3461" i="9" s="1"/>
  <c r="S3460" i="9"/>
  <c r="S3459" i="9"/>
  <c r="O3459" i="9"/>
  <c r="P3459" i="9" s="1"/>
  <c r="S3458" i="9"/>
  <c r="S3457" i="9"/>
  <c r="O3457" i="9"/>
  <c r="P3457" i="9" s="1"/>
  <c r="S3456" i="9"/>
  <c r="S3455" i="9"/>
  <c r="O3455" i="9"/>
  <c r="P3455" i="9" s="1"/>
  <c r="S3454" i="9"/>
  <c r="S3453" i="9"/>
  <c r="O3453" i="9"/>
  <c r="P3453" i="9" s="1"/>
  <c r="S3452" i="9"/>
  <c r="S3451" i="9"/>
  <c r="O3451" i="9"/>
  <c r="P3451" i="9" s="1"/>
  <c r="S3450" i="9"/>
  <c r="S3449" i="9"/>
  <c r="O3449" i="9"/>
  <c r="P3449" i="9" s="1"/>
  <c r="S3448" i="9"/>
  <c r="S3447" i="9"/>
  <c r="O3447" i="9"/>
  <c r="P3447" i="9" s="1"/>
  <c r="S3446" i="9"/>
  <c r="S3445" i="9"/>
  <c r="O3445" i="9"/>
  <c r="P3445" i="9" s="1"/>
  <c r="S3444" i="9"/>
  <c r="S3443" i="9"/>
  <c r="O3443" i="9"/>
  <c r="P3443" i="9" s="1"/>
  <c r="S3442" i="9"/>
  <c r="S3441" i="9"/>
  <c r="O3441" i="9"/>
  <c r="P3441" i="9" s="1"/>
  <c r="S3440" i="9"/>
  <c r="S3439" i="9"/>
  <c r="O3439" i="9"/>
  <c r="P3439" i="9" s="1"/>
  <c r="S3438" i="9"/>
  <c r="S3437" i="9"/>
  <c r="O3437" i="9"/>
  <c r="P3437" i="9" s="1"/>
  <c r="S3436" i="9"/>
  <c r="S3435" i="9"/>
  <c r="O3435" i="9"/>
  <c r="P3435" i="9" s="1"/>
  <c r="S3434" i="9"/>
  <c r="S3433" i="9"/>
  <c r="O3433" i="9"/>
  <c r="P3433" i="9" s="1"/>
  <c r="S3432" i="9"/>
  <c r="S3431" i="9"/>
  <c r="O3431" i="9"/>
  <c r="P3431" i="9" s="1"/>
  <c r="S3430" i="9"/>
  <c r="S3429" i="9"/>
  <c r="O3429" i="9"/>
  <c r="P3429" i="9" s="1"/>
  <c r="S3428" i="9"/>
  <c r="Q3507" i="9"/>
  <c r="S3504" i="9"/>
  <c r="R3502" i="9"/>
  <c r="R3501" i="9"/>
  <c r="R3500" i="9"/>
  <c r="R3499" i="9"/>
  <c r="R3498" i="9"/>
  <c r="R3497" i="9"/>
  <c r="R3496" i="9"/>
  <c r="R3495" i="9"/>
  <c r="R3494" i="9"/>
  <c r="R3493" i="9"/>
  <c r="R3492" i="9"/>
  <c r="R3491" i="9"/>
  <c r="R3490" i="9"/>
  <c r="R3489" i="9"/>
  <c r="R3488" i="9"/>
  <c r="R3487" i="9"/>
  <c r="R3486" i="9"/>
  <c r="R3485" i="9"/>
  <c r="R3484" i="9"/>
  <c r="R3483" i="9"/>
  <c r="R3482" i="9"/>
  <c r="R3481" i="9"/>
  <c r="R3480" i="9"/>
  <c r="R3479" i="9"/>
  <c r="R3478" i="9"/>
  <c r="R3477" i="9"/>
  <c r="R3476" i="9"/>
  <c r="R3475" i="9"/>
  <c r="R3474" i="9"/>
  <c r="R3473" i="9"/>
  <c r="R3472" i="9"/>
  <c r="R3471" i="9"/>
  <c r="R3470" i="9"/>
  <c r="R3469" i="9"/>
  <c r="R3468" i="9"/>
  <c r="R3467" i="9"/>
  <c r="R3466" i="9"/>
  <c r="R3465" i="9"/>
  <c r="R3464" i="9"/>
  <c r="R3463" i="9"/>
  <c r="R3462" i="9"/>
  <c r="R3461" i="9"/>
  <c r="R3460" i="9"/>
  <c r="R3459" i="9"/>
  <c r="R3458" i="9"/>
  <c r="R3457" i="9"/>
  <c r="R3456" i="9"/>
  <c r="R3455" i="9"/>
  <c r="R3454" i="9"/>
  <c r="R3453" i="9"/>
  <c r="R3452" i="9"/>
  <c r="R3451" i="9"/>
  <c r="R3450" i="9"/>
  <c r="R3449" i="9"/>
  <c r="R3448" i="9"/>
  <c r="R3447" i="9"/>
  <c r="R3446" i="9"/>
  <c r="R3445" i="9"/>
  <c r="R3444" i="9"/>
  <c r="R3443" i="9"/>
  <c r="R3442" i="9"/>
  <c r="R3441" i="9"/>
  <c r="R3440" i="9"/>
  <c r="R3439" i="9"/>
  <c r="R3438" i="9"/>
  <c r="R3437" i="9"/>
  <c r="R3436" i="9"/>
  <c r="R3435" i="9"/>
  <c r="R3434" i="9"/>
  <c r="R3433" i="9"/>
  <c r="R3432" i="9"/>
  <c r="R3431" i="9"/>
  <c r="R3430" i="9"/>
  <c r="R3429" i="9"/>
  <c r="R3428" i="9"/>
  <c r="R3427" i="9"/>
  <c r="R3426" i="9"/>
  <c r="R3425" i="9"/>
  <c r="Q3429" i="9"/>
  <c r="O3427" i="9"/>
  <c r="P3427" i="9" s="1"/>
  <c r="S3426" i="9"/>
  <c r="O3425" i="9"/>
  <c r="P3425" i="9" s="1"/>
  <c r="Q3423" i="9"/>
  <c r="R3422" i="9"/>
  <c r="S3421" i="9"/>
  <c r="Q3419" i="9"/>
  <c r="R3418" i="9"/>
  <c r="S3417" i="9"/>
  <c r="Q3415" i="9"/>
  <c r="R3414" i="9"/>
  <c r="S3413" i="9"/>
  <c r="Q3411" i="9"/>
  <c r="R3410" i="9"/>
  <c r="S3409" i="9"/>
  <c r="Q3407" i="9"/>
  <c r="R3406" i="9"/>
  <c r="S3405" i="9"/>
  <c r="Q3403" i="9"/>
  <c r="R3402" i="9"/>
  <c r="S3401" i="9"/>
  <c r="Q3399" i="9"/>
  <c r="R3398" i="9"/>
  <c r="S3397" i="9"/>
  <c r="Q3395" i="9"/>
  <c r="R3394" i="9"/>
  <c r="S3393" i="9"/>
  <c r="Q3391" i="9"/>
  <c r="Q3390" i="9"/>
  <c r="Q3389" i="9"/>
  <c r="Q3388" i="9"/>
  <c r="Q3387" i="9"/>
  <c r="Q3386" i="9"/>
  <c r="Q3385" i="9"/>
  <c r="Q3384" i="9"/>
  <c r="Q3383" i="9"/>
  <c r="Q3382" i="9"/>
  <c r="Q3381" i="9"/>
  <c r="Q3380" i="9"/>
  <c r="Q3379" i="9"/>
  <c r="Q3378" i="9"/>
  <c r="Q3377" i="9"/>
  <c r="Q3376" i="9"/>
  <c r="Q3375" i="9"/>
  <c r="Q3374" i="9"/>
  <c r="Q3373" i="9"/>
  <c r="Q3372" i="9"/>
  <c r="Q3371" i="9"/>
  <c r="Q3370" i="9"/>
  <c r="Q3369" i="9"/>
  <c r="Q3368" i="9"/>
  <c r="Q3367" i="9"/>
  <c r="Q3366" i="9"/>
  <c r="Q3365" i="9"/>
  <c r="Q3364" i="9"/>
  <c r="Q3363" i="9"/>
  <c r="Q3362" i="9"/>
  <c r="Q3361" i="9"/>
  <c r="Q3360" i="9"/>
  <c r="Q3359" i="9"/>
  <c r="Q3358" i="9"/>
  <c r="Q3357" i="9"/>
  <c r="Q3356" i="9"/>
  <c r="Q3355" i="9"/>
  <c r="Q3354" i="9"/>
  <c r="Q3353" i="9"/>
  <c r="Q3352" i="9"/>
  <c r="Q3351" i="9"/>
  <c r="Q3350" i="9"/>
  <c r="Q3349" i="9"/>
  <c r="Q3348" i="9"/>
  <c r="Q3347" i="9"/>
  <c r="Q3346" i="9"/>
  <c r="Q3345" i="9"/>
  <c r="Q3344" i="9"/>
  <c r="Q3343" i="9"/>
  <c r="Q3342" i="9"/>
  <c r="Q3341" i="9"/>
  <c r="Q3340" i="9"/>
  <c r="Q3339" i="9"/>
  <c r="Q3338" i="9"/>
  <c r="Q3337" i="9"/>
  <c r="Q3336" i="9"/>
  <c r="Q3335" i="9"/>
  <c r="Q3334" i="9"/>
  <c r="Q3333" i="9"/>
  <c r="Q3332" i="9"/>
  <c r="Q3331" i="9"/>
  <c r="Q3330" i="9"/>
  <c r="Q3329" i="9"/>
  <c r="Q3328" i="9"/>
  <c r="Q3327" i="9"/>
  <c r="Q3326" i="9"/>
  <c r="Q3325" i="9"/>
  <c r="Q3324" i="9"/>
  <c r="Q3323" i="9"/>
  <c r="Q3322" i="9"/>
  <c r="Q3321" i="9"/>
  <c r="Q3320" i="9"/>
  <c r="Q3319" i="9"/>
  <c r="Q3318" i="9"/>
  <c r="Q3317" i="9"/>
  <c r="Q3316" i="9"/>
  <c r="Q3315" i="9"/>
  <c r="Q3314" i="9"/>
  <c r="Q3313" i="9"/>
  <c r="Q3312" i="9"/>
  <c r="Q3311" i="9"/>
  <c r="Q3310" i="9"/>
  <c r="Q3309" i="9"/>
  <c r="Q3308" i="9"/>
  <c r="Q3307" i="9"/>
  <c r="Q3306" i="9"/>
  <c r="Q3430" i="9"/>
  <c r="Q3426" i="9"/>
  <c r="S3424" i="9"/>
  <c r="O3423" i="9"/>
  <c r="P3423" i="9" s="1"/>
  <c r="Q3422" i="9"/>
  <c r="R3421" i="9"/>
  <c r="S3420" i="9"/>
  <c r="O3419" i="9"/>
  <c r="P3419" i="9" s="1"/>
  <c r="Q3418" i="9"/>
  <c r="R3417" i="9"/>
  <c r="S3416" i="9"/>
  <c r="O3415" i="9"/>
  <c r="P3415" i="9" s="1"/>
  <c r="Q3414" i="9"/>
  <c r="R3413" i="9"/>
  <c r="S3412" i="9"/>
  <c r="O3411" i="9"/>
  <c r="P3411" i="9" s="1"/>
  <c r="Q3410" i="9"/>
  <c r="R3409" i="9"/>
  <c r="S3408" i="9"/>
  <c r="O3407" i="9"/>
  <c r="P3407" i="9" s="1"/>
  <c r="Q3406" i="9"/>
  <c r="R3405" i="9"/>
  <c r="S3404" i="9"/>
  <c r="O3403" i="9"/>
  <c r="P3403" i="9" s="1"/>
  <c r="Q3402" i="9"/>
  <c r="R3401" i="9"/>
  <c r="S3400" i="9"/>
  <c r="O3399" i="9"/>
  <c r="P3399" i="9" s="1"/>
  <c r="Q3398" i="9"/>
  <c r="R3397" i="9"/>
  <c r="S3396" i="9"/>
  <c r="O3395" i="9"/>
  <c r="P3395" i="9" s="1"/>
  <c r="Q3394" i="9"/>
  <c r="R3393" i="9"/>
  <c r="S3392" i="9"/>
  <c r="O3390" i="9"/>
  <c r="P3390" i="9" s="1"/>
  <c r="O3388" i="9"/>
  <c r="P3388" i="9" s="1"/>
  <c r="O3386" i="9"/>
  <c r="P3386" i="9" s="1"/>
  <c r="O3384" i="9"/>
  <c r="P3384" i="9" s="1"/>
  <c r="O3382" i="9"/>
  <c r="P3382" i="9" s="1"/>
  <c r="O3380" i="9"/>
  <c r="P3380" i="9" s="1"/>
  <c r="O3378" i="9"/>
  <c r="P3378" i="9" s="1"/>
  <c r="O3376" i="9"/>
  <c r="P3376" i="9" s="1"/>
  <c r="O3374" i="9"/>
  <c r="P3374" i="9" s="1"/>
  <c r="O3372" i="9"/>
  <c r="P3372" i="9" s="1"/>
  <c r="O3370" i="9"/>
  <c r="P3370" i="9" s="1"/>
  <c r="O3368" i="9"/>
  <c r="P3368" i="9" s="1"/>
  <c r="O3366" i="9"/>
  <c r="P3366" i="9" s="1"/>
  <c r="O3364" i="9"/>
  <c r="P3364" i="9" s="1"/>
  <c r="O3362" i="9"/>
  <c r="P3362" i="9" s="1"/>
  <c r="O3360" i="9"/>
  <c r="P3360" i="9" s="1"/>
  <c r="O3358" i="9"/>
  <c r="P3358" i="9" s="1"/>
  <c r="O3356" i="9"/>
  <c r="P3356" i="9" s="1"/>
  <c r="O3354" i="9"/>
  <c r="P3354" i="9" s="1"/>
  <c r="O3352" i="9"/>
  <c r="P3352" i="9" s="1"/>
  <c r="O3350" i="9"/>
  <c r="P3350" i="9" s="1"/>
  <c r="O3348" i="9"/>
  <c r="P3348" i="9" s="1"/>
  <c r="O3346" i="9"/>
  <c r="P3346" i="9" s="1"/>
  <c r="O3344" i="9"/>
  <c r="P3344" i="9" s="1"/>
  <c r="O3342" i="9"/>
  <c r="P3342" i="9" s="1"/>
  <c r="O3340" i="9"/>
  <c r="P3340" i="9" s="1"/>
  <c r="O3338" i="9"/>
  <c r="P3338" i="9" s="1"/>
  <c r="O3336" i="9"/>
  <c r="P3336" i="9" s="1"/>
  <c r="O3334" i="9"/>
  <c r="P3334" i="9" s="1"/>
  <c r="O3332" i="9"/>
  <c r="P3332" i="9" s="1"/>
  <c r="O3330" i="9"/>
  <c r="P3330" i="9" s="1"/>
  <c r="O3328" i="9"/>
  <c r="P3328" i="9" s="1"/>
  <c r="O3326" i="9"/>
  <c r="P3326" i="9" s="1"/>
  <c r="O3324" i="9"/>
  <c r="P3324" i="9" s="1"/>
  <c r="O3322" i="9"/>
  <c r="P3322" i="9" s="1"/>
  <c r="O3320" i="9"/>
  <c r="P3320" i="9" s="1"/>
  <c r="O3318" i="9"/>
  <c r="P3318" i="9" s="1"/>
  <c r="O3316" i="9"/>
  <c r="P3316" i="9" s="1"/>
  <c r="O3314" i="9"/>
  <c r="P3314" i="9" s="1"/>
  <c r="O3312" i="9"/>
  <c r="P3312" i="9" s="1"/>
  <c r="O3310" i="9"/>
  <c r="P3310" i="9" s="1"/>
  <c r="O3308" i="9"/>
  <c r="P3308" i="9" s="1"/>
  <c r="O3306" i="9"/>
  <c r="P3306" i="9" s="1"/>
  <c r="O3304" i="9"/>
  <c r="P3304" i="9" s="1"/>
  <c r="O3302" i="9"/>
  <c r="P3302" i="9" s="1"/>
  <c r="O3300" i="9"/>
  <c r="P3300" i="9" s="1"/>
  <c r="O3298" i="9"/>
  <c r="P3298" i="9" s="1"/>
  <c r="O3296" i="9"/>
  <c r="P3296" i="9" s="1"/>
  <c r="O3294" i="9"/>
  <c r="P3294" i="9" s="1"/>
  <c r="O3292" i="9"/>
  <c r="P3292" i="9" s="1"/>
  <c r="O3290" i="9"/>
  <c r="P3290" i="9" s="1"/>
  <c r="O3288" i="9"/>
  <c r="P3288" i="9" s="1"/>
  <c r="O3286" i="9"/>
  <c r="P3286" i="9" s="1"/>
  <c r="O3284" i="9"/>
  <c r="P3284" i="9" s="1"/>
  <c r="O3282" i="9"/>
  <c r="P3282" i="9" s="1"/>
  <c r="O3280" i="9"/>
  <c r="P3280" i="9" s="1"/>
  <c r="O3278" i="9"/>
  <c r="P3278" i="9" s="1"/>
  <c r="O3276" i="9"/>
  <c r="P3276" i="9" s="1"/>
  <c r="O3274" i="9"/>
  <c r="P3274" i="9" s="1"/>
  <c r="O3272" i="9"/>
  <c r="P3272" i="9" s="1"/>
  <c r="O3270" i="9"/>
  <c r="P3270" i="9" s="1"/>
  <c r="O3268" i="9"/>
  <c r="P3268" i="9" s="1"/>
  <c r="O3266" i="9"/>
  <c r="P3266" i="9" s="1"/>
  <c r="O3264" i="9"/>
  <c r="P3264" i="9" s="1"/>
  <c r="Q3431" i="9"/>
  <c r="S3427" i="9"/>
  <c r="S3425" i="9"/>
  <c r="R3424" i="9"/>
  <c r="S3423" i="9"/>
  <c r="Q3421" i="9"/>
  <c r="R3420" i="9"/>
  <c r="S3419" i="9"/>
  <c r="Q3417" i="9"/>
  <c r="R3416" i="9"/>
  <c r="S3415" i="9"/>
  <c r="Q3413" i="9"/>
  <c r="R3412" i="9"/>
  <c r="S3411" i="9"/>
  <c r="Q3409" i="9"/>
  <c r="R3408" i="9"/>
  <c r="S3407" i="9"/>
  <c r="Q3405" i="9"/>
  <c r="R3404" i="9"/>
  <c r="S3403" i="9"/>
  <c r="Q3401" i="9"/>
  <c r="R3400" i="9"/>
  <c r="S3399" i="9"/>
  <c r="Q3397" i="9"/>
  <c r="R3396" i="9"/>
  <c r="S3395" i="9"/>
  <c r="Q3393" i="9"/>
  <c r="R3392" i="9"/>
  <c r="S3391" i="9"/>
  <c r="O3391" i="9"/>
  <c r="P3391" i="9" s="1"/>
  <c r="S3390" i="9"/>
  <c r="S3389" i="9"/>
  <c r="O3389" i="9"/>
  <c r="P3389" i="9" s="1"/>
  <c r="S3388" i="9"/>
  <c r="S3387" i="9"/>
  <c r="O3387" i="9"/>
  <c r="P3387" i="9" s="1"/>
  <c r="S3386" i="9"/>
  <c r="S3385" i="9"/>
  <c r="O3385" i="9"/>
  <c r="P3385" i="9" s="1"/>
  <c r="S3384" i="9"/>
  <c r="S3383" i="9"/>
  <c r="O3383" i="9"/>
  <c r="P3383" i="9" s="1"/>
  <c r="S3382" i="9"/>
  <c r="S3381" i="9"/>
  <c r="O3381" i="9"/>
  <c r="P3381" i="9" s="1"/>
  <c r="S3380" i="9"/>
  <c r="S3379" i="9"/>
  <c r="O3379" i="9"/>
  <c r="P3379" i="9" s="1"/>
  <c r="S3378" i="9"/>
  <c r="S3377" i="9"/>
  <c r="O3377" i="9"/>
  <c r="P3377" i="9" s="1"/>
  <c r="S3376" i="9"/>
  <c r="S3375" i="9"/>
  <c r="O3375" i="9"/>
  <c r="P3375" i="9" s="1"/>
  <c r="S3374" i="9"/>
  <c r="S3373" i="9"/>
  <c r="O3373" i="9"/>
  <c r="P3373" i="9" s="1"/>
  <c r="S3372" i="9"/>
  <c r="S3371" i="9"/>
  <c r="O3371" i="9"/>
  <c r="P3371" i="9" s="1"/>
  <c r="S3370" i="9"/>
  <c r="S3369" i="9"/>
  <c r="O3369" i="9"/>
  <c r="P3369" i="9" s="1"/>
  <c r="S3368" i="9"/>
  <c r="S3367" i="9"/>
  <c r="O3367" i="9"/>
  <c r="P3367" i="9" s="1"/>
  <c r="S3366" i="9"/>
  <c r="S3365" i="9"/>
  <c r="O3365" i="9"/>
  <c r="P3365" i="9" s="1"/>
  <c r="S3364" i="9"/>
  <c r="S3363" i="9"/>
  <c r="O3363" i="9"/>
  <c r="P3363" i="9" s="1"/>
  <c r="S3362" i="9"/>
  <c r="S3361" i="9"/>
  <c r="O3361" i="9"/>
  <c r="P3361" i="9" s="1"/>
  <c r="S3360" i="9"/>
  <c r="S3359" i="9"/>
  <c r="O3359" i="9"/>
  <c r="P3359" i="9" s="1"/>
  <c r="S3358" i="9"/>
  <c r="S3357" i="9"/>
  <c r="O3357" i="9"/>
  <c r="P3357" i="9" s="1"/>
  <c r="S3356" i="9"/>
  <c r="S3355" i="9"/>
  <c r="O3355" i="9"/>
  <c r="P3355" i="9" s="1"/>
  <c r="S3354" i="9"/>
  <c r="S3353" i="9"/>
  <c r="O3353" i="9"/>
  <c r="P3353" i="9" s="1"/>
  <c r="S3352" i="9"/>
  <c r="S3351" i="9"/>
  <c r="O3351" i="9"/>
  <c r="P3351" i="9" s="1"/>
  <c r="S3350" i="9"/>
  <c r="S3349" i="9"/>
  <c r="O3349" i="9"/>
  <c r="P3349" i="9" s="1"/>
  <c r="S3348" i="9"/>
  <c r="S3347" i="9"/>
  <c r="O3347" i="9"/>
  <c r="P3347" i="9" s="1"/>
  <c r="S3346" i="9"/>
  <c r="S3345" i="9"/>
  <c r="O3345" i="9"/>
  <c r="P3345" i="9" s="1"/>
  <c r="S3344" i="9"/>
  <c r="S3343" i="9"/>
  <c r="O3343" i="9"/>
  <c r="P3343" i="9" s="1"/>
  <c r="S3342" i="9"/>
  <c r="S3341" i="9"/>
  <c r="O3341" i="9"/>
  <c r="P3341" i="9" s="1"/>
  <c r="S3340" i="9"/>
  <c r="S3339" i="9"/>
  <c r="O3339" i="9"/>
  <c r="P3339" i="9" s="1"/>
  <c r="S3338" i="9"/>
  <c r="S3337" i="9"/>
  <c r="O3337" i="9"/>
  <c r="P3337" i="9" s="1"/>
  <c r="S3336" i="9"/>
  <c r="S3335" i="9"/>
  <c r="O3335" i="9"/>
  <c r="P3335" i="9" s="1"/>
  <c r="S3334" i="9"/>
  <c r="S3333" i="9"/>
  <c r="O3333" i="9"/>
  <c r="P3333" i="9" s="1"/>
  <c r="S3332" i="9"/>
  <c r="S3331" i="9"/>
  <c r="O3331" i="9"/>
  <c r="P3331" i="9" s="1"/>
  <c r="S3330" i="9"/>
  <c r="S3329" i="9"/>
  <c r="O3329" i="9"/>
  <c r="P3329" i="9" s="1"/>
  <c r="S3328" i="9"/>
  <c r="S3327" i="9"/>
  <c r="O3327" i="9"/>
  <c r="P3327" i="9" s="1"/>
  <c r="S3326" i="9"/>
  <c r="S3325" i="9"/>
  <c r="O3325" i="9"/>
  <c r="P3325" i="9" s="1"/>
  <c r="S3324" i="9"/>
  <c r="S3323" i="9"/>
  <c r="O3323" i="9"/>
  <c r="P3323" i="9" s="1"/>
  <c r="S3322" i="9"/>
  <c r="S3321" i="9"/>
  <c r="O3321" i="9"/>
  <c r="P3321" i="9" s="1"/>
  <c r="S3320" i="9"/>
  <c r="S3319" i="9"/>
  <c r="O3319" i="9"/>
  <c r="P3319" i="9" s="1"/>
  <c r="S3318" i="9"/>
  <c r="S3317" i="9"/>
  <c r="O3317" i="9"/>
  <c r="P3317" i="9" s="1"/>
  <c r="S3316" i="9"/>
  <c r="S3315" i="9"/>
  <c r="O3315" i="9"/>
  <c r="P3315" i="9" s="1"/>
  <c r="S3314" i="9"/>
  <c r="S3313" i="9"/>
  <c r="O3313" i="9"/>
  <c r="P3313" i="9" s="1"/>
  <c r="S3312" i="9"/>
  <c r="S3311" i="9"/>
  <c r="O3311" i="9"/>
  <c r="P3311" i="9" s="1"/>
  <c r="S3310" i="9"/>
  <c r="S3309" i="9"/>
  <c r="O3309" i="9"/>
  <c r="P3309" i="9" s="1"/>
  <c r="S3308" i="9"/>
  <c r="S3307" i="9"/>
  <c r="O3307" i="9"/>
  <c r="P3307" i="9" s="1"/>
  <c r="S3306" i="9"/>
  <c r="Q3432" i="9"/>
  <c r="Q3428" i="9"/>
  <c r="Q3427" i="9"/>
  <c r="Q3425" i="9"/>
  <c r="Q3424" i="9"/>
  <c r="R3423" i="9"/>
  <c r="S3422" i="9"/>
  <c r="O3421" i="9"/>
  <c r="P3421" i="9" s="1"/>
  <c r="Q3420" i="9"/>
  <c r="R3419" i="9"/>
  <c r="S3418" i="9"/>
  <c r="O3417" i="9"/>
  <c r="P3417" i="9" s="1"/>
  <c r="Q3416" i="9"/>
  <c r="R3415" i="9"/>
  <c r="S3414" i="9"/>
  <c r="O3413" i="9"/>
  <c r="P3413" i="9" s="1"/>
  <c r="Q3412" i="9"/>
  <c r="R3411" i="9"/>
  <c r="S3410" i="9"/>
  <c r="O3409" i="9"/>
  <c r="P3409" i="9" s="1"/>
  <c r="Q3408" i="9"/>
  <c r="R3407" i="9"/>
  <c r="S3406" i="9"/>
  <c r="O3405" i="9"/>
  <c r="P3405" i="9" s="1"/>
  <c r="Q3404" i="9"/>
  <c r="R3403" i="9"/>
  <c r="S3402" i="9"/>
  <c r="O3401" i="9"/>
  <c r="P3401" i="9" s="1"/>
  <c r="Q3400" i="9"/>
  <c r="R3399" i="9"/>
  <c r="S3398" i="9"/>
  <c r="O3397" i="9"/>
  <c r="P3397" i="9" s="1"/>
  <c r="Q3396" i="9"/>
  <c r="R3395" i="9"/>
  <c r="S3394" i="9"/>
  <c r="O3393" i="9"/>
  <c r="P3393" i="9" s="1"/>
  <c r="Q3392" i="9"/>
  <c r="R3391" i="9"/>
  <c r="R3390" i="9"/>
  <c r="R3389" i="9"/>
  <c r="R3388" i="9"/>
  <c r="R3387" i="9"/>
  <c r="R3386" i="9"/>
  <c r="R3385" i="9"/>
  <c r="R3384" i="9"/>
  <c r="R3383" i="9"/>
  <c r="R3382" i="9"/>
  <c r="R3381" i="9"/>
  <c r="R3380" i="9"/>
  <c r="R3379" i="9"/>
  <c r="R3378" i="9"/>
  <c r="R3377" i="9"/>
  <c r="R3376" i="9"/>
  <c r="R3375" i="9"/>
  <c r="R3374" i="9"/>
  <c r="R3373" i="9"/>
  <c r="R3372" i="9"/>
  <c r="R3371" i="9"/>
  <c r="R3370" i="9"/>
  <c r="R3369" i="9"/>
  <c r="R3368" i="9"/>
  <c r="R3367" i="9"/>
  <c r="R3366" i="9"/>
  <c r="R3365" i="9"/>
  <c r="R3364" i="9"/>
  <c r="R3363" i="9"/>
  <c r="R3362" i="9"/>
  <c r="R3361" i="9"/>
  <c r="R3360" i="9"/>
  <c r="R3359" i="9"/>
  <c r="R3358" i="9"/>
  <c r="R3357" i="9"/>
  <c r="R3356" i="9"/>
  <c r="R3355" i="9"/>
  <c r="R3354" i="9"/>
  <c r="R3353" i="9"/>
  <c r="R3352" i="9"/>
  <c r="R3351" i="9"/>
  <c r="R3350" i="9"/>
  <c r="R3349" i="9"/>
  <c r="R3348" i="9"/>
  <c r="R3347" i="9"/>
  <c r="R3346" i="9"/>
  <c r="R3345" i="9"/>
  <c r="R3344" i="9"/>
  <c r="R3343" i="9"/>
  <c r="R3342" i="9"/>
  <c r="R3341" i="9"/>
  <c r="R3340" i="9"/>
  <c r="R3339" i="9"/>
  <c r="R3338" i="9"/>
  <c r="R3337" i="9"/>
  <c r="R3336" i="9"/>
  <c r="R3335" i="9"/>
  <c r="R3334" i="9"/>
  <c r="R3333" i="9"/>
  <c r="R3332" i="9"/>
  <c r="R3331" i="9"/>
  <c r="R3330" i="9"/>
  <c r="R3329" i="9"/>
  <c r="R3328" i="9"/>
  <c r="R3327" i="9"/>
  <c r="R3326" i="9"/>
  <c r="R3325" i="9"/>
  <c r="R3324" i="9"/>
  <c r="R3323" i="9"/>
  <c r="R3322" i="9"/>
  <c r="R3321" i="9"/>
  <c r="R3320" i="9"/>
  <c r="R3319" i="9"/>
  <c r="R3318" i="9"/>
  <c r="R3317" i="9"/>
  <c r="R3316" i="9"/>
  <c r="R3315" i="9"/>
  <c r="R3314" i="9"/>
  <c r="R3313" i="9"/>
  <c r="R3312" i="9"/>
  <c r="R3311" i="9"/>
  <c r="R3310" i="9"/>
  <c r="R3309" i="9"/>
  <c r="R3308" i="9"/>
  <c r="R3307" i="9"/>
  <c r="R3306" i="9"/>
  <c r="R3305" i="9"/>
  <c r="R3304" i="9"/>
  <c r="R3303" i="9"/>
  <c r="R3302" i="9"/>
  <c r="O3305" i="9"/>
  <c r="P3305" i="9" s="1"/>
  <c r="S3304" i="9"/>
  <c r="O3303" i="9"/>
  <c r="P3303" i="9" s="1"/>
  <c r="S3302" i="9"/>
  <c r="S3301" i="9"/>
  <c r="Q3299" i="9"/>
  <c r="R3298" i="9"/>
  <c r="S3297" i="9"/>
  <c r="Q3295" i="9"/>
  <c r="R3294" i="9"/>
  <c r="S3293" i="9"/>
  <c r="Q3291" i="9"/>
  <c r="R3290" i="9"/>
  <c r="S3289" i="9"/>
  <c r="Q3287" i="9"/>
  <c r="R3286" i="9"/>
  <c r="S3285" i="9"/>
  <c r="Q3283" i="9"/>
  <c r="R3282" i="9"/>
  <c r="S3281" i="9"/>
  <c r="Q3279" i="9"/>
  <c r="R3278" i="9"/>
  <c r="S3277" i="9"/>
  <c r="Q3275" i="9"/>
  <c r="R3274" i="9"/>
  <c r="S3273" i="9"/>
  <c r="Q3271" i="9"/>
  <c r="R3270" i="9"/>
  <c r="S3269" i="9"/>
  <c r="Q3267" i="9"/>
  <c r="R3266" i="9"/>
  <c r="S3265" i="9"/>
  <c r="Q3263" i="9"/>
  <c r="S3262" i="9"/>
  <c r="S3261" i="9"/>
  <c r="O3261" i="9"/>
  <c r="P3261" i="9" s="1"/>
  <c r="S3260" i="9"/>
  <c r="S3259" i="9"/>
  <c r="O3259" i="9"/>
  <c r="P3259" i="9" s="1"/>
  <c r="S3258" i="9"/>
  <c r="S3257" i="9"/>
  <c r="O3257" i="9"/>
  <c r="P3257" i="9" s="1"/>
  <c r="S3256" i="9"/>
  <c r="S3255" i="9"/>
  <c r="O3255" i="9"/>
  <c r="P3255" i="9" s="1"/>
  <c r="S3254" i="9"/>
  <c r="S3253" i="9"/>
  <c r="O3253" i="9"/>
  <c r="P3253" i="9" s="1"/>
  <c r="S3252" i="9"/>
  <c r="S3251" i="9"/>
  <c r="O3251" i="9"/>
  <c r="P3251" i="9" s="1"/>
  <c r="S3250" i="9"/>
  <c r="S3249" i="9"/>
  <c r="O3249" i="9"/>
  <c r="P3249" i="9" s="1"/>
  <c r="S3248" i="9"/>
  <c r="S3247" i="9"/>
  <c r="O3247" i="9"/>
  <c r="P3247" i="9" s="1"/>
  <c r="S3246" i="9"/>
  <c r="S3245" i="9"/>
  <c r="O3245" i="9"/>
  <c r="P3245" i="9" s="1"/>
  <c r="S3244" i="9"/>
  <c r="S3243" i="9"/>
  <c r="O3243" i="9"/>
  <c r="P3243" i="9" s="1"/>
  <c r="S3242" i="9"/>
  <c r="S3241" i="9"/>
  <c r="O3241" i="9"/>
  <c r="P3241" i="9" s="1"/>
  <c r="S3240" i="9"/>
  <c r="S3239" i="9"/>
  <c r="O3239" i="9"/>
  <c r="P3239" i="9" s="1"/>
  <c r="S3238" i="9"/>
  <c r="S3237" i="9"/>
  <c r="O3237" i="9"/>
  <c r="P3237" i="9" s="1"/>
  <c r="S3236" i="9"/>
  <c r="S3235" i="9"/>
  <c r="O3235" i="9"/>
  <c r="P3235" i="9" s="1"/>
  <c r="S3234" i="9"/>
  <c r="S3233" i="9"/>
  <c r="O3233" i="9"/>
  <c r="P3233" i="9" s="1"/>
  <c r="S3232" i="9"/>
  <c r="S3231" i="9"/>
  <c r="O3231" i="9"/>
  <c r="P3231" i="9" s="1"/>
  <c r="S3230" i="9"/>
  <c r="S3229" i="9"/>
  <c r="O3229" i="9"/>
  <c r="P3229" i="9" s="1"/>
  <c r="S3228" i="9"/>
  <c r="S3227" i="9"/>
  <c r="O3227" i="9"/>
  <c r="P3227" i="9" s="1"/>
  <c r="S3226" i="9"/>
  <c r="S3225" i="9"/>
  <c r="O3225" i="9"/>
  <c r="P3225" i="9" s="1"/>
  <c r="S3224" i="9"/>
  <c r="S3223" i="9"/>
  <c r="O3223" i="9"/>
  <c r="P3223" i="9" s="1"/>
  <c r="S3222" i="9"/>
  <c r="S3221" i="9"/>
  <c r="O3221" i="9"/>
  <c r="P3221" i="9" s="1"/>
  <c r="S3220" i="9"/>
  <c r="S3219" i="9"/>
  <c r="O3219" i="9"/>
  <c r="P3219" i="9" s="1"/>
  <c r="S3218" i="9"/>
  <c r="S3217" i="9"/>
  <c r="O3217" i="9"/>
  <c r="P3217" i="9" s="1"/>
  <c r="S3216" i="9"/>
  <c r="S3215" i="9"/>
  <c r="O3215" i="9"/>
  <c r="P3215" i="9" s="1"/>
  <c r="S3214" i="9"/>
  <c r="S3213" i="9"/>
  <c r="O3213" i="9"/>
  <c r="P3213" i="9" s="1"/>
  <c r="S3212" i="9"/>
  <c r="S3211" i="9"/>
  <c r="O3211" i="9"/>
  <c r="P3211" i="9" s="1"/>
  <c r="S3210" i="9"/>
  <c r="S3209" i="9"/>
  <c r="O3209" i="9"/>
  <c r="P3209" i="9" s="1"/>
  <c r="S3208" i="9"/>
  <c r="S3207" i="9"/>
  <c r="O3207" i="9"/>
  <c r="P3207" i="9" s="1"/>
  <c r="S3206" i="9"/>
  <c r="S3205" i="9"/>
  <c r="O3205" i="9"/>
  <c r="P3205" i="9" s="1"/>
  <c r="S3204" i="9"/>
  <c r="S3203" i="9"/>
  <c r="O3203" i="9"/>
  <c r="P3203" i="9" s="1"/>
  <c r="S3202" i="9"/>
  <c r="S3201" i="9"/>
  <c r="O3201" i="9"/>
  <c r="P3201" i="9" s="1"/>
  <c r="S3200" i="9"/>
  <c r="S3199" i="9"/>
  <c r="O3199" i="9"/>
  <c r="P3199" i="9" s="1"/>
  <c r="S3198" i="9"/>
  <c r="S3197" i="9"/>
  <c r="O3197" i="9"/>
  <c r="P3197" i="9" s="1"/>
  <c r="S3196" i="9"/>
  <c r="S3195" i="9"/>
  <c r="O3195" i="9"/>
  <c r="P3195" i="9" s="1"/>
  <c r="S3194" i="9"/>
  <c r="S3193" i="9"/>
  <c r="O3193" i="9"/>
  <c r="P3193" i="9" s="1"/>
  <c r="S3192" i="9"/>
  <c r="S3191" i="9"/>
  <c r="O3191" i="9"/>
  <c r="P3191" i="9" s="1"/>
  <c r="S3190" i="9"/>
  <c r="S3189" i="9"/>
  <c r="O3189" i="9"/>
  <c r="P3189" i="9" s="1"/>
  <c r="S3188" i="9"/>
  <c r="S3187" i="9"/>
  <c r="O3187" i="9"/>
  <c r="P3187" i="9" s="1"/>
  <c r="S3186" i="9"/>
  <c r="S3185" i="9"/>
  <c r="O3185" i="9"/>
  <c r="P3185" i="9" s="1"/>
  <c r="S3184" i="9"/>
  <c r="S3183" i="9"/>
  <c r="O3183" i="9"/>
  <c r="P3183" i="9" s="1"/>
  <c r="S3182" i="9"/>
  <c r="S3181" i="9"/>
  <c r="O3181" i="9"/>
  <c r="P3181" i="9" s="1"/>
  <c r="S3180" i="9"/>
  <c r="S3179" i="9"/>
  <c r="O3179" i="9"/>
  <c r="P3179" i="9" s="1"/>
  <c r="S3178" i="9"/>
  <c r="S3177" i="9"/>
  <c r="O3177" i="9"/>
  <c r="P3177" i="9" s="1"/>
  <c r="S3176" i="9"/>
  <c r="S3175" i="9"/>
  <c r="O3175" i="9"/>
  <c r="P3175" i="9" s="1"/>
  <c r="S3174" i="9"/>
  <c r="S3173" i="9"/>
  <c r="O3173" i="9"/>
  <c r="P3173" i="9" s="1"/>
  <c r="S3172" i="9"/>
  <c r="S3171" i="9"/>
  <c r="O3171" i="9"/>
  <c r="P3171" i="9" s="1"/>
  <c r="S3170" i="9"/>
  <c r="S3169" i="9"/>
  <c r="O3169" i="9"/>
  <c r="P3169" i="9" s="1"/>
  <c r="S3168" i="9"/>
  <c r="S3167" i="9"/>
  <c r="O3167" i="9"/>
  <c r="P3167" i="9" s="1"/>
  <c r="S3166" i="9"/>
  <c r="S3165" i="9"/>
  <c r="O3165" i="9"/>
  <c r="P3165" i="9" s="1"/>
  <c r="S3164" i="9"/>
  <c r="S3163" i="9"/>
  <c r="O3163" i="9"/>
  <c r="P3163" i="9" s="1"/>
  <c r="S3162" i="9"/>
  <c r="S3161" i="9"/>
  <c r="O3161" i="9"/>
  <c r="P3161" i="9" s="1"/>
  <c r="S3160" i="9"/>
  <c r="S3159" i="9"/>
  <c r="O3159" i="9"/>
  <c r="P3159" i="9" s="1"/>
  <c r="S3158" i="9"/>
  <c r="S3157" i="9"/>
  <c r="O3157" i="9"/>
  <c r="P3157" i="9" s="1"/>
  <c r="S3156" i="9"/>
  <c r="S3155" i="9"/>
  <c r="O3155" i="9"/>
  <c r="P3155" i="9" s="1"/>
  <c r="S3154" i="9"/>
  <c r="S3153" i="9"/>
  <c r="O3153" i="9"/>
  <c r="P3153" i="9" s="1"/>
  <c r="S3152" i="9"/>
  <c r="S3151" i="9"/>
  <c r="O3151" i="9"/>
  <c r="P3151" i="9" s="1"/>
  <c r="S3150" i="9"/>
  <c r="S3149" i="9"/>
  <c r="O3149" i="9"/>
  <c r="P3149" i="9" s="1"/>
  <c r="S3148" i="9"/>
  <c r="S3147" i="9"/>
  <c r="O3147" i="9"/>
  <c r="P3147" i="9" s="1"/>
  <c r="S3146" i="9"/>
  <c r="S3145" i="9"/>
  <c r="O3145" i="9"/>
  <c r="P3145" i="9" s="1"/>
  <c r="S3144" i="9"/>
  <c r="S3143" i="9"/>
  <c r="O3143" i="9"/>
  <c r="P3143" i="9" s="1"/>
  <c r="S3142" i="9"/>
  <c r="S3141" i="9"/>
  <c r="O3141" i="9"/>
  <c r="P3141" i="9" s="1"/>
  <c r="S3140" i="9"/>
  <c r="S3139" i="9"/>
  <c r="O3139" i="9"/>
  <c r="P3139" i="9" s="1"/>
  <c r="S3138" i="9"/>
  <c r="S3137" i="9"/>
  <c r="O3137" i="9"/>
  <c r="P3137" i="9" s="1"/>
  <c r="S3136" i="9"/>
  <c r="S3135" i="9"/>
  <c r="O3135" i="9"/>
  <c r="P3135" i="9" s="1"/>
  <c r="S3134" i="9"/>
  <c r="S3133" i="9"/>
  <c r="O3133" i="9"/>
  <c r="P3133" i="9" s="1"/>
  <c r="S3132" i="9"/>
  <c r="Q3304" i="9"/>
  <c r="Q3302" i="9"/>
  <c r="R3301" i="9"/>
  <c r="S3300" i="9"/>
  <c r="O3299" i="9"/>
  <c r="P3299" i="9" s="1"/>
  <c r="Q3298" i="9"/>
  <c r="R3297" i="9"/>
  <c r="S3296" i="9"/>
  <c r="O3295" i="9"/>
  <c r="P3295" i="9" s="1"/>
  <c r="Q3294" i="9"/>
  <c r="R3293" i="9"/>
  <c r="S3292" i="9"/>
  <c r="O3291" i="9"/>
  <c r="P3291" i="9" s="1"/>
  <c r="Q3290" i="9"/>
  <c r="R3289" i="9"/>
  <c r="S3288" i="9"/>
  <c r="O3287" i="9"/>
  <c r="P3287" i="9" s="1"/>
  <c r="Q3286" i="9"/>
  <c r="R3285" i="9"/>
  <c r="S3284" i="9"/>
  <c r="O3283" i="9"/>
  <c r="P3283" i="9" s="1"/>
  <c r="Q3282" i="9"/>
  <c r="R3281" i="9"/>
  <c r="S3280" i="9"/>
  <c r="O3279" i="9"/>
  <c r="P3279" i="9" s="1"/>
  <c r="Q3278" i="9"/>
  <c r="R3277" i="9"/>
  <c r="S3276" i="9"/>
  <c r="O3275" i="9"/>
  <c r="P3275" i="9" s="1"/>
  <c r="Q3274" i="9"/>
  <c r="R3273" i="9"/>
  <c r="S3272" i="9"/>
  <c r="O3271" i="9"/>
  <c r="P3271" i="9" s="1"/>
  <c r="Q3270" i="9"/>
  <c r="R3269" i="9"/>
  <c r="S3268" i="9"/>
  <c r="O3267" i="9"/>
  <c r="P3267" i="9" s="1"/>
  <c r="Q3266" i="9"/>
  <c r="R3265" i="9"/>
  <c r="S3264" i="9"/>
  <c r="O3263" i="9"/>
  <c r="P3263" i="9" s="1"/>
  <c r="R3262" i="9"/>
  <c r="R3261" i="9"/>
  <c r="R3260" i="9"/>
  <c r="R3259" i="9"/>
  <c r="R3258" i="9"/>
  <c r="R3257" i="9"/>
  <c r="R3256" i="9"/>
  <c r="R3255" i="9"/>
  <c r="R3254" i="9"/>
  <c r="R3253" i="9"/>
  <c r="R3252" i="9"/>
  <c r="R3251" i="9"/>
  <c r="R3250" i="9"/>
  <c r="R3249" i="9"/>
  <c r="R3248" i="9"/>
  <c r="R3247" i="9"/>
  <c r="R3246" i="9"/>
  <c r="R3245" i="9"/>
  <c r="R3244" i="9"/>
  <c r="R3243" i="9"/>
  <c r="R3242" i="9"/>
  <c r="R3241" i="9"/>
  <c r="R3240" i="9"/>
  <c r="R3239" i="9"/>
  <c r="R3238" i="9"/>
  <c r="R3237" i="9"/>
  <c r="R3236" i="9"/>
  <c r="R3235" i="9"/>
  <c r="R3234" i="9"/>
  <c r="R3233" i="9"/>
  <c r="R3232" i="9"/>
  <c r="R3231" i="9"/>
  <c r="R3230" i="9"/>
  <c r="R3229" i="9"/>
  <c r="R3228" i="9"/>
  <c r="R3227" i="9"/>
  <c r="R3226" i="9"/>
  <c r="R3225" i="9"/>
  <c r="R3224" i="9"/>
  <c r="R3223" i="9"/>
  <c r="R3222" i="9"/>
  <c r="R3221" i="9"/>
  <c r="R3220" i="9"/>
  <c r="R3219" i="9"/>
  <c r="R3218" i="9"/>
  <c r="R3217" i="9"/>
  <c r="R3216" i="9"/>
  <c r="R3215" i="9"/>
  <c r="R3214" i="9"/>
  <c r="R3213" i="9"/>
  <c r="R3212" i="9"/>
  <c r="R3211" i="9"/>
  <c r="R3210" i="9"/>
  <c r="R3209" i="9"/>
  <c r="R3208" i="9"/>
  <c r="R3207" i="9"/>
  <c r="R3206" i="9"/>
  <c r="R3205" i="9"/>
  <c r="R3204" i="9"/>
  <c r="R3203" i="9"/>
  <c r="R3202" i="9"/>
  <c r="R3201" i="9"/>
  <c r="R3200" i="9"/>
  <c r="R3199" i="9"/>
  <c r="R3198" i="9"/>
  <c r="R3197" i="9"/>
  <c r="R3196" i="9"/>
  <c r="R3195" i="9"/>
  <c r="R3194" i="9"/>
  <c r="R3193" i="9"/>
  <c r="R3192" i="9"/>
  <c r="R3191" i="9"/>
  <c r="R3190" i="9"/>
  <c r="R3189" i="9"/>
  <c r="R3188" i="9"/>
  <c r="R3187" i="9"/>
  <c r="R3186" i="9"/>
  <c r="R3185" i="9"/>
  <c r="R3184" i="9"/>
  <c r="R3183" i="9"/>
  <c r="R3182" i="9"/>
  <c r="R3181" i="9"/>
  <c r="R3180" i="9"/>
  <c r="R3179" i="9"/>
  <c r="R3178" i="9"/>
  <c r="R3177" i="9"/>
  <c r="R3176" i="9"/>
  <c r="R3175" i="9"/>
  <c r="R3174" i="9"/>
  <c r="R3173" i="9"/>
  <c r="R3172" i="9"/>
  <c r="R3171" i="9"/>
  <c r="R3170" i="9"/>
  <c r="R3169" i="9"/>
  <c r="R3168" i="9"/>
  <c r="R3167" i="9"/>
  <c r="R3166" i="9"/>
  <c r="R3165" i="9"/>
  <c r="R3164" i="9"/>
  <c r="R3163" i="9"/>
  <c r="R3162" i="9"/>
  <c r="R3161" i="9"/>
  <c r="R3160" i="9"/>
  <c r="R3159" i="9"/>
  <c r="R3158" i="9"/>
  <c r="R3157" i="9"/>
  <c r="R3156" i="9"/>
  <c r="R3155" i="9"/>
  <c r="R3154" i="9"/>
  <c r="R3153" i="9"/>
  <c r="R3152" i="9"/>
  <c r="R3151" i="9"/>
  <c r="R3150" i="9"/>
  <c r="R3149" i="9"/>
  <c r="R3148" i="9"/>
  <c r="R3147" i="9"/>
  <c r="R3146" i="9"/>
  <c r="R3145" i="9"/>
  <c r="R3144" i="9"/>
  <c r="R3143" i="9"/>
  <c r="R3142" i="9"/>
  <c r="R3141" i="9"/>
  <c r="R3140" i="9"/>
  <c r="R3139" i="9"/>
  <c r="R3138" i="9"/>
  <c r="R3137" i="9"/>
  <c r="R3136" i="9"/>
  <c r="R3135" i="9"/>
  <c r="R3134" i="9"/>
  <c r="R3133" i="9"/>
  <c r="R3132" i="9"/>
  <c r="R3131" i="9"/>
  <c r="R3130" i="9"/>
  <c r="R3129" i="9"/>
  <c r="R3128" i="9"/>
  <c r="R3127" i="9"/>
  <c r="R3126" i="9"/>
  <c r="S3305" i="9"/>
  <c r="S3303" i="9"/>
  <c r="Q3301" i="9"/>
  <c r="R3300" i="9"/>
  <c r="S3299" i="9"/>
  <c r="Q3297" i="9"/>
  <c r="R3296" i="9"/>
  <c r="S3295" i="9"/>
  <c r="Q3293" i="9"/>
  <c r="R3292" i="9"/>
  <c r="S3291" i="9"/>
  <c r="Q3289" i="9"/>
  <c r="R3288" i="9"/>
  <c r="S3287" i="9"/>
  <c r="Q3285" i="9"/>
  <c r="R3284" i="9"/>
  <c r="S3283" i="9"/>
  <c r="Q3281" i="9"/>
  <c r="R3280" i="9"/>
  <c r="S3279" i="9"/>
  <c r="Q3277" i="9"/>
  <c r="R3276" i="9"/>
  <c r="S3275" i="9"/>
  <c r="Q3273" i="9"/>
  <c r="R3272" i="9"/>
  <c r="S3271" i="9"/>
  <c r="Q3269" i="9"/>
  <c r="R3268" i="9"/>
  <c r="S3267" i="9"/>
  <c r="Q3265" i="9"/>
  <c r="R3264" i="9"/>
  <c r="S3263" i="9"/>
  <c r="Q3262" i="9"/>
  <c r="Q3261" i="9"/>
  <c r="Q3260" i="9"/>
  <c r="Q3259" i="9"/>
  <c r="Q3258" i="9"/>
  <c r="Q3257" i="9"/>
  <c r="Q3256" i="9"/>
  <c r="Q3255" i="9"/>
  <c r="Q3254" i="9"/>
  <c r="Q3253" i="9"/>
  <c r="Q3252" i="9"/>
  <c r="Q3251" i="9"/>
  <c r="Q3250" i="9"/>
  <c r="Q3249" i="9"/>
  <c r="Q3248" i="9"/>
  <c r="Q3247" i="9"/>
  <c r="Q3246" i="9"/>
  <c r="Q3245" i="9"/>
  <c r="Q3244" i="9"/>
  <c r="Q3243" i="9"/>
  <c r="Q3242" i="9"/>
  <c r="Q3241" i="9"/>
  <c r="Q3240" i="9"/>
  <c r="Q3239" i="9"/>
  <c r="Q3238" i="9"/>
  <c r="Q3237" i="9"/>
  <c r="Q3236" i="9"/>
  <c r="Q3235" i="9"/>
  <c r="Q3234" i="9"/>
  <c r="Q3233" i="9"/>
  <c r="Q3232" i="9"/>
  <c r="Q3231" i="9"/>
  <c r="Q3230" i="9"/>
  <c r="Q3229" i="9"/>
  <c r="Q3228" i="9"/>
  <c r="Q3227" i="9"/>
  <c r="Q3226" i="9"/>
  <c r="Q3225" i="9"/>
  <c r="Q3224" i="9"/>
  <c r="Q3223" i="9"/>
  <c r="Q3222" i="9"/>
  <c r="Q3221" i="9"/>
  <c r="Q3220" i="9"/>
  <c r="Q3219" i="9"/>
  <c r="Q3218" i="9"/>
  <c r="Q3217" i="9"/>
  <c r="Q3216" i="9"/>
  <c r="Q3215" i="9"/>
  <c r="Q3214" i="9"/>
  <c r="Q3213" i="9"/>
  <c r="Q3212" i="9"/>
  <c r="Q3211" i="9"/>
  <c r="Q3210" i="9"/>
  <c r="Q3209" i="9"/>
  <c r="Q3208" i="9"/>
  <c r="Q3207" i="9"/>
  <c r="Q3206" i="9"/>
  <c r="Q3205" i="9"/>
  <c r="Q3204" i="9"/>
  <c r="Q3203" i="9"/>
  <c r="Q3202" i="9"/>
  <c r="Q3201" i="9"/>
  <c r="Q3200" i="9"/>
  <c r="Q3199" i="9"/>
  <c r="Q3198" i="9"/>
  <c r="Q3197" i="9"/>
  <c r="Q3196" i="9"/>
  <c r="Q3195" i="9"/>
  <c r="Q3194" i="9"/>
  <c r="Q3193" i="9"/>
  <c r="Q3192" i="9"/>
  <c r="Q3191" i="9"/>
  <c r="Q3190" i="9"/>
  <c r="Q3189" i="9"/>
  <c r="Q3188" i="9"/>
  <c r="Q3187" i="9"/>
  <c r="Q3186" i="9"/>
  <c r="Q3185" i="9"/>
  <c r="Q3184" i="9"/>
  <c r="Q3183" i="9"/>
  <c r="Q3182" i="9"/>
  <c r="Q3181" i="9"/>
  <c r="Q3180" i="9"/>
  <c r="Q3179" i="9"/>
  <c r="Q3178" i="9"/>
  <c r="Q3177" i="9"/>
  <c r="Q3176" i="9"/>
  <c r="Q3175" i="9"/>
  <c r="Q3174" i="9"/>
  <c r="Q3173" i="9"/>
  <c r="Q3172" i="9"/>
  <c r="Q3171" i="9"/>
  <c r="Q3170" i="9"/>
  <c r="Q3169" i="9"/>
  <c r="Q3168" i="9"/>
  <c r="Q3167" i="9"/>
  <c r="Q3166" i="9"/>
  <c r="Q3165" i="9"/>
  <c r="Q3164" i="9"/>
  <c r="Q3163" i="9"/>
  <c r="Q3162" i="9"/>
  <c r="Q3161" i="9"/>
  <c r="Q3160" i="9"/>
  <c r="Q3159" i="9"/>
  <c r="Q3158" i="9"/>
  <c r="Q3157" i="9"/>
  <c r="Q3156" i="9"/>
  <c r="Q3155" i="9"/>
  <c r="Q3154" i="9"/>
  <c r="Q3153" i="9"/>
  <c r="Q3152" i="9"/>
  <c r="Q3151" i="9"/>
  <c r="Q3150" i="9"/>
  <c r="Q3149" i="9"/>
  <c r="Q3148" i="9"/>
  <c r="Q3147" i="9"/>
  <c r="Q3146" i="9"/>
  <c r="Q3145" i="9"/>
  <c r="Q3144" i="9"/>
  <c r="Q3143" i="9"/>
  <c r="Q3142" i="9"/>
  <c r="Q3141" i="9"/>
  <c r="Q3140" i="9"/>
  <c r="Q3139" i="9"/>
  <c r="Q3138" i="9"/>
  <c r="Q3137" i="9"/>
  <c r="Q3136" i="9"/>
  <c r="Q3135" i="9"/>
  <c r="Q3134" i="9"/>
  <c r="Q3133" i="9"/>
  <c r="Q3132" i="9"/>
  <c r="Q3131" i="9"/>
  <c r="Q3130" i="9"/>
  <c r="Q3129" i="9"/>
  <c r="Q3305" i="9"/>
  <c r="Q3303" i="9"/>
  <c r="O3301" i="9"/>
  <c r="P3301" i="9" s="1"/>
  <c r="Q3300" i="9"/>
  <c r="R3299" i="9"/>
  <c r="S3298" i="9"/>
  <c r="O3297" i="9"/>
  <c r="P3297" i="9" s="1"/>
  <c r="Q3296" i="9"/>
  <c r="R3295" i="9"/>
  <c r="S3294" i="9"/>
  <c r="O3293" i="9"/>
  <c r="P3293" i="9" s="1"/>
  <c r="Q3292" i="9"/>
  <c r="R3291" i="9"/>
  <c r="S3290" i="9"/>
  <c r="O3289" i="9"/>
  <c r="P3289" i="9" s="1"/>
  <c r="Q3288" i="9"/>
  <c r="R3287" i="9"/>
  <c r="S3286" i="9"/>
  <c r="O3285" i="9"/>
  <c r="P3285" i="9" s="1"/>
  <c r="Q3284" i="9"/>
  <c r="R3283" i="9"/>
  <c r="S3282" i="9"/>
  <c r="O3281" i="9"/>
  <c r="P3281" i="9" s="1"/>
  <c r="Q3280" i="9"/>
  <c r="R3279" i="9"/>
  <c r="S3278" i="9"/>
  <c r="O3277" i="9"/>
  <c r="P3277" i="9" s="1"/>
  <c r="Q3276" i="9"/>
  <c r="R3275" i="9"/>
  <c r="S3274" i="9"/>
  <c r="O3273" i="9"/>
  <c r="P3273" i="9" s="1"/>
  <c r="Q3272" i="9"/>
  <c r="R3271" i="9"/>
  <c r="S3270" i="9"/>
  <c r="O3269" i="9"/>
  <c r="P3269" i="9" s="1"/>
  <c r="Q3268" i="9"/>
  <c r="R3267" i="9"/>
  <c r="S3266" i="9"/>
  <c r="O3265" i="9"/>
  <c r="P3265" i="9" s="1"/>
  <c r="Q3264" i="9"/>
  <c r="R3263" i="9"/>
  <c r="O3262" i="9"/>
  <c r="P3262" i="9" s="1"/>
  <c r="O3260" i="9"/>
  <c r="P3260" i="9" s="1"/>
  <c r="O3258" i="9"/>
  <c r="P3258" i="9" s="1"/>
  <c r="O3256" i="9"/>
  <c r="P3256" i="9" s="1"/>
  <c r="O3254" i="9"/>
  <c r="P3254" i="9" s="1"/>
  <c r="O3252" i="9"/>
  <c r="P3252" i="9" s="1"/>
  <c r="O3250" i="9"/>
  <c r="P3250" i="9" s="1"/>
  <c r="O3248" i="9"/>
  <c r="P3248" i="9" s="1"/>
  <c r="O3246" i="9"/>
  <c r="P3246" i="9" s="1"/>
  <c r="O3244" i="9"/>
  <c r="P3244" i="9" s="1"/>
  <c r="O3242" i="9"/>
  <c r="P3242" i="9" s="1"/>
  <c r="O3240" i="9"/>
  <c r="P3240" i="9" s="1"/>
  <c r="O3238" i="9"/>
  <c r="P3238" i="9" s="1"/>
  <c r="O3236" i="9"/>
  <c r="P3236" i="9" s="1"/>
  <c r="O3234" i="9"/>
  <c r="P3234" i="9" s="1"/>
  <c r="O3232" i="9"/>
  <c r="P3232" i="9" s="1"/>
  <c r="O3230" i="9"/>
  <c r="P3230" i="9" s="1"/>
  <c r="O3228" i="9"/>
  <c r="P3228" i="9" s="1"/>
  <c r="O3226" i="9"/>
  <c r="P3226" i="9" s="1"/>
  <c r="O3224" i="9"/>
  <c r="P3224" i="9" s="1"/>
  <c r="O3222" i="9"/>
  <c r="P3222" i="9" s="1"/>
  <c r="O3220" i="9"/>
  <c r="P3220" i="9" s="1"/>
  <c r="O3218" i="9"/>
  <c r="P3218" i="9" s="1"/>
  <c r="O3216" i="9"/>
  <c r="P3216" i="9" s="1"/>
  <c r="O3214" i="9"/>
  <c r="P3214" i="9" s="1"/>
  <c r="O3212" i="9"/>
  <c r="P3212" i="9" s="1"/>
  <c r="O3210" i="9"/>
  <c r="P3210" i="9" s="1"/>
  <c r="O3208" i="9"/>
  <c r="P3208" i="9" s="1"/>
  <c r="O3206" i="9"/>
  <c r="P3206" i="9" s="1"/>
  <c r="O3204" i="9"/>
  <c r="P3204" i="9" s="1"/>
  <c r="O3202" i="9"/>
  <c r="P3202" i="9" s="1"/>
  <c r="O3200" i="9"/>
  <c r="P3200" i="9" s="1"/>
  <c r="O3198" i="9"/>
  <c r="P3198" i="9" s="1"/>
  <c r="O3196" i="9"/>
  <c r="P3196" i="9" s="1"/>
  <c r="O3194" i="9"/>
  <c r="P3194" i="9" s="1"/>
  <c r="O3192" i="9"/>
  <c r="P3192" i="9" s="1"/>
  <c r="O3190" i="9"/>
  <c r="P3190" i="9" s="1"/>
  <c r="O3188" i="9"/>
  <c r="P3188" i="9" s="1"/>
  <c r="O3186" i="9"/>
  <c r="P3186" i="9" s="1"/>
  <c r="O3184" i="9"/>
  <c r="P3184" i="9" s="1"/>
  <c r="O3182" i="9"/>
  <c r="P3182" i="9" s="1"/>
  <c r="O3180" i="9"/>
  <c r="P3180" i="9" s="1"/>
  <c r="O3178" i="9"/>
  <c r="P3178" i="9" s="1"/>
  <c r="O3176" i="9"/>
  <c r="P3176" i="9" s="1"/>
  <c r="O3174" i="9"/>
  <c r="P3174" i="9" s="1"/>
  <c r="O3172" i="9"/>
  <c r="P3172" i="9" s="1"/>
  <c r="O3170" i="9"/>
  <c r="P3170" i="9" s="1"/>
  <c r="O3168" i="9"/>
  <c r="P3168" i="9" s="1"/>
  <c r="O3166" i="9"/>
  <c r="P3166" i="9" s="1"/>
  <c r="O3164" i="9"/>
  <c r="P3164" i="9" s="1"/>
  <c r="O3162" i="9"/>
  <c r="P3162" i="9" s="1"/>
  <c r="O3160" i="9"/>
  <c r="P3160" i="9" s="1"/>
  <c r="O3158" i="9"/>
  <c r="P3158" i="9" s="1"/>
  <c r="O3156" i="9"/>
  <c r="P3156" i="9" s="1"/>
  <c r="O3154" i="9"/>
  <c r="P3154" i="9" s="1"/>
  <c r="O3152" i="9"/>
  <c r="P3152" i="9" s="1"/>
  <c r="O3150" i="9"/>
  <c r="P3150" i="9" s="1"/>
  <c r="O3148" i="9"/>
  <c r="P3148" i="9" s="1"/>
  <c r="O3146" i="9"/>
  <c r="P3146" i="9" s="1"/>
  <c r="O3144" i="9"/>
  <c r="P3144" i="9" s="1"/>
  <c r="O3142" i="9"/>
  <c r="P3142" i="9" s="1"/>
  <c r="O3140" i="9"/>
  <c r="P3140" i="9" s="1"/>
  <c r="O3138" i="9"/>
  <c r="P3138" i="9" s="1"/>
  <c r="O3136" i="9"/>
  <c r="P3136" i="9" s="1"/>
  <c r="O3134" i="9"/>
  <c r="P3134" i="9" s="1"/>
  <c r="O3132" i="9"/>
  <c r="P3132" i="9" s="1"/>
  <c r="O3130" i="9"/>
  <c r="P3130" i="9" s="1"/>
  <c r="O3128" i="9"/>
  <c r="P3128" i="9" s="1"/>
  <c r="O3126" i="9"/>
  <c r="P3126" i="9" s="1"/>
  <c r="O3124" i="9"/>
  <c r="P3124" i="9" s="1"/>
  <c r="O3122" i="9"/>
  <c r="P3122" i="9" s="1"/>
  <c r="O3120" i="9"/>
  <c r="P3120" i="9" s="1"/>
  <c r="O3118" i="9"/>
  <c r="P3118" i="9" s="1"/>
  <c r="O3116" i="9"/>
  <c r="P3116" i="9" s="1"/>
  <c r="O3114" i="9"/>
  <c r="P3114" i="9" s="1"/>
  <c r="O3112" i="9"/>
  <c r="P3112" i="9" s="1"/>
  <c r="O3110" i="9"/>
  <c r="P3110" i="9" s="1"/>
  <c r="O3108" i="9"/>
  <c r="P3108" i="9" s="1"/>
  <c r="O3106" i="9"/>
  <c r="P3106" i="9" s="1"/>
  <c r="O3104" i="9"/>
  <c r="P3104" i="9" s="1"/>
  <c r="O3102" i="9"/>
  <c r="P3102" i="9" s="1"/>
  <c r="O3100" i="9"/>
  <c r="P3100" i="9" s="1"/>
  <c r="O3098" i="9"/>
  <c r="P3098" i="9" s="1"/>
  <c r="O3096" i="9"/>
  <c r="P3096" i="9" s="1"/>
  <c r="O3094" i="9"/>
  <c r="P3094" i="9" s="1"/>
  <c r="O3092" i="9"/>
  <c r="P3092" i="9" s="1"/>
  <c r="O3090" i="9"/>
  <c r="P3090" i="9" s="1"/>
  <c r="O3088" i="9"/>
  <c r="P3088" i="9" s="1"/>
  <c r="O3086" i="9"/>
  <c r="P3086" i="9" s="1"/>
  <c r="O3084" i="9"/>
  <c r="P3084" i="9" s="1"/>
  <c r="O3082" i="9"/>
  <c r="P3082" i="9" s="1"/>
  <c r="O3080" i="9"/>
  <c r="P3080" i="9" s="1"/>
  <c r="O3078" i="9"/>
  <c r="P3078" i="9" s="1"/>
  <c r="O3076" i="9"/>
  <c r="P3076" i="9" s="1"/>
  <c r="O3074" i="9"/>
  <c r="P3074" i="9" s="1"/>
  <c r="O3072" i="9"/>
  <c r="P3072" i="9" s="1"/>
  <c r="O3070" i="9"/>
  <c r="P3070" i="9" s="1"/>
  <c r="O3068" i="9"/>
  <c r="P3068" i="9" s="1"/>
  <c r="S3130" i="9"/>
  <c r="O3129" i="9"/>
  <c r="P3129" i="9" s="1"/>
  <c r="S3127" i="9"/>
  <c r="O3125" i="9"/>
  <c r="P3125" i="9" s="1"/>
  <c r="Q3124" i="9"/>
  <c r="R3123" i="9"/>
  <c r="S3122" i="9"/>
  <c r="O3121" i="9"/>
  <c r="P3121" i="9" s="1"/>
  <c r="Q3120" i="9"/>
  <c r="R3119" i="9"/>
  <c r="S3118" i="9"/>
  <c r="O3117" i="9"/>
  <c r="P3117" i="9" s="1"/>
  <c r="Q3116" i="9"/>
  <c r="R3115" i="9"/>
  <c r="S3114" i="9"/>
  <c r="O3113" i="9"/>
  <c r="P3113" i="9" s="1"/>
  <c r="Q3112" i="9"/>
  <c r="R3111" i="9"/>
  <c r="S3110" i="9"/>
  <c r="O3109" i="9"/>
  <c r="P3109" i="9" s="1"/>
  <c r="Q3108" i="9"/>
  <c r="R3107" i="9"/>
  <c r="S3106" i="9"/>
  <c r="O3105" i="9"/>
  <c r="P3105" i="9" s="1"/>
  <c r="Q3104" i="9"/>
  <c r="R3103" i="9"/>
  <c r="S3102" i="9"/>
  <c r="O3101" i="9"/>
  <c r="P3101" i="9" s="1"/>
  <c r="Q3100" i="9"/>
  <c r="R3099" i="9"/>
  <c r="S3098" i="9"/>
  <c r="O3097" i="9"/>
  <c r="P3097" i="9" s="1"/>
  <c r="Q3096" i="9"/>
  <c r="R3095" i="9"/>
  <c r="S3094" i="9"/>
  <c r="O3093" i="9"/>
  <c r="P3093" i="9" s="1"/>
  <c r="Q3092" i="9"/>
  <c r="R3091" i="9"/>
  <c r="S3090" i="9"/>
  <c r="O3089" i="9"/>
  <c r="P3089" i="9" s="1"/>
  <c r="Q3088" i="9"/>
  <c r="R3087" i="9"/>
  <c r="S3086" i="9"/>
  <c r="O3085" i="9"/>
  <c r="P3085" i="9" s="1"/>
  <c r="Q3084" i="9"/>
  <c r="R3083" i="9"/>
  <c r="S3082" i="9"/>
  <c r="O3081" i="9"/>
  <c r="P3081" i="9" s="1"/>
  <c r="Q3080" i="9"/>
  <c r="R3079" i="9"/>
  <c r="S3078" i="9"/>
  <c r="O3077" i="9"/>
  <c r="P3077" i="9" s="1"/>
  <c r="Q3076" i="9"/>
  <c r="R3075" i="9"/>
  <c r="S3074" i="9"/>
  <c r="O3073" i="9"/>
  <c r="P3073" i="9" s="1"/>
  <c r="Q3072" i="9"/>
  <c r="R3071" i="9"/>
  <c r="S3070" i="9"/>
  <c r="O3069" i="9"/>
  <c r="P3069" i="9" s="1"/>
  <c r="Q3068" i="9"/>
  <c r="R3067" i="9"/>
  <c r="O3066" i="9"/>
  <c r="P3066" i="9" s="1"/>
  <c r="O3064" i="9"/>
  <c r="P3064" i="9" s="1"/>
  <c r="O3062" i="9"/>
  <c r="P3062" i="9" s="1"/>
  <c r="O3060" i="9"/>
  <c r="P3060" i="9" s="1"/>
  <c r="O3058" i="9"/>
  <c r="P3058" i="9" s="1"/>
  <c r="O3056" i="9"/>
  <c r="P3056" i="9" s="1"/>
  <c r="O3054" i="9"/>
  <c r="P3054" i="9" s="1"/>
  <c r="O3052" i="9"/>
  <c r="P3052" i="9" s="1"/>
  <c r="O3050" i="9"/>
  <c r="P3050" i="9" s="1"/>
  <c r="O3048" i="9"/>
  <c r="P3048" i="9" s="1"/>
  <c r="O3046" i="9"/>
  <c r="P3046" i="9" s="1"/>
  <c r="O3044" i="9"/>
  <c r="P3044" i="9" s="1"/>
  <c r="O3042" i="9"/>
  <c r="P3042" i="9" s="1"/>
  <c r="O3040" i="9"/>
  <c r="P3040" i="9" s="1"/>
  <c r="O3038" i="9"/>
  <c r="P3038" i="9" s="1"/>
  <c r="O3036" i="9"/>
  <c r="P3036" i="9" s="1"/>
  <c r="O3034" i="9"/>
  <c r="P3034" i="9" s="1"/>
  <c r="O3032" i="9"/>
  <c r="P3032" i="9" s="1"/>
  <c r="O3030" i="9"/>
  <c r="P3030" i="9" s="1"/>
  <c r="O3028" i="9"/>
  <c r="P3028" i="9" s="1"/>
  <c r="O3026" i="9"/>
  <c r="P3026" i="9" s="1"/>
  <c r="O3024" i="9"/>
  <c r="P3024" i="9" s="1"/>
  <c r="O3022" i="9"/>
  <c r="P3022" i="9" s="1"/>
  <c r="O3020" i="9"/>
  <c r="P3020" i="9" s="1"/>
  <c r="O3018" i="9"/>
  <c r="P3018" i="9" s="1"/>
  <c r="O3016" i="9"/>
  <c r="P3016" i="9" s="1"/>
  <c r="O3014" i="9"/>
  <c r="P3014" i="9" s="1"/>
  <c r="O3012" i="9"/>
  <c r="P3012" i="9" s="1"/>
  <c r="O3010" i="9"/>
  <c r="P3010" i="9" s="1"/>
  <c r="O3008" i="9"/>
  <c r="P3008" i="9" s="1"/>
  <c r="O3006" i="9"/>
  <c r="P3006" i="9" s="1"/>
  <c r="O3004" i="9"/>
  <c r="P3004" i="9" s="1"/>
  <c r="O3002" i="9"/>
  <c r="P3002" i="9" s="1"/>
  <c r="O3000" i="9"/>
  <c r="P3000" i="9" s="1"/>
  <c r="O2998" i="9"/>
  <c r="P2998" i="9" s="1"/>
  <c r="O2996" i="9"/>
  <c r="P2996" i="9" s="1"/>
  <c r="O2994" i="9"/>
  <c r="P2994" i="9" s="1"/>
  <c r="O2992" i="9"/>
  <c r="P2992" i="9" s="1"/>
  <c r="O2990" i="9"/>
  <c r="P2990" i="9" s="1"/>
  <c r="O2988" i="9"/>
  <c r="P2988" i="9" s="1"/>
  <c r="O2986" i="9"/>
  <c r="P2986" i="9" s="1"/>
  <c r="O2984" i="9"/>
  <c r="P2984" i="9" s="1"/>
  <c r="O2982" i="9"/>
  <c r="P2982" i="9" s="1"/>
  <c r="O2980" i="9"/>
  <c r="P2980" i="9" s="1"/>
  <c r="O2978" i="9"/>
  <c r="P2978" i="9" s="1"/>
  <c r="O2976" i="9"/>
  <c r="P2976" i="9" s="1"/>
  <c r="O2974" i="9"/>
  <c r="P2974" i="9" s="1"/>
  <c r="O2972" i="9"/>
  <c r="P2972" i="9" s="1"/>
  <c r="O2970" i="9"/>
  <c r="P2970" i="9" s="1"/>
  <c r="O2968" i="9"/>
  <c r="P2968" i="9" s="1"/>
  <c r="O2966" i="9"/>
  <c r="P2966" i="9" s="1"/>
  <c r="O2964" i="9"/>
  <c r="P2964" i="9" s="1"/>
  <c r="O2962" i="9"/>
  <c r="P2962" i="9" s="1"/>
  <c r="O2960" i="9"/>
  <c r="P2960" i="9" s="1"/>
  <c r="O2958" i="9"/>
  <c r="P2958" i="9" s="1"/>
  <c r="O2956" i="9"/>
  <c r="P2956" i="9" s="1"/>
  <c r="O2954" i="9"/>
  <c r="P2954" i="9" s="1"/>
  <c r="O2952" i="9"/>
  <c r="P2952" i="9" s="1"/>
  <c r="O2950" i="9"/>
  <c r="P2950" i="9" s="1"/>
  <c r="O2948" i="9"/>
  <c r="P2948" i="9" s="1"/>
  <c r="O2946" i="9"/>
  <c r="P2946" i="9" s="1"/>
  <c r="O2944" i="9"/>
  <c r="P2944" i="9" s="1"/>
  <c r="O2942" i="9"/>
  <c r="P2942" i="9" s="1"/>
  <c r="O2940" i="9"/>
  <c r="P2940" i="9" s="1"/>
  <c r="O2938" i="9"/>
  <c r="P2938" i="9" s="1"/>
  <c r="O2936" i="9"/>
  <c r="P2936" i="9" s="1"/>
  <c r="O2934" i="9"/>
  <c r="P2934" i="9" s="1"/>
  <c r="O2932" i="9"/>
  <c r="P2932" i="9" s="1"/>
  <c r="O2930" i="9"/>
  <c r="P2930" i="9" s="1"/>
  <c r="O2928" i="9"/>
  <c r="P2928" i="9" s="1"/>
  <c r="O2926" i="9"/>
  <c r="P2926" i="9" s="1"/>
  <c r="O2924" i="9"/>
  <c r="P2924" i="9" s="1"/>
  <c r="O2922" i="9"/>
  <c r="P2922" i="9" s="1"/>
  <c r="O2920" i="9"/>
  <c r="P2920" i="9" s="1"/>
  <c r="O2918" i="9"/>
  <c r="P2918" i="9" s="1"/>
  <c r="O2916" i="9"/>
  <c r="P2916" i="9" s="1"/>
  <c r="O2914" i="9"/>
  <c r="P2914" i="9" s="1"/>
  <c r="O2912" i="9"/>
  <c r="P2912" i="9" s="1"/>
  <c r="O2910" i="9"/>
  <c r="P2910" i="9" s="1"/>
  <c r="O2908" i="9"/>
  <c r="P2908" i="9" s="1"/>
  <c r="O2906" i="9"/>
  <c r="P2906" i="9" s="1"/>
  <c r="O2904" i="9"/>
  <c r="P2904" i="9" s="1"/>
  <c r="O2902" i="9"/>
  <c r="P2902" i="9" s="1"/>
  <c r="O2900" i="9"/>
  <c r="P2900" i="9" s="1"/>
  <c r="O2898" i="9"/>
  <c r="P2898" i="9" s="1"/>
  <c r="O2896" i="9"/>
  <c r="P2896" i="9" s="1"/>
  <c r="O2894" i="9"/>
  <c r="P2894" i="9" s="1"/>
  <c r="O2892" i="9"/>
  <c r="P2892" i="9" s="1"/>
  <c r="O2890" i="9"/>
  <c r="P2890" i="9" s="1"/>
  <c r="O2888" i="9"/>
  <c r="P2888" i="9" s="1"/>
  <c r="O2886" i="9"/>
  <c r="P2886" i="9" s="1"/>
  <c r="S3131" i="9"/>
  <c r="Q3127" i="9"/>
  <c r="S3125" i="9"/>
  <c r="Q3123" i="9"/>
  <c r="R3122" i="9"/>
  <c r="S3121" i="9"/>
  <c r="Q3119" i="9"/>
  <c r="R3118" i="9"/>
  <c r="S3117" i="9"/>
  <c r="Q3115" i="9"/>
  <c r="R3114" i="9"/>
  <c r="S3113" i="9"/>
  <c r="Q3111" i="9"/>
  <c r="R3110" i="9"/>
  <c r="S3109" i="9"/>
  <c r="Q3107" i="9"/>
  <c r="R3106" i="9"/>
  <c r="S3105" i="9"/>
  <c r="Q3103" i="9"/>
  <c r="R3102" i="9"/>
  <c r="S3101" i="9"/>
  <c r="Q3099" i="9"/>
  <c r="R3098" i="9"/>
  <c r="S3097" i="9"/>
  <c r="Q3095" i="9"/>
  <c r="R3094" i="9"/>
  <c r="S3093" i="9"/>
  <c r="Q3091" i="9"/>
  <c r="R3090" i="9"/>
  <c r="S3089" i="9"/>
  <c r="Q3087" i="9"/>
  <c r="R3086" i="9"/>
  <c r="S3085" i="9"/>
  <c r="Q3083" i="9"/>
  <c r="R3082" i="9"/>
  <c r="S3081" i="9"/>
  <c r="Q3079" i="9"/>
  <c r="R3078" i="9"/>
  <c r="S3077" i="9"/>
  <c r="Q3075" i="9"/>
  <c r="R3074" i="9"/>
  <c r="S3073" i="9"/>
  <c r="Q3071" i="9"/>
  <c r="R3070" i="9"/>
  <c r="S3069" i="9"/>
  <c r="Q3067" i="9"/>
  <c r="S3066" i="9"/>
  <c r="S3065" i="9"/>
  <c r="O3065" i="9"/>
  <c r="P3065" i="9" s="1"/>
  <c r="S3064" i="9"/>
  <c r="S3063" i="9"/>
  <c r="O3063" i="9"/>
  <c r="P3063" i="9" s="1"/>
  <c r="S3062" i="9"/>
  <c r="S3061" i="9"/>
  <c r="O3061" i="9"/>
  <c r="P3061" i="9" s="1"/>
  <c r="S3060" i="9"/>
  <c r="S3059" i="9"/>
  <c r="O3059" i="9"/>
  <c r="P3059" i="9" s="1"/>
  <c r="S3058" i="9"/>
  <c r="S3057" i="9"/>
  <c r="O3057" i="9"/>
  <c r="P3057" i="9" s="1"/>
  <c r="S3056" i="9"/>
  <c r="S3055" i="9"/>
  <c r="O3055" i="9"/>
  <c r="P3055" i="9" s="1"/>
  <c r="S3054" i="9"/>
  <c r="S3053" i="9"/>
  <c r="O3053" i="9"/>
  <c r="P3053" i="9" s="1"/>
  <c r="S3052" i="9"/>
  <c r="S3051" i="9"/>
  <c r="O3051" i="9"/>
  <c r="P3051" i="9" s="1"/>
  <c r="S3050" i="9"/>
  <c r="S3049" i="9"/>
  <c r="O3049" i="9"/>
  <c r="P3049" i="9" s="1"/>
  <c r="S3048" i="9"/>
  <c r="S3047" i="9"/>
  <c r="O3047" i="9"/>
  <c r="P3047" i="9" s="1"/>
  <c r="S3046" i="9"/>
  <c r="S3045" i="9"/>
  <c r="O3045" i="9"/>
  <c r="P3045" i="9" s="1"/>
  <c r="S3044" i="9"/>
  <c r="S3043" i="9"/>
  <c r="O3043" i="9"/>
  <c r="P3043" i="9" s="1"/>
  <c r="S3042" i="9"/>
  <c r="S3041" i="9"/>
  <c r="O3041" i="9"/>
  <c r="P3041" i="9" s="1"/>
  <c r="S3040" i="9"/>
  <c r="S3039" i="9"/>
  <c r="O3039" i="9"/>
  <c r="P3039" i="9" s="1"/>
  <c r="S3038" i="9"/>
  <c r="S3037" i="9"/>
  <c r="O3037" i="9"/>
  <c r="P3037" i="9" s="1"/>
  <c r="S3036" i="9"/>
  <c r="S3035" i="9"/>
  <c r="O3035" i="9"/>
  <c r="P3035" i="9" s="1"/>
  <c r="S3034" i="9"/>
  <c r="S3033" i="9"/>
  <c r="O3033" i="9"/>
  <c r="P3033" i="9" s="1"/>
  <c r="S3032" i="9"/>
  <c r="S3031" i="9"/>
  <c r="O3031" i="9"/>
  <c r="P3031" i="9" s="1"/>
  <c r="S3030" i="9"/>
  <c r="S3029" i="9"/>
  <c r="O3029" i="9"/>
  <c r="P3029" i="9" s="1"/>
  <c r="S3028" i="9"/>
  <c r="S3027" i="9"/>
  <c r="O3027" i="9"/>
  <c r="P3027" i="9" s="1"/>
  <c r="S3026" i="9"/>
  <c r="S3025" i="9"/>
  <c r="O3025" i="9"/>
  <c r="P3025" i="9" s="1"/>
  <c r="S3024" i="9"/>
  <c r="S3023" i="9"/>
  <c r="O3023" i="9"/>
  <c r="P3023" i="9" s="1"/>
  <c r="S3022" i="9"/>
  <c r="S3021" i="9"/>
  <c r="O3021" i="9"/>
  <c r="P3021" i="9" s="1"/>
  <c r="S3020" i="9"/>
  <c r="S3019" i="9"/>
  <c r="O3019" i="9"/>
  <c r="P3019" i="9" s="1"/>
  <c r="S3018" i="9"/>
  <c r="S3017" i="9"/>
  <c r="O3017" i="9"/>
  <c r="P3017" i="9" s="1"/>
  <c r="S3016" i="9"/>
  <c r="S3015" i="9"/>
  <c r="O3015" i="9"/>
  <c r="P3015" i="9" s="1"/>
  <c r="S3014" i="9"/>
  <c r="S3013" i="9"/>
  <c r="O3013" i="9"/>
  <c r="P3013" i="9" s="1"/>
  <c r="S3012" i="9"/>
  <c r="S3011" i="9"/>
  <c r="O3011" i="9"/>
  <c r="P3011" i="9" s="1"/>
  <c r="S3010" i="9"/>
  <c r="S3009" i="9"/>
  <c r="O3009" i="9"/>
  <c r="P3009" i="9" s="1"/>
  <c r="S3008" i="9"/>
  <c r="S3007" i="9"/>
  <c r="O3007" i="9"/>
  <c r="P3007" i="9" s="1"/>
  <c r="S3006" i="9"/>
  <c r="S3005" i="9"/>
  <c r="O3005" i="9"/>
  <c r="P3005" i="9" s="1"/>
  <c r="S3004" i="9"/>
  <c r="S3003" i="9"/>
  <c r="O3003" i="9"/>
  <c r="P3003" i="9" s="1"/>
  <c r="S3002" i="9"/>
  <c r="S3001" i="9"/>
  <c r="O3001" i="9"/>
  <c r="P3001" i="9" s="1"/>
  <c r="S3000" i="9"/>
  <c r="S2999" i="9"/>
  <c r="O2999" i="9"/>
  <c r="P2999" i="9" s="1"/>
  <c r="S2998" i="9"/>
  <c r="S2997" i="9"/>
  <c r="O2997" i="9"/>
  <c r="P2997" i="9" s="1"/>
  <c r="S2996" i="9"/>
  <c r="S2995" i="9"/>
  <c r="O2995" i="9"/>
  <c r="P2995" i="9" s="1"/>
  <c r="S2994" i="9"/>
  <c r="S2993" i="9"/>
  <c r="O2993" i="9"/>
  <c r="P2993" i="9" s="1"/>
  <c r="S2992" i="9"/>
  <c r="S2991" i="9"/>
  <c r="O2991" i="9"/>
  <c r="P2991" i="9" s="1"/>
  <c r="S2990" i="9"/>
  <c r="S2989" i="9"/>
  <c r="O2989" i="9"/>
  <c r="P2989" i="9" s="1"/>
  <c r="S2988" i="9"/>
  <c r="S2987" i="9"/>
  <c r="O2987" i="9"/>
  <c r="P2987" i="9" s="1"/>
  <c r="S2986" i="9"/>
  <c r="S2985" i="9"/>
  <c r="O2985" i="9"/>
  <c r="P2985" i="9" s="1"/>
  <c r="S2984" i="9"/>
  <c r="S2983" i="9"/>
  <c r="O2983" i="9"/>
  <c r="P2983" i="9" s="1"/>
  <c r="S2982" i="9"/>
  <c r="S2981" i="9"/>
  <c r="O2981" i="9"/>
  <c r="P2981" i="9" s="1"/>
  <c r="S2980" i="9"/>
  <c r="S2979" i="9"/>
  <c r="O2979" i="9"/>
  <c r="P2979" i="9" s="1"/>
  <c r="S2978" i="9"/>
  <c r="S2977" i="9"/>
  <c r="O2977" i="9"/>
  <c r="P2977" i="9" s="1"/>
  <c r="S2976" i="9"/>
  <c r="S2975" i="9"/>
  <c r="O2975" i="9"/>
  <c r="P2975" i="9" s="1"/>
  <c r="S2974" i="9"/>
  <c r="S2973" i="9"/>
  <c r="O2973" i="9"/>
  <c r="P2973" i="9" s="1"/>
  <c r="S2972" i="9"/>
  <c r="S2971" i="9"/>
  <c r="O2971" i="9"/>
  <c r="P2971" i="9" s="1"/>
  <c r="S2970" i="9"/>
  <c r="S2969" i="9"/>
  <c r="O2969" i="9"/>
  <c r="P2969" i="9" s="1"/>
  <c r="S2968" i="9"/>
  <c r="S2967" i="9"/>
  <c r="O2967" i="9"/>
  <c r="P2967" i="9" s="1"/>
  <c r="S2966" i="9"/>
  <c r="S2965" i="9"/>
  <c r="O2965" i="9"/>
  <c r="P2965" i="9" s="1"/>
  <c r="S2964" i="9"/>
  <c r="S2963" i="9"/>
  <c r="O2963" i="9"/>
  <c r="P2963" i="9" s="1"/>
  <c r="S2962" i="9"/>
  <c r="S2961" i="9"/>
  <c r="O2961" i="9"/>
  <c r="P2961" i="9" s="1"/>
  <c r="S2960" i="9"/>
  <c r="S2959" i="9"/>
  <c r="O2959" i="9"/>
  <c r="P2959" i="9" s="1"/>
  <c r="S2958" i="9"/>
  <c r="S2957" i="9"/>
  <c r="O2957" i="9"/>
  <c r="P2957" i="9" s="1"/>
  <c r="S2956" i="9"/>
  <c r="S2955" i="9"/>
  <c r="O2955" i="9"/>
  <c r="P2955" i="9" s="1"/>
  <c r="S2954" i="9"/>
  <c r="S2953" i="9"/>
  <c r="O2953" i="9"/>
  <c r="P2953" i="9" s="1"/>
  <c r="S2952" i="9"/>
  <c r="S2951" i="9"/>
  <c r="O2951" i="9"/>
  <c r="P2951" i="9" s="1"/>
  <c r="S2950" i="9"/>
  <c r="S2949" i="9"/>
  <c r="O2949" i="9"/>
  <c r="P2949" i="9" s="1"/>
  <c r="S2948" i="9"/>
  <c r="S2947" i="9"/>
  <c r="O2947" i="9"/>
  <c r="P2947" i="9" s="1"/>
  <c r="S2946" i="9"/>
  <c r="S2945" i="9"/>
  <c r="O2945" i="9"/>
  <c r="P2945" i="9" s="1"/>
  <c r="S2944" i="9"/>
  <c r="S2943" i="9"/>
  <c r="O2943" i="9"/>
  <c r="P2943" i="9" s="1"/>
  <c r="S2942" i="9"/>
  <c r="S2941" i="9"/>
  <c r="O2941" i="9"/>
  <c r="P2941" i="9" s="1"/>
  <c r="S2940" i="9"/>
  <c r="S2939" i="9"/>
  <c r="O2939" i="9"/>
  <c r="P2939" i="9" s="1"/>
  <c r="S2938" i="9"/>
  <c r="O3131" i="9"/>
  <c r="P3131" i="9" s="1"/>
  <c r="S3128" i="9"/>
  <c r="O3127" i="9"/>
  <c r="P3127" i="9" s="1"/>
  <c r="S3126" i="9"/>
  <c r="R3125" i="9"/>
  <c r="S3124" i="9"/>
  <c r="O3123" i="9"/>
  <c r="P3123" i="9" s="1"/>
  <c r="Q3122" i="9"/>
  <c r="R3121" i="9"/>
  <c r="S3120" i="9"/>
  <c r="O3119" i="9"/>
  <c r="P3119" i="9" s="1"/>
  <c r="Q3118" i="9"/>
  <c r="R3117" i="9"/>
  <c r="S3116" i="9"/>
  <c r="O3115" i="9"/>
  <c r="P3115" i="9" s="1"/>
  <c r="Q3114" i="9"/>
  <c r="R3113" i="9"/>
  <c r="S3112" i="9"/>
  <c r="O3111" i="9"/>
  <c r="P3111" i="9" s="1"/>
  <c r="Q3110" i="9"/>
  <c r="R3109" i="9"/>
  <c r="S3108" i="9"/>
  <c r="O3107" i="9"/>
  <c r="P3107" i="9" s="1"/>
  <c r="Q3106" i="9"/>
  <c r="R3105" i="9"/>
  <c r="S3104" i="9"/>
  <c r="O3103" i="9"/>
  <c r="P3103" i="9" s="1"/>
  <c r="Q3102" i="9"/>
  <c r="R3101" i="9"/>
  <c r="S3100" i="9"/>
  <c r="O3099" i="9"/>
  <c r="P3099" i="9" s="1"/>
  <c r="Q3098" i="9"/>
  <c r="R3097" i="9"/>
  <c r="S3096" i="9"/>
  <c r="O3095" i="9"/>
  <c r="P3095" i="9" s="1"/>
  <c r="Q3094" i="9"/>
  <c r="R3093" i="9"/>
  <c r="S3092" i="9"/>
  <c r="O3091" i="9"/>
  <c r="P3091" i="9" s="1"/>
  <c r="Q3090" i="9"/>
  <c r="R3089" i="9"/>
  <c r="S3088" i="9"/>
  <c r="O3087" i="9"/>
  <c r="P3087" i="9" s="1"/>
  <c r="Q3086" i="9"/>
  <c r="R3085" i="9"/>
  <c r="S3084" i="9"/>
  <c r="O3083" i="9"/>
  <c r="P3083" i="9" s="1"/>
  <c r="Q3082" i="9"/>
  <c r="R3081" i="9"/>
  <c r="S3080" i="9"/>
  <c r="O3079" i="9"/>
  <c r="P3079" i="9" s="1"/>
  <c r="Q3078" i="9"/>
  <c r="R3077" i="9"/>
  <c r="S3076" i="9"/>
  <c r="O3075" i="9"/>
  <c r="P3075" i="9" s="1"/>
  <c r="Q3074" i="9"/>
  <c r="R3073" i="9"/>
  <c r="S3072" i="9"/>
  <c r="O3071" i="9"/>
  <c r="P3071" i="9" s="1"/>
  <c r="Q3070" i="9"/>
  <c r="R3069" i="9"/>
  <c r="S3068" i="9"/>
  <c r="O3067" i="9"/>
  <c r="P3067" i="9" s="1"/>
  <c r="R3066" i="9"/>
  <c r="R3065" i="9"/>
  <c r="R3064" i="9"/>
  <c r="R3063" i="9"/>
  <c r="R3062" i="9"/>
  <c r="R3061" i="9"/>
  <c r="R3060" i="9"/>
  <c r="R3059" i="9"/>
  <c r="R3058" i="9"/>
  <c r="R3057" i="9"/>
  <c r="R3056" i="9"/>
  <c r="R3055" i="9"/>
  <c r="R3054" i="9"/>
  <c r="R3053" i="9"/>
  <c r="R3052" i="9"/>
  <c r="R3051" i="9"/>
  <c r="R3050" i="9"/>
  <c r="R3049" i="9"/>
  <c r="R3048" i="9"/>
  <c r="R3047" i="9"/>
  <c r="R3046" i="9"/>
  <c r="R3045" i="9"/>
  <c r="R3044" i="9"/>
  <c r="R3043" i="9"/>
  <c r="R3042" i="9"/>
  <c r="R3041" i="9"/>
  <c r="R3040" i="9"/>
  <c r="R3039" i="9"/>
  <c r="R3038" i="9"/>
  <c r="R3037" i="9"/>
  <c r="R3036" i="9"/>
  <c r="R3035" i="9"/>
  <c r="R3034" i="9"/>
  <c r="R3033" i="9"/>
  <c r="R3032" i="9"/>
  <c r="R3031" i="9"/>
  <c r="R3030" i="9"/>
  <c r="R3029" i="9"/>
  <c r="R3028" i="9"/>
  <c r="R3027" i="9"/>
  <c r="R3026" i="9"/>
  <c r="R3025" i="9"/>
  <c r="R3024" i="9"/>
  <c r="R3023" i="9"/>
  <c r="R3022" i="9"/>
  <c r="R3021" i="9"/>
  <c r="R3020" i="9"/>
  <c r="R3019" i="9"/>
  <c r="R3018" i="9"/>
  <c r="R3017" i="9"/>
  <c r="R3016" i="9"/>
  <c r="R3015" i="9"/>
  <c r="R3014" i="9"/>
  <c r="R3013" i="9"/>
  <c r="R3012" i="9"/>
  <c r="R3011" i="9"/>
  <c r="R3010" i="9"/>
  <c r="R3009" i="9"/>
  <c r="R3008" i="9"/>
  <c r="R3007" i="9"/>
  <c r="R3006" i="9"/>
  <c r="R3005" i="9"/>
  <c r="R3004" i="9"/>
  <c r="R3003" i="9"/>
  <c r="R3002" i="9"/>
  <c r="R3001" i="9"/>
  <c r="R3000" i="9"/>
  <c r="R2999" i="9"/>
  <c r="R2998" i="9"/>
  <c r="R2997" i="9"/>
  <c r="R2996" i="9"/>
  <c r="R2995" i="9"/>
  <c r="R2994" i="9"/>
  <c r="R2993" i="9"/>
  <c r="R2992" i="9"/>
  <c r="R2991" i="9"/>
  <c r="R2990" i="9"/>
  <c r="R2989" i="9"/>
  <c r="R2988" i="9"/>
  <c r="R2987" i="9"/>
  <c r="R2986" i="9"/>
  <c r="R2985" i="9"/>
  <c r="R2984" i="9"/>
  <c r="R2983" i="9"/>
  <c r="R2982" i="9"/>
  <c r="R2981" i="9"/>
  <c r="R2980" i="9"/>
  <c r="R2979" i="9"/>
  <c r="R2978" i="9"/>
  <c r="R2977" i="9"/>
  <c r="R2976" i="9"/>
  <c r="R2975" i="9"/>
  <c r="R2974" i="9"/>
  <c r="R2973" i="9"/>
  <c r="R2972" i="9"/>
  <c r="R2971" i="9"/>
  <c r="R2970" i="9"/>
  <c r="R2969" i="9"/>
  <c r="R2968" i="9"/>
  <c r="R2967" i="9"/>
  <c r="R2966" i="9"/>
  <c r="R2965" i="9"/>
  <c r="R2964" i="9"/>
  <c r="R2963" i="9"/>
  <c r="R2962" i="9"/>
  <c r="R2961" i="9"/>
  <c r="R2960" i="9"/>
  <c r="R2959" i="9"/>
  <c r="R2958" i="9"/>
  <c r="R2957" i="9"/>
  <c r="R2956" i="9"/>
  <c r="R2955" i="9"/>
  <c r="R2954" i="9"/>
  <c r="R2953" i="9"/>
  <c r="R2952" i="9"/>
  <c r="R2951" i="9"/>
  <c r="R2950" i="9"/>
  <c r="R2949" i="9"/>
  <c r="R2948" i="9"/>
  <c r="R2947" i="9"/>
  <c r="R2946" i="9"/>
  <c r="R2945" i="9"/>
  <c r="R2944" i="9"/>
  <c r="R2943" i="9"/>
  <c r="R2942" i="9"/>
  <c r="R2941" i="9"/>
  <c r="R2940" i="9"/>
  <c r="R2939" i="9"/>
  <c r="R2938" i="9"/>
  <c r="S3129" i="9"/>
  <c r="Q3128" i="9"/>
  <c r="Q3126" i="9"/>
  <c r="Q3125" i="9"/>
  <c r="R3124" i="9"/>
  <c r="S3123" i="9"/>
  <c r="Q3121" i="9"/>
  <c r="R3120" i="9"/>
  <c r="S3119" i="9"/>
  <c r="Q3117" i="9"/>
  <c r="R3116" i="9"/>
  <c r="S3115" i="9"/>
  <c r="Q3113" i="9"/>
  <c r="R3112" i="9"/>
  <c r="S3111" i="9"/>
  <c r="Q3109" i="9"/>
  <c r="R3108" i="9"/>
  <c r="S3107" i="9"/>
  <c r="Q3105" i="9"/>
  <c r="R3104" i="9"/>
  <c r="S3103" i="9"/>
  <c r="Q3101" i="9"/>
  <c r="R3100" i="9"/>
  <c r="S3099" i="9"/>
  <c r="Q3097" i="9"/>
  <c r="R3096" i="9"/>
  <c r="S3095" i="9"/>
  <c r="Q3093" i="9"/>
  <c r="R3092" i="9"/>
  <c r="S3091" i="9"/>
  <c r="Q3089" i="9"/>
  <c r="R3088" i="9"/>
  <c r="S3087" i="9"/>
  <c r="Q3085" i="9"/>
  <c r="R3084" i="9"/>
  <c r="S3083" i="9"/>
  <c r="Q3081" i="9"/>
  <c r="R3080" i="9"/>
  <c r="S3079" i="9"/>
  <c r="Q3077" i="9"/>
  <c r="R3076" i="9"/>
  <c r="S3075" i="9"/>
  <c r="Q3073" i="9"/>
  <c r="R3072" i="9"/>
  <c r="S3071" i="9"/>
  <c r="Q3069" i="9"/>
  <c r="R3068" i="9"/>
  <c r="S3067" i="9"/>
  <c r="Q3066" i="9"/>
  <c r="Q3065" i="9"/>
  <c r="Q3064" i="9"/>
  <c r="Q3063" i="9"/>
  <c r="Q3062" i="9"/>
  <c r="Q3061" i="9"/>
  <c r="Q3060" i="9"/>
  <c r="Q3059" i="9"/>
  <c r="Q3058" i="9"/>
  <c r="Q3057" i="9"/>
  <c r="Q3056" i="9"/>
  <c r="Q3055" i="9"/>
  <c r="Q3054" i="9"/>
  <c r="Q3053" i="9"/>
  <c r="Q3052" i="9"/>
  <c r="Q3051" i="9"/>
  <c r="Q3050" i="9"/>
  <c r="Q3049" i="9"/>
  <c r="Q3048" i="9"/>
  <c r="Q3047" i="9"/>
  <c r="Q3046" i="9"/>
  <c r="Q3045" i="9"/>
  <c r="Q3044" i="9"/>
  <c r="Q3043" i="9"/>
  <c r="Q3042" i="9"/>
  <c r="Q3041" i="9"/>
  <c r="Q3040" i="9"/>
  <c r="Q3039" i="9"/>
  <c r="Q3038" i="9"/>
  <c r="Q3037" i="9"/>
  <c r="Q3036" i="9"/>
  <c r="Q3035" i="9"/>
  <c r="Q3034" i="9"/>
  <c r="Q3033" i="9"/>
  <c r="Q3032" i="9"/>
  <c r="Q3031" i="9"/>
  <c r="Q3030" i="9"/>
  <c r="Q3029" i="9"/>
  <c r="Q3028" i="9"/>
  <c r="Q3027" i="9"/>
  <c r="Q3026" i="9"/>
  <c r="Q3025" i="9"/>
  <c r="Q3024" i="9"/>
  <c r="Q3023" i="9"/>
  <c r="Q3022" i="9"/>
  <c r="Q3021" i="9"/>
  <c r="Q3020" i="9"/>
  <c r="Q3019" i="9"/>
  <c r="Q3018" i="9"/>
  <c r="Q3017" i="9"/>
  <c r="Q3016" i="9"/>
  <c r="Q3015" i="9"/>
  <c r="Q3014" i="9"/>
  <c r="Q3013" i="9"/>
  <c r="Q3012" i="9"/>
  <c r="Q3011" i="9"/>
  <c r="Q3010" i="9"/>
  <c r="Q3009" i="9"/>
  <c r="Q3008" i="9"/>
  <c r="Q3007" i="9"/>
  <c r="Q3006" i="9"/>
  <c r="Q3005" i="9"/>
  <c r="Q3004" i="9"/>
  <c r="Q3003" i="9"/>
  <c r="Q3002" i="9"/>
  <c r="Q3001" i="9"/>
  <c r="Q3000" i="9"/>
  <c r="Q2999" i="9"/>
  <c r="Q2998" i="9"/>
  <c r="Q2997" i="9"/>
  <c r="Q2996" i="9"/>
  <c r="Q2995" i="9"/>
  <c r="Q2994" i="9"/>
  <c r="Q2993" i="9"/>
  <c r="Q2992" i="9"/>
  <c r="Q2991" i="9"/>
  <c r="Q2990" i="9"/>
  <c r="Q2989" i="9"/>
  <c r="Q2988" i="9"/>
  <c r="Q2987" i="9"/>
  <c r="Q2986" i="9"/>
  <c r="Q2985" i="9"/>
  <c r="Q2984" i="9"/>
  <c r="Q2983" i="9"/>
  <c r="Q2982" i="9"/>
  <c r="Q2981" i="9"/>
  <c r="Q2980" i="9"/>
  <c r="Q2979" i="9"/>
  <c r="Q2978" i="9"/>
  <c r="Q2977" i="9"/>
  <c r="Q2976" i="9"/>
  <c r="Q2975" i="9"/>
  <c r="Q2974" i="9"/>
  <c r="Q2973" i="9"/>
  <c r="Q2972" i="9"/>
  <c r="Q2971" i="9"/>
  <c r="Q2970" i="9"/>
  <c r="Q2969" i="9"/>
  <c r="Q2968" i="9"/>
  <c r="Q2967" i="9"/>
  <c r="Q2966" i="9"/>
  <c r="Q2965" i="9"/>
  <c r="Q2964" i="9"/>
  <c r="Q2963" i="9"/>
  <c r="Q2962" i="9"/>
  <c r="Q2961" i="9"/>
  <c r="Q2960" i="9"/>
  <c r="Q2959" i="9"/>
  <c r="Q2958" i="9"/>
  <c r="Q2957" i="9"/>
  <c r="Q2956" i="9"/>
  <c r="Q2955" i="9"/>
  <c r="Q2954" i="9"/>
  <c r="Q2953" i="9"/>
  <c r="Q2952" i="9"/>
  <c r="Q2951" i="9"/>
  <c r="Q2950" i="9"/>
  <c r="Q2949" i="9"/>
  <c r="Q2948" i="9"/>
  <c r="Q2947" i="9"/>
  <c r="Q2946" i="9"/>
  <c r="Q2945" i="9"/>
  <c r="Q2944" i="9"/>
  <c r="Q2943" i="9"/>
  <c r="Q2942" i="9"/>
  <c r="Q2941" i="9"/>
  <c r="Q2940" i="9"/>
  <c r="Q2939" i="9"/>
  <c r="Q2938" i="9"/>
  <c r="Q2937" i="9"/>
  <c r="Q2936" i="9"/>
  <c r="S2937" i="9"/>
  <c r="O2935" i="9"/>
  <c r="P2935" i="9" s="1"/>
  <c r="Q2934" i="9"/>
  <c r="R2933" i="9"/>
  <c r="S2932" i="9"/>
  <c r="O2931" i="9"/>
  <c r="P2931" i="9" s="1"/>
  <c r="Q2930" i="9"/>
  <c r="R2929" i="9"/>
  <c r="S2928" i="9"/>
  <c r="O2927" i="9"/>
  <c r="P2927" i="9" s="1"/>
  <c r="Q2926" i="9"/>
  <c r="R2925" i="9"/>
  <c r="S2924" i="9"/>
  <c r="O2923" i="9"/>
  <c r="P2923" i="9" s="1"/>
  <c r="Q2922" i="9"/>
  <c r="R2921" i="9"/>
  <c r="S2920" i="9"/>
  <c r="O2919" i="9"/>
  <c r="P2919" i="9" s="1"/>
  <c r="Q2918" i="9"/>
  <c r="R2917" i="9"/>
  <c r="S2916" i="9"/>
  <c r="O2915" i="9"/>
  <c r="P2915" i="9" s="1"/>
  <c r="Q2914" i="9"/>
  <c r="R2913" i="9"/>
  <c r="S2912" i="9"/>
  <c r="O2911" i="9"/>
  <c r="P2911" i="9" s="1"/>
  <c r="Q2910" i="9"/>
  <c r="R2909" i="9"/>
  <c r="S2908" i="9"/>
  <c r="O2907" i="9"/>
  <c r="P2907" i="9" s="1"/>
  <c r="Q2906" i="9"/>
  <c r="R2905" i="9"/>
  <c r="S2904" i="9"/>
  <c r="O2903" i="9"/>
  <c r="P2903" i="9" s="1"/>
  <c r="Q2902" i="9"/>
  <c r="R2901" i="9"/>
  <c r="S2900" i="9"/>
  <c r="O2899" i="9"/>
  <c r="P2899" i="9" s="1"/>
  <c r="Q2898" i="9"/>
  <c r="R2897" i="9"/>
  <c r="S2896" i="9"/>
  <c r="O2895" i="9"/>
  <c r="P2895" i="9" s="1"/>
  <c r="Q2894" i="9"/>
  <c r="R2893" i="9"/>
  <c r="S2892" i="9"/>
  <c r="O2891" i="9"/>
  <c r="P2891" i="9" s="1"/>
  <c r="Q2890" i="9"/>
  <c r="R2889" i="9"/>
  <c r="S2888" i="9"/>
  <c r="O2887" i="9"/>
  <c r="P2887" i="9" s="1"/>
  <c r="Q2886" i="9"/>
  <c r="S2885" i="9"/>
  <c r="O2885" i="9"/>
  <c r="P2885" i="9" s="1"/>
  <c r="S2884" i="9"/>
  <c r="S2883" i="9"/>
  <c r="O2883" i="9"/>
  <c r="P2883" i="9" s="1"/>
  <c r="S2882" i="9"/>
  <c r="S2881" i="9"/>
  <c r="O2881" i="9"/>
  <c r="P2881" i="9" s="1"/>
  <c r="S2880" i="9"/>
  <c r="S2879" i="9"/>
  <c r="O2879" i="9"/>
  <c r="P2879" i="9" s="1"/>
  <c r="S2878" i="9"/>
  <c r="S2877" i="9"/>
  <c r="O2877" i="9"/>
  <c r="P2877" i="9" s="1"/>
  <c r="S2876" i="9"/>
  <c r="S2875" i="9"/>
  <c r="O2875" i="9"/>
  <c r="P2875" i="9" s="1"/>
  <c r="S2874" i="9"/>
  <c r="S2873" i="9"/>
  <c r="O2873" i="9"/>
  <c r="P2873" i="9" s="1"/>
  <c r="S2872" i="9"/>
  <c r="S2871" i="9"/>
  <c r="O2871" i="9"/>
  <c r="P2871" i="9" s="1"/>
  <c r="S2870" i="9"/>
  <c r="S2869" i="9"/>
  <c r="O2869" i="9"/>
  <c r="P2869" i="9" s="1"/>
  <c r="S2868" i="9"/>
  <c r="S2867" i="9"/>
  <c r="O2867" i="9"/>
  <c r="P2867" i="9" s="1"/>
  <c r="S2866" i="9"/>
  <c r="S2865" i="9"/>
  <c r="O2865" i="9"/>
  <c r="P2865" i="9" s="1"/>
  <c r="S2864" i="9"/>
  <c r="S2863" i="9"/>
  <c r="O2863" i="9"/>
  <c r="P2863" i="9" s="1"/>
  <c r="S2862" i="9"/>
  <c r="S2861" i="9"/>
  <c r="O2861" i="9"/>
  <c r="P2861" i="9" s="1"/>
  <c r="S2860" i="9"/>
  <c r="S2859" i="9"/>
  <c r="O2859" i="9"/>
  <c r="P2859" i="9" s="1"/>
  <c r="S2858" i="9"/>
  <c r="S2857" i="9"/>
  <c r="O2857" i="9"/>
  <c r="P2857" i="9" s="1"/>
  <c r="S2856" i="9"/>
  <c r="S2855" i="9"/>
  <c r="O2855" i="9"/>
  <c r="P2855" i="9" s="1"/>
  <c r="S2854" i="9"/>
  <c r="S2853" i="9"/>
  <c r="O2853" i="9"/>
  <c r="P2853" i="9" s="1"/>
  <c r="S2852" i="9"/>
  <c r="S2851" i="9"/>
  <c r="O2851" i="9"/>
  <c r="P2851" i="9" s="1"/>
  <c r="S2850" i="9"/>
  <c r="S2849" i="9"/>
  <c r="O2849" i="9"/>
  <c r="P2849" i="9" s="1"/>
  <c r="S2848" i="9"/>
  <c r="S2847" i="9"/>
  <c r="O2847" i="9"/>
  <c r="P2847" i="9" s="1"/>
  <c r="S2846" i="9"/>
  <c r="S2845" i="9"/>
  <c r="O2845" i="9"/>
  <c r="P2845" i="9" s="1"/>
  <c r="S2844" i="9"/>
  <c r="S2843" i="9"/>
  <c r="O2843" i="9"/>
  <c r="P2843" i="9" s="1"/>
  <c r="S2842" i="9"/>
  <c r="S2841" i="9"/>
  <c r="O2841" i="9"/>
  <c r="P2841" i="9" s="1"/>
  <c r="S2840" i="9"/>
  <c r="S2839" i="9"/>
  <c r="O2839" i="9"/>
  <c r="P2839" i="9" s="1"/>
  <c r="S2838" i="9"/>
  <c r="S2837" i="9"/>
  <c r="O2837" i="9"/>
  <c r="P2837" i="9" s="1"/>
  <c r="S2836" i="9"/>
  <c r="S2835" i="9"/>
  <c r="O2835" i="9"/>
  <c r="P2835" i="9" s="1"/>
  <c r="S2834" i="9"/>
  <c r="S2833" i="9"/>
  <c r="O2833" i="9"/>
  <c r="P2833" i="9" s="1"/>
  <c r="S2832" i="9"/>
  <c r="S2831" i="9"/>
  <c r="O2831" i="9"/>
  <c r="P2831" i="9" s="1"/>
  <c r="S2830" i="9"/>
  <c r="S2829" i="9"/>
  <c r="O2829" i="9"/>
  <c r="P2829" i="9" s="1"/>
  <c r="S2828" i="9"/>
  <c r="S2827" i="9"/>
  <c r="O2827" i="9"/>
  <c r="P2827" i="9" s="1"/>
  <c r="S2826" i="9"/>
  <c r="S2825" i="9"/>
  <c r="O2825" i="9"/>
  <c r="P2825" i="9" s="1"/>
  <c r="S2824" i="9"/>
  <c r="S2823" i="9"/>
  <c r="O2823" i="9"/>
  <c r="P2823" i="9" s="1"/>
  <c r="S2822" i="9"/>
  <c r="S2821" i="9"/>
  <c r="O2821" i="9"/>
  <c r="P2821" i="9" s="1"/>
  <c r="S2820" i="9"/>
  <c r="S2819" i="9"/>
  <c r="O2819" i="9"/>
  <c r="P2819" i="9" s="1"/>
  <c r="S2818" i="9"/>
  <c r="S2817" i="9"/>
  <c r="O2817" i="9"/>
  <c r="P2817" i="9" s="1"/>
  <c r="S2816" i="9"/>
  <c r="R2815" i="9"/>
  <c r="Q2814" i="9"/>
  <c r="Q2813" i="9"/>
  <c r="Q2812" i="9"/>
  <c r="O2811" i="9"/>
  <c r="P2811" i="9" s="1"/>
  <c r="S2810" i="9"/>
  <c r="S2809" i="9"/>
  <c r="O2809" i="9"/>
  <c r="P2809" i="9" s="1"/>
  <c r="S2808" i="9"/>
  <c r="R2807" i="9"/>
  <c r="Q2806" i="9"/>
  <c r="Q2805" i="9"/>
  <c r="Q2804" i="9"/>
  <c r="O2803" i="9"/>
  <c r="P2803" i="9" s="1"/>
  <c r="S2802" i="9"/>
  <c r="S2801" i="9"/>
  <c r="O2801" i="9"/>
  <c r="P2801" i="9" s="1"/>
  <c r="S2800" i="9"/>
  <c r="R2799" i="9"/>
  <c r="Q2798" i="9"/>
  <c r="Q2797" i="9"/>
  <c r="Q2796" i="9"/>
  <c r="O2795" i="9"/>
  <c r="P2795" i="9" s="1"/>
  <c r="S2794" i="9"/>
  <c r="S2793" i="9"/>
  <c r="O2793" i="9"/>
  <c r="P2793" i="9" s="1"/>
  <c r="S2792" i="9"/>
  <c r="R2791" i="9"/>
  <c r="Q2790" i="9"/>
  <c r="Q2789" i="9"/>
  <c r="Q2788" i="9"/>
  <c r="O2787" i="9"/>
  <c r="P2787" i="9" s="1"/>
  <c r="S2786" i="9"/>
  <c r="S2785" i="9"/>
  <c r="O2785" i="9"/>
  <c r="P2785" i="9" s="1"/>
  <c r="S2784" i="9"/>
  <c r="R2783" i="9"/>
  <c r="Q2782" i="9"/>
  <c r="Q2781" i="9"/>
  <c r="Q2780" i="9"/>
  <c r="O2779" i="9"/>
  <c r="P2779" i="9" s="1"/>
  <c r="S2778" i="9"/>
  <c r="S2777" i="9"/>
  <c r="O2777" i="9"/>
  <c r="P2777" i="9" s="1"/>
  <c r="S2776" i="9"/>
  <c r="R2775" i="9"/>
  <c r="Q2774" i="9"/>
  <c r="Q2773" i="9"/>
  <c r="Q2772" i="9"/>
  <c r="O2771" i="9"/>
  <c r="P2771" i="9" s="1"/>
  <c r="S2770" i="9"/>
  <c r="S2769" i="9"/>
  <c r="O2769" i="9"/>
  <c r="P2769" i="9" s="1"/>
  <c r="S2768" i="9"/>
  <c r="R2767" i="9"/>
  <c r="Q2766" i="9"/>
  <c r="Q2765" i="9"/>
  <c r="Q2764" i="9"/>
  <c r="O2763" i="9"/>
  <c r="P2763" i="9" s="1"/>
  <c r="S2762" i="9"/>
  <c r="S2761" i="9"/>
  <c r="O2761" i="9"/>
  <c r="P2761" i="9" s="1"/>
  <c r="S2760" i="9"/>
  <c r="R2759" i="9"/>
  <c r="Q2758" i="9"/>
  <c r="Q2757" i="9"/>
  <c r="Q2756" i="9"/>
  <c r="O2755" i="9"/>
  <c r="P2755" i="9" s="1"/>
  <c r="S2754" i="9"/>
  <c r="S2753" i="9"/>
  <c r="O2753" i="9"/>
  <c r="P2753" i="9" s="1"/>
  <c r="S2752" i="9"/>
  <c r="R2751" i="9"/>
  <c r="Q2750" i="9"/>
  <c r="Q2749" i="9"/>
  <c r="Q2748" i="9"/>
  <c r="O2747" i="9"/>
  <c r="P2747" i="9" s="1"/>
  <c r="S2746" i="9"/>
  <c r="S2745" i="9"/>
  <c r="O2745" i="9"/>
  <c r="P2745" i="9" s="1"/>
  <c r="S2744" i="9"/>
  <c r="R2743" i="9"/>
  <c r="Q2742" i="9"/>
  <c r="Q2741" i="9"/>
  <c r="Q2740" i="9"/>
  <c r="O2739" i="9"/>
  <c r="P2739" i="9" s="1"/>
  <c r="S2738" i="9"/>
  <c r="S2737" i="9"/>
  <c r="O2737" i="9"/>
  <c r="P2737" i="9" s="1"/>
  <c r="S2736" i="9"/>
  <c r="R2735" i="9"/>
  <c r="Q2734" i="9"/>
  <c r="Q2733" i="9"/>
  <c r="Q2732" i="9"/>
  <c r="O2731" i="9"/>
  <c r="P2731" i="9" s="1"/>
  <c r="S2730" i="9"/>
  <c r="S2729" i="9"/>
  <c r="O2729" i="9"/>
  <c r="P2729" i="9" s="1"/>
  <c r="S2728" i="9"/>
  <c r="R2727" i="9"/>
  <c r="Q2726" i="9"/>
  <c r="Q2725" i="9"/>
  <c r="Q2724" i="9"/>
  <c r="O2723" i="9"/>
  <c r="P2723" i="9" s="1"/>
  <c r="S2722" i="9"/>
  <c r="R2721" i="9"/>
  <c r="Q2720" i="9"/>
  <c r="O2719" i="9"/>
  <c r="P2719" i="9" s="1"/>
  <c r="S2718" i="9"/>
  <c r="R2717" i="9"/>
  <c r="Q2716" i="9"/>
  <c r="O2715" i="9"/>
  <c r="P2715" i="9" s="1"/>
  <c r="S2714" i="9"/>
  <c r="R2713" i="9"/>
  <c r="Q2712" i="9"/>
  <c r="O2711" i="9"/>
  <c r="P2711" i="9" s="1"/>
  <c r="S2710" i="9"/>
  <c r="R2709" i="9"/>
  <c r="Q2708" i="9"/>
  <c r="O2707" i="9"/>
  <c r="P2707" i="9" s="1"/>
  <c r="S2706" i="9"/>
  <c r="R2705" i="9"/>
  <c r="R2937" i="9"/>
  <c r="S2935" i="9"/>
  <c r="Q2933" i="9"/>
  <c r="R2932" i="9"/>
  <c r="S2931" i="9"/>
  <c r="Q2929" i="9"/>
  <c r="R2928" i="9"/>
  <c r="S2927" i="9"/>
  <c r="Q2925" i="9"/>
  <c r="R2924" i="9"/>
  <c r="S2923" i="9"/>
  <c r="Q2921" i="9"/>
  <c r="R2920" i="9"/>
  <c r="S2919" i="9"/>
  <c r="Q2917" i="9"/>
  <c r="R2916" i="9"/>
  <c r="S2915" i="9"/>
  <c r="Q2913" i="9"/>
  <c r="R2912" i="9"/>
  <c r="S2911" i="9"/>
  <c r="Q2909" i="9"/>
  <c r="R2908" i="9"/>
  <c r="S2907" i="9"/>
  <c r="Q2905" i="9"/>
  <c r="R2904" i="9"/>
  <c r="S2903" i="9"/>
  <c r="Q2901" i="9"/>
  <c r="R2900" i="9"/>
  <c r="S2899" i="9"/>
  <c r="Q2897" i="9"/>
  <c r="R2896" i="9"/>
  <c r="S2895" i="9"/>
  <c r="Q2893" i="9"/>
  <c r="R2892" i="9"/>
  <c r="S2891" i="9"/>
  <c r="Q2889" i="9"/>
  <c r="R2888" i="9"/>
  <c r="S2887" i="9"/>
  <c r="R2885" i="9"/>
  <c r="R2884" i="9"/>
  <c r="R2883" i="9"/>
  <c r="R2882" i="9"/>
  <c r="R2881" i="9"/>
  <c r="R2880" i="9"/>
  <c r="R2879" i="9"/>
  <c r="R2878" i="9"/>
  <c r="R2877" i="9"/>
  <c r="R2876" i="9"/>
  <c r="R2875" i="9"/>
  <c r="R2874" i="9"/>
  <c r="R2873" i="9"/>
  <c r="R2872" i="9"/>
  <c r="R2871" i="9"/>
  <c r="R2870" i="9"/>
  <c r="R2869" i="9"/>
  <c r="R2868" i="9"/>
  <c r="R2867" i="9"/>
  <c r="R2866" i="9"/>
  <c r="R2865" i="9"/>
  <c r="R2864" i="9"/>
  <c r="R2863" i="9"/>
  <c r="R2862" i="9"/>
  <c r="R2861" i="9"/>
  <c r="R2860" i="9"/>
  <c r="R2859" i="9"/>
  <c r="R2858" i="9"/>
  <c r="R2857" i="9"/>
  <c r="R2856" i="9"/>
  <c r="R2855" i="9"/>
  <c r="R2854" i="9"/>
  <c r="R2853" i="9"/>
  <c r="R2852" i="9"/>
  <c r="R2851" i="9"/>
  <c r="R2850" i="9"/>
  <c r="R2849" i="9"/>
  <c r="R2848" i="9"/>
  <c r="R2847" i="9"/>
  <c r="R2846" i="9"/>
  <c r="R2845" i="9"/>
  <c r="R2844" i="9"/>
  <c r="R2843" i="9"/>
  <c r="R2842" i="9"/>
  <c r="R2841" i="9"/>
  <c r="R2840" i="9"/>
  <c r="R2839" i="9"/>
  <c r="R2838" i="9"/>
  <c r="R2837" i="9"/>
  <c r="R2836" i="9"/>
  <c r="R2835" i="9"/>
  <c r="R2834" i="9"/>
  <c r="R2833" i="9"/>
  <c r="R2832" i="9"/>
  <c r="R2831" i="9"/>
  <c r="R2830" i="9"/>
  <c r="R2829" i="9"/>
  <c r="R2828" i="9"/>
  <c r="R2827" i="9"/>
  <c r="R2826" i="9"/>
  <c r="R2825" i="9"/>
  <c r="R2824" i="9"/>
  <c r="R2823" i="9"/>
  <c r="R2822" i="9"/>
  <c r="R2821" i="9"/>
  <c r="R2820" i="9"/>
  <c r="R2819" i="9"/>
  <c r="R2818" i="9"/>
  <c r="R2817" i="9"/>
  <c r="R2816" i="9"/>
  <c r="Q2815" i="9"/>
  <c r="O2814" i="9"/>
  <c r="P2814" i="9" s="1"/>
  <c r="O2812" i="9"/>
  <c r="P2812" i="9" s="1"/>
  <c r="S2811" i="9"/>
  <c r="R2810" i="9"/>
  <c r="R2809" i="9"/>
  <c r="R2808" i="9"/>
  <c r="Q2807" i="9"/>
  <c r="O2806" i="9"/>
  <c r="P2806" i="9" s="1"/>
  <c r="O2804" i="9"/>
  <c r="P2804" i="9" s="1"/>
  <c r="S2803" i="9"/>
  <c r="R2802" i="9"/>
  <c r="R2801" i="9"/>
  <c r="R2800" i="9"/>
  <c r="Q2799" i="9"/>
  <c r="O2798" i="9"/>
  <c r="P2798" i="9" s="1"/>
  <c r="O2796" i="9"/>
  <c r="P2796" i="9" s="1"/>
  <c r="S2795" i="9"/>
  <c r="R2794" i="9"/>
  <c r="R2793" i="9"/>
  <c r="R2792" i="9"/>
  <c r="Q2791" i="9"/>
  <c r="O2790" i="9"/>
  <c r="P2790" i="9" s="1"/>
  <c r="O2788" i="9"/>
  <c r="P2788" i="9" s="1"/>
  <c r="S2787" i="9"/>
  <c r="R2786" i="9"/>
  <c r="R2785" i="9"/>
  <c r="R2784" i="9"/>
  <c r="Q2783" i="9"/>
  <c r="O2782" i="9"/>
  <c r="P2782" i="9" s="1"/>
  <c r="O2780" i="9"/>
  <c r="P2780" i="9" s="1"/>
  <c r="S2779" i="9"/>
  <c r="R2778" i="9"/>
  <c r="R2777" i="9"/>
  <c r="R2776" i="9"/>
  <c r="Q2775" i="9"/>
  <c r="O2774" i="9"/>
  <c r="P2774" i="9" s="1"/>
  <c r="O2772" i="9"/>
  <c r="P2772" i="9" s="1"/>
  <c r="S2771" i="9"/>
  <c r="R2770" i="9"/>
  <c r="R2769" i="9"/>
  <c r="R2768" i="9"/>
  <c r="Q2767" i="9"/>
  <c r="O2766" i="9"/>
  <c r="P2766" i="9" s="1"/>
  <c r="O2764" i="9"/>
  <c r="P2764" i="9" s="1"/>
  <c r="S2763" i="9"/>
  <c r="R2762" i="9"/>
  <c r="R2761" i="9"/>
  <c r="R2760" i="9"/>
  <c r="Q2759" i="9"/>
  <c r="O2758" i="9"/>
  <c r="P2758" i="9" s="1"/>
  <c r="O2756" i="9"/>
  <c r="P2756" i="9" s="1"/>
  <c r="S2755" i="9"/>
  <c r="R2754" i="9"/>
  <c r="R2753" i="9"/>
  <c r="R2752" i="9"/>
  <c r="Q2751" i="9"/>
  <c r="O2750" i="9"/>
  <c r="P2750" i="9" s="1"/>
  <c r="O2748" i="9"/>
  <c r="P2748" i="9" s="1"/>
  <c r="S2747" i="9"/>
  <c r="R2746" i="9"/>
  <c r="R2745" i="9"/>
  <c r="R2744" i="9"/>
  <c r="Q2743" i="9"/>
  <c r="O2742" i="9"/>
  <c r="P2742" i="9" s="1"/>
  <c r="O2740" i="9"/>
  <c r="P2740" i="9" s="1"/>
  <c r="S2739" i="9"/>
  <c r="R2738" i="9"/>
  <c r="R2737" i="9"/>
  <c r="R2736" i="9"/>
  <c r="Q2735" i="9"/>
  <c r="O2734" i="9"/>
  <c r="P2734" i="9" s="1"/>
  <c r="O2732" i="9"/>
  <c r="P2732" i="9" s="1"/>
  <c r="S2731" i="9"/>
  <c r="R2730" i="9"/>
  <c r="R2729" i="9"/>
  <c r="R2728" i="9"/>
  <c r="Q2727" i="9"/>
  <c r="O2726" i="9"/>
  <c r="P2726" i="9" s="1"/>
  <c r="O2724" i="9"/>
  <c r="P2724" i="9" s="1"/>
  <c r="S2723" i="9"/>
  <c r="R2722" i="9"/>
  <c r="Q2721" i="9"/>
  <c r="O2720" i="9"/>
  <c r="P2720" i="9" s="1"/>
  <c r="S2719" i="9"/>
  <c r="R2718" i="9"/>
  <c r="Q2717" i="9"/>
  <c r="O2716" i="9"/>
  <c r="P2716" i="9" s="1"/>
  <c r="S2715" i="9"/>
  <c r="R2714" i="9"/>
  <c r="Q2713" i="9"/>
  <c r="O2712" i="9"/>
  <c r="P2712" i="9" s="1"/>
  <c r="S2711" i="9"/>
  <c r="R2710" i="9"/>
  <c r="Q2709" i="9"/>
  <c r="O2708" i="9"/>
  <c r="P2708" i="9" s="1"/>
  <c r="S2707" i="9"/>
  <c r="R2706" i="9"/>
  <c r="Q2705" i="9"/>
  <c r="O2704" i="9"/>
  <c r="P2704" i="9" s="1"/>
  <c r="S2703" i="9"/>
  <c r="R2702" i="9"/>
  <c r="Q2701" i="9"/>
  <c r="O2700" i="9"/>
  <c r="P2700" i="9" s="1"/>
  <c r="S2699" i="9"/>
  <c r="R2698" i="9"/>
  <c r="Q2697" i="9"/>
  <c r="O2696" i="9"/>
  <c r="P2696" i="9" s="1"/>
  <c r="S2695" i="9"/>
  <c r="R2694" i="9"/>
  <c r="R2693" i="9"/>
  <c r="R2692" i="9"/>
  <c r="Q2691" i="9"/>
  <c r="O2937" i="9"/>
  <c r="P2937" i="9" s="1"/>
  <c r="S2936" i="9"/>
  <c r="R2935" i="9"/>
  <c r="S2934" i="9"/>
  <c r="O2933" i="9"/>
  <c r="P2933" i="9" s="1"/>
  <c r="Q2932" i="9"/>
  <c r="R2931" i="9"/>
  <c r="S2930" i="9"/>
  <c r="O2929" i="9"/>
  <c r="P2929" i="9" s="1"/>
  <c r="Q2928" i="9"/>
  <c r="R2927" i="9"/>
  <c r="S2926" i="9"/>
  <c r="O2925" i="9"/>
  <c r="P2925" i="9" s="1"/>
  <c r="Q2924" i="9"/>
  <c r="R2923" i="9"/>
  <c r="S2922" i="9"/>
  <c r="O2921" i="9"/>
  <c r="P2921" i="9" s="1"/>
  <c r="Q2920" i="9"/>
  <c r="R2919" i="9"/>
  <c r="S2918" i="9"/>
  <c r="O2917" i="9"/>
  <c r="P2917" i="9" s="1"/>
  <c r="Q2916" i="9"/>
  <c r="R2915" i="9"/>
  <c r="S2914" i="9"/>
  <c r="O2913" i="9"/>
  <c r="P2913" i="9" s="1"/>
  <c r="Q2912" i="9"/>
  <c r="R2911" i="9"/>
  <c r="S2910" i="9"/>
  <c r="O2909" i="9"/>
  <c r="P2909" i="9" s="1"/>
  <c r="Q2908" i="9"/>
  <c r="R2907" i="9"/>
  <c r="S2906" i="9"/>
  <c r="O2905" i="9"/>
  <c r="P2905" i="9" s="1"/>
  <c r="Q2904" i="9"/>
  <c r="R2903" i="9"/>
  <c r="S2902" i="9"/>
  <c r="O2901" i="9"/>
  <c r="P2901" i="9" s="1"/>
  <c r="Q2900" i="9"/>
  <c r="R2899" i="9"/>
  <c r="S2898" i="9"/>
  <c r="O2897" i="9"/>
  <c r="P2897" i="9" s="1"/>
  <c r="Q2896" i="9"/>
  <c r="R2895" i="9"/>
  <c r="S2894" i="9"/>
  <c r="O2893" i="9"/>
  <c r="P2893" i="9" s="1"/>
  <c r="Q2892" i="9"/>
  <c r="R2891" i="9"/>
  <c r="S2890" i="9"/>
  <c r="O2889" i="9"/>
  <c r="P2889" i="9" s="1"/>
  <c r="Q2888" i="9"/>
  <c r="R2887" i="9"/>
  <c r="S2886" i="9"/>
  <c r="Q2885" i="9"/>
  <c r="Q2884" i="9"/>
  <c r="Q2883" i="9"/>
  <c r="Q2882" i="9"/>
  <c r="Q2881" i="9"/>
  <c r="Q2880" i="9"/>
  <c r="Q2879" i="9"/>
  <c r="Q2878" i="9"/>
  <c r="Q2877" i="9"/>
  <c r="Q2876" i="9"/>
  <c r="Q2875" i="9"/>
  <c r="Q2874" i="9"/>
  <c r="Q2873" i="9"/>
  <c r="Q2872" i="9"/>
  <c r="Q2871" i="9"/>
  <c r="Q2870" i="9"/>
  <c r="Q2869" i="9"/>
  <c r="Q2868" i="9"/>
  <c r="Q2867" i="9"/>
  <c r="Q2866" i="9"/>
  <c r="Q2865" i="9"/>
  <c r="Q2864" i="9"/>
  <c r="Q2863" i="9"/>
  <c r="Q2862" i="9"/>
  <c r="Q2861" i="9"/>
  <c r="Q2860" i="9"/>
  <c r="Q2859" i="9"/>
  <c r="Q2858" i="9"/>
  <c r="Q2857" i="9"/>
  <c r="Q2856" i="9"/>
  <c r="Q2855" i="9"/>
  <c r="Q2854" i="9"/>
  <c r="Q2853" i="9"/>
  <c r="Q2852" i="9"/>
  <c r="Q2851" i="9"/>
  <c r="Q2850" i="9"/>
  <c r="Q2849" i="9"/>
  <c r="Q2848" i="9"/>
  <c r="Q2847" i="9"/>
  <c r="Q2846" i="9"/>
  <c r="Q2845" i="9"/>
  <c r="Q2844" i="9"/>
  <c r="Q2843" i="9"/>
  <c r="Q2842" i="9"/>
  <c r="Q2841" i="9"/>
  <c r="Q2840" i="9"/>
  <c r="Q2839" i="9"/>
  <c r="Q2838" i="9"/>
  <c r="Q2837" i="9"/>
  <c r="Q2836" i="9"/>
  <c r="Q2835" i="9"/>
  <c r="Q2834" i="9"/>
  <c r="Q2833" i="9"/>
  <c r="Q2832" i="9"/>
  <c r="Q2831" i="9"/>
  <c r="Q2830" i="9"/>
  <c r="Q2829" i="9"/>
  <c r="Q2828" i="9"/>
  <c r="Q2827" i="9"/>
  <c r="Q2826" i="9"/>
  <c r="Q2825" i="9"/>
  <c r="Q2824" i="9"/>
  <c r="Q2823" i="9"/>
  <c r="Q2822" i="9"/>
  <c r="Q2821" i="9"/>
  <c r="Q2820" i="9"/>
  <c r="Q2819" i="9"/>
  <c r="Q2818" i="9"/>
  <c r="Q2817" i="9"/>
  <c r="Q2816" i="9"/>
  <c r="O2815" i="9"/>
  <c r="P2815" i="9" s="1"/>
  <c r="S2814" i="9"/>
  <c r="S2813" i="9"/>
  <c r="O2813" i="9"/>
  <c r="P2813" i="9" s="1"/>
  <c r="S2812" i="9"/>
  <c r="R2811" i="9"/>
  <c r="Q2810" i="9"/>
  <c r="Q2809" i="9"/>
  <c r="Q2808" i="9"/>
  <c r="O2807" i="9"/>
  <c r="P2807" i="9" s="1"/>
  <c r="S2806" i="9"/>
  <c r="S2805" i="9"/>
  <c r="O2805" i="9"/>
  <c r="P2805" i="9" s="1"/>
  <c r="S2804" i="9"/>
  <c r="R2803" i="9"/>
  <c r="Q2802" i="9"/>
  <c r="Q2801" i="9"/>
  <c r="Q2800" i="9"/>
  <c r="O2799" i="9"/>
  <c r="P2799" i="9" s="1"/>
  <c r="S2798" i="9"/>
  <c r="S2797" i="9"/>
  <c r="O2797" i="9"/>
  <c r="P2797" i="9" s="1"/>
  <c r="S2796" i="9"/>
  <c r="R2795" i="9"/>
  <c r="Q2794" i="9"/>
  <c r="Q2793" i="9"/>
  <c r="Q2792" i="9"/>
  <c r="O2791" i="9"/>
  <c r="P2791" i="9" s="1"/>
  <c r="S2790" i="9"/>
  <c r="S2789" i="9"/>
  <c r="O2789" i="9"/>
  <c r="P2789" i="9" s="1"/>
  <c r="S2788" i="9"/>
  <c r="R2787" i="9"/>
  <c r="Q2786" i="9"/>
  <c r="Q2785" i="9"/>
  <c r="Q2784" i="9"/>
  <c r="O2783" i="9"/>
  <c r="P2783" i="9" s="1"/>
  <c r="S2782" i="9"/>
  <c r="S2781" i="9"/>
  <c r="O2781" i="9"/>
  <c r="P2781" i="9" s="1"/>
  <c r="S2780" i="9"/>
  <c r="R2779" i="9"/>
  <c r="Q2778" i="9"/>
  <c r="Q2777" i="9"/>
  <c r="Q2776" i="9"/>
  <c r="O2775" i="9"/>
  <c r="P2775" i="9" s="1"/>
  <c r="S2774" i="9"/>
  <c r="S2773" i="9"/>
  <c r="O2773" i="9"/>
  <c r="P2773" i="9" s="1"/>
  <c r="S2772" i="9"/>
  <c r="R2771" i="9"/>
  <c r="Q2770" i="9"/>
  <c r="Q2769" i="9"/>
  <c r="Q2768" i="9"/>
  <c r="O2767" i="9"/>
  <c r="P2767" i="9" s="1"/>
  <c r="S2766" i="9"/>
  <c r="S2765" i="9"/>
  <c r="O2765" i="9"/>
  <c r="P2765" i="9" s="1"/>
  <c r="S2764" i="9"/>
  <c r="R2763" i="9"/>
  <c r="Q2762" i="9"/>
  <c r="Q2761" i="9"/>
  <c r="Q2760" i="9"/>
  <c r="O2759" i="9"/>
  <c r="P2759" i="9" s="1"/>
  <c r="S2758" i="9"/>
  <c r="S2757" i="9"/>
  <c r="O2757" i="9"/>
  <c r="P2757" i="9" s="1"/>
  <c r="S2756" i="9"/>
  <c r="R2755" i="9"/>
  <c r="Q2754" i="9"/>
  <c r="Q2753" i="9"/>
  <c r="Q2752" i="9"/>
  <c r="O2751" i="9"/>
  <c r="P2751" i="9" s="1"/>
  <c r="S2750" i="9"/>
  <c r="S2749" i="9"/>
  <c r="O2749" i="9"/>
  <c r="P2749" i="9" s="1"/>
  <c r="S2748" i="9"/>
  <c r="R2747" i="9"/>
  <c r="Q2746" i="9"/>
  <c r="Q2745" i="9"/>
  <c r="Q2744" i="9"/>
  <c r="O2743" i="9"/>
  <c r="P2743" i="9" s="1"/>
  <c r="S2742" i="9"/>
  <c r="S2741" i="9"/>
  <c r="O2741" i="9"/>
  <c r="P2741" i="9" s="1"/>
  <c r="S2740" i="9"/>
  <c r="R2739" i="9"/>
  <c r="Q2738" i="9"/>
  <c r="Q2737" i="9"/>
  <c r="Q2736" i="9"/>
  <c r="O2735" i="9"/>
  <c r="P2735" i="9" s="1"/>
  <c r="S2734" i="9"/>
  <c r="S2733" i="9"/>
  <c r="O2733" i="9"/>
  <c r="P2733" i="9" s="1"/>
  <c r="S2732" i="9"/>
  <c r="R2731" i="9"/>
  <c r="Q2730" i="9"/>
  <c r="Q2729" i="9"/>
  <c r="Q2728" i="9"/>
  <c r="O2727" i="9"/>
  <c r="P2727" i="9" s="1"/>
  <c r="S2726" i="9"/>
  <c r="S2725" i="9"/>
  <c r="O2725" i="9"/>
  <c r="P2725" i="9" s="1"/>
  <c r="S2724" i="9"/>
  <c r="R2723" i="9"/>
  <c r="Q2722" i="9"/>
  <c r="O2721" i="9"/>
  <c r="P2721" i="9" s="1"/>
  <c r="S2720" i="9"/>
  <c r="R2719" i="9"/>
  <c r="Q2718" i="9"/>
  <c r="O2717" i="9"/>
  <c r="P2717" i="9" s="1"/>
  <c r="S2716" i="9"/>
  <c r="R2715" i="9"/>
  <c r="Q2714" i="9"/>
  <c r="O2713" i="9"/>
  <c r="P2713" i="9" s="1"/>
  <c r="S2712" i="9"/>
  <c r="R2711" i="9"/>
  <c r="Q2710" i="9"/>
  <c r="O2709" i="9"/>
  <c r="P2709" i="9" s="1"/>
  <c r="S2708" i="9"/>
  <c r="R2707" i="9"/>
  <c r="Q2706" i="9"/>
  <c r="O2705" i="9"/>
  <c r="P2705" i="9" s="1"/>
  <c r="S2704" i="9"/>
  <c r="R2703" i="9"/>
  <c r="R2936" i="9"/>
  <c r="Q2935" i="9"/>
  <c r="R2934" i="9"/>
  <c r="S2933" i="9"/>
  <c r="Q2931" i="9"/>
  <c r="R2930" i="9"/>
  <c r="S2929" i="9"/>
  <c r="Q2927" i="9"/>
  <c r="R2926" i="9"/>
  <c r="S2925" i="9"/>
  <c r="Q2923" i="9"/>
  <c r="R2922" i="9"/>
  <c r="S2921" i="9"/>
  <c r="Q2919" i="9"/>
  <c r="R2918" i="9"/>
  <c r="S2917" i="9"/>
  <c r="Q2915" i="9"/>
  <c r="R2914" i="9"/>
  <c r="S2913" i="9"/>
  <c r="Q2911" i="9"/>
  <c r="R2910" i="9"/>
  <c r="S2909" i="9"/>
  <c r="Q2907" i="9"/>
  <c r="R2906" i="9"/>
  <c r="S2905" i="9"/>
  <c r="Q2903" i="9"/>
  <c r="R2902" i="9"/>
  <c r="S2901" i="9"/>
  <c r="Q2899" i="9"/>
  <c r="R2898" i="9"/>
  <c r="S2897" i="9"/>
  <c r="Q2895" i="9"/>
  <c r="R2894" i="9"/>
  <c r="S2893" i="9"/>
  <c r="Q2891" i="9"/>
  <c r="R2890" i="9"/>
  <c r="S2889" i="9"/>
  <c r="Q2887" i="9"/>
  <c r="R2886" i="9"/>
  <c r="O2884" i="9"/>
  <c r="P2884" i="9" s="1"/>
  <c r="O2882" i="9"/>
  <c r="P2882" i="9" s="1"/>
  <c r="O2880" i="9"/>
  <c r="P2880" i="9" s="1"/>
  <c r="O2878" i="9"/>
  <c r="P2878" i="9" s="1"/>
  <c r="O2876" i="9"/>
  <c r="P2876" i="9" s="1"/>
  <c r="O2874" i="9"/>
  <c r="P2874" i="9" s="1"/>
  <c r="O2872" i="9"/>
  <c r="P2872" i="9" s="1"/>
  <c r="O2870" i="9"/>
  <c r="P2870" i="9" s="1"/>
  <c r="O2868" i="9"/>
  <c r="P2868" i="9" s="1"/>
  <c r="O2866" i="9"/>
  <c r="P2866" i="9" s="1"/>
  <c r="O2864" i="9"/>
  <c r="P2864" i="9" s="1"/>
  <c r="O2862" i="9"/>
  <c r="P2862" i="9" s="1"/>
  <c r="O2860" i="9"/>
  <c r="P2860" i="9" s="1"/>
  <c r="O2858" i="9"/>
  <c r="P2858" i="9" s="1"/>
  <c r="O2856" i="9"/>
  <c r="P2856" i="9" s="1"/>
  <c r="O2854" i="9"/>
  <c r="P2854" i="9" s="1"/>
  <c r="O2852" i="9"/>
  <c r="P2852" i="9" s="1"/>
  <c r="O2850" i="9"/>
  <c r="P2850" i="9" s="1"/>
  <c r="O2848" i="9"/>
  <c r="P2848" i="9" s="1"/>
  <c r="O2846" i="9"/>
  <c r="P2846" i="9" s="1"/>
  <c r="O2844" i="9"/>
  <c r="P2844" i="9" s="1"/>
  <c r="O2842" i="9"/>
  <c r="P2842" i="9" s="1"/>
  <c r="O2840" i="9"/>
  <c r="P2840" i="9" s="1"/>
  <c r="O2838" i="9"/>
  <c r="P2838" i="9" s="1"/>
  <c r="O2836" i="9"/>
  <c r="P2836" i="9" s="1"/>
  <c r="O2834" i="9"/>
  <c r="P2834" i="9" s="1"/>
  <c r="O2832" i="9"/>
  <c r="P2832" i="9" s="1"/>
  <c r="O2830" i="9"/>
  <c r="P2830" i="9" s="1"/>
  <c r="O2828" i="9"/>
  <c r="P2828" i="9" s="1"/>
  <c r="O2826" i="9"/>
  <c r="P2826" i="9" s="1"/>
  <c r="O2824" i="9"/>
  <c r="P2824" i="9" s="1"/>
  <c r="O2822" i="9"/>
  <c r="P2822" i="9" s="1"/>
  <c r="O2820" i="9"/>
  <c r="P2820" i="9" s="1"/>
  <c r="O2818" i="9"/>
  <c r="P2818" i="9" s="1"/>
  <c r="O2816" i="9"/>
  <c r="P2816" i="9" s="1"/>
  <c r="S2815" i="9"/>
  <c r="R2814" i="9"/>
  <c r="R2813" i="9"/>
  <c r="R2812" i="9"/>
  <c r="Q2811" i="9"/>
  <c r="O2810" i="9"/>
  <c r="P2810" i="9" s="1"/>
  <c r="O2808" i="9"/>
  <c r="P2808" i="9" s="1"/>
  <c r="S2807" i="9"/>
  <c r="R2806" i="9"/>
  <c r="R2805" i="9"/>
  <c r="R2804" i="9"/>
  <c r="Q2803" i="9"/>
  <c r="O2802" i="9"/>
  <c r="P2802" i="9" s="1"/>
  <c r="O2800" i="9"/>
  <c r="P2800" i="9" s="1"/>
  <c r="S2799" i="9"/>
  <c r="R2798" i="9"/>
  <c r="R2797" i="9"/>
  <c r="R2796" i="9"/>
  <c r="Q2795" i="9"/>
  <c r="O2794" i="9"/>
  <c r="P2794" i="9" s="1"/>
  <c r="O2792" i="9"/>
  <c r="P2792" i="9" s="1"/>
  <c r="S2791" i="9"/>
  <c r="R2790" i="9"/>
  <c r="R2789" i="9"/>
  <c r="R2788" i="9"/>
  <c r="Q2787" i="9"/>
  <c r="O2786" i="9"/>
  <c r="P2786" i="9" s="1"/>
  <c r="O2784" i="9"/>
  <c r="P2784" i="9" s="1"/>
  <c r="S2783" i="9"/>
  <c r="R2782" i="9"/>
  <c r="R2781" i="9"/>
  <c r="R2780" i="9"/>
  <c r="Q2779" i="9"/>
  <c r="O2778" i="9"/>
  <c r="P2778" i="9" s="1"/>
  <c r="O2776" i="9"/>
  <c r="P2776" i="9" s="1"/>
  <c r="S2775" i="9"/>
  <c r="R2774" i="9"/>
  <c r="R2773" i="9"/>
  <c r="R2772" i="9"/>
  <c r="Q2771" i="9"/>
  <c r="O2770" i="9"/>
  <c r="P2770" i="9" s="1"/>
  <c r="O2768" i="9"/>
  <c r="P2768" i="9" s="1"/>
  <c r="S2767" i="9"/>
  <c r="R2766" i="9"/>
  <c r="R2765" i="9"/>
  <c r="R2764" i="9"/>
  <c r="Q2763" i="9"/>
  <c r="O2762" i="9"/>
  <c r="P2762" i="9" s="1"/>
  <c r="O2760" i="9"/>
  <c r="P2760" i="9" s="1"/>
  <c r="S2759" i="9"/>
  <c r="R2758" i="9"/>
  <c r="R2757" i="9"/>
  <c r="R2756" i="9"/>
  <c r="Q2755" i="9"/>
  <c r="O2754" i="9"/>
  <c r="P2754" i="9" s="1"/>
  <c r="O2752" i="9"/>
  <c r="P2752" i="9" s="1"/>
  <c r="S2751" i="9"/>
  <c r="R2750" i="9"/>
  <c r="R2749" i="9"/>
  <c r="R2748" i="9"/>
  <c r="Q2747" i="9"/>
  <c r="O2746" i="9"/>
  <c r="P2746" i="9" s="1"/>
  <c r="O2744" i="9"/>
  <c r="P2744" i="9" s="1"/>
  <c r="S2743" i="9"/>
  <c r="R2742" i="9"/>
  <c r="R2741" i="9"/>
  <c r="R2740" i="9"/>
  <c r="Q2739" i="9"/>
  <c r="O2738" i="9"/>
  <c r="P2738" i="9" s="1"/>
  <c r="O2736" i="9"/>
  <c r="P2736" i="9" s="1"/>
  <c r="S2735" i="9"/>
  <c r="R2734" i="9"/>
  <c r="R2733" i="9"/>
  <c r="R2732" i="9"/>
  <c r="Q2731" i="9"/>
  <c r="O2730" i="9"/>
  <c r="P2730" i="9" s="1"/>
  <c r="O2728" i="9"/>
  <c r="P2728" i="9" s="1"/>
  <c r="S2727" i="9"/>
  <c r="R2726" i="9"/>
  <c r="R2725" i="9"/>
  <c r="R2724" i="9"/>
  <c r="Q2723" i="9"/>
  <c r="O2722" i="9"/>
  <c r="P2722" i="9" s="1"/>
  <c r="S2721" i="9"/>
  <c r="R2720" i="9"/>
  <c r="Q2719" i="9"/>
  <c r="O2718" i="9"/>
  <c r="P2718" i="9" s="1"/>
  <c r="S2717" i="9"/>
  <c r="R2716" i="9"/>
  <c r="Q2715" i="9"/>
  <c r="O2714" i="9"/>
  <c r="P2714" i="9" s="1"/>
  <c r="S2713" i="9"/>
  <c r="R2712" i="9"/>
  <c r="Q2711" i="9"/>
  <c r="O2710" i="9"/>
  <c r="P2710" i="9" s="1"/>
  <c r="S2709" i="9"/>
  <c r="R2708" i="9"/>
  <c r="Q2707" i="9"/>
  <c r="O2706" i="9"/>
  <c r="P2706" i="9" s="1"/>
  <c r="S2705" i="9"/>
  <c r="R2704" i="9"/>
  <c r="Q2703" i="9"/>
  <c r="O2702" i="9"/>
  <c r="P2702" i="9" s="1"/>
  <c r="S2701" i="9"/>
  <c r="R2700" i="9"/>
  <c r="Q2699" i="9"/>
  <c r="O2698" i="9"/>
  <c r="P2698" i="9" s="1"/>
  <c r="S2697" i="9"/>
  <c r="R2696" i="9"/>
  <c r="Q2695" i="9"/>
  <c r="O2694" i="9"/>
  <c r="P2694" i="9" s="1"/>
  <c r="O2692" i="9"/>
  <c r="P2692" i="9" s="1"/>
  <c r="S2691" i="9"/>
  <c r="R2690" i="9"/>
  <c r="Q2689" i="9"/>
  <c r="O2688" i="9"/>
  <c r="P2688" i="9" s="1"/>
  <c r="S2687" i="9"/>
  <c r="R2686" i="9"/>
  <c r="Q2685" i="9"/>
  <c r="O2684" i="9"/>
  <c r="P2684" i="9" s="1"/>
  <c r="S2683" i="9"/>
  <c r="R2682" i="9"/>
  <c r="Q2681" i="9"/>
  <c r="O2680" i="9"/>
  <c r="P2680" i="9" s="1"/>
  <c r="S2679" i="9"/>
  <c r="R2678" i="9"/>
  <c r="Q2677" i="9"/>
  <c r="O2676" i="9"/>
  <c r="P2676" i="9" s="1"/>
  <c r="S2675" i="9"/>
  <c r="R2674" i="9"/>
  <c r="Q2673" i="9"/>
  <c r="O2672" i="9"/>
  <c r="P2672" i="9" s="1"/>
  <c r="S2671" i="9"/>
  <c r="O2701" i="9"/>
  <c r="P2701" i="9" s="1"/>
  <c r="S2700" i="9"/>
  <c r="Q2698" i="9"/>
  <c r="R2695" i="9"/>
  <c r="Q2693" i="9"/>
  <c r="O2691" i="9"/>
  <c r="P2691" i="9" s="1"/>
  <c r="O2687" i="9"/>
  <c r="P2687" i="9" s="1"/>
  <c r="O2686" i="9"/>
  <c r="P2686" i="9" s="1"/>
  <c r="O2685" i="9"/>
  <c r="P2685" i="9" s="1"/>
  <c r="Q2684" i="9"/>
  <c r="Q2683" i="9"/>
  <c r="Q2682" i="9"/>
  <c r="R2681" i="9"/>
  <c r="R2680" i="9"/>
  <c r="R2679" i="9"/>
  <c r="S2678" i="9"/>
  <c r="S2677" i="9"/>
  <c r="S2676" i="9"/>
  <c r="O2671" i="9"/>
  <c r="P2671" i="9" s="1"/>
  <c r="R2670" i="9"/>
  <c r="Q2669" i="9"/>
  <c r="O2668" i="9"/>
  <c r="P2668" i="9" s="1"/>
  <c r="S2667" i="9"/>
  <c r="R2666" i="9"/>
  <c r="Q2665" i="9"/>
  <c r="O2664" i="9"/>
  <c r="P2664" i="9" s="1"/>
  <c r="O2662" i="9"/>
  <c r="P2662" i="9" s="1"/>
  <c r="S2661" i="9"/>
  <c r="R2660" i="9"/>
  <c r="R2659" i="9"/>
  <c r="R2658" i="9"/>
  <c r="Q2657" i="9"/>
  <c r="O2656" i="9"/>
  <c r="P2656" i="9" s="1"/>
  <c r="O2654" i="9"/>
  <c r="P2654" i="9" s="1"/>
  <c r="S2653" i="9"/>
  <c r="R2652" i="9"/>
  <c r="R2651" i="9"/>
  <c r="R2650" i="9"/>
  <c r="Q2649" i="9"/>
  <c r="O2648" i="9"/>
  <c r="P2648" i="9" s="1"/>
  <c r="O2646" i="9"/>
  <c r="P2646" i="9" s="1"/>
  <c r="S2645" i="9"/>
  <c r="R2644" i="9"/>
  <c r="R2643" i="9"/>
  <c r="R2642" i="9"/>
  <c r="Q2641" i="9"/>
  <c r="O2640" i="9"/>
  <c r="P2640" i="9" s="1"/>
  <c r="O2638" i="9"/>
  <c r="P2638" i="9" s="1"/>
  <c r="S2637" i="9"/>
  <c r="R2636" i="9"/>
  <c r="R2635" i="9"/>
  <c r="R2634" i="9"/>
  <c r="Q2633" i="9"/>
  <c r="O2632" i="9"/>
  <c r="P2632" i="9" s="1"/>
  <c r="O2630" i="9"/>
  <c r="P2630" i="9" s="1"/>
  <c r="S2629" i="9"/>
  <c r="R2628" i="9"/>
  <c r="R2627" i="9"/>
  <c r="R2626" i="9"/>
  <c r="Q2625" i="9"/>
  <c r="O2624" i="9"/>
  <c r="P2624" i="9" s="1"/>
  <c r="O2622" i="9"/>
  <c r="P2622" i="9" s="1"/>
  <c r="S2621" i="9"/>
  <c r="R2620" i="9"/>
  <c r="R2619" i="9"/>
  <c r="R2618" i="9"/>
  <c r="Q2617" i="9"/>
  <c r="O2616" i="9"/>
  <c r="P2616" i="9" s="1"/>
  <c r="O2614" i="9"/>
  <c r="P2614" i="9" s="1"/>
  <c r="S2613" i="9"/>
  <c r="R2612" i="9"/>
  <c r="R2611" i="9"/>
  <c r="R2610" i="9"/>
  <c r="Q2609" i="9"/>
  <c r="O2608" i="9"/>
  <c r="P2608" i="9" s="1"/>
  <c r="O2606" i="9"/>
  <c r="P2606" i="9" s="1"/>
  <c r="S2605" i="9"/>
  <c r="R2604" i="9"/>
  <c r="R2603" i="9"/>
  <c r="R2602" i="9"/>
  <c r="Q2601" i="9"/>
  <c r="O2600" i="9"/>
  <c r="P2600" i="9" s="1"/>
  <c r="O2598" i="9"/>
  <c r="P2598" i="9" s="1"/>
  <c r="S2597" i="9"/>
  <c r="R2596" i="9"/>
  <c r="R2595" i="9"/>
  <c r="R2594" i="9"/>
  <c r="Q2593" i="9"/>
  <c r="O2592" i="9"/>
  <c r="P2592" i="9" s="1"/>
  <c r="O2590" i="9"/>
  <c r="P2590" i="9" s="1"/>
  <c r="S2589" i="9"/>
  <c r="R2588" i="9"/>
  <c r="R2587" i="9"/>
  <c r="R2586" i="9"/>
  <c r="Q2585" i="9"/>
  <c r="O2584" i="9"/>
  <c r="P2584" i="9" s="1"/>
  <c r="O2582" i="9"/>
  <c r="P2582" i="9" s="1"/>
  <c r="S2581" i="9"/>
  <c r="R2580" i="9"/>
  <c r="R2579" i="9"/>
  <c r="R2578" i="9"/>
  <c r="Q2577" i="9"/>
  <c r="O2576" i="9"/>
  <c r="P2576" i="9" s="1"/>
  <c r="O2574" i="9"/>
  <c r="P2574" i="9" s="1"/>
  <c r="S2573" i="9"/>
  <c r="R2572" i="9"/>
  <c r="Q2571" i="9"/>
  <c r="O2570" i="9"/>
  <c r="P2570" i="9" s="1"/>
  <c r="S2569" i="9"/>
  <c r="R2568" i="9"/>
  <c r="Q2567" i="9"/>
  <c r="O2566" i="9"/>
  <c r="P2566" i="9" s="1"/>
  <c r="S2565" i="9"/>
  <c r="R2564" i="9"/>
  <c r="Q2563" i="9"/>
  <c r="O2562" i="9"/>
  <c r="P2562" i="9" s="1"/>
  <c r="S2561" i="9"/>
  <c r="R2560" i="9"/>
  <c r="Q2559" i="9"/>
  <c r="O2558" i="9"/>
  <c r="P2558" i="9" s="1"/>
  <c r="S2557" i="9"/>
  <c r="R2556" i="9"/>
  <c r="Q2555" i="9"/>
  <c r="O2554" i="9"/>
  <c r="P2554" i="9" s="1"/>
  <c r="S2553" i="9"/>
  <c r="R2552" i="9"/>
  <c r="Q2551" i="9"/>
  <c r="O2550" i="9"/>
  <c r="P2550" i="9" s="1"/>
  <c r="S2549" i="9"/>
  <c r="R2548" i="9"/>
  <c r="Q2547" i="9"/>
  <c r="O2546" i="9"/>
  <c r="P2546" i="9" s="1"/>
  <c r="S2545" i="9"/>
  <c r="R2544" i="9"/>
  <c r="Q2543" i="9"/>
  <c r="O2542" i="9"/>
  <c r="P2542" i="9" s="1"/>
  <c r="S2541" i="9"/>
  <c r="R2540" i="9"/>
  <c r="Q2539" i="9"/>
  <c r="O2538" i="9"/>
  <c r="P2538" i="9" s="1"/>
  <c r="S2537" i="9"/>
  <c r="R2536" i="9"/>
  <c r="Q2535" i="9"/>
  <c r="O2533" i="9"/>
  <c r="P2533" i="9" s="1"/>
  <c r="O2531" i="9"/>
  <c r="P2531" i="9" s="1"/>
  <c r="O2529" i="9"/>
  <c r="P2529" i="9" s="1"/>
  <c r="O2527" i="9"/>
  <c r="P2527" i="9" s="1"/>
  <c r="O2525" i="9"/>
  <c r="P2525" i="9" s="1"/>
  <c r="O2523" i="9"/>
  <c r="P2523" i="9" s="1"/>
  <c r="O2521" i="9"/>
  <c r="P2521" i="9" s="1"/>
  <c r="O2519" i="9"/>
  <c r="P2519" i="9" s="1"/>
  <c r="O2517" i="9"/>
  <c r="P2517" i="9" s="1"/>
  <c r="O2515" i="9"/>
  <c r="P2515" i="9" s="1"/>
  <c r="O2513" i="9"/>
  <c r="P2513" i="9" s="1"/>
  <c r="O2511" i="9"/>
  <c r="P2511" i="9" s="1"/>
  <c r="O2509" i="9"/>
  <c r="P2509" i="9" s="1"/>
  <c r="O2507" i="9"/>
  <c r="P2507" i="9" s="1"/>
  <c r="O2505" i="9"/>
  <c r="P2505" i="9" s="1"/>
  <c r="O2503" i="9"/>
  <c r="P2503" i="9" s="1"/>
  <c r="O2501" i="9"/>
  <c r="P2501" i="9" s="1"/>
  <c r="O2499" i="9"/>
  <c r="P2499" i="9" s="1"/>
  <c r="O2497" i="9"/>
  <c r="P2497" i="9" s="1"/>
  <c r="O2495" i="9"/>
  <c r="P2495" i="9" s="1"/>
  <c r="O2493" i="9"/>
  <c r="P2493" i="9" s="1"/>
  <c r="O2491" i="9"/>
  <c r="P2491" i="9" s="1"/>
  <c r="O2489" i="9"/>
  <c r="P2489" i="9" s="1"/>
  <c r="O2487" i="9"/>
  <c r="P2487" i="9" s="1"/>
  <c r="O2485" i="9"/>
  <c r="P2485" i="9" s="1"/>
  <c r="O2483" i="9"/>
  <c r="P2483" i="9" s="1"/>
  <c r="O2481" i="9"/>
  <c r="P2481" i="9" s="1"/>
  <c r="O2479" i="9"/>
  <c r="P2479" i="9" s="1"/>
  <c r="O2477" i="9"/>
  <c r="P2477" i="9" s="1"/>
  <c r="O2475" i="9"/>
  <c r="P2475" i="9" s="1"/>
  <c r="O2473" i="9"/>
  <c r="P2473" i="9" s="1"/>
  <c r="O2471" i="9"/>
  <c r="P2471" i="9" s="1"/>
  <c r="O2469" i="9"/>
  <c r="P2469" i="9" s="1"/>
  <c r="O2467" i="9"/>
  <c r="P2467" i="9" s="1"/>
  <c r="O2465" i="9"/>
  <c r="P2465" i="9" s="1"/>
  <c r="O2463" i="9"/>
  <c r="P2463" i="9" s="1"/>
  <c r="O2461" i="9"/>
  <c r="P2461" i="9" s="1"/>
  <c r="O2459" i="9"/>
  <c r="P2459" i="9" s="1"/>
  <c r="O2457" i="9"/>
  <c r="P2457" i="9" s="1"/>
  <c r="O2455" i="9"/>
  <c r="P2455" i="9" s="1"/>
  <c r="O2453" i="9"/>
  <c r="P2453" i="9" s="1"/>
  <c r="O2451" i="9"/>
  <c r="P2451" i="9" s="1"/>
  <c r="O2449" i="9"/>
  <c r="P2449" i="9" s="1"/>
  <c r="O2447" i="9"/>
  <c r="P2447" i="9" s="1"/>
  <c r="O2445" i="9"/>
  <c r="P2445" i="9" s="1"/>
  <c r="O2443" i="9"/>
  <c r="P2443" i="9" s="1"/>
  <c r="O2441" i="9"/>
  <c r="P2441" i="9" s="1"/>
  <c r="O2439" i="9"/>
  <c r="P2439" i="9" s="1"/>
  <c r="O2437" i="9"/>
  <c r="P2437" i="9" s="1"/>
  <c r="O2435" i="9"/>
  <c r="P2435" i="9" s="1"/>
  <c r="O2433" i="9"/>
  <c r="P2433" i="9" s="1"/>
  <c r="O2431" i="9"/>
  <c r="P2431" i="9" s="1"/>
  <c r="O2429" i="9"/>
  <c r="P2429" i="9" s="1"/>
  <c r="O2427" i="9"/>
  <c r="P2427" i="9" s="1"/>
  <c r="O2425" i="9"/>
  <c r="P2425" i="9" s="1"/>
  <c r="O2423" i="9"/>
  <c r="P2423" i="9" s="1"/>
  <c r="O2703" i="9"/>
  <c r="P2703" i="9" s="1"/>
  <c r="S2702" i="9"/>
  <c r="Q2700" i="9"/>
  <c r="R2697" i="9"/>
  <c r="O2695" i="9"/>
  <c r="P2695" i="9" s="1"/>
  <c r="S2694" i="9"/>
  <c r="O2693" i="9"/>
  <c r="P2693" i="9" s="1"/>
  <c r="S2692" i="9"/>
  <c r="S2690" i="9"/>
  <c r="S2689" i="9"/>
  <c r="S2688" i="9"/>
  <c r="O2683" i="9"/>
  <c r="P2683" i="9" s="1"/>
  <c r="O2682" i="9"/>
  <c r="P2682" i="9" s="1"/>
  <c r="O2681" i="9"/>
  <c r="P2681" i="9" s="1"/>
  <c r="Q2680" i="9"/>
  <c r="Q2679" i="9"/>
  <c r="Q2678" i="9"/>
  <c r="R2677" i="9"/>
  <c r="R2676" i="9"/>
  <c r="R2675" i="9"/>
  <c r="S2674" i="9"/>
  <c r="S2673" i="9"/>
  <c r="S2672" i="9"/>
  <c r="Q2670" i="9"/>
  <c r="O2669" i="9"/>
  <c r="P2669" i="9" s="1"/>
  <c r="S2668" i="9"/>
  <c r="R2667" i="9"/>
  <c r="Q2666" i="9"/>
  <c r="O2665" i="9"/>
  <c r="P2665" i="9" s="1"/>
  <c r="S2664" i="9"/>
  <c r="S2663" i="9"/>
  <c r="O2663" i="9"/>
  <c r="P2663" i="9" s="1"/>
  <c r="S2662" i="9"/>
  <c r="R2661" i="9"/>
  <c r="Q2660" i="9"/>
  <c r="Q2659" i="9"/>
  <c r="Q2658" i="9"/>
  <c r="O2657" i="9"/>
  <c r="P2657" i="9" s="1"/>
  <c r="S2656" i="9"/>
  <c r="S2655" i="9"/>
  <c r="O2655" i="9"/>
  <c r="P2655" i="9" s="1"/>
  <c r="S2654" i="9"/>
  <c r="R2653" i="9"/>
  <c r="Q2652" i="9"/>
  <c r="Q2651" i="9"/>
  <c r="Q2650" i="9"/>
  <c r="O2649" i="9"/>
  <c r="P2649" i="9" s="1"/>
  <c r="S2648" i="9"/>
  <c r="S2647" i="9"/>
  <c r="O2647" i="9"/>
  <c r="P2647" i="9" s="1"/>
  <c r="S2646" i="9"/>
  <c r="R2645" i="9"/>
  <c r="Q2644" i="9"/>
  <c r="Q2643" i="9"/>
  <c r="Q2642" i="9"/>
  <c r="O2641" i="9"/>
  <c r="P2641" i="9" s="1"/>
  <c r="S2640" i="9"/>
  <c r="S2639" i="9"/>
  <c r="O2639" i="9"/>
  <c r="P2639" i="9" s="1"/>
  <c r="S2638" i="9"/>
  <c r="R2637" i="9"/>
  <c r="Q2636" i="9"/>
  <c r="Q2635" i="9"/>
  <c r="Q2634" i="9"/>
  <c r="O2633" i="9"/>
  <c r="P2633" i="9" s="1"/>
  <c r="S2632" i="9"/>
  <c r="S2631" i="9"/>
  <c r="O2631" i="9"/>
  <c r="P2631" i="9" s="1"/>
  <c r="S2630" i="9"/>
  <c r="R2629" i="9"/>
  <c r="Q2628" i="9"/>
  <c r="Q2627" i="9"/>
  <c r="Q2626" i="9"/>
  <c r="O2625" i="9"/>
  <c r="P2625" i="9" s="1"/>
  <c r="S2624" i="9"/>
  <c r="S2623" i="9"/>
  <c r="O2623" i="9"/>
  <c r="P2623" i="9" s="1"/>
  <c r="S2622" i="9"/>
  <c r="R2621" i="9"/>
  <c r="Q2620" i="9"/>
  <c r="Q2619" i="9"/>
  <c r="Q2618" i="9"/>
  <c r="O2617" i="9"/>
  <c r="P2617" i="9" s="1"/>
  <c r="S2616" i="9"/>
  <c r="S2615" i="9"/>
  <c r="O2615" i="9"/>
  <c r="P2615" i="9" s="1"/>
  <c r="S2614" i="9"/>
  <c r="R2613" i="9"/>
  <c r="Q2612" i="9"/>
  <c r="Q2611" i="9"/>
  <c r="Q2610" i="9"/>
  <c r="O2609" i="9"/>
  <c r="P2609" i="9" s="1"/>
  <c r="S2608" i="9"/>
  <c r="S2607" i="9"/>
  <c r="O2607" i="9"/>
  <c r="P2607" i="9" s="1"/>
  <c r="S2606" i="9"/>
  <c r="R2605" i="9"/>
  <c r="Q2604" i="9"/>
  <c r="Q2603" i="9"/>
  <c r="Q2602" i="9"/>
  <c r="O2601" i="9"/>
  <c r="P2601" i="9" s="1"/>
  <c r="S2600" i="9"/>
  <c r="S2599" i="9"/>
  <c r="O2599" i="9"/>
  <c r="P2599" i="9" s="1"/>
  <c r="S2598" i="9"/>
  <c r="R2597" i="9"/>
  <c r="Q2596" i="9"/>
  <c r="Q2595" i="9"/>
  <c r="Q2594" i="9"/>
  <c r="O2593" i="9"/>
  <c r="P2593" i="9" s="1"/>
  <c r="S2592" i="9"/>
  <c r="S2591" i="9"/>
  <c r="O2591" i="9"/>
  <c r="P2591" i="9" s="1"/>
  <c r="S2590" i="9"/>
  <c r="R2589" i="9"/>
  <c r="Q2588" i="9"/>
  <c r="Q2587" i="9"/>
  <c r="Q2586" i="9"/>
  <c r="O2585" i="9"/>
  <c r="P2585" i="9" s="1"/>
  <c r="S2584" i="9"/>
  <c r="S2583" i="9"/>
  <c r="O2583" i="9"/>
  <c r="P2583" i="9" s="1"/>
  <c r="S2582" i="9"/>
  <c r="R2581" i="9"/>
  <c r="Q2580" i="9"/>
  <c r="Q2579" i="9"/>
  <c r="Q2578" i="9"/>
  <c r="O2577" i="9"/>
  <c r="P2577" i="9" s="1"/>
  <c r="S2576" i="9"/>
  <c r="S2575" i="9"/>
  <c r="O2575" i="9"/>
  <c r="P2575" i="9" s="1"/>
  <c r="S2574" i="9"/>
  <c r="R2573" i="9"/>
  <c r="Q2572" i="9"/>
  <c r="O2571" i="9"/>
  <c r="P2571" i="9" s="1"/>
  <c r="S2570" i="9"/>
  <c r="R2569" i="9"/>
  <c r="Q2568" i="9"/>
  <c r="O2567" i="9"/>
  <c r="P2567" i="9" s="1"/>
  <c r="S2566" i="9"/>
  <c r="R2565" i="9"/>
  <c r="Q2564" i="9"/>
  <c r="O2563" i="9"/>
  <c r="P2563" i="9" s="1"/>
  <c r="S2562" i="9"/>
  <c r="R2561" i="9"/>
  <c r="Q2560" i="9"/>
  <c r="O2559" i="9"/>
  <c r="P2559" i="9" s="1"/>
  <c r="S2558" i="9"/>
  <c r="R2557" i="9"/>
  <c r="Q2556" i="9"/>
  <c r="O2555" i="9"/>
  <c r="P2555" i="9" s="1"/>
  <c r="S2554" i="9"/>
  <c r="R2553" i="9"/>
  <c r="Q2552" i="9"/>
  <c r="O2551" i="9"/>
  <c r="P2551" i="9" s="1"/>
  <c r="S2550" i="9"/>
  <c r="R2549" i="9"/>
  <c r="Q2548" i="9"/>
  <c r="O2547" i="9"/>
  <c r="P2547" i="9" s="1"/>
  <c r="S2546" i="9"/>
  <c r="R2545" i="9"/>
  <c r="Q2544" i="9"/>
  <c r="O2543" i="9"/>
  <c r="P2543" i="9" s="1"/>
  <c r="S2542" i="9"/>
  <c r="R2541" i="9"/>
  <c r="Q2540" i="9"/>
  <c r="O2539" i="9"/>
  <c r="P2539" i="9" s="1"/>
  <c r="S2538" i="9"/>
  <c r="R2537" i="9"/>
  <c r="Q2536" i="9"/>
  <c r="O2535" i="9"/>
  <c r="P2535" i="9" s="1"/>
  <c r="S2534" i="9"/>
  <c r="O2534" i="9"/>
  <c r="P2534" i="9" s="1"/>
  <c r="S2533" i="9"/>
  <c r="S2532" i="9"/>
  <c r="O2532" i="9"/>
  <c r="P2532" i="9" s="1"/>
  <c r="S2531" i="9"/>
  <c r="S2530" i="9"/>
  <c r="O2530" i="9"/>
  <c r="P2530" i="9" s="1"/>
  <c r="S2529" i="9"/>
  <c r="S2528" i="9"/>
  <c r="O2528" i="9"/>
  <c r="P2528" i="9" s="1"/>
  <c r="S2527" i="9"/>
  <c r="S2526" i="9"/>
  <c r="O2526" i="9"/>
  <c r="P2526" i="9" s="1"/>
  <c r="S2525" i="9"/>
  <c r="S2524" i="9"/>
  <c r="O2524" i="9"/>
  <c r="P2524" i="9" s="1"/>
  <c r="S2523" i="9"/>
  <c r="S2522" i="9"/>
  <c r="O2522" i="9"/>
  <c r="P2522" i="9" s="1"/>
  <c r="S2521" i="9"/>
  <c r="S2520" i="9"/>
  <c r="O2520" i="9"/>
  <c r="P2520" i="9" s="1"/>
  <c r="S2519" i="9"/>
  <c r="S2518" i="9"/>
  <c r="O2518" i="9"/>
  <c r="P2518" i="9" s="1"/>
  <c r="S2517" i="9"/>
  <c r="S2516" i="9"/>
  <c r="O2516" i="9"/>
  <c r="P2516" i="9" s="1"/>
  <c r="S2515" i="9"/>
  <c r="S2514" i="9"/>
  <c r="O2514" i="9"/>
  <c r="P2514" i="9" s="1"/>
  <c r="S2513" i="9"/>
  <c r="S2512" i="9"/>
  <c r="O2512" i="9"/>
  <c r="P2512" i="9" s="1"/>
  <c r="S2511" i="9"/>
  <c r="S2510" i="9"/>
  <c r="O2510" i="9"/>
  <c r="P2510" i="9" s="1"/>
  <c r="S2509" i="9"/>
  <c r="S2508" i="9"/>
  <c r="O2508" i="9"/>
  <c r="P2508" i="9" s="1"/>
  <c r="S2507" i="9"/>
  <c r="S2506" i="9"/>
  <c r="O2506" i="9"/>
  <c r="P2506" i="9" s="1"/>
  <c r="S2505" i="9"/>
  <c r="S2504" i="9"/>
  <c r="O2504" i="9"/>
  <c r="P2504" i="9" s="1"/>
  <c r="S2503" i="9"/>
  <c r="S2502" i="9"/>
  <c r="O2502" i="9"/>
  <c r="P2502" i="9" s="1"/>
  <c r="S2501" i="9"/>
  <c r="S2500" i="9"/>
  <c r="O2500" i="9"/>
  <c r="P2500" i="9" s="1"/>
  <c r="S2499" i="9"/>
  <c r="S2498" i="9"/>
  <c r="O2498" i="9"/>
  <c r="P2498" i="9" s="1"/>
  <c r="S2497" i="9"/>
  <c r="S2496" i="9"/>
  <c r="O2496" i="9"/>
  <c r="P2496" i="9" s="1"/>
  <c r="S2495" i="9"/>
  <c r="S2494" i="9"/>
  <c r="O2494" i="9"/>
  <c r="P2494" i="9" s="1"/>
  <c r="S2493" i="9"/>
  <c r="S2492" i="9"/>
  <c r="O2492" i="9"/>
  <c r="P2492" i="9" s="1"/>
  <c r="S2491" i="9"/>
  <c r="S2490" i="9"/>
  <c r="O2490" i="9"/>
  <c r="P2490" i="9" s="1"/>
  <c r="S2489" i="9"/>
  <c r="S2488" i="9"/>
  <c r="O2488" i="9"/>
  <c r="P2488" i="9" s="1"/>
  <c r="S2487" i="9"/>
  <c r="S2486" i="9"/>
  <c r="O2486" i="9"/>
  <c r="P2486" i="9" s="1"/>
  <c r="S2485" i="9"/>
  <c r="S2484" i="9"/>
  <c r="O2484" i="9"/>
  <c r="P2484" i="9" s="1"/>
  <c r="S2483" i="9"/>
  <c r="S2482" i="9"/>
  <c r="O2482" i="9"/>
  <c r="P2482" i="9" s="1"/>
  <c r="S2481" i="9"/>
  <c r="S2480" i="9"/>
  <c r="O2480" i="9"/>
  <c r="P2480" i="9" s="1"/>
  <c r="S2479" i="9"/>
  <c r="S2478" i="9"/>
  <c r="O2478" i="9"/>
  <c r="P2478" i="9" s="1"/>
  <c r="S2477" i="9"/>
  <c r="S2476" i="9"/>
  <c r="O2476" i="9"/>
  <c r="P2476" i="9" s="1"/>
  <c r="S2475" i="9"/>
  <c r="S2474" i="9"/>
  <c r="O2474" i="9"/>
  <c r="P2474" i="9" s="1"/>
  <c r="S2473" i="9"/>
  <c r="S2472" i="9"/>
  <c r="O2472" i="9"/>
  <c r="P2472" i="9" s="1"/>
  <c r="S2471" i="9"/>
  <c r="S2470" i="9"/>
  <c r="O2470" i="9"/>
  <c r="P2470" i="9" s="1"/>
  <c r="S2469" i="9"/>
  <c r="S2468" i="9"/>
  <c r="O2468" i="9"/>
  <c r="P2468" i="9" s="1"/>
  <c r="S2467" i="9"/>
  <c r="S2466" i="9"/>
  <c r="O2466" i="9"/>
  <c r="P2466" i="9" s="1"/>
  <c r="S2465" i="9"/>
  <c r="S2464" i="9"/>
  <c r="O2464" i="9"/>
  <c r="P2464" i="9" s="1"/>
  <c r="S2463" i="9"/>
  <c r="S2462" i="9"/>
  <c r="O2462" i="9"/>
  <c r="P2462" i="9" s="1"/>
  <c r="Q2704" i="9"/>
  <c r="Q2702" i="9"/>
  <c r="R2699" i="9"/>
  <c r="O2697" i="9"/>
  <c r="P2697" i="9" s="1"/>
  <c r="S2696" i="9"/>
  <c r="Q2694" i="9"/>
  <c r="Q2692" i="9"/>
  <c r="Q2690" i="9"/>
  <c r="R2689" i="9"/>
  <c r="R2688" i="9"/>
  <c r="R2687" i="9"/>
  <c r="S2686" i="9"/>
  <c r="S2685" i="9"/>
  <c r="S2684" i="9"/>
  <c r="O2679" i="9"/>
  <c r="P2679" i="9" s="1"/>
  <c r="O2678" i="9"/>
  <c r="P2678" i="9" s="1"/>
  <c r="O2677" i="9"/>
  <c r="P2677" i="9" s="1"/>
  <c r="Q2676" i="9"/>
  <c r="Q2675" i="9"/>
  <c r="Q2674" i="9"/>
  <c r="R2673" i="9"/>
  <c r="R2672" i="9"/>
  <c r="R2671" i="9"/>
  <c r="O2670" i="9"/>
  <c r="P2670" i="9" s="1"/>
  <c r="S2669" i="9"/>
  <c r="R2668" i="9"/>
  <c r="Q2667" i="9"/>
  <c r="O2666" i="9"/>
  <c r="P2666" i="9" s="1"/>
  <c r="S2665" i="9"/>
  <c r="R2664" i="9"/>
  <c r="R2663" i="9"/>
  <c r="R2662" i="9"/>
  <c r="Q2661" i="9"/>
  <c r="O2660" i="9"/>
  <c r="P2660" i="9" s="1"/>
  <c r="O2658" i="9"/>
  <c r="P2658" i="9" s="1"/>
  <c r="S2657" i="9"/>
  <c r="R2656" i="9"/>
  <c r="R2655" i="9"/>
  <c r="R2654" i="9"/>
  <c r="Q2653" i="9"/>
  <c r="O2652" i="9"/>
  <c r="P2652" i="9" s="1"/>
  <c r="O2650" i="9"/>
  <c r="P2650" i="9" s="1"/>
  <c r="S2649" i="9"/>
  <c r="R2648" i="9"/>
  <c r="R2647" i="9"/>
  <c r="R2646" i="9"/>
  <c r="Q2645" i="9"/>
  <c r="O2644" i="9"/>
  <c r="P2644" i="9" s="1"/>
  <c r="O2642" i="9"/>
  <c r="P2642" i="9" s="1"/>
  <c r="S2641" i="9"/>
  <c r="R2640" i="9"/>
  <c r="R2639" i="9"/>
  <c r="R2638" i="9"/>
  <c r="Q2637" i="9"/>
  <c r="O2636" i="9"/>
  <c r="P2636" i="9" s="1"/>
  <c r="O2634" i="9"/>
  <c r="P2634" i="9" s="1"/>
  <c r="S2633" i="9"/>
  <c r="R2632" i="9"/>
  <c r="R2631" i="9"/>
  <c r="R2630" i="9"/>
  <c r="Q2629" i="9"/>
  <c r="O2628" i="9"/>
  <c r="P2628" i="9" s="1"/>
  <c r="O2626" i="9"/>
  <c r="P2626" i="9" s="1"/>
  <c r="S2625" i="9"/>
  <c r="R2624" i="9"/>
  <c r="R2623" i="9"/>
  <c r="R2622" i="9"/>
  <c r="Q2621" i="9"/>
  <c r="O2620" i="9"/>
  <c r="P2620" i="9" s="1"/>
  <c r="O2618" i="9"/>
  <c r="P2618" i="9" s="1"/>
  <c r="S2617" i="9"/>
  <c r="R2616" i="9"/>
  <c r="R2615" i="9"/>
  <c r="R2614" i="9"/>
  <c r="Q2613" i="9"/>
  <c r="O2612" i="9"/>
  <c r="P2612" i="9" s="1"/>
  <c r="O2610" i="9"/>
  <c r="P2610" i="9" s="1"/>
  <c r="S2609" i="9"/>
  <c r="R2608" i="9"/>
  <c r="R2607" i="9"/>
  <c r="R2606" i="9"/>
  <c r="Q2605" i="9"/>
  <c r="O2604" i="9"/>
  <c r="P2604" i="9" s="1"/>
  <c r="O2602" i="9"/>
  <c r="P2602" i="9" s="1"/>
  <c r="S2601" i="9"/>
  <c r="R2600" i="9"/>
  <c r="R2599" i="9"/>
  <c r="R2598" i="9"/>
  <c r="Q2597" i="9"/>
  <c r="O2596" i="9"/>
  <c r="P2596" i="9" s="1"/>
  <c r="O2594" i="9"/>
  <c r="P2594" i="9" s="1"/>
  <c r="S2593" i="9"/>
  <c r="R2592" i="9"/>
  <c r="R2591" i="9"/>
  <c r="R2590" i="9"/>
  <c r="Q2589" i="9"/>
  <c r="O2588" i="9"/>
  <c r="P2588" i="9" s="1"/>
  <c r="O2586" i="9"/>
  <c r="P2586" i="9" s="1"/>
  <c r="S2585" i="9"/>
  <c r="R2584" i="9"/>
  <c r="R2583" i="9"/>
  <c r="R2582" i="9"/>
  <c r="Q2581" i="9"/>
  <c r="O2580" i="9"/>
  <c r="P2580" i="9" s="1"/>
  <c r="O2578" i="9"/>
  <c r="P2578" i="9" s="1"/>
  <c r="S2577" i="9"/>
  <c r="R2576" i="9"/>
  <c r="R2575" i="9"/>
  <c r="R2574" i="9"/>
  <c r="Q2573" i="9"/>
  <c r="O2572" i="9"/>
  <c r="P2572" i="9" s="1"/>
  <c r="S2571" i="9"/>
  <c r="R2570" i="9"/>
  <c r="Q2569" i="9"/>
  <c r="O2568" i="9"/>
  <c r="P2568" i="9" s="1"/>
  <c r="S2567" i="9"/>
  <c r="R2566" i="9"/>
  <c r="Q2565" i="9"/>
  <c r="O2564" i="9"/>
  <c r="P2564" i="9" s="1"/>
  <c r="S2563" i="9"/>
  <c r="R2562" i="9"/>
  <c r="Q2561" i="9"/>
  <c r="O2560" i="9"/>
  <c r="P2560" i="9" s="1"/>
  <c r="S2559" i="9"/>
  <c r="R2558" i="9"/>
  <c r="Q2557" i="9"/>
  <c r="O2556" i="9"/>
  <c r="P2556" i="9" s="1"/>
  <c r="S2555" i="9"/>
  <c r="R2554" i="9"/>
  <c r="Q2553" i="9"/>
  <c r="O2552" i="9"/>
  <c r="P2552" i="9" s="1"/>
  <c r="S2551" i="9"/>
  <c r="R2550" i="9"/>
  <c r="Q2549" i="9"/>
  <c r="O2548" i="9"/>
  <c r="P2548" i="9" s="1"/>
  <c r="S2547" i="9"/>
  <c r="R2546" i="9"/>
  <c r="Q2545" i="9"/>
  <c r="O2544" i="9"/>
  <c r="P2544" i="9" s="1"/>
  <c r="S2543" i="9"/>
  <c r="R2542" i="9"/>
  <c r="Q2541" i="9"/>
  <c r="O2540" i="9"/>
  <c r="P2540" i="9" s="1"/>
  <c r="S2539" i="9"/>
  <c r="R2538" i="9"/>
  <c r="Q2537" i="9"/>
  <c r="O2536" i="9"/>
  <c r="P2536" i="9" s="1"/>
  <c r="S2535" i="9"/>
  <c r="R2534" i="9"/>
  <c r="R2533" i="9"/>
  <c r="R2532" i="9"/>
  <c r="R2531" i="9"/>
  <c r="R2530" i="9"/>
  <c r="R2529" i="9"/>
  <c r="R2528" i="9"/>
  <c r="R2527" i="9"/>
  <c r="R2526" i="9"/>
  <c r="R2525" i="9"/>
  <c r="R2524" i="9"/>
  <c r="R2523" i="9"/>
  <c r="R2522" i="9"/>
  <c r="R2521" i="9"/>
  <c r="R2520" i="9"/>
  <c r="R2519" i="9"/>
  <c r="R2518" i="9"/>
  <c r="R2517" i="9"/>
  <c r="R2516" i="9"/>
  <c r="R2515" i="9"/>
  <c r="R2514" i="9"/>
  <c r="R2513" i="9"/>
  <c r="R2512" i="9"/>
  <c r="R2511" i="9"/>
  <c r="R2510" i="9"/>
  <c r="R2509" i="9"/>
  <c r="R2508" i="9"/>
  <c r="R2507" i="9"/>
  <c r="R2506" i="9"/>
  <c r="R2505" i="9"/>
  <c r="R2504" i="9"/>
  <c r="R2503" i="9"/>
  <c r="R2502" i="9"/>
  <c r="R2501" i="9"/>
  <c r="R2500" i="9"/>
  <c r="R2499" i="9"/>
  <c r="R2498" i="9"/>
  <c r="R2497" i="9"/>
  <c r="R2496" i="9"/>
  <c r="R2495" i="9"/>
  <c r="R2494" i="9"/>
  <c r="R2493" i="9"/>
  <c r="R2492" i="9"/>
  <c r="R2491" i="9"/>
  <c r="R2490" i="9"/>
  <c r="R2489" i="9"/>
  <c r="R2488" i="9"/>
  <c r="R2487" i="9"/>
  <c r="R2486" i="9"/>
  <c r="R2485" i="9"/>
  <c r="R2484" i="9"/>
  <c r="R2483" i="9"/>
  <c r="R2482" i="9"/>
  <c r="R2481" i="9"/>
  <c r="R2480" i="9"/>
  <c r="R2479" i="9"/>
  <c r="R2478" i="9"/>
  <c r="R2477" i="9"/>
  <c r="R2476" i="9"/>
  <c r="R2475" i="9"/>
  <c r="R2474" i="9"/>
  <c r="R2473" i="9"/>
  <c r="R2472" i="9"/>
  <c r="R2471" i="9"/>
  <c r="R2470" i="9"/>
  <c r="R2469" i="9"/>
  <c r="R2468" i="9"/>
  <c r="R2467" i="9"/>
  <c r="R2466" i="9"/>
  <c r="R2465" i="9"/>
  <c r="R2464" i="9"/>
  <c r="R2463" i="9"/>
  <c r="R2462" i="9"/>
  <c r="R2461" i="9"/>
  <c r="R2460" i="9"/>
  <c r="R2459" i="9"/>
  <c r="R2458" i="9"/>
  <c r="R2457" i="9"/>
  <c r="R2456" i="9"/>
  <c r="R2701" i="9"/>
  <c r="O2699" i="9"/>
  <c r="P2699" i="9" s="1"/>
  <c r="S2698" i="9"/>
  <c r="Q2696" i="9"/>
  <c r="S2693" i="9"/>
  <c r="R2691" i="9"/>
  <c r="O2690" i="9"/>
  <c r="P2690" i="9" s="1"/>
  <c r="O2689" i="9"/>
  <c r="P2689" i="9" s="1"/>
  <c r="Q2688" i="9"/>
  <c r="Q2687" i="9"/>
  <c r="Q2686" i="9"/>
  <c r="R2685" i="9"/>
  <c r="R2684" i="9"/>
  <c r="R2683" i="9"/>
  <c r="S2682" i="9"/>
  <c r="S2681" i="9"/>
  <c r="S2680" i="9"/>
  <c r="O2675" i="9"/>
  <c r="P2675" i="9" s="1"/>
  <c r="O2674" i="9"/>
  <c r="P2674" i="9" s="1"/>
  <c r="O2673" i="9"/>
  <c r="P2673" i="9" s="1"/>
  <c r="Q2672" i="9"/>
  <c r="Q2671" i="9"/>
  <c r="S2670" i="9"/>
  <c r="R2669" i="9"/>
  <c r="Q2668" i="9"/>
  <c r="O2667" i="9"/>
  <c r="P2667" i="9" s="1"/>
  <c r="S2666" i="9"/>
  <c r="R2665" i="9"/>
  <c r="Q2664" i="9"/>
  <c r="Q2663" i="9"/>
  <c r="Q2662" i="9"/>
  <c r="O2661" i="9"/>
  <c r="P2661" i="9" s="1"/>
  <c r="S2660" i="9"/>
  <c r="S2659" i="9"/>
  <c r="O2659" i="9"/>
  <c r="P2659" i="9" s="1"/>
  <c r="S2658" i="9"/>
  <c r="R2657" i="9"/>
  <c r="Q2656" i="9"/>
  <c r="Q2655" i="9"/>
  <c r="Q2654" i="9"/>
  <c r="O2653" i="9"/>
  <c r="P2653" i="9" s="1"/>
  <c r="S2652" i="9"/>
  <c r="S2651" i="9"/>
  <c r="O2651" i="9"/>
  <c r="P2651" i="9" s="1"/>
  <c r="S2650" i="9"/>
  <c r="R2649" i="9"/>
  <c r="Q2648" i="9"/>
  <c r="Q2647" i="9"/>
  <c r="Q2646" i="9"/>
  <c r="O2645" i="9"/>
  <c r="P2645" i="9" s="1"/>
  <c r="S2644" i="9"/>
  <c r="S2643" i="9"/>
  <c r="O2643" i="9"/>
  <c r="P2643" i="9" s="1"/>
  <c r="S2642" i="9"/>
  <c r="R2641" i="9"/>
  <c r="Q2640" i="9"/>
  <c r="Q2639" i="9"/>
  <c r="Q2638" i="9"/>
  <c r="O2637" i="9"/>
  <c r="P2637" i="9" s="1"/>
  <c r="S2636" i="9"/>
  <c r="S2635" i="9"/>
  <c r="O2635" i="9"/>
  <c r="P2635" i="9" s="1"/>
  <c r="S2634" i="9"/>
  <c r="R2633" i="9"/>
  <c r="Q2632" i="9"/>
  <c r="Q2631" i="9"/>
  <c r="Q2630" i="9"/>
  <c r="O2629" i="9"/>
  <c r="P2629" i="9" s="1"/>
  <c r="S2628" i="9"/>
  <c r="S2627" i="9"/>
  <c r="O2627" i="9"/>
  <c r="P2627" i="9" s="1"/>
  <c r="S2626" i="9"/>
  <c r="R2625" i="9"/>
  <c r="Q2624" i="9"/>
  <c r="Q2623" i="9"/>
  <c r="Q2622" i="9"/>
  <c r="O2621" i="9"/>
  <c r="P2621" i="9" s="1"/>
  <c r="S2620" i="9"/>
  <c r="S2619" i="9"/>
  <c r="O2619" i="9"/>
  <c r="P2619" i="9" s="1"/>
  <c r="S2618" i="9"/>
  <c r="R2617" i="9"/>
  <c r="Q2616" i="9"/>
  <c r="Q2615" i="9"/>
  <c r="Q2614" i="9"/>
  <c r="O2613" i="9"/>
  <c r="P2613" i="9" s="1"/>
  <c r="S2612" i="9"/>
  <c r="S2611" i="9"/>
  <c r="O2611" i="9"/>
  <c r="P2611" i="9" s="1"/>
  <c r="S2610" i="9"/>
  <c r="R2609" i="9"/>
  <c r="Q2608" i="9"/>
  <c r="Q2607" i="9"/>
  <c r="Q2606" i="9"/>
  <c r="O2605" i="9"/>
  <c r="P2605" i="9" s="1"/>
  <c r="S2604" i="9"/>
  <c r="S2603" i="9"/>
  <c r="O2603" i="9"/>
  <c r="P2603" i="9" s="1"/>
  <c r="S2602" i="9"/>
  <c r="R2601" i="9"/>
  <c r="Q2600" i="9"/>
  <c r="Q2599" i="9"/>
  <c r="Q2598" i="9"/>
  <c r="O2597" i="9"/>
  <c r="P2597" i="9" s="1"/>
  <c r="S2596" i="9"/>
  <c r="S2595" i="9"/>
  <c r="O2595" i="9"/>
  <c r="P2595" i="9" s="1"/>
  <c r="S2594" i="9"/>
  <c r="R2593" i="9"/>
  <c r="Q2592" i="9"/>
  <c r="Q2591" i="9"/>
  <c r="Q2590" i="9"/>
  <c r="O2589" i="9"/>
  <c r="P2589" i="9" s="1"/>
  <c r="S2588" i="9"/>
  <c r="S2587" i="9"/>
  <c r="O2587" i="9"/>
  <c r="P2587" i="9" s="1"/>
  <c r="S2586" i="9"/>
  <c r="R2585" i="9"/>
  <c r="Q2584" i="9"/>
  <c r="Q2583" i="9"/>
  <c r="Q2582" i="9"/>
  <c r="O2581" i="9"/>
  <c r="P2581" i="9" s="1"/>
  <c r="S2580" i="9"/>
  <c r="S2579" i="9"/>
  <c r="O2579" i="9"/>
  <c r="P2579" i="9" s="1"/>
  <c r="S2578" i="9"/>
  <c r="R2577" i="9"/>
  <c r="Q2576" i="9"/>
  <c r="Q2575" i="9"/>
  <c r="Q2574" i="9"/>
  <c r="O2573" i="9"/>
  <c r="P2573" i="9" s="1"/>
  <c r="S2572" i="9"/>
  <c r="R2571" i="9"/>
  <c r="Q2570" i="9"/>
  <c r="O2569" i="9"/>
  <c r="P2569" i="9" s="1"/>
  <c r="S2568" i="9"/>
  <c r="R2567" i="9"/>
  <c r="Q2566" i="9"/>
  <c r="O2565" i="9"/>
  <c r="P2565" i="9" s="1"/>
  <c r="S2564" i="9"/>
  <c r="R2563" i="9"/>
  <c r="Q2562" i="9"/>
  <c r="O2561" i="9"/>
  <c r="P2561" i="9" s="1"/>
  <c r="S2560" i="9"/>
  <c r="R2559" i="9"/>
  <c r="Q2558" i="9"/>
  <c r="O2557" i="9"/>
  <c r="P2557" i="9" s="1"/>
  <c r="S2556" i="9"/>
  <c r="R2555" i="9"/>
  <c r="Q2554" i="9"/>
  <c r="O2553" i="9"/>
  <c r="P2553" i="9" s="1"/>
  <c r="S2552" i="9"/>
  <c r="R2551" i="9"/>
  <c r="Q2550" i="9"/>
  <c r="O2549" i="9"/>
  <c r="P2549" i="9" s="1"/>
  <c r="S2548" i="9"/>
  <c r="R2547" i="9"/>
  <c r="Q2546" i="9"/>
  <c r="O2545" i="9"/>
  <c r="P2545" i="9" s="1"/>
  <c r="S2544" i="9"/>
  <c r="R2543" i="9"/>
  <c r="Q2542" i="9"/>
  <c r="O2541" i="9"/>
  <c r="P2541" i="9" s="1"/>
  <c r="S2540" i="9"/>
  <c r="R2539" i="9"/>
  <c r="Q2538" i="9"/>
  <c r="O2537" i="9"/>
  <c r="P2537" i="9" s="1"/>
  <c r="S2536" i="9"/>
  <c r="R2535" i="9"/>
  <c r="Q2534" i="9"/>
  <c r="Q2533" i="9"/>
  <c r="Q2532" i="9"/>
  <c r="Q2531" i="9"/>
  <c r="Q2530" i="9"/>
  <c r="Q2529" i="9"/>
  <c r="Q2528" i="9"/>
  <c r="Q2527" i="9"/>
  <c r="Q2526" i="9"/>
  <c r="Q2525" i="9"/>
  <c r="Q2524" i="9"/>
  <c r="Q2523" i="9"/>
  <c r="Q2522" i="9"/>
  <c r="Q2521" i="9"/>
  <c r="Q2520" i="9"/>
  <c r="Q2519" i="9"/>
  <c r="Q2518" i="9"/>
  <c r="Q2517" i="9"/>
  <c r="Q2516" i="9"/>
  <c r="Q2515" i="9"/>
  <c r="Q2514" i="9"/>
  <c r="Q2513" i="9"/>
  <c r="Q2512" i="9"/>
  <c r="Q2511" i="9"/>
  <c r="Q2510" i="9"/>
  <c r="Q2509" i="9"/>
  <c r="Q2508" i="9"/>
  <c r="Q2507" i="9"/>
  <c r="Q2506" i="9"/>
  <c r="Q2505" i="9"/>
  <c r="Q2504" i="9"/>
  <c r="Q2503" i="9"/>
  <c r="Q2502" i="9"/>
  <c r="Q2501" i="9"/>
  <c r="Q2500" i="9"/>
  <c r="Q2499" i="9"/>
  <c r="Q2498" i="9"/>
  <c r="Q2497" i="9"/>
  <c r="Q2496" i="9"/>
  <c r="Q2495" i="9"/>
  <c r="Q2494" i="9"/>
  <c r="Q2493" i="9"/>
  <c r="Q2492" i="9"/>
  <c r="Q2491" i="9"/>
  <c r="Q2490" i="9"/>
  <c r="Q2489" i="9"/>
  <c r="Q2488" i="9"/>
  <c r="Q2487" i="9"/>
  <c r="Q2486" i="9"/>
  <c r="Q2485" i="9"/>
  <c r="Q2484" i="9"/>
  <c r="Q2483" i="9"/>
  <c r="Q2482" i="9"/>
  <c r="Q2481" i="9"/>
  <c r="Q2480" i="9"/>
  <c r="Q2479" i="9"/>
  <c r="Q2478" i="9"/>
  <c r="Q2477" i="9"/>
  <c r="Q2476" i="9"/>
  <c r="Q2475" i="9"/>
  <c r="Q2474" i="9"/>
  <c r="Q2473" i="9"/>
  <c r="Q2472" i="9"/>
  <c r="Q2471" i="9"/>
  <c r="Q2470" i="9"/>
  <c r="Q2469" i="9"/>
  <c r="Q2468" i="9"/>
  <c r="Q2467" i="9"/>
  <c r="Q2466" i="9"/>
  <c r="Q2465" i="9"/>
  <c r="Q2464" i="9"/>
  <c r="Q2463" i="9"/>
  <c r="Q2462" i="9"/>
  <c r="Q2461" i="9"/>
  <c r="Q2459" i="9"/>
  <c r="Q2457" i="9"/>
  <c r="S2455" i="9"/>
  <c r="O2454" i="9"/>
  <c r="P2454" i="9" s="1"/>
  <c r="Q2453" i="9"/>
  <c r="R2452" i="9"/>
  <c r="S2451" i="9"/>
  <c r="O2450" i="9"/>
  <c r="P2450" i="9" s="1"/>
  <c r="Q2449" i="9"/>
  <c r="R2448" i="9"/>
  <c r="S2447" i="9"/>
  <c r="O2446" i="9"/>
  <c r="P2446" i="9" s="1"/>
  <c r="Q2445" i="9"/>
  <c r="R2444" i="9"/>
  <c r="S2443" i="9"/>
  <c r="O2442" i="9"/>
  <c r="P2442" i="9" s="1"/>
  <c r="Q2441" i="9"/>
  <c r="R2440" i="9"/>
  <c r="S2439" i="9"/>
  <c r="O2438" i="9"/>
  <c r="P2438" i="9" s="1"/>
  <c r="Q2437" i="9"/>
  <c r="R2436" i="9"/>
  <c r="S2435" i="9"/>
  <c r="O2434" i="9"/>
  <c r="P2434" i="9" s="1"/>
  <c r="Q2433" i="9"/>
  <c r="R2432" i="9"/>
  <c r="S2431" i="9"/>
  <c r="O2430" i="9"/>
  <c r="P2430" i="9" s="1"/>
  <c r="Q2429" i="9"/>
  <c r="R2428" i="9"/>
  <c r="S2427" i="9"/>
  <c r="O2426" i="9"/>
  <c r="P2426" i="9" s="1"/>
  <c r="Q2425" i="9"/>
  <c r="R2424" i="9"/>
  <c r="S2423" i="9"/>
  <c r="R2422" i="9"/>
  <c r="R2421" i="9"/>
  <c r="R2420" i="9"/>
  <c r="R2419" i="9"/>
  <c r="R2418" i="9"/>
  <c r="R2417" i="9"/>
  <c r="R2416" i="9"/>
  <c r="R2415" i="9"/>
  <c r="R2414" i="9"/>
  <c r="R2413" i="9"/>
  <c r="R2412" i="9"/>
  <c r="R2411" i="9"/>
  <c r="R2410" i="9"/>
  <c r="R2409" i="9"/>
  <c r="R2408" i="9"/>
  <c r="R2407" i="9"/>
  <c r="R2406" i="9"/>
  <c r="R2405" i="9"/>
  <c r="R2404" i="9"/>
  <c r="R2403" i="9"/>
  <c r="R2402" i="9"/>
  <c r="R2401" i="9"/>
  <c r="R2400" i="9"/>
  <c r="R2399" i="9"/>
  <c r="R2398" i="9"/>
  <c r="R2397" i="9"/>
  <c r="R2396" i="9"/>
  <c r="R2395" i="9"/>
  <c r="R2394" i="9"/>
  <c r="R2393" i="9"/>
  <c r="R2392" i="9"/>
  <c r="R2391" i="9"/>
  <c r="R2390" i="9"/>
  <c r="R2389" i="9"/>
  <c r="R2388" i="9"/>
  <c r="R2387" i="9"/>
  <c r="R2386" i="9"/>
  <c r="R2385" i="9"/>
  <c r="R2384" i="9"/>
  <c r="R2383" i="9"/>
  <c r="R2382" i="9"/>
  <c r="R2381" i="9"/>
  <c r="R2380" i="9"/>
  <c r="R2379" i="9"/>
  <c r="R2378" i="9"/>
  <c r="R2377" i="9"/>
  <c r="R2376" i="9"/>
  <c r="R2375" i="9"/>
  <c r="R2374" i="9"/>
  <c r="R2373" i="9"/>
  <c r="R2372" i="9"/>
  <c r="R2371" i="9"/>
  <c r="R2370" i="9"/>
  <c r="R2369" i="9"/>
  <c r="R2368" i="9"/>
  <c r="R2367" i="9"/>
  <c r="R2366" i="9"/>
  <c r="R2365" i="9"/>
  <c r="R2364" i="9"/>
  <c r="R2363" i="9"/>
  <c r="R2362" i="9"/>
  <c r="R2361" i="9"/>
  <c r="R2360" i="9"/>
  <c r="R2359" i="9"/>
  <c r="R2358" i="9"/>
  <c r="R2357" i="9"/>
  <c r="R2356" i="9"/>
  <c r="R2355" i="9"/>
  <c r="R2354" i="9"/>
  <c r="R2353" i="9"/>
  <c r="R2352" i="9"/>
  <c r="R2351" i="9"/>
  <c r="R2350" i="9"/>
  <c r="R2349" i="9"/>
  <c r="R2348" i="9"/>
  <c r="R2347" i="9"/>
  <c r="R2346" i="9"/>
  <c r="R2345" i="9"/>
  <c r="R2344" i="9"/>
  <c r="R2343" i="9"/>
  <c r="R2342" i="9"/>
  <c r="R2341" i="9"/>
  <c r="R2340" i="9"/>
  <c r="R2339" i="9"/>
  <c r="R2338" i="9"/>
  <c r="R2337" i="9"/>
  <c r="R2336" i="9"/>
  <c r="R2335" i="9"/>
  <c r="R2334" i="9"/>
  <c r="R2333" i="9"/>
  <c r="R2332" i="9"/>
  <c r="R2331" i="9"/>
  <c r="R2330" i="9"/>
  <c r="R2329" i="9"/>
  <c r="R2328" i="9"/>
  <c r="R2327" i="9"/>
  <c r="R2326" i="9"/>
  <c r="R2325" i="9"/>
  <c r="R2324" i="9"/>
  <c r="R2323" i="9"/>
  <c r="R2322" i="9"/>
  <c r="R2321" i="9"/>
  <c r="R2320" i="9"/>
  <c r="R2319" i="9"/>
  <c r="R2318" i="9"/>
  <c r="R2317" i="9"/>
  <c r="R2316" i="9"/>
  <c r="R2315" i="9"/>
  <c r="R2314" i="9"/>
  <c r="R2313" i="9"/>
  <c r="R2312" i="9"/>
  <c r="R2311" i="9"/>
  <c r="R2310" i="9"/>
  <c r="R2309" i="9"/>
  <c r="R2308" i="9"/>
  <c r="R2307" i="9"/>
  <c r="R2306" i="9"/>
  <c r="R2305" i="9"/>
  <c r="R2304" i="9"/>
  <c r="R2303" i="9"/>
  <c r="R2302" i="9"/>
  <c r="R2301" i="9"/>
  <c r="R2300" i="9"/>
  <c r="R2299" i="9"/>
  <c r="R2298" i="9"/>
  <c r="R2297" i="9"/>
  <c r="R2296" i="9"/>
  <c r="R2295" i="9"/>
  <c r="R2294" i="9"/>
  <c r="R2293" i="9"/>
  <c r="R2292" i="9"/>
  <c r="R2291" i="9"/>
  <c r="R2290" i="9"/>
  <c r="R2289" i="9"/>
  <c r="R2288" i="9"/>
  <c r="R2287" i="9"/>
  <c r="R2286" i="9"/>
  <c r="R2285" i="9"/>
  <c r="R2284" i="9"/>
  <c r="R2283" i="9"/>
  <c r="R2282" i="9"/>
  <c r="R2281" i="9"/>
  <c r="R2280" i="9"/>
  <c r="R2279" i="9"/>
  <c r="R2278" i="9"/>
  <c r="R2277" i="9"/>
  <c r="R2276" i="9"/>
  <c r="R2275" i="9"/>
  <c r="R2274" i="9"/>
  <c r="R2273" i="9"/>
  <c r="R2272" i="9"/>
  <c r="R2271" i="9"/>
  <c r="R2270" i="9"/>
  <c r="R2269" i="9"/>
  <c r="R2268" i="9"/>
  <c r="R2267" i="9"/>
  <c r="R2266" i="9"/>
  <c r="R2265" i="9"/>
  <c r="R2264" i="9"/>
  <c r="R2263" i="9"/>
  <c r="R2262" i="9"/>
  <c r="R2261" i="9"/>
  <c r="R2260" i="9"/>
  <c r="R2259" i="9"/>
  <c r="R2258" i="9"/>
  <c r="R2257" i="9"/>
  <c r="R2256" i="9"/>
  <c r="R2255" i="9"/>
  <c r="R2254" i="9"/>
  <c r="R2253" i="9"/>
  <c r="R2252" i="9"/>
  <c r="R2251" i="9"/>
  <c r="R2250" i="9"/>
  <c r="R2249" i="9"/>
  <c r="R2248" i="9"/>
  <c r="R2247" i="9"/>
  <c r="R2246" i="9"/>
  <c r="R2245" i="9"/>
  <c r="R2244" i="9"/>
  <c r="R2243" i="9"/>
  <c r="R2242" i="9"/>
  <c r="R2241" i="9"/>
  <c r="R2240" i="9"/>
  <c r="R2239" i="9"/>
  <c r="R2238" i="9"/>
  <c r="R2237" i="9"/>
  <c r="R2236" i="9"/>
  <c r="R2235" i="9"/>
  <c r="R2234" i="9"/>
  <c r="R2233" i="9"/>
  <c r="R2232" i="9"/>
  <c r="R2231" i="9"/>
  <c r="R2230" i="9"/>
  <c r="R2229" i="9"/>
  <c r="R2228" i="9"/>
  <c r="R2227" i="9"/>
  <c r="R2226" i="9"/>
  <c r="R2225" i="9"/>
  <c r="R2224" i="9"/>
  <c r="R2223" i="9"/>
  <c r="R2222" i="9"/>
  <c r="R2221" i="9"/>
  <c r="R2220" i="9"/>
  <c r="R2219" i="9"/>
  <c r="R2218" i="9"/>
  <c r="R2217" i="9"/>
  <c r="R2216" i="9"/>
  <c r="R2215" i="9"/>
  <c r="R2214" i="9"/>
  <c r="R2213" i="9"/>
  <c r="R2212" i="9"/>
  <c r="R2211" i="9"/>
  <c r="R2210" i="9"/>
  <c r="R2209" i="9"/>
  <c r="R2208" i="9"/>
  <c r="R2207" i="9"/>
  <c r="R2206" i="9"/>
  <c r="R2205" i="9"/>
  <c r="R2204" i="9"/>
  <c r="R2203" i="9"/>
  <c r="R2202" i="9"/>
  <c r="R2201" i="9"/>
  <c r="R2200" i="9"/>
  <c r="R2199" i="9"/>
  <c r="R2198" i="9"/>
  <c r="R2197" i="9"/>
  <c r="R2196" i="9"/>
  <c r="R2195" i="9"/>
  <c r="R2194" i="9"/>
  <c r="R2193" i="9"/>
  <c r="R2192" i="9"/>
  <c r="R2191" i="9"/>
  <c r="R2190" i="9"/>
  <c r="R2189" i="9"/>
  <c r="R2188" i="9"/>
  <c r="R2187" i="9"/>
  <c r="R2186" i="9"/>
  <c r="R2185" i="9"/>
  <c r="R2184" i="9"/>
  <c r="R2183" i="9"/>
  <c r="R2182" i="9"/>
  <c r="R2181" i="9"/>
  <c r="R2180" i="9"/>
  <c r="R2179" i="9"/>
  <c r="R2178" i="9"/>
  <c r="R2177" i="9"/>
  <c r="R2176" i="9"/>
  <c r="R2175" i="9"/>
  <c r="R2174" i="9"/>
  <c r="R2173" i="9"/>
  <c r="R2172" i="9"/>
  <c r="R2171" i="9"/>
  <c r="R2170" i="9"/>
  <c r="R2169" i="9"/>
  <c r="R2168" i="9"/>
  <c r="R2167" i="9"/>
  <c r="R2166" i="9"/>
  <c r="R2165" i="9"/>
  <c r="R2164" i="9"/>
  <c r="R2163" i="9"/>
  <c r="R2162" i="9"/>
  <c r="R2161" i="9"/>
  <c r="R2160" i="9"/>
  <c r="R2159" i="9"/>
  <c r="R2158" i="9"/>
  <c r="R2157" i="9"/>
  <c r="R2156" i="9"/>
  <c r="R2155" i="9"/>
  <c r="R2154" i="9"/>
  <c r="R2153" i="9"/>
  <c r="R2152" i="9"/>
  <c r="R2151" i="9"/>
  <c r="R2150" i="9"/>
  <c r="R2149" i="9"/>
  <c r="R2148" i="9"/>
  <c r="R2147" i="9"/>
  <c r="R2146" i="9"/>
  <c r="R2145" i="9"/>
  <c r="R2144" i="9"/>
  <c r="R2143" i="9"/>
  <c r="R2142" i="9"/>
  <c r="R2141" i="9"/>
  <c r="R2140" i="9"/>
  <c r="R2139" i="9"/>
  <c r="R2138" i="9"/>
  <c r="R2137" i="9"/>
  <c r="R2136" i="9"/>
  <c r="R2135" i="9"/>
  <c r="R2134" i="9"/>
  <c r="R2133" i="9"/>
  <c r="R2132" i="9"/>
  <c r="R2131" i="9"/>
  <c r="R2130" i="9"/>
  <c r="R2129" i="9"/>
  <c r="R2128" i="9"/>
  <c r="R2127" i="9"/>
  <c r="R2126" i="9"/>
  <c r="R2125" i="9"/>
  <c r="S2460" i="9"/>
  <c r="S2458" i="9"/>
  <c r="S2456" i="9"/>
  <c r="R2455" i="9"/>
  <c r="S2454" i="9"/>
  <c r="Q2452" i="9"/>
  <c r="R2451" i="9"/>
  <c r="S2450" i="9"/>
  <c r="Q2448" i="9"/>
  <c r="R2447" i="9"/>
  <c r="S2446" i="9"/>
  <c r="Q2444" i="9"/>
  <c r="R2443" i="9"/>
  <c r="S2442" i="9"/>
  <c r="Q2440" i="9"/>
  <c r="R2439" i="9"/>
  <c r="S2438" i="9"/>
  <c r="Q2436" i="9"/>
  <c r="R2435" i="9"/>
  <c r="S2434" i="9"/>
  <c r="Q2432" i="9"/>
  <c r="R2431" i="9"/>
  <c r="S2430" i="9"/>
  <c r="Q2428" i="9"/>
  <c r="R2427" i="9"/>
  <c r="S2426" i="9"/>
  <c r="Q2424" i="9"/>
  <c r="R2423" i="9"/>
  <c r="Q2422" i="9"/>
  <c r="Q2421" i="9"/>
  <c r="Q2420" i="9"/>
  <c r="Q2419" i="9"/>
  <c r="Q2418" i="9"/>
  <c r="Q2417" i="9"/>
  <c r="Q2416" i="9"/>
  <c r="Q2415" i="9"/>
  <c r="Q2414" i="9"/>
  <c r="Q2413" i="9"/>
  <c r="Q2412" i="9"/>
  <c r="Q2411" i="9"/>
  <c r="Q2410" i="9"/>
  <c r="Q2409" i="9"/>
  <c r="Q2408" i="9"/>
  <c r="Q2407" i="9"/>
  <c r="Q2406" i="9"/>
  <c r="Q2405" i="9"/>
  <c r="Q2404" i="9"/>
  <c r="Q2403" i="9"/>
  <c r="Q2402" i="9"/>
  <c r="Q2401" i="9"/>
  <c r="Q2400" i="9"/>
  <c r="Q2399" i="9"/>
  <c r="Q2398" i="9"/>
  <c r="Q2397" i="9"/>
  <c r="Q2396" i="9"/>
  <c r="Q2395" i="9"/>
  <c r="Q2394" i="9"/>
  <c r="Q2393" i="9"/>
  <c r="Q2392" i="9"/>
  <c r="Q2391" i="9"/>
  <c r="Q2390" i="9"/>
  <c r="Q2389" i="9"/>
  <c r="Q2388" i="9"/>
  <c r="Q2387" i="9"/>
  <c r="Q2386" i="9"/>
  <c r="Q2385" i="9"/>
  <c r="Q2384" i="9"/>
  <c r="Q2383" i="9"/>
  <c r="Q2382" i="9"/>
  <c r="Q2381" i="9"/>
  <c r="Q2380" i="9"/>
  <c r="Q2379" i="9"/>
  <c r="Q2378" i="9"/>
  <c r="Q2377" i="9"/>
  <c r="Q2376" i="9"/>
  <c r="Q2375" i="9"/>
  <c r="Q2374" i="9"/>
  <c r="Q2373" i="9"/>
  <c r="Q2372" i="9"/>
  <c r="Q2371" i="9"/>
  <c r="Q2370" i="9"/>
  <c r="Q2369" i="9"/>
  <c r="Q2368" i="9"/>
  <c r="Q2367" i="9"/>
  <c r="Q2366" i="9"/>
  <c r="Q2365" i="9"/>
  <c r="Q2364" i="9"/>
  <c r="Q2363" i="9"/>
  <c r="Q2362" i="9"/>
  <c r="Q2361" i="9"/>
  <c r="Q2360" i="9"/>
  <c r="Q2359" i="9"/>
  <c r="Q2358" i="9"/>
  <c r="Q2357" i="9"/>
  <c r="Q2356" i="9"/>
  <c r="Q2355" i="9"/>
  <c r="Q2354" i="9"/>
  <c r="Q2353" i="9"/>
  <c r="Q2352" i="9"/>
  <c r="Q2351" i="9"/>
  <c r="Q2350" i="9"/>
  <c r="Q2349" i="9"/>
  <c r="Q2348" i="9"/>
  <c r="Q2347" i="9"/>
  <c r="Q2346" i="9"/>
  <c r="Q2345" i="9"/>
  <c r="Q2344" i="9"/>
  <c r="Q2343" i="9"/>
  <c r="Q2342" i="9"/>
  <c r="Q2341" i="9"/>
  <c r="Q2340" i="9"/>
  <c r="Q2339" i="9"/>
  <c r="Q2338" i="9"/>
  <c r="Q2337" i="9"/>
  <c r="Q2336" i="9"/>
  <c r="Q2335" i="9"/>
  <c r="Q2334" i="9"/>
  <c r="Q2333" i="9"/>
  <c r="Q2332" i="9"/>
  <c r="Q2331" i="9"/>
  <c r="Q2330" i="9"/>
  <c r="Q2329" i="9"/>
  <c r="Q2328" i="9"/>
  <c r="Q2327" i="9"/>
  <c r="Q2326" i="9"/>
  <c r="Q2325" i="9"/>
  <c r="Q2324" i="9"/>
  <c r="Q2323" i="9"/>
  <c r="Q2322" i="9"/>
  <c r="Q2321" i="9"/>
  <c r="Q2320" i="9"/>
  <c r="Q2319" i="9"/>
  <c r="Q2318" i="9"/>
  <c r="Q2317" i="9"/>
  <c r="Q2316" i="9"/>
  <c r="Q2315" i="9"/>
  <c r="Q2314" i="9"/>
  <c r="Q2313" i="9"/>
  <c r="Q2312" i="9"/>
  <c r="Q2311" i="9"/>
  <c r="Q2310" i="9"/>
  <c r="Q2309" i="9"/>
  <c r="Q2308" i="9"/>
  <c r="Q2307" i="9"/>
  <c r="Q2306" i="9"/>
  <c r="Q2305" i="9"/>
  <c r="Q2304" i="9"/>
  <c r="Q2303" i="9"/>
  <c r="Q2302" i="9"/>
  <c r="Q2301" i="9"/>
  <c r="Q2300" i="9"/>
  <c r="Q2299" i="9"/>
  <c r="Q2298" i="9"/>
  <c r="Q2297" i="9"/>
  <c r="Q2296" i="9"/>
  <c r="Q2295" i="9"/>
  <c r="Q2294" i="9"/>
  <c r="Q2293" i="9"/>
  <c r="Q2292" i="9"/>
  <c r="Q2291" i="9"/>
  <c r="Q2290" i="9"/>
  <c r="Q2289" i="9"/>
  <c r="Q2288" i="9"/>
  <c r="Q2287" i="9"/>
  <c r="Q2286" i="9"/>
  <c r="Q2285" i="9"/>
  <c r="Q2284" i="9"/>
  <c r="Q2283" i="9"/>
  <c r="Q2282" i="9"/>
  <c r="Q2281" i="9"/>
  <c r="Q2280" i="9"/>
  <c r="Q2279" i="9"/>
  <c r="Q2278" i="9"/>
  <c r="Q2277" i="9"/>
  <c r="Q2276" i="9"/>
  <c r="Q2275" i="9"/>
  <c r="Q2274" i="9"/>
  <c r="Q2273" i="9"/>
  <c r="Q2272" i="9"/>
  <c r="Q2271" i="9"/>
  <c r="Q2270" i="9"/>
  <c r="Q2269" i="9"/>
  <c r="Q2268" i="9"/>
  <c r="Q2267" i="9"/>
  <c r="Q2266" i="9"/>
  <c r="Q2265" i="9"/>
  <c r="Q2264" i="9"/>
  <c r="Q2263" i="9"/>
  <c r="Q2262" i="9"/>
  <c r="Q2261" i="9"/>
  <c r="Q2260" i="9"/>
  <c r="Q2259" i="9"/>
  <c r="Q2258" i="9"/>
  <c r="Q2257" i="9"/>
  <c r="Q2256" i="9"/>
  <c r="Q2255" i="9"/>
  <c r="Q2254" i="9"/>
  <c r="Q2253" i="9"/>
  <c r="Q2252" i="9"/>
  <c r="Q2251" i="9"/>
  <c r="Q2250" i="9"/>
  <c r="Q2249" i="9"/>
  <c r="Q2248" i="9"/>
  <c r="Q2247" i="9"/>
  <c r="Q2246" i="9"/>
  <c r="Q2245" i="9"/>
  <c r="Q2244" i="9"/>
  <c r="Q2243" i="9"/>
  <c r="Q2242" i="9"/>
  <c r="Q2241" i="9"/>
  <c r="Q2240" i="9"/>
  <c r="Q2239" i="9"/>
  <c r="Q2238" i="9"/>
  <c r="Q2237" i="9"/>
  <c r="Q2236" i="9"/>
  <c r="Q2235" i="9"/>
  <c r="Q2234" i="9"/>
  <c r="Q2233" i="9"/>
  <c r="Q2232" i="9"/>
  <c r="Q2231" i="9"/>
  <c r="Q2230" i="9"/>
  <c r="Q2229" i="9"/>
  <c r="Q2228" i="9"/>
  <c r="Q2227" i="9"/>
  <c r="Q2226" i="9"/>
  <c r="Q2225" i="9"/>
  <c r="Q2224" i="9"/>
  <c r="Q2223" i="9"/>
  <c r="Q2222" i="9"/>
  <c r="Q2221" i="9"/>
  <c r="Q2220" i="9"/>
  <c r="Q2219" i="9"/>
  <c r="Q2218" i="9"/>
  <c r="Q2217" i="9"/>
  <c r="Q2216" i="9"/>
  <c r="Q2215" i="9"/>
  <c r="Q2214" i="9"/>
  <c r="Q2213" i="9"/>
  <c r="Q2212" i="9"/>
  <c r="Q2211" i="9"/>
  <c r="Q2210" i="9"/>
  <c r="Q2209" i="9"/>
  <c r="Q2208" i="9"/>
  <c r="Q2207" i="9"/>
  <c r="Q2206" i="9"/>
  <c r="Q2205" i="9"/>
  <c r="Q2204" i="9"/>
  <c r="Q2203" i="9"/>
  <c r="Q2202" i="9"/>
  <c r="Q2201" i="9"/>
  <c r="Q2200" i="9"/>
  <c r="Q2199" i="9"/>
  <c r="Q2198" i="9"/>
  <c r="Q2197" i="9"/>
  <c r="Q2196" i="9"/>
  <c r="Q2195" i="9"/>
  <c r="Q2194" i="9"/>
  <c r="Q2193" i="9"/>
  <c r="Q2192" i="9"/>
  <c r="Q2191" i="9"/>
  <c r="Q2190" i="9"/>
  <c r="Q2189" i="9"/>
  <c r="Q2188" i="9"/>
  <c r="Q2187" i="9"/>
  <c r="Q2186" i="9"/>
  <c r="Q2185" i="9"/>
  <c r="Q2184" i="9"/>
  <c r="Q2183" i="9"/>
  <c r="Q2182" i="9"/>
  <c r="Q2181" i="9"/>
  <c r="Q2180" i="9"/>
  <c r="Q2179" i="9"/>
  <c r="Q2178" i="9"/>
  <c r="Q2177" i="9"/>
  <c r="Q2176" i="9"/>
  <c r="Q2175" i="9"/>
  <c r="Q2174" i="9"/>
  <c r="Q2173" i="9"/>
  <c r="Q2172" i="9"/>
  <c r="Q2171" i="9"/>
  <c r="Q2170" i="9"/>
  <c r="Q2169" i="9"/>
  <c r="Q2168" i="9"/>
  <c r="Q2167" i="9"/>
  <c r="Q2166" i="9"/>
  <c r="Q2165" i="9"/>
  <c r="Q2164" i="9"/>
  <c r="Q2163" i="9"/>
  <c r="Q2162" i="9"/>
  <c r="Q2161" i="9"/>
  <c r="Q2160" i="9"/>
  <c r="Q2159" i="9"/>
  <c r="Q2158" i="9"/>
  <c r="Q2157" i="9"/>
  <c r="Q2156" i="9"/>
  <c r="Q2155" i="9"/>
  <c r="Q2154" i="9"/>
  <c r="Q2153" i="9"/>
  <c r="Q2152" i="9"/>
  <c r="Q2151" i="9"/>
  <c r="Q2150" i="9"/>
  <c r="Q2149" i="9"/>
  <c r="Q2148" i="9"/>
  <c r="Q2147" i="9"/>
  <c r="Q2146" i="9"/>
  <c r="Q2145" i="9"/>
  <c r="Q2144" i="9"/>
  <c r="Q2143" i="9"/>
  <c r="Q2142" i="9"/>
  <c r="Q2141" i="9"/>
  <c r="Q2140" i="9"/>
  <c r="Q2139" i="9"/>
  <c r="Q2138" i="9"/>
  <c r="Q2137" i="9"/>
  <c r="Q2136" i="9"/>
  <c r="Q2135" i="9"/>
  <c r="Q2134" i="9"/>
  <c r="Q2133" i="9"/>
  <c r="Q2132" i="9"/>
  <c r="Q2131" i="9"/>
  <c r="Q2130" i="9"/>
  <c r="Q2129" i="9"/>
  <c r="Q2128" i="9"/>
  <c r="Q2127" i="9"/>
  <c r="Q2126" i="9"/>
  <c r="Q2125" i="9"/>
  <c r="Q2124" i="9"/>
  <c r="S2461" i="9"/>
  <c r="Q2460" i="9"/>
  <c r="Q2458" i="9"/>
  <c r="Q2456" i="9"/>
  <c r="Q2455" i="9"/>
  <c r="R2454" i="9"/>
  <c r="S2453" i="9"/>
  <c r="O2452" i="9"/>
  <c r="P2452" i="9" s="1"/>
  <c r="Q2451" i="9"/>
  <c r="R2450" i="9"/>
  <c r="S2449" i="9"/>
  <c r="O2448" i="9"/>
  <c r="P2448" i="9" s="1"/>
  <c r="Q2447" i="9"/>
  <c r="R2446" i="9"/>
  <c r="S2445" i="9"/>
  <c r="O2444" i="9"/>
  <c r="P2444" i="9" s="1"/>
  <c r="Q2443" i="9"/>
  <c r="R2442" i="9"/>
  <c r="S2441" i="9"/>
  <c r="O2440" i="9"/>
  <c r="P2440" i="9" s="1"/>
  <c r="Q2439" i="9"/>
  <c r="R2438" i="9"/>
  <c r="S2437" i="9"/>
  <c r="O2436" i="9"/>
  <c r="P2436" i="9" s="1"/>
  <c r="Q2435" i="9"/>
  <c r="R2434" i="9"/>
  <c r="S2433" i="9"/>
  <c r="O2432" i="9"/>
  <c r="P2432" i="9" s="1"/>
  <c r="Q2431" i="9"/>
  <c r="R2430" i="9"/>
  <c r="S2429" i="9"/>
  <c r="O2428" i="9"/>
  <c r="P2428" i="9" s="1"/>
  <c r="Q2427" i="9"/>
  <c r="R2426" i="9"/>
  <c r="S2425" i="9"/>
  <c r="O2424" i="9"/>
  <c r="P2424" i="9" s="1"/>
  <c r="Q2423" i="9"/>
  <c r="O2421" i="9"/>
  <c r="P2421" i="9" s="1"/>
  <c r="O2419" i="9"/>
  <c r="P2419" i="9" s="1"/>
  <c r="O2417" i="9"/>
  <c r="P2417" i="9" s="1"/>
  <c r="O2415" i="9"/>
  <c r="P2415" i="9" s="1"/>
  <c r="O2413" i="9"/>
  <c r="P2413" i="9" s="1"/>
  <c r="O2411" i="9"/>
  <c r="P2411" i="9" s="1"/>
  <c r="O2409" i="9"/>
  <c r="P2409" i="9" s="1"/>
  <c r="O2407" i="9"/>
  <c r="P2407" i="9" s="1"/>
  <c r="O2405" i="9"/>
  <c r="P2405" i="9" s="1"/>
  <c r="O2403" i="9"/>
  <c r="P2403" i="9" s="1"/>
  <c r="O2401" i="9"/>
  <c r="P2401" i="9" s="1"/>
  <c r="O2399" i="9"/>
  <c r="P2399" i="9" s="1"/>
  <c r="O2397" i="9"/>
  <c r="P2397" i="9" s="1"/>
  <c r="O2395" i="9"/>
  <c r="P2395" i="9" s="1"/>
  <c r="O2393" i="9"/>
  <c r="P2393" i="9" s="1"/>
  <c r="O2391" i="9"/>
  <c r="P2391" i="9" s="1"/>
  <c r="O2389" i="9"/>
  <c r="P2389" i="9" s="1"/>
  <c r="O2387" i="9"/>
  <c r="P2387" i="9" s="1"/>
  <c r="O2385" i="9"/>
  <c r="P2385" i="9" s="1"/>
  <c r="O2383" i="9"/>
  <c r="P2383" i="9" s="1"/>
  <c r="O2381" i="9"/>
  <c r="P2381" i="9" s="1"/>
  <c r="O2379" i="9"/>
  <c r="P2379" i="9" s="1"/>
  <c r="O2377" i="9"/>
  <c r="P2377" i="9" s="1"/>
  <c r="O2375" i="9"/>
  <c r="P2375" i="9" s="1"/>
  <c r="O2373" i="9"/>
  <c r="P2373" i="9" s="1"/>
  <c r="O2371" i="9"/>
  <c r="P2371" i="9" s="1"/>
  <c r="O2369" i="9"/>
  <c r="P2369" i="9" s="1"/>
  <c r="O2367" i="9"/>
  <c r="P2367" i="9" s="1"/>
  <c r="O2365" i="9"/>
  <c r="P2365" i="9" s="1"/>
  <c r="O2363" i="9"/>
  <c r="P2363" i="9" s="1"/>
  <c r="O2361" i="9"/>
  <c r="P2361" i="9" s="1"/>
  <c r="O2359" i="9"/>
  <c r="P2359" i="9" s="1"/>
  <c r="O2357" i="9"/>
  <c r="P2357" i="9" s="1"/>
  <c r="O2355" i="9"/>
  <c r="P2355" i="9" s="1"/>
  <c r="O2353" i="9"/>
  <c r="P2353" i="9" s="1"/>
  <c r="O2351" i="9"/>
  <c r="P2351" i="9" s="1"/>
  <c r="O2349" i="9"/>
  <c r="P2349" i="9" s="1"/>
  <c r="O2347" i="9"/>
  <c r="P2347" i="9" s="1"/>
  <c r="O2345" i="9"/>
  <c r="P2345" i="9" s="1"/>
  <c r="O2343" i="9"/>
  <c r="P2343" i="9" s="1"/>
  <c r="O2341" i="9"/>
  <c r="P2341" i="9" s="1"/>
  <c r="O2339" i="9"/>
  <c r="P2339" i="9" s="1"/>
  <c r="O2337" i="9"/>
  <c r="P2337" i="9" s="1"/>
  <c r="O2335" i="9"/>
  <c r="P2335" i="9" s="1"/>
  <c r="O2333" i="9"/>
  <c r="P2333" i="9" s="1"/>
  <c r="O2331" i="9"/>
  <c r="P2331" i="9" s="1"/>
  <c r="O2329" i="9"/>
  <c r="P2329" i="9" s="1"/>
  <c r="O2327" i="9"/>
  <c r="P2327" i="9" s="1"/>
  <c r="O2325" i="9"/>
  <c r="P2325" i="9" s="1"/>
  <c r="O2323" i="9"/>
  <c r="P2323" i="9" s="1"/>
  <c r="O2321" i="9"/>
  <c r="P2321" i="9" s="1"/>
  <c r="O2319" i="9"/>
  <c r="P2319" i="9" s="1"/>
  <c r="O2317" i="9"/>
  <c r="P2317" i="9" s="1"/>
  <c r="O2315" i="9"/>
  <c r="P2315" i="9" s="1"/>
  <c r="O2313" i="9"/>
  <c r="P2313" i="9" s="1"/>
  <c r="O2311" i="9"/>
  <c r="P2311" i="9" s="1"/>
  <c r="O2309" i="9"/>
  <c r="P2309" i="9" s="1"/>
  <c r="O2307" i="9"/>
  <c r="P2307" i="9" s="1"/>
  <c r="O2305" i="9"/>
  <c r="P2305" i="9" s="1"/>
  <c r="O2303" i="9"/>
  <c r="P2303" i="9" s="1"/>
  <c r="O2301" i="9"/>
  <c r="P2301" i="9" s="1"/>
  <c r="O2299" i="9"/>
  <c r="P2299" i="9" s="1"/>
  <c r="O2297" i="9"/>
  <c r="P2297" i="9" s="1"/>
  <c r="O2295" i="9"/>
  <c r="P2295" i="9" s="1"/>
  <c r="O2293" i="9"/>
  <c r="P2293" i="9" s="1"/>
  <c r="O2291" i="9"/>
  <c r="P2291" i="9" s="1"/>
  <c r="O2289" i="9"/>
  <c r="P2289" i="9" s="1"/>
  <c r="O2287" i="9"/>
  <c r="P2287" i="9" s="1"/>
  <c r="O2285" i="9"/>
  <c r="P2285" i="9" s="1"/>
  <c r="O2283" i="9"/>
  <c r="P2283" i="9" s="1"/>
  <c r="O2281" i="9"/>
  <c r="P2281" i="9" s="1"/>
  <c r="O2279" i="9"/>
  <c r="P2279" i="9" s="1"/>
  <c r="O2277" i="9"/>
  <c r="P2277" i="9" s="1"/>
  <c r="O2275" i="9"/>
  <c r="P2275" i="9" s="1"/>
  <c r="O2273" i="9"/>
  <c r="P2273" i="9" s="1"/>
  <c r="O2271" i="9"/>
  <c r="P2271" i="9" s="1"/>
  <c r="O2269" i="9"/>
  <c r="P2269" i="9" s="1"/>
  <c r="O2267" i="9"/>
  <c r="P2267" i="9" s="1"/>
  <c r="O2265" i="9"/>
  <c r="P2265" i="9" s="1"/>
  <c r="O2263" i="9"/>
  <c r="P2263" i="9" s="1"/>
  <c r="O2261" i="9"/>
  <c r="P2261" i="9" s="1"/>
  <c r="O2259" i="9"/>
  <c r="P2259" i="9" s="1"/>
  <c r="O2257" i="9"/>
  <c r="P2257" i="9" s="1"/>
  <c r="O2255" i="9"/>
  <c r="P2255" i="9" s="1"/>
  <c r="O2253" i="9"/>
  <c r="P2253" i="9" s="1"/>
  <c r="O2251" i="9"/>
  <c r="P2251" i="9" s="1"/>
  <c r="O2249" i="9"/>
  <c r="P2249" i="9" s="1"/>
  <c r="O2247" i="9"/>
  <c r="P2247" i="9" s="1"/>
  <c r="O2245" i="9"/>
  <c r="P2245" i="9" s="1"/>
  <c r="O2243" i="9"/>
  <c r="P2243" i="9" s="1"/>
  <c r="O2241" i="9"/>
  <c r="P2241" i="9" s="1"/>
  <c r="O2239" i="9"/>
  <c r="P2239" i="9" s="1"/>
  <c r="O2237" i="9"/>
  <c r="P2237" i="9" s="1"/>
  <c r="O2235" i="9"/>
  <c r="P2235" i="9" s="1"/>
  <c r="O2233" i="9"/>
  <c r="P2233" i="9" s="1"/>
  <c r="O2231" i="9"/>
  <c r="P2231" i="9" s="1"/>
  <c r="O2229" i="9"/>
  <c r="P2229" i="9" s="1"/>
  <c r="O2227" i="9"/>
  <c r="P2227" i="9" s="1"/>
  <c r="O2225" i="9"/>
  <c r="P2225" i="9" s="1"/>
  <c r="O2223" i="9"/>
  <c r="P2223" i="9" s="1"/>
  <c r="O2221" i="9"/>
  <c r="P2221" i="9" s="1"/>
  <c r="O2219" i="9"/>
  <c r="P2219" i="9" s="1"/>
  <c r="O2217" i="9"/>
  <c r="P2217" i="9" s="1"/>
  <c r="O2215" i="9"/>
  <c r="P2215" i="9" s="1"/>
  <c r="O2213" i="9"/>
  <c r="P2213" i="9" s="1"/>
  <c r="O2211" i="9"/>
  <c r="P2211" i="9" s="1"/>
  <c r="O2209" i="9"/>
  <c r="P2209" i="9" s="1"/>
  <c r="O2207" i="9"/>
  <c r="P2207" i="9" s="1"/>
  <c r="O2205" i="9"/>
  <c r="P2205" i="9" s="1"/>
  <c r="O2203" i="9"/>
  <c r="P2203" i="9" s="1"/>
  <c r="O2201" i="9"/>
  <c r="P2201" i="9" s="1"/>
  <c r="O2199" i="9"/>
  <c r="P2199" i="9" s="1"/>
  <c r="O2197" i="9"/>
  <c r="P2197" i="9" s="1"/>
  <c r="O2195" i="9"/>
  <c r="P2195" i="9" s="1"/>
  <c r="O2193" i="9"/>
  <c r="P2193" i="9" s="1"/>
  <c r="O2191" i="9"/>
  <c r="P2191" i="9" s="1"/>
  <c r="O2189" i="9"/>
  <c r="P2189" i="9" s="1"/>
  <c r="O2187" i="9"/>
  <c r="P2187" i="9" s="1"/>
  <c r="O2185" i="9"/>
  <c r="P2185" i="9" s="1"/>
  <c r="O2183" i="9"/>
  <c r="P2183" i="9" s="1"/>
  <c r="O2181" i="9"/>
  <c r="P2181" i="9" s="1"/>
  <c r="O2179" i="9"/>
  <c r="P2179" i="9" s="1"/>
  <c r="O2177" i="9"/>
  <c r="P2177" i="9" s="1"/>
  <c r="O2175" i="9"/>
  <c r="P2175" i="9" s="1"/>
  <c r="O2173" i="9"/>
  <c r="P2173" i="9" s="1"/>
  <c r="O2171" i="9"/>
  <c r="P2171" i="9" s="1"/>
  <c r="O2169" i="9"/>
  <c r="P2169" i="9" s="1"/>
  <c r="O2167" i="9"/>
  <c r="P2167" i="9" s="1"/>
  <c r="O2165" i="9"/>
  <c r="P2165" i="9" s="1"/>
  <c r="O2163" i="9"/>
  <c r="P2163" i="9" s="1"/>
  <c r="O2161" i="9"/>
  <c r="P2161" i="9" s="1"/>
  <c r="O2159" i="9"/>
  <c r="P2159" i="9" s="1"/>
  <c r="O2157" i="9"/>
  <c r="P2157" i="9" s="1"/>
  <c r="O2155" i="9"/>
  <c r="P2155" i="9" s="1"/>
  <c r="O2153" i="9"/>
  <c r="P2153" i="9" s="1"/>
  <c r="O2151" i="9"/>
  <c r="P2151" i="9" s="1"/>
  <c r="O2149" i="9"/>
  <c r="P2149" i="9" s="1"/>
  <c r="O2147" i="9"/>
  <c r="P2147" i="9" s="1"/>
  <c r="O2145" i="9"/>
  <c r="P2145" i="9" s="1"/>
  <c r="O2143" i="9"/>
  <c r="P2143" i="9" s="1"/>
  <c r="O2141" i="9"/>
  <c r="P2141" i="9" s="1"/>
  <c r="O2139" i="9"/>
  <c r="P2139" i="9" s="1"/>
  <c r="O2137" i="9"/>
  <c r="P2137" i="9" s="1"/>
  <c r="O2135" i="9"/>
  <c r="P2135" i="9" s="1"/>
  <c r="O2133" i="9"/>
  <c r="P2133" i="9" s="1"/>
  <c r="O2131" i="9"/>
  <c r="P2131" i="9" s="1"/>
  <c r="O2129" i="9"/>
  <c r="P2129" i="9" s="1"/>
  <c r="O2127" i="9"/>
  <c r="P2127" i="9" s="1"/>
  <c r="O2125" i="9"/>
  <c r="P2125" i="9" s="1"/>
  <c r="O2123" i="9"/>
  <c r="P2123" i="9" s="1"/>
  <c r="O2121" i="9"/>
  <c r="P2121" i="9" s="1"/>
  <c r="O2119" i="9"/>
  <c r="P2119" i="9" s="1"/>
  <c r="O2117" i="9"/>
  <c r="P2117" i="9" s="1"/>
  <c r="O2115" i="9"/>
  <c r="P2115" i="9" s="1"/>
  <c r="O2113" i="9"/>
  <c r="P2113" i="9" s="1"/>
  <c r="O2111" i="9"/>
  <c r="P2111" i="9" s="1"/>
  <c r="O2109" i="9"/>
  <c r="P2109" i="9" s="1"/>
  <c r="O2107" i="9"/>
  <c r="P2107" i="9" s="1"/>
  <c r="O2105" i="9"/>
  <c r="P2105" i="9" s="1"/>
  <c r="O2103" i="9"/>
  <c r="P2103" i="9" s="1"/>
  <c r="O2101" i="9"/>
  <c r="P2101" i="9" s="1"/>
  <c r="O2099" i="9"/>
  <c r="P2099" i="9" s="1"/>
  <c r="O2097" i="9"/>
  <c r="P2097" i="9" s="1"/>
  <c r="O2095" i="9"/>
  <c r="P2095" i="9" s="1"/>
  <c r="O2093" i="9"/>
  <c r="P2093" i="9" s="1"/>
  <c r="O2091" i="9"/>
  <c r="P2091" i="9" s="1"/>
  <c r="O2089" i="9"/>
  <c r="P2089" i="9" s="1"/>
  <c r="O2087" i="9"/>
  <c r="P2087" i="9" s="1"/>
  <c r="O2085" i="9"/>
  <c r="P2085" i="9" s="1"/>
  <c r="O2083" i="9"/>
  <c r="P2083" i="9" s="1"/>
  <c r="O2081" i="9"/>
  <c r="P2081" i="9" s="1"/>
  <c r="O2079" i="9"/>
  <c r="P2079" i="9" s="1"/>
  <c r="O2077" i="9"/>
  <c r="P2077" i="9" s="1"/>
  <c r="O2075" i="9"/>
  <c r="P2075" i="9" s="1"/>
  <c r="O2073" i="9"/>
  <c r="P2073" i="9" s="1"/>
  <c r="O2071" i="9"/>
  <c r="P2071" i="9" s="1"/>
  <c r="O2069" i="9"/>
  <c r="P2069" i="9" s="1"/>
  <c r="O2067" i="9"/>
  <c r="P2067" i="9" s="1"/>
  <c r="O2065" i="9"/>
  <c r="P2065" i="9" s="1"/>
  <c r="O2063" i="9"/>
  <c r="P2063" i="9" s="1"/>
  <c r="O2061" i="9"/>
  <c r="P2061" i="9" s="1"/>
  <c r="O2059" i="9"/>
  <c r="P2059" i="9" s="1"/>
  <c r="O2057" i="9"/>
  <c r="P2057" i="9" s="1"/>
  <c r="O2055" i="9"/>
  <c r="P2055" i="9" s="1"/>
  <c r="O2053" i="9"/>
  <c r="P2053" i="9" s="1"/>
  <c r="O2051" i="9"/>
  <c r="P2051" i="9" s="1"/>
  <c r="O2049" i="9"/>
  <c r="P2049" i="9" s="1"/>
  <c r="O2047" i="9"/>
  <c r="P2047" i="9" s="1"/>
  <c r="O2045" i="9"/>
  <c r="P2045" i="9" s="1"/>
  <c r="O2043" i="9"/>
  <c r="P2043" i="9" s="1"/>
  <c r="O2041" i="9"/>
  <c r="P2041" i="9" s="1"/>
  <c r="O2039" i="9"/>
  <c r="P2039" i="9" s="1"/>
  <c r="O2036" i="9"/>
  <c r="P2036" i="9" s="1"/>
  <c r="O2034" i="9"/>
  <c r="P2034" i="9" s="1"/>
  <c r="O2032" i="9"/>
  <c r="P2032" i="9" s="1"/>
  <c r="O2030" i="9"/>
  <c r="P2030" i="9" s="1"/>
  <c r="O2028" i="9"/>
  <c r="P2028" i="9" s="1"/>
  <c r="O2026" i="9"/>
  <c r="P2026" i="9" s="1"/>
  <c r="O2024" i="9"/>
  <c r="P2024" i="9" s="1"/>
  <c r="O2022" i="9"/>
  <c r="P2022" i="9" s="1"/>
  <c r="O2020" i="9"/>
  <c r="P2020" i="9" s="1"/>
  <c r="O2018" i="9"/>
  <c r="P2018" i="9" s="1"/>
  <c r="O2016" i="9"/>
  <c r="P2016" i="9" s="1"/>
  <c r="O2014" i="9"/>
  <c r="P2014" i="9" s="1"/>
  <c r="O2012" i="9"/>
  <c r="P2012" i="9" s="1"/>
  <c r="O2010" i="9"/>
  <c r="P2010" i="9" s="1"/>
  <c r="O2008" i="9"/>
  <c r="P2008" i="9" s="1"/>
  <c r="O2006" i="9"/>
  <c r="P2006" i="9" s="1"/>
  <c r="O2004" i="9"/>
  <c r="P2004" i="9" s="1"/>
  <c r="O2002" i="9"/>
  <c r="P2002" i="9" s="1"/>
  <c r="O2000" i="9"/>
  <c r="P2000" i="9" s="1"/>
  <c r="O1998" i="9"/>
  <c r="P1998" i="9" s="1"/>
  <c r="O1996" i="9"/>
  <c r="P1996" i="9" s="1"/>
  <c r="O2460" i="9"/>
  <c r="P2460" i="9" s="1"/>
  <c r="S2459" i="9"/>
  <c r="O2458" i="9"/>
  <c r="P2458" i="9" s="1"/>
  <c r="S2457" i="9"/>
  <c r="O2456" i="9"/>
  <c r="P2456" i="9" s="1"/>
  <c r="Q2454" i="9"/>
  <c r="R2453" i="9"/>
  <c r="S2452" i="9"/>
  <c r="Q2450" i="9"/>
  <c r="R2449" i="9"/>
  <c r="S2448" i="9"/>
  <c r="Q2446" i="9"/>
  <c r="R2445" i="9"/>
  <c r="S2444" i="9"/>
  <c r="Q2442" i="9"/>
  <c r="R2441" i="9"/>
  <c r="S2440" i="9"/>
  <c r="Q2438" i="9"/>
  <c r="R2437" i="9"/>
  <c r="S2436" i="9"/>
  <c r="Q2434" i="9"/>
  <c r="R2433" i="9"/>
  <c r="S2432" i="9"/>
  <c r="Q2430" i="9"/>
  <c r="R2429" i="9"/>
  <c r="S2428" i="9"/>
  <c r="Q2426" i="9"/>
  <c r="R2425" i="9"/>
  <c r="S2424" i="9"/>
  <c r="S2422" i="9"/>
  <c r="O2422" i="9"/>
  <c r="P2422" i="9" s="1"/>
  <c r="S2421" i="9"/>
  <c r="S2420" i="9"/>
  <c r="O2420" i="9"/>
  <c r="P2420" i="9" s="1"/>
  <c r="S2419" i="9"/>
  <c r="S2418" i="9"/>
  <c r="O2418" i="9"/>
  <c r="P2418" i="9" s="1"/>
  <c r="S2417" i="9"/>
  <c r="S2416" i="9"/>
  <c r="O2416" i="9"/>
  <c r="P2416" i="9" s="1"/>
  <c r="S2415" i="9"/>
  <c r="S2414" i="9"/>
  <c r="O2414" i="9"/>
  <c r="P2414" i="9" s="1"/>
  <c r="S2413" i="9"/>
  <c r="S2412" i="9"/>
  <c r="O2412" i="9"/>
  <c r="P2412" i="9" s="1"/>
  <c r="S2411" i="9"/>
  <c r="S2410" i="9"/>
  <c r="O2410" i="9"/>
  <c r="P2410" i="9" s="1"/>
  <c r="S2409" i="9"/>
  <c r="S2408" i="9"/>
  <c r="O2408" i="9"/>
  <c r="P2408" i="9" s="1"/>
  <c r="S2407" i="9"/>
  <c r="S2406" i="9"/>
  <c r="O2406" i="9"/>
  <c r="P2406" i="9" s="1"/>
  <c r="S2405" i="9"/>
  <c r="S2404" i="9"/>
  <c r="O2404" i="9"/>
  <c r="P2404" i="9" s="1"/>
  <c r="S2403" i="9"/>
  <c r="S2402" i="9"/>
  <c r="O2402" i="9"/>
  <c r="P2402" i="9" s="1"/>
  <c r="S2401" i="9"/>
  <c r="S2400" i="9"/>
  <c r="O2400" i="9"/>
  <c r="P2400" i="9" s="1"/>
  <c r="S2399" i="9"/>
  <c r="S2398" i="9"/>
  <c r="O2398" i="9"/>
  <c r="P2398" i="9" s="1"/>
  <c r="S2397" i="9"/>
  <c r="S2396" i="9"/>
  <c r="O2396" i="9"/>
  <c r="P2396" i="9" s="1"/>
  <c r="S2395" i="9"/>
  <c r="S2394" i="9"/>
  <c r="O2394" i="9"/>
  <c r="P2394" i="9" s="1"/>
  <c r="S2393" i="9"/>
  <c r="S2392" i="9"/>
  <c r="O2392" i="9"/>
  <c r="P2392" i="9" s="1"/>
  <c r="S2391" i="9"/>
  <c r="S2390" i="9"/>
  <c r="O2390" i="9"/>
  <c r="P2390" i="9" s="1"/>
  <c r="S2389" i="9"/>
  <c r="S2388" i="9"/>
  <c r="O2388" i="9"/>
  <c r="P2388" i="9" s="1"/>
  <c r="S2387" i="9"/>
  <c r="S2386" i="9"/>
  <c r="O2386" i="9"/>
  <c r="P2386" i="9" s="1"/>
  <c r="S2385" i="9"/>
  <c r="S2384" i="9"/>
  <c r="O2384" i="9"/>
  <c r="P2384" i="9" s="1"/>
  <c r="S2383" i="9"/>
  <c r="S2382" i="9"/>
  <c r="O2382" i="9"/>
  <c r="P2382" i="9" s="1"/>
  <c r="S2381" i="9"/>
  <c r="S2380" i="9"/>
  <c r="O2380" i="9"/>
  <c r="P2380" i="9" s="1"/>
  <c r="S2379" i="9"/>
  <c r="S2378" i="9"/>
  <c r="O2378" i="9"/>
  <c r="P2378" i="9" s="1"/>
  <c r="S2377" i="9"/>
  <c r="S2376" i="9"/>
  <c r="O2376" i="9"/>
  <c r="P2376" i="9" s="1"/>
  <c r="S2375" i="9"/>
  <c r="S2374" i="9"/>
  <c r="O2374" i="9"/>
  <c r="P2374" i="9" s="1"/>
  <c r="S2373" i="9"/>
  <c r="S2372" i="9"/>
  <c r="O2372" i="9"/>
  <c r="P2372" i="9" s="1"/>
  <c r="S2371" i="9"/>
  <c r="S2370" i="9"/>
  <c r="O2370" i="9"/>
  <c r="P2370" i="9" s="1"/>
  <c r="S2369" i="9"/>
  <c r="S2368" i="9"/>
  <c r="O2368" i="9"/>
  <c r="P2368" i="9" s="1"/>
  <c r="S2367" i="9"/>
  <c r="S2366" i="9"/>
  <c r="O2366" i="9"/>
  <c r="P2366" i="9" s="1"/>
  <c r="S2365" i="9"/>
  <c r="S2364" i="9"/>
  <c r="O2364" i="9"/>
  <c r="P2364" i="9" s="1"/>
  <c r="S2363" i="9"/>
  <c r="S2362" i="9"/>
  <c r="O2362" i="9"/>
  <c r="P2362" i="9" s="1"/>
  <c r="S2361" i="9"/>
  <c r="S2360" i="9"/>
  <c r="O2360" i="9"/>
  <c r="P2360" i="9" s="1"/>
  <c r="S2359" i="9"/>
  <c r="S2358" i="9"/>
  <c r="O2358" i="9"/>
  <c r="P2358" i="9" s="1"/>
  <c r="S2357" i="9"/>
  <c r="S2356" i="9"/>
  <c r="O2356" i="9"/>
  <c r="P2356" i="9" s="1"/>
  <c r="S2355" i="9"/>
  <c r="S2354" i="9"/>
  <c r="O2354" i="9"/>
  <c r="P2354" i="9" s="1"/>
  <c r="S2353" i="9"/>
  <c r="S2352" i="9"/>
  <c r="O2352" i="9"/>
  <c r="P2352" i="9" s="1"/>
  <c r="S2351" i="9"/>
  <c r="S2350" i="9"/>
  <c r="O2350" i="9"/>
  <c r="P2350" i="9" s="1"/>
  <c r="S2349" i="9"/>
  <c r="S2348" i="9"/>
  <c r="O2348" i="9"/>
  <c r="P2348" i="9" s="1"/>
  <c r="S2347" i="9"/>
  <c r="S2346" i="9"/>
  <c r="O2346" i="9"/>
  <c r="P2346" i="9" s="1"/>
  <c r="S2345" i="9"/>
  <c r="S2344" i="9"/>
  <c r="O2344" i="9"/>
  <c r="P2344" i="9" s="1"/>
  <c r="S2343" i="9"/>
  <c r="S2342" i="9"/>
  <c r="O2342" i="9"/>
  <c r="P2342" i="9" s="1"/>
  <c r="S2341" i="9"/>
  <c r="S2340" i="9"/>
  <c r="O2340" i="9"/>
  <c r="P2340" i="9" s="1"/>
  <c r="S2339" i="9"/>
  <c r="S2338" i="9"/>
  <c r="O2338" i="9"/>
  <c r="P2338" i="9" s="1"/>
  <c r="S2337" i="9"/>
  <c r="S2336" i="9"/>
  <c r="O2336" i="9"/>
  <c r="P2336" i="9" s="1"/>
  <c r="S2335" i="9"/>
  <c r="S2334" i="9"/>
  <c r="O2334" i="9"/>
  <c r="P2334" i="9" s="1"/>
  <c r="S2333" i="9"/>
  <c r="S2332" i="9"/>
  <c r="O2332" i="9"/>
  <c r="P2332" i="9" s="1"/>
  <c r="S2331" i="9"/>
  <c r="S2330" i="9"/>
  <c r="O2330" i="9"/>
  <c r="P2330" i="9" s="1"/>
  <c r="S2329" i="9"/>
  <c r="S2328" i="9"/>
  <c r="O2328" i="9"/>
  <c r="P2328" i="9" s="1"/>
  <c r="S2327" i="9"/>
  <c r="S2326" i="9"/>
  <c r="O2326" i="9"/>
  <c r="P2326" i="9" s="1"/>
  <c r="S2325" i="9"/>
  <c r="S2324" i="9"/>
  <c r="O2324" i="9"/>
  <c r="P2324" i="9" s="1"/>
  <c r="S2323" i="9"/>
  <c r="S2322" i="9"/>
  <c r="O2322" i="9"/>
  <c r="P2322" i="9" s="1"/>
  <c r="S2321" i="9"/>
  <c r="S2320" i="9"/>
  <c r="O2320" i="9"/>
  <c r="P2320" i="9" s="1"/>
  <c r="S2319" i="9"/>
  <c r="S2318" i="9"/>
  <c r="O2318" i="9"/>
  <c r="P2318" i="9" s="1"/>
  <c r="S2317" i="9"/>
  <c r="S2316" i="9"/>
  <c r="O2316" i="9"/>
  <c r="P2316" i="9" s="1"/>
  <c r="S2315" i="9"/>
  <c r="S2314" i="9"/>
  <c r="O2314" i="9"/>
  <c r="P2314" i="9" s="1"/>
  <c r="S2313" i="9"/>
  <c r="S2312" i="9"/>
  <c r="O2312" i="9"/>
  <c r="P2312" i="9" s="1"/>
  <c r="S2311" i="9"/>
  <c r="S2310" i="9"/>
  <c r="O2310" i="9"/>
  <c r="P2310" i="9" s="1"/>
  <c r="S2309" i="9"/>
  <c r="S2308" i="9"/>
  <c r="O2308" i="9"/>
  <c r="P2308" i="9" s="1"/>
  <c r="S2307" i="9"/>
  <c r="S2306" i="9"/>
  <c r="O2306" i="9"/>
  <c r="P2306" i="9" s="1"/>
  <c r="S2305" i="9"/>
  <c r="S2304" i="9"/>
  <c r="O2304" i="9"/>
  <c r="P2304" i="9" s="1"/>
  <c r="S2303" i="9"/>
  <c r="S2302" i="9"/>
  <c r="O2302" i="9"/>
  <c r="P2302" i="9" s="1"/>
  <c r="S2301" i="9"/>
  <c r="S2300" i="9"/>
  <c r="O2300" i="9"/>
  <c r="P2300" i="9" s="1"/>
  <c r="S2299" i="9"/>
  <c r="S2298" i="9"/>
  <c r="O2298" i="9"/>
  <c r="P2298" i="9" s="1"/>
  <c r="S2297" i="9"/>
  <c r="S2296" i="9"/>
  <c r="O2296" i="9"/>
  <c r="P2296" i="9" s="1"/>
  <c r="S2295" i="9"/>
  <c r="S2294" i="9"/>
  <c r="O2294" i="9"/>
  <c r="P2294" i="9" s="1"/>
  <c r="S2293" i="9"/>
  <c r="S2292" i="9"/>
  <c r="O2292" i="9"/>
  <c r="P2292" i="9" s="1"/>
  <c r="S2291" i="9"/>
  <c r="S2290" i="9"/>
  <c r="O2290" i="9"/>
  <c r="P2290" i="9" s="1"/>
  <c r="S2289" i="9"/>
  <c r="S2288" i="9"/>
  <c r="O2288" i="9"/>
  <c r="P2288" i="9" s="1"/>
  <c r="S2287" i="9"/>
  <c r="S2286" i="9"/>
  <c r="O2286" i="9"/>
  <c r="P2286" i="9" s="1"/>
  <c r="S2285" i="9"/>
  <c r="S2284" i="9"/>
  <c r="O2284" i="9"/>
  <c r="P2284" i="9" s="1"/>
  <c r="S2283" i="9"/>
  <c r="S2282" i="9"/>
  <c r="O2282" i="9"/>
  <c r="P2282" i="9" s="1"/>
  <c r="S2281" i="9"/>
  <c r="S2280" i="9"/>
  <c r="O2280" i="9"/>
  <c r="P2280" i="9" s="1"/>
  <c r="S2279" i="9"/>
  <c r="S2278" i="9"/>
  <c r="O2278" i="9"/>
  <c r="P2278" i="9" s="1"/>
  <c r="S2277" i="9"/>
  <c r="S2276" i="9"/>
  <c r="O2276" i="9"/>
  <c r="P2276" i="9" s="1"/>
  <c r="S2275" i="9"/>
  <c r="S2274" i="9"/>
  <c r="O2274" i="9"/>
  <c r="P2274" i="9" s="1"/>
  <c r="S2273" i="9"/>
  <c r="S2272" i="9"/>
  <c r="O2272" i="9"/>
  <c r="P2272" i="9" s="1"/>
  <c r="S2271" i="9"/>
  <c r="S2270" i="9"/>
  <c r="O2270" i="9"/>
  <c r="P2270" i="9" s="1"/>
  <c r="S2269" i="9"/>
  <c r="S2268" i="9"/>
  <c r="O2268" i="9"/>
  <c r="P2268" i="9" s="1"/>
  <c r="S2267" i="9"/>
  <c r="S2266" i="9"/>
  <c r="O2266" i="9"/>
  <c r="P2266" i="9" s="1"/>
  <c r="S2265" i="9"/>
  <c r="S2264" i="9"/>
  <c r="O2264" i="9"/>
  <c r="P2264" i="9" s="1"/>
  <c r="S2263" i="9"/>
  <c r="S2262" i="9"/>
  <c r="O2262" i="9"/>
  <c r="P2262" i="9" s="1"/>
  <c r="S2261" i="9"/>
  <c r="S2260" i="9"/>
  <c r="O2260" i="9"/>
  <c r="P2260" i="9" s="1"/>
  <c r="S2259" i="9"/>
  <c r="S2258" i="9"/>
  <c r="O2258" i="9"/>
  <c r="P2258" i="9" s="1"/>
  <c r="S2257" i="9"/>
  <c r="S2256" i="9"/>
  <c r="O2256" i="9"/>
  <c r="P2256" i="9" s="1"/>
  <c r="S2255" i="9"/>
  <c r="S2254" i="9"/>
  <c r="O2254" i="9"/>
  <c r="P2254" i="9" s="1"/>
  <c r="S2253" i="9"/>
  <c r="S2252" i="9"/>
  <c r="O2252" i="9"/>
  <c r="P2252" i="9" s="1"/>
  <c r="S2251" i="9"/>
  <c r="S2250" i="9"/>
  <c r="O2250" i="9"/>
  <c r="P2250" i="9" s="1"/>
  <c r="S2249" i="9"/>
  <c r="S2248" i="9"/>
  <c r="O2248" i="9"/>
  <c r="P2248" i="9" s="1"/>
  <c r="S2247" i="9"/>
  <c r="S2246" i="9"/>
  <c r="O2246" i="9"/>
  <c r="P2246" i="9" s="1"/>
  <c r="S2245" i="9"/>
  <c r="S2244" i="9"/>
  <c r="O2244" i="9"/>
  <c r="P2244" i="9" s="1"/>
  <c r="S2243" i="9"/>
  <c r="S2242" i="9"/>
  <c r="O2242" i="9"/>
  <c r="P2242" i="9" s="1"/>
  <c r="S2241" i="9"/>
  <c r="S2240" i="9"/>
  <c r="O2240" i="9"/>
  <c r="P2240" i="9" s="1"/>
  <c r="S2239" i="9"/>
  <c r="S2238" i="9"/>
  <c r="O2238" i="9"/>
  <c r="P2238" i="9" s="1"/>
  <c r="S2237" i="9"/>
  <c r="S2236" i="9"/>
  <c r="O2236" i="9"/>
  <c r="P2236" i="9" s="1"/>
  <c r="S2235" i="9"/>
  <c r="S2234" i="9"/>
  <c r="O2234" i="9"/>
  <c r="P2234" i="9" s="1"/>
  <c r="S2233" i="9"/>
  <c r="S2232" i="9"/>
  <c r="O2232" i="9"/>
  <c r="P2232" i="9" s="1"/>
  <c r="S2231" i="9"/>
  <c r="S2230" i="9"/>
  <c r="O2230" i="9"/>
  <c r="P2230" i="9" s="1"/>
  <c r="S2229" i="9"/>
  <c r="S2228" i="9"/>
  <c r="O2228" i="9"/>
  <c r="P2228" i="9" s="1"/>
  <c r="S2227" i="9"/>
  <c r="S2226" i="9"/>
  <c r="O2226" i="9"/>
  <c r="P2226" i="9" s="1"/>
  <c r="S2225" i="9"/>
  <c r="S2224" i="9"/>
  <c r="O2224" i="9"/>
  <c r="P2224" i="9" s="1"/>
  <c r="S2223" i="9"/>
  <c r="S2222" i="9"/>
  <c r="O2222" i="9"/>
  <c r="P2222" i="9" s="1"/>
  <c r="S2221" i="9"/>
  <c r="S2220" i="9"/>
  <c r="O2220" i="9"/>
  <c r="P2220" i="9" s="1"/>
  <c r="S2219" i="9"/>
  <c r="S2218" i="9"/>
  <c r="O2218" i="9"/>
  <c r="P2218" i="9" s="1"/>
  <c r="S2217" i="9"/>
  <c r="S2216" i="9"/>
  <c r="O2216" i="9"/>
  <c r="P2216" i="9" s="1"/>
  <c r="S2215" i="9"/>
  <c r="S2214" i="9"/>
  <c r="O2214" i="9"/>
  <c r="P2214" i="9" s="1"/>
  <c r="S2213" i="9"/>
  <c r="S2212" i="9"/>
  <c r="O2212" i="9"/>
  <c r="P2212" i="9" s="1"/>
  <c r="S2211" i="9"/>
  <c r="S2210" i="9"/>
  <c r="O2210" i="9"/>
  <c r="P2210" i="9" s="1"/>
  <c r="S2209" i="9"/>
  <c r="S2208" i="9"/>
  <c r="O2208" i="9"/>
  <c r="P2208" i="9" s="1"/>
  <c r="S2207" i="9"/>
  <c r="S2206" i="9"/>
  <c r="O2206" i="9"/>
  <c r="P2206" i="9" s="1"/>
  <c r="S2205" i="9"/>
  <c r="S2204" i="9"/>
  <c r="O2204" i="9"/>
  <c r="P2204" i="9" s="1"/>
  <c r="S2203" i="9"/>
  <c r="S2202" i="9"/>
  <c r="O2202" i="9"/>
  <c r="P2202" i="9" s="1"/>
  <c r="S2201" i="9"/>
  <c r="S2200" i="9"/>
  <c r="O2200" i="9"/>
  <c r="P2200" i="9" s="1"/>
  <c r="S2199" i="9"/>
  <c r="S2198" i="9"/>
  <c r="O2198" i="9"/>
  <c r="P2198" i="9" s="1"/>
  <c r="S2197" i="9"/>
  <c r="S2196" i="9"/>
  <c r="O2196" i="9"/>
  <c r="P2196" i="9" s="1"/>
  <c r="S2195" i="9"/>
  <c r="S2194" i="9"/>
  <c r="O2194" i="9"/>
  <c r="P2194" i="9" s="1"/>
  <c r="S2193" i="9"/>
  <c r="S2192" i="9"/>
  <c r="O2192" i="9"/>
  <c r="P2192" i="9" s="1"/>
  <c r="S2191" i="9"/>
  <c r="S2190" i="9"/>
  <c r="O2190" i="9"/>
  <c r="P2190" i="9" s="1"/>
  <c r="S2189" i="9"/>
  <c r="S2188" i="9"/>
  <c r="O2188" i="9"/>
  <c r="P2188" i="9" s="1"/>
  <c r="S2187" i="9"/>
  <c r="S2186" i="9"/>
  <c r="O2186" i="9"/>
  <c r="P2186" i="9" s="1"/>
  <c r="S2185" i="9"/>
  <c r="S2184" i="9"/>
  <c r="O2184" i="9"/>
  <c r="P2184" i="9" s="1"/>
  <c r="S2183" i="9"/>
  <c r="S2182" i="9"/>
  <c r="O2182" i="9"/>
  <c r="P2182" i="9" s="1"/>
  <c r="S2181" i="9"/>
  <c r="S2180" i="9"/>
  <c r="O2180" i="9"/>
  <c r="P2180" i="9" s="1"/>
  <c r="S2179" i="9"/>
  <c r="S2178" i="9"/>
  <c r="O2178" i="9"/>
  <c r="P2178" i="9" s="1"/>
  <c r="S2177" i="9"/>
  <c r="S2176" i="9"/>
  <c r="O2176" i="9"/>
  <c r="P2176" i="9" s="1"/>
  <c r="S2175" i="9"/>
  <c r="S2174" i="9"/>
  <c r="O2174" i="9"/>
  <c r="P2174" i="9" s="1"/>
  <c r="S2173" i="9"/>
  <c r="S2172" i="9"/>
  <c r="O2172" i="9"/>
  <c r="P2172" i="9" s="1"/>
  <c r="S2171" i="9"/>
  <c r="S2170" i="9"/>
  <c r="O2170" i="9"/>
  <c r="P2170" i="9" s="1"/>
  <c r="S2169" i="9"/>
  <c r="S2168" i="9"/>
  <c r="O2168" i="9"/>
  <c r="P2168" i="9" s="1"/>
  <c r="S2167" i="9"/>
  <c r="S2166" i="9"/>
  <c r="O2166" i="9"/>
  <c r="P2166" i="9" s="1"/>
  <c r="S2165" i="9"/>
  <c r="S2164" i="9"/>
  <c r="O2164" i="9"/>
  <c r="P2164" i="9" s="1"/>
  <c r="S2163" i="9"/>
  <c r="S2162" i="9"/>
  <c r="O2162" i="9"/>
  <c r="P2162" i="9" s="1"/>
  <c r="S2161" i="9"/>
  <c r="S2160" i="9"/>
  <c r="O2160" i="9"/>
  <c r="P2160" i="9" s="1"/>
  <c r="S2159" i="9"/>
  <c r="S2158" i="9"/>
  <c r="O2158" i="9"/>
  <c r="P2158" i="9" s="1"/>
  <c r="S2157" i="9"/>
  <c r="S2156" i="9"/>
  <c r="O2156" i="9"/>
  <c r="P2156" i="9" s="1"/>
  <c r="S2155" i="9"/>
  <c r="S2154" i="9"/>
  <c r="O2154" i="9"/>
  <c r="P2154" i="9" s="1"/>
  <c r="S2153" i="9"/>
  <c r="S2152" i="9"/>
  <c r="O2152" i="9"/>
  <c r="P2152" i="9" s="1"/>
  <c r="S2151" i="9"/>
  <c r="S2150" i="9"/>
  <c r="O2150" i="9"/>
  <c r="P2150" i="9" s="1"/>
  <c r="S2149" i="9"/>
  <c r="S2148" i="9"/>
  <c r="O2148" i="9"/>
  <c r="P2148" i="9" s="1"/>
  <c r="S2147" i="9"/>
  <c r="S2146" i="9"/>
  <c r="O2146" i="9"/>
  <c r="P2146" i="9" s="1"/>
  <c r="S2145" i="9"/>
  <c r="S2144" i="9"/>
  <c r="O2144" i="9"/>
  <c r="P2144" i="9" s="1"/>
  <c r="S2143" i="9"/>
  <c r="S2142" i="9"/>
  <c r="O2142" i="9"/>
  <c r="P2142" i="9" s="1"/>
  <c r="S2141" i="9"/>
  <c r="S2140" i="9"/>
  <c r="O2140" i="9"/>
  <c r="P2140" i="9" s="1"/>
  <c r="S2139" i="9"/>
  <c r="S2138" i="9"/>
  <c r="O2138" i="9"/>
  <c r="P2138" i="9" s="1"/>
  <c r="S2137" i="9"/>
  <c r="S2136" i="9"/>
  <c r="O2136" i="9"/>
  <c r="P2136" i="9" s="1"/>
  <c r="S2134" i="9"/>
  <c r="S2130" i="9"/>
  <c r="S2126" i="9"/>
  <c r="O2124" i="9"/>
  <c r="P2124" i="9" s="1"/>
  <c r="S2123" i="9"/>
  <c r="O2122" i="9"/>
  <c r="P2122" i="9" s="1"/>
  <c r="Q2121" i="9"/>
  <c r="R2120" i="9"/>
  <c r="S2119" i="9"/>
  <c r="O2118" i="9"/>
  <c r="P2118" i="9" s="1"/>
  <c r="Q2117" i="9"/>
  <c r="R2116" i="9"/>
  <c r="S2115" i="9"/>
  <c r="O2114" i="9"/>
  <c r="P2114" i="9" s="1"/>
  <c r="Q2113" i="9"/>
  <c r="R2112" i="9"/>
  <c r="S2111" i="9"/>
  <c r="O2110" i="9"/>
  <c r="P2110" i="9" s="1"/>
  <c r="Q2109" i="9"/>
  <c r="R2108" i="9"/>
  <c r="S2107" i="9"/>
  <c r="O2106" i="9"/>
  <c r="P2106" i="9" s="1"/>
  <c r="Q2105" i="9"/>
  <c r="R2104" i="9"/>
  <c r="S2103" i="9"/>
  <c r="O2102" i="9"/>
  <c r="P2102" i="9" s="1"/>
  <c r="Q2101" i="9"/>
  <c r="R2100" i="9"/>
  <c r="S2099" i="9"/>
  <c r="O2098" i="9"/>
  <c r="P2098" i="9" s="1"/>
  <c r="Q2097" i="9"/>
  <c r="R2096" i="9"/>
  <c r="S2095" i="9"/>
  <c r="O2094" i="9"/>
  <c r="P2094" i="9" s="1"/>
  <c r="Q2093" i="9"/>
  <c r="R2092" i="9"/>
  <c r="S2091" i="9"/>
  <c r="O2090" i="9"/>
  <c r="P2090" i="9" s="1"/>
  <c r="Q2089" i="9"/>
  <c r="R2088" i="9"/>
  <c r="S2087" i="9"/>
  <c r="O2086" i="9"/>
  <c r="P2086" i="9" s="1"/>
  <c r="Q2085" i="9"/>
  <c r="R2084" i="9"/>
  <c r="S2083" i="9"/>
  <c r="O2082" i="9"/>
  <c r="P2082" i="9" s="1"/>
  <c r="Q2081" i="9"/>
  <c r="R2080" i="9"/>
  <c r="S2079" i="9"/>
  <c r="O2078" i="9"/>
  <c r="P2078" i="9" s="1"/>
  <c r="Q2077" i="9"/>
  <c r="R2076" i="9"/>
  <c r="S2075" i="9"/>
  <c r="O2074" i="9"/>
  <c r="P2074" i="9" s="1"/>
  <c r="Q2073" i="9"/>
  <c r="R2072" i="9"/>
  <c r="S2071" i="9"/>
  <c r="O2070" i="9"/>
  <c r="P2070" i="9" s="1"/>
  <c r="Q2069" i="9"/>
  <c r="R2068" i="9"/>
  <c r="S2067" i="9"/>
  <c r="O2066" i="9"/>
  <c r="P2066" i="9" s="1"/>
  <c r="Q2065" i="9"/>
  <c r="R2064" i="9"/>
  <c r="S2063" i="9"/>
  <c r="O2062" i="9"/>
  <c r="P2062" i="9" s="1"/>
  <c r="Q2061" i="9"/>
  <c r="R2060" i="9"/>
  <c r="S2059" i="9"/>
  <c r="O2058" i="9"/>
  <c r="P2058" i="9" s="1"/>
  <c r="Q2057" i="9"/>
  <c r="R2056" i="9"/>
  <c r="S2055" i="9"/>
  <c r="O2054" i="9"/>
  <c r="P2054" i="9" s="1"/>
  <c r="Q2053" i="9"/>
  <c r="R2052" i="9"/>
  <c r="S2051" i="9"/>
  <c r="O2050" i="9"/>
  <c r="P2050" i="9" s="1"/>
  <c r="Q2049" i="9"/>
  <c r="R2048" i="9"/>
  <c r="S2047" i="9"/>
  <c r="O2046" i="9"/>
  <c r="P2046" i="9" s="1"/>
  <c r="Q2045" i="9"/>
  <c r="R2044" i="9"/>
  <c r="S2043" i="9"/>
  <c r="O2042" i="9"/>
  <c r="P2042" i="9" s="1"/>
  <c r="Q2041" i="9"/>
  <c r="R2040" i="9"/>
  <c r="S2039" i="9"/>
  <c r="O2038" i="9"/>
  <c r="P2038" i="9" s="1"/>
  <c r="Q2037" i="9"/>
  <c r="R2036" i="9"/>
  <c r="S2035" i="9"/>
  <c r="Q2033" i="9"/>
  <c r="R2032" i="9"/>
  <c r="S2031" i="9"/>
  <c r="Q2029" i="9"/>
  <c r="R2028" i="9"/>
  <c r="S2027" i="9"/>
  <c r="Q2025" i="9"/>
  <c r="R2024" i="9"/>
  <c r="S2023" i="9"/>
  <c r="Q2021" i="9"/>
  <c r="R2020" i="9"/>
  <c r="S2019" i="9"/>
  <c r="Q2017" i="9"/>
  <c r="R2016" i="9"/>
  <c r="S2015" i="9"/>
  <c r="Q2013" i="9"/>
  <c r="R2012" i="9"/>
  <c r="S2011" i="9"/>
  <c r="Q2009" i="9"/>
  <c r="R2008" i="9"/>
  <c r="S2007" i="9"/>
  <c r="Q2005" i="9"/>
  <c r="R2004" i="9"/>
  <c r="S2003" i="9"/>
  <c r="Q2001" i="9"/>
  <c r="R2000" i="9"/>
  <c r="S1999" i="9"/>
  <c r="Q1997" i="9"/>
  <c r="R1996" i="9"/>
  <c r="S1995" i="9"/>
  <c r="O1995" i="9"/>
  <c r="P1995" i="9" s="1"/>
  <c r="S1994" i="9"/>
  <c r="S1993" i="9"/>
  <c r="O1993" i="9"/>
  <c r="P1993" i="9" s="1"/>
  <c r="S1992" i="9"/>
  <c r="S1991" i="9"/>
  <c r="O1991" i="9"/>
  <c r="P1991" i="9" s="1"/>
  <c r="S1990" i="9"/>
  <c r="S1989" i="9"/>
  <c r="O1989" i="9"/>
  <c r="P1989" i="9" s="1"/>
  <c r="S1988" i="9"/>
  <c r="S1987" i="9"/>
  <c r="O1987" i="9"/>
  <c r="P1987" i="9" s="1"/>
  <c r="S1986" i="9"/>
  <c r="S1985" i="9"/>
  <c r="O1985" i="9"/>
  <c r="P1985" i="9" s="1"/>
  <c r="S1984" i="9"/>
  <c r="S1983" i="9"/>
  <c r="O1983" i="9"/>
  <c r="P1983" i="9" s="1"/>
  <c r="S1982" i="9"/>
  <c r="S1981" i="9"/>
  <c r="O1981" i="9"/>
  <c r="P1981" i="9" s="1"/>
  <c r="S1980" i="9"/>
  <c r="S1979" i="9"/>
  <c r="O1979" i="9"/>
  <c r="P1979" i="9" s="1"/>
  <c r="S1978" i="9"/>
  <c r="S1977" i="9"/>
  <c r="O1977" i="9"/>
  <c r="P1977" i="9" s="1"/>
  <c r="S1976" i="9"/>
  <c r="S1975" i="9"/>
  <c r="O1975" i="9"/>
  <c r="P1975" i="9" s="1"/>
  <c r="S1974" i="9"/>
  <c r="S1973" i="9"/>
  <c r="O1973" i="9"/>
  <c r="P1973" i="9" s="1"/>
  <c r="S1972" i="9"/>
  <c r="S1971" i="9"/>
  <c r="O1971" i="9"/>
  <c r="P1971" i="9" s="1"/>
  <c r="S1970" i="9"/>
  <c r="S1969" i="9"/>
  <c r="O1969" i="9"/>
  <c r="P1969" i="9" s="1"/>
  <c r="S1968" i="9"/>
  <c r="S1967" i="9"/>
  <c r="O1967" i="9"/>
  <c r="P1967" i="9" s="1"/>
  <c r="S1966" i="9"/>
  <c r="S1965" i="9"/>
  <c r="O1965" i="9"/>
  <c r="P1965" i="9" s="1"/>
  <c r="S1964" i="9"/>
  <c r="S1963" i="9"/>
  <c r="O1963" i="9"/>
  <c r="P1963" i="9" s="1"/>
  <c r="S1962" i="9"/>
  <c r="S1961" i="9"/>
  <c r="O1961" i="9"/>
  <c r="P1961" i="9" s="1"/>
  <c r="S1960" i="9"/>
  <c r="S1959" i="9"/>
  <c r="O1959" i="9"/>
  <c r="P1959" i="9" s="1"/>
  <c r="S1958" i="9"/>
  <c r="S1957" i="9"/>
  <c r="O1957" i="9"/>
  <c r="P1957" i="9" s="1"/>
  <c r="S1956" i="9"/>
  <c r="S1955" i="9"/>
  <c r="O1955" i="9"/>
  <c r="P1955" i="9" s="1"/>
  <c r="S1954" i="9"/>
  <c r="S1953" i="9"/>
  <c r="O1953" i="9"/>
  <c r="P1953" i="9" s="1"/>
  <c r="S1952" i="9"/>
  <c r="S1951" i="9"/>
  <c r="O1951" i="9"/>
  <c r="P1951" i="9" s="1"/>
  <c r="S1950" i="9"/>
  <c r="S1949" i="9"/>
  <c r="O1949" i="9"/>
  <c r="P1949" i="9" s="1"/>
  <c r="S1948" i="9"/>
  <c r="S1947" i="9"/>
  <c r="O1947" i="9"/>
  <c r="P1947" i="9" s="1"/>
  <c r="S1946" i="9"/>
  <c r="S1945" i="9"/>
  <c r="O1945" i="9"/>
  <c r="P1945" i="9" s="1"/>
  <c r="S1944" i="9"/>
  <c r="S1943" i="9"/>
  <c r="O1943" i="9"/>
  <c r="P1943" i="9" s="1"/>
  <c r="S1942" i="9"/>
  <c r="S1941" i="9"/>
  <c r="O1941" i="9"/>
  <c r="P1941" i="9" s="1"/>
  <c r="S1940" i="9"/>
  <c r="S1939" i="9"/>
  <c r="O1939" i="9"/>
  <c r="P1939" i="9" s="1"/>
  <c r="S1938" i="9"/>
  <c r="S1937" i="9"/>
  <c r="O1937" i="9"/>
  <c r="P1937" i="9" s="1"/>
  <c r="S1936" i="9"/>
  <c r="S1935" i="9"/>
  <c r="O1935" i="9"/>
  <c r="P1935" i="9" s="1"/>
  <c r="S1934" i="9"/>
  <c r="S1933" i="9"/>
  <c r="O1933" i="9"/>
  <c r="P1933" i="9" s="1"/>
  <c r="S1932" i="9"/>
  <c r="S1931" i="9"/>
  <c r="O1931" i="9"/>
  <c r="P1931" i="9" s="1"/>
  <c r="S1930" i="9"/>
  <c r="S1929" i="9"/>
  <c r="O1929" i="9"/>
  <c r="P1929" i="9" s="1"/>
  <c r="S1928" i="9"/>
  <c r="S1927" i="9"/>
  <c r="O1927" i="9"/>
  <c r="P1927" i="9" s="1"/>
  <c r="S1926" i="9"/>
  <c r="S1925" i="9"/>
  <c r="O1925" i="9"/>
  <c r="P1925" i="9" s="1"/>
  <c r="S1924" i="9"/>
  <c r="S1923" i="9"/>
  <c r="O1923" i="9"/>
  <c r="P1923" i="9" s="1"/>
  <c r="S1922" i="9"/>
  <c r="S1921" i="9"/>
  <c r="O1921" i="9"/>
  <c r="P1921" i="9" s="1"/>
  <c r="S1920" i="9"/>
  <c r="S1919" i="9"/>
  <c r="O1919" i="9"/>
  <c r="P1919" i="9" s="1"/>
  <c r="S1918" i="9"/>
  <c r="S1917" i="9"/>
  <c r="O1917" i="9"/>
  <c r="P1917" i="9" s="1"/>
  <c r="S1916" i="9"/>
  <c r="S1915" i="9"/>
  <c r="O1915" i="9"/>
  <c r="P1915" i="9" s="1"/>
  <c r="S1914" i="9"/>
  <c r="S1913" i="9"/>
  <c r="O1913" i="9"/>
  <c r="P1913" i="9" s="1"/>
  <c r="S1912" i="9"/>
  <c r="S1911" i="9"/>
  <c r="O1911" i="9"/>
  <c r="P1911" i="9" s="1"/>
  <c r="S1910" i="9"/>
  <c r="S1909" i="9"/>
  <c r="O1909" i="9"/>
  <c r="P1909" i="9" s="1"/>
  <c r="S1908" i="9"/>
  <c r="S1907" i="9"/>
  <c r="O1907" i="9"/>
  <c r="P1907" i="9" s="1"/>
  <c r="S1906" i="9"/>
  <c r="S1905" i="9"/>
  <c r="O1905" i="9"/>
  <c r="P1905" i="9" s="1"/>
  <c r="S1904" i="9"/>
  <c r="S1903" i="9"/>
  <c r="O1903" i="9"/>
  <c r="P1903" i="9" s="1"/>
  <c r="S1902" i="9"/>
  <c r="S1901" i="9"/>
  <c r="O1901" i="9"/>
  <c r="P1901" i="9" s="1"/>
  <c r="S1900" i="9"/>
  <c r="S1899" i="9"/>
  <c r="O1899" i="9"/>
  <c r="P1899" i="9" s="1"/>
  <c r="S1898" i="9"/>
  <c r="S1897" i="9"/>
  <c r="O1897" i="9"/>
  <c r="P1897" i="9" s="1"/>
  <c r="S1896" i="9"/>
  <c r="S1895" i="9"/>
  <c r="O1895" i="9"/>
  <c r="P1895" i="9" s="1"/>
  <c r="S1894" i="9"/>
  <c r="S1893" i="9"/>
  <c r="O1893" i="9"/>
  <c r="P1893" i="9" s="1"/>
  <c r="S1892" i="9"/>
  <c r="S1891" i="9"/>
  <c r="O1891" i="9"/>
  <c r="P1891" i="9" s="1"/>
  <c r="S1890" i="9"/>
  <c r="S1889" i="9"/>
  <c r="O1889" i="9"/>
  <c r="P1889" i="9" s="1"/>
  <c r="S1888" i="9"/>
  <c r="S1887" i="9"/>
  <c r="O1887" i="9"/>
  <c r="P1887" i="9" s="1"/>
  <c r="S1886" i="9"/>
  <c r="S1885" i="9"/>
  <c r="O1885" i="9"/>
  <c r="P1885" i="9" s="1"/>
  <c r="S1884" i="9"/>
  <c r="S1883" i="9"/>
  <c r="O1883" i="9"/>
  <c r="P1883" i="9" s="1"/>
  <c r="S1882" i="9"/>
  <c r="S1881" i="9"/>
  <c r="O1881" i="9"/>
  <c r="P1881" i="9" s="1"/>
  <c r="S1880" i="9"/>
  <c r="S1879" i="9"/>
  <c r="O1879" i="9"/>
  <c r="P1879" i="9" s="1"/>
  <c r="S1878" i="9"/>
  <c r="S1877" i="9"/>
  <c r="O1877" i="9"/>
  <c r="P1877" i="9" s="1"/>
  <c r="S1876" i="9"/>
  <c r="S1875" i="9"/>
  <c r="O1875" i="9"/>
  <c r="P1875" i="9" s="1"/>
  <c r="S1874" i="9"/>
  <c r="S1873" i="9"/>
  <c r="O1873" i="9"/>
  <c r="P1873" i="9" s="1"/>
  <c r="S1872" i="9"/>
  <c r="O1872" i="9"/>
  <c r="P1872" i="9" s="1"/>
  <c r="S1871" i="9"/>
  <c r="S1870" i="9"/>
  <c r="O1870" i="9"/>
  <c r="P1870" i="9" s="1"/>
  <c r="S1869" i="9"/>
  <c r="S1868" i="9"/>
  <c r="O1868" i="9"/>
  <c r="P1868" i="9" s="1"/>
  <c r="S1867" i="9"/>
  <c r="S1866" i="9"/>
  <c r="O1866" i="9"/>
  <c r="P1866" i="9" s="1"/>
  <c r="S1865" i="9"/>
  <c r="S1864" i="9"/>
  <c r="O1864" i="9"/>
  <c r="P1864" i="9" s="1"/>
  <c r="S1863" i="9"/>
  <c r="S1862" i="9"/>
  <c r="O1862" i="9"/>
  <c r="P1862" i="9" s="1"/>
  <c r="S1861" i="9"/>
  <c r="S1860" i="9"/>
  <c r="O1860" i="9"/>
  <c r="P1860" i="9" s="1"/>
  <c r="S1859" i="9"/>
  <c r="S1858" i="9"/>
  <c r="O1858" i="9"/>
  <c r="P1858" i="9" s="1"/>
  <c r="S1857" i="9"/>
  <c r="S1856" i="9"/>
  <c r="O1856" i="9"/>
  <c r="P1856" i="9" s="1"/>
  <c r="S1855" i="9"/>
  <c r="S1854" i="9"/>
  <c r="O1854" i="9"/>
  <c r="P1854" i="9" s="1"/>
  <c r="S1853" i="9"/>
  <c r="S1852" i="9"/>
  <c r="O1852" i="9"/>
  <c r="P1852" i="9" s="1"/>
  <c r="S1851" i="9"/>
  <c r="S1850" i="9"/>
  <c r="O1850" i="9"/>
  <c r="P1850" i="9" s="1"/>
  <c r="S1849" i="9"/>
  <c r="S1848" i="9"/>
  <c r="O1848" i="9"/>
  <c r="P1848" i="9" s="1"/>
  <c r="S1847" i="9"/>
  <c r="S1846" i="9"/>
  <c r="O1846" i="9"/>
  <c r="P1846" i="9" s="1"/>
  <c r="S1845" i="9"/>
  <c r="S1844" i="9"/>
  <c r="O1844" i="9"/>
  <c r="P1844" i="9" s="1"/>
  <c r="S1843" i="9"/>
  <c r="S1842" i="9"/>
  <c r="O1842" i="9"/>
  <c r="P1842" i="9" s="1"/>
  <c r="S1841" i="9"/>
  <c r="S1840" i="9"/>
  <c r="O1840" i="9"/>
  <c r="P1840" i="9" s="1"/>
  <c r="S1839" i="9"/>
  <c r="S1838" i="9"/>
  <c r="O1838" i="9"/>
  <c r="P1838" i="9" s="1"/>
  <c r="S1837" i="9"/>
  <c r="S1836" i="9"/>
  <c r="O1836" i="9"/>
  <c r="P1836" i="9" s="1"/>
  <c r="S1835" i="9"/>
  <c r="S1834" i="9"/>
  <c r="O1834" i="9"/>
  <c r="P1834" i="9" s="1"/>
  <c r="S1833" i="9"/>
  <c r="S1832" i="9"/>
  <c r="O1832" i="9"/>
  <c r="P1832" i="9" s="1"/>
  <c r="S1831" i="9"/>
  <c r="S1830" i="9"/>
  <c r="O1830" i="9"/>
  <c r="P1830" i="9" s="1"/>
  <c r="S1829" i="9"/>
  <c r="S1828" i="9"/>
  <c r="O1828" i="9"/>
  <c r="P1828" i="9" s="1"/>
  <c r="S1827" i="9"/>
  <c r="S1826" i="9"/>
  <c r="O1826" i="9"/>
  <c r="P1826" i="9" s="1"/>
  <c r="S1825" i="9"/>
  <c r="S1824" i="9"/>
  <c r="O1824" i="9"/>
  <c r="P1824" i="9" s="1"/>
  <c r="S1823" i="9"/>
  <c r="S1822" i="9"/>
  <c r="O1822" i="9"/>
  <c r="P1822" i="9" s="1"/>
  <c r="S1821" i="9"/>
  <c r="S1820" i="9"/>
  <c r="O1820" i="9"/>
  <c r="P1820" i="9" s="1"/>
  <c r="S1819" i="9"/>
  <c r="S1818" i="9"/>
  <c r="O1818" i="9"/>
  <c r="P1818" i="9" s="1"/>
  <c r="S1817" i="9"/>
  <c r="S1816" i="9"/>
  <c r="O1816" i="9"/>
  <c r="P1816" i="9" s="1"/>
  <c r="S1815" i="9"/>
  <c r="S1814" i="9"/>
  <c r="O1814" i="9"/>
  <c r="P1814" i="9" s="1"/>
  <c r="S1813" i="9"/>
  <c r="S1812" i="9"/>
  <c r="O1812" i="9"/>
  <c r="P1812" i="9" s="1"/>
  <c r="S1811" i="9"/>
  <c r="S1810" i="9"/>
  <c r="O1810" i="9"/>
  <c r="P1810" i="9" s="1"/>
  <c r="S1809" i="9"/>
  <c r="S1808" i="9"/>
  <c r="O1808" i="9"/>
  <c r="P1808" i="9" s="1"/>
  <c r="S1807" i="9"/>
  <c r="S1806" i="9"/>
  <c r="O1806" i="9"/>
  <c r="P1806" i="9" s="1"/>
  <c r="S1805" i="9"/>
  <c r="S1804" i="9"/>
  <c r="O1804" i="9"/>
  <c r="P1804" i="9" s="1"/>
  <c r="S1803" i="9"/>
  <c r="S1802" i="9"/>
  <c r="O1802" i="9"/>
  <c r="P1802" i="9" s="1"/>
  <c r="S1801" i="9"/>
  <c r="S1800" i="9"/>
  <c r="O1800" i="9"/>
  <c r="P1800" i="9" s="1"/>
  <c r="S1799" i="9"/>
  <c r="S1798" i="9"/>
  <c r="O1798" i="9"/>
  <c r="P1798" i="9" s="1"/>
  <c r="S1797" i="9"/>
  <c r="S1796" i="9"/>
  <c r="O1796" i="9"/>
  <c r="P1796" i="9" s="1"/>
  <c r="S1795" i="9"/>
  <c r="S1794" i="9"/>
  <c r="O1794" i="9"/>
  <c r="P1794" i="9" s="1"/>
  <c r="S1793" i="9"/>
  <c r="S1792" i="9"/>
  <c r="O1792" i="9"/>
  <c r="P1792" i="9" s="1"/>
  <c r="S1791" i="9"/>
  <c r="S1790" i="9"/>
  <c r="O1790" i="9"/>
  <c r="P1790" i="9" s="1"/>
  <c r="S1789" i="9"/>
  <c r="S1788" i="9"/>
  <c r="O1788" i="9"/>
  <c r="P1788" i="9" s="1"/>
  <c r="S1787" i="9"/>
  <c r="S1786" i="9"/>
  <c r="O1786" i="9"/>
  <c r="P1786" i="9" s="1"/>
  <c r="S1785" i="9"/>
  <c r="S1784" i="9"/>
  <c r="O1784" i="9"/>
  <c r="P1784" i="9" s="1"/>
  <c r="S1783" i="9"/>
  <c r="S1782" i="9"/>
  <c r="O1782" i="9"/>
  <c r="P1782" i="9" s="1"/>
  <c r="S1781" i="9"/>
  <c r="S1780" i="9"/>
  <c r="O1780" i="9"/>
  <c r="P1780" i="9" s="1"/>
  <c r="S1779" i="9"/>
  <c r="S1778" i="9"/>
  <c r="O1778" i="9"/>
  <c r="P1778" i="9" s="1"/>
  <c r="S1777" i="9"/>
  <c r="S1776" i="9"/>
  <c r="O1776" i="9"/>
  <c r="P1776" i="9" s="1"/>
  <c r="S1775" i="9"/>
  <c r="S1774" i="9"/>
  <c r="O1774" i="9"/>
  <c r="P1774" i="9" s="1"/>
  <c r="S1773" i="9"/>
  <c r="S1772" i="9"/>
  <c r="O1772" i="9"/>
  <c r="P1772" i="9" s="1"/>
  <c r="S1771" i="9"/>
  <c r="S1770" i="9"/>
  <c r="O1770" i="9"/>
  <c r="P1770" i="9" s="1"/>
  <c r="S1769" i="9"/>
  <c r="S1768" i="9"/>
  <c r="O1768" i="9"/>
  <c r="P1768" i="9" s="1"/>
  <c r="S1767" i="9"/>
  <c r="S1766" i="9"/>
  <c r="O1766" i="9"/>
  <c r="P1766" i="9" s="1"/>
  <c r="S1765" i="9"/>
  <c r="S1764" i="9"/>
  <c r="O1764" i="9"/>
  <c r="P1764" i="9" s="1"/>
  <c r="S1763" i="9"/>
  <c r="S1762" i="9"/>
  <c r="O1762" i="9"/>
  <c r="P1762" i="9" s="1"/>
  <c r="S1761" i="9"/>
  <c r="S1760" i="9"/>
  <c r="O1760" i="9"/>
  <c r="P1760" i="9" s="1"/>
  <c r="S1759" i="9"/>
  <c r="S1758" i="9"/>
  <c r="O1758" i="9"/>
  <c r="P1758" i="9" s="1"/>
  <c r="S1757" i="9"/>
  <c r="S1756" i="9"/>
  <c r="O1756" i="9"/>
  <c r="P1756" i="9" s="1"/>
  <c r="S1755" i="9"/>
  <c r="S2135" i="9"/>
  <c r="O2134" i="9"/>
  <c r="P2134" i="9" s="1"/>
  <c r="S2131" i="9"/>
  <c r="O2130" i="9"/>
  <c r="P2130" i="9" s="1"/>
  <c r="S2127" i="9"/>
  <c r="O2126" i="9"/>
  <c r="P2126" i="9" s="1"/>
  <c r="R2123" i="9"/>
  <c r="S2122" i="9"/>
  <c r="Q2120" i="9"/>
  <c r="R2119" i="9"/>
  <c r="S2118" i="9"/>
  <c r="Q2116" i="9"/>
  <c r="R2115" i="9"/>
  <c r="S2114" i="9"/>
  <c r="Q2112" i="9"/>
  <c r="R2111" i="9"/>
  <c r="S2110" i="9"/>
  <c r="Q2108" i="9"/>
  <c r="R2107" i="9"/>
  <c r="S2106" i="9"/>
  <c r="Q2104" i="9"/>
  <c r="R2103" i="9"/>
  <c r="S2102" i="9"/>
  <c r="Q2100" i="9"/>
  <c r="R2099" i="9"/>
  <c r="S2098" i="9"/>
  <c r="Q2096" i="9"/>
  <c r="R2095" i="9"/>
  <c r="S2094" i="9"/>
  <c r="Q2092" i="9"/>
  <c r="R2091" i="9"/>
  <c r="S2090" i="9"/>
  <c r="Q2088" i="9"/>
  <c r="R2087" i="9"/>
  <c r="S2086" i="9"/>
  <c r="Q2084" i="9"/>
  <c r="R2083" i="9"/>
  <c r="S2082" i="9"/>
  <c r="Q2080" i="9"/>
  <c r="R2079" i="9"/>
  <c r="S2078" i="9"/>
  <c r="Q2076" i="9"/>
  <c r="R2075" i="9"/>
  <c r="S2074" i="9"/>
  <c r="Q2072" i="9"/>
  <c r="R2071" i="9"/>
  <c r="S2070" i="9"/>
  <c r="Q2068" i="9"/>
  <c r="R2067" i="9"/>
  <c r="S2066" i="9"/>
  <c r="Q2064" i="9"/>
  <c r="R2063" i="9"/>
  <c r="S2062" i="9"/>
  <c r="Q2060" i="9"/>
  <c r="R2059" i="9"/>
  <c r="S2058" i="9"/>
  <c r="Q2056" i="9"/>
  <c r="R2055" i="9"/>
  <c r="S2054" i="9"/>
  <c r="Q2052" i="9"/>
  <c r="R2051" i="9"/>
  <c r="S2050" i="9"/>
  <c r="Q2048" i="9"/>
  <c r="R2047" i="9"/>
  <c r="S2046" i="9"/>
  <c r="Q2044" i="9"/>
  <c r="R2043" i="9"/>
  <c r="S2042" i="9"/>
  <c r="Q2040" i="9"/>
  <c r="R2039" i="9"/>
  <c r="S2038" i="9"/>
  <c r="O2037" i="9"/>
  <c r="P2037" i="9" s="1"/>
  <c r="Q2036" i="9"/>
  <c r="R2035" i="9"/>
  <c r="S2034" i="9"/>
  <c r="O2033" i="9"/>
  <c r="P2033" i="9" s="1"/>
  <c r="Q2032" i="9"/>
  <c r="R2031" i="9"/>
  <c r="S2030" i="9"/>
  <c r="O2029" i="9"/>
  <c r="P2029" i="9" s="1"/>
  <c r="Q2028" i="9"/>
  <c r="R2027" i="9"/>
  <c r="S2026" i="9"/>
  <c r="O2025" i="9"/>
  <c r="P2025" i="9" s="1"/>
  <c r="Q2024" i="9"/>
  <c r="R2023" i="9"/>
  <c r="S2022" i="9"/>
  <c r="O2021" i="9"/>
  <c r="P2021" i="9" s="1"/>
  <c r="Q2020" i="9"/>
  <c r="R2019" i="9"/>
  <c r="S2018" i="9"/>
  <c r="O2017" i="9"/>
  <c r="P2017" i="9" s="1"/>
  <c r="Q2016" i="9"/>
  <c r="R2015" i="9"/>
  <c r="S2014" i="9"/>
  <c r="O2013" i="9"/>
  <c r="P2013" i="9" s="1"/>
  <c r="Q2012" i="9"/>
  <c r="R2011" i="9"/>
  <c r="S2010" i="9"/>
  <c r="O2009" i="9"/>
  <c r="P2009" i="9" s="1"/>
  <c r="Q2008" i="9"/>
  <c r="R2007" i="9"/>
  <c r="S2006" i="9"/>
  <c r="O2005" i="9"/>
  <c r="P2005" i="9" s="1"/>
  <c r="Q2004" i="9"/>
  <c r="R2003" i="9"/>
  <c r="S2002" i="9"/>
  <c r="O2001" i="9"/>
  <c r="P2001" i="9" s="1"/>
  <c r="Q2000" i="9"/>
  <c r="R1999" i="9"/>
  <c r="S1998" i="9"/>
  <c r="O1997" i="9"/>
  <c r="P1997" i="9" s="1"/>
  <c r="Q1996" i="9"/>
  <c r="R1995" i="9"/>
  <c r="R1994" i="9"/>
  <c r="R1993" i="9"/>
  <c r="R1992" i="9"/>
  <c r="R1991" i="9"/>
  <c r="R1990" i="9"/>
  <c r="R1989" i="9"/>
  <c r="R1988" i="9"/>
  <c r="R1987" i="9"/>
  <c r="R1986" i="9"/>
  <c r="R1985" i="9"/>
  <c r="R1984" i="9"/>
  <c r="R1983" i="9"/>
  <c r="R1982" i="9"/>
  <c r="R1981" i="9"/>
  <c r="R1980" i="9"/>
  <c r="R1979" i="9"/>
  <c r="R1978" i="9"/>
  <c r="R1977" i="9"/>
  <c r="R1976" i="9"/>
  <c r="R1975" i="9"/>
  <c r="R1974" i="9"/>
  <c r="R1973" i="9"/>
  <c r="R1972" i="9"/>
  <c r="R1971" i="9"/>
  <c r="R1970" i="9"/>
  <c r="R1969" i="9"/>
  <c r="R1968" i="9"/>
  <c r="R1967" i="9"/>
  <c r="R1966" i="9"/>
  <c r="R1965" i="9"/>
  <c r="R1964" i="9"/>
  <c r="R1963" i="9"/>
  <c r="R1962" i="9"/>
  <c r="R1961" i="9"/>
  <c r="R1960" i="9"/>
  <c r="R1959" i="9"/>
  <c r="R1958" i="9"/>
  <c r="R1957" i="9"/>
  <c r="R1956" i="9"/>
  <c r="R1955" i="9"/>
  <c r="R1954" i="9"/>
  <c r="R1953" i="9"/>
  <c r="R1952" i="9"/>
  <c r="R1951" i="9"/>
  <c r="R1950" i="9"/>
  <c r="R1949" i="9"/>
  <c r="R1948" i="9"/>
  <c r="R1947" i="9"/>
  <c r="R1946" i="9"/>
  <c r="R1945" i="9"/>
  <c r="R1944" i="9"/>
  <c r="R1943" i="9"/>
  <c r="R1942" i="9"/>
  <c r="R1941" i="9"/>
  <c r="R1940" i="9"/>
  <c r="R1939" i="9"/>
  <c r="R1938" i="9"/>
  <c r="R1937" i="9"/>
  <c r="R1936" i="9"/>
  <c r="R1935" i="9"/>
  <c r="R1934" i="9"/>
  <c r="R1933" i="9"/>
  <c r="R1932" i="9"/>
  <c r="R1931" i="9"/>
  <c r="R1930" i="9"/>
  <c r="R1929" i="9"/>
  <c r="R1928" i="9"/>
  <c r="R1927" i="9"/>
  <c r="R1926" i="9"/>
  <c r="R1925" i="9"/>
  <c r="R1924" i="9"/>
  <c r="R1923" i="9"/>
  <c r="R1922" i="9"/>
  <c r="R1921" i="9"/>
  <c r="R1920" i="9"/>
  <c r="R1919" i="9"/>
  <c r="R1918" i="9"/>
  <c r="R1917" i="9"/>
  <c r="R1916" i="9"/>
  <c r="R1915" i="9"/>
  <c r="R1914" i="9"/>
  <c r="R1913" i="9"/>
  <c r="R1912" i="9"/>
  <c r="R1911" i="9"/>
  <c r="R1910" i="9"/>
  <c r="R1909" i="9"/>
  <c r="R1908" i="9"/>
  <c r="R1907" i="9"/>
  <c r="R1906" i="9"/>
  <c r="R1905" i="9"/>
  <c r="R1904" i="9"/>
  <c r="R1903" i="9"/>
  <c r="R1902" i="9"/>
  <c r="R1901" i="9"/>
  <c r="R1900" i="9"/>
  <c r="R1899" i="9"/>
  <c r="R1898" i="9"/>
  <c r="R1897" i="9"/>
  <c r="R1896" i="9"/>
  <c r="R1895" i="9"/>
  <c r="R1894" i="9"/>
  <c r="R1893" i="9"/>
  <c r="R1892" i="9"/>
  <c r="R1891" i="9"/>
  <c r="R1890" i="9"/>
  <c r="R1889" i="9"/>
  <c r="R1888" i="9"/>
  <c r="R1887" i="9"/>
  <c r="R1886" i="9"/>
  <c r="R1885" i="9"/>
  <c r="R1884" i="9"/>
  <c r="R1883" i="9"/>
  <c r="R1882" i="9"/>
  <c r="R1881" i="9"/>
  <c r="R1880" i="9"/>
  <c r="R1879" i="9"/>
  <c r="R1878" i="9"/>
  <c r="R1877" i="9"/>
  <c r="R1876" i="9"/>
  <c r="R1875" i="9"/>
  <c r="R1874" i="9"/>
  <c r="R1873" i="9"/>
  <c r="R1872" i="9"/>
  <c r="R1871" i="9"/>
  <c r="R1870" i="9"/>
  <c r="R1869" i="9"/>
  <c r="R1868" i="9"/>
  <c r="R1867" i="9"/>
  <c r="R1866" i="9"/>
  <c r="R1865" i="9"/>
  <c r="R1864" i="9"/>
  <c r="R1863" i="9"/>
  <c r="R1862" i="9"/>
  <c r="R1861" i="9"/>
  <c r="R1860" i="9"/>
  <c r="R1859" i="9"/>
  <c r="R1858" i="9"/>
  <c r="R1857" i="9"/>
  <c r="R1856" i="9"/>
  <c r="R1855" i="9"/>
  <c r="R1854" i="9"/>
  <c r="R1853" i="9"/>
  <c r="R1852" i="9"/>
  <c r="R1851" i="9"/>
  <c r="R1850" i="9"/>
  <c r="R1849" i="9"/>
  <c r="R1848" i="9"/>
  <c r="R1847" i="9"/>
  <c r="R1846" i="9"/>
  <c r="R1845" i="9"/>
  <c r="R1844" i="9"/>
  <c r="R1843" i="9"/>
  <c r="R1842" i="9"/>
  <c r="R1841" i="9"/>
  <c r="R1840" i="9"/>
  <c r="R1839" i="9"/>
  <c r="R1838" i="9"/>
  <c r="R1837" i="9"/>
  <c r="R1836" i="9"/>
  <c r="R1835" i="9"/>
  <c r="R1834" i="9"/>
  <c r="R1833" i="9"/>
  <c r="R1832" i="9"/>
  <c r="R1831" i="9"/>
  <c r="R1830" i="9"/>
  <c r="R1829" i="9"/>
  <c r="R1828" i="9"/>
  <c r="R1827" i="9"/>
  <c r="R1826" i="9"/>
  <c r="R1825" i="9"/>
  <c r="R1824" i="9"/>
  <c r="R1823" i="9"/>
  <c r="R1822" i="9"/>
  <c r="R1821" i="9"/>
  <c r="R1820" i="9"/>
  <c r="R1819" i="9"/>
  <c r="R1818" i="9"/>
  <c r="R1817" i="9"/>
  <c r="R1816" i="9"/>
  <c r="R1815" i="9"/>
  <c r="R1814" i="9"/>
  <c r="R1813" i="9"/>
  <c r="R1812" i="9"/>
  <c r="R1811" i="9"/>
  <c r="R1810" i="9"/>
  <c r="R1809" i="9"/>
  <c r="R1808" i="9"/>
  <c r="R1807" i="9"/>
  <c r="R1806" i="9"/>
  <c r="R1805" i="9"/>
  <c r="R1804" i="9"/>
  <c r="R1803" i="9"/>
  <c r="R1802" i="9"/>
  <c r="R1801" i="9"/>
  <c r="R1800" i="9"/>
  <c r="R1799" i="9"/>
  <c r="R1798" i="9"/>
  <c r="R1797" i="9"/>
  <c r="R1796" i="9"/>
  <c r="R1795" i="9"/>
  <c r="R1794" i="9"/>
  <c r="R1793" i="9"/>
  <c r="R1792" i="9"/>
  <c r="R1791" i="9"/>
  <c r="R1790" i="9"/>
  <c r="R1789" i="9"/>
  <c r="R1788" i="9"/>
  <c r="R1787" i="9"/>
  <c r="R1786" i="9"/>
  <c r="R1785" i="9"/>
  <c r="R1784" i="9"/>
  <c r="R1783" i="9"/>
  <c r="R1782" i="9"/>
  <c r="R1781" i="9"/>
  <c r="R1780" i="9"/>
  <c r="R1779" i="9"/>
  <c r="R1778" i="9"/>
  <c r="R1777" i="9"/>
  <c r="R1776" i="9"/>
  <c r="R1775" i="9"/>
  <c r="R1774" i="9"/>
  <c r="R1773" i="9"/>
  <c r="R1772" i="9"/>
  <c r="R1771" i="9"/>
  <c r="R1770" i="9"/>
  <c r="R1769" i="9"/>
  <c r="R1768" i="9"/>
  <c r="R1767" i="9"/>
  <c r="R1766" i="9"/>
  <c r="R1765" i="9"/>
  <c r="R1764" i="9"/>
  <c r="R1763" i="9"/>
  <c r="R1762" i="9"/>
  <c r="R1761" i="9"/>
  <c r="R1760" i="9"/>
  <c r="R1759" i="9"/>
  <c r="R1758" i="9"/>
  <c r="R1757" i="9"/>
  <c r="R1756" i="9"/>
  <c r="R1755" i="9"/>
  <c r="R1754" i="9"/>
  <c r="R1753" i="9"/>
  <c r="R1752" i="9"/>
  <c r="R1751" i="9"/>
  <c r="R1750" i="9"/>
  <c r="R1749" i="9"/>
  <c r="R1748" i="9"/>
  <c r="R1747" i="9"/>
  <c r="S2132" i="9"/>
  <c r="S2128" i="9"/>
  <c r="S2124" i="9"/>
  <c r="Q2123" i="9"/>
  <c r="R2122" i="9"/>
  <c r="S2121" i="9"/>
  <c r="O2120" i="9"/>
  <c r="P2120" i="9" s="1"/>
  <c r="Q2119" i="9"/>
  <c r="R2118" i="9"/>
  <c r="S2117" i="9"/>
  <c r="O2116" i="9"/>
  <c r="P2116" i="9" s="1"/>
  <c r="Q2115" i="9"/>
  <c r="R2114" i="9"/>
  <c r="S2113" i="9"/>
  <c r="O2112" i="9"/>
  <c r="P2112" i="9" s="1"/>
  <c r="Q2111" i="9"/>
  <c r="R2110" i="9"/>
  <c r="S2109" i="9"/>
  <c r="O2108" i="9"/>
  <c r="P2108" i="9" s="1"/>
  <c r="Q2107" i="9"/>
  <c r="R2106" i="9"/>
  <c r="S2105" i="9"/>
  <c r="O2104" i="9"/>
  <c r="P2104" i="9" s="1"/>
  <c r="Q2103" i="9"/>
  <c r="R2102" i="9"/>
  <c r="S2101" i="9"/>
  <c r="O2100" i="9"/>
  <c r="P2100" i="9" s="1"/>
  <c r="Q2099" i="9"/>
  <c r="R2098" i="9"/>
  <c r="S2097" i="9"/>
  <c r="O2096" i="9"/>
  <c r="P2096" i="9" s="1"/>
  <c r="Q2095" i="9"/>
  <c r="R2094" i="9"/>
  <c r="S2093" i="9"/>
  <c r="O2092" i="9"/>
  <c r="P2092" i="9" s="1"/>
  <c r="Q2091" i="9"/>
  <c r="R2090" i="9"/>
  <c r="S2089" i="9"/>
  <c r="O2088" i="9"/>
  <c r="P2088" i="9" s="1"/>
  <c r="Q2087" i="9"/>
  <c r="R2086" i="9"/>
  <c r="S2085" i="9"/>
  <c r="O2084" i="9"/>
  <c r="P2084" i="9" s="1"/>
  <c r="Q2083" i="9"/>
  <c r="R2082" i="9"/>
  <c r="S2081" i="9"/>
  <c r="O2080" i="9"/>
  <c r="P2080" i="9" s="1"/>
  <c r="Q2079" i="9"/>
  <c r="R2078" i="9"/>
  <c r="S2077" i="9"/>
  <c r="O2076" i="9"/>
  <c r="P2076" i="9" s="1"/>
  <c r="Q2075" i="9"/>
  <c r="R2074" i="9"/>
  <c r="S2073" i="9"/>
  <c r="O2072" i="9"/>
  <c r="P2072" i="9" s="1"/>
  <c r="Q2071" i="9"/>
  <c r="R2070" i="9"/>
  <c r="S2069" i="9"/>
  <c r="O2068" i="9"/>
  <c r="P2068" i="9" s="1"/>
  <c r="Q2067" i="9"/>
  <c r="R2066" i="9"/>
  <c r="S2065" i="9"/>
  <c r="O2064" i="9"/>
  <c r="P2064" i="9" s="1"/>
  <c r="Q2063" i="9"/>
  <c r="R2062" i="9"/>
  <c r="S2061" i="9"/>
  <c r="O2060" i="9"/>
  <c r="P2060" i="9" s="1"/>
  <c r="Q2059" i="9"/>
  <c r="R2058" i="9"/>
  <c r="S2057" i="9"/>
  <c r="O2056" i="9"/>
  <c r="P2056" i="9" s="1"/>
  <c r="Q2055" i="9"/>
  <c r="R2054" i="9"/>
  <c r="S2053" i="9"/>
  <c r="O2052" i="9"/>
  <c r="P2052" i="9" s="1"/>
  <c r="Q2051" i="9"/>
  <c r="R2050" i="9"/>
  <c r="S2049" i="9"/>
  <c r="O2048" i="9"/>
  <c r="P2048" i="9" s="1"/>
  <c r="Q2047" i="9"/>
  <c r="R2046" i="9"/>
  <c r="S2045" i="9"/>
  <c r="O2044" i="9"/>
  <c r="P2044" i="9" s="1"/>
  <c r="Q2043" i="9"/>
  <c r="R2042" i="9"/>
  <c r="S2041" i="9"/>
  <c r="O2040" i="9"/>
  <c r="P2040" i="9" s="1"/>
  <c r="Q2039" i="9"/>
  <c r="R2038" i="9"/>
  <c r="S2037" i="9"/>
  <c r="Q2035" i="9"/>
  <c r="R2034" i="9"/>
  <c r="S2033" i="9"/>
  <c r="Q2031" i="9"/>
  <c r="R2030" i="9"/>
  <c r="S2029" i="9"/>
  <c r="Q2027" i="9"/>
  <c r="R2026" i="9"/>
  <c r="S2025" i="9"/>
  <c r="Q2023" i="9"/>
  <c r="R2022" i="9"/>
  <c r="S2021" i="9"/>
  <c r="Q2019" i="9"/>
  <c r="R2018" i="9"/>
  <c r="S2017" i="9"/>
  <c r="Q2015" i="9"/>
  <c r="R2014" i="9"/>
  <c r="S2013" i="9"/>
  <c r="Q2011" i="9"/>
  <c r="R2010" i="9"/>
  <c r="S2009" i="9"/>
  <c r="Q2007" i="9"/>
  <c r="R2006" i="9"/>
  <c r="S2005" i="9"/>
  <c r="Q2003" i="9"/>
  <c r="R2002" i="9"/>
  <c r="S2001" i="9"/>
  <c r="Q1999" i="9"/>
  <c r="R1998" i="9"/>
  <c r="S1997" i="9"/>
  <c r="Q1995" i="9"/>
  <c r="Q1994" i="9"/>
  <c r="Q1993" i="9"/>
  <c r="Q1992" i="9"/>
  <c r="Q1991" i="9"/>
  <c r="Q1990" i="9"/>
  <c r="Q1989" i="9"/>
  <c r="Q1988" i="9"/>
  <c r="Q1987" i="9"/>
  <c r="Q1986" i="9"/>
  <c r="Q1985" i="9"/>
  <c r="Q1984" i="9"/>
  <c r="Q1983" i="9"/>
  <c r="Q1982" i="9"/>
  <c r="Q1981" i="9"/>
  <c r="Q1980" i="9"/>
  <c r="Q1979" i="9"/>
  <c r="Q1978" i="9"/>
  <c r="Q1977" i="9"/>
  <c r="Q1976" i="9"/>
  <c r="Q1975" i="9"/>
  <c r="Q1974" i="9"/>
  <c r="Q1973" i="9"/>
  <c r="Q1972" i="9"/>
  <c r="Q1971" i="9"/>
  <c r="Q1970" i="9"/>
  <c r="Q1969" i="9"/>
  <c r="Q1968" i="9"/>
  <c r="Q1967" i="9"/>
  <c r="Q1966" i="9"/>
  <c r="Q1965" i="9"/>
  <c r="Q1964" i="9"/>
  <c r="Q1963" i="9"/>
  <c r="Q1962" i="9"/>
  <c r="Q1961" i="9"/>
  <c r="Q1960" i="9"/>
  <c r="Q1959" i="9"/>
  <c r="Q1958" i="9"/>
  <c r="Q1957" i="9"/>
  <c r="Q1956" i="9"/>
  <c r="Q1955" i="9"/>
  <c r="Q1954" i="9"/>
  <c r="Q1953" i="9"/>
  <c r="Q1952" i="9"/>
  <c r="Q1951" i="9"/>
  <c r="Q1950" i="9"/>
  <c r="Q1949" i="9"/>
  <c r="Q1948" i="9"/>
  <c r="Q1947" i="9"/>
  <c r="Q1946" i="9"/>
  <c r="Q1945" i="9"/>
  <c r="Q1944" i="9"/>
  <c r="Q1943" i="9"/>
  <c r="Q1942" i="9"/>
  <c r="Q1941" i="9"/>
  <c r="Q1940" i="9"/>
  <c r="Q1939" i="9"/>
  <c r="Q1938" i="9"/>
  <c r="Q1937" i="9"/>
  <c r="Q1936" i="9"/>
  <c r="Q1935" i="9"/>
  <c r="Q1934" i="9"/>
  <c r="Q1933" i="9"/>
  <c r="Q1932" i="9"/>
  <c r="Q1931" i="9"/>
  <c r="Q1930" i="9"/>
  <c r="Q1929" i="9"/>
  <c r="Q1928" i="9"/>
  <c r="Q1927" i="9"/>
  <c r="Q1926" i="9"/>
  <c r="Q1925" i="9"/>
  <c r="Q1924" i="9"/>
  <c r="Q1923" i="9"/>
  <c r="Q1922" i="9"/>
  <c r="Q1921" i="9"/>
  <c r="Q1920" i="9"/>
  <c r="Q1919" i="9"/>
  <c r="Q1918" i="9"/>
  <c r="Q1917" i="9"/>
  <c r="Q1916" i="9"/>
  <c r="Q1915" i="9"/>
  <c r="Q1914" i="9"/>
  <c r="Q1913" i="9"/>
  <c r="Q1912" i="9"/>
  <c r="Q1911" i="9"/>
  <c r="Q1910" i="9"/>
  <c r="Q1909" i="9"/>
  <c r="Q1908" i="9"/>
  <c r="Q1907" i="9"/>
  <c r="Q1906" i="9"/>
  <c r="Q1905" i="9"/>
  <c r="Q1904" i="9"/>
  <c r="Q1903" i="9"/>
  <c r="Q1902" i="9"/>
  <c r="Q1901" i="9"/>
  <c r="Q1900" i="9"/>
  <c r="Q1899" i="9"/>
  <c r="Q1898" i="9"/>
  <c r="Q1897" i="9"/>
  <c r="Q1896" i="9"/>
  <c r="Q1895" i="9"/>
  <c r="Q1894" i="9"/>
  <c r="Q1893" i="9"/>
  <c r="Q1892" i="9"/>
  <c r="Q1891" i="9"/>
  <c r="Q1890" i="9"/>
  <c r="Q1889" i="9"/>
  <c r="Q1888" i="9"/>
  <c r="Q1887" i="9"/>
  <c r="Q1886" i="9"/>
  <c r="Q1885" i="9"/>
  <c r="Q1884" i="9"/>
  <c r="Q1883" i="9"/>
  <c r="Q1882" i="9"/>
  <c r="Q1881" i="9"/>
  <c r="Q1880" i="9"/>
  <c r="Q1879" i="9"/>
  <c r="Q1878" i="9"/>
  <c r="Q1877" i="9"/>
  <c r="Q1876" i="9"/>
  <c r="Q1875" i="9"/>
  <c r="Q1874" i="9"/>
  <c r="Q1873" i="9"/>
  <c r="Q1872" i="9"/>
  <c r="Q1871" i="9"/>
  <c r="Q1870" i="9"/>
  <c r="Q1869" i="9"/>
  <c r="Q1868" i="9"/>
  <c r="Q1867" i="9"/>
  <c r="Q1866" i="9"/>
  <c r="Q1865" i="9"/>
  <c r="Q1864" i="9"/>
  <c r="Q1863" i="9"/>
  <c r="Q1862" i="9"/>
  <c r="Q1861" i="9"/>
  <c r="Q1860" i="9"/>
  <c r="Q1859" i="9"/>
  <c r="Q1858" i="9"/>
  <c r="Q1857" i="9"/>
  <c r="Q1856" i="9"/>
  <c r="Q1855" i="9"/>
  <c r="Q1854" i="9"/>
  <c r="Q1853" i="9"/>
  <c r="Q1852" i="9"/>
  <c r="Q1851" i="9"/>
  <c r="Q1850" i="9"/>
  <c r="Q1849" i="9"/>
  <c r="Q1848" i="9"/>
  <c r="Q1847" i="9"/>
  <c r="Q1846" i="9"/>
  <c r="Q1845" i="9"/>
  <c r="Q1844" i="9"/>
  <c r="Q1843" i="9"/>
  <c r="Q1842" i="9"/>
  <c r="Q1841" i="9"/>
  <c r="Q1840" i="9"/>
  <c r="Q1839" i="9"/>
  <c r="Q1838" i="9"/>
  <c r="Q1837" i="9"/>
  <c r="Q1836" i="9"/>
  <c r="Q1835" i="9"/>
  <c r="Q1834" i="9"/>
  <c r="Q1833" i="9"/>
  <c r="Q1832" i="9"/>
  <c r="Q1831" i="9"/>
  <c r="Q1830" i="9"/>
  <c r="Q1829" i="9"/>
  <c r="Q1828" i="9"/>
  <c r="Q1827" i="9"/>
  <c r="Q1826" i="9"/>
  <c r="Q1825" i="9"/>
  <c r="Q1824" i="9"/>
  <c r="Q1823" i="9"/>
  <c r="Q1822" i="9"/>
  <c r="Q1821" i="9"/>
  <c r="Q1820" i="9"/>
  <c r="Q1819" i="9"/>
  <c r="Q1818" i="9"/>
  <c r="Q1817" i="9"/>
  <c r="Q1816" i="9"/>
  <c r="Q1815" i="9"/>
  <c r="Q1814" i="9"/>
  <c r="Q1813" i="9"/>
  <c r="Q1812" i="9"/>
  <c r="Q1811" i="9"/>
  <c r="Q1810" i="9"/>
  <c r="Q1809" i="9"/>
  <c r="Q1808" i="9"/>
  <c r="Q1807" i="9"/>
  <c r="Q1806" i="9"/>
  <c r="Q1805" i="9"/>
  <c r="Q1804" i="9"/>
  <c r="Q1803" i="9"/>
  <c r="Q1802" i="9"/>
  <c r="Q1801" i="9"/>
  <c r="Q1800" i="9"/>
  <c r="Q1799" i="9"/>
  <c r="Q1798" i="9"/>
  <c r="Q1797" i="9"/>
  <c r="Q1796" i="9"/>
  <c r="Q1795" i="9"/>
  <c r="Q1794" i="9"/>
  <c r="Q1793" i="9"/>
  <c r="Q1792" i="9"/>
  <c r="Q1791" i="9"/>
  <c r="Q1790" i="9"/>
  <c r="Q1789" i="9"/>
  <c r="Q1788" i="9"/>
  <c r="Q1787" i="9"/>
  <c r="Q1786" i="9"/>
  <c r="Q1785" i="9"/>
  <c r="Q1784" i="9"/>
  <c r="Q1783" i="9"/>
  <c r="Q1782" i="9"/>
  <c r="Q1781" i="9"/>
  <c r="Q1780" i="9"/>
  <c r="Q1779" i="9"/>
  <c r="Q1778" i="9"/>
  <c r="Q1777" i="9"/>
  <c r="Q1776" i="9"/>
  <c r="Q1775" i="9"/>
  <c r="Q1774" i="9"/>
  <c r="Q1773" i="9"/>
  <c r="Q1772" i="9"/>
  <c r="Q1771" i="9"/>
  <c r="Q1770" i="9"/>
  <c r="Q1769" i="9"/>
  <c r="Q1768" i="9"/>
  <c r="Q1767" i="9"/>
  <c r="Q1766" i="9"/>
  <c r="Q1765" i="9"/>
  <c r="Q1764" i="9"/>
  <c r="Q1763" i="9"/>
  <c r="Q1762" i="9"/>
  <c r="Q1761" i="9"/>
  <c r="Q1760" i="9"/>
  <c r="Q1759" i="9"/>
  <c r="Q1758" i="9"/>
  <c r="Q1757" i="9"/>
  <c r="Q1756" i="9"/>
  <c r="Q1755" i="9"/>
  <c r="Q1754" i="9"/>
  <c r="Q1753" i="9"/>
  <c r="Q1752" i="9"/>
  <c r="Q1751" i="9"/>
  <c r="Q1750" i="9"/>
  <c r="S2133" i="9"/>
  <c r="O2132" i="9"/>
  <c r="P2132" i="9" s="1"/>
  <c r="S2129" i="9"/>
  <c r="O2128" i="9"/>
  <c r="P2128" i="9" s="1"/>
  <c r="S2125" i="9"/>
  <c r="R2124" i="9"/>
  <c r="Q2122" i="9"/>
  <c r="R2121" i="9"/>
  <c r="S2120" i="9"/>
  <c r="Q2118" i="9"/>
  <c r="R2117" i="9"/>
  <c r="S2116" i="9"/>
  <c r="Q2114" i="9"/>
  <c r="R2113" i="9"/>
  <c r="S2112" i="9"/>
  <c r="Q2110" i="9"/>
  <c r="R2109" i="9"/>
  <c r="S2108" i="9"/>
  <c r="Q2106" i="9"/>
  <c r="R2105" i="9"/>
  <c r="S2104" i="9"/>
  <c r="Q2102" i="9"/>
  <c r="R2101" i="9"/>
  <c r="S2100" i="9"/>
  <c r="Q2098" i="9"/>
  <c r="R2097" i="9"/>
  <c r="S2096" i="9"/>
  <c r="Q2094" i="9"/>
  <c r="R2093" i="9"/>
  <c r="S2092" i="9"/>
  <c r="Q2090" i="9"/>
  <c r="R2089" i="9"/>
  <c r="S2088" i="9"/>
  <c r="Q2086" i="9"/>
  <c r="R2085" i="9"/>
  <c r="S2084" i="9"/>
  <c r="Q2082" i="9"/>
  <c r="R2081" i="9"/>
  <c r="S2080" i="9"/>
  <c r="Q2078" i="9"/>
  <c r="R2077" i="9"/>
  <c r="S2076" i="9"/>
  <c r="Q2074" i="9"/>
  <c r="R2073" i="9"/>
  <c r="S2072" i="9"/>
  <c r="Q2070" i="9"/>
  <c r="R2069" i="9"/>
  <c r="S2068" i="9"/>
  <c r="Q2066" i="9"/>
  <c r="R2065" i="9"/>
  <c r="S2064" i="9"/>
  <c r="Q2062" i="9"/>
  <c r="R2061" i="9"/>
  <c r="S2060" i="9"/>
  <c r="Q2058" i="9"/>
  <c r="R2057" i="9"/>
  <c r="S2056" i="9"/>
  <c r="Q2054" i="9"/>
  <c r="R2053" i="9"/>
  <c r="S2052" i="9"/>
  <c r="Q2050" i="9"/>
  <c r="R2049" i="9"/>
  <c r="S2048" i="9"/>
  <c r="Q2046" i="9"/>
  <c r="R2045" i="9"/>
  <c r="S2044" i="9"/>
  <c r="Q2042" i="9"/>
  <c r="R2041" i="9"/>
  <c r="S2040" i="9"/>
  <c r="Q2038" i="9"/>
  <c r="R2037" i="9"/>
  <c r="S2036" i="9"/>
  <c r="O2035" i="9"/>
  <c r="P2035" i="9" s="1"/>
  <c r="Q2034" i="9"/>
  <c r="R2033" i="9"/>
  <c r="S2032" i="9"/>
  <c r="O2031" i="9"/>
  <c r="P2031" i="9" s="1"/>
  <c r="Q2030" i="9"/>
  <c r="R2029" i="9"/>
  <c r="S2028" i="9"/>
  <c r="O2027" i="9"/>
  <c r="P2027" i="9" s="1"/>
  <c r="Q2026" i="9"/>
  <c r="R2025" i="9"/>
  <c r="S2024" i="9"/>
  <c r="O2023" i="9"/>
  <c r="P2023" i="9" s="1"/>
  <c r="Q2022" i="9"/>
  <c r="R2021" i="9"/>
  <c r="S2020" i="9"/>
  <c r="O2019" i="9"/>
  <c r="P2019" i="9" s="1"/>
  <c r="Q2018" i="9"/>
  <c r="R2017" i="9"/>
  <c r="S2016" i="9"/>
  <c r="O2015" i="9"/>
  <c r="P2015" i="9" s="1"/>
  <c r="Q2014" i="9"/>
  <c r="R2013" i="9"/>
  <c r="S2012" i="9"/>
  <c r="O2011" i="9"/>
  <c r="P2011" i="9" s="1"/>
  <c r="Q2010" i="9"/>
  <c r="R2009" i="9"/>
  <c r="S2008" i="9"/>
  <c r="O2007" i="9"/>
  <c r="P2007" i="9" s="1"/>
  <c r="Q2006" i="9"/>
  <c r="R2005" i="9"/>
  <c r="S2004" i="9"/>
  <c r="O2003" i="9"/>
  <c r="P2003" i="9" s="1"/>
  <c r="Q2002" i="9"/>
  <c r="R2001" i="9"/>
  <c r="S2000" i="9"/>
  <c r="O1999" i="9"/>
  <c r="P1999" i="9" s="1"/>
  <c r="Q1998" i="9"/>
  <c r="R1997" i="9"/>
  <c r="S1996" i="9"/>
  <c r="O1994" i="9"/>
  <c r="P1994" i="9" s="1"/>
  <c r="O1992" i="9"/>
  <c r="P1992" i="9" s="1"/>
  <c r="O1990" i="9"/>
  <c r="P1990" i="9" s="1"/>
  <c r="O1988" i="9"/>
  <c r="P1988" i="9" s="1"/>
  <c r="O1986" i="9"/>
  <c r="P1986" i="9" s="1"/>
  <c r="O1984" i="9"/>
  <c r="P1984" i="9" s="1"/>
  <c r="O1982" i="9"/>
  <c r="P1982" i="9" s="1"/>
  <c r="O1980" i="9"/>
  <c r="P1980" i="9" s="1"/>
  <c r="O1978" i="9"/>
  <c r="P1978" i="9" s="1"/>
  <c r="O1976" i="9"/>
  <c r="P1976" i="9" s="1"/>
  <c r="O1974" i="9"/>
  <c r="P1974" i="9" s="1"/>
  <c r="O1972" i="9"/>
  <c r="P1972" i="9" s="1"/>
  <c r="O1970" i="9"/>
  <c r="P1970" i="9" s="1"/>
  <c r="O1968" i="9"/>
  <c r="P1968" i="9" s="1"/>
  <c r="O1966" i="9"/>
  <c r="P1966" i="9" s="1"/>
  <c r="O1964" i="9"/>
  <c r="P1964" i="9" s="1"/>
  <c r="O1962" i="9"/>
  <c r="P1962" i="9" s="1"/>
  <c r="O1960" i="9"/>
  <c r="P1960" i="9" s="1"/>
  <c r="O1958" i="9"/>
  <c r="P1958" i="9" s="1"/>
  <c r="O1956" i="9"/>
  <c r="P1956" i="9" s="1"/>
  <c r="O1954" i="9"/>
  <c r="P1954" i="9" s="1"/>
  <c r="O1952" i="9"/>
  <c r="P1952" i="9" s="1"/>
  <c r="O1950" i="9"/>
  <c r="P1950" i="9" s="1"/>
  <c r="O1948" i="9"/>
  <c r="P1948" i="9" s="1"/>
  <c r="O1946" i="9"/>
  <c r="P1946" i="9" s="1"/>
  <c r="O1944" i="9"/>
  <c r="P1944" i="9" s="1"/>
  <c r="O1942" i="9"/>
  <c r="P1942" i="9" s="1"/>
  <c r="O1940" i="9"/>
  <c r="P1940" i="9" s="1"/>
  <c r="O1938" i="9"/>
  <c r="P1938" i="9" s="1"/>
  <c r="O1936" i="9"/>
  <c r="P1936" i="9" s="1"/>
  <c r="O1934" i="9"/>
  <c r="P1934" i="9" s="1"/>
  <c r="O1932" i="9"/>
  <c r="P1932" i="9" s="1"/>
  <c r="O1930" i="9"/>
  <c r="P1930" i="9" s="1"/>
  <c r="O1928" i="9"/>
  <c r="P1928" i="9" s="1"/>
  <c r="O1926" i="9"/>
  <c r="P1926" i="9" s="1"/>
  <c r="O1924" i="9"/>
  <c r="P1924" i="9" s="1"/>
  <c r="O1922" i="9"/>
  <c r="P1922" i="9" s="1"/>
  <c r="O1920" i="9"/>
  <c r="P1920" i="9" s="1"/>
  <c r="O1918" i="9"/>
  <c r="P1918" i="9" s="1"/>
  <c r="O1916" i="9"/>
  <c r="P1916" i="9" s="1"/>
  <c r="O1914" i="9"/>
  <c r="P1914" i="9" s="1"/>
  <c r="O1912" i="9"/>
  <c r="P1912" i="9" s="1"/>
  <c r="O1910" i="9"/>
  <c r="P1910" i="9" s="1"/>
  <c r="O1908" i="9"/>
  <c r="P1908" i="9" s="1"/>
  <c r="O1906" i="9"/>
  <c r="P1906" i="9" s="1"/>
  <c r="O1904" i="9"/>
  <c r="P1904" i="9" s="1"/>
  <c r="O1902" i="9"/>
  <c r="P1902" i="9" s="1"/>
  <c r="O1900" i="9"/>
  <c r="P1900" i="9" s="1"/>
  <c r="O1898" i="9"/>
  <c r="P1898" i="9" s="1"/>
  <c r="O1896" i="9"/>
  <c r="P1896" i="9" s="1"/>
  <c r="O1894" i="9"/>
  <c r="P1894" i="9" s="1"/>
  <c r="O1892" i="9"/>
  <c r="P1892" i="9" s="1"/>
  <c r="O1890" i="9"/>
  <c r="P1890" i="9" s="1"/>
  <c r="O1888" i="9"/>
  <c r="P1888" i="9" s="1"/>
  <c r="O1886" i="9"/>
  <c r="P1886" i="9" s="1"/>
  <c r="O1884" i="9"/>
  <c r="P1884" i="9" s="1"/>
  <c r="O1882" i="9"/>
  <c r="P1882" i="9" s="1"/>
  <c r="O1880" i="9"/>
  <c r="P1880" i="9" s="1"/>
  <c r="O1878" i="9"/>
  <c r="P1878" i="9" s="1"/>
  <c r="O1876" i="9"/>
  <c r="P1876" i="9" s="1"/>
  <c r="O1874" i="9"/>
  <c r="P1874" i="9" s="1"/>
  <c r="O1871" i="9"/>
  <c r="P1871" i="9" s="1"/>
  <c r="O1869" i="9"/>
  <c r="P1869" i="9" s="1"/>
  <c r="O1867" i="9"/>
  <c r="P1867" i="9" s="1"/>
  <c r="O1865" i="9"/>
  <c r="P1865" i="9" s="1"/>
  <c r="O1863" i="9"/>
  <c r="P1863" i="9" s="1"/>
  <c r="O1861" i="9"/>
  <c r="P1861" i="9" s="1"/>
  <c r="O1859" i="9"/>
  <c r="P1859" i="9" s="1"/>
  <c r="O1857" i="9"/>
  <c r="P1857" i="9" s="1"/>
  <c r="O1855" i="9"/>
  <c r="P1855" i="9" s="1"/>
  <c r="O1853" i="9"/>
  <c r="P1853" i="9" s="1"/>
  <c r="O1851" i="9"/>
  <c r="P1851" i="9" s="1"/>
  <c r="O1849" i="9"/>
  <c r="P1849" i="9" s="1"/>
  <c r="O1847" i="9"/>
  <c r="P1847" i="9" s="1"/>
  <c r="O1845" i="9"/>
  <c r="P1845" i="9" s="1"/>
  <c r="O1843" i="9"/>
  <c r="P1843" i="9" s="1"/>
  <c r="O1841" i="9"/>
  <c r="P1841" i="9" s="1"/>
  <c r="O1839" i="9"/>
  <c r="P1839" i="9" s="1"/>
  <c r="O1837" i="9"/>
  <c r="P1837" i="9" s="1"/>
  <c r="O1835" i="9"/>
  <c r="P1835" i="9" s="1"/>
  <c r="O1833" i="9"/>
  <c r="P1833" i="9" s="1"/>
  <c r="O1831" i="9"/>
  <c r="P1831" i="9" s="1"/>
  <c r="O1829" i="9"/>
  <c r="P1829" i="9" s="1"/>
  <c r="O1827" i="9"/>
  <c r="P1827" i="9" s="1"/>
  <c r="O1825" i="9"/>
  <c r="P1825" i="9" s="1"/>
  <c r="O1823" i="9"/>
  <c r="P1823" i="9" s="1"/>
  <c r="O1821" i="9"/>
  <c r="P1821" i="9" s="1"/>
  <c r="O1819" i="9"/>
  <c r="P1819" i="9" s="1"/>
  <c r="O1817" i="9"/>
  <c r="P1817" i="9" s="1"/>
  <c r="O1815" i="9"/>
  <c r="P1815" i="9" s="1"/>
  <c r="O1813" i="9"/>
  <c r="P1813" i="9" s="1"/>
  <c r="O1811" i="9"/>
  <c r="P1811" i="9" s="1"/>
  <c r="O1809" i="9"/>
  <c r="P1809" i="9" s="1"/>
  <c r="O1807" i="9"/>
  <c r="P1807" i="9" s="1"/>
  <c r="O1805" i="9"/>
  <c r="P1805" i="9" s="1"/>
  <c r="O1803" i="9"/>
  <c r="P1803" i="9" s="1"/>
  <c r="O1801" i="9"/>
  <c r="P1801" i="9" s="1"/>
  <c r="O1799" i="9"/>
  <c r="P1799" i="9" s="1"/>
  <c r="O1797" i="9"/>
  <c r="P1797" i="9" s="1"/>
  <c r="O1795" i="9"/>
  <c r="P1795" i="9" s="1"/>
  <c r="O1793" i="9"/>
  <c r="P1793" i="9" s="1"/>
  <c r="O1791" i="9"/>
  <c r="P1791" i="9" s="1"/>
  <c r="O1789" i="9"/>
  <c r="P1789" i="9" s="1"/>
  <c r="O1787" i="9"/>
  <c r="P1787" i="9" s="1"/>
  <c r="O1785" i="9"/>
  <c r="P1785" i="9" s="1"/>
  <c r="O1783" i="9"/>
  <c r="P1783" i="9" s="1"/>
  <c r="O1781" i="9"/>
  <c r="P1781" i="9" s="1"/>
  <c r="O1779" i="9"/>
  <c r="P1779" i="9" s="1"/>
  <c r="O1777" i="9"/>
  <c r="P1777" i="9" s="1"/>
  <c r="O1775" i="9"/>
  <c r="P1775" i="9" s="1"/>
  <c r="O1773" i="9"/>
  <c r="P1773" i="9" s="1"/>
  <c r="O1771" i="9"/>
  <c r="P1771" i="9" s="1"/>
  <c r="O1769" i="9"/>
  <c r="P1769" i="9" s="1"/>
  <c r="O1767" i="9"/>
  <c r="P1767" i="9" s="1"/>
  <c r="O1765" i="9"/>
  <c r="P1765" i="9" s="1"/>
  <c r="O1763" i="9"/>
  <c r="P1763" i="9" s="1"/>
  <c r="O1761" i="9"/>
  <c r="P1761" i="9" s="1"/>
  <c r="O1759" i="9"/>
  <c r="P1759" i="9" s="1"/>
  <c r="O1757" i="9"/>
  <c r="P1757" i="9" s="1"/>
  <c r="O1755" i="9"/>
  <c r="P1755" i="9" s="1"/>
  <c r="O1753" i="9"/>
  <c r="P1753" i="9" s="1"/>
  <c r="O1751" i="9"/>
  <c r="P1751" i="9" s="1"/>
  <c r="O1749" i="9"/>
  <c r="P1749" i="9" s="1"/>
  <c r="O1747" i="9"/>
  <c r="P1747" i="9" s="1"/>
  <c r="O1745" i="9"/>
  <c r="P1745" i="9" s="1"/>
  <c r="O1743" i="9"/>
  <c r="P1743" i="9" s="1"/>
  <c r="O1741" i="9"/>
  <c r="P1741" i="9" s="1"/>
  <c r="O1739" i="9"/>
  <c r="P1739" i="9" s="1"/>
  <c r="O1737" i="9"/>
  <c r="P1737" i="9" s="1"/>
  <c r="O1735" i="9"/>
  <c r="P1735" i="9" s="1"/>
  <c r="O1733" i="9"/>
  <c r="P1733" i="9" s="1"/>
  <c r="O1731" i="9"/>
  <c r="P1731" i="9" s="1"/>
  <c r="O1729" i="9"/>
  <c r="P1729" i="9" s="1"/>
  <c r="O1727" i="9"/>
  <c r="P1727" i="9" s="1"/>
  <c r="O1725" i="9"/>
  <c r="P1725" i="9" s="1"/>
  <c r="O1723" i="9"/>
  <c r="P1723" i="9" s="1"/>
  <c r="O1721" i="9"/>
  <c r="P1721" i="9" s="1"/>
  <c r="O1719" i="9"/>
  <c r="P1719" i="9" s="1"/>
  <c r="O1717" i="9"/>
  <c r="P1717" i="9" s="1"/>
  <c r="O1715" i="9"/>
  <c r="P1715" i="9" s="1"/>
  <c r="O1713" i="9"/>
  <c r="P1713" i="9" s="1"/>
  <c r="O1711" i="9"/>
  <c r="P1711" i="9" s="1"/>
  <c r="O1709" i="9"/>
  <c r="P1709" i="9" s="1"/>
  <c r="O1707" i="9"/>
  <c r="P1707" i="9" s="1"/>
  <c r="O1705" i="9"/>
  <c r="P1705" i="9" s="1"/>
  <c r="O1703" i="9"/>
  <c r="P1703" i="9" s="1"/>
  <c r="O1701" i="9"/>
  <c r="P1701" i="9" s="1"/>
  <c r="O1699" i="9"/>
  <c r="P1699" i="9" s="1"/>
  <c r="O1697" i="9"/>
  <c r="P1697" i="9" s="1"/>
  <c r="O1695" i="9"/>
  <c r="P1695" i="9" s="1"/>
  <c r="O1693" i="9"/>
  <c r="P1693" i="9" s="1"/>
  <c r="O1691" i="9"/>
  <c r="P1691" i="9" s="1"/>
  <c r="O1689" i="9"/>
  <c r="P1689" i="9" s="1"/>
  <c r="O1687" i="9"/>
  <c r="P1687" i="9" s="1"/>
  <c r="O1685" i="9"/>
  <c r="P1685" i="9" s="1"/>
  <c r="O1683" i="9"/>
  <c r="P1683" i="9" s="1"/>
  <c r="O1681" i="9"/>
  <c r="P1681" i="9" s="1"/>
  <c r="O1679" i="9"/>
  <c r="P1679" i="9" s="1"/>
  <c r="O1677" i="9"/>
  <c r="P1677" i="9" s="1"/>
  <c r="O1675" i="9"/>
  <c r="P1675" i="9" s="1"/>
  <c r="O1673" i="9"/>
  <c r="P1673" i="9" s="1"/>
  <c r="O1671" i="9"/>
  <c r="P1671" i="9" s="1"/>
  <c r="O1669" i="9"/>
  <c r="P1669" i="9" s="1"/>
  <c r="O1667" i="9"/>
  <c r="P1667" i="9" s="1"/>
  <c r="O1665" i="9"/>
  <c r="P1665" i="9" s="1"/>
  <c r="O1663" i="9"/>
  <c r="P1663" i="9" s="1"/>
  <c r="O1661" i="9"/>
  <c r="P1661" i="9" s="1"/>
  <c r="O1659" i="9"/>
  <c r="P1659" i="9" s="1"/>
  <c r="O1657" i="9"/>
  <c r="P1657" i="9" s="1"/>
  <c r="O1655" i="9"/>
  <c r="P1655" i="9" s="1"/>
  <c r="O1653" i="9"/>
  <c r="P1653" i="9" s="1"/>
  <c r="O1651" i="9"/>
  <c r="P1651" i="9" s="1"/>
  <c r="O1649" i="9"/>
  <c r="P1649" i="9" s="1"/>
  <c r="O1647" i="9"/>
  <c r="P1647" i="9" s="1"/>
  <c r="O1645" i="9"/>
  <c r="P1645" i="9" s="1"/>
  <c r="O1643" i="9"/>
  <c r="P1643" i="9" s="1"/>
  <c r="O1641" i="9"/>
  <c r="P1641" i="9" s="1"/>
  <c r="S1753" i="9"/>
  <c r="O1752" i="9"/>
  <c r="P1752" i="9" s="1"/>
  <c r="S1748" i="9"/>
  <c r="S1746" i="9"/>
  <c r="Q1744" i="9"/>
  <c r="R1743" i="9"/>
  <c r="S1742" i="9"/>
  <c r="Q1740" i="9"/>
  <c r="R1739" i="9"/>
  <c r="S1738" i="9"/>
  <c r="Q1736" i="9"/>
  <c r="R1735" i="9"/>
  <c r="S1734" i="9"/>
  <c r="Q1732" i="9"/>
  <c r="R1731" i="9"/>
  <c r="S1730" i="9"/>
  <c r="Q1728" i="9"/>
  <c r="R1727" i="9"/>
  <c r="S1726" i="9"/>
  <c r="Q1724" i="9"/>
  <c r="R1723" i="9"/>
  <c r="S1722" i="9"/>
  <c r="Q1720" i="9"/>
  <c r="R1719" i="9"/>
  <c r="S1718" i="9"/>
  <c r="Q1716" i="9"/>
  <c r="R1715" i="9"/>
  <c r="S1714" i="9"/>
  <c r="Q1712" i="9"/>
  <c r="R1711" i="9"/>
  <c r="S1710" i="9"/>
  <c r="Q1708" i="9"/>
  <c r="R1707" i="9"/>
  <c r="S1706" i="9"/>
  <c r="Q1704" i="9"/>
  <c r="R1703" i="9"/>
  <c r="S1702" i="9"/>
  <c r="Q1700" i="9"/>
  <c r="R1699" i="9"/>
  <c r="S1698" i="9"/>
  <c r="Q1696" i="9"/>
  <c r="R1695" i="9"/>
  <c r="S1694" i="9"/>
  <c r="Q1692" i="9"/>
  <c r="R1691" i="9"/>
  <c r="S1690" i="9"/>
  <c r="Q1688" i="9"/>
  <c r="R1687" i="9"/>
  <c r="S1686" i="9"/>
  <c r="Q1684" i="9"/>
  <c r="R1683" i="9"/>
  <c r="S1682" i="9"/>
  <c r="Q1680" i="9"/>
  <c r="R1679" i="9"/>
  <c r="S1678" i="9"/>
  <c r="Q1676" i="9"/>
  <c r="R1675" i="9"/>
  <c r="S1674" i="9"/>
  <c r="Q1672" i="9"/>
  <c r="R1671" i="9"/>
  <c r="S1670" i="9"/>
  <c r="Q1668" i="9"/>
  <c r="R1667" i="9"/>
  <c r="S1666" i="9"/>
  <c r="Q1664" i="9"/>
  <c r="R1663" i="9"/>
  <c r="S1662" i="9"/>
  <c r="Q1660" i="9"/>
  <c r="R1659" i="9"/>
  <c r="S1658" i="9"/>
  <c r="Q1656" i="9"/>
  <c r="R1655" i="9"/>
  <c r="S1654" i="9"/>
  <c r="Q1652" i="9"/>
  <c r="R1651" i="9"/>
  <c r="S1650" i="9"/>
  <c r="Q1648" i="9"/>
  <c r="R1647" i="9"/>
  <c r="S1646" i="9"/>
  <c r="Q1644" i="9"/>
  <c r="R1643" i="9"/>
  <c r="S1642" i="9"/>
  <c r="Q1640" i="9"/>
  <c r="S1639" i="9"/>
  <c r="S1638" i="9"/>
  <c r="O1638" i="9"/>
  <c r="P1638" i="9" s="1"/>
  <c r="S1637" i="9"/>
  <c r="S1636" i="9"/>
  <c r="O1636" i="9"/>
  <c r="P1636" i="9" s="1"/>
  <c r="S1635" i="9"/>
  <c r="S1634" i="9"/>
  <c r="O1634" i="9"/>
  <c r="P1634" i="9" s="1"/>
  <c r="S1633" i="9"/>
  <c r="S1632" i="9"/>
  <c r="O1632" i="9"/>
  <c r="P1632" i="9" s="1"/>
  <c r="S1631" i="9"/>
  <c r="S1630" i="9"/>
  <c r="O1630" i="9"/>
  <c r="P1630" i="9" s="1"/>
  <c r="S1629" i="9"/>
  <c r="S1628" i="9"/>
  <c r="O1628" i="9"/>
  <c r="P1628" i="9" s="1"/>
  <c r="S1627" i="9"/>
  <c r="S1626" i="9"/>
  <c r="O1626" i="9"/>
  <c r="P1626" i="9" s="1"/>
  <c r="S1625" i="9"/>
  <c r="S1624" i="9"/>
  <c r="O1624" i="9"/>
  <c r="P1624" i="9" s="1"/>
  <c r="S1623" i="9"/>
  <c r="S1622" i="9"/>
  <c r="O1622" i="9"/>
  <c r="P1622" i="9" s="1"/>
  <c r="S1621" i="9"/>
  <c r="S1620" i="9"/>
  <c r="O1620" i="9"/>
  <c r="P1620" i="9" s="1"/>
  <c r="S1619" i="9"/>
  <c r="S1618" i="9"/>
  <c r="O1618" i="9"/>
  <c r="P1618" i="9" s="1"/>
  <c r="S1617" i="9"/>
  <c r="S1616" i="9"/>
  <c r="O1616" i="9"/>
  <c r="P1616" i="9" s="1"/>
  <c r="S1615" i="9"/>
  <c r="S1614" i="9"/>
  <c r="O1614" i="9"/>
  <c r="P1614" i="9" s="1"/>
  <c r="S1613" i="9"/>
  <c r="S1612" i="9"/>
  <c r="O1612" i="9"/>
  <c r="P1612" i="9" s="1"/>
  <c r="S1611" i="9"/>
  <c r="S1610" i="9"/>
  <c r="O1610" i="9"/>
  <c r="P1610" i="9" s="1"/>
  <c r="S1609" i="9"/>
  <c r="S1608" i="9"/>
  <c r="O1608" i="9"/>
  <c r="P1608" i="9" s="1"/>
  <c r="S1607" i="9"/>
  <c r="S1606" i="9"/>
  <c r="O1606" i="9"/>
  <c r="P1606" i="9" s="1"/>
  <c r="S1605" i="9"/>
  <c r="S1604" i="9"/>
  <c r="O1604" i="9"/>
  <c r="P1604" i="9" s="1"/>
  <c r="S1603" i="9"/>
  <c r="S1602" i="9"/>
  <c r="O1602" i="9"/>
  <c r="P1602" i="9" s="1"/>
  <c r="S1601" i="9"/>
  <c r="S1600" i="9"/>
  <c r="O1600" i="9"/>
  <c r="P1600" i="9" s="1"/>
  <c r="S1599" i="9"/>
  <c r="S1598" i="9"/>
  <c r="O1598" i="9"/>
  <c r="P1598" i="9" s="1"/>
  <c r="S1597" i="9"/>
  <c r="S1596" i="9"/>
  <c r="O1596" i="9"/>
  <c r="P1596" i="9" s="1"/>
  <c r="S1595" i="9"/>
  <c r="S1594" i="9"/>
  <c r="O1594" i="9"/>
  <c r="P1594" i="9" s="1"/>
  <c r="S1593" i="9"/>
  <c r="S1592" i="9"/>
  <c r="O1592" i="9"/>
  <c r="P1592" i="9" s="1"/>
  <c r="S1591" i="9"/>
  <c r="S1590" i="9"/>
  <c r="O1590" i="9"/>
  <c r="P1590" i="9" s="1"/>
  <c r="S1589" i="9"/>
  <c r="S1588" i="9"/>
  <c r="O1588" i="9"/>
  <c r="P1588" i="9" s="1"/>
  <c r="S1587" i="9"/>
  <c r="S1586" i="9"/>
  <c r="O1586" i="9"/>
  <c r="P1586" i="9" s="1"/>
  <c r="S1585" i="9"/>
  <c r="S1584" i="9"/>
  <c r="O1584" i="9"/>
  <c r="P1584" i="9" s="1"/>
  <c r="S1583" i="9"/>
  <c r="S1582" i="9"/>
  <c r="O1582" i="9"/>
  <c r="P1582" i="9" s="1"/>
  <c r="S1581" i="9"/>
  <c r="S1580" i="9"/>
  <c r="O1580" i="9"/>
  <c r="P1580" i="9" s="1"/>
  <c r="S1579" i="9"/>
  <c r="S1578" i="9"/>
  <c r="O1578" i="9"/>
  <c r="P1578" i="9" s="1"/>
  <c r="S1577" i="9"/>
  <c r="S1576" i="9"/>
  <c r="O1576" i="9"/>
  <c r="P1576" i="9" s="1"/>
  <c r="S1575" i="9"/>
  <c r="S1574" i="9"/>
  <c r="O1574" i="9"/>
  <c r="P1574" i="9" s="1"/>
  <c r="S1573" i="9"/>
  <c r="S1572" i="9"/>
  <c r="O1572" i="9"/>
  <c r="P1572" i="9" s="1"/>
  <c r="S1571" i="9"/>
  <c r="S1570" i="9"/>
  <c r="O1570" i="9"/>
  <c r="P1570" i="9" s="1"/>
  <c r="S1569" i="9"/>
  <c r="S1568" i="9"/>
  <c r="O1568" i="9"/>
  <c r="P1568" i="9" s="1"/>
  <c r="S1567" i="9"/>
  <c r="S1566" i="9"/>
  <c r="O1566" i="9"/>
  <c r="P1566" i="9" s="1"/>
  <c r="S1565" i="9"/>
  <c r="S1564" i="9"/>
  <c r="O1564" i="9"/>
  <c r="P1564" i="9" s="1"/>
  <c r="S1563" i="9"/>
  <c r="S1562" i="9"/>
  <c r="O1562" i="9"/>
  <c r="P1562" i="9" s="1"/>
  <c r="S1561" i="9"/>
  <c r="S1560" i="9"/>
  <c r="O1560" i="9"/>
  <c r="P1560" i="9" s="1"/>
  <c r="S1559" i="9"/>
  <c r="S1558" i="9"/>
  <c r="O1558" i="9"/>
  <c r="P1558" i="9" s="1"/>
  <c r="S1557" i="9"/>
  <c r="S1556" i="9"/>
  <c r="O1556" i="9"/>
  <c r="P1556" i="9" s="1"/>
  <c r="S1555" i="9"/>
  <c r="S1554" i="9"/>
  <c r="O1554" i="9"/>
  <c r="P1554" i="9" s="1"/>
  <c r="S1553" i="9"/>
  <c r="S1552" i="9"/>
  <c r="O1552" i="9"/>
  <c r="P1552" i="9" s="1"/>
  <c r="S1551" i="9"/>
  <c r="S1550" i="9"/>
  <c r="O1550" i="9"/>
  <c r="P1550" i="9" s="1"/>
  <c r="S1549" i="9"/>
  <c r="S1548" i="9"/>
  <c r="O1548" i="9"/>
  <c r="P1548" i="9" s="1"/>
  <c r="S1547" i="9"/>
  <c r="S1546" i="9"/>
  <c r="O1546" i="9"/>
  <c r="P1546" i="9" s="1"/>
  <c r="S1545" i="9"/>
  <c r="S1544" i="9"/>
  <c r="O1544" i="9"/>
  <c r="P1544" i="9" s="1"/>
  <c r="S1543" i="9"/>
  <c r="S1542" i="9"/>
  <c r="O1542" i="9"/>
  <c r="P1542" i="9" s="1"/>
  <c r="S1541" i="9"/>
  <c r="S1540" i="9"/>
  <c r="O1540" i="9"/>
  <c r="P1540" i="9" s="1"/>
  <c r="S1539" i="9"/>
  <c r="S1538" i="9"/>
  <c r="O1538" i="9"/>
  <c r="P1538" i="9" s="1"/>
  <c r="S1537" i="9"/>
  <c r="S1536" i="9"/>
  <c r="O1536" i="9"/>
  <c r="P1536" i="9" s="1"/>
  <c r="S1535" i="9"/>
  <c r="S1534" i="9"/>
  <c r="O1534" i="9"/>
  <c r="P1534" i="9" s="1"/>
  <c r="S1533" i="9"/>
  <c r="S1532" i="9"/>
  <c r="O1532" i="9"/>
  <c r="P1532" i="9" s="1"/>
  <c r="S1531" i="9"/>
  <c r="S1530" i="9"/>
  <c r="O1530" i="9"/>
  <c r="P1530" i="9" s="1"/>
  <c r="S1529" i="9"/>
  <c r="S1528" i="9"/>
  <c r="O1528" i="9"/>
  <c r="P1528" i="9" s="1"/>
  <c r="S1527" i="9"/>
  <c r="S1526" i="9"/>
  <c r="O1526" i="9"/>
  <c r="P1526" i="9" s="1"/>
  <c r="S1525" i="9"/>
  <c r="S1524" i="9"/>
  <c r="O1524" i="9"/>
  <c r="P1524" i="9" s="1"/>
  <c r="S1523" i="9"/>
  <c r="S1522" i="9"/>
  <c r="O1522" i="9"/>
  <c r="P1522" i="9" s="1"/>
  <c r="S1521" i="9"/>
  <c r="S1520" i="9"/>
  <c r="O1520" i="9"/>
  <c r="P1520" i="9" s="1"/>
  <c r="S1519" i="9"/>
  <c r="S1518" i="9"/>
  <c r="O1518" i="9"/>
  <c r="P1518" i="9" s="1"/>
  <c r="S1517" i="9"/>
  <c r="S1516" i="9"/>
  <c r="O1516" i="9"/>
  <c r="P1516" i="9" s="1"/>
  <c r="S1515" i="9"/>
  <c r="S1514" i="9"/>
  <c r="O1514" i="9"/>
  <c r="P1514" i="9" s="1"/>
  <c r="S1513" i="9"/>
  <c r="S1512" i="9"/>
  <c r="O1512" i="9"/>
  <c r="P1512" i="9" s="1"/>
  <c r="S1511" i="9"/>
  <c r="S1510" i="9"/>
  <c r="O1510" i="9"/>
  <c r="P1510" i="9" s="1"/>
  <c r="S1509" i="9"/>
  <c r="S1508" i="9"/>
  <c r="O1508" i="9"/>
  <c r="P1508" i="9" s="1"/>
  <c r="S1507" i="9"/>
  <c r="S1506" i="9"/>
  <c r="O1506" i="9"/>
  <c r="P1506" i="9" s="1"/>
  <c r="S1505" i="9"/>
  <c r="S1504" i="9"/>
  <c r="O1504" i="9"/>
  <c r="P1504" i="9" s="1"/>
  <c r="S1503" i="9"/>
  <c r="S1502" i="9"/>
  <c r="O1502" i="9"/>
  <c r="P1502" i="9" s="1"/>
  <c r="S1501" i="9"/>
  <c r="S1500" i="9"/>
  <c r="O1500" i="9"/>
  <c r="P1500" i="9" s="1"/>
  <c r="S1499" i="9"/>
  <c r="S1498" i="9"/>
  <c r="O1498" i="9"/>
  <c r="P1498" i="9" s="1"/>
  <c r="S1497" i="9"/>
  <c r="S1496" i="9"/>
  <c r="O1496" i="9"/>
  <c r="P1496" i="9" s="1"/>
  <c r="S1495" i="9"/>
  <c r="S1494" i="9"/>
  <c r="O1494" i="9"/>
  <c r="P1494" i="9" s="1"/>
  <c r="S1493" i="9"/>
  <c r="S1492" i="9"/>
  <c r="O1492" i="9"/>
  <c r="P1492" i="9" s="1"/>
  <c r="S1491" i="9"/>
  <c r="S1490" i="9"/>
  <c r="O1490" i="9"/>
  <c r="P1490" i="9" s="1"/>
  <c r="S1489" i="9"/>
  <c r="S1488" i="9"/>
  <c r="O1488" i="9"/>
  <c r="P1488" i="9" s="1"/>
  <c r="S1487" i="9"/>
  <c r="S1486" i="9"/>
  <c r="O1486" i="9"/>
  <c r="P1486" i="9" s="1"/>
  <c r="S1485" i="9"/>
  <c r="S1484" i="9"/>
  <c r="O1484" i="9"/>
  <c r="P1484" i="9" s="1"/>
  <c r="S1483" i="9"/>
  <c r="S1482" i="9"/>
  <c r="O1482" i="9"/>
  <c r="P1482" i="9" s="1"/>
  <c r="S1481" i="9"/>
  <c r="S1480" i="9"/>
  <c r="O1480" i="9"/>
  <c r="P1480" i="9" s="1"/>
  <c r="S1479" i="9"/>
  <c r="S1478" i="9"/>
  <c r="O1478" i="9"/>
  <c r="P1478" i="9" s="1"/>
  <c r="S1477" i="9"/>
  <c r="S1476" i="9"/>
  <c r="O1476" i="9"/>
  <c r="P1476" i="9" s="1"/>
  <c r="S1475" i="9"/>
  <c r="S1474" i="9"/>
  <c r="O1474" i="9"/>
  <c r="P1474" i="9" s="1"/>
  <c r="S1473" i="9"/>
  <c r="S1472" i="9"/>
  <c r="O1472" i="9"/>
  <c r="P1472" i="9" s="1"/>
  <c r="S1471" i="9"/>
  <c r="S1470" i="9"/>
  <c r="O1470" i="9"/>
  <c r="P1470" i="9" s="1"/>
  <c r="S1469" i="9"/>
  <c r="S1468" i="9"/>
  <c r="O1468" i="9"/>
  <c r="P1468" i="9" s="1"/>
  <c r="S1467" i="9"/>
  <c r="S1466" i="9"/>
  <c r="O1466" i="9"/>
  <c r="P1466" i="9" s="1"/>
  <c r="S1465" i="9"/>
  <c r="S1464" i="9"/>
  <c r="O1464" i="9"/>
  <c r="P1464" i="9" s="1"/>
  <c r="S1463" i="9"/>
  <c r="S1462" i="9"/>
  <c r="O1462" i="9"/>
  <c r="P1462" i="9" s="1"/>
  <c r="S1461" i="9"/>
  <c r="S1460" i="9"/>
  <c r="O1460" i="9"/>
  <c r="P1460" i="9" s="1"/>
  <c r="S1459" i="9"/>
  <c r="S1458" i="9"/>
  <c r="O1458" i="9"/>
  <c r="P1458" i="9" s="1"/>
  <c r="S1457" i="9"/>
  <c r="S1456" i="9"/>
  <c r="O1456" i="9"/>
  <c r="P1456" i="9" s="1"/>
  <c r="S1455" i="9"/>
  <c r="S1454" i="9"/>
  <c r="O1454" i="9"/>
  <c r="P1454" i="9" s="1"/>
  <c r="S1453" i="9"/>
  <c r="S1452" i="9"/>
  <c r="O1452" i="9"/>
  <c r="P1452" i="9" s="1"/>
  <c r="S1451" i="9"/>
  <c r="S1450" i="9"/>
  <c r="O1450" i="9"/>
  <c r="P1450" i="9" s="1"/>
  <c r="S1449" i="9"/>
  <c r="S1448" i="9"/>
  <c r="O1448" i="9"/>
  <c r="P1448" i="9" s="1"/>
  <c r="S1447" i="9"/>
  <c r="S1446" i="9"/>
  <c r="O1446" i="9"/>
  <c r="P1446" i="9" s="1"/>
  <c r="S1445" i="9"/>
  <c r="S1444" i="9"/>
  <c r="O1444" i="9"/>
  <c r="P1444" i="9" s="1"/>
  <c r="S1443" i="9"/>
  <c r="S1442" i="9"/>
  <c r="O1442" i="9"/>
  <c r="P1442" i="9" s="1"/>
  <c r="S1441" i="9"/>
  <c r="S1440" i="9"/>
  <c r="O1440" i="9"/>
  <c r="P1440" i="9" s="1"/>
  <c r="S1439" i="9"/>
  <c r="S1438" i="9"/>
  <c r="O1438" i="9"/>
  <c r="P1438" i="9" s="1"/>
  <c r="S1437" i="9"/>
  <c r="S1436" i="9"/>
  <c r="O1436" i="9"/>
  <c r="P1436" i="9" s="1"/>
  <c r="S1435" i="9"/>
  <c r="S1434" i="9"/>
  <c r="O1434" i="9"/>
  <c r="P1434" i="9" s="1"/>
  <c r="S1433" i="9"/>
  <c r="S1432" i="9"/>
  <c r="O1432" i="9"/>
  <c r="P1432" i="9" s="1"/>
  <c r="S1431" i="9"/>
  <c r="S1430" i="9"/>
  <c r="O1430" i="9"/>
  <c r="P1430" i="9" s="1"/>
  <c r="S1429" i="9"/>
  <c r="S1428" i="9"/>
  <c r="O1428" i="9"/>
  <c r="P1428" i="9" s="1"/>
  <c r="S1427" i="9"/>
  <c r="S1426" i="9"/>
  <c r="O1426" i="9"/>
  <c r="P1426" i="9" s="1"/>
  <c r="S1425" i="9"/>
  <c r="S1424" i="9"/>
  <c r="O1424" i="9"/>
  <c r="P1424" i="9" s="1"/>
  <c r="S1423" i="9"/>
  <c r="S1422" i="9"/>
  <c r="O1422" i="9"/>
  <c r="P1422" i="9" s="1"/>
  <c r="S1421" i="9"/>
  <c r="S1420" i="9"/>
  <c r="O1420" i="9"/>
  <c r="P1420" i="9" s="1"/>
  <c r="S1419" i="9"/>
  <c r="S1418" i="9"/>
  <c r="O1418" i="9"/>
  <c r="P1418" i="9" s="1"/>
  <c r="S1417" i="9"/>
  <c r="S1416" i="9"/>
  <c r="O1416" i="9"/>
  <c r="P1416" i="9" s="1"/>
  <c r="S1415" i="9"/>
  <c r="S1414" i="9"/>
  <c r="O1414" i="9"/>
  <c r="P1414" i="9" s="1"/>
  <c r="S1413" i="9"/>
  <c r="S1412" i="9"/>
  <c r="O1412" i="9"/>
  <c r="P1412" i="9" s="1"/>
  <c r="S1411" i="9"/>
  <c r="S1410" i="9"/>
  <c r="O1410" i="9"/>
  <c r="P1410" i="9" s="1"/>
  <c r="S1409" i="9"/>
  <c r="S1408" i="9"/>
  <c r="O1408" i="9"/>
  <c r="P1408" i="9" s="1"/>
  <c r="S1407" i="9"/>
  <c r="S1406" i="9"/>
  <c r="O1406" i="9"/>
  <c r="P1406" i="9" s="1"/>
  <c r="S1405" i="9"/>
  <c r="S1404" i="9"/>
  <c r="O1404" i="9"/>
  <c r="P1404" i="9" s="1"/>
  <c r="S1403" i="9"/>
  <c r="S1402" i="9"/>
  <c r="O1402" i="9"/>
  <c r="P1402" i="9" s="1"/>
  <c r="S1401" i="9"/>
  <c r="S1400" i="9"/>
  <c r="O1400" i="9"/>
  <c r="P1400" i="9" s="1"/>
  <c r="S1399" i="9"/>
  <c r="S1398" i="9"/>
  <c r="O1398" i="9"/>
  <c r="P1398" i="9" s="1"/>
  <c r="S1397" i="9"/>
  <c r="S1396" i="9"/>
  <c r="O1396" i="9"/>
  <c r="P1396" i="9" s="1"/>
  <c r="S1395" i="9"/>
  <c r="S1394" i="9"/>
  <c r="O1394" i="9"/>
  <c r="P1394" i="9" s="1"/>
  <c r="S1393" i="9"/>
  <c r="S1392" i="9"/>
  <c r="O1392" i="9"/>
  <c r="P1392" i="9" s="1"/>
  <c r="S1391" i="9"/>
  <c r="S1390" i="9"/>
  <c r="O1390" i="9"/>
  <c r="P1390" i="9" s="1"/>
  <c r="S1389" i="9"/>
  <c r="S1388" i="9"/>
  <c r="O1388" i="9"/>
  <c r="P1388" i="9" s="1"/>
  <c r="S1387" i="9"/>
  <c r="S1386" i="9"/>
  <c r="O1386" i="9"/>
  <c r="P1386" i="9" s="1"/>
  <c r="S1385" i="9"/>
  <c r="S1384" i="9"/>
  <c r="O1384" i="9"/>
  <c r="P1384" i="9" s="1"/>
  <c r="S1383" i="9"/>
  <c r="S1382" i="9"/>
  <c r="O1382" i="9"/>
  <c r="P1382" i="9" s="1"/>
  <c r="S1381" i="9"/>
  <c r="S1380" i="9"/>
  <c r="O1380" i="9"/>
  <c r="P1380" i="9" s="1"/>
  <c r="S1379" i="9"/>
  <c r="S1378" i="9"/>
  <c r="O1378" i="9"/>
  <c r="P1378" i="9" s="1"/>
  <c r="S1377" i="9"/>
  <c r="S1376" i="9"/>
  <c r="O1376" i="9"/>
  <c r="P1376" i="9" s="1"/>
  <c r="S1375" i="9"/>
  <c r="S1374" i="9"/>
  <c r="O1374" i="9"/>
  <c r="P1374" i="9" s="1"/>
  <c r="S1373" i="9"/>
  <c r="S1372" i="9"/>
  <c r="O1372" i="9"/>
  <c r="P1372" i="9" s="1"/>
  <c r="S1371" i="9"/>
  <c r="S1370" i="9"/>
  <c r="O1370" i="9"/>
  <c r="P1370" i="9" s="1"/>
  <c r="S1369" i="9"/>
  <c r="S1368" i="9"/>
  <c r="O1368" i="9"/>
  <c r="P1368" i="9" s="1"/>
  <c r="S1367" i="9"/>
  <c r="S1366" i="9"/>
  <c r="O1366" i="9"/>
  <c r="P1366" i="9" s="1"/>
  <c r="S1365" i="9"/>
  <c r="S1364" i="9"/>
  <c r="O1364" i="9"/>
  <c r="P1364" i="9" s="1"/>
  <c r="S1363" i="9"/>
  <c r="S1362" i="9"/>
  <c r="O1362" i="9"/>
  <c r="P1362" i="9" s="1"/>
  <c r="S1361" i="9"/>
  <c r="S1360" i="9"/>
  <c r="O1360" i="9"/>
  <c r="P1360" i="9" s="1"/>
  <c r="S1359" i="9"/>
  <c r="S1358" i="9"/>
  <c r="O1358" i="9"/>
  <c r="P1358" i="9" s="1"/>
  <c r="S1357" i="9"/>
  <c r="S1356" i="9"/>
  <c r="O1356" i="9"/>
  <c r="P1356" i="9" s="1"/>
  <c r="S1355" i="9"/>
  <c r="S1354" i="9"/>
  <c r="O1354" i="9"/>
  <c r="P1354" i="9" s="1"/>
  <c r="S1353" i="9"/>
  <c r="S1352" i="9"/>
  <c r="O1352" i="9"/>
  <c r="P1352" i="9" s="1"/>
  <c r="S1351" i="9"/>
  <c r="S1350" i="9"/>
  <c r="O1350" i="9"/>
  <c r="P1350" i="9" s="1"/>
  <c r="S1349" i="9"/>
  <c r="S1348" i="9"/>
  <c r="O1348" i="9"/>
  <c r="P1348" i="9" s="1"/>
  <c r="S1347" i="9"/>
  <c r="S1346" i="9"/>
  <c r="O1346" i="9"/>
  <c r="P1346" i="9" s="1"/>
  <c r="S1345" i="9"/>
  <c r="S1344" i="9"/>
  <c r="O1344" i="9"/>
  <c r="P1344" i="9" s="1"/>
  <c r="S1343" i="9"/>
  <c r="S1342" i="9"/>
  <c r="O1342" i="9"/>
  <c r="P1342" i="9" s="1"/>
  <c r="S1341" i="9"/>
  <c r="S1340" i="9"/>
  <c r="O1340" i="9"/>
  <c r="P1340" i="9" s="1"/>
  <c r="S1339" i="9"/>
  <c r="S1338" i="9"/>
  <c r="O1338" i="9"/>
  <c r="P1338" i="9" s="1"/>
  <c r="S1337" i="9"/>
  <c r="S1336" i="9"/>
  <c r="O1336" i="9"/>
  <c r="P1336" i="9" s="1"/>
  <c r="S1335" i="9"/>
  <c r="S1334" i="9"/>
  <c r="O1334" i="9"/>
  <c r="P1334" i="9" s="1"/>
  <c r="S1333" i="9"/>
  <c r="S1332" i="9"/>
  <c r="O1332" i="9"/>
  <c r="P1332" i="9" s="1"/>
  <c r="S1331" i="9"/>
  <c r="S1330" i="9"/>
  <c r="O1330" i="9"/>
  <c r="P1330" i="9" s="1"/>
  <c r="S1329" i="9"/>
  <c r="S1328" i="9"/>
  <c r="O1328" i="9"/>
  <c r="P1328" i="9" s="1"/>
  <c r="S1327" i="9"/>
  <c r="S1326" i="9"/>
  <c r="O1326" i="9"/>
  <c r="P1326" i="9" s="1"/>
  <c r="S1325" i="9"/>
  <c r="S1324" i="9"/>
  <c r="O1324" i="9"/>
  <c r="P1324" i="9" s="1"/>
  <c r="S1323" i="9"/>
  <c r="S1322" i="9"/>
  <c r="O1322" i="9"/>
  <c r="P1322" i="9" s="1"/>
  <c r="S1321" i="9"/>
  <c r="S1320" i="9"/>
  <c r="O1320" i="9"/>
  <c r="P1320" i="9" s="1"/>
  <c r="S1319" i="9"/>
  <c r="S1318" i="9"/>
  <c r="O1318" i="9"/>
  <c r="P1318" i="9" s="1"/>
  <c r="S1317" i="9"/>
  <c r="S1316" i="9"/>
  <c r="O1316" i="9"/>
  <c r="P1316" i="9" s="1"/>
  <c r="S1315" i="9"/>
  <c r="S1314" i="9"/>
  <c r="O1314" i="9"/>
  <c r="P1314" i="9" s="1"/>
  <c r="S1313" i="9"/>
  <c r="S1312" i="9"/>
  <c r="O1312" i="9"/>
  <c r="P1312" i="9" s="1"/>
  <c r="S1311" i="9"/>
  <c r="S1310" i="9"/>
  <c r="O1310" i="9"/>
  <c r="P1310" i="9" s="1"/>
  <c r="S1309" i="9"/>
  <c r="S1308" i="9"/>
  <c r="O1308" i="9"/>
  <c r="P1308" i="9" s="1"/>
  <c r="S1307" i="9"/>
  <c r="S1306" i="9"/>
  <c r="O1306" i="9"/>
  <c r="P1306" i="9" s="1"/>
  <c r="S1305" i="9"/>
  <c r="S1304" i="9"/>
  <c r="O1304" i="9"/>
  <c r="P1304" i="9" s="1"/>
  <c r="S1303" i="9"/>
  <c r="S1302" i="9"/>
  <c r="O1302" i="9"/>
  <c r="P1302" i="9" s="1"/>
  <c r="S1301" i="9"/>
  <c r="S1300" i="9"/>
  <c r="O1300" i="9"/>
  <c r="P1300" i="9" s="1"/>
  <c r="S1299" i="9"/>
  <c r="S1298" i="9"/>
  <c r="O1298" i="9"/>
  <c r="P1298" i="9" s="1"/>
  <c r="S1297" i="9"/>
  <c r="S1296" i="9"/>
  <c r="O1296" i="9"/>
  <c r="P1296" i="9" s="1"/>
  <c r="S1295" i="9"/>
  <c r="S1294" i="9"/>
  <c r="O1294" i="9"/>
  <c r="P1294" i="9" s="1"/>
  <c r="S1293" i="9"/>
  <c r="S1292" i="9"/>
  <c r="O1292" i="9"/>
  <c r="P1292" i="9" s="1"/>
  <c r="S1291" i="9"/>
  <c r="S1290" i="9"/>
  <c r="O1290" i="9"/>
  <c r="P1290" i="9" s="1"/>
  <c r="S1289" i="9"/>
  <c r="S1288" i="9"/>
  <c r="O1288" i="9"/>
  <c r="P1288" i="9" s="1"/>
  <c r="S1287" i="9"/>
  <c r="S1286" i="9"/>
  <c r="O1286" i="9"/>
  <c r="P1286" i="9" s="1"/>
  <c r="S1285" i="9"/>
  <c r="S1284" i="9"/>
  <c r="O1284" i="9"/>
  <c r="P1284" i="9" s="1"/>
  <c r="S1283" i="9"/>
  <c r="S1282" i="9"/>
  <c r="O1282" i="9"/>
  <c r="P1282" i="9" s="1"/>
  <c r="S1281" i="9"/>
  <c r="S1280" i="9"/>
  <c r="O1280" i="9"/>
  <c r="P1280" i="9" s="1"/>
  <c r="S1279" i="9"/>
  <c r="S1278" i="9"/>
  <c r="O1278" i="9"/>
  <c r="P1278" i="9" s="1"/>
  <c r="S1277" i="9"/>
  <c r="S1754" i="9"/>
  <c r="S1750" i="9"/>
  <c r="Q1748" i="9"/>
  <c r="R1746" i="9"/>
  <c r="S1745" i="9"/>
  <c r="O1744" i="9"/>
  <c r="P1744" i="9" s="1"/>
  <c r="Q1743" i="9"/>
  <c r="R1742" i="9"/>
  <c r="S1741" i="9"/>
  <c r="O1740" i="9"/>
  <c r="P1740" i="9" s="1"/>
  <c r="Q1739" i="9"/>
  <c r="R1738" i="9"/>
  <c r="S1737" i="9"/>
  <c r="O1736" i="9"/>
  <c r="P1736" i="9" s="1"/>
  <c r="Q1735" i="9"/>
  <c r="R1734" i="9"/>
  <c r="S1733" i="9"/>
  <c r="O1732" i="9"/>
  <c r="P1732" i="9" s="1"/>
  <c r="Q1731" i="9"/>
  <c r="R1730" i="9"/>
  <c r="S1729" i="9"/>
  <c r="O1728" i="9"/>
  <c r="P1728" i="9" s="1"/>
  <c r="Q1727" i="9"/>
  <c r="R1726" i="9"/>
  <c r="S1725" i="9"/>
  <c r="O1724" i="9"/>
  <c r="P1724" i="9" s="1"/>
  <c r="Q1723" i="9"/>
  <c r="R1722" i="9"/>
  <c r="S1721" i="9"/>
  <c r="O1720" i="9"/>
  <c r="P1720" i="9" s="1"/>
  <c r="Q1719" i="9"/>
  <c r="R1718" i="9"/>
  <c r="S1717" i="9"/>
  <c r="O1716" i="9"/>
  <c r="P1716" i="9" s="1"/>
  <c r="Q1715" i="9"/>
  <c r="R1714" i="9"/>
  <c r="S1713" i="9"/>
  <c r="O1712" i="9"/>
  <c r="P1712" i="9" s="1"/>
  <c r="Q1711" i="9"/>
  <c r="R1710" i="9"/>
  <c r="S1709" i="9"/>
  <c r="O1708" i="9"/>
  <c r="P1708" i="9" s="1"/>
  <c r="Q1707" i="9"/>
  <c r="R1706" i="9"/>
  <c r="S1705" i="9"/>
  <c r="O1704" i="9"/>
  <c r="P1704" i="9" s="1"/>
  <c r="Q1703" i="9"/>
  <c r="R1702" i="9"/>
  <c r="S1701" i="9"/>
  <c r="O1700" i="9"/>
  <c r="P1700" i="9" s="1"/>
  <c r="Q1699" i="9"/>
  <c r="R1698" i="9"/>
  <c r="S1697" i="9"/>
  <c r="O1696" i="9"/>
  <c r="P1696" i="9" s="1"/>
  <c r="Q1695" i="9"/>
  <c r="R1694" i="9"/>
  <c r="S1693" i="9"/>
  <c r="O1692" i="9"/>
  <c r="P1692" i="9" s="1"/>
  <c r="Q1691" i="9"/>
  <c r="R1690" i="9"/>
  <c r="S1689" i="9"/>
  <c r="O1688" i="9"/>
  <c r="P1688" i="9" s="1"/>
  <c r="Q1687" i="9"/>
  <c r="R1686" i="9"/>
  <c r="S1685" i="9"/>
  <c r="O1684" i="9"/>
  <c r="P1684" i="9" s="1"/>
  <c r="Q1683" i="9"/>
  <c r="R1682" i="9"/>
  <c r="S1681" i="9"/>
  <c r="O1680" i="9"/>
  <c r="P1680" i="9" s="1"/>
  <c r="Q1679" i="9"/>
  <c r="R1678" i="9"/>
  <c r="S1677" i="9"/>
  <c r="O1676" i="9"/>
  <c r="P1676" i="9" s="1"/>
  <c r="Q1675" i="9"/>
  <c r="R1674" i="9"/>
  <c r="S1673" i="9"/>
  <c r="O1672" i="9"/>
  <c r="P1672" i="9" s="1"/>
  <c r="Q1671" i="9"/>
  <c r="R1670" i="9"/>
  <c r="S1669" i="9"/>
  <c r="O1668" i="9"/>
  <c r="P1668" i="9" s="1"/>
  <c r="Q1667" i="9"/>
  <c r="R1666" i="9"/>
  <c r="S1665" i="9"/>
  <c r="O1664" i="9"/>
  <c r="P1664" i="9" s="1"/>
  <c r="Q1663" i="9"/>
  <c r="R1662" i="9"/>
  <c r="S1661" i="9"/>
  <c r="O1660" i="9"/>
  <c r="P1660" i="9" s="1"/>
  <c r="Q1659" i="9"/>
  <c r="R1658" i="9"/>
  <c r="S1657" i="9"/>
  <c r="O1656" i="9"/>
  <c r="P1656" i="9" s="1"/>
  <c r="Q1655" i="9"/>
  <c r="R1654" i="9"/>
  <c r="S1653" i="9"/>
  <c r="O1652" i="9"/>
  <c r="P1652" i="9" s="1"/>
  <c r="Q1651" i="9"/>
  <c r="R1650" i="9"/>
  <c r="S1649" i="9"/>
  <c r="O1648" i="9"/>
  <c r="P1648" i="9" s="1"/>
  <c r="Q1647" i="9"/>
  <c r="R1646" i="9"/>
  <c r="S1645" i="9"/>
  <c r="O1644" i="9"/>
  <c r="P1644" i="9" s="1"/>
  <c r="Q1643" i="9"/>
  <c r="R1642" i="9"/>
  <c r="S1641" i="9"/>
  <c r="O1640" i="9"/>
  <c r="P1640" i="9" s="1"/>
  <c r="R1639" i="9"/>
  <c r="R1638" i="9"/>
  <c r="R1637" i="9"/>
  <c r="R1636" i="9"/>
  <c r="R1635" i="9"/>
  <c r="R1634" i="9"/>
  <c r="R1633" i="9"/>
  <c r="R1632" i="9"/>
  <c r="R1631" i="9"/>
  <c r="R1630" i="9"/>
  <c r="R1629" i="9"/>
  <c r="R1628" i="9"/>
  <c r="R1627" i="9"/>
  <c r="R1626" i="9"/>
  <c r="R1625" i="9"/>
  <c r="R1624" i="9"/>
  <c r="R1623" i="9"/>
  <c r="R1622" i="9"/>
  <c r="R1621" i="9"/>
  <c r="R1620" i="9"/>
  <c r="R1619" i="9"/>
  <c r="R1618" i="9"/>
  <c r="R1617" i="9"/>
  <c r="R1616" i="9"/>
  <c r="R1615" i="9"/>
  <c r="R1614" i="9"/>
  <c r="R1613" i="9"/>
  <c r="R1612" i="9"/>
  <c r="R1611" i="9"/>
  <c r="R1610" i="9"/>
  <c r="R1609" i="9"/>
  <c r="R1608" i="9"/>
  <c r="R1607" i="9"/>
  <c r="R1606" i="9"/>
  <c r="R1605" i="9"/>
  <c r="R1604" i="9"/>
  <c r="R1603" i="9"/>
  <c r="R1602" i="9"/>
  <c r="R1601" i="9"/>
  <c r="R1600" i="9"/>
  <c r="R1599" i="9"/>
  <c r="R1598" i="9"/>
  <c r="R1597" i="9"/>
  <c r="R1596" i="9"/>
  <c r="R1595" i="9"/>
  <c r="R1594" i="9"/>
  <c r="R1593" i="9"/>
  <c r="R1592" i="9"/>
  <c r="R1591" i="9"/>
  <c r="R1590" i="9"/>
  <c r="R1589" i="9"/>
  <c r="R1588" i="9"/>
  <c r="R1587" i="9"/>
  <c r="R1586" i="9"/>
  <c r="R1585" i="9"/>
  <c r="R1584" i="9"/>
  <c r="R1583" i="9"/>
  <c r="R1582" i="9"/>
  <c r="R1581" i="9"/>
  <c r="R1580" i="9"/>
  <c r="R1579" i="9"/>
  <c r="R1578" i="9"/>
  <c r="R1577" i="9"/>
  <c r="R1576" i="9"/>
  <c r="R1575" i="9"/>
  <c r="R1574" i="9"/>
  <c r="R1573" i="9"/>
  <c r="R1572" i="9"/>
  <c r="R1571" i="9"/>
  <c r="R1570" i="9"/>
  <c r="R1569" i="9"/>
  <c r="R1568" i="9"/>
  <c r="R1567" i="9"/>
  <c r="R1566" i="9"/>
  <c r="R1565" i="9"/>
  <c r="R1564" i="9"/>
  <c r="R1563" i="9"/>
  <c r="R1562" i="9"/>
  <c r="R1561" i="9"/>
  <c r="R1560" i="9"/>
  <c r="R1559" i="9"/>
  <c r="R1558" i="9"/>
  <c r="R1557" i="9"/>
  <c r="R1556" i="9"/>
  <c r="R1555" i="9"/>
  <c r="R1554" i="9"/>
  <c r="R1553" i="9"/>
  <c r="R1552" i="9"/>
  <c r="R1551" i="9"/>
  <c r="R1550" i="9"/>
  <c r="R1549" i="9"/>
  <c r="R1548" i="9"/>
  <c r="R1547" i="9"/>
  <c r="R1546" i="9"/>
  <c r="R1545" i="9"/>
  <c r="R1544" i="9"/>
  <c r="R1543" i="9"/>
  <c r="R1542" i="9"/>
  <c r="R1541" i="9"/>
  <c r="R1540" i="9"/>
  <c r="R1539" i="9"/>
  <c r="R1538" i="9"/>
  <c r="R1537" i="9"/>
  <c r="R1536" i="9"/>
  <c r="R1535" i="9"/>
  <c r="R1534" i="9"/>
  <c r="R1533" i="9"/>
  <c r="R1532" i="9"/>
  <c r="R1531" i="9"/>
  <c r="R1530" i="9"/>
  <c r="R1529" i="9"/>
  <c r="R1528" i="9"/>
  <c r="R1527" i="9"/>
  <c r="R1526" i="9"/>
  <c r="R1525" i="9"/>
  <c r="R1524" i="9"/>
  <c r="R1523" i="9"/>
  <c r="R1522" i="9"/>
  <c r="R1521" i="9"/>
  <c r="R1520" i="9"/>
  <c r="R1519" i="9"/>
  <c r="R1518" i="9"/>
  <c r="R1517" i="9"/>
  <c r="R1516" i="9"/>
  <c r="R1515" i="9"/>
  <c r="R1514" i="9"/>
  <c r="R1513" i="9"/>
  <c r="R1512" i="9"/>
  <c r="R1511" i="9"/>
  <c r="R1510" i="9"/>
  <c r="R1509" i="9"/>
  <c r="R1508" i="9"/>
  <c r="R1507" i="9"/>
  <c r="R1506" i="9"/>
  <c r="R1505" i="9"/>
  <c r="R1504" i="9"/>
  <c r="R1503" i="9"/>
  <c r="R1502" i="9"/>
  <c r="R1501" i="9"/>
  <c r="R1500" i="9"/>
  <c r="R1499" i="9"/>
  <c r="R1498" i="9"/>
  <c r="R1497" i="9"/>
  <c r="R1496" i="9"/>
  <c r="R1495" i="9"/>
  <c r="R1494" i="9"/>
  <c r="R1493" i="9"/>
  <c r="R1492" i="9"/>
  <c r="R1491" i="9"/>
  <c r="R1490" i="9"/>
  <c r="R1489" i="9"/>
  <c r="R1488" i="9"/>
  <c r="R1487" i="9"/>
  <c r="R1486" i="9"/>
  <c r="R1485" i="9"/>
  <c r="R1484" i="9"/>
  <c r="R1483" i="9"/>
  <c r="R1482" i="9"/>
  <c r="R1481" i="9"/>
  <c r="R1480" i="9"/>
  <c r="R1479" i="9"/>
  <c r="R1478" i="9"/>
  <c r="R1477" i="9"/>
  <c r="R1476" i="9"/>
  <c r="R1475" i="9"/>
  <c r="R1474" i="9"/>
  <c r="R1473" i="9"/>
  <c r="R1472" i="9"/>
  <c r="R1471" i="9"/>
  <c r="R1470" i="9"/>
  <c r="R1469" i="9"/>
  <c r="R1468" i="9"/>
  <c r="R1467" i="9"/>
  <c r="R1466" i="9"/>
  <c r="R1465" i="9"/>
  <c r="R1464" i="9"/>
  <c r="R1463" i="9"/>
  <c r="R1462" i="9"/>
  <c r="R1461" i="9"/>
  <c r="R1460" i="9"/>
  <c r="R1459" i="9"/>
  <c r="R1458" i="9"/>
  <c r="R1457" i="9"/>
  <c r="R1456" i="9"/>
  <c r="R1455" i="9"/>
  <c r="R1454" i="9"/>
  <c r="R1453" i="9"/>
  <c r="R1452" i="9"/>
  <c r="R1451" i="9"/>
  <c r="R1450" i="9"/>
  <c r="R1449" i="9"/>
  <c r="R1448" i="9"/>
  <c r="R1447" i="9"/>
  <c r="R1446" i="9"/>
  <c r="R1445" i="9"/>
  <c r="R1444" i="9"/>
  <c r="R1443" i="9"/>
  <c r="R1442" i="9"/>
  <c r="R1441" i="9"/>
  <c r="R1440" i="9"/>
  <c r="R1439" i="9"/>
  <c r="R1438" i="9"/>
  <c r="R1437" i="9"/>
  <c r="R1436" i="9"/>
  <c r="R1435" i="9"/>
  <c r="R1434" i="9"/>
  <c r="R1433" i="9"/>
  <c r="R1432" i="9"/>
  <c r="R1431" i="9"/>
  <c r="R1430" i="9"/>
  <c r="R1429" i="9"/>
  <c r="R1428" i="9"/>
  <c r="R1427" i="9"/>
  <c r="R1426" i="9"/>
  <c r="R1425" i="9"/>
  <c r="R1424" i="9"/>
  <c r="R1423" i="9"/>
  <c r="R1422" i="9"/>
  <c r="R1421" i="9"/>
  <c r="R1420" i="9"/>
  <c r="R1419" i="9"/>
  <c r="R1418" i="9"/>
  <c r="R1417" i="9"/>
  <c r="R1416" i="9"/>
  <c r="R1415" i="9"/>
  <c r="R1414" i="9"/>
  <c r="R1413" i="9"/>
  <c r="R1412" i="9"/>
  <c r="R1411" i="9"/>
  <c r="R1410" i="9"/>
  <c r="R1409" i="9"/>
  <c r="R1408" i="9"/>
  <c r="R1407" i="9"/>
  <c r="R1406" i="9"/>
  <c r="R1405" i="9"/>
  <c r="R1404" i="9"/>
  <c r="R1403" i="9"/>
  <c r="R1402" i="9"/>
  <c r="R1401" i="9"/>
  <c r="R1400" i="9"/>
  <c r="R1399" i="9"/>
  <c r="R1398" i="9"/>
  <c r="R1397" i="9"/>
  <c r="R1396" i="9"/>
  <c r="R1395" i="9"/>
  <c r="R1394" i="9"/>
  <c r="R1393" i="9"/>
  <c r="R1392" i="9"/>
  <c r="R1391" i="9"/>
  <c r="R1390" i="9"/>
  <c r="R1389" i="9"/>
  <c r="R1388" i="9"/>
  <c r="R1387" i="9"/>
  <c r="R1386" i="9"/>
  <c r="R1385" i="9"/>
  <c r="R1384" i="9"/>
  <c r="R1383" i="9"/>
  <c r="R1382" i="9"/>
  <c r="R1381" i="9"/>
  <c r="R1380" i="9"/>
  <c r="R1379" i="9"/>
  <c r="R1378" i="9"/>
  <c r="R1377" i="9"/>
  <c r="R1376" i="9"/>
  <c r="R1375" i="9"/>
  <c r="R1374" i="9"/>
  <c r="R1373" i="9"/>
  <c r="R1372" i="9"/>
  <c r="R1371" i="9"/>
  <c r="R1370" i="9"/>
  <c r="R1369" i="9"/>
  <c r="R1368" i="9"/>
  <c r="R1367" i="9"/>
  <c r="R1366" i="9"/>
  <c r="R1365" i="9"/>
  <c r="R1364" i="9"/>
  <c r="R1363" i="9"/>
  <c r="R1362" i="9"/>
  <c r="R1361" i="9"/>
  <c r="R1360" i="9"/>
  <c r="R1359" i="9"/>
  <c r="R1358" i="9"/>
  <c r="R1357" i="9"/>
  <c r="R1356" i="9"/>
  <c r="R1355" i="9"/>
  <c r="R1354" i="9"/>
  <c r="R1353" i="9"/>
  <c r="R1352" i="9"/>
  <c r="R1351" i="9"/>
  <c r="R1350" i="9"/>
  <c r="R1349" i="9"/>
  <c r="R1348" i="9"/>
  <c r="R1347" i="9"/>
  <c r="R1346" i="9"/>
  <c r="R1345" i="9"/>
  <c r="R1344" i="9"/>
  <c r="R1343" i="9"/>
  <c r="R1342" i="9"/>
  <c r="R1341" i="9"/>
  <c r="R1340" i="9"/>
  <c r="R1339" i="9"/>
  <c r="R1338" i="9"/>
  <c r="R1337" i="9"/>
  <c r="R1336" i="9"/>
  <c r="R1335" i="9"/>
  <c r="R1334" i="9"/>
  <c r="R1333" i="9"/>
  <c r="R1332" i="9"/>
  <c r="R1331" i="9"/>
  <c r="R1330" i="9"/>
  <c r="R1329" i="9"/>
  <c r="R1328" i="9"/>
  <c r="R1327" i="9"/>
  <c r="R1326" i="9"/>
  <c r="R1325" i="9"/>
  <c r="R1324" i="9"/>
  <c r="R1323" i="9"/>
  <c r="R1322" i="9"/>
  <c r="R1321" i="9"/>
  <c r="R1320" i="9"/>
  <c r="R1319" i="9"/>
  <c r="R1318" i="9"/>
  <c r="R1317" i="9"/>
  <c r="R1316" i="9"/>
  <c r="R1315" i="9"/>
  <c r="R1314" i="9"/>
  <c r="R1313" i="9"/>
  <c r="R1312" i="9"/>
  <c r="R1311" i="9"/>
  <c r="R1310" i="9"/>
  <c r="R1309" i="9"/>
  <c r="R1308" i="9"/>
  <c r="R1307" i="9"/>
  <c r="R1306" i="9"/>
  <c r="R1305" i="9"/>
  <c r="R1304" i="9"/>
  <c r="R1303" i="9"/>
  <c r="R1302" i="9"/>
  <c r="R1301" i="9"/>
  <c r="R1300" i="9"/>
  <c r="R1299" i="9"/>
  <c r="R1298" i="9"/>
  <c r="R1297" i="9"/>
  <c r="R1296" i="9"/>
  <c r="R1295" i="9"/>
  <c r="R1294" i="9"/>
  <c r="R1293" i="9"/>
  <c r="R1292" i="9"/>
  <c r="R1291" i="9"/>
  <c r="R1290" i="9"/>
  <c r="R1289" i="9"/>
  <c r="R1288" i="9"/>
  <c r="R1287" i="9"/>
  <c r="R1286" i="9"/>
  <c r="R1285" i="9"/>
  <c r="R1284" i="9"/>
  <c r="R1283" i="9"/>
  <c r="R1282" i="9"/>
  <c r="R1281" i="9"/>
  <c r="R1280" i="9"/>
  <c r="R1279" i="9"/>
  <c r="R1278" i="9"/>
  <c r="R1277" i="9"/>
  <c r="R1276" i="9"/>
  <c r="R1275" i="9"/>
  <c r="R1274" i="9"/>
  <c r="R1273" i="9"/>
  <c r="R1272" i="9"/>
  <c r="R1271" i="9"/>
  <c r="R1270" i="9"/>
  <c r="R1269" i="9"/>
  <c r="R1268" i="9"/>
  <c r="O1754" i="9"/>
  <c r="P1754" i="9" s="1"/>
  <c r="S1751" i="9"/>
  <c r="O1750" i="9"/>
  <c r="P1750" i="9" s="1"/>
  <c r="S1749" i="9"/>
  <c r="O1748" i="9"/>
  <c r="P1748" i="9" s="1"/>
  <c r="S1747" i="9"/>
  <c r="Q1746" i="9"/>
  <c r="R1745" i="9"/>
  <c r="S1744" i="9"/>
  <c r="Q1742" i="9"/>
  <c r="R1741" i="9"/>
  <c r="S1740" i="9"/>
  <c r="Q1738" i="9"/>
  <c r="R1737" i="9"/>
  <c r="S1736" i="9"/>
  <c r="Q1734" i="9"/>
  <c r="R1733" i="9"/>
  <c r="S1732" i="9"/>
  <c r="Q1730" i="9"/>
  <c r="R1729" i="9"/>
  <c r="S1728" i="9"/>
  <c r="Q1726" i="9"/>
  <c r="R1725" i="9"/>
  <c r="S1724" i="9"/>
  <c r="Q1722" i="9"/>
  <c r="R1721" i="9"/>
  <c r="S1720" i="9"/>
  <c r="Q1718" i="9"/>
  <c r="R1717" i="9"/>
  <c r="S1716" i="9"/>
  <c r="Q1714" i="9"/>
  <c r="R1713" i="9"/>
  <c r="S1712" i="9"/>
  <c r="Q1710" i="9"/>
  <c r="R1709" i="9"/>
  <c r="S1708" i="9"/>
  <c r="Q1706" i="9"/>
  <c r="R1705" i="9"/>
  <c r="S1704" i="9"/>
  <c r="Q1702" i="9"/>
  <c r="R1701" i="9"/>
  <c r="S1700" i="9"/>
  <c r="Q1698" i="9"/>
  <c r="R1697" i="9"/>
  <c r="S1696" i="9"/>
  <c r="Q1694" i="9"/>
  <c r="R1693" i="9"/>
  <c r="S1692" i="9"/>
  <c r="Q1690" i="9"/>
  <c r="R1689" i="9"/>
  <c r="S1688" i="9"/>
  <c r="Q1686" i="9"/>
  <c r="R1685" i="9"/>
  <c r="S1684" i="9"/>
  <c r="Q1682" i="9"/>
  <c r="R1681" i="9"/>
  <c r="S1680" i="9"/>
  <c r="Q1678" i="9"/>
  <c r="R1677" i="9"/>
  <c r="S1676" i="9"/>
  <c r="Q1674" i="9"/>
  <c r="R1673" i="9"/>
  <c r="S1672" i="9"/>
  <c r="Q1670" i="9"/>
  <c r="R1669" i="9"/>
  <c r="S1668" i="9"/>
  <c r="Q1666" i="9"/>
  <c r="R1665" i="9"/>
  <c r="S1664" i="9"/>
  <c r="Q1662" i="9"/>
  <c r="R1661" i="9"/>
  <c r="S1660" i="9"/>
  <c r="Q1658" i="9"/>
  <c r="R1657" i="9"/>
  <c r="S1656" i="9"/>
  <c r="Q1654" i="9"/>
  <c r="R1653" i="9"/>
  <c r="S1652" i="9"/>
  <c r="Q1650" i="9"/>
  <c r="R1649" i="9"/>
  <c r="S1648" i="9"/>
  <c r="Q1646" i="9"/>
  <c r="R1645" i="9"/>
  <c r="S1644" i="9"/>
  <c r="Q1642" i="9"/>
  <c r="R1641" i="9"/>
  <c r="S1640" i="9"/>
  <c r="Q1639" i="9"/>
  <c r="Q1638" i="9"/>
  <c r="Q1637" i="9"/>
  <c r="Q1636" i="9"/>
  <c r="Q1635" i="9"/>
  <c r="Q1634" i="9"/>
  <c r="Q1633" i="9"/>
  <c r="Q1632" i="9"/>
  <c r="Q1631" i="9"/>
  <c r="Q1630" i="9"/>
  <c r="Q1629" i="9"/>
  <c r="Q1628" i="9"/>
  <c r="Q1627" i="9"/>
  <c r="Q1626" i="9"/>
  <c r="Q1625" i="9"/>
  <c r="Q1624" i="9"/>
  <c r="Q1623" i="9"/>
  <c r="Q1622" i="9"/>
  <c r="Q1621" i="9"/>
  <c r="Q1620" i="9"/>
  <c r="Q1619" i="9"/>
  <c r="Q1618" i="9"/>
  <c r="Q1617" i="9"/>
  <c r="Q1616" i="9"/>
  <c r="Q1615" i="9"/>
  <c r="Q1614" i="9"/>
  <c r="Q1613" i="9"/>
  <c r="Q1612" i="9"/>
  <c r="Q1611" i="9"/>
  <c r="Q1610" i="9"/>
  <c r="Q1609" i="9"/>
  <c r="Q1608" i="9"/>
  <c r="Q1607" i="9"/>
  <c r="Q1606" i="9"/>
  <c r="Q1605" i="9"/>
  <c r="Q1604" i="9"/>
  <c r="Q1603" i="9"/>
  <c r="Q1602" i="9"/>
  <c r="Q1601" i="9"/>
  <c r="Q1600" i="9"/>
  <c r="Q1599" i="9"/>
  <c r="Q1598" i="9"/>
  <c r="Q1597" i="9"/>
  <c r="Q1596" i="9"/>
  <c r="Q1595" i="9"/>
  <c r="Q1594" i="9"/>
  <c r="Q1593" i="9"/>
  <c r="Q1592" i="9"/>
  <c r="Q1591" i="9"/>
  <c r="Q1590" i="9"/>
  <c r="Q1589" i="9"/>
  <c r="Q1588" i="9"/>
  <c r="Q1587" i="9"/>
  <c r="Q1586" i="9"/>
  <c r="Q1585" i="9"/>
  <c r="Q1584" i="9"/>
  <c r="Q1583" i="9"/>
  <c r="Q1582" i="9"/>
  <c r="Q1581" i="9"/>
  <c r="Q1580" i="9"/>
  <c r="Q1579" i="9"/>
  <c r="Q1578" i="9"/>
  <c r="Q1577" i="9"/>
  <c r="Q1576" i="9"/>
  <c r="Q1575" i="9"/>
  <c r="Q1574" i="9"/>
  <c r="Q1573" i="9"/>
  <c r="Q1572" i="9"/>
  <c r="Q1571" i="9"/>
  <c r="Q1570" i="9"/>
  <c r="Q1569" i="9"/>
  <c r="Q1568" i="9"/>
  <c r="Q1567" i="9"/>
  <c r="Q1566" i="9"/>
  <c r="Q1565" i="9"/>
  <c r="Q1564" i="9"/>
  <c r="Q1563" i="9"/>
  <c r="Q1562" i="9"/>
  <c r="Q1561" i="9"/>
  <c r="Q1560" i="9"/>
  <c r="Q1559" i="9"/>
  <c r="Q1558" i="9"/>
  <c r="Q1557" i="9"/>
  <c r="Q1556" i="9"/>
  <c r="Q1555" i="9"/>
  <c r="Q1554" i="9"/>
  <c r="Q1553" i="9"/>
  <c r="Q1552" i="9"/>
  <c r="Q1551" i="9"/>
  <c r="Q1550" i="9"/>
  <c r="Q1549" i="9"/>
  <c r="Q1548" i="9"/>
  <c r="Q1547" i="9"/>
  <c r="Q1546" i="9"/>
  <c r="Q1545" i="9"/>
  <c r="Q1544" i="9"/>
  <c r="Q1543" i="9"/>
  <c r="Q1542" i="9"/>
  <c r="Q1541" i="9"/>
  <c r="Q1540" i="9"/>
  <c r="Q1539" i="9"/>
  <c r="Q1538" i="9"/>
  <c r="Q1537" i="9"/>
  <c r="Q1536" i="9"/>
  <c r="Q1535" i="9"/>
  <c r="Q1534" i="9"/>
  <c r="Q1533" i="9"/>
  <c r="Q1532" i="9"/>
  <c r="Q1531" i="9"/>
  <c r="Q1530" i="9"/>
  <c r="Q1529" i="9"/>
  <c r="Q1528" i="9"/>
  <c r="Q1527" i="9"/>
  <c r="Q1526" i="9"/>
  <c r="Q1525" i="9"/>
  <c r="Q1524" i="9"/>
  <c r="Q1523" i="9"/>
  <c r="Q1522" i="9"/>
  <c r="Q1521" i="9"/>
  <c r="Q1520" i="9"/>
  <c r="Q1519" i="9"/>
  <c r="Q1518" i="9"/>
  <c r="Q1517" i="9"/>
  <c r="Q1516" i="9"/>
  <c r="Q1515" i="9"/>
  <c r="Q1514" i="9"/>
  <c r="Q1513" i="9"/>
  <c r="Q1512" i="9"/>
  <c r="Q1511" i="9"/>
  <c r="Q1510" i="9"/>
  <c r="Q1509" i="9"/>
  <c r="Q1508" i="9"/>
  <c r="Q1507" i="9"/>
  <c r="Q1506" i="9"/>
  <c r="Q1505" i="9"/>
  <c r="Q1504" i="9"/>
  <c r="Q1503" i="9"/>
  <c r="Q1502" i="9"/>
  <c r="Q1501" i="9"/>
  <c r="Q1500" i="9"/>
  <c r="Q1499" i="9"/>
  <c r="Q1498" i="9"/>
  <c r="Q1497" i="9"/>
  <c r="Q1496" i="9"/>
  <c r="Q1495" i="9"/>
  <c r="Q1494" i="9"/>
  <c r="Q1493" i="9"/>
  <c r="Q1492" i="9"/>
  <c r="Q1491" i="9"/>
  <c r="Q1490" i="9"/>
  <c r="Q1489" i="9"/>
  <c r="Q1488" i="9"/>
  <c r="Q1487" i="9"/>
  <c r="Q1486" i="9"/>
  <c r="Q1485" i="9"/>
  <c r="Q1484" i="9"/>
  <c r="Q1483" i="9"/>
  <c r="Q1482" i="9"/>
  <c r="Q1481" i="9"/>
  <c r="Q1480" i="9"/>
  <c r="Q1479" i="9"/>
  <c r="Q1478" i="9"/>
  <c r="Q1477" i="9"/>
  <c r="Q1476" i="9"/>
  <c r="Q1475" i="9"/>
  <c r="Q1474" i="9"/>
  <c r="Q1473" i="9"/>
  <c r="Q1472" i="9"/>
  <c r="Q1471" i="9"/>
  <c r="Q1470" i="9"/>
  <c r="Q1469" i="9"/>
  <c r="Q1468" i="9"/>
  <c r="Q1467" i="9"/>
  <c r="Q1466" i="9"/>
  <c r="Q1465" i="9"/>
  <c r="Q1464" i="9"/>
  <c r="Q1463" i="9"/>
  <c r="Q1462" i="9"/>
  <c r="Q1461" i="9"/>
  <c r="Q1460" i="9"/>
  <c r="Q1459" i="9"/>
  <c r="Q1458" i="9"/>
  <c r="Q1457" i="9"/>
  <c r="Q1456" i="9"/>
  <c r="Q1455" i="9"/>
  <c r="Q1454" i="9"/>
  <c r="Q1453" i="9"/>
  <c r="Q1452" i="9"/>
  <c r="Q1451" i="9"/>
  <c r="Q1450" i="9"/>
  <c r="Q1449" i="9"/>
  <c r="Q1448" i="9"/>
  <c r="Q1447" i="9"/>
  <c r="Q1446" i="9"/>
  <c r="Q1445" i="9"/>
  <c r="Q1444" i="9"/>
  <c r="Q1443" i="9"/>
  <c r="Q1442" i="9"/>
  <c r="Q1441" i="9"/>
  <c r="Q1440" i="9"/>
  <c r="Q1439" i="9"/>
  <c r="Q1438" i="9"/>
  <c r="Q1437" i="9"/>
  <c r="Q1436" i="9"/>
  <c r="Q1435" i="9"/>
  <c r="Q1434" i="9"/>
  <c r="Q1433" i="9"/>
  <c r="Q1432" i="9"/>
  <c r="Q1431" i="9"/>
  <c r="Q1430" i="9"/>
  <c r="Q1429" i="9"/>
  <c r="Q1428" i="9"/>
  <c r="Q1427" i="9"/>
  <c r="Q1426" i="9"/>
  <c r="Q1425" i="9"/>
  <c r="Q1424" i="9"/>
  <c r="Q1423" i="9"/>
  <c r="Q1422" i="9"/>
  <c r="Q1421" i="9"/>
  <c r="Q1420" i="9"/>
  <c r="Q1419" i="9"/>
  <c r="Q1418" i="9"/>
  <c r="Q1417" i="9"/>
  <c r="Q1416" i="9"/>
  <c r="Q1415" i="9"/>
  <c r="Q1414" i="9"/>
  <c r="Q1413" i="9"/>
  <c r="Q1412" i="9"/>
  <c r="Q1411" i="9"/>
  <c r="Q1410" i="9"/>
  <c r="Q1409" i="9"/>
  <c r="Q1408" i="9"/>
  <c r="Q1407" i="9"/>
  <c r="Q1406" i="9"/>
  <c r="Q1405" i="9"/>
  <c r="Q1404" i="9"/>
  <c r="Q1403" i="9"/>
  <c r="Q1402" i="9"/>
  <c r="Q1401" i="9"/>
  <c r="Q1400" i="9"/>
  <c r="Q1399" i="9"/>
  <c r="Q1398" i="9"/>
  <c r="Q1397" i="9"/>
  <c r="Q1396" i="9"/>
  <c r="Q1395" i="9"/>
  <c r="Q1394" i="9"/>
  <c r="Q1393" i="9"/>
  <c r="Q1392" i="9"/>
  <c r="Q1391" i="9"/>
  <c r="Q1390" i="9"/>
  <c r="Q1389" i="9"/>
  <c r="Q1388" i="9"/>
  <c r="Q1387" i="9"/>
  <c r="Q1386" i="9"/>
  <c r="Q1385" i="9"/>
  <c r="Q1384" i="9"/>
  <c r="Q1383" i="9"/>
  <c r="Q1382" i="9"/>
  <c r="Q1381" i="9"/>
  <c r="Q1380" i="9"/>
  <c r="Q1379" i="9"/>
  <c r="Q1378" i="9"/>
  <c r="Q1377" i="9"/>
  <c r="Q1376" i="9"/>
  <c r="Q1375" i="9"/>
  <c r="Q1374" i="9"/>
  <c r="Q1373" i="9"/>
  <c r="Q1372" i="9"/>
  <c r="Q1371" i="9"/>
  <c r="Q1370" i="9"/>
  <c r="Q1369" i="9"/>
  <c r="Q1368" i="9"/>
  <c r="Q1367" i="9"/>
  <c r="Q1366" i="9"/>
  <c r="Q1365" i="9"/>
  <c r="Q1364" i="9"/>
  <c r="Q1363" i="9"/>
  <c r="Q1362" i="9"/>
  <c r="Q1361" i="9"/>
  <c r="Q1360" i="9"/>
  <c r="Q1359" i="9"/>
  <c r="Q1358" i="9"/>
  <c r="Q1357" i="9"/>
  <c r="Q1356" i="9"/>
  <c r="Q1355" i="9"/>
  <c r="Q1354" i="9"/>
  <c r="Q1353" i="9"/>
  <c r="Q1352" i="9"/>
  <c r="Q1351" i="9"/>
  <c r="Q1350" i="9"/>
  <c r="Q1349" i="9"/>
  <c r="Q1348" i="9"/>
  <c r="Q1347" i="9"/>
  <c r="Q1346" i="9"/>
  <c r="Q1345" i="9"/>
  <c r="Q1344" i="9"/>
  <c r="Q1343" i="9"/>
  <c r="Q1342" i="9"/>
  <c r="Q1341" i="9"/>
  <c r="Q1340" i="9"/>
  <c r="Q1339" i="9"/>
  <c r="Q1338" i="9"/>
  <c r="Q1337" i="9"/>
  <c r="Q1336" i="9"/>
  <c r="Q1335" i="9"/>
  <c r="Q1334" i="9"/>
  <c r="Q1333" i="9"/>
  <c r="Q1332" i="9"/>
  <c r="Q1331" i="9"/>
  <c r="Q1330" i="9"/>
  <c r="Q1329" i="9"/>
  <c r="Q1328" i="9"/>
  <c r="Q1327" i="9"/>
  <c r="Q1326" i="9"/>
  <c r="Q1325" i="9"/>
  <c r="Q1324" i="9"/>
  <c r="Q1323" i="9"/>
  <c r="Q1322" i="9"/>
  <c r="Q1321" i="9"/>
  <c r="Q1320" i="9"/>
  <c r="Q1319" i="9"/>
  <c r="Q1318" i="9"/>
  <c r="Q1317" i="9"/>
  <c r="Q1316" i="9"/>
  <c r="Q1315" i="9"/>
  <c r="Q1314" i="9"/>
  <c r="Q1313" i="9"/>
  <c r="Q1312" i="9"/>
  <c r="Q1311" i="9"/>
  <c r="Q1310" i="9"/>
  <c r="Q1309" i="9"/>
  <c r="Q1308" i="9"/>
  <c r="Q1307" i="9"/>
  <c r="Q1306" i="9"/>
  <c r="Q1305" i="9"/>
  <c r="Q1304" i="9"/>
  <c r="Q1303" i="9"/>
  <c r="Q1302" i="9"/>
  <c r="Q1301" i="9"/>
  <c r="Q1300" i="9"/>
  <c r="Q1299" i="9"/>
  <c r="Q1298" i="9"/>
  <c r="Q1297" i="9"/>
  <c r="Q1296" i="9"/>
  <c r="Q1295" i="9"/>
  <c r="Q1294" i="9"/>
  <c r="Q1293" i="9"/>
  <c r="Q1292" i="9"/>
  <c r="Q1291" i="9"/>
  <c r="Q1290" i="9"/>
  <c r="Q1289" i="9"/>
  <c r="Q1288" i="9"/>
  <c r="Q1287" i="9"/>
  <c r="Q1286" i="9"/>
  <c r="Q1285" i="9"/>
  <c r="Q1284" i="9"/>
  <c r="Q1283" i="9"/>
  <c r="Q1282" i="9"/>
  <c r="Q1281" i="9"/>
  <c r="Q1280" i="9"/>
  <c r="Q1279" i="9"/>
  <c r="Q1278" i="9"/>
  <c r="Q1277" i="9"/>
  <c r="Q1276" i="9"/>
  <c r="Q1275" i="9"/>
  <c r="Q1274" i="9"/>
  <c r="Q1273" i="9"/>
  <c r="Q1272" i="9"/>
  <c r="Q1271" i="9"/>
  <c r="Q1270" i="9"/>
  <c r="S1752" i="9"/>
  <c r="Q1749" i="9"/>
  <c r="Q1747" i="9"/>
  <c r="O1746" i="9"/>
  <c r="P1746" i="9" s="1"/>
  <c r="Q1745" i="9"/>
  <c r="R1744" i="9"/>
  <c r="S1743" i="9"/>
  <c r="O1742" i="9"/>
  <c r="P1742" i="9" s="1"/>
  <c r="Q1741" i="9"/>
  <c r="R1740" i="9"/>
  <c r="S1739" i="9"/>
  <c r="O1738" i="9"/>
  <c r="P1738" i="9" s="1"/>
  <c r="Q1737" i="9"/>
  <c r="R1736" i="9"/>
  <c r="S1735" i="9"/>
  <c r="O1734" i="9"/>
  <c r="P1734" i="9" s="1"/>
  <c r="Q1733" i="9"/>
  <c r="R1732" i="9"/>
  <c r="S1731" i="9"/>
  <c r="O1730" i="9"/>
  <c r="P1730" i="9" s="1"/>
  <c r="Q1729" i="9"/>
  <c r="R1728" i="9"/>
  <c r="S1727" i="9"/>
  <c r="O1726" i="9"/>
  <c r="P1726" i="9" s="1"/>
  <c r="Q1725" i="9"/>
  <c r="R1724" i="9"/>
  <c r="S1723" i="9"/>
  <c r="O1722" i="9"/>
  <c r="P1722" i="9" s="1"/>
  <c r="Q1721" i="9"/>
  <c r="R1720" i="9"/>
  <c r="S1719" i="9"/>
  <c r="O1718" i="9"/>
  <c r="P1718" i="9" s="1"/>
  <c r="Q1717" i="9"/>
  <c r="R1716" i="9"/>
  <c r="S1715" i="9"/>
  <c r="O1714" i="9"/>
  <c r="P1714" i="9" s="1"/>
  <c r="Q1713" i="9"/>
  <c r="R1712" i="9"/>
  <c r="S1711" i="9"/>
  <c r="O1710" i="9"/>
  <c r="P1710" i="9" s="1"/>
  <c r="Q1709" i="9"/>
  <c r="R1708" i="9"/>
  <c r="S1707" i="9"/>
  <c r="O1706" i="9"/>
  <c r="P1706" i="9" s="1"/>
  <c r="Q1705" i="9"/>
  <c r="R1704" i="9"/>
  <c r="S1703" i="9"/>
  <c r="O1702" i="9"/>
  <c r="P1702" i="9" s="1"/>
  <c r="Q1701" i="9"/>
  <c r="R1700" i="9"/>
  <c r="S1699" i="9"/>
  <c r="O1698" i="9"/>
  <c r="P1698" i="9" s="1"/>
  <c r="Q1697" i="9"/>
  <c r="R1696" i="9"/>
  <c r="S1695" i="9"/>
  <c r="O1694" i="9"/>
  <c r="P1694" i="9" s="1"/>
  <c r="Q1693" i="9"/>
  <c r="R1692" i="9"/>
  <c r="S1691" i="9"/>
  <c r="O1690" i="9"/>
  <c r="P1690" i="9" s="1"/>
  <c r="Q1689" i="9"/>
  <c r="R1688" i="9"/>
  <c r="S1687" i="9"/>
  <c r="O1686" i="9"/>
  <c r="P1686" i="9" s="1"/>
  <c r="Q1685" i="9"/>
  <c r="R1684" i="9"/>
  <c r="S1683" i="9"/>
  <c r="O1682" i="9"/>
  <c r="P1682" i="9" s="1"/>
  <c r="Q1681" i="9"/>
  <c r="R1680" i="9"/>
  <c r="S1679" i="9"/>
  <c r="O1678" i="9"/>
  <c r="P1678" i="9" s="1"/>
  <c r="Q1677" i="9"/>
  <c r="R1676" i="9"/>
  <c r="S1675" i="9"/>
  <c r="O1674" i="9"/>
  <c r="P1674" i="9" s="1"/>
  <c r="Q1673" i="9"/>
  <c r="R1672" i="9"/>
  <c r="S1671" i="9"/>
  <c r="O1670" i="9"/>
  <c r="P1670" i="9" s="1"/>
  <c r="Q1669" i="9"/>
  <c r="R1668" i="9"/>
  <c r="S1667" i="9"/>
  <c r="O1666" i="9"/>
  <c r="P1666" i="9" s="1"/>
  <c r="Q1665" i="9"/>
  <c r="R1664" i="9"/>
  <c r="S1663" i="9"/>
  <c r="O1662" i="9"/>
  <c r="P1662" i="9" s="1"/>
  <c r="Q1661" i="9"/>
  <c r="R1660" i="9"/>
  <c r="S1659" i="9"/>
  <c r="O1658" i="9"/>
  <c r="P1658" i="9" s="1"/>
  <c r="Q1657" i="9"/>
  <c r="R1656" i="9"/>
  <c r="S1655" i="9"/>
  <c r="O1654" i="9"/>
  <c r="P1654" i="9" s="1"/>
  <c r="Q1653" i="9"/>
  <c r="R1652" i="9"/>
  <c r="S1651" i="9"/>
  <c r="O1650" i="9"/>
  <c r="P1650" i="9" s="1"/>
  <c r="Q1649" i="9"/>
  <c r="R1648" i="9"/>
  <c r="S1647" i="9"/>
  <c r="O1646" i="9"/>
  <c r="P1646" i="9" s="1"/>
  <c r="Q1645" i="9"/>
  <c r="R1644" i="9"/>
  <c r="S1643" i="9"/>
  <c r="O1642" i="9"/>
  <c r="P1642" i="9" s="1"/>
  <c r="Q1641" i="9"/>
  <c r="R1640" i="9"/>
  <c r="O1639" i="9"/>
  <c r="P1639" i="9" s="1"/>
  <c r="O1637" i="9"/>
  <c r="P1637" i="9" s="1"/>
  <c r="O1635" i="9"/>
  <c r="P1635" i="9" s="1"/>
  <c r="O1633" i="9"/>
  <c r="P1633" i="9" s="1"/>
  <c r="O1631" i="9"/>
  <c r="P1631" i="9" s="1"/>
  <c r="O1629" i="9"/>
  <c r="P1629" i="9" s="1"/>
  <c r="O1627" i="9"/>
  <c r="P1627" i="9" s="1"/>
  <c r="O1625" i="9"/>
  <c r="P1625" i="9" s="1"/>
  <c r="O1623" i="9"/>
  <c r="P1623" i="9" s="1"/>
  <c r="O1621" i="9"/>
  <c r="P1621" i="9" s="1"/>
  <c r="O1619" i="9"/>
  <c r="P1619" i="9" s="1"/>
  <c r="O1617" i="9"/>
  <c r="P1617" i="9" s="1"/>
  <c r="O1615" i="9"/>
  <c r="P1615" i="9" s="1"/>
  <c r="O1613" i="9"/>
  <c r="P1613" i="9" s="1"/>
  <c r="O1611" i="9"/>
  <c r="P1611" i="9" s="1"/>
  <c r="O1609" i="9"/>
  <c r="P1609" i="9" s="1"/>
  <c r="O1607" i="9"/>
  <c r="P1607" i="9" s="1"/>
  <c r="O1605" i="9"/>
  <c r="P1605" i="9" s="1"/>
  <c r="O1603" i="9"/>
  <c r="P1603" i="9" s="1"/>
  <c r="O1601" i="9"/>
  <c r="P1601" i="9" s="1"/>
  <c r="O1599" i="9"/>
  <c r="P1599" i="9" s="1"/>
  <c r="O1597" i="9"/>
  <c r="P1597" i="9" s="1"/>
  <c r="O1595" i="9"/>
  <c r="P1595" i="9" s="1"/>
  <c r="O1593" i="9"/>
  <c r="P1593" i="9" s="1"/>
  <c r="O1591" i="9"/>
  <c r="P1591" i="9" s="1"/>
  <c r="O1589" i="9"/>
  <c r="P1589" i="9" s="1"/>
  <c r="O1587" i="9"/>
  <c r="P1587" i="9" s="1"/>
  <c r="O1585" i="9"/>
  <c r="P1585" i="9" s="1"/>
  <c r="O1583" i="9"/>
  <c r="P1583" i="9" s="1"/>
  <c r="O1581" i="9"/>
  <c r="P1581" i="9" s="1"/>
  <c r="O1579" i="9"/>
  <c r="P1579" i="9" s="1"/>
  <c r="O1577" i="9"/>
  <c r="P1577" i="9" s="1"/>
  <c r="O1575" i="9"/>
  <c r="P1575" i="9" s="1"/>
  <c r="O1573" i="9"/>
  <c r="P1573" i="9" s="1"/>
  <c r="O1571" i="9"/>
  <c r="P1571" i="9" s="1"/>
  <c r="O1569" i="9"/>
  <c r="P1569" i="9" s="1"/>
  <c r="O1567" i="9"/>
  <c r="P1567" i="9" s="1"/>
  <c r="O1565" i="9"/>
  <c r="P1565" i="9" s="1"/>
  <c r="O1563" i="9"/>
  <c r="P1563" i="9" s="1"/>
  <c r="O1561" i="9"/>
  <c r="P1561" i="9" s="1"/>
  <c r="O1559" i="9"/>
  <c r="P1559" i="9" s="1"/>
  <c r="O1557" i="9"/>
  <c r="P1557" i="9" s="1"/>
  <c r="O1555" i="9"/>
  <c r="P1555" i="9" s="1"/>
  <c r="O1553" i="9"/>
  <c r="P1553" i="9" s="1"/>
  <c r="O1551" i="9"/>
  <c r="P1551" i="9" s="1"/>
  <c r="O1549" i="9"/>
  <c r="P1549" i="9" s="1"/>
  <c r="O1547" i="9"/>
  <c r="P1547" i="9" s="1"/>
  <c r="O1545" i="9"/>
  <c r="P1545" i="9" s="1"/>
  <c r="O1543" i="9"/>
  <c r="P1543" i="9" s="1"/>
  <c r="O1541" i="9"/>
  <c r="P1541" i="9" s="1"/>
  <c r="O1539" i="9"/>
  <c r="P1539" i="9" s="1"/>
  <c r="O1537" i="9"/>
  <c r="P1537" i="9" s="1"/>
  <c r="O1535" i="9"/>
  <c r="P1535" i="9" s="1"/>
  <c r="O1533" i="9"/>
  <c r="P1533" i="9" s="1"/>
  <c r="O1531" i="9"/>
  <c r="P1531" i="9" s="1"/>
  <c r="O1529" i="9"/>
  <c r="P1529" i="9" s="1"/>
  <c r="O1527" i="9"/>
  <c r="P1527" i="9" s="1"/>
  <c r="O1525" i="9"/>
  <c r="P1525" i="9" s="1"/>
  <c r="O1523" i="9"/>
  <c r="P1523" i="9" s="1"/>
  <c r="O1521" i="9"/>
  <c r="P1521" i="9" s="1"/>
  <c r="O1519" i="9"/>
  <c r="P1519" i="9" s="1"/>
  <c r="O1517" i="9"/>
  <c r="P1517" i="9" s="1"/>
  <c r="O1515" i="9"/>
  <c r="P1515" i="9" s="1"/>
  <c r="O1513" i="9"/>
  <c r="P1513" i="9" s="1"/>
  <c r="O1511" i="9"/>
  <c r="P1511" i="9" s="1"/>
  <c r="O1509" i="9"/>
  <c r="P1509" i="9" s="1"/>
  <c r="O1507" i="9"/>
  <c r="P1507" i="9" s="1"/>
  <c r="O1505" i="9"/>
  <c r="P1505" i="9" s="1"/>
  <c r="O1503" i="9"/>
  <c r="P1503" i="9" s="1"/>
  <c r="O1501" i="9"/>
  <c r="P1501" i="9" s="1"/>
  <c r="O1499" i="9"/>
  <c r="P1499" i="9" s="1"/>
  <c r="O1497" i="9"/>
  <c r="P1497" i="9" s="1"/>
  <c r="O1495" i="9"/>
  <c r="P1495" i="9" s="1"/>
  <c r="O1493" i="9"/>
  <c r="P1493" i="9" s="1"/>
  <c r="O1491" i="9"/>
  <c r="P1491" i="9" s="1"/>
  <c r="O1489" i="9"/>
  <c r="P1489" i="9" s="1"/>
  <c r="O1487" i="9"/>
  <c r="P1487" i="9" s="1"/>
  <c r="O1485" i="9"/>
  <c r="P1485" i="9" s="1"/>
  <c r="O1483" i="9"/>
  <c r="P1483" i="9" s="1"/>
  <c r="O1481" i="9"/>
  <c r="P1481" i="9" s="1"/>
  <c r="O1479" i="9"/>
  <c r="P1479" i="9" s="1"/>
  <c r="O1477" i="9"/>
  <c r="P1477" i="9" s="1"/>
  <c r="O1475" i="9"/>
  <c r="P1475" i="9" s="1"/>
  <c r="O1473" i="9"/>
  <c r="P1473" i="9" s="1"/>
  <c r="O1471" i="9"/>
  <c r="P1471" i="9" s="1"/>
  <c r="O1469" i="9"/>
  <c r="P1469" i="9" s="1"/>
  <c r="O1467" i="9"/>
  <c r="P1467" i="9" s="1"/>
  <c r="O1465" i="9"/>
  <c r="P1465" i="9" s="1"/>
  <c r="O1463" i="9"/>
  <c r="P1463" i="9" s="1"/>
  <c r="O1461" i="9"/>
  <c r="P1461" i="9" s="1"/>
  <c r="O1459" i="9"/>
  <c r="P1459" i="9" s="1"/>
  <c r="O1457" i="9"/>
  <c r="P1457" i="9" s="1"/>
  <c r="O1455" i="9"/>
  <c r="P1455" i="9" s="1"/>
  <c r="O1453" i="9"/>
  <c r="P1453" i="9" s="1"/>
  <c r="O1451" i="9"/>
  <c r="P1451" i="9" s="1"/>
  <c r="O1449" i="9"/>
  <c r="P1449" i="9" s="1"/>
  <c r="O1447" i="9"/>
  <c r="P1447" i="9" s="1"/>
  <c r="O1445" i="9"/>
  <c r="P1445" i="9" s="1"/>
  <c r="O1443" i="9"/>
  <c r="P1443" i="9" s="1"/>
  <c r="O1441" i="9"/>
  <c r="P1441" i="9" s="1"/>
  <c r="O1439" i="9"/>
  <c r="P1439" i="9" s="1"/>
  <c r="O1437" i="9"/>
  <c r="P1437" i="9" s="1"/>
  <c r="O1435" i="9"/>
  <c r="P1435" i="9" s="1"/>
  <c r="O1433" i="9"/>
  <c r="P1433" i="9" s="1"/>
  <c r="O1431" i="9"/>
  <c r="P1431" i="9" s="1"/>
  <c r="O1429" i="9"/>
  <c r="P1429" i="9" s="1"/>
  <c r="O1427" i="9"/>
  <c r="P1427" i="9" s="1"/>
  <c r="O1425" i="9"/>
  <c r="P1425" i="9" s="1"/>
  <c r="O1423" i="9"/>
  <c r="P1423" i="9" s="1"/>
  <c r="O1421" i="9"/>
  <c r="P1421" i="9" s="1"/>
  <c r="O1419" i="9"/>
  <c r="P1419" i="9" s="1"/>
  <c r="O1417" i="9"/>
  <c r="P1417" i="9" s="1"/>
  <c r="O1415" i="9"/>
  <c r="P1415" i="9" s="1"/>
  <c r="O1413" i="9"/>
  <c r="P1413" i="9" s="1"/>
  <c r="O1411" i="9"/>
  <c r="P1411" i="9" s="1"/>
  <c r="O1409" i="9"/>
  <c r="P1409" i="9" s="1"/>
  <c r="O1407" i="9"/>
  <c r="P1407" i="9" s="1"/>
  <c r="O1405" i="9"/>
  <c r="P1405" i="9" s="1"/>
  <c r="O1403" i="9"/>
  <c r="P1403" i="9" s="1"/>
  <c r="O1401" i="9"/>
  <c r="P1401" i="9" s="1"/>
  <c r="O1399" i="9"/>
  <c r="P1399" i="9" s="1"/>
  <c r="O1397" i="9"/>
  <c r="P1397" i="9" s="1"/>
  <c r="O1395" i="9"/>
  <c r="P1395" i="9" s="1"/>
  <c r="O1393" i="9"/>
  <c r="P1393" i="9" s="1"/>
  <c r="O1391" i="9"/>
  <c r="P1391" i="9" s="1"/>
  <c r="O1389" i="9"/>
  <c r="P1389" i="9" s="1"/>
  <c r="O1387" i="9"/>
  <c r="P1387" i="9" s="1"/>
  <c r="O1385" i="9"/>
  <c r="P1385" i="9" s="1"/>
  <c r="O1383" i="9"/>
  <c r="P1383" i="9" s="1"/>
  <c r="O1381" i="9"/>
  <c r="P1381" i="9" s="1"/>
  <c r="O1379" i="9"/>
  <c r="P1379" i="9" s="1"/>
  <c r="O1377" i="9"/>
  <c r="P1377" i="9" s="1"/>
  <c r="O1375" i="9"/>
  <c r="P1375" i="9" s="1"/>
  <c r="O1373" i="9"/>
  <c r="P1373" i="9" s="1"/>
  <c r="O1371" i="9"/>
  <c r="P1371" i="9" s="1"/>
  <c r="O1369" i="9"/>
  <c r="P1369" i="9" s="1"/>
  <c r="O1367" i="9"/>
  <c r="P1367" i="9" s="1"/>
  <c r="O1365" i="9"/>
  <c r="P1365" i="9" s="1"/>
  <c r="O1363" i="9"/>
  <c r="P1363" i="9" s="1"/>
  <c r="O1361" i="9"/>
  <c r="P1361" i="9" s="1"/>
  <c r="O1359" i="9"/>
  <c r="P1359" i="9" s="1"/>
  <c r="O1357" i="9"/>
  <c r="P1357" i="9" s="1"/>
  <c r="O1355" i="9"/>
  <c r="P1355" i="9" s="1"/>
  <c r="O1353" i="9"/>
  <c r="P1353" i="9" s="1"/>
  <c r="O1351" i="9"/>
  <c r="P1351" i="9" s="1"/>
  <c r="O1349" i="9"/>
  <c r="P1349" i="9" s="1"/>
  <c r="O1347" i="9"/>
  <c r="P1347" i="9" s="1"/>
  <c r="O1345" i="9"/>
  <c r="P1345" i="9" s="1"/>
  <c r="O1343" i="9"/>
  <c r="P1343" i="9" s="1"/>
  <c r="O1341" i="9"/>
  <c r="P1341" i="9" s="1"/>
  <c r="O1339" i="9"/>
  <c r="P1339" i="9" s="1"/>
  <c r="O1337" i="9"/>
  <c r="P1337" i="9" s="1"/>
  <c r="O1335" i="9"/>
  <c r="P1335" i="9" s="1"/>
  <c r="O1333" i="9"/>
  <c r="P1333" i="9" s="1"/>
  <c r="O1331" i="9"/>
  <c r="P1331" i="9" s="1"/>
  <c r="O1329" i="9"/>
  <c r="P1329" i="9" s="1"/>
  <c r="O1327" i="9"/>
  <c r="P1327" i="9" s="1"/>
  <c r="O1325" i="9"/>
  <c r="P1325" i="9" s="1"/>
  <c r="O1323" i="9"/>
  <c r="P1323" i="9" s="1"/>
  <c r="O1321" i="9"/>
  <c r="P1321" i="9" s="1"/>
  <c r="O1319" i="9"/>
  <c r="P1319" i="9" s="1"/>
  <c r="O1317" i="9"/>
  <c r="P1317" i="9" s="1"/>
  <c r="O1315" i="9"/>
  <c r="P1315" i="9" s="1"/>
  <c r="O1313" i="9"/>
  <c r="P1313" i="9" s="1"/>
  <c r="O1311" i="9"/>
  <c r="P1311" i="9" s="1"/>
  <c r="O1309" i="9"/>
  <c r="P1309" i="9" s="1"/>
  <c r="O1307" i="9"/>
  <c r="P1307" i="9" s="1"/>
  <c r="O1305" i="9"/>
  <c r="P1305" i="9" s="1"/>
  <c r="O1303" i="9"/>
  <c r="P1303" i="9" s="1"/>
  <c r="O1301" i="9"/>
  <c r="P1301" i="9" s="1"/>
  <c r="O1299" i="9"/>
  <c r="P1299" i="9" s="1"/>
  <c r="O1297" i="9"/>
  <c r="P1297" i="9" s="1"/>
  <c r="O1295" i="9"/>
  <c r="P1295" i="9" s="1"/>
  <c r="O1293" i="9"/>
  <c r="P1293" i="9" s="1"/>
  <c r="O1291" i="9"/>
  <c r="P1291" i="9" s="1"/>
  <c r="O1289" i="9"/>
  <c r="P1289" i="9" s="1"/>
  <c r="O1287" i="9"/>
  <c r="P1287" i="9" s="1"/>
  <c r="O1285" i="9"/>
  <c r="P1285" i="9" s="1"/>
  <c r="O1283" i="9"/>
  <c r="P1283" i="9" s="1"/>
  <c r="O1281" i="9"/>
  <c r="P1281" i="9" s="1"/>
  <c r="O1279" i="9"/>
  <c r="P1279" i="9" s="1"/>
  <c r="O1277" i="9"/>
  <c r="P1277" i="9" s="1"/>
  <c r="O1275" i="9"/>
  <c r="P1275" i="9" s="1"/>
  <c r="O1273" i="9"/>
  <c r="P1273" i="9" s="1"/>
  <c r="O1271" i="9"/>
  <c r="P1271" i="9" s="1"/>
  <c r="O1269" i="9"/>
  <c r="P1269" i="9" s="1"/>
  <c r="O1267" i="9"/>
  <c r="P1267" i="9" s="1"/>
  <c r="O1265" i="9"/>
  <c r="P1265" i="9" s="1"/>
  <c r="O1263" i="9"/>
  <c r="P1263" i="9" s="1"/>
  <c r="O1261" i="9"/>
  <c r="P1261" i="9" s="1"/>
  <c r="O1259" i="9"/>
  <c r="P1259" i="9" s="1"/>
  <c r="O1257" i="9"/>
  <c r="P1257" i="9" s="1"/>
  <c r="O1255" i="9"/>
  <c r="P1255" i="9" s="1"/>
  <c r="O1253" i="9"/>
  <c r="P1253" i="9" s="1"/>
  <c r="O1251" i="9"/>
  <c r="P1251" i="9" s="1"/>
  <c r="O1249" i="9"/>
  <c r="P1249" i="9" s="1"/>
  <c r="O1247" i="9"/>
  <c r="P1247" i="9" s="1"/>
  <c r="O1245" i="9"/>
  <c r="P1245" i="9" s="1"/>
  <c r="O1243" i="9"/>
  <c r="P1243" i="9" s="1"/>
  <c r="O1241" i="9"/>
  <c r="P1241" i="9" s="1"/>
  <c r="O1239" i="9"/>
  <c r="P1239" i="9" s="1"/>
  <c r="O1237" i="9"/>
  <c r="P1237" i="9" s="1"/>
  <c r="O1235" i="9"/>
  <c r="P1235" i="9" s="1"/>
  <c r="O1233" i="9"/>
  <c r="P1233" i="9" s="1"/>
  <c r="O1231" i="9"/>
  <c r="P1231" i="9" s="1"/>
  <c r="O1229" i="9"/>
  <c r="P1229" i="9" s="1"/>
  <c r="O1227" i="9"/>
  <c r="P1227" i="9" s="1"/>
  <c r="O1225" i="9"/>
  <c r="P1225" i="9" s="1"/>
  <c r="O1223" i="9"/>
  <c r="P1223" i="9" s="1"/>
  <c r="O1221" i="9"/>
  <c r="P1221" i="9" s="1"/>
  <c r="O1219" i="9"/>
  <c r="P1219" i="9" s="1"/>
  <c r="O1217" i="9"/>
  <c r="P1217" i="9" s="1"/>
  <c r="O1215" i="9"/>
  <c r="P1215" i="9" s="1"/>
  <c r="O1213" i="9"/>
  <c r="P1213" i="9" s="1"/>
  <c r="O1211" i="9"/>
  <c r="P1211" i="9" s="1"/>
  <c r="O1209" i="9"/>
  <c r="P1209" i="9" s="1"/>
  <c r="O1207" i="9"/>
  <c r="P1207" i="9" s="1"/>
  <c r="O1205" i="9"/>
  <c r="P1205" i="9" s="1"/>
  <c r="O1203" i="9"/>
  <c r="P1203" i="9" s="1"/>
  <c r="O1201" i="9"/>
  <c r="P1201" i="9" s="1"/>
  <c r="O1199" i="9"/>
  <c r="P1199" i="9" s="1"/>
  <c r="O1197" i="9"/>
  <c r="P1197" i="9" s="1"/>
  <c r="Q1195" i="9"/>
  <c r="R1194" i="9"/>
  <c r="R1193" i="9"/>
  <c r="R1192" i="9"/>
  <c r="R1191" i="9"/>
  <c r="R1190" i="9"/>
  <c r="R1189" i="9"/>
  <c r="R1188" i="9"/>
  <c r="S1187" i="9"/>
  <c r="O1187" i="9"/>
  <c r="P1187" i="9" s="1"/>
  <c r="O1185" i="9"/>
  <c r="P1185" i="9" s="1"/>
  <c r="O1183" i="9"/>
  <c r="P1183" i="9" s="1"/>
  <c r="O1181" i="9"/>
  <c r="P1181" i="9" s="1"/>
  <c r="Q1179" i="9"/>
  <c r="R1178" i="9"/>
  <c r="R1177" i="9"/>
  <c r="R1176" i="9"/>
  <c r="R1175" i="9"/>
  <c r="R1174" i="9"/>
  <c r="R1173" i="9"/>
  <c r="R1172" i="9"/>
  <c r="S1171" i="9"/>
  <c r="O1171" i="9"/>
  <c r="P1171" i="9" s="1"/>
  <c r="O1169" i="9"/>
  <c r="P1169" i="9" s="1"/>
  <c r="O1167" i="9"/>
  <c r="P1167" i="9" s="1"/>
  <c r="O1165" i="9"/>
  <c r="P1165" i="9" s="1"/>
  <c r="Q1163" i="9"/>
  <c r="R1162" i="9"/>
  <c r="R1161" i="9"/>
  <c r="R1160" i="9"/>
  <c r="R1159" i="9"/>
  <c r="R1158" i="9"/>
  <c r="R1157" i="9"/>
  <c r="R1156" i="9"/>
  <c r="S1155" i="9"/>
  <c r="O1155" i="9"/>
  <c r="P1155" i="9" s="1"/>
  <c r="O1153" i="9"/>
  <c r="P1153" i="9" s="1"/>
  <c r="O1151" i="9"/>
  <c r="P1151" i="9" s="1"/>
  <c r="O1149" i="9"/>
  <c r="P1149" i="9" s="1"/>
  <c r="Q1147" i="9"/>
  <c r="R1146" i="9"/>
  <c r="R1145" i="9"/>
  <c r="R1144" i="9"/>
  <c r="R1143" i="9"/>
  <c r="R1142" i="9"/>
  <c r="R1141" i="9"/>
  <c r="R1140" i="9"/>
  <c r="S1139" i="9"/>
  <c r="O1139" i="9"/>
  <c r="P1139" i="9" s="1"/>
  <c r="O1137" i="9"/>
  <c r="P1137" i="9" s="1"/>
  <c r="O1135" i="9"/>
  <c r="P1135" i="9" s="1"/>
  <c r="O1133" i="9"/>
  <c r="P1133" i="9" s="1"/>
  <c r="Q1131" i="9"/>
  <c r="R1130" i="9"/>
  <c r="R1129" i="9"/>
  <c r="R1128" i="9"/>
  <c r="S1274" i="9"/>
  <c r="S1270" i="9"/>
  <c r="Q1269" i="9"/>
  <c r="S1267" i="9"/>
  <c r="O1266" i="9"/>
  <c r="P1266" i="9" s="1"/>
  <c r="Q1265" i="9"/>
  <c r="R1264" i="9"/>
  <c r="S1263" i="9"/>
  <c r="O1262" i="9"/>
  <c r="P1262" i="9" s="1"/>
  <c r="Q1261" i="9"/>
  <c r="R1260" i="9"/>
  <c r="S1259" i="9"/>
  <c r="O1258" i="9"/>
  <c r="P1258" i="9" s="1"/>
  <c r="Q1257" i="9"/>
  <c r="R1256" i="9"/>
  <c r="S1255" i="9"/>
  <c r="O1254" i="9"/>
  <c r="P1254" i="9" s="1"/>
  <c r="Q1253" i="9"/>
  <c r="R1252" i="9"/>
  <c r="S1251" i="9"/>
  <c r="O1250" i="9"/>
  <c r="P1250" i="9" s="1"/>
  <c r="Q1249" i="9"/>
  <c r="R1248" i="9"/>
  <c r="S1247" i="9"/>
  <c r="O1246" i="9"/>
  <c r="P1246" i="9" s="1"/>
  <c r="Q1245" i="9"/>
  <c r="R1244" i="9"/>
  <c r="S1243" i="9"/>
  <c r="O1242" i="9"/>
  <c r="P1242" i="9" s="1"/>
  <c r="Q1241" i="9"/>
  <c r="R1240" i="9"/>
  <c r="S1239" i="9"/>
  <c r="O1238" i="9"/>
  <c r="P1238" i="9" s="1"/>
  <c r="Q1237" i="9"/>
  <c r="R1236" i="9"/>
  <c r="S1235" i="9"/>
  <c r="O1234" i="9"/>
  <c r="P1234" i="9" s="1"/>
  <c r="Q1233" i="9"/>
  <c r="R1232" i="9"/>
  <c r="S1231" i="9"/>
  <c r="O1230" i="9"/>
  <c r="P1230" i="9" s="1"/>
  <c r="Q1229" i="9"/>
  <c r="R1228" i="9"/>
  <c r="S1227" i="9"/>
  <c r="O1226" i="9"/>
  <c r="P1226" i="9" s="1"/>
  <c r="Q1225" i="9"/>
  <c r="R1224" i="9"/>
  <c r="S1223" i="9"/>
  <c r="O1222" i="9"/>
  <c r="P1222" i="9" s="1"/>
  <c r="Q1221" i="9"/>
  <c r="R1220" i="9"/>
  <c r="S1219" i="9"/>
  <c r="O1218" i="9"/>
  <c r="P1218" i="9" s="1"/>
  <c r="Q1217" i="9"/>
  <c r="R1216" i="9"/>
  <c r="S1215" i="9"/>
  <c r="O1214" i="9"/>
  <c r="P1214" i="9" s="1"/>
  <c r="Q1213" i="9"/>
  <c r="R1212" i="9"/>
  <c r="S1211" i="9"/>
  <c r="O1210" i="9"/>
  <c r="P1210" i="9" s="1"/>
  <c r="Q1209" i="9"/>
  <c r="R1208" i="9"/>
  <c r="S1207" i="9"/>
  <c r="O1206" i="9"/>
  <c r="P1206" i="9" s="1"/>
  <c r="Q1205" i="9"/>
  <c r="R1204" i="9"/>
  <c r="S1203" i="9"/>
  <c r="O1202" i="9"/>
  <c r="P1202" i="9" s="1"/>
  <c r="Q1201" i="9"/>
  <c r="R1200" i="9"/>
  <c r="S1199" i="9"/>
  <c r="O1198" i="9"/>
  <c r="P1198" i="9" s="1"/>
  <c r="Q1197" i="9"/>
  <c r="R1196" i="9"/>
  <c r="O1195" i="9"/>
  <c r="P1195" i="9" s="1"/>
  <c r="Q1194" i="9"/>
  <c r="S1193" i="9"/>
  <c r="O1192" i="9"/>
  <c r="P1192" i="9" s="1"/>
  <c r="O1191" i="9"/>
  <c r="P1191" i="9" s="1"/>
  <c r="Q1190" i="9"/>
  <c r="S1189" i="9"/>
  <c r="O1188" i="9"/>
  <c r="P1188" i="9" s="1"/>
  <c r="Q1187" i="9"/>
  <c r="S1186" i="9"/>
  <c r="Q1184" i="9"/>
  <c r="R1183" i="9"/>
  <c r="S1182" i="9"/>
  <c r="Q1180" i="9"/>
  <c r="S1179" i="9"/>
  <c r="Q1177" i="9"/>
  <c r="S1176" i="9"/>
  <c r="Q1173" i="9"/>
  <c r="S1172" i="9"/>
  <c r="R1170" i="9"/>
  <c r="S1169" i="9"/>
  <c r="O1168" i="9"/>
  <c r="P1168" i="9" s="1"/>
  <c r="Q1167" i="9"/>
  <c r="R1166" i="9"/>
  <c r="S1165" i="9"/>
  <c r="O1164" i="9"/>
  <c r="P1164" i="9" s="1"/>
  <c r="R1163" i="9"/>
  <c r="O1162" i="9"/>
  <c r="P1162" i="9" s="1"/>
  <c r="O1161" i="9"/>
  <c r="P1161" i="9" s="1"/>
  <c r="Q1160" i="9"/>
  <c r="S1159" i="9"/>
  <c r="O1158" i="9"/>
  <c r="P1158" i="9" s="1"/>
  <c r="O1157" i="9"/>
  <c r="P1157" i="9" s="1"/>
  <c r="Q1156" i="9"/>
  <c r="Q1154" i="9"/>
  <c r="R1153" i="9"/>
  <c r="S1152" i="9"/>
  <c r="Q1150" i="9"/>
  <c r="R1149" i="9"/>
  <c r="S1148" i="9"/>
  <c r="S1146" i="9"/>
  <c r="Q1143" i="9"/>
  <c r="S1142" i="9"/>
  <c r="R1139" i="9"/>
  <c r="O1138" i="9"/>
  <c r="P1138" i="9" s="1"/>
  <c r="Q1137" i="9"/>
  <c r="R1136" i="9"/>
  <c r="S1135" i="9"/>
  <c r="O1134" i="9"/>
  <c r="P1134" i="9" s="1"/>
  <c r="Q1133" i="9"/>
  <c r="R1132" i="9"/>
  <c r="O1131" i="9"/>
  <c r="P1131" i="9" s="1"/>
  <c r="Q1130" i="9"/>
  <c r="S1129" i="9"/>
  <c r="O1128" i="9"/>
  <c r="P1128" i="9" s="1"/>
  <c r="Q1127" i="9"/>
  <c r="Q1126" i="9"/>
  <c r="Q1125" i="9"/>
  <c r="Q1124" i="9"/>
  <c r="R1123" i="9"/>
  <c r="S1122" i="9"/>
  <c r="O1122" i="9"/>
  <c r="P1122" i="9" s="1"/>
  <c r="S1121" i="9"/>
  <c r="S1120" i="9"/>
  <c r="O1120" i="9"/>
  <c r="P1120" i="9" s="1"/>
  <c r="S1119" i="9"/>
  <c r="S1118" i="9"/>
  <c r="O1118" i="9"/>
  <c r="P1118" i="9" s="1"/>
  <c r="S1117" i="9"/>
  <c r="S1116" i="9"/>
  <c r="O1116" i="9"/>
  <c r="P1116" i="9" s="1"/>
  <c r="Q1114" i="9"/>
  <c r="Q1113" i="9"/>
  <c r="Q1112" i="9"/>
  <c r="Q1111" i="9"/>
  <c r="Q1110" i="9"/>
  <c r="Q1109" i="9"/>
  <c r="Q1108" i="9"/>
  <c r="R1107" i="9"/>
  <c r="S1106" i="9"/>
  <c r="O1106" i="9"/>
  <c r="P1106" i="9" s="1"/>
  <c r="S1105" i="9"/>
  <c r="S1104" i="9"/>
  <c r="O1104" i="9"/>
  <c r="P1104" i="9" s="1"/>
  <c r="S1103" i="9"/>
  <c r="S1102" i="9"/>
  <c r="O1102" i="9"/>
  <c r="P1102" i="9" s="1"/>
  <c r="S1101" i="9"/>
  <c r="S1100" i="9"/>
  <c r="O1100" i="9"/>
  <c r="P1100" i="9" s="1"/>
  <c r="S1099" i="9"/>
  <c r="S1098" i="9"/>
  <c r="O1098" i="9"/>
  <c r="P1098" i="9" s="1"/>
  <c r="S1097" i="9"/>
  <c r="S1096" i="9"/>
  <c r="O1096" i="9"/>
  <c r="P1096" i="9" s="1"/>
  <c r="S1095" i="9"/>
  <c r="S1094" i="9"/>
  <c r="O1094" i="9"/>
  <c r="P1094" i="9" s="1"/>
  <c r="S1093" i="9"/>
  <c r="S1092" i="9"/>
  <c r="O1092" i="9"/>
  <c r="P1092" i="9" s="1"/>
  <c r="S1091" i="9"/>
  <c r="S1090" i="9"/>
  <c r="O1090" i="9"/>
  <c r="P1090" i="9" s="1"/>
  <c r="S1089" i="9"/>
  <c r="S1088" i="9"/>
  <c r="O1088" i="9"/>
  <c r="P1088" i="9" s="1"/>
  <c r="S1087" i="9"/>
  <c r="S1086" i="9"/>
  <c r="O1086" i="9"/>
  <c r="P1086" i="9" s="1"/>
  <c r="S1085" i="9"/>
  <c r="S1084" i="9"/>
  <c r="O1084" i="9"/>
  <c r="P1084" i="9" s="1"/>
  <c r="S1083" i="9"/>
  <c r="S1082" i="9"/>
  <c r="O1082" i="9"/>
  <c r="P1082" i="9" s="1"/>
  <c r="S1081" i="9"/>
  <c r="S1080" i="9"/>
  <c r="O1080" i="9"/>
  <c r="P1080" i="9" s="1"/>
  <c r="S1079" i="9"/>
  <c r="S1078" i="9"/>
  <c r="O1078" i="9"/>
  <c r="P1078" i="9" s="1"/>
  <c r="S1077" i="9"/>
  <c r="S1076" i="9"/>
  <c r="O1076" i="9"/>
  <c r="P1076" i="9" s="1"/>
  <c r="S1075" i="9"/>
  <c r="S1074" i="9"/>
  <c r="O1074" i="9"/>
  <c r="P1074" i="9" s="1"/>
  <c r="S1073" i="9"/>
  <c r="S1072" i="9"/>
  <c r="O1072" i="9"/>
  <c r="P1072" i="9" s="1"/>
  <c r="S1071" i="9"/>
  <c r="S1070" i="9"/>
  <c r="O1070" i="9"/>
  <c r="P1070" i="9" s="1"/>
  <c r="S1069" i="9"/>
  <c r="S1068" i="9"/>
  <c r="O1068" i="9"/>
  <c r="P1068" i="9" s="1"/>
  <c r="S1067" i="9"/>
  <c r="S1066" i="9"/>
  <c r="O1066" i="9"/>
  <c r="P1066" i="9" s="1"/>
  <c r="S1065" i="9"/>
  <c r="S1064" i="9"/>
  <c r="O1064" i="9"/>
  <c r="P1064" i="9" s="1"/>
  <c r="S1063" i="9"/>
  <c r="S1062" i="9"/>
  <c r="O1062" i="9"/>
  <c r="P1062" i="9" s="1"/>
  <c r="S1061" i="9"/>
  <c r="S1060" i="9"/>
  <c r="O1060" i="9"/>
  <c r="P1060" i="9" s="1"/>
  <c r="S1059" i="9"/>
  <c r="S1058" i="9"/>
  <c r="O1058" i="9"/>
  <c r="P1058" i="9" s="1"/>
  <c r="S1057" i="9"/>
  <c r="S1056" i="9"/>
  <c r="O1056" i="9"/>
  <c r="P1056" i="9" s="1"/>
  <c r="S1055" i="9"/>
  <c r="S1054" i="9"/>
  <c r="O1054" i="9"/>
  <c r="P1054" i="9" s="1"/>
  <c r="S1053" i="9"/>
  <c r="S1052" i="9"/>
  <c r="O1052" i="9"/>
  <c r="P1052" i="9" s="1"/>
  <c r="S1051" i="9"/>
  <c r="S1050" i="9"/>
  <c r="O1050" i="9"/>
  <c r="P1050" i="9" s="1"/>
  <c r="S1049" i="9"/>
  <c r="S1048" i="9"/>
  <c r="O1048" i="9"/>
  <c r="P1048" i="9" s="1"/>
  <c r="S1047" i="9"/>
  <c r="S1046" i="9"/>
  <c r="O1046" i="9"/>
  <c r="P1046" i="9" s="1"/>
  <c r="S1045" i="9"/>
  <c r="S1044" i="9"/>
  <c r="O1044" i="9"/>
  <c r="P1044" i="9" s="1"/>
  <c r="S1043" i="9"/>
  <c r="S1042" i="9"/>
  <c r="O1042" i="9"/>
  <c r="P1042" i="9" s="1"/>
  <c r="S1041" i="9"/>
  <c r="S1040" i="9"/>
  <c r="O1040" i="9"/>
  <c r="P1040" i="9" s="1"/>
  <c r="S1039" i="9"/>
  <c r="S1038" i="9"/>
  <c r="O1038" i="9"/>
  <c r="P1038" i="9" s="1"/>
  <c r="S1037" i="9"/>
  <c r="S1036" i="9"/>
  <c r="O1036" i="9"/>
  <c r="P1036" i="9" s="1"/>
  <c r="S1035" i="9"/>
  <c r="S1034" i="9"/>
  <c r="O1034" i="9"/>
  <c r="P1034" i="9" s="1"/>
  <c r="S1033" i="9"/>
  <c r="S1032" i="9"/>
  <c r="O1032" i="9"/>
  <c r="P1032" i="9" s="1"/>
  <c r="S1031" i="9"/>
  <c r="S1030" i="9"/>
  <c r="O1030" i="9"/>
  <c r="P1030" i="9" s="1"/>
  <c r="S1029" i="9"/>
  <c r="S1028" i="9"/>
  <c r="O1028" i="9"/>
  <c r="P1028" i="9" s="1"/>
  <c r="S1027" i="9"/>
  <c r="S1026" i="9"/>
  <c r="O1026" i="9"/>
  <c r="P1026" i="9" s="1"/>
  <c r="S1025" i="9"/>
  <c r="S1024" i="9"/>
  <c r="O1024" i="9"/>
  <c r="P1024" i="9" s="1"/>
  <c r="S1023" i="9"/>
  <c r="S1022" i="9"/>
  <c r="O1022" i="9"/>
  <c r="P1022" i="9" s="1"/>
  <c r="S1021" i="9"/>
  <c r="S1020" i="9"/>
  <c r="O1020" i="9"/>
  <c r="P1020" i="9" s="1"/>
  <c r="S1019" i="9"/>
  <c r="S1018" i="9"/>
  <c r="O1018" i="9"/>
  <c r="P1018" i="9" s="1"/>
  <c r="S1017" i="9"/>
  <c r="S1016" i="9"/>
  <c r="O1016" i="9"/>
  <c r="P1016" i="9" s="1"/>
  <c r="S1015" i="9"/>
  <c r="S1014" i="9"/>
  <c r="O1014" i="9"/>
  <c r="P1014" i="9" s="1"/>
  <c r="S1013" i="9"/>
  <c r="S1012" i="9"/>
  <c r="O1012" i="9"/>
  <c r="P1012" i="9" s="1"/>
  <c r="S1011" i="9"/>
  <c r="S1275" i="9"/>
  <c r="O1274" i="9"/>
  <c r="P1274" i="9" s="1"/>
  <c r="S1271" i="9"/>
  <c r="O1270" i="9"/>
  <c r="P1270" i="9" s="1"/>
  <c r="S1268" i="9"/>
  <c r="R1267" i="9"/>
  <c r="S1266" i="9"/>
  <c r="Q1264" i="9"/>
  <c r="R1263" i="9"/>
  <c r="S1262" i="9"/>
  <c r="Q1260" i="9"/>
  <c r="R1259" i="9"/>
  <c r="S1258" i="9"/>
  <c r="Q1256" i="9"/>
  <c r="R1255" i="9"/>
  <c r="S1254" i="9"/>
  <c r="Q1252" i="9"/>
  <c r="R1251" i="9"/>
  <c r="S1250" i="9"/>
  <c r="Q1248" i="9"/>
  <c r="R1247" i="9"/>
  <c r="S1246" i="9"/>
  <c r="Q1244" i="9"/>
  <c r="R1243" i="9"/>
  <c r="S1242" i="9"/>
  <c r="Q1240" i="9"/>
  <c r="R1239" i="9"/>
  <c r="S1238" i="9"/>
  <c r="Q1236" i="9"/>
  <c r="R1235" i="9"/>
  <c r="S1234" i="9"/>
  <c r="Q1232" i="9"/>
  <c r="R1231" i="9"/>
  <c r="S1230" i="9"/>
  <c r="Q1228" i="9"/>
  <c r="R1227" i="9"/>
  <c r="S1226" i="9"/>
  <c r="Q1224" i="9"/>
  <c r="R1223" i="9"/>
  <c r="S1222" i="9"/>
  <c r="Q1220" i="9"/>
  <c r="R1219" i="9"/>
  <c r="S1218" i="9"/>
  <c r="Q1216" i="9"/>
  <c r="R1215" i="9"/>
  <c r="S1214" i="9"/>
  <c r="Q1212" i="9"/>
  <c r="R1211" i="9"/>
  <c r="S1210" i="9"/>
  <c r="Q1208" i="9"/>
  <c r="R1207" i="9"/>
  <c r="S1206" i="9"/>
  <c r="Q1204" i="9"/>
  <c r="R1203" i="9"/>
  <c r="S1202" i="9"/>
  <c r="Q1200" i="9"/>
  <c r="R1199" i="9"/>
  <c r="S1198" i="9"/>
  <c r="Q1196" i="9"/>
  <c r="S1195" i="9"/>
  <c r="Q1193" i="9"/>
  <c r="S1192" i="9"/>
  <c r="Q1189" i="9"/>
  <c r="S1188" i="9"/>
  <c r="R1186" i="9"/>
  <c r="S1185" i="9"/>
  <c r="O1184" i="9"/>
  <c r="P1184" i="9" s="1"/>
  <c r="Q1183" i="9"/>
  <c r="R1182" i="9"/>
  <c r="S1181" i="9"/>
  <c r="O1180" i="9"/>
  <c r="P1180" i="9" s="1"/>
  <c r="R1179" i="9"/>
  <c r="O1178" i="9"/>
  <c r="P1178" i="9" s="1"/>
  <c r="O1177" i="9"/>
  <c r="P1177" i="9" s="1"/>
  <c r="Q1176" i="9"/>
  <c r="S1175" i="9"/>
  <c r="O1174" i="9"/>
  <c r="P1174" i="9" s="1"/>
  <c r="O1173" i="9"/>
  <c r="P1173" i="9" s="1"/>
  <c r="Q1172" i="9"/>
  <c r="Q1170" i="9"/>
  <c r="R1169" i="9"/>
  <c r="S1168" i="9"/>
  <c r="Q1166" i="9"/>
  <c r="R1165" i="9"/>
  <c r="S1164" i="9"/>
  <c r="S1162" i="9"/>
  <c r="Q1159" i="9"/>
  <c r="S1158" i="9"/>
  <c r="R1155" i="9"/>
  <c r="O1154" i="9"/>
  <c r="P1154" i="9" s="1"/>
  <c r="Q1153" i="9"/>
  <c r="R1152" i="9"/>
  <c r="S1151" i="9"/>
  <c r="O1150" i="9"/>
  <c r="P1150" i="9" s="1"/>
  <c r="Q1149" i="9"/>
  <c r="R1148" i="9"/>
  <c r="O1147" i="9"/>
  <c r="P1147" i="9" s="1"/>
  <c r="Q1146" i="9"/>
  <c r="S1145" i="9"/>
  <c r="O1144" i="9"/>
  <c r="P1144" i="9" s="1"/>
  <c r="O1143" i="9"/>
  <c r="P1143" i="9" s="1"/>
  <c r="Q1142" i="9"/>
  <c r="S1141" i="9"/>
  <c r="O1140" i="9"/>
  <c r="P1140" i="9" s="1"/>
  <c r="Q1139" i="9"/>
  <c r="S1138" i="9"/>
  <c r="Q1136" i="9"/>
  <c r="R1135" i="9"/>
  <c r="S1134" i="9"/>
  <c r="Q1132" i="9"/>
  <c r="S1131" i="9"/>
  <c r="Q1129" i="9"/>
  <c r="S1128" i="9"/>
  <c r="O1127" i="9"/>
  <c r="P1127" i="9" s="1"/>
  <c r="O1125" i="9"/>
  <c r="P1125" i="9" s="1"/>
  <c r="Q1123" i="9"/>
  <c r="R1122" i="9"/>
  <c r="R1121" i="9"/>
  <c r="R1120" i="9"/>
  <c r="R1119" i="9"/>
  <c r="R1118" i="9"/>
  <c r="R1117" i="9"/>
  <c r="R1116" i="9"/>
  <c r="S1115" i="9"/>
  <c r="O1115" i="9"/>
  <c r="P1115" i="9" s="1"/>
  <c r="O1113" i="9"/>
  <c r="P1113" i="9" s="1"/>
  <c r="O1111" i="9"/>
  <c r="P1111" i="9" s="1"/>
  <c r="O1109" i="9"/>
  <c r="P1109" i="9" s="1"/>
  <c r="Q1107" i="9"/>
  <c r="R1106" i="9"/>
  <c r="R1105" i="9"/>
  <c r="R1104" i="9"/>
  <c r="R1103" i="9"/>
  <c r="R1102" i="9"/>
  <c r="R1101" i="9"/>
  <c r="R1100" i="9"/>
  <c r="R1099" i="9"/>
  <c r="R1098" i="9"/>
  <c r="R1097" i="9"/>
  <c r="R1096" i="9"/>
  <c r="R1095" i="9"/>
  <c r="R1094" i="9"/>
  <c r="R1093" i="9"/>
  <c r="R1092" i="9"/>
  <c r="R1091" i="9"/>
  <c r="R1090" i="9"/>
  <c r="R1089" i="9"/>
  <c r="R1088" i="9"/>
  <c r="R1087" i="9"/>
  <c r="R1086" i="9"/>
  <c r="R1085" i="9"/>
  <c r="R1084" i="9"/>
  <c r="R1083" i="9"/>
  <c r="R1082" i="9"/>
  <c r="R1081" i="9"/>
  <c r="R1080" i="9"/>
  <c r="R1079" i="9"/>
  <c r="R1078" i="9"/>
  <c r="R1077" i="9"/>
  <c r="R1076" i="9"/>
  <c r="R1075" i="9"/>
  <c r="R1074" i="9"/>
  <c r="R1073" i="9"/>
  <c r="R1072" i="9"/>
  <c r="R1071" i="9"/>
  <c r="R1070" i="9"/>
  <c r="R1069" i="9"/>
  <c r="R1068" i="9"/>
  <c r="R1067" i="9"/>
  <c r="R1066" i="9"/>
  <c r="R1065" i="9"/>
  <c r="R1064" i="9"/>
  <c r="R1063" i="9"/>
  <c r="R1062" i="9"/>
  <c r="R1061" i="9"/>
  <c r="R1060" i="9"/>
  <c r="R1059" i="9"/>
  <c r="R1058" i="9"/>
  <c r="R1057" i="9"/>
  <c r="R1056" i="9"/>
  <c r="R1055" i="9"/>
  <c r="R1054" i="9"/>
  <c r="R1053" i="9"/>
  <c r="R1052" i="9"/>
  <c r="R1051" i="9"/>
  <c r="R1050" i="9"/>
  <c r="R1049" i="9"/>
  <c r="R1048" i="9"/>
  <c r="R1047" i="9"/>
  <c r="R1046" i="9"/>
  <c r="R1045" i="9"/>
  <c r="R1044" i="9"/>
  <c r="R1043" i="9"/>
  <c r="R1042" i="9"/>
  <c r="R1041" i="9"/>
  <c r="R1040" i="9"/>
  <c r="R1039" i="9"/>
  <c r="R1038" i="9"/>
  <c r="R1037" i="9"/>
  <c r="R1036" i="9"/>
  <c r="R1035" i="9"/>
  <c r="R1034" i="9"/>
  <c r="R1033" i="9"/>
  <c r="R1032" i="9"/>
  <c r="R1031" i="9"/>
  <c r="R1030" i="9"/>
  <c r="R1029" i="9"/>
  <c r="R1028" i="9"/>
  <c r="R1027" i="9"/>
  <c r="R1026" i="9"/>
  <c r="R1025" i="9"/>
  <c r="R1024" i="9"/>
  <c r="R1023" i="9"/>
  <c r="R1022" i="9"/>
  <c r="R1021" i="9"/>
  <c r="R1020" i="9"/>
  <c r="R1019" i="9"/>
  <c r="R1018" i="9"/>
  <c r="R1017" i="9"/>
  <c r="R1016" i="9"/>
  <c r="R1015" i="9"/>
  <c r="R1014" i="9"/>
  <c r="R1013" i="9"/>
  <c r="R1012" i="9"/>
  <c r="R1011" i="9"/>
  <c r="S1276" i="9"/>
  <c r="S1272" i="9"/>
  <c r="Q1268" i="9"/>
  <c r="Q1267" i="9"/>
  <c r="R1266" i="9"/>
  <c r="S1265" i="9"/>
  <c r="O1264" i="9"/>
  <c r="P1264" i="9" s="1"/>
  <c r="Q1263" i="9"/>
  <c r="R1262" i="9"/>
  <c r="S1261" i="9"/>
  <c r="O1260" i="9"/>
  <c r="P1260" i="9" s="1"/>
  <c r="Q1259" i="9"/>
  <c r="R1258" i="9"/>
  <c r="S1257" i="9"/>
  <c r="O1256" i="9"/>
  <c r="P1256" i="9" s="1"/>
  <c r="Q1255" i="9"/>
  <c r="R1254" i="9"/>
  <c r="S1253" i="9"/>
  <c r="O1252" i="9"/>
  <c r="P1252" i="9" s="1"/>
  <c r="Q1251" i="9"/>
  <c r="R1250" i="9"/>
  <c r="S1249" i="9"/>
  <c r="O1248" i="9"/>
  <c r="P1248" i="9" s="1"/>
  <c r="Q1247" i="9"/>
  <c r="R1246" i="9"/>
  <c r="S1245" i="9"/>
  <c r="O1244" i="9"/>
  <c r="P1244" i="9" s="1"/>
  <c r="Q1243" i="9"/>
  <c r="R1242" i="9"/>
  <c r="S1241" i="9"/>
  <c r="O1240" i="9"/>
  <c r="P1240" i="9" s="1"/>
  <c r="Q1239" i="9"/>
  <c r="R1238" i="9"/>
  <c r="S1237" i="9"/>
  <c r="O1236" i="9"/>
  <c r="P1236" i="9" s="1"/>
  <c r="Q1235" i="9"/>
  <c r="R1234" i="9"/>
  <c r="S1233" i="9"/>
  <c r="O1232" i="9"/>
  <c r="P1232" i="9" s="1"/>
  <c r="Q1231" i="9"/>
  <c r="R1230" i="9"/>
  <c r="S1229" i="9"/>
  <c r="O1228" i="9"/>
  <c r="P1228" i="9" s="1"/>
  <c r="Q1227" i="9"/>
  <c r="R1226" i="9"/>
  <c r="S1225" i="9"/>
  <c r="O1224" i="9"/>
  <c r="P1224" i="9" s="1"/>
  <c r="Q1223" i="9"/>
  <c r="R1222" i="9"/>
  <c r="S1221" i="9"/>
  <c r="O1220" i="9"/>
  <c r="P1220" i="9" s="1"/>
  <c r="Q1219" i="9"/>
  <c r="R1218" i="9"/>
  <c r="S1217" i="9"/>
  <c r="O1216" i="9"/>
  <c r="P1216" i="9" s="1"/>
  <c r="Q1215" i="9"/>
  <c r="R1214" i="9"/>
  <c r="S1213" i="9"/>
  <c r="O1212" i="9"/>
  <c r="P1212" i="9" s="1"/>
  <c r="Q1211" i="9"/>
  <c r="R1210" i="9"/>
  <c r="S1209" i="9"/>
  <c r="O1208" i="9"/>
  <c r="P1208" i="9" s="1"/>
  <c r="Q1207" i="9"/>
  <c r="R1206" i="9"/>
  <c r="S1205" i="9"/>
  <c r="O1204" i="9"/>
  <c r="P1204" i="9" s="1"/>
  <c r="Q1203" i="9"/>
  <c r="R1202" i="9"/>
  <c r="S1201" i="9"/>
  <c r="O1200" i="9"/>
  <c r="P1200" i="9" s="1"/>
  <c r="Q1199" i="9"/>
  <c r="R1198" i="9"/>
  <c r="S1197" i="9"/>
  <c r="O1196" i="9"/>
  <c r="P1196" i="9" s="1"/>
  <c r="R1195" i="9"/>
  <c r="O1194" i="9"/>
  <c r="P1194" i="9" s="1"/>
  <c r="O1193" i="9"/>
  <c r="P1193" i="9" s="1"/>
  <c r="Q1192" i="9"/>
  <c r="S1191" i="9"/>
  <c r="O1190" i="9"/>
  <c r="P1190" i="9" s="1"/>
  <c r="O1189" i="9"/>
  <c r="P1189" i="9" s="1"/>
  <c r="Q1188" i="9"/>
  <c r="Q1186" i="9"/>
  <c r="R1185" i="9"/>
  <c r="S1184" i="9"/>
  <c r="Q1182" i="9"/>
  <c r="R1181" i="9"/>
  <c r="S1180" i="9"/>
  <c r="S1178" i="9"/>
  <c r="Q1175" i="9"/>
  <c r="S1174" i="9"/>
  <c r="R1171" i="9"/>
  <c r="O1170" i="9"/>
  <c r="P1170" i="9" s="1"/>
  <c r="Q1169" i="9"/>
  <c r="R1168" i="9"/>
  <c r="S1167" i="9"/>
  <c r="O1166" i="9"/>
  <c r="P1166" i="9" s="1"/>
  <c r="Q1165" i="9"/>
  <c r="R1164" i="9"/>
  <c r="O1163" i="9"/>
  <c r="P1163" i="9" s="1"/>
  <c r="Q1162" i="9"/>
  <c r="S1161" i="9"/>
  <c r="O1160" i="9"/>
  <c r="P1160" i="9" s="1"/>
  <c r="O1159" i="9"/>
  <c r="P1159" i="9" s="1"/>
  <c r="Q1158" i="9"/>
  <c r="S1157" i="9"/>
  <c r="O1156" i="9"/>
  <c r="P1156" i="9" s="1"/>
  <c r="Q1155" i="9"/>
  <c r="S1154" i="9"/>
  <c r="Q1152" i="9"/>
  <c r="R1151" i="9"/>
  <c r="S1150" i="9"/>
  <c r="Q1148" i="9"/>
  <c r="S1147" i="9"/>
  <c r="Q1145" i="9"/>
  <c r="S1144" i="9"/>
  <c r="Q1141" i="9"/>
  <c r="S1140" i="9"/>
  <c r="R1138" i="9"/>
  <c r="S1137" i="9"/>
  <c r="O1136" i="9"/>
  <c r="P1136" i="9" s="1"/>
  <c r="Q1135" i="9"/>
  <c r="R1134" i="9"/>
  <c r="S1133" i="9"/>
  <c r="O1132" i="9"/>
  <c r="P1132" i="9" s="1"/>
  <c r="R1131" i="9"/>
  <c r="O1130" i="9"/>
  <c r="P1130" i="9" s="1"/>
  <c r="O1129" i="9"/>
  <c r="P1129" i="9" s="1"/>
  <c r="Q1128" i="9"/>
  <c r="S1127" i="9"/>
  <c r="S1126" i="9"/>
  <c r="O1126" i="9"/>
  <c r="P1126" i="9" s="1"/>
  <c r="S1125" i="9"/>
  <c r="S1124" i="9"/>
  <c r="O1124" i="9"/>
  <c r="P1124" i="9" s="1"/>
  <c r="Q1122" i="9"/>
  <c r="Q1121" i="9"/>
  <c r="Q1120" i="9"/>
  <c r="Q1119" i="9"/>
  <c r="Q1118" i="9"/>
  <c r="Q1117" i="9"/>
  <c r="Q1116" i="9"/>
  <c r="R1115" i="9"/>
  <c r="S1114" i="9"/>
  <c r="O1114" i="9"/>
  <c r="P1114" i="9" s="1"/>
  <c r="S1113" i="9"/>
  <c r="S1112" i="9"/>
  <c r="O1112" i="9"/>
  <c r="P1112" i="9" s="1"/>
  <c r="S1111" i="9"/>
  <c r="S1110" i="9"/>
  <c r="O1110" i="9"/>
  <c r="P1110" i="9" s="1"/>
  <c r="S1109" i="9"/>
  <c r="S1108" i="9"/>
  <c r="O1108" i="9"/>
  <c r="P1108" i="9" s="1"/>
  <c r="Q1106" i="9"/>
  <c r="Q1105" i="9"/>
  <c r="Q1104" i="9"/>
  <c r="Q1103" i="9"/>
  <c r="Q1102" i="9"/>
  <c r="Q1101" i="9"/>
  <c r="Q1100" i="9"/>
  <c r="Q1099" i="9"/>
  <c r="Q1098" i="9"/>
  <c r="Q1097" i="9"/>
  <c r="Q1096" i="9"/>
  <c r="Q1095" i="9"/>
  <c r="Q1094" i="9"/>
  <c r="Q1093" i="9"/>
  <c r="Q1092" i="9"/>
  <c r="Q1091" i="9"/>
  <c r="Q1090" i="9"/>
  <c r="Q1089" i="9"/>
  <c r="Q1088" i="9"/>
  <c r="Q1087" i="9"/>
  <c r="Q1086" i="9"/>
  <c r="Q1085" i="9"/>
  <c r="Q1084" i="9"/>
  <c r="Q1083" i="9"/>
  <c r="Q1082" i="9"/>
  <c r="Q1081" i="9"/>
  <c r="Q1080" i="9"/>
  <c r="Q1079" i="9"/>
  <c r="Q1078" i="9"/>
  <c r="Q1077" i="9"/>
  <c r="Q1076" i="9"/>
  <c r="Q1075" i="9"/>
  <c r="Q1074" i="9"/>
  <c r="Q1073" i="9"/>
  <c r="Q1072" i="9"/>
  <c r="Q1071" i="9"/>
  <c r="Q1070" i="9"/>
  <c r="Q1069" i="9"/>
  <c r="Q1068" i="9"/>
  <c r="Q1067" i="9"/>
  <c r="Q1066" i="9"/>
  <c r="Q1065" i="9"/>
  <c r="Q1064" i="9"/>
  <c r="Q1063" i="9"/>
  <c r="Q1062" i="9"/>
  <c r="Q1061" i="9"/>
  <c r="Q1060" i="9"/>
  <c r="Q1059" i="9"/>
  <c r="Q1058" i="9"/>
  <c r="Q1057" i="9"/>
  <c r="Q1056" i="9"/>
  <c r="Q1055" i="9"/>
  <c r="Q1054" i="9"/>
  <c r="Q1053" i="9"/>
  <c r="Q1052" i="9"/>
  <c r="Q1051" i="9"/>
  <c r="Q1050" i="9"/>
  <c r="Q1049" i="9"/>
  <c r="Q1048" i="9"/>
  <c r="Q1047" i="9"/>
  <c r="Q1046" i="9"/>
  <c r="Q1045" i="9"/>
  <c r="Q1044" i="9"/>
  <c r="Q1043" i="9"/>
  <c r="Q1042" i="9"/>
  <c r="Q1041" i="9"/>
  <c r="Q1040" i="9"/>
  <c r="Q1039" i="9"/>
  <c r="Q1038" i="9"/>
  <c r="Q1037" i="9"/>
  <c r="Q1036" i="9"/>
  <c r="Q1035" i="9"/>
  <c r="Q1034" i="9"/>
  <c r="Q1033" i="9"/>
  <c r="Q1032" i="9"/>
  <c r="Q1031" i="9"/>
  <c r="Q1030" i="9"/>
  <c r="Q1029" i="9"/>
  <c r="Q1028" i="9"/>
  <c r="Q1027" i="9"/>
  <c r="Q1026" i="9"/>
  <c r="Q1025" i="9"/>
  <c r="Q1024" i="9"/>
  <c r="Q1023" i="9"/>
  <c r="Q1022" i="9"/>
  <c r="Q1021" i="9"/>
  <c r="Q1020" i="9"/>
  <c r="Q1019" i="9"/>
  <c r="Q1018" i="9"/>
  <c r="Q1017" i="9"/>
  <c r="Q1016" i="9"/>
  <c r="Q1015" i="9"/>
  <c r="Q1014" i="9"/>
  <c r="Q1013" i="9"/>
  <c r="Q1012" i="9"/>
  <c r="Q1011" i="9"/>
  <c r="O1276" i="9"/>
  <c r="P1276" i="9" s="1"/>
  <c r="S1273" i="9"/>
  <c r="O1272" i="9"/>
  <c r="P1272" i="9" s="1"/>
  <c r="S1269" i="9"/>
  <c r="O1268" i="9"/>
  <c r="P1268" i="9" s="1"/>
  <c r="Q1266" i="9"/>
  <c r="R1265" i="9"/>
  <c r="S1264" i="9"/>
  <c r="Q1262" i="9"/>
  <c r="R1261" i="9"/>
  <c r="S1260" i="9"/>
  <c r="Q1258" i="9"/>
  <c r="R1257" i="9"/>
  <c r="S1256" i="9"/>
  <c r="Q1254" i="9"/>
  <c r="R1253" i="9"/>
  <c r="S1252" i="9"/>
  <c r="Q1250" i="9"/>
  <c r="R1249" i="9"/>
  <c r="S1248" i="9"/>
  <c r="Q1246" i="9"/>
  <c r="R1245" i="9"/>
  <c r="S1244" i="9"/>
  <c r="Q1242" i="9"/>
  <c r="R1241" i="9"/>
  <c r="S1240" i="9"/>
  <c r="Q1238" i="9"/>
  <c r="R1237" i="9"/>
  <c r="S1236" i="9"/>
  <c r="Q1234" i="9"/>
  <c r="R1233" i="9"/>
  <c r="S1232" i="9"/>
  <c r="Q1230" i="9"/>
  <c r="R1229" i="9"/>
  <c r="S1228" i="9"/>
  <c r="Q1226" i="9"/>
  <c r="R1225" i="9"/>
  <c r="S1224" i="9"/>
  <c r="Q1222" i="9"/>
  <c r="R1221" i="9"/>
  <c r="S1220" i="9"/>
  <c r="Q1218" i="9"/>
  <c r="R1217" i="9"/>
  <c r="S1216" i="9"/>
  <c r="Q1214" i="9"/>
  <c r="R1213" i="9"/>
  <c r="S1212" i="9"/>
  <c r="Q1210" i="9"/>
  <c r="R1209" i="9"/>
  <c r="S1208" i="9"/>
  <c r="Q1206" i="9"/>
  <c r="R1205" i="9"/>
  <c r="S1204" i="9"/>
  <c r="Q1202" i="9"/>
  <c r="R1201" i="9"/>
  <c r="S1200" i="9"/>
  <c r="Q1198" i="9"/>
  <c r="R1197" i="9"/>
  <c r="S1196" i="9"/>
  <c r="S1194" i="9"/>
  <c r="Q1191" i="9"/>
  <c r="S1190" i="9"/>
  <c r="R1187" i="9"/>
  <c r="O1186" i="9"/>
  <c r="P1186" i="9" s="1"/>
  <c r="Q1185" i="9"/>
  <c r="R1184" i="9"/>
  <c r="S1183" i="9"/>
  <c r="O1182" i="9"/>
  <c r="P1182" i="9" s="1"/>
  <c r="Q1181" i="9"/>
  <c r="R1180" i="9"/>
  <c r="O1179" i="9"/>
  <c r="P1179" i="9" s="1"/>
  <c r="Q1178" i="9"/>
  <c r="S1177" i="9"/>
  <c r="O1176" i="9"/>
  <c r="P1176" i="9" s="1"/>
  <c r="O1175" i="9"/>
  <c r="P1175" i="9" s="1"/>
  <c r="Q1174" i="9"/>
  <c r="S1173" i="9"/>
  <c r="O1172" i="9"/>
  <c r="P1172" i="9" s="1"/>
  <c r="Q1171" i="9"/>
  <c r="S1170" i="9"/>
  <c r="Q1168" i="9"/>
  <c r="R1167" i="9"/>
  <c r="S1166" i="9"/>
  <c r="Q1164" i="9"/>
  <c r="S1163" i="9"/>
  <c r="Q1161" i="9"/>
  <c r="S1160" i="9"/>
  <c r="Q1157" i="9"/>
  <c r="S1156" i="9"/>
  <c r="R1154" i="9"/>
  <c r="S1153" i="9"/>
  <c r="O1152" i="9"/>
  <c r="P1152" i="9" s="1"/>
  <c r="Q1151" i="9"/>
  <c r="R1150" i="9"/>
  <c r="S1149" i="9"/>
  <c r="O1148" i="9"/>
  <c r="P1148" i="9" s="1"/>
  <c r="R1147" i="9"/>
  <c r="O1146" i="9"/>
  <c r="P1146" i="9" s="1"/>
  <c r="O1145" i="9"/>
  <c r="P1145" i="9" s="1"/>
  <c r="Q1144" i="9"/>
  <c r="S1143" i="9"/>
  <c r="O1142" i="9"/>
  <c r="P1142" i="9" s="1"/>
  <c r="O1141" i="9"/>
  <c r="P1141" i="9" s="1"/>
  <c r="Q1140" i="9"/>
  <c r="Q1138" i="9"/>
  <c r="R1137" i="9"/>
  <c r="S1136" i="9"/>
  <c r="Q1134" i="9"/>
  <c r="R1133" i="9"/>
  <c r="S1132" i="9"/>
  <c r="S1130" i="9"/>
  <c r="R1127" i="9"/>
  <c r="R1126" i="9"/>
  <c r="R1125" i="9"/>
  <c r="R1124" i="9"/>
  <c r="S1123" i="9"/>
  <c r="O1123" i="9"/>
  <c r="P1123" i="9" s="1"/>
  <c r="O1121" i="9"/>
  <c r="P1121" i="9" s="1"/>
  <c r="O1119" i="9"/>
  <c r="P1119" i="9" s="1"/>
  <c r="O1117" i="9"/>
  <c r="P1117" i="9" s="1"/>
  <c r="Q1115" i="9"/>
  <c r="R1114" i="9"/>
  <c r="R1113" i="9"/>
  <c r="R1112" i="9"/>
  <c r="R1111" i="9"/>
  <c r="R1110" i="9"/>
  <c r="R1109" i="9"/>
  <c r="R1108" i="9"/>
  <c r="S1107" i="9"/>
  <c r="O1107" i="9"/>
  <c r="P1107" i="9" s="1"/>
  <c r="O1105" i="9"/>
  <c r="P1105" i="9" s="1"/>
  <c r="O1103" i="9"/>
  <c r="P1103" i="9" s="1"/>
  <c r="O1101" i="9"/>
  <c r="P1101" i="9" s="1"/>
  <c r="O1099" i="9"/>
  <c r="P1099" i="9" s="1"/>
  <c r="O1097" i="9"/>
  <c r="P1097" i="9" s="1"/>
  <c r="O1095" i="9"/>
  <c r="P1095" i="9" s="1"/>
  <c r="O1093" i="9"/>
  <c r="P1093" i="9" s="1"/>
  <c r="O1091" i="9"/>
  <c r="P1091" i="9" s="1"/>
  <c r="O1089" i="9"/>
  <c r="P1089" i="9" s="1"/>
  <c r="O1087" i="9"/>
  <c r="P1087" i="9" s="1"/>
  <c r="O1085" i="9"/>
  <c r="P1085" i="9" s="1"/>
  <c r="O1083" i="9"/>
  <c r="P1083" i="9" s="1"/>
  <c r="O1081" i="9"/>
  <c r="P1081" i="9" s="1"/>
  <c r="O1079" i="9"/>
  <c r="P1079" i="9" s="1"/>
  <c r="O1077" i="9"/>
  <c r="P1077" i="9" s="1"/>
  <c r="O1075" i="9"/>
  <c r="P1075" i="9" s="1"/>
  <c r="O1073" i="9"/>
  <c r="P1073" i="9" s="1"/>
  <c r="O1071" i="9"/>
  <c r="P1071" i="9" s="1"/>
  <c r="O1069" i="9"/>
  <c r="P1069" i="9" s="1"/>
  <c r="O1067" i="9"/>
  <c r="P1067" i="9" s="1"/>
  <c r="O1065" i="9"/>
  <c r="P1065" i="9" s="1"/>
  <c r="O1063" i="9"/>
  <c r="P1063" i="9" s="1"/>
  <c r="O1061" i="9"/>
  <c r="P1061" i="9" s="1"/>
  <c r="O1059" i="9"/>
  <c r="P1059" i="9" s="1"/>
  <c r="O1057" i="9"/>
  <c r="P1057" i="9" s="1"/>
  <c r="O1055" i="9"/>
  <c r="P1055" i="9" s="1"/>
  <c r="O1053" i="9"/>
  <c r="P1053" i="9" s="1"/>
  <c r="O1051" i="9"/>
  <c r="P1051" i="9" s="1"/>
  <c r="O1049" i="9"/>
  <c r="P1049" i="9" s="1"/>
  <c r="O1047" i="9"/>
  <c r="P1047" i="9" s="1"/>
  <c r="O1045" i="9"/>
  <c r="P1045" i="9" s="1"/>
  <c r="O1043" i="9"/>
  <c r="P1043" i="9" s="1"/>
  <c r="O1041" i="9"/>
  <c r="P1041" i="9" s="1"/>
  <c r="O1039" i="9"/>
  <c r="P1039" i="9" s="1"/>
  <c r="O1037" i="9"/>
  <c r="P1037" i="9" s="1"/>
  <c r="O1035" i="9"/>
  <c r="P1035" i="9" s="1"/>
  <c r="O1033" i="9"/>
  <c r="P1033" i="9" s="1"/>
  <c r="O1031" i="9"/>
  <c r="P1031" i="9" s="1"/>
  <c r="O1029" i="9"/>
  <c r="P1029" i="9" s="1"/>
  <c r="O1027" i="9"/>
  <c r="P1027" i="9" s="1"/>
  <c r="O1025" i="9"/>
  <c r="P1025" i="9" s="1"/>
  <c r="O1023" i="9"/>
  <c r="P1023" i="9" s="1"/>
  <c r="O1021" i="9"/>
  <c r="P1021" i="9" s="1"/>
  <c r="O1019" i="9"/>
  <c r="P1019" i="9" s="1"/>
  <c r="O1017" i="9"/>
  <c r="P1017" i="9" s="1"/>
  <c r="O1015" i="9"/>
  <c r="P1015" i="9" s="1"/>
  <c r="O1013" i="9"/>
  <c r="P1013" i="9" s="1"/>
  <c r="O1011" i="9"/>
  <c r="P1011" i="9" s="1"/>
  <c r="I4010" i="9"/>
  <c r="J4010" i="9" s="1"/>
  <c r="M4009" i="9"/>
  <c r="F4009" i="9"/>
  <c r="L4008" i="9"/>
  <c r="E4008" i="9"/>
  <c r="K4007" i="9"/>
  <c r="E4007" i="9"/>
  <c r="L4006" i="9"/>
  <c r="E4006" i="9"/>
  <c r="K4005" i="9"/>
  <c r="D4005" i="9"/>
  <c r="I4004" i="9"/>
  <c r="J4004" i="9" s="1"/>
  <c r="M4003" i="9"/>
  <c r="K4008" i="9"/>
  <c r="D4008" i="9"/>
  <c r="D4007" i="9"/>
  <c r="K4006" i="9"/>
  <c r="D4006" i="9"/>
  <c r="I4005" i="9"/>
  <c r="J4005" i="9" s="1"/>
  <c r="M4004" i="9"/>
  <c r="F4004" i="9"/>
  <c r="L4003" i="9"/>
  <c r="F4003" i="9"/>
  <c r="M4002" i="9"/>
  <c r="F4002" i="9"/>
  <c r="L4001" i="9"/>
  <c r="E4001" i="9"/>
  <c r="K4000" i="9"/>
  <c r="D4000" i="9"/>
  <c r="D3999" i="9"/>
  <c r="K3998" i="9"/>
  <c r="K4010" i="9"/>
  <c r="F4008" i="9"/>
  <c r="L4007" i="9"/>
  <c r="F4006" i="9"/>
  <c r="L4005" i="9"/>
  <c r="D4004" i="9"/>
  <c r="L4002" i="9"/>
  <c r="D4002" i="9"/>
  <c r="M4001" i="9"/>
  <c r="D4001" i="9"/>
  <c r="M4000" i="9"/>
  <c r="E4000" i="9"/>
  <c r="M3999" i="9"/>
  <c r="F3999" i="9"/>
  <c r="I3998" i="9"/>
  <c r="J3998" i="9" s="1"/>
  <c r="M3997" i="9"/>
  <c r="F3997" i="9"/>
  <c r="L3996" i="9"/>
  <c r="E3996" i="9"/>
  <c r="K3995" i="9"/>
  <c r="E3995" i="9"/>
  <c r="E4010" i="9"/>
  <c r="K4009" i="9"/>
  <c r="I4007" i="9"/>
  <c r="J4007" i="9" s="1"/>
  <c r="F4005" i="9"/>
  <c r="L4004" i="9"/>
  <c r="I4003" i="9"/>
  <c r="J4003" i="9" s="1"/>
  <c r="K4002" i="9"/>
  <c r="K4001" i="9"/>
  <c r="L4000" i="9"/>
  <c r="L3999" i="9"/>
  <c r="E3999" i="9"/>
  <c r="F3998" i="9"/>
  <c r="L3997" i="9"/>
  <c r="E3997" i="9"/>
  <c r="K3996" i="9"/>
  <c r="D3996" i="9"/>
  <c r="D3995" i="9"/>
  <c r="K3994" i="9"/>
  <c r="D3994" i="9"/>
  <c r="I3993" i="9"/>
  <c r="J3993" i="9" s="1"/>
  <c r="M3992" i="9"/>
  <c r="F3992" i="9"/>
  <c r="L3991" i="9"/>
  <c r="F3991" i="9"/>
  <c r="D4010" i="9"/>
  <c r="I4009" i="9"/>
  <c r="J4009" i="9" s="1"/>
  <c r="M4008" i="9"/>
  <c r="F4007" i="9"/>
  <c r="M4006" i="9"/>
  <c r="E4005" i="9"/>
  <c r="K4004" i="9"/>
  <c r="E4003" i="9"/>
  <c r="I4002" i="9"/>
  <c r="J4002" i="9" s="1"/>
  <c r="I4001" i="9"/>
  <c r="J4001" i="9" s="1"/>
  <c r="I4000" i="9"/>
  <c r="J4000" i="9" s="1"/>
  <c r="K3999" i="9"/>
  <c r="M3998" i="9"/>
  <c r="E3998" i="9"/>
  <c r="K3997" i="9"/>
  <c r="D3997" i="9"/>
  <c r="I3996" i="9"/>
  <c r="J3996" i="9" s="1"/>
  <c r="M3995" i="9"/>
  <c r="I3995" i="9"/>
  <c r="J3995" i="9" s="1"/>
  <c r="I3994" i="9"/>
  <c r="J3994" i="9" s="1"/>
  <c r="M3993" i="9"/>
  <c r="F3993" i="9"/>
  <c r="L3992" i="9"/>
  <c r="E3992" i="9"/>
  <c r="K3991" i="9"/>
  <c r="E3991" i="9"/>
  <c r="L3990" i="9"/>
  <c r="E3990" i="9"/>
  <c r="K3989" i="9"/>
  <c r="D3989" i="9"/>
  <c r="I3988" i="9"/>
  <c r="J3988" i="9" s="1"/>
  <c r="M3987" i="9"/>
  <c r="I3987" i="9"/>
  <c r="J3987" i="9" s="1"/>
  <c r="I3986" i="9"/>
  <c r="J3986" i="9" s="1"/>
  <c r="M3985" i="9"/>
  <c r="F3985" i="9"/>
  <c r="L3984" i="9"/>
  <c r="E3984" i="9"/>
  <c r="K3983" i="9"/>
  <c r="E3983" i="9"/>
  <c r="L3982" i="9"/>
  <c r="E3982" i="9"/>
  <c r="K3981" i="9"/>
  <c r="D3981" i="9"/>
  <c r="L4010" i="9"/>
  <c r="D4009" i="9"/>
  <c r="I4008" i="9"/>
  <c r="J4008" i="9" s="1"/>
  <c r="M4007" i="9"/>
  <c r="I4006" i="9"/>
  <c r="J4006" i="9" s="1"/>
  <c r="M4005" i="9"/>
  <c r="E4004" i="9"/>
  <c r="K4003" i="9"/>
  <c r="D4003" i="9"/>
  <c r="E4002" i="9"/>
  <c r="F4001" i="9"/>
  <c r="F4000" i="9"/>
  <c r="I3999" i="9"/>
  <c r="J3999" i="9" s="1"/>
  <c r="L3998" i="9"/>
  <c r="D3998" i="9"/>
  <c r="I3997" i="9"/>
  <c r="J3997" i="9" s="1"/>
  <c r="M3996" i="9"/>
  <c r="F3996" i="9"/>
  <c r="L3995" i="9"/>
  <c r="F3995" i="9"/>
  <c r="M3994" i="9"/>
  <c r="F3994" i="9"/>
  <c r="L3993" i="9"/>
  <c r="E3993" i="9"/>
  <c r="K3992" i="9"/>
  <c r="D3992" i="9"/>
  <c r="D3991" i="9"/>
  <c r="K3990" i="9"/>
  <c r="D3990" i="9"/>
  <c r="I3989" i="9"/>
  <c r="J3989" i="9" s="1"/>
  <c r="M3988" i="9"/>
  <c r="F3988" i="9"/>
  <c r="L3987" i="9"/>
  <c r="F3987" i="9"/>
  <c r="M3986" i="9"/>
  <c r="F3986" i="9"/>
  <c r="L3985" i="9"/>
  <c r="E3985" i="9"/>
  <c r="K3984" i="9"/>
  <c r="D3984" i="9"/>
  <c r="D3983" i="9"/>
  <c r="K3982" i="9"/>
  <c r="D3982" i="9"/>
  <c r="I3981" i="9"/>
  <c r="J3981" i="9" s="1"/>
  <c r="M3980" i="9"/>
  <c r="F3980" i="9"/>
  <c r="L3979" i="9"/>
  <c r="F3979" i="9"/>
  <c r="M3978" i="9"/>
  <c r="F3978" i="9"/>
  <c r="L3977" i="9"/>
  <c r="E3977" i="9"/>
  <c r="K3993" i="9"/>
  <c r="F3990" i="9"/>
  <c r="L3989" i="9"/>
  <c r="D3988" i="9"/>
  <c r="D3986" i="9"/>
  <c r="I3985" i="9"/>
  <c r="J3985" i="9" s="1"/>
  <c r="M3984" i="9"/>
  <c r="F3983" i="9"/>
  <c r="M3982" i="9"/>
  <c r="E3981" i="9"/>
  <c r="K3980" i="9"/>
  <c r="K3979" i="9"/>
  <c r="D3979" i="9"/>
  <c r="E3978" i="9"/>
  <c r="F3977" i="9"/>
  <c r="I3976" i="9"/>
  <c r="J3976" i="9" s="1"/>
  <c r="M3975" i="9"/>
  <c r="I3975" i="9"/>
  <c r="J3975" i="9" s="1"/>
  <c r="I3974" i="9"/>
  <c r="J3974" i="9" s="1"/>
  <c r="M3973" i="9"/>
  <c r="F3973" i="9"/>
  <c r="L3972" i="9"/>
  <c r="E3972" i="9"/>
  <c r="K3971" i="9"/>
  <c r="E3971" i="9"/>
  <c r="L3970" i="9"/>
  <c r="E3970" i="9"/>
  <c r="K3969" i="9"/>
  <c r="D3969" i="9"/>
  <c r="I3968" i="9"/>
  <c r="J3968" i="9" s="1"/>
  <c r="M3967" i="9"/>
  <c r="I3967" i="9"/>
  <c r="J3967" i="9" s="1"/>
  <c r="I3966" i="9"/>
  <c r="J3966" i="9" s="1"/>
  <c r="M3965" i="9"/>
  <c r="F3965" i="9"/>
  <c r="L3964" i="9"/>
  <c r="E3964" i="9"/>
  <c r="K3963" i="9"/>
  <c r="E3963" i="9"/>
  <c r="L3962" i="9"/>
  <c r="E3962" i="9"/>
  <c r="K3961" i="9"/>
  <c r="D3961" i="9"/>
  <c r="I3960" i="9"/>
  <c r="J3960" i="9" s="1"/>
  <c r="M3959" i="9"/>
  <c r="I3959" i="9"/>
  <c r="J3959" i="9" s="1"/>
  <c r="I3958" i="9"/>
  <c r="J3958" i="9" s="1"/>
  <c r="M3957" i="9"/>
  <c r="F3957" i="9"/>
  <c r="L3956" i="9"/>
  <c r="L3994" i="9"/>
  <c r="D3993" i="9"/>
  <c r="M3991" i="9"/>
  <c r="F3989" i="9"/>
  <c r="L3988" i="9"/>
  <c r="E3987" i="9"/>
  <c r="L3986" i="9"/>
  <c r="D3985" i="9"/>
  <c r="I3984" i="9"/>
  <c r="J3984" i="9" s="1"/>
  <c r="M3983" i="9"/>
  <c r="I3982" i="9"/>
  <c r="J3982" i="9" s="1"/>
  <c r="M3981" i="9"/>
  <c r="I3980" i="9"/>
  <c r="J3980" i="9" s="1"/>
  <c r="L3978" i="9"/>
  <c r="D3978" i="9"/>
  <c r="M3977" i="9"/>
  <c r="D3977" i="9"/>
  <c r="M3976" i="9"/>
  <c r="F3976" i="9"/>
  <c r="L3975" i="9"/>
  <c r="F3975" i="9"/>
  <c r="M3974" i="9"/>
  <c r="F3974" i="9"/>
  <c r="L3973" i="9"/>
  <c r="E3973" i="9"/>
  <c r="K3972" i="9"/>
  <c r="D3972" i="9"/>
  <c r="D3971" i="9"/>
  <c r="K3970" i="9"/>
  <c r="D3970" i="9"/>
  <c r="I3969" i="9"/>
  <c r="J3969" i="9" s="1"/>
  <c r="M3968" i="9"/>
  <c r="F3968" i="9"/>
  <c r="L3967" i="9"/>
  <c r="F3967" i="9"/>
  <c r="M3966" i="9"/>
  <c r="F3966" i="9"/>
  <c r="L3965" i="9"/>
  <c r="E3965" i="9"/>
  <c r="K3964" i="9"/>
  <c r="D3964" i="9"/>
  <c r="D3963" i="9"/>
  <c r="K3962" i="9"/>
  <c r="D3962" i="9"/>
  <c r="I3961" i="9"/>
  <c r="J3961" i="9" s="1"/>
  <c r="M3960" i="9"/>
  <c r="F3960" i="9"/>
  <c r="L3959" i="9"/>
  <c r="F3959" i="9"/>
  <c r="M3958" i="9"/>
  <c r="F3958" i="9"/>
  <c r="L3957" i="9"/>
  <c r="E3957" i="9"/>
  <c r="K3956" i="9"/>
  <c r="D3956" i="9"/>
  <c r="D3955" i="9"/>
  <c r="K3954" i="9"/>
  <c r="D3954" i="9"/>
  <c r="I3953" i="9"/>
  <c r="J3953" i="9" s="1"/>
  <c r="M3952" i="9"/>
  <c r="F3952" i="9"/>
  <c r="L3951" i="9"/>
  <c r="E3994" i="9"/>
  <c r="I3991" i="9"/>
  <c r="J3991" i="9" s="1"/>
  <c r="M3990" i="9"/>
  <c r="E3989" i="9"/>
  <c r="K3988" i="9"/>
  <c r="D3987" i="9"/>
  <c r="K3986" i="9"/>
  <c r="F3984" i="9"/>
  <c r="L3983" i="9"/>
  <c r="F3982" i="9"/>
  <c r="L3981" i="9"/>
  <c r="E3980" i="9"/>
  <c r="I3979" i="9"/>
  <c r="J3979" i="9" s="1"/>
  <c r="K3978" i="9"/>
  <c r="K3977" i="9"/>
  <c r="L3976" i="9"/>
  <c r="E3976" i="9"/>
  <c r="K3975" i="9"/>
  <c r="E3975" i="9"/>
  <c r="L3974" i="9"/>
  <c r="E3974" i="9"/>
  <c r="K3973" i="9"/>
  <c r="D3973" i="9"/>
  <c r="I3972" i="9"/>
  <c r="J3972" i="9" s="1"/>
  <c r="M3971" i="9"/>
  <c r="I3971" i="9"/>
  <c r="J3971" i="9" s="1"/>
  <c r="I3970" i="9"/>
  <c r="J3970" i="9" s="1"/>
  <c r="M3969" i="9"/>
  <c r="F3969" i="9"/>
  <c r="L3968" i="9"/>
  <c r="E3968" i="9"/>
  <c r="K3967" i="9"/>
  <c r="E3967" i="9"/>
  <c r="L3966" i="9"/>
  <c r="E3966" i="9"/>
  <c r="K3965" i="9"/>
  <c r="D3965" i="9"/>
  <c r="I3964" i="9"/>
  <c r="J3964" i="9" s="1"/>
  <c r="M3963" i="9"/>
  <c r="I3963" i="9"/>
  <c r="J3963" i="9" s="1"/>
  <c r="I3962" i="9"/>
  <c r="J3962" i="9" s="1"/>
  <c r="M3961" i="9"/>
  <c r="F3961" i="9"/>
  <c r="L3960" i="9"/>
  <c r="E3960" i="9"/>
  <c r="K3959" i="9"/>
  <c r="E3959" i="9"/>
  <c r="L3958" i="9"/>
  <c r="E3958" i="9"/>
  <c r="K3957" i="9"/>
  <c r="D3957" i="9"/>
  <c r="I3956" i="9"/>
  <c r="J3956" i="9" s="1"/>
  <c r="I3992" i="9"/>
  <c r="J3992" i="9" s="1"/>
  <c r="I3990" i="9"/>
  <c r="J3990" i="9" s="1"/>
  <c r="M3989" i="9"/>
  <c r="E3988" i="9"/>
  <c r="K3987" i="9"/>
  <c r="E3986" i="9"/>
  <c r="K3985" i="9"/>
  <c r="I3983" i="9"/>
  <c r="J3983" i="9" s="1"/>
  <c r="F3981" i="9"/>
  <c r="L3980" i="9"/>
  <c r="D3980" i="9"/>
  <c r="M3979" i="9"/>
  <c r="E3979" i="9"/>
  <c r="I3978" i="9"/>
  <c r="J3978" i="9" s="1"/>
  <c r="I3977" i="9"/>
  <c r="J3977" i="9" s="1"/>
  <c r="K3976" i="9"/>
  <c r="D3976" i="9"/>
  <c r="D3975" i="9"/>
  <c r="K3974" i="9"/>
  <c r="D3974" i="9"/>
  <c r="I3973" i="9"/>
  <c r="J3973" i="9" s="1"/>
  <c r="M3972" i="9"/>
  <c r="F3972" i="9"/>
  <c r="L3971" i="9"/>
  <c r="F3971" i="9"/>
  <c r="M3970" i="9"/>
  <c r="F3970" i="9"/>
  <c r="L3969" i="9"/>
  <c r="E3969" i="9"/>
  <c r="K3968" i="9"/>
  <c r="D3968" i="9"/>
  <c r="D3967" i="9"/>
  <c r="K3966" i="9"/>
  <c r="D3966" i="9"/>
  <c r="I3965" i="9"/>
  <c r="J3965" i="9" s="1"/>
  <c r="M3964" i="9"/>
  <c r="F3964" i="9"/>
  <c r="L3963" i="9"/>
  <c r="F3963" i="9"/>
  <c r="M3962" i="9"/>
  <c r="F3962" i="9"/>
  <c r="L3961" i="9"/>
  <c r="E3961" i="9"/>
  <c r="K3960" i="9"/>
  <c r="D3960" i="9"/>
  <c r="D3959" i="9"/>
  <c r="K3958" i="9"/>
  <c r="D3958" i="9"/>
  <c r="I3957" i="9"/>
  <c r="J3957" i="9" s="1"/>
  <c r="M3956" i="9"/>
  <c r="F3956" i="9"/>
  <c r="L3955" i="9"/>
  <c r="F3955" i="9"/>
  <c r="M3954" i="9"/>
  <c r="F3954" i="9"/>
  <c r="L3953" i="9"/>
  <c r="E3953" i="9"/>
  <c r="K3952" i="9"/>
  <c r="D3952" i="9"/>
  <c r="M3955" i="9"/>
  <c r="I3954" i="9"/>
  <c r="J3954" i="9" s="1"/>
  <c r="M3953" i="9"/>
  <c r="E3952" i="9"/>
  <c r="K3951" i="9"/>
  <c r="E3951" i="9"/>
  <c r="L3950" i="9"/>
  <c r="E3950" i="9"/>
  <c r="K3949" i="9"/>
  <c r="D3949" i="9"/>
  <c r="I3948" i="9"/>
  <c r="J3948" i="9" s="1"/>
  <c r="M3947" i="9"/>
  <c r="I3947" i="9"/>
  <c r="J3947" i="9" s="1"/>
  <c r="I3946" i="9"/>
  <c r="J3946" i="9" s="1"/>
  <c r="M3945" i="9"/>
  <c r="F3945" i="9"/>
  <c r="L3944" i="9"/>
  <c r="E3944" i="9"/>
  <c r="K3943" i="9"/>
  <c r="E3943" i="9"/>
  <c r="L3942" i="9"/>
  <c r="E3942" i="9"/>
  <c r="K3941" i="9"/>
  <c r="D3941" i="9"/>
  <c r="I3940" i="9"/>
  <c r="J3940" i="9" s="1"/>
  <c r="M3939" i="9"/>
  <c r="I3939" i="9"/>
  <c r="J3939" i="9" s="1"/>
  <c r="I3938" i="9"/>
  <c r="J3938" i="9" s="1"/>
  <c r="M3937" i="9"/>
  <c r="F3937" i="9"/>
  <c r="L3936" i="9"/>
  <c r="E3936" i="9"/>
  <c r="K3935" i="9"/>
  <c r="E3935" i="9"/>
  <c r="L3934" i="9"/>
  <c r="E3934" i="9"/>
  <c r="K3933" i="9"/>
  <c r="D3933" i="9"/>
  <c r="I3932" i="9"/>
  <c r="J3932" i="9" s="1"/>
  <c r="M3931" i="9"/>
  <c r="I3931" i="9"/>
  <c r="J3931" i="9" s="1"/>
  <c r="I3930" i="9"/>
  <c r="J3930" i="9" s="1"/>
  <c r="M3929" i="9"/>
  <c r="F3929" i="9"/>
  <c r="L3928" i="9"/>
  <c r="E3928" i="9"/>
  <c r="K3927" i="9"/>
  <c r="E3927" i="9"/>
  <c r="L3926" i="9"/>
  <c r="E3926" i="9"/>
  <c r="K3925" i="9"/>
  <c r="D3925" i="9"/>
  <c r="I3924" i="9"/>
  <c r="J3924" i="9" s="1"/>
  <c r="M3923" i="9"/>
  <c r="I3923" i="9"/>
  <c r="J3923" i="9" s="1"/>
  <c r="I3922" i="9"/>
  <c r="J3922" i="9" s="1"/>
  <c r="M3921" i="9"/>
  <c r="F3921" i="9"/>
  <c r="L3920" i="9"/>
  <c r="E3920" i="9"/>
  <c r="K3919" i="9"/>
  <c r="E3919" i="9"/>
  <c r="L3918" i="9"/>
  <c r="E3918" i="9"/>
  <c r="K3917" i="9"/>
  <c r="D3917" i="9"/>
  <c r="I3916" i="9"/>
  <c r="J3916" i="9" s="1"/>
  <c r="M3915" i="9"/>
  <c r="I3915" i="9"/>
  <c r="J3915" i="9" s="1"/>
  <c r="I3914" i="9"/>
  <c r="J3914" i="9" s="1"/>
  <c r="M3913" i="9"/>
  <c r="F3913" i="9"/>
  <c r="L3912" i="9"/>
  <c r="E3912" i="9"/>
  <c r="K3911" i="9"/>
  <c r="E3911" i="9"/>
  <c r="L3910" i="9"/>
  <c r="E3910" i="9"/>
  <c r="K3909" i="9"/>
  <c r="D3909" i="9"/>
  <c r="I3908" i="9"/>
  <c r="J3908" i="9" s="1"/>
  <c r="M3907" i="9"/>
  <c r="I3907" i="9"/>
  <c r="J3907" i="9" s="1"/>
  <c r="I3906" i="9"/>
  <c r="J3906" i="9" s="1"/>
  <c r="M3905" i="9"/>
  <c r="F3905" i="9"/>
  <c r="L3904" i="9"/>
  <c r="E3904" i="9"/>
  <c r="K3903" i="9"/>
  <c r="E3903" i="9"/>
  <c r="L3902" i="9"/>
  <c r="E3902" i="9"/>
  <c r="K3901" i="9"/>
  <c r="D3901" i="9"/>
  <c r="E3956" i="9"/>
  <c r="K3955" i="9"/>
  <c r="E3954" i="9"/>
  <c r="K3953" i="9"/>
  <c r="D3951" i="9"/>
  <c r="K3950" i="9"/>
  <c r="D3950" i="9"/>
  <c r="I3949" i="9"/>
  <c r="J3949" i="9" s="1"/>
  <c r="M3948" i="9"/>
  <c r="F3948" i="9"/>
  <c r="L3947" i="9"/>
  <c r="F3947" i="9"/>
  <c r="M3946" i="9"/>
  <c r="F3946" i="9"/>
  <c r="L3945" i="9"/>
  <c r="E3945" i="9"/>
  <c r="K3944" i="9"/>
  <c r="D3944" i="9"/>
  <c r="D3943" i="9"/>
  <c r="K3942" i="9"/>
  <c r="D3942" i="9"/>
  <c r="I3941" i="9"/>
  <c r="J3941" i="9" s="1"/>
  <c r="M3940" i="9"/>
  <c r="F3940" i="9"/>
  <c r="L3939" i="9"/>
  <c r="F3939" i="9"/>
  <c r="M3938" i="9"/>
  <c r="F3938" i="9"/>
  <c r="L3937" i="9"/>
  <c r="E3937" i="9"/>
  <c r="K3936" i="9"/>
  <c r="D3936" i="9"/>
  <c r="D3935" i="9"/>
  <c r="K3934" i="9"/>
  <c r="D3934" i="9"/>
  <c r="I3933" i="9"/>
  <c r="J3933" i="9" s="1"/>
  <c r="M3932" i="9"/>
  <c r="F3932" i="9"/>
  <c r="L3931" i="9"/>
  <c r="F3931" i="9"/>
  <c r="M3930" i="9"/>
  <c r="F3930" i="9"/>
  <c r="L3929" i="9"/>
  <c r="E3929" i="9"/>
  <c r="K3928" i="9"/>
  <c r="D3928" i="9"/>
  <c r="D3927" i="9"/>
  <c r="K3926" i="9"/>
  <c r="D3926" i="9"/>
  <c r="I3925" i="9"/>
  <c r="J3925" i="9" s="1"/>
  <c r="M3924" i="9"/>
  <c r="F3924" i="9"/>
  <c r="L3923" i="9"/>
  <c r="F3923" i="9"/>
  <c r="M3922" i="9"/>
  <c r="F3922" i="9"/>
  <c r="L3921" i="9"/>
  <c r="E3921" i="9"/>
  <c r="K3920" i="9"/>
  <c r="D3920" i="9"/>
  <c r="D3919" i="9"/>
  <c r="K3918" i="9"/>
  <c r="D3918" i="9"/>
  <c r="I3917" i="9"/>
  <c r="J3917" i="9" s="1"/>
  <c r="M3916" i="9"/>
  <c r="F3916" i="9"/>
  <c r="L3915" i="9"/>
  <c r="F3915" i="9"/>
  <c r="M3914" i="9"/>
  <c r="F3914" i="9"/>
  <c r="L3913" i="9"/>
  <c r="E3913" i="9"/>
  <c r="K3912" i="9"/>
  <c r="D3912" i="9"/>
  <c r="D3911" i="9"/>
  <c r="K3910" i="9"/>
  <c r="D3910" i="9"/>
  <c r="I3909" i="9"/>
  <c r="J3909" i="9" s="1"/>
  <c r="M3908" i="9"/>
  <c r="F3908" i="9"/>
  <c r="L3907" i="9"/>
  <c r="F3907" i="9"/>
  <c r="M3906" i="9"/>
  <c r="F3906" i="9"/>
  <c r="L3905" i="9"/>
  <c r="E3905" i="9"/>
  <c r="K3904" i="9"/>
  <c r="D3904" i="9"/>
  <c r="D3903" i="9"/>
  <c r="K3902" i="9"/>
  <c r="D3902" i="9"/>
  <c r="I3901" i="9"/>
  <c r="J3901" i="9" s="1"/>
  <c r="M3900" i="9"/>
  <c r="F3900" i="9"/>
  <c r="L3899" i="9"/>
  <c r="F3899" i="9"/>
  <c r="M3898" i="9"/>
  <c r="F3898" i="9"/>
  <c r="L3897" i="9"/>
  <c r="E3897" i="9"/>
  <c r="I3955" i="9"/>
  <c r="J3955" i="9" s="1"/>
  <c r="F3953" i="9"/>
  <c r="L3952" i="9"/>
  <c r="I3951" i="9"/>
  <c r="J3951" i="9" s="1"/>
  <c r="I3950" i="9"/>
  <c r="J3950" i="9" s="1"/>
  <c r="M3949" i="9"/>
  <c r="F3949" i="9"/>
  <c r="L3948" i="9"/>
  <c r="E3948" i="9"/>
  <c r="K3947" i="9"/>
  <c r="E3947" i="9"/>
  <c r="L3946" i="9"/>
  <c r="E3946" i="9"/>
  <c r="K3945" i="9"/>
  <c r="D3945" i="9"/>
  <c r="I3944" i="9"/>
  <c r="J3944" i="9" s="1"/>
  <c r="M3943" i="9"/>
  <c r="I3943" i="9"/>
  <c r="J3943" i="9" s="1"/>
  <c r="I3942" i="9"/>
  <c r="J3942" i="9" s="1"/>
  <c r="M3941" i="9"/>
  <c r="F3941" i="9"/>
  <c r="L3940" i="9"/>
  <c r="E3940" i="9"/>
  <c r="K3939" i="9"/>
  <c r="E3939" i="9"/>
  <c r="L3938" i="9"/>
  <c r="E3938" i="9"/>
  <c r="K3937" i="9"/>
  <c r="D3937" i="9"/>
  <c r="I3936" i="9"/>
  <c r="J3936" i="9" s="1"/>
  <c r="M3935" i="9"/>
  <c r="I3935" i="9"/>
  <c r="J3935" i="9" s="1"/>
  <c r="I3934" i="9"/>
  <c r="J3934" i="9" s="1"/>
  <c r="M3933" i="9"/>
  <c r="F3933" i="9"/>
  <c r="L3932" i="9"/>
  <c r="E3932" i="9"/>
  <c r="K3931" i="9"/>
  <c r="E3931" i="9"/>
  <c r="L3930" i="9"/>
  <c r="E3930" i="9"/>
  <c r="K3929" i="9"/>
  <c r="D3929" i="9"/>
  <c r="I3928" i="9"/>
  <c r="J3928" i="9" s="1"/>
  <c r="M3927" i="9"/>
  <c r="I3927" i="9"/>
  <c r="J3927" i="9" s="1"/>
  <c r="I3926" i="9"/>
  <c r="J3926" i="9" s="1"/>
  <c r="M3925" i="9"/>
  <c r="F3925" i="9"/>
  <c r="L3924" i="9"/>
  <c r="E3924" i="9"/>
  <c r="K3923" i="9"/>
  <c r="E3923" i="9"/>
  <c r="L3922" i="9"/>
  <c r="E3922" i="9"/>
  <c r="K3921" i="9"/>
  <c r="D3921" i="9"/>
  <c r="I3920" i="9"/>
  <c r="J3920" i="9" s="1"/>
  <c r="M3919" i="9"/>
  <c r="I3919" i="9"/>
  <c r="J3919" i="9" s="1"/>
  <c r="I3918" i="9"/>
  <c r="J3918" i="9" s="1"/>
  <c r="M3917" i="9"/>
  <c r="F3917" i="9"/>
  <c r="L3916" i="9"/>
  <c r="E3916" i="9"/>
  <c r="K3915" i="9"/>
  <c r="E3915" i="9"/>
  <c r="L3914" i="9"/>
  <c r="E3914" i="9"/>
  <c r="K3913" i="9"/>
  <c r="D3913" i="9"/>
  <c r="I3912" i="9"/>
  <c r="J3912" i="9" s="1"/>
  <c r="M3911" i="9"/>
  <c r="I3911" i="9"/>
  <c r="J3911" i="9" s="1"/>
  <c r="I3910" i="9"/>
  <c r="J3910" i="9" s="1"/>
  <c r="M3909" i="9"/>
  <c r="F3909" i="9"/>
  <c r="L3908" i="9"/>
  <c r="E3908" i="9"/>
  <c r="K3907" i="9"/>
  <c r="E3907" i="9"/>
  <c r="L3906" i="9"/>
  <c r="E3906" i="9"/>
  <c r="K3905" i="9"/>
  <c r="D3905" i="9"/>
  <c r="I3904" i="9"/>
  <c r="J3904" i="9" s="1"/>
  <c r="M3903" i="9"/>
  <c r="I3903" i="9"/>
  <c r="J3903" i="9" s="1"/>
  <c r="I3902" i="9"/>
  <c r="J3902" i="9" s="1"/>
  <c r="M3901" i="9"/>
  <c r="F3901" i="9"/>
  <c r="L3900" i="9"/>
  <c r="E3900" i="9"/>
  <c r="K3899" i="9"/>
  <c r="E3899" i="9"/>
  <c r="E3955" i="9"/>
  <c r="L3954" i="9"/>
  <c r="D3953" i="9"/>
  <c r="I3952" i="9"/>
  <c r="J3952" i="9" s="1"/>
  <c r="M3951" i="9"/>
  <c r="F3951" i="9"/>
  <c r="M3950" i="9"/>
  <c r="F3950" i="9"/>
  <c r="L3949" i="9"/>
  <c r="E3949" i="9"/>
  <c r="K3948" i="9"/>
  <c r="D3948" i="9"/>
  <c r="D3947" i="9"/>
  <c r="K3946" i="9"/>
  <c r="D3946" i="9"/>
  <c r="I3945" i="9"/>
  <c r="J3945" i="9" s="1"/>
  <c r="M3944" i="9"/>
  <c r="F3944" i="9"/>
  <c r="L3943" i="9"/>
  <c r="F3943" i="9"/>
  <c r="M3942" i="9"/>
  <c r="F3942" i="9"/>
  <c r="L3941" i="9"/>
  <c r="E3941" i="9"/>
  <c r="K3940" i="9"/>
  <c r="D3940" i="9"/>
  <c r="D3939" i="9"/>
  <c r="K3938" i="9"/>
  <c r="D3938" i="9"/>
  <c r="I3937" i="9"/>
  <c r="J3937" i="9" s="1"/>
  <c r="M3936" i="9"/>
  <c r="F3936" i="9"/>
  <c r="L3935" i="9"/>
  <c r="F3935" i="9"/>
  <c r="M3934" i="9"/>
  <c r="F3934" i="9"/>
  <c r="L3933" i="9"/>
  <c r="E3933" i="9"/>
  <c r="K3932" i="9"/>
  <c r="D3932" i="9"/>
  <c r="D3931" i="9"/>
  <c r="K3930" i="9"/>
  <c r="D3930" i="9"/>
  <c r="I3929" i="9"/>
  <c r="J3929" i="9" s="1"/>
  <c r="M3928" i="9"/>
  <c r="F3928" i="9"/>
  <c r="L3927" i="9"/>
  <c r="F3927" i="9"/>
  <c r="M3926" i="9"/>
  <c r="F3926" i="9"/>
  <c r="L3925" i="9"/>
  <c r="E3925" i="9"/>
  <c r="K3924" i="9"/>
  <c r="D3924" i="9"/>
  <c r="D3923" i="9"/>
  <c r="K3922" i="9"/>
  <c r="D3922" i="9"/>
  <c r="I3921" i="9"/>
  <c r="J3921" i="9" s="1"/>
  <c r="M3920" i="9"/>
  <c r="F3920" i="9"/>
  <c r="L3919" i="9"/>
  <c r="F3919" i="9"/>
  <c r="M3918" i="9"/>
  <c r="F3918" i="9"/>
  <c r="L3917" i="9"/>
  <c r="E3917" i="9"/>
  <c r="K3916" i="9"/>
  <c r="D3916" i="9"/>
  <c r="D3915" i="9"/>
  <c r="K3914" i="9"/>
  <c r="D3914" i="9"/>
  <c r="I3913" i="9"/>
  <c r="J3913" i="9" s="1"/>
  <c r="M3912" i="9"/>
  <c r="F3912" i="9"/>
  <c r="L3911" i="9"/>
  <c r="F3911" i="9"/>
  <c r="M3910" i="9"/>
  <c r="F3910" i="9"/>
  <c r="L3909" i="9"/>
  <c r="E3909" i="9"/>
  <c r="K3908" i="9"/>
  <c r="D3908" i="9"/>
  <c r="D3907" i="9"/>
  <c r="K3906" i="9"/>
  <c r="D3906" i="9"/>
  <c r="I3905" i="9"/>
  <c r="J3905" i="9" s="1"/>
  <c r="M3904" i="9"/>
  <c r="F3904" i="9"/>
  <c r="L3903" i="9"/>
  <c r="F3903" i="9"/>
  <c r="M3902" i="9"/>
  <c r="F3902" i="9"/>
  <c r="L3901" i="9"/>
  <c r="E3901" i="9"/>
  <c r="K3900" i="9"/>
  <c r="D3900" i="9"/>
  <c r="D3899" i="9"/>
  <c r="K3898" i="9"/>
  <c r="D3898" i="9"/>
  <c r="I3897" i="9"/>
  <c r="J3897" i="9" s="1"/>
  <c r="M3896" i="9"/>
  <c r="F3896" i="9"/>
  <c r="L3895" i="9"/>
  <c r="F3895" i="9"/>
  <c r="I3899" i="9"/>
  <c r="J3899" i="9" s="1"/>
  <c r="I3898" i="9"/>
  <c r="J3898" i="9" s="1"/>
  <c r="M3897" i="9"/>
  <c r="I3896" i="9"/>
  <c r="J3896" i="9" s="1"/>
  <c r="M3894" i="9"/>
  <c r="F3894" i="9"/>
  <c r="L3893" i="9"/>
  <c r="E3893" i="9"/>
  <c r="K3892" i="9"/>
  <c r="D3892" i="9"/>
  <c r="D3891" i="9"/>
  <c r="K3890" i="9"/>
  <c r="D3890" i="9"/>
  <c r="I3889" i="9"/>
  <c r="J3889" i="9" s="1"/>
  <c r="M3888" i="9"/>
  <c r="F3888" i="9"/>
  <c r="L3887" i="9"/>
  <c r="F3887" i="9"/>
  <c r="M3886" i="9"/>
  <c r="F3886" i="9"/>
  <c r="L3885" i="9"/>
  <c r="E3885" i="9"/>
  <c r="K3884" i="9"/>
  <c r="D3884" i="9"/>
  <c r="D3883" i="9"/>
  <c r="K3882" i="9"/>
  <c r="D3882" i="9"/>
  <c r="I3881" i="9"/>
  <c r="J3881" i="9" s="1"/>
  <c r="M3880" i="9"/>
  <c r="F3880" i="9"/>
  <c r="L3879" i="9"/>
  <c r="F3879" i="9"/>
  <c r="M3878" i="9"/>
  <c r="F3878" i="9"/>
  <c r="L3877" i="9"/>
  <c r="E3877" i="9"/>
  <c r="K3876" i="9"/>
  <c r="D3876" i="9"/>
  <c r="D3875" i="9"/>
  <c r="K3874" i="9"/>
  <c r="D3874" i="9"/>
  <c r="I3873" i="9"/>
  <c r="J3873" i="9" s="1"/>
  <c r="M3872" i="9"/>
  <c r="F3872" i="9"/>
  <c r="L3871" i="9"/>
  <c r="F3871" i="9"/>
  <c r="M3870" i="9"/>
  <c r="F3870" i="9"/>
  <c r="L3869" i="9"/>
  <c r="E3869" i="9"/>
  <c r="K3868" i="9"/>
  <c r="D3868" i="9"/>
  <c r="D3867" i="9"/>
  <c r="K3866" i="9"/>
  <c r="D3866" i="9"/>
  <c r="I3865" i="9"/>
  <c r="J3865" i="9" s="1"/>
  <c r="M3864" i="9"/>
  <c r="F3864" i="9"/>
  <c r="L3863" i="9"/>
  <c r="F3863" i="9"/>
  <c r="M3862" i="9"/>
  <c r="F3862" i="9"/>
  <c r="L3861" i="9"/>
  <c r="E3861" i="9"/>
  <c r="K3860" i="9"/>
  <c r="D3860" i="9"/>
  <c r="D3859" i="9"/>
  <c r="K3858" i="9"/>
  <c r="D3858" i="9"/>
  <c r="I3857" i="9"/>
  <c r="J3857" i="9" s="1"/>
  <c r="M3856" i="9"/>
  <c r="F3856" i="9"/>
  <c r="L3855" i="9"/>
  <c r="F3855" i="9"/>
  <c r="M3854" i="9"/>
  <c r="F3854" i="9"/>
  <c r="L3853" i="9"/>
  <c r="E3853" i="9"/>
  <c r="K3852" i="9"/>
  <c r="D3852" i="9"/>
  <c r="D3851" i="9"/>
  <c r="K3850" i="9"/>
  <c r="D3850" i="9"/>
  <c r="I3849" i="9"/>
  <c r="J3849" i="9" s="1"/>
  <c r="M3848" i="9"/>
  <c r="F3848" i="9"/>
  <c r="L3847" i="9"/>
  <c r="F3847" i="9"/>
  <c r="M3846" i="9"/>
  <c r="F3846" i="9"/>
  <c r="L3845" i="9"/>
  <c r="E3845" i="9"/>
  <c r="K3844" i="9"/>
  <c r="D3844" i="9"/>
  <c r="D3843" i="9"/>
  <c r="K3842" i="9"/>
  <c r="D3842" i="9"/>
  <c r="K3841" i="9"/>
  <c r="E3841" i="9"/>
  <c r="L3840" i="9"/>
  <c r="E3840" i="9"/>
  <c r="I3900" i="9"/>
  <c r="J3900" i="9" s="1"/>
  <c r="E3898" i="9"/>
  <c r="K3897" i="9"/>
  <c r="E3896" i="9"/>
  <c r="I3895" i="9"/>
  <c r="J3895" i="9" s="1"/>
  <c r="L3894" i="9"/>
  <c r="E3894" i="9"/>
  <c r="K3893" i="9"/>
  <c r="D3893" i="9"/>
  <c r="I3892" i="9"/>
  <c r="J3892" i="9" s="1"/>
  <c r="M3891" i="9"/>
  <c r="I3891" i="9"/>
  <c r="J3891" i="9" s="1"/>
  <c r="I3890" i="9"/>
  <c r="J3890" i="9" s="1"/>
  <c r="M3889" i="9"/>
  <c r="F3889" i="9"/>
  <c r="L3888" i="9"/>
  <c r="E3888" i="9"/>
  <c r="K3887" i="9"/>
  <c r="E3887" i="9"/>
  <c r="L3886" i="9"/>
  <c r="E3886" i="9"/>
  <c r="K3885" i="9"/>
  <c r="D3885" i="9"/>
  <c r="I3884" i="9"/>
  <c r="J3884" i="9" s="1"/>
  <c r="M3883" i="9"/>
  <c r="I3883" i="9"/>
  <c r="J3883" i="9" s="1"/>
  <c r="I3882" i="9"/>
  <c r="J3882" i="9" s="1"/>
  <c r="M3881" i="9"/>
  <c r="F3881" i="9"/>
  <c r="L3880" i="9"/>
  <c r="E3880" i="9"/>
  <c r="K3879" i="9"/>
  <c r="E3879" i="9"/>
  <c r="L3878" i="9"/>
  <c r="E3878" i="9"/>
  <c r="K3877" i="9"/>
  <c r="D3877" i="9"/>
  <c r="I3876" i="9"/>
  <c r="J3876" i="9" s="1"/>
  <c r="M3875" i="9"/>
  <c r="I3875" i="9"/>
  <c r="J3875" i="9" s="1"/>
  <c r="I3874" i="9"/>
  <c r="J3874" i="9" s="1"/>
  <c r="M3873" i="9"/>
  <c r="F3873" i="9"/>
  <c r="L3872" i="9"/>
  <c r="E3872" i="9"/>
  <c r="K3871" i="9"/>
  <c r="E3871" i="9"/>
  <c r="L3870" i="9"/>
  <c r="E3870" i="9"/>
  <c r="K3869" i="9"/>
  <c r="D3869" i="9"/>
  <c r="I3868" i="9"/>
  <c r="J3868" i="9" s="1"/>
  <c r="M3867" i="9"/>
  <c r="I3867" i="9"/>
  <c r="J3867" i="9" s="1"/>
  <c r="I3866" i="9"/>
  <c r="J3866" i="9" s="1"/>
  <c r="M3865" i="9"/>
  <c r="F3865" i="9"/>
  <c r="L3864" i="9"/>
  <c r="E3864" i="9"/>
  <c r="K3863" i="9"/>
  <c r="E3863" i="9"/>
  <c r="L3862" i="9"/>
  <c r="E3862" i="9"/>
  <c r="K3861" i="9"/>
  <c r="D3861" i="9"/>
  <c r="I3860" i="9"/>
  <c r="J3860" i="9" s="1"/>
  <c r="M3859" i="9"/>
  <c r="I3859" i="9"/>
  <c r="J3859" i="9" s="1"/>
  <c r="I3858" i="9"/>
  <c r="J3858" i="9" s="1"/>
  <c r="M3857" i="9"/>
  <c r="F3857" i="9"/>
  <c r="L3856" i="9"/>
  <c r="E3856" i="9"/>
  <c r="K3855" i="9"/>
  <c r="E3855" i="9"/>
  <c r="L3854" i="9"/>
  <c r="E3854" i="9"/>
  <c r="K3853" i="9"/>
  <c r="D3853" i="9"/>
  <c r="I3852" i="9"/>
  <c r="J3852" i="9" s="1"/>
  <c r="M3851" i="9"/>
  <c r="I3851" i="9"/>
  <c r="J3851" i="9" s="1"/>
  <c r="I3850" i="9"/>
  <c r="J3850" i="9" s="1"/>
  <c r="M3849" i="9"/>
  <c r="F3849" i="9"/>
  <c r="L3848" i="9"/>
  <c r="E3848" i="9"/>
  <c r="K3847" i="9"/>
  <c r="E3847" i="9"/>
  <c r="L3846" i="9"/>
  <c r="E3846" i="9"/>
  <c r="K3845" i="9"/>
  <c r="F3897" i="9"/>
  <c r="L3896" i="9"/>
  <c r="D3896" i="9"/>
  <c r="M3895" i="9"/>
  <c r="E3895" i="9"/>
  <c r="K3894" i="9"/>
  <c r="D3894" i="9"/>
  <c r="I3893" i="9"/>
  <c r="J3893" i="9" s="1"/>
  <c r="M3892" i="9"/>
  <c r="F3892" i="9"/>
  <c r="L3891" i="9"/>
  <c r="F3891" i="9"/>
  <c r="M3890" i="9"/>
  <c r="F3890" i="9"/>
  <c r="L3889" i="9"/>
  <c r="E3889" i="9"/>
  <c r="K3888" i="9"/>
  <c r="D3888" i="9"/>
  <c r="D3887" i="9"/>
  <c r="K3886" i="9"/>
  <c r="D3886" i="9"/>
  <c r="I3885" i="9"/>
  <c r="J3885" i="9" s="1"/>
  <c r="M3884" i="9"/>
  <c r="F3884" i="9"/>
  <c r="L3883" i="9"/>
  <c r="F3883" i="9"/>
  <c r="M3882" i="9"/>
  <c r="F3882" i="9"/>
  <c r="L3881" i="9"/>
  <c r="E3881" i="9"/>
  <c r="K3880" i="9"/>
  <c r="D3880" i="9"/>
  <c r="D3879" i="9"/>
  <c r="K3878" i="9"/>
  <c r="D3878" i="9"/>
  <c r="I3877" i="9"/>
  <c r="J3877" i="9" s="1"/>
  <c r="M3876" i="9"/>
  <c r="F3876" i="9"/>
  <c r="L3875" i="9"/>
  <c r="F3875" i="9"/>
  <c r="M3874" i="9"/>
  <c r="F3874" i="9"/>
  <c r="L3873" i="9"/>
  <c r="E3873" i="9"/>
  <c r="K3872" i="9"/>
  <c r="D3872" i="9"/>
  <c r="D3871" i="9"/>
  <c r="K3870" i="9"/>
  <c r="D3870" i="9"/>
  <c r="I3869" i="9"/>
  <c r="J3869" i="9" s="1"/>
  <c r="M3868" i="9"/>
  <c r="F3868" i="9"/>
  <c r="L3867" i="9"/>
  <c r="F3867" i="9"/>
  <c r="M3866" i="9"/>
  <c r="F3866" i="9"/>
  <c r="L3865" i="9"/>
  <c r="E3865" i="9"/>
  <c r="K3864" i="9"/>
  <c r="D3864" i="9"/>
  <c r="D3863" i="9"/>
  <c r="K3862" i="9"/>
  <c r="D3862" i="9"/>
  <c r="I3861" i="9"/>
  <c r="J3861" i="9" s="1"/>
  <c r="M3860" i="9"/>
  <c r="F3860" i="9"/>
  <c r="L3859" i="9"/>
  <c r="F3859" i="9"/>
  <c r="M3858" i="9"/>
  <c r="F3858" i="9"/>
  <c r="L3857" i="9"/>
  <c r="E3857" i="9"/>
  <c r="K3856" i="9"/>
  <c r="D3856" i="9"/>
  <c r="D3855" i="9"/>
  <c r="K3854" i="9"/>
  <c r="D3854" i="9"/>
  <c r="I3853" i="9"/>
  <c r="J3853" i="9" s="1"/>
  <c r="M3852" i="9"/>
  <c r="F3852" i="9"/>
  <c r="L3851" i="9"/>
  <c r="F3851" i="9"/>
  <c r="M3850" i="9"/>
  <c r="F3850" i="9"/>
  <c r="L3849" i="9"/>
  <c r="E3849" i="9"/>
  <c r="K3848" i="9"/>
  <c r="D3848" i="9"/>
  <c r="D3847" i="9"/>
  <c r="K3846" i="9"/>
  <c r="D3846" i="9"/>
  <c r="I3845" i="9"/>
  <c r="J3845" i="9" s="1"/>
  <c r="M3844" i="9"/>
  <c r="F3844" i="9"/>
  <c r="L3843" i="9"/>
  <c r="F3843" i="9"/>
  <c r="M3842" i="9"/>
  <c r="F3842" i="9"/>
  <c r="M3841" i="9"/>
  <c r="I3841" i="9"/>
  <c r="J3841" i="9" s="1"/>
  <c r="I3840" i="9"/>
  <c r="J3840" i="9" s="1"/>
  <c r="M3839" i="9"/>
  <c r="F3839" i="9"/>
  <c r="M3899" i="9"/>
  <c r="L3898" i="9"/>
  <c r="D3897" i="9"/>
  <c r="K3896" i="9"/>
  <c r="K3895" i="9"/>
  <c r="D3895" i="9"/>
  <c r="I3894" i="9"/>
  <c r="J3894" i="9" s="1"/>
  <c r="M3893" i="9"/>
  <c r="F3893" i="9"/>
  <c r="L3892" i="9"/>
  <c r="E3892" i="9"/>
  <c r="K3891" i="9"/>
  <c r="E3891" i="9"/>
  <c r="L3890" i="9"/>
  <c r="E3890" i="9"/>
  <c r="K3889" i="9"/>
  <c r="D3889" i="9"/>
  <c r="I3888" i="9"/>
  <c r="J3888" i="9" s="1"/>
  <c r="M3887" i="9"/>
  <c r="I3887" i="9"/>
  <c r="J3887" i="9" s="1"/>
  <c r="I3886" i="9"/>
  <c r="J3886" i="9" s="1"/>
  <c r="M3885" i="9"/>
  <c r="F3885" i="9"/>
  <c r="L3884" i="9"/>
  <c r="E3884" i="9"/>
  <c r="K3883" i="9"/>
  <c r="E3883" i="9"/>
  <c r="L3882" i="9"/>
  <c r="E3882" i="9"/>
  <c r="K3881" i="9"/>
  <c r="D3881" i="9"/>
  <c r="I3880" i="9"/>
  <c r="J3880" i="9" s="1"/>
  <c r="M3879" i="9"/>
  <c r="I3879" i="9"/>
  <c r="J3879" i="9" s="1"/>
  <c r="I3878" i="9"/>
  <c r="J3878" i="9" s="1"/>
  <c r="M3877" i="9"/>
  <c r="F3877" i="9"/>
  <c r="L3876" i="9"/>
  <c r="E3876" i="9"/>
  <c r="K3875" i="9"/>
  <c r="E3875" i="9"/>
  <c r="L3874" i="9"/>
  <c r="E3874" i="9"/>
  <c r="K3873" i="9"/>
  <c r="D3873" i="9"/>
  <c r="I3872" i="9"/>
  <c r="J3872" i="9" s="1"/>
  <c r="M3871" i="9"/>
  <c r="I3871" i="9"/>
  <c r="J3871" i="9" s="1"/>
  <c r="I3870" i="9"/>
  <c r="J3870" i="9" s="1"/>
  <c r="M3869" i="9"/>
  <c r="F3869" i="9"/>
  <c r="L3868" i="9"/>
  <c r="E3868" i="9"/>
  <c r="K3867" i="9"/>
  <c r="E3867" i="9"/>
  <c r="L3866" i="9"/>
  <c r="E3866" i="9"/>
  <c r="K3865" i="9"/>
  <c r="D3865" i="9"/>
  <c r="I3864" i="9"/>
  <c r="J3864" i="9" s="1"/>
  <c r="M3863" i="9"/>
  <c r="I3863" i="9"/>
  <c r="J3863" i="9" s="1"/>
  <c r="I3862" i="9"/>
  <c r="J3862" i="9" s="1"/>
  <c r="M3861" i="9"/>
  <c r="F3861" i="9"/>
  <c r="L3860" i="9"/>
  <c r="E3860" i="9"/>
  <c r="K3859" i="9"/>
  <c r="E3859" i="9"/>
  <c r="L3858" i="9"/>
  <c r="E3858" i="9"/>
  <c r="K3857" i="9"/>
  <c r="D3857" i="9"/>
  <c r="I3856" i="9"/>
  <c r="J3856" i="9" s="1"/>
  <c r="M3855" i="9"/>
  <c r="I3855" i="9"/>
  <c r="J3855" i="9" s="1"/>
  <c r="I3854" i="9"/>
  <c r="J3854" i="9" s="1"/>
  <c r="M3853" i="9"/>
  <c r="F3853" i="9"/>
  <c r="L3852" i="9"/>
  <c r="E3852" i="9"/>
  <c r="K3851" i="9"/>
  <c r="E3851" i="9"/>
  <c r="L3850" i="9"/>
  <c r="E3850" i="9"/>
  <c r="K3849" i="9"/>
  <c r="D3849" i="9"/>
  <c r="I3848" i="9"/>
  <c r="J3848" i="9" s="1"/>
  <c r="M3847" i="9"/>
  <c r="I3847" i="9"/>
  <c r="J3847" i="9" s="1"/>
  <c r="I3846" i="9"/>
  <c r="J3846" i="9" s="1"/>
  <c r="M3845" i="9"/>
  <c r="F3845" i="9"/>
  <c r="L3844" i="9"/>
  <c r="E3844" i="9"/>
  <c r="K3843" i="9"/>
  <c r="E3843" i="9"/>
  <c r="E3842" i="9"/>
  <c r="L3841" i="9"/>
  <c r="F3840" i="9"/>
  <c r="E3839" i="9"/>
  <c r="D3838" i="9"/>
  <c r="K3837" i="9"/>
  <c r="E3837" i="9"/>
  <c r="L3836" i="9"/>
  <c r="E3836" i="9"/>
  <c r="K3835" i="9"/>
  <c r="D3835" i="9"/>
  <c r="D3834" i="9"/>
  <c r="K3833" i="9"/>
  <c r="E3833" i="9"/>
  <c r="L3832" i="9"/>
  <c r="E3832" i="9"/>
  <c r="K3831" i="9"/>
  <c r="D3831" i="9"/>
  <c r="D3830" i="9"/>
  <c r="K3829" i="9"/>
  <c r="E3829" i="9"/>
  <c r="L3828" i="9"/>
  <c r="E3828" i="9"/>
  <c r="K3827" i="9"/>
  <c r="D3827" i="9"/>
  <c r="D3826" i="9"/>
  <c r="K3825" i="9"/>
  <c r="E3825" i="9"/>
  <c r="L3824" i="9"/>
  <c r="E3824" i="9"/>
  <c r="K3823" i="9"/>
  <c r="D3823" i="9"/>
  <c r="D3822" i="9"/>
  <c r="K3821" i="9"/>
  <c r="E3821" i="9"/>
  <c r="L3820" i="9"/>
  <c r="E3820" i="9"/>
  <c r="K3819" i="9"/>
  <c r="D3819" i="9"/>
  <c r="D3818" i="9"/>
  <c r="K3817" i="9"/>
  <c r="E3817" i="9"/>
  <c r="L3816" i="9"/>
  <c r="E3816" i="9"/>
  <c r="K3815" i="9"/>
  <c r="D3815" i="9"/>
  <c r="D3814" i="9"/>
  <c r="K3813" i="9"/>
  <c r="E3813" i="9"/>
  <c r="L3812" i="9"/>
  <c r="E3812" i="9"/>
  <c r="K3811" i="9"/>
  <c r="D3811" i="9"/>
  <c r="D3810" i="9"/>
  <c r="K3809" i="9"/>
  <c r="E3809" i="9"/>
  <c r="L3808" i="9"/>
  <c r="E3808" i="9"/>
  <c r="K3807" i="9"/>
  <c r="D3807" i="9"/>
  <c r="D3806" i="9"/>
  <c r="K3805" i="9"/>
  <c r="E3805" i="9"/>
  <c r="L3804" i="9"/>
  <c r="E3804" i="9"/>
  <c r="K3803" i="9"/>
  <c r="D3803" i="9"/>
  <c r="D3802" i="9"/>
  <c r="K3801" i="9"/>
  <c r="E3801" i="9"/>
  <c r="L3800" i="9"/>
  <c r="E3800" i="9"/>
  <c r="K3799" i="9"/>
  <c r="D3799" i="9"/>
  <c r="D3798" i="9"/>
  <c r="K3797" i="9"/>
  <c r="E3797" i="9"/>
  <c r="L3796" i="9"/>
  <c r="E3796" i="9"/>
  <c r="K3795" i="9"/>
  <c r="D3795" i="9"/>
  <c r="D3794" i="9"/>
  <c r="K3793" i="9"/>
  <c r="E3793" i="9"/>
  <c r="L3792" i="9"/>
  <c r="E3792" i="9"/>
  <c r="K3791" i="9"/>
  <c r="D3791" i="9"/>
  <c r="D3790" i="9"/>
  <c r="K3789" i="9"/>
  <c r="E3789" i="9"/>
  <c r="L3788" i="9"/>
  <c r="E3788" i="9"/>
  <c r="K3787" i="9"/>
  <c r="D3787" i="9"/>
  <c r="D3786" i="9"/>
  <c r="K3785" i="9"/>
  <c r="E3785" i="9"/>
  <c r="D3845" i="9"/>
  <c r="M3843" i="9"/>
  <c r="D3840" i="9"/>
  <c r="L3839" i="9"/>
  <c r="D3839" i="9"/>
  <c r="M3838" i="9"/>
  <c r="I3838" i="9"/>
  <c r="J3838" i="9" s="1"/>
  <c r="D3837" i="9"/>
  <c r="K3836" i="9"/>
  <c r="D3836" i="9"/>
  <c r="I3835" i="9"/>
  <c r="J3835" i="9" s="1"/>
  <c r="M3834" i="9"/>
  <c r="I3834" i="9"/>
  <c r="J3834" i="9" s="1"/>
  <c r="D3833" i="9"/>
  <c r="K3832" i="9"/>
  <c r="D3832" i="9"/>
  <c r="I3831" i="9"/>
  <c r="J3831" i="9" s="1"/>
  <c r="M3830" i="9"/>
  <c r="I3830" i="9"/>
  <c r="J3830" i="9" s="1"/>
  <c r="D3829" i="9"/>
  <c r="K3828" i="9"/>
  <c r="D3828" i="9"/>
  <c r="I3827" i="9"/>
  <c r="J3827" i="9" s="1"/>
  <c r="M3826" i="9"/>
  <c r="I3826" i="9"/>
  <c r="J3826" i="9" s="1"/>
  <c r="D3825" i="9"/>
  <c r="K3824" i="9"/>
  <c r="D3824" i="9"/>
  <c r="I3823" i="9"/>
  <c r="J3823" i="9" s="1"/>
  <c r="M3822" i="9"/>
  <c r="I3822" i="9"/>
  <c r="J3822" i="9" s="1"/>
  <c r="D3821" i="9"/>
  <c r="K3820" i="9"/>
  <c r="D3820" i="9"/>
  <c r="I3819" i="9"/>
  <c r="J3819" i="9" s="1"/>
  <c r="M3818" i="9"/>
  <c r="I3818" i="9"/>
  <c r="J3818" i="9" s="1"/>
  <c r="D3817" i="9"/>
  <c r="K3816" i="9"/>
  <c r="D3816" i="9"/>
  <c r="I3815" i="9"/>
  <c r="J3815" i="9" s="1"/>
  <c r="M3814" i="9"/>
  <c r="I3814" i="9"/>
  <c r="J3814" i="9" s="1"/>
  <c r="D3813" i="9"/>
  <c r="K3812" i="9"/>
  <c r="D3812" i="9"/>
  <c r="I3811" i="9"/>
  <c r="J3811" i="9" s="1"/>
  <c r="M3810" i="9"/>
  <c r="I3810" i="9"/>
  <c r="J3810" i="9" s="1"/>
  <c r="D3809" i="9"/>
  <c r="K3808" i="9"/>
  <c r="D3808" i="9"/>
  <c r="I3807" i="9"/>
  <c r="J3807" i="9" s="1"/>
  <c r="M3806" i="9"/>
  <c r="I3806" i="9"/>
  <c r="J3806" i="9" s="1"/>
  <c r="D3805" i="9"/>
  <c r="K3804" i="9"/>
  <c r="D3804" i="9"/>
  <c r="I3803" i="9"/>
  <c r="J3803" i="9" s="1"/>
  <c r="M3802" i="9"/>
  <c r="I3802" i="9"/>
  <c r="J3802" i="9" s="1"/>
  <c r="D3801" i="9"/>
  <c r="K3800" i="9"/>
  <c r="D3800" i="9"/>
  <c r="I3799" i="9"/>
  <c r="J3799" i="9" s="1"/>
  <c r="M3798" i="9"/>
  <c r="I3798" i="9"/>
  <c r="J3798" i="9" s="1"/>
  <c r="D3797" i="9"/>
  <c r="K3796" i="9"/>
  <c r="D3796" i="9"/>
  <c r="I3795" i="9"/>
  <c r="J3795" i="9" s="1"/>
  <c r="M3794" i="9"/>
  <c r="I3794" i="9"/>
  <c r="J3794" i="9" s="1"/>
  <c r="D3793" i="9"/>
  <c r="K3792" i="9"/>
  <c r="D3792" i="9"/>
  <c r="I3791" i="9"/>
  <c r="J3791" i="9" s="1"/>
  <c r="M3790" i="9"/>
  <c r="I3790" i="9"/>
  <c r="J3790" i="9" s="1"/>
  <c r="D3789" i="9"/>
  <c r="K3788" i="9"/>
  <c r="D3788" i="9"/>
  <c r="I3787" i="9"/>
  <c r="J3787" i="9" s="1"/>
  <c r="M3786" i="9"/>
  <c r="I3786" i="9"/>
  <c r="J3786" i="9" s="1"/>
  <c r="I3843" i="9"/>
  <c r="J3843" i="9" s="1"/>
  <c r="L3842" i="9"/>
  <c r="F3841" i="9"/>
  <c r="M3840" i="9"/>
  <c r="K3839" i="9"/>
  <c r="L3838" i="9"/>
  <c r="F3838" i="9"/>
  <c r="M3837" i="9"/>
  <c r="I3837" i="9"/>
  <c r="J3837" i="9" s="1"/>
  <c r="I3836" i="9"/>
  <c r="J3836" i="9" s="1"/>
  <c r="M3835" i="9"/>
  <c r="F3835" i="9"/>
  <c r="L3834" i="9"/>
  <c r="F3834" i="9"/>
  <c r="M3833" i="9"/>
  <c r="I3833" i="9"/>
  <c r="J3833" i="9" s="1"/>
  <c r="I3832" i="9"/>
  <c r="J3832" i="9" s="1"/>
  <c r="M3831" i="9"/>
  <c r="F3831" i="9"/>
  <c r="L3830" i="9"/>
  <c r="F3830" i="9"/>
  <c r="M3829" i="9"/>
  <c r="I3829" i="9"/>
  <c r="J3829" i="9" s="1"/>
  <c r="I3828" i="9"/>
  <c r="J3828" i="9" s="1"/>
  <c r="M3827" i="9"/>
  <c r="F3827" i="9"/>
  <c r="L3826" i="9"/>
  <c r="F3826" i="9"/>
  <c r="M3825" i="9"/>
  <c r="I3825" i="9"/>
  <c r="J3825" i="9" s="1"/>
  <c r="I3824" i="9"/>
  <c r="J3824" i="9" s="1"/>
  <c r="M3823" i="9"/>
  <c r="F3823" i="9"/>
  <c r="L3822" i="9"/>
  <c r="F3822" i="9"/>
  <c r="M3821" i="9"/>
  <c r="I3821" i="9"/>
  <c r="J3821" i="9" s="1"/>
  <c r="I3820" i="9"/>
  <c r="J3820" i="9" s="1"/>
  <c r="M3819" i="9"/>
  <c r="F3819" i="9"/>
  <c r="L3818" i="9"/>
  <c r="F3818" i="9"/>
  <c r="M3817" i="9"/>
  <c r="I3817" i="9"/>
  <c r="J3817" i="9" s="1"/>
  <c r="I3816" i="9"/>
  <c r="J3816" i="9" s="1"/>
  <c r="M3815" i="9"/>
  <c r="F3815" i="9"/>
  <c r="L3814" i="9"/>
  <c r="F3814" i="9"/>
  <c r="M3813" i="9"/>
  <c r="I3813" i="9"/>
  <c r="J3813" i="9" s="1"/>
  <c r="I3812" i="9"/>
  <c r="J3812" i="9" s="1"/>
  <c r="M3811" i="9"/>
  <c r="F3811" i="9"/>
  <c r="L3810" i="9"/>
  <c r="F3810" i="9"/>
  <c r="M3809" i="9"/>
  <c r="I3809" i="9"/>
  <c r="J3809" i="9" s="1"/>
  <c r="I3808" i="9"/>
  <c r="J3808" i="9" s="1"/>
  <c r="M3807" i="9"/>
  <c r="F3807" i="9"/>
  <c r="L3806" i="9"/>
  <c r="F3806" i="9"/>
  <c r="M3805" i="9"/>
  <c r="I3805" i="9"/>
  <c r="J3805" i="9" s="1"/>
  <c r="I3804" i="9"/>
  <c r="J3804" i="9" s="1"/>
  <c r="M3803" i="9"/>
  <c r="F3803" i="9"/>
  <c r="L3802" i="9"/>
  <c r="F3802" i="9"/>
  <c r="M3801" i="9"/>
  <c r="I3801" i="9"/>
  <c r="J3801" i="9" s="1"/>
  <c r="I3800" i="9"/>
  <c r="J3800" i="9" s="1"/>
  <c r="M3799" i="9"/>
  <c r="F3799" i="9"/>
  <c r="L3798" i="9"/>
  <c r="F3798" i="9"/>
  <c r="M3797" i="9"/>
  <c r="I3797" i="9"/>
  <c r="J3797" i="9" s="1"/>
  <c r="I3796" i="9"/>
  <c r="J3796" i="9" s="1"/>
  <c r="M3795" i="9"/>
  <c r="F3795" i="9"/>
  <c r="L3794" i="9"/>
  <c r="F3794" i="9"/>
  <c r="M3793" i="9"/>
  <c r="I3793" i="9"/>
  <c r="J3793" i="9" s="1"/>
  <c r="I3792" i="9"/>
  <c r="J3792" i="9" s="1"/>
  <c r="I3844" i="9"/>
  <c r="J3844" i="9" s="1"/>
  <c r="I3842" i="9"/>
  <c r="J3842" i="9" s="1"/>
  <c r="D3841" i="9"/>
  <c r="K3840" i="9"/>
  <c r="I3839" i="9"/>
  <c r="J3839" i="9" s="1"/>
  <c r="K3838" i="9"/>
  <c r="E3838" i="9"/>
  <c r="L3837" i="9"/>
  <c r="F3837" i="9"/>
  <c r="M3836" i="9"/>
  <c r="F3836" i="9"/>
  <c r="L3835" i="9"/>
  <c r="E3835" i="9"/>
  <c r="K3834" i="9"/>
  <c r="E3834" i="9"/>
  <c r="L3833" i="9"/>
  <c r="F3833" i="9"/>
  <c r="M3832" i="9"/>
  <c r="F3832" i="9"/>
  <c r="L3831" i="9"/>
  <c r="E3831" i="9"/>
  <c r="K3830" i="9"/>
  <c r="E3830" i="9"/>
  <c r="L3829" i="9"/>
  <c r="F3829" i="9"/>
  <c r="M3828" i="9"/>
  <c r="F3828" i="9"/>
  <c r="L3827" i="9"/>
  <c r="E3827" i="9"/>
  <c r="K3826" i="9"/>
  <c r="E3826" i="9"/>
  <c r="L3825" i="9"/>
  <c r="F3825" i="9"/>
  <c r="M3824" i="9"/>
  <c r="F3824" i="9"/>
  <c r="L3823" i="9"/>
  <c r="E3823" i="9"/>
  <c r="K3822" i="9"/>
  <c r="E3822" i="9"/>
  <c r="L3821" i="9"/>
  <c r="F3821" i="9"/>
  <c r="M3820" i="9"/>
  <c r="F3820" i="9"/>
  <c r="L3819" i="9"/>
  <c r="E3819" i="9"/>
  <c r="K3818" i="9"/>
  <c r="E3818" i="9"/>
  <c r="L3817" i="9"/>
  <c r="F3817" i="9"/>
  <c r="M3816" i="9"/>
  <c r="F3816" i="9"/>
  <c r="L3815" i="9"/>
  <c r="E3815" i="9"/>
  <c r="K3814" i="9"/>
  <c r="E3814" i="9"/>
  <c r="L3813" i="9"/>
  <c r="F3813" i="9"/>
  <c r="M3812" i="9"/>
  <c r="F3812" i="9"/>
  <c r="L3811" i="9"/>
  <c r="E3811" i="9"/>
  <c r="K3810" i="9"/>
  <c r="E3810" i="9"/>
  <c r="L3809" i="9"/>
  <c r="F3809" i="9"/>
  <c r="M3808" i="9"/>
  <c r="F3808" i="9"/>
  <c r="L3807" i="9"/>
  <c r="E3807" i="9"/>
  <c r="K3806" i="9"/>
  <c r="E3806" i="9"/>
  <c r="L3805" i="9"/>
  <c r="F3805" i="9"/>
  <c r="M3804" i="9"/>
  <c r="F3804" i="9"/>
  <c r="L3803" i="9"/>
  <c r="E3803" i="9"/>
  <c r="K3802" i="9"/>
  <c r="E3802" i="9"/>
  <c r="L3801" i="9"/>
  <c r="F3801" i="9"/>
  <c r="M3800" i="9"/>
  <c r="F3800" i="9"/>
  <c r="L3799" i="9"/>
  <c r="E3799" i="9"/>
  <c r="K3798" i="9"/>
  <c r="E3798" i="9"/>
  <c r="L3797" i="9"/>
  <c r="F3797" i="9"/>
  <c r="M3796" i="9"/>
  <c r="F3796" i="9"/>
  <c r="L3795" i="9"/>
  <c r="E3795" i="9"/>
  <c r="K3794" i="9"/>
  <c r="E3794" i="9"/>
  <c r="L3793" i="9"/>
  <c r="F3793" i="9"/>
  <c r="M3792" i="9"/>
  <c r="F3792" i="9"/>
  <c r="L3791" i="9"/>
  <c r="E3790" i="9"/>
  <c r="L3789" i="9"/>
  <c r="F3788" i="9"/>
  <c r="L3787" i="9"/>
  <c r="E3786" i="9"/>
  <c r="L3785" i="9"/>
  <c r="D3785" i="9"/>
  <c r="K3784" i="9"/>
  <c r="D3784" i="9"/>
  <c r="I3783" i="9"/>
  <c r="J3783" i="9" s="1"/>
  <c r="M3782" i="9"/>
  <c r="I3782" i="9"/>
  <c r="J3782" i="9" s="1"/>
  <c r="D3781" i="9"/>
  <c r="K3780" i="9"/>
  <c r="D3780" i="9"/>
  <c r="I3779" i="9"/>
  <c r="J3779" i="9" s="1"/>
  <c r="M3778" i="9"/>
  <c r="I3778" i="9"/>
  <c r="J3778" i="9" s="1"/>
  <c r="D3777" i="9"/>
  <c r="K3776" i="9"/>
  <c r="D3776" i="9"/>
  <c r="I3775" i="9"/>
  <c r="J3775" i="9" s="1"/>
  <c r="M3774" i="9"/>
  <c r="I3774" i="9"/>
  <c r="J3774" i="9" s="1"/>
  <c r="D3773" i="9"/>
  <c r="K3772" i="9"/>
  <c r="D3772" i="9"/>
  <c r="I3771" i="9"/>
  <c r="J3771" i="9" s="1"/>
  <c r="M3770" i="9"/>
  <c r="I3770" i="9"/>
  <c r="J3770" i="9" s="1"/>
  <c r="D3769" i="9"/>
  <c r="K3768" i="9"/>
  <c r="D3768" i="9"/>
  <c r="I3767" i="9"/>
  <c r="J3767" i="9" s="1"/>
  <c r="M3766" i="9"/>
  <c r="I3766" i="9"/>
  <c r="J3766" i="9" s="1"/>
  <c r="D3765" i="9"/>
  <c r="K3764" i="9"/>
  <c r="D3764" i="9"/>
  <c r="I3763" i="9"/>
  <c r="J3763" i="9" s="1"/>
  <c r="M3762" i="9"/>
  <c r="I3762" i="9"/>
  <c r="J3762" i="9" s="1"/>
  <c r="D3761" i="9"/>
  <c r="K3760" i="9"/>
  <c r="D3760" i="9"/>
  <c r="I3759" i="9"/>
  <c r="J3759" i="9" s="1"/>
  <c r="M3758" i="9"/>
  <c r="I3758" i="9"/>
  <c r="J3758" i="9" s="1"/>
  <c r="D3757" i="9"/>
  <c r="K3756" i="9"/>
  <c r="D3756" i="9"/>
  <c r="I3755" i="9"/>
  <c r="J3755" i="9" s="1"/>
  <c r="M3754" i="9"/>
  <c r="I3754" i="9"/>
  <c r="J3754" i="9" s="1"/>
  <c r="D3753" i="9"/>
  <c r="K3752" i="9"/>
  <c r="D3752" i="9"/>
  <c r="I3751" i="9"/>
  <c r="J3751" i="9" s="1"/>
  <c r="M3750" i="9"/>
  <c r="I3750" i="9"/>
  <c r="J3750" i="9" s="1"/>
  <c r="D3749" i="9"/>
  <c r="K3748" i="9"/>
  <c r="D3748" i="9"/>
  <c r="I3747" i="9"/>
  <c r="J3747" i="9" s="1"/>
  <c r="M3746" i="9"/>
  <c r="I3746" i="9"/>
  <c r="J3746" i="9" s="1"/>
  <c r="D3745" i="9"/>
  <c r="K3744" i="9"/>
  <c r="D3744" i="9"/>
  <c r="I3743" i="9"/>
  <c r="J3743" i="9" s="1"/>
  <c r="M3742" i="9"/>
  <c r="I3742" i="9"/>
  <c r="J3742" i="9" s="1"/>
  <c r="D3741" i="9"/>
  <c r="K3740" i="9"/>
  <c r="D3740" i="9"/>
  <c r="I3739" i="9"/>
  <c r="J3739" i="9" s="1"/>
  <c r="M3738" i="9"/>
  <c r="I3738" i="9"/>
  <c r="J3738" i="9" s="1"/>
  <c r="D3737" i="9"/>
  <c r="K3736" i="9"/>
  <c r="D3736" i="9"/>
  <c r="I3735" i="9"/>
  <c r="J3735" i="9" s="1"/>
  <c r="M3734" i="9"/>
  <c r="I3734" i="9"/>
  <c r="J3734" i="9" s="1"/>
  <c r="D3733" i="9"/>
  <c r="K3732" i="9"/>
  <c r="D3732" i="9"/>
  <c r="I3731" i="9"/>
  <c r="J3731" i="9" s="1"/>
  <c r="M3730" i="9"/>
  <c r="I3730" i="9"/>
  <c r="J3730" i="9" s="1"/>
  <c r="D3729" i="9"/>
  <c r="K3728" i="9"/>
  <c r="D3728" i="9"/>
  <c r="I3727" i="9"/>
  <c r="J3727" i="9" s="1"/>
  <c r="M3726" i="9"/>
  <c r="I3726" i="9"/>
  <c r="J3726" i="9" s="1"/>
  <c r="F3791" i="9"/>
  <c r="L3790" i="9"/>
  <c r="I3789" i="9"/>
  <c r="J3789" i="9" s="1"/>
  <c r="F3787" i="9"/>
  <c r="L3786" i="9"/>
  <c r="I3784" i="9"/>
  <c r="J3784" i="9" s="1"/>
  <c r="M3783" i="9"/>
  <c r="F3783" i="9"/>
  <c r="L3782" i="9"/>
  <c r="F3782" i="9"/>
  <c r="M3781" i="9"/>
  <c r="I3781" i="9"/>
  <c r="J3781" i="9" s="1"/>
  <c r="I3780" i="9"/>
  <c r="J3780" i="9" s="1"/>
  <c r="M3779" i="9"/>
  <c r="F3779" i="9"/>
  <c r="L3778" i="9"/>
  <c r="F3778" i="9"/>
  <c r="M3777" i="9"/>
  <c r="I3777" i="9"/>
  <c r="J3777" i="9" s="1"/>
  <c r="I3776" i="9"/>
  <c r="J3776" i="9" s="1"/>
  <c r="M3775" i="9"/>
  <c r="F3775" i="9"/>
  <c r="L3774" i="9"/>
  <c r="F3774" i="9"/>
  <c r="M3773" i="9"/>
  <c r="I3773" i="9"/>
  <c r="J3773" i="9" s="1"/>
  <c r="I3772" i="9"/>
  <c r="J3772" i="9" s="1"/>
  <c r="M3771" i="9"/>
  <c r="F3771" i="9"/>
  <c r="L3770" i="9"/>
  <c r="F3770" i="9"/>
  <c r="M3769" i="9"/>
  <c r="I3769" i="9"/>
  <c r="J3769" i="9" s="1"/>
  <c r="I3768" i="9"/>
  <c r="J3768" i="9" s="1"/>
  <c r="M3767" i="9"/>
  <c r="F3767" i="9"/>
  <c r="L3766" i="9"/>
  <c r="F3766" i="9"/>
  <c r="M3765" i="9"/>
  <c r="I3765" i="9"/>
  <c r="J3765" i="9" s="1"/>
  <c r="I3764" i="9"/>
  <c r="J3764" i="9" s="1"/>
  <c r="M3763" i="9"/>
  <c r="F3763" i="9"/>
  <c r="L3762" i="9"/>
  <c r="F3762" i="9"/>
  <c r="M3761" i="9"/>
  <c r="I3761" i="9"/>
  <c r="J3761" i="9" s="1"/>
  <c r="I3760" i="9"/>
  <c r="J3760" i="9" s="1"/>
  <c r="M3759" i="9"/>
  <c r="F3759" i="9"/>
  <c r="L3758" i="9"/>
  <c r="F3758" i="9"/>
  <c r="M3757" i="9"/>
  <c r="I3757" i="9"/>
  <c r="J3757" i="9" s="1"/>
  <c r="I3756" i="9"/>
  <c r="J3756" i="9" s="1"/>
  <c r="M3755" i="9"/>
  <c r="F3755" i="9"/>
  <c r="L3754" i="9"/>
  <c r="F3754" i="9"/>
  <c r="M3753" i="9"/>
  <c r="I3753" i="9"/>
  <c r="J3753" i="9" s="1"/>
  <c r="I3752" i="9"/>
  <c r="J3752" i="9" s="1"/>
  <c r="M3751" i="9"/>
  <c r="F3751" i="9"/>
  <c r="L3750" i="9"/>
  <c r="F3750" i="9"/>
  <c r="M3749" i="9"/>
  <c r="I3749" i="9"/>
  <c r="J3749" i="9" s="1"/>
  <c r="I3748" i="9"/>
  <c r="J3748" i="9" s="1"/>
  <c r="M3747" i="9"/>
  <c r="F3747" i="9"/>
  <c r="L3746" i="9"/>
  <c r="F3746" i="9"/>
  <c r="M3745" i="9"/>
  <c r="I3745" i="9"/>
  <c r="J3745" i="9" s="1"/>
  <c r="I3744" i="9"/>
  <c r="J3744" i="9" s="1"/>
  <c r="M3743" i="9"/>
  <c r="F3743" i="9"/>
  <c r="L3742" i="9"/>
  <c r="F3742" i="9"/>
  <c r="M3741" i="9"/>
  <c r="I3741" i="9"/>
  <c r="J3741" i="9" s="1"/>
  <c r="I3740" i="9"/>
  <c r="J3740" i="9" s="1"/>
  <c r="M3739" i="9"/>
  <c r="F3739" i="9"/>
  <c r="L3738" i="9"/>
  <c r="F3738" i="9"/>
  <c r="M3737" i="9"/>
  <c r="I3737" i="9"/>
  <c r="J3737" i="9" s="1"/>
  <c r="I3736" i="9"/>
  <c r="J3736" i="9" s="1"/>
  <c r="M3735" i="9"/>
  <c r="F3735" i="9"/>
  <c r="L3734" i="9"/>
  <c r="F3734" i="9"/>
  <c r="M3733" i="9"/>
  <c r="I3733" i="9"/>
  <c r="J3733" i="9" s="1"/>
  <c r="I3732" i="9"/>
  <c r="J3732" i="9" s="1"/>
  <c r="E3791" i="9"/>
  <c r="K3790" i="9"/>
  <c r="F3789" i="9"/>
  <c r="M3788" i="9"/>
  <c r="E3787" i="9"/>
  <c r="K3786" i="9"/>
  <c r="I3785" i="9"/>
  <c r="J3785" i="9" s="1"/>
  <c r="M3784" i="9"/>
  <c r="F3784" i="9"/>
  <c r="L3783" i="9"/>
  <c r="E3783" i="9"/>
  <c r="K3782" i="9"/>
  <c r="E3782" i="9"/>
  <c r="L3781" i="9"/>
  <c r="F3781" i="9"/>
  <c r="M3780" i="9"/>
  <c r="F3780" i="9"/>
  <c r="L3779" i="9"/>
  <c r="E3779" i="9"/>
  <c r="K3778" i="9"/>
  <c r="E3778" i="9"/>
  <c r="L3777" i="9"/>
  <c r="F3777" i="9"/>
  <c r="M3776" i="9"/>
  <c r="F3776" i="9"/>
  <c r="L3775" i="9"/>
  <c r="E3775" i="9"/>
  <c r="K3774" i="9"/>
  <c r="E3774" i="9"/>
  <c r="L3773" i="9"/>
  <c r="F3773" i="9"/>
  <c r="M3772" i="9"/>
  <c r="F3772" i="9"/>
  <c r="L3771" i="9"/>
  <c r="E3771" i="9"/>
  <c r="K3770" i="9"/>
  <c r="E3770" i="9"/>
  <c r="L3769" i="9"/>
  <c r="F3769" i="9"/>
  <c r="M3768" i="9"/>
  <c r="F3768" i="9"/>
  <c r="L3767" i="9"/>
  <c r="E3767" i="9"/>
  <c r="K3766" i="9"/>
  <c r="E3766" i="9"/>
  <c r="L3765" i="9"/>
  <c r="F3765" i="9"/>
  <c r="M3764" i="9"/>
  <c r="F3764" i="9"/>
  <c r="L3763" i="9"/>
  <c r="E3763" i="9"/>
  <c r="K3762" i="9"/>
  <c r="E3762" i="9"/>
  <c r="L3761" i="9"/>
  <c r="F3761" i="9"/>
  <c r="M3760" i="9"/>
  <c r="F3760" i="9"/>
  <c r="L3759" i="9"/>
  <c r="E3759" i="9"/>
  <c r="K3758" i="9"/>
  <c r="E3758" i="9"/>
  <c r="L3757" i="9"/>
  <c r="F3757" i="9"/>
  <c r="M3756" i="9"/>
  <c r="F3756" i="9"/>
  <c r="L3755" i="9"/>
  <c r="E3755" i="9"/>
  <c r="K3754" i="9"/>
  <c r="E3754" i="9"/>
  <c r="L3753" i="9"/>
  <c r="F3753" i="9"/>
  <c r="M3752" i="9"/>
  <c r="F3752" i="9"/>
  <c r="L3751" i="9"/>
  <c r="E3751" i="9"/>
  <c r="K3750" i="9"/>
  <c r="E3750" i="9"/>
  <c r="L3749" i="9"/>
  <c r="F3749" i="9"/>
  <c r="M3748" i="9"/>
  <c r="F3748" i="9"/>
  <c r="L3747" i="9"/>
  <c r="E3747" i="9"/>
  <c r="K3746" i="9"/>
  <c r="E3746" i="9"/>
  <c r="L3745" i="9"/>
  <c r="F3745" i="9"/>
  <c r="M3744" i="9"/>
  <c r="F3744" i="9"/>
  <c r="L3743" i="9"/>
  <c r="E3743" i="9"/>
  <c r="K3742" i="9"/>
  <c r="E3742" i="9"/>
  <c r="L3741" i="9"/>
  <c r="F3741" i="9"/>
  <c r="M3740" i="9"/>
  <c r="F3740" i="9"/>
  <c r="L3739" i="9"/>
  <c r="E3739" i="9"/>
  <c r="K3738" i="9"/>
  <c r="E3738" i="9"/>
  <c r="L3737" i="9"/>
  <c r="F3737" i="9"/>
  <c r="M3736" i="9"/>
  <c r="F3736" i="9"/>
  <c r="L3735" i="9"/>
  <c r="E3735" i="9"/>
  <c r="K3734" i="9"/>
  <c r="E3734" i="9"/>
  <c r="M3791" i="9"/>
  <c r="F3790" i="9"/>
  <c r="M3789" i="9"/>
  <c r="I3788" i="9"/>
  <c r="J3788" i="9" s="1"/>
  <c r="M3787" i="9"/>
  <c r="F3786" i="9"/>
  <c r="M3785" i="9"/>
  <c r="F3785" i="9"/>
  <c r="L3784" i="9"/>
  <c r="E3784" i="9"/>
  <c r="K3783" i="9"/>
  <c r="D3783" i="9"/>
  <c r="D3782" i="9"/>
  <c r="K3781" i="9"/>
  <c r="E3781" i="9"/>
  <c r="L3780" i="9"/>
  <c r="E3780" i="9"/>
  <c r="K3779" i="9"/>
  <c r="D3779" i="9"/>
  <c r="D3778" i="9"/>
  <c r="K3777" i="9"/>
  <c r="E3777" i="9"/>
  <c r="L3776" i="9"/>
  <c r="E3776" i="9"/>
  <c r="K3775" i="9"/>
  <c r="D3775" i="9"/>
  <c r="D3774" i="9"/>
  <c r="K3773" i="9"/>
  <c r="E3773" i="9"/>
  <c r="L3772" i="9"/>
  <c r="E3772" i="9"/>
  <c r="K3771" i="9"/>
  <c r="D3771" i="9"/>
  <c r="D3770" i="9"/>
  <c r="K3769" i="9"/>
  <c r="E3769" i="9"/>
  <c r="L3768" i="9"/>
  <c r="E3768" i="9"/>
  <c r="K3767" i="9"/>
  <c r="D3767" i="9"/>
  <c r="D3766" i="9"/>
  <c r="K3765" i="9"/>
  <c r="E3765" i="9"/>
  <c r="L3764" i="9"/>
  <c r="E3764" i="9"/>
  <c r="K3763" i="9"/>
  <c r="D3763" i="9"/>
  <c r="D3762" i="9"/>
  <c r="K3761" i="9"/>
  <c r="E3761" i="9"/>
  <c r="L3760" i="9"/>
  <c r="E3760" i="9"/>
  <c r="K3759" i="9"/>
  <c r="D3759" i="9"/>
  <c r="D3758" i="9"/>
  <c r="K3757" i="9"/>
  <c r="E3757" i="9"/>
  <c r="L3756" i="9"/>
  <c r="E3756" i="9"/>
  <c r="K3755" i="9"/>
  <c r="D3755" i="9"/>
  <c r="D3754" i="9"/>
  <c r="K3753" i="9"/>
  <c r="E3753" i="9"/>
  <c r="L3752" i="9"/>
  <c r="E3752" i="9"/>
  <c r="K3751" i="9"/>
  <c r="D3751" i="9"/>
  <c r="D3750" i="9"/>
  <c r="K3749" i="9"/>
  <c r="E3749" i="9"/>
  <c r="L3748" i="9"/>
  <c r="E3748" i="9"/>
  <c r="K3747" i="9"/>
  <c r="D3747" i="9"/>
  <c r="D3746" i="9"/>
  <c r="K3745" i="9"/>
  <c r="E3745" i="9"/>
  <c r="L3744" i="9"/>
  <c r="E3744" i="9"/>
  <c r="K3743" i="9"/>
  <c r="D3743" i="9"/>
  <c r="D3742" i="9"/>
  <c r="K3741" i="9"/>
  <c r="E3741" i="9"/>
  <c r="L3740" i="9"/>
  <c r="E3740" i="9"/>
  <c r="K3739" i="9"/>
  <c r="D3739" i="9"/>
  <c r="D3738" i="9"/>
  <c r="K3737" i="9"/>
  <c r="E3737" i="9"/>
  <c r="L3736" i="9"/>
  <c r="E3736" i="9"/>
  <c r="K3735" i="9"/>
  <c r="D3735" i="9"/>
  <c r="D3734" i="9"/>
  <c r="K3733" i="9"/>
  <c r="E3733" i="9"/>
  <c r="L3732" i="9"/>
  <c r="E3732" i="9"/>
  <c r="K3731" i="9"/>
  <c r="D3731" i="9"/>
  <c r="D3730" i="9"/>
  <c r="K3729" i="9"/>
  <c r="E3729" i="9"/>
  <c r="L3728" i="9"/>
  <c r="E3728" i="9"/>
  <c r="K3727" i="9"/>
  <c r="D3727" i="9"/>
  <c r="D3726" i="9"/>
  <c r="K3725" i="9"/>
  <c r="E3725" i="9"/>
  <c r="L3724" i="9"/>
  <c r="E3724" i="9"/>
  <c r="K3723" i="9"/>
  <c r="D3723" i="9"/>
  <c r="M3732" i="9"/>
  <c r="M3731" i="9"/>
  <c r="F3730" i="9"/>
  <c r="M3729" i="9"/>
  <c r="I3728" i="9"/>
  <c r="J3728" i="9" s="1"/>
  <c r="M3727" i="9"/>
  <c r="F3726" i="9"/>
  <c r="M3724" i="9"/>
  <c r="D3724" i="9"/>
  <c r="M3723" i="9"/>
  <c r="E3723" i="9"/>
  <c r="M3722" i="9"/>
  <c r="I3722" i="9"/>
  <c r="J3722" i="9" s="1"/>
  <c r="D3721" i="9"/>
  <c r="K3720" i="9"/>
  <c r="D3720" i="9"/>
  <c r="I3719" i="9"/>
  <c r="J3719" i="9" s="1"/>
  <c r="M3718" i="9"/>
  <c r="I3718" i="9"/>
  <c r="J3718" i="9" s="1"/>
  <c r="D3717" i="9"/>
  <c r="K3716" i="9"/>
  <c r="D3716" i="9"/>
  <c r="I3715" i="9"/>
  <c r="J3715" i="9" s="1"/>
  <c r="M3714" i="9"/>
  <c r="I3714" i="9"/>
  <c r="J3714" i="9" s="1"/>
  <c r="D3713" i="9"/>
  <c r="K3712" i="9"/>
  <c r="D3712" i="9"/>
  <c r="I3711" i="9"/>
  <c r="J3711" i="9" s="1"/>
  <c r="M3710" i="9"/>
  <c r="I3710" i="9"/>
  <c r="J3710" i="9" s="1"/>
  <c r="D3709" i="9"/>
  <c r="K3708" i="9"/>
  <c r="D3708" i="9"/>
  <c r="I3707" i="9"/>
  <c r="J3707" i="9" s="1"/>
  <c r="M3706" i="9"/>
  <c r="I3706" i="9"/>
  <c r="J3706" i="9" s="1"/>
  <c r="D3705" i="9"/>
  <c r="K3704" i="9"/>
  <c r="D3704" i="9"/>
  <c r="I3703" i="9"/>
  <c r="J3703" i="9" s="1"/>
  <c r="M3702" i="9"/>
  <c r="I3702" i="9"/>
  <c r="J3702" i="9" s="1"/>
  <c r="D3701" i="9"/>
  <c r="K3700" i="9"/>
  <c r="D3700" i="9"/>
  <c r="I3699" i="9"/>
  <c r="J3699" i="9" s="1"/>
  <c r="M3698" i="9"/>
  <c r="I3698" i="9"/>
  <c r="J3698" i="9" s="1"/>
  <c r="D3697" i="9"/>
  <c r="K3696" i="9"/>
  <c r="D3696" i="9"/>
  <c r="I3695" i="9"/>
  <c r="J3695" i="9" s="1"/>
  <c r="M3694" i="9"/>
  <c r="I3694" i="9"/>
  <c r="J3694" i="9" s="1"/>
  <c r="D3693" i="9"/>
  <c r="K3692" i="9"/>
  <c r="D3692" i="9"/>
  <c r="I3691" i="9"/>
  <c r="J3691" i="9" s="1"/>
  <c r="M3690" i="9"/>
  <c r="I3690" i="9"/>
  <c r="J3690" i="9" s="1"/>
  <c r="D3689" i="9"/>
  <c r="K3688" i="9"/>
  <c r="D3688" i="9"/>
  <c r="I3687" i="9"/>
  <c r="J3687" i="9" s="1"/>
  <c r="M3686" i="9"/>
  <c r="I3686" i="9"/>
  <c r="J3686" i="9" s="1"/>
  <c r="D3685" i="9"/>
  <c r="K3684" i="9"/>
  <c r="D3684" i="9"/>
  <c r="I3683" i="9"/>
  <c r="J3683" i="9" s="1"/>
  <c r="M3682" i="9"/>
  <c r="I3682" i="9"/>
  <c r="J3682" i="9" s="1"/>
  <c r="D3681" i="9"/>
  <c r="K3680" i="9"/>
  <c r="D3680" i="9"/>
  <c r="I3679" i="9"/>
  <c r="J3679" i="9" s="1"/>
  <c r="M3678" i="9"/>
  <c r="I3678" i="9"/>
  <c r="J3678" i="9" s="1"/>
  <c r="D3677" i="9"/>
  <c r="K3676" i="9"/>
  <c r="D3676" i="9"/>
  <c r="I3675" i="9"/>
  <c r="J3675" i="9" s="1"/>
  <c r="M3674" i="9"/>
  <c r="I3674" i="9"/>
  <c r="J3674" i="9" s="1"/>
  <c r="D3673" i="9"/>
  <c r="K3672" i="9"/>
  <c r="D3672" i="9"/>
  <c r="K3671" i="9"/>
  <c r="D3671" i="9"/>
  <c r="I3670" i="9"/>
  <c r="J3670" i="9" s="1"/>
  <c r="M3669" i="9"/>
  <c r="I3669" i="9"/>
  <c r="J3669" i="9" s="1"/>
  <c r="D3668" i="9"/>
  <c r="K3667" i="9"/>
  <c r="D3667" i="9"/>
  <c r="I3666" i="9"/>
  <c r="J3666" i="9" s="1"/>
  <c r="M3665" i="9"/>
  <c r="I3665" i="9"/>
  <c r="J3665" i="9" s="1"/>
  <c r="I3664" i="9"/>
  <c r="J3664" i="9" s="1"/>
  <c r="M3663" i="9"/>
  <c r="F3663" i="9"/>
  <c r="L3662" i="9"/>
  <c r="E3662" i="9"/>
  <c r="K3661" i="9"/>
  <c r="E3661" i="9"/>
  <c r="L3660" i="9"/>
  <c r="E3660" i="9"/>
  <c r="K3659" i="9"/>
  <c r="D3659" i="9"/>
  <c r="I3658" i="9"/>
  <c r="J3658" i="9" s="1"/>
  <c r="M3657" i="9"/>
  <c r="I3657" i="9"/>
  <c r="J3657" i="9" s="1"/>
  <c r="I3656" i="9"/>
  <c r="J3656" i="9" s="1"/>
  <c r="M3655" i="9"/>
  <c r="F3655" i="9"/>
  <c r="L3654" i="9"/>
  <c r="E3654" i="9"/>
  <c r="K3653" i="9"/>
  <c r="E3653" i="9"/>
  <c r="L3652" i="9"/>
  <c r="E3652" i="9"/>
  <c r="K3651" i="9"/>
  <c r="D3651" i="9"/>
  <c r="I3650" i="9"/>
  <c r="J3650" i="9" s="1"/>
  <c r="M3649" i="9"/>
  <c r="I3649" i="9"/>
  <c r="J3649" i="9" s="1"/>
  <c r="I3648" i="9"/>
  <c r="J3648" i="9" s="1"/>
  <c r="M3647" i="9"/>
  <c r="F3647" i="9"/>
  <c r="L3646" i="9"/>
  <c r="E3646" i="9"/>
  <c r="K3645" i="9"/>
  <c r="E3645" i="9"/>
  <c r="L3644" i="9"/>
  <c r="E3644" i="9"/>
  <c r="K3643" i="9"/>
  <c r="D3643" i="9"/>
  <c r="I3642" i="9"/>
  <c r="J3642" i="9" s="1"/>
  <c r="M3641" i="9"/>
  <c r="I3641" i="9"/>
  <c r="J3641" i="9" s="1"/>
  <c r="I3640" i="9"/>
  <c r="J3640" i="9" s="1"/>
  <c r="M3639" i="9"/>
  <c r="F3639" i="9"/>
  <c r="L3638" i="9"/>
  <c r="E3638" i="9"/>
  <c r="K3637" i="9"/>
  <c r="E3637" i="9"/>
  <c r="L3636" i="9"/>
  <c r="E3636" i="9"/>
  <c r="K3635" i="9"/>
  <c r="D3635" i="9"/>
  <c r="I3634" i="9"/>
  <c r="J3634" i="9" s="1"/>
  <c r="M3633" i="9"/>
  <c r="I3633" i="9"/>
  <c r="J3633" i="9" s="1"/>
  <c r="I3632" i="9"/>
  <c r="J3632" i="9" s="1"/>
  <c r="M3631" i="9"/>
  <c r="F3631" i="9"/>
  <c r="L3630" i="9"/>
  <c r="E3630" i="9"/>
  <c r="K3629" i="9"/>
  <c r="E3629" i="9"/>
  <c r="L3628" i="9"/>
  <c r="E3628" i="9"/>
  <c r="K3627" i="9"/>
  <c r="D3627" i="9"/>
  <c r="I3626" i="9"/>
  <c r="J3626" i="9" s="1"/>
  <c r="M3625" i="9"/>
  <c r="I3625" i="9"/>
  <c r="J3625" i="9" s="1"/>
  <c r="I3624" i="9"/>
  <c r="J3624" i="9" s="1"/>
  <c r="M3623" i="9"/>
  <c r="F3623" i="9"/>
  <c r="L3622" i="9"/>
  <c r="E3622" i="9"/>
  <c r="K3621" i="9"/>
  <c r="E3621" i="9"/>
  <c r="L3620" i="9"/>
  <c r="E3620" i="9"/>
  <c r="L3733" i="9"/>
  <c r="F3732" i="9"/>
  <c r="L3731" i="9"/>
  <c r="E3730" i="9"/>
  <c r="L3729" i="9"/>
  <c r="F3728" i="9"/>
  <c r="L3727" i="9"/>
  <c r="E3726" i="9"/>
  <c r="I3725" i="9"/>
  <c r="J3725" i="9" s="1"/>
  <c r="K3724" i="9"/>
  <c r="L3723" i="9"/>
  <c r="L3722" i="9"/>
  <c r="F3722" i="9"/>
  <c r="M3721" i="9"/>
  <c r="I3721" i="9"/>
  <c r="J3721" i="9" s="1"/>
  <c r="I3720" i="9"/>
  <c r="J3720" i="9" s="1"/>
  <c r="M3719" i="9"/>
  <c r="F3719" i="9"/>
  <c r="L3718" i="9"/>
  <c r="F3718" i="9"/>
  <c r="M3717" i="9"/>
  <c r="I3717" i="9"/>
  <c r="J3717" i="9" s="1"/>
  <c r="I3716" i="9"/>
  <c r="J3716" i="9" s="1"/>
  <c r="M3715" i="9"/>
  <c r="F3715" i="9"/>
  <c r="L3714" i="9"/>
  <c r="F3714" i="9"/>
  <c r="M3713" i="9"/>
  <c r="I3713" i="9"/>
  <c r="J3713" i="9" s="1"/>
  <c r="I3712" i="9"/>
  <c r="J3712" i="9" s="1"/>
  <c r="M3711" i="9"/>
  <c r="F3711" i="9"/>
  <c r="L3710" i="9"/>
  <c r="F3710" i="9"/>
  <c r="M3709" i="9"/>
  <c r="I3709" i="9"/>
  <c r="J3709" i="9" s="1"/>
  <c r="I3708" i="9"/>
  <c r="J3708" i="9" s="1"/>
  <c r="M3707" i="9"/>
  <c r="F3707" i="9"/>
  <c r="L3706" i="9"/>
  <c r="F3706" i="9"/>
  <c r="M3705" i="9"/>
  <c r="I3705" i="9"/>
  <c r="J3705" i="9" s="1"/>
  <c r="I3704" i="9"/>
  <c r="J3704" i="9" s="1"/>
  <c r="M3703" i="9"/>
  <c r="F3703" i="9"/>
  <c r="L3702" i="9"/>
  <c r="F3702" i="9"/>
  <c r="M3701" i="9"/>
  <c r="I3701" i="9"/>
  <c r="J3701" i="9" s="1"/>
  <c r="I3700" i="9"/>
  <c r="J3700" i="9" s="1"/>
  <c r="M3699" i="9"/>
  <c r="F3699" i="9"/>
  <c r="L3698" i="9"/>
  <c r="F3698" i="9"/>
  <c r="M3697" i="9"/>
  <c r="I3697" i="9"/>
  <c r="J3697" i="9" s="1"/>
  <c r="I3696" i="9"/>
  <c r="J3696" i="9" s="1"/>
  <c r="M3695" i="9"/>
  <c r="F3695" i="9"/>
  <c r="L3694" i="9"/>
  <c r="F3694" i="9"/>
  <c r="M3693" i="9"/>
  <c r="I3693" i="9"/>
  <c r="J3693" i="9" s="1"/>
  <c r="I3692" i="9"/>
  <c r="J3692" i="9" s="1"/>
  <c r="M3691" i="9"/>
  <c r="F3691" i="9"/>
  <c r="L3690" i="9"/>
  <c r="F3690" i="9"/>
  <c r="M3689" i="9"/>
  <c r="I3689" i="9"/>
  <c r="J3689" i="9" s="1"/>
  <c r="I3688" i="9"/>
  <c r="J3688" i="9" s="1"/>
  <c r="M3687" i="9"/>
  <c r="F3687" i="9"/>
  <c r="L3686" i="9"/>
  <c r="F3686" i="9"/>
  <c r="M3685" i="9"/>
  <c r="I3685" i="9"/>
  <c r="J3685" i="9" s="1"/>
  <c r="I3684" i="9"/>
  <c r="J3684" i="9" s="1"/>
  <c r="M3683" i="9"/>
  <c r="F3683" i="9"/>
  <c r="L3682" i="9"/>
  <c r="F3682" i="9"/>
  <c r="M3681" i="9"/>
  <c r="I3681" i="9"/>
  <c r="J3681" i="9" s="1"/>
  <c r="I3680" i="9"/>
  <c r="J3680" i="9" s="1"/>
  <c r="M3679" i="9"/>
  <c r="F3679" i="9"/>
  <c r="L3678" i="9"/>
  <c r="F3678" i="9"/>
  <c r="M3677" i="9"/>
  <c r="I3677" i="9"/>
  <c r="J3677" i="9" s="1"/>
  <c r="I3676" i="9"/>
  <c r="J3676" i="9" s="1"/>
  <c r="M3675" i="9"/>
  <c r="F3675" i="9"/>
  <c r="L3674" i="9"/>
  <c r="F3674" i="9"/>
  <c r="M3673" i="9"/>
  <c r="I3673" i="9"/>
  <c r="J3673" i="9" s="1"/>
  <c r="I3672" i="9"/>
  <c r="J3672" i="9" s="1"/>
  <c r="I3671" i="9"/>
  <c r="J3671" i="9" s="1"/>
  <c r="M3670" i="9"/>
  <c r="F3670" i="9"/>
  <c r="L3669" i="9"/>
  <c r="F3669" i="9"/>
  <c r="M3668" i="9"/>
  <c r="I3668" i="9"/>
  <c r="J3668" i="9" s="1"/>
  <c r="I3667" i="9"/>
  <c r="J3667" i="9" s="1"/>
  <c r="M3666" i="9"/>
  <c r="F3666" i="9"/>
  <c r="L3665" i="9"/>
  <c r="F3665" i="9"/>
  <c r="M3664" i="9"/>
  <c r="F3664" i="9"/>
  <c r="L3663" i="9"/>
  <c r="E3663" i="9"/>
  <c r="K3662" i="9"/>
  <c r="D3662" i="9"/>
  <c r="D3661" i="9"/>
  <c r="K3660" i="9"/>
  <c r="D3660" i="9"/>
  <c r="I3659" i="9"/>
  <c r="J3659" i="9" s="1"/>
  <c r="M3658" i="9"/>
  <c r="F3658" i="9"/>
  <c r="L3657" i="9"/>
  <c r="F3657" i="9"/>
  <c r="M3656" i="9"/>
  <c r="F3656" i="9"/>
  <c r="L3655" i="9"/>
  <c r="E3655" i="9"/>
  <c r="K3654" i="9"/>
  <c r="D3654" i="9"/>
  <c r="D3653" i="9"/>
  <c r="K3652" i="9"/>
  <c r="D3652" i="9"/>
  <c r="I3651" i="9"/>
  <c r="J3651" i="9" s="1"/>
  <c r="M3650" i="9"/>
  <c r="F3650" i="9"/>
  <c r="L3649" i="9"/>
  <c r="F3649" i="9"/>
  <c r="M3648" i="9"/>
  <c r="F3648" i="9"/>
  <c r="L3647" i="9"/>
  <c r="E3647" i="9"/>
  <c r="K3646" i="9"/>
  <c r="D3646" i="9"/>
  <c r="D3645" i="9"/>
  <c r="K3644" i="9"/>
  <c r="D3644" i="9"/>
  <c r="I3643" i="9"/>
  <c r="J3643" i="9" s="1"/>
  <c r="M3642" i="9"/>
  <c r="F3642" i="9"/>
  <c r="L3641" i="9"/>
  <c r="F3641" i="9"/>
  <c r="M3640" i="9"/>
  <c r="F3640" i="9"/>
  <c r="L3639" i="9"/>
  <c r="E3639" i="9"/>
  <c r="K3638" i="9"/>
  <c r="D3638" i="9"/>
  <c r="D3637" i="9"/>
  <c r="K3636" i="9"/>
  <c r="D3636" i="9"/>
  <c r="I3635" i="9"/>
  <c r="J3635" i="9" s="1"/>
  <c r="M3634" i="9"/>
  <c r="F3634" i="9"/>
  <c r="L3633" i="9"/>
  <c r="F3633" i="9"/>
  <c r="M3632" i="9"/>
  <c r="F3632" i="9"/>
  <c r="L3631" i="9"/>
  <c r="E3631" i="9"/>
  <c r="K3630" i="9"/>
  <c r="D3630" i="9"/>
  <c r="D3629" i="9"/>
  <c r="K3628" i="9"/>
  <c r="D3628" i="9"/>
  <c r="I3627" i="9"/>
  <c r="J3627" i="9" s="1"/>
  <c r="M3626" i="9"/>
  <c r="F3626" i="9"/>
  <c r="L3625" i="9"/>
  <c r="F3625" i="9"/>
  <c r="M3624" i="9"/>
  <c r="F3624" i="9"/>
  <c r="L3623" i="9"/>
  <c r="E3623" i="9"/>
  <c r="K3622" i="9"/>
  <c r="F3733" i="9"/>
  <c r="F3731" i="9"/>
  <c r="L3730" i="9"/>
  <c r="I3729" i="9"/>
  <c r="J3729" i="9" s="1"/>
  <c r="F3727" i="9"/>
  <c r="L3726" i="9"/>
  <c r="M3725" i="9"/>
  <c r="F3725" i="9"/>
  <c r="I3724" i="9"/>
  <c r="J3724" i="9" s="1"/>
  <c r="I3723" i="9"/>
  <c r="J3723" i="9" s="1"/>
  <c r="K3722" i="9"/>
  <c r="E3722" i="9"/>
  <c r="L3721" i="9"/>
  <c r="F3721" i="9"/>
  <c r="M3720" i="9"/>
  <c r="F3720" i="9"/>
  <c r="L3719" i="9"/>
  <c r="E3719" i="9"/>
  <c r="K3718" i="9"/>
  <c r="E3718" i="9"/>
  <c r="L3717" i="9"/>
  <c r="F3717" i="9"/>
  <c r="M3716" i="9"/>
  <c r="F3716" i="9"/>
  <c r="L3715" i="9"/>
  <c r="E3715" i="9"/>
  <c r="K3714" i="9"/>
  <c r="E3714" i="9"/>
  <c r="L3713" i="9"/>
  <c r="F3713" i="9"/>
  <c r="M3712" i="9"/>
  <c r="F3712" i="9"/>
  <c r="L3711" i="9"/>
  <c r="E3711" i="9"/>
  <c r="K3710" i="9"/>
  <c r="E3710" i="9"/>
  <c r="L3709" i="9"/>
  <c r="F3709" i="9"/>
  <c r="M3708" i="9"/>
  <c r="F3708" i="9"/>
  <c r="L3707" i="9"/>
  <c r="E3707" i="9"/>
  <c r="K3706" i="9"/>
  <c r="E3706" i="9"/>
  <c r="L3705" i="9"/>
  <c r="F3705" i="9"/>
  <c r="M3704" i="9"/>
  <c r="F3704" i="9"/>
  <c r="L3703" i="9"/>
  <c r="E3703" i="9"/>
  <c r="K3702" i="9"/>
  <c r="E3702" i="9"/>
  <c r="L3701" i="9"/>
  <c r="F3701" i="9"/>
  <c r="M3700" i="9"/>
  <c r="F3700" i="9"/>
  <c r="L3699" i="9"/>
  <c r="E3699" i="9"/>
  <c r="K3698" i="9"/>
  <c r="E3698" i="9"/>
  <c r="L3697" i="9"/>
  <c r="F3697" i="9"/>
  <c r="M3696" i="9"/>
  <c r="F3696" i="9"/>
  <c r="L3695" i="9"/>
  <c r="E3695" i="9"/>
  <c r="K3694" i="9"/>
  <c r="E3694" i="9"/>
  <c r="L3693" i="9"/>
  <c r="F3693" i="9"/>
  <c r="M3692" i="9"/>
  <c r="F3692" i="9"/>
  <c r="L3691" i="9"/>
  <c r="E3691" i="9"/>
  <c r="K3690" i="9"/>
  <c r="E3690" i="9"/>
  <c r="L3689" i="9"/>
  <c r="F3689" i="9"/>
  <c r="M3688" i="9"/>
  <c r="F3688" i="9"/>
  <c r="L3687" i="9"/>
  <c r="E3687" i="9"/>
  <c r="K3686" i="9"/>
  <c r="E3686" i="9"/>
  <c r="L3685" i="9"/>
  <c r="F3685" i="9"/>
  <c r="M3684" i="9"/>
  <c r="F3684" i="9"/>
  <c r="L3683" i="9"/>
  <c r="E3683" i="9"/>
  <c r="K3682" i="9"/>
  <c r="E3682" i="9"/>
  <c r="L3681" i="9"/>
  <c r="F3681" i="9"/>
  <c r="M3680" i="9"/>
  <c r="F3680" i="9"/>
  <c r="L3679" i="9"/>
  <c r="E3679" i="9"/>
  <c r="K3678" i="9"/>
  <c r="E3678" i="9"/>
  <c r="L3677" i="9"/>
  <c r="F3677" i="9"/>
  <c r="M3676" i="9"/>
  <c r="F3676" i="9"/>
  <c r="L3675" i="9"/>
  <c r="E3675" i="9"/>
  <c r="K3674" i="9"/>
  <c r="E3674" i="9"/>
  <c r="L3673" i="9"/>
  <c r="F3673" i="9"/>
  <c r="M3672" i="9"/>
  <c r="F3672" i="9"/>
  <c r="M3671" i="9"/>
  <c r="F3671" i="9"/>
  <c r="L3670" i="9"/>
  <c r="E3670" i="9"/>
  <c r="K3669" i="9"/>
  <c r="E3669" i="9"/>
  <c r="L3668" i="9"/>
  <c r="F3668" i="9"/>
  <c r="M3667" i="9"/>
  <c r="F3667" i="9"/>
  <c r="L3666" i="9"/>
  <c r="E3666" i="9"/>
  <c r="K3665" i="9"/>
  <c r="E3665" i="9"/>
  <c r="L3664" i="9"/>
  <c r="E3664" i="9"/>
  <c r="K3663" i="9"/>
  <c r="D3663" i="9"/>
  <c r="I3662" i="9"/>
  <c r="J3662" i="9" s="1"/>
  <c r="M3661" i="9"/>
  <c r="I3661" i="9"/>
  <c r="J3661" i="9" s="1"/>
  <c r="I3660" i="9"/>
  <c r="J3660" i="9" s="1"/>
  <c r="M3659" i="9"/>
  <c r="F3659" i="9"/>
  <c r="L3658" i="9"/>
  <c r="E3658" i="9"/>
  <c r="K3657" i="9"/>
  <c r="E3657" i="9"/>
  <c r="L3656" i="9"/>
  <c r="E3656" i="9"/>
  <c r="K3655" i="9"/>
  <c r="D3655" i="9"/>
  <c r="I3654" i="9"/>
  <c r="J3654" i="9" s="1"/>
  <c r="M3653" i="9"/>
  <c r="I3653" i="9"/>
  <c r="J3653" i="9" s="1"/>
  <c r="I3652" i="9"/>
  <c r="J3652" i="9" s="1"/>
  <c r="M3651" i="9"/>
  <c r="F3651" i="9"/>
  <c r="L3650" i="9"/>
  <c r="E3650" i="9"/>
  <c r="K3649" i="9"/>
  <c r="E3649" i="9"/>
  <c r="L3648" i="9"/>
  <c r="E3648" i="9"/>
  <c r="K3647" i="9"/>
  <c r="D3647" i="9"/>
  <c r="I3646" i="9"/>
  <c r="J3646" i="9" s="1"/>
  <c r="M3645" i="9"/>
  <c r="I3645" i="9"/>
  <c r="J3645" i="9" s="1"/>
  <c r="I3644" i="9"/>
  <c r="J3644" i="9" s="1"/>
  <c r="M3643" i="9"/>
  <c r="F3643" i="9"/>
  <c r="L3642" i="9"/>
  <c r="E3642" i="9"/>
  <c r="K3641" i="9"/>
  <c r="E3641" i="9"/>
  <c r="L3640" i="9"/>
  <c r="E3640" i="9"/>
  <c r="K3639" i="9"/>
  <c r="D3639" i="9"/>
  <c r="I3638" i="9"/>
  <c r="J3638" i="9" s="1"/>
  <c r="M3637" i="9"/>
  <c r="I3637" i="9"/>
  <c r="J3637" i="9" s="1"/>
  <c r="I3636" i="9"/>
  <c r="J3636" i="9" s="1"/>
  <c r="M3635" i="9"/>
  <c r="F3635" i="9"/>
  <c r="L3634" i="9"/>
  <c r="E3634" i="9"/>
  <c r="K3633" i="9"/>
  <c r="E3633" i="9"/>
  <c r="L3632" i="9"/>
  <c r="E3632" i="9"/>
  <c r="K3631" i="9"/>
  <c r="D3631" i="9"/>
  <c r="I3630" i="9"/>
  <c r="J3630" i="9" s="1"/>
  <c r="M3629" i="9"/>
  <c r="I3629" i="9"/>
  <c r="J3629" i="9" s="1"/>
  <c r="I3628" i="9"/>
  <c r="J3628" i="9" s="1"/>
  <c r="E3731" i="9"/>
  <c r="K3730" i="9"/>
  <c r="F3729" i="9"/>
  <c r="M3728" i="9"/>
  <c r="E3727" i="9"/>
  <c r="K3726" i="9"/>
  <c r="L3725" i="9"/>
  <c r="D3725" i="9"/>
  <c r="F3724" i="9"/>
  <c r="F3723" i="9"/>
  <c r="D3722" i="9"/>
  <c r="K3721" i="9"/>
  <c r="E3721" i="9"/>
  <c r="L3720" i="9"/>
  <c r="E3720" i="9"/>
  <c r="K3719" i="9"/>
  <c r="D3719" i="9"/>
  <c r="D3718" i="9"/>
  <c r="K3717" i="9"/>
  <c r="E3717" i="9"/>
  <c r="L3716" i="9"/>
  <c r="E3716" i="9"/>
  <c r="K3715" i="9"/>
  <c r="D3715" i="9"/>
  <c r="D3714" i="9"/>
  <c r="K3713" i="9"/>
  <c r="E3713" i="9"/>
  <c r="L3712" i="9"/>
  <c r="E3712" i="9"/>
  <c r="K3711" i="9"/>
  <c r="D3711" i="9"/>
  <c r="D3710" i="9"/>
  <c r="K3709" i="9"/>
  <c r="E3709" i="9"/>
  <c r="L3708" i="9"/>
  <c r="E3708" i="9"/>
  <c r="K3707" i="9"/>
  <c r="D3707" i="9"/>
  <c r="D3706" i="9"/>
  <c r="K3705" i="9"/>
  <c r="E3705" i="9"/>
  <c r="L3704" i="9"/>
  <c r="E3704" i="9"/>
  <c r="K3703" i="9"/>
  <c r="D3703" i="9"/>
  <c r="D3702" i="9"/>
  <c r="K3701" i="9"/>
  <c r="E3701" i="9"/>
  <c r="L3700" i="9"/>
  <c r="E3700" i="9"/>
  <c r="K3699" i="9"/>
  <c r="D3699" i="9"/>
  <c r="D3698" i="9"/>
  <c r="K3697" i="9"/>
  <c r="E3697" i="9"/>
  <c r="L3696" i="9"/>
  <c r="E3696" i="9"/>
  <c r="K3695" i="9"/>
  <c r="D3695" i="9"/>
  <c r="D3694" i="9"/>
  <c r="K3693" i="9"/>
  <c r="E3693" i="9"/>
  <c r="L3692" i="9"/>
  <c r="E3692" i="9"/>
  <c r="K3691" i="9"/>
  <c r="D3691" i="9"/>
  <c r="D3690" i="9"/>
  <c r="K3689" i="9"/>
  <c r="E3689" i="9"/>
  <c r="L3688" i="9"/>
  <c r="E3688" i="9"/>
  <c r="K3687" i="9"/>
  <c r="D3687" i="9"/>
  <c r="D3686" i="9"/>
  <c r="K3685" i="9"/>
  <c r="E3685" i="9"/>
  <c r="L3684" i="9"/>
  <c r="E3684" i="9"/>
  <c r="K3683" i="9"/>
  <c r="D3683" i="9"/>
  <c r="D3682" i="9"/>
  <c r="K3681" i="9"/>
  <c r="E3681" i="9"/>
  <c r="L3680" i="9"/>
  <c r="E3680" i="9"/>
  <c r="K3679" i="9"/>
  <c r="D3679" i="9"/>
  <c r="D3678" i="9"/>
  <c r="K3677" i="9"/>
  <c r="E3677" i="9"/>
  <c r="L3676" i="9"/>
  <c r="E3676" i="9"/>
  <c r="K3675" i="9"/>
  <c r="D3675" i="9"/>
  <c r="D3674" i="9"/>
  <c r="K3673" i="9"/>
  <c r="E3673" i="9"/>
  <c r="L3672" i="9"/>
  <c r="E3672" i="9"/>
  <c r="L3671" i="9"/>
  <c r="E3671" i="9"/>
  <c r="K3670" i="9"/>
  <c r="D3670" i="9"/>
  <c r="D3669" i="9"/>
  <c r="K3668" i="9"/>
  <c r="E3668" i="9"/>
  <c r="L3667" i="9"/>
  <c r="E3667" i="9"/>
  <c r="K3666" i="9"/>
  <c r="D3666" i="9"/>
  <c r="D3665" i="9"/>
  <c r="K3664" i="9"/>
  <c r="D3664" i="9"/>
  <c r="I3663" i="9"/>
  <c r="J3663" i="9" s="1"/>
  <c r="M3662" i="9"/>
  <c r="F3662" i="9"/>
  <c r="L3661" i="9"/>
  <c r="F3661" i="9"/>
  <c r="M3660" i="9"/>
  <c r="F3660" i="9"/>
  <c r="L3659" i="9"/>
  <c r="E3659" i="9"/>
  <c r="K3658" i="9"/>
  <c r="D3658" i="9"/>
  <c r="D3657" i="9"/>
  <c r="K3656" i="9"/>
  <c r="D3656" i="9"/>
  <c r="I3655" i="9"/>
  <c r="J3655" i="9" s="1"/>
  <c r="M3654" i="9"/>
  <c r="F3654" i="9"/>
  <c r="L3653" i="9"/>
  <c r="F3653" i="9"/>
  <c r="M3652" i="9"/>
  <c r="F3652" i="9"/>
  <c r="L3651" i="9"/>
  <c r="E3651" i="9"/>
  <c r="K3650" i="9"/>
  <c r="D3650" i="9"/>
  <c r="D3649" i="9"/>
  <c r="K3648" i="9"/>
  <c r="D3648" i="9"/>
  <c r="I3647" i="9"/>
  <c r="J3647" i="9" s="1"/>
  <c r="M3646" i="9"/>
  <c r="F3646" i="9"/>
  <c r="L3645" i="9"/>
  <c r="F3645" i="9"/>
  <c r="M3644" i="9"/>
  <c r="F3644" i="9"/>
  <c r="L3643" i="9"/>
  <c r="E3643" i="9"/>
  <c r="K3642" i="9"/>
  <c r="D3642" i="9"/>
  <c r="D3641" i="9"/>
  <c r="K3640" i="9"/>
  <c r="D3640" i="9"/>
  <c r="I3639" i="9"/>
  <c r="J3639" i="9" s="1"/>
  <c r="M3638" i="9"/>
  <c r="F3638" i="9"/>
  <c r="L3637" i="9"/>
  <c r="F3637" i="9"/>
  <c r="M3636" i="9"/>
  <c r="F3636" i="9"/>
  <c r="L3635" i="9"/>
  <c r="E3635" i="9"/>
  <c r="K3634" i="9"/>
  <c r="D3634" i="9"/>
  <c r="D3633" i="9"/>
  <c r="K3632" i="9"/>
  <c r="D3632" i="9"/>
  <c r="I3631" i="9"/>
  <c r="J3631" i="9" s="1"/>
  <c r="M3630" i="9"/>
  <c r="F3630" i="9"/>
  <c r="L3629" i="9"/>
  <c r="F3629" i="9"/>
  <c r="M3628" i="9"/>
  <c r="F3628" i="9"/>
  <c r="L3627" i="9"/>
  <c r="E3627" i="9"/>
  <c r="K3626" i="9"/>
  <c r="D3626" i="9"/>
  <c r="D3625" i="9"/>
  <c r="K3624" i="9"/>
  <c r="D3624" i="9"/>
  <c r="I3623" i="9"/>
  <c r="J3623" i="9" s="1"/>
  <c r="M3622" i="9"/>
  <c r="F3622" i="9"/>
  <c r="L3621" i="9"/>
  <c r="F3621" i="9"/>
  <c r="M3620" i="9"/>
  <c r="F3620" i="9"/>
  <c r="L3619" i="9"/>
  <c r="E3619" i="9"/>
  <c r="K3618" i="9"/>
  <c r="D3618" i="9"/>
  <c r="D3617" i="9"/>
  <c r="K3616" i="9"/>
  <c r="D3616" i="9"/>
  <c r="I3615" i="9"/>
  <c r="J3615" i="9" s="1"/>
  <c r="M3614" i="9"/>
  <c r="F3614" i="9"/>
  <c r="L3613" i="9"/>
  <c r="F3613" i="9"/>
  <c r="L3626" i="9"/>
  <c r="E3625" i="9"/>
  <c r="I3622" i="9"/>
  <c r="J3622" i="9" s="1"/>
  <c r="M3621" i="9"/>
  <c r="I3620" i="9"/>
  <c r="J3620" i="9" s="1"/>
  <c r="F3619" i="9"/>
  <c r="F3618" i="9"/>
  <c r="I3617" i="9"/>
  <c r="J3617" i="9" s="1"/>
  <c r="L3616" i="9"/>
  <c r="L3615" i="9"/>
  <c r="D3615" i="9"/>
  <c r="L3614" i="9"/>
  <c r="D3614" i="9"/>
  <c r="M3613" i="9"/>
  <c r="E3613" i="9"/>
  <c r="K3612" i="9"/>
  <c r="D3612" i="9"/>
  <c r="I3611" i="9"/>
  <c r="J3611" i="9" s="1"/>
  <c r="M3610" i="9"/>
  <c r="F3610" i="9"/>
  <c r="L3609" i="9"/>
  <c r="F3609" i="9"/>
  <c r="M3608" i="9"/>
  <c r="F3608" i="9"/>
  <c r="L3607" i="9"/>
  <c r="E3607" i="9"/>
  <c r="K3606" i="9"/>
  <c r="D3606" i="9"/>
  <c r="D3605" i="9"/>
  <c r="K3604" i="9"/>
  <c r="D3604" i="9"/>
  <c r="I3603" i="9"/>
  <c r="J3603" i="9" s="1"/>
  <c r="M3602" i="9"/>
  <c r="F3602" i="9"/>
  <c r="L3601" i="9"/>
  <c r="F3601" i="9"/>
  <c r="M3600" i="9"/>
  <c r="F3600" i="9"/>
  <c r="L3599" i="9"/>
  <c r="E3599" i="9"/>
  <c r="K3598" i="9"/>
  <c r="D3598" i="9"/>
  <c r="D3597" i="9"/>
  <c r="K3596" i="9"/>
  <c r="D3596" i="9"/>
  <c r="I3595" i="9"/>
  <c r="J3595" i="9" s="1"/>
  <c r="M3594" i="9"/>
  <c r="F3594" i="9"/>
  <c r="L3593" i="9"/>
  <c r="F3593" i="9"/>
  <c r="M3592" i="9"/>
  <c r="F3592" i="9"/>
  <c r="L3591" i="9"/>
  <c r="E3591" i="9"/>
  <c r="K3590" i="9"/>
  <c r="D3590" i="9"/>
  <c r="D3589" i="9"/>
  <c r="K3588" i="9"/>
  <c r="D3588" i="9"/>
  <c r="I3587" i="9"/>
  <c r="J3587" i="9" s="1"/>
  <c r="M3586" i="9"/>
  <c r="F3586" i="9"/>
  <c r="L3585" i="9"/>
  <c r="F3585" i="9"/>
  <c r="M3584" i="9"/>
  <c r="F3584" i="9"/>
  <c r="L3583" i="9"/>
  <c r="E3583" i="9"/>
  <c r="K3582" i="9"/>
  <c r="D3582" i="9"/>
  <c r="D3581" i="9"/>
  <c r="K3580" i="9"/>
  <c r="D3580" i="9"/>
  <c r="I3579" i="9"/>
  <c r="J3579" i="9" s="1"/>
  <c r="M3578" i="9"/>
  <c r="F3578" i="9"/>
  <c r="L3577" i="9"/>
  <c r="F3577" i="9"/>
  <c r="M3576" i="9"/>
  <c r="F3576" i="9"/>
  <c r="L3575" i="9"/>
  <c r="E3575" i="9"/>
  <c r="K3574" i="9"/>
  <c r="D3574" i="9"/>
  <c r="D3573" i="9"/>
  <c r="K3572" i="9"/>
  <c r="D3572" i="9"/>
  <c r="I3571" i="9"/>
  <c r="J3571" i="9" s="1"/>
  <c r="M3570" i="9"/>
  <c r="F3570" i="9"/>
  <c r="L3569" i="9"/>
  <c r="F3569" i="9"/>
  <c r="M3568" i="9"/>
  <c r="F3568" i="9"/>
  <c r="L3567" i="9"/>
  <c r="E3567" i="9"/>
  <c r="K3566" i="9"/>
  <c r="D3566" i="9"/>
  <c r="D3565" i="9"/>
  <c r="K3564" i="9"/>
  <c r="D3564" i="9"/>
  <c r="I3563" i="9"/>
  <c r="J3563" i="9" s="1"/>
  <c r="M3562" i="9"/>
  <c r="F3562" i="9"/>
  <c r="L3561" i="9"/>
  <c r="F3561" i="9"/>
  <c r="M3560" i="9"/>
  <c r="F3560" i="9"/>
  <c r="L3559" i="9"/>
  <c r="E3559" i="9"/>
  <c r="K3558" i="9"/>
  <c r="D3558" i="9"/>
  <c r="D3557" i="9"/>
  <c r="K3556" i="9"/>
  <c r="D3556" i="9"/>
  <c r="I3555" i="9"/>
  <c r="J3555" i="9" s="1"/>
  <c r="M3554" i="9"/>
  <c r="F3554" i="9"/>
  <c r="L3553" i="9"/>
  <c r="F3553" i="9"/>
  <c r="M3552" i="9"/>
  <c r="F3552" i="9"/>
  <c r="L3551" i="9"/>
  <c r="E3551" i="9"/>
  <c r="K3550" i="9"/>
  <c r="D3550" i="9"/>
  <c r="D3549" i="9"/>
  <c r="K3548" i="9"/>
  <c r="D3548" i="9"/>
  <c r="I3547" i="9"/>
  <c r="J3547" i="9" s="1"/>
  <c r="M3546" i="9"/>
  <c r="F3546" i="9"/>
  <c r="L3545" i="9"/>
  <c r="F3545" i="9"/>
  <c r="M3544" i="9"/>
  <c r="F3544" i="9"/>
  <c r="L3543" i="9"/>
  <c r="E3543" i="9"/>
  <c r="K3542" i="9"/>
  <c r="D3542" i="9"/>
  <c r="D3541" i="9"/>
  <c r="K3540" i="9"/>
  <c r="D3540" i="9"/>
  <c r="I3539" i="9"/>
  <c r="J3539" i="9" s="1"/>
  <c r="M3538" i="9"/>
  <c r="F3538" i="9"/>
  <c r="L3537" i="9"/>
  <c r="F3537" i="9"/>
  <c r="M3536" i="9"/>
  <c r="F3536" i="9"/>
  <c r="L3535" i="9"/>
  <c r="E3535" i="9"/>
  <c r="K3534" i="9"/>
  <c r="D3534" i="9"/>
  <c r="D3533" i="9"/>
  <c r="K3532" i="9"/>
  <c r="D3532" i="9"/>
  <c r="I3531" i="9"/>
  <c r="J3531" i="9" s="1"/>
  <c r="M3530" i="9"/>
  <c r="F3530" i="9"/>
  <c r="L3529" i="9"/>
  <c r="F3529" i="9"/>
  <c r="M3528" i="9"/>
  <c r="F3528" i="9"/>
  <c r="L3527" i="9"/>
  <c r="E3527" i="9"/>
  <c r="K3526" i="9"/>
  <c r="D3526" i="9"/>
  <c r="D3525" i="9"/>
  <c r="K3524" i="9"/>
  <c r="D3524" i="9"/>
  <c r="I3523" i="9"/>
  <c r="J3523" i="9" s="1"/>
  <c r="M3522" i="9"/>
  <c r="F3522" i="9"/>
  <c r="L3521" i="9"/>
  <c r="F3521" i="9"/>
  <c r="M3520" i="9"/>
  <c r="F3520" i="9"/>
  <c r="L3519" i="9"/>
  <c r="E3519" i="9"/>
  <c r="K3518" i="9"/>
  <c r="D3518" i="9"/>
  <c r="D3517" i="9"/>
  <c r="K3516" i="9"/>
  <c r="D3516" i="9"/>
  <c r="I3515" i="9"/>
  <c r="J3515" i="9" s="1"/>
  <c r="M3514" i="9"/>
  <c r="F3514" i="9"/>
  <c r="L3513" i="9"/>
  <c r="F3513" i="9"/>
  <c r="M3512" i="9"/>
  <c r="F3512" i="9"/>
  <c r="L3511" i="9"/>
  <c r="E3511" i="9"/>
  <c r="K3510" i="9"/>
  <c r="D3510" i="9"/>
  <c r="D3509" i="9"/>
  <c r="K3508" i="9"/>
  <c r="D3508" i="9"/>
  <c r="I3507" i="9"/>
  <c r="J3507" i="9" s="1"/>
  <c r="M3506" i="9"/>
  <c r="F3506" i="9"/>
  <c r="L3505" i="9"/>
  <c r="F3505" i="9"/>
  <c r="M3504" i="9"/>
  <c r="F3504" i="9"/>
  <c r="L3503" i="9"/>
  <c r="E3503" i="9"/>
  <c r="M3627" i="9"/>
  <c r="E3626" i="9"/>
  <c r="K3623" i="9"/>
  <c r="D3622" i="9"/>
  <c r="D3620" i="9"/>
  <c r="M3619" i="9"/>
  <c r="D3619" i="9"/>
  <c r="M3618" i="9"/>
  <c r="E3618" i="9"/>
  <c r="M3617" i="9"/>
  <c r="F3617" i="9"/>
  <c r="I3616" i="9"/>
  <c r="J3616" i="9" s="1"/>
  <c r="K3615" i="9"/>
  <c r="K3614" i="9"/>
  <c r="K3613" i="9"/>
  <c r="D3613" i="9"/>
  <c r="I3612" i="9"/>
  <c r="J3612" i="9" s="1"/>
  <c r="M3611" i="9"/>
  <c r="F3611" i="9"/>
  <c r="L3610" i="9"/>
  <c r="E3610" i="9"/>
  <c r="K3609" i="9"/>
  <c r="E3609" i="9"/>
  <c r="L3608" i="9"/>
  <c r="E3608" i="9"/>
  <c r="K3607" i="9"/>
  <c r="D3607" i="9"/>
  <c r="I3606" i="9"/>
  <c r="J3606" i="9" s="1"/>
  <c r="M3605" i="9"/>
  <c r="I3605" i="9"/>
  <c r="J3605" i="9" s="1"/>
  <c r="I3604" i="9"/>
  <c r="J3604" i="9" s="1"/>
  <c r="M3603" i="9"/>
  <c r="F3603" i="9"/>
  <c r="L3602" i="9"/>
  <c r="E3602" i="9"/>
  <c r="K3601" i="9"/>
  <c r="E3601" i="9"/>
  <c r="L3600" i="9"/>
  <c r="E3600" i="9"/>
  <c r="K3599" i="9"/>
  <c r="D3599" i="9"/>
  <c r="I3598" i="9"/>
  <c r="J3598" i="9" s="1"/>
  <c r="M3597" i="9"/>
  <c r="I3597" i="9"/>
  <c r="J3597" i="9" s="1"/>
  <c r="I3596" i="9"/>
  <c r="J3596" i="9" s="1"/>
  <c r="M3595" i="9"/>
  <c r="F3595" i="9"/>
  <c r="L3594" i="9"/>
  <c r="E3594" i="9"/>
  <c r="K3593" i="9"/>
  <c r="E3593" i="9"/>
  <c r="L3592" i="9"/>
  <c r="E3592" i="9"/>
  <c r="K3591" i="9"/>
  <c r="D3591" i="9"/>
  <c r="I3590" i="9"/>
  <c r="J3590" i="9" s="1"/>
  <c r="M3589" i="9"/>
  <c r="I3589" i="9"/>
  <c r="J3589" i="9" s="1"/>
  <c r="I3588" i="9"/>
  <c r="J3588" i="9" s="1"/>
  <c r="M3587" i="9"/>
  <c r="F3587" i="9"/>
  <c r="L3586" i="9"/>
  <c r="E3586" i="9"/>
  <c r="K3585" i="9"/>
  <c r="E3585" i="9"/>
  <c r="L3584" i="9"/>
  <c r="E3584" i="9"/>
  <c r="K3583" i="9"/>
  <c r="D3583" i="9"/>
  <c r="I3582" i="9"/>
  <c r="J3582" i="9" s="1"/>
  <c r="M3581" i="9"/>
  <c r="I3581" i="9"/>
  <c r="J3581" i="9" s="1"/>
  <c r="I3580" i="9"/>
  <c r="J3580" i="9" s="1"/>
  <c r="M3579" i="9"/>
  <c r="F3579" i="9"/>
  <c r="L3578" i="9"/>
  <c r="E3578" i="9"/>
  <c r="K3577" i="9"/>
  <c r="E3577" i="9"/>
  <c r="L3576" i="9"/>
  <c r="E3576" i="9"/>
  <c r="K3575" i="9"/>
  <c r="D3575" i="9"/>
  <c r="I3574" i="9"/>
  <c r="J3574" i="9" s="1"/>
  <c r="M3573" i="9"/>
  <c r="I3573" i="9"/>
  <c r="J3573" i="9" s="1"/>
  <c r="I3572" i="9"/>
  <c r="J3572" i="9" s="1"/>
  <c r="M3571" i="9"/>
  <c r="F3571" i="9"/>
  <c r="L3570" i="9"/>
  <c r="E3570" i="9"/>
  <c r="K3569" i="9"/>
  <c r="E3569" i="9"/>
  <c r="L3568" i="9"/>
  <c r="E3568" i="9"/>
  <c r="K3567" i="9"/>
  <c r="D3567" i="9"/>
  <c r="I3566" i="9"/>
  <c r="J3566" i="9" s="1"/>
  <c r="M3565" i="9"/>
  <c r="I3565" i="9"/>
  <c r="J3565" i="9" s="1"/>
  <c r="I3564" i="9"/>
  <c r="J3564" i="9" s="1"/>
  <c r="M3563" i="9"/>
  <c r="F3563" i="9"/>
  <c r="L3562" i="9"/>
  <c r="E3562" i="9"/>
  <c r="K3561" i="9"/>
  <c r="E3561" i="9"/>
  <c r="L3560" i="9"/>
  <c r="E3560" i="9"/>
  <c r="K3559" i="9"/>
  <c r="D3559" i="9"/>
  <c r="I3558" i="9"/>
  <c r="J3558" i="9" s="1"/>
  <c r="M3557" i="9"/>
  <c r="I3557" i="9"/>
  <c r="J3557" i="9" s="1"/>
  <c r="I3556" i="9"/>
  <c r="J3556" i="9" s="1"/>
  <c r="M3555" i="9"/>
  <c r="F3555" i="9"/>
  <c r="L3554" i="9"/>
  <c r="E3554" i="9"/>
  <c r="K3553" i="9"/>
  <c r="E3553" i="9"/>
  <c r="L3552" i="9"/>
  <c r="E3552" i="9"/>
  <c r="K3551" i="9"/>
  <c r="D3551" i="9"/>
  <c r="I3550" i="9"/>
  <c r="J3550" i="9" s="1"/>
  <c r="M3549" i="9"/>
  <c r="I3549" i="9"/>
  <c r="J3549" i="9" s="1"/>
  <c r="I3548" i="9"/>
  <c r="J3548" i="9" s="1"/>
  <c r="M3547" i="9"/>
  <c r="F3547" i="9"/>
  <c r="L3546" i="9"/>
  <c r="E3546" i="9"/>
  <c r="K3545" i="9"/>
  <c r="E3545" i="9"/>
  <c r="L3544" i="9"/>
  <c r="E3544" i="9"/>
  <c r="K3543" i="9"/>
  <c r="D3543" i="9"/>
  <c r="I3542" i="9"/>
  <c r="J3542" i="9" s="1"/>
  <c r="M3541" i="9"/>
  <c r="I3541" i="9"/>
  <c r="J3541" i="9" s="1"/>
  <c r="I3540" i="9"/>
  <c r="J3540" i="9" s="1"/>
  <c r="M3539" i="9"/>
  <c r="F3539" i="9"/>
  <c r="L3538" i="9"/>
  <c r="E3538" i="9"/>
  <c r="K3537" i="9"/>
  <c r="E3537" i="9"/>
  <c r="L3536" i="9"/>
  <c r="E3536" i="9"/>
  <c r="K3535" i="9"/>
  <c r="D3535" i="9"/>
  <c r="I3534" i="9"/>
  <c r="J3534" i="9" s="1"/>
  <c r="M3533" i="9"/>
  <c r="I3533" i="9"/>
  <c r="J3533" i="9" s="1"/>
  <c r="I3532" i="9"/>
  <c r="J3532" i="9" s="1"/>
  <c r="M3531" i="9"/>
  <c r="F3531" i="9"/>
  <c r="L3530" i="9"/>
  <c r="E3530" i="9"/>
  <c r="K3529" i="9"/>
  <c r="E3529" i="9"/>
  <c r="L3528" i="9"/>
  <c r="E3528" i="9"/>
  <c r="K3527" i="9"/>
  <c r="D3527" i="9"/>
  <c r="I3526" i="9"/>
  <c r="J3526" i="9" s="1"/>
  <c r="M3525" i="9"/>
  <c r="I3525" i="9"/>
  <c r="J3525" i="9" s="1"/>
  <c r="I3524" i="9"/>
  <c r="J3524" i="9" s="1"/>
  <c r="M3523" i="9"/>
  <c r="F3523" i="9"/>
  <c r="L3522" i="9"/>
  <c r="E3522" i="9"/>
  <c r="K3521" i="9"/>
  <c r="E3521" i="9"/>
  <c r="L3520" i="9"/>
  <c r="E3520" i="9"/>
  <c r="K3519" i="9"/>
  <c r="D3519" i="9"/>
  <c r="I3518" i="9"/>
  <c r="J3518" i="9" s="1"/>
  <c r="M3517" i="9"/>
  <c r="I3517" i="9"/>
  <c r="J3517" i="9" s="1"/>
  <c r="I3516" i="9"/>
  <c r="J3516" i="9" s="1"/>
  <c r="M3515" i="9"/>
  <c r="F3515" i="9"/>
  <c r="L3514" i="9"/>
  <c r="E3514" i="9"/>
  <c r="K3513" i="9"/>
  <c r="E3513" i="9"/>
  <c r="L3512" i="9"/>
  <c r="E3512" i="9"/>
  <c r="K3511" i="9"/>
  <c r="D3511" i="9"/>
  <c r="I3510" i="9"/>
  <c r="J3510" i="9" s="1"/>
  <c r="M3509" i="9"/>
  <c r="I3509" i="9"/>
  <c r="J3509" i="9" s="1"/>
  <c r="F3627" i="9"/>
  <c r="L3624" i="9"/>
  <c r="D3623" i="9"/>
  <c r="I3621" i="9"/>
  <c r="J3621" i="9" s="1"/>
  <c r="K3619" i="9"/>
  <c r="L3618" i="9"/>
  <c r="L3617" i="9"/>
  <c r="E3617" i="9"/>
  <c r="F3616" i="9"/>
  <c r="F3615" i="9"/>
  <c r="I3614" i="9"/>
  <c r="J3614" i="9" s="1"/>
  <c r="M3612" i="9"/>
  <c r="F3612" i="9"/>
  <c r="L3611" i="9"/>
  <c r="E3611" i="9"/>
  <c r="K3610" i="9"/>
  <c r="D3610" i="9"/>
  <c r="D3609" i="9"/>
  <c r="K3608" i="9"/>
  <c r="D3608" i="9"/>
  <c r="I3607" i="9"/>
  <c r="J3607" i="9" s="1"/>
  <c r="M3606" i="9"/>
  <c r="F3606" i="9"/>
  <c r="L3605" i="9"/>
  <c r="F3605" i="9"/>
  <c r="M3604" i="9"/>
  <c r="F3604" i="9"/>
  <c r="L3603" i="9"/>
  <c r="E3603" i="9"/>
  <c r="K3602" i="9"/>
  <c r="D3602" i="9"/>
  <c r="D3601" i="9"/>
  <c r="K3600" i="9"/>
  <c r="D3600" i="9"/>
  <c r="I3599" i="9"/>
  <c r="J3599" i="9" s="1"/>
  <c r="M3598" i="9"/>
  <c r="F3598" i="9"/>
  <c r="L3597" i="9"/>
  <c r="F3597" i="9"/>
  <c r="M3596" i="9"/>
  <c r="F3596" i="9"/>
  <c r="L3595" i="9"/>
  <c r="E3595" i="9"/>
  <c r="K3594" i="9"/>
  <c r="D3594" i="9"/>
  <c r="D3593" i="9"/>
  <c r="K3592" i="9"/>
  <c r="D3592" i="9"/>
  <c r="I3591" i="9"/>
  <c r="J3591" i="9" s="1"/>
  <c r="M3590" i="9"/>
  <c r="F3590" i="9"/>
  <c r="L3589" i="9"/>
  <c r="F3589" i="9"/>
  <c r="M3588" i="9"/>
  <c r="F3588" i="9"/>
  <c r="L3587" i="9"/>
  <c r="E3587" i="9"/>
  <c r="K3586" i="9"/>
  <c r="D3586" i="9"/>
  <c r="D3585" i="9"/>
  <c r="K3584" i="9"/>
  <c r="D3584" i="9"/>
  <c r="I3583" i="9"/>
  <c r="J3583" i="9" s="1"/>
  <c r="M3582" i="9"/>
  <c r="F3582" i="9"/>
  <c r="L3581" i="9"/>
  <c r="F3581" i="9"/>
  <c r="M3580" i="9"/>
  <c r="F3580" i="9"/>
  <c r="L3579" i="9"/>
  <c r="E3579" i="9"/>
  <c r="K3578" i="9"/>
  <c r="D3578" i="9"/>
  <c r="D3577" i="9"/>
  <c r="K3576" i="9"/>
  <c r="D3576" i="9"/>
  <c r="I3575" i="9"/>
  <c r="J3575" i="9" s="1"/>
  <c r="M3574" i="9"/>
  <c r="F3574" i="9"/>
  <c r="L3573" i="9"/>
  <c r="F3573" i="9"/>
  <c r="M3572" i="9"/>
  <c r="F3572" i="9"/>
  <c r="L3571" i="9"/>
  <c r="E3571" i="9"/>
  <c r="K3570" i="9"/>
  <c r="D3570" i="9"/>
  <c r="D3569" i="9"/>
  <c r="K3568" i="9"/>
  <c r="D3568" i="9"/>
  <c r="I3567" i="9"/>
  <c r="J3567" i="9" s="1"/>
  <c r="M3566" i="9"/>
  <c r="F3566" i="9"/>
  <c r="L3565" i="9"/>
  <c r="F3565" i="9"/>
  <c r="M3564" i="9"/>
  <c r="F3564" i="9"/>
  <c r="L3563" i="9"/>
  <c r="E3563" i="9"/>
  <c r="K3562" i="9"/>
  <c r="D3562" i="9"/>
  <c r="D3561" i="9"/>
  <c r="K3560" i="9"/>
  <c r="D3560" i="9"/>
  <c r="I3559" i="9"/>
  <c r="J3559" i="9" s="1"/>
  <c r="M3558" i="9"/>
  <c r="F3558" i="9"/>
  <c r="L3557" i="9"/>
  <c r="F3557" i="9"/>
  <c r="M3556" i="9"/>
  <c r="F3556" i="9"/>
  <c r="L3555" i="9"/>
  <c r="E3555" i="9"/>
  <c r="K3554" i="9"/>
  <c r="D3554" i="9"/>
  <c r="D3553" i="9"/>
  <c r="K3552" i="9"/>
  <c r="D3552" i="9"/>
  <c r="I3551" i="9"/>
  <c r="J3551" i="9" s="1"/>
  <c r="M3550" i="9"/>
  <c r="F3550" i="9"/>
  <c r="L3549" i="9"/>
  <c r="F3549" i="9"/>
  <c r="M3548" i="9"/>
  <c r="F3548" i="9"/>
  <c r="L3547" i="9"/>
  <c r="E3547" i="9"/>
  <c r="K3546" i="9"/>
  <c r="D3546" i="9"/>
  <c r="D3545" i="9"/>
  <c r="K3544" i="9"/>
  <c r="D3544" i="9"/>
  <c r="I3543" i="9"/>
  <c r="J3543" i="9" s="1"/>
  <c r="M3542" i="9"/>
  <c r="F3542" i="9"/>
  <c r="L3541" i="9"/>
  <c r="F3541" i="9"/>
  <c r="M3540" i="9"/>
  <c r="F3540" i="9"/>
  <c r="L3539" i="9"/>
  <c r="E3539" i="9"/>
  <c r="K3538" i="9"/>
  <c r="D3538" i="9"/>
  <c r="D3537" i="9"/>
  <c r="K3536" i="9"/>
  <c r="D3536" i="9"/>
  <c r="I3535" i="9"/>
  <c r="J3535" i="9" s="1"/>
  <c r="M3534" i="9"/>
  <c r="F3534" i="9"/>
  <c r="L3533" i="9"/>
  <c r="F3533" i="9"/>
  <c r="M3532" i="9"/>
  <c r="F3532" i="9"/>
  <c r="L3531" i="9"/>
  <c r="E3531" i="9"/>
  <c r="K3530" i="9"/>
  <c r="D3530" i="9"/>
  <c r="D3529" i="9"/>
  <c r="K3528" i="9"/>
  <c r="D3528" i="9"/>
  <c r="I3527" i="9"/>
  <c r="J3527" i="9" s="1"/>
  <c r="M3526" i="9"/>
  <c r="F3526" i="9"/>
  <c r="L3525" i="9"/>
  <c r="F3525" i="9"/>
  <c r="M3524" i="9"/>
  <c r="F3524" i="9"/>
  <c r="L3523" i="9"/>
  <c r="E3523" i="9"/>
  <c r="K3522" i="9"/>
  <c r="D3522" i="9"/>
  <c r="D3521" i="9"/>
  <c r="K3520" i="9"/>
  <c r="D3520" i="9"/>
  <c r="I3519" i="9"/>
  <c r="J3519" i="9" s="1"/>
  <c r="M3518" i="9"/>
  <c r="F3518" i="9"/>
  <c r="L3517" i="9"/>
  <c r="F3517" i="9"/>
  <c r="M3516" i="9"/>
  <c r="F3516" i="9"/>
  <c r="L3515" i="9"/>
  <c r="E3515" i="9"/>
  <c r="K3514" i="9"/>
  <c r="D3514" i="9"/>
  <c r="D3513" i="9"/>
  <c r="K3512" i="9"/>
  <c r="D3512" i="9"/>
  <c r="I3511" i="9"/>
  <c r="J3511" i="9" s="1"/>
  <c r="M3510" i="9"/>
  <c r="F3510" i="9"/>
  <c r="L3509" i="9"/>
  <c r="F3509" i="9"/>
  <c r="M3508" i="9"/>
  <c r="F3508" i="9"/>
  <c r="L3507" i="9"/>
  <c r="E3507" i="9"/>
  <c r="K3506" i="9"/>
  <c r="D3506" i="9"/>
  <c r="D3505" i="9"/>
  <c r="K3504" i="9"/>
  <c r="D3504" i="9"/>
  <c r="I3503" i="9"/>
  <c r="J3503" i="9" s="1"/>
  <c r="M3502" i="9"/>
  <c r="F3502" i="9"/>
  <c r="K3625" i="9"/>
  <c r="E3624" i="9"/>
  <c r="D3621" i="9"/>
  <c r="K3620" i="9"/>
  <c r="I3619" i="9"/>
  <c r="J3619" i="9" s="1"/>
  <c r="I3618" i="9"/>
  <c r="J3618" i="9" s="1"/>
  <c r="K3617" i="9"/>
  <c r="M3616" i="9"/>
  <c r="E3616" i="9"/>
  <c r="M3615" i="9"/>
  <c r="E3615" i="9"/>
  <c r="E3614" i="9"/>
  <c r="I3613" i="9"/>
  <c r="J3613" i="9" s="1"/>
  <c r="L3612" i="9"/>
  <c r="E3612" i="9"/>
  <c r="K3611" i="9"/>
  <c r="D3611" i="9"/>
  <c r="I3610" i="9"/>
  <c r="J3610" i="9" s="1"/>
  <c r="M3609" i="9"/>
  <c r="I3609" i="9"/>
  <c r="J3609" i="9" s="1"/>
  <c r="I3608" i="9"/>
  <c r="J3608" i="9" s="1"/>
  <c r="M3607" i="9"/>
  <c r="F3607" i="9"/>
  <c r="L3606" i="9"/>
  <c r="E3606" i="9"/>
  <c r="K3605" i="9"/>
  <c r="E3605" i="9"/>
  <c r="L3604" i="9"/>
  <c r="E3604" i="9"/>
  <c r="K3603" i="9"/>
  <c r="D3603" i="9"/>
  <c r="I3602" i="9"/>
  <c r="J3602" i="9" s="1"/>
  <c r="M3601" i="9"/>
  <c r="I3601" i="9"/>
  <c r="J3601" i="9" s="1"/>
  <c r="I3600" i="9"/>
  <c r="J3600" i="9" s="1"/>
  <c r="M3599" i="9"/>
  <c r="F3599" i="9"/>
  <c r="L3598" i="9"/>
  <c r="E3598" i="9"/>
  <c r="K3597" i="9"/>
  <c r="E3597" i="9"/>
  <c r="L3596" i="9"/>
  <c r="E3596" i="9"/>
  <c r="K3595" i="9"/>
  <c r="D3595" i="9"/>
  <c r="I3594" i="9"/>
  <c r="J3594" i="9" s="1"/>
  <c r="M3593" i="9"/>
  <c r="I3593" i="9"/>
  <c r="J3593" i="9" s="1"/>
  <c r="I3592" i="9"/>
  <c r="J3592" i="9" s="1"/>
  <c r="M3591" i="9"/>
  <c r="F3591" i="9"/>
  <c r="L3590" i="9"/>
  <c r="E3590" i="9"/>
  <c r="K3589" i="9"/>
  <c r="E3589" i="9"/>
  <c r="L3588" i="9"/>
  <c r="E3588" i="9"/>
  <c r="K3587" i="9"/>
  <c r="D3587" i="9"/>
  <c r="I3586" i="9"/>
  <c r="J3586" i="9" s="1"/>
  <c r="M3585" i="9"/>
  <c r="I3585" i="9"/>
  <c r="J3585" i="9" s="1"/>
  <c r="I3584" i="9"/>
  <c r="J3584" i="9" s="1"/>
  <c r="M3583" i="9"/>
  <c r="F3583" i="9"/>
  <c r="L3582" i="9"/>
  <c r="E3582" i="9"/>
  <c r="K3581" i="9"/>
  <c r="E3581" i="9"/>
  <c r="L3580" i="9"/>
  <c r="E3580" i="9"/>
  <c r="K3579" i="9"/>
  <c r="D3579" i="9"/>
  <c r="I3578" i="9"/>
  <c r="J3578" i="9" s="1"/>
  <c r="M3577" i="9"/>
  <c r="I3577" i="9"/>
  <c r="J3577" i="9" s="1"/>
  <c r="I3576" i="9"/>
  <c r="J3576" i="9" s="1"/>
  <c r="M3575" i="9"/>
  <c r="F3575" i="9"/>
  <c r="L3574" i="9"/>
  <c r="E3574" i="9"/>
  <c r="K3573" i="9"/>
  <c r="E3573" i="9"/>
  <c r="L3572" i="9"/>
  <c r="E3572" i="9"/>
  <c r="K3571" i="9"/>
  <c r="D3571" i="9"/>
  <c r="I3570" i="9"/>
  <c r="J3570" i="9" s="1"/>
  <c r="M3569" i="9"/>
  <c r="I3569" i="9"/>
  <c r="J3569" i="9" s="1"/>
  <c r="I3568" i="9"/>
  <c r="J3568" i="9" s="1"/>
  <c r="M3567" i="9"/>
  <c r="F3567" i="9"/>
  <c r="L3566" i="9"/>
  <c r="E3566" i="9"/>
  <c r="K3565" i="9"/>
  <c r="E3565" i="9"/>
  <c r="L3564" i="9"/>
  <c r="E3564" i="9"/>
  <c r="K3563" i="9"/>
  <c r="D3563" i="9"/>
  <c r="I3562" i="9"/>
  <c r="J3562" i="9" s="1"/>
  <c r="M3561" i="9"/>
  <c r="I3561" i="9"/>
  <c r="J3561" i="9" s="1"/>
  <c r="I3560" i="9"/>
  <c r="J3560" i="9" s="1"/>
  <c r="M3559" i="9"/>
  <c r="F3559" i="9"/>
  <c r="L3558" i="9"/>
  <c r="E3558" i="9"/>
  <c r="K3557" i="9"/>
  <c r="E3557" i="9"/>
  <c r="L3556" i="9"/>
  <c r="E3556" i="9"/>
  <c r="K3555" i="9"/>
  <c r="D3555" i="9"/>
  <c r="I3554" i="9"/>
  <c r="J3554" i="9" s="1"/>
  <c r="M3553" i="9"/>
  <c r="I3553" i="9"/>
  <c r="J3553" i="9" s="1"/>
  <c r="I3552" i="9"/>
  <c r="J3552" i="9" s="1"/>
  <c r="M3551" i="9"/>
  <c r="F3551" i="9"/>
  <c r="L3550" i="9"/>
  <c r="E3550" i="9"/>
  <c r="K3549" i="9"/>
  <c r="E3549" i="9"/>
  <c r="L3548" i="9"/>
  <c r="E3548" i="9"/>
  <c r="K3547" i="9"/>
  <c r="D3547" i="9"/>
  <c r="I3546" i="9"/>
  <c r="J3546" i="9" s="1"/>
  <c r="M3545" i="9"/>
  <c r="I3545" i="9"/>
  <c r="J3545" i="9" s="1"/>
  <c r="I3544" i="9"/>
  <c r="J3544" i="9" s="1"/>
  <c r="M3543" i="9"/>
  <c r="F3543" i="9"/>
  <c r="L3542" i="9"/>
  <c r="E3542" i="9"/>
  <c r="K3541" i="9"/>
  <c r="E3541" i="9"/>
  <c r="L3540" i="9"/>
  <c r="E3540" i="9"/>
  <c r="K3539" i="9"/>
  <c r="D3539" i="9"/>
  <c r="I3538" i="9"/>
  <c r="J3538" i="9" s="1"/>
  <c r="M3537" i="9"/>
  <c r="I3537" i="9"/>
  <c r="J3537" i="9" s="1"/>
  <c r="I3536" i="9"/>
  <c r="J3536" i="9" s="1"/>
  <c r="M3535" i="9"/>
  <c r="F3535" i="9"/>
  <c r="L3534" i="9"/>
  <c r="E3534" i="9"/>
  <c r="K3533" i="9"/>
  <c r="E3533" i="9"/>
  <c r="L3532" i="9"/>
  <c r="E3532" i="9"/>
  <c r="K3531" i="9"/>
  <c r="D3531" i="9"/>
  <c r="I3530" i="9"/>
  <c r="J3530" i="9" s="1"/>
  <c r="M3529" i="9"/>
  <c r="I3529" i="9"/>
  <c r="J3529" i="9" s="1"/>
  <c r="I3528" i="9"/>
  <c r="J3528" i="9" s="1"/>
  <c r="M3527" i="9"/>
  <c r="F3527" i="9"/>
  <c r="L3526" i="9"/>
  <c r="E3526" i="9"/>
  <c r="K3525" i="9"/>
  <c r="E3525" i="9"/>
  <c r="L3524" i="9"/>
  <c r="E3524" i="9"/>
  <c r="K3523" i="9"/>
  <c r="D3523" i="9"/>
  <c r="I3522" i="9"/>
  <c r="J3522" i="9" s="1"/>
  <c r="M3521" i="9"/>
  <c r="I3521" i="9"/>
  <c r="J3521" i="9" s="1"/>
  <c r="I3520" i="9"/>
  <c r="J3520" i="9" s="1"/>
  <c r="M3519" i="9"/>
  <c r="F3519" i="9"/>
  <c r="L3518" i="9"/>
  <c r="E3518" i="9"/>
  <c r="K3517" i="9"/>
  <c r="E3517" i="9"/>
  <c r="L3516" i="9"/>
  <c r="E3516" i="9"/>
  <c r="K3515" i="9"/>
  <c r="D3515" i="9"/>
  <c r="I3514" i="9"/>
  <c r="J3514" i="9" s="1"/>
  <c r="M3513" i="9"/>
  <c r="I3513" i="9"/>
  <c r="J3513" i="9" s="1"/>
  <c r="I3512" i="9"/>
  <c r="J3512" i="9" s="1"/>
  <c r="M3511" i="9"/>
  <c r="F3511" i="9"/>
  <c r="L3510" i="9"/>
  <c r="E3510" i="9"/>
  <c r="K3509" i="9"/>
  <c r="E3509" i="9"/>
  <c r="I3508" i="9"/>
  <c r="J3508" i="9" s="1"/>
  <c r="M3507" i="9"/>
  <c r="E3506" i="9"/>
  <c r="K3505" i="9"/>
  <c r="E3504" i="9"/>
  <c r="K3503" i="9"/>
  <c r="E3502" i="9"/>
  <c r="L3501" i="9"/>
  <c r="E3501" i="9"/>
  <c r="K3500" i="9"/>
  <c r="E3500" i="9"/>
  <c r="L3499" i="9"/>
  <c r="E3499" i="9"/>
  <c r="K3498" i="9"/>
  <c r="E3498" i="9"/>
  <c r="L3497" i="9"/>
  <c r="E3497" i="9"/>
  <c r="K3496" i="9"/>
  <c r="E3496" i="9"/>
  <c r="L3495" i="9"/>
  <c r="E3495" i="9"/>
  <c r="K3494" i="9"/>
  <c r="E3494" i="9"/>
  <c r="L3493" i="9"/>
  <c r="E3493" i="9"/>
  <c r="K3492" i="9"/>
  <c r="E3492" i="9"/>
  <c r="L3491" i="9"/>
  <c r="E3491" i="9"/>
  <c r="K3490" i="9"/>
  <c r="E3490" i="9"/>
  <c r="L3489" i="9"/>
  <c r="E3489" i="9"/>
  <c r="K3488" i="9"/>
  <c r="E3488" i="9"/>
  <c r="L3487" i="9"/>
  <c r="E3487" i="9"/>
  <c r="K3486" i="9"/>
  <c r="E3486" i="9"/>
  <c r="L3485" i="9"/>
  <c r="E3485" i="9"/>
  <c r="K3484" i="9"/>
  <c r="E3484" i="9"/>
  <c r="L3483" i="9"/>
  <c r="E3483" i="9"/>
  <c r="K3482" i="9"/>
  <c r="E3482" i="9"/>
  <c r="L3481" i="9"/>
  <c r="E3481" i="9"/>
  <c r="K3480" i="9"/>
  <c r="E3480" i="9"/>
  <c r="L3479" i="9"/>
  <c r="E3479" i="9"/>
  <c r="K3478" i="9"/>
  <c r="E3478" i="9"/>
  <c r="L3477" i="9"/>
  <c r="E3477" i="9"/>
  <c r="K3476" i="9"/>
  <c r="E3476" i="9"/>
  <c r="L3475" i="9"/>
  <c r="E3475" i="9"/>
  <c r="K3474" i="9"/>
  <c r="E3474" i="9"/>
  <c r="L3473" i="9"/>
  <c r="E3473" i="9"/>
  <c r="K3472" i="9"/>
  <c r="E3472" i="9"/>
  <c r="L3471" i="9"/>
  <c r="E3471" i="9"/>
  <c r="K3470" i="9"/>
  <c r="E3470" i="9"/>
  <c r="L3469" i="9"/>
  <c r="E3469" i="9"/>
  <c r="K3468" i="9"/>
  <c r="E3468" i="9"/>
  <c r="L3467" i="9"/>
  <c r="E3467" i="9"/>
  <c r="K3466" i="9"/>
  <c r="E3466" i="9"/>
  <c r="L3465" i="9"/>
  <c r="E3465" i="9"/>
  <c r="K3464" i="9"/>
  <c r="E3464" i="9"/>
  <c r="L3463" i="9"/>
  <c r="E3463" i="9"/>
  <c r="K3462" i="9"/>
  <c r="E3462" i="9"/>
  <c r="L3461" i="9"/>
  <c r="E3461" i="9"/>
  <c r="K3460" i="9"/>
  <c r="E3460" i="9"/>
  <c r="L3459" i="9"/>
  <c r="E3459" i="9"/>
  <c r="K3458" i="9"/>
  <c r="E3458" i="9"/>
  <c r="L3457" i="9"/>
  <c r="E3457" i="9"/>
  <c r="K3456" i="9"/>
  <c r="E3456" i="9"/>
  <c r="L3455" i="9"/>
  <c r="E3455" i="9"/>
  <c r="K3454" i="9"/>
  <c r="E3454" i="9"/>
  <c r="L3453" i="9"/>
  <c r="E3453" i="9"/>
  <c r="K3452" i="9"/>
  <c r="E3452" i="9"/>
  <c r="L3451" i="9"/>
  <c r="E3451" i="9"/>
  <c r="K3450" i="9"/>
  <c r="E3450" i="9"/>
  <c r="L3449" i="9"/>
  <c r="E3449" i="9"/>
  <c r="K3448" i="9"/>
  <c r="E3448" i="9"/>
  <c r="L3447" i="9"/>
  <c r="E3447" i="9"/>
  <c r="K3446" i="9"/>
  <c r="E3446" i="9"/>
  <c r="L3445" i="9"/>
  <c r="E3445" i="9"/>
  <c r="K3444" i="9"/>
  <c r="E3444" i="9"/>
  <c r="L3443" i="9"/>
  <c r="E3443" i="9"/>
  <c r="K3442" i="9"/>
  <c r="E3442" i="9"/>
  <c r="L3441" i="9"/>
  <c r="E3441" i="9"/>
  <c r="K3440" i="9"/>
  <c r="E3440" i="9"/>
  <c r="L3439" i="9"/>
  <c r="E3439" i="9"/>
  <c r="K3438" i="9"/>
  <c r="E3438" i="9"/>
  <c r="L3437" i="9"/>
  <c r="E3437" i="9"/>
  <c r="K3436" i="9"/>
  <c r="E3436" i="9"/>
  <c r="L3435" i="9"/>
  <c r="E3435" i="9"/>
  <c r="K3434" i="9"/>
  <c r="E3434" i="9"/>
  <c r="E3508" i="9"/>
  <c r="K3507" i="9"/>
  <c r="I3505" i="9"/>
  <c r="J3505" i="9" s="1"/>
  <c r="F3503" i="9"/>
  <c r="L3502" i="9"/>
  <c r="D3502" i="9"/>
  <c r="K3501" i="9"/>
  <c r="D3501" i="9"/>
  <c r="D3500" i="9"/>
  <c r="K3499" i="9"/>
  <c r="D3499" i="9"/>
  <c r="D3498" i="9"/>
  <c r="K3497" i="9"/>
  <c r="D3497" i="9"/>
  <c r="D3496" i="9"/>
  <c r="K3495" i="9"/>
  <c r="D3495" i="9"/>
  <c r="D3494" i="9"/>
  <c r="K3493" i="9"/>
  <c r="D3493" i="9"/>
  <c r="D3492" i="9"/>
  <c r="K3491" i="9"/>
  <c r="D3491" i="9"/>
  <c r="D3490" i="9"/>
  <c r="K3489" i="9"/>
  <c r="D3489" i="9"/>
  <c r="D3488" i="9"/>
  <c r="K3487" i="9"/>
  <c r="D3487" i="9"/>
  <c r="D3486" i="9"/>
  <c r="K3485" i="9"/>
  <c r="D3485" i="9"/>
  <c r="D3484" i="9"/>
  <c r="K3483" i="9"/>
  <c r="D3483" i="9"/>
  <c r="D3482" i="9"/>
  <c r="K3481" i="9"/>
  <c r="D3481" i="9"/>
  <c r="D3480" i="9"/>
  <c r="K3479" i="9"/>
  <c r="D3479" i="9"/>
  <c r="D3478" i="9"/>
  <c r="K3477" i="9"/>
  <c r="D3477" i="9"/>
  <c r="D3476" i="9"/>
  <c r="K3475" i="9"/>
  <c r="D3475" i="9"/>
  <c r="D3474" i="9"/>
  <c r="K3473" i="9"/>
  <c r="D3473" i="9"/>
  <c r="D3472" i="9"/>
  <c r="K3471" i="9"/>
  <c r="D3471" i="9"/>
  <c r="D3470" i="9"/>
  <c r="K3469" i="9"/>
  <c r="D3469" i="9"/>
  <c r="D3468" i="9"/>
  <c r="K3467" i="9"/>
  <c r="D3467" i="9"/>
  <c r="D3466" i="9"/>
  <c r="K3465" i="9"/>
  <c r="D3465" i="9"/>
  <c r="D3464" i="9"/>
  <c r="K3463" i="9"/>
  <c r="D3463" i="9"/>
  <c r="D3462" i="9"/>
  <c r="K3461" i="9"/>
  <c r="D3461" i="9"/>
  <c r="D3460" i="9"/>
  <c r="K3459" i="9"/>
  <c r="D3459" i="9"/>
  <c r="D3458" i="9"/>
  <c r="K3457" i="9"/>
  <c r="D3457" i="9"/>
  <c r="D3456" i="9"/>
  <c r="K3455" i="9"/>
  <c r="D3455" i="9"/>
  <c r="D3454" i="9"/>
  <c r="K3453" i="9"/>
  <c r="D3453" i="9"/>
  <c r="D3452" i="9"/>
  <c r="K3451" i="9"/>
  <c r="D3451" i="9"/>
  <c r="D3450" i="9"/>
  <c r="K3449" i="9"/>
  <c r="D3449" i="9"/>
  <c r="D3448" i="9"/>
  <c r="K3447" i="9"/>
  <c r="D3447" i="9"/>
  <c r="D3446" i="9"/>
  <c r="K3445" i="9"/>
  <c r="D3445" i="9"/>
  <c r="D3444" i="9"/>
  <c r="K3443" i="9"/>
  <c r="D3443" i="9"/>
  <c r="D3442" i="9"/>
  <c r="K3441" i="9"/>
  <c r="D3441" i="9"/>
  <c r="D3440" i="9"/>
  <c r="K3439" i="9"/>
  <c r="D3439" i="9"/>
  <c r="D3438" i="9"/>
  <c r="K3437" i="9"/>
  <c r="D3437" i="9"/>
  <c r="D3436" i="9"/>
  <c r="K3435" i="9"/>
  <c r="D3435" i="9"/>
  <c r="D3434" i="9"/>
  <c r="K3433" i="9"/>
  <c r="D3433" i="9"/>
  <c r="D3432" i="9"/>
  <c r="K3431" i="9"/>
  <c r="D3431" i="9"/>
  <c r="D3430" i="9"/>
  <c r="K3429" i="9"/>
  <c r="D3429" i="9"/>
  <c r="D3428" i="9"/>
  <c r="K3427" i="9"/>
  <c r="D3427" i="9"/>
  <c r="D3426" i="9"/>
  <c r="K3425" i="9"/>
  <c r="D3425" i="9"/>
  <c r="D3424" i="9"/>
  <c r="K3423" i="9"/>
  <c r="D3423" i="9"/>
  <c r="D3422" i="9"/>
  <c r="K3421" i="9"/>
  <c r="D3421" i="9"/>
  <c r="D3420" i="9"/>
  <c r="K3419" i="9"/>
  <c r="D3419" i="9"/>
  <c r="D3418" i="9"/>
  <c r="K3417" i="9"/>
  <c r="D3417" i="9"/>
  <c r="D3416" i="9"/>
  <c r="K3415" i="9"/>
  <c r="D3415" i="9"/>
  <c r="D3414" i="9"/>
  <c r="K3413" i="9"/>
  <c r="D3413" i="9"/>
  <c r="D3412" i="9"/>
  <c r="K3411" i="9"/>
  <c r="D3411" i="9"/>
  <c r="D3410" i="9"/>
  <c r="K3409" i="9"/>
  <c r="D3409" i="9"/>
  <c r="D3408" i="9"/>
  <c r="K3407" i="9"/>
  <c r="D3407" i="9"/>
  <c r="D3406" i="9"/>
  <c r="K3405" i="9"/>
  <c r="D3405" i="9"/>
  <c r="D3404" i="9"/>
  <c r="K3403" i="9"/>
  <c r="D3403" i="9"/>
  <c r="D3402" i="9"/>
  <c r="K3401" i="9"/>
  <c r="D3401" i="9"/>
  <c r="D3400" i="9"/>
  <c r="K3399" i="9"/>
  <c r="D3399" i="9"/>
  <c r="D3398" i="9"/>
  <c r="K3397" i="9"/>
  <c r="D3397" i="9"/>
  <c r="D3396" i="9"/>
  <c r="K3395" i="9"/>
  <c r="D3395" i="9"/>
  <c r="D3394" i="9"/>
  <c r="K3393" i="9"/>
  <c r="D3393" i="9"/>
  <c r="D3392" i="9"/>
  <c r="F3507" i="9"/>
  <c r="L3506" i="9"/>
  <c r="E3505" i="9"/>
  <c r="L3504" i="9"/>
  <c r="D3503" i="9"/>
  <c r="K3502" i="9"/>
  <c r="I3501" i="9"/>
  <c r="J3501" i="9" s="1"/>
  <c r="M3500" i="9"/>
  <c r="I3500" i="9"/>
  <c r="J3500" i="9" s="1"/>
  <c r="I3499" i="9"/>
  <c r="J3499" i="9" s="1"/>
  <c r="M3498" i="9"/>
  <c r="I3498" i="9"/>
  <c r="J3498" i="9" s="1"/>
  <c r="I3497" i="9"/>
  <c r="J3497" i="9" s="1"/>
  <c r="M3496" i="9"/>
  <c r="I3496" i="9"/>
  <c r="J3496" i="9" s="1"/>
  <c r="I3495" i="9"/>
  <c r="J3495" i="9" s="1"/>
  <c r="M3494" i="9"/>
  <c r="I3494" i="9"/>
  <c r="J3494" i="9" s="1"/>
  <c r="I3493" i="9"/>
  <c r="J3493" i="9" s="1"/>
  <c r="M3492" i="9"/>
  <c r="I3492" i="9"/>
  <c r="J3492" i="9" s="1"/>
  <c r="I3491" i="9"/>
  <c r="J3491" i="9" s="1"/>
  <c r="M3490" i="9"/>
  <c r="I3490" i="9"/>
  <c r="J3490" i="9" s="1"/>
  <c r="I3489" i="9"/>
  <c r="J3489" i="9" s="1"/>
  <c r="M3488" i="9"/>
  <c r="I3488" i="9"/>
  <c r="J3488" i="9" s="1"/>
  <c r="I3487" i="9"/>
  <c r="J3487" i="9" s="1"/>
  <c r="M3486" i="9"/>
  <c r="I3486" i="9"/>
  <c r="J3486" i="9" s="1"/>
  <c r="I3485" i="9"/>
  <c r="J3485" i="9" s="1"/>
  <c r="M3484" i="9"/>
  <c r="I3484" i="9"/>
  <c r="J3484" i="9" s="1"/>
  <c r="I3483" i="9"/>
  <c r="J3483" i="9" s="1"/>
  <c r="M3482" i="9"/>
  <c r="I3482" i="9"/>
  <c r="J3482" i="9" s="1"/>
  <c r="I3481" i="9"/>
  <c r="J3481" i="9" s="1"/>
  <c r="M3480" i="9"/>
  <c r="I3480" i="9"/>
  <c r="J3480" i="9" s="1"/>
  <c r="I3479" i="9"/>
  <c r="J3479" i="9" s="1"/>
  <c r="M3478" i="9"/>
  <c r="I3478" i="9"/>
  <c r="J3478" i="9" s="1"/>
  <c r="I3477" i="9"/>
  <c r="J3477" i="9" s="1"/>
  <c r="M3476" i="9"/>
  <c r="I3476" i="9"/>
  <c r="J3476" i="9" s="1"/>
  <c r="I3475" i="9"/>
  <c r="J3475" i="9" s="1"/>
  <c r="M3474" i="9"/>
  <c r="I3474" i="9"/>
  <c r="J3474" i="9" s="1"/>
  <c r="I3473" i="9"/>
  <c r="J3473" i="9" s="1"/>
  <c r="M3472" i="9"/>
  <c r="I3472" i="9"/>
  <c r="J3472" i="9" s="1"/>
  <c r="I3471" i="9"/>
  <c r="J3471" i="9" s="1"/>
  <c r="M3470" i="9"/>
  <c r="I3470" i="9"/>
  <c r="J3470" i="9" s="1"/>
  <c r="I3469" i="9"/>
  <c r="J3469" i="9" s="1"/>
  <c r="M3468" i="9"/>
  <c r="I3468" i="9"/>
  <c r="J3468" i="9" s="1"/>
  <c r="I3467" i="9"/>
  <c r="J3467" i="9" s="1"/>
  <c r="M3466" i="9"/>
  <c r="I3466" i="9"/>
  <c r="J3466" i="9" s="1"/>
  <c r="I3465" i="9"/>
  <c r="J3465" i="9" s="1"/>
  <c r="M3464" i="9"/>
  <c r="I3464" i="9"/>
  <c r="J3464" i="9" s="1"/>
  <c r="I3463" i="9"/>
  <c r="J3463" i="9" s="1"/>
  <c r="M3462" i="9"/>
  <c r="I3462" i="9"/>
  <c r="J3462" i="9" s="1"/>
  <c r="I3461" i="9"/>
  <c r="J3461" i="9" s="1"/>
  <c r="M3460" i="9"/>
  <c r="I3460" i="9"/>
  <c r="J3460" i="9" s="1"/>
  <c r="I3459" i="9"/>
  <c r="J3459" i="9" s="1"/>
  <c r="M3458" i="9"/>
  <c r="I3458" i="9"/>
  <c r="J3458" i="9" s="1"/>
  <c r="I3457" i="9"/>
  <c r="J3457" i="9" s="1"/>
  <c r="M3456" i="9"/>
  <c r="I3456" i="9"/>
  <c r="J3456" i="9" s="1"/>
  <c r="I3455" i="9"/>
  <c r="J3455" i="9" s="1"/>
  <c r="M3454" i="9"/>
  <c r="I3454" i="9"/>
  <c r="J3454" i="9" s="1"/>
  <c r="I3453" i="9"/>
  <c r="J3453" i="9" s="1"/>
  <c r="M3452" i="9"/>
  <c r="I3452" i="9"/>
  <c r="J3452" i="9" s="1"/>
  <c r="I3451" i="9"/>
  <c r="J3451" i="9" s="1"/>
  <c r="M3450" i="9"/>
  <c r="I3450" i="9"/>
  <c r="J3450" i="9" s="1"/>
  <c r="I3449" i="9"/>
  <c r="J3449" i="9" s="1"/>
  <c r="M3448" i="9"/>
  <c r="I3448" i="9"/>
  <c r="J3448" i="9" s="1"/>
  <c r="I3447" i="9"/>
  <c r="J3447" i="9" s="1"/>
  <c r="M3446" i="9"/>
  <c r="I3446" i="9"/>
  <c r="J3446" i="9" s="1"/>
  <c r="I3445" i="9"/>
  <c r="J3445" i="9" s="1"/>
  <c r="M3444" i="9"/>
  <c r="I3444" i="9"/>
  <c r="J3444" i="9" s="1"/>
  <c r="I3443" i="9"/>
  <c r="J3443" i="9" s="1"/>
  <c r="M3442" i="9"/>
  <c r="I3442" i="9"/>
  <c r="J3442" i="9" s="1"/>
  <c r="I3441" i="9"/>
  <c r="J3441" i="9" s="1"/>
  <c r="M3440" i="9"/>
  <c r="I3440" i="9"/>
  <c r="J3440" i="9" s="1"/>
  <c r="I3439" i="9"/>
  <c r="J3439" i="9" s="1"/>
  <c r="M3438" i="9"/>
  <c r="I3438" i="9"/>
  <c r="J3438" i="9" s="1"/>
  <c r="I3437" i="9"/>
  <c r="J3437" i="9" s="1"/>
  <c r="M3436" i="9"/>
  <c r="I3436" i="9"/>
  <c r="J3436" i="9" s="1"/>
  <c r="I3435" i="9"/>
  <c r="J3435" i="9" s="1"/>
  <c r="M3434" i="9"/>
  <c r="I3434" i="9"/>
  <c r="J3434" i="9" s="1"/>
  <c r="I3433" i="9"/>
  <c r="J3433" i="9" s="1"/>
  <c r="M3432" i="9"/>
  <c r="I3432" i="9"/>
  <c r="J3432" i="9" s="1"/>
  <c r="I3431" i="9"/>
  <c r="J3431" i="9" s="1"/>
  <c r="M3430" i="9"/>
  <c r="I3430" i="9"/>
  <c r="J3430" i="9" s="1"/>
  <c r="I3429" i="9"/>
  <c r="J3429" i="9" s="1"/>
  <c r="M3428" i="9"/>
  <c r="I3428" i="9"/>
  <c r="J3428" i="9" s="1"/>
  <c r="L3508" i="9"/>
  <c r="D3507" i="9"/>
  <c r="I3506" i="9"/>
  <c r="J3506" i="9" s="1"/>
  <c r="M3505" i="9"/>
  <c r="I3504" i="9"/>
  <c r="J3504" i="9" s="1"/>
  <c r="M3503" i="9"/>
  <c r="I3502" i="9"/>
  <c r="J3502" i="9" s="1"/>
  <c r="M3501" i="9"/>
  <c r="F3501" i="9"/>
  <c r="L3500" i="9"/>
  <c r="F3500" i="9"/>
  <c r="M3499" i="9"/>
  <c r="F3499" i="9"/>
  <c r="L3498" i="9"/>
  <c r="F3498" i="9"/>
  <c r="M3497" i="9"/>
  <c r="F3497" i="9"/>
  <c r="L3496" i="9"/>
  <c r="F3496" i="9"/>
  <c r="M3495" i="9"/>
  <c r="F3495" i="9"/>
  <c r="L3494" i="9"/>
  <c r="F3494" i="9"/>
  <c r="M3493" i="9"/>
  <c r="F3493" i="9"/>
  <c r="L3492" i="9"/>
  <c r="F3492" i="9"/>
  <c r="M3491" i="9"/>
  <c r="F3491" i="9"/>
  <c r="L3490" i="9"/>
  <c r="F3490" i="9"/>
  <c r="M3489" i="9"/>
  <c r="F3489" i="9"/>
  <c r="L3488" i="9"/>
  <c r="F3488" i="9"/>
  <c r="M3487" i="9"/>
  <c r="F3487" i="9"/>
  <c r="L3486" i="9"/>
  <c r="F3486" i="9"/>
  <c r="M3485" i="9"/>
  <c r="F3485" i="9"/>
  <c r="L3484" i="9"/>
  <c r="F3484" i="9"/>
  <c r="M3483" i="9"/>
  <c r="F3483" i="9"/>
  <c r="L3482" i="9"/>
  <c r="F3482" i="9"/>
  <c r="M3481" i="9"/>
  <c r="F3481" i="9"/>
  <c r="L3480" i="9"/>
  <c r="F3480" i="9"/>
  <c r="M3479" i="9"/>
  <c r="F3479" i="9"/>
  <c r="L3478" i="9"/>
  <c r="F3478" i="9"/>
  <c r="M3477" i="9"/>
  <c r="F3477" i="9"/>
  <c r="L3476" i="9"/>
  <c r="F3476" i="9"/>
  <c r="M3475" i="9"/>
  <c r="F3475" i="9"/>
  <c r="L3474" i="9"/>
  <c r="F3474" i="9"/>
  <c r="M3473" i="9"/>
  <c r="F3473" i="9"/>
  <c r="L3472" i="9"/>
  <c r="F3472" i="9"/>
  <c r="M3471" i="9"/>
  <c r="F3471" i="9"/>
  <c r="L3470" i="9"/>
  <c r="F3470" i="9"/>
  <c r="M3469" i="9"/>
  <c r="F3469" i="9"/>
  <c r="L3468" i="9"/>
  <c r="F3468" i="9"/>
  <c r="M3467" i="9"/>
  <c r="F3467" i="9"/>
  <c r="L3466" i="9"/>
  <c r="F3466" i="9"/>
  <c r="M3465" i="9"/>
  <c r="F3465" i="9"/>
  <c r="L3464" i="9"/>
  <c r="F3464" i="9"/>
  <c r="M3463" i="9"/>
  <c r="F3463" i="9"/>
  <c r="L3462" i="9"/>
  <c r="F3462" i="9"/>
  <c r="M3461" i="9"/>
  <c r="F3461" i="9"/>
  <c r="L3460" i="9"/>
  <c r="F3460" i="9"/>
  <c r="M3459" i="9"/>
  <c r="F3459" i="9"/>
  <c r="L3458" i="9"/>
  <c r="F3458" i="9"/>
  <c r="M3457" i="9"/>
  <c r="F3457" i="9"/>
  <c r="L3456" i="9"/>
  <c r="F3456" i="9"/>
  <c r="M3455" i="9"/>
  <c r="F3455" i="9"/>
  <c r="L3454" i="9"/>
  <c r="F3454" i="9"/>
  <c r="M3453" i="9"/>
  <c r="F3453" i="9"/>
  <c r="L3452" i="9"/>
  <c r="F3452" i="9"/>
  <c r="M3451" i="9"/>
  <c r="F3451" i="9"/>
  <c r="L3450" i="9"/>
  <c r="F3450" i="9"/>
  <c r="M3449" i="9"/>
  <c r="F3449" i="9"/>
  <c r="L3448" i="9"/>
  <c r="F3448" i="9"/>
  <c r="M3447" i="9"/>
  <c r="F3447" i="9"/>
  <c r="L3446" i="9"/>
  <c r="F3446" i="9"/>
  <c r="M3445" i="9"/>
  <c r="F3445" i="9"/>
  <c r="L3444" i="9"/>
  <c r="F3444" i="9"/>
  <c r="M3443" i="9"/>
  <c r="F3443" i="9"/>
  <c r="L3442" i="9"/>
  <c r="F3442" i="9"/>
  <c r="M3441" i="9"/>
  <c r="F3441" i="9"/>
  <c r="L3440" i="9"/>
  <c r="F3440" i="9"/>
  <c r="M3439" i="9"/>
  <c r="F3439" i="9"/>
  <c r="L3438" i="9"/>
  <c r="F3438" i="9"/>
  <c r="M3437" i="9"/>
  <c r="F3437" i="9"/>
  <c r="L3436" i="9"/>
  <c r="F3436" i="9"/>
  <c r="M3435" i="9"/>
  <c r="F3435" i="9"/>
  <c r="L3434" i="9"/>
  <c r="F3434" i="9"/>
  <c r="M3433" i="9"/>
  <c r="F3433" i="9"/>
  <c r="L3432" i="9"/>
  <c r="F3432" i="9"/>
  <c r="M3431" i="9"/>
  <c r="F3431" i="9"/>
  <c r="L3430" i="9"/>
  <c r="F3430" i="9"/>
  <c r="M3429" i="9"/>
  <c r="F3429" i="9"/>
  <c r="L3428" i="9"/>
  <c r="F3428" i="9"/>
  <c r="M3427" i="9"/>
  <c r="F3427" i="9"/>
  <c r="L3426" i="9"/>
  <c r="F3426" i="9"/>
  <c r="M3425" i="9"/>
  <c r="K3432" i="9"/>
  <c r="E3431" i="9"/>
  <c r="K3428" i="9"/>
  <c r="I3426" i="9"/>
  <c r="J3426" i="9" s="1"/>
  <c r="E3425" i="9"/>
  <c r="M3424" i="9"/>
  <c r="F3424" i="9"/>
  <c r="I3423" i="9"/>
  <c r="J3423" i="9" s="1"/>
  <c r="K3422" i="9"/>
  <c r="M3421" i="9"/>
  <c r="E3421" i="9"/>
  <c r="M3420" i="9"/>
  <c r="F3420" i="9"/>
  <c r="I3419" i="9"/>
  <c r="J3419" i="9" s="1"/>
  <c r="K3418" i="9"/>
  <c r="M3417" i="9"/>
  <c r="E3417" i="9"/>
  <c r="M3416" i="9"/>
  <c r="F3416" i="9"/>
  <c r="I3415" i="9"/>
  <c r="J3415" i="9" s="1"/>
  <c r="K3414" i="9"/>
  <c r="M3413" i="9"/>
  <c r="E3413" i="9"/>
  <c r="M3412" i="9"/>
  <c r="F3412" i="9"/>
  <c r="I3411" i="9"/>
  <c r="J3411" i="9" s="1"/>
  <c r="K3410" i="9"/>
  <c r="M3409" i="9"/>
  <c r="E3409" i="9"/>
  <c r="M3408" i="9"/>
  <c r="F3408" i="9"/>
  <c r="I3407" i="9"/>
  <c r="J3407" i="9" s="1"/>
  <c r="K3406" i="9"/>
  <c r="M3405" i="9"/>
  <c r="E3405" i="9"/>
  <c r="M3404" i="9"/>
  <c r="F3404" i="9"/>
  <c r="I3403" i="9"/>
  <c r="J3403" i="9" s="1"/>
  <c r="K3402" i="9"/>
  <c r="M3401" i="9"/>
  <c r="E3401" i="9"/>
  <c r="M3400" i="9"/>
  <c r="F3400" i="9"/>
  <c r="I3399" i="9"/>
  <c r="J3399" i="9" s="1"/>
  <c r="K3398" i="9"/>
  <c r="M3397" i="9"/>
  <c r="E3397" i="9"/>
  <c r="M3396" i="9"/>
  <c r="F3396" i="9"/>
  <c r="I3395" i="9"/>
  <c r="J3395" i="9" s="1"/>
  <c r="K3394" i="9"/>
  <c r="M3393" i="9"/>
  <c r="E3393" i="9"/>
  <c r="M3392" i="9"/>
  <c r="F3392" i="9"/>
  <c r="L3391" i="9"/>
  <c r="E3391" i="9"/>
  <c r="K3390" i="9"/>
  <c r="E3390" i="9"/>
  <c r="L3389" i="9"/>
  <c r="E3389" i="9"/>
  <c r="K3388" i="9"/>
  <c r="E3388" i="9"/>
  <c r="L3387" i="9"/>
  <c r="E3387" i="9"/>
  <c r="K3386" i="9"/>
  <c r="E3386" i="9"/>
  <c r="L3385" i="9"/>
  <c r="E3385" i="9"/>
  <c r="K3384" i="9"/>
  <c r="E3384" i="9"/>
  <c r="L3383" i="9"/>
  <c r="E3383" i="9"/>
  <c r="K3382" i="9"/>
  <c r="E3382" i="9"/>
  <c r="L3381" i="9"/>
  <c r="E3381" i="9"/>
  <c r="K3380" i="9"/>
  <c r="E3380" i="9"/>
  <c r="L3379" i="9"/>
  <c r="E3379" i="9"/>
  <c r="K3378" i="9"/>
  <c r="E3378" i="9"/>
  <c r="L3377" i="9"/>
  <c r="E3377" i="9"/>
  <c r="K3376" i="9"/>
  <c r="E3376" i="9"/>
  <c r="L3375" i="9"/>
  <c r="E3375" i="9"/>
  <c r="K3374" i="9"/>
  <c r="E3374" i="9"/>
  <c r="L3373" i="9"/>
  <c r="E3373" i="9"/>
  <c r="K3372" i="9"/>
  <c r="E3372" i="9"/>
  <c r="L3371" i="9"/>
  <c r="E3371" i="9"/>
  <c r="K3370" i="9"/>
  <c r="E3370" i="9"/>
  <c r="L3369" i="9"/>
  <c r="E3369" i="9"/>
  <c r="K3368" i="9"/>
  <c r="E3368" i="9"/>
  <c r="L3367" i="9"/>
  <c r="E3367" i="9"/>
  <c r="K3366" i="9"/>
  <c r="E3366" i="9"/>
  <c r="L3365" i="9"/>
  <c r="E3365" i="9"/>
  <c r="K3364" i="9"/>
  <c r="E3364" i="9"/>
  <c r="L3363" i="9"/>
  <c r="E3363" i="9"/>
  <c r="K3362" i="9"/>
  <c r="E3362" i="9"/>
  <c r="L3361" i="9"/>
  <c r="E3361" i="9"/>
  <c r="K3360" i="9"/>
  <c r="E3360" i="9"/>
  <c r="L3359" i="9"/>
  <c r="E3359" i="9"/>
  <c r="K3358" i="9"/>
  <c r="E3358" i="9"/>
  <c r="L3357" i="9"/>
  <c r="E3357" i="9"/>
  <c r="K3356" i="9"/>
  <c r="E3356" i="9"/>
  <c r="L3355" i="9"/>
  <c r="E3355" i="9"/>
  <c r="K3354" i="9"/>
  <c r="E3354" i="9"/>
  <c r="L3353" i="9"/>
  <c r="E3353" i="9"/>
  <c r="K3352" i="9"/>
  <c r="E3352" i="9"/>
  <c r="L3351" i="9"/>
  <c r="E3351" i="9"/>
  <c r="K3350" i="9"/>
  <c r="E3350" i="9"/>
  <c r="L3349" i="9"/>
  <c r="E3349" i="9"/>
  <c r="K3348" i="9"/>
  <c r="E3348" i="9"/>
  <c r="L3347" i="9"/>
  <c r="E3347" i="9"/>
  <c r="K3346" i="9"/>
  <c r="E3346" i="9"/>
  <c r="L3345" i="9"/>
  <c r="E3345" i="9"/>
  <c r="K3344" i="9"/>
  <c r="E3344" i="9"/>
  <c r="L3343" i="9"/>
  <c r="E3343" i="9"/>
  <c r="K3342" i="9"/>
  <c r="E3342" i="9"/>
  <c r="L3341" i="9"/>
  <c r="E3341" i="9"/>
  <c r="K3340" i="9"/>
  <c r="E3340" i="9"/>
  <c r="L3339" i="9"/>
  <c r="E3339" i="9"/>
  <c r="K3338" i="9"/>
  <c r="E3338" i="9"/>
  <c r="L3337" i="9"/>
  <c r="E3337" i="9"/>
  <c r="K3336" i="9"/>
  <c r="E3336" i="9"/>
  <c r="L3335" i="9"/>
  <c r="E3335" i="9"/>
  <c r="K3334" i="9"/>
  <c r="E3334" i="9"/>
  <c r="L3333" i="9"/>
  <c r="E3333" i="9"/>
  <c r="K3332" i="9"/>
  <c r="E3332" i="9"/>
  <c r="L3331" i="9"/>
  <c r="E3331" i="9"/>
  <c r="K3330" i="9"/>
  <c r="E3330" i="9"/>
  <c r="L3329" i="9"/>
  <c r="E3329" i="9"/>
  <c r="K3328" i="9"/>
  <c r="E3328" i="9"/>
  <c r="L3327" i="9"/>
  <c r="E3327" i="9"/>
  <c r="K3326" i="9"/>
  <c r="E3326" i="9"/>
  <c r="L3325" i="9"/>
  <c r="E3325" i="9"/>
  <c r="K3324" i="9"/>
  <c r="E3324" i="9"/>
  <c r="L3323" i="9"/>
  <c r="E3323" i="9"/>
  <c r="K3322" i="9"/>
  <c r="E3322" i="9"/>
  <c r="L3321" i="9"/>
  <c r="E3321" i="9"/>
  <c r="K3320" i="9"/>
  <c r="E3320" i="9"/>
  <c r="L3319" i="9"/>
  <c r="E3319" i="9"/>
  <c r="K3318" i="9"/>
  <c r="E3318" i="9"/>
  <c r="L3317" i="9"/>
  <c r="E3317" i="9"/>
  <c r="K3316" i="9"/>
  <c r="E3316" i="9"/>
  <c r="L3315" i="9"/>
  <c r="E3315" i="9"/>
  <c r="K3314" i="9"/>
  <c r="E3314" i="9"/>
  <c r="L3313" i="9"/>
  <c r="E3313" i="9"/>
  <c r="K3312" i="9"/>
  <c r="E3312" i="9"/>
  <c r="L3311" i="9"/>
  <c r="E3311" i="9"/>
  <c r="K3310" i="9"/>
  <c r="E3310" i="9"/>
  <c r="L3309" i="9"/>
  <c r="E3309" i="9"/>
  <c r="K3308" i="9"/>
  <c r="E3308" i="9"/>
  <c r="L3307" i="9"/>
  <c r="E3307" i="9"/>
  <c r="K3306" i="9"/>
  <c r="E3306" i="9"/>
  <c r="L3433" i="9"/>
  <c r="E3432" i="9"/>
  <c r="L3429" i="9"/>
  <c r="E3428" i="9"/>
  <c r="L3427" i="9"/>
  <c r="E3426" i="9"/>
  <c r="L3425" i="9"/>
  <c r="L3424" i="9"/>
  <c r="E3424" i="9"/>
  <c r="F3423" i="9"/>
  <c r="I3422" i="9"/>
  <c r="J3422" i="9" s="1"/>
  <c r="L3421" i="9"/>
  <c r="L3420" i="9"/>
  <c r="E3420" i="9"/>
  <c r="F3419" i="9"/>
  <c r="I3418" i="9"/>
  <c r="J3418" i="9" s="1"/>
  <c r="L3417" i="9"/>
  <c r="L3416" i="9"/>
  <c r="E3416" i="9"/>
  <c r="F3415" i="9"/>
  <c r="I3414" i="9"/>
  <c r="J3414" i="9" s="1"/>
  <c r="L3413" i="9"/>
  <c r="L3412" i="9"/>
  <c r="E3412" i="9"/>
  <c r="F3411" i="9"/>
  <c r="I3410" i="9"/>
  <c r="J3410" i="9" s="1"/>
  <c r="L3409" i="9"/>
  <c r="L3408" i="9"/>
  <c r="E3408" i="9"/>
  <c r="F3407" i="9"/>
  <c r="I3406" i="9"/>
  <c r="J3406" i="9" s="1"/>
  <c r="L3405" i="9"/>
  <c r="L3404" i="9"/>
  <c r="E3404" i="9"/>
  <c r="F3403" i="9"/>
  <c r="I3402" i="9"/>
  <c r="J3402" i="9" s="1"/>
  <c r="L3401" i="9"/>
  <c r="L3400" i="9"/>
  <c r="E3400" i="9"/>
  <c r="F3399" i="9"/>
  <c r="I3398" i="9"/>
  <c r="J3398" i="9" s="1"/>
  <c r="L3397" i="9"/>
  <c r="L3396" i="9"/>
  <c r="E3396" i="9"/>
  <c r="F3395" i="9"/>
  <c r="I3394" i="9"/>
  <c r="J3394" i="9" s="1"/>
  <c r="L3393" i="9"/>
  <c r="L3392" i="9"/>
  <c r="E3392" i="9"/>
  <c r="K3391" i="9"/>
  <c r="D3391" i="9"/>
  <c r="D3390" i="9"/>
  <c r="K3389" i="9"/>
  <c r="D3389" i="9"/>
  <c r="D3388" i="9"/>
  <c r="K3387" i="9"/>
  <c r="D3387" i="9"/>
  <c r="D3386" i="9"/>
  <c r="K3385" i="9"/>
  <c r="D3385" i="9"/>
  <c r="D3384" i="9"/>
  <c r="K3383" i="9"/>
  <c r="D3383" i="9"/>
  <c r="D3382" i="9"/>
  <c r="K3381" i="9"/>
  <c r="D3381" i="9"/>
  <c r="D3380" i="9"/>
  <c r="K3379" i="9"/>
  <c r="D3379" i="9"/>
  <c r="D3378" i="9"/>
  <c r="K3377" i="9"/>
  <c r="D3377" i="9"/>
  <c r="D3376" i="9"/>
  <c r="K3375" i="9"/>
  <c r="D3375" i="9"/>
  <c r="D3374" i="9"/>
  <c r="K3373" i="9"/>
  <c r="D3373" i="9"/>
  <c r="D3372" i="9"/>
  <c r="K3371" i="9"/>
  <c r="D3371" i="9"/>
  <c r="D3370" i="9"/>
  <c r="K3369" i="9"/>
  <c r="D3369" i="9"/>
  <c r="D3368" i="9"/>
  <c r="K3367" i="9"/>
  <c r="D3367" i="9"/>
  <c r="D3366" i="9"/>
  <c r="K3365" i="9"/>
  <c r="D3365" i="9"/>
  <c r="D3364" i="9"/>
  <c r="K3363" i="9"/>
  <c r="D3363" i="9"/>
  <c r="D3362" i="9"/>
  <c r="K3361" i="9"/>
  <c r="D3361" i="9"/>
  <c r="D3360" i="9"/>
  <c r="K3359" i="9"/>
  <c r="D3359" i="9"/>
  <c r="D3358" i="9"/>
  <c r="K3357" i="9"/>
  <c r="D3357" i="9"/>
  <c r="D3356" i="9"/>
  <c r="K3355" i="9"/>
  <c r="D3355" i="9"/>
  <c r="D3354" i="9"/>
  <c r="K3353" i="9"/>
  <c r="D3353" i="9"/>
  <c r="D3352" i="9"/>
  <c r="K3351" i="9"/>
  <c r="D3351" i="9"/>
  <c r="D3350" i="9"/>
  <c r="K3349" i="9"/>
  <c r="D3349" i="9"/>
  <c r="D3348" i="9"/>
  <c r="K3347" i="9"/>
  <c r="D3347" i="9"/>
  <c r="D3346" i="9"/>
  <c r="K3345" i="9"/>
  <c r="D3345" i="9"/>
  <c r="D3344" i="9"/>
  <c r="K3343" i="9"/>
  <c r="D3343" i="9"/>
  <c r="D3342" i="9"/>
  <c r="K3341" i="9"/>
  <c r="D3341" i="9"/>
  <c r="D3340" i="9"/>
  <c r="K3339" i="9"/>
  <c r="D3339" i="9"/>
  <c r="D3338" i="9"/>
  <c r="K3337" i="9"/>
  <c r="D3337" i="9"/>
  <c r="D3336" i="9"/>
  <c r="K3335" i="9"/>
  <c r="D3335" i="9"/>
  <c r="D3334" i="9"/>
  <c r="K3333" i="9"/>
  <c r="D3333" i="9"/>
  <c r="D3332" i="9"/>
  <c r="K3331" i="9"/>
  <c r="D3331" i="9"/>
  <c r="D3330" i="9"/>
  <c r="K3329" i="9"/>
  <c r="D3329" i="9"/>
  <c r="D3328" i="9"/>
  <c r="K3327" i="9"/>
  <c r="D3327" i="9"/>
  <c r="D3326" i="9"/>
  <c r="K3325" i="9"/>
  <c r="D3325" i="9"/>
  <c r="D3324" i="9"/>
  <c r="K3323" i="9"/>
  <c r="D3323" i="9"/>
  <c r="D3322" i="9"/>
  <c r="K3321" i="9"/>
  <c r="D3321" i="9"/>
  <c r="D3320" i="9"/>
  <c r="K3319" i="9"/>
  <c r="D3319" i="9"/>
  <c r="D3318" i="9"/>
  <c r="K3317" i="9"/>
  <c r="D3317" i="9"/>
  <c r="D3316" i="9"/>
  <c r="K3315" i="9"/>
  <c r="D3315" i="9"/>
  <c r="D3314" i="9"/>
  <c r="K3313" i="9"/>
  <c r="D3313" i="9"/>
  <c r="D3312" i="9"/>
  <c r="K3311" i="9"/>
  <c r="D3311" i="9"/>
  <c r="D3310" i="9"/>
  <c r="K3309" i="9"/>
  <c r="D3309" i="9"/>
  <c r="D3308" i="9"/>
  <c r="K3307" i="9"/>
  <c r="D3307" i="9"/>
  <c r="D3306" i="9"/>
  <c r="K3305" i="9"/>
  <c r="D3305" i="9"/>
  <c r="D3304" i="9"/>
  <c r="K3303" i="9"/>
  <c r="D3303" i="9"/>
  <c r="D3302" i="9"/>
  <c r="K3301" i="9"/>
  <c r="D3301" i="9"/>
  <c r="D3300" i="9"/>
  <c r="K3299" i="9"/>
  <c r="D3299" i="9"/>
  <c r="D3298" i="9"/>
  <c r="K3297" i="9"/>
  <c r="D3297" i="9"/>
  <c r="D3296" i="9"/>
  <c r="K3295" i="9"/>
  <c r="D3295" i="9"/>
  <c r="D3294" i="9"/>
  <c r="K3293" i="9"/>
  <c r="D3293" i="9"/>
  <c r="D3292" i="9"/>
  <c r="K3291" i="9"/>
  <c r="D3291" i="9"/>
  <c r="D3290" i="9"/>
  <c r="K3289" i="9"/>
  <c r="D3289" i="9"/>
  <c r="D3288" i="9"/>
  <c r="K3287" i="9"/>
  <c r="D3287" i="9"/>
  <c r="D3286" i="9"/>
  <c r="K3285" i="9"/>
  <c r="D3285" i="9"/>
  <c r="D3284" i="9"/>
  <c r="K3283" i="9"/>
  <c r="D3283" i="9"/>
  <c r="D3282" i="9"/>
  <c r="K3281" i="9"/>
  <c r="D3281" i="9"/>
  <c r="D3280" i="9"/>
  <c r="K3279" i="9"/>
  <c r="D3279" i="9"/>
  <c r="D3278" i="9"/>
  <c r="K3277" i="9"/>
  <c r="D3277" i="9"/>
  <c r="D3276" i="9"/>
  <c r="K3275" i="9"/>
  <c r="D3275" i="9"/>
  <c r="D3274" i="9"/>
  <c r="K3273" i="9"/>
  <c r="D3273" i="9"/>
  <c r="D3272" i="9"/>
  <c r="K3271" i="9"/>
  <c r="D3271" i="9"/>
  <c r="D3270" i="9"/>
  <c r="K3269" i="9"/>
  <c r="D3269" i="9"/>
  <c r="D3268" i="9"/>
  <c r="K3267" i="9"/>
  <c r="D3267" i="9"/>
  <c r="D3266" i="9"/>
  <c r="K3265" i="9"/>
  <c r="D3265" i="9"/>
  <c r="D3264" i="9"/>
  <c r="K3263" i="9"/>
  <c r="E3433" i="9"/>
  <c r="K3430" i="9"/>
  <c r="E3429" i="9"/>
  <c r="I3427" i="9"/>
  <c r="J3427" i="9" s="1"/>
  <c r="M3426" i="9"/>
  <c r="I3425" i="9"/>
  <c r="J3425" i="9" s="1"/>
  <c r="K3424" i="9"/>
  <c r="M3423" i="9"/>
  <c r="E3423" i="9"/>
  <c r="M3422" i="9"/>
  <c r="F3422" i="9"/>
  <c r="I3421" i="9"/>
  <c r="J3421" i="9" s="1"/>
  <c r="K3420" i="9"/>
  <c r="M3419" i="9"/>
  <c r="E3419" i="9"/>
  <c r="M3418" i="9"/>
  <c r="F3418" i="9"/>
  <c r="I3417" i="9"/>
  <c r="J3417" i="9" s="1"/>
  <c r="K3416" i="9"/>
  <c r="M3415" i="9"/>
  <c r="E3415" i="9"/>
  <c r="M3414" i="9"/>
  <c r="F3414" i="9"/>
  <c r="I3413" i="9"/>
  <c r="J3413" i="9" s="1"/>
  <c r="K3412" i="9"/>
  <c r="M3411" i="9"/>
  <c r="E3411" i="9"/>
  <c r="M3410" i="9"/>
  <c r="F3410" i="9"/>
  <c r="I3409" i="9"/>
  <c r="J3409" i="9" s="1"/>
  <c r="K3408" i="9"/>
  <c r="M3407" i="9"/>
  <c r="E3407" i="9"/>
  <c r="M3406" i="9"/>
  <c r="F3406" i="9"/>
  <c r="I3405" i="9"/>
  <c r="J3405" i="9" s="1"/>
  <c r="K3404" i="9"/>
  <c r="M3403" i="9"/>
  <c r="E3403" i="9"/>
  <c r="M3402" i="9"/>
  <c r="F3402" i="9"/>
  <c r="I3401" i="9"/>
  <c r="J3401" i="9" s="1"/>
  <c r="K3400" i="9"/>
  <c r="M3399" i="9"/>
  <c r="E3399" i="9"/>
  <c r="M3398" i="9"/>
  <c r="F3398" i="9"/>
  <c r="I3397" i="9"/>
  <c r="J3397" i="9" s="1"/>
  <c r="K3396" i="9"/>
  <c r="M3395" i="9"/>
  <c r="E3395" i="9"/>
  <c r="M3394" i="9"/>
  <c r="F3394" i="9"/>
  <c r="I3393" i="9"/>
  <c r="J3393" i="9" s="1"/>
  <c r="K3392" i="9"/>
  <c r="I3391" i="9"/>
  <c r="J3391" i="9" s="1"/>
  <c r="M3390" i="9"/>
  <c r="I3390" i="9"/>
  <c r="J3390" i="9" s="1"/>
  <c r="I3389" i="9"/>
  <c r="J3389" i="9" s="1"/>
  <c r="M3388" i="9"/>
  <c r="I3388" i="9"/>
  <c r="J3388" i="9" s="1"/>
  <c r="I3387" i="9"/>
  <c r="J3387" i="9" s="1"/>
  <c r="M3386" i="9"/>
  <c r="I3386" i="9"/>
  <c r="J3386" i="9" s="1"/>
  <c r="I3385" i="9"/>
  <c r="J3385" i="9" s="1"/>
  <c r="M3384" i="9"/>
  <c r="I3384" i="9"/>
  <c r="J3384" i="9" s="1"/>
  <c r="I3383" i="9"/>
  <c r="J3383" i="9" s="1"/>
  <c r="M3382" i="9"/>
  <c r="I3382" i="9"/>
  <c r="J3382" i="9" s="1"/>
  <c r="I3381" i="9"/>
  <c r="J3381" i="9" s="1"/>
  <c r="M3380" i="9"/>
  <c r="I3380" i="9"/>
  <c r="J3380" i="9" s="1"/>
  <c r="I3379" i="9"/>
  <c r="J3379" i="9" s="1"/>
  <c r="M3378" i="9"/>
  <c r="I3378" i="9"/>
  <c r="J3378" i="9" s="1"/>
  <c r="I3377" i="9"/>
  <c r="J3377" i="9" s="1"/>
  <c r="M3376" i="9"/>
  <c r="I3376" i="9"/>
  <c r="J3376" i="9" s="1"/>
  <c r="I3375" i="9"/>
  <c r="J3375" i="9" s="1"/>
  <c r="M3374" i="9"/>
  <c r="I3374" i="9"/>
  <c r="J3374" i="9" s="1"/>
  <c r="I3373" i="9"/>
  <c r="J3373" i="9" s="1"/>
  <c r="M3372" i="9"/>
  <c r="I3372" i="9"/>
  <c r="J3372" i="9" s="1"/>
  <c r="I3371" i="9"/>
  <c r="J3371" i="9" s="1"/>
  <c r="M3370" i="9"/>
  <c r="I3370" i="9"/>
  <c r="J3370" i="9" s="1"/>
  <c r="I3369" i="9"/>
  <c r="J3369" i="9" s="1"/>
  <c r="M3368" i="9"/>
  <c r="I3368" i="9"/>
  <c r="J3368" i="9" s="1"/>
  <c r="I3367" i="9"/>
  <c r="J3367" i="9" s="1"/>
  <c r="M3366" i="9"/>
  <c r="I3366" i="9"/>
  <c r="J3366" i="9" s="1"/>
  <c r="I3365" i="9"/>
  <c r="J3365" i="9" s="1"/>
  <c r="M3364" i="9"/>
  <c r="I3364" i="9"/>
  <c r="J3364" i="9" s="1"/>
  <c r="I3363" i="9"/>
  <c r="J3363" i="9" s="1"/>
  <c r="M3362" i="9"/>
  <c r="I3362" i="9"/>
  <c r="J3362" i="9" s="1"/>
  <c r="I3361" i="9"/>
  <c r="J3361" i="9" s="1"/>
  <c r="M3360" i="9"/>
  <c r="I3360" i="9"/>
  <c r="J3360" i="9" s="1"/>
  <c r="I3359" i="9"/>
  <c r="J3359" i="9" s="1"/>
  <c r="M3358" i="9"/>
  <c r="I3358" i="9"/>
  <c r="J3358" i="9" s="1"/>
  <c r="I3357" i="9"/>
  <c r="J3357" i="9" s="1"/>
  <c r="M3356" i="9"/>
  <c r="I3356" i="9"/>
  <c r="J3356" i="9" s="1"/>
  <c r="I3355" i="9"/>
  <c r="J3355" i="9" s="1"/>
  <c r="M3354" i="9"/>
  <c r="I3354" i="9"/>
  <c r="J3354" i="9" s="1"/>
  <c r="I3353" i="9"/>
  <c r="J3353" i="9" s="1"/>
  <c r="M3352" i="9"/>
  <c r="I3352" i="9"/>
  <c r="J3352" i="9" s="1"/>
  <c r="I3351" i="9"/>
  <c r="J3351" i="9" s="1"/>
  <c r="M3350" i="9"/>
  <c r="I3350" i="9"/>
  <c r="J3350" i="9" s="1"/>
  <c r="I3349" i="9"/>
  <c r="J3349" i="9" s="1"/>
  <c r="M3348" i="9"/>
  <c r="I3348" i="9"/>
  <c r="J3348" i="9" s="1"/>
  <c r="I3347" i="9"/>
  <c r="J3347" i="9" s="1"/>
  <c r="M3346" i="9"/>
  <c r="I3346" i="9"/>
  <c r="J3346" i="9" s="1"/>
  <c r="I3345" i="9"/>
  <c r="J3345" i="9" s="1"/>
  <c r="M3344" i="9"/>
  <c r="I3344" i="9"/>
  <c r="J3344" i="9" s="1"/>
  <c r="I3343" i="9"/>
  <c r="J3343" i="9" s="1"/>
  <c r="M3342" i="9"/>
  <c r="I3342" i="9"/>
  <c r="J3342" i="9" s="1"/>
  <c r="I3341" i="9"/>
  <c r="J3341" i="9" s="1"/>
  <c r="M3340" i="9"/>
  <c r="I3340" i="9"/>
  <c r="J3340" i="9" s="1"/>
  <c r="I3339" i="9"/>
  <c r="J3339" i="9" s="1"/>
  <c r="M3338" i="9"/>
  <c r="I3338" i="9"/>
  <c r="J3338" i="9" s="1"/>
  <c r="I3337" i="9"/>
  <c r="J3337" i="9" s="1"/>
  <c r="M3336" i="9"/>
  <c r="I3336" i="9"/>
  <c r="J3336" i="9" s="1"/>
  <c r="I3335" i="9"/>
  <c r="J3335" i="9" s="1"/>
  <c r="M3334" i="9"/>
  <c r="I3334" i="9"/>
  <c r="J3334" i="9" s="1"/>
  <c r="I3333" i="9"/>
  <c r="J3333" i="9" s="1"/>
  <c r="M3332" i="9"/>
  <c r="I3332" i="9"/>
  <c r="J3332" i="9" s="1"/>
  <c r="I3331" i="9"/>
  <c r="J3331" i="9" s="1"/>
  <c r="M3330" i="9"/>
  <c r="I3330" i="9"/>
  <c r="J3330" i="9" s="1"/>
  <c r="I3329" i="9"/>
  <c r="J3329" i="9" s="1"/>
  <c r="M3328" i="9"/>
  <c r="I3328" i="9"/>
  <c r="J3328" i="9" s="1"/>
  <c r="I3327" i="9"/>
  <c r="J3327" i="9" s="1"/>
  <c r="M3326" i="9"/>
  <c r="I3326" i="9"/>
  <c r="J3326" i="9" s="1"/>
  <c r="I3325" i="9"/>
  <c r="J3325" i="9" s="1"/>
  <c r="M3324" i="9"/>
  <c r="I3324" i="9"/>
  <c r="J3324" i="9" s="1"/>
  <c r="I3323" i="9"/>
  <c r="J3323" i="9" s="1"/>
  <c r="M3322" i="9"/>
  <c r="I3322" i="9"/>
  <c r="J3322" i="9" s="1"/>
  <c r="I3321" i="9"/>
  <c r="J3321" i="9" s="1"/>
  <c r="M3320" i="9"/>
  <c r="I3320" i="9"/>
  <c r="J3320" i="9" s="1"/>
  <c r="I3319" i="9"/>
  <c r="J3319" i="9" s="1"/>
  <c r="M3318" i="9"/>
  <c r="I3318" i="9"/>
  <c r="J3318" i="9" s="1"/>
  <c r="I3317" i="9"/>
  <c r="J3317" i="9" s="1"/>
  <c r="M3316" i="9"/>
  <c r="I3316" i="9"/>
  <c r="J3316" i="9" s="1"/>
  <c r="I3315" i="9"/>
  <c r="J3315" i="9" s="1"/>
  <c r="M3314" i="9"/>
  <c r="I3314" i="9"/>
  <c r="J3314" i="9" s="1"/>
  <c r="I3313" i="9"/>
  <c r="J3313" i="9" s="1"/>
  <c r="M3312" i="9"/>
  <c r="I3312" i="9"/>
  <c r="J3312" i="9" s="1"/>
  <c r="I3311" i="9"/>
  <c r="J3311" i="9" s="1"/>
  <c r="M3310" i="9"/>
  <c r="I3310" i="9"/>
  <c r="J3310" i="9" s="1"/>
  <c r="I3309" i="9"/>
  <c r="J3309" i="9" s="1"/>
  <c r="M3308" i="9"/>
  <c r="I3308" i="9"/>
  <c r="J3308" i="9" s="1"/>
  <c r="I3307" i="9"/>
  <c r="J3307" i="9" s="1"/>
  <c r="M3306" i="9"/>
  <c r="L3431" i="9"/>
  <c r="E3430" i="9"/>
  <c r="E3427" i="9"/>
  <c r="K3426" i="9"/>
  <c r="F3425" i="9"/>
  <c r="I3424" i="9"/>
  <c r="J3424" i="9" s="1"/>
  <c r="L3423" i="9"/>
  <c r="L3422" i="9"/>
  <c r="E3422" i="9"/>
  <c r="F3421" i="9"/>
  <c r="I3420" i="9"/>
  <c r="J3420" i="9" s="1"/>
  <c r="L3419" i="9"/>
  <c r="L3418" i="9"/>
  <c r="E3418" i="9"/>
  <c r="F3417" i="9"/>
  <c r="I3416" i="9"/>
  <c r="J3416" i="9" s="1"/>
  <c r="L3415" i="9"/>
  <c r="L3414" i="9"/>
  <c r="E3414" i="9"/>
  <c r="F3413" i="9"/>
  <c r="I3412" i="9"/>
  <c r="J3412" i="9" s="1"/>
  <c r="L3411" i="9"/>
  <c r="L3410" i="9"/>
  <c r="E3410" i="9"/>
  <c r="F3409" i="9"/>
  <c r="I3408" i="9"/>
  <c r="J3408" i="9" s="1"/>
  <c r="L3407" i="9"/>
  <c r="L3406" i="9"/>
  <c r="E3406" i="9"/>
  <c r="F3405" i="9"/>
  <c r="I3404" i="9"/>
  <c r="J3404" i="9" s="1"/>
  <c r="L3403" i="9"/>
  <c r="L3402" i="9"/>
  <c r="E3402" i="9"/>
  <c r="F3401" i="9"/>
  <c r="I3400" i="9"/>
  <c r="J3400" i="9" s="1"/>
  <c r="L3399" i="9"/>
  <c r="L3398" i="9"/>
  <c r="E3398" i="9"/>
  <c r="F3397" i="9"/>
  <c r="I3396" i="9"/>
  <c r="J3396" i="9" s="1"/>
  <c r="L3395" i="9"/>
  <c r="L3394" i="9"/>
  <c r="E3394" i="9"/>
  <c r="F3393" i="9"/>
  <c r="I3392" i="9"/>
  <c r="J3392" i="9" s="1"/>
  <c r="M3391" i="9"/>
  <c r="F3391" i="9"/>
  <c r="L3390" i="9"/>
  <c r="F3390" i="9"/>
  <c r="M3389" i="9"/>
  <c r="F3389" i="9"/>
  <c r="L3388" i="9"/>
  <c r="F3388" i="9"/>
  <c r="M3387" i="9"/>
  <c r="F3387" i="9"/>
  <c r="L3386" i="9"/>
  <c r="F3386" i="9"/>
  <c r="M3385" i="9"/>
  <c r="F3385" i="9"/>
  <c r="L3384" i="9"/>
  <c r="F3384" i="9"/>
  <c r="M3383" i="9"/>
  <c r="F3383" i="9"/>
  <c r="L3382" i="9"/>
  <c r="F3382" i="9"/>
  <c r="M3381" i="9"/>
  <c r="F3381" i="9"/>
  <c r="L3380" i="9"/>
  <c r="F3380" i="9"/>
  <c r="M3379" i="9"/>
  <c r="F3379" i="9"/>
  <c r="L3378" i="9"/>
  <c r="F3378" i="9"/>
  <c r="M3377" i="9"/>
  <c r="F3377" i="9"/>
  <c r="L3376" i="9"/>
  <c r="F3376" i="9"/>
  <c r="M3375" i="9"/>
  <c r="F3375" i="9"/>
  <c r="L3374" i="9"/>
  <c r="F3374" i="9"/>
  <c r="M3373" i="9"/>
  <c r="F3373" i="9"/>
  <c r="L3372" i="9"/>
  <c r="F3372" i="9"/>
  <c r="M3371" i="9"/>
  <c r="F3371" i="9"/>
  <c r="L3370" i="9"/>
  <c r="F3370" i="9"/>
  <c r="M3369" i="9"/>
  <c r="F3369" i="9"/>
  <c r="L3368" i="9"/>
  <c r="F3368" i="9"/>
  <c r="M3367" i="9"/>
  <c r="F3367" i="9"/>
  <c r="L3366" i="9"/>
  <c r="F3366" i="9"/>
  <c r="M3365" i="9"/>
  <c r="F3365" i="9"/>
  <c r="L3364" i="9"/>
  <c r="F3364" i="9"/>
  <c r="M3363" i="9"/>
  <c r="F3363" i="9"/>
  <c r="L3362" i="9"/>
  <c r="F3362" i="9"/>
  <c r="M3361" i="9"/>
  <c r="F3361" i="9"/>
  <c r="L3360" i="9"/>
  <c r="F3360" i="9"/>
  <c r="M3359" i="9"/>
  <c r="F3359" i="9"/>
  <c r="L3358" i="9"/>
  <c r="F3358" i="9"/>
  <c r="M3357" i="9"/>
  <c r="F3357" i="9"/>
  <c r="L3356" i="9"/>
  <c r="F3356" i="9"/>
  <c r="M3355" i="9"/>
  <c r="F3355" i="9"/>
  <c r="L3354" i="9"/>
  <c r="F3354" i="9"/>
  <c r="M3353" i="9"/>
  <c r="F3353" i="9"/>
  <c r="L3352" i="9"/>
  <c r="F3352" i="9"/>
  <c r="M3351" i="9"/>
  <c r="F3351" i="9"/>
  <c r="L3350" i="9"/>
  <c r="F3350" i="9"/>
  <c r="M3349" i="9"/>
  <c r="F3349" i="9"/>
  <c r="L3348" i="9"/>
  <c r="F3348" i="9"/>
  <c r="M3347" i="9"/>
  <c r="F3347" i="9"/>
  <c r="L3346" i="9"/>
  <c r="F3346" i="9"/>
  <c r="M3345" i="9"/>
  <c r="F3345" i="9"/>
  <c r="L3344" i="9"/>
  <c r="F3344" i="9"/>
  <c r="M3343" i="9"/>
  <c r="F3343" i="9"/>
  <c r="L3342" i="9"/>
  <c r="F3342" i="9"/>
  <c r="M3341" i="9"/>
  <c r="F3341" i="9"/>
  <c r="L3340" i="9"/>
  <c r="F3340" i="9"/>
  <c r="M3339" i="9"/>
  <c r="F3339" i="9"/>
  <c r="L3338" i="9"/>
  <c r="F3338" i="9"/>
  <c r="M3337" i="9"/>
  <c r="F3337" i="9"/>
  <c r="L3336" i="9"/>
  <c r="F3336" i="9"/>
  <c r="M3335" i="9"/>
  <c r="F3335" i="9"/>
  <c r="L3334" i="9"/>
  <c r="F3334" i="9"/>
  <c r="M3333" i="9"/>
  <c r="F3333" i="9"/>
  <c r="L3332" i="9"/>
  <c r="F3332" i="9"/>
  <c r="M3331" i="9"/>
  <c r="F3331" i="9"/>
  <c r="L3330" i="9"/>
  <c r="F3330" i="9"/>
  <c r="M3329" i="9"/>
  <c r="F3329" i="9"/>
  <c r="L3328" i="9"/>
  <c r="F3328" i="9"/>
  <c r="M3327" i="9"/>
  <c r="F3327" i="9"/>
  <c r="L3326" i="9"/>
  <c r="F3326" i="9"/>
  <c r="M3325" i="9"/>
  <c r="F3325" i="9"/>
  <c r="L3324" i="9"/>
  <c r="F3324" i="9"/>
  <c r="M3323" i="9"/>
  <c r="F3323" i="9"/>
  <c r="L3322" i="9"/>
  <c r="F3322" i="9"/>
  <c r="M3321" i="9"/>
  <c r="F3321" i="9"/>
  <c r="L3320" i="9"/>
  <c r="F3320" i="9"/>
  <c r="M3319" i="9"/>
  <c r="F3319" i="9"/>
  <c r="L3318" i="9"/>
  <c r="F3318" i="9"/>
  <c r="M3317" i="9"/>
  <c r="F3317" i="9"/>
  <c r="L3316" i="9"/>
  <c r="F3316" i="9"/>
  <c r="M3315" i="9"/>
  <c r="F3315" i="9"/>
  <c r="L3314" i="9"/>
  <c r="F3314" i="9"/>
  <c r="M3313" i="9"/>
  <c r="F3313" i="9"/>
  <c r="L3312" i="9"/>
  <c r="F3312" i="9"/>
  <c r="M3311" i="9"/>
  <c r="F3311" i="9"/>
  <c r="L3310" i="9"/>
  <c r="F3310" i="9"/>
  <c r="M3309" i="9"/>
  <c r="F3309" i="9"/>
  <c r="L3308" i="9"/>
  <c r="F3308" i="9"/>
  <c r="M3307" i="9"/>
  <c r="F3307" i="9"/>
  <c r="L3306" i="9"/>
  <c r="F3306" i="9"/>
  <c r="M3305" i="9"/>
  <c r="F3305" i="9"/>
  <c r="L3304" i="9"/>
  <c r="F3304" i="9"/>
  <c r="M3303" i="9"/>
  <c r="F3303" i="9"/>
  <c r="I3304" i="9"/>
  <c r="J3304" i="9" s="1"/>
  <c r="K3302" i="9"/>
  <c r="M3301" i="9"/>
  <c r="E3301" i="9"/>
  <c r="M3300" i="9"/>
  <c r="F3300" i="9"/>
  <c r="I3299" i="9"/>
  <c r="J3299" i="9" s="1"/>
  <c r="K3298" i="9"/>
  <c r="M3297" i="9"/>
  <c r="E3297" i="9"/>
  <c r="M3296" i="9"/>
  <c r="F3296" i="9"/>
  <c r="I3295" i="9"/>
  <c r="J3295" i="9" s="1"/>
  <c r="K3294" i="9"/>
  <c r="M3293" i="9"/>
  <c r="E3293" i="9"/>
  <c r="M3292" i="9"/>
  <c r="F3292" i="9"/>
  <c r="I3291" i="9"/>
  <c r="J3291" i="9" s="1"/>
  <c r="K3290" i="9"/>
  <c r="M3289" i="9"/>
  <c r="E3289" i="9"/>
  <c r="M3288" i="9"/>
  <c r="F3288" i="9"/>
  <c r="I3287" i="9"/>
  <c r="J3287" i="9" s="1"/>
  <c r="K3286" i="9"/>
  <c r="M3285" i="9"/>
  <c r="E3285" i="9"/>
  <c r="M3284" i="9"/>
  <c r="F3284" i="9"/>
  <c r="I3283" i="9"/>
  <c r="J3283" i="9" s="1"/>
  <c r="K3282" i="9"/>
  <c r="M3281" i="9"/>
  <c r="E3281" i="9"/>
  <c r="M3280" i="9"/>
  <c r="F3280" i="9"/>
  <c r="I3279" i="9"/>
  <c r="J3279" i="9" s="1"/>
  <c r="K3278" i="9"/>
  <c r="M3277" i="9"/>
  <c r="E3277" i="9"/>
  <c r="M3276" i="9"/>
  <c r="F3276" i="9"/>
  <c r="I3275" i="9"/>
  <c r="J3275" i="9" s="1"/>
  <c r="K3274" i="9"/>
  <c r="M3273" i="9"/>
  <c r="E3273" i="9"/>
  <c r="M3272" i="9"/>
  <c r="F3272" i="9"/>
  <c r="I3271" i="9"/>
  <c r="J3271" i="9" s="1"/>
  <c r="K3270" i="9"/>
  <c r="M3269" i="9"/>
  <c r="E3269" i="9"/>
  <c r="M3268" i="9"/>
  <c r="F3268" i="9"/>
  <c r="I3267" i="9"/>
  <c r="J3267" i="9" s="1"/>
  <c r="K3266" i="9"/>
  <c r="M3265" i="9"/>
  <c r="E3265" i="9"/>
  <c r="M3264" i="9"/>
  <c r="F3264" i="9"/>
  <c r="I3263" i="9"/>
  <c r="J3263" i="9" s="1"/>
  <c r="M3262" i="9"/>
  <c r="I3262" i="9"/>
  <c r="J3262" i="9" s="1"/>
  <c r="I3261" i="9"/>
  <c r="J3261" i="9" s="1"/>
  <c r="M3260" i="9"/>
  <c r="I3260" i="9"/>
  <c r="J3260" i="9" s="1"/>
  <c r="I3259" i="9"/>
  <c r="J3259" i="9" s="1"/>
  <c r="M3258" i="9"/>
  <c r="I3258" i="9"/>
  <c r="J3258" i="9" s="1"/>
  <c r="I3257" i="9"/>
  <c r="J3257" i="9" s="1"/>
  <c r="M3256" i="9"/>
  <c r="I3256" i="9"/>
  <c r="J3256" i="9" s="1"/>
  <c r="I3255" i="9"/>
  <c r="J3255" i="9" s="1"/>
  <c r="M3254" i="9"/>
  <c r="I3254" i="9"/>
  <c r="J3254" i="9" s="1"/>
  <c r="I3253" i="9"/>
  <c r="J3253" i="9" s="1"/>
  <c r="M3252" i="9"/>
  <c r="I3252" i="9"/>
  <c r="J3252" i="9" s="1"/>
  <c r="I3251" i="9"/>
  <c r="J3251" i="9" s="1"/>
  <c r="M3250" i="9"/>
  <c r="I3250" i="9"/>
  <c r="J3250" i="9" s="1"/>
  <c r="I3249" i="9"/>
  <c r="J3249" i="9" s="1"/>
  <c r="M3248" i="9"/>
  <c r="I3248" i="9"/>
  <c r="J3248" i="9" s="1"/>
  <c r="I3247" i="9"/>
  <c r="J3247" i="9" s="1"/>
  <c r="M3246" i="9"/>
  <c r="I3246" i="9"/>
  <c r="J3246" i="9" s="1"/>
  <c r="I3245" i="9"/>
  <c r="J3245" i="9" s="1"/>
  <c r="M3244" i="9"/>
  <c r="I3244" i="9"/>
  <c r="J3244" i="9" s="1"/>
  <c r="I3243" i="9"/>
  <c r="J3243" i="9" s="1"/>
  <c r="M3242" i="9"/>
  <c r="I3242" i="9"/>
  <c r="J3242" i="9" s="1"/>
  <c r="I3241" i="9"/>
  <c r="J3241" i="9" s="1"/>
  <c r="M3240" i="9"/>
  <c r="I3240" i="9"/>
  <c r="J3240" i="9" s="1"/>
  <c r="I3239" i="9"/>
  <c r="J3239" i="9" s="1"/>
  <c r="M3238" i="9"/>
  <c r="I3238" i="9"/>
  <c r="J3238" i="9" s="1"/>
  <c r="I3237" i="9"/>
  <c r="J3237" i="9" s="1"/>
  <c r="M3236" i="9"/>
  <c r="I3236" i="9"/>
  <c r="J3236" i="9" s="1"/>
  <c r="I3235" i="9"/>
  <c r="J3235" i="9" s="1"/>
  <c r="M3234" i="9"/>
  <c r="I3234" i="9"/>
  <c r="J3234" i="9" s="1"/>
  <c r="I3233" i="9"/>
  <c r="J3233" i="9" s="1"/>
  <c r="M3232" i="9"/>
  <c r="I3232" i="9"/>
  <c r="J3232" i="9" s="1"/>
  <c r="I3231" i="9"/>
  <c r="J3231" i="9" s="1"/>
  <c r="M3230" i="9"/>
  <c r="I3230" i="9"/>
  <c r="J3230" i="9" s="1"/>
  <c r="I3229" i="9"/>
  <c r="J3229" i="9" s="1"/>
  <c r="M3228" i="9"/>
  <c r="I3228" i="9"/>
  <c r="J3228" i="9" s="1"/>
  <c r="I3227" i="9"/>
  <c r="J3227" i="9" s="1"/>
  <c r="M3226" i="9"/>
  <c r="I3226" i="9"/>
  <c r="J3226" i="9" s="1"/>
  <c r="I3225" i="9"/>
  <c r="J3225" i="9" s="1"/>
  <c r="M3224" i="9"/>
  <c r="I3224" i="9"/>
  <c r="J3224" i="9" s="1"/>
  <c r="I3223" i="9"/>
  <c r="J3223" i="9" s="1"/>
  <c r="M3222" i="9"/>
  <c r="I3222" i="9"/>
  <c r="J3222" i="9" s="1"/>
  <c r="I3221" i="9"/>
  <c r="J3221" i="9" s="1"/>
  <c r="M3220" i="9"/>
  <c r="I3220" i="9"/>
  <c r="J3220" i="9" s="1"/>
  <c r="I3219" i="9"/>
  <c r="J3219" i="9" s="1"/>
  <c r="M3218" i="9"/>
  <c r="I3218" i="9"/>
  <c r="J3218" i="9" s="1"/>
  <c r="I3217" i="9"/>
  <c r="J3217" i="9" s="1"/>
  <c r="M3216" i="9"/>
  <c r="I3216" i="9"/>
  <c r="J3216" i="9" s="1"/>
  <c r="I3215" i="9"/>
  <c r="J3215" i="9" s="1"/>
  <c r="M3214" i="9"/>
  <c r="I3214" i="9"/>
  <c r="J3214" i="9" s="1"/>
  <c r="I3213" i="9"/>
  <c r="J3213" i="9" s="1"/>
  <c r="M3212" i="9"/>
  <c r="I3212" i="9"/>
  <c r="J3212" i="9" s="1"/>
  <c r="I3211" i="9"/>
  <c r="J3211" i="9" s="1"/>
  <c r="M3210" i="9"/>
  <c r="I3210" i="9"/>
  <c r="J3210" i="9" s="1"/>
  <c r="I3209" i="9"/>
  <c r="J3209" i="9" s="1"/>
  <c r="M3208" i="9"/>
  <c r="I3208" i="9"/>
  <c r="J3208" i="9" s="1"/>
  <c r="I3207" i="9"/>
  <c r="J3207" i="9" s="1"/>
  <c r="M3206" i="9"/>
  <c r="I3206" i="9"/>
  <c r="J3206" i="9" s="1"/>
  <c r="I3205" i="9"/>
  <c r="J3205" i="9" s="1"/>
  <c r="M3204" i="9"/>
  <c r="I3204" i="9"/>
  <c r="J3204" i="9" s="1"/>
  <c r="I3203" i="9"/>
  <c r="J3203" i="9" s="1"/>
  <c r="M3202" i="9"/>
  <c r="I3202" i="9"/>
  <c r="J3202" i="9" s="1"/>
  <c r="I3201" i="9"/>
  <c r="J3201" i="9" s="1"/>
  <c r="M3200" i="9"/>
  <c r="I3200" i="9"/>
  <c r="J3200" i="9" s="1"/>
  <c r="I3199" i="9"/>
  <c r="J3199" i="9" s="1"/>
  <c r="M3198" i="9"/>
  <c r="I3198" i="9"/>
  <c r="J3198" i="9" s="1"/>
  <c r="I3197" i="9"/>
  <c r="J3197" i="9" s="1"/>
  <c r="M3196" i="9"/>
  <c r="I3196" i="9"/>
  <c r="J3196" i="9" s="1"/>
  <c r="I3195" i="9"/>
  <c r="J3195" i="9" s="1"/>
  <c r="M3194" i="9"/>
  <c r="I3194" i="9"/>
  <c r="J3194" i="9" s="1"/>
  <c r="I3193" i="9"/>
  <c r="J3193" i="9" s="1"/>
  <c r="M3192" i="9"/>
  <c r="I3192" i="9"/>
  <c r="J3192" i="9" s="1"/>
  <c r="I3191" i="9"/>
  <c r="J3191" i="9" s="1"/>
  <c r="M3190" i="9"/>
  <c r="I3190" i="9"/>
  <c r="J3190" i="9" s="1"/>
  <c r="I3189" i="9"/>
  <c r="J3189" i="9" s="1"/>
  <c r="M3188" i="9"/>
  <c r="I3188" i="9"/>
  <c r="J3188" i="9" s="1"/>
  <c r="I3187" i="9"/>
  <c r="J3187" i="9" s="1"/>
  <c r="M3186" i="9"/>
  <c r="I3186" i="9"/>
  <c r="J3186" i="9" s="1"/>
  <c r="I3185" i="9"/>
  <c r="J3185" i="9" s="1"/>
  <c r="M3184" i="9"/>
  <c r="I3184" i="9"/>
  <c r="J3184" i="9" s="1"/>
  <c r="I3183" i="9"/>
  <c r="J3183" i="9" s="1"/>
  <c r="M3182" i="9"/>
  <c r="I3182" i="9"/>
  <c r="J3182" i="9" s="1"/>
  <c r="I3181" i="9"/>
  <c r="J3181" i="9" s="1"/>
  <c r="M3180" i="9"/>
  <c r="I3180" i="9"/>
  <c r="J3180" i="9" s="1"/>
  <c r="I3179" i="9"/>
  <c r="J3179" i="9" s="1"/>
  <c r="M3178" i="9"/>
  <c r="I3178" i="9"/>
  <c r="J3178" i="9" s="1"/>
  <c r="I3177" i="9"/>
  <c r="J3177" i="9" s="1"/>
  <c r="M3176" i="9"/>
  <c r="I3176" i="9"/>
  <c r="J3176" i="9" s="1"/>
  <c r="I3175" i="9"/>
  <c r="J3175" i="9" s="1"/>
  <c r="M3174" i="9"/>
  <c r="I3174" i="9"/>
  <c r="J3174" i="9" s="1"/>
  <c r="I3173" i="9"/>
  <c r="J3173" i="9" s="1"/>
  <c r="M3172" i="9"/>
  <c r="I3172" i="9"/>
  <c r="J3172" i="9" s="1"/>
  <c r="I3171" i="9"/>
  <c r="J3171" i="9" s="1"/>
  <c r="M3170" i="9"/>
  <c r="I3170" i="9"/>
  <c r="J3170" i="9" s="1"/>
  <c r="I3169" i="9"/>
  <c r="J3169" i="9" s="1"/>
  <c r="M3168" i="9"/>
  <c r="I3168" i="9"/>
  <c r="J3168" i="9" s="1"/>
  <c r="I3167" i="9"/>
  <c r="J3167" i="9" s="1"/>
  <c r="M3166" i="9"/>
  <c r="I3166" i="9"/>
  <c r="J3166" i="9" s="1"/>
  <c r="I3165" i="9"/>
  <c r="J3165" i="9" s="1"/>
  <c r="M3164" i="9"/>
  <c r="I3164" i="9"/>
  <c r="J3164" i="9" s="1"/>
  <c r="I3163" i="9"/>
  <c r="J3163" i="9" s="1"/>
  <c r="M3162" i="9"/>
  <c r="I3162" i="9"/>
  <c r="J3162" i="9" s="1"/>
  <c r="I3161" i="9"/>
  <c r="J3161" i="9" s="1"/>
  <c r="M3160" i="9"/>
  <c r="I3160" i="9"/>
  <c r="J3160" i="9" s="1"/>
  <c r="I3159" i="9"/>
  <c r="J3159" i="9" s="1"/>
  <c r="M3158" i="9"/>
  <c r="I3158" i="9"/>
  <c r="J3158" i="9" s="1"/>
  <c r="I3157" i="9"/>
  <c r="J3157" i="9" s="1"/>
  <c r="M3156" i="9"/>
  <c r="I3156" i="9"/>
  <c r="J3156" i="9" s="1"/>
  <c r="I3155" i="9"/>
  <c r="J3155" i="9" s="1"/>
  <c r="M3154" i="9"/>
  <c r="I3154" i="9"/>
  <c r="J3154" i="9" s="1"/>
  <c r="I3153" i="9"/>
  <c r="J3153" i="9" s="1"/>
  <c r="M3152" i="9"/>
  <c r="I3152" i="9"/>
  <c r="J3152" i="9" s="1"/>
  <c r="I3151" i="9"/>
  <c r="J3151" i="9" s="1"/>
  <c r="M3150" i="9"/>
  <c r="I3150" i="9"/>
  <c r="J3150" i="9" s="1"/>
  <c r="I3149" i="9"/>
  <c r="J3149" i="9" s="1"/>
  <c r="M3148" i="9"/>
  <c r="I3148" i="9"/>
  <c r="J3148" i="9" s="1"/>
  <c r="I3147" i="9"/>
  <c r="J3147" i="9" s="1"/>
  <c r="M3146" i="9"/>
  <c r="I3146" i="9"/>
  <c r="J3146" i="9" s="1"/>
  <c r="I3145" i="9"/>
  <c r="J3145" i="9" s="1"/>
  <c r="M3144" i="9"/>
  <c r="I3144" i="9"/>
  <c r="J3144" i="9" s="1"/>
  <c r="I3143" i="9"/>
  <c r="J3143" i="9" s="1"/>
  <c r="M3142" i="9"/>
  <c r="I3142" i="9"/>
  <c r="J3142" i="9" s="1"/>
  <c r="I3141" i="9"/>
  <c r="J3141" i="9" s="1"/>
  <c r="M3140" i="9"/>
  <c r="I3140" i="9"/>
  <c r="J3140" i="9" s="1"/>
  <c r="I3139" i="9"/>
  <c r="J3139" i="9" s="1"/>
  <c r="M3138" i="9"/>
  <c r="I3138" i="9"/>
  <c r="J3138" i="9" s="1"/>
  <c r="I3137" i="9"/>
  <c r="J3137" i="9" s="1"/>
  <c r="M3136" i="9"/>
  <c r="I3136" i="9"/>
  <c r="J3136" i="9" s="1"/>
  <c r="I3135" i="9"/>
  <c r="J3135" i="9" s="1"/>
  <c r="M3134" i="9"/>
  <c r="I3134" i="9"/>
  <c r="J3134" i="9" s="1"/>
  <c r="I3133" i="9"/>
  <c r="J3133" i="9" s="1"/>
  <c r="M3132" i="9"/>
  <c r="I3132" i="9"/>
  <c r="J3132" i="9" s="1"/>
  <c r="I3306" i="9"/>
  <c r="J3306" i="9" s="1"/>
  <c r="L3305" i="9"/>
  <c r="E3304" i="9"/>
  <c r="L3303" i="9"/>
  <c r="I3302" i="9"/>
  <c r="J3302" i="9" s="1"/>
  <c r="L3301" i="9"/>
  <c r="L3300" i="9"/>
  <c r="E3300" i="9"/>
  <c r="F3299" i="9"/>
  <c r="I3298" i="9"/>
  <c r="J3298" i="9" s="1"/>
  <c r="L3297" i="9"/>
  <c r="L3296" i="9"/>
  <c r="E3296" i="9"/>
  <c r="F3295" i="9"/>
  <c r="I3294" i="9"/>
  <c r="J3294" i="9" s="1"/>
  <c r="L3293" i="9"/>
  <c r="L3292" i="9"/>
  <c r="E3292" i="9"/>
  <c r="F3291" i="9"/>
  <c r="I3290" i="9"/>
  <c r="J3290" i="9" s="1"/>
  <c r="L3289" i="9"/>
  <c r="L3288" i="9"/>
  <c r="E3288" i="9"/>
  <c r="F3287" i="9"/>
  <c r="I3286" i="9"/>
  <c r="J3286" i="9" s="1"/>
  <c r="L3285" i="9"/>
  <c r="L3284" i="9"/>
  <c r="E3284" i="9"/>
  <c r="F3283" i="9"/>
  <c r="I3282" i="9"/>
  <c r="J3282" i="9" s="1"/>
  <c r="L3281" i="9"/>
  <c r="L3280" i="9"/>
  <c r="E3280" i="9"/>
  <c r="F3279" i="9"/>
  <c r="I3278" i="9"/>
  <c r="J3278" i="9" s="1"/>
  <c r="L3277" i="9"/>
  <c r="L3276" i="9"/>
  <c r="E3276" i="9"/>
  <c r="F3275" i="9"/>
  <c r="I3274" i="9"/>
  <c r="J3274" i="9" s="1"/>
  <c r="L3273" i="9"/>
  <c r="L3272" i="9"/>
  <c r="E3272" i="9"/>
  <c r="F3271" i="9"/>
  <c r="I3270" i="9"/>
  <c r="J3270" i="9" s="1"/>
  <c r="L3269" i="9"/>
  <c r="L3268" i="9"/>
  <c r="E3268" i="9"/>
  <c r="F3267" i="9"/>
  <c r="I3266" i="9"/>
  <c r="J3266" i="9" s="1"/>
  <c r="L3265" i="9"/>
  <c r="L3264" i="9"/>
  <c r="E3264" i="9"/>
  <c r="F3263" i="9"/>
  <c r="L3262" i="9"/>
  <c r="F3262" i="9"/>
  <c r="M3261" i="9"/>
  <c r="F3261" i="9"/>
  <c r="L3260" i="9"/>
  <c r="F3260" i="9"/>
  <c r="M3259" i="9"/>
  <c r="F3259" i="9"/>
  <c r="L3258" i="9"/>
  <c r="F3258" i="9"/>
  <c r="M3257" i="9"/>
  <c r="F3257" i="9"/>
  <c r="L3256" i="9"/>
  <c r="F3256" i="9"/>
  <c r="M3255" i="9"/>
  <c r="F3255" i="9"/>
  <c r="L3254" i="9"/>
  <c r="F3254" i="9"/>
  <c r="M3253" i="9"/>
  <c r="F3253" i="9"/>
  <c r="L3252" i="9"/>
  <c r="F3252" i="9"/>
  <c r="M3251" i="9"/>
  <c r="F3251" i="9"/>
  <c r="L3250" i="9"/>
  <c r="F3250" i="9"/>
  <c r="M3249" i="9"/>
  <c r="F3249" i="9"/>
  <c r="L3248" i="9"/>
  <c r="F3248" i="9"/>
  <c r="M3247" i="9"/>
  <c r="F3247" i="9"/>
  <c r="L3246" i="9"/>
  <c r="F3246" i="9"/>
  <c r="M3245" i="9"/>
  <c r="F3245" i="9"/>
  <c r="L3244" i="9"/>
  <c r="F3244" i="9"/>
  <c r="M3243" i="9"/>
  <c r="F3243" i="9"/>
  <c r="L3242" i="9"/>
  <c r="F3242" i="9"/>
  <c r="M3241" i="9"/>
  <c r="F3241" i="9"/>
  <c r="L3240" i="9"/>
  <c r="F3240" i="9"/>
  <c r="M3239" i="9"/>
  <c r="F3239" i="9"/>
  <c r="L3238" i="9"/>
  <c r="F3238" i="9"/>
  <c r="M3237" i="9"/>
  <c r="F3237" i="9"/>
  <c r="L3236" i="9"/>
  <c r="F3236" i="9"/>
  <c r="M3235" i="9"/>
  <c r="F3235" i="9"/>
  <c r="L3234" i="9"/>
  <c r="F3234" i="9"/>
  <c r="M3233" i="9"/>
  <c r="F3233" i="9"/>
  <c r="L3232" i="9"/>
  <c r="F3232" i="9"/>
  <c r="M3231" i="9"/>
  <c r="F3231" i="9"/>
  <c r="L3230" i="9"/>
  <c r="F3230" i="9"/>
  <c r="M3229" i="9"/>
  <c r="F3229" i="9"/>
  <c r="L3228" i="9"/>
  <c r="F3228" i="9"/>
  <c r="M3227" i="9"/>
  <c r="F3227" i="9"/>
  <c r="L3226" i="9"/>
  <c r="F3226" i="9"/>
  <c r="M3225" i="9"/>
  <c r="F3225" i="9"/>
  <c r="L3224" i="9"/>
  <c r="F3224" i="9"/>
  <c r="M3223" i="9"/>
  <c r="F3223" i="9"/>
  <c r="L3222" i="9"/>
  <c r="F3222" i="9"/>
  <c r="M3221" i="9"/>
  <c r="F3221" i="9"/>
  <c r="L3220" i="9"/>
  <c r="F3220" i="9"/>
  <c r="M3219" i="9"/>
  <c r="F3219" i="9"/>
  <c r="L3218" i="9"/>
  <c r="F3218" i="9"/>
  <c r="M3217" i="9"/>
  <c r="F3217" i="9"/>
  <c r="L3216" i="9"/>
  <c r="F3216" i="9"/>
  <c r="M3215" i="9"/>
  <c r="F3215" i="9"/>
  <c r="L3214" i="9"/>
  <c r="F3214" i="9"/>
  <c r="M3213" i="9"/>
  <c r="F3213" i="9"/>
  <c r="L3212" i="9"/>
  <c r="F3212" i="9"/>
  <c r="M3211" i="9"/>
  <c r="F3211" i="9"/>
  <c r="L3210" i="9"/>
  <c r="F3210" i="9"/>
  <c r="M3209" i="9"/>
  <c r="F3209" i="9"/>
  <c r="L3208" i="9"/>
  <c r="F3208" i="9"/>
  <c r="M3207" i="9"/>
  <c r="F3207" i="9"/>
  <c r="L3206" i="9"/>
  <c r="F3206" i="9"/>
  <c r="M3205" i="9"/>
  <c r="F3205" i="9"/>
  <c r="L3204" i="9"/>
  <c r="F3204" i="9"/>
  <c r="M3203" i="9"/>
  <c r="F3203" i="9"/>
  <c r="L3202" i="9"/>
  <c r="F3202" i="9"/>
  <c r="M3201" i="9"/>
  <c r="F3201" i="9"/>
  <c r="L3200" i="9"/>
  <c r="F3200" i="9"/>
  <c r="M3199" i="9"/>
  <c r="F3199" i="9"/>
  <c r="L3198" i="9"/>
  <c r="F3198" i="9"/>
  <c r="M3197" i="9"/>
  <c r="F3197" i="9"/>
  <c r="L3196" i="9"/>
  <c r="F3196" i="9"/>
  <c r="M3195" i="9"/>
  <c r="F3195" i="9"/>
  <c r="L3194" i="9"/>
  <c r="F3194" i="9"/>
  <c r="M3193" i="9"/>
  <c r="F3193" i="9"/>
  <c r="L3192" i="9"/>
  <c r="F3192" i="9"/>
  <c r="M3191" i="9"/>
  <c r="F3191" i="9"/>
  <c r="L3190" i="9"/>
  <c r="F3190" i="9"/>
  <c r="M3189" i="9"/>
  <c r="F3189" i="9"/>
  <c r="L3188" i="9"/>
  <c r="F3188" i="9"/>
  <c r="M3187" i="9"/>
  <c r="F3187" i="9"/>
  <c r="L3186" i="9"/>
  <c r="F3186" i="9"/>
  <c r="M3185" i="9"/>
  <c r="F3185" i="9"/>
  <c r="L3184" i="9"/>
  <c r="F3184" i="9"/>
  <c r="M3183" i="9"/>
  <c r="F3183" i="9"/>
  <c r="L3182" i="9"/>
  <c r="F3182" i="9"/>
  <c r="M3181" i="9"/>
  <c r="F3181" i="9"/>
  <c r="L3180" i="9"/>
  <c r="F3180" i="9"/>
  <c r="M3179" i="9"/>
  <c r="F3179" i="9"/>
  <c r="L3178" i="9"/>
  <c r="F3178" i="9"/>
  <c r="M3177" i="9"/>
  <c r="F3177" i="9"/>
  <c r="L3176" i="9"/>
  <c r="F3176" i="9"/>
  <c r="M3175" i="9"/>
  <c r="F3175" i="9"/>
  <c r="L3174" i="9"/>
  <c r="F3174" i="9"/>
  <c r="M3173" i="9"/>
  <c r="F3173" i="9"/>
  <c r="L3172" i="9"/>
  <c r="F3172" i="9"/>
  <c r="M3171" i="9"/>
  <c r="F3171" i="9"/>
  <c r="L3170" i="9"/>
  <c r="F3170" i="9"/>
  <c r="M3169" i="9"/>
  <c r="F3169" i="9"/>
  <c r="L3168" i="9"/>
  <c r="F3168" i="9"/>
  <c r="M3167" i="9"/>
  <c r="F3167" i="9"/>
  <c r="L3166" i="9"/>
  <c r="F3166" i="9"/>
  <c r="M3165" i="9"/>
  <c r="F3165" i="9"/>
  <c r="L3164" i="9"/>
  <c r="F3164" i="9"/>
  <c r="M3163" i="9"/>
  <c r="F3163" i="9"/>
  <c r="L3162" i="9"/>
  <c r="F3162" i="9"/>
  <c r="M3161" i="9"/>
  <c r="F3161" i="9"/>
  <c r="L3160" i="9"/>
  <c r="F3160" i="9"/>
  <c r="M3159" i="9"/>
  <c r="F3159" i="9"/>
  <c r="L3158" i="9"/>
  <c r="F3158" i="9"/>
  <c r="M3157" i="9"/>
  <c r="F3157" i="9"/>
  <c r="L3156" i="9"/>
  <c r="F3156" i="9"/>
  <c r="M3155" i="9"/>
  <c r="F3155" i="9"/>
  <c r="L3154" i="9"/>
  <c r="F3154" i="9"/>
  <c r="M3153" i="9"/>
  <c r="F3153" i="9"/>
  <c r="L3152" i="9"/>
  <c r="F3152" i="9"/>
  <c r="M3151" i="9"/>
  <c r="F3151" i="9"/>
  <c r="L3150" i="9"/>
  <c r="F3150" i="9"/>
  <c r="M3149" i="9"/>
  <c r="F3149" i="9"/>
  <c r="L3148" i="9"/>
  <c r="F3148" i="9"/>
  <c r="M3147" i="9"/>
  <c r="F3147" i="9"/>
  <c r="L3146" i="9"/>
  <c r="F3146" i="9"/>
  <c r="M3145" i="9"/>
  <c r="F3145" i="9"/>
  <c r="L3144" i="9"/>
  <c r="F3144" i="9"/>
  <c r="M3143" i="9"/>
  <c r="F3143" i="9"/>
  <c r="L3142" i="9"/>
  <c r="F3142" i="9"/>
  <c r="M3141" i="9"/>
  <c r="F3141" i="9"/>
  <c r="L3140" i="9"/>
  <c r="F3140" i="9"/>
  <c r="M3139" i="9"/>
  <c r="F3139" i="9"/>
  <c r="L3138" i="9"/>
  <c r="F3138" i="9"/>
  <c r="M3137" i="9"/>
  <c r="F3137" i="9"/>
  <c r="L3136" i="9"/>
  <c r="F3136" i="9"/>
  <c r="M3135" i="9"/>
  <c r="F3135" i="9"/>
  <c r="L3134" i="9"/>
  <c r="F3134" i="9"/>
  <c r="M3133" i="9"/>
  <c r="F3133" i="9"/>
  <c r="L3132" i="9"/>
  <c r="F3132" i="9"/>
  <c r="M3131" i="9"/>
  <c r="F3131" i="9"/>
  <c r="L3130" i="9"/>
  <c r="F3130" i="9"/>
  <c r="M3129" i="9"/>
  <c r="F3129" i="9"/>
  <c r="L3128" i="9"/>
  <c r="F3128" i="9"/>
  <c r="M3127" i="9"/>
  <c r="F3127" i="9"/>
  <c r="L3126" i="9"/>
  <c r="I3305" i="9"/>
  <c r="J3305" i="9" s="1"/>
  <c r="M3304" i="9"/>
  <c r="I3303" i="9"/>
  <c r="J3303" i="9" s="1"/>
  <c r="M3302" i="9"/>
  <c r="F3302" i="9"/>
  <c r="I3301" i="9"/>
  <c r="J3301" i="9" s="1"/>
  <c r="K3300" i="9"/>
  <c r="M3299" i="9"/>
  <c r="E3299" i="9"/>
  <c r="M3298" i="9"/>
  <c r="F3298" i="9"/>
  <c r="I3297" i="9"/>
  <c r="J3297" i="9" s="1"/>
  <c r="K3296" i="9"/>
  <c r="M3295" i="9"/>
  <c r="E3295" i="9"/>
  <c r="M3294" i="9"/>
  <c r="F3294" i="9"/>
  <c r="I3293" i="9"/>
  <c r="J3293" i="9" s="1"/>
  <c r="K3292" i="9"/>
  <c r="M3291" i="9"/>
  <c r="E3291" i="9"/>
  <c r="M3290" i="9"/>
  <c r="F3290" i="9"/>
  <c r="I3289" i="9"/>
  <c r="J3289" i="9" s="1"/>
  <c r="K3288" i="9"/>
  <c r="M3287" i="9"/>
  <c r="E3287" i="9"/>
  <c r="M3286" i="9"/>
  <c r="F3286" i="9"/>
  <c r="I3285" i="9"/>
  <c r="J3285" i="9" s="1"/>
  <c r="K3284" i="9"/>
  <c r="M3283" i="9"/>
  <c r="E3283" i="9"/>
  <c r="M3282" i="9"/>
  <c r="F3282" i="9"/>
  <c r="I3281" i="9"/>
  <c r="J3281" i="9" s="1"/>
  <c r="K3280" i="9"/>
  <c r="M3279" i="9"/>
  <c r="E3279" i="9"/>
  <c r="M3278" i="9"/>
  <c r="F3278" i="9"/>
  <c r="I3277" i="9"/>
  <c r="J3277" i="9" s="1"/>
  <c r="K3276" i="9"/>
  <c r="M3275" i="9"/>
  <c r="E3275" i="9"/>
  <c r="M3274" i="9"/>
  <c r="F3274" i="9"/>
  <c r="I3273" i="9"/>
  <c r="J3273" i="9" s="1"/>
  <c r="K3272" i="9"/>
  <c r="M3271" i="9"/>
  <c r="E3271" i="9"/>
  <c r="M3270" i="9"/>
  <c r="F3270" i="9"/>
  <c r="I3269" i="9"/>
  <c r="J3269" i="9" s="1"/>
  <c r="K3268" i="9"/>
  <c r="M3267" i="9"/>
  <c r="E3267" i="9"/>
  <c r="M3266" i="9"/>
  <c r="F3266" i="9"/>
  <c r="I3265" i="9"/>
  <c r="J3265" i="9" s="1"/>
  <c r="K3264" i="9"/>
  <c r="M3263" i="9"/>
  <c r="E3263" i="9"/>
  <c r="K3262" i="9"/>
  <c r="E3262" i="9"/>
  <c r="L3261" i="9"/>
  <c r="E3261" i="9"/>
  <c r="K3260" i="9"/>
  <c r="E3260" i="9"/>
  <c r="L3259" i="9"/>
  <c r="E3259" i="9"/>
  <c r="K3258" i="9"/>
  <c r="E3258" i="9"/>
  <c r="L3257" i="9"/>
  <c r="E3257" i="9"/>
  <c r="K3256" i="9"/>
  <c r="E3256" i="9"/>
  <c r="L3255" i="9"/>
  <c r="E3255" i="9"/>
  <c r="K3254" i="9"/>
  <c r="E3254" i="9"/>
  <c r="L3253" i="9"/>
  <c r="E3253" i="9"/>
  <c r="K3252" i="9"/>
  <c r="E3252" i="9"/>
  <c r="L3251" i="9"/>
  <c r="E3251" i="9"/>
  <c r="K3250" i="9"/>
  <c r="E3250" i="9"/>
  <c r="L3249" i="9"/>
  <c r="E3249" i="9"/>
  <c r="K3248" i="9"/>
  <c r="E3248" i="9"/>
  <c r="L3247" i="9"/>
  <c r="E3247" i="9"/>
  <c r="K3246" i="9"/>
  <c r="E3246" i="9"/>
  <c r="L3245" i="9"/>
  <c r="E3245" i="9"/>
  <c r="K3244" i="9"/>
  <c r="E3244" i="9"/>
  <c r="L3243" i="9"/>
  <c r="E3243" i="9"/>
  <c r="K3242" i="9"/>
  <c r="E3242" i="9"/>
  <c r="L3241" i="9"/>
  <c r="E3241" i="9"/>
  <c r="K3240" i="9"/>
  <c r="E3240" i="9"/>
  <c r="L3239" i="9"/>
  <c r="E3239" i="9"/>
  <c r="K3238" i="9"/>
  <c r="E3238" i="9"/>
  <c r="L3237" i="9"/>
  <c r="E3237" i="9"/>
  <c r="K3236" i="9"/>
  <c r="E3236" i="9"/>
  <c r="L3235" i="9"/>
  <c r="E3235" i="9"/>
  <c r="K3234" i="9"/>
  <c r="E3234" i="9"/>
  <c r="L3233" i="9"/>
  <c r="E3233" i="9"/>
  <c r="K3232" i="9"/>
  <c r="E3232" i="9"/>
  <c r="L3231" i="9"/>
  <c r="E3231" i="9"/>
  <c r="K3230" i="9"/>
  <c r="E3230" i="9"/>
  <c r="L3229" i="9"/>
  <c r="E3229" i="9"/>
  <c r="K3228" i="9"/>
  <c r="E3228" i="9"/>
  <c r="L3227" i="9"/>
  <c r="E3227" i="9"/>
  <c r="K3226" i="9"/>
  <c r="E3226" i="9"/>
  <c r="L3225" i="9"/>
  <c r="E3225" i="9"/>
  <c r="K3224" i="9"/>
  <c r="E3224" i="9"/>
  <c r="L3223" i="9"/>
  <c r="E3223" i="9"/>
  <c r="K3222" i="9"/>
  <c r="E3222" i="9"/>
  <c r="L3221" i="9"/>
  <c r="E3221" i="9"/>
  <c r="K3220" i="9"/>
  <c r="E3220" i="9"/>
  <c r="L3219" i="9"/>
  <c r="E3219" i="9"/>
  <c r="K3218" i="9"/>
  <c r="E3218" i="9"/>
  <c r="L3217" i="9"/>
  <c r="E3217" i="9"/>
  <c r="K3216" i="9"/>
  <c r="E3216" i="9"/>
  <c r="L3215" i="9"/>
  <c r="E3215" i="9"/>
  <c r="K3214" i="9"/>
  <c r="E3214" i="9"/>
  <c r="L3213" i="9"/>
  <c r="E3213" i="9"/>
  <c r="K3212" i="9"/>
  <c r="E3212" i="9"/>
  <c r="L3211" i="9"/>
  <c r="E3211" i="9"/>
  <c r="K3210" i="9"/>
  <c r="E3210" i="9"/>
  <c r="L3209" i="9"/>
  <c r="E3209" i="9"/>
  <c r="K3208" i="9"/>
  <c r="E3208" i="9"/>
  <c r="L3207" i="9"/>
  <c r="E3207" i="9"/>
  <c r="K3206" i="9"/>
  <c r="E3206" i="9"/>
  <c r="L3205" i="9"/>
  <c r="E3205" i="9"/>
  <c r="K3204" i="9"/>
  <c r="E3204" i="9"/>
  <c r="L3203" i="9"/>
  <c r="E3203" i="9"/>
  <c r="K3202" i="9"/>
  <c r="E3202" i="9"/>
  <c r="L3201" i="9"/>
  <c r="E3201" i="9"/>
  <c r="K3200" i="9"/>
  <c r="E3200" i="9"/>
  <c r="L3199" i="9"/>
  <c r="E3199" i="9"/>
  <c r="K3198" i="9"/>
  <c r="E3198" i="9"/>
  <c r="L3197" i="9"/>
  <c r="E3197" i="9"/>
  <c r="K3196" i="9"/>
  <c r="E3196" i="9"/>
  <c r="L3195" i="9"/>
  <c r="E3195" i="9"/>
  <c r="K3194" i="9"/>
  <c r="E3194" i="9"/>
  <c r="L3193" i="9"/>
  <c r="E3193" i="9"/>
  <c r="K3192" i="9"/>
  <c r="E3192" i="9"/>
  <c r="L3191" i="9"/>
  <c r="E3191" i="9"/>
  <c r="K3190" i="9"/>
  <c r="E3190" i="9"/>
  <c r="L3189" i="9"/>
  <c r="E3189" i="9"/>
  <c r="K3188" i="9"/>
  <c r="E3188" i="9"/>
  <c r="L3187" i="9"/>
  <c r="E3187" i="9"/>
  <c r="K3186" i="9"/>
  <c r="E3186" i="9"/>
  <c r="L3185" i="9"/>
  <c r="E3185" i="9"/>
  <c r="K3184" i="9"/>
  <c r="E3184" i="9"/>
  <c r="L3183" i="9"/>
  <c r="E3183" i="9"/>
  <c r="K3182" i="9"/>
  <c r="E3182" i="9"/>
  <c r="L3181" i="9"/>
  <c r="E3181" i="9"/>
  <c r="K3180" i="9"/>
  <c r="E3180" i="9"/>
  <c r="L3179" i="9"/>
  <c r="E3179" i="9"/>
  <c r="K3178" i="9"/>
  <c r="E3178" i="9"/>
  <c r="L3177" i="9"/>
  <c r="E3177" i="9"/>
  <c r="K3176" i="9"/>
  <c r="E3176" i="9"/>
  <c r="L3175" i="9"/>
  <c r="E3175" i="9"/>
  <c r="K3174" i="9"/>
  <c r="E3174" i="9"/>
  <c r="L3173" i="9"/>
  <c r="E3173" i="9"/>
  <c r="K3172" i="9"/>
  <c r="E3172" i="9"/>
  <c r="L3171" i="9"/>
  <c r="E3171" i="9"/>
  <c r="K3170" i="9"/>
  <c r="E3170" i="9"/>
  <c r="L3169" i="9"/>
  <c r="E3169" i="9"/>
  <c r="K3168" i="9"/>
  <c r="E3168" i="9"/>
  <c r="L3167" i="9"/>
  <c r="E3167" i="9"/>
  <c r="K3166" i="9"/>
  <c r="E3166" i="9"/>
  <c r="L3165" i="9"/>
  <c r="E3165" i="9"/>
  <c r="K3164" i="9"/>
  <c r="E3164" i="9"/>
  <c r="L3163" i="9"/>
  <c r="E3163" i="9"/>
  <c r="K3162" i="9"/>
  <c r="E3162" i="9"/>
  <c r="L3161" i="9"/>
  <c r="E3161" i="9"/>
  <c r="K3160" i="9"/>
  <c r="E3160" i="9"/>
  <c r="L3159" i="9"/>
  <c r="E3159" i="9"/>
  <c r="K3158" i="9"/>
  <c r="E3158" i="9"/>
  <c r="L3157" i="9"/>
  <c r="E3157" i="9"/>
  <c r="K3156" i="9"/>
  <c r="E3156" i="9"/>
  <c r="L3155" i="9"/>
  <c r="E3155" i="9"/>
  <c r="K3154" i="9"/>
  <c r="E3154" i="9"/>
  <c r="L3153" i="9"/>
  <c r="E3153" i="9"/>
  <c r="K3152" i="9"/>
  <c r="E3152" i="9"/>
  <c r="L3151" i="9"/>
  <c r="E3151" i="9"/>
  <c r="K3150" i="9"/>
  <c r="E3150" i="9"/>
  <c r="L3149" i="9"/>
  <c r="E3149" i="9"/>
  <c r="K3148" i="9"/>
  <c r="E3148" i="9"/>
  <c r="L3147" i="9"/>
  <c r="E3147" i="9"/>
  <c r="K3146" i="9"/>
  <c r="E3146" i="9"/>
  <c r="L3145" i="9"/>
  <c r="E3145" i="9"/>
  <c r="K3144" i="9"/>
  <c r="E3144" i="9"/>
  <c r="L3143" i="9"/>
  <c r="E3143" i="9"/>
  <c r="K3142" i="9"/>
  <c r="E3142" i="9"/>
  <c r="L3141" i="9"/>
  <c r="E3141" i="9"/>
  <c r="K3140" i="9"/>
  <c r="E3140" i="9"/>
  <c r="L3139" i="9"/>
  <c r="E3139" i="9"/>
  <c r="K3138" i="9"/>
  <c r="E3138" i="9"/>
  <c r="L3137" i="9"/>
  <c r="E3137" i="9"/>
  <c r="K3136" i="9"/>
  <c r="E3136" i="9"/>
  <c r="L3135" i="9"/>
  <c r="E3135" i="9"/>
  <c r="K3134" i="9"/>
  <c r="E3134" i="9"/>
  <c r="L3133" i="9"/>
  <c r="E3133" i="9"/>
  <c r="K3132" i="9"/>
  <c r="E3132" i="9"/>
  <c r="L3131" i="9"/>
  <c r="E3131" i="9"/>
  <c r="K3130" i="9"/>
  <c r="E3130" i="9"/>
  <c r="L3129" i="9"/>
  <c r="E3129" i="9"/>
  <c r="E3305" i="9"/>
  <c r="K3304" i="9"/>
  <c r="E3303" i="9"/>
  <c r="L3302" i="9"/>
  <c r="E3302" i="9"/>
  <c r="F3301" i="9"/>
  <c r="I3300" i="9"/>
  <c r="J3300" i="9" s="1"/>
  <c r="L3299" i="9"/>
  <c r="L3298" i="9"/>
  <c r="E3298" i="9"/>
  <c r="F3297" i="9"/>
  <c r="I3296" i="9"/>
  <c r="J3296" i="9" s="1"/>
  <c r="L3295" i="9"/>
  <c r="L3294" i="9"/>
  <c r="E3294" i="9"/>
  <c r="F3293" i="9"/>
  <c r="I3292" i="9"/>
  <c r="J3292" i="9" s="1"/>
  <c r="L3291" i="9"/>
  <c r="L3290" i="9"/>
  <c r="E3290" i="9"/>
  <c r="F3289" i="9"/>
  <c r="I3288" i="9"/>
  <c r="J3288" i="9" s="1"/>
  <c r="L3287" i="9"/>
  <c r="L3286" i="9"/>
  <c r="E3286" i="9"/>
  <c r="F3285" i="9"/>
  <c r="I3284" i="9"/>
  <c r="J3284" i="9" s="1"/>
  <c r="L3283" i="9"/>
  <c r="L3282" i="9"/>
  <c r="E3282" i="9"/>
  <c r="F3281" i="9"/>
  <c r="I3280" i="9"/>
  <c r="J3280" i="9" s="1"/>
  <c r="L3279" i="9"/>
  <c r="L3278" i="9"/>
  <c r="E3278" i="9"/>
  <c r="F3277" i="9"/>
  <c r="I3276" i="9"/>
  <c r="J3276" i="9" s="1"/>
  <c r="L3275" i="9"/>
  <c r="L3274" i="9"/>
  <c r="E3274" i="9"/>
  <c r="F3273" i="9"/>
  <c r="I3272" i="9"/>
  <c r="J3272" i="9" s="1"/>
  <c r="L3271" i="9"/>
  <c r="L3270" i="9"/>
  <c r="E3270" i="9"/>
  <c r="F3269" i="9"/>
  <c r="I3268" i="9"/>
  <c r="J3268" i="9" s="1"/>
  <c r="L3267" i="9"/>
  <c r="L3266" i="9"/>
  <c r="E3266" i="9"/>
  <c r="F3265" i="9"/>
  <c r="I3264" i="9"/>
  <c r="J3264" i="9" s="1"/>
  <c r="L3263" i="9"/>
  <c r="D3263" i="9"/>
  <c r="D3262" i="9"/>
  <c r="K3261" i="9"/>
  <c r="D3261" i="9"/>
  <c r="D3260" i="9"/>
  <c r="K3259" i="9"/>
  <c r="D3259" i="9"/>
  <c r="D3258" i="9"/>
  <c r="K3257" i="9"/>
  <c r="D3257" i="9"/>
  <c r="D3256" i="9"/>
  <c r="K3255" i="9"/>
  <c r="D3255" i="9"/>
  <c r="D3254" i="9"/>
  <c r="K3253" i="9"/>
  <c r="D3253" i="9"/>
  <c r="D3252" i="9"/>
  <c r="K3251" i="9"/>
  <c r="D3251" i="9"/>
  <c r="D3250" i="9"/>
  <c r="K3249" i="9"/>
  <c r="D3249" i="9"/>
  <c r="D3248" i="9"/>
  <c r="K3247" i="9"/>
  <c r="D3247" i="9"/>
  <c r="D3246" i="9"/>
  <c r="K3245" i="9"/>
  <c r="D3245" i="9"/>
  <c r="D3244" i="9"/>
  <c r="K3243" i="9"/>
  <c r="D3243" i="9"/>
  <c r="D3242" i="9"/>
  <c r="K3241" i="9"/>
  <c r="D3241" i="9"/>
  <c r="D3240" i="9"/>
  <c r="K3239" i="9"/>
  <c r="D3239" i="9"/>
  <c r="D3238" i="9"/>
  <c r="K3237" i="9"/>
  <c r="D3237" i="9"/>
  <c r="D3236" i="9"/>
  <c r="K3235" i="9"/>
  <c r="D3235" i="9"/>
  <c r="D3234" i="9"/>
  <c r="K3233" i="9"/>
  <c r="D3233" i="9"/>
  <c r="D3232" i="9"/>
  <c r="K3231" i="9"/>
  <c r="D3231" i="9"/>
  <c r="D3230" i="9"/>
  <c r="K3229" i="9"/>
  <c r="D3229" i="9"/>
  <c r="D3228" i="9"/>
  <c r="K3227" i="9"/>
  <c r="D3227" i="9"/>
  <c r="D3226" i="9"/>
  <c r="K3225" i="9"/>
  <c r="D3225" i="9"/>
  <c r="D3224" i="9"/>
  <c r="K3223" i="9"/>
  <c r="D3223" i="9"/>
  <c r="D3222" i="9"/>
  <c r="K3221" i="9"/>
  <c r="D3221" i="9"/>
  <c r="D3220" i="9"/>
  <c r="K3219" i="9"/>
  <c r="D3219" i="9"/>
  <c r="D3218" i="9"/>
  <c r="K3217" i="9"/>
  <c r="D3217" i="9"/>
  <c r="D3216" i="9"/>
  <c r="K3215" i="9"/>
  <c r="D3215" i="9"/>
  <c r="D3214" i="9"/>
  <c r="K3213" i="9"/>
  <c r="D3213" i="9"/>
  <c r="D3212" i="9"/>
  <c r="K3211" i="9"/>
  <c r="D3211" i="9"/>
  <c r="D3210" i="9"/>
  <c r="K3209" i="9"/>
  <c r="D3209" i="9"/>
  <c r="D3208" i="9"/>
  <c r="K3207" i="9"/>
  <c r="D3207" i="9"/>
  <c r="D3206" i="9"/>
  <c r="K3205" i="9"/>
  <c r="D3205" i="9"/>
  <c r="D3204" i="9"/>
  <c r="K3203" i="9"/>
  <c r="D3203" i="9"/>
  <c r="D3202" i="9"/>
  <c r="K3201" i="9"/>
  <c r="D3201" i="9"/>
  <c r="D3200" i="9"/>
  <c r="K3199" i="9"/>
  <c r="D3199" i="9"/>
  <c r="D3198" i="9"/>
  <c r="K3197" i="9"/>
  <c r="D3197" i="9"/>
  <c r="D3196" i="9"/>
  <c r="K3195" i="9"/>
  <c r="D3195" i="9"/>
  <c r="D3194" i="9"/>
  <c r="K3193" i="9"/>
  <c r="D3193" i="9"/>
  <c r="D3192" i="9"/>
  <c r="K3191" i="9"/>
  <c r="D3191" i="9"/>
  <c r="D3190" i="9"/>
  <c r="K3189" i="9"/>
  <c r="D3189" i="9"/>
  <c r="D3188" i="9"/>
  <c r="K3187" i="9"/>
  <c r="D3187" i="9"/>
  <c r="D3186" i="9"/>
  <c r="K3185" i="9"/>
  <c r="D3185" i="9"/>
  <c r="D3184" i="9"/>
  <c r="K3183" i="9"/>
  <c r="D3183" i="9"/>
  <c r="D3182" i="9"/>
  <c r="K3181" i="9"/>
  <c r="D3181" i="9"/>
  <c r="D3180" i="9"/>
  <c r="K3179" i="9"/>
  <c r="D3179" i="9"/>
  <c r="D3178" i="9"/>
  <c r="K3177" i="9"/>
  <c r="D3177" i="9"/>
  <c r="D3176" i="9"/>
  <c r="K3175" i="9"/>
  <c r="D3175" i="9"/>
  <c r="D3174" i="9"/>
  <c r="K3173" i="9"/>
  <c r="D3173" i="9"/>
  <c r="D3172" i="9"/>
  <c r="K3171" i="9"/>
  <c r="D3171" i="9"/>
  <c r="D3170" i="9"/>
  <c r="K3169" i="9"/>
  <c r="D3169" i="9"/>
  <c r="D3168" i="9"/>
  <c r="K3167" i="9"/>
  <c r="D3167" i="9"/>
  <c r="D3166" i="9"/>
  <c r="K3165" i="9"/>
  <c r="D3165" i="9"/>
  <c r="D3164" i="9"/>
  <c r="K3163" i="9"/>
  <c r="D3163" i="9"/>
  <c r="D3162" i="9"/>
  <c r="K3161" i="9"/>
  <c r="D3161" i="9"/>
  <c r="D3160" i="9"/>
  <c r="K3159" i="9"/>
  <c r="D3159" i="9"/>
  <c r="D3158" i="9"/>
  <c r="K3157" i="9"/>
  <c r="D3157" i="9"/>
  <c r="D3156" i="9"/>
  <c r="K3155" i="9"/>
  <c r="D3155" i="9"/>
  <c r="D3154" i="9"/>
  <c r="K3153" i="9"/>
  <c r="D3153" i="9"/>
  <c r="D3152" i="9"/>
  <c r="K3151" i="9"/>
  <c r="D3151" i="9"/>
  <c r="D3150" i="9"/>
  <c r="K3149" i="9"/>
  <c r="D3149" i="9"/>
  <c r="D3148" i="9"/>
  <c r="K3147" i="9"/>
  <c r="D3147" i="9"/>
  <c r="D3146" i="9"/>
  <c r="K3145" i="9"/>
  <c r="D3145" i="9"/>
  <c r="D3144" i="9"/>
  <c r="K3143" i="9"/>
  <c r="D3143" i="9"/>
  <c r="D3142" i="9"/>
  <c r="K3141" i="9"/>
  <c r="D3141" i="9"/>
  <c r="D3140" i="9"/>
  <c r="K3139" i="9"/>
  <c r="D3139" i="9"/>
  <c r="D3138" i="9"/>
  <c r="K3137" i="9"/>
  <c r="D3137" i="9"/>
  <c r="D3136" i="9"/>
  <c r="K3135" i="9"/>
  <c r="D3135" i="9"/>
  <c r="D3134" i="9"/>
  <c r="K3133" i="9"/>
  <c r="D3133" i="9"/>
  <c r="D3132" i="9"/>
  <c r="K3131" i="9"/>
  <c r="D3131" i="9"/>
  <c r="D3130" i="9"/>
  <c r="K3129" i="9"/>
  <c r="D3129" i="9"/>
  <c r="D3128" i="9"/>
  <c r="K3127" i="9"/>
  <c r="D3127" i="9"/>
  <c r="D3126" i="9"/>
  <c r="K3125" i="9"/>
  <c r="D3125" i="9"/>
  <c r="D3124" i="9"/>
  <c r="K3123" i="9"/>
  <c r="D3123" i="9"/>
  <c r="D3122" i="9"/>
  <c r="K3121" i="9"/>
  <c r="D3121" i="9"/>
  <c r="D3120" i="9"/>
  <c r="K3119" i="9"/>
  <c r="D3119" i="9"/>
  <c r="D3118" i="9"/>
  <c r="K3117" i="9"/>
  <c r="D3117" i="9"/>
  <c r="D3116" i="9"/>
  <c r="K3115" i="9"/>
  <c r="D3115" i="9"/>
  <c r="D3114" i="9"/>
  <c r="K3113" i="9"/>
  <c r="D3113" i="9"/>
  <c r="D3112" i="9"/>
  <c r="K3111" i="9"/>
  <c r="D3111" i="9"/>
  <c r="D3110" i="9"/>
  <c r="K3109" i="9"/>
  <c r="D3109" i="9"/>
  <c r="D3108" i="9"/>
  <c r="K3107" i="9"/>
  <c r="D3107" i="9"/>
  <c r="D3106" i="9"/>
  <c r="K3105" i="9"/>
  <c r="D3105" i="9"/>
  <c r="D3104" i="9"/>
  <c r="K3103" i="9"/>
  <c r="D3103" i="9"/>
  <c r="D3102" i="9"/>
  <c r="K3101" i="9"/>
  <c r="D3101" i="9"/>
  <c r="D3100" i="9"/>
  <c r="K3099" i="9"/>
  <c r="D3099" i="9"/>
  <c r="D3098" i="9"/>
  <c r="K3097" i="9"/>
  <c r="D3097" i="9"/>
  <c r="D3096" i="9"/>
  <c r="K3095" i="9"/>
  <c r="D3095" i="9"/>
  <c r="D3094" i="9"/>
  <c r="K3093" i="9"/>
  <c r="D3093" i="9"/>
  <c r="D3092" i="9"/>
  <c r="K3091" i="9"/>
  <c r="D3091" i="9"/>
  <c r="D3090" i="9"/>
  <c r="K3089" i="9"/>
  <c r="D3089" i="9"/>
  <c r="D3088" i="9"/>
  <c r="K3087" i="9"/>
  <c r="D3087" i="9"/>
  <c r="D3086" i="9"/>
  <c r="K3085" i="9"/>
  <c r="D3085" i="9"/>
  <c r="D3084" i="9"/>
  <c r="K3083" i="9"/>
  <c r="D3083" i="9"/>
  <c r="D3082" i="9"/>
  <c r="K3081" i="9"/>
  <c r="D3081" i="9"/>
  <c r="D3080" i="9"/>
  <c r="K3079" i="9"/>
  <c r="D3079" i="9"/>
  <c r="D3078" i="9"/>
  <c r="K3077" i="9"/>
  <c r="D3077" i="9"/>
  <c r="D3076" i="9"/>
  <c r="K3075" i="9"/>
  <c r="D3075" i="9"/>
  <c r="D3074" i="9"/>
  <c r="K3073" i="9"/>
  <c r="D3073" i="9"/>
  <c r="D3072" i="9"/>
  <c r="K3071" i="9"/>
  <c r="D3071" i="9"/>
  <c r="D3070" i="9"/>
  <c r="K3069" i="9"/>
  <c r="D3069" i="9"/>
  <c r="D3068" i="9"/>
  <c r="K3067" i="9"/>
  <c r="M3128" i="9"/>
  <c r="I3127" i="9"/>
  <c r="J3127" i="9" s="1"/>
  <c r="M3126" i="9"/>
  <c r="E3126" i="9"/>
  <c r="F3125" i="9"/>
  <c r="I3124" i="9"/>
  <c r="J3124" i="9" s="1"/>
  <c r="L3123" i="9"/>
  <c r="L3122" i="9"/>
  <c r="E3122" i="9"/>
  <c r="F3121" i="9"/>
  <c r="I3120" i="9"/>
  <c r="J3120" i="9" s="1"/>
  <c r="L3119" i="9"/>
  <c r="L3118" i="9"/>
  <c r="E3118" i="9"/>
  <c r="F3117" i="9"/>
  <c r="I3116" i="9"/>
  <c r="J3116" i="9" s="1"/>
  <c r="L3115" i="9"/>
  <c r="L3114" i="9"/>
  <c r="E3114" i="9"/>
  <c r="F3113" i="9"/>
  <c r="I3112" i="9"/>
  <c r="J3112" i="9" s="1"/>
  <c r="L3111" i="9"/>
  <c r="L3110" i="9"/>
  <c r="E3110" i="9"/>
  <c r="F3109" i="9"/>
  <c r="I3108" i="9"/>
  <c r="J3108" i="9" s="1"/>
  <c r="L3107" i="9"/>
  <c r="L3106" i="9"/>
  <c r="E3106" i="9"/>
  <c r="F3105" i="9"/>
  <c r="I3104" i="9"/>
  <c r="J3104" i="9" s="1"/>
  <c r="L3103" i="9"/>
  <c r="L3102" i="9"/>
  <c r="E3102" i="9"/>
  <c r="F3101" i="9"/>
  <c r="I3100" i="9"/>
  <c r="J3100" i="9" s="1"/>
  <c r="L3099" i="9"/>
  <c r="L3098" i="9"/>
  <c r="E3098" i="9"/>
  <c r="F3097" i="9"/>
  <c r="I3096" i="9"/>
  <c r="J3096" i="9" s="1"/>
  <c r="L3095" i="9"/>
  <c r="L3094" i="9"/>
  <c r="E3094" i="9"/>
  <c r="F3093" i="9"/>
  <c r="I3092" i="9"/>
  <c r="J3092" i="9" s="1"/>
  <c r="L3091" i="9"/>
  <c r="L3090" i="9"/>
  <c r="E3090" i="9"/>
  <c r="F3089" i="9"/>
  <c r="I3088" i="9"/>
  <c r="J3088" i="9" s="1"/>
  <c r="L3087" i="9"/>
  <c r="L3086" i="9"/>
  <c r="E3086" i="9"/>
  <c r="F3085" i="9"/>
  <c r="I3084" i="9"/>
  <c r="J3084" i="9" s="1"/>
  <c r="L3083" i="9"/>
  <c r="L3082" i="9"/>
  <c r="E3082" i="9"/>
  <c r="F3081" i="9"/>
  <c r="I3080" i="9"/>
  <c r="J3080" i="9" s="1"/>
  <c r="L3079" i="9"/>
  <c r="L3078" i="9"/>
  <c r="E3078" i="9"/>
  <c r="F3077" i="9"/>
  <c r="I3076" i="9"/>
  <c r="J3076" i="9" s="1"/>
  <c r="L3075" i="9"/>
  <c r="L3074" i="9"/>
  <c r="E3074" i="9"/>
  <c r="F3073" i="9"/>
  <c r="I3072" i="9"/>
  <c r="J3072" i="9" s="1"/>
  <c r="L3071" i="9"/>
  <c r="L3070" i="9"/>
  <c r="E3070" i="9"/>
  <c r="F3069" i="9"/>
  <c r="I3068" i="9"/>
  <c r="J3068" i="9" s="1"/>
  <c r="L3067" i="9"/>
  <c r="D3067" i="9"/>
  <c r="D3066" i="9"/>
  <c r="K3065" i="9"/>
  <c r="D3065" i="9"/>
  <c r="D3064" i="9"/>
  <c r="K3063" i="9"/>
  <c r="D3063" i="9"/>
  <c r="D3062" i="9"/>
  <c r="K3061" i="9"/>
  <c r="D3061" i="9"/>
  <c r="D3060" i="9"/>
  <c r="K3059" i="9"/>
  <c r="D3059" i="9"/>
  <c r="D3058" i="9"/>
  <c r="K3057" i="9"/>
  <c r="D3057" i="9"/>
  <c r="D3056" i="9"/>
  <c r="K3055" i="9"/>
  <c r="D3055" i="9"/>
  <c r="D3054" i="9"/>
  <c r="K3053" i="9"/>
  <c r="D3053" i="9"/>
  <c r="D3052" i="9"/>
  <c r="K3051" i="9"/>
  <c r="D3051" i="9"/>
  <c r="D3050" i="9"/>
  <c r="K3049" i="9"/>
  <c r="D3049" i="9"/>
  <c r="D3048" i="9"/>
  <c r="K3047" i="9"/>
  <c r="D3047" i="9"/>
  <c r="D3046" i="9"/>
  <c r="K3045" i="9"/>
  <c r="D3045" i="9"/>
  <c r="D3044" i="9"/>
  <c r="K3043" i="9"/>
  <c r="D3043" i="9"/>
  <c r="D3042" i="9"/>
  <c r="K3041" i="9"/>
  <c r="D3041" i="9"/>
  <c r="D3040" i="9"/>
  <c r="K3039" i="9"/>
  <c r="D3039" i="9"/>
  <c r="D3038" i="9"/>
  <c r="K3037" i="9"/>
  <c r="D3037" i="9"/>
  <c r="D3036" i="9"/>
  <c r="K3035" i="9"/>
  <c r="D3035" i="9"/>
  <c r="D3034" i="9"/>
  <c r="K3033" i="9"/>
  <c r="D3033" i="9"/>
  <c r="D3032" i="9"/>
  <c r="K3031" i="9"/>
  <c r="D3031" i="9"/>
  <c r="D3030" i="9"/>
  <c r="K3029" i="9"/>
  <c r="D3029" i="9"/>
  <c r="D3028" i="9"/>
  <c r="K3027" i="9"/>
  <c r="D3027" i="9"/>
  <c r="D3026" i="9"/>
  <c r="K3025" i="9"/>
  <c r="D3025" i="9"/>
  <c r="D3024" i="9"/>
  <c r="K3023" i="9"/>
  <c r="D3023" i="9"/>
  <c r="D3022" i="9"/>
  <c r="K3021" i="9"/>
  <c r="D3021" i="9"/>
  <c r="D3020" i="9"/>
  <c r="K3019" i="9"/>
  <c r="D3019" i="9"/>
  <c r="D3018" i="9"/>
  <c r="K3017" i="9"/>
  <c r="D3017" i="9"/>
  <c r="D3016" i="9"/>
  <c r="K3015" i="9"/>
  <c r="D3015" i="9"/>
  <c r="D3014" i="9"/>
  <c r="K3013" i="9"/>
  <c r="D3013" i="9"/>
  <c r="D3012" i="9"/>
  <c r="K3011" i="9"/>
  <c r="D3011" i="9"/>
  <c r="D3010" i="9"/>
  <c r="K3009" i="9"/>
  <c r="D3009" i="9"/>
  <c r="D3008" i="9"/>
  <c r="K3007" i="9"/>
  <c r="D3007" i="9"/>
  <c r="D3006" i="9"/>
  <c r="K3005" i="9"/>
  <c r="D3005" i="9"/>
  <c r="D3004" i="9"/>
  <c r="K3003" i="9"/>
  <c r="D3003" i="9"/>
  <c r="D3002" i="9"/>
  <c r="K3001" i="9"/>
  <c r="D3001" i="9"/>
  <c r="D3000" i="9"/>
  <c r="K2999" i="9"/>
  <c r="D2999" i="9"/>
  <c r="D2998" i="9"/>
  <c r="K2997" i="9"/>
  <c r="D2997" i="9"/>
  <c r="D2996" i="9"/>
  <c r="K2995" i="9"/>
  <c r="D2995" i="9"/>
  <c r="D2994" i="9"/>
  <c r="K2993" i="9"/>
  <c r="D2993" i="9"/>
  <c r="D2992" i="9"/>
  <c r="K2991" i="9"/>
  <c r="D2991" i="9"/>
  <c r="D2990" i="9"/>
  <c r="K2989" i="9"/>
  <c r="D2989" i="9"/>
  <c r="D2988" i="9"/>
  <c r="K2987" i="9"/>
  <c r="D2987" i="9"/>
  <c r="D2986" i="9"/>
  <c r="K2985" i="9"/>
  <c r="D2985" i="9"/>
  <c r="D2984" i="9"/>
  <c r="K2983" i="9"/>
  <c r="D2983" i="9"/>
  <c r="D2982" i="9"/>
  <c r="K2981" i="9"/>
  <c r="D2981" i="9"/>
  <c r="D2980" i="9"/>
  <c r="K2979" i="9"/>
  <c r="D2979" i="9"/>
  <c r="D2978" i="9"/>
  <c r="K2977" i="9"/>
  <c r="D2977" i="9"/>
  <c r="D2976" i="9"/>
  <c r="K2975" i="9"/>
  <c r="D2975" i="9"/>
  <c r="D2974" i="9"/>
  <c r="K2973" i="9"/>
  <c r="D2973" i="9"/>
  <c r="D2972" i="9"/>
  <c r="K2971" i="9"/>
  <c r="D2971" i="9"/>
  <c r="D2970" i="9"/>
  <c r="K2969" i="9"/>
  <c r="D2969" i="9"/>
  <c r="D2968" i="9"/>
  <c r="K2967" i="9"/>
  <c r="D2967" i="9"/>
  <c r="D2966" i="9"/>
  <c r="K2965" i="9"/>
  <c r="D2965" i="9"/>
  <c r="D2964" i="9"/>
  <c r="K2963" i="9"/>
  <c r="D2963" i="9"/>
  <c r="D2962" i="9"/>
  <c r="K2961" i="9"/>
  <c r="D2961" i="9"/>
  <c r="D2960" i="9"/>
  <c r="K2959" i="9"/>
  <c r="D2959" i="9"/>
  <c r="D2958" i="9"/>
  <c r="K2957" i="9"/>
  <c r="D2957" i="9"/>
  <c r="D2956" i="9"/>
  <c r="K2955" i="9"/>
  <c r="D2955" i="9"/>
  <c r="D2954" i="9"/>
  <c r="K2953" i="9"/>
  <c r="D2953" i="9"/>
  <c r="D2952" i="9"/>
  <c r="K2951" i="9"/>
  <c r="D2951" i="9"/>
  <c r="D2950" i="9"/>
  <c r="K2949" i="9"/>
  <c r="D2949" i="9"/>
  <c r="D2948" i="9"/>
  <c r="K2947" i="9"/>
  <c r="D2947" i="9"/>
  <c r="D2946" i="9"/>
  <c r="K2945" i="9"/>
  <c r="D2945" i="9"/>
  <c r="D2944" i="9"/>
  <c r="K2943" i="9"/>
  <c r="D2943" i="9"/>
  <c r="D2942" i="9"/>
  <c r="K2941" i="9"/>
  <c r="D2941" i="9"/>
  <c r="D2940" i="9"/>
  <c r="K2939" i="9"/>
  <c r="D2939" i="9"/>
  <c r="D2938" i="9"/>
  <c r="K2937" i="9"/>
  <c r="D2937" i="9"/>
  <c r="D2936" i="9"/>
  <c r="K2935" i="9"/>
  <c r="D2935" i="9"/>
  <c r="D2934" i="9"/>
  <c r="K2933" i="9"/>
  <c r="D2933" i="9"/>
  <c r="D2932" i="9"/>
  <c r="K2931" i="9"/>
  <c r="D2931" i="9"/>
  <c r="D2930" i="9"/>
  <c r="K2929" i="9"/>
  <c r="D2929" i="9"/>
  <c r="D2928" i="9"/>
  <c r="K2927" i="9"/>
  <c r="D2927" i="9"/>
  <c r="D2926" i="9"/>
  <c r="K2925" i="9"/>
  <c r="D2925" i="9"/>
  <c r="D2924" i="9"/>
  <c r="K2923" i="9"/>
  <c r="D2923" i="9"/>
  <c r="D2922" i="9"/>
  <c r="K2921" i="9"/>
  <c r="D2921" i="9"/>
  <c r="D2920" i="9"/>
  <c r="K2919" i="9"/>
  <c r="D2919" i="9"/>
  <c r="D2918" i="9"/>
  <c r="K2917" i="9"/>
  <c r="D2917" i="9"/>
  <c r="D2916" i="9"/>
  <c r="K2915" i="9"/>
  <c r="D2915" i="9"/>
  <c r="D2914" i="9"/>
  <c r="K2913" i="9"/>
  <c r="D2913" i="9"/>
  <c r="D2912" i="9"/>
  <c r="K2911" i="9"/>
  <c r="D2911" i="9"/>
  <c r="D2910" i="9"/>
  <c r="K2909" i="9"/>
  <c r="D2909" i="9"/>
  <c r="D2908" i="9"/>
  <c r="K2907" i="9"/>
  <c r="D2907" i="9"/>
  <c r="D2906" i="9"/>
  <c r="K2905" i="9"/>
  <c r="D2905" i="9"/>
  <c r="D2904" i="9"/>
  <c r="K2903" i="9"/>
  <c r="D2903" i="9"/>
  <c r="D2902" i="9"/>
  <c r="K2901" i="9"/>
  <c r="D2901" i="9"/>
  <c r="D2900" i="9"/>
  <c r="K2899" i="9"/>
  <c r="D2899" i="9"/>
  <c r="D2898" i="9"/>
  <c r="K2897" i="9"/>
  <c r="D2897" i="9"/>
  <c r="D2896" i="9"/>
  <c r="K2895" i="9"/>
  <c r="D2895" i="9"/>
  <c r="D2894" i="9"/>
  <c r="K2893" i="9"/>
  <c r="D2893" i="9"/>
  <c r="D2892" i="9"/>
  <c r="K2891" i="9"/>
  <c r="D2891" i="9"/>
  <c r="D2890" i="9"/>
  <c r="K2889" i="9"/>
  <c r="D2889" i="9"/>
  <c r="D2888" i="9"/>
  <c r="K2887" i="9"/>
  <c r="D2887" i="9"/>
  <c r="M3130" i="9"/>
  <c r="I3129" i="9"/>
  <c r="J3129" i="9" s="1"/>
  <c r="K3128" i="9"/>
  <c r="E3127" i="9"/>
  <c r="K3126" i="9"/>
  <c r="M3125" i="9"/>
  <c r="E3125" i="9"/>
  <c r="M3124" i="9"/>
  <c r="F3124" i="9"/>
  <c r="I3123" i="9"/>
  <c r="J3123" i="9" s="1"/>
  <c r="K3122" i="9"/>
  <c r="M3121" i="9"/>
  <c r="E3121" i="9"/>
  <c r="M3120" i="9"/>
  <c r="F3120" i="9"/>
  <c r="I3119" i="9"/>
  <c r="J3119" i="9" s="1"/>
  <c r="K3118" i="9"/>
  <c r="M3117" i="9"/>
  <c r="E3117" i="9"/>
  <c r="M3116" i="9"/>
  <c r="F3116" i="9"/>
  <c r="I3115" i="9"/>
  <c r="J3115" i="9" s="1"/>
  <c r="K3114" i="9"/>
  <c r="M3113" i="9"/>
  <c r="E3113" i="9"/>
  <c r="M3112" i="9"/>
  <c r="F3112" i="9"/>
  <c r="I3111" i="9"/>
  <c r="J3111" i="9" s="1"/>
  <c r="K3110" i="9"/>
  <c r="M3109" i="9"/>
  <c r="E3109" i="9"/>
  <c r="M3108" i="9"/>
  <c r="F3108" i="9"/>
  <c r="I3107" i="9"/>
  <c r="J3107" i="9" s="1"/>
  <c r="K3106" i="9"/>
  <c r="M3105" i="9"/>
  <c r="E3105" i="9"/>
  <c r="M3104" i="9"/>
  <c r="F3104" i="9"/>
  <c r="I3103" i="9"/>
  <c r="J3103" i="9" s="1"/>
  <c r="K3102" i="9"/>
  <c r="M3101" i="9"/>
  <c r="E3101" i="9"/>
  <c r="M3100" i="9"/>
  <c r="F3100" i="9"/>
  <c r="I3099" i="9"/>
  <c r="J3099" i="9" s="1"/>
  <c r="K3098" i="9"/>
  <c r="M3097" i="9"/>
  <c r="E3097" i="9"/>
  <c r="M3096" i="9"/>
  <c r="F3096" i="9"/>
  <c r="I3095" i="9"/>
  <c r="J3095" i="9" s="1"/>
  <c r="K3094" i="9"/>
  <c r="M3093" i="9"/>
  <c r="E3093" i="9"/>
  <c r="M3092" i="9"/>
  <c r="F3092" i="9"/>
  <c r="I3091" i="9"/>
  <c r="J3091" i="9" s="1"/>
  <c r="K3090" i="9"/>
  <c r="M3089" i="9"/>
  <c r="E3089" i="9"/>
  <c r="M3088" i="9"/>
  <c r="F3088" i="9"/>
  <c r="I3087" i="9"/>
  <c r="J3087" i="9" s="1"/>
  <c r="K3086" i="9"/>
  <c r="M3085" i="9"/>
  <c r="E3085" i="9"/>
  <c r="M3084" i="9"/>
  <c r="F3084" i="9"/>
  <c r="I3083" i="9"/>
  <c r="J3083" i="9" s="1"/>
  <c r="K3082" i="9"/>
  <c r="M3081" i="9"/>
  <c r="E3081" i="9"/>
  <c r="M3080" i="9"/>
  <c r="F3080" i="9"/>
  <c r="I3079" i="9"/>
  <c r="J3079" i="9" s="1"/>
  <c r="K3078" i="9"/>
  <c r="M3077" i="9"/>
  <c r="E3077" i="9"/>
  <c r="M3076" i="9"/>
  <c r="F3076" i="9"/>
  <c r="I3075" i="9"/>
  <c r="J3075" i="9" s="1"/>
  <c r="K3074" i="9"/>
  <c r="M3073" i="9"/>
  <c r="E3073" i="9"/>
  <c r="M3072" i="9"/>
  <c r="F3072" i="9"/>
  <c r="I3071" i="9"/>
  <c r="J3071" i="9" s="1"/>
  <c r="K3070" i="9"/>
  <c r="M3069" i="9"/>
  <c r="E3069" i="9"/>
  <c r="M3068" i="9"/>
  <c r="F3068" i="9"/>
  <c r="I3067" i="9"/>
  <c r="J3067" i="9" s="1"/>
  <c r="M3066" i="9"/>
  <c r="I3066" i="9"/>
  <c r="J3066" i="9" s="1"/>
  <c r="I3065" i="9"/>
  <c r="J3065" i="9" s="1"/>
  <c r="M3064" i="9"/>
  <c r="I3064" i="9"/>
  <c r="J3064" i="9" s="1"/>
  <c r="I3063" i="9"/>
  <c r="J3063" i="9" s="1"/>
  <c r="M3062" i="9"/>
  <c r="I3062" i="9"/>
  <c r="J3062" i="9" s="1"/>
  <c r="I3061" i="9"/>
  <c r="J3061" i="9" s="1"/>
  <c r="M3060" i="9"/>
  <c r="I3060" i="9"/>
  <c r="J3060" i="9" s="1"/>
  <c r="I3059" i="9"/>
  <c r="J3059" i="9" s="1"/>
  <c r="M3058" i="9"/>
  <c r="I3058" i="9"/>
  <c r="J3058" i="9" s="1"/>
  <c r="I3057" i="9"/>
  <c r="J3057" i="9" s="1"/>
  <c r="M3056" i="9"/>
  <c r="I3056" i="9"/>
  <c r="J3056" i="9" s="1"/>
  <c r="I3055" i="9"/>
  <c r="J3055" i="9" s="1"/>
  <c r="M3054" i="9"/>
  <c r="I3054" i="9"/>
  <c r="J3054" i="9" s="1"/>
  <c r="I3053" i="9"/>
  <c r="J3053" i="9" s="1"/>
  <c r="M3052" i="9"/>
  <c r="I3052" i="9"/>
  <c r="J3052" i="9" s="1"/>
  <c r="I3051" i="9"/>
  <c r="J3051" i="9" s="1"/>
  <c r="M3050" i="9"/>
  <c r="I3050" i="9"/>
  <c r="J3050" i="9" s="1"/>
  <c r="I3049" i="9"/>
  <c r="J3049" i="9" s="1"/>
  <c r="M3048" i="9"/>
  <c r="I3048" i="9"/>
  <c r="J3048" i="9" s="1"/>
  <c r="I3047" i="9"/>
  <c r="J3047" i="9" s="1"/>
  <c r="M3046" i="9"/>
  <c r="I3046" i="9"/>
  <c r="J3046" i="9" s="1"/>
  <c r="I3045" i="9"/>
  <c r="J3045" i="9" s="1"/>
  <c r="M3044" i="9"/>
  <c r="I3044" i="9"/>
  <c r="J3044" i="9" s="1"/>
  <c r="I3043" i="9"/>
  <c r="J3043" i="9" s="1"/>
  <c r="M3042" i="9"/>
  <c r="I3042" i="9"/>
  <c r="J3042" i="9" s="1"/>
  <c r="I3041" i="9"/>
  <c r="J3041" i="9" s="1"/>
  <c r="M3040" i="9"/>
  <c r="I3040" i="9"/>
  <c r="J3040" i="9" s="1"/>
  <c r="I3039" i="9"/>
  <c r="J3039" i="9" s="1"/>
  <c r="M3038" i="9"/>
  <c r="I3038" i="9"/>
  <c r="J3038" i="9" s="1"/>
  <c r="I3037" i="9"/>
  <c r="J3037" i="9" s="1"/>
  <c r="M3036" i="9"/>
  <c r="I3036" i="9"/>
  <c r="J3036" i="9" s="1"/>
  <c r="I3035" i="9"/>
  <c r="J3035" i="9" s="1"/>
  <c r="M3034" i="9"/>
  <c r="I3034" i="9"/>
  <c r="J3034" i="9" s="1"/>
  <c r="I3033" i="9"/>
  <c r="J3033" i="9" s="1"/>
  <c r="M3032" i="9"/>
  <c r="I3032" i="9"/>
  <c r="J3032" i="9" s="1"/>
  <c r="I3031" i="9"/>
  <c r="J3031" i="9" s="1"/>
  <c r="M3030" i="9"/>
  <c r="I3030" i="9"/>
  <c r="J3030" i="9" s="1"/>
  <c r="I3029" i="9"/>
  <c r="J3029" i="9" s="1"/>
  <c r="M3028" i="9"/>
  <c r="I3028" i="9"/>
  <c r="J3028" i="9" s="1"/>
  <c r="I3027" i="9"/>
  <c r="J3027" i="9" s="1"/>
  <c r="M3026" i="9"/>
  <c r="I3026" i="9"/>
  <c r="J3026" i="9" s="1"/>
  <c r="I3025" i="9"/>
  <c r="J3025" i="9" s="1"/>
  <c r="M3024" i="9"/>
  <c r="I3024" i="9"/>
  <c r="J3024" i="9" s="1"/>
  <c r="I3023" i="9"/>
  <c r="J3023" i="9" s="1"/>
  <c r="M3022" i="9"/>
  <c r="I3022" i="9"/>
  <c r="J3022" i="9" s="1"/>
  <c r="I3021" i="9"/>
  <c r="J3021" i="9" s="1"/>
  <c r="M3020" i="9"/>
  <c r="I3020" i="9"/>
  <c r="J3020" i="9" s="1"/>
  <c r="I3019" i="9"/>
  <c r="J3019" i="9" s="1"/>
  <c r="M3018" i="9"/>
  <c r="I3018" i="9"/>
  <c r="J3018" i="9" s="1"/>
  <c r="I3017" i="9"/>
  <c r="J3017" i="9" s="1"/>
  <c r="M3016" i="9"/>
  <c r="I3016" i="9"/>
  <c r="J3016" i="9" s="1"/>
  <c r="I3015" i="9"/>
  <c r="J3015" i="9" s="1"/>
  <c r="M3014" i="9"/>
  <c r="I3014" i="9"/>
  <c r="J3014" i="9" s="1"/>
  <c r="I3013" i="9"/>
  <c r="J3013" i="9" s="1"/>
  <c r="M3012" i="9"/>
  <c r="I3012" i="9"/>
  <c r="J3012" i="9" s="1"/>
  <c r="I3011" i="9"/>
  <c r="J3011" i="9" s="1"/>
  <c r="M3010" i="9"/>
  <c r="I3010" i="9"/>
  <c r="J3010" i="9" s="1"/>
  <c r="I3009" i="9"/>
  <c r="J3009" i="9" s="1"/>
  <c r="M3008" i="9"/>
  <c r="I3008" i="9"/>
  <c r="J3008" i="9" s="1"/>
  <c r="I3007" i="9"/>
  <c r="J3007" i="9" s="1"/>
  <c r="M3006" i="9"/>
  <c r="I3006" i="9"/>
  <c r="J3006" i="9" s="1"/>
  <c r="I3005" i="9"/>
  <c r="J3005" i="9" s="1"/>
  <c r="M3004" i="9"/>
  <c r="I3004" i="9"/>
  <c r="J3004" i="9" s="1"/>
  <c r="I3003" i="9"/>
  <c r="J3003" i="9" s="1"/>
  <c r="M3002" i="9"/>
  <c r="I3002" i="9"/>
  <c r="J3002" i="9" s="1"/>
  <c r="I3001" i="9"/>
  <c r="J3001" i="9" s="1"/>
  <c r="M3000" i="9"/>
  <c r="I3000" i="9"/>
  <c r="J3000" i="9" s="1"/>
  <c r="I2999" i="9"/>
  <c r="J2999" i="9" s="1"/>
  <c r="M2998" i="9"/>
  <c r="I2998" i="9"/>
  <c r="J2998" i="9" s="1"/>
  <c r="I2997" i="9"/>
  <c r="J2997" i="9" s="1"/>
  <c r="M2996" i="9"/>
  <c r="I2996" i="9"/>
  <c r="J2996" i="9" s="1"/>
  <c r="I2995" i="9"/>
  <c r="J2995" i="9" s="1"/>
  <c r="M2994" i="9"/>
  <c r="I2994" i="9"/>
  <c r="J2994" i="9" s="1"/>
  <c r="I2993" i="9"/>
  <c r="J2993" i="9" s="1"/>
  <c r="M2992" i="9"/>
  <c r="I2992" i="9"/>
  <c r="J2992" i="9" s="1"/>
  <c r="I2991" i="9"/>
  <c r="J2991" i="9" s="1"/>
  <c r="M2990" i="9"/>
  <c r="I2990" i="9"/>
  <c r="J2990" i="9" s="1"/>
  <c r="I2989" i="9"/>
  <c r="J2989" i="9" s="1"/>
  <c r="M2988" i="9"/>
  <c r="I2988" i="9"/>
  <c r="J2988" i="9" s="1"/>
  <c r="I2987" i="9"/>
  <c r="J2987" i="9" s="1"/>
  <c r="M2986" i="9"/>
  <c r="I2986" i="9"/>
  <c r="J2986" i="9" s="1"/>
  <c r="I2985" i="9"/>
  <c r="J2985" i="9" s="1"/>
  <c r="M2984" i="9"/>
  <c r="I2984" i="9"/>
  <c r="J2984" i="9" s="1"/>
  <c r="I2983" i="9"/>
  <c r="J2983" i="9" s="1"/>
  <c r="M2982" i="9"/>
  <c r="I2982" i="9"/>
  <c r="J2982" i="9" s="1"/>
  <c r="I2981" i="9"/>
  <c r="J2981" i="9" s="1"/>
  <c r="M2980" i="9"/>
  <c r="I2980" i="9"/>
  <c r="J2980" i="9" s="1"/>
  <c r="I2979" i="9"/>
  <c r="J2979" i="9" s="1"/>
  <c r="M2978" i="9"/>
  <c r="I2978" i="9"/>
  <c r="J2978" i="9" s="1"/>
  <c r="I2977" i="9"/>
  <c r="J2977" i="9" s="1"/>
  <c r="M2976" i="9"/>
  <c r="I2976" i="9"/>
  <c r="J2976" i="9" s="1"/>
  <c r="I2975" i="9"/>
  <c r="J2975" i="9" s="1"/>
  <c r="M2974" i="9"/>
  <c r="I2974" i="9"/>
  <c r="J2974" i="9" s="1"/>
  <c r="I2973" i="9"/>
  <c r="J2973" i="9" s="1"/>
  <c r="M2972" i="9"/>
  <c r="I2972" i="9"/>
  <c r="J2972" i="9" s="1"/>
  <c r="I2971" i="9"/>
  <c r="J2971" i="9" s="1"/>
  <c r="M2970" i="9"/>
  <c r="I2970" i="9"/>
  <c r="J2970" i="9" s="1"/>
  <c r="I2969" i="9"/>
  <c r="J2969" i="9" s="1"/>
  <c r="M2968" i="9"/>
  <c r="I2968" i="9"/>
  <c r="J2968" i="9" s="1"/>
  <c r="I2967" i="9"/>
  <c r="J2967" i="9" s="1"/>
  <c r="M2966" i="9"/>
  <c r="I2966" i="9"/>
  <c r="J2966" i="9" s="1"/>
  <c r="I2965" i="9"/>
  <c r="J2965" i="9" s="1"/>
  <c r="M2964" i="9"/>
  <c r="I2964" i="9"/>
  <c r="J2964" i="9" s="1"/>
  <c r="I2963" i="9"/>
  <c r="J2963" i="9" s="1"/>
  <c r="M2962" i="9"/>
  <c r="I2962" i="9"/>
  <c r="J2962" i="9" s="1"/>
  <c r="I2961" i="9"/>
  <c r="J2961" i="9" s="1"/>
  <c r="M2960" i="9"/>
  <c r="I2960" i="9"/>
  <c r="J2960" i="9" s="1"/>
  <c r="I2959" i="9"/>
  <c r="J2959" i="9" s="1"/>
  <c r="M2958" i="9"/>
  <c r="I2958" i="9"/>
  <c r="J2958" i="9" s="1"/>
  <c r="I2957" i="9"/>
  <c r="J2957" i="9" s="1"/>
  <c r="M2956" i="9"/>
  <c r="I2956" i="9"/>
  <c r="J2956" i="9" s="1"/>
  <c r="I2955" i="9"/>
  <c r="J2955" i="9" s="1"/>
  <c r="M2954" i="9"/>
  <c r="I2954" i="9"/>
  <c r="J2954" i="9" s="1"/>
  <c r="I2953" i="9"/>
  <c r="J2953" i="9" s="1"/>
  <c r="M2952" i="9"/>
  <c r="I2952" i="9"/>
  <c r="J2952" i="9" s="1"/>
  <c r="I2951" i="9"/>
  <c r="J2951" i="9" s="1"/>
  <c r="M2950" i="9"/>
  <c r="I2950" i="9"/>
  <c r="J2950" i="9" s="1"/>
  <c r="I2949" i="9"/>
  <c r="J2949" i="9" s="1"/>
  <c r="M2948" i="9"/>
  <c r="I2948" i="9"/>
  <c r="J2948" i="9" s="1"/>
  <c r="I2947" i="9"/>
  <c r="J2947" i="9" s="1"/>
  <c r="M2946" i="9"/>
  <c r="I2946" i="9"/>
  <c r="J2946" i="9" s="1"/>
  <c r="I2945" i="9"/>
  <c r="J2945" i="9" s="1"/>
  <c r="M2944" i="9"/>
  <c r="I2944" i="9"/>
  <c r="J2944" i="9" s="1"/>
  <c r="I2943" i="9"/>
  <c r="J2943" i="9" s="1"/>
  <c r="M2942" i="9"/>
  <c r="I2942" i="9"/>
  <c r="J2942" i="9" s="1"/>
  <c r="I2941" i="9"/>
  <c r="J2941" i="9" s="1"/>
  <c r="M2940" i="9"/>
  <c r="I2940" i="9"/>
  <c r="J2940" i="9" s="1"/>
  <c r="I2939" i="9"/>
  <c r="J2939" i="9" s="1"/>
  <c r="M2938" i="9"/>
  <c r="I3130" i="9"/>
  <c r="J3130" i="9" s="1"/>
  <c r="I3128" i="9"/>
  <c r="J3128" i="9" s="1"/>
  <c r="I3126" i="9"/>
  <c r="J3126" i="9" s="1"/>
  <c r="L3125" i="9"/>
  <c r="L3124" i="9"/>
  <c r="E3124" i="9"/>
  <c r="F3123" i="9"/>
  <c r="I3122" i="9"/>
  <c r="J3122" i="9" s="1"/>
  <c r="L3121" i="9"/>
  <c r="L3120" i="9"/>
  <c r="E3120" i="9"/>
  <c r="F3119" i="9"/>
  <c r="I3118" i="9"/>
  <c r="J3118" i="9" s="1"/>
  <c r="L3117" i="9"/>
  <c r="L3116" i="9"/>
  <c r="E3116" i="9"/>
  <c r="F3115" i="9"/>
  <c r="I3114" i="9"/>
  <c r="J3114" i="9" s="1"/>
  <c r="L3113" i="9"/>
  <c r="L3112" i="9"/>
  <c r="E3112" i="9"/>
  <c r="F3111" i="9"/>
  <c r="I3110" i="9"/>
  <c r="J3110" i="9" s="1"/>
  <c r="L3109" i="9"/>
  <c r="L3108" i="9"/>
  <c r="E3108" i="9"/>
  <c r="F3107" i="9"/>
  <c r="I3106" i="9"/>
  <c r="J3106" i="9" s="1"/>
  <c r="L3105" i="9"/>
  <c r="L3104" i="9"/>
  <c r="E3104" i="9"/>
  <c r="F3103" i="9"/>
  <c r="I3102" i="9"/>
  <c r="J3102" i="9" s="1"/>
  <c r="L3101" i="9"/>
  <c r="L3100" i="9"/>
  <c r="E3100" i="9"/>
  <c r="F3099" i="9"/>
  <c r="I3098" i="9"/>
  <c r="J3098" i="9" s="1"/>
  <c r="L3097" i="9"/>
  <c r="L3096" i="9"/>
  <c r="E3096" i="9"/>
  <c r="F3095" i="9"/>
  <c r="I3094" i="9"/>
  <c r="J3094" i="9" s="1"/>
  <c r="L3093" i="9"/>
  <c r="L3092" i="9"/>
  <c r="E3092" i="9"/>
  <c r="F3091" i="9"/>
  <c r="I3090" i="9"/>
  <c r="J3090" i="9" s="1"/>
  <c r="L3089" i="9"/>
  <c r="L3088" i="9"/>
  <c r="E3088" i="9"/>
  <c r="F3087" i="9"/>
  <c r="I3086" i="9"/>
  <c r="J3086" i="9" s="1"/>
  <c r="L3085" i="9"/>
  <c r="L3084" i="9"/>
  <c r="E3084" i="9"/>
  <c r="F3083" i="9"/>
  <c r="I3082" i="9"/>
  <c r="J3082" i="9" s="1"/>
  <c r="L3081" i="9"/>
  <c r="L3080" i="9"/>
  <c r="E3080" i="9"/>
  <c r="F3079" i="9"/>
  <c r="I3078" i="9"/>
  <c r="J3078" i="9" s="1"/>
  <c r="L3077" i="9"/>
  <c r="L3076" i="9"/>
  <c r="E3076" i="9"/>
  <c r="F3075" i="9"/>
  <c r="I3074" i="9"/>
  <c r="J3074" i="9" s="1"/>
  <c r="L3073" i="9"/>
  <c r="L3072" i="9"/>
  <c r="E3072" i="9"/>
  <c r="F3071" i="9"/>
  <c r="I3070" i="9"/>
  <c r="J3070" i="9" s="1"/>
  <c r="L3069" i="9"/>
  <c r="L3068" i="9"/>
  <c r="E3068" i="9"/>
  <c r="F3067" i="9"/>
  <c r="L3066" i="9"/>
  <c r="F3066" i="9"/>
  <c r="M3065" i="9"/>
  <c r="F3065" i="9"/>
  <c r="L3064" i="9"/>
  <c r="F3064" i="9"/>
  <c r="M3063" i="9"/>
  <c r="F3063" i="9"/>
  <c r="L3062" i="9"/>
  <c r="F3062" i="9"/>
  <c r="M3061" i="9"/>
  <c r="F3061" i="9"/>
  <c r="L3060" i="9"/>
  <c r="F3060" i="9"/>
  <c r="M3059" i="9"/>
  <c r="F3059" i="9"/>
  <c r="L3058" i="9"/>
  <c r="F3058" i="9"/>
  <c r="M3057" i="9"/>
  <c r="F3057" i="9"/>
  <c r="L3056" i="9"/>
  <c r="F3056" i="9"/>
  <c r="M3055" i="9"/>
  <c r="F3055" i="9"/>
  <c r="L3054" i="9"/>
  <c r="F3054" i="9"/>
  <c r="M3053" i="9"/>
  <c r="F3053" i="9"/>
  <c r="L3052" i="9"/>
  <c r="F3052" i="9"/>
  <c r="M3051" i="9"/>
  <c r="F3051" i="9"/>
  <c r="L3050" i="9"/>
  <c r="F3050" i="9"/>
  <c r="M3049" i="9"/>
  <c r="F3049" i="9"/>
  <c r="L3048" i="9"/>
  <c r="F3048" i="9"/>
  <c r="M3047" i="9"/>
  <c r="F3047" i="9"/>
  <c r="L3046" i="9"/>
  <c r="F3046" i="9"/>
  <c r="M3045" i="9"/>
  <c r="F3045" i="9"/>
  <c r="L3044" i="9"/>
  <c r="F3044" i="9"/>
  <c r="M3043" i="9"/>
  <c r="F3043" i="9"/>
  <c r="L3042" i="9"/>
  <c r="F3042" i="9"/>
  <c r="M3041" i="9"/>
  <c r="F3041" i="9"/>
  <c r="L3040" i="9"/>
  <c r="F3040" i="9"/>
  <c r="M3039" i="9"/>
  <c r="F3039" i="9"/>
  <c r="L3038" i="9"/>
  <c r="F3038" i="9"/>
  <c r="M3037" i="9"/>
  <c r="F3037" i="9"/>
  <c r="L3036" i="9"/>
  <c r="F3036" i="9"/>
  <c r="M3035" i="9"/>
  <c r="F3035" i="9"/>
  <c r="L3034" i="9"/>
  <c r="F3034" i="9"/>
  <c r="M3033" i="9"/>
  <c r="F3033" i="9"/>
  <c r="L3032" i="9"/>
  <c r="F3032" i="9"/>
  <c r="M3031" i="9"/>
  <c r="F3031" i="9"/>
  <c r="L3030" i="9"/>
  <c r="F3030" i="9"/>
  <c r="M3029" i="9"/>
  <c r="F3029" i="9"/>
  <c r="L3028" i="9"/>
  <c r="F3028" i="9"/>
  <c r="M3027" i="9"/>
  <c r="F3027" i="9"/>
  <c r="L3026" i="9"/>
  <c r="F3026" i="9"/>
  <c r="M3025" i="9"/>
  <c r="F3025" i="9"/>
  <c r="L3024" i="9"/>
  <c r="F3024" i="9"/>
  <c r="M3023" i="9"/>
  <c r="F3023" i="9"/>
  <c r="L3022" i="9"/>
  <c r="F3022" i="9"/>
  <c r="M3021" i="9"/>
  <c r="F3021" i="9"/>
  <c r="L3020" i="9"/>
  <c r="F3020" i="9"/>
  <c r="M3019" i="9"/>
  <c r="F3019" i="9"/>
  <c r="L3018" i="9"/>
  <c r="F3018" i="9"/>
  <c r="M3017" i="9"/>
  <c r="F3017" i="9"/>
  <c r="L3016" i="9"/>
  <c r="F3016" i="9"/>
  <c r="M3015" i="9"/>
  <c r="F3015" i="9"/>
  <c r="L3014" i="9"/>
  <c r="F3014" i="9"/>
  <c r="M3013" i="9"/>
  <c r="F3013" i="9"/>
  <c r="L3012" i="9"/>
  <c r="F3012" i="9"/>
  <c r="M3011" i="9"/>
  <c r="F3011" i="9"/>
  <c r="L3010" i="9"/>
  <c r="F3010" i="9"/>
  <c r="M3009" i="9"/>
  <c r="F3009" i="9"/>
  <c r="L3008" i="9"/>
  <c r="F3008" i="9"/>
  <c r="M3007" i="9"/>
  <c r="F3007" i="9"/>
  <c r="L3006" i="9"/>
  <c r="F3006" i="9"/>
  <c r="M3005" i="9"/>
  <c r="F3005" i="9"/>
  <c r="L3004" i="9"/>
  <c r="F3004" i="9"/>
  <c r="M3003" i="9"/>
  <c r="F3003" i="9"/>
  <c r="L3002" i="9"/>
  <c r="F3002" i="9"/>
  <c r="M3001" i="9"/>
  <c r="F3001" i="9"/>
  <c r="L3000" i="9"/>
  <c r="F3000" i="9"/>
  <c r="M2999" i="9"/>
  <c r="F2999" i="9"/>
  <c r="L2998" i="9"/>
  <c r="F2998" i="9"/>
  <c r="M2997" i="9"/>
  <c r="F2997" i="9"/>
  <c r="L2996" i="9"/>
  <c r="F2996" i="9"/>
  <c r="M2995" i="9"/>
  <c r="F2995" i="9"/>
  <c r="L2994" i="9"/>
  <c r="F2994" i="9"/>
  <c r="M2993" i="9"/>
  <c r="F2993" i="9"/>
  <c r="L2992" i="9"/>
  <c r="F2992" i="9"/>
  <c r="M2991" i="9"/>
  <c r="F2991" i="9"/>
  <c r="L2990" i="9"/>
  <c r="F2990" i="9"/>
  <c r="M2989" i="9"/>
  <c r="F2989" i="9"/>
  <c r="L2988" i="9"/>
  <c r="F2988" i="9"/>
  <c r="M2987" i="9"/>
  <c r="F2987" i="9"/>
  <c r="L2986" i="9"/>
  <c r="F2986" i="9"/>
  <c r="M2985" i="9"/>
  <c r="F2985" i="9"/>
  <c r="L2984" i="9"/>
  <c r="F2984" i="9"/>
  <c r="M2983" i="9"/>
  <c r="F2983" i="9"/>
  <c r="L2982" i="9"/>
  <c r="F2982" i="9"/>
  <c r="M2981" i="9"/>
  <c r="F2981" i="9"/>
  <c r="L2980" i="9"/>
  <c r="F2980" i="9"/>
  <c r="M2979" i="9"/>
  <c r="F2979" i="9"/>
  <c r="L2978" i="9"/>
  <c r="F2978" i="9"/>
  <c r="M2977" i="9"/>
  <c r="F2977" i="9"/>
  <c r="L2976" i="9"/>
  <c r="F2976" i="9"/>
  <c r="M2975" i="9"/>
  <c r="F2975" i="9"/>
  <c r="L2974" i="9"/>
  <c r="F2974" i="9"/>
  <c r="M2973" i="9"/>
  <c r="F2973" i="9"/>
  <c r="L2972" i="9"/>
  <c r="F2972" i="9"/>
  <c r="M2971" i="9"/>
  <c r="F2971" i="9"/>
  <c r="L2970" i="9"/>
  <c r="F2970" i="9"/>
  <c r="M2969" i="9"/>
  <c r="F2969" i="9"/>
  <c r="L2968" i="9"/>
  <c r="F2968" i="9"/>
  <c r="M2967" i="9"/>
  <c r="F2967" i="9"/>
  <c r="L2966" i="9"/>
  <c r="F2966" i="9"/>
  <c r="M2965" i="9"/>
  <c r="F2965" i="9"/>
  <c r="L2964" i="9"/>
  <c r="F2964" i="9"/>
  <c r="M2963" i="9"/>
  <c r="F2963" i="9"/>
  <c r="L2962" i="9"/>
  <c r="F2962" i="9"/>
  <c r="M2961" i="9"/>
  <c r="F2961" i="9"/>
  <c r="L2960" i="9"/>
  <c r="F2960" i="9"/>
  <c r="M2959" i="9"/>
  <c r="F2959" i="9"/>
  <c r="L2958" i="9"/>
  <c r="F2958" i="9"/>
  <c r="M2957" i="9"/>
  <c r="F2957" i="9"/>
  <c r="L2956" i="9"/>
  <c r="F2956" i="9"/>
  <c r="M2955" i="9"/>
  <c r="F2955" i="9"/>
  <c r="L2954" i="9"/>
  <c r="F2954" i="9"/>
  <c r="M2953" i="9"/>
  <c r="F2953" i="9"/>
  <c r="L2952" i="9"/>
  <c r="F2952" i="9"/>
  <c r="M2951" i="9"/>
  <c r="F2951" i="9"/>
  <c r="L2950" i="9"/>
  <c r="F2950" i="9"/>
  <c r="M2949" i="9"/>
  <c r="F2949" i="9"/>
  <c r="L2948" i="9"/>
  <c r="F2948" i="9"/>
  <c r="M2947" i="9"/>
  <c r="F2947" i="9"/>
  <c r="L2946" i="9"/>
  <c r="F2946" i="9"/>
  <c r="M2945" i="9"/>
  <c r="F2945" i="9"/>
  <c r="L2944" i="9"/>
  <c r="F2944" i="9"/>
  <c r="M2943" i="9"/>
  <c r="F2943" i="9"/>
  <c r="L2942" i="9"/>
  <c r="F2942" i="9"/>
  <c r="M2941" i="9"/>
  <c r="F2941" i="9"/>
  <c r="L2940" i="9"/>
  <c r="F2940" i="9"/>
  <c r="M2939" i="9"/>
  <c r="F2939" i="9"/>
  <c r="I3131" i="9"/>
  <c r="J3131" i="9" s="1"/>
  <c r="E3128" i="9"/>
  <c r="L3127" i="9"/>
  <c r="F3126" i="9"/>
  <c r="I3125" i="9"/>
  <c r="J3125" i="9" s="1"/>
  <c r="K3124" i="9"/>
  <c r="M3123" i="9"/>
  <c r="E3123" i="9"/>
  <c r="M3122" i="9"/>
  <c r="F3122" i="9"/>
  <c r="I3121" i="9"/>
  <c r="J3121" i="9" s="1"/>
  <c r="K3120" i="9"/>
  <c r="M3119" i="9"/>
  <c r="E3119" i="9"/>
  <c r="M3118" i="9"/>
  <c r="F3118" i="9"/>
  <c r="I3117" i="9"/>
  <c r="J3117" i="9" s="1"/>
  <c r="K3116" i="9"/>
  <c r="M3115" i="9"/>
  <c r="E3115" i="9"/>
  <c r="M3114" i="9"/>
  <c r="F3114" i="9"/>
  <c r="I3113" i="9"/>
  <c r="J3113" i="9" s="1"/>
  <c r="K3112" i="9"/>
  <c r="M3111" i="9"/>
  <c r="E3111" i="9"/>
  <c r="M3110" i="9"/>
  <c r="F3110" i="9"/>
  <c r="I3109" i="9"/>
  <c r="J3109" i="9" s="1"/>
  <c r="K3108" i="9"/>
  <c r="M3107" i="9"/>
  <c r="E3107" i="9"/>
  <c r="M3106" i="9"/>
  <c r="F3106" i="9"/>
  <c r="I3105" i="9"/>
  <c r="J3105" i="9" s="1"/>
  <c r="K3104" i="9"/>
  <c r="M3103" i="9"/>
  <c r="E3103" i="9"/>
  <c r="M3102" i="9"/>
  <c r="F3102" i="9"/>
  <c r="I3101" i="9"/>
  <c r="J3101" i="9" s="1"/>
  <c r="K3100" i="9"/>
  <c r="M3099" i="9"/>
  <c r="E3099" i="9"/>
  <c r="M3098" i="9"/>
  <c r="F3098" i="9"/>
  <c r="I3097" i="9"/>
  <c r="J3097" i="9" s="1"/>
  <c r="K3096" i="9"/>
  <c r="M3095" i="9"/>
  <c r="E3095" i="9"/>
  <c r="M3094" i="9"/>
  <c r="F3094" i="9"/>
  <c r="I3093" i="9"/>
  <c r="J3093" i="9" s="1"/>
  <c r="K3092" i="9"/>
  <c r="M3091" i="9"/>
  <c r="E3091" i="9"/>
  <c r="M3090" i="9"/>
  <c r="F3090" i="9"/>
  <c r="I3089" i="9"/>
  <c r="J3089" i="9" s="1"/>
  <c r="K3088" i="9"/>
  <c r="M3087" i="9"/>
  <c r="E3087" i="9"/>
  <c r="M3086" i="9"/>
  <c r="F3086" i="9"/>
  <c r="I3085" i="9"/>
  <c r="J3085" i="9" s="1"/>
  <c r="K3084" i="9"/>
  <c r="M3083" i="9"/>
  <c r="E3083" i="9"/>
  <c r="M3082" i="9"/>
  <c r="F3082" i="9"/>
  <c r="I3081" i="9"/>
  <c r="J3081" i="9" s="1"/>
  <c r="K3080" i="9"/>
  <c r="M3079" i="9"/>
  <c r="E3079" i="9"/>
  <c r="M3078" i="9"/>
  <c r="F3078" i="9"/>
  <c r="I3077" i="9"/>
  <c r="J3077" i="9" s="1"/>
  <c r="K3076" i="9"/>
  <c r="M3075" i="9"/>
  <c r="E3075" i="9"/>
  <c r="M3074" i="9"/>
  <c r="F3074" i="9"/>
  <c r="I3073" i="9"/>
  <c r="J3073" i="9" s="1"/>
  <c r="K3072" i="9"/>
  <c r="M3071" i="9"/>
  <c r="E3071" i="9"/>
  <c r="M3070" i="9"/>
  <c r="F3070" i="9"/>
  <c r="I3069" i="9"/>
  <c r="J3069" i="9" s="1"/>
  <c r="K3068" i="9"/>
  <c r="M3067" i="9"/>
  <c r="E3067" i="9"/>
  <c r="K3066" i="9"/>
  <c r="E3066" i="9"/>
  <c r="L3065" i="9"/>
  <c r="E3065" i="9"/>
  <c r="K3064" i="9"/>
  <c r="E3064" i="9"/>
  <c r="L3063" i="9"/>
  <c r="E3063" i="9"/>
  <c r="K3062" i="9"/>
  <c r="E3062" i="9"/>
  <c r="L3061" i="9"/>
  <c r="E3061" i="9"/>
  <c r="K3060" i="9"/>
  <c r="E3060" i="9"/>
  <c r="L3059" i="9"/>
  <c r="E3059" i="9"/>
  <c r="K3058" i="9"/>
  <c r="E3058" i="9"/>
  <c r="L3057" i="9"/>
  <c r="E3057" i="9"/>
  <c r="K3056" i="9"/>
  <c r="E3056" i="9"/>
  <c r="L3055" i="9"/>
  <c r="E3055" i="9"/>
  <c r="K3054" i="9"/>
  <c r="E3054" i="9"/>
  <c r="L3053" i="9"/>
  <c r="E3053" i="9"/>
  <c r="K3052" i="9"/>
  <c r="E3052" i="9"/>
  <c r="L3051" i="9"/>
  <c r="E3051" i="9"/>
  <c r="K3050" i="9"/>
  <c r="E3050" i="9"/>
  <c r="L3049" i="9"/>
  <c r="E3049" i="9"/>
  <c r="K3048" i="9"/>
  <c r="E3048" i="9"/>
  <c r="L3047" i="9"/>
  <c r="E3047" i="9"/>
  <c r="K3046" i="9"/>
  <c r="E3046" i="9"/>
  <c r="L3045" i="9"/>
  <c r="E3045" i="9"/>
  <c r="K3044" i="9"/>
  <c r="E3044" i="9"/>
  <c r="L3043" i="9"/>
  <c r="E3043" i="9"/>
  <c r="K3042" i="9"/>
  <c r="E3042" i="9"/>
  <c r="L3041" i="9"/>
  <c r="E3041" i="9"/>
  <c r="K3040" i="9"/>
  <c r="E3040" i="9"/>
  <c r="L3039" i="9"/>
  <c r="E3039" i="9"/>
  <c r="K3038" i="9"/>
  <c r="E3038" i="9"/>
  <c r="L3037" i="9"/>
  <c r="E3037" i="9"/>
  <c r="K3036" i="9"/>
  <c r="E3036" i="9"/>
  <c r="L3035" i="9"/>
  <c r="E3035" i="9"/>
  <c r="K3034" i="9"/>
  <c r="E3034" i="9"/>
  <c r="L3033" i="9"/>
  <c r="E3033" i="9"/>
  <c r="K3032" i="9"/>
  <c r="E3032" i="9"/>
  <c r="L3031" i="9"/>
  <c r="E3031" i="9"/>
  <c r="K3030" i="9"/>
  <c r="E3030" i="9"/>
  <c r="L3029" i="9"/>
  <c r="E3029" i="9"/>
  <c r="K3028" i="9"/>
  <c r="E3028" i="9"/>
  <c r="L3027" i="9"/>
  <c r="E3027" i="9"/>
  <c r="K3026" i="9"/>
  <c r="E3026" i="9"/>
  <c r="L3025" i="9"/>
  <c r="E3025" i="9"/>
  <c r="K3024" i="9"/>
  <c r="E3024" i="9"/>
  <c r="L3023" i="9"/>
  <c r="E3023" i="9"/>
  <c r="K3022" i="9"/>
  <c r="E3022" i="9"/>
  <c r="L3021" i="9"/>
  <c r="E3021" i="9"/>
  <c r="K3020" i="9"/>
  <c r="E3020" i="9"/>
  <c r="L3019" i="9"/>
  <c r="E3019" i="9"/>
  <c r="K3018" i="9"/>
  <c r="E3018" i="9"/>
  <c r="L3017" i="9"/>
  <c r="E3017" i="9"/>
  <c r="K3016" i="9"/>
  <c r="E3016" i="9"/>
  <c r="L3015" i="9"/>
  <c r="E3015" i="9"/>
  <c r="K3014" i="9"/>
  <c r="E3014" i="9"/>
  <c r="L3013" i="9"/>
  <c r="E3013" i="9"/>
  <c r="K3012" i="9"/>
  <c r="E3012" i="9"/>
  <c r="L3011" i="9"/>
  <c r="E3011" i="9"/>
  <c r="K3010" i="9"/>
  <c r="E3010" i="9"/>
  <c r="L3009" i="9"/>
  <c r="E3009" i="9"/>
  <c r="K3008" i="9"/>
  <c r="E3008" i="9"/>
  <c r="L3007" i="9"/>
  <c r="E3007" i="9"/>
  <c r="K3006" i="9"/>
  <c r="E3006" i="9"/>
  <c r="L3005" i="9"/>
  <c r="E3005" i="9"/>
  <c r="K3004" i="9"/>
  <c r="E3004" i="9"/>
  <c r="L3003" i="9"/>
  <c r="E3003" i="9"/>
  <c r="K3002" i="9"/>
  <c r="E3002" i="9"/>
  <c r="L3001" i="9"/>
  <c r="E3001" i="9"/>
  <c r="K3000" i="9"/>
  <c r="E3000" i="9"/>
  <c r="L2999" i="9"/>
  <c r="E2999" i="9"/>
  <c r="K2998" i="9"/>
  <c r="E2998" i="9"/>
  <c r="L2997" i="9"/>
  <c r="E2997" i="9"/>
  <c r="K2996" i="9"/>
  <c r="E2996" i="9"/>
  <c r="L2995" i="9"/>
  <c r="E2995" i="9"/>
  <c r="K2994" i="9"/>
  <c r="E2994" i="9"/>
  <c r="L2993" i="9"/>
  <c r="E2993" i="9"/>
  <c r="K2992" i="9"/>
  <c r="E2992" i="9"/>
  <c r="L2991" i="9"/>
  <c r="E2991" i="9"/>
  <c r="K2990" i="9"/>
  <c r="E2990" i="9"/>
  <c r="L2989" i="9"/>
  <c r="E2989" i="9"/>
  <c r="K2988" i="9"/>
  <c r="E2988" i="9"/>
  <c r="L2987" i="9"/>
  <c r="E2987" i="9"/>
  <c r="K2986" i="9"/>
  <c r="E2986" i="9"/>
  <c r="L2985" i="9"/>
  <c r="E2985" i="9"/>
  <c r="K2984" i="9"/>
  <c r="E2984" i="9"/>
  <c r="L2983" i="9"/>
  <c r="E2983" i="9"/>
  <c r="K2982" i="9"/>
  <c r="E2982" i="9"/>
  <c r="L2981" i="9"/>
  <c r="E2981" i="9"/>
  <c r="K2980" i="9"/>
  <c r="E2980" i="9"/>
  <c r="L2979" i="9"/>
  <c r="E2979" i="9"/>
  <c r="K2978" i="9"/>
  <c r="E2978" i="9"/>
  <c r="L2977" i="9"/>
  <c r="E2977" i="9"/>
  <c r="K2976" i="9"/>
  <c r="E2976" i="9"/>
  <c r="L2975" i="9"/>
  <c r="E2975" i="9"/>
  <c r="K2974" i="9"/>
  <c r="E2974" i="9"/>
  <c r="L2973" i="9"/>
  <c r="E2973" i="9"/>
  <c r="K2972" i="9"/>
  <c r="E2972" i="9"/>
  <c r="L2971" i="9"/>
  <c r="E2971" i="9"/>
  <c r="K2970" i="9"/>
  <c r="E2970" i="9"/>
  <c r="L2969" i="9"/>
  <c r="E2969" i="9"/>
  <c r="K2968" i="9"/>
  <c r="E2968" i="9"/>
  <c r="L2967" i="9"/>
  <c r="E2967" i="9"/>
  <c r="K2966" i="9"/>
  <c r="E2966" i="9"/>
  <c r="L2965" i="9"/>
  <c r="E2965" i="9"/>
  <c r="K2964" i="9"/>
  <c r="E2964" i="9"/>
  <c r="L2963" i="9"/>
  <c r="E2963" i="9"/>
  <c r="K2962" i="9"/>
  <c r="E2962" i="9"/>
  <c r="L2961" i="9"/>
  <c r="E2961" i="9"/>
  <c r="K2960" i="9"/>
  <c r="E2960" i="9"/>
  <c r="L2959" i="9"/>
  <c r="E2959" i="9"/>
  <c r="K2958" i="9"/>
  <c r="E2958" i="9"/>
  <c r="L2957" i="9"/>
  <c r="E2957" i="9"/>
  <c r="K2956" i="9"/>
  <c r="E2956" i="9"/>
  <c r="L2955" i="9"/>
  <c r="E2955" i="9"/>
  <c r="K2954" i="9"/>
  <c r="E2954" i="9"/>
  <c r="L2953" i="9"/>
  <c r="E2953" i="9"/>
  <c r="K2952" i="9"/>
  <c r="E2952" i="9"/>
  <c r="L2951" i="9"/>
  <c r="E2951" i="9"/>
  <c r="K2950" i="9"/>
  <c r="E2950" i="9"/>
  <c r="L2949" i="9"/>
  <c r="E2949" i="9"/>
  <c r="K2948" i="9"/>
  <c r="E2948" i="9"/>
  <c r="L2947" i="9"/>
  <c r="E2947" i="9"/>
  <c r="K2946" i="9"/>
  <c r="E2946" i="9"/>
  <c r="L2945" i="9"/>
  <c r="E2945" i="9"/>
  <c r="K2944" i="9"/>
  <c r="E2944" i="9"/>
  <c r="L2943" i="9"/>
  <c r="E2943" i="9"/>
  <c r="K2942" i="9"/>
  <c r="E2942" i="9"/>
  <c r="L2941" i="9"/>
  <c r="E2941" i="9"/>
  <c r="K2940" i="9"/>
  <c r="E2940" i="9"/>
  <c r="L2939" i="9"/>
  <c r="E2939" i="9"/>
  <c r="K2938" i="9"/>
  <c r="E2938" i="9"/>
  <c r="L2937" i="9"/>
  <c r="E2937" i="9"/>
  <c r="K2936" i="9"/>
  <c r="I2937" i="9"/>
  <c r="J2937" i="9" s="1"/>
  <c r="M2936" i="9"/>
  <c r="E2936" i="9"/>
  <c r="F2935" i="9"/>
  <c r="I2934" i="9"/>
  <c r="J2934" i="9" s="1"/>
  <c r="L2933" i="9"/>
  <c r="L2932" i="9"/>
  <c r="E2932" i="9"/>
  <c r="F2931" i="9"/>
  <c r="I2930" i="9"/>
  <c r="J2930" i="9" s="1"/>
  <c r="L2929" i="9"/>
  <c r="L2928" i="9"/>
  <c r="E2928" i="9"/>
  <c r="F2927" i="9"/>
  <c r="I2926" i="9"/>
  <c r="J2926" i="9" s="1"/>
  <c r="L2925" i="9"/>
  <c r="L2924" i="9"/>
  <c r="E2924" i="9"/>
  <c r="F2923" i="9"/>
  <c r="I2922" i="9"/>
  <c r="J2922" i="9" s="1"/>
  <c r="L2921" i="9"/>
  <c r="L2920" i="9"/>
  <c r="E2920" i="9"/>
  <c r="F2919" i="9"/>
  <c r="I2918" i="9"/>
  <c r="J2918" i="9" s="1"/>
  <c r="L2917" i="9"/>
  <c r="L2916" i="9"/>
  <c r="E2916" i="9"/>
  <c r="F2915" i="9"/>
  <c r="I2914" i="9"/>
  <c r="J2914" i="9" s="1"/>
  <c r="L2913" i="9"/>
  <c r="L2912" i="9"/>
  <c r="E2912" i="9"/>
  <c r="F2911" i="9"/>
  <c r="I2910" i="9"/>
  <c r="J2910" i="9" s="1"/>
  <c r="L2909" i="9"/>
  <c r="L2908" i="9"/>
  <c r="E2908" i="9"/>
  <c r="F2907" i="9"/>
  <c r="I2906" i="9"/>
  <c r="J2906" i="9" s="1"/>
  <c r="L2905" i="9"/>
  <c r="L2904" i="9"/>
  <c r="E2904" i="9"/>
  <c r="F2903" i="9"/>
  <c r="I2902" i="9"/>
  <c r="J2902" i="9" s="1"/>
  <c r="L2901" i="9"/>
  <c r="L2900" i="9"/>
  <c r="E2900" i="9"/>
  <c r="F2899" i="9"/>
  <c r="I2898" i="9"/>
  <c r="J2898" i="9" s="1"/>
  <c r="L2897" i="9"/>
  <c r="L2896" i="9"/>
  <c r="E2896" i="9"/>
  <c r="F2895" i="9"/>
  <c r="I2894" i="9"/>
  <c r="J2894" i="9" s="1"/>
  <c r="L2893" i="9"/>
  <c r="L2892" i="9"/>
  <c r="E2892" i="9"/>
  <c r="F2891" i="9"/>
  <c r="I2890" i="9"/>
  <c r="J2890" i="9" s="1"/>
  <c r="L2889" i="9"/>
  <c r="L2888" i="9"/>
  <c r="E2888" i="9"/>
  <c r="F2887" i="9"/>
  <c r="I2886" i="9"/>
  <c r="J2886" i="9" s="1"/>
  <c r="I2885" i="9"/>
  <c r="J2885" i="9" s="1"/>
  <c r="M2884" i="9"/>
  <c r="I2884" i="9"/>
  <c r="J2884" i="9" s="1"/>
  <c r="I2883" i="9"/>
  <c r="J2883" i="9" s="1"/>
  <c r="M2882" i="9"/>
  <c r="I2882" i="9"/>
  <c r="J2882" i="9" s="1"/>
  <c r="I2881" i="9"/>
  <c r="J2881" i="9" s="1"/>
  <c r="M2880" i="9"/>
  <c r="I2880" i="9"/>
  <c r="J2880" i="9" s="1"/>
  <c r="I2879" i="9"/>
  <c r="J2879" i="9" s="1"/>
  <c r="M2878" i="9"/>
  <c r="I2878" i="9"/>
  <c r="J2878" i="9" s="1"/>
  <c r="I2877" i="9"/>
  <c r="J2877" i="9" s="1"/>
  <c r="M2876" i="9"/>
  <c r="I2876" i="9"/>
  <c r="J2876" i="9" s="1"/>
  <c r="I2875" i="9"/>
  <c r="J2875" i="9" s="1"/>
  <c r="M2874" i="9"/>
  <c r="I2874" i="9"/>
  <c r="J2874" i="9" s="1"/>
  <c r="I2873" i="9"/>
  <c r="J2873" i="9" s="1"/>
  <c r="M2872" i="9"/>
  <c r="I2872" i="9"/>
  <c r="J2872" i="9" s="1"/>
  <c r="I2871" i="9"/>
  <c r="J2871" i="9" s="1"/>
  <c r="M2870" i="9"/>
  <c r="I2870" i="9"/>
  <c r="J2870" i="9" s="1"/>
  <c r="I2869" i="9"/>
  <c r="J2869" i="9" s="1"/>
  <c r="M2868" i="9"/>
  <c r="I2868" i="9"/>
  <c r="J2868" i="9" s="1"/>
  <c r="I2867" i="9"/>
  <c r="J2867" i="9" s="1"/>
  <c r="M2866" i="9"/>
  <c r="I2866" i="9"/>
  <c r="J2866" i="9" s="1"/>
  <c r="I2865" i="9"/>
  <c r="J2865" i="9" s="1"/>
  <c r="M2864" i="9"/>
  <c r="I2864" i="9"/>
  <c r="J2864" i="9" s="1"/>
  <c r="I2863" i="9"/>
  <c r="J2863" i="9" s="1"/>
  <c r="M2862" i="9"/>
  <c r="I2862" i="9"/>
  <c r="J2862" i="9" s="1"/>
  <c r="I2861" i="9"/>
  <c r="J2861" i="9" s="1"/>
  <c r="M2860" i="9"/>
  <c r="I2860" i="9"/>
  <c r="J2860" i="9" s="1"/>
  <c r="I2859" i="9"/>
  <c r="J2859" i="9" s="1"/>
  <c r="M2858" i="9"/>
  <c r="I2858" i="9"/>
  <c r="J2858" i="9" s="1"/>
  <c r="I2857" i="9"/>
  <c r="J2857" i="9" s="1"/>
  <c r="M2856" i="9"/>
  <c r="I2856" i="9"/>
  <c r="J2856" i="9" s="1"/>
  <c r="I2855" i="9"/>
  <c r="J2855" i="9" s="1"/>
  <c r="M2854" i="9"/>
  <c r="I2854" i="9"/>
  <c r="J2854" i="9" s="1"/>
  <c r="I2853" i="9"/>
  <c r="J2853" i="9" s="1"/>
  <c r="M2852" i="9"/>
  <c r="I2852" i="9"/>
  <c r="J2852" i="9" s="1"/>
  <c r="I2851" i="9"/>
  <c r="J2851" i="9" s="1"/>
  <c r="M2850" i="9"/>
  <c r="I2850" i="9"/>
  <c r="J2850" i="9" s="1"/>
  <c r="I2849" i="9"/>
  <c r="J2849" i="9" s="1"/>
  <c r="M2848" i="9"/>
  <c r="I2848" i="9"/>
  <c r="J2848" i="9" s="1"/>
  <c r="I2847" i="9"/>
  <c r="J2847" i="9" s="1"/>
  <c r="M2846" i="9"/>
  <c r="I2846" i="9"/>
  <c r="J2846" i="9" s="1"/>
  <c r="I2845" i="9"/>
  <c r="J2845" i="9" s="1"/>
  <c r="M2844" i="9"/>
  <c r="I2844" i="9"/>
  <c r="J2844" i="9" s="1"/>
  <c r="I2843" i="9"/>
  <c r="J2843" i="9" s="1"/>
  <c r="M2842" i="9"/>
  <c r="I2842" i="9"/>
  <c r="J2842" i="9" s="1"/>
  <c r="I2841" i="9"/>
  <c r="J2841" i="9" s="1"/>
  <c r="M2840" i="9"/>
  <c r="I2840" i="9"/>
  <c r="J2840" i="9" s="1"/>
  <c r="I2839" i="9"/>
  <c r="J2839" i="9" s="1"/>
  <c r="M2838" i="9"/>
  <c r="I2838" i="9"/>
  <c r="J2838" i="9" s="1"/>
  <c r="I2837" i="9"/>
  <c r="J2837" i="9" s="1"/>
  <c r="M2836" i="9"/>
  <c r="I2836" i="9"/>
  <c r="J2836" i="9" s="1"/>
  <c r="I2835" i="9"/>
  <c r="J2835" i="9" s="1"/>
  <c r="M2834" i="9"/>
  <c r="I2834" i="9"/>
  <c r="J2834" i="9" s="1"/>
  <c r="I2833" i="9"/>
  <c r="J2833" i="9" s="1"/>
  <c r="M2832" i="9"/>
  <c r="I2832" i="9"/>
  <c r="J2832" i="9" s="1"/>
  <c r="I2831" i="9"/>
  <c r="J2831" i="9" s="1"/>
  <c r="M2830" i="9"/>
  <c r="I2830" i="9"/>
  <c r="J2830" i="9" s="1"/>
  <c r="I2829" i="9"/>
  <c r="J2829" i="9" s="1"/>
  <c r="M2828" i="9"/>
  <c r="I2828" i="9"/>
  <c r="J2828" i="9" s="1"/>
  <c r="I2827" i="9"/>
  <c r="J2827" i="9" s="1"/>
  <c r="M2826" i="9"/>
  <c r="I2826" i="9"/>
  <c r="J2826" i="9" s="1"/>
  <c r="I2825" i="9"/>
  <c r="J2825" i="9" s="1"/>
  <c r="M2824" i="9"/>
  <c r="I2824" i="9"/>
  <c r="J2824" i="9" s="1"/>
  <c r="I2823" i="9"/>
  <c r="J2823" i="9" s="1"/>
  <c r="M2822" i="9"/>
  <c r="I2822" i="9"/>
  <c r="J2822" i="9" s="1"/>
  <c r="I2821" i="9"/>
  <c r="J2821" i="9" s="1"/>
  <c r="M2820" i="9"/>
  <c r="I2820" i="9"/>
  <c r="J2820" i="9" s="1"/>
  <c r="I2819" i="9"/>
  <c r="J2819" i="9" s="1"/>
  <c r="M2818" i="9"/>
  <c r="I2818" i="9"/>
  <c r="J2818" i="9" s="1"/>
  <c r="I2817" i="9"/>
  <c r="J2817" i="9" s="1"/>
  <c r="M2816" i="9"/>
  <c r="F2816" i="9"/>
  <c r="L2815" i="9"/>
  <c r="E2815" i="9"/>
  <c r="K2814" i="9"/>
  <c r="E2814" i="9"/>
  <c r="L2813" i="9"/>
  <c r="E2813" i="9"/>
  <c r="K2812" i="9"/>
  <c r="D2812" i="9"/>
  <c r="I2811" i="9"/>
  <c r="J2811" i="9" s="1"/>
  <c r="M2810" i="9"/>
  <c r="I2810" i="9"/>
  <c r="J2810" i="9" s="1"/>
  <c r="I2809" i="9"/>
  <c r="J2809" i="9" s="1"/>
  <c r="M2808" i="9"/>
  <c r="F2808" i="9"/>
  <c r="L2807" i="9"/>
  <c r="E2807" i="9"/>
  <c r="K2806" i="9"/>
  <c r="E2806" i="9"/>
  <c r="L2805" i="9"/>
  <c r="E2805" i="9"/>
  <c r="K2804" i="9"/>
  <c r="D2804" i="9"/>
  <c r="I2803" i="9"/>
  <c r="J2803" i="9" s="1"/>
  <c r="M2802" i="9"/>
  <c r="I2802" i="9"/>
  <c r="J2802" i="9" s="1"/>
  <c r="I2801" i="9"/>
  <c r="J2801" i="9" s="1"/>
  <c r="M2800" i="9"/>
  <c r="F2800" i="9"/>
  <c r="L2799" i="9"/>
  <c r="E2799" i="9"/>
  <c r="K2798" i="9"/>
  <c r="E2798" i="9"/>
  <c r="L2797" i="9"/>
  <c r="E2797" i="9"/>
  <c r="K2796" i="9"/>
  <c r="D2796" i="9"/>
  <c r="I2795" i="9"/>
  <c r="J2795" i="9" s="1"/>
  <c r="M2794" i="9"/>
  <c r="I2794" i="9"/>
  <c r="J2794" i="9" s="1"/>
  <c r="I2793" i="9"/>
  <c r="J2793" i="9" s="1"/>
  <c r="M2792" i="9"/>
  <c r="F2792" i="9"/>
  <c r="L2791" i="9"/>
  <c r="E2791" i="9"/>
  <c r="K2790" i="9"/>
  <c r="E2790" i="9"/>
  <c r="L2789" i="9"/>
  <c r="E2789" i="9"/>
  <c r="K2788" i="9"/>
  <c r="D2788" i="9"/>
  <c r="I2787" i="9"/>
  <c r="J2787" i="9" s="1"/>
  <c r="M2786" i="9"/>
  <c r="I2786" i="9"/>
  <c r="J2786" i="9" s="1"/>
  <c r="I2785" i="9"/>
  <c r="J2785" i="9" s="1"/>
  <c r="M2784" i="9"/>
  <c r="F2784" i="9"/>
  <c r="L2783" i="9"/>
  <c r="E2783" i="9"/>
  <c r="K2782" i="9"/>
  <c r="E2782" i="9"/>
  <c r="L2781" i="9"/>
  <c r="E2781" i="9"/>
  <c r="K2780" i="9"/>
  <c r="D2780" i="9"/>
  <c r="I2779" i="9"/>
  <c r="J2779" i="9" s="1"/>
  <c r="M2778" i="9"/>
  <c r="I2778" i="9"/>
  <c r="J2778" i="9" s="1"/>
  <c r="I2777" i="9"/>
  <c r="J2777" i="9" s="1"/>
  <c r="M2776" i="9"/>
  <c r="F2776" i="9"/>
  <c r="L2775" i="9"/>
  <c r="E2775" i="9"/>
  <c r="K2774" i="9"/>
  <c r="E2774" i="9"/>
  <c r="L2773" i="9"/>
  <c r="E2773" i="9"/>
  <c r="K2772" i="9"/>
  <c r="D2772" i="9"/>
  <c r="I2771" i="9"/>
  <c r="J2771" i="9" s="1"/>
  <c r="M2770" i="9"/>
  <c r="I2770" i="9"/>
  <c r="J2770" i="9" s="1"/>
  <c r="I2769" i="9"/>
  <c r="J2769" i="9" s="1"/>
  <c r="M2768" i="9"/>
  <c r="F2768" i="9"/>
  <c r="L2767" i="9"/>
  <c r="E2767" i="9"/>
  <c r="K2766" i="9"/>
  <c r="E2766" i="9"/>
  <c r="L2765" i="9"/>
  <c r="E2765" i="9"/>
  <c r="K2764" i="9"/>
  <c r="D2764" i="9"/>
  <c r="I2763" i="9"/>
  <c r="J2763" i="9" s="1"/>
  <c r="M2762" i="9"/>
  <c r="I2762" i="9"/>
  <c r="J2762" i="9" s="1"/>
  <c r="I2761" i="9"/>
  <c r="J2761" i="9" s="1"/>
  <c r="M2760" i="9"/>
  <c r="F2760" i="9"/>
  <c r="L2759" i="9"/>
  <c r="E2759" i="9"/>
  <c r="K2758" i="9"/>
  <c r="E2758" i="9"/>
  <c r="L2757" i="9"/>
  <c r="E2757" i="9"/>
  <c r="K2756" i="9"/>
  <c r="D2756" i="9"/>
  <c r="I2755" i="9"/>
  <c r="J2755" i="9" s="1"/>
  <c r="M2754" i="9"/>
  <c r="I2754" i="9"/>
  <c r="J2754" i="9" s="1"/>
  <c r="I2753" i="9"/>
  <c r="J2753" i="9" s="1"/>
  <c r="M2752" i="9"/>
  <c r="F2752" i="9"/>
  <c r="L2751" i="9"/>
  <c r="E2751" i="9"/>
  <c r="K2750" i="9"/>
  <c r="E2750" i="9"/>
  <c r="L2749" i="9"/>
  <c r="E2749" i="9"/>
  <c r="K2748" i="9"/>
  <c r="D2748" i="9"/>
  <c r="I2747" i="9"/>
  <c r="J2747" i="9" s="1"/>
  <c r="M2746" i="9"/>
  <c r="I2746" i="9"/>
  <c r="J2746" i="9" s="1"/>
  <c r="I2745" i="9"/>
  <c r="J2745" i="9" s="1"/>
  <c r="M2744" i="9"/>
  <c r="F2744" i="9"/>
  <c r="L2743" i="9"/>
  <c r="E2743" i="9"/>
  <c r="K2742" i="9"/>
  <c r="E2742" i="9"/>
  <c r="L2741" i="9"/>
  <c r="E2741" i="9"/>
  <c r="K2740" i="9"/>
  <c r="D2740" i="9"/>
  <c r="I2739" i="9"/>
  <c r="J2739" i="9" s="1"/>
  <c r="M2738" i="9"/>
  <c r="I2738" i="9"/>
  <c r="J2738" i="9" s="1"/>
  <c r="I2737" i="9"/>
  <c r="J2737" i="9" s="1"/>
  <c r="M2736" i="9"/>
  <c r="F2736" i="9"/>
  <c r="L2735" i="9"/>
  <c r="E2735" i="9"/>
  <c r="K2734" i="9"/>
  <c r="E2734" i="9"/>
  <c r="L2733" i="9"/>
  <c r="E2733" i="9"/>
  <c r="K2732" i="9"/>
  <c r="D2732" i="9"/>
  <c r="I2731" i="9"/>
  <c r="J2731" i="9" s="1"/>
  <c r="M2730" i="9"/>
  <c r="I2730" i="9"/>
  <c r="J2730" i="9" s="1"/>
  <c r="I2729" i="9"/>
  <c r="J2729" i="9" s="1"/>
  <c r="M2728" i="9"/>
  <c r="F2728" i="9"/>
  <c r="L2727" i="9"/>
  <c r="E2727" i="9"/>
  <c r="K2726" i="9"/>
  <c r="E2726" i="9"/>
  <c r="L2725" i="9"/>
  <c r="E2725" i="9"/>
  <c r="K2724" i="9"/>
  <c r="D2724" i="9"/>
  <c r="I2723" i="9"/>
  <c r="J2723" i="9" s="1"/>
  <c r="M2722" i="9"/>
  <c r="F2722" i="9"/>
  <c r="L2721" i="9"/>
  <c r="E2721" i="9"/>
  <c r="K2720" i="9"/>
  <c r="D2720" i="9"/>
  <c r="I2719" i="9"/>
  <c r="J2719" i="9" s="1"/>
  <c r="M2718" i="9"/>
  <c r="F2718" i="9"/>
  <c r="L2717" i="9"/>
  <c r="E2717" i="9"/>
  <c r="K2716" i="9"/>
  <c r="D2716" i="9"/>
  <c r="I2715" i="9"/>
  <c r="J2715" i="9" s="1"/>
  <c r="M2714" i="9"/>
  <c r="F2714" i="9"/>
  <c r="L2713" i="9"/>
  <c r="E2713" i="9"/>
  <c r="K2712" i="9"/>
  <c r="D2712" i="9"/>
  <c r="I2711" i="9"/>
  <c r="J2711" i="9" s="1"/>
  <c r="M2710" i="9"/>
  <c r="F2710" i="9"/>
  <c r="L2709" i="9"/>
  <c r="E2709" i="9"/>
  <c r="K2708" i="9"/>
  <c r="D2708" i="9"/>
  <c r="I2707" i="9"/>
  <c r="J2707" i="9" s="1"/>
  <c r="M2706" i="9"/>
  <c r="F2706" i="9"/>
  <c r="L2705" i="9"/>
  <c r="L2938" i="9"/>
  <c r="F2937" i="9"/>
  <c r="L2936" i="9"/>
  <c r="M2935" i="9"/>
  <c r="E2935" i="9"/>
  <c r="M2934" i="9"/>
  <c r="F2934" i="9"/>
  <c r="I2933" i="9"/>
  <c r="J2933" i="9" s="1"/>
  <c r="K2932" i="9"/>
  <c r="M2931" i="9"/>
  <c r="E2931" i="9"/>
  <c r="M2930" i="9"/>
  <c r="F2930" i="9"/>
  <c r="I2929" i="9"/>
  <c r="J2929" i="9" s="1"/>
  <c r="K2928" i="9"/>
  <c r="M2927" i="9"/>
  <c r="E2927" i="9"/>
  <c r="M2926" i="9"/>
  <c r="F2926" i="9"/>
  <c r="I2925" i="9"/>
  <c r="J2925" i="9" s="1"/>
  <c r="K2924" i="9"/>
  <c r="M2923" i="9"/>
  <c r="E2923" i="9"/>
  <c r="M2922" i="9"/>
  <c r="F2922" i="9"/>
  <c r="I2921" i="9"/>
  <c r="J2921" i="9" s="1"/>
  <c r="K2920" i="9"/>
  <c r="M2919" i="9"/>
  <c r="E2919" i="9"/>
  <c r="M2918" i="9"/>
  <c r="F2918" i="9"/>
  <c r="I2917" i="9"/>
  <c r="J2917" i="9" s="1"/>
  <c r="K2916" i="9"/>
  <c r="M2915" i="9"/>
  <c r="E2915" i="9"/>
  <c r="M2914" i="9"/>
  <c r="F2914" i="9"/>
  <c r="I2913" i="9"/>
  <c r="J2913" i="9" s="1"/>
  <c r="K2912" i="9"/>
  <c r="M2911" i="9"/>
  <c r="E2911" i="9"/>
  <c r="M2910" i="9"/>
  <c r="F2910" i="9"/>
  <c r="I2909" i="9"/>
  <c r="J2909" i="9" s="1"/>
  <c r="K2908" i="9"/>
  <c r="M2907" i="9"/>
  <c r="E2907" i="9"/>
  <c r="M2906" i="9"/>
  <c r="F2906" i="9"/>
  <c r="I2905" i="9"/>
  <c r="J2905" i="9" s="1"/>
  <c r="K2904" i="9"/>
  <c r="M2903" i="9"/>
  <c r="E2903" i="9"/>
  <c r="M2902" i="9"/>
  <c r="F2902" i="9"/>
  <c r="I2901" i="9"/>
  <c r="J2901" i="9" s="1"/>
  <c r="K2900" i="9"/>
  <c r="M2899" i="9"/>
  <c r="E2899" i="9"/>
  <c r="M2898" i="9"/>
  <c r="F2898" i="9"/>
  <c r="I2897" i="9"/>
  <c r="J2897" i="9" s="1"/>
  <c r="K2896" i="9"/>
  <c r="M2895" i="9"/>
  <c r="E2895" i="9"/>
  <c r="M2894" i="9"/>
  <c r="F2894" i="9"/>
  <c r="I2893" i="9"/>
  <c r="J2893" i="9" s="1"/>
  <c r="K2892" i="9"/>
  <c r="M2891" i="9"/>
  <c r="E2891" i="9"/>
  <c r="M2890" i="9"/>
  <c r="F2890" i="9"/>
  <c r="I2889" i="9"/>
  <c r="J2889" i="9" s="1"/>
  <c r="K2888" i="9"/>
  <c r="M2887" i="9"/>
  <c r="E2887" i="9"/>
  <c r="M2886" i="9"/>
  <c r="F2886" i="9"/>
  <c r="M2885" i="9"/>
  <c r="F2885" i="9"/>
  <c r="L2884" i="9"/>
  <c r="F2884" i="9"/>
  <c r="M2883" i="9"/>
  <c r="F2883" i="9"/>
  <c r="L2882" i="9"/>
  <c r="F2882" i="9"/>
  <c r="M2881" i="9"/>
  <c r="F2881" i="9"/>
  <c r="L2880" i="9"/>
  <c r="F2880" i="9"/>
  <c r="M2879" i="9"/>
  <c r="F2879" i="9"/>
  <c r="L2878" i="9"/>
  <c r="F2878" i="9"/>
  <c r="M2877" i="9"/>
  <c r="F2877" i="9"/>
  <c r="L2876" i="9"/>
  <c r="F2876" i="9"/>
  <c r="M2875" i="9"/>
  <c r="F2875" i="9"/>
  <c r="L2874" i="9"/>
  <c r="F2874" i="9"/>
  <c r="M2873" i="9"/>
  <c r="F2873" i="9"/>
  <c r="L2872" i="9"/>
  <c r="F2872" i="9"/>
  <c r="M2871" i="9"/>
  <c r="F2871" i="9"/>
  <c r="L2870" i="9"/>
  <c r="F2870" i="9"/>
  <c r="M2869" i="9"/>
  <c r="F2869" i="9"/>
  <c r="L2868" i="9"/>
  <c r="F2868" i="9"/>
  <c r="M2867" i="9"/>
  <c r="F2867" i="9"/>
  <c r="L2866" i="9"/>
  <c r="F2866" i="9"/>
  <c r="M2865" i="9"/>
  <c r="F2865" i="9"/>
  <c r="L2864" i="9"/>
  <c r="F2864" i="9"/>
  <c r="M2863" i="9"/>
  <c r="F2863" i="9"/>
  <c r="L2862" i="9"/>
  <c r="F2862" i="9"/>
  <c r="M2861" i="9"/>
  <c r="F2861" i="9"/>
  <c r="L2860" i="9"/>
  <c r="F2860" i="9"/>
  <c r="M2859" i="9"/>
  <c r="F2859" i="9"/>
  <c r="L2858" i="9"/>
  <c r="F2858" i="9"/>
  <c r="M2857" i="9"/>
  <c r="F2857" i="9"/>
  <c r="L2856" i="9"/>
  <c r="F2856" i="9"/>
  <c r="M2855" i="9"/>
  <c r="F2855" i="9"/>
  <c r="L2854" i="9"/>
  <c r="F2854" i="9"/>
  <c r="M2853" i="9"/>
  <c r="F2853" i="9"/>
  <c r="L2852" i="9"/>
  <c r="F2852" i="9"/>
  <c r="M2851" i="9"/>
  <c r="F2851" i="9"/>
  <c r="L2850" i="9"/>
  <c r="F2850" i="9"/>
  <c r="M2849" i="9"/>
  <c r="F2849" i="9"/>
  <c r="L2848" i="9"/>
  <c r="F2848" i="9"/>
  <c r="M2847" i="9"/>
  <c r="F2847" i="9"/>
  <c r="L2846" i="9"/>
  <c r="F2846" i="9"/>
  <c r="M2845" i="9"/>
  <c r="F2845" i="9"/>
  <c r="L2844" i="9"/>
  <c r="F2844" i="9"/>
  <c r="M2843" i="9"/>
  <c r="F2843" i="9"/>
  <c r="L2842" i="9"/>
  <c r="F2842" i="9"/>
  <c r="M2841" i="9"/>
  <c r="F2841" i="9"/>
  <c r="L2840" i="9"/>
  <c r="F2840" i="9"/>
  <c r="M2839" i="9"/>
  <c r="F2839" i="9"/>
  <c r="L2838" i="9"/>
  <c r="F2838" i="9"/>
  <c r="M2837" i="9"/>
  <c r="F2837" i="9"/>
  <c r="L2836" i="9"/>
  <c r="F2836" i="9"/>
  <c r="M2835" i="9"/>
  <c r="F2835" i="9"/>
  <c r="L2834" i="9"/>
  <c r="F2834" i="9"/>
  <c r="M2833" i="9"/>
  <c r="F2833" i="9"/>
  <c r="L2832" i="9"/>
  <c r="F2832" i="9"/>
  <c r="M2831" i="9"/>
  <c r="F2831" i="9"/>
  <c r="L2830" i="9"/>
  <c r="F2830" i="9"/>
  <c r="M2829" i="9"/>
  <c r="F2829" i="9"/>
  <c r="L2828" i="9"/>
  <c r="F2828" i="9"/>
  <c r="M2827" i="9"/>
  <c r="F2827" i="9"/>
  <c r="L2826" i="9"/>
  <c r="F2826" i="9"/>
  <c r="M2825" i="9"/>
  <c r="F2825" i="9"/>
  <c r="L2824" i="9"/>
  <c r="F2824" i="9"/>
  <c r="M2823" i="9"/>
  <c r="F2823" i="9"/>
  <c r="L2822" i="9"/>
  <c r="F2822" i="9"/>
  <c r="M2821" i="9"/>
  <c r="F2821" i="9"/>
  <c r="L2820" i="9"/>
  <c r="F2820" i="9"/>
  <c r="M2819" i="9"/>
  <c r="F2819" i="9"/>
  <c r="L2818" i="9"/>
  <c r="F2818" i="9"/>
  <c r="M2817" i="9"/>
  <c r="F2817" i="9"/>
  <c r="L2816" i="9"/>
  <c r="E2816" i="9"/>
  <c r="K2815" i="9"/>
  <c r="D2815" i="9"/>
  <c r="D2814" i="9"/>
  <c r="K2813" i="9"/>
  <c r="D2813" i="9"/>
  <c r="I2812" i="9"/>
  <c r="J2812" i="9" s="1"/>
  <c r="M2811" i="9"/>
  <c r="F2811" i="9"/>
  <c r="L2810" i="9"/>
  <c r="F2810" i="9"/>
  <c r="M2809" i="9"/>
  <c r="F2809" i="9"/>
  <c r="L2808" i="9"/>
  <c r="E2808" i="9"/>
  <c r="K2807" i="9"/>
  <c r="D2807" i="9"/>
  <c r="D2806" i="9"/>
  <c r="K2805" i="9"/>
  <c r="D2805" i="9"/>
  <c r="I2804" i="9"/>
  <c r="J2804" i="9" s="1"/>
  <c r="M2803" i="9"/>
  <c r="F2803" i="9"/>
  <c r="L2802" i="9"/>
  <c r="F2802" i="9"/>
  <c r="M2801" i="9"/>
  <c r="F2801" i="9"/>
  <c r="L2800" i="9"/>
  <c r="E2800" i="9"/>
  <c r="K2799" i="9"/>
  <c r="D2799" i="9"/>
  <c r="D2798" i="9"/>
  <c r="K2797" i="9"/>
  <c r="D2797" i="9"/>
  <c r="I2796" i="9"/>
  <c r="J2796" i="9" s="1"/>
  <c r="M2795" i="9"/>
  <c r="F2795" i="9"/>
  <c r="L2794" i="9"/>
  <c r="F2794" i="9"/>
  <c r="M2793" i="9"/>
  <c r="F2793" i="9"/>
  <c r="L2792" i="9"/>
  <c r="E2792" i="9"/>
  <c r="K2791" i="9"/>
  <c r="D2791" i="9"/>
  <c r="D2790" i="9"/>
  <c r="K2789" i="9"/>
  <c r="D2789" i="9"/>
  <c r="I2788" i="9"/>
  <c r="J2788" i="9" s="1"/>
  <c r="M2787" i="9"/>
  <c r="F2787" i="9"/>
  <c r="L2786" i="9"/>
  <c r="F2786" i="9"/>
  <c r="M2785" i="9"/>
  <c r="F2785" i="9"/>
  <c r="L2784" i="9"/>
  <c r="E2784" i="9"/>
  <c r="K2783" i="9"/>
  <c r="D2783" i="9"/>
  <c r="D2782" i="9"/>
  <c r="K2781" i="9"/>
  <c r="D2781" i="9"/>
  <c r="I2780" i="9"/>
  <c r="J2780" i="9" s="1"/>
  <c r="M2779" i="9"/>
  <c r="F2779" i="9"/>
  <c r="L2778" i="9"/>
  <c r="F2778" i="9"/>
  <c r="M2777" i="9"/>
  <c r="F2777" i="9"/>
  <c r="L2776" i="9"/>
  <c r="E2776" i="9"/>
  <c r="K2775" i="9"/>
  <c r="D2775" i="9"/>
  <c r="D2774" i="9"/>
  <c r="K2773" i="9"/>
  <c r="D2773" i="9"/>
  <c r="I2772" i="9"/>
  <c r="J2772" i="9" s="1"/>
  <c r="M2771" i="9"/>
  <c r="F2771" i="9"/>
  <c r="L2770" i="9"/>
  <c r="F2770" i="9"/>
  <c r="M2769" i="9"/>
  <c r="F2769" i="9"/>
  <c r="L2768" i="9"/>
  <c r="E2768" i="9"/>
  <c r="K2767" i="9"/>
  <c r="D2767" i="9"/>
  <c r="D2766" i="9"/>
  <c r="K2765" i="9"/>
  <c r="D2765" i="9"/>
  <c r="I2764" i="9"/>
  <c r="J2764" i="9" s="1"/>
  <c r="M2763" i="9"/>
  <c r="F2763" i="9"/>
  <c r="L2762" i="9"/>
  <c r="F2762" i="9"/>
  <c r="M2761" i="9"/>
  <c r="F2761" i="9"/>
  <c r="L2760" i="9"/>
  <c r="E2760" i="9"/>
  <c r="K2759" i="9"/>
  <c r="D2759" i="9"/>
  <c r="D2758" i="9"/>
  <c r="K2757" i="9"/>
  <c r="D2757" i="9"/>
  <c r="I2756" i="9"/>
  <c r="J2756" i="9" s="1"/>
  <c r="M2755" i="9"/>
  <c r="F2755" i="9"/>
  <c r="L2754" i="9"/>
  <c r="F2754" i="9"/>
  <c r="M2753" i="9"/>
  <c r="F2753" i="9"/>
  <c r="L2752" i="9"/>
  <c r="E2752" i="9"/>
  <c r="K2751" i="9"/>
  <c r="D2751" i="9"/>
  <c r="D2750" i="9"/>
  <c r="K2749" i="9"/>
  <c r="D2749" i="9"/>
  <c r="I2748" i="9"/>
  <c r="J2748" i="9" s="1"/>
  <c r="M2747" i="9"/>
  <c r="F2747" i="9"/>
  <c r="L2746" i="9"/>
  <c r="F2746" i="9"/>
  <c r="M2745" i="9"/>
  <c r="F2745" i="9"/>
  <c r="L2744" i="9"/>
  <c r="E2744" i="9"/>
  <c r="K2743" i="9"/>
  <c r="D2743" i="9"/>
  <c r="D2742" i="9"/>
  <c r="K2741" i="9"/>
  <c r="D2741" i="9"/>
  <c r="I2740" i="9"/>
  <c r="J2740" i="9" s="1"/>
  <c r="M2739" i="9"/>
  <c r="F2739" i="9"/>
  <c r="L2738" i="9"/>
  <c r="F2738" i="9"/>
  <c r="M2737" i="9"/>
  <c r="F2737" i="9"/>
  <c r="L2736" i="9"/>
  <c r="E2736" i="9"/>
  <c r="K2735" i="9"/>
  <c r="D2735" i="9"/>
  <c r="D2734" i="9"/>
  <c r="K2733" i="9"/>
  <c r="D2733" i="9"/>
  <c r="I2732" i="9"/>
  <c r="J2732" i="9" s="1"/>
  <c r="M2731" i="9"/>
  <c r="F2731" i="9"/>
  <c r="L2730" i="9"/>
  <c r="F2730" i="9"/>
  <c r="M2729" i="9"/>
  <c r="F2729" i="9"/>
  <c r="L2728" i="9"/>
  <c r="E2728" i="9"/>
  <c r="K2727" i="9"/>
  <c r="D2727" i="9"/>
  <c r="D2726" i="9"/>
  <c r="K2725" i="9"/>
  <c r="D2725" i="9"/>
  <c r="I2724" i="9"/>
  <c r="J2724" i="9" s="1"/>
  <c r="M2723" i="9"/>
  <c r="F2723" i="9"/>
  <c r="L2722" i="9"/>
  <c r="E2722" i="9"/>
  <c r="K2721" i="9"/>
  <c r="D2721" i="9"/>
  <c r="I2720" i="9"/>
  <c r="J2720" i="9" s="1"/>
  <c r="M2719" i="9"/>
  <c r="F2719" i="9"/>
  <c r="L2718" i="9"/>
  <c r="E2718" i="9"/>
  <c r="K2717" i="9"/>
  <c r="D2717" i="9"/>
  <c r="I2716" i="9"/>
  <c r="J2716" i="9" s="1"/>
  <c r="M2715" i="9"/>
  <c r="F2715" i="9"/>
  <c r="L2714" i="9"/>
  <c r="E2714" i="9"/>
  <c r="K2713" i="9"/>
  <c r="D2713" i="9"/>
  <c r="I2712" i="9"/>
  <c r="J2712" i="9" s="1"/>
  <c r="M2711" i="9"/>
  <c r="F2711" i="9"/>
  <c r="L2710" i="9"/>
  <c r="E2710" i="9"/>
  <c r="K2709" i="9"/>
  <c r="D2709" i="9"/>
  <c r="I2708" i="9"/>
  <c r="J2708" i="9" s="1"/>
  <c r="M2707" i="9"/>
  <c r="F2707" i="9"/>
  <c r="L2706" i="9"/>
  <c r="E2706" i="9"/>
  <c r="K2705" i="9"/>
  <c r="D2705" i="9"/>
  <c r="I2704" i="9"/>
  <c r="J2704" i="9" s="1"/>
  <c r="M2703" i="9"/>
  <c r="F2703" i="9"/>
  <c r="L2702" i="9"/>
  <c r="E2702" i="9"/>
  <c r="K2701" i="9"/>
  <c r="D2701" i="9"/>
  <c r="I2700" i="9"/>
  <c r="J2700" i="9" s="1"/>
  <c r="M2699" i="9"/>
  <c r="F2699" i="9"/>
  <c r="L2698" i="9"/>
  <c r="E2698" i="9"/>
  <c r="K2697" i="9"/>
  <c r="D2697" i="9"/>
  <c r="I2696" i="9"/>
  <c r="J2696" i="9" s="1"/>
  <c r="M2695" i="9"/>
  <c r="F2695" i="9"/>
  <c r="L2694" i="9"/>
  <c r="F2694" i="9"/>
  <c r="M2693" i="9"/>
  <c r="F2693" i="9"/>
  <c r="L2692" i="9"/>
  <c r="E2692" i="9"/>
  <c r="K2691" i="9"/>
  <c r="I2938" i="9"/>
  <c r="J2938" i="9" s="1"/>
  <c r="I2936" i="9"/>
  <c r="J2936" i="9" s="1"/>
  <c r="L2935" i="9"/>
  <c r="L2934" i="9"/>
  <c r="E2934" i="9"/>
  <c r="F2933" i="9"/>
  <c r="I2932" i="9"/>
  <c r="J2932" i="9" s="1"/>
  <c r="L2931" i="9"/>
  <c r="L2930" i="9"/>
  <c r="E2930" i="9"/>
  <c r="F2929" i="9"/>
  <c r="I2928" i="9"/>
  <c r="J2928" i="9" s="1"/>
  <c r="L2927" i="9"/>
  <c r="L2926" i="9"/>
  <c r="E2926" i="9"/>
  <c r="F2925" i="9"/>
  <c r="I2924" i="9"/>
  <c r="J2924" i="9" s="1"/>
  <c r="L2923" i="9"/>
  <c r="L2922" i="9"/>
  <c r="E2922" i="9"/>
  <c r="F2921" i="9"/>
  <c r="I2920" i="9"/>
  <c r="J2920" i="9" s="1"/>
  <c r="L2919" i="9"/>
  <c r="L2918" i="9"/>
  <c r="E2918" i="9"/>
  <c r="F2917" i="9"/>
  <c r="I2916" i="9"/>
  <c r="J2916" i="9" s="1"/>
  <c r="L2915" i="9"/>
  <c r="L2914" i="9"/>
  <c r="E2914" i="9"/>
  <c r="F2913" i="9"/>
  <c r="I2912" i="9"/>
  <c r="J2912" i="9" s="1"/>
  <c r="L2911" i="9"/>
  <c r="L2910" i="9"/>
  <c r="E2910" i="9"/>
  <c r="F2909" i="9"/>
  <c r="I2908" i="9"/>
  <c r="J2908" i="9" s="1"/>
  <c r="L2907" i="9"/>
  <c r="L2906" i="9"/>
  <c r="E2906" i="9"/>
  <c r="F2905" i="9"/>
  <c r="I2904" i="9"/>
  <c r="J2904" i="9" s="1"/>
  <c r="L2903" i="9"/>
  <c r="L2902" i="9"/>
  <c r="E2902" i="9"/>
  <c r="F2901" i="9"/>
  <c r="I2900" i="9"/>
  <c r="J2900" i="9" s="1"/>
  <c r="L2899" i="9"/>
  <c r="L2898" i="9"/>
  <c r="E2898" i="9"/>
  <c r="F2897" i="9"/>
  <c r="I2896" i="9"/>
  <c r="J2896" i="9" s="1"/>
  <c r="L2895" i="9"/>
  <c r="L2894" i="9"/>
  <c r="E2894" i="9"/>
  <c r="F2893" i="9"/>
  <c r="I2892" i="9"/>
  <c r="J2892" i="9" s="1"/>
  <c r="L2891" i="9"/>
  <c r="L2890" i="9"/>
  <c r="E2890" i="9"/>
  <c r="F2889" i="9"/>
  <c r="I2888" i="9"/>
  <c r="J2888" i="9" s="1"/>
  <c r="L2887" i="9"/>
  <c r="L2886" i="9"/>
  <c r="E2886" i="9"/>
  <c r="L2885" i="9"/>
  <c r="E2885" i="9"/>
  <c r="K2884" i="9"/>
  <c r="E2884" i="9"/>
  <c r="L2883" i="9"/>
  <c r="E2883" i="9"/>
  <c r="K2882" i="9"/>
  <c r="E2882" i="9"/>
  <c r="L2881" i="9"/>
  <c r="E2881" i="9"/>
  <c r="K2880" i="9"/>
  <c r="E2880" i="9"/>
  <c r="L2879" i="9"/>
  <c r="E2879" i="9"/>
  <c r="K2878" i="9"/>
  <c r="E2878" i="9"/>
  <c r="L2877" i="9"/>
  <c r="E2877" i="9"/>
  <c r="K2876" i="9"/>
  <c r="E2876" i="9"/>
  <c r="L2875" i="9"/>
  <c r="E2875" i="9"/>
  <c r="K2874" i="9"/>
  <c r="E2874" i="9"/>
  <c r="L2873" i="9"/>
  <c r="E2873" i="9"/>
  <c r="K2872" i="9"/>
  <c r="E2872" i="9"/>
  <c r="L2871" i="9"/>
  <c r="E2871" i="9"/>
  <c r="K2870" i="9"/>
  <c r="E2870" i="9"/>
  <c r="L2869" i="9"/>
  <c r="E2869" i="9"/>
  <c r="K2868" i="9"/>
  <c r="E2868" i="9"/>
  <c r="L2867" i="9"/>
  <c r="E2867" i="9"/>
  <c r="K2866" i="9"/>
  <c r="E2866" i="9"/>
  <c r="L2865" i="9"/>
  <c r="E2865" i="9"/>
  <c r="K2864" i="9"/>
  <c r="E2864" i="9"/>
  <c r="L2863" i="9"/>
  <c r="E2863" i="9"/>
  <c r="K2862" i="9"/>
  <c r="E2862" i="9"/>
  <c r="L2861" i="9"/>
  <c r="E2861" i="9"/>
  <c r="K2860" i="9"/>
  <c r="E2860" i="9"/>
  <c r="L2859" i="9"/>
  <c r="E2859" i="9"/>
  <c r="K2858" i="9"/>
  <c r="E2858" i="9"/>
  <c r="L2857" i="9"/>
  <c r="E2857" i="9"/>
  <c r="K2856" i="9"/>
  <c r="E2856" i="9"/>
  <c r="L2855" i="9"/>
  <c r="E2855" i="9"/>
  <c r="K2854" i="9"/>
  <c r="E2854" i="9"/>
  <c r="L2853" i="9"/>
  <c r="E2853" i="9"/>
  <c r="K2852" i="9"/>
  <c r="E2852" i="9"/>
  <c r="L2851" i="9"/>
  <c r="E2851" i="9"/>
  <c r="K2850" i="9"/>
  <c r="E2850" i="9"/>
  <c r="L2849" i="9"/>
  <c r="E2849" i="9"/>
  <c r="K2848" i="9"/>
  <c r="E2848" i="9"/>
  <c r="L2847" i="9"/>
  <c r="E2847" i="9"/>
  <c r="K2846" i="9"/>
  <c r="E2846" i="9"/>
  <c r="L2845" i="9"/>
  <c r="E2845" i="9"/>
  <c r="K2844" i="9"/>
  <c r="E2844" i="9"/>
  <c r="L2843" i="9"/>
  <c r="E2843" i="9"/>
  <c r="K2842" i="9"/>
  <c r="E2842" i="9"/>
  <c r="L2841" i="9"/>
  <c r="E2841" i="9"/>
  <c r="K2840" i="9"/>
  <c r="E2840" i="9"/>
  <c r="L2839" i="9"/>
  <c r="E2839" i="9"/>
  <c r="K2838" i="9"/>
  <c r="E2838" i="9"/>
  <c r="L2837" i="9"/>
  <c r="E2837" i="9"/>
  <c r="K2836" i="9"/>
  <c r="E2836" i="9"/>
  <c r="L2835" i="9"/>
  <c r="E2835" i="9"/>
  <c r="K2834" i="9"/>
  <c r="E2834" i="9"/>
  <c r="L2833" i="9"/>
  <c r="E2833" i="9"/>
  <c r="K2832" i="9"/>
  <c r="E2832" i="9"/>
  <c r="L2831" i="9"/>
  <c r="E2831" i="9"/>
  <c r="K2830" i="9"/>
  <c r="E2830" i="9"/>
  <c r="L2829" i="9"/>
  <c r="E2829" i="9"/>
  <c r="K2828" i="9"/>
  <c r="E2828" i="9"/>
  <c r="L2827" i="9"/>
  <c r="E2827" i="9"/>
  <c r="K2826" i="9"/>
  <c r="E2826" i="9"/>
  <c r="L2825" i="9"/>
  <c r="E2825" i="9"/>
  <c r="K2824" i="9"/>
  <c r="E2824" i="9"/>
  <c r="L2823" i="9"/>
  <c r="E2823" i="9"/>
  <c r="K2822" i="9"/>
  <c r="E2822" i="9"/>
  <c r="L2821" i="9"/>
  <c r="E2821" i="9"/>
  <c r="K2820" i="9"/>
  <c r="E2820" i="9"/>
  <c r="L2819" i="9"/>
  <c r="E2819" i="9"/>
  <c r="K2818" i="9"/>
  <c r="E2818" i="9"/>
  <c r="L2817" i="9"/>
  <c r="E2817" i="9"/>
  <c r="K2816" i="9"/>
  <c r="D2816" i="9"/>
  <c r="I2815" i="9"/>
  <c r="J2815" i="9" s="1"/>
  <c r="M2814" i="9"/>
  <c r="I2814" i="9"/>
  <c r="J2814" i="9" s="1"/>
  <c r="I2813" i="9"/>
  <c r="J2813" i="9" s="1"/>
  <c r="M2812" i="9"/>
  <c r="F2812" i="9"/>
  <c r="L2811" i="9"/>
  <c r="E2811" i="9"/>
  <c r="K2810" i="9"/>
  <c r="E2810" i="9"/>
  <c r="L2809" i="9"/>
  <c r="E2809" i="9"/>
  <c r="K2808" i="9"/>
  <c r="D2808" i="9"/>
  <c r="I2807" i="9"/>
  <c r="J2807" i="9" s="1"/>
  <c r="M2806" i="9"/>
  <c r="I2806" i="9"/>
  <c r="J2806" i="9" s="1"/>
  <c r="I2805" i="9"/>
  <c r="J2805" i="9" s="1"/>
  <c r="M2804" i="9"/>
  <c r="F2804" i="9"/>
  <c r="L2803" i="9"/>
  <c r="E2803" i="9"/>
  <c r="K2802" i="9"/>
  <c r="E2802" i="9"/>
  <c r="L2801" i="9"/>
  <c r="E2801" i="9"/>
  <c r="K2800" i="9"/>
  <c r="D2800" i="9"/>
  <c r="I2799" i="9"/>
  <c r="J2799" i="9" s="1"/>
  <c r="M2798" i="9"/>
  <c r="I2798" i="9"/>
  <c r="J2798" i="9" s="1"/>
  <c r="I2797" i="9"/>
  <c r="J2797" i="9" s="1"/>
  <c r="M2796" i="9"/>
  <c r="F2796" i="9"/>
  <c r="L2795" i="9"/>
  <c r="E2795" i="9"/>
  <c r="K2794" i="9"/>
  <c r="E2794" i="9"/>
  <c r="L2793" i="9"/>
  <c r="E2793" i="9"/>
  <c r="K2792" i="9"/>
  <c r="D2792" i="9"/>
  <c r="I2791" i="9"/>
  <c r="J2791" i="9" s="1"/>
  <c r="M2790" i="9"/>
  <c r="I2790" i="9"/>
  <c r="J2790" i="9" s="1"/>
  <c r="I2789" i="9"/>
  <c r="J2789" i="9" s="1"/>
  <c r="M2788" i="9"/>
  <c r="F2788" i="9"/>
  <c r="L2787" i="9"/>
  <c r="E2787" i="9"/>
  <c r="K2786" i="9"/>
  <c r="E2786" i="9"/>
  <c r="L2785" i="9"/>
  <c r="E2785" i="9"/>
  <c r="K2784" i="9"/>
  <c r="D2784" i="9"/>
  <c r="I2783" i="9"/>
  <c r="J2783" i="9" s="1"/>
  <c r="M2782" i="9"/>
  <c r="I2782" i="9"/>
  <c r="J2782" i="9" s="1"/>
  <c r="I2781" i="9"/>
  <c r="J2781" i="9" s="1"/>
  <c r="M2780" i="9"/>
  <c r="F2780" i="9"/>
  <c r="L2779" i="9"/>
  <c r="E2779" i="9"/>
  <c r="K2778" i="9"/>
  <c r="E2778" i="9"/>
  <c r="L2777" i="9"/>
  <c r="E2777" i="9"/>
  <c r="K2776" i="9"/>
  <c r="D2776" i="9"/>
  <c r="I2775" i="9"/>
  <c r="J2775" i="9" s="1"/>
  <c r="M2774" i="9"/>
  <c r="I2774" i="9"/>
  <c r="J2774" i="9" s="1"/>
  <c r="I2773" i="9"/>
  <c r="J2773" i="9" s="1"/>
  <c r="M2772" i="9"/>
  <c r="F2772" i="9"/>
  <c r="L2771" i="9"/>
  <c r="E2771" i="9"/>
  <c r="K2770" i="9"/>
  <c r="E2770" i="9"/>
  <c r="L2769" i="9"/>
  <c r="E2769" i="9"/>
  <c r="K2768" i="9"/>
  <c r="D2768" i="9"/>
  <c r="I2767" i="9"/>
  <c r="J2767" i="9" s="1"/>
  <c r="M2766" i="9"/>
  <c r="I2766" i="9"/>
  <c r="J2766" i="9" s="1"/>
  <c r="I2765" i="9"/>
  <c r="J2765" i="9" s="1"/>
  <c r="M2764" i="9"/>
  <c r="F2764" i="9"/>
  <c r="L2763" i="9"/>
  <c r="E2763" i="9"/>
  <c r="K2762" i="9"/>
  <c r="E2762" i="9"/>
  <c r="L2761" i="9"/>
  <c r="E2761" i="9"/>
  <c r="K2760" i="9"/>
  <c r="D2760" i="9"/>
  <c r="I2759" i="9"/>
  <c r="J2759" i="9" s="1"/>
  <c r="M2758" i="9"/>
  <c r="I2758" i="9"/>
  <c r="J2758" i="9" s="1"/>
  <c r="I2757" i="9"/>
  <c r="J2757" i="9" s="1"/>
  <c r="M2756" i="9"/>
  <c r="F2756" i="9"/>
  <c r="L2755" i="9"/>
  <c r="E2755" i="9"/>
  <c r="K2754" i="9"/>
  <c r="E2754" i="9"/>
  <c r="L2753" i="9"/>
  <c r="E2753" i="9"/>
  <c r="K2752" i="9"/>
  <c r="D2752" i="9"/>
  <c r="I2751" i="9"/>
  <c r="J2751" i="9" s="1"/>
  <c r="M2750" i="9"/>
  <c r="I2750" i="9"/>
  <c r="J2750" i="9" s="1"/>
  <c r="I2749" i="9"/>
  <c r="J2749" i="9" s="1"/>
  <c r="M2748" i="9"/>
  <c r="F2748" i="9"/>
  <c r="L2747" i="9"/>
  <c r="E2747" i="9"/>
  <c r="K2746" i="9"/>
  <c r="E2746" i="9"/>
  <c r="L2745" i="9"/>
  <c r="E2745" i="9"/>
  <c r="K2744" i="9"/>
  <c r="D2744" i="9"/>
  <c r="I2743" i="9"/>
  <c r="J2743" i="9" s="1"/>
  <c r="M2742" i="9"/>
  <c r="I2742" i="9"/>
  <c r="J2742" i="9" s="1"/>
  <c r="I2741" i="9"/>
  <c r="J2741" i="9" s="1"/>
  <c r="M2740" i="9"/>
  <c r="F2740" i="9"/>
  <c r="L2739" i="9"/>
  <c r="E2739" i="9"/>
  <c r="K2738" i="9"/>
  <c r="E2738" i="9"/>
  <c r="L2737" i="9"/>
  <c r="E2737" i="9"/>
  <c r="K2736" i="9"/>
  <c r="D2736" i="9"/>
  <c r="I2735" i="9"/>
  <c r="J2735" i="9" s="1"/>
  <c r="M2734" i="9"/>
  <c r="I2734" i="9"/>
  <c r="J2734" i="9" s="1"/>
  <c r="I2733" i="9"/>
  <c r="J2733" i="9" s="1"/>
  <c r="M2732" i="9"/>
  <c r="F2732" i="9"/>
  <c r="L2731" i="9"/>
  <c r="E2731" i="9"/>
  <c r="K2730" i="9"/>
  <c r="E2730" i="9"/>
  <c r="L2729" i="9"/>
  <c r="E2729" i="9"/>
  <c r="K2728" i="9"/>
  <c r="D2728" i="9"/>
  <c r="I2727" i="9"/>
  <c r="J2727" i="9" s="1"/>
  <c r="M2726" i="9"/>
  <c r="I2726" i="9"/>
  <c r="J2726" i="9" s="1"/>
  <c r="I2725" i="9"/>
  <c r="J2725" i="9" s="1"/>
  <c r="M2724" i="9"/>
  <c r="F2724" i="9"/>
  <c r="L2723" i="9"/>
  <c r="E2723" i="9"/>
  <c r="K2722" i="9"/>
  <c r="D2722" i="9"/>
  <c r="I2721" i="9"/>
  <c r="J2721" i="9" s="1"/>
  <c r="M2720" i="9"/>
  <c r="F2720" i="9"/>
  <c r="L2719" i="9"/>
  <c r="E2719" i="9"/>
  <c r="K2718" i="9"/>
  <c r="D2718" i="9"/>
  <c r="I2717" i="9"/>
  <c r="J2717" i="9" s="1"/>
  <c r="M2716" i="9"/>
  <c r="F2716" i="9"/>
  <c r="L2715" i="9"/>
  <c r="E2715" i="9"/>
  <c r="K2714" i="9"/>
  <c r="D2714" i="9"/>
  <c r="I2713" i="9"/>
  <c r="J2713" i="9" s="1"/>
  <c r="M2712" i="9"/>
  <c r="F2712" i="9"/>
  <c r="L2711" i="9"/>
  <c r="E2711" i="9"/>
  <c r="K2710" i="9"/>
  <c r="D2710" i="9"/>
  <c r="I2709" i="9"/>
  <c r="J2709" i="9" s="1"/>
  <c r="M2708" i="9"/>
  <c r="F2708" i="9"/>
  <c r="L2707" i="9"/>
  <c r="E2707" i="9"/>
  <c r="K2706" i="9"/>
  <c r="D2706" i="9"/>
  <c r="I2705" i="9"/>
  <c r="J2705" i="9" s="1"/>
  <c r="M2704" i="9"/>
  <c r="F2704" i="9"/>
  <c r="F2938" i="9"/>
  <c r="M2937" i="9"/>
  <c r="F2936" i="9"/>
  <c r="I2935" i="9"/>
  <c r="J2935" i="9" s="1"/>
  <c r="K2934" i="9"/>
  <c r="M2933" i="9"/>
  <c r="E2933" i="9"/>
  <c r="M2932" i="9"/>
  <c r="F2932" i="9"/>
  <c r="I2931" i="9"/>
  <c r="J2931" i="9" s="1"/>
  <c r="K2930" i="9"/>
  <c r="M2929" i="9"/>
  <c r="E2929" i="9"/>
  <c r="M2928" i="9"/>
  <c r="F2928" i="9"/>
  <c r="I2927" i="9"/>
  <c r="J2927" i="9" s="1"/>
  <c r="K2926" i="9"/>
  <c r="M2925" i="9"/>
  <c r="E2925" i="9"/>
  <c r="M2924" i="9"/>
  <c r="F2924" i="9"/>
  <c r="I2923" i="9"/>
  <c r="J2923" i="9" s="1"/>
  <c r="K2922" i="9"/>
  <c r="M2921" i="9"/>
  <c r="E2921" i="9"/>
  <c r="M2920" i="9"/>
  <c r="F2920" i="9"/>
  <c r="I2919" i="9"/>
  <c r="J2919" i="9" s="1"/>
  <c r="K2918" i="9"/>
  <c r="M2917" i="9"/>
  <c r="E2917" i="9"/>
  <c r="M2916" i="9"/>
  <c r="F2916" i="9"/>
  <c r="I2915" i="9"/>
  <c r="J2915" i="9" s="1"/>
  <c r="K2914" i="9"/>
  <c r="M2913" i="9"/>
  <c r="E2913" i="9"/>
  <c r="M2912" i="9"/>
  <c r="F2912" i="9"/>
  <c r="I2911" i="9"/>
  <c r="J2911" i="9" s="1"/>
  <c r="K2910" i="9"/>
  <c r="M2909" i="9"/>
  <c r="E2909" i="9"/>
  <c r="M2908" i="9"/>
  <c r="F2908" i="9"/>
  <c r="I2907" i="9"/>
  <c r="J2907" i="9" s="1"/>
  <c r="K2906" i="9"/>
  <c r="M2905" i="9"/>
  <c r="E2905" i="9"/>
  <c r="M2904" i="9"/>
  <c r="F2904" i="9"/>
  <c r="I2903" i="9"/>
  <c r="J2903" i="9" s="1"/>
  <c r="K2902" i="9"/>
  <c r="M2901" i="9"/>
  <c r="E2901" i="9"/>
  <c r="M2900" i="9"/>
  <c r="F2900" i="9"/>
  <c r="I2899" i="9"/>
  <c r="J2899" i="9" s="1"/>
  <c r="K2898" i="9"/>
  <c r="M2897" i="9"/>
  <c r="E2897" i="9"/>
  <c r="M2896" i="9"/>
  <c r="F2896" i="9"/>
  <c r="I2895" i="9"/>
  <c r="J2895" i="9" s="1"/>
  <c r="K2894" i="9"/>
  <c r="M2893" i="9"/>
  <c r="E2893" i="9"/>
  <c r="M2892" i="9"/>
  <c r="F2892" i="9"/>
  <c r="I2891" i="9"/>
  <c r="J2891" i="9" s="1"/>
  <c r="K2890" i="9"/>
  <c r="M2889" i="9"/>
  <c r="E2889" i="9"/>
  <c r="M2888" i="9"/>
  <c r="F2888" i="9"/>
  <c r="I2887" i="9"/>
  <c r="J2887" i="9" s="1"/>
  <c r="K2886" i="9"/>
  <c r="D2886" i="9"/>
  <c r="K2885" i="9"/>
  <c r="D2885" i="9"/>
  <c r="D2884" i="9"/>
  <c r="K2883" i="9"/>
  <c r="D2883" i="9"/>
  <c r="D2882" i="9"/>
  <c r="K2881" i="9"/>
  <c r="D2881" i="9"/>
  <c r="D2880" i="9"/>
  <c r="K2879" i="9"/>
  <c r="D2879" i="9"/>
  <c r="D2878" i="9"/>
  <c r="K2877" i="9"/>
  <c r="D2877" i="9"/>
  <c r="D2876" i="9"/>
  <c r="K2875" i="9"/>
  <c r="D2875" i="9"/>
  <c r="D2874" i="9"/>
  <c r="K2873" i="9"/>
  <c r="D2873" i="9"/>
  <c r="D2872" i="9"/>
  <c r="K2871" i="9"/>
  <c r="D2871" i="9"/>
  <c r="D2870" i="9"/>
  <c r="K2869" i="9"/>
  <c r="D2869" i="9"/>
  <c r="D2868" i="9"/>
  <c r="K2867" i="9"/>
  <c r="D2867" i="9"/>
  <c r="D2866" i="9"/>
  <c r="K2865" i="9"/>
  <c r="D2865" i="9"/>
  <c r="D2864" i="9"/>
  <c r="K2863" i="9"/>
  <c r="D2863" i="9"/>
  <c r="D2862" i="9"/>
  <c r="K2861" i="9"/>
  <c r="D2861" i="9"/>
  <c r="D2860" i="9"/>
  <c r="K2859" i="9"/>
  <c r="D2859" i="9"/>
  <c r="D2858" i="9"/>
  <c r="K2857" i="9"/>
  <c r="D2857" i="9"/>
  <c r="D2856" i="9"/>
  <c r="K2855" i="9"/>
  <c r="D2855" i="9"/>
  <c r="D2854" i="9"/>
  <c r="K2853" i="9"/>
  <c r="D2853" i="9"/>
  <c r="D2852" i="9"/>
  <c r="K2851" i="9"/>
  <c r="D2851" i="9"/>
  <c r="D2850" i="9"/>
  <c r="K2849" i="9"/>
  <c r="D2849" i="9"/>
  <c r="D2848" i="9"/>
  <c r="K2847" i="9"/>
  <c r="D2847" i="9"/>
  <c r="D2846" i="9"/>
  <c r="K2845" i="9"/>
  <c r="D2845" i="9"/>
  <c r="D2844" i="9"/>
  <c r="K2843" i="9"/>
  <c r="D2843" i="9"/>
  <c r="D2842" i="9"/>
  <c r="K2841" i="9"/>
  <c r="D2841" i="9"/>
  <c r="D2840" i="9"/>
  <c r="K2839" i="9"/>
  <c r="D2839" i="9"/>
  <c r="D2838" i="9"/>
  <c r="K2837" i="9"/>
  <c r="D2837" i="9"/>
  <c r="D2836" i="9"/>
  <c r="K2835" i="9"/>
  <c r="D2835" i="9"/>
  <c r="D2834" i="9"/>
  <c r="K2833" i="9"/>
  <c r="D2833" i="9"/>
  <c r="D2832" i="9"/>
  <c r="K2831" i="9"/>
  <c r="D2831" i="9"/>
  <c r="D2830" i="9"/>
  <c r="K2829" i="9"/>
  <c r="D2829" i="9"/>
  <c r="D2828" i="9"/>
  <c r="K2827" i="9"/>
  <c r="D2827" i="9"/>
  <c r="D2826" i="9"/>
  <c r="K2825" i="9"/>
  <c r="D2825" i="9"/>
  <c r="D2824" i="9"/>
  <c r="K2823" i="9"/>
  <c r="D2823" i="9"/>
  <c r="D2822" i="9"/>
  <c r="K2821" i="9"/>
  <c r="D2821" i="9"/>
  <c r="D2820" i="9"/>
  <c r="K2819" i="9"/>
  <c r="D2819" i="9"/>
  <c r="D2818" i="9"/>
  <c r="K2817" i="9"/>
  <c r="D2817" i="9"/>
  <c r="I2816" i="9"/>
  <c r="J2816" i="9" s="1"/>
  <c r="M2815" i="9"/>
  <c r="F2815" i="9"/>
  <c r="L2814" i="9"/>
  <c r="F2814" i="9"/>
  <c r="M2813" i="9"/>
  <c r="F2813" i="9"/>
  <c r="L2812" i="9"/>
  <c r="E2812" i="9"/>
  <c r="K2811" i="9"/>
  <c r="D2811" i="9"/>
  <c r="D2810" i="9"/>
  <c r="K2809" i="9"/>
  <c r="D2809" i="9"/>
  <c r="I2808" i="9"/>
  <c r="J2808" i="9" s="1"/>
  <c r="M2807" i="9"/>
  <c r="F2807" i="9"/>
  <c r="L2806" i="9"/>
  <c r="F2806" i="9"/>
  <c r="M2805" i="9"/>
  <c r="F2805" i="9"/>
  <c r="L2804" i="9"/>
  <c r="E2804" i="9"/>
  <c r="K2803" i="9"/>
  <c r="D2803" i="9"/>
  <c r="D2802" i="9"/>
  <c r="K2801" i="9"/>
  <c r="D2801" i="9"/>
  <c r="I2800" i="9"/>
  <c r="J2800" i="9" s="1"/>
  <c r="M2799" i="9"/>
  <c r="F2799" i="9"/>
  <c r="L2798" i="9"/>
  <c r="F2798" i="9"/>
  <c r="M2797" i="9"/>
  <c r="F2797" i="9"/>
  <c r="L2796" i="9"/>
  <c r="E2796" i="9"/>
  <c r="K2795" i="9"/>
  <c r="D2795" i="9"/>
  <c r="D2794" i="9"/>
  <c r="K2793" i="9"/>
  <c r="D2793" i="9"/>
  <c r="I2792" i="9"/>
  <c r="J2792" i="9" s="1"/>
  <c r="M2791" i="9"/>
  <c r="F2791" i="9"/>
  <c r="L2790" i="9"/>
  <c r="F2790" i="9"/>
  <c r="M2789" i="9"/>
  <c r="F2789" i="9"/>
  <c r="L2788" i="9"/>
  <c r="E2788" i="9"/>
  <c r="K2787" i="9"/>
  <c r="D2787" i="9"/>
  <c r="D2786" i="9"/>
  <c r="K2785" i="9"/>
  <c r="D2785" i="9"/>
  <c r="I2784" i="9"/>
  <c r="J2784" i="9" s="1"/>
  <c r="M2783" i="9"/>
  <c r="F2783" i="9"/>
  <c r="L2782" i="9"/>
  <c r="F2782" i="9"/>
  <c r="M2781" i="9"/>
  <c r="F2781" i="9"/>
  <c r="L2780" i="9"/>
  <c r="E2780" i="9"/>
  <c r="K2779" i="9"/>
  <c r="D2779" i="9"/>
  <c r="D2778" i="9"/>
  <c r="K2777" i="9"/>
  <c r="D2777" i="9"/>
  <c r="I2776" i="9"/>
  <c r="J2776" i="9" s="1"/>
  <c r="M2775" i="9"/>
  <c r="F2775" i="9"/>
  <c r="L2774" i="9"/>
  <c r="F2774" i="9"/>
  <c r="M2773" i="9"/>
  <c r="F2773" i="9"/>
  <c r="L2772" i="9"/>
  <c r="E2772" i="9"/>
  <c r="K2771" i="9"/>
  <c r="D2771" i="9"/>
  <c r="D2770" i="9"/>
  <c r="K2769" i="9"/>
  <c r="D2769" i="9"/>
  <c r="I2768" i="9"/>
  <c r="J2768" i="9" s="1"/>
  <c r="M2767" i="9"/>
  <c r="F2767" i="9"/>
  <c r="L2766" i="9"/>
  <c r="F2766" i="9"/>
  <c r="M2765" i="9"/>
  <c r="F2765" i="9"/>
  <c r="L2764" i="9"/>
  <c r="E2764" i="9"/>
  <c r="K2763" i="9"/>
  <c r="D2763" i="9"/>
  <c r="D2762" i="9"/>
  <c r="K2761" i="9"/>
  <c r="D2761" i="9"/>
  <c r="I2760" i="9"/>
  <c r="J2760" i="9" s="1"/>
  <c r="M2759" i="9"/>
  <c r="F2759" i="9"/>
  <c r="L2758" i="9"/>
  <c r="F2758" i="9"/>
  <c r="M2757" i="9"/>
  <c r="F2757" i="9"/>
  <c r="L2756" i="9"/>
  <c r="E2756" i="9"/>
  <c r="K2755" i="9"/>
  <c r="D2755" i="9"/>
  <c r="D2754" i="9"/>
  <c r="K2753" i="9"/>
  <c r="D2753" i="9"/>
  <c r="I2752" i="9"/>
  <c r="J2752" i="9" s="1"/>
  <c r="M2751" i="9"/>
  <c r="F2751" i="9"/>
  <c r="L2750" i="9"/>
  <c r="F2750" i="9"/>
  <c r="M2749" i="9"/>
  <c r="F2749" i="9"/>
  <c r="L2748" i="9"/>
  <c r="E2748" i="9"/>
  <c r="K2747" i="9"/>
  <c r="D2747" i="9"/>
  <c r="D2746" i="9"/>
  <c r="K2745" i="9"/>
  <c r="D2745" i="9"/>
  <c r="I2744" i="9"/>
  <c r="J2744" i="9" s="1"/>
  <c r="M2743" i="9"/>
  <c r="F2743" i="9"/>
  <c r="L2742" i="9"/>
  <c r="F2742" i="9"/>
  <c r="M2741" i="9"/>
  <c r="F2741" i="9"/>
  <c r="L2740" i="9"/>
  <c r="E2740" i="9"/>
  <c r="K2739" i="9"/>
  <c r="D2739" i="9"/>
  <c r="D2738" i="9"/>
  <c r="K2737" i="9"/>
  <c r="D2737" i="9"/>
  <c r="I2736" i="9"/>
  <c r="J2736" i="9" s="1"/>
  <c r="M2735" i="9"/>
  <c r="F2735" i="9"/>
  <c r="L2734" i="9"/>
  <c r="F2734" i="9"/>
  <c r="M2733" i="9"/>
  <c r="F2733" i="9"/>
  <c r="L2732" i="9"/>
  <c r="E2732" i="9"/>
  <c r="K2731" i="9"/>
  <c r="D2731" i="9"/>
  <c r="D2730" i="9"/>
  <c r="K2729" i="9"/>
  <c r="D2729" i="9"/>
  <c r="I2728" i="9"/>
  <c r="J2728" i="9" s="1"/>
  <c r="M2727" i="9"/>
  <c r="F2727" i="9"/>
  <c r="L2726" i="9"/>
  <c r="F2726" i="9"/>
  <c r="M2725" i="9"/>
  <c r="F2725" i="9"/>
  <c r="L2724" i="9"/>
  <c r="E2724" i="9"/>
  <c r="K2723" i="9"/>
  <c r="D2723" i="9"/>
  <c r="I2722" i="9"/>
  <c r="J2722" i="9" s="1"/>
  <c r="M2721" i="9"/>
  <c r="F2721" i="9"/>
  <c r="L2720" i="9"/>
  <c r="E2720" i="9"/>
  <c r="K2719" i="9"/>
  <c r="D2719" i="9"/>
  <c r="I2718" i="9"/>
  <c r="J2718" i="9" s="1"/>
  <c r="M2717" i="9"/>
  <c r="F2717" i="9"/>
  <c r="L2716" i="9"/>
  <c r="E2716" i="9"/>
  <c r="K2715" i="9"/>
  <c r="D2715" i="9"/>
  <c r="I2714" i="9"/>
  <c r="J2714" i="9" s="1"/>
  <c r="M2713" i="9"/>
  <c r="F2713" i="9"/>
  <c r="L2712" i="9"/>
  <c r="E2712" i="9"/>
  <c r="K2711" i="9"/>
  <c r="D2711" i="9"/>
  <c r="I2710" i="9"/>
  <c r="J2710" i="9" s="1"/>
  <c r="M2709" i="9"/>
  <c r="F2709" i="9"/>
  <c r="L2708" i="9"/>
  <c r="E2708" i="9"/>
  <c r="K2707" i="9"/>
  <c r="D2707" i="9"/>
  <c r="I2706" i="9"/>
  <c r="J2706" i="9" s="1"/>
  <c r="M2705" i="9"/>
  <c r="F2705" i="9"/>
  <c r="L2704" i="9"/>
  <c r="E2704" i="9"/>
  <c r="K2703" i="9"/>
  <c r="D2703" i="9"/>
  <c r="I2702" i="9"/>
  <c r="J2702" i="9" s="1"/>
  <c r="M2701" i="9"/>
  <c r="F2701" i="9"/>
  <c r="L2700" i="9"/>
  <c r="E2700" i="9"/>
  <c r="K2699" i="9"/>
  <c r="D2699" i="9"/>
  <c r="I2698" i="9"/>
  <c r="J2698" i="9" s="1"/>
  <c r="M2697" i="9"/>
  <c r="F2697" i="9"/>
  <c r="L2696" i="9"/>
  <c r="E2696" i="9"/>
  <c r="K2695" i="9"/>
  <c r="D2695" i="9"/>
  <c r="D2694" i="9"/>
  <c r="K2693" i="9"/>
  <c r="D2693" i="9"/>
  <c r="I2692" i="9"/>
  <c r="J2692" i="9" s="1"/>
  <c r="M2691" i="9"/>
  <c r="F2691" i="9"/>
  <c r="L2690" i="9"/>
  <c r="E2690" i="9"/>
  <c r="K2689" i="9"/>
  <c r="D2689" i="9"/>
  <c r="I2688" i="9"/>
  <c r="J2688" i="9" s="1"/>
  <c r="M2687" i="9"/>
  <c r="F2687" i="9"/>
  <c r="L2686" i="9"/>
  <c r="E2686" i="9"/>
  <c r="K2685" i="9"/>
  <c r="D2685" i="9"/>
  <c r="I2684" i="9"/>
  <c r="J2684" i="9" s="1"/>
  <c r="M2683" i="9"/>
  <c r="F2683" i="9"/>
  <c r="L2682" i="9"/>
  <c r="E2682" i="9"/>
  <c r="K2681" i="9"/>
  <c r="D2681" i="9"/>
  <c r="I2680" i="9"/>
  <c r="J2680" i="9" s="1"/>
  <c r="M2679" i="9"/>
  <c r="F2679" i="9"/>
  <c r="L2678" i="9"/>
  <c r="E2678" i="9"/>
  <c r="K2677" i="9"/>
  <c r="D2677" i="9"/>
  <c r="I2676" i="9"/>
  <c r="J2676" i="9" s="1"/>
  <c r="M2675" i="9"/>
  <c r="F2675" i="9"/>
  <c r="L2674" i="9"/>
  <c r="E2674" i="9"/>
  <c r="K2673" i="9"/>
  <c r="D2673" i="9"/>
  <c r="I2672" i="9"/>
  <c r="J2672" i="9" s="1"/>
  <c r="M2671" i="9"/>
  <c r="D2704" i="9"/>
  <c r="E2703" i="9"/>
  <c r="K2702" i="9"/>
  <c r="F2700" i="9"/>
  <c r="L2699" i="9"/>
  <c r="D2698" i="9"/>
  <c r="I2697" i="9"/>
  <c r="J2697" i="9" s="1"/>
  <c r="M2696" i="9"/>
  <c r="E2695" i="9"/>
  <c r="K2694" i="9"/>
  <c r="E2693" i="9"/>
  <c r="K2692" i="9"/>
  <c r="D2691" i="9"/>
  <c r="M2690" i="9"/>
  <c r="D2690" i="9"/>
  <c r="M2689" i="9"/>
  <c r="E2689" i="9"/>
  <c r="M2688" i="9"/>
  <c r="E2688" i="9"/>
  <c r="E2687" i="9"/>
  <c r="F2686" i="9"/>
  <c r="F2685" i="9"/>
  <c r="F2684" i="9"/>
  <c r="I2683" i="9"/>
  <c r="J2683" i="9" s="1"/>
  <c r="I2682" i="9"/>
  <c r="J2682" i="9" s="1"/>
  <c r="I2681" i="9"/>
  <c r="J2681" i="9" s="1"/>
  <c r="K2680" i="9"/>
  <c r="K2679" i="9"/>
  <c r="K2678" i="9"/>
  <c r="L2677" i="9"/>
  <c r="L2676" i="9"/>
  <c r="D2676" i="9"/>
  <c r="L2675" i="9"/>
  <c r="D2675" i="9"/>
  <c r="M2674" i="9"/>
  <c r="D2674" i="9"/>
  <c r="M2673" i="9"/>
  <c r="E2673" i="9"/>
  <c r="M2672" i="9"/>
  <c r="E2672" i="9"/>
  <c r="F2671" i="9"/>
  <c r="L2670" i="9"/>
  <c r="E2670" i="9"/>
  <c r="K2669" i="9"/>
  <c r="D2669" i="9"/>
  <c r="I2668" i="9"/>
  <c r="J2668" i="9" s="1"/>
  <c r="M2667" i="9"/>
  <c r="F2667" i="9"/>
  <c r="L2666" i="9"/>
  <c r="E2666" i="9"/>
  <c r="K2665" i="9"/>
  <c r="D2665" i="9"/>
  <c r="D2664" i="9"/>
  <c r="K2663" i="9"/>
  <c r="D2663" i="9"/>
  <c r="I2662" i="9"/>
  <c r="J2662" i="9" s="1"/>
  <c r="M2661" i="9"/>
  <c r="F2661" i="9"/>
  <c r="L2660" i="9"/>
  <c r="F2660" i="9"/>
  <c r="M2659" i="9"/>
  <c r="F2659" i="9"/>
  <c r="L2658" i="9"/>
  <c r="E2658" i="9"/>
  <c r="K2657" i="9"/>
  <c r="D2657" i="9"/>
  <c r="D2656" i="9"/>
  <c r="K2655" i="9"/>
  <c r="D2655" i="9"/>
  <c r="I2654" i="9"/>
  <c r="J2654" i="9" s="1"/>
  <c r="M2653" i="9"/>
  <c r="F2653" i="9"/>
  <c r="L2652" i="9"/>
  <c r="F2652" i="9"/>
  <c r="M2651" i="9"/>
  <c r="F2651" i="9"/>
  <c r="L2650" i="9"/>
  <c r="E2650" i="9"/>
  <c r="K2649" i="9"/>
  <c r="D2649" i="9"/>
  <c r="D2648" i="9"/>
  <c r="K2647" i="9"/>
  <c r="D2647" i="9"/>
  <c r="I2646" i="9"/>
  <c r="J2646" i="9" s="1"/>
  <c r="M2645" i="9"/>
  <c r="F2645" i="9"/>
  <c r="L2644" i="9"/>
  <c r="F2644" i="9"/>
  <c r="M2643" i="9"/>
  <c r="F2643" i="9"/>
  <c r="L2642" i="9"/>
  <c r="E2642" i="9"/>
  <c r="K2641" i="9"/>
  <c r="D2641" i="9"/>
  <c r="D2640" i="9"/>
  <c r="K2639" i="9"/>
  <c r="D2639" i="9"/>
  <c r="I2638" i="9"/>
  <c r="J2638" i="9" s="1"/>
  <c r="M2637" i="9"/>
  <c r="F2637" i="9"/>
  <c r="L2636" i="9"/>
  <c r="F2636" i="9"/>
  <c r="M2635" i="9"/>
  <c r="F2635" i="9"/>
  <c r="L2634" i="9"/>
  <c r="E2634" i="9"/>
  <c r="K2633" i="9"/>
  <c r="D2633" i="9"/>
  <c r="D2632" i="9"/>
  <c r="K2631" i="9"/>
  <c r="D2631" i="9"/>
  <c r="I2630" i="9"/>
  <c r="J2630" i="9" s="1"/>
  <c r="M2629" i="9"/>
  <c r="F2629" i="9"/>
  <c r="L2628" i="9"/>
  <c r="F2628" i="9"/>
  <c r="M2627" i="9"/>
  <c r="F2627" i="9"/>
  <c r="L2626" i="9"/>
  <c r="E2626" i="9"/>
  <c r="K2625" i="9"/>
  <c r="D2625" i="9"/>
  <c r="D2624" i="9"/>
  <c r="K2623" i="9"/>
  <c r="D2623" i="9"/>
  <c r="I2622" i="9"/>
  <c r="J2622" i="9" s="1"/>
  <c r="M2621" i="9"/>
  <c r="F2621" i="9"/>
  <c r="L2620" i="9"/>
  <c r="F2620" i="9"/>
  <c r="M2619" i="9"/>
  <c r="F2619" i="9"/>
  <c r="L2618" i="9"/>
  <c r="E2618" i="9"/>
  <c r="K2617" i="9"/>
  <c r="D2617" i="9"/>
  <c r="D2616" i="9"/>
  <c r="K2615" i="9"/>
  <c r="D2615" i="9"/>
  <c r="I2614" i="9"/>
  <c r="J2614" i="9" s="1"/>
  <c r="M2613" i="9"/>
  <c r="F2613" i="9"/>
  <c r="L2612" i="9"/>
  <c r="F2612" i="9"/>
  <c r="M2611" i="9"/>
  <c r="F2611" i="9"/>
  <c r="L2610" i="9"/>
  <c r="E2610" i="9"/>
  <c r="K2609" i="9"/>
  <c r="D2609" i="9"/>
  <c r="D2608" i="9"/>
  <c r="K2607" i="9"/>
  <c r="D2607" i="9"/>
  <c r="I2606" i="9"/>
  <c r="J2606" i="9" s="1"/>
  <c r="M2605" i="9"/>
  <c r="F2605" i="9"/>
  <c r="L2604" i="9"/>
  <c r="F2604" i="9"/>
  <c r="M2603" i="9"/>
  <c r="F2603" i="9"/>
  <c r="L2602" i="9"/>
  <c r="E2602" i="9"/>
  <c r="K2601" i="9"/>
  <c r="D2601" i="9"/>
  <c r="D2600" i="9"/>
  <c r="K2599" i="9"/>
  <c r="D2599" i="9"/>
  <c r="I2598" i="9"/>
  <c r="J2598" i="9" s="1"/>
  <c r="M2597" i="9"/>
  <c r="F2597" i="9"/>
  <c r="L2596" i="9"/>
  <c r="F2596" i="9"/>
  <c r="M2595" i="9"/>
  <c r="F2595" i="9"/>
  <c r="L2594" i="9"/>
  <c r="E2594" i="9"/>
  <c r="K2593" i="9"/>
  <c r="D2593" i="9"/>
  <c r="D2592" i="9"/>
  <c r="K2591" i="9"/>
  <c r="D2591" i="9"/>
  <c r="I2590" i="9"/>
  <c r="J2590" i="9" s="1"/>
  <c r="M2589" i="9"/>
  <c r="F2589" i="9"/>
  <c r="L2588" i="9"/>
  <c r="F2588" i="9"/>
  <c r="M2587" i="9"/>
  <c r="F2587" i="9"/>
  <c r="L2586" i="9"/>
  <c r="E2586" i="9"/>
  <c r="K2585" i="9"/>
  <c r="D2585" i="9"/>
  <c r="D2584" i="9"/>
  <c r="K2583" i="9"/>
  <c r="D2583" i="9"/>
  <c r="I2582" i="9"/>
  <c r="J2582" i="9" s="1"/>
  <c r="M2581" i="9"/>
  <c r="F2581" i="9"/>
  <c r="L2580" i="9"/>
  <c r="F2580" i="9"/>
  <c r="M2579" i="9"/>
  <c r="F2579" i="9"/>
  <c r="L2578" i="9"/>
  <c r="E2578" i="9"/>
  <c r="K2577" i="9"/>
  <c r="D2577" i="9"/>
  <c r="D2576" i="9"/>
  <c r="K2575" i="9"/>
  <c r="D2575" i="9"/>
  <c r="I2574" i="9"/>
  <c r="J2574" i="9" s="1"/>
  <c r="M2573" i="9"/>
  <c r="F2573" i="9"/>
  <c r="L2572" i="9"/>
  <c r="E2572" i="9"/>
  <c r="K2571" i="9"/>
  <c r="D2571" i="9"/>
  <c r="I2570" i="9"/>
  <c r="J2570" i="9" s="1"/>
  <c r="M2569" i="9"/>
  <c r="F2569" i="9"/>
  <c r="L2568" i="9"/>
  <c r="E2568" i="9"/>
  <c r="K2567" i="9"/>
  <c r="D2567" i="9"/>
  <c r="I2566" i="9"/>
  <c r="J2566" i="9" s="1"/>
  <c r="M2565" i="9"/>
  <c r="F2565" i="9"/>
  <c r="L2564" i="9"/>
  <c r="E2564" i="9"/>
  <c r="K2563" i="9"/>
  <c r="D2563" i="9"/>
  <c r="I2562" i="9"/>
  <c r="J2562" i="9" s="1"/>
  <c r="M2561" i="9"/>
  <c r="F2561" i="9"/>
  <c r="L2560" i="9"/>
  <c r="E2560" i="9"/>
  <c r="K2559" i="9"/>
  <c r="D2559" i="9"/>
  <c r="I2558" i="9"/>
  <c r="J2558" i="9" s="1"/>
  <c r="M2557" i="9"/>
  <c r="F2557" i="9"/>
  <c r="L2556" i="9"/>
  <c r="E2556" i="9"/>
  <c r="K2555" i="9"/>
  <c r="D2555" i="9"/>
  <c r="I2554" i="9"/>
  <c r="J2554" i="9" s="1"/>
  <c r="M2553" i="9"/>
  <c r="F2553" i="9"/>
  <c r="L2552" i="9"/>
  <c r="E2552" i="9"/>
  <c r="K2551" i="9"/>
  <c r="D2551" i="9"/>
  <c r="I2550" i="9"/>
  <c r="J2550" i="9" s="1"/>
  <c r="M2549" i="9"/>
  <c r="F2549" i="9"/>
  <c r="L2548" i="9"/>
  <c r="E2548" i="9"/>
  <c r="K2547" i="9"/>
  <c r="D2547" i="9"/>
  <c r="I2546" i="9"/>
  <c r="J2546" i="9" s="1"/>
  <c r="M2545" i="9"/>
  <c r="F2545" i="9"/>
  <c r="L2544" i="9"/>
  <c r="E2544" i="9"/>
  <c r="K2543" i="9"/>
  <c r="D2543" i="9"/>
  <c r="I2542" i="9"/>
  <c r="J2542" i="9" s="1"/>
  <c r="M2541" i="9"/>
  <c r="F2541" i="9"/>
  <c r="L2540" i="9"/>
  <c r="E2540" i="9"/>
  <c r="K2539" i="9"/>
  <c r="D2539" i="9"/>
  <c r="I2538" i="9"/>
  <c r="J2538" i="9" s="1"/>
  <c r="M2537" i="9"/>
  <c r="F2537" i="9"/>
  <c r="L2536" i="9"/>
  <c r="E2536" i="9"/>
  <c r="K2535" i="9"/>
  <c r="D2535" i="9"/>
  <c r="K2534" i="9"/>
  <c r="D2534" i="9"/>
  <c r="D2533" i="9"/>
  <c r="K2532" i="9"/>
  <c r="D2532" i="9"/>
  <c r="D2531" i="9"/>
  <c r="K2530" i="9"/>
  <c r="D2530" i="9"/>
  <c r="D2529" i="9"/>
  <c r="K2528" i="9"/>
  <c r="D2528" i="9"/>
  <c r="D2527" i="9"/>
  <c r="K2526" i="9"/>
  <c r="D2526" i="9"/>
  <c r="D2525" i="9"/>
  <c r="K2524" i="9"/>
  <c r="D2524" i="9"/>
  <c r="D2523" i="9"/>
  <c r="K2522" i="9"/>
  <c r="D2522" i="9"/>
  <c r="D2521" i="9"/>
  <c r="K2520" i="9"/>
  <c r="D2520" i="9"/>
  <c r="D2519" i="9"/>
  <c r="K2518" i="9"/>
  <c r="D2518" i="9"/>
  <c r="D2517" i="9"/>
  <c r="K2516" i="9"/>
  <c r="D2516" i="9"/>
  <c r="D2515" i="9"/>
  <c r="K2514" i="9"/>
  <c r="D2514" i="9"/>
  <c r="D2513" i="9"/>
  <c r="K2512" i="9"/>
  <c r="D2512" i="9"/>
  <c r="D2511" i="9"/>
  <c r="K2510" i="9"/>
  <c r="D2510" i="9"/>
  <c r="D2509" i="9"/>
  <c r="K2508" i="9"/>
  <c r="D2508" i="9"/>
  <c r="D2507" i="9"/>
  <c r="K2506" i="9"/>
  <c r="D2506" i="9"/>
  <c r="D2505" i="9"/>
  <c r="K2504" i="9"/>
  <c r="D2504" i="9"/>
  <c r="D2503" i="9"/>
  <c r="K2502" i="9"/>
  <c r="D2502" i="9"/>
  <c r="D2501" i="9"/>
  <c r="K2500" i="9"/>
  <c r="D2500" i="9"/>
  <c r="D2499" i="9"/>
  <c r="K2498" i="9"/>
  <c r="D2498" i="9"/>
  <c r="D2497" i="9"/>
  <c r="K2496" i="9"/>
  <c r="D2496" i="9"/>
  <c r="D2495" i="9"/>
  <c r="K2494" i="9"/>
  <c r="D2494" i="9"/>
  <c r="D2493" i="9"/>
  <c r="K2492" i="9"/>
  <c r="D2492" i="9"/>
  <c r="D2491" i="9"/>
  <c r="K2490" i="9"/>
  <c r="D2490" i="9"/>
  <c r="D2489" i="9"/>
  <c r="K2488" i="9"/>
  <c r="D2488" i="9"/>
  <c r="D2487" i="9"/>
  <c r="K2486" i="9"/>
  <c r="D2486" i="9"/>
  <c r="D2485" i="9"/>
  <c r="K2484" i="9"/>
  <c r="D2484" i="9"/>
  <c r="D2483" i="9"/>
  <c r="K2482" i="9"/>
  <c r="D2482" i="9"/>
  <c r="D2481" i="9"/>
  <c r="K2480" i="9"/>
  <c r="D2480" i="9"/>
  <c r="D2479" i="9"/>
  <c r="K2478" i="9"/>
  <c r="D2478" i="9"/>
  <c r="D2477" i="9"/>
  <c r="K2476" i="9"/>
  <c r="D2476" i="9"/>
  <c r="D2475" i="9"/>
  <c r="K2474" i="9"/>
  <c r="D2474" i="9"/>
  <c r="D2473" i="9"/>
  <c r="K2472" i="9"/>
  <c r="D2472" i="9"/>
  <c r="D2471" i="9"/>
  <c r="K2470" i="9"/>
  <c r="D2470" i="9"/>
  <c r="D2469" i="9"/>
  <c r="K2468" i="9"/>
  <c r="D2468" i="9"/>
  <c r="D2467" i="9"/>
  <c r="K2466" i="9"/>
  <c r="D2466" i="9"/>
  <c r="D2465" i="9"/>
  <c r="K2464" i="9"/>
  <c r="D2464" i="9"/>
  <c r="D2463" i="9"/>
  <c r="K2462" i="9"/>
  <c r="D2462" i="9"/>
  <c r="D2461" i="9"/>
  <c r="K2460" i="9"/>
  <c r="D2460" i="9"/>
  <c r="D2459" i="9"/>
  <c r="K2458" i="9"/>
  <c r="D2458" i="9"/>
  <c r="D2457" i="9"/>
  <c r="K2456" i="9"/>
  <c r="D2456" i="9"/>
  <c r="D2455" i="9"/>
  <c r="K2454" i="9"/>
  <c r="D2454" i="9"/>
  <c r="D2453" i="9"/>
  <c r="K2452" i="9"/>
  <c r="D2452" i="9"/>
  <c r="D2451" i="9"/>
  <c r="K2450" i="9"/>
  <c r="D2450" i="9"/>
  <c r="D2449" i="9"/>
  <c r="K2448" i="9"/>
  <c r="D2448" i="9"/>
  <c r="D2447" i="9"/>
  <c r="K2446" i="9"/>
  <c r="D2446" i="9"/>
  <c r="D2445" i="9"/>
  <c r="K2444" i="9"/>
  <c r="D2444" i="9"/>
  <c r="D2443" i="9"/>
  <c r="K2442" i="9"/>
  <c r="D2442" i="9"/>
  <c r="D2441" i="9"/>
  <c r="K2440" i="9"/>
  <c r="D2440" i="9"/>
  <c r="D2439" i="9"/>
  <c r="K2438" i="9"/>
  <c r="D2438" i="9"/>
  <c r="D2437" i="9"/>
  <c r="K2436" i="9"/>
  <c r="D2436" i="9"/>
  <c r="D2435" i="9"/>
  <c r="K2434" i="9"/>
  <c r="D2434" i="9"/>
  <c r="D2433" i="9"/>
  <c r="K2432" i="9"/>
  <c r="D2432" i="9"/>
  <c r="D2431" i="9"/>
  <c r="K2430" i="9"/>
  <c r="D2430" i="9"/>
  <c r="D2429" i="9"/>
  <c r="K2428" i="9"/>
  <c r="D2428" i="9"/>
  <c r="D2427" i="9"/>
  <c r="K2426" i="9"/>
  <c r="D2426" i="9"/>
  <c r="D2425" i="9"/>
  <c r="K2424" i="9"/>
  <c r="D2424" i="9"/>
  <c r="E2705" i="9"/>
  <c r="F2702" i="9"/>
  <c r="L2701" i="9"/>
  <c r="D2700" i="9"/>
  <c r="I2699" i="9"/>
  <c r="J2699" i="9" s="1"/>
  <c r="M2698" i="9"/>
  <c r="E2697" i="9"/>
  <c r="K2696" i="9"/>
  <c r="I2694" i="9"/>
  <c r="J2694" i="9" s="1"/>
  <c r="F2692" i="9"/>
  <c r="L2691" i="9"/>
  <c r="K2690" i="9"/>
  <c r="L2689" i="9"/>
  <c r="L2688" i="9"/>
  <c r="D2688" i="9"/>
  <c r="L2687" i="9"/>
  <c r="D2687" i="9"/>
  <c r="M2686" i="9"/>
  <c r="D2686" i="9"/>
  <c r="M2685" i="9"/>
  <c r="E2685" i="9"/>
  <c r="M2684" i="9"/>
  <c r="E2684" i="9"/>
  <c r="E2683" i="9"/>
  <c r="F2682" i="9"/>
  <c r="F2681" i="9"/>
  <c r="F2680" i="9"/>
  <c r="I2679" i="9"/>
  <c r="J2679" i="9" s="1"/>
  <c r="I2678" i="9"/>
  <c r="J2678" i="9" s="1"/>
  <c r="I2677" i="9"/>
  <c r="J2677" i="9" s="1"/>
  <c r="K2676" i="9"/>
  <c r="K2675" i="9"/>
  <c r="K2674" i="9"/>
  <c r="L2673" i="9"/>
  <c r="L2672" i="9"/>
  <c r="D2672" i="9"/>
  <c r="L2671" i="9"/>
  <c r="E2671" i="9"/>
  <c r="K2670" i="9"/>
  <c r="D2670" i="9"/>
  <c r="I2669" i="9"/>
  <c r="J2669" i="9" s="1"/>
  <c r="M2668" i="9"/>
  <c r="F2668" i="9"/>
  <c r="L2667" i="9"/>
  <c r="E2667" i="9"/>
  <c r="K2666" i="9"/>
  <c r="D2666" i="9"/>
  <c r="I2665" i="9"/>
  <c r="J2665" i="9" s="1"/>
  <c r="M2664" i="9"/>
  <c r="I2664" i="9"/>
  <c r="J2664" i="9" s="1"/>
  <c r="I2663" i="9"/>
  <c r="J2663" i="9" s="1"/>
  <c r="M2662" i="9"/>
  <c r="F2662" i="9"/>
  <c r="L2661" i="9"/>
  <c r="E2661" i="9"/>
  <c r="K2660" i="9"/>
  <c r="E2660" i="9"/>
  <c r="L2659" i="9"/>
  <c r="E2659" i="9"/>
  <c r="K2658" i="9"/>
  <c r="D2658" i="9"/>
  <c r="I2657" i="9"/>
  <c r="J2657" i="9" s="1"/>
  <c r="M2656" i="9"/>
  <c r="I2656" i="9"/>
  <c r="J2656" i="9" s="1"/>
  <c r="I2655" i="9"/>
  <c r="J2655" i="9" s="1"/>
  <c r="M2654" i="9"/>
  <c r="F2654" i="9"/>
  <c r="L2653" i="9"/>
  <c r="E2653" i="9"/>
  <c r="K2652" i="9"/>
  <c r="E2652" i="9"/>
  <c r="L2651" i="9"/>
  <c r="E2651" i="9"/>
  <c r="K2650" i="9"/>
  <c r="D2650" i="9"/>
  <c r="I2649" i="9"/>
  <c r="J2649" i="9" s="1"/>
  <c r="M2648" i="9"/>
  <c r="I2648" i="9"/>
  <c r="J2648" i="9" s="1"/>
  <c r="I2647" i="9"/>
  <c r="J2647" i="9" s="1"/>
  <c r="M2646" i="9"/>
  <c r="F2646" i="9"/>
  <c r="L2645" i="9"/>
  <c r="E2645" i="9"/>
  <c r="K2644" i="9"/>
  <c r="E2644" i="9"/>
  <c r="L2643" i="9"/>
  <c r="E2643" i="9"/>
  <c r="K2642" i="9"/>
  <c r="D2642" i="9"/>
  <c r="I2641" i="9"/>
  <c r="J2641" i="9" s="1"/>
  <c r="M2640" i="9"/>
  <c r="I2640" i="9"/>
  <c r="J2640" i="9" s="1"/>
  <c r="I2639" i="9"/>
  <c r="J2639" i="9" s="1"/>
  <c r="M2638" i="9"/>
  <c r="F2638" i="9"/>
  <c r="L2637" i="9"/>
  <c r="E2637" i="9"/>
  <c r="K2636" i="9"/>
  <c r="E2636" i="9"/>
  <c r="L2635" i="9"/>
  <c r="E2635" i="9"/>
  <c r="K2634" i="9"/>
  <c r="D2634" i="9"/>
  <c r="I2633" i="9"/>
  <c r="J2633" i="9" s="1"/>
  <c r="M2632" i="9"/>
  <c r="I2632" i="9"/>
  <c r="J2632" i="9" s="1"/>
  <c r="I2631" i="9"/>
  <c r="J2631" i="9" s="1"/>
  <c r="M2630" i="9"/>
  <c r="F2630" i="9"/>
  <c r="L2629" i="9"/>
  <c r="E2629" i="9"/>
  <c r="K2628" i="9"/>
  <c r="E2628" i="9"/>
  <c r="L2627" i="9"/>
  <c r="E2627" i="9"/>
  <c r="K2626" i="9"/>
  <c r="D2626" i="9"/>
  <c r="I2625" i="9"/>
  <c r="J2625" i="9" s="1"/>
  <c r="M2624" i="9"/>
  <c r="I2624" i="9"/>
  <c r="J2624" i="9" s="1"/>
  <c r="I2623" i="9"/>
  <c r="J2623" i="9" s="1"/>
  <c r="M2622" i="9"/>
  <c r="F2622" i="9"/>
  <c r="L2621" i="9"/>
  <c r="E2621" i="9"/>
  <c r="K2620" i="9"/>
  <c r="E2620" i="9"/>
  <c r="L2619" i="9"/>
  <c r="E2619" i="9"/>
  <c r="K2618" i="9"/>
  <c r="D2618" i="9"/>
  <c r="I2617" i="9"/>
  <c r="J2617" i="9" s="1"/>
  <c r="M2616" i="9"/>
  <c r="I2616" i="9"/>
  <c r="J2616" i="9" s="1"/>
  <c r="I2615" i="9"/>
  <c r="J2615" i="9" s="1"/>
  <c r="M2614" i="9"/>
  <c r="F2614" i="9"/>
  <c r="L2613" i="9"/>
  <c r="E2613" i="9"/>
  <c r="K2612" i="9"/>
  <c r="E2612" i="9"/>
  <c r="L2611" i="9"/>
  <c r="E2611" i="9"/>
  <c r="K2610" i="9"/>
  <c r="D2610" i="9"/>
  <c r="I2609" i="9"/>
  <c r="J2609" i="9" s="1"/>
  <c r="M2608" i="9"/>
  <c r="I2608" i="9"/>
  <c r="J2608" i="9" s="1"/>
  <c r="I2607" i="9"/>
  <c r="J2607" i="9" s="1"/>
  <c r="M2606" i="9"/>
  <c r="F2606" i="9"/>
  <c r="L2605" i="9"/>
  <c r="E2605" i="9"/>
  <c r="K2604" i="9"/>
  <c r="E2604" i="9"/>
  <c r="L2603" i="9"/>
  <c r="E2603" i="9"/>
  <c r="K2602" i="9"/>
  <c r="D2602" i="9"/>
  <c r="I2601" i="9"/>
  <c r="J2601" i="9" s="1"/>
  <c r="M2600" i="9"/>
  <c r="I2600" i="9"/>
  <c r="J2600" i="9" s="1"/>
  <c r="I2599" i="9"/>
  <c r="J2599" i="9" s="1"/>
  <c r="M2598" i="9"/>
  <c r="F2598" i="9"/>
  <c r="L2597" i="9"/>
  <c r="E2597" i="9"/>
  <c r="K2596" i="9"/>
  <c r="E2596" i="9"/>
  <c r="L2595" i="9"/>
  <c r="E2595" i="9"/>
  <c r="K2594" i="9"/>
  <c r="D2594" i="9"/>
  <c r="I2593" i="9"/>
  <c r="J2593" i="9" s="1"/>
  <c r="M2592" i="9"/>
  <c r="I2592" i="9"/>
  <c r="J2592" i="9" s="1"/>
  <c r="I2591" i="9"/>
  <c r="J2591" i="9" s="1"/>
  <c r="M2590" i="9"/>
  <c r="F2590" i="9"/>
  <c r="L2589" i="9"/>
  <c r="E2589" i="9"/>
  <c r="K2588" i="9"/>
  <c r="E2588" i="9"/>
  <c r="L2587" i="9"/>
  <c r="E2587" i="9"/>
  <c r="K2586" i="9"/>
  <c r="D2586" i="9"/>
  <c r="I2585" i="9"/>
  <c r="J2585" i="9" s="1"/>
  <c r="M2584" i="9"/>
  <c r="I2584" i="9"/>
  <c r="J2584" i="9" s="1"/>
  <c r="I2583" i="9"/>
  <c r="J2583" i="9" s="1"/>
  <c r="M2582" i="9"/>
  <c r="F2582" i="9"/>
  <c r="L2581" i="9"/>
  <c r="E2581" i="9"/>
  <c r="K2580" i="9"/>
  <c r="E2580" i="9"/>
  <c r="L2579" i="9"/>
  <c r="E2579" i="9"/>
  <c r="K2578" i="9"/>
  <c r="D2578" i="9"/>
  <c r="I2577" i="9"/>
  <c r="J2577" i="9" s="1"/>
  <c r="M2576" i="9"/>
  <c r="I2576" i="9"/>
  <c r="J2576" i="9" s="1"/>
  <c r="I2575" i="9"/>
  <c r="J2575" i="9" s="1"/>
  <c r="M2574" i="9"/>
  <c r="F2574" i="9"/>
  <c r="L2573" i="9"/>
  <c r="E2573" i="9"/>
  <c r="K2572" i="9"/>
  <c r="D2572" i="9"/>
  <c r="I2571" i="9"/>
  <c r="J2571" i="9" s="1"/>
  <c r="M2570" i="9"/>
  <c r="F2570" i="9"/>
  <c r="L2569" i="9"/>
  <c r="E2569" i="9"/>
  <c r="K2568" i="9"/>
  <c r="D2568" i="9"/>
  <c r="I2567" i="9"/>
  <c r="J2567" i="9" s="1"/>
  <c r="M2566" i="9"/>
  <c r="F2566" i="9"/>
  <c r="L2565" i="9"/>
  <c r="E2565" i="9"/>
  <c r="K2564" i="9"/>
  <c r="D2564" i="9"/>
  <c r="I2563" i="9"/>
  <c r="J2563" i="9" s="1"/>
  <c r="M2562" i="9"/>
  <c r="F2562" i="9"/>
  <c r="L2561" i="9"/>
  <c r="E2561" i="9"/>
  <c r="K2560" i="9"/>
  <c r="D2560" i="9"/>
  <c r="I2559" i="9"/>
  <c r="J2559" i="9" s="1"/>
  <c r="M2558" i="9"/>
  <c r="F2558" i="9"/>
  <c r="L2557" i="9"/>
  <c r="E2557" i="9"/>
  <c r="K2556" i="9"/>
  <c r="D2556" i="9"/>
  <c r="I2555" i="9"/>
  <c r="J2555" i="9" s="1"/>
  <c r="M2554" i="9"/>
  <c r="F2554" i="9"/>
  <c r="L2553" i="9"/>
  <c r="E2553" i="9"/>
  <c r="K2552" i="9"/>
  <c r="D2552" i="9"/>
  <c r="I2551" i="9"/>
  <c r="J2551" i="9" s="1"/>
  <c r="M2550" i="9"/>
  <c r="F2550" i="9"/>
  <c r="L2549" i="9"/>
  <c r="E2549" i="9"/>
  <c r="K2548" i="9"/>
  <c r="D2548" i="9"/>
  <c r="I2547" i="9"/>
  <c r="J2547" i="9" s="1"/>
  <c r="M2546" i="9"/>
  <c r="F2546" i="9"/>
  <c r="L2545" i="9"/>
  <c r="E2545" i="9"/>
  <c r="K2544" i="9"/>
  <c r="D2544" i="9"/>
  <c r="I2543" i="9"/>
  <c r="J2543" i="9" s="1"/>
  <c r="M2542" i="9"/>
  <c r="F2542" i="9"/>
  <c r="L2541" i="9"/>
  <c r="E2541" i="9"/>
  <c r="K2540" i="9"/>
  <c r="D2540" i="9"/>
  <c r="I2539" i="9"/>
  <c r="J2539" i="9" s="1"/>
  <c r="M2538" i="9"/>
  <c r="F2538" i="9"/>
  <c r="L2537" i="9"/>
  <c r="E2537" i="9"/>
  <c r="K2536" i="9"/>
  <c r="D2536" i="9"/>
  <c r="I2535" i="9"/>
  <c r="J2535" i="9" s="1"/>
  <c r="I2534" i="9"/>
  <c r="J2534" i="9" s="1"/>
  <c r="M2533" i="9"/>
  <c r="I2533" i="9"/>
  <c r="J2533" i="9" s="1"/>
  <c r="I2532" i="9"/>
  <c r="J2532" i="9" s="1"/>
  <c r="M2531" i="9"/>
  <c r="I2531" i="9"/>
  <c r="J2531" i="9" s="1"/>
  <c r="I2530" i="9"/>
  <c r="J2530" i="9" s="1"/>
  <c r="M2529" i="9"/>
  <c r="I2529" i="9"/>
  <c r="J2529" i="9" s="1"/>
  <c r="I2528" i="9"/>
  <c r="J2528" i="9" s="1"/>
  <c r="M2527" i="9"/>
  <c r="I2527" i="9"/>
  <c r="J2527" i="9" s="1"/>
  <c r="I2526" i="9"/>
  <c r="J2526" i="9" s="1"/>
  <c r="M2525" i="9"/>
  <c r="I2525" i="9"/>
  <c r="J2525" i="9" s="1"/>
  <c r="I2524" i="9"/>
  <c r="J2524" i="9" s="1"/>
  <c r="M2523" i="9"/>
  <c r="I2523" i="9"/>
  <c r="J2523" i="9" s="1"/>
  <c r="I2522" i="9"/>
  <c r="J2522" i="9" s="1"/>
  <c r="M2521" i="9"/>
  <c r="I2521" i="9"/>
  <c r="J2521" i="9" s="1"/>
  <c r="I2520" i="9"/>
  <c r="J2520" i="9" s="1"/>
  <c r="M2519" i="9"/>
  <c r="I2519" i="9"/>
  <c r="J2519" i="9" s="1"/>
  <c r="I2518" i="9"/>
  <c r="J2518" i="9" s="1"/>
  <c r="M2517" i="9"/>
  <c r="I2517" i="9"/>
  <c r="J2517" i="9" s="1"/>
  <c r="I2516" i="9"/>
  <c r="J2516" i="9" s="1"/>
  <c r="M2515" i="9"/>
  <c r="I2515" i="9"/>
  <c r="J2515" i="9" s="1"/>
  <c r="I2514" i="9"/>
  <c r="J2514" i="9" s="1"/>
  <c r="M2513" i="9"/>
  <c r="I2513" i="9"/>
  <c r="J2513" i="9" s="1"/>
  <c r="I2512" i="9"/>
  <c r="J2512" i="9" s="1"/>
  <c r="M2511" i="9"/>
  <c r="I2511" i="9"/>
  <c r="J2511" i="9" s="1"/>
  <c r="I2510" i="9"/>
  <c r="J2510" i="9" s="1"/>
  <c r="M2509" i="9"/>
  <c r="I2509" i="9"/>
  <c r="J2509" i="9" s="1"/>
  <c r="I2508" i="9"/>
  <c r="J2508" i="9" s="1"/>
  <c r="M2507" i="9"/>
  <c r="I2507" i="9"/>
  <c r="J2507" i="9" s="1"/>
  <c r="I2506" i="9"/>
  <c r="J2506" i="9" s="1"/>
  <c r="M2505" i="9"/>
  <c r="I2505" i="9"/>
  <c r="J2505" i="9" s="1"/>
  <c r="I2504" i="9"/>
  <c r="J2504" i="9" s="1"/>
  <c r="M2503" i="9"/>
  <c r="I2503" i="9"/>
  <c r="J2503" i="9" s="1"/>
  <c r="I2502" i="9"/>
  <c r="J2502" i="9" s="1"/>
  <c r="M2501" i="9"/>
  <c r="I2501" i="9"/>
  <c r="J2501" i="9" s="1"/>
  <c r="I2500" i="9"/>
  <c r="J2500" i="9" s="1"/>
  <c r="M2499" i="9"/>
  <c r="I2499" i="9"/>
  <c r="J2499" i="9" s="1"/>
  <c r="I2498" i="9"/>
  <c r="J2498" i="9" s="1"/>
  <c r="M2497" i="9"/>
  <c r="I2497" i="9"/>
  <c r="J2497" i="9" s="1"/>
  <c r="I2496" i="9"/>
  <c r="J2496" i="9" s="1"/>
  <c r="M2495" i="9"/>
  <c r="I2495" i="9"/>
  <c r="J2495" i="9" s="1"/>
  <c r="I2494" i="9"/>
  <c r="J2494" i="9" s="1"/>
  <c r="M2493" i="9"/>
  <c r="I2493" i="9"/>
  <c r="J2493" i="9" s="1"/>
  <c r="I2492" i="9"/>
  <c r="J2492" i="9" s="1"/>
  <c r="M2491" i="9"/>
  <c r="I2491" i="9"/>
  <c r="J2491" i="9" s="1"/>
  <c r="I2490" i="9"/>
  <c r="J2490" i="9" s="1"/>
  <c r="M2489" i="9"/>
  <c r="I2489" i="9"/>
  <c r="J2489" i="9" s="1"/>
  <c r="I2488" i="9"/>
  <c r="J2488" i="9" s="1"/>
  <c r="M2487" i="9"/>
  <c r="I2487" i="9"/>
  <c r="J2487" i="9" s="1"/>
  <c r="I2486" i="9"/>
  <c r="J2486" i="9" s="1"/>
  <c r="M2485" i="9"/>
  <c r="I2485" i="9"/>
  <c r="J2485" i="9" s="1"/>
  <c r="I2484" i="9"/>
  <c r="J2484" i="9" s="1"/>
  <c r="M2483" i="9"/>
  <c r="I2483" i="9"/>
  <c r="J2483" i="9" s="1"/>
  <c r="I2482" i="9"/>
  <c r="J2482" i="9" s="1"/>
  <c r="M2481" i="9"/>
  <c r="I2481" i="9"/>
  <c r="J2481" i="9" s="1"/>
  <c r="I2480" i="9"/>
  <c r="J2480" i="9" s="1"/>
  <c r="M2479" i="9"/>
  <c r="I2479" i="9"/>
  <c r="J2479" i="9" s="1"/>
  <c r="I2478" i="9"/>
  <c r="J2478" i="9" s="1"/>
  <c r="M2477" i="9"/>
  <c r="I2477" i="9"/>
  <c r="J2477" i="9" s="1"/>
  <c r="I2476" i="9"/>
  <c r="J2476" i="9" s="1"/>
  <c r="M2475" i="9"/>
  <c r="I2475" i="9"/>
  <c r="J2475" i="9" s="1"/>
  <c r="I2474" i="9"/>
  <c r="J2474" i="9" s="1"/>
  <c r="M2473" i="9"/>
  <c r="I2473" i="9"/>
  <c r="J2473" i="9" s="1"/>
  <c r="I2472" i="9"/>
  <c r="J2472" i="9" s="1"/>
  <c r="M2471" i="9"/>
  <c r="I2471" i="9"/>
  <c r="J2471" i="9" s="1"/>
  <c r="I2470" i="9"/>
  <c r="J2470" i="9" s="1"/>
  <c r="M2469" i="9"/>
  <c r="I2469" i="9"/>
  <c r="J2469" i="9" s="1"/>
  <c r="I2468" i="9"/>
  <c r="J2468" i="9" s="1"/>
  <c r="M2467" i="9"/>
  <c r="I2467" i="9"/>
  <c r="J2467" i="9" s="1"/>
  <c r="I2466" i="9"/>
  <c r="J2466" i="9" s="1"/>
  <c r="M2465" i="9"/>
  <c r="I2465" i="9"/>
  <c r="J2465" i="9" s="1"/>
  <c r="I2464" i="9"/>
  <c r="J2464" i="9" s="1"/>
  <c r="M2463" i="9"/>
  <c r="I2463" i="9"/>
  <c r="J2463" i="9" s="1"/>
  <c r="L2703" i="9"/>
  <c r="D2702" i="9"/>
  <c r="I2701" i="9"/>
  <c r="J2701" i="9" s="1"/>
  <c r="M2700" i="9"/>
  <c r="E2699" i="9"/>
  <c r="K2698" i="9"/>
  <c r="F2696" i="9"/>
  <c r="L2695" i="9"/>
  <c r="E2694" i="9"/>
  <c r="L2693" i="9"/>
  <c r="D2692" i="9"/>
  <c r="I2691" i="9"/>
  <c r="J2691" i="9" s="1"/>
  <c r="I2690" i="9"/>
  <c r="J2690" i="9" s="1"/>
  <c r="I2689" i="9"/>
  <c r="J2689" i="9" s="1"/>
  <c r="K2688" i="9"/>
  <c r="K2687" i="9"/>
  <c r="K2686" i="9"/>
  <c r="L2685" i="9"/>
  <c r="L2684" i="9"/>
  <c r="D2684" i="9"/>
  <c r="L2683" i="9"/>
  <c r="D2683" i="9"/>
  <c r="M2682" i="9"/>
  <c r="D2682" i="9"/>
  <c r="M2681" i="9"/>
  <c r="E2681" i="9"/>
  <c r="M2680" i="9"/>
  <c r="E2680" i="9"/>
  <c r="E2679" i="9"/>
  <c r="F2678" i="9"/>
  <c r="F2677" i="9"/>
  <c r="F2676" i="9"/>
  <c r="I2675" i="9"/>
  <c r="J2675" i="9" s="1"/>
  <c r="I2674" i="9"/>
  <c r="J2674" i="9" s="1"/>
  <c r="I2673" i="9"/>
  <c r="J2673" i="9" s="1"/>
  <c r="K2672" i="9"/>
  <c r="K2671" i="9"/>
  <c r="D2671" i="9"/>
  <c r="I2670" i="9"/>
  <c r="J2670" i="9" s="1"/>
  <c r="M2669" i="9"/>
  <c r="F2669" i="9"/>
  <c r="L2668" i="9"/>
  <c r="E2668" i="9"/>
  <c r="K2667" i="9"/>
  <c r="D2667" i="9"/>
  <c r="I2666" i="9"/>
  <c r="J2666" i="9" s="1"/>
  <c r="M2665" i="9"/>
  <c r="F2665" i="9"/>
  <c r="L2664" i="9"/>
  <c r="F2664" i="9"/>
  <c r="M2663" i="9"/>
  <c r="F2663" i="9"/>
  <c r="L2662" i="9"/>
  <c r="E2662" i="9"/>
  <c r="K2661" i="9"/>
  <c r="D2661" i="9"/>
  <c r="D2660" i="9"/>
  <c r="K2659" i="9"/>
  <c r="D2659" i="9"/>
  <c r="I2658" i="9"/>
  <c r="J2658" i="9" s="1"/>
  <c r="M2657" i="9"/>
  <c r="F2657" i="9"/>
  <c r="L2656" i="9"/>
  <c r="F2656" i="9"/>
  <c r="M2655" i="9"/>
  <c r="F2655" i="9"/>
  <c r="L2654" i="9"/>
  <c r="E2654" i="9"/>
  <c r="K2653" i="9"/>
  <c r="D2653" i="9"/>
  <c r="D2652" i="9"/>
  <c r="K2651" i="9"/>
  <c r="D2651" i="9"/>
  <c r="I2650" i="9"/>
  <c r="J2650" i="9" s="1"/>
  <c r="M2649" i="9"/>
  <c r="F2649" i="9"/>
  <c r="L2648" i="9"/>
  <c r="F2648" i="9"/>
  <c r="M2647" i="9"/>
  <c r="F2647" i="9"/>
  <c r="L2646" i="9"/>
  <c r="E2646" i="9"/>
  <c r="K2645" i="9"/>
  <c r="D2645" i="9"/>
  <c r="D2644" i="9"/>
  <c r="K2643" i="9"/>
  <c r="D2643" i="9"/>
  <c r="I2642" i="9"/>
  <c r="J2642" i="9" s="1"/>
  <c r="M2641" i="9"/>
  <c r="F2641" i="9"/>
  <c r="L2640" i="9"/>
  <c r="F2640" i="9"/>
  <c r="M2639" i="9"/>
  <c r="F2639" i="9"/>
  <c r="L2638" i="9"/>
  <c r="E2638" i="9"/>
  <c r="K2637" i="9"/>
  <c r="D2637" i="9"/>
  <c r="D2636" i="9"/>
  <c r="K2635" i="9"/>
  <c r="D2635" i="9"/>
  <c r="I2634" i="9"/>
  <c r="J2634" i="9" s="1"/>
  <c r="M2633" i="9"/>
  <c r="F2633" i="9"/>
  <c r="L2632" i="9"/>
  <c r="F2632" i="9"/>
  <c r="M2631" i="9"/>
  <c r="F2631" i="9"/>
  <c r="L2630" i="9"/>
  <c r="E2630" i="9"/>
  <c r="K2629" i="9"/>
  <c r="D2629" i="9"/>
  <c r="D2628" i="9"/>
  <c r="K2627" i="9"/>
  <c r="D2627" i="9"/>
  <c r="I2626" i="9"/>
  <c r="J2626" i="9" s="1"/>
  <c r="M2625" i="9"/>
  <c r="F2625" i="9"/>
  <c r="L2624" i="9"/>
  <c r="F2624" i="9"/>
  <c r="M2623" i="9"/>
  <c r="F2623" i="9"/>
  <c r="L2622" i="9"/>
  <c r="E2622" i="9"/>
  <c r="K2621" i="9"/>
  <c r="D2621" i="9"/>
  <c r="D2620" i="9"/>
  <c r="K2619" i="9"/>
  <c r="D2619" i="9"/>
  <c r="I2618" i="9"/>
  <c r="J2618" i="9" s="1"/>
  <c r="M2617" i="9"/>
  <c r="F2617" i="9"/>
  <c r="L2616" i="9"/>
  <c r="F2616" i="9"/>
  <c r="M2615" i="9"/>
  <c r="F2615" i="9"/>
  <c r="L2614" i="9"/>
  <c r="E2614" i="9"/>
  <c r="K2613" i="9"/>
  <c r="D2613" i="9"/>
  <c r="D2612" i="9"/>
  <c r="K2611" i="9"/>
  <c r="D2611" i="9"/>
  <c r="I2610" i="9"/>
  <c r="J2610" i="9" s="1"/>
  <c r="M2609" i="9"/>
  <c r="F2609" i="9"/>
  <c r="L2608" i="9"/>
  <c r="F2608" i="9"/>
  <c r="M2607" i="9"/>
  <c r="F2607" i="9"/>
  <c r="L2606" i="9"/>
  <c r="E2606" i="9"/>
  <c r="K2605" i="9"/>
  <c r="D2605" i="9"/>
  <c r="D2604" i="9"/>
  <c r="K2603" i="9"/>
  <c r="D2603" i="9"/>
  <c r="I2602" i="9"/>
  <c r="J2602" i="9" s="1"/>
  <c r="M2601" i="9"/>
  <c r="F2601" i="9"/>
  <c r="L2600" i="9"/>
  <c r="F2600" i="9"/>
  <c r="M2599" i="9"/>
  <c r="F2599" i="9"/>
  <c r="L2598" i="9"/>
  <c r="E2598" i="9"/>
  <c r="K2597" i="9"/>
  <c r="D2597" i="9"/>
  <c r="D2596" i="9"/>
  <c r="K2595" i="9"/>
  <c r="D2595" i="9"/>
  <c r="I2594" i="9"/>
  <c r="J2594" i="9" s="1"/>
  <c r="M2593" i="9"/>
  <c r="F2593" i="9"/>
  <c r="L2592" i="9"/>
  <c r="F2592" i="9"/>
  <c r="M2591" i="9"/>
  <c r="F2591" i="9"/>
  <c r="L2590" i="9"/>
  <c r="E2590" i="9"/>
  <c r="K2589" i="9"/>
  <c r="D2589" i="9"/>
  <c r="D2588" i="9"/>
  <c r="K2587" i="9"/>
  <c r="D2587" i="9"/>
  <c r="I2586" i="9"/>
  <c r="J2586" i="9" s="1"/>
  <c r="M2585" i="9"/>
  <c r="F2585" i="9"/>
  <c r="L2584" i="9"/>
  <c r="F2584" i="9"/>
  <c r="M2583" i="9"/>
  <c r="F2583" i="9"/>
  <c r="L2582" i="9"/>
  <c r="E2582" i="9"/>
  <c r="K2581" i="9"/>
  <c r="D2581" i="9"/>
  <c r="D2580" i="9"/>
  <c r="K2579" i="9"/>
  <c r="D2579" i="9"/>
  <c r="I2578" i="9"/>
  <c r="J2578" i="9" s="1"/>
  <c r="M2577" i="9"/>
  <c r="F2577" i="9"/>
  <c r="L2576" i="9"/>
  <c r="F2576" i="9"/>
  <c r="M2575" i="9"/>
  <c r="F2575" i="9"/>
  <c r="L2574" i="9"/>
  <c r="E2574" i="9"/>
  <c r="K2573" i="9"/>
  <c r="D2573" i="9"/>
  <c r="I2572" i="9"/>
  <c r="J2572" i="9" s="1"/>
  <c r="M2571" i="9"/>
  <c r="F2571" i="9"/>
  <c r="L2570" i="9"/>
  <c r="E2570" i="9"/>
  <c r="K2569" i="9"/>
  <c r="D2569" i="9"/>
  <c r="I2568" i="9"/>
  <c r="J2568" i="9" s="1"/>
  <c r="M2567" i="9"/>
  <c r="F2567" i="9"/>
  <c r="L2566" i="9"/>
  <c r="E2566" i="9"/>
  <c r="K2565" i="9"/>
  <c r="D2565" i="9"/>
  <c r="I2564" i="9"/>
  <c r="J2564" i="9" s="1"/>
  <c r="M2563" i="9"/>
  <c r="F2563" i="9"/>
  <c r="L2562" i="9"/>
  <c r="E2562" i="9"/>
  <c r="K2561" i="9"/>
  <c r="D2561" i="9"/>
  <c r="I2560" i="9"/>
  <c r="J2560" i="9" s="1"/>
  <c r="M2559" i="9"/>
  <c r="F2559" i="9"/>
  <c r="L2558" i="9"/>
  <c r="E2558" i="9"/>
  <c r="K2557" i="9"/>
  <c r="D2557" i="9"/>
  <c r="I2556" i="9"/>
  <c r="J2556" i="9" s="1"/>
  <c r="M2555" i="9"/>
  <c r="F2555" i="9"/>
  <c r="L2554" i="9"/>
  <c r="E2554" i="9"/>
  <c r="K2553" i="9"/>
  <c r="D2553" i="9"/>
  <c r="I2552" i="9"/>
  <c r="J2552" i="9" s="1"/>
  <c r="M2551" i="9"/>
  <c r="F2551" i="9"/>
  <c r="L2550" i="9"/>
  <c r="E2550" i="9"/>
  <c r="K2549" i="9"/>
  <c r="D2549" i="9"/>
  <c r="I2548" i="9"/>
  <c r="J2548" i="9" s="1"/>
  <c r="M2547" i="9"/>
  <c r="F2547" i="9"/>
  <c r="L2546" i="9"/>
  <c r="E2546" i="9"/>
  <c r="K2545" i="9"/>
  <c r="D2545" i="9"/>
  <c r="I2544" i="9"/>
  <c r="J2544" i="9" s="1"/>
  <c r="M2543" i="9"/>
  <c r="F2543" i="9"/>
  <c r="L2542" i="9"/>
  <c r="E2542" i="9"/>
  <c r="K2541" i="9"/>
  <c r="D2541" i="9"/>
  <c r="I2540" i="9"/>
  <c r="J2540" i="9" s="1"/>
  <c r="M2539" i="9"/>
  <c r="F2539" i="9"/>
  <c r="L2538" i="9"/>
  <c r="E2538" i="9"/>
  <c r="K2537" i="9"/>
  <c r="D2537" i="9"/>
  <c r="I2536" i="9"/>
  <c r="J2536" i="9" s="1"/>
  <c r="M2535" i="9"/>
  <c r="F2535" i="9"/>
  <c r="M2534" i="9"/>
  <c r="F2534" i="9"/>
  <c r="L2533" i="9"/>
  <c r="F2533" i="9"/>
  <c r="M2532" i="9"/>
  <c r="F2532" i="9"/>
  <c r="L2531" i="9"/>
  <c r="F2531" i="9"/>
  <c r="M2530" i="9"/>
  <c r="F2530" i="9"/>
  <c r="L2529" i="9"/>
  <c r="F2529" i="9"/>
  <c r="M2528" i="9"/>
  <c r="F2528" i="9"/>
  <c r="L2527" i="9"/>
  <c r="F2527" i="9"/>
  <c r="M2526" i="9"/>
  <c r="F2526" i="9"/>
  <c r="L2525" i="9"/>
  <c r="F2525" i="9"/>
  <c r="M2524" i="9"/>
  <c r="F2524" i="9"/>
  <c r="L2523" i="9"/>
  <c r="F2523" i="9"/>
  <c r="M2522" i="9"/>
  <c r="F2522" i="9"/>
  <c r="L2521" i="9"/>
  <c r="F2521" i="9"/>
  <c r="M2520" i="9"/>
  <c r="F2520" i="9"/>
  <c r="L2519" i="9"/>
  <c r="F2519" i="9"/>
  <c r="M2518" i="9"/>
  <c r="F2518" i="9"/>
  <c r="L2517" i="9"/>
  <c r="F2517" i="9"/>
  <c r="M2516" i="9"/>
  <c r="F2516" i="9"/>
  <c r="L2515" i="9"/>
  <c r="F2515" i="9"/>
  <c r="M2514" i="9"/>
  <c r="F2514" i="9"/>
  <c r="L2513" i="9"/>
  <c r="F2513" i="9"/>
  <c r="M2512" i="9"/>
  <c r="F2512" i="9"/>
  <c r="L2511" i="9"/>
  <c r="F2511" i="9"/>
  <c r="M2510" i="9"/>
  <c r="F2510" i="9"/>
  <c r="L2509" i="9"/>
  <c r="F2509" i="9"/>
  <c r="M2508" i="9"/>
  <c r="F2508" i="9"/>
  <c r="L2507" i="9"/>
  <c r="F2507" i="9"/>
  <c r="M2506" i="9"/>
  <c r="F2506" i="9"/>
  <c r="L2505" i="9"/>
  <c r="F2505" i="9"/>
  <c r="M2504" i="9"/>
  <c r="F2504" i="9"/>
  <c r="L2503" i="9"/>
  <c r="F2503" i="9"/>
  <c r="M2502" i="9"/>
  <c r="F2502" i="9"/>
  <c r="L2501" i="9"/>
  <c r="F2501" i="9"/>
  <c r="M2500" i="9"/>
  <c r="F2500" i="9"/>
  <c r="L2499" i="9"/>
  <c r="F2499" i="9"/>
  <c r="M2498" i="9"/>
  <c r="F2498" i="9"/>
  <c r="L2497" i="9"/>
  <c r="F2497" i="9"/>
  <c r="M2496" i="9"/>
  <c r="F2496" i="9"/>
  <c r="L2495" i="9"/>
  <c r="F2495" i="9"/>
  <c r="M2494" i="9"/>
  <c r="F2494" i="9"/>
  <c r="L2493" i="9"/>
  <c r="F2493" i="9"/>
  <c r="M2492" i="9"/>
  <c r="F2492" i="9"/>
  <c r="L2491" i="9"/>
  <c r="F2491" i="9"/>
  <c r="M2490" i="9"/>
  <c r="F2490" i="9"/>
  <c r="L2489" i="9"/>
  <c r="F2489" i="9"/>
  <c r="M2488" i="9"/>
  <c r="F2488" i="9"/>
  <c r="L2487" i="9"/>
  <c r="F2487" i="9"/>
  <c r="M2486" i="9"/>
  <c r="F2486" i="9"/>
  <c r="L2485" i="9"/>
  <c r="F2485" i="9"/>
  <c r="M2484" i="9"/>
  <c r="F2484" i="9"/>
  <c r="L2483" i="9"/>
  <c r="F2483" i="9"/>
  <c r="M2482" i="9"/>
  <c r="F2482" i="9"/>
  <c r="L2481" i="9"/>
  <c r="F2481" i="9"/>
  <c r="M2480" i="9"/>
  <c r="F2480" i="9"/>
  <c r="L2479" i="9"/>
  <c r="F2479" i="9"/>
  <c r="M2478" i="9"/>
  <c r="F2478" i="9"/>
  <c r="L2477" i="9"/>
  <c r="F2477" i="9"/>
  <c r="M2476" i="9"/>
  <c r="F2476" i="9"/>
  <c r="L2475" i="9"/>
  <c r="F2475" i="9"/>
  <c r="M2474" i="9"/>
  <c r="F2474" i="9"/>
  <c r="L2473" i="9"/>
  <c r="F2473" i="9"/>
  <c r="M2472" i="9"/>
  <c r="F2472" i="9"/>
  <c r="L2471" i="9"/>
  <c r="F2471" i="9"/>
  <c r="M2470" i="9"/>
  <c r="F2470" i="9"/>
  <c r="L2469" i="9"/>
  <c r="F2469" i="9"/>
  <c r="M2468" i="9"/>
  <c r="F2468" i="9"/>
  <c r="L2467" i="9"/>
  <c r="F2467" i="9"/>
  <c r="M2466" i="9"/>
  <c r="F2466" i="9"/>
  <c r="L2465" i="9"/>
  <c r="F2465" i="9"/>
  <c r="M2464" i="9"/>
  <c r="F2464" i="9"/>
  <c r="L2463" i="9"/>
  <c r="F2463" i="9"/>
  <c r="M2462" i="9"/>
  <c r="F2462" i="9"/>
  <c r="L2461" i="9"/>
  <c r="F2461" i="9"/>
  <c r="M2460" i="9"/>
  <c r="F2460" i="9"/>
  <c r="L2459" i="9"/>
  <c r="F2459" i="9"/>
  <c r="M2458" i="9"/>
  <c r="F2458" i="9"/>
  <c r="L2457" i="9"/>
  <c r="F2457" i="9"/>
  <c r="M2456" i="9"/>
  <c r="K2704" i="9"/>
  <c r="I2703" i="9"/>
  <c r="J2703" i="9" s="1"/>
  <c r="M2702" i="9"/>
  <c r="E2701" i="9"/>
  <c r="K2700" i="9"/>
  <c r="F2698" i="9"/>
  <c r="L2697" i="9"/>
  <c r="D2696" i="9"/>
  <c r="I2695" i="9"/>
  <c r="J2695" i="9" s="1"/>
  <c r="M2694" i="9"/>
  <c r="I2693" i="9"/>
  <c r="J2693" i="9" s="1"/>
  <c r="M2692" i="9"/>
  <c r="E2691" i="9"/>
  <c r="F2690" i="9"/>
  <c r="F2689" i="9"/>
  <c r="F2688" i="9"/>
  <c r="I2687" i="9"/>
  <c r="J2687" i="9" s="1"/>
  <c r="I2686" i="9"/>
  <c r="J2686" i="9" s="1"/>
  <c r="I2685" i="9"/>
  <c r="J2685" i="9" s="1"/>
  <c r="K2684" i="9"/>
  <c r="K2683" i="9"/>
  <c r="K2682" i="9"/>
  <c r="L2681" i="9"/>
  <c r="L2680" i="9"/>
  <c r="D2680" i="9"/>
  <c r="L2679" i="9"/>
  <c r="D2679" i="9"/>
  <c r="M2678" i="9"/>
  <c r="D2678" i="9"/>
  <c r="M2677" i="9"/>
  <c r="E2677" i="9"/>
  <c r="M2676" i="9"/>
  <c r="E2676" i="9"/>
  <c r="E2675" i="9"/>
  <c r="F2674" i="9"/>
  <c r="F2673" i="9"/>
  <c r="F2672" i="9"/>
  <c r="I2671" i="9"/>
  <c r="J2671" i="9" s="1"/>
  <c r="M2670" i="9"/>
  <c r="F2670" i="9"/>
  <c r="L2669" i="9"/>
  <c r="E2669" i="9"/>
  <c r="K2668" i="9"/>
  <c r="D2668" i="9"/>
  <c r="I2667" i="9"/>
  <c r="J2667" i="9" s="1"/>
  <c r="M2666" i="9"/>
  <c r="F2666" i="9"/>
  <c r="L2665" i="9"/>
  <c r="E2665" i="9"/>
  <c r="K2664" i="9"/>
  <c r="E2664" i="9"/>
  <c r="L2663" i="9"/>
  <c r="E2663" i="9"/>
  <c r="K2662" i="9"/>
  <c r="D2662" i="9"/>
  <c r="I2661" i="9"/>
  <c r="J2661" i="9" s="1"/>
  <c r="M2660" i="9"/>
  <c r="I2660" i="9"/>
  <c r="J2660" i="9" s="1"/>
  <c r="I2659" i="9"/>
  <c r="J2659" i="9" s="1"/>
  <c r="M2658" i="9"/>
  <c r="F2658" i="9"/>
  <c r="L2657" i="9"/>
  <c r="E2657" i="9"/>
  <c r="K2656" i="9"/>
  <c r="E2656" i="9"/>
  <c r="L2655" i="9"/>
  <c r="E2655" i="9"/>
  <c r="K2654" i="9"/>
  <c r="D2654" i="9"/>
  <c r="I2653" i="9"/>
  <c r="J2653" i="9" s="1"/>
  <c r="M2652" i="9"/>
  <c r="I2652" i="9"/>
  <c r="J2652" i="9" s="1"/>
  <c r="I2651" i="9"/>
  <c r="J2651" i="9" s="1"/>
  <c r="M2650" i="9"/>
  <c r="F2650" i="9"/>
  <c r="L2649" i="9"/>
  <c r="E2649" i="9"/>
  <c r="K2648" i="9"/>
  <c r="E2648" i="9"/>
  <c r="L2647" i="9"/>
  <c r="E2647" i="9"/>
  <c r="K2646" i="9"/>
  <c r="D2646" i="9"/>
  <c r="I2645" i="9"/>
  <c r="J2645" i="9" s="1"/>
  <c r="M2644" i="9"/>
  <c r="I2644" i="9"/>
  <c r="J2644" i="9" s="1"/>
  <c r="I2643" i="9"/>
  <c r="J2643" i="9" s="1"/>
  <c r="M2642" i="9"/>
  <c r="F2642" i="9"/>
  <c r="L2641" i="9"/>
  <c r="E2641" i="9"/>
  <c r="K2640" i="9"/>
  <c r="E2640" i="9"/>
  <c r="L2639" i="9"/>
  <c r="E2639" i="9"/>
  <c r="K2638" i="9"/>
  <c r="D2638" i="9"/>
  <c r="I2637" i="9"/>
  <c r="J2637" i="9" s="1"/>
  <c r="M2636" i="9"/>
  <c r="I2636" i="9"/>
  <c r="J2636" i="9" s="1"/>
  <c r="I2635" i="9"/>
  <c r="J2635" i="9" s="1"/>
  <c r="M2634" i="9"/>
  <c r="F2634" i="9"/>
  <c r="L2633" i="9"/>
  <c r="E2633" i="9"/>
  <c r="K2632" i="9"/>
  <c r="E2632" i="9"/>
  <c r="L2631" i="9"/>
  <c r="E2631" i="9"/>
  <c r="K2630" i="9"/>
  <c r="D2630" i="9"/>
  <c r="I2629" i="9"/>
  <c r="J2629" i="9" s="1"/>
  <c r="M2628" i="9"/>
  <c r="I2628" i="9"/>
  <c r="J2628" i="9" s="1"/>
  <c r="I2627" i="9"/>
  <c r="J2627" i="9" s="1"/>
  <c r="M2626" i="9"/>
  <c r="F2626" i="9"/>
  <c r="L2625" i="9"/>
  <c r="E2625" i="9"/>
  <c r="K2624" i="9"/>
  <c r="E2624" i="9"/>
  <c r="L2623" i="9"/>
  <c r="E2623" i="9"/>
  <c r="K2622" i="9"/>
  <c r="D2622" i="9"/>
  <c r="I2621" i="9"/>
  <c r="J2621" i="9" s="1"/>
  <c r="M2620" i="9"/>
  <c r="I2620" i="9"/>
  <c r="J2620" i="9" s="1"/>
  <c r="I2619" i="9"/>
  <c r="J2619" i="9" s="1"/>
  <c r="M2618" i="9"/>
  <c r="F2618" i="9"/>
  <c r="L2617" i="9"/>
  <c r="E2617" i="9"/>
  <c r="K2616" i="9"/>
  <c r="E2616" i="9"/>
  <c r="L2615" i="9"/>
  <c r="E2615" i="9"/>
  <c r="K2614" i="9"/>
  <c r="D2614" i="9"/>
  <c r="I2613" i="9"/>
  <c r="J2613" i="9" s="1"/>
  <c r="M2612" i="9"/>
  <c r="I2612" i="9"/>
  <c r="J2612" i="9" s="1"/>
  <c r="I2611" i="9"/>
  <c r="J2611" i="9" s="1"/>
  <c r="M2610" i="9"/>
  <c r="F2610" i="9"/>
  <c r="L2609" i="9"/>
  <c r="E2609" i="9"/>
  <c r="K2608" i="9"/>
  <c r="E2608" i="9"/>
  <c r="L2607" i="9"/>
  <c r="E2607" i="9"/>
  <c r="K2606" i="9"/>
  <c r="D2606" i="9"/>
  <c r="I2605" i="9"/>
  <c r="J2605" i="9" s="1"/>
  <c r="M2604" i="9"/>
  <c r="I2604" i="9"/>
  <c r="J2604" i="9" s="1"/>
  <c r="I2603" i="9"/>
  <c r="J2603" i="9" s="1"/>
  <c r="M2602" i="9"/>
  <c r="F2602" i="9"/>
  <c r="L2601" i="9"/>
  <c r="E2601" i="9"/>
  <c r="K2600" i="9"/>
  <c r="E2600" i="9"/>
  <c r="L2599" i="9"/>
  <c r="E2599" i="9"/>
  <c r="K2598" i="9"/>
  <c r="D2598" i="9"/>
  <c r="I2597" i="9"/>
  <c r="J2597" i="9" s="1"/>
  <c r="M2596" i="9"/>
  <c r="I2596" i="9"/>
  <c r="J2596" i="9" s="1"/>
  <c r="I2595" i="9"/>
  <c r="J2595" i="9" s="1"/>
  <c r="M2594" i="9"/>
  <c r="F2594" i="9"/>
  <c r="L2593" i="9"/>
  <c r="E2593" i="9"/>
  <c r="K2592" i="9"/>
  <c r="E2592" i="9"/>
  <c r="L2591" i="9"/>
  <c r="E2591" i="9"/>
  <c r="K2590" i="9"/>
  <c r="D2590" i="9"/>
  <c r="I2589" i="9"/>
  <c r="J2589" i="9" s="1"/>
  <c r="M2588" i="9"/>
  <c r="I2588" i="9"/>
  <c r="J2588" i="9" s="1"/>
  <c r="I2587" i="9"/>
  <c r="J2587" i="9" s="1"/>
  <c r="M2586" i="9"/>
  <c r="F2586" i="9"/>
  <c r="L2585" i="9"/>
  <c r="E2585" i="9"/>
  <c r="K2584" i="9"/>
  <c r="E2584" i="9"/>
  <c r="L2583" i="9"/>
  <c r="E2583" i="9"/>
  <c r="K2582" i="9"/>
  <c r="D2582" i="9"/>
  <c r="I2581" i="9"/>
  <c r="J2581" i="9" s="1"/>
  <c r="M2580" i="9"/>
  <c r="I2580" i="9"/>
  <c r="J2580" i="9" s="1"/>
  <c r="I2579" i="9"/>
  <c r="J2579" i="9" s="1"/>
  <c r="M2578" i="9"/>
  <c r="F2578" i="9"/>
  <c r="L2577" i="9"/>
  <c r="E2577" i="9"/>
  <c r="K2576" i="9"/>
  <c r="E2576" i="9"/>
  <c r="L2575" i="9"/>
  <c r="E2575" i="9"/>
  <c r="K2574" i="9"/>
  <c r="D2574" i="9"/>
  <c r="I2573" i="9"/>
  <c r="J2573" i="9" s="1"/>
  <c r="M2572" i="9"/>
  <c r="F2572" i="9"/>
  <c r="L2571" i="9"/>
  <c r="E2571" i="9"/>
  <c r="K2570" i="9"/>
  <c r="D2570" i="9"/>
  <c r="I2569" i="9"/>
  <c r="J2569" i="9" s="1"/>
  <c r="M2568" i="9"/>
  <c r="F2568" i="9"/>
  <c r="L2567" i="9"/>
  <c r="E2567" i="9"/>
  <c r="K2566" i="9"/>
  <c r="D2566" i="9"/>
  <c r="I2565" i="9"/>
  <c r="J2565" i="9" s="1"/>
  <c r="M2564" i="9"/>
  <c r="F2564" i="9"/>
  <c r="L2563" i="9"/>
  <c r="E2563" i="9"/>
  <c r="K2562" i="9"/>
  <c r="D2562" i="9"/>
  <c r="I2561" i="9"/>
  <c r="J2561" i="9" s="1"/>
  <c r="M2560" i="9"/>
  <c r="F2560" i="9"/>
  <c r="L2559" i="9"/>
  <c r="E2559" i="9"/>
  <c r="K2558" i="9"/>
  <c r="D2558" i="9"/>
  <c r="I2557" i="9"/>
  <c r="J2557" i="9" s="1"/>
  <c r="M2556" i="9"/>
  <c r="F2556" i="9"/>
  <c r="L2555" i="9"/>
  <c r="E2555" i="9"/>
  <c r="K2554" i="9"/>
  <c r="D2554" i="9"/>
  <c r="I2553" i="9"/>
  <c r="J2553" i="9" s="1"/>
  <c r="M2552" i="9"/>
  <c r="F2552" i="9"/>
  <c r="L2551" i="9"/>
  <c r="E2551" i="9"/>
  <c r="K2550" i="9"/>
  <c r="D2550" i="9"/>
  <c r="I2549" i="9"/>
  <c r="J2549" i="9" s="1"/>
  <c r="M2548" i="9"/>
  <c r="F2548" i="9"/>
  <c r="L2547" i="9"/>
  <c r="E2547" i="9"/>
  <c r="K2546" i="9"/>
  <c r="D2546" i="9"/>
  <c r="I2545" i="9"/>
  <c r="J2545" i="9" s="1"/>
  <c r="M2544" i="9"/>
  <c r="F2544" i="9"/>
  <c r="L2543" i="9"/>
  <c r="E2543" i="9"/>
  <c r="K2542" i="9"/>
  <c r="D2542" i="9"/>
  <c r="I2541" i="9"/>
  <c r="J2541" i="9" s="1"/>
  <c r="M2540" i="9"/>
  <c r="F2540" i="9"/>
  <c r="L2539" i="9"/>
  <c r="E2539" i="9"/>
  <c r="K2538" i="9"/>
  <c r="D2538" i="9"/>
  <c r="I2537" i="9"/>
  <c r="J2537" i="9" s="1"/>
  <c r="M2536" i="9"/>
  <c r="F2536" i="9"/>
  <c r="L2535" i="9"/>
  <c r="E2535" i="9"/>
  <c r="L2534" i="9"/>
  <c r="E2534" i="9"/>
  <c r="K2533" i="9"/>
  <c r="E2533" i="9"/>
  <c r="L2532" i="9"/>
  <c r="E2532" i="9"/>
  <c r="K2531" i="9"/>
  <c r="E2531" i="9"/>
  <c r="L2530" i="9"/>
  <c r="E2530" i="9"/>
  <c r="K2529" i="9"/>
  <c r="E2529" i="9"/>
  <c r="L2528" i="9"/>
  <c r="E2528" i="9"/>
  <c r="K2527" i="9"/>
  <c r="E2527" i="9"/>
  <c r="L2526" i="9"/>
  <c r="E2526" i="9"/>
  <c r="K2525" i="9"/>
  <c r="E2525" i="9"/>
  <c r="L2524" i="9"/>
  <c r="E2524" i="9"/>
  <c r="K2523" i="9"/>
  <c r="E2523" i="9"/>
  <c r="L2522" i="9"/>
  <c r="E2522" i="9"/>
  <c r="K2521" i="9"/>
  <c r="E2521" i="9"/>
  <c r="L2520" i="9"/>
  <c r="E2520" i="9"/>
  <c r="K2519" i="9"/>
  <c r="E2519" i="9"/>
  <c r="L2518" i="9"/>
  <c r="E2518" i="9"/>
  <c r="K2517" i="9"/>
  <c r="E2517" i="9"/>
  <c r="L2516" i="9"/>
  <c r="E2516" i="9"/>
  <c r="K2515" i="9"/>
  <c r="E2515" i="9"/>
  <c r="L2514" i="9"/>
  <c r="E2514" i="9"/>
  <c r="K2513" i="9"/>
  <c r="E2513" i="9"/>
  <c r="L2512" i="9"/>
  <c r="E2512" i="9"/>
  <c r="K2511" i="9"/>
  <c r="E2511" i="9"/>
  <c r="L2510" i="9"/>
  <c r="E2510" i="9"/>
  <c r="K2509" i="9"/>
  <c r="E2509" i="9"/>
  <c r="L2508" i="9"/>
  <c r="E2508" i="9"/>
  <c r="K2507" i="9"/>
  <c r="E2507" i="9"/>
  <c r="L2506" i="9"/>
  <c r="E2506" i="9"/>
  <c r="K2505" i="9"/>
  <c r="E2505" i="9"/>
  <c r="L2504" i="9"/>
  <c r="E2504" i="9"/>
  <c r="K2503" i="9"/>
  <c r="E2503" i="9"/>
  <c r="L2502" i="9"/>
  <c r="E2502" i="9"/>
  <c r="K2501" i="9"/>
  <c r="E2501" i="9"/>
  <c r="L2500" i="9"/>
  <c r="E2500" i="9"/>
  <c r="K2499" i="9"/>
  <c r="E2499" i="9"/>
  <c r="L2498" i="9"/>
  <c r="E2498" i="9"/>
  <c r="K2497" i="9"/>
  <c r="E2497" i="9"/>
  <c r="L2496" i="9"/>
  <c r="E2496" i="9"/>
  <c r="K2495" i="9"/>
  <c r="E2495" i="9"/>
  <c r="L2494" i="9"/>
  <c r="E2494" i="9"/>
  <c r="K2493" i="9"/>
  <c r="E2493" i="9"/>
  <c r="L2492" i="9"/>
  <c r="E2492" i="9"/>
  <c r="K2491" i="9"/>
  <c r="E2491" i="9"/>
  <c r="L2490" i="9"/>
  <c r="E2490" i="9"/>
  <c r="K2489" i="9"/>
  <c r="E2489" i="9"/>
  <c r="L2488" i="9"/>
  <c r="E2488" i="9"/>
  <c r="K2487" i="9"/>
  <c r="E2487" i="9"/>
  <c r="L2486" i="9"/>
  <c r="E2486" i="9"/>
  <c r="K2485" i="9"/>
  <c r="E2485" i="9"/>
  <c r="L2484" i="9"/>
  <c r="E2484" i="9"/>
  <c r="K2483" i="9"/>
  <c r="E2483" i="9"/>
  <c r="L2482" i="9"/>
  <c r="E2482" i="9"/>
  <c r="K2481" i="9"/>
  <c r="E2481" i="9"/>
  <c r="L2480" i="9"/>
  <c r="E2480" i="9"/>
  <c r="K2479" i="9"/>
  <c r="E2479" i="9"/>
  <c r="L2478" i="9"/>
  <c r="E2478" i="9"/>
  <c r="K2477" i="9"/>
  <c r="E2477" i="9"/>
  <c r="L2476" i="9"/>
  <c r="E2476" i="9"/>
  <c r="K2475" i="9"/>
  <c r="E2475" i="9"/>
  <c r="L2474" i="9"/>
  <c r="E2474" i="9"/>
  <c r="K2473" i="9"/>
  <c r="E2473" i="9"/>
  <c r="L2472" i="9"/>
  <c r="E2472" i="9"/>
  <c r="K2471" i="9"/>
  <c r="E2471" i="9"/>
  <c r="L2470" i="9"/>
  <c r="E2470" i="9"/>
  <c r="K2469" i="9"/>
  <c r="E2469" i="9"/>
  <c r="L2468" i="9"/>
  <c r="E2468" i="9"/>
  <c r="K2467" i="9"/>
  <c r="E2467" i="9"/>
  <c r="L2466" i="9"/>
  <c r="E2466" i="9"/>
  <c r="K2465" i="9"/>
  <c r="E2465" i="9"/>
  <c r="L2464" i="9"/>
  <c r="E2464" i="9"/>
  <c r="K2463" i="9"/>
  <c r="E2463" i="9"/>
  <c r="L2462" i="9"/>
  <c r="E2462" i="9"/>
  <c r="K2461" i="9"/>
  <c r="E2461" i="9"/>
  <c r="I2461" i="9"/>
  <c r="J2461" i="9" s="1"/>
  <c r="L2460" i="9"/>
  <c r="E2459" i="9"/>
  <c r="L2458" i="9"/>
  <c r="E2457" i="9"/>
  <c r="L2456" i="9"/>
  <c r="L2455" i="9"/>
  <c r="E2455" i="9"/>
  <c r="F2454" i="9"/>
  <c r="I2453" i="9"/>
  <c r="J2453" i="9" s="1"/>
  <c r="L2452" i="9"/>
  <c r="L2451" i="9"/>
  <c r="E2451" i="9"/>
  <c r="F2450" i="9"/>
  <c r="I2449" i="9"/>
  <c r="J2449" i="9" s="1"/>
  <c r="L2448" i="9"/>
  <c r="L2447" i="9"/>
  <c r="E2447" i="9"/>
  <c r="F2446" i="9"/>
  <c r="I2445" i="9"/>
  <c r="J2445" i="9" s="1"/>
  <c r="L2444" i="9"/>
  <c r="L2443" i="9"/>
  <c r="E2443" i="9"/>
  <c r="F2442" i="9"/>
  <c r="I2441" i="9"/>
  <c r="J2441" i="9" s="1"/>
  <c r="L2440" i="9"/>
  <c r="L2439" i="9"/>
  <c r="E2439" i="9"/>
  <c r="F2438" i="9"/>
  <c r="I2437" i="9"/>
  <c r="J2437" i="9" s="1"/>
  <c r="L2436" i="9"/>
  <c r="L2435" i="9"/>
  <c r="E2435" i="9"/>
  <c r="F2434" i="9"/>
  <c r="I2433" i="9"/>
  <c r="J2433" i="9" s="1"/>
  <c r="L2432" i="9"/>
  <c r="L2431" i="9"/>
  <c r="E2431" i="9"/>
  <c r="F2430" i="9"/>
  <c r="I2429" i="9"/>
  <c r="J2429" i="9" s="1"/>
  <c r="L2428" i="9"/>
  <c r="L2427" i="9"/>
  <c r="E2427" i="9"/>
  <c r="F2426" i="9"/>
  <c r="I2425" i="9"/>
  <c r="J2425" i="9" s="1"/>
  <c r="L2424" i="9"/>
  <c r="L2423" i="9"/>
  <c r="F2423" i="9"/>
  <c r="M2422" i="9"/>
  <c r="F2422" i="9"/>
  <c r="L2421" i="9"/>
  <c r="F2421" i="9"/>
  <c r="M2420" i="9"/>
  <c r="F2420" i="9"/>
  <c r="L2419" i="9"/>
  <c r="F2419" i="9"/>
  <c r="M2418" i="9"/>
  <c r="F2418" i="9"/>
  <c r="L2417" i="9"/>
  <c r="F2417" i="9"/>
  <c r="M2416" i="9"/>
  <c r="F2416" i="9"/>
  <c r="L2415" i="9"/>
  <c r="F2415" i="9"/>
  <c r="M2414" i="9"/>
  <c r="F2414" i="9"/>
  <c r="L2413" i="9"/>
  <c r="F2413" i="9"/>
  <c r="M2412" i="9"/>
  <c r="F2412" i="9"/>
  <c r="L2411" i="9"/>
  <c r="F2411" i="9"/>
  <c r="M2410" i="9"/>
  <c r="F2410" i="9"/>
  <c r="L2409" i="9"/>
  <c r="F2409" i="9"/>
  <c r="M2408" i="9"/>
  <c r="F2408" i="9"/>
  <c r="L2407" i="9"/>
  <c r="F2407" i="9"/>
  <c r="M2406" i="9"/>
  <c r="F2406" i="9"/>
  <c r="L2405" i="9"/>
  <c r="F2405" i="9"/>
  <c r="M2404" i="9"/>
  <c r="F2404" i="9"/>
  <c r="L2403" i="9"/>
  <c r="F2403" i="9"/>
  <c r="M2402" i="9"/>
  <c r="F2402" i="9"/>
  <c r="L2401" i="9"/>
  <c r="F2401" i="9"/>
  <c r="M2400" i="9"/>
  <c r="F2400" i="9"/>
  <c r="L2399" i="9"/>
  <c r="F2399" i="9"/>
  <c r="M2398" i="9"/>
  <c r="F2398" i="9"/>
  <c r="L2397" i="9"/>
  <c r="F2397" i="9"/>
  <c r="M2396" i="9"/>
  <c r="F2396" i="9"/>
  <c r="L2395" i="9"/>
  <c r="F2395" i="9"/>
  <c r="M2394" i="9"/>
  <c r="F2394" i="9"/>
  <c r="L2393" i="9"/>
  <c r="F2393" i="9"/>
  <c r="M2392" i="9"/>
  <c r="F2392" i="9"/>
  <c r="L2391" i="9"/>
  <c r="F2391" i="9"/>
  <c r="M2390" i="9"/>
  <c r="F2390" i="9"/>
  <c r="L2389" i="9"/>
  <c r="F2389" i="9"/>
  <c r="M2388" i="9"/>
  <c r="F2388" i="9"/>
  <c r="L2387" i="9"/>
  <c r="F2387" i="9"/>
  <c r="M2386" i="9"/>
  <c r="F2386" i="9"/>
  <c r="L2385" i="9"/>
  <c r="F2385" i="9"/>
  <c r="M2384" i="9"/>
  <c r="F2384" i="9"/>
  <c r="L2383" i="9"/>
  <c r="F2383" i="9"/>
  <c r="M2382" i="9"/>
  <c r="F2382" i="9"/>
  <c r="L2381" i="9"/>
  <c r="F2381" i="9"/>
  <c r="M2380" i="9"/>
  <c r="F2380" i="9"/>
  <c r="L2379" i="9"/>
  <c r="F2379" i="9"/>
  <c r="M2378" i="9"/>
  <c r="F2378" i="9"/>
  <c r="L2377" i="9"/>
  <c r="F2377" i="9"/>
  <c r="M2376" i="9"/>
  <c r="F2376" i="9"/>
  <c r="L2375" i="9"/>
  <c r="F2375" i="9"/>
  <c r="M2374" i="9"/>
  <c r="F2374" i="9"/>
  <c r="L2373" i="9"/>
  <c r="F2373" i="9"/>
  <c r="M2372" i="9"/>
  <c r="F2372" i="9"/>
  <c r="L2371" i="9"/>
  <c r="F2371" i="9"/>
  <c r="M2370" i="9"/>
  <c r="F2370" i="9"/>
  <c r="L2369" i="9"/>
  <c r="F2369" i="9"/>
  <c r="M2368" i="9"/>
  <c r="F2368" i="9"/>
  <c r="L2367" i="9"/>
  <c r="F2367" i="9"/>
  <c r="M2366" i="9"/>
  <c r="F2366" i="9"/>
  <c r="L2365" i="9"/>
  <c r="F2365" i="9"/>
  <c r="M2364" i="9"/>
  <c r="F2364" i="9"/>
  <c r="L2363" i="9"/>
  <c r="F2363" i="9"/>
  <c r="M2362" i="9"/>
  <c r="F2362" i="9"/>
  <c r="L2361" i="9"/>
  <c r="F2361" i="9"/>
  <c r="M2360" i="9"/>
  <c r="F2360" i="9"/>
  <c r="L2359" i="9"/>
  <c r="F2359" i="9"/>
  <c r="M2358" i="9"/>
  <c r="F2358" i="9"/>
  <c r="L2357" i="9"/>
  <c r="F2357" i="9"/>
  <c r="M2356" i="9"/>
  <c r="F2356" i="9"/>
  <c r="L2355" i="9"/>
  <c r="F2355" i="9"/>
  <c r="M2354" i="9"/>
  <c r="F2354" i="9"/>
  <c r="L2353" i="9"/>
  <c r="F2353" i="9"/>
  <c r="M2352" i="9"/>
  <c r="F2352" i="9"/>
  <c r="L2351" i="9"/>
  <c r="F2351" i="9"/>
  <c r="M2350" i="9"/>
  <c r="F2350" i="9"/>
  <c r="L2349" i="9"/>
  <c r="F2349" i="9"/>
  <c r="M2348" i="9"/>
  <c r="F2348" i="9"/>
  <c r="L2347" i="9"/>
  <c r="F2347" i="9"/>
  <c r="M2346" i="9"/>
  <c r="F2346" i="9"/>
  <c r="L2345" i="9"/>
  <c r="F2345" i="9"/>
  <c r="M2344" i="9"/>
  <c r="F2344" i="9"/>
  <c r="L2343" i="9"/>
  <c r="F2343" i="9"/>
  <c r="M2342" i="9"/>
  <c r="F2342" i="9"/>
  <c r="L2341" i="9"/>
  <c r="F2341" i="9"/>
  <c r="M2340" i="9"/>
  <c r="F2340" i="9"/>
  <c r="L2339" i="9"/>
  <c r="F2339" i="9"/>
  <c r="M2338" i="9"/>
  <c r="F2338" i="9"/>
  <c r="L2337" i="9"/>
  <c r="F2337" i="9"/>
  <c r="M2336" i="9"/>
  <c r="F2336" i="9"/>
  <c r="L2335" i="9"/>
  <c r="F2335" i="9"/>
  <c r="M2334" i="9"/>
  <c r="F2334" i="9"/>
  <c r="L2333" i="9"/>
  <c r="F2333" i="9"/>
  <c r="M2332" i="9"/>
  <c r="F2332" i="9"/>
  <c r="L2331" i="9"/>
  <c r="F2331" i="9"/>
  <c r="M2330" i="9"/>
  <c r="F2330" i="9"/>
  <c r="L2329" i="9"/>
  <c r="F2329" i="9"/>
  <c r="M2328" i="9"/>
  <c r="F2328" i="9"/>
  <c r="L2327" i="9"/>
  <c r="F2327" i="9"/>
  <c r="M2326" i="9"/>
  <c r="F2326" i="9"/>
  <c r="L2325" i="9"/>
  <c r="F2325" i="9"/>
  <c r="M2324" i="9"/>
  <c r="F2324" i="9"/>
  <c r="L2323" i="9"/>
  <c r="F2323" i="9"/>
  <c r="M2322" i="9"/>
  <c r="F2322" i="9"/>
  <c r="L2321" i="9"/>
  <c r="F2321" i="9"/>
  <c r="M2320" i="9"/>
  <c r="F2320" i="9"/>
  <c r="L2319" i="9"/>
  <c r="F2319" i="9"/>
  <c r="M2318" i="9"/>
  <c r="F2318" i="9"/>
  <c r="L2317" i="9"/>
  <c r="F2317" i="9"/>
  <c r="M2316" i="9"/>
  <c r="F2316" i="9"/>
  <c r="L2315" i="9"/>
  <c r="F2315" i="9"/>
  <c r="M2314" i="9"/>
  <c r="F2314" i="9"/>
  <c r="L2313" i="9"/>
  <c r="F2313" i="9"/>
  <c r="M2312" i="9"/>
  <c r="F2312" i="9"/>
  <c r="L2311" i="9"/>
  <c r="F2311" i="9"/>
  <c r="M2310" i="9"/>
  <c r="F2310" i="9"/>
  <c r="L2309" i="9"/>
  <c r="F2309" i="9"/>
  <c r="M2308" i="9"/>
  <c r="F2308" i="9"/>
  <c r="L2307" i="9"/>
  <c r="F2307" i="9"/>
  <c r="M2306" i="9"/>
  <c r="F2306" i="9"/>
  <c r="L2305" i="9"/>
  <c r="F2305" i="9"/>
  <c r="M2304" i="9"/>
  <c r="F2304" i="9"/>
  <c r="L2303" i="9"/>
  <c r="F2303" i="9"/>
  <c r="M2302" i="9"/>
  <c r="F2302" i="9"/>
  <c r="L2301" i="9"/>
  <c r="F2301" i="9"/>
  <c r="M2300" i="9"/>
  <c r="F2300" i="9"/>
  <c r="L2299" i="9"/>
  <c r="F2299" i="9"/>
  <c r="M2298" i="9"/>
  <c r="F2298" i="9"/>
  <c r="L2297" i="9"/>
  <c r="F2297" i="9"/>
  <c r="M2296" i="9"/>
  <c r="F2296" i="9"/>
  <c r="L2295" i="9"/>
  <c r="F2295" i="9"/>
  <c r="M2294" i="9"/>
  <c r="F2294" i="9"/>
  <c r="L2293" i="9"/>
  <c r="F2293" i="9"/>
  <c r="M2292" i="9"/>
  <c r="F2292" i="9"/>
  <c r="L2291" i="9"/>
  <c r="F2291" i="9"/>
  <c r="M2290" i="9"/>
  <c r="F2290" i="9"/>
  <c r="L2289" i="9"/>
  <c r="F2289" i="9"/>
  <c r="M2288" i="9"/>
  <c r="F2288" i="9"/>
  <c r="L2287" i="9"/>
  <c r="F2287" i="9"/>
  <c r="M2286" i="9"/>
  <c r="F2286" i="9"/>
  <c r="L2285" i="9"/>
  <c r="F2285" i="9"/>
  <c r="M2284" i="9"/>
  <c r="F2284" i="9"/>
  <c r="L2283" i="9"/>
  <c r="F2283" i="9"/>
  <c r="M2282" i="9"/>
  <c r="F2282" i="9"/>
  <c r="L2281" i="9"/>
  <c r="F2281" i="9"/>
  <c r="M2280" i="9"/>
  <c r="F2280" i="9"/>
  <c r="L2279" i="9"/>
  <c r="F2279" i="9"/>
  <c r="M2278" i="9"/>
  <c r="F2278" i="9"/>
  <c r="L2277" i="9"/>
  <c r="F2277" i="9"/>
  <c r="M2276" i="9"/>
  <c r="F2276" i="9"/>
  <c r="L2275" i="9"/>
  <c r="F2275" i="9"/>
  <c r="M2274" i="9"/>
  <c r="F2274" i="9"/>
  <c r="L2273" i="9"/>
  <c r="F2273" i="9"/>
  <c r="M2272" i="9"/>
  <c r="F2272" i="9"/>
  <c r="L2271" i="9"/>
  <c r="F2271" i="9"/>
  <c r="M2270" i="9"/>
  <c r="F2270" i="9"/>
  <c r="L2269" i="9"/>
  <c r="F2269" i="9"/>
  <c r="M2268" i="9"/>
  <c r="F2268" i="9"/>
  <c r="L2267" i="9"/>
  <c r="F2267" i="9"/>
  <c r="M2266" i="9"/>
  <c r="F2266" i="9"/>
  <c r="L2265" i="9"/>
  <c r="F2265" i="9"/>
  <c r="M2264" i="9"/>
  <c r="F2264" i="9"/>
  <c r="L2263" i="9"/>
  <c r="F2263" i="9"/>
  <c r="M2262" i="9"/>
  <c r="F2262" i="9"/>
  <c r="L2261" i="9"/>
  <c r="F2261" i="9"/>
  <c r="M2260" i="9"/>
  <c r="F2260" i="9"/>
  <c r="L2259" i="9"/>
  <c r="F2259" i="9"/>
  <c r="M2258" i="9"/>
  <c r="F2258" i="9"/>
  <c r="L2257" i="9"/>
  <c r="F2257" i="9"/>
  <c r="M2256" i="9"/>
  <c r="F2256" i="9"/>
  <c r="L2255" i="9"/>
  <c r="F2255" i="9"/>
  <c r="M2254" i="9"/>
  <c r="F2254" i="9"/>
  <c r="L2253" i="9"/>
  <c r="F2253" i="9"/>
  <c r="M2252" i="9"/>
  <c r="F2252" i="9"/>
  <c r="L2251" i="9"/>
  <c r="F2251" i="9"/>
  <c r="M2250" i="9"/>
  <c r="F2250" i="9"/>
  <c r="L2249" i="9"/>
  <c r="F2249" i="9"/>
  <c r="M2248" i="9"/>
  <c r="F2248" i="9"/>
  <c r="L2247" i="9"/>
  <c r="F2247" i="9"/>
  <c r="M2246" i="9"/>
  <c r="F2246" i="9"/>
  <c r="L2245" i="9"/>
  <c r="F2245" i="9"/>
  <c r="M2244" i="9"/>
  <c r="F2244" i="9"/>
  <c r="L2243" i="9"/>
  <c r="F2243" i="9"/>
  <c r="M2242" i="9"/>
  <c r="F2242" i="9"/>
  <c r="L2241" i="9"/>
  <c r="F2241" i="9"/>
  <c r="M2240" i="9"/>
  <c r="F2240" i="9"/>
  <c r="L2239" i="9"/>
  <c r="F2239" i="9"/>
  <c r="M2238" i="9"/>
  <c r="F2238" i="9"/>
  <c r="L2237" i="9"/>
  <c r="F2237" i="9"/>
  <c r="M2236" i="9"/>
  <c r="F2236" i="9"/>
  <c r="L2235" i="9"/>
  <c r="F2235" i="9"/>
  <c r="M2234" i="9"/>
  <c r="F2234" i="9"/>
  <c r="L2233" i="9"/>
  <c r="F2233" i="9"/>
  <c r="M2232" i="9"/>
  <c r="F2232" i="9"/>
  <c r="L2231" i="9"/>
  <c r="F2231" i="9"/>
  <c r="M2230" i="9"/>
  <c r="F2230" i="9"/>
  <c r="L2229" i="9"/>
  <c r="F2229" i="9"/>
  <c r="M2228" i="9"/>
  <c r="F2228" i="9"/>
  <c r="L2227" i="9"/>
  <c r="F2227" i="9"/>
  <c r="M2226" i="9"/>
  <c r="F2226" i="9"/>
  <c r="L2225" i="9"/>
  <c r="F2225" i="9"/>
  <c r="M2224" i="9"/>
  <c r="F2224" i="9"/>
  <c r="L2223" i="9"/>
  <c r="F2223" i="9"/>
  <c r="M2222" i="9"/>
  <c r="F2222" i="9"/>
  <c r="L2221" i="9"/>
  <c r="F2221" i="9"/>
  <c r="M2220" i="9"/>
  <c r="F2220" i="9"/>
  <c r="L2219" i="9"/>
  <c r="F2219" i="9"/>
  <c r="M2218" i="9"/>
  <c r="F2218" i="9"/>
  <c r="L2217" i="9"/>
  <c r="F2217" i="9"/>
  <c r="M2216" i="9"/>
  <c r="F2216" i="9"/>
  <c r="L2215" i="9"/>
  <c r="F2215" i="9"/>
  <c r="M2214" i="9"/>
  <c r="F2214" i="9"/>
  <c r="L2213" i="9"/>
  <c r="F2213" i="9"/>
  <c r="M2212" i="9"/>
  <c r="F2212" i="9"/>
  <c r="L2211" i="9"/>
  <c r="F2211" i="9"/>
  <c r="M2210" i="9"/>
  <c r="F2210" i="9"/>
  <c r="L2209" i="9"/>
  <c r="F2209" i="9"/>
  <c r="M2208" i="9"/>
  <c r="F2208" i="9"/>
  <c r="L2207" i="9"/>
  <c r="F2207" i="9"/>
  <c r="M2206" i="9"/>
  <c r="F2206" i="9"/>
  <c r="L2205" i="9"/>
  <c r="F2205" i="9"/>
  <c r="M2204" i="9"/>
  <c r="F2204" i="9"/>
  <c r="L2203" i="9"/>
  <c r="F2203" i="9"/>
  <c r="M2202" i="9"/>
  <c r="F2202" i="9"/>
  <c r="L2201" i="9"/>
  <c r="F2201" i="9"/>
  <c r="M2200" i="9"/>
  <c r="F2200" i="9"/>
  <c r="L2199" i="9"/>
  <c r="F2199" i="9"/>
  <c r="M2198" i="9"/>
  <c r="F2198" i="9"/>
  <c r="L2197" i="9"/>
  <c r="F2197" i="9"/>
  <c r="M2196" i="9"/>
  <c r="F2196" i="9"/>
  <c r="L2195" i="9"/>
  <c r="F2195" i="9"/>
  <c r="M2194" i="9"/>
  <c r="F2194" i="9"/>
  <c r="L2193" i="9"/>
  <c r="F2193" i="9"/>
  <c r="M2192" i="9"/>
  <c r="F2192" i="9"/>
  <c r="L2191" i="9"/>
  <c r="F2191" i="9"/>
  <c r="M2190" i="9"/>
  <c r="F2190" i="9"/>
  <c r="L2189" i="9"/>
  <c r="F2189" i="9"/>
  <c r="M2188" i="9"/>
  <c r="F2188" i="9"/>
  <c r="L2187" i="9"/>
  <c r="F2187" i="9"/>
  <c r="M2186" i="9"/>
  <c r="F2186" i="9"/>
  <c r="L2185" i="9"/>
  <c r="F2185" i="9"/>
  <c r="M2184" i="9"/>
  <c r="F2184" i="9"/>
  <c r="L2183" i="9"/>
  <c r="F2183" i="9"/>
  <c r="M2182" i="9"/>
  <c r="F2182" i="9"/>
  <c r="L2181" i="9"/>
  <c r="F2181" i="9"/>
  <c r="M2180" i="9"/>
  <c r="F2180" i="9"/>
  <c r="L2179" i="9"/>
  <c r="F2179" i="9"/>
  <c r="M2178" i="9"/>
  <c r="F2178" i="9"/>
  <c r="L2177" i="9"/>
  <c r="F2177" i="9"/>
  <c r="M2176" i="9"/>
  <c r="F2176" i="9"/>
  <c r="L2175" i="9"/>
  <c r="F2175" i="9"/>
  <c r="M2174" i="9"/>
  <c r="F2174" i="9"/>
  <c r="L2173" i="9"/>
  <c r="F2173" i="9"/>
  <c r="M2172" i="9"/>
  <c r="F2172" i="9"/>
  <c r="L2171" i="9"/>
  <c r="F2171" i="9"/>
  <c r="M2170" i="9"/>
  <c r="F2170" i="9"/>
  <c r="L2169" i="9"/>
  <c r="F2169" i="9"/>
  <c r="M2168" i="9"/>
  <c r="F2168" i="9"/>
  <c r="L2167" i="9"/>
  <c r="F2167" i="9"/>
  <c r="M2166" i="9"/>
  <c r="F2166" i="9"/>
  <c r="L2165" i="9"/>
  <c r="F2165" i="9"/>
  <c r="M2164" i="9"/>
  <c r="F2164" i="9"/>
  <c r="L2163" i="9"/>
  <c r="F2163" i="9"/>
  <c r="M2162" i="9"/>
  <c r="F2162" i="9"/>
  <c r="L2161" i="9"/>
  <c r="F2161" i="9"/>
  <c r="M2160" i="9"/>
  <c r="F2160" i="9"/>
  <c r="L2159" i="9"/>
  <c r="F2159" i="9"/>
  <c r="M2158" i="9"/>
  <c r="F2158" i="9"/>
  <c r="L2157" i="9"/>
  <c r="F2157" i="9"/>
  <c r="M2156" i="9"/>
  <c r="F2156" i="9"/>
  <c r="L2155" i="9"/>
  <c r="F2155" i="9"/>
  <c r="M2154" i="9"/>
  <c r="F2154" i="9"/>
  <c r="L2153" i="9"/>
  <c r="F2153" i="9"/>
  <c r="M2152" i="9"/>
  <c r="F2152" i="9"/>
  <c r="L2151" i="9"/>
  <c r="F2151" i="9"/>
  <c r="M2150" i="9"/>
  <c r="F2150" i="9"/>
  <c r="L2149" i="9"/>
  <c r="F2149" i="9"/>
  <c r="M2148" i="9"/>
  <c r="F2148" i="9"/>
  <c r="L2147" i="9"/>
  <c r="F2147" i="9"/>
  <c r="M2146" i="9"/>
  <c r="F2146" i="9"/>
  <c r="L2145" i="9"/>
  <c r="F2145" i="9"/>
  <c r="M2144" i="9"/>
  <c r="F2144" i="9"/>
  <c r="L2143" i="9"/>
  <c r="F2143" i="9"/>
  <c r="M2142" i="9"/>
  <c r="F2142" i="9"/>
  <c r="L2141" i="9"/>
  <c r="F2141" i="9"/>
  <c r="M2140" i="9"/>
  <c r="F2140" i="9"/>
  <c r="L2139" i="9"/>
  <c r="F2139" i="9"/>
  <c r="M2138" i="9"/>
  <c r="F2138" i="9"/>
  <c r="L2137" i="9"/>
  <c r="F2137" i="9"/>
  <c r="M2136" i="9"/>
  <c r="F2136" i="9"/>
  <c r="L2135" i="9"/>
  <c r="F2135" i="9"/>
  <c r="M2134" i="9"/>
  <c r="F2134" i="9"/>
  <c r="L2133" i="9"/>
  <c r="F2133" i="9"/>
  <c r="M2132" i="9"/>
  <c r="F2132" i="9"/>
  <c r="L2131" i="9"/>
  <c r="F2131" i="9"/>
  <c r="M2130" i="9"/>
  <c r="F2130" i="9"/>
  <c r="L2129" i="9"/>
  <c r="F2129" i="9"/>
  <c r="M2128" i="9"/>
  <c r="F2128" i="9"/>
  <c r="L2127" i="9"/>
  <c r="F2127" i="9"/>
  <c r="M2126" i="9"/>
  <c r="F2126" i="9"/>
  <c r="L2125" i="9"/>
  <c r="F2125" i="9"/>
  <c r="I2462" i="9"/>
  <c r="J2462" i="9" s="1"/>
  <c r="I2460" i="9"/>
  <c r="J2460" i="9" s="1"/>
  <c r="M2459" i="9"/>
  <c r="I2458" i="9"/>
  <c r="J2458" i="9" s="1"/>
  <c r="M2457" i="9"/>
  <c r="I2456" i="9"/>
  <c r="J2456" i="9" s="1"/>
  <c r="K2455" i="9"/>
  <c r="M2454" i="9"/>
  <c r="E2454" i="9"/>
  <c r="M2453" i="9"/>
  <c r="F2453" i="9"/>
  <c r="I2452" i="9"/>
  <c r="J2452" i="9" s="1"/>
  <c r="K2451" i="9"/>
  <c r="M2450" i="9"/>
  <c r="E2450" i="9"/>
  <c r="M2449" i="9"/>
  <c r="F2449" i="9"/>
  <c r="I2448" i="9"/>
  <c r="J2448" i="9" s="1"/>
  <c r="K2447" i="9"/>
  <c r="M2446" i="9"/>
  <c r="E2446" i="9"/>
  <c r="M2445" i="9"/>
  <c r="F2445" i="9"/>
  <c r="I2444" i="9"/>
  <c r="J2444" i="9" s="1"/>
  <c r="K2443" i="9"/>
  <c r="M2442" i="9"/>
  <c r="E2442" i="9"/>
  <c r="M2441" i="9"/>
  <c r="F2441" i="9"/>
  <c r="I2440" i="9"/>
  <c r="J2440" i="9" s="1"/>
  <c r="K2439" i="9"/>
  <c r="M2438" i="9"/>
  <c r="E2438" i="9"/>
  <c r="M2437" i="9"/>
  <c r="F2437" i="9"/>
  <c r="I2436" i="9"/>
  <c r="J2436" i="9" s="1"/>
  <c r="K2435" i="9"/>
  <c r="M2434" i="9"/>
  <c r="E2434" i="9"/>
  <c r="M2433" i="9"/>
  <c r="F2433" i="9"/>
  <c r="I2432" i="9"/>
  <c r="J2432" i="9" s="1"/>
  <c r="K2431" i="9"/>
  <c r="M2430" i="9"/>
  <c r="E2430" i="9"/>
  <c r="M2429" i="9"/>
  <c r="F2429" i="9"/>
  <c r="I2428" i="9"/>
  <c r="J2428" i="9" s="1"/>
  <c r="K2427" i="9"/>
  <c r="M2426" i="9"/>
  <c r="E2426" i="9"/>
  <c r="M2425" i="9"/>
  <c r="F2425" i="9"/>
  <c r="I2424" i="9"/>
  <c r="J2424" i="9" s="1"/>
  <c r="K2423" i="9"/>
  <c r="E2423" i="9"/>
  <c r="L2422" i="9"/>
  <c r="E2422" i="9"/>
  <c r="K2421" i="9"/>
  <c r="E2421" i="9"/>
  <c r="L2420" i="9"/>
  <c r="E2420" i="9"/>
  <c r="K2419" i="9"/>
  <c r="E2419" i="9"/>
  <c r="L2418" i="9"/>
  <c r="E2418" i="9"/>
  <c r="K2417" i="9"/>
  <c r="E2417" i="9"/>
  <c r="L2416" i="9"/>
  <c r="E2416" i="9"/>
  <c r="K2415" i="9"/>
  <c r="E2415" i="9"/>
  <c r="L2414" i="9"/>
  <c r="E2414" i="9"/>
  <c r="K2413" i="9"/>
  <c r="E2413" i="9"/>
  <c r="L2412" i="9"/>
  <c r="E2412" i="9"/>
  <c r="K2411" i="9"/>
  <c r="E2411" i="9"/>
  <c r="L2410" i="9"/>
  <c r="E2410" i="9"/>
  <c r="K2409" i="9"/>
  <c r="E2409" i="9"/>
  <c r="L2408" i="9"/>
  <c r="E2408" i="9"/>
  <c r="K2407" i="9"/>
  <c r="E2407" i="9"/>
  <c r="L2406" i="9"/>
  <c r="E2406" i="9"/>
  <c r="K2405" i="9"/>
  <c r="E2405" i="9"/>
  <c r="L2404" i="9"/>
  <c r="E2404" i="9"/>
  <c r="K2403" i="9"/>
  <c r="E2403" i="9"/>
  <c r="L2402" i="9"/>
  <c r="E2402" i="9"/>
  <c r="K2401" i="9"/>
  <c r="E2401" i="9"/>
  <c r="L2400" i="9"/>
  <c r="E2400" i="9"/>
  <c r="K2399" i="9"/>
  <c r="E2399" i="9"/>
  <c r="L2398" i="9"/>
  <c r="E2398" i="9"/>
  <c r="K2397" i="9"/>
  <c r="E2397" i="9"/>
  <c r="L2396" i="9"/>
  <c r="E2396" i="9"/>
  <c r="K2395" i="9"/>
  <c r="E2395" i="9"/>
  <c r="L2394" i="9"/>
  <c r="E2394" i="9"/>
  <c r="K2393" i="9"/>
  <c r="E2393" i="9"/>
  <c r="L2392" i="9"/>
  <c r="E2392" i="9"/>
  <c r="K2391" i="9"/>
  <c r="E2391" i="9"/>
  <c r="L2390" i="9"/>
  <c r="E2390" i="9"/>
  <c r="K2389" i="9"/>
  <c r="E2389" i="9"/>
  <c r="L2388" i="9"/>
  <c r="E2388" i="9"/>
  <c r="K2387" i="9"/>
  <c r="E2387" i="9"/>
  <c r="L2386" i="9"/>
  <c r="E2386" i="9"/>
  <c r="K2385" i="9"/>
  <c r="E2385" i="9"/>
  <c r="L2384" i="9"/>
  <c r="E2384" i="9"/>
  <c r="K2383" i="9"/>
  <c r="E2383" i="9"/>
  <c r="L2382" i="9"/>
  <c r="E2382" i="9"/>
  <c r="K2381" i="9"/>
  <c r="E2381" i="9"/>
  <c r="L2380" i="9"/>
  <c r="E2380" i="9"/>
  <c r="K2379" i="9"/>
  <c r="E2379" i="9"/>
  <c r="L2378" i="9"/>
  <c r="E2378" i="9"/>
  <c r="K2377" i="9"/>
  <c r="E2377" i="9"/>
  <c r="L2376" i="9"/>
  <c r="E2376" i="9"/>
  <c r="K2375" i="9"/>
  <c r="E2375" i="9"/>
  <c r="L2374" i="9"/>
  <c r="E2374" i="9"/>
  <c r="K2373" i="9"/>
  <c r="E2373" i="9"/>
  <c r="L2372" i="9"/>
  <c r="E2372" i="9"/>
  <c r="K2371" i="9"/>
  <c r="E2371" i="9"/>
  <c r="L2370" i="9"/>
  <c r="E2370" i="9"/>
  <c r="K2369" i="9"/>
  <c r="E2369" i="9"/>
  <c r="L2368" i="9"/>
  <c r="E2368" i="9"/>
  <c r="K2367" i="9"/>
  <c r="E2367" i="9"/>
  <c r="L2366" i="9"/>
  <c r="E2366" i="9"/>
  <c r="K2365" i="9"/>
  <c r="E2365" i="9"/>
  <c r="L2364" i="9"/>
  <c r="E2364" i="9"/>
  <c r="K2363" i="9"/>
  <c r="E2363" i="9"/>
  <c r="L2362" i="9"/>
  <c r="E2362" i="9"/>
  <c r="K2361" i="9"/>
  <c r="E2361" i="9"/>
  <c r="L2360" i="9"/>
  <c r="E2360" i="9"/>
  <c r="K2359" i="9"/>
  <c r="E2359" i="9"/>
  <c r="L2358" i="9"/>
  <c r="E2358" i="9"/>
  <c r="K2357" i="9"/>
  <c r="E2357" i="9"/>
  <c r="L2356" i="9"/>
  <c r="E2356" i="9"/>
  <c r="K2355" i="9"/>
  <c r="E2355" i="9"/>
  <c r="L2354" i="9"/>
  <c r="E2354" i="9"/>
  <c r="K2353" i="9"/>
  <c r="E2353" i="9"/>
  <c r="L2352" i="9"/>
  <c r="E2352" i="9"/>
  <c r="K2351" i="9"/>
  <c r="E2351" i="9"/>
  <c r="L2350" i="9"/>
  <c r="E2350" i="9"/>
  <c r="K2349" i="9"/>
  <c r="E2349" i="9"/>
  <c r="L2348" i="9"/>
  <c r="E2348" i="9"/>
  <c r="K2347" i="9"/>
  <c r="E2347" i="9"/>
  <c r="L2346" i="9"/>
  <c r="E2346" i="9"/>
  <c r="K2345" i="9"/>
  <c r="E2345" i="9"/>
  <c r="L2344" i="9"/>
  <c r="E2344" i="9"/>
  <c r="K2343" i="9"/>
  <c r="E2343" i="9"/>
  <c r="L2342" i="9"/>
  <c r="E2342" i="9"/>
  <c r="K2341" i="9"/>
  <c r="E2341" i="9"/>
  <c r="L2340" i="9"/>
  <c r="E2340" i="9"/>
  <c r="K2339" i="9"/>
  <c r="E2339" i="9"/>
  <c r="L2338" i="9"/>
  <c r="E2338" i="9"/>
  <c r="K2337" i="9"/>
  <c r="E2337" i="9"/>
  <c r="L2336" i="9"/>
  <c r="E2336" i="9"/>
  <c r="K2335" i="9"/>
  <c r="E2335" i="9"/>
  <c r="L2334" i="9"/>
  <c r="E2334" i="9"/>
  <c r="K2333" i="9"/>
  <c r="E2333" i="9"/>
  <c r="L2332" i="9"/>
  <c r="E2332" i="9"/>
  <c r="K2331" i="9"/>
  <c r="E2331" i="9"/>
  <c r="L2330" i="9"/>
  <c r="E2330" i="9"/>
  <c r="K2329" i="9"/>
  <c r="E2329" i="9"/>
  <c r="L2328" i="9"/>
  <c r="E2328" i="9"/>
  <c r="K2327" i="9"/>
  <c r="E2327" i="9"/>
  <c r="L2326" i="9"/>
  <c r="E2326" i="9"/>
  <c r="K2325" i="9"/>
  <c r="E2325" i="9"/>
  <c r="L2324" i="9"/>
  <c r="E2324" i="9"/>
  <c r="K2323" i="9"/>
  <c r="E2323" i="9"/>
  <c r="L2322" i="9"/>
  <c r="E2322" i="9"/>
  <c r="K2321" i="9"/>
  <c r="E2321" i="9"/>
  <c r="L2320" i="9"/>
  <c r="E2320" i="9"/>
  <c r="K2319" i="9"/>
  <c r="E2319" i="9"/>
  <c r="L2318" i="9"/>
  <c r="E2318" i="9"/>
  <c r="K2317" i="9"/>
  <c r="E2317" i="9"/>
  <c r="L2316" i="9"/>
  <c r="E2316" i="9"/>
  <c r="K2315" i="9"/>
  <c r="E2315" i="9"/>
  <c r="L2314" i="9"/>
  <c r="E2314" i="9"/>
  <c r="K2313" i="9"/>
  <c r="E2313" i="9"/>
  <c r="L2312" i="9"/>
  <c r="E2312" i="9"/>
  <c r="K2311" i="9"/>
  <c r="E2311" i="9"/>
  <c r="L2310" i="9"/>
  <c r="E2310" i="9"/>
  <c r="K2309" i="9"/>
  <c r="E2309" i="9"/>
  <c r="L2308" i="9"/>
  <c r="E2308" i="9"/>
  <c r="K2307" i="9"/>
  <c r="E2307" i="9"/>
  <c r="L2306" i="9"/>
  <c r="E2306" i="9"/>
  <c r="K2305" i="9"/>
  <c r="E2305" i="9"/>
  <c r="L2304" i="9"/>
  <c r="E2304" i="9"/>
  <c r="K2303" i="9"/>
  <c r="E2303" i="9"/>
  <c r="L2302" i="9"/>
  <c r="E2302" i="9"/>
  <c r="K2301" i="9"/>
  <c r="E2301" i="9"/>
  <c r="L2300" i="9"/>
  <c r="E2300" i="9"/>
  <c r="K2299" i="9"/>
  <c r="E2299" i="9"/>
  <c r="L2298" i="9"/>
  <c r="E2298" i="9"/>
  <c r="K2297" i="9"/>
  <c r="E2297" i="9"/>
  <c r="L2296" i="9"/>
  <c r="E2296" i="9"/>
  <c r="K2295" i="9"/>
  <c r="E2295" i="9"/>
  <c r="L2294" i="9"/>
  <c r="E2294" i="9"/>
  <c r="K2293" i="9"/>
  <c r="E2293" i="9"/>
  <c r="L2292" i="9"/>
  <c r="E2292" i="9"/>
  <c r="K2291" i="9"/>
  <c r="E2291" i="9"/>
  <c r="L2290" i="9"/>
  <c r="E2290" i="9"/>
  <c r="K2289" i="9"/>
  <c r="E2289" i="9"/>
  <c r="L2288" i="9"/>
  <c r="E2288" i="9"/>
  <c r="K2287" i="9"/>
  <c r="E2287" i="9"/>
  <c r="L2286" i="9"/>
  <c r="E2286" i="9"/>
  <c r="K2285" i="9"/>
  <c r="E2285" i="9"/>
  <c r="L2284" i="9"/>
  <c r="E2284" i="9"/>
  <c r="K2283" i="9"/>
  <c r="E2283" i="9"/>
  <c r="L2282" i="9"/>
  <c r="E2282" i="9"/>
  <c r="K2281" i="9"/>
  <c r="E2281" i="9"/>
  <c r="L2280" i="9"/>
  <c r="E2280" i="9"/>
  <c r="K2279" i="9"/>
  <c r="E2279" i="9"/>
  <c r="L2278" i="9"/>
  <c r="E2278" i="9"/>
  <c r="K2277" i="9"/>
  <c r="E2277" i="9"/>
  <c r="L2276" i="9"/>
  <c r="E2276" i="9"/>
  <c r="K2275" i="9"/>
  <c r="E2275" i="9"/>
  <c r="L2274" i="9"/>
  <c r="E2274" i="9"/>
  <c r="K2273" i="9"/>
  <c r="E2273" i="9"/>
  <c r="L2272" i="9"/>
  <c r="E2272" i="9"/>
  <c r="K2271" i="9"/>
  <c r="E2271" i="9"/>
  <c r="L2270" i="9"/>
  <c r="E2270" i="9"/>
  <c r="K2269" i="9"/>
  <c r="E2269" i="9"/>
  <c r="L2268" i="9"/>
  <c r="E2268" i="9"/>
  <c r="K2267" i="9"/>
  <c r="E2267" i="9"/>
  <c r="L2266" i="9"/>
  <c r="E2266" i="9"/>
  <c r="K2265" i="9"/>
  <c r="E2265" i="9"/>
  <c r="L2264" i="9"/>
  <c r="E2264" i="9"/>
  <c r="K2263" i="9"/>
  <c r="E2263" i="9"/>
  <c r="L2262" i="9"/>
  <c r="E2262" i="9"/>
  <c r="K2261" i="9"/>
  <c r="E2261" i="9"/>
  <c r="L2260" i="9"/>
  <c r="E2260" i="9"/>
  <c r="K2259" i="9"/>
  <c r="E2259" i="9"/>
  <c r="L2258" i="9"/>
  <c r="E2258" i="9"/>
  <c r="K2257" i="9"/>
  <c r="E2257" i="9"/>
  <c r="L2256" i="9"/>
  <c r="E2256" i="9"/>
  <c r="K2255" i="9"/>
  <c r="E2255" i="9"/>
  <c r="L2254" i="9"/>
  <c r="E2254" i="9"/>
  <c r="K2253" i="9"/>
  <c r="E2253" i="9"/>
  <c r="L2252" i="9"/>
  <c r="E2252" i="9"/>
  <c r="K2251" i="9"/>
  <c r="E2251" i="9"/>
  <c r="L2250" i="9"/>
  <c r="E2250" i="9"/>
  <c r="K2249" i="9"/>
  <c r="E2249" i="9"/>
  <c r="L2248" i="9"/>
  <c r="E2248" i="9"/>
  <c r="K2247" i="9"/>
  <c r="E2247" i="9"/>
  <c r="L2246" i="9"/>
  <c r="E2246" i="9"/>
  <c r="K2245" i="9"/>
  <c r="E2245" i="9"/>
  <c r="L2244" i="9"/>
  <c r="E2244" i="9"/>
  <c r="K2243" i="9"/>
  <c r="E2243" i="9"/>
  <c r="L2242" i="9"/>
  <c r="E2242" i="9"/>
  <c r="K2241" i="9"/>
  <c r="E2241" i="9"/>
  <c r="L2240" i="9"/>
  <c r="E2240" i="9"/>
  <c r="K2239" i="9"/>
  <c r="E2239" i="9"/>
  <c r="L2238" i="9"/>
  <c r="E2238" i="9"/>
  <c r="K2237" i="9"/>
  <c r="E2237" i="9"/>
  <c r="L2236" i="9"/>
  <c r="E2236" i="9"/>
  <c r="K2235" i="9"/>
  <c r="E2235" i="9"/>
  <c r="L2234" i="9"/>
  <c r="E2234" i="9"/>
  <c r="K2233" i="9"/>
  <c r="E2233" i="9"/>
  <c r="L2232" i="9"/>
  <c r="E2232" i="9"/>
  <c r="K2231" i="9"/>
  <c r="E2231" i="9"/>
  <c r="L2230" i="9"/>
  <c r="E2230" i="9"/>
  <c r="K2229" i="9"/>
  <c r="E2229" i="9"/>
  <c r="L2228" i="9"/>
  <c r="E2228" i="9"/>
  <c r="K2227" i="9"/>
  <c r="E2227" i="9"/>
  <c r="L2226" i="9"/>
  <c r="E2226" i="9"/>
  <c r="K2225" i="9"/>
  <c r="E2225" i="9"/>
  <c r="L2224" i="9"/>
  <c r="E2224" i="9"/>
  <c r="K2223" i="9"/>
  <c r="E2223" i="9"/>
  <c r="L2222" i="9"/>
  <c r="E2222" i="9"/>
  <c r="K2221" i="9"/>
  <c r="E2221" i="9"/>
  <c r="L2220" i="9"/>
  <c r="E2220" i="9"/>
  <c r="K2219" i="9"/>
  <c r="E2219" i="9"/>
  <c r="L2218" i="9"/>
  <c r="E2218" i="9"/>
  <c r="K2217" i="9"/>
  <c r="E2217" i="9"/>
  <c r="L2216" i="9"/>
  <c r="E2216" i="9"/>
  <c r="K2215" i="9"/>
  <c r="E2215" i="9"/>
  <c r="L2214" i="9"/>
  <c r="E2214" i="9"/>
  <c r="K2213" i="9"/>
  <c r="E2213" i="9"/>
  <c r="L2212" i="9"/>
  <c r="E2212" i="9"/>
  <c r="K2211" i="9"/>
  <c r="E2211" i="9"/>
  <c r="L2210" i="9"/>
  <c r="E2210" i="9"/>
  <c r="K2209" i="9"/>
  <c r="E2209" i="9"/>
  <c r="L2208" i="9"/>
  <c r="E2208" i="9"/>
  <c r="K2207" i="9"/>
  <c r="E2207" i="9"/>
  <c r="L2206" i="9"/>
  <c r="E2206" i="9"/>
  <c r="K2205" i="9"/>
  <c r="E2205" i="9"/>
  <c r="L2204" i="9"/>
  <c r="E2204" i="9"/>
  <c r="K2203" i="9"/>
  <c r="E2203" i="9"/>
  <c r="L2202" i="9"/>
  <c r="E2202" i="9"/>
  <c r="K2201" i="9"/>
  <c r="E2201" i="9"/>
  <c r="L2200" i="9"/>
  <c r="E2200" i="9"/>
  <c r="K2199" i="9"/>
  <c r="E2199" i="9"/>
  <c r="L2198" i="9"/>
  <c r="E2198" i="9"/>
  <c r="K2197" i="9"/>
  <c r="E2197" i="9"/>
  <c r="L2196" i="9"/>
  <c r="E2196" i="9"/>
  <c r="K2195" i="9"/>
  <c r="E2195" i="9"/>
  <c r="L2194" i="9"/>
  <c r="E2194" i="9"/>
  <c r="K2193" i="9"/>
  <c r="E2193" i="9"/>
  <c r="L2192" i="9"/>
  <c r="E2192" i="9"/>
  <c r="K2191" i="9"/>
  <c r="E2191" i="9"/>
  <c r="L2190" i="9"/>
  <c r="E2190" i="9"/>
  <c r="K2189" i="9"/>
  <c r="E2189" i="9"/>
  <c r="L2188" i="9"/>
  <c r="E2188" i="9"/>
  <c r="K2187" i="9"/>
  <c r="E2187" i="9"/>
  <c r="L2186" i="9"/>
  <c r="E2186" i="9"/>
  <c r="K2185" i="9"/>
  <c r="E2185" i="9"/>
  <c r="L2184" i="9"/>
  <c r="E2184" i="9"/>
  <c r="K2183" i="9"/>
  <c r="E2183" i="9"/>
  <c r="L2182" i="9"/>
  <c r="E2182" i="9"/>
  <c r="K2181" i="9"/>
  <c r="E2181" i="9"/>
  <c r="L2180" i="9"/>
  <c r="E2180" i="9"/>
  <c r="K2179" i="9"/>
  <c r="E2179" i="9"/>
  <c r="L2178" i="9"/>
  <c r="E2178" i="9"/>
  <c r="K2177" i="9"/>
  <c r="E2177" i="9"/>
  <c r="L2176" i="9"/>
  <c r="E2176" i="9"/>
  <c r="K2175" i="9"/>
  <c r="E2175" i="9"/>
  <c r="L2174" i="9"/>
  <c r="E2174" i="9"/>
  <c r="K2173" i="9"/>
  <c r="E2173" i="9"/>
  <c r="L2172" i="9"/>
  <c r="E2172" i="9"/>
  <c r="K2171" i="9"/>
  <c r="E2171" i="9"/>
  <c r="L2170" i="9"/>
  <c r="E2170" i="9"/>
  <c r="K2169" i="9"/>
  <c r="E2169" i="9"/>
  <c r="L2168" i="9"/>
  <c r="E2168" i="9"/>
  <c r="K2167" i="9"/>
  <c r="E2167" i="9"/>
  <c r="L2166" i="9"/>
  <c r="E2166" i="9"/>
  <c r="K2165" i="9"/>
  <c r="E2165" i="9"/>
  <c r="L2164" i="9"/>
  <c r="E2164" i="9"/>
  <c r="K2163" i="9"/>
  <c r="E2163" i="9"/>
  <c r="L2162" i="9"/>
  <c r="E2162" i="9"/>
  <c r="K2161" i="9"/>
  <c r="E2161" i="9"/>
  <c r="L2160" i="9"/>
  <c r="E2160" i="9"/>
  <c r="K2159" i="9"/>
  <c r="E2159" i="9"/>
  <c r="L2158" i="9"/>
  <c r="E2158" i="9"/>
  <c r="K2157" i="9"/>
  <c r="E2157" i="9"/>
  <c r="L2156" i="9"/>
  <c r="E2156" i="9"/>
  <c r="K2155" i="9"/>
  <c r="E2155" i="9"/>
  <c r="L2154" i="9"/>
  <c r="E2154" i="9"/>
  <c r="K2153" i="9"/>
  <c r="E2153" i="9"/>
  <c r="L2152" i="9"/>
  <c r="E2152" i="9"/>
  <c r="K2151" i="9"/>
  <c r="E2151" i="9"/>
  <c r="L2150" i="9"/>
  <c r="E2150" i="9"/>
  <c r="K2149" i="9"/>
  <c r="E2149" i="9"/>
  <c r="L2148" i="9"/>
  <c r="E2148" i="9"/>
  <c r="K2147" i="9"/>
  <c r="E2147" i="9"/>
  <c r="L2146" i="9"/>
  <c r="E2146" i="9"/>
  <c r="K2145" i="9"/>
  <c r="E2145" i="9"/>
  <c r="L2144" i="9"/>
  <c r="E2144" i="9"/>
  <c r="K2143" i="9"/>
  <c r="E2143" i="9"/>
  <c r="L2142" i="9"/>
  <c r="E2142" i="9"/>
  <c r="K2141" i="9"/>
  <c r="E2141" i="9"/>
  <c r="L2140" i="9"/>
  <c r="E2140" i="9"/>
  <c r="K2139" i="9"/>
  <c r="E2139" i="9"/>
  <c r="L2138" i="9"/>
  <c r="E2138" i="9"/>
  <c r="K2137" i="9"/>
  <c r="E2137" i="9"/>
  <c r="L2136" i="9"/>
  <c r="E2136" i="9"/>
  <c r="K2135" i="9"/>
  <c r="E2135" i="9"/>
  <c r="L2134" i="9"/>
  <c r="E2134" i="9"/>
  <c r="K2133" i="9"/>
  <c r="E2133" i="9"/>
  <c r="L2132" i="9"/>
  <c r="E2132" i="9"/>
  <c r="K2131" i="9"/>
  <c r="E2131" i="9"/>
  <c r="L2130" i="9"/>
  <c r="E2130" i="9"/>
  <c r="K2129" i="9"/>
  <c r="E2129" i="9"/>
  <c r="L2128" i="9"/>
  <c r="E2128" i="9"/>
  <c r="K2127" i="9"/>
  <c r="E2127" i="9"/>
  <c r="L2126" i="9"/>
  <c r="E2126" i="9"/>
  <c r="K2125" i="9"/>
  <c r="E2125" i="9"/>
  <c r="L2124" i="9"/>
  <c r="E2124" i="9"/>
  <c r="E2460" i="9"/>
  <c r="K2459" i="9"/>
  <c r="E2458" i="9"/>
  <c r="K2457" i="9"/>
  <c r="F2456" i="9"/>
  <c r="I2455" i="9"/>
  <c r="J2455" i="9" s="1"/>
  <c r="L2454" i="9"/>
  <c r="L2453" i="9"/>
  <c r="E2453" i="9"/>
  <c r="F2452" i="9"/>
  <c r="I2451" i="9"/>
  <c r="J2451" i="9" s="1"/>
  <c r="L2450" i="9"/>
  <c r="L2449" i="9"/>
  <c r="E2449" i="9"/>
  <c r="F2448" i="9"/>
  <c r="I2447" i="9"/>
  <c r="J2447" i="9" s="1"/>
  <c r="L2446" i="9"/>
  <c r="L2445" i="9"/>
  <c r="E2445" i="9"/>
  <c r="F2444" i="9"/>
  <c r="I2443" i="9"/>
  <c r="J2443" i="9" s="1"/>
  <c r="L2442" i="9"/>
  <c r="L2441" i="9"/>
  <c r="E2441" i="9"/>
  <c r="F2440" i="9"/>
  <c r="I2439" i="9"/>
  <c r="J2439" i="9" s="1"/>
  <c r="L2438" i="9"/>
  <c r="L2437" i="9"/>
  <c r="E2437" i="9"/>
  <c r="F2436" i="9"/>
  <c r="I2435" i="9"/>
  <c r="J2435" i="9" s="1"/>
  <c r="L2434" i="9"/>
  <c r="L2433" i="9"/>
  <c r="E2433" i="9"/>
  <c r="F2432" i="9"/>
  <c r="I2431" i="9"/>
  <c r="J2431" i="9" s="1"/>
  <c r="L2430" i="9"/>
  <c r="L2429" i="9"/>
  <c r="E2429" i="9"/>
  <c r="F2428" i="9"/>
  <c r="I2427" i="9"/>
  <c r="J2427" i="9" s="1"/>
  <c r="L2426" i="9"/>
  <c r="L2425" i="9"/>
  <c r="E2425" i="9"/>
  <c r="F2424" i="9"/>
  <c r="D2423" i="9"/>
  <c r="K2422" i="9"/>
  <c r="D2422" i="9"/>
  <c r="D2421" i="9"/>
  <c r="K2420" i="9"/>
  <c r="D2420" i="9"/>
  <c r="D2419" i="9"/>
  <c r="K2418" i="9"/>
  <c r="D2418" i="9"/>
  <c r="D2417" i="9"/>
  <c r="K2416" i="9"/>
  <c r="D2416" i="9"/>
  <c r="D2415" i="9"/>
  <c r="K2414" i="9"/>
  <c r="D2414" i="9"/>
  <c r="D2413" i="9"/>
  <c r="K2412" i="9"/>
  <c r="D2412" i="9"/>
  <c r="D2411" i="9"/>
  <c r="K2410" i="9"/>
  <c r="D2410" i="9"/>
  <c r="D2409" i="9"/>
  <c r="K2408" i="9"/>
  <c r="D2408" i="9"/>
  <c r="D2407" i="9"/>
  <c r="K2406" i="9"/>
  <c r="D2406" i="9"/>
  <c r="D2405" i="9"/>
  <c r="K2404" i="9"/>
  <c r="D2404" i="9"/>
  <c r="D2403" i="9"/>
  <c r="K2402" i="9"/>
  <c r="D2402" i="9"/>
  <c r="D2401" i="9"/>
  <c r="K2400" i="9"/>
  <c r="D2400" i="9"/>
  <c r="D2399" i="9"/>
  <c r="K2398" i="9"/>
  <c r="D2398" i="9"/>
  <c r="D2397" i="9"/>
  <c r="K2396" i="9"/>
  <c r="D2396" i="9"/>
  <c r="D2395" i="9"/>
  <c r="K2394" i="9"/>
  <c r="D2394" i="9"/>
  <c r="D2393" i="9"/>
  <c r="K2392" i="9"/>
  <c r="D2392" i="9"/>
  <c r="D2391" i="9"/>
  <c r="K2390" i="9"/>
  <c r="D2390" i="9"/>
  <c r="D2389" i="9"/>
  <c r="K2388" i="9"/>
  <c r="D2388" i="9"/>
  <c r="D2387" i="9"/>
  <c r="K2386" i="9"/>
  <c r="D2386" i="9"/>
  <c r="D2385" i="9"/>
  <c r="K2384" i="9"/>
  <c r="D2384" i="9"/>
  <c r="D2383" i="9"/>
  <c r="K2382" i="9"/>
  <c r="D2382" i="9"/>
  <c r="D2381" i="9"/>
  <c r="K2380" i="9"/>
  <c r="D2380" i="9"/>
  <c r="D2379" i="9"/>
  <c r="K2378" i="9"/>
  <c r="D2378" i="9"/>
  <c r="D2377" i="9"/>
  <c r="K2376" i="9"/>
  <c r="D2376" i="9"/>
  <c r="D2375" i="9"/>
  <c r="K2374" i="9"/>
  <c r="D2374" i="9"/>
  <c r="D2373" i="9"/>
  <c r="K2372" i="9"/>
  <c r="D2372" i="9"/>
  <c r="D2371" i="9"/>
  <c r="K2370" i="9"/>
  <c r="D2370" i="9"/>
  <c r="D2369" i="9"/>
  <c r="K2368" i="9"/>
  <c r="D2368" i="9"/>
  <c r="D2367" i="9"/>
  <c r="K2366" i="9"/>
  <c r="D2366" i="9"/>
  <c r="D2365" i="9"/>
  <c r="K2364" i="9"/>
  <c r="D2364" i="9"/>
  <c r="D2363" i="9"/>
  <c r="K2362" i="9"/>
  <c r="D2362" i="9"/>
  <c r="D2361" i="9"/>
  <c r="K2360" i="9"/>
  <c r="D2360" i="9"/>
  <c r="D2359" i="9"/>
  <c r="K2358" i="9"/>
  <c r="D2358" i="9"/>
  <c r="D2357" i="9"/>
  <c r="K2356" i="9"/>
  <c r="D2356" i="9"/>
  <c r="D2355" i="9"/>
  <c r="K2354" i="9"/>
  <c r="D2354" i="9"/>
  <c r="D2353" i="9"/>
  <c r="K2352" i="9"/>
  <c r="D2352" i="9"/>
  <c r="D2351" i="9"/>
  <c r="K2350" i="9"/>
  <c r="D2350" i="9"/>
  <c r="D2349" i="9"/>
  <c r="K2348" i="9"/>
  <c r="D2348" i="9"/>
  <c r="D2347" i="9"/>
  <c r="K2346" i="9"/>
  <c r="D2346" i="9"/>
  <c r="D2345" i="9"/>
  <c r="K2344" i="9"/>
  <c r="D2344" i="9"/>
  <c r="D2343" i="9"/>
  <c r="K2342" i="9"/>
  <c r="D2342" i="9"/>
  <c r="D2341" i="9"/>
  <c r="K2340" i="9"/>
  <c r="D2340" i="9"/>
  <c r="D2339" i="9"/>
  <c r="K2338" i="9"/>
  <c r="D2338" i="9"/>
  <c r="D2337" i="9"/>
  <c r="K2336" i="9"/>
  <c r="D2336" i="9"/>
  <c r="D2335" i="9"/>
  <c r="K2334" i="9"/>
  <c r="D2334" i="9"/>
  <c r="D2333" i="9"/>
  <c r="K2332" i="9"/>
  <c r="D2332" i="9"/>
  <c r="D2331" i="9"/>
  <c r="K2330" i="9"/>
  <c r="D2330" i="9"/>
  <c r="D2329" i="9"/>
  <c r="K2328" i="9"/>
  <c r="D2328" i="9"/>
  <c r="D2327" i="9"/>
  <c r="K2326" i="9"/>
  <c r="D2326" i="9"/>
  <c r="D2325" i="9"/>
  <c r="K2324" i="9"/>
  <c r="D2324" i="9"/>
  <c r="D2323" i="9"/>
  <c r="K2322" i="9"/>
  <c r="D2322" i="9"/>
  <c r="D2321" i="9"/>
  <c r="K2320" i="9"/>
  <c r="D2320" i="9"/>
  <c r="D2319" i="9"/>
  <c r="K2318" i="9"/>
  <c r="D2318" i="9"/>
  <c r="D2317" i="9"/>
  <c r="K2316" i="9"/>
  <c r="D2316" i="9"/>
  <c r="D2315" i="9"/>
  <c r="K2314" i="9"/>
  <c r="D2314" i="9"/>
  <c r="D2313" i="9"/>
  <c r="K2312" i="9"/>
  <c r="D2312" i="9"/>
  <c r="D2311" i="9"/>
  <c r="K2310" i="9"/>
  <c r="D2310" i="9"/>
  <c r="D2309" i="9"/>
  <c r="K2308" i="9"/>
  <c r="D2308" i="9"/>
  <c r="D2307" i="9"/>
  <c r="K2306" i="9"/>
  <c r="D2306" i="9"/>
  <c r="D2305" i="9"/>
  <c r="K2304" i="9"/>
  <c r="D2304" i="9"/>
  <c r="D2303" i="9"/>
  <c r="K2302" i="9"/>
  <c r="D2302" i="9"/>
  <c r="D2301" i="9"/>
  <c r="K2300" i="9"/>
  <c r="D2300" i="9"/>
  <c r="D2299" i="9"/>
  <c r="K2298" i="9"/>
  <c r="D2298" i="9"/>
  <c r="D2297" i="9"/>
  <c r="K2296" i="9"/>
  <c r="D2296" i="9"/>
  <c r="D2295" i="9"/>
  <c r="K2294" i="9"/>
  <c r="D2294" i="9"/>
  <c r="D2293" i="9"/>
  <c r="K2292" i="9"/>
  <c r="D2292" i="9"/>
  <c r="D2291" i="9"/>
  <c r="K2290" i="9"/>
  <c r="D2290" i="9"/>
  <c r="D2289" i="9"/>
  <c r="K2288" i="9"/>
  <c r="D2288" i="9"/>
  <c r="D2287" i="9"/>
  <c r="K2286" i="9"/>
  <c r="D2286" i="9"/>
  <c r="D2285" i="9"/>
  <c r="K2284" i="9"/>
  <c r="D2284" i="9"/>
  <c r="D2283" i="9"/>
  <c r="K2282" i="9"/>
  <c r="D2282" i="9"/>
  <c r="D2281" i="9"/>
  <c r="K2280" i="9"/>
  <c r="D2280" i="9"/>
  <c r="D2279" i="9"/>
  <c r="K2278" i="9"/>
  <c r="D2278" i="9"/>
  <c r="D2277" i="9"/>
  <c r="K2276" i="9"/>
  <c r="D2276" i="9"/>
  <c r="D2275" i="9"/>
  <c r="K2274" i="9"/>
  <c r="D2274" i="9"/>
  <c r="D2273" i="9"/>
  <c r="K2272" i="9"/>
  <c r="D2272" i="9"/>
  <c r="D2271" i="9"/>
  <c r="K2270" i="9"/>
  <c r="D2270" i="9"/>
  <c r="D2269" i="9"/>
  <c r="K2268" i="9"/>
  <c r="D2268" i="9"/>
  <c r="D2267" i="9"/>
  <c r="K2266" i="9"/>
  <c r="D2266" i="9"/>
  <c r="D2265" i="9"/>
  <c r="K2264" i="9"/>
  <c r="D2264" i="9"/>
  <c r="D2263" i="9"/>
  <c r="K2262" i="9"/>
  <c r="D2262" i="9"/>
  <c r="D2261" i="9"/>
  <c r="K2260" i="9"/>
  <c r="D2260" i="9"/>
  <c r="D2259" i="9"/>
  <c r="K2258" i="9"/>
  <c r="D2258" i="9"/>
  <c r="D2257" i="9"/>
  <c r="K2256" i="9"/>
  <c r="D2256" i="9"/>
  <c r="D2255" i="9"/>
  <c r="K2254" i="9"/>
  <c r="D2254" i="9"/>
  <c r="D2253" i="9"/>
  <c r="K2252" i="9"/>
  <c r="D2252" i="9"/>
  <c r="D2251" i="9"/>
  <c r="K2250" i="9"/>
  <c r="D2250" i="9"/>
  <c r="D2249" i="9"/>
  <c r="K2248" i="9"/>
  <c r="D2248" i="9"/>
  <c r="D2247" i="9"/>
  <c r="K2246" i="9"/>
  <c r="D2246" i="9"/>
  <c r="D2245" i="9"/>
  <c r="K2244" i="9"/>
  <c r="D2244" i="9"/>
  <c r="D2243" i="9"/>
  <c r="K2242" i="9"/>
  <c r="D2242" i="9"/>
  <c r="D2241" i="9"/>
  <c r="K2240" i="9"/>
  <c r="D2240" i="9"/>
  <c r="D2239" i="9"/>
  <c r="K2238" i="9"/>
  <c r="D2238" i="9"/>
  <c r="D2237" i="9"/>
  <c r="K2236" i="9"/>
  <c r="D2236" i="9"/>
  <c r="D2235" i="9"/>
  <c r="K2234" i="9"/>
  <c r="D2234" i="9"/>
  <c r="D2233" i="9"/>
  <c r="K2232" i="9"/>
  <c r="D2232" i="9"/>
  <c r="D2231" i="9"/>
  <c r="K2230" i="9"/>
  <c r="D2230" i="9"/>
  <c r="D2229" i="9"/>
  <c r="K2228" i="9"/>
  <c r="D2228" i="9"/>
  <c r="D2227" i="9"/>
  <c r="K2226" i="9"/>
  <c r="D2226" i="9"/>
  <c r="D2225" i="9"/>
  <c r="K2224" i="9"/>
  <c r="D2224" i="9"/>
  <c r="D2223" i="9"/>
  <c r="K2222" i="9"/>
  <c r="D2222" i="9"/>
  <c r="D2221" i="9"/>
  <c r="K2220" i="9"/>
  <c r="D2220" i="9"/>
  <c r="D2219" i="9"/>
  <c r="K2218" i="9"/>
  <c r="D2218" i="9"/>
  <c r="D2217" i="9"/>
  <c r="K2216" i="9"/>
  <c r="D2216" i="9"/>
  <c r="D2215" i="9"/>
  <c r="K2214" i="9"/>
  <c r="D2214" i="9"/>
  <c r="D2213" i="9"/>
  <c r="K2212" i="9"/>
  <c r="D2212" i="9"/>
  <c r="D2211" i="9"/>
  <c r="K2210" i="9"/>
  <c r="D2210" i="9"/>
  <c r="D2209" i="9"/>
  <c r="K2208" i="9"/>
  <c r="D2208" i="9"/>
  <c r="D2207" i="9"/>
  <c r="K2206" i="9"/>
  <c r="D2206" i="9"/>
  <c r="D2205" i="9"/>
  <c r="K2204" i="9"/>
  <c r="D2204" i="9"/>
  <c r="D2203" i="9"/>
  <c r="K2202" i="9"/>
  <c r="D2202" i="9"/>
  <c r="D2201" i="9"/>
  <c r="K2200" i="9"/>
  <c r="D2200" i="9"/>
  <c r="D2199" i="9"/>
  <c r="K2198" i="9"/>
  <c r="D2198" i="9"/>
  <c r="D2197" i="9"/>
  <c r="K2196" i="9"/>
  <c r="D2196" i="9"/>
  <c r="D2195" i="9"/>
  <c r="K2194" i="9"/>
  <c r="D2194" i="9"/>
  <c r="D2193" i="9"/>
  <c r="K2192" i="9"/>
  <c r="D2192" i="9"/>
  <c r="D2191" i="9"/>
  <c r="K2190" i="9"/>
  <c r="D2190" i="9"/>
  <c r="D2189" i="9"/>
  <c r="K2188" i="9"/>
  <c r="D2188" i="9"/>
  <c r="D2187" i="9"/>
  <c r="K2186" i="9"/>
  <c r="D2186" i="9"/>
  <c r="D2185" i="9"/>
  <c r="K2184" i="9"/>
  <c r="D2184" i="9"/>
  <c r="D2183" i="9"/>
  <c r="K2182" i="9"/>
  <c r="D2182" i="9"/>
  <c r="D2181" i="9"/>
  <c r="K2180" i="9"/>
  <c r="D2180" i="9"/>
  <c r="D2179" i="9"/>
  <c r="K2178" i="9"/>
  <c r="D2178" i="9"/>
  <c r="D2177" i="9"/>
  <c r="K2176" i="9"/>
  <c r="D2176" i="9"/>
  <c r="D2175" i="9"/>
  <c r="K2174" i="9"/>
  <c r="D2174" i="9"/>
  <c r="D2173" i="9"/>
  <c r="K2172" i="9"/>
  <c r="D2172" i="9"/>
  <c r="D2171" i="9"/>
  <c r="K2170" i="9"/>
  <c r="D2170" i="9"/>
  <c r="D2169" i="9"/>
  <c r="K2168" i="9"/>
  <c r="D2168" i="9"/>
  <c r="D2167" i="9"/>
  <c r="K2166" i="9"/>
  <c r="D2166" i="9"/>
  <c r="D2165" i="9"/>
  <c r="K2164" i="9"/>
  <c r="D2164" i="9"/>
  <c r="D2163" i="9"/>
  <c r="K2162" i="9"/>
  <c r="D2162" i="9"/>
  <c r="D2161" i="9"/>
  <c r="K2160" i="9"/>
  <c r="D2160" i="9"/>
  <c r="D2159" i="9"/>
  <c r="K2158" i="9"/>
  <c r="D2158" i="9"/>
  <c r="D2157" i="9"/>
  <c r="K2156" i="9"/>
  <c r="D2156" i="9"/>
  <c r="D2155" i="9"/>
  <c r="K2154" i="9"/>
  <c r="D2154" i="9"/>
  <c r="D2153" i="9"/>
  <c r="K2152" i="9"/>
  <c r="D2152" i="9"/>
  <c r="D2151" i="9"/>
  <c r="K2150" i="9"/>
  <c r="D2150" i="9"/>
  <c r="D2149" i="9"/>
  <c r="K2148" i="9"/>
  <c r="D2148" i="9"/>
  <c r="D2147" i="9"/>
  <c r="K2146" i="9"/>
  <c r="D2146" i="9"/>
  <c r="D2145" i="9"/>
  <c r="K2144" i="9"/>
  <c r="D2144" i="9"/>
  <c r="D2143" i="9"/>
  <c r="K2142" i="9"/>
  <c r="D2142" i="9"/>
  <c r="D2141" i="9"/>
  <c r="K2140" i="9"/>
  <c r="D2140" i="9"/>
  <c r="D2139" i="9"/>
  <c r="K2138" i="9"/>
  <c r="D2138" i="9"/>
  <c r="D2137" i="9"/>
  <c r="K2136" i="9"/>
  <c r="D2136" i="9"/>
  <c r="D2135" i="9"/>
  <c r="K2134" i="9"/>
  <c r="D2134" i="9"/>
  <c r="D2133" i="9"/>
  <c r="K2132" i="9"/>
  <c r="D2132" i="9"/>
  <c r="D2131" i="9"/>
  <c r="K2130" i="9"/>
  <c r="D2130" i="9"/>
  <c r="D2129" i="9"/>
  <c r="K2128" i="9"/>
  <c r="D2128" i="9"/>
  <c r="D2127" i="9"/>
  <c r="K2126" i="9"/>
  <c r="D2126" i="9"/>
  <c r="D2125" i="9"/>
  <c r="K2124" i="9"/>
  <c r="D2124" i="9"/>
  <c r="D2123" i="9"/>
  <c r="K2122" i="9"/>
  <c r="D2122" i="9"/>
  <c r="D2121" i="9"/>
  <c r="K2120" i="9"/>
  <c r="D2120" i="9"/>
  <c r="D2119" i="9"/>
  <c r="K2118" i="9"/>
  <c r="D2118" i="9"/>
  <c r="D2117" i="9"/>
  <c r="K2116" i="9"/>
  <c r="D2116" i="9"/>
  <c r="D2115" i="9"/>
  <c r="K2114" i="9"/>
  <c r="D2114" i="9"/>
  <c r="D2113" i="9"/>
  <c r="K2112" i="9"/>
  <c r="D2112" i="9"/>
  <c r="D2111" i="9"/>
  <c r="K2110" i="9"/>
  <c r="D2110" i="9"/>
  <c r="D2109" i="9"/>
  <c r="K2108" i="9"/>
  <c r="D2108" i="9"/>
  <c r="D2107" i="9"/>
  <c r="K2106" i="9"/>
  <c r="D2106" i="9"/>
  <c r="D2105" i="9"/>
  <c r="K2104" i="9"/>
  <c r="D2104" i="9"/>
  <c r="D2103" i="9"/>
  <c r="K2102" i="9"/>
  <c r="D2102" i="9"/>
  <c r="D2101" i="9"/>
  <c r="K2100" i="9"/>
  <c r="D2100" i="9"/>
  <c r="D2099" i="9"/>
  <c r="K2098" i="9"/>
  <c r="D2098" i="9"/>
  <c r="D2097" i="9"/>
  <c r="K2096" i="9"/>
  <c r="D2096" i="9"/>
  <c r="D2095" i="9"/>
  <c r="K2094" i="9"/>
  <c r="D2094" i="9"/>
  <c r="D2093" i="9"/>
  <c r="K2092" i="9"/>
  <c r="D2092" i="9"/>
  <c r="D2091" i="9"/>
  <c r="K2090" i="9"/>
  <c r="D2090" i="9"/>
  <c r="D2089" i="9"/>
  <c r="K2088" i="9"/>
  <c r="D2088" i="9"/>
  <c r="D2087" i="9"/>
  <c r="K2086" i="9"/>
  <c r="D2086" i="9"/>
  <c r="D2085" i="9"/>
  <c r="K2084" i="9"/>
  <c r="D2084" i="9"/>
  <c r="D2083" i="9"/>
  <c r="K2082" i="9"/>
  <c r="D2082" i="9"/>
  <c r="D2081" i="9"/>
  <c r="K2080" i="9"/>
  <c r="D2080" i="9"/>
  <c r="D2079" i="9"/>
  <c r="K2078" i="9"/>
  <c r="D2078" i="9"/>
  <c r="D2077" i="9"/>
  <c r="K2076" i="9"/>
  <c r="D2076" i="9"/>
  <c r="D2075" i="9"/>
  <c r="K2074" i="9"/>
  <c r="D2074" i="9"/>
  <c r="D2073" i="9"/>
  <c r="K2072" i="9"/>
  <c r="D2072" i="9"/>
  <c r="D2071" i="9"/>
  <c r="K2070" i="9"/>
  <c r="D2070" i="9"/>
  <c r="D2069" i="9"/>
  <c r="K2068" i="9"/>
  <c r="D2068" i="9"/>
  <c r="D2067" i="9"/>
  <c r="K2066" i="9"/>
  <c r="D2066" i="9"/>
  <c r="D2065" i="9"/>
  <c r="K2064" i="9"/>
  <c r="D2064" i="9"/>
  <c r="D2063" i="9"/>
  <c r="K2062" i="9"/>
  <c r="D2062" i="9"/>
  <c r="D2061" i="9"/>
  <c r="K2060" i="9"/>
  <c r="D2060" i="9"/>
  <c r="D2059" i="9"/>
  <c r="K2058" i="9"/>
  <c r="D2058" i="9"/>
  <c r="D2057" i="9"/>
  <c r="K2056" i="9"/>
  <c r="D2056" i="9"/>
  <c r="D2055" i="9"/>
  <c r="K2054" i="9"/>
  <c r="D2054" i="9"/>
  <c r="D2053" i="9"/>
  <c r="K2052" i="9"/>
  <c r="D2052" i="9"/>
  <c r="D2051" i="9"/>
  <c r="K2050" i="9"/>
  <c r="D2050" i="9"/>
  <c r="D2049" i="9"/>
  <c r="K2048" i="9"/>
  <c r="D2048" i="9"/>
  <c r="D2047" i="9"/>
  <c r="K2046" i="9"/>
  <c r="D2046" i="9"/>
  <c r="D2045" i="9"/>
  <c r="K2044" i="9"/>
  <c r="D2044" i="9"/>
  <c r="D2043" i="9"/>
  <c r="K2042" i="9"/>
  <c r="D2042" i="9"/>
  <c r="D2041" i="9"/>
  <c r="K2040" i="9"/>
  <c r="D2040" i="9"/>
  <c r="D2039" i="9"/>
  <c r="K2038" i="9"/>
  <c r="D2038" i="9"/>
  <c r="K2037" i="9"/>
  <c r="D2037" i="9"/>
  <c r="D2036" i="9"/>
  <c r="K2035" i="9"/>
  <c r="D2035" i="9"/>
  <c r="D2034" i="9"/>
  <c r="K2033" i="9"/>
  <c r="D2033" i="9"/>
  <c r="D2032" i="9"/>
  <c r="K2031" i="9"/>
  <c r="D2031" i="9"/>
  <c r="D2030" i="9"/>
  <c r="K2029" i="9"/>
  <c r="D2029" i="9"/>
  <c r="D2028" i="9"/>
  <c r="K2027" i="9"/>
  <c r="D2027" i="9"/>
  <c r="D2026" i="9"/>
  <c r="K2025" i="9"/>
  <c r="D2025" i="9"/>
  <c r="D2024" i="9"/>
  <c r="K2023" i="9"/>
  <c r="D2023" i="9"/>
  <c r="D2022" i="9"/>
  <c r="K2021" i="9"/>
  <c r="D2021" i="9"/>
  <c r="D2020" i="9"/>
  <c r="K2019" i="9"/>
  <c r="D2019" i="9"/>
  <c r="D2018" i="9"/>
  <c r="K2017" i="9"/>
  <c r="D2017" i="9"/>
  <c r="D2016" i="9"/>
  <c r="K2015" i="9"/>
  <c r="D2015" i="9"/>
  <c r="D2014" i="9"/>
  <c r="K2013" i="9"/>
  <c r="D2013" i="9"/>
  <c r="D2012" i="9"/>
  <c r="K2011" i="9"/>
  <c r="D2011" i="9"/>
  <c r="D2010" i="9"/>
  <c r="K2009" i="9"/>
  <c r="D2009" i="9"/>
  <c r="D2008" i="9"/>
  <c r="K2007" i="9"/>
  <c r="D2007" i="9"/>
  <c r="D2006" i="9"/>
  <c r="K2005" i="9"/>
  <c r="D2005" i="9"/>
  <c r="D2004" i="9"/>
  <c r="K2003" i="9"/>
  <c r="D2003" i="9"/>
  <c r="D2002" i="9"/>
  <c r="K2001" i="9"/>
  <c r="D2001" i="9"/>
  <c r="D2000" i="9"/>
  <c r="K1999" i="9"/>
  <c r="D1999" i="9"/>
  <c r="D1998" i="9"/>
  <c r="K1997" i="9"/>
  <c r="D1997" i="9"/>
  <c r="D1996" i="9"/>
  <c r="M2461" i="9"/>
  <c r="I2459" i="9"/>
  <c r="J2459" i="9" s="1"/>
  <c r="I2457" i="9"/>
  <c r="J2457" i="9" s="1"/>
  <c r="E2456" i="9"/>
  <c r="M2455" i="9"/>
  <c r="F2455" i="9"/>
  <c r="I2454" i="9"/>
  <c r="J2454" i="9" s="1"/>
  <c r="K2453" i="9"/>
  <c r="M2452" i="9"/>
  <c r="E2452" i="9"/>
  <c r="M2451" i="9"/>
  <c r="F2451" i="9"/>
  <c r="I2450" i="9"/>
  <c r="J2450" i="9" s="1"/>
  <c r="K2449" i="9"/>
  <c r="M2448" i="9"/>
  <c r="E2448" i="9"/>
  <c r="M2447" i="9"/>
  <c r="F2447" i="9"/>
  <c r="I2446" i="9"/>
  <c r="J2446" i="9" s="1"/>
  <c r="K2445" i="9"/>
  <c r="M2444" i="9"/>
  <c r="E2444" i="9"/>
  <c r="M2443" i="9"/>
  <c r="F2443" i="9"/>
  <c r="I2442" i="9"/>
  <c r="J2442" i="9" s="1"/>
  <c r="K2441" i="9"/>
  <c r="M2440" i="9"/>
  <c r="E2440" i="9"/>
  <c r="M2439" i="9"/>
  <c r="F2439" i="9"/>
  <c r="I2438" i="9"/>
  <c r="J2438" i="9" s="1"/>
  <c r="K2437" i="9"/>
  <c r="M2436" i="9"/>
  <c r="E2436" i="9"/>
  <c r="M2435" i="9"/>
  <c r="F2435" i="9"/>
  <c r="I2434" i="9"/>
  <c r="J2434" i="9" s="1"/>
  <c r="K2433" i="9"/>
  <c r="M2432" i="9"/>
  <c r="E2432" i="9"/>
  <c r="M2431" i="9"/>
  <c r="F2431" i="9"/>
  <c r="I2430" i="9"/>
  <c r="J2430" i="9" s="1"/>
  <c r="K2429" i="9"/>
  <c r="M2428" i="9"/>
  <c r="E2428" i="9"/>
  <c r="M2427" i="9"/>
  <c r="F2427" i="9"/>
  <c r="I2426" i="9"/>
  <c r="J2426" i="9" s="1"/>
  <c r="K2425" i="9"/>
  <c r="M2424" i="9"/>
  <c r="E2424" i="9"/>
  <c r="M2423" i="9"/>
  <c r="I2423" i="9"/>
  <c r="J2423" i="9" s="1"/>
  <c r="I2422" i="9"/>
  <c r="J2422" i="9" s="1"/>
  <c r="M2421" i="9"/>
  <c r="I2421" i="9"/>
  <c r="J2421" i="9" s="1"/>
  <c r="I2420" i="9"/>
  <c r="J2420" i="9" s="1"/>
  <c r="M2419" i="9"/>
  <c r="I2419" i="9"/>
  <c r="J2419" i="9" s="1"/>
  <c r="I2418" i="9"/>
  <c r="J2418" i="9" s="1"/>
  <c r="M2417" i="9"/>
  <c r="I2417" i="9"/>
  <c r="J2417" i="9" s="1"/>
  <c r="I2416" i="9"/>
  <c r="J2416" i="9" s="1"/>
  <c r="M2415" i="9"/>
  <c r="I2415" i="9"/>
  <c r="J2415" i="9" s="1"/>
  <c r="I2414" i="9"/>
  <c r="J2414" i="9" s="1"/>
  <c r="M2413" i="9"/>
  <c r="I2413" i="9"/>
  <c r="J2413" i="9" s="1"/>
  <c r="I2412" i="9"/>
  <c r="J2412" i="9" s="1"/>
  <c r="M2411" i="9"/>
  <c r="I2411" i="9"/>
  <c r="J2411" i="9" s="1"/>
  <c r="I2410" i="9"/>
  <c r="J2410" i="9" s="1"/>
  <c r="M2409" i="9"/>
  <c r="I2409" i="9"/>
  <c r="J2409" i="9" s="1"/>
  <c r="I2408" i="9"/>
  <c r="J2408" i="9" s="1"/>
  <c r="M2407" i="9"/>
  <c r="I2407" i="9"/>
  <c r="J2407" i="9" s="1"/>
  <c r="I2406" i="9"/>
  <c r="J2406" i="9" s="1"/>
  <c r="M2405" i="9"/>
  <c r="I2405" i="9"/>
  <c r="J2405" i="9" s="1"/>
  <c r="I2404" i="9"/>
  <c r="J2404" i="9" s="1"/>
  <c r="M2403" i="9"/>
  <c r="I2403" i="9"/>
  <c r="J2403" i="9" s="1"/>
  <c r="I2402" i="9"/>
  <c r="J2402" i="9" s="1"/>
  <c r="M2401" i="9"/>
  <c r="I2401" i="9"/>
  <c r="J2401" i="9" s="1"/>
  <c r="I2400" i="9"/>
  <c r="J2400" i="9" s="1"/>
  <c r="M2399" i="9"/>
  <c r="I2399" i="9"/>
  <c r="J2399" i="9" s="1"/>
  <c r="I2398" i="9"/>
  <c r="J2398" i="9" s="1"/>
  <c r="M2397" i="9"/>
  <c r="I2397" i="9"/>
  <c r="J2397" i="9" s="1"/>
  <c r="I2396" i="9"/>
  <c r="J2396" i="9" s="1"/>
  <c r="M2395" i="9"/>
  <c r="I2395" i="9"/>
  <c r="J2395" i="9" s="1"/>
  <c r="I2394" i="9"/>
  <c r="J2394" i="9" s="1"/>
  <c r="M2393" i="9"/>
  <c r="I2393" i="9"/>
  <c r="J2393" i="9" s="1"/>
  <c r="I2392" i="9"/>
  <c r="J2392" i="9" s="1"/>
  <c r="M2391" i="9"/>
  <c r="I2391" i="9"/>
  <c r="J2391" i="9" s="1"/>
  <c r="I2390" i="9"/>
  <c r="J2390" i="9" s="1"/>
  <c r="M2389" i="9"/>
  <c r="I2389" i="9"/>
  <c r="J2389" i="9" s="1"/>
  <c r="I2388" i="9"/>
  <c r="J2388" i="9" s="1"/>
  <c r="M2387" i="9"/>
  <c r="I2387" i="9"/>
  <c r="J2387" i="9" s="1"/>
  <c r="I2386" i="9"/>
  <c r="J2386" i="9" s="1"/>
  <c r="M2385" i="9"/>
  <c r="I2385" i="9"/>
  <c r="J2385" i="9" s="1"/>
  <c r="I2384" i="9"/>
  <c r="J2384" i="9" s="1"/>
  <c r="M2383" i="9"/>
  <c r="I2383" i="9"/>
  <c r="J2383" i="9" s="1"/>
  <c r="I2382" i="9"/>
  <c r="J2382" i="9" s="1"/>
  <c r="M2381" i="9"/>
  <c r="I2381" i="9"/>
  <c r="J2381" i="9" s="1"/>
  <c r="I2380" i="9"/>
  <c r="J2380" i="9" s="1"/>
  <c r="M2379" i="9"/>
  <c r="I2379" i="9"/>
  <c r="J2379" i="9" s="1"/>
  <c r="I2378" i="9"/>
  <c r="J2378" i="9" s="1"/>
  <c r="M2377" i="9"/>
  <c r="I2377" i="9"/>
  <c r="J2377" i="9" s="1"/>
  <c r="I2376" i="9"/>
  <c r="J2376" i="9" s="1"/>
  <c r="M2375" i="9"/>
  <c r="I2375" i="9"/>
  <c r="J2375" i="9" s="1"/>
  <c r="I2374" i="9"/>
  <c r="J2374" i="9" s="1"/>
  <c r="M2373" i="9"/>
  <c r="I2373" i="9"/>
  <c r="J2373" i="9" s="1"/>
  <c r="I2372" i="9"/>
  <c r="J2372" i="9" s="1"/>
  <c r="M2371" i="9"/>
  <c r="I2371" i="9"/>
  <c r="J2371" i="9" s="1"/>
  <c r="I2370" i="9"/>
  <c r="J2370" i="9" s="1"/>
  <c r="M2369" i="9"/>
  <c r="I2369" i="9"/>
  <c r="J2369" i="9" s="1"/>
  <c r="I2368" i="9"/>
  <c r="J2368" i="9" s="1"/>
  <c r="M2367" i="9"/>
  <c r="I2367" i="9"/>
  <c r="J2367" i="9" s="1"/>
  <c r="I2366" i="9"/>
  <c r="J2366" i="9" s="1"/>
  <c r="M2365" i="9"/>
  <c r="I2365" i="9"/>
  <c r="J2365" i="9" s="1"/>
  <c r="I2364" i="9"/>
  <c r="J2364" i="9" s="1"/>
  <c r="M2363" i="9"/>
  <c r="I2363" i="9"/>
  <c r="J2363" i="9" s="1"/>
  <c r="I2362" i="9"/>
  <c r="J2362" i="9" s="1"/>
  <c r="M2361" i="9"/>
  <c r="I2361" i="9"/>
  <c r="J2361" i="9" s="1"/>
  <c r="I2360" i="9"/>
  <c r="J2360" i="9" s="1"/>
  <c r="M2359" i="9"/>
  <c r="I2359" i="9"/>
  <c r="J2359" i="9" s="1"/>
  <c r="I2358" i="9"/>
  <c r="J2358" i="9" s="1"/>
  <c r="M2357" i="9"/>
  <c r="I2357" i="9"/>
  <c r="J2357" i="9" s="1"/>
  <c r="I2356" i="9"/>
  <c r="J2356" i="9" s="1"/>
  <c r="M2355" i="9"/>
  <c r="I2355" i="9"/>
  <c r="J2355" i="9" s="1"/>
  <c r="I2354" i="9"/>
  <c r="J2354" i="9" s="1"/>
  <c r="M2353" i="9"/>
  <c r="I2353" i="9"/>
  <c r="J2353" i="9" s="1"/>
  <c r="I2352" i="9"/>
  <c r="J2352" i="9" s="1"/>
  <c r="M2351" i="9"/>
  <c r="I2351" i="9"/>
  <c r="J2351" i="9" s="1"/>
  <c r="I2350" i="9"/>
  <c r="J2350" i="9" s="1"/>
  <c r="M2349" i="9"/>
  <c r="I2349" i="9"/>
  <c r="J2349" i="9" s="1"/>
  <c r="I2348" i="9"/>
  <c r="J2348" i="9" s="1"/>
  <c r="M2347" i="9"/>
  <c r="I2347" i="9"/>
  <c r="J2347" i="9" s="1"/>
  <c r="I2346" i="9"/>
  <c r="J2346" i="9" s="1"/>
  <c r="M2345" i="9"/>
  <c r="I2345" i="9"/>
  <c r="J2345" i="9" s="1"/>
  <c r="I2344" i="9"/>
  <c r="J2344" i="9" s="1"/>
  <c r="M2343" i="9"/>
  <c r="I2343" i="9"/>
  <c r="J2343" i="9" s="1"/>
  <c r="I2342" i="9"/>
  <c r="J2342" i="9" s="1"/>
  <c r="M2341" i="9"/>
  <c r="I2341" i="9"/>
  <c r="J2341" i="9" s="1"/>
  <c r="I2340" i="9"/>
  <c r="J2340" i="9" s="1"/>
  <c r="M2339" i="9"/>
  <c r="I2339" i="9"/>
  <c r="J2339" i="9" s="1"/>
  <c r="I2338" i="9"/>
  <c r="J2338" i="9" s="1"/>
  <c r="M2337" i="9"/>
  <c r="I2337" i="9"/>
  <c r="J2337" i="9" s="1"/>
  <c r="I2336" i="9"/>
  <c r="J2336" i="9" s="1"/>
  <c r="M2335" i="9"/>
  <c r="I2335" i="9"/>
  <c r="J2335" i="9" s="1"/>
  <c r="I2334" i="9"/>
  <c r="J2334" i="9" s="1"/>
  <c r="M2333" i="9"/>
  <c r="I2333" i="9"/>
  <c r="J2333" i="9" s="1"/>
  <c r="I2332" i="9"/>
  <c r="J2332" i="9" s="1"/>
  <c r="M2331" i="9"/>
  <c r="I2331" i="9"/>
  <c r="J2331" i="9" s="1"/>
  <c r="I2330" i="9"/>
  <c r="J2330" i="9" s="1"/>
  <c r="M2329" i="9"/>
  <c r="I2329" i="9"/>
  <c r="J2329" i="9" s="1"/>
  <c r="I2328" i="9"/>
  <c r="J2328" i="9" s="1"/>
  <c r="M2327" i="9"/>
  <c r="I2327" i="9"/>
  <c r="J2327" i="9" s="1"/>
  <c r="I2326" i="9"/>
  <c r="J2326" i="9" s="1"/>
  <c r="M2325" i="9"/>
  <c r="I2325" i="9"/>
  <c r="J2325" i="9" s="1"/>
  <c r="I2324" i="9"/>
  <c r="J2324" i="9" s="1"/>
  <c r="M2323" i="9"/>
  <c r="I2323" i="9"/>
  <c r="J2323" i="9" s="1"/>
  <c r="I2322" i="9"/>
  <c r="J2322" i="9" s="1"/>
  <c r="M2321" i="9"/>
  <c r="I2321" i="9"/>
  <c r="J2321" i="9" s="1"/>
  <c r="I2320" i="9"/>
  <c r="J2320" i="9" s="1"/>
  <c r="M2319" i="9"/>
  <c r="I2319" i="9"/>
  <c r="J2319" i="9" s="1"/>
  <c r="I2318" i="9"/>
  <c r="J2318" i="9" s="1"/>
  <c r="M2317" i="9"/>
  <c r="I2317" i="9"/>
  <c r="J2317" i="9" s="1"/>
  <c r="I2316" i="9"/>
  <c r="J2316" i="9" s="1"/>
  <c r="M2315" i="9"/>
  <c r="I2315" i="9"/>
  <c r="J2315" i="9" s="1"/>
  <c r="I2314" i="9"/>
  <c r="J2314" i="9" s="1"/>
  <c r="M2313" i="9"/>
  <c r="I2313" i="9"/>
  <c r="J2313" i="9" s="1"/>
  <c r="I2312" i="9"/>
  <c r="J2312" i="9" s="1"/>
  <c r="M2311" i="9"/>
  <c r="I2311" i="9"/>
  <c r="J2311" i="9" s="1"/>
  <c r="I2310" i="9"/>
  <c r="J2310" i="9" s="1"/>
  <c r="M2309" i="9"/>
  <c r="I2309" i="9"/>
  <c r="J2309" i="9" s="1"/>
  <c r="I2308" i="9"/>
  <c r="J2308" i="9" s="1"/>
  <c r="M2307" i="9"/>
  <c r="I2307" i="9"/>
  <c r="J2307" i="9" s="1"/>
  <c r="I2306" i="9"/>
  <c r="J2306" i="9" s="1"/>
  <c r="M2305" i="9"/>
  <c r="I2305" i="9"/>
  <c r="J2305" i="9" s="1"/>
  <c r="I2304" i="9"/>
  <c r="J2304" i="9" s="1"/>
  <c r="M2303" i="9"/>
  <c r="I2303" i="9"/>
  <c r="J2303" i="9" s="1"/>
  <c r="I2302" i="9"/>
  <c r="J2302" i="9" s="1"/>
  <c r="M2301" i="9"/>
  <c r="I2301" i="9"/>
  <c r="J2301" i="9" s="1"/>
  <c r="I2300" i="9"/>
  <c r="J2300" i="9" s="1"/>
  <c r="M2299" i="9"/>
  <c r="I2299" i="9"/>
  <c r="J2299" i="9" s="1"/>
  <c r="I2298" i="9"/>
  <c r="J2298" i="9" s="1"/>
  <c r="M2297" i="9"/>
  <c r="I2297" i="9"/>
  <c r="J2297" i="9" s="1"/>
  <c r="I2296" i="9"/>
  <c r="J2296" i="9" s="1"/>
  <c r="M2295" i="9"/>
  <c r="I2295" i="9"/>
  <c r="J2295" i="9" s="1"/>
  <c r="I2294" i="9"/>
  <c r="J2294" i="9" s="1"/>
  <c r="M2293" i="9"/>
  <c r="I2293" i="9"/>
  <c r="J2293" i="9" s="1"/>
  <c r="I2292" i="9"/>
  <c r="J2292" i="9" s="1"/>
  <c r="M2291" i="9"/>
  <c r="I2291" i="9"/>
  <c r="J2291" i="9" s="1"/>
  <c r="I2290" i="9"/>
  <c r="J2290" i="9" s="1"/>
  <c r="M2289" i="9"/>
  <c r="I2289" i="9"/>
  <c r="J2289" i="9" s="1"/>
  <c r="I2288" i="9"/>
  <c r="J2288" i="9" s="1"/>
  <c r="M2287" i="9"/>
  <c r="I2287" i="9"/>
  <c r="J2287" i="9" s="1"/>
  <c r="I2286" i="9"/>
  <c r="J2286" i="9" s="1"/>
  <c r="M2285" i="9"/>
  <c r="I2285" i="9"/>
  <c r="J2285" i="9" s="1"/>
  <c r="I2284" i="9"/>
  <c r="J2284" i="9" s="1"/>
  <c r="M2283" i="9"/>
  <c r="I2283" i="9"/>
  <c r="J2283" i="9" s="1"/>
  <c r="I2282" i="9"/>
  <c r="J2282" i="9" s="1"/>
  <c r="M2281" i="9"/>
  <c r="I2281" i="9"/>
  <c r="J2281" i="9" s="1"/>
  <c r="I2280" i="9"/>
  <c r="J2280" i="9" s="1"/>
  <c r="M2279" i="9"/>
  <c r="I2279" i="9"/>
  <c r="J2279" i="9" s="1"/>
  <c r="I2278" i="9"/>
  <c r="J2278" i="9" s="1"/>
  <c r="M2277" i="9"/>
  <c r="I2277" i="9"/>
  <c r="J2277" i="9" s="1"/>
  <c r="I2276" i="9"/>
  <c r="J2276" i="9" s="1"/>
  <c r="M2275" i="9"/>
  <c r="I2275" i="9"/>
  <c r="J2275" i="9" s="1"/>
  <c r="I2274" i="9"/>
  <c r="J2274" i="9" s="1"/>
  <c r="M2273" i="9"/>
  <c r="I2273" i="9"/>
  <c r="J2273" i="9" s="1"/>
  <c r="I2272" i="9"/>
  <c r="J2272" i="9" s="1"/>
  <c r="M2271" i="9"/>
  <c r="I2271" i="9"/>
  <c r="J2271" i="9" s="1"/>
  <c r="I2270" i="9"/>
  <c r="J2270" i="9" s="1"/>
  <c r="M2269" i="9"/>
  <c r="I2269" i="9"/>
  <c r="J2269" i="9" s="1"/>
  <c r="I2268" i="9"/>
  <c r="J2268" i="9" s="1"/>
  <c r="M2267" i="9"/>
  <c r="I2267" i="9"/>
  <c r="J2267" i="9" s="1"/>
  <c r="I2266" i="9"/>
  <c r="J2266" i="9" s="1"/>
  <c r="M2265" i="9"/>
  <c r="I2265" i="9"/>
  <c r="J2265" i="9" s="1"/>
  <c r="I2264" i="9"/>
  <c r="J2264" i="9" s="1"/>
  <c r="M2263" i="9"/>
  <c r="I2263" i="9"/>
  <c r="J2263" i="9" s="1"/>
  <c r="I2262" i="9"/>
  <c r="J2262" i="9" s="1"/>
  <c r="M2261" i="9"/>
  <c r="I2261" i="9"/>
  <c r="J2261" i="9" s="1"/>
  <c r="I2260" i="9"/>
  <c r="J2260" i="9" s="1"/>
  <c r="M2259" i="9"/>
  <c r="I2259" i="9"/>
  <c r="J2259" i="9" s="1"/>
  <c r="I2258" i="9"/>
  <c r="J2258" i="9" s="1"/>
  <c r="M2257" i="9"/>
  <c r="I2257" i="9"/>
  <c r="J2257" i="9" s="1"/>
  <c r="I2256" i="9"/>
  <c r="J2256" i="9" s="1"/>
  <c r="M2255" i="9"/>
  <c r="I2255" i="9"/>
  <c r="J2255" i="9" s="1"/>
  <c r="I2254" i="9"/>
  <c r="J2254" i="9" s="1"/>
  <c r="M2253" i="9"/>
  <c r="I2253" i="9"/>
  <c r="J2253" i="9" s="1"/>
  <c r="I2252" i="9"/>
  <c r="J2252" i="9" s="1"/>
  <c r="M2251" i="9"/>
  <c r="I2251" i="9"/>
  <c r="J2251" i="9" s="1"/>
  <c r="I2250" i="9"/>
  <c r="J2250" i="9" s="1"/>
  <c r="M2249" i="9"/>
  <c r="I2249" i="9"/>
  <c r="J2249" i="9" s="1"/>
  <c r="I2248" i="9"/>
  <c r="J2248" i="9" s="1"/>
  <c r="M2247" i="9"/>
  <c r="I2247" i="9"/>
  <c r="J2247" i="9" s="1"/>
  <c r="I2246" i="9"/>
  <c r="J2246" i="9" s="1"/>
  <c r="M2245" i="9"/>
  <c r="I2245" i="9"/>
  <c r="J2245" i="9" s="1"/>
  <c r="I2244" i="9"/>
  <c r="J2244" i="9" s="1"/>
  <c r="M2243" i="9"/>
  <c r="I2243" i="9"/>
  <c r="J2243" i="9" s="1"/>
  <c r="I2242" i="9"/>
  <c r="J2242" i="9" s="1"/>
  <c r="M2241" i="9"/>
  <c r="I2241" i="9"/>
  <c r="J2241" i="9" s="1"/>
  <c r="I2240" i="9"/>
  <c r="J2240" i="9" s="1"/>
  <c r="M2239" i="9"/>
  <c r="I2239" i="9"/>
  <c r="J2239" i="9" s="1"/>
  <c r="I2238" i="9"/>
  <c r="J2238" i="9" s="1"/>
  <c r="M2237" i="9"/>
  <c r="I2237" i="9"/>
  <c r="J2237" i="9" s="1"/>
  <c r="I2236" i="9"/>
  <c r="J2236" i="9" s="1"/>
  <c r="M2235" i="9"/>
  <c r="I2235" i="9"/>
  <c r="J2235" i="9" s="1"/>
  <c r="I2234" i="9"/>
  <c r="J2234" i="9" s="1"/>
  <c r="M2233" i="9"/>
  <c r="I2233" i="9"/>
  <c r="J2233" i="9" s="1"/>
  <c r="I2232" i="9"/>
  <c r="J2232" i="9" s="1"/>
  <c r="M2231" i="9"/>
  <c r="I2231" i="9"/>
  <c r="J2231" i="9" s="1"/>
  <c r="I2230" i="9"/>
  <c r="J2230" i="9" s="1"/>
  <c r="M2229" i="9"/>
  <c r="I2229" i="9"/>
  <c r="J2229" i="9" s="1"/>
  <c r="I2228" i="9"/>
  <c r="J2228" i="9" s="1"/>
  <c r="M2227" i="9"/>
  <c r="I2227" i="9"/>
  <c r="J2227" i="9" s="1"/>
  <c r="I2226" i="9"/>
  <c r="J2226" i="9" s="1"/>
  <c r="M2225" i="9"/>
  <c r="I2225" i="9"/>
  <c r="J2225" i="9" s="1"/>
  <c r="I2224" i="9"/>
  <c r="J2224" i="9" s="1"/>
  <c r="M2223" i="9"/>
  <c r="I2223" i="9"/>
  <c r="J2223" i="9" s="1"/>
  <c r="I2222" i="9"/>
  <c r="J2222" i="9" s="1"/>
  <c r="M2221" i="9"/>
  <c r="I2221" i="9"/>
  <c r="J2221" i="9" s="1"/>
  <c r="I2220" i="9"/>
  <c r="J2220" i="9" s="1"/>
  <c r="M2219" i="9"/>
  <c r="I2219" i="9"/>
  <c r="J2219" i="9" s="1"/>
  <c r="I2218" i="9"/>
  <c r="J2218" i="9" s="1"/>
  <c r="M2217" i="9"/>
  <c r="I2217" i="9"/>
  <c r="J2217" i="9" s="1"/>
  <c r="I2216" i="9"/>
  <c r="J2216" i="9" s="1"/>
  <c r="M2215" i="9"/>
  <c r="I2215" i="9"/>
  <c r="J2215" i="9" s="1"/>
  <c r="I2214" i="9"/>
  <c r="J2214" i="9" s="1"/>
  <c r="M2213" i="9"/>
  <c r="I2213" i="9"/>
  <c r="J2213" i="9" s="1"/>
  <c r="I2212" i="9"/>
  <c r="J2212" i="9" s="1"/>
  <c r="M2211" i="9"/>
  <c r="I2211" i="9"/>
  <c r="J2211" i="9" s="1"/>
  <c r="I2210" i="9"/>
  <c r="J2210" i="9" s="1"/>
  <c r="M2209" i="9"/>
  <c r="I2209" i="9"/>
  <c r="J2209" i="9" s="1"/>
  <c r="I2208" i="9"/>
  <c r="J2208" i="9" s="1"/>
  <c r="M2207" i="9"/>
  <c r="I2207" i="9"/>
  <c r="J2207" i="9" s="1"/>
  <c r="I2206" i="9"/>
  <c r="J2206" i="9" s="1"/>
  <c r="M2205" i="9"/>
  <c r="I2205" i="9"/>
  <c r="J2205" i="9" s="1"/>
  <c r="I2204" i="9"/>
  <c r="J2204" i="9" s="1"/>
  <c r="M2203" i="9"/>
  <c r="I2203" i="9"/>
  <c r="J2203" i="9" s="1"/>
  <c r="I2202" i="9"/>
  <c r="J2202" i="9" s="1"/>
  <c r="M2201" i="9"/>
  <c r="I2201" i="9"/>
  <c r="J2201" i="9" s="1"/>
  <c r="I2200" i="9"/>
  <c r="J2200" i="9" s="1"/>
  <c r="M2199" i="9"/>
  <c r="I2199" i="9"/>
  <c r="J2199" i="9" s="1"/>
  <c r="I2198" i="9"/>
  <c r="J2198" i="9" s="1"/>
  <c r="M2197" i="9"/>
  <c r="I2197" i="9"/>
  <c r="J2197" i="9" s="1"/>
  <c r="I2196" i="9"/>
  <c r="J2196" i="9" s="1"/>
  <c r="M2195" i="9"/>
  <c r="I2195" i="9"/>
  <c r="J2195" i="9" s="1"/>
  <c r="I2194" i="9"/>
  <c r="J2194" i="9" s="1"/>
  <c r="M2193" i="9"/>
  <c r="I2193" i="9"/>
  <c r="J2193" i="9" s="1"/>
  <c r="I2192" i="9"/>
  <c r="J2192" i="9" s="1"/>
  <c r="M2191" i="9"/>
  <c r="I2191" i="9"/>
  <c r="J2191" i="9" s="1"/>
  <c r="I2190" i="9"/>
  <c r="J2190" i="9" s="1"/>
  <c r="M2189" i="9"/>
  <c r="I2189" i="9"/>
  <c r="J2189" i="9" s="1"/>
  <c r="I2188" i="9"/>
  <c r="J2188" i="9" s="1"/>
  <c r="M2187" i="9"/>
  <c r="I2187" i="9"/>
  <c r="J2187" i="9" s="1"/>
  <c r="I2186" i="9"/>
  <c r="J2186" i="9" s="1"/>
  <c r="M2185" i="9"/>
  <c r="I2185" i="9"/>
  <c r="J2185" i="9" s="1"/>
  <c r="I2184" i="9"/>
  <c r="J2184" i="9" s="1"/>
  <c r="M2183" i="9"/>
  <c r="I2183" i="9"/>
  <c r="J2183" i="9" s="1"/>
  <c r="I2182" i="9"/>
  <c r="J2182" i="9" s="1"/>
  <c r="M2181" i="9"/>
  <c r="I2181" i="9"/>
  <c r="J2181" i="9" s="1"/>
  <c r="I2180" i="9"/>
  <c r="J2180" i="9" s="1"/>
  <c r="M2179" i="9"/>
  <c r="I2179" i="9"/>
  <c r="J2179" i="9" s="1"/>
  <c r="I2178" i="9"/>
  <c r="J2178" i="9" s="1"/>
  <c r="M2177" i="9"/>
  <c r="I2177" i="9"/>
  <c r="J2177" i="9" s="1"/>
  <c r="I2176" i="9"/>
  <c r="J2176" i="9" s="1"/>
  <c r="M2175" i="9"/>
  <c r="I2175" i="9"/>
  <c r="J2175" i="9" s="1"/>
  <c r="I2174" i="9"/>
  <c r="J2174" i="9" s="1"/>
  <c r="M2173" i="9"/>
  <c r="I2173" i="9"/>
  <c r="J2173" i="9" s="1"/>
  <c r="I2172" i="9"/>
  <c r="J2172" i="9" s="1"/>
  <c r="M2171" i="9"/>
  <c r="I2171" i="9"/>
  <c r="J2171" i="9" s="1"/>
  <c r="I2170" i="9"/>
  <c r="J2170" i="9" s="1"/>
  <c r="M2169" i="9"/>
  <c r="I2169" i="9"/>
  <c r="J2169" i="9" s="1"/>
  <c r="I2168" i="9"/>
  <c r="J2168" i="9" s="1"/>
  <c r="M2167" i="9"/>
  <c r="I2167" i="9"/>
  <c r="J2167" i="9" s="1"/>
  <c r="I2166" i="9"/>
  <c r="J2166" i="9" s="1"/>
  <c r="M2165" i="9"/>
  <c r="I2165" i="9"/>
  <c r="J2165" i="9" s="1"/>
  <c r="I2164" i="9"/>
  <c r="J2164" i="9" s="1"/>
  <c r="M2163" i="9"/>
  <c r="I2163" i="9"/>
  <c r="J2163" i="9" s="1"/>
  <c r="I2162" i="9"/>
  <c r="J2162" i="9" s="1"/>
  <c r="M2161" i="9"/>
  <c r="I2161" i="9"/>
  <c r="J2161" i="9" s="1"/>
  <c r="I2160" i="9"/>
  <c r="J2160" i="9" s="1"/>
  <c r="M2159" i="9"/>
  <c r="I2159" i="9"/>
  <c r="J2159" i="9" s="1"/>
  <c r="I2158" i="9"/>
  <c r="J2158" i="9" s="1"/>
  <c r="M2157" i="9"/>
  <c r="I2157" i="9"/>
  <c r="J2157" i="9" s="1"/>
  <c r="I2156" i="9"/>
  <c r="J2156" i="9" s="1"/>
  <c r="M2155" i="9"/>
  <c r="I2155" i="9"/>
  <c r="J2155" i="9" s="1"/>
  <c r="I2154" i="9"/>
  <c r="J2154" i="9" s="1"/>
  <c r="M2153" i="9"/>
  <c r="I2153" i="9"/>
  <c r="J2153" i="9" s="1"/>
  <c r="I2152" i="9"/>
  <c r="J2152" i="9" s="1"/>
  <c r="M2151" i="9"/>
  <c r="I2151" i="9"/>
  <c r="J2151" i="9" s="1"/>
  <c r="I2150" i="9"/>
  <c r="J2150" i="9" s="1"/>
  <c r="M2149" i="9"/>
  <c r="I2149" i="9"/>
  <c r="J2149" i="9" s="1"/>
  <c r="I2148" i="9"/>
  <c r="J2148" i="9" s="1"/>
  <c r="M2147" i="9"/>
  <c r="I2147" i="9"/>
  <c r="J2147" i="9" s="1"/>
  <c r="I2146" i="9"/>
  <c r="J2146" i="9" s="1"/>
  <c r="M2145" i="9"/>
  <c r="I2145" i="9"/>
  <c r="J2145" i="9" s="1"/>
  <c r="I2144" i="9"/>
  <c r="J2144" i="9" s="1"/>
  <c r="M2143" i="9"/>
  <c r="I2143" i="9"/>
  <c r="J2143" i="9" s="1"/>
  <c r="I2142" i="9"/>
  <c r="J2142" i="9" s="1"/>
  <c r="M2141" i="9"/>
  <c r="I2141" i="9"/>
  <c r="J2141" i="9" s="1"/>
  <c r="I2140" i="9"/>
  <c r="J2140" i="9" s="1"/>
  <c r="M2139" i="9"/>
  <c r="I2139" i="9"/>
  <c r="J2139" i="9" s="1"/>
  <c r="I2138" i="9"/>
  <c r="J2138" i="9" s="1"/>
  <c r="M2137" i="9"/>
  <c r="I2137" i="9"/>
  <c r="J2137" i="9" s="1"/>
  <c r="I2136" i="9"/>
  <c r="J2136" i="9" s="1"/>
  <c r="M2133" i="9"/>
  <c r="I2132" i="9"/>
  <c r="J2132" i="9" s="1"/>
  <c r="M2129" i="9"/>
  <c r="I2128" i="9"/>
  <c r="J2128" i="9" s="1"/>
  <c r="M2125" i="9"/>
  <c r="L2123" i="9"/>
  <c r="E2123" i="9"/>
  <c r="F2122" i="9"/>
  <c r="I2121" i="9"/>
  <c r="J2121" i="9" s="1"/>
  <c r="L2120" i="9"/>
  <c r="L2119" i="9"/>
  <c r="E2119" i="9"/>
  <c r="F2118" i="9"/>
  <c r="I2117" i="9"/>
  <c r="J2117" i="9" s="1"/>
  <c r="L2116" i="9"/>
  <c r="L2115" i="9"/>
  <c r="E2115" i="9"/>
  <c r="F2114" i="9"/>
  <c r="I2113" i="9"/>
  <c r="J2113" i="9" s="1"/>
  <c r="L2112" i="9"/>
  <c r="L2111" i="9"/>
  <c r="E2111" i="9"/>
  <c r="F2110" i="9"/>
  <c r="I2109" i="9"/>
  <c r="J2109" i="9" s="1"/>
  <c r="L2108" i="9"/>
  <c r="L2107" i="9"/>
  <c r="E2107" i="9"/>
  <c r="F2106" i="9"/>
  <c r="I2105" i="9"/>
  <c r="J2105" i="9" s="1"/>
  <c r="L2104" i="9"/>
  <c r="L2103" i="9"/>
  <c r="E2103" i="9"/>
  <c r="F2102" i="9"/>
  <c r="I2101" i="9"/>
  <c r="J2101" i="9" s="1"/>
  <c r="L2100" i="9"/>
  <c r="L2099" i="9"/>
  <c r="E2099" i="9"/>
  <c r="F2098" i="9"/>
  <c r="I2097" i="9"/>
  <c r="J2097" i="9" s="1"/>
  <c r="L2096" i="9"/>
  <c r="L2095" i="9"/>
  <c r="E2095" i="9"/>
  <c r="F2094" i="9"/>
  <c r="I2093" i="9"/>
  <c r="J2093" i="9" s="1"/>
  <c r="L2092" i="9"/>
  <c r="L2091" i="9"/>
  <c r="E2091" i="9"/>
  <c r="F2090" i="9"/>
  <c r="I2089" i="9"/>
  <c r="J2089" i="9" s="1"/>
  <c r="L2088" i="9"/>
  <c r="L2087" i="9"/>
  <c r="E2087" i="9"/>
  <c r="F2086" i="9"/>
  <c r="I2085" i="9"/>
  <c r="J2085" i="9" s="1"/>
  <c r="L2084" i="9"/>
  <c r="L2083" i="9"/>
  <c r="E2083" i="9"/>
  <c r="F2082" i="9"/>
  <c r="I2081" i="9"/>
  <c r="J2081" i="9" s="1"/>
  <c r="L2080" i="9"/>
  <c r="L2079" i="9"/>
  <c r="E2079" i="9"/>
  <c r="F2078" i="9"/>
  <c r="I2077" i="9"/>
  <c r="J2077" i="9" s="1"/>
  <c r="L2076" i="9"/>
  <c r="L2075" i="9"/>
  <c r="E2075" i="9"/>
  <c r="F2074" i="9"/>
  <c r="I2073" i="9"/>
  <c r="J2073" i="9" s="1"/>
  <c r="L2072" i="9"/>
  <c r="L2071" i="9"/>
  <c r="E2071" i="9"/>
  <c r="F2070" i="9"/>
  <c r="I2069" i="9"/>
  <c r="J2069" i="9" s="1"/>
  <c r="L2068" i="9"/>
  <c r="L2067" i="9"/>
  <c r="E2067" i="9"/>
  <c r="F2066" i="9"/>
  <c r="I2065" i="9"/>
  <c r="J2065" i="9" s="1"/>
  <c r="L2064" i="9"/>
  <c r="L2063" i="9"/>
  <c r="E2063" i="9"/>
  <c r="F2062" i="9"/>
  <c r="I2061" i="9"/>
  <c r="J2061" i="9" s="1"/>
  <c r="L2060" i="9"/>
  <c r="L2059" i="9"/>
  <c r="E2059" i="9"/>
  <c r="F2058" i="9"/>
  <c r="I2057" i="9"/>
  <c r="J2057" i="9" s="1"/>
  <c r="L2056" i="9"/>
  <c r="L2055" i="9"/>
  <c r="E2055" i="9"/>
  <c r="F2054" i="9"/>
  <c r="I2053" i="9"/>
  <c r="J2053" i="9" s="1"/>
  <c r="L2052" i="9"/>
  <c r="L2051" i="9"/>
  <c r="E2051" i="9"/>
  <c r="F2050" i="9"/>
  <c r="I2049" i="9"/>
  <c r="J2049" i="9" s="1"/>
  <c r="L2048" i="9"/>
  <c r="L2047" i="9"/>
  <c r="E2047" i="9"/>
  <c r="F2046" i="9"/>
  <c r="I2045" i="9"/>
  <c r="J2045" i="9" s="1"/>
  <c r="L2044" i="9"/>
  <c r="L2043" i="9"/>
  <c r="E2043" i="9"/>
  <c r="F2042" i="9"/>
  <c r="I2041" i="9"/>
  <c r="J2041" i="9" s="1"/>
  <c r="L2040" i="9"/>
  <c r="L2039" i="9"/>
  <c r="E2039" i="9"/>
  <c r="F2038" i="9"/>
  <c r="I2037" i="9"/>
  <c r="J2037" i="9" s="1"/>
  <c r="K2036" i="9"/>
  <c r="M2035" i="9"/>
  <c r="E2035" i="9"/>
  <c r="M2034" i="9"/>
  <c r="F2034" i="9"/>
  <c r="I2033" i="9"/>
  <c r="J2033" i="9" s="1"/>
  <c r="K2032" i="9"/>
  <c r="M2031" i="9"/>
  <c r="E2031" i="9"/>
  <c r="M2030" i="9"/>
  <c r="F2030" i="9"/>
  <c r="I2029" i="9"/>
  <c r="J2029" i="9" s="1"/>
  <c r="K2028" i="9"/>
  <c r="M2027" i="9"/>
  <c r="E2027" i="9"/>
  <c r="M2026" i="9"/>
  <c r="F2026" i="9"/>
  <c r="I2025" i="9"/>
  <c r="J2025" i="9" s="1"/>
  <c r="K2024" i="9"/>
  <c r="M2023" i="9"/>
  <c r="E2023" i="9"/>
  <c r="M2022" i="9"/>
  <c r="F2022" i="9"/>
  <c r="I2021" i="9"/>
  <c r="J2021" i="9" s="1"/>
  <c r="K2020" i="9"/>
  <c r="M2019" i="9"/>
  <c r="E2019" i="9"/>
  <c r="M2018" i="9"/>
  <c r="F2018" i="9"/>
  <c r="I2017" i="9"/>
  <c r="J2017" i="9" s="1"/>
  <c r="K2016" i="9"/>
  <c r="M2015" i="9"/>
  <c r="E2015" i="9"/>
  <c r="M2014" i="9"/>
  <c r="F2014" i="9"/>
  <c r="I2013" i="9"/>
  <c r="J2013" i="9" s="1"/>
  <c r="K2012" i="9"/>
  <c r="M2011" i="9"/>
  <c r="E2011" i="9"/>
  <c r="M2010" i="9"/>
  <c r="F2010" i="9"/>
  <c r="I2009" i="9"/>
  <c r="J2009" i="9" s="1"/>
  <c r="K2008" i="9"/>
  <c r="M2007" i="9"/>
  <c r="E2007" i="9"/>
  <c r="M2006" i="9"/>
  <c r="F2006" i="9"/>
  <c r="I2005" i="9"/>
  <c r="J2005" i="9" s="1"/>
  <c r="K2004" i="9"/>
  <c r="M2003" i="9"/>
  <c r="E2003" i="9"/>
  <c r="M2002" i="9"/>
  <c r="F2002" i="9"/>
  <c r="I2001" i="9"/>
  <c r="J2001" i="9" s="1"/>
  <c r="K2000" i="9"/>
  <c r="M1999" i="9"/>
  <c r="E1999" i="9"/>
  <c r="M1998" i="9"/>
  <c r="F1998" i="9"/>
  <c r="I1997" i="9"/>
  <c r="J1997" i="9" s="1"/>
  <c r="K1996" i="9"/>
  <c r="I1995" i="9"/>
  <c r="J1995" i="9" s="1"/>
  <c r="M1994" i="9"/>
  <c r="I1994" i="9"/>
  <c r="J1994" i="9" s="1"/>
  <c r="I1993" i="9"/>
  <c r="J1993" i="9" s="1"/>
  <c r="M1992" i="9"/>
  <c r="I1992" i="9"/>
  <c r="J1992" i="9" s="1"/>
  <c r="I1991" i="9"/>
  <c r="J1991" i="9" s="1"/>
  <c r="M1990" i="9"/>
  <c r="I1990" i="9"/>
  <c r="J1990" i="9" s="1"/>
  <c r="I1989" i="9"/>
  <c r="J1989" i="9" s="1"/>
  <c r="M1988" i="9"/>
  <c r="I1988" i="9"/>
  <c r="J1988" i="9" s="1"/>
  <c r="I1987" i="9"/>
  <c r="J1987" i="9" s="1"/>
  <c r="M1986" i="9"/>
  <c r="I1986" i="9"/>
  <c r="J1986" i="9" s="1"/>
  <c r="I1985" i="9"/>
  <c r="J1985" i="9" s="1"/>
  <c r="M1984" i="9"/>
  <c r="I1984" i="9"/>
  <c r="J1984" i="9" s="1"/>
  <c r="I1983" i="9"/>
  <c r="J1983" i="9" s="1"/>
  <c r="M1982" i="9"/>
  <c r="I1982" i="9"/>
  <c r="J1982" i="9" s="1"/>
  <c r="I1981" i="9"/>
  <c r="J1981" i="9" s="1"/>
  <c r="M1980" i="9"/>
  <c r="I1980" i="9"/>
  <c r="J1980" i="9" s="1"/>
  <c r="I1979" i="9"/>
  <c r="J1979" i="9" s="1"/>
  <c r="M1978" i="9"/>
  <c r="I1978" i="9"/>
  <c r="J1978" i="9" s="1"/>
  <c r="I1977" i="9"/>
  <c r="J1977" i="9" s="1"/>
  <c r="M1976" i="9"/>
  <c r="I1976" i="9"/>
  <c r="J1976" i="9" s="1"/>
  <c r="I1975" i="9"/>
  <c r="J1975" i="9" s="1"/>
  <c r="M1974" i="9"/>
  <c r="I1974" i="9"/>
  <c r="J1974" i="9" s="1"/>
  <c r="I1973" i="9"/>
  <c r="J1973" i="9" s="1"/>
  <c r="M1972" i="9"/>
  <c r="I1972" i="9"/>
  <c r="J1972" i="9" s="1"/>
  <c r="I1971" i="9"/>
  <c r="J1971" i="9" s="1"/>
  <c r="M1970" i="9"/>
  <c r="I1970" i="9"/>
  <c r="J1970" i="9" s="1"/>
  <c r="I1969" i="9"/>
  <c r="J1969" i="9" s="1"/>
  <c r="M1968" i="9"/>
  <c r="I1968" i="9"/>
  <c r="J1968" i="9" s="1"/>
  <c r="I1967" i="9"/>
  <c r="J1967" i="9" s="1"/>
  <c r="M1966" i="9"/>
  <c r="I1966" i="9"/>
  <c r="J1966" i="9" s="1"/>
  <c r="I1965" i="9"/>
  <c r="J1965" i="9" s="1"/>
  <c r="M1964" i="9"/>
  <c r="I1964" i="9"/>
  <c r="J1964" i="9" s="1"/>
  <c r="I1963" i="9"/>
  <c r="J1963" i="9" s="1"/>
  <c r="M1962" i="9"/>
  <c r="I1962" i="9"/>
  <c r="J1962" i="9" s="1"/>
  <c r="I1961" i="9"/>
  <c r="J1961" i="9" s="1"/>
  <c r="M1960" i="9"/>
  <c r="I1960" i="9"/>
  <c r="J1960" i="9" s="1"/>
  <c r="I1959" i="9"/>
  <c r="J1959" i="9" s="1"/>
  <c r="M1958" i="9"/>
  <c r="I1958" i="9"/>
  <c r="J1958" i="9" s="1"/>
  <c r="I1957" i="9"/>
  <c r="J1957" i="9" s="1"/>
  <c r="M1956" i="9"/>
  <c r="I1956" i="9"/>
  <c r="J1956" i="9" s="1"/>
  <c r="I1955" i="9"/>
  <c r="J1955" i="9" s="1"/>
  <c r="M1954" i="9"/>
  <c r="I1954" i="9"/>
  <c r="J1954" i="9" s="1"/>
  <c r="I1953" i="9"/>
  <c r="J1953" i="9" s="1"/>
  <c r="M1952" i="9"/>
  <c r="I1952" i="9"/>
  <c r="J1952" i="9" s="1"/>
  <c r="I1951" i="9"/>
  <c r="J1951" i="9" s="1"/>
  <c r="M1950" i="9"/>
  <c r="I1950" i="9"/>
  <c r="J1950" i="9" s="1"/>
  <c r="I1949" i="9"/>
  <c r="J1949" i="9" s="1"/>
  <c r="M1948" i="9"/>
  <c r="I1948" i="9"/>
  <c r="J1948" i="9" s="1"/>
  <c r="I1947" i="9"/>
  <c r="J1947" i="9" s="1"/>
  <c r="M1946" i="9"/>
  <c r="I1946" i="9"/>
  <c r="J1946" i="9" s="1"/>
  <c r="I1945" i="9"/>
  <c r="J1945" i="9" s="1"/>
  <c r="M1944" i="9"/>
  <c r="I1944" i="9"/>
  <c r="J1944" i="9" s="1"/>
  <c r="I1943" i="9"/>
  <c r="J1943" i="9" s="1"/>
  <c r="M1942" i="9"/>
  <c r="I1942" i="9"/>
  <c r="J1942" i="9" s="1"/>
  <c r="I1941" i="9"/>
  <c r="J1941" i="9" s="1"/>
  <c r="M1940" i="9"/>
  <c r="I1940" i="9"/>
  <c r="J1940" i="9" s="1"/>
  <c r="I1939" i="9"/>
  <c r="J1939" i="9" s="1"/>
  <c r="M1938" i="9"/>
  <c r="I1938" i="9"/>
  <c r="J1938" i="9" s="1"/>
  <c r="I1937" i="9"/>
  <c r="J1937" i="9" s="1"/>
  <c r="M1936" i="9"/>
  <c r="I1936" i="9"/>
  <c r="J1936" i="9" s="1"/>
  <c r="I1935" i="9"/>
  <c r="J1935" i="9" s="1"/>
  <c r="M1934" i="9"/>
  <c r="I1934" i="9"/>
  <c r="J1934" i="9" s="1"/>
  <c r="I1933" i="9"/>
  <c r="J1933" i="9" s="1"/>
  <c r="M1932" i="9"/>
  <c r="I1932" i="9"/>
  <c r="J1932" i="9" s="1"/>
  <c r="I1931" i="9"/>
  <c r="J1931" i="9" s="1"/>
  <c r="M1930" i="9"/>
  <c r="I1930" i="9"/>
  <c r="J1930" i="9" s="1"/>
  <c r="I1929" i="9"/>
  <c r="J1929" i="9" s="1"/>
  <c r="M1928" i="9"/>
  <c r="I1928" i="9"/>
  <c r="J1928" i="9" s="1"/>
  <c r="I1927" i="9"/>
  <c r="J1927" i="9" s="1"/>
  <c r="M1926" i="9"/>
  <c r="I1926" i="9"/>
  <c r="J1926" i="9" s="1"/>
  <c r="I1925" i="9"/>
  <c r="J1925" i="9" s="1"/>
  <c r="M1924" i="9"/>
  <c r="I1924" i="9"/>
  <c r="J1924" i="9" s="1"/>
  <c r="I1923" i="9"/>
  <c r="J1923" i="9" s="1"/>
  <c r="M1922" i="9"/>
  <c r="I1922" i="9"/>
  <c r="J1922" i="9" s="1"/>
  <c r="I1921" i="9"/>
  <c r="J1921" i="9" s="1"/>
  <c r="M1920" i="9"/>
  <c r="I1920" i="9"/>
  <c r="J1920" i="9" s="1"/>
  <c r="I1919" i="9"/>
  <c r="J1919" i="9" s="1"/>
  <c r="M1918" i="9"/>
  <c r="I1918" i="9"/>
  <c r="J1918" i="9" s="1"/>
  <c r="I1917" i="9"/>
  <c r="J1917" i="9" s="1"/>
  <c r="M1916" i="9"/>
  <c r="I1916" i="9"/>
  <c r="J1916" i="9" s="1"/>
  <c r="I1915" i="9"/>
  <c r="J1915" i="9" s="1"/>
  <c r="M1914" i="9"/>
  <c r="I1914" i="9"/>
  <c r="J1914" i="9" s="1"/>
  <c r="I1913" i="9"/>
  <c r="J1913" i="9" s="1"/>
  <c r="M1912" i="9"/>
  <c r="I1912" i="9"/>
  <c r="J1912" i="9" s="1"/>
  <c r="I1911" i="9"/>
  <c r="J1911" i="9" s="1"/>
  <c r="M1910" i="9"/>
  <c r="I1910" i="9"/>
  <c r="J1910" i="9" s="1"/>
  <c r="I1909" i="9"/>
  <c r="J1909" i="9" s="1"/>
  <c r="M1908" i="9"/>
  <c r="I1908" i="9"/>
  <c r="J1908" i="9" s="1"/>
  <c r="I1907" i="9"/>
  <c r="J1907" i="9" s="1"/>
  <c r="M1906" i="9"/>
  <c r="I1906" i="9"/>
  <c r="J1906" i="9" s="1"/>
  <c r="I1905" i="9"/>
  <c r="J1905" i="9" s="1"/>
  <c r="M1904" i="9"/>
  <c r="I1904" i="9"/>
  <c r="J1904" i="9" s="1"/>
  <c r="I1903" i="9"/>
  <c r="J1903" i="9" s="1"/>
  <c r="M1902" i="9"/>
  <c r="I1902" i="9"/>
  <c r="J1902" i="9" s="1"/>
  <c r="I1901" i="9"/>
  <c r="J1901" i="9" s="1"/>
  <c r="M1900" i="9"/>
  <c r="I1900" i="9"/>
  <c r="J1900" i="9" s="1"/>
  <c r="I1899" i="9"/>
  <c r="J1899" i="9" s="1"/>
  <c r="M1898" i="9"/>
  <c r="I1898" i="9"/>
  <c r="J1898" i="9" s="1"/>
  <c r="I1897" i="9"/>
  <c r="J1897" i="9" s="1"/>
  <c r="M1896" i="9"/>
  <c r="I1896" i="9"/>
  <c r="J1896" i="9" s="1"/>
  <c r="I1895" i="9"/>
  <c r="J1895" i="9" s="1"/>
  <c r="M1894" i="9"/>
  <c r="I1894" i="9"/>
  <c r="J1894" i="9" s="1"/>
  <c r="I1893" i="9"/>
  <c r="J1893" i="9" s="1"/>
  <c r="M1892" i="9"/>
  <c r="I1892" i="9"/>
  <c r="J1892" i="9" s="1"/>
  <c r="I1891" i="9"/>
  <c r="J1891" i="9" s="1"/>
  <c r="M1890" i="9"/>
  <c r="I1890" i="9"/>
  <c r="J1890" i="9" s="1"/>
  <c r="I1889" i="9"/>
  <c r="J1889" i="9" s="1"/>
  <c r="M1888" i="9"/>
  <c r="I1888" i="9"/>
  <c r="J1888" i="9" s="1"/>
  <c r="I1887" i="9"/>
  <c r="J1887" i="9" s="1"/>
  <c r="M1886" i="9"/>
  <c r="I1886" i="9"/>
  <c r="J1886" i="9" s="1"/>
  <c r="I1885" i="9"/>
  <c r="J1885" i="9" s="1"/>
  <c r="M1884" i="9"/>
  <c r="I1884" i="9"/>
  <c r="J1884" i="9" s="1"/>
  <c r="I1883" i="9"/>
  <c r="J1883" i="9" s="1"/>
  <c r="M1882" i="9"/>
  <c r="I1882" i="9"/>
  <c r="J1882" i="9" s="1"/>
  <c r="I1881" i="9"/>
  <c r="J1881" i="9" s="1"/>
  <c r="M1880" i="9"/>
  <c r="I1880" i="9"/>
  <c r="J1880" i="9" s="1"/>
  <c r="I1879" i="9"/>
  <c r="J1879" i="9" s="1"/>
  <c r="M1878" i="9"/>
  <c r="I1878" i="9"/>
  <c r="J1878" i="9" s="1"/>
  <c r="I1877" i="9"/>
  <c r="J1877" i="9" s="1"/>
  <c r="M1876" i="9"/>
  <c r="I1876" i="9"/>
  <c r="J1876" i="9" s="1"/>
  <c r="I1875" i="9"/>
  <c r="J1875" i="9" s="1"/>
  <c r="M1874" i="9"/>
  <c r="I1874" i="9"/>
  <c r="J1874" i="9" s="1"/>
  <c r="I1873" i="9"/>
  <c r="J1873" i="9" s="1"/>
  <c r="I1872" i="9"/>
  <c r="J1872" i="9" s="1"/>
  <c r="M1871" i="9"/>
  <c r="I1871" i="9"/>
  <c r="J1871" i="9" s="1"/>
  <c r="I1870" i="9"/>
  <c r="J1870" i="9" s="1"/>
  <c r="M1869" i="9"/>
  <c r="I1869" i="9"/>
  <c r="J1869" i="9" s="1"/>
  <c r="I1868" i="9"/>
  <c r="J1868" i="9" s="1"/>
  <c r="M1867" i="9"/>
  <c r="I1867" i="9"/>
  <c r="J1867" i="9" s="1"/>
  <c r="I1866" i="9"/>
  <c r="J1866" i="9" s="1"/>
  <c r="M1865" i="9"/>
  <c r="I1865" i="9"/>
  <c r="J1865" i="9" s="1"/>
  <c r="I1864" i="9"/>
  <c r="J1864" i="9" s="1"/>
  <c r="M1863" i="9"/>
  <c r="I1863" i="9"/>
  <c r="J1863" i="9" s="1"/>
  <c r="I1862" i="9"/>
  <c r="J1862" i="9" s="1"/>
  <c r="M1861" i="9"/>
  <c r="I1861" i="9"/>
  <c r="J1861" i="9" s="1"/>
  <c r="I1860" i="9"/>
  <c r="J1860" i="9" s="1"/>
  <c r="M1859" i="9"/>
  <c r="I1859" i="9"/>
  <c r="J1859" i="9" s="1"/>
  <c r="I1858" i="9"/>
  <c r="J1858" i="9" s="1"/>
  <c r="M1857" i="9"/>
  <c r="I1857" i="9"/>
  <c r="J1857" i="9" s="1"/>
  <c r="I1856" i="9"/>
  <c r="J1856" i="9" s="1"/>
  <c r="M1855" i="9"/>
  <c r="I1855" i="9"/>
  <c r="J1855" i="9" s="1"/>
  <c r="I1854" i="9"/>
  <c r="J1854" i="9" s="1"/>
  <c r="M1853" i="9"/>
  <c r="I1853" i="9"/>
  <c r="J1853" i="9" s="1"/>
  <c r="I1852" i="9"/>
  <c r="J1852" i="9" s="1"/>
  <c r="M1851" i="9"/>
  <c r="I1851" i="9"/>
  <c r="J1851" i="9" s="1"/>
  <c r="I1850" i="9"/>
  <c r="J1850" i="9" s="1"/>
  <c r="M1849" i="9"/>
  <c r="I1849" i="9"/>
  <c r="J1849" i="9" s="1"/>
  <c r="I1848" i="9"/>
  <c r="J1848" i="9" s="1"/>
  <c r="M1847" i="9"/>
  <c r="I1847" i="9"/>
  <c r="J1847" i="9" s="1"/>
  <c r="I1846" i="9"/>
  <c r="J1846" i="9" s="1"/>
  <c r="M1845" i="9"/>
  <c r="I1845" i="9"/>
  <c r="J1845" i="9" s="1"/>
  <c r="I1844" i="9"/>
  <c r="J1844" i="9" s="1"/>
  <c r="M1843" i="9"/>
  <c r="I1843" i="9"/>
  <c r="J1843" i="9" s="1"/>
  <c r="I1842" i="9"/>
  <c r="J1842" i="9" s="1"/>
  <c r="M1841" i="9"/>
  <c r="I1841" i="9"/>
  <c r="J1841" i="9" s="1"/>
  <c r="I1840" i="9"/>
  <c r="J1840" i="9" s="1"/>
  <c r="M1839" i="9"/>
  <c r="I1839" i="9"/>
  <c r="J1839" i="9" s="1"/>
  <c r="I1838" i="9"/>
  <c r="J1838" i="9" s="1"/>
  <c r="M1837" i="9"/>
  <c r="I1837" i="9"/>
  <c r="J1837" i="9" s="1"/>
  <c r="I1836" i="9"/>
  <c r="J1836" i="9" s="1"/>
  <c r="M1835" i="9"/>
  <c r="I1835" i="9"/>
  <c r="J1835" i="9" s="1"/>
  <c r="I1834" i="9"/>
  <c r="J1834" i="9" s="1"/>
  <c r="M1833" i="9"/>
  <c r="I1833" i="9"/>
  <c r="J1833" i="9" s="1"/>
  <c r="I1832" i="9"/>
  <c r="J1832" i="9" s="1"/>
  <c r="M1831" i="9"/>
  <c r="I1831" i="9"/>
  <c r="J1831" i="9" s="1"/>
  <c r="I1830" i="9"/>
  <c r="J1830" i="9" s="1"/>
  <c r="M1829" i="9"/>
  <c r="I1829" i="9"/>
  <c r="J1829" i="9" s="1"/>
  <c r="I1828" i="9"/>
  <c r="J1828" i="9" s="1"/>
  <c r="M1827" i="9"/>
  <c r="I1827" i="9"/>
  <c r="J1827" i="9" s="1"/>
  <c r="I1826" i="9"/>
  <c r="J1826" i="9" s="1"/>
  <c r="M1825" i="9"/>
  <c r="I1825" i="9"/>
  <c r="J1825" i="9" s="1"/>
  <c r="I1824" i="9"/>
  <c r="J1824" i="9" s="1"/>
  <c r="M1823" i="9"/>
  <c r="I1823" i="9"/>
  <c r="J1823" i="9" s="1"/>
  <c r="I1822" i="9"/>
  <c r="J1822" i="9" s="1"/>
  <c r="M1821" i="9"/>
  <c r="I1821" i="9"/>
  <c r="J1821" i="9" s="1"/>
  <c r="I1820" i="9"/>
  <c r="J1820" i="9" s="1"/>
  <c r="M1819" i="9"/>
  <c r="I1819" i="9"/>
  <c r="J1819" i="9" s="1"/>
  <c r="I1818" i="9"/>
  <c r="J1818" i="9" s="1"/>
  <c r="M1817" i="9"/>
  <c r="I1817" i="9"/>
  <c r="J1817" i="9" s="1"/>
  <c r="I1816" i="9"/>
  <c r="J1816" i="9" s="1"/>
  <c r="M1815" i="9"/>
  <c r="I1815" i="9"/>
  <c r="J1815" i="9" s="1"/>
  <c r="I1814" i="9"/>
  <c r="J1814" i="9" s="1"/>
  <c r="M1813" i="9"/>
  <c r="I1813" i="9"/>
  <c r="J1813" i="9" s="1"/>
  <c r="I1812" i="9"/>
  <c r="J1812" i="9" s="1"/>
  <c r="M1811" i="9"/>
  <c r="I1811" i="9"/>
  <c r="J1811" i="9" s="1"/>
  <c r="I1810" i="9"/>
  <c r="J1810" i="9" s="1"/>
  <c r="M1809" i="9"/>
  <c r="I1809" i="9"/>
  <c r="J1809" i="9" s="1"/>
  <c r="I1808" i="9"/>
  <c r="J1808" i="9" s="1"/>
  <c r="M1807" i="9"/>
  <c r="I1807" i="9"/>
  <c r="J1807" i="9" s="1"/>
  <c r="I1806" i="9"/>
  <c r="J1806" i="9" s="1"/>
  <c r="M1805" i="9"/>
  <c r="I1805" i="9"/>
  <c r="J1805" i="9" s="1"/>
  <c r="I1804" i="9"/>
  <c r="J1804" i="9" s="1"/>
  <c r="M1803" i="9"/>
  <c r="I1803" i="9"/>
  <c r="J1803" i="9" s="1"/>
  <c r="I1802" i="9"/>
  <c r="J1802" i="9" s="1"/>
  <c r="M1801" i="9"/>
  <c r="I1801" i="9"/>
  <c r="J1801" i="9" s="1"/>
  <c r="I1800" i="9"/>
  <c r="J1800" i="9" s="1"/>
  <c r="M1799" i="9"/>
  <c r="I1799" i="9"/>
  <c r="J1799" i="9" s="1"/>
  <c r="I1798" i="9"/>
  <c r="J1798" i="9" s="1"/>
  <c r="M1797" i="9"/>
  <c r="I1797" i="9"/>
  <c r="J1797" i="9" s="1"/>
  <c r="I1796" i="9"/>
  <c r="J1796" i="9" s="1"/>
  <c r="M1795" i="9"/>
  <c r="I1795" i="9"/>
  <c r="J1795" i="9" s="1"/>
  <c r="I1794" i="9"/>
  <c r="J1794" i="9" s="1"/>
  <c r="M1793" i="9"/>
  <c r="I1793" i="9"/>
  <c r="J1793" i="9" s="1"/>
  <c r="I1792" i="9"/>
  <c r="J1792" i="9" s="1"/>
  <c r="M1791" i="9"/>
  <c r="I1791" i="9"/>
  <c r="J1791" i="9" s="1"/>
  <c r="I1790" i="9"/>
  <c r="J1790" i="9" s="1"/>
  <c r="M1789" i="9"/>
  <c r="I1789" i="9"/>
  <c r="J1789" i="9" s="1"/>
  <c r="I1788" i="9"/>
  <c r="J1788" i="9" s="1"/>
  <c r="M1787" i="9"/>
  <c r="I1787" i="9"/>
  <c r="J1787" i="9" s="1"/>
  <c r="I1786" i="9"/>
  <c r="J1786" i="9" s="1"/>
  <c r="M1785" i="9"/>
  <c r="I1785" i="9"/>
  <c r="J1785" i="9" s="1"/>
  <c r="I1784" i="9"/>
  <c r="J1784" i="9" s="1"/>
  <c r="M1783" i="9"/>
  <c r="I1783" i="9"/>
  <c r="J1783" i="9" s="1"/>
  <c r="I1782" i="9"/>
  <c r="J1782" i="9" s="1"/>
  <c r="M1781" i="9"/>
  <c r="I1781" i="9"/>
  <c r="J1781" i="9" s="1"/>
  <c r="I1780" i="9"/>
  <c r="J1780" i="9" s="1"/>
  <c r="M1779" i="9"/>
  <c r="I1779" i="9"/>
  <c r="J1779" i="9" s="1"/>
  <c r="I1778" i="9"/>
  <c r="J1778" i="9" s="1"/>
  <c r="M1777" i="9"/>
  <c r="I1777" i="9"/>
  <c r="J1777" i="9" s="1"/>
  <c r="I1776" i="9"/>
  <c r="J1776" i="9" s="1"/>
  <c r="M1775" i="9"/>
  <c r="I1775" i="9"/>
  <c r="J1775" i="9" s="1"/>
  <c r="I1774" i="9"/>
  <c r="J1774" i="9" s="1"/>
  <c r="M1773" i="9"/>
  <c r="I1773" i="9"/>
  <c r="J1773" i="9" s="1"/>
  <c r="I1772" i="9"/>
  <c r="J1772" i="9" s="1"/>
  <c r="M1771" i="9"/>
  <c r="I1771" i="9"/>
  <c r="J1771" i="9" s="1"/>
  <c r="I1770" i="9"/>
  <c r="J1770" i="9" s="1"/>
  <c r="M1769" i="9"/>
  <c r="I1769" i="9"/>
  <c r="J1769" i="9" s="1"/>
  <c r="I1768" i="9"/>
  <c r="J1768" i="9" s="1"/>
  <c r="M1767" i="9"/>
  <c r="I1767" i="9"/>
  <c r="J1767" i="9" s="1"/>
  <c r="I1766" i="9"/>
  <c r="J1766" i="9" s="1"/>
  <c r="M1765" i="9"/>
  <c r="I1765" i="9"/>
  <c r="J1765" i="9" s="1"/>
  <c r="I1764" i="9"/>
  <c r="J1764" i="9" s="1"/>
  <c r="M1763" i="9"/>
  <c r="I1763" i="9"/>
  <c r="J1763" i="9" s="1"/>
  <c r="I1762" i="9"/>
  <c r="J1762" i="9" s="1"/>
  <c r="M1761" i="9"/>
  <c r="I1761" i="9"/>
  <c r="J1761" i="9" s="1"/>
  <c r="I1760" i="9"/>
  <c r="J1760" i="9" s="1"/>
  <c r="M1759" i="9"/>
  <c r="I1759" i="9"/>
  <c r="J1759" i="9" s="1"/>
  <c r="I1758" i="9"/>
  <c r="J1758" i="9" s="1"/>
  <c r="M1757" i="9"/>
  <c r="I1757" i="9"/>
  <c r="J1757" i="9" s="1"/>
  <c r="I1756" i="9"/>
  <c r="J1756" i="9" s="1"/>
  <c r="M1755" i="9"/>
  <c r="I1755" i="9"/>
  <c r="J1755" i="9" s="1"/>
  <c r="I2133" i="9"/>
  <c r="J2133" i="9" s="1"/>
  <c r="I2129" i="9"/>
  <c r="J2129" i="9" s="1"/>
  <c r="I2125" i="9"/>
  <c r="J2125" i="9" s="1"/>
  <c r="M2124" i="9"/>
  <c r="K2123" i="9"/>
  <c r="M2122" i="9"/>
  <c r="E2122" i="9"/>
  <c r="M2121" i="9"/>
  <c r="F2121" i="9"/>
  <c r="I2120" i="9"/>
  <c r="J2120" i="9" s="1"/>
  <c r="K2119" i="9"/>
  <c r="M2118" i="9"/>
  <c r="E2118" i="9"/>
  <c r="M2117" i="9"/>
  <c r="F2117" i="9"/>
  <c r="I2116" i="9"/>
  <c r="J2116" i="9" s="1"/>
  <c r="K2115" i="9"/>
  <c r="M2114" i="9"/>
  <c r="E2114" i="9"/>
  <c r="M2113" i="9"/>
  <c r="F2113" i="9"/>
  <c r="I2112" i="9"/>
  <c r="J2112" i="9" s="1"/>
  <c r="K2111" i="9"/>
  <c r="M2110" i="9"/>
  <c r="E2110" i="9"/>
  <c r="M2109" i="9"/>
  <c r="F2109" i="9"/>
  <c r="I2108" i="9"/>
  <c r="J2108" i="9" s="1"/>
  <c r="K2107" i="9"/>
  <c r="M2106" i="9"/>
  <c r="E2106" i="9"/>
  <c r="M2105" i="9"/>
  <c r="F2105" i="9"/>
  <c r="I2104" i="9"/>
  <c r="J2104" i="9" s="1"/>
  <c r="K2103" i="9"/>
  <c r="M2102" i="9"/>
  <c r="E2102" i="9"/>
  <c r="M2101" i="9"/>
  <c r="F2101" i="9"/>
  <c r="I2100" i="9"/>
  <c r="J2100" i="9" s="1"/>
  <c r="K2099" i="9"/>
  <c r="M2098" i="9"/>
  <c r="E2098" i="9"/>
  <c r="M2097" i="9"/>
  <c r="F2097" i="9"/>
  <c r="I2096" i="9"/>
  <c r="J2096" i="9" s="1"/>
  <c r="K2095" i="9"/>
  <c r="M2094" i="9"/>
  <c r="E2094" i="9"/>
  <c r="M2093" i="9"/>
  <c r="F2093" i="9"/>
  <c r="I2092" i="9"/>
  <c r="J2092" i="9" s="1"/>
  <c r="K2091" i="9"/>
  <c r="M2090" i="9"/>
  <c r="E2090" i="9"/>
  <c r="M2089" i="9"/>
  <c r="F2089" i="9"/>
  <c r="I2088" i="9"/>
  <c r="J2088" i="9" s="1"/>
  <c r="K2087" i="9"/>
  <c r="M2086" i="9"/>
  <c r="E2086" i="9"/>
  <c r="M2085" i="9"/>
  <c r="F2085" i="9"/>
  <c r="I2084" i="9"/>
  <c r="J2084" i="9" s="1"/>
  <c r="K2083" i="9"/>
  <c r="M2082" i="9"/>
  <c r="E2082" i="9"/>
  <c r="M2081" i="9"/>
  <c r="F2081" i="9"/>
  <c r="I2080" i="9"/>
  <c r="J2080" i="9" s="1"/>
  <c r="K2079" i="9"/>
  <c r="M2078" i="9"/>
  <c r="E2078" i="9"/>
  <c r="M2077" i="9"/>
  <c r="F2077" i="9"/>
  <c r="I2076" i="9"/>
  <c r="J2076" i="9" s="1"/>
  <c r="K2075" i="9"/>
  <c r="M2074" i="9"/>
  <c r="E2074" i="9"/>
  <c r="M2073" i="9"/>
  <c r="F2073" i="9"/>
  <c r="I2072" i="9"/>
  <c r="J2072" i="9" s="1"/>
  <c r="K2071" i="9"/>
  <c r="M2070" i="9"/>
  <c r="E2070" i="9"/>
  <c r="M2069" i="9"/>
  <c r="F2069" i="9"/>
  <c r="I2068" i="9"/>
  <c r="J2068" i="9" s="1"/>
  <c r="K2067" i="9"/>
  <c r="M2066" i="9"/>
  <c r="E2066" i="9"/>
  <c r="M2065" i="9"/>
  <c r="F2065" i="9"/>
  <c r="I2064" i="9"/>
  <c r="J2064" i="9" s="1"/>
  <c r="K2063" i="9"/>
  <c r="M2062" i="9"/>
  <c r="E2062" i="9"/>
  <c r="M2061" i="9"/>
  <c r="F2061" i="9"/>
  <c r="I2060" i="9"/>
  <c r="J2060" i="9" s="1"/>
  <c r="K2059" i="9"/>
  <c r="M2058" i="9"/>
  <c r="E2058" i="9"/>
  <c r="M2057" i="9"/>
  <c r="F2057" i="9"/>
  <c r="I2056" i="9"/>
  <c r="J2056" i="9" s="1"/>
  <c r="K2055" i="9"/>
  <c r="M2054" i="9"/>
  <c r="E2054" i="9"/>
  <c r="M2053" i="9"/>
  <c r="F2053" i="9"/>
  <c r="I2052" i="9"/>
  <c r="J2052" i="9" s="1"/>
  <c r="K2051" i="9"/>
  <c r="M2050" i="9"/>
  <c r="E2050" i="9"/>
  <c r="M2049" i="9"/>
  <c r="F2049" i="9"/>
  <c r="I2048" i="9"/>
  <c r="J2048" i="9" s="1"/>
  <c r="K2047" i="9"/>
  <c r="M2046" i="9"/>
  <c r="E2046" i="9"/>
  <c r="M2045" i="9"/>
  <c r="F2045" i="9"/>
  <c r="I2044" i="9"/>
  <c r="J2044" i="9" s="1"/>
  <c r="K2043" i="9"/>
  <c r="M2042" i="9"/>
  <c r="E2042" i="9"/>
  <c r="M2041" i="9"/>
  <c r="F2041" i="9"/>
  <c r="I2040" i="9"/>
  <c r="J2040" i="9" s="1"/>
  <c r="K2039" i="9"/>
  <c r="M2038" i="9"/>
  <c r="E2038" i="9"/>
  <c r="F2037" i="9"/>
  <c r="I2036" i="9"/>
  <c r="J2036" i="9" s="1"/>
  <c r="L2035" i="9"/>
  <c r="L2034" i="9"/>
  <c r="E2034" i="9"/>
  <c r="F2033" i="9"/>
  <c r="I2032" i="9"/>
  <c r="J2032" i="9" s="1"/>
  <c r="L2031" i="9"/>
  <c r="L2030" i="9"/>
  <c r="E2030" i="9"/>
  <c r="F2029" i="9"/>
  <c r="I2028" i="9"/>
  <c r="J2028" i="9" s="1"/>
  <c r="L2027" i="9"/>
  <c r="L2026" i="9"/>
  <c r="E2026" i="9"/>
  <c r="F2025" i="9"/>
  <c r="I2024" i="9"/>
  <c r="J2024" i="9" s="1"/>
  <c r="L2023" i="9"/>
  <c r="L2022" i="9"/>
  <c r="E2022" i="9"/>
  <c r="F2021" i="9"/>
  <c r="I2020" i="9"/>
  <c r="J2020" i="9" s="1"/>
  <c r="L2019" i="9"/>
  <c r="L2018" i="9"/>
  <c r="E2018" i="9"/>
  <c r="F2017" i="9"/>
  <c r="I2016" i="9"/>
  <c r="J2016" i="9" s="1"/>
  <c r="L2015" i="9"/>
  <c r="L2014" i="9"/>
  <c r="E2014" i="9"/>
  <c r="F2013" i="9"/>
  <c r="I2012" i="9"/>
  <c r="J2012" i="9" s="1"/>
  <c r="L2011" i="9"/>
  <c r="L2010" i="9"/>
  <c r="E2010" i="9"/>
  <c r="F2009" i="9"/>
  <c r="I2008" i="9"/>
  <c r="J2008" i="9" s="1"/>
  <c r="L2007" i="9"/>
  <c r="L2006" i="9"/>
  <c r="E2006" i="9"/>
  <c r="F2005" i="9"/>
  <c r="I2004" i="9"/>
  <c r="J2004" i="9" s="1"/>
  <c r="L2003" i="9"/>
  <c r="L2002" i="9"/>
  <c r="E2002" i="9"/>
  <c r="F2001" i="9"/>
  <c r="I2000" i="9"/>
  <c r="J2000" i="9" s="1"/>
  <c r="L1999" i="9"/>
  <c r="L1998" i="9"/>
  <c r="E1998" i="9"/>
  <c r="F1997" i="9"/>
  <c r="I1996" i="9"/>
  <c r="J1996" i="9" s="1"/>
  <c r="M1995" i="9"/>
  <c r="F1995" i="9"/>
  <c r="L1994" i="9"/>
  <c r="F1994" i="9"/>
  <c r="M1993" i="9"/>
  <c r="F1993" i="9"/>
  <c r="L1992" i="9"/>
  <c r="F1992" i="9"/>
  <c r="M1991" i="9"/>
  <c r="F1991" i="9"/>
  <c r="L1990" i="9"/>
  <c r="F1990" i="9"/>
  <c r="M1989" i="9"/>
  <c r="F1989" i="9"/>
  <c r="L1988" i="9"/>
  <c r="F1988" i="9"/>
  <c r="M1987" i="9"/>
  <c r="F1987" i="9"/>
  <c r="L1986" i="9"/>
  <c r="F1986" i="9"/>
  <c r="M1985" i="9"/>
  <c r="F1985" i="9"/>
  <c r="L1984" i="9"/>
  <c r="F1984" i="9"/>
  <c r="M1983" i="9"/>
  <c r="F1983" i="9"/>
  <c r="L1982" i="9"/>
  <c r="F1982" i="9"/>
  <c r="M1981" i="9"/>
  <c r="F1981" i="9"/>
  <c r="L1980" i="9"/>
  <c r="F1980" i="9"/>
  <c r="M1979" i="9"/>
  <c r="F1979" i="9"/>
  <c r="L1978" i="9"/>
  <c r="F1978" i="9"/>
  <c r="M1977" i="9"/>
  <c r="F1977" i="9"/>
  <c r="L1976" i="9"/>
  <c r="F1976" i="9"/>
  <c r="M1975" i="9"/>
  <c r="F1975" i="9"/>
  <c r="L1974" i="9"/>
  <c r="F1974" i="9"/>
  <c r="M1973" i="9"/>
  <c r="F1973" i="9"/>
  <c r="L1972" i="9"/>
  <c r="F1972" i="9"/>
  <c r="M1971" i="9"/>
  <c r="F1971" i="9"/>
  <c r="L1970" i="9"/>
  <c r="F1970" i="9"/>
  <c r="M1969" i="9"/>
  <c r="F1969" i="9"/>
  <c r="L1968" i="9"/>
  <c r="F1968" i="9"/>
  <c r="M1967" i="9"/>
  <c r="F1967" i="9"/>
  <c r="L1966" i="9"/>
  <c r="F1966" i="9"/>
  <c r="M1965" i="9"/>
  <c r="F1965" i="9"/>
  <c r="L1964" i="9"/>
  <c r="F1964" i="9"/>
  <c r="M1963" i="9"/>
  <c r="F1963" i="9"/>
  <c r="L1962" i="9"/>
  <c r="F1962" i="9"/>
  <c r="M1961" i="9"/>
  <c r="F1961" i="9"/>
  <c r="L1960" i="9"/>
  <c r="F1960" i="9"/>
  <c r="M1959" i="9"/>
  <c r="F1959" i="9"/>
  <c r="L1958" i="9"/>
  <c r="F1958" i="9"/>
  <c r="M1957" i="9"/>
  <c r="F1957" i="9"/>
  <c r="L1956" i="9"/>
  <c r="F1956" i="9"/>
  <c r="M1955" i="9"/>
  <c r="F1955" i="9"/>
  <c r="L1954" i="9"/>
  <c r="F1954" i="9"/>
  <c r="M1953" i="9"/>
  <c r="F1953" i="9"/>
  <c r="L1952" i="9"/>
  <c r="F1952" i="9"/>
  <c r="M1951" i="9"/>
  <c r="F1951" i="9"/>
  <c r="L1950" i="9"/>
  <c r="F1950" i="9"/>
  <c r="M1949" i="9"/>
  <c r="F1949" i="9"/>
  <c r="L1948" i="9"/>
  <c r="F1948" i="9"/>
  <c r="M1947" i="9"/>
  <c r="F1947" i="9"/>
  <c r="L1946" i="9"/>
  <c r="F1946" i="9"/>
  <c r="M1945" i="9"/>
  <c r="F1945" i="9"/>
  <c r="L1944" i="9"/>
  <c r="F1944" i="9"/>
  <c r="M1943" i="9"/>
  <c r="F1943" i="9"/>
  <c r="L1942" i="9"/>
  <c r="F1942" i="9"/>
  <c r="M1941" i="9"/>
  <c r="F1941" i="9"/>
  <c r="L1940" i="9"/>
  <c r="F1940" i="9"/>
  <c r="M1939" i="9"/>
  <c r="F1939" i="9"/>
  <c r="L1938" i="9"/>
  <c r="F1938" i="9"/>
  <c r="M1937" i="9"/>
  <c r="F1937" i="9"/>
  <c r="L1936" i="9"/>
  <c r="F1936" i="9"/>
  <c r="M1935" i="9"/>
  <c r="F1935" i="9"/>
  <c r="L1934" i="9"/>
  <c r="F1934" i="9"/>
  <c r="M1933" i="9"/>
  <c r="F1933" i="9"/>
  <c r="L1932" i="9"/>
  <c r="F1932" i="9"/>
  <c r="M1931" i="9"/>
  <c r="F1931" i="9"/>
  <c r="L1930" i="9"/>
  <c r="F1930" i="9"/>
  <c r="M1929" i="9"/>
  <c r="F1929" i="9"/>
  <c r="L1928" i="9"/>
  <c r="F1928" i="9"/>
  <c r="M1927" i="9"/>
  <c r="F1927" i="9"/>
  <c r="L1926" i="9"/>
  <c r="F1926" i="9"/>
  <c r="M1925" i="9"/>
  <c r="F1925" i="9"/>
  <c r="L1924" i="9"/>
  <c r="F1924" i="9"/>
  <c r="M1923" i="9"/>
  <c r="F1923" i="9"/>
  <c r="L1922" i="9"/>
  <c r="F1922" i="9"/>
  <c r="M1921" i="9"/>
  <c r="F1921" i="9"/>
  <c r="L1920" i="9"/>
  <c r="F1920" i="9"/>
  <c r="M1919" i="9"/>
  <c r="F1919" i="9"/>
  <c r="L1918" i="9"/>
  <c r="F1918" i="9"/>
  <c r="M1917" i="9"/>
  <c r="F1917" i="9"/>
  <c r="L1916" i="9"/>
  <c r="F1916" i="9"/>
  <c r="M1915" i="9"/>
  <c r="F1915" i="9"/>
  <c r="L1914" i="9"/>
  <c r="F1914" i="9"/>
  <c r="M1913" i="9"/>
  <c r="F1913" i="9"/>
  <c r="L1912" i="9"/>
  <c r="F1912" i="9"/>
  <c r="M1911" i="9"/>
  <c r="F1911" i="9"/>
  <c r="L1910" i="9"/>
  <c r="F1910" i="9"/>
  <c r="M1909" i="9"/>
  <c r="F1909" i="9"/>
  <c r="L1908" i="9"/>
  <c r="F1908" i="9"/>
  <c r="M1907" i="9"/>
  <c r="F1907" i="9"/>
  <c r="L1906" i="9"/>
  <c r="F1906" i="9"/>
  <c r="M1905" i="9"/>
  <c r="F1905" i="9"/>
  <c r="L1904" i="9"/>
  <c r="F1904" i="9"/>
  <c r="M1903" i="9"/>
  <c r="F1903" i="9"/>
  <c r="L1902" i="9"/>
  <c r="F1902" i="9"/>
  <c r="M1901" i="9"/>
  <c r="F1901" i="9"/>
  <c r="L1900" i="9"/>
  <c r="F1900" i="9"/>
  <c r="M1899" i="9"/>
  <c r="F1899" i="9"/>
  <c r="L1898" i="9"/>
  <c r="F1898" i="9"/>
  <c r="M1897" i="9"/>
  <c r="F1897" i="9"/>
  <c r="L1896" i="9"/>
  <c r="F1896" i="9"/>
  <c r="M1895" i="9"/>
  <c r="F1895" i="9"/>
  <c r="L1894" i="9"/>
  <c r="F1894" i="9"/>
  <c r="M1893" i="9"/>
  <c r="F1893" i="9"/>
  <c r="L1892" i="9"/>
  <c r="F1892" i="9"/>
  <c r="M1891" i="9"/>
  <c r="F1891" i="9"/>
  <c r="L1890" i="9"/>
  <c r="F1890" i="9"/>
  <c r="M1889" i="9"/>
  <c r="F1889" i="9"/>
  <c r="L1888" i="9"/>
  <c r="F1888" i="9"/>
  <c r="M1887" i="9"/>
  <c r="F1887" i="9"/>
  <c r="L1886" i="9"/>
  <c r="F1886" i="9"/>
  <c r="M1885" i="9"/>
  <c r="F1885" i="9"/>
  <c r="L1884" i="9"/>
  <c r="F1884" i="9"/>
  <c r="M1883" i="9"/>
  <c r="F1883" i="9"/>
  <c r="L1882" i="9"/>
  <c r="F1882" i="9"/>
  <c r="M1881" i="9"/>
  <c r="F1881" i="9"/>
  <c r="L1880" i="9"/>
  <c r="F1880" i="9"/>
  <c r="M1879" i="9"/>
  <c r="F1879" i="9"/>
  <c r="L1878" i="9"/>
  <c r="F1878" i="9"/>
  <c r="M1877" i="9"/>
  <c r="F1877" i="9"/>
  <c r="L1876" i="9"/>
  <c r="F1876" i="9"/>
  <c r="M1875" i="9"/>
  <c r="F1875" i="9"/>
  <c r="L1874" i="9"/>
  <c r="F1874" i="9"/>
  <c r="M1873" i="9"/>
  <c r="F1873" i="9"/>
  <c r="M1872" i="9"/>
  <c r="F1872" i="9"/>
  <c r="L1871" i="9"/>
  <c r="F1871" i="9"/>
  <c r="M1870" i="9"/>
  <c r="F1870" i="9"/>
  <c r="L1869" i="9"/>
  <c r="F1869" i="9"/>
  <c r="M1868" i="9"/>
  <c r="F1868" i="9"/>
  <c r="L1867" i="9"/>
  <c r="F1867" i="9"/>
  <c r="M1866" i="9"/>
  <c r="F1866" i="9"/>
  <c r="L1865" i="9"/>
  <c r="F1865" i="9"/>
  <c r="M1864" i="9"/>
  <c r="F1864" i="9"/>
  <c r="L1863" i="9"/>
  <c r="F1863" i="9"/>
  <c r="M1862" i="9"/>
  <c r="F1862" i="9"/>
  <c r="L1861" i="9"/>
  <c r="F1861" i="9"/>
  <c r="M1860" i="9"/>
  <c r="F1860" i="9"/>
  <c r="L1859" i="9"/>
  <c r="F1859" i="9"/>
  <c r="M1858" i="9"/>
  <c r="F1858" i="9"/>
  <c r="L1857" i="9"/>
  <c r="F1857" i="9"/>
  <c r="M1856" i="9"/>
  <c r="F1856" i="9"/>
  <c r="L1855" i="9"/>
  <c r="F1855" i="9"/>
  <c r="M1854" i="9"/>
  <c r="F1854" i="9"/>
  <c r="L1853" i="9"/>
  <c r="F1853" i="9"/>
  <c r="M1852" i="9"/>
  <c r="F1852" i="9"/>
  <c r="L1851" i="9"/>
  <c r="F1851" i="9"/>
  <c r="M1850" i="9"/>
  <c r="F1850" i="9"/>
  <c r="L1849" i="9"/>
  <c r="F1849" i="9"/>
  <c r="M1848" i="9"/>
  <c r="F1848" i="9"/>
  <c r="L1847" i="9"/>
  <c r="F1847" i="9"/>
  <c r="M1846" i="9"/>
  <c r="F1846" i="9"/>
  <c r="L1845" i="9"/>
  <c r="F1845" i="9"/>
  <c r="M1844" i="9"/>
  <c r="F1844" i="9"/>
  <c r="L1843" i="9"/>
  <c r="F1843" i="9"/>
  <c r="M1842" i="9"/>
  <c r="F1842" i="9"/>
  <c r="L1841" i="9"/>
  <c r="F1841" i="9"/>
  <c r="M1840" i="9"/>
  <c r="F1840" i="9"/>
  <c r="L1839" i="9"/>
  <c r="F1839" i="9"/>
  <c r="M1838" i="9"/>
  <c r="F1838" i="9"/>
  <c r="L1837" i="9"/>
  <c r="F1837" i="9"/>
  <c r="M1836" i="9"/>
  <c r="F1836" i="9"/>
  <c r="L1835" i="9"/>
  <c r="F1835" i="9"/>
  <c r="M1834" i="9"/>
  <c r="F1834" i="9"/>
  <c r="L1833" i="9"/>
  <c r="F1833" i="9"/>
  <c r="M1832" i="9"/>
  <c r="F1832" i="9"/>
  <c r="L1831" i="9"/>
  <c r="F1831" i="9"/>
  <c r="M1830" i="9"/>
  <c r="F1830" i="9"/>
  <c r="L1829" i="9"/>
  <c r="F1829" i="9"/>
  <c r="M1828" i="9"/>
  <c r="F1828" i="9"/>
  <c r="L1827" i="9"/>
  <c r="F1827" i="9"/>
  <c r="M1826" i="9"/>
  <c r="F1826" i="9"/>
  <c r="L1825" i="9"/>
  <c r="F1825" i="9"/>
  <c r="M1824" i="9"/>
  <c r="F1824" i="9"/>
  <c r="L1823" i="9"/>
  <c r="F1823" i="9"/>
  <c r="M1822" i="9"/>
  <c r="F1822" i="9"/>
  <c r="L1821" i="9"/>
  <c r="F1821" i="9"/>
  <c r="M1820" i="9"/>
  <c r="F1820" i="9"/>
  <c r="L1819" i="9"/>
  <c r="F1819" i="9"/>
  <c r="M1818" i="9"/>
  <c r="F1818" i="9"/>
  <c r="L1817" i="9"/>
  <c r="F1817" i="9"/>
  <c r="M1816" i="9"/>
  <c r="F1816" i="9"/>
  <c r="L1815" i="9"/>
  <c r="F1815" i="9"/>
  <c r="M1814" i="9"/>
  <c r="F1814" i="9"/>
  <c r="L1813" i="9"/>
  <c r="F1813" i="9"/>
  <c r="M1812" i="9"/>
  <c r="F1812" i="9"/>
  <c r="L1811" i="9"/>
  <c r="F1811" i="9"/>
  <c r="M1810" i="9"/>
  <c r="F1810" i="9"/>
  <c r="L1809" i="9"/>
  <c r="F1809" i="9"/>
  <c r="M1808" i="9"/>
  <c r="F1808" i="9"/>
  <c r="L1807" i="9"/>
  <c r="F1807" i="9"/>
  <c r="M1806" i="9"/>
  <c r="F1806" i="9"/>
  <c r="L1805" i="9"/>
  <c r="F1805" i="9"/>
  <c r="M1804" i="9"/>
  <c r="F1804" i="9"/>
  <c r="L1803" i="9"/>
  <c r="F1803" i="9"/>
  <c r="M1802" i="9"/>
  <c r="F1802" i="9"/>
  <c r="L1801" i="9"/>
  <c r="F1801" i="9"/>
  <c r="M1800" i="9"/>
  <c r="F1800" i="9"/>
  <c r="L1799" i="9"/>
  <c r="F1799" i="9"/>
  <c r="M1798" i="9"/>
  <c r="F1798" i="9"/>
  <c r="L1797" i="9"/>
  <c r="F1797" i="9"/>
  <c r="M1796" i="9"/>
  <c r="F1796" i="9"/>
  <c r="L1795" i="9"/>
  <c r="F1795" i="9"/>
  <c r="M1794" i="9"/>
  <c r="F1794" i="9"/>
  <c r="L1793" i="9"/>
  <c r="F1793" i="9"/>
  <c r="M1792" i="9"/>
  <c r="F1792" i="9"/>
  <c r="L1791" i="9"/>
  <c r="F1791" i="9"/>
  <c r="M1790" i="9"/>
  <c r="F1790" i="9"/>
  <c r="L1789" i="9"/>
  <c r="F1789" i="9"/>
  <c r="M1788" i="9"/>
  <c r="F1788" i="9"/>
  <c r="L1787" i="9"/>
  <c r="F1787" i="9"/>
  <c r="M1786" i="9"/>
  <c r="F1786" i="9"/>
  <c r="L1785" i="9"/>
  <c r="F1785" i="9"/>
  <c r="M1784" i="9"/>
  <c r="F1784" i="9"/>
  <c r="L1783" i="9"/>
  <c r="F1783" i="9"/>
  <c r="M1782" i="9"/>
  <c r="F1782" i="9"/>
  <c r="L1781" i="9"/>
  <c r="F1781" i="9"/>
  <c r="M1780" i="9"/>
  <c r="F1780" i="9"/>
  <c r="L1779" i="9"/>
  <c r="F1779" i="9"/>
  <c r="M1778" i="9"/>
  <c r="F1778" i="9"/>
  <c r="L1777" i="9"/>
  <c r="F1777" i="9"/>
  <c r="M1776" i="9"/>
  <c r="F1776" i="9"/>
  <c r="L1775" i="9"/>
  <c r="F1775" i="9"/>
  <c r="M1774" i="9"/>
  <c r="F1774" i="9"/>
  <c r="L1773" i="9"/>
  <c r="F1773" i="9"/>
  <c r="M1772" i="9"/>
  <c r="F1772" i="9"/>
  <c r="L1771" i="9"/>
  <c r="F1771" i="9"/>
  <c r="M1770" i="9"/>
  <c r="F1770" i="9"/>
  <c r="L1769" i="9"/>
  <c r="F1769" i="9"/>
  <c r="M1768" i="9"/>
  <c r="F1768" i="9"/>
  <c r="L1767" i="9"/>
  <c r="F1767" i="9"/>
  <c r="M1766" i="9"/>
  <c r="F1766" i="9"/>
  <c r="L1765" i="9"/>
  <c r="F1765" i="9"/>
  <c r="M1764" i="9"/>
  <c r="F1764" i="9"/>
  <c r="L1763" i="9"/>
  <c r="F1763" i="9"/>
  <c r="M1762" i="9"/>
  <c r="F1762" i="9"/>
  <c r="L1761" i="9"/>
  <c r="F1761" i="9"/>
  <c r="M1760" i="9"/>
  <c r="F1760" i="9"/>
  <c r="L1759" i="9"/>
  <c r="F1759" i="9"/>
  <c r="M1758" i="9"/>
  <c r="F1758" i="9"/>
  <c r="L1757" i="9"/>
  <c r="F1757" i="9"/>
  <c r="M1756" i="9"/>
  <c r="F1756" i="9"/>
  <c r="L1755" i="9"/>
  <c r="F1755" i="9"/>
  <c r="M1754" i="9"/>
  <c r="F1754" i="9"/>
  <c r="L1753" i="9"/>
  <c r="F1753" i="9"/>
  <c r="M1752" i="9"/>
  <c r="F1752" i="9"/>
  <c r="L1751" i="9"/>
  <c r="F1751" i="9"/>
  <c r="M1750" i="9"/>
  <c r="F1750" i="9"/>
  <c r="L1749" i="9"/>
  <c r="F1749" i="9"/>
  <c r="M1748" i="9"/>
  <c r="F1748" i="9"/>
  <c r="L1747" i="9"/>
  <c r="F1747" i="9"/>
  <c r="M2135" i="9"/>
  <c r="I2134" i="9"/>
  <c r="J2134" i="9" s="1"/>
  <c r="M2131" i="9"/>
  <c r="I2130" i="9"/>
  <c r="J2130" i="9" s="1"/>
  <c r="M2127" i="9"/>
  <c r="I2126" i="9"/>
  <c r="J2126" i="9" s="1"/>
  <c r="I2124" i="9"/>
  <c r="J2124" i="9" s="1"/>
  <c r="I2123" i="9"/>
  <c r="J2123" i="9" s="1"/>
  <c r="L2122" i="9"/>
  <c r="L2121" i="9"/>
  <c r="E2121" i="9"/>
  <c r="F2120" i="9"/>
  <c r="I2119" i="9"/>
  <c r="J2119" i="9" s="1"/>
  <c r="L2118" i="9"/>
  <c r="L2117" i="9"/>
  <c r="E2117" i="9"/>
  <c r="F2116" i="9"/>
  <c r="I2115" i="9"/>
  <c r="J2115" i="9" s="1"/>
  <c r="L2114" i="9"/>
  <c r="L2113" i="9"/>
  <c r="E2113" i="9"/>
  <c r="F2112" i="9"/>
  <c r="I2111" i="9"/>
  <c r="J2111" i="9" s="1"/>
  <c r="L2110" i="9"/>
  <c r="L2109" i="9"/>
  <c r="E2109" i="9"/>
  <c r="F2108" i="9"/>
  <c r="I2107" i="9"/>
  <c r="J2107" i="9" s="1"/>
  <c r="L2106" i="9"/>
  <c r="L2105" i="9"/>
  <c r="E2105" i="9"/>
  <c r="F2104" i="9"/>
  <c r="I2103" i="9"/>
  <c r="J2103" i="9" s="1"/>
  <c r="L2102" i="9"/>
  <c r="L2101" i="9"/>
  <c r="E2101" i="9"/>
  <c r="F2100" i="9"/>
  <c r="I2099" i="9"/>
  <c r="J2099" i="9" s="1"/>
  <c r="L2098" i="9"/>
  <c r="L2097" i="9"/>
  <c r="E2097" i="9"/>
  <c r="F2096" i="9"/>
  <c r="I2095" i="9"/>
  <c r="J2095" i="9" s="1"/>
  <c r="L2094" i="9"/>
  <c r="L2093" i="9"/>
  <c r="E2093" i="9"/>
  <c r="F2092" i="9"/>
  <c r="I2091" i="9"/>
  <c r="J2091" i="9" s="1"/>
  <c r="L2090" i="9"/>
  <c r="L2089" i="9"/>
  <c r="E2089" i="9"/>
  <c r="F2088" i="9"/>
  <c r="I2087" i="9"/>
  <c r="J2087" i="9" s="1"/>
  <c r="L2086" i="9"/>
  <c r="L2085" i="9"/>
  <c r="E2085" i="9"/>
  <c r="F2084" i="9"/>
  <c r="I2083" i="9"/>
  <c r="J2083" i="9" s="1"/>
  <c r="L2082" i="9"/>
  <c r="L2081" i="9"/>
  <c r="E2081" i="9"/>
  <c r="F2080" i="9"/>
  <c r="I2079" i="9"/>
  <c r="J2079" i="9" s="1"/>
  <c r="L2078" i="9"/>
  <c r="L2077" i="9"/>
  <c r="E2077" i="9"/>
  <c r="F2076" i="9"/>
  <c r="I2075" i="9"/>
  <c r="J2075" i="9" s="1"/>
  <c r="L2074" i="9"/>
  <c r="L2073" i="9"/>
  <c r="E2073" i="9"/>
  <c r="F2072" i="9"/>
  <c r="I2071" i="9"/>
  <c r="J2071" i="9" s="1"/>
  <c r="L2070" i="9"/>
  <c r="L2069" i="9"/>
  <c r="E2069" i="9"/>
  <c r="F2068" i="9"/>
  <c r="I2067" i="9"/>
  <c r="J2067" i="9" s="1"/>
  <c r="L2066" i="9"/>
  <c r="L2065" i="9"/>
  <c r="E2065" i="9"/>
  <c r="F2064" i="9"/>
  <c r="I2063" i="9"/>
  <c r="J2063" i="9" s="1"/>
  <c r="L2062" i="9"/>
  <c r="L2061" i="9"/>
  <c r="E2061" i="9"/>
  <c r="F2060" i="9"/>
  <c r="I2059" i="9"/>
  <c r="J2059" i="9" s="1"/>
  <c r="L2058" i="9"/>
  <c r="L2057" i="9"/>
  <c r="E2057" i="9"/>
  <c r="F2056" i="9"/>
  <c r="I2055" i="9"/>
  <c r="J2055" i="9" s="1"/>
  <c r="L2054" i="9"/>
  <c r="L2053" i="9"/>
  <c r="E2053" i="9"/>
  <c r="F2052" i="9"/>
  <c r="I2051" i="9"/>
  <c r="J2051" i="9" s="1"/>
  <c r="L2050" i="9"/>
  <c r="L2049" i="9"/>
  <c r="E2049" i="9"/>
  <c r="F2048" i="9"/>
  <c r="I2047" i="9"/>
  <c r="J2047" i="9" s="1"/>
  <c r="L2046" i="9"/>
  <c r="L2045" i="9"/>
  <c r="E2045" i="9"/>
  <c r="F2044" i="9"/>
  <c r="I2043" i="9"/>
  <c r="J2043" i="9" s="1"/>
  <c r="L2042" i="9"/>
  <c r="L2041" i="9"/>
  <c r="E2041" i="9"/>
  <c r="F2040" i="9"/>
  <c r="I2039" i="9"/>
  <c r="J2039" i="9" s="1"/>
  <c r="L2038" i="9"/>
  <c r="M2037" i="9"/>
  <c r="E2037" i="9"/>
  <c r="M2036" i="9"/>
  <c r="F2036" i="9"/>
  <c r="I2035" i="9"/>
  <c r="J2035" i="9" s="1"/>
  <c r="K2034" i="9"/>
  <c r="M2033" i="9"/>
  <c r="E2033" i="9"/>
  <c r="M2032" i="9"/>
  <c r="F2032" i="9"/>
  <c r="I2031" i="9"/>
  <c r="J2031" i="9" s="1"/>
  <c r="K2030" i="9"/>
  <c r="M2029" i="9"/>
  <c r="E2029" i="9"/>
  <c r="M2028" i="9"/>
  <c r="F2028" i="9"/>
  <c r="I2027" i="9"/>
  <c r="J2027" i="9" s="1"/>
  <c r="K2026" i="9"/>
  <c r="M2025" i="9"/>
  <c r="E2025" i="9"/>
  <c r="M2024" i="9"/>
  <c r="F2024" i="9"/>
  <c r="I2023" i="9"/>
  <c r="J2023" i="9" s="1"/>
  <c r="K2022" i="9"/>
  <c r="M2021" i="9"/>
  <c r="E2021" i="9"/>
  <c r="M2020" i="9"/>
  <c r="F2020" i="9"/>
  <c r="I2019" i="9"/>
  <c r="J2019" i="9" s="1"/>
  <c r="K2018" i="9"/>
  <c r="M2017" i="9"/>
  <c r="E2017" i="9"/>
  <c r="M2016" i="9"/>
  <c r="F2016" i="9"/>
  <c r="I2015" i="9"/>
  <c r="J2015" i="9" s="1"/>
  <c r="K2014" i="9"/>
  <c r="M2013" i="9"/>
  <c r="E2013" i="9"/>
  <c r="M2012" i="9"/>
  <c r="F2012" i="9"/>
  <c r="I2011" i="9"/>
  <c r="J2011" i="9" s="1"/>
  <c r="K2010" i="9"/>
  <c r="M2009" i="9"/>
  <c r="E2009" i="9"/>
  <c r="M2008" i="9"/>
  <c r="F2008" i="9"/>
  <c r="I2007" i="9"/>
  <c r="J2007" i="9" s="1"/>
  <c r="K2006" i="9"/>
  <c r="M2005" i="9"/>
  <c r="E2005" i="9"/>
  <c r="M2004" i="9"/>
  <c r="F2004" i="9"/>
  <c r="I2003" i="9"/>
  <c r="J2003" i="9" s="1"/>
  <c r="K2002" i="9"/>
  <c r="M2001" i="9"/>
  <c r="E2001" i="9"/>
  <c r="M2000" i="9"/>
  <c r="F2000" i="9"/>
  <c r="I1999" i="9"/>
  <c r="J1999" i="9" s="1"/>
  <c r="K1998" i="9"/>
  <c r="M1997" i="9"/>
  <c r="E1997" i="9"/>
  <c r="M1996" i="9"/>
  <c r="F1996" i="9"/>
  <c r="L1995" i="9"/>
  <c r="E1995" i="9"/>
  <c r="K1994" i="9"/>
  <c r="E1994" i="9"/>
  <c r="L1993" i="9"/>
  <c r="E1993" i="9"/>
  <c r="K1992" i="9"/>
  <c r="E1992" i="9"/>
  <c r="L1991" i="9"/>
  <c r="E1991" i="9"/>
  <c r="K1990" i="9"/>
  <c r="E1990" i="9"/>
  <c r="L1989" i="9"/>
  <c r="E1989" i="9"/>
  <c r="K1988" i="9"/>
  <c r="E1988" i="9"/>
  <c r="L1987" i="9"/>
  <c r="E1987" i="9"/>
  <c r="K1986" i="9"/>
  <c r="E1986" i="9"/>
  <c r="L1985" i="9"/>
  <c r="E1985" i="9"/>
  <c r="K1984" i="9"/>
  <c r="E1984" i="9"/>
  <c r="L1983" i="9"/>
  <c r="E1983" i="9"/>
  <c r="K1982" i="9"/>
  <c r="E1982" i="9"/>
  <c r="L1981" i="9"/>
  <c r="E1981" i="9"/>
  <c r="K1980" i="9"/>
  <c r="E1980" i="9"/>
  <c r="L1979" i="9"/>
  <c r="E1979" i="9"/>
  <c r="K1978" i="9"/>
  <c r="E1978" i="9"/>
  <c r="L1977" i="9"/>
  <c r="E1977" i="9"/>
  <c r="K1976" i="9"/>
  <c r="E1976" i="9"/>
  <c r="L1975" i="9"/>
  <c r="E1975" i="9"/>
  <c r="K1974" i="9"/>
  <c r="E1974" i="9"/>
  <c r="L1973" i="9"/>
  <c r="E1973" i="9"/>
  <c r="K1972" i="9"/>
  <c r="E1972" i="9"/>
  <c r="L1971" i="9"/>
  <c r="E1971" i="9"/>
  <c r="K1970" i="9"/>
  <c r="E1970" i="9"/>
  <c r="L1969" i="9"/>
  <c r="E1969" i="9"/>
  <c r="K1968" i="9"/>
  <c r="E1968" i="9"/>
  <c r="L1967" i="9"/>
  <c r="E1967" i="9"/>
  <c r="K1966" i="9"/>
  <c r="E1966" i="9"/>
  <c r="L1965" i="9"/>
  <c r="E1965" i="9"/>
  <c r="K1964" i="9"/>
  <c r="E1964" i="9"/>
  <c r="L1963" i="9"/>
  <c r="E1963" i="9"/>
  <c r="K1962" i="9"/>
  <c r="E1962" i="9"/>
  <c r="L1961" i="9"/>
  <c r="E1961" i="9"/>
  <c r="K1960" i="9"/>
  <c r="E1960" i="9"/>
  <c r="L1959" i="9"/>
  <c r="E1959" i="9"/>
  <c r="K1958" i="9"/>
  <c r="E1958" i="9"/>
  <c r="L1957" i="9"/>
  <c r="E1957" i="9"/>
  <c r="K1956" i="9"/>
  <c r="E1956" i="9"/>
  <c r="L1955" i="9"/>
  <c r="E1955" i="9"/>
  <c r="K1954" i="9"/>
  <c r="E1954" i="9"/>
  <c r="L1953" i="9"/>
  <c r="E1953" i="9"/>
  <c r="K1952" i="9"/>
  <c r="E1952" i="9"/>
  <c r="L1951" i="9"/>
  <c r="E1951" i="9"/>
  <c r="K1950" i="9"/>
  <c r="E1950" i="9"/>
  <c r="L1949" i="9"/>
  <c r="E1949" i="9"/>
  <c r="K1948" i="9"/>
  <c r="E1948" i="9"/>
  <c r="L1947" i="9"/>
  <c r="E1947" i="9"/>
  <c r="K1946" i="9"/>
  <c r="E1946" i="9"/>
  <c r="L1945" i="9"/>
  <c r="E1945" i="9"/>
  <c r="K1944" i="9"/>
  <c r="E1944" i="9"/>
  <c r="L1943" i="9"/>
  <c r="E1943" i="9"/>
  <c r="K1942" i="9"/>
  <c r="E1942" i="9"/>
  <c r="L1941" i="9"/>
  <c r="E1941" i="9"/>
  <c r="K1940" i="9"/>
  <c r="E1940" i="9"/>
  <c r="L1939" i="9"/>
  <c r="E1939" i="9"/>
  <c r="K1938" i="9"/>
  <c r="E1938" i="9"/>
  <c r="L1937" i="9"/>
  <c r="E1937" i="9"/>
  <c r="K1936" i="9"/>
  <c r="E1936" i="9"/>
  <c r="L1935" i="9"/>
  <c r="E1935" i="9"/>
  <c r="K1934" i="9"/>
  <c r="E1934" i="9"/>
  <c r="L1933" i="9"/>
  <c r="E1933" i="9"/>
  <c r="K1932" i="9"/>
  <c r="E1932" i="9"/>
  <c r="L1931" i="9"/>
  <c r="E1931" i="9"/>
  <c r="K1930" i="9"/>
  <c r="E1930" i="9"/>
  <c r="L1929" i="9"/>
  <c r="E1929" i="9"/>
  <c r="K1928" i="9"/>
  <c r="E1928" i="9"/>
  <c r="L1927" i="9"/>
  <c r="E1927" i="9"/>
  <c r="K1926" i="9"/>
  <c r="E1926" i="9"/>
  <c r="L1925" i="9"/>
  <c r="E1925" i="9"/>
  <c r="K1924" i="9"/>
  <c r="E1924" i="9"/>
  <c r="L1923" i="9"/>
  <c r="E1923" i="9"/>
  <c r="K1922" i="9"/>
  <c r="E1922" i="9"/>
  <c r="L1921" i="9"/>
  <c r="E1921" i="9"/>
  <c r="K1920" i="9"/>
  <c r="E1920" i="9"/>
  <c r="L1919" i="9"/>
  <c r="E1919" i="9"/>
  <c r="K1918" i="9"/>
  <c r="E1918" i="9"/>
  <c r="L1917" i="9"/>
  <c r="E1917" i="9"/>
  <c r="K1916" i="9"/>
  <c r="E1916" i="9"/>
  <c r="L1915" i="9"/>
  <c r="E1915" i="9"/>
  <c r="K1914" i="9"/>
  <c r="E1914" i="9"/>
  <c r="L1913" i="9"/>
  <c r="E1913" i="9"/>
  <c r="K1912" i="9"/>
  <c r="E1912" i="9"/>
  <c r="L1911" i="9"/>
  <c r="E1911" i="9"/>
  <c r="K1910" i="9"/>
  <c r="E1910" i="9"/>
  <c r="L1909" i="9"/>
  <c r="E1909" i="9"/>
  <c r="K1908" i="9"/>
  <c r="E1908" i="9"/>
  <c r="L1907" i="9"/>
  <c r="E1907" i="9"/>
  <c r="K1906" i="9"/>
  <c r="E1906" i="9"/>
  <c r="L1905" i="9"/>
  <c r="E1905" i="9"/>
  <c r="K1904" i="9"/>
  <c r="E1904" i="9"/>
  <c r="L1903" i="9"/>
  <c r="E1903" i="9"/>
  <c r="K1902" i="9"/>
  <c r="E1902" i="9"/>
  <c r="L1901" i="9"/>
  <c r="E1901" i="9"/>
  <c r="K1900" i="9"/>
  <c r="E1900" i="9"/>
  <c r="L1899" i="9"/>
  <c r="E1899" i="9"/>
  <c r="K1898" i="9"/>
  <c r="E1898" i="9"/>
  <c r="L1897" i="9"/>
  <c r="E1897" i="9"/>
  <c r="K1896" i="9"/>
  <c r="E1896" i="9"/>
  <c r="L1895" i="9"/>
  <c r="E1895" i="9"/>
  <c r="K1894" i="9"/>
  <c r="E1894" i="9"/>
  <c r="L1893" i="9"/>
  <c r="E1893" i="9"/>
  <c r="K1892" i="9"/>
  <c r="E1892" i="9"/>
  <c r="L1891" i="9"/>
  <c r="E1891" i="9"/>
  <c r="K1890" i="9"/>
  <c r="E1890" i="9"/>
  <c r="L1889" i="9"/>
  <c r="E1889" i="9"/>
  <c r="K1888" i="9"/>
  <c r="E1888" i="9"/>
  <c r="L1887" i="9"/>
  <c r="E1887" i="9"/>
  <c r="K1886" i="9"/>
  <c r="E1886" i="9"/>
  <c r="L1885" i="9"/>
  <c r="E1885" i="9"/>
  <c r="K1884" i="9"/>
  <c r="E1884" i="9"/>
  <c r="L1883" i="9"/>
  <c r="E1883" i="9"/>
  <c r="K1882" i="9"/>
  <c r="E1882" i="9"/>
  <c r="L1881" i="9"/>
  <c r="E1881" i="9"/>
  <c r="K1880" i="9"/>
  <c r="E1880" i="9"/>
  <c r="L1879" i="9"/>
  <c r="E1879" i="9"/>
  <c r="K1878" i="9"/>
  <c r="E1878" i="9"/>
  <c r="L1877" i="9"/>
  <c r="E1877" i="9"/>
  <c r="K1876" i="9"/>
  <c r="E1876" i="9"/>
  <c r="L1875" i="9"/>
  <c r="E1875" i="9"/>
  <c r="K1874" i="9"/>
  <c r="E1874" i="9"/>
  <c r="L1873" i="9"/>
  <c r="E1873" i="9"/>
  <c r="L1872" i="9"/>
  <c r="E1872" i="9"/>
  <c r="K1871" i="9"/>
  <c r="E1871" i="9"/>
  <c r="L1870" i="9"/>
  <c r="E1870" i="9"/>
  <c r="K1869" i="9"/>
  <c r="E1869" i="9"/>
  <c r="L1868" i="9"/>
  <c r="E1868" i="9"/>
  <c r="K1867" i="9"/>
  <c r="E1867" i="9"/>
  <c r="L1866" i="9"/>
  <c r="E1866" i="9"/>
  <c r="K1865" i="9"/>
  <c r="E1865" i="9"/>
  <c r="L1864" i="9"/>
  <c r="E1864" i="9"/>
  <c r="K1863" i="9"/>
  <c r="E1863" i="9"/>
  <c r="L1862" i="9"/>
  <c r="E1862" i="9"/>
  <c r="K1861" i="9"/>
  <c r="E1861" i="9"/>
  <c r="L1860" i="9"/>
  <c r="E1860" i="9"/>
  <c r="K1859" i="9"/>
  <c r="E1859" i="9"/>
  <c r="L1858" i="9"/>
  <c r="E1858" i="9"/>
  <c r="K1857" i="9"/>
  <c r="E1857" i="9"/>
  <c r="L1856" i="9"/>
  <c r="E1856" i="9"/>
  <c r="K1855" i="9"/>
  <c r="E1855" i="9"/>
  <c r="L1854" i="9"/>
  <c r="E1854" i="9"/>
  <c r="K1853" i="9"/>
  <c r="E1853" i="9"/>
  <c r="L1852" i="9"/>
  <c r="E1852" i="9"/>
  <c r="K1851" i="9"/>
  <c r="E1851" i="9"/>
  <c r="L1850" i="9"/>
  <c r="E1850" i="9"/>
  <c r="K1849" i="9"/>
  <c r="E1849" i="9"/>
  <c r="L1848" i="9"/>
  <c r="E1848" i="9"/>
  <c r="K1847" i="9"/>
  <c r="E1847" i="9"/>
  <c r="L1846" i="9"/>
  <c r="E1846" i="9"/>
  <c r="K1845" i="9"/>
  <c r="E1845" i="9"/>
  <c r="L1844" i="9"/>
  <c r="E1844" i="9"/>
  <c r="K1843" i="9"/>
  <c r="E1843" i="9"/>
  <c r="L1842" i="9"/>
  <c r="E1842" i="9"/>
  <c r="K1841" i="9"/>
  <c r="E1841" i="9"/>
  <c r="L1840" i="9"/>
  <c r="E1840" i="9"/>
  <c r="K1839" i="9"/>
  <c r="E1839" i="9"/>
  <c r="L1838" i="9"/>
  <c r="E1838" i="9"/>
  <c r="K1837" i="9"/>
  <c r="E1837" i="9"/>
  <c r="L1836" i="9"/>
  <c r="E1836" i="9"/>
  <c r="K1835" i="9"/>
  <c r="E1835" i="9"/>
  <c r="L1834" i="9"/>
  <c r="E1834" i="9"/>
  <c r="K1833" i="9"/>
  <c r="E1833" i="9"/>
  <c r="L1832" i="9"/>
  <c r="E1832" i="9"/>
  <c r="K1831" i="9"/>
  <c r="E1831" i="9"/>
  <c r="L1830" i="9"/>
  <c r="E1830" i="9"/>
  <c r="K1829" i="9"/>
  <c r="E1829" i="9"/>
  <c r="L1828" i="9"/>
  <c r="E1828" i="9"/>
  <c r="K1827" i="9"/>
  <c r="E1827" i="9"/>
  <c r="L1826" i="9"/>
  <c r="E1826" i="9"/>
  <c r="K1825" i="9"/>
  <c r="E1825" i="9"/>
  <c r="L1824" i="9"/>
  <c r="E1824" i="9"/>
  <c r="K1823" i="9"/>
  <c r="E1823" i="9"/>
  <c r="L1822" i="9"/>
  <c r="E1822" i="9"/>
  <c r="K1821" i="9"/>
  <c r="E1821" i="9"/>
  <c r="L1820" i="9"/>
  <c r="E1820" i="9"/>
  <c r="K1819" i="9"/>
  <c r="E1819" i="9"/>
  <c r="L1818" i="9"/>
  <c r="E1818" i="9"/>
  <c r="K1817" i="9"/>
  <c r="E1817" i="9"/>
  <c r="L1816" i="9"/>
  <c r="E1816" i="9"/>
  <c r="K1815" i="9"/>
  <c r="E1815" i="9"/>
  <c r="L1814" i="9"/>
  <c r="E1814" i="9"/>
  <c r="K1813" i="9"/>
  <c r="E1813" i="9"/>
  <c r="L1812" i="9"/>
  <c r="E1812" i="9"/>
  <c r="K1811" i="9"/>
  <c r="E1811" i="9"/>
  <c r="L1810" i="9"/>
  <c r="E1810" i="9"/>
  <c r="K1809" i="9"/>
  <c r="E1809" i="9"/>
  <c r="L1808" i="9"/>
  <c r="E1808" i="9"/>
  <c r="K1807" i="9"/>
  <c r="E1807" i="9"/>
  <c r="L1806" i="9"/>
  <c r="E1806" i="9"/>
  <c r="K1805" i="9"/>
  <c r="E1805" i="9"/>
  <c r="L1804" i="9"/>
  <c r="E1804" i="9"/>
  <c r="K1803" i="9"/>
  <c r="E1803" i="9"/>
  <c r="L1802" i="9"/>
  <c r="E1802" i="9"/>
  <c r="K1801" i="9"/>
  <c r="E1801" i="9"/>
  <c r="L1800" i="9"/>
  <c r="E1800" i="9"/>
  <c r="K1799" i="9"/>
  <c r="E1799" i="9"/>
  <c r="L1798" i="9"/>
  <c r="E1798" i="9"/>
  <c r="K1797" i="9"/>
  <c r="E1797" i="9"/>
  <c r="L1796" i="9"/>
  <c r="E1796" i="9"/>
  <c r="K1795" i="9"/>
  <c r="E1795" i="9"/>
  <c r="L1794" i="9"/>
  <c r="E1794" i="9"/>
  <c r="K1793" i="9"/>
  <c r="E1793" i="9"/>
  <c r="L1792" i="9"/>
  <c r="E1792" i="9"/>
  <c r="K1791" i="9"/>
  <c r="E1791" i="9"/>
  <c r="L1790" i="9"/>
  <c r="E1790" i="9"/>
  <c r="K1789" i="9"/>
  <c r="E1789" i="9"/>
  <c r="L1788" i="9"/>
  <c r="E1788" i="9"/>
  <c r="K1787" i="9"/>
  <c r="E1787" i="9"/>
  <c r="L1786" i="9"/>
  <c r="E1786" i="9"/>
  <c r="K1785" i="9"/>
  <c r="E1785" i="9"/>
  <c r="L1784" i="9"/>
  <c r="E1784" i="9"/>
  <c r="K1783" i="9"/>
  <c r="E1783" i="9"/>
  <c r="L1782" i="9"/>
  <c r="E1782" i="9"/>
  <c r="K1781" i="9"/>
  <c r="E1781" i="9"/>
  <c r="L1780" i="9"/>
  <c r="E1780" i="9"/>
  <c r="K1779" i="9"/>
  <c r="E1779" i="9"/>
  <c r="L1778" i="9"/>
  <c r="E1778" i="9"/>
  <c r="K1777" i="9"/>
  <c r="E1777" i="9"/>
  <c r="L1776" i="9"/>
  <c r="E1776" i="9"/>
  <c r="K1775" i="9"/>
  <c r="E1775" i="9"/>
  <c r="L1774" i="9"/>
  <c r="E1774" i="9"/>
  <c r="K1773" i="9"/>
  <c r="E1773" i="9"/>
  <c r="L1772" i="9"/>
  <c r="E1772" i="9"/>
  <c r="K1771" i="9"/>
  <c r="E1771" i="9"/>
  <c r="L1770" i="9"/>
  <c r="E1770" i="9"/>
  <c r="K1769" i="9"/>
  <c r="E1769" i="9"/>
  <c r="L1768" i="9"/>
  <c r="E1768" i="9"/>
  <c r="K1767" i="9"/>
  <c r="E1767" i="9"/>
  <c r="L1766" i="9"/>
  <c r="E1766" i="9"/>
  <c r="K1765" i="9"/>
  <c r="E1765" i="9"/>
  <c r="L1764" i="9"/>
  <c r="E1764" i="9"/>
  <c r="K1763" i="9"/>
  <c r="E1763" i="9"/>
  <c r="L1762" i="9"/>
  <c r="E1762" i="9"/>
  <c r="K1761" i="9"/>
  <c r="E1761" i="9"/>
  <c r="L1760" i="9"/>
  <c r="E1760" i="9"/>
  <c r="K1759" i="9"/>
  <c r="E1759" i="9"/>
  <c r="L1758" i="9"/>
  <c r="E1758" i="9"/>
  <c r="K1757" i="9"/>
  <c r="E1757" i="9"/>
  <c r="L1756" i="9"/>
  <c r="E1756" i="9"/>
  <c r="K1755" i="9"/>
  <c r="E1755" i="9"/>
  <c r="L1754" i="9"/>
  <c r="E1754" i="9"/>
  <c r="K1753" i="9"/>
  <c r="E1753" i="9"/>
  <c r="L1752" i="9"/>
  <c r="E1752" i="9"/>
  <c r="K1751" i="9"/>
  <c r="E1751" i="9"/>
  <c r="I2135" i="9"/>
  <c r="J2135" i="9" s="1"/>
  <c r="I2131" i="9"/>
  <c r="J2131" i="9" s="1"/>
  <c r="I2127" i="9"/>
  <c r="J2127" i="9" s="1"/>
  <c r="F2124" i="9"/>
  <c r="M2123" i="9"/>
  <c r="F2123" i="9"/>
  <c r="I2122" i="9"/>
  <c r="J2122" i="9" s="1"/>
  <c r="K2121" i="9"/>
  <c r="M2120" i="9"/>
  <c r="E2120" i="9"/>
  <c r="M2119" i="9"/>
  <c r="F2119" i="9"/>
  <c r="I2118" i="9"/>
  <c r="J2118" i="9" s="1"/>
  <c r="K2117" i="9"/>
  <c r="M2116" i="9"/>
  <c r="E2116" i="9"/>
  <c r="M2115" i="9"/>
  <c r="F2115" i="9"/>
  <c r="I2114" i="9"/>
  <c r="J2114" i="9" s="1"/>
  <c r="K2113" i="9"/>
  <c r="M2112" i="9"/>
  <c r="E2112" i="9"/>
  <c r="M2111" i="9"/>
  <c r="F2111" i="9"/>
  <c r="I2110" i="9"/>
  <c r="J2110" i="9" s="1"/>
  <c r="K2109" i="9"/>
  <c r="M2108" i="9"/>
  <c r="E2108" i="9"/>
  <c r="M2107" i="9"/>
  <c r="F2107" i="9"/>
  <c r="I2106" i="9"/>
  <c r="J2106" i="9" s="1"/>
  <c r="K2105" i="9"/>
  <c r="M2104" i="9"/>
  <c r="E2104" i="9"/>
  <c r="M2103" i="9"/>
  <c r="F2103" i="9"/>
  <c r="I2102" i="9"/>
  <c r="J2102" i="9" s="1"/>
  <c r="K2101" i="9"/>
  <c r="M2100" i="9"/>
  <c r="E2100" i="9"/>
  <c r="M2099" i="9"/>
  <c r="F2099" i="9"/>
  <c r="I2098" i="9"/>
  <c r="J2098" i="9" s="1"/>
  <c r="K2097" i="9"/>
  <c r="M2096" i="9"/>
  <c r="E2096" i="9"/>
  <c r="M2095" i="9"/>
  <c r="F2095" i="9"/>
  <c r="I2094" i="9"/>
  <c r="J2094" i="9" s="1"/>
  <c r="K2093" i="9"/>
  <c r="M2092" i="9"/>
  <c r="E2092" i="9"/>
  <c r="M2091" i="9"/>
  <c r="F2091" i="9"/>
  <c r="I2090" i="9"/>
  <c r="J2090" i="9" s="1"/>
  <c r="K2089" i="9"/>
  <c r="M2088" i="9"/>
  <c r="E2088" i="9"/>
  <c r="M2087" i="9"/>
  <c r="F2087" i="9"/>
  <c r="I2086" i="9"/>
  <c r="J2086" i="9" s="1"/>
  <c r="K2085" i="9"/>
  <c r="M2084" i="9"/>
  <c r="E2084" i="9"/>
  <c r="M2083" i="9"/>
  <c r="F2083" i="9"/>
  <c r="I2082" i="9"/>
  <c r="J2082" i="9" s="1"/>
  <c r="K2081" i="9"/>
  <c r="M2080" i="9"/>
  <c r="E2080" i="9"/>
  <c r="M2079" i="9"/>
  <c r="F2079" i="9"/>
  <c r="I2078" i="9"/>
  <c r="J2078" i="9" s="1"/>
  <c r="K2077" i="9"/>
  <c r="M2076" i="9"/>
  <c r="E2076" i="9"/>
  <c r="M2075" i="9"/>
  <c r="F2075" i="9"/>
  <c r="I2074" i="9"/>
  <c r="J2074" i="9" s="1"/>
  <c r="K2073" i="9"/>
  <c r="M2072" i="9"/>
  <c r="E2072" i="9"/>
  <c r="M2071" i="9"/>
  <c r="F2071" i="9"/>
  <c r="I2070" i="9"/>
  <c r="J2070" i="9" s="1"/>
  <c r="K2069" i="9"/>
  <c r="M2068" i="9"/>
  <c r="E2068" i="9"/>
  <c r="M2067" i="9"/>
  <c r="F2067" i="9"/>
  <c r="I2066" i="9"/>
  <c r="J2066" i="9" s="1"/>
  <c r="K2065" i="9"/>
  <c r="M2064" i="9"/>
  <c r="E2064" i="9"/>
  <c r="M2063" i="9"/>
  <c r="F2063" i="9"/>
  <c r="I2062" i="9"/>
  <c r="J2062" i="9" s="1"/>
  <c r="K2061" i="9"/>
  <c r="M2060" i="9"/>
  <c r="E2060" i="9"/>
  <c r="M2059" i="9"/>
  <c r="F2059" i="9"/>
  <c r="I2058" i="9"/>
  <c r="J2058" i="9" s="1"/>
  <c r="K2057" i="9"/>
  <c r="M2056" i="9"/>
  <c r="E2056" i="9"/>
  <c r="M2055" i="9"/>
  <c r="F2055" i="9"/>
  <c r="I2054" i="9"/>
  <c r="J2054" i="9" s="1"/>
  <c r="K2053" i="9"/>
  <c r="M2052" i="9"/>
  <c r="E2052" i="9"/>
  <c r="M2051" i="9"/>
  <c r="F2051" i="9"/>
  <c r="I2050" i="9"/>
  <c r="J2050" i="9" s="1"/>
  <c r="K2049" i="9"/>
  <c r="M2048" i="9"/>
  <c r="E2048" i="9"/>
  <c r="M2047" i="9"/>
  <c r="F2047" i="9"/>
  <c r="I2046" i="9"/>
  <c r="J2046" i="9" s="1"/>
  <c r="K2045" i="9"/>
  <c r="M2044" i="9"/>
  <c r="E2044" i="9"/>
  <c r="M2043" i="9"/>
  <c r="F2043" i="9"/>
  <c r="I2042" i="9"/>
  <c r="J2042" i="9" s="1"/>
  <c r="K2041" i="9"/>
  <c r="M2040" i="9"/>
  <c r="E2040" i="9"/>
  <c r="M2039" i="9"/>
  <c r="F2039" i="9"/>
  <c r="I2038" i="9"/>
  <c r="J2038" i="9" s="1"/>
  <c r="L2037" i="9"/>
  <c r="L2036" i="9"/>
  <c r="E2036" i="9"/>
  <c r="F2035" i="9"/>
  <c r="I2034" i="9"/>
  <c r="J2034" i="9" s="1"/>
  <c r="L2033" i="9"/>
  <c r="L2032" i="9"/>
  <c r="E2032" i="9"/>
  <c r="F2031" i="9"/>
  <c r="I2030" i="9"/>
  <c r="J2030" i="9" s="1"/>
  <c r="L2029" i="9"/>
  <c r="L2028" i="9"/>
  <c r="E2028" i="9"/>
  <c r="F2027" i="9"/>
  <c r="I2026" i="9"/>
  <c r="J2026" i="9" s="1"/>
  <c r="L2025" i="9"/>
  <c r="L2024" i="9"/>
  <c r="E2024" i="9"/>
  <c r="F2023" i="9"/>
  <c r="I2022" i="9"/>
  <c r="J2022" i="9" s="1"/>
  <c r="L2021" i="9"/>
  <c r="L2020" i="9"/>
  <c r="E2020" i="9"/>
  <c r="F2019" i="9"/>
  <c r="I2018" i="9"/>
  <c r="J2018" i="9" s="1"/>
  <c r="L2017" i="9"/>
  <c r="L2016" i="9"/>
  <c r="E2016" i="9"/>
  <c r="F2015" i="9"/>
  <c r="I2014" i="9"/>
  <c r="J2014" i="9" s="1"/>
  <c r="L2013" i="9"/>
  <c r="L2012" i="9"/>
  <c r="E2012" i="9"/>
  <c r="F2011" i="9"/>
  <c r="I2010" i="9"/>
  <c r="J2010" i="9" s="1"/>
  <c r="L2009" i="9"/>
  <c r="L2008" i="9"/>
  <c r="E2008" i="9"/>
  <c r="F2007" i="9"/>
  <c r="I2006" i="9"/>
  <c r="J2006" i="9" s="1"/>
  <c r="L2005" i="9"/>
  <c r="L2004" i="9"/>
  <c r="E2004" i="9"/>
  <c r="F2003" i="9"/>
  <c r="I2002" i="9"/>
  <c r="J2002" i="9" s="1"/>
  <c r="L2001" i="9"/>
  <c r="L2000" i="9"/>
  <c r="E2000" i="9"/>
  <c r="F1999" i="9"/>
  <c r="I1998" i="9"/>
  <c r="J1998" i="9" s="1"/>
  <c r="L1997" i="9"/>
  <c r="L1996" i="9"/>
  <c r="E1996" i="9"/>
  <c r="K1995" i="9"/>
  <c r="D1995" i="9"/>
  <c r="D1994" i="9"/>
  <c r="K1993" i="9"/>
  <c r="D1993" i="9"/>
  <c r="D1992" i="9"/>
  <c r="K1991" i="9"/>
  <c r="D1991" i="9"/>
  <c r="D1990" i="9"/>
  <c r="K1989" i="9"/>
  <c r="D1989" i="9"/>
  <c r="D1988" i="9"/>
  <c r="K1987" i="9"/>
  <c r="D1987" i="9"/>
  <c r="D1986" i="9"/>
  <c r="K1985" i="9"/>
  <c r="D1985" i="9"/>
  <c r="D1984" i="9"/>
  <c r="K1983" i="9"/>
  <c r="D1983" i="9"/>
  <c r="D1982" i="9"/>
  <c r="K1981" i="9"/>
  <c r="D1981" i="9"/>
  <c r="D1980" i="9"/>
  <c r="K1979" i="9"/>
  <c r="D1979" i="9"/>
  <c r="D1978" i="9"/>
  <c r="K1977" i="9"/>
  <c r="D1977" i="9"/>
  <c r="D1976" i="9"/>
  <c r="K1975" i="9"/>
  <c r="D1975" i="9"/>
  <c r="D1974" i="9"/>
  <c r="K1973" i="9"/>
  <c r="D1973" i="9"/>
  <c r="D1972" i="9"/>
  <c r="K1971" i="9"/>
  <c r="D1971" i="9"/>
  <c r="D1970" i="9"/>
  <c r="K1969" i="9"/>
  <c r="D1969" i="9"/>
  <c r="D1968" i="9"/>
  <c r="K1967" i="9"/>
  <c r="D1967" i="9"/>
  <c r="D1966" i="9"/>
  <c r="K1965" i="9"/>
  <c r="D1965" i="9"/>
  <c r="D1964" i="9"/>
  <c r="K1963" i="9"/>
  <c r="D1963" i="9"/>
  <c r="D1962" i="9"/>
  <c r="K1961" i="9"/>
  <c r="D1961" i="9"/>
  <c r="D1960" i="9"/>
  <c r="K1959" i="9"/>
  <c r="D1959" i="9"/>
  <c r="D1958" i="9"/>
  <c r="K1957" i="9"/>
  <c r="D1957" i="9"/>
  <c r="D1956" i="9"/>
  <c r="K1955" i="9"/>
  <c r="D1955" i="9"/>
  <c r="D1954" i="9"/>
  <c r="K1953" i="9"/>
  <c r="D1953" i="9"/>
  <c r="D1952" i="9"/>
  <c r="K1951" i="9"/>
  <c r="D1951" i="9"/>
  <c r="D1950" i="9"/>
  <c r="K1949" i="9"/>
  <c r="D1949" i="9"/>
  <c r="D1948" i="9"/>
  <c r="K1947" i="9"/>
  <c r="D1947" i="9"/>
  <c r="D1946" i="9"/>
  <c r="K1945" i="9"/>
  <c r="D1945" i="9"/>
  <c r="D1944" i="9"/>
  <c r="K1943" i="9"/>
  <c r="D1943" i="9"/>
  <c r="D1942" i="9"/>
  <c r="K1941" i="9"/>
  <c r="D1941" i="9"/>
  <c r="D1940" i="9"/>
  <c r="K1939" i="9"/>
  <c r="D1939" i="9"/>
  <c r="D1938" i="9"/>
  <c r="K1937" i="9"/>
  <c r="D1937" i="9"/>
  <c r="D1936" i="9"/>
  <c r="K1935" i="9"/>
  <c r="D1935" i="9"/>
  <c r="D1934" i="9"/>
  <c r="K1933" i="9"/>
  <c r="D1933" i="9"/>
  <c r="D1932" i="9"/>
  <c r="K1931" i="9"/>
  <c r="D1931" i="9"/>
  <c r="D1930" i="9"/>
  <c r="K1929" i="9"/>
  <c r="D1929" i="9"/>
  <c r="D1928" i="9"/>
  <c r="K1927" i="9"/>
  <c r="D1927" i="9"/>
  <c r="D1926" i="9"/>
  <c r="K1925" i="9"/>
  <c r="D1925" i="9"/>
  <c r="D1924" i="9"/>
  <c r="K1923" i="9"/>
  <c r="D1923" i="9"/>
  <c r="D1922" i="9"/>
  <c r="K1921" i="9"/>
  <c r="D1921" i="9"/>
  <c r="D1920" i="9"/>
  <c r="K1919" i="9"/>
  <c r="D1919" i="9"/>
  <c r="D1918" i="9"/>
  <c r="K1917" i="9"/>
  <c r="D1917" i="9"/>
  <c r="D1916" i="9"/>
  <c r="K1915" i="9"/>
  <c r="D1915" i="9"/>
  <c r="D1914" i="9"/>
  <c r="K1913" i="9"/>
  <c r="D1913" i="9"/>
  <c r="D1912" i="9"/>
  <c r="K1911" i="9"/>
  <c r="D1911" i="9"/>
  <c r="D1910" i="9"/>
  <c r="K1909" i="9"/>
  <c r="D1909" i="9"/>
  <c r="D1908" i="9"/>
  <c r="K1907" i="9"/>
  <c r="D1907" i="9"/>
  <c r="D1906" i="9"/>
  <c r="K1905" i="9"/>
  <c r="D1905" i="9"/>
  <c r="D1904" i="9"/>
  <c r="K1903" i="9"/>
  <c r="D1903" i="9"/>
  <c r="D1902" i="9"/>
  <c r="K1901" i="9"/>
  <c r="D1901" i="9"/>
  <c r="D1900" i="9"/>
  <c r="K1899" i="9"/>
  <c r="D1899" i="9"/>
  <c r="D1898" i="9"/>
  <c r="K1897" i="9"/>
  <c r="D1897" i="9"/>
  <c r="D1896" i="9"/>
  <c r="K1895" i="9"/>
  <c r="D1895" i="9"/>
  <c r="D1894" i="9"/>
  <c r="K1893" i="9"/>
  <c r="D1893" i="9"/>
  <c r="D1892" i="9"/>
  <c r="K1891" i="9"/>
  <c r="D1891" i="9"/>
  <c r="D1890" i="9"/>
  <c r="K1889" i="9"/>
  <c r="D1889" i="9"/>
  <c r="D1888" i="9"/>
  <c r="K1887" i="9"/>
  <c r="D1887" i="9"/>
  <c r="D1886" i="9"/>
  <c r="K1885" i="9"/>
  <c r="D1885" i="9"/>
  <c r="D1884" i="9"/>
  <c r="K1883" i="9"/>
  <c r="D1883" i="9"/>
  <c r="D1882" i="9"/>
  <c r="K1881" i="9"/>
  <c r="D1881" i="9"/>
  <c r="D1880" i="9"/>
  <c r="K1879" i="9"/>
  <c r="D1879" i="9"/>
  <c r="D1878" i="9"/>
  <c r="K1877" i="9"/>
  <c r="D1877" i="9"/>
  <c r="D1876" i="9"/>
  <c r="K1875" i="9"/>
  <c r="D1875" i="9"/>
  <c r="D1874" i="9"/>
  <c r="K1873" i="9"/>
  <c r="D1873" i="9"/>
  <c r="K1872" i="9"/>
  <c r="D1872" i="9"/>
  <c r="D1871" i="9"/>
  <c r="K1870" i="9"/>
  <c r="D1870" i="9"/>
  <c r="D1869" i="9"/>
  <c r="K1868" i="9"/>
  <c r="D1868" i="9"/>
  <c r="D1867" i="9"/>
  <c r="K1866" i="9"/>
  <c r="D1866" i="9"/>
  <c r="D1865" i="9"/>
  <c r="K1864" i="9"/>
  <c r="D1864" i="9"/>
  <c r="D1863" i="9"/>
  <c r="K1862" i="9"/>
  <c r="D1862" i="9"/>
  <c r="D1861" i="9"/>
  <c r="K1860" i="9"/>
  <c r="D1860" i="9"/>
  <c r="D1859" i="9"/>
  <c r="K1858" i="9"/>
  <c r="D1858" i="9"/>
  <c r="D1857" i="9"/>
  <c r="K1856" i="9"/>
  <c r="D1856" i="9"/>
  <c r="D1855" i="9"/>
  <c r="K1854" i="9"/>
  <c r="D1854" i="9"/>
  <c r="D1853" i="9"/>
  <c r="K1852" i="9"/>
  <c r="D1852" i="9"/>
  <c r="D1851" i="9"/>
  <c r="K1850" i="9"/>
  <c r="D1850" i="9"/>
  <c r="D1849" i="9"/>
  <c r="K1848" i="9"/>
  <c r="D1848" i="9"/>
  <c r="D1847" i="9"/>
  <c r="K1846" i="9"/>
  <c r="D1846" i="9"/>
  <c r="D1845" i="9"/>
  <c r="K1844" i="9"/>
  <c r="D1844" i="9"/>
  <c r="D1843" i="9"/>
  <c r="K1842" i="9"/>
  <c r="D1842" i="9"/>
  <c r="D1841" i="9"/>
  <c r="K1840" i="9"/>
  <c r="D1840" i="9"/>
  <c r="D1839" i="9"/>
  <c r="K1838" i="9"/>
  <c r="D1838" i="9"/>
  <c r="D1837" i="9"/>
  <c r="K1836" i="9"/>
  <c r="D1836" i="9"/>
  <c r="D1835" i="9"/>
  <c r="K1834" i="9"/>
  <c r="D1834" i="9"/>
  <c r="D1833" i="9"/>
  <c r="K1832" i="9"/>
  <c r="D1832" i="9"/>
  <c r="D1831" i="9"/>
  <c r="K1830" i="9"/>
  <c r="D1830" i="9"/>
  <c r="D1829" i="9"/>
  <c r="K1828" i="9"/>
  <c r="D1828" i="9"/>
  <c r="D1827" i="9"/>
  <c r="K1826" i="9"/>
  <c r="D1826" i="9"/>
  <c r="D1825" i="9"/>
  <c r="K1824" i="9"/>
  <c r="D1824" i="9"/>
  <c r="D1823" i="9"/>
  <c r="K1822" i="9"/>
  <c r="D1822" i="9"/>
  <c r="D1821" i="9"/>
  <c r="K1820" i="9"/>
  <c r="D1820" i="9"/>
  <c r="D1819" i="9"/>
  <c r="K1818" i="9"/>
  <c r="D1818" i="9"/>
  <c r="D1817" i="9"/>
  <c r="K1816" i="9"/>
  <c r="D1816" i="9"/>
  <c r="D1815" i="9"/>
  <c r="K1814" i="9"/>
  <c r="D1814" i="9"/>
  <c r="D1813" i="9"/>
  <c r="K1812" i="9"/>
  <c r="D1812" i="9"/>
  <c r="D1811" i="9"/>
  <c r="K1810" i="9"/>
  <c r="D1810" i="9"/>
  <c r="D1809" i="9"/>
  <c r="K1808" i="9"/>
  <c r="D1808" i="9"/>
  <c r="D1807" i="9"/>
  <c r="K1806" i="9"/>
  <c r="D1806" i="9"/>
  <c r="D1805" i="9"/>
  <c r="K1804" i="9"/>
  <c r="D1804" i="9"/>
  <c r="D1803" i="9"/>
  <c r="K1802" i="9"/>
  <c r="D1802" i="9"/>
  <c r="D1801" i="9"/>
  <c r="K1800" i="9"/>
  <c r="D1800" i="9"/>
  <c r="D1799" i="9"/>
  <c r="K1798" i="9"/>
  <c r="D1798" i="9"/>
  <c r="D1797" i="9"/>
  <c r="K1796" i="9"/>
  <c r="D1796" i="9"/>
  <c r="D1795" i="9"/>
  <c r="K1794" i="9"/>
  <c r="D1794" i="9"/>
  <c r="D1793" i="9"/>
  <c r="K1792" i="9"/>
  <c r="D1792" i="9"/>
  <c r="D1791" i="9"/>
  <c r="K1790" i="9"/>
  <c r="D1790" i="9"/>
  <c r="D1789" i="9"/>
  <c r="K1788" i="9"/>
  <c r="D1788" i="9"/>
  <c r="D1787" i="9"/>
  <c r="K1786" i="9"/>
  <c r="D1786" i="9"/>
  <c r="D1785" i="9"/>
  <c r="K1784" i="9"/>
  <c r="D1784" i="9"/>
  <c r="D1783" i="9"/>
  <c r="K1782" i="9"/>
  <c r="D1782" i="9"/>
  <c r="D1781" i="9"/>
  <c r="K1780" i="9"/>
  <c r="D1780" i="9"/>
  <c r="D1779" i="9"/>
  <c r="K1778" i="9"/>
  <c r="D1778" i="9"/>
  <c r="D1777" i="9"/>
  <c r="K1776" i="9"/>
  <c r="D1776" i="9"/>
  <c r="D1775" i="9"/>
  <c r="K1774" i="9"/>
  <c r="D1774" i="9"/>
  <c r="D1773" i="9"/>
  <c r="K1772" i="9"/>
  <c r="D1772" i="9"/>
  <c r="D1771" i="9"/>
  <c r="K1770" i="9"/>
  <c r="D1770" i="9"/>
  <c r="D1769" i="9"/>
  <c r="K1768" i="9"/>
  <c r="D1768" i="9"/>
  <c r="D1767" i="9"/>
  <c r="K1766" i="9"/>
  <c r="D1766" i="9"/>
  <c r="D1765" i="9"/>
  <c r="K1764" i="9"/>
  <c r="D1764" i="9"/>
  <c r="D1763" i="9"/>
  <c r="K1762" i="9"/>
  <c r="D1762" i="9"/>
  <c r="D1761" i="9"/>
  <c r="K1760" i="9"/>
  <c r="D1760" i="9"/>
  <c r="D1759" i="9"/>
  <c r="K1758" i="9"/>
  <c r="D1758" i="9"/>
  <c r="D1757" i="9"/>
  <c r="K1756" i="9"/>
  <c r="D1756" i="9"/>
  <c r="D1755" i="9"/>
  <c r="K1754" i="9"/>
  <c r="D1754" i="9"/>
  <c r="D1753" i="9"/>
  <c r="K1752" i="9"/>
  <c r="D1752" i="9"/>
  <c r="D1751" i="9"/>
  <c r="K1750" i="9"/>
  <c r="D1750" i="9"/>
  <c r="D1749" i="9"/>
  <c r="K1748" i="9"/>
  <c r="D1748" i="9"/>
  <c r="D1747" i="9"/>
  <c r="K1746" i="9"/>
  <c r="D1746" i="9"/>
  <c r="D1745" i="9"/>
  <c r="K1744" i="9"/>
  <c r="D1744" i="9"/>
  <c r="D1743" i="9"/>
  <c r="K1742" i="9"/>
  <c r="D1742" i="9"/>
  <c r="D1741" i="9"/>
  <c r="K1740" i="9"/>
  <c r="D1740" i="9"/>
  <c r="D1739" i="9"/>
  <c r="K1738" i="9"/>
  <c r="D1738" i="9"/>
  <c r="D1737" i="9"/>
  <c r="K1736" i="9"/>
  <c r="D1736" i="9"/>
  <c r="D1735" i="9"/>
  <c r="K1734" i="9"/>
  <c r="D1734" i="9"/>
  <c r="D1733" i="9"/>
  <c r="K1732" i="9"/>
  <c r="D1732" i="9"/>
  <c r="D1731" i="9"/>
  <c r="K1730" i="9"/>
  <c r="D1730" i="9"/>
  <c r="D1729" i="9"/>
  <c r="K1728" i="9"/>
  <c r="D1728" i="9"/>
  <c r="D1727" i="9"/>
  <c r="K1726" i="9"/>
  <c r="D1726" i="9"/>
  <c r="D1725" i="9"/>
  <c r="K1724" i="9"/>
  <c r="D1724" i="9"/>
  <c r="D1723" i="9"/>
  <c r="K1722" i="9"/>
  <c r="D1722" i="9"/>
  <c r="D1721" i="9"/>
  <c r="K1720" i="9"/>
  <c r="D1720" i="9"/>
  <c r="D1719" i="9"/>
  <c r="K1718" i="9"/>
  <c r="D1718" i="9"/>
  <c r="D1717" i="9"/>
  <c r="K1716" i="9"/>
  <c r="D1716" i="9"/>
  <c r="D1715" i="9"/>
  <c r="K1714" i="9"/>
  <c r="D1714" i="9"/>
  <c r="D1713" i="9"/>
  <c r="K1712" i="9"/>
  <c r="D1712" i="9"/>
  <c r="D1711" i="9"/>
  <c r="K1710" i="9"/>
  <c r="D1710" i="9"/>
  <c r="D1709" i="9"/>
  <c r="K1708" i="9"/>
  <c r="D1708" i="9"/>
  <c r="D1707" i="9"/>
  <c r="K1706" i="9"/>
  <c r="D1706" i="9"/>
  <c r="D1705" i="9"/>
  <c r="K1704" i="9"/>
  <c r="D1704" i="9"/>
  <c r="D1703" i="9"/>
  <c r="K1702" i="9"/>
  <c r="D1702" i="9"/>
  <c r="D1701" i="9"/>
  <c r="K1700" i="9"/>
  <c r="D1700" i="9"/>
  <c r="D1699" i="9"/>
  <c r="K1698" i="9"/>
  <c r="D1698" i="9"/>
  <c r="D1697" i="9"/>
  <c r="K1696" i="9"/>
  <c r="D1696" i="9"/>
  <c r="D1695" i="9"/>
  <c r="K1694" i="9"/>
  <c r="D1694" i="9"/>
  <c r="D1693" i="9"/>
  <c r="K1692" i="9"/>
  <c r="D1692" i="9"/>
  <c r="D1691" i="9"/>
  <c r="K1690" i="9"/>
  <c r="D1690" i="9"/>
  <c r="D1689" i="9"/>
  <c r="K1688" i="9"/>
  <c r="D1688" i="9"/>
  <c r="D1687" i="9"/>
  <c r="K1686" i="9"/>
  <c r="D1686" i="9"/>
  <c r="D1685" i="9"/>
  <c r="K1684" i="9"/>
  <c r="D1684" i="9"/>
  <c r="D1683" i="9"/>
  <c r="K1682" i="9"/>
  <c r="D1682" i="9"/>
  <c r="D1681" i="9"/>
  <c r="K1680" i="9"/>
  <c r="D1680" i="9"/>
  <c r="D1679" i="9"/>
  <c r="K1678" i="9"/>
  <c r="D1678" i="9"/>
  <c r="D1677" i="9"/>
  <c r="K1676" i="9"/>
  <c r="D1676" i="9"/>
  <c r="D1675" i="9"/>
  <c r="K1674" i="9"/>
  <c r="D1674" i="9"/>
  <c r="D1673" i="9"/>
  <c r="K1672" i="9"/>
  <c r="D1672" i="9"/>
  <c r="D1671" i="9"/>
  <c r="K1670" i="9"/>
  <c r="D1670" i="9"/>
  <c r="D1669" i="9"/>
  <c r="K1668" i="9"/>
  <c r="D1668" i="9"/>
  <c r="D1667" i="9"/>
  <c r="K1666" i="9"/>
  <c r="D1666" i="9"/>
  <c r="D1665" i="9"/>
  <c r="K1664" i="9"/>
  <c r="D1664" i="9"/>
  <c r="D1663" i="9"/>
  <c r="K1662" i="9"/>
  <c r="D1662" i="9"/>
  <c r="D1661" i="9"/>
  <c r="K1660" i="9"/>
  <c r="D1660" i="9"/>
  <c r="D1659" i="9"/>
  <c r="K1658" i="9"/>
  <c r="D1658" i="9"/>
  <c r="D1657" i="9"/>
  <c r="K1656" i="9"/>
  <c r="D1656" i="9"/>
  <c r="D1655" i="9"/>
  <c r="K1654" i="9"/>
  <c r="D1654" i="9"/>
  <c r="D1653" i="9"/>
  <c r="K1652" i="9"/>
  <c r="D1652" i="9"/>
  <c r="D1651" i="9"/>
  <c r="K1650" i="9"/>
  <c r="D1650" i="9"/>
  <c r="D1649" i="9"/>
  <c r="K1648" i="9"/>
  <c r="D1648" i="9"/>
  <c r="D1647" i="9"/>
  <c r="K1646" i="9"/>
  <c r="D1646" i="9"/>
  <c r="D1645" i="9"/>
  <c r="K1644" i="9"/>
  <c r="D1644" i="9"/>
  <c r="D1643" i="9"/>
  <c r="K1642" i="9"/>
  <c r="D1642" i="9"/>
  <c r="D1641" i="9"/>
  <c r="K1640" i="9"/>
  <c r="I1751" i="9"/>
  <c r="J1751" i="9" s="1"/>
  <c r="I1750" i="9"/>
  <c r="J1750" i="9" s="1"/>
  <c r="M1749" i="9"/>
  <c r="I1748" i="9"/>
  <c r="J1748" i="9" s="1"/>
  <c r="M1747" i="9"/>
  <c r="M1746" i="9"/>
  <c r="E1746" i="9"/>
  <c r="M1745" i="9"/>
  <c r="F1745" i="9"/>
  <c r="I1744" i="9"/>
  <c r="J1744" i="9" s="1"/>
  <c r="K1743" i="9"/>
  <c r="M1742" i="9"/>
  <c r="E1742" i="9"/>
  <c r="M1741" i="9"/>
  <c r="F1741" i="9"/>
  <c r="I1740" i="9"/>
  <c r="J1740" i="9" s="1"/>
  <c r="K1739" i="9"/>
  <c r="M1738" i="9"/>
  <c r="E1738" i="9"/>
  <c r="M1737" i="9"/>
  <c r="F1737" i="9"/>
  <c r="I1736" i="9"/>
  <c r="J1736" i="9" s="1"/>
  <c r="K1735" i="9"/>
  <c r="M1734" i="9"/>
  <c r="E1734" i="9"/>
  <c r="M1733" i="9"/>
  <c r="F1733" i="9"/>
  <c r="I1732" i="9"/>
  <c r="J1732" i="9" s="1"/>
  <c r="K1731" i="9"/>
  <c r="M1730" i="9"/>
  <c r="E1730" i="9"/>
  <c r="M1729" i="9"/>
  <c r="F1729" i="9"/>
  <c r="I1728" i="9"/>
  <c r="J1728" i="9" s="1"/>
  <c r="K1727" i="9"/>
  <c r="M1726" i="9"/>
  <c r="E1726" i="9"/>
  <c r="M1725" i="9"/>
  <c r="F1725" i="9"/>
  <c r="I1724" i="9"/>
  <c r="J1724" i="9" s="1"/>
  <c r="K1723" i="9"/>
  <c r="M1722" i="9"/>
  <c r="E1722" i="9"/>
  <c r="M1721" i="9"/>
  <c r="F1721" i="9"/>
  <c r="I1720" i="9"/>
  <c r="J1720" i="9" s="1"/>
  <c r="K1719" i="9"/>
  <c r="M1718" i="9"/>
  <c r="E1718" i="9"/>
  <c r="M1717" i="9"/>
  <c r="F1717" i="9"/>
  <c r="I1716" i="9"/>
  <c r="J1716" i="9" s="1"/>
  <c r="K1715" i="9"/>
  <c r="M1714" i="9"/>
  <c r="E1714" i="9"/>
  <c r="M1713" i="9"/>
  <c r="F1713" i="9"/>
  <c r="I1712" i="9"/>
  <c r="J1712" i="9" s="1"/>
  <c r="K1711" i="9"/>
  <c r="M1710" i="9"/>
  <c r="E1710" i="9"/>
  <c r="M1709" i="9"/>
  <c r="F1709" i="9"/>
  <c r="I1708" i="9"/>
  <c r="J1708" i="9" s="1"/>
  <c r="K1707" i="9"/>
  <c r="M1706" i="9"/>
  <c r="E1706" i="9"/>
  <c r="M1705" i="9"/>
  <c r="F1705" i="9"/>
  <c r="I1704" i="9"/>
  <c r="J1704" i="9" s="1"/>
  <c r="K1703" i="9"/>
  <c r="M1702" i="9"/>
  <c r="E1702" i="9"/>
  <c r="M1701" i="9"/>
  <c r="F1701" i="9"/>
  <c r="I1700" i="9"/>
  <c r="J1700" i="9" s="1"/>
  <c r="K1699" i="9"/>
  <c r="M1698" i="9"/>
  <c r="E1698" i="9"/>
  <c r="M1697" i="9"/>
  <c r="F1697" i="9"/>
  <c r="I1696" i="9"/>
  <c r="J1696" i="9" s="1"/>
  <c r="K1695" i="9"/>
  <c r="M1694" i="9"/>
  <c r="E1694" i="9"/>
  <c r="M1693" i="9"/>
  <c r="F1693" i="9"/>
  <c r="I1692" i="9"/>
  <c r="J1692" i="9" s="1"/>
  <c r="K1691" i="9"/>
  <c r="M1690" i="9"/>
  <c r="E1690" i="9"/>
  <c r="M1689" i="9"/>
  <c r="F1689" i="9"/>
  <c r="I1688" i="9"/>
  <c r="J1688" i="9" s="1"/>
  <c r="K1687" i="9"/>
  <c r="M1686" i="9"/>
  <c r="E1686" i="9"/>
  <c r="M1685" i="9"/>
  <c r="F1685" i="9"/>
  <c r="I1684" i="9"/>
  <c r="J1684" i="9" s="1"/>
  <c r="K1683" i="9"/>
  <c r="M1682" i="9"/>
  <c r="E1682" i="9"/>
  <c r="M1681" i="9"/>
  <c r="F1681" i="9"/>
  <c r="I1680" i="9"/>
  <c r="J1680" i="9" s="1"/>
  <c r="K1679" i="9"/>
  <c r="M1678" i="9"/>
  <c r="E1678" i="9"/>
  <c r="M1677" i="9"/>
  <c r="F1677" i="9"/>
  <c r="I1676" i="9"/>
  <c r="J1676" i="9" s="1"/>
  <c r="K1675" i="9"/>
  <c r="M1674" i="9"/>
  <c r="E1674" i="9"/>
  <c r="M1673" i="9"/>
  <c r="F1673" i="9"/>
  <c r="I1672" i="9"/>
  <c r="J1672" i="9" s="1"/>
  <c r="K1671" i="9"/>
  <c r="M1670" i="9"/>
  <c r="E1670" i="9"/>
  <c r="M1669" i="9"/>
  <c r="F1669" i="9"/>
  <c r="I1668" i="9"/>
  <c r="J1668" i="9" s="1"/>
  <c r="K1667" i="9"/>
  <c r="M1666" i="9"/>
  <c r="E1666" i="9"/>
  <c r="M1665" i="9"/>
  <c r="F1665" i="9"/>
  <c r="I1664" i="9"/>
  <c r="J1664" i="9" s="1"/>
  <c r="K1663" i="9"/>
  <c r="M1662" i="9"/>
  <c r="E1662" i="9"/>
  <c r="M1661" i="9"/>
  <c r="F1661" i="9"/>
  <c r="I1660" i="9"/>
  <c r="J1660" i="9" s="1"/>
  <c r="K1659" i="9"/>
  <c r="M1658" i="9"/>
  <c r="E1658" i="9"/>
  <c r="M1657" i="9"/>
  <c r="F1657" i="9"/>
  <c r="I1656" i="9"/>
  <c r="J1656" i="9" s="1"/>
  <c r="K1655" i="9"/>
  <c r="M1654" i="9"/>
  <c r="E1654" i="9"/>
  <c r="M1653" i="9"/>
  <c r="F1653" i="9"/>
  <c r="I1652" i="9"/>
  <c r="J1652" i="9" s="1"/>
  <c r="K1651" i="9"/>
  <c r="M1650" i="9"/>
  <c r="E1650" i="9"/>
  <c r="M1649" i="9"/>
  <c r="F1649" i="9"/>
  <c r="I1648" i="9"/>
  <c r="J1648" i="9" s="1"/>
  <c r="K1647" i="9"/>
  <c r="M1646" i="9"/>
  <c r="E1646" i="9"/>
  <c r="M1645" i="9"/>
  <c r="F1645" i="9"/>
  <c r="I1644" i="9"/>
  <c r="J1644" i="9" s="1"/>
  <c r="K1643" i="9"/>
  <c r="M1642" i="9"/>
  <c r="E1642" i="9"/>
  <c r="M1641" i="9"/>
  <c r="F1641" i="9"/>
  <c r="I1640" i="9"/>
  <c r="J1640" i="9" s="1"/>
  <c r="M1639" i="9"/>
  <c r="I1639" i="9"/>
  <c r="J1639" i="9" s="1"/>
  <c r="I1638" i="9"/>
  <c r="J1638" i="9" s="1"/>
  <c r="M1637" i="9"/>
  <c r="I1637" i="9"/>
  <c r="J1637" i="9" s="1"/>
  <c r="I1636" i="9"/>
  <c r="J1636" i="9" s="1"/>
  <c r="M1635" i="9"/>
  <c r="I1635" i="9"/>
  <c r="J1635" i="9" s="1"/>
  <c r="I1634" i="9"/>
  <c r="J1634" i="9" s="1"/>
  <c r="M1633" i="9"/>
  <c r="I1633" i="9"/>
  <c r="J1633" i="9" s="1"/>
  <c r="I1632" i="9"/>
  <c r="J1632" i="9" s="1"/>
  <c r="M1631" i="9"/>
  <c r="I1631" i="9"/>
  <c r="J1631" i="9" s="1"/>
  <c r="I1630" i="9"/>
  <c r="J1630" i="9" s="1"/>
  <c r="M1629" i="9"/>
  <c r="I1629" i="9"/>
  <c r="J1629" i="9" s="1"/>
  <c r="I1628" i="9"/>
  <c r="J1628" i="9" s="1"/>
  <c r="M1627" i="9"/>
  <c r="I1627" i="9"/>
  <c r="J1627" i="9" s="1"/>
  <c r="I1626" i="9"/>
  <c r="J1626" i="9" s="1"/>
  <c r="M1625" i="9"/>
  <c r="I1625" i="9"/>
  <c r="J1625" i="9" s="1"/>
  <c r="I1624" i="9"/>
  <c r="J1624" i="9" s="1"/>
  <c r="M1623" i="9"/>
  <c r="I1623" i="9"/>
  <c r="J1623" i="9" s="1"/>
  <c r="I1622" i="9"/>
  <c r="J1622" i="9" s="1"/>
  <c r="M1621" i="9"/>
  <c r="I1621" i="9"/>
  <c r="J1621" i="9" s="1"/>
  <c r="I1620" i="9"/>
  <c r="J1620" i="9" s="1"/>
  <c r="M1619" i="9"/>
  <c r="I1619" i="9"/>
  <c r="J1619" i="9" s="1"/>
  <c r="I1618" i="9"/>
  <c r="J1618" i="9" s="1"/>
  <c r="M1617" i="9"/>
  <c r="I1617" i="9"/>
  <c r="J1617" i="9" s="1"/>
  <c r="I1616" i="9"/>
  <c r="J1616" i="9" s="1"/>
  <c r="M1615" i="9"/>
  <c r="I1615" i="9"/>
  <c r="J1615" i="9" s="1"/>
  <c r="I1614" i="9"/>
  <c r="J1614" i="9" s="1"/>
  <c r="M1613" i="9"/>
  <c r="I1613" i="9"/>
  <c r="J1613" i="9" s="1"/>
  <c r="I1612" i="9"/>
  <c r="J1612" i="9" s="1"/>
  <c r="M1611" i="9"/>
  <c r="I1611" i="9"/>
  <c r="J1611" i="9" s="1"/>
  <c r="I1610" i="9"/>
  <c r="J1610" i="9" s="1"/>
  <c r="M1609" i="9"/>
  <c r="I1609" i="9"/>
  <c r="J1609" i="9" s="1"/>
  <c r="I1608" i="9"/>
  <c r="J1608" i="9" s="1"/>
  <c r="M1607" i="9"/>
  <c r="I1607" i="9"/>
  <c r="J1607" i="9" s="1"/>
  <c r="I1606" i="9"/>
  <c r="J1606" i="9" s="1"/>
  <c r="M1605" i="9"/>
  <c r="I1605" i="9"/>
  <c r="J1605" i="9" s="1"/>
  <c r="I1604" i="9"/>
  <c r="J1604" i="9" s="1"/>
  <c r="M1603" i="9"/>
  <c r="I1603" i="9"/>
  <c r="J1603" i="9" s="1"/>
  <c r="I1602" i="9"/>
  <c r="J1602" i="9" s="1"/>
  <c r="M1601" i="9"/>
  <c r="I1601" i="9"/>
  <c r="J1601" i="9" s="1"/>
  <c r="I1600" i="9"/>
  <c r="J1600" i="9" s="1"/>
  <c r="M1599" i="9"/>
  <c r="I1599" i="9"/>
  <c r="J1599" i="9" s="1"/>
  <c r="I1598" i="9"/>
  <c r="J1598" i="9" s="1"/>
  <c r="M1597" i="9"/>
  <c r="I1597" i="9"/>
  <c r="J1597" i="9" s="1"/>
  <c r="I1596" i="9"/>
  <c r="J1596" i="9" s="1"/>
  <c r="M1595" i="9"/>
  <c r="I1595" i="9"/>
  <c r="J1595" i="9" s="1"/>
  <c r="I1594" i="9"/>
  <c r="J1594" i="9" s="1"/>
  <c r="M1593" i="9"/>
  <c r="I1593" i="9"/>
  <c r="J1593" i="9" s="1"/>
  <c r="I1592" i="9"/>
  <c r="J1592" i="9" s="1"/>
  <c r="M1591" i="9"/>
  <c r="I1591" i="9"/>
  <c r="J1591" i="9" s="1"/>
  <c r="I1590" i="9"/>
  <c r="J1590" i="9" s="1"/>
  <c r="M1589" i="9"/>
  <c r="I1589" i="9"/>
  <c r="J1589" i="9" s="1"/>
  <c r="I1588" i="9"/>
  <c r="J1588" i="9" s="1"/>
  <c r="M1587" i="9"/>
  <c r="I1587" i="9"/>
  <c r="J1587" i="9" s="1"/>
  <c r="I1586" i="9"/>
  <c r="J1586" i="9" s="1"/>
  <c r="M1585" i="9"/>
  <c r="I1585" i="9"/>
  <c r="J1585" i="9" s="1"/>
  <c r="I1584" i="9"/>
  <c r="J1584" i="9" s="1"/>
  <c r="M1583" i="9"/>
  <c r="I1583" i="9"/>
  <c r="J1583" i="9" s="1"/>
  <c r="I1582" i="9"/>
  <c r="J1582" i="9" s="1"/>
  <c r="M1581" i="9"/>
  <c r="I1581" i="9"/>
  <c r="J1581" i="9" s="1"/>
  <c r="I1580" i="9"/>
  <c r="J1580" i="9" s="1"/>
  <c r="M1579" i="9"/>
  <c r="I1579" i="9"/>
  <c r="J1579" i="9" s="1"/>
  <c r="I1578" i="9"/>
  <c r="J1578" i="9" s="1"/>
  <c r="M1577" i="9"/>
  <c r="I1577" i="9"/>
  <c r="J1577" i="9" s="1"/>
  <c r="I1576" i="9"/>
  <c r="J1576" i="9" s="1"/>
  <c r="M1575" i="9"/>
  <c r="I1575" i="9"/>
  <c r="J1575" i="9" s="1"/>
  <c r="I1574" i="9"/>
  <c r="J1574" i="9" s="1"/>
  <c r="M1573" i="9"/>
  <c r="I1573" i="9"/>
  <c r="J1573" i="9" s="1"/>
  <c r="I1572" i="9"/>
  <c r="J1572" i="9" s="1"/>
  <c r="M1571" i="9"/>
  <c r="I1571" i="9"/>
  <c r="J1571" i="9" s="1"/>
  <c r="I1570" i="9"/>
  <c r="J1570" i="9" s="1"/>
  <c r="M1569" i="9"/>
  <c r="I1569" i="9"/>
  <c r="J1569" i="9" s="1"/>
  <c r="I1568" i="9"/>
  <c r="J1568" i="9" s="1"/>
  <c r="M1567" i="9"/>
  <c r="I1567" i="9"/>
  <c r="J1567" i="9" s="1"/>
  <c r="I1566" i="9"/>
  <c r="J1566" i="9" s="1"/>
  <c r="M1565" i="9"/>
  <c r="I1565" i="9"/>
  <c r="J1565" i="9" s="1"/>
  <c r="I1564" i="9"/>
  <c r="J1564" i="9" s="1"/>
  <c r="M1563" i="9"/>
  <c r="I1563" i="9"/>
  <c r="J1563" i="9" s="1"/>
  <c r="I1562" i="9"/>
  <c r="J1562" i="9" s="1"/>
  <c r="M1561" i="9"/>
  <c r="I1561" i="9"/>
  <c r="J1561" i="9" s="1"/>
  <c r="I1560" i="9"/>
  <c r="J1560" i="9" s="1"/>
  <c r="M1559" i="9"/>
  <c r="I1559" i="9"/>
  <c r="J1559" i="9" s="1"/>
  <c r="I1558" i="9"/>
  <c r="J1558" i="9" s="1"/>
  <c r="M1557" i="9"/>
  <c r="I1557" i="9"/>
  <c r="J1557" i="9" s="1"/>
  <c r="I1556" i="9"/>
  <c r="J1556" i="9" s="1"/>
  <c r="M1555" i="9"/>
  <c r="I1555" i="9"/>
  <c r="J1555" i="9" s="1"/>
  <c r="I1554" i="9"/>
  <c r="J1554" i="9" s="1"/>
  <c r="M1553" i="9"/>
  <c r="I1553" i="9"/>
  <c r="J1553" i="9" s="1"/>
  <c r="I1552" i="9"/>
  <c r="J1552" i="9" s="1"/>
  <c r="M1551" i="9"/>
  <c r="I1551" i="9"/>
  <c r="J1551" i="9" s="1"/>
  <c r="I1550" i="9"/>
  <c r="J1550" i="9" s="1"/>
  <c r="M1549" i="9"/>
  <c r="I1549" i="9"/>
  <c r="J1549" i="9" s="1"/>
  <c r="I1548" i="9"/>
  <c r="J1548" i="9" s="1"/>
  <c r="M1547" i="9"/>
  <c r="I1547" i="9"/>
  <c r="J1547" i="9" s="1"/>
  <c r="I1546" i="9"/>
  <c r="J1546" i="9" s="1"/>
  <c r="M1545" i="9"/>
  <c r="I1545" i="9"/>
  <c r="J1545" i="9" s="1"/>
  <c r="I1544" i="9"/>
  <c r="J1544" i="9" s="1"/>
  <c r="M1543" i="9"/>
  <c r="I1543" i="9"/>
  <c r="J1543" i="9" s="1"/>
  <c r="I1542" i="9"/>
  <c r="J1542" i="9" s="1"/>
  <c r="M1541" i="9"/>
  <c r="I1541" i="9"/>
  <c r="J1541" i="9" s="1"/>
  <c r="I1540" i="9"/>
  <c r="J1540" i="9" s="1"/>
  <c r="M1539" i="9"/>
  <c r="I1539" i="9"/>
  <c r="J1539" i="9" s="1"/>
  <c r="I1538" i="9"/>
  <c r="J1538" i="9" s="1"/>
  <c r="M1537" i="9"/>
  <c r="I1537" i="9"/>
  <c r="J1537" i="9" s="1"/>
  <c r="I1536" i="9"/>
  <c r="J1536" i="9" s="1"/>
  <c r="M1535" i="9"/>
  <c r="I1535" i="9"/>
  <c r="J1535" i="9" s="1"/>
  <c r="I1534" i="9"/>
  <c r="J1534" i="9" s="1"/>
  <c r="M1533" i="9"/>
  <c r="I1533" i="9"/>
  <c r="J1533" i="9" s="1"/>
  <c r="I1532" i="9"/>
  <c r="J1532" i="9" s="1"/>
  <c r="M1531" i="9"/>
  <c r="I1531" i="9"/>
  <c r="J1531" i="9" s="1"/>
  <c r="I1530" i="9"/>
  <c r="J1530" i="9" s="1"/>
  <c r="M1529" i="9"/>
  <c r="I1529" i="9"/>
  <c r="J1529" i="9" s="1"/>
  <c r="I1528" i="9"/>
  <c r="J1528" i="9" s="1"/>
  <c r="M1527" i="9"/>
  <c r="I1527" i="9"/>
  <c r="J1527" i="9" s="1"/>
  <c r="I1526" i="9"/>
  <c r="J1526" i="9" s="1"/>
  <c r="M1525" i="9"/>
  <c r="I1525" i="9"/>
  <c r="J1525" i="9" s="1"/>
  <c r="I1524" i="9"/>
  <c r="J1524" i="9" s="1"/>
  <c r="M1523" i="9"/>
  <c r="I1523" i="9"/>
  <c r="J1523" i="9" s="1"/>
  <c r="I1522" i="9"/>
  <c r="J1522" i="9" s="1"/>
  <c r="M1521" i="9"/>
  <c r="I1521" i="9"/>
  <c r="J1521" i="9" s="1"/>
  <c r="I1520" i="9"/>
  <c r="J1520" i="9" s="1"/>
  <c r="M1519" i="9"/>
  <c r="I1519" i="9"/>
  <c r="J1519" i="9" s="1"/>
  <c r="I1518" i="9"/>
  <c r="J1518" i="9" s="1"/>
  <c r="M1517" i="9"/>
  <c r="I1517" i="9"/>
  <c r="J1517" i="9" s="1"/>
  <c r="I1516" i="9"/>
  <c r="J1516" i="9" s="1"/>
  <c r="M1515" i="9"/>
  <c r="I1515" i="9"/>
  <c r="J1515" i="9" s="1"/>
  <c r="I1514" i="9"/>
  <c r="J1514" i="9" s="1"/>
  <c r="M1513" i="9"/>
  <c r="I1513" i="9"/>
  <c r="J1513" i="9" s="1"/>
  <c r="I1512" i="9"/>
  <c r="J1512" i="9" s="1"/>
  <c r="M1511" i="9"/>
  <c r="I1511" i="9"/>
  <c r="J1511" i="9" s="1"/>
  <c r="I1510" i="9"/>
  <c r="J1510" i="9" s="1"/>
  <c r="M1509" i="9"/>
  <c r="I1509" i="9"/>
  <c r="J1509" i="9" s="1"/>
  <c r="I1508" i="9"/>
  <c r="J1508" i="9" s="1"/>
  <c r="M1507" i="9"/>
  <c r="I1507" i="9"/>
  <c r="J1507" i="9" s="1"/>
  <c r="I1506" i="9"/>
  <c r="J1506" i="9" s="1"/>
  <c r="M1505" i="9"/>
  <c r="I1505" i="9"/>
  <c r="J1505" i="9" s="1"/>
  <c r="I1504" i="9"/>
  <c r="J1504" i="9" s="1"/>
  <c r="M1503" i="9"/>
  <c r="I1503" i="9"/>
  <c r="J1503" i="9" s="1"/>
  <c r="I1502" i="9"/>
  <c r="J1502" i="9" s="1"/>
  <c r="M1501" i="9"/>
  <c r="I1501" i="9"/>
  <c r="J1501" i="9" s="1"/>
  <c r="I1500" i="9"/>
  <c r="J1500" i="9" s="1"/>
  <c r="M1499" i="9"/>
  <c r="I1499" i="9"/>
  <c r="J1499" i="9" s="1"/>
  <c r="I1498" i="9"/>
  <c r="J1498" i="9" s="1"/>
  <c r="M1497" i="9"/>
  <c r="I1497" i="9"/>
  <c r="J1497" i="9" s="1"/>
  <c r="I1496" i="9"/>
  <c r="J1496" i="9" s="1"/>
  <c r="M1495" i="9"/>
  <c r="I1495" i="9"/>
  <c r="J1495" i="9" s="1"/>
  <c r="I1494" i="9"/>
  <c r="J1494" i="9" s="1"/>
  <c r="M1493" i="9"/>
  <c r="I1493" i="9"/>
  <c r="J1493" i="9" s="1"/>
  <c r="I1492" i="9"/>
  <c r="J1492" i="9" s="1"/>
  <c r="M1491" i="9"/>
  <c r="I1491" i="9"/>
  <c r="J1491" i="9" s="1"/>
  <c r="I1490" i="9"/>
  <c r="J1490" i="9" s="1"/>
  <c r="M1489" i="9"/>
  <c r="I1489" i="9"/>
  <c r="J1489" i="9" s="1"/>
  <c r="I1488" i="9"/>
  <c r="J1488" i="9" s="1"/>
  <c r="M1487" i="9"/>
  <c r="I1487" i="9"/>
  <c r="J1487" i="9" s="1"/>
  <c r="I1486" i="9"/>
  <c r="J1486" i="9" s="1"/>
  <c r="M1485" i="9"/>
  <c r="I1485" i="9"/>
  <c r="J1485" i="9" s="1"/>
  <c r="I1484" i="9"/>
  <c r="J1484" i="9" s="1"/>
  <c r="M1483" i="9"/>
  <c r="I1483" i="9"/>
  <c r="J1483" i="9" s="1"/>
  <c r="I1482" i="9"/>
  <c r="J1482" i="9" s="1"/>
  <c r="M1481" i="9"/>
  <c r="I1481" i="9"/>
  <c r="J1481" i="9" s="1"/>
  <c r="I1480" i="9"/>
  <c r="J1480" i="9" s="1"/>
  <c r="M1479" i="9"/>
  <c r="I1479" i="9"/>
  <c r="J1479" i="9" s="1"/>
  <c r="I1478" i="9"/>
  <c r="J1478" i="9" s="1"/>
  <c r="M1477" i="9"/>
  <c r="I1477" i="9"/>
  <c r="J1477" i="9" s="1"/>
  <c r="I1476" i="9"/>
  <c r="J1476" i="9" s="1"/>
  <c r="M1475" i="9"/>
  <c r="I1475" i="9"/>
  <c r="J1475" i="9" s="1"/>
  <c r="I1474" i="9"/>
  <c r="J1474" i="9" s="1"/>
  <c r="M1473" i="9"/>
  <c r="I1473" i="9"/>
  <c r="J1473" i="9" s="1"/>
  <c r="I1472" i="9"/>
  <c r="J1472" i="9" s="1"/>
  <c r="M1471" i="9"/>
  <c r="I1471" i="9"/>
  <c r="J1471" i="9" s="1"/>
  <c r="I1470" i="9"/>
  <c r="J1470" i="9" s="1"/>
  <c r="M1469" i="9"/>
  <c r="I1469" i="9"/>
  <c r="J1469" i="9" s="1"/>
  <c r="I1468" i="9"/>
  <c r="J1468" i="9" s="1"/>
  <c r="M1467" i="9"/>
  <c r="I1467" i="9"/>
  <c r="J1467" i="9" s="1"/>
  <c r="I1466" i="9"/>
  <c r="J1466" i="9" s="1"/>
  <c r="M1465" i="9"/>
  <c r="I1465" i="9"/>
  <c r="J1465" i="9" s="1"/>
  <c r="I1464" i="9"/>
  <c r="J1464" i="9" s="1"/>
  <c r="M1463" i="9"/>
  <c r="I1463" i="9"/>
  <c r="J1463" i="9" s="1"/>
  <c r="I1462" i="9"/>
  <c r="J1462" i="9" s="1"/>
  <c r="M1461" i="9"/>
  <c r="I1461" i="9"/>
  <c r="J1461" i="9" s="1"/>
  <c r="I1460" i="9"/>
  <c r="J1460" i="9" s="1"/>
  <c r="M1459" i="9"/>
  <c r="I1459" i="9"/>
  <c r="J1459" i="9" s="1"/>
  <c r="I1458" i="9"/>
  <c r="J1458" i="9" s="1"/>
  <c r="M1457" i="9"/>
  <c r="I1457" i="9"/>
  <c r="J1457" i="9" s="1"/>
  <c r="I1456" i="9"/>
  <c r="J1456" i="9" s="1"/>
  <c r="M1455" i="9"/>
  <c r="I1455" i="9"/>
  <c r="J1455" i="9" s="1"/>
  <c r="I1454" i="9"/>
  <c r="J1454" i="9" s="1"/>
  <c r="M1453" i="9"/>
  <c r="I1453" i="9"/>
  <c r="J1453" i="9" s="1"/>
  <c r="I1452" i="9"/>
  <c r="J1452" i="9" s="1"/>
  <c r="M1451" i="9"/>
  <c r="I1451" i="9"/>
  <c r="J1451" i="9" s="1"/>
  <c r="I1450" i="9"/>
  <c r="J1450" i="9" s="1"/>
  <c r="M1449" i="9"/>
  <c r="I1449" i="9"/>
  <c r="J1449" i="9" s="1"/>
  <c r="I1448" i="9"/>
  <c r="J1448" i="9" s="1"/>
  <c r="M1447" i="9"/>
  <c r="I1447" i="9"/>
  <c r="J1447" i="9" s="1"/>
  <c r="I1446" i="9"/>
  <c r="J1446" i="9" s="1"/>
  <c r="M1445" i="9"/>
  <c r="I1445" i="9"/>
  <c r="J1445" i="9" s="1"/>
  <c r="I1444" i="9"/>
  <c r="J1444" i="9" s="1"/>
  <c r="M1443" i="9"/>
  <c r="I1443" i="9"/>
  <c r="J1443" i="9" s="1"/>
  <c r="I1442" i="9"/>
  <c r="J1442" i="9" s="1"/>
  <c r="M1441" i="9"/>
  <c r="I1441" i="9"/>
  <c r="J1441" i="9" s="1"/>
  <c r="I1440" i="9"/>
  <c r="J1440" i="9" s="1"/>
  <c r="M1439" i="9"/>
  <c r="I1439" i="9"/>
  <c r="J1439" i="9" s="1"/>
  <c r="I1438" i="9"/>
  <c r="J1438" i="9" s="1"/>
  <c r="M1437" i="9"/>
  <c r="I1437" i="9"/>
  <c r="J1437" i="9" s="1"/>
  <c r="I1436" i="9"/>
  <c r="J1436" i="9" s="1"/>
  <c r="M1435" i="9"/>
  <c r="I1435" i="9"/>
  <c r="J1435" i="9" s="1"/>
  <c r="I1434" i="9"/>
  <c r="J1434" i="9" s="1"/>
  <c r="M1433" i="9"/>
  <c r="I1433" i="9"/>
  <c r="J1433" i="9" s="1"/>
  <c r="I1432" i="9"/>
  <c r="J1432" i="9" s="1"/>
  <c r="M1431" i="9"/>
  <c r="I1431" i="9"/>
  <c r="J1431" i="9" s="1"/>
  <c r="I1430" i="9"/>
  <c r="J1430" i="9" s="1"/>
  <c r="M1429" i="9"/>
  <c r="I1429" i="9"/>
  <c r="J1429" i="9" s="1"/>
  <c r="I1428" i="9"/>
  <c r="J1428" i="9" s="1"/>
  <c r="M1427" i="9"/>
  <c r="I1427" i="9"/>
  <c r="J1427" i="9" s="1"/>
  <c r="I1426" i="9"/>
  <c r="J1426" i="9" s="1"/>
  <c r="M1425" i="9"/>
  <c r="I1425" i="9"/>
  <c r="J1425" i="9" s="1"/>
  <c r="I1424" i="9"/>
  <c r="J1424" i="9" s="1"/>
  <c r="M1423" i="9"/>
  <c r="I1423" i="9"/>
  <c r="J1423" i="9" s="1"/>
  <c r="I1422" i="9"/>
  <c r="J1422" i="9" s="1"/>
  <c r="M1421" i="9"/>
  <c r="I1421" i="9"/>
  <c r="J1421" i="9" s="1"/>
  <c r="I1420" i="9"/>
  <c r="J1420" i="9" s="1"/>
  <c r="M1419" i="9"/>
  <c r="I1419" i="9"/>
  <c r="J1419" i="9" s="1"/>
  <c r="I1418" i="9"/>
  <c r="J1418" i="9" s="1"/>
  <c r="M1417" i="9"/>
  <c r="I1417" i="9"/>
  <c r="J1417" i="9" s="1"/>
  <c r="I1416" i="9"/>
  <c r="J1416" i="9" s="1"/>
  <c r="M1415" i="9"/>
  <c r="I1415" i="9"/>
  <c r="J1415" i="9" s="1"/>
  <c r="I1414" i="9"/>
  <c r="J1414" i="9" s="1"/>
  <c r="M1413" i="9"/>
  <c r="I1413" i="9"/>
  <c r="J1413" i="9" s="1"/>
  <c r="I1412" i="9"/>
  <c r="J1412" i="9" s="1"/>
  <c r="M1411" i="9"/>
  <c r="I1411" i="9"/>
  <c r="J1411" i="9" s="1"/>
  <c r="I1410" i="9"/>
  <c r="J1410" i="9" s="1"/>
  <c r="M1409" i="9"/>
  <c r="I1409" i="9"/>
  <c r="J1409" i="9" s="1"/>
  <c r="I1408" i="9"/>
  <c r="J1408" i="9" s="1"/>
  <c r="M1407" i="9"/>
  <c r="I1407" i="9"/>
  <c r="J1407" i="9" s="1"/>
  <c r="I1406" i="9"/>
  <c r="J1406" i="9" s="1"/>
  <c r="M1405" i="9"/>
  <c r="I1405" i="9"/>
  <c r="J1405" i="9" s="1"/>
  <c r="I1404" i="9"/>
  <c r="J1404" i="9" s="1"/>
  <c r="M1403" i="9"/>
  <c r="I1403" i="9"/>
  <c r="J1403" i="9" s="1"/>
  <c r="I1402" i="9"/>
  <c r="J1402" i="9" s="1"/>
  <c r="M1401" i="9"/>
  <c r="I1401" i="9"/>
  <c r="J1401" i="9" s="1"/>
  <c r="I1400" i="9"/>
  <c r="J1400" i="9" s="1"/>
  <c r="M1399" i="9"/>
  <c r="I1399" i="9"/>
  <c r="J1399" i="9" s="1"/>
  <c r="I1398" i="9"/>
  <c r="J1398" i="9" s="1"/>
  <c r="M1397" i="9"/>
  <c r="I1397" i="9"/>
  <c r="J1397" i="9" s="1"/>
  <c r="I1396" i="9"/>
  <c r="J1396" i="9" s="1"/>
  <c r="M1395" i="9"/>
  <c r="I1395" i="9"/>
  <c r="J1395" i="9" s="1"/>
  <c r="I1394" i="9"/>
  <c r="J1394" i="9" s="1"/>
  <c r="M1393" i="9"/>
  <c r="I1393" i="9"/>
  <c r="J1393" i="9" s="1"/>
  <c r="I1392" i="9"/>
  <c r="J1392" i="9" s="1"/>
  <c r="M1391" i="9"/>
  <c r="I1391" i="9"/>
  <c r="J1391" i="9" s="1"/>
  <c r="I1390" i="9"/>
  <c r="J1390" i="9" s="1"/>
  <c r="M1389" i="9"/>
  <c r="I1389" i="9"/>
  <c r="J1389" i="9" s="1"/>
  <c r="I1388" i="9"/>
  <c r="J1388" i="9" s="1"/>
  <c r="M1387" i="9"/>
  <c r="I1387" i="9"/>
  <c r="J1387" i="9" s="1"/>
  <c r="I1386" i="9"/>
  <c r="J1386" i="9" s="1"/>
  <c r="M1385" i="9"/>
  <c r="I1385" i="9"/>
  <c r="J1385" i="9" s="1"/>
  <c r="I1384" i="9"/>
  <c r="J1384" i="9" s="1"/>
  <c r="M1383" i="9"/>
  <c r="I1383" i="9"/>
  <c r="J1383" i="9" s="1"/>
  <c r="I1382" i="9"/>
  <c r="J1382" i="9" s="1"/>
  <c r="M1381" i="9"/>
  <c r="I1381" i="9"/>
  <c r="J1381" i="9" s="1"/>
  <c r="I1380" i="9"/>
  <c r="J1380" i="9" s="1"/>
  <c r="M1379" i="9"/>
  <c r="I1379" i="9"/>
  <c r="J1379" i="9" s="1"/>
  <c r="I1378" i="9"/>
  <c r="J1378" i="9" s="1"/>
  <c r="M1377" i="9"/>
  <c r="I1377" i="9"/>
  <c r="J1377" i="9" s="1"/>
  <c r="I1376" i="9"/>
  <c r="J1376" i="9" s="1"/>
  <c r="M1375" i="9"/>
  <c r="I1375" i="9"/>
  <c r="J1375" i="9" s="1"/>
  <c r="I1374" i="9"/>
  <c r="J1374" i="9" s="1"/>
  <c r="M1373" i="9"/>
  <c r="I1373" i="9"/>
  <c r="J1373" i="9" s="1"/>
  <c r="I1372" i="9"/>
  <c r="J1372" i="9" s="1"/>
  <c r="M1371" i="9"/>
  <c r="I1371" i="9"/>
  <c r="J1371" i="9" s="1"/>
  <c r="I1370" i="9"/>
  <c r="J1370" i="9" s="1"/>
  <c r="M1369" i="9"/>
  <c r="I1369" i="9"/>
  <c r="J1369" i="9" s="1"/>
  <c r="I1368" i="9"/>
  <c r="J1368" i="9" s="1"/>
  <c r="M1367" i="9"/>
  <c r="I1367" i="9"/>
  <c r="J1367" i="9" s="1"/>
  <c r="I1366" i="9"/>
  <c r="J1366" i="9" s="1"/>
  <c r="M1365" i="9"/>
  <c r="I1365" i="9"/>
  <c r="J1365" i="9" s="1"/>
  <c r="I1364" i="9"/>
  <c r="J1364" i="9" s="1"/>
  <c r="M1363" i="9"/>
  <c r="I1363" i="9"/>
  <c r="J1363" i="9" s="1"/>
  <c r="I1362" i="9"/>
  <c r="J1362" i="9" s="1"/>
  <c r="M1361" i="9"/>
  <c r="I1361" i="9"/>
  <c r="J1361" i="9" s="1"/>
  <c r="I1360" i="9"/>
  <c r="J1360" i="9" s="1"/>
  <c r="M1359" i="9"/>
  <c r="I1359" i="9"/>
  <c r="J1359" i="9" s="1"/>
  <c r="I1358" i="9"/>
  <c r="J1358" i="9" s="1"/>
  <c r="M1357" i="9"/>
  <c r="I1357" i="9"/>
  <c r="J1357" i="9" s="1"/>
  <c r="I1356" i="9"/>
  <c r="J1356" i="9" s="1"/>
  <c r="M1355" i="9"/>
  <c r="I1355" i="9"/>
  <c r="J1355" i="9" s="1"/>
  <c r="I1354" i="9"/>
  <c r="J1354" i="9" s="1"/>
  <c r="M1353" i="9"/>
  <c r="I1353" i="9"/>
  <c r="J1353" i="9" s="1"/>
  <c r="I1352" i="9"/>
  <c r="J1352" i="9" s="1"/>
  <c r="M1351" i="9"/>
  <c r="I1351" i="9"/>
  <c r="J1351" i="9" s="1"/>
  <c r="I1350" i="9"/>
  <c r="J1350" i="9" s="1"/>
  <c r="M1349" i="9"/>
  <c r="I1349" i="9"/>
  <c r="J1349" i="9" s="1"/>
  <c r="I1348" i="9"/>
  <c r="J1348" i="9" s="1"/>
  <c r="M1347" i="9"/>
  <c r="I1347" i="9"/>
  <c r="J1347" i="9" s="1"/>
  <c r="I1346" i="9"/>
  <c r="J1346" i="9" s="1"/>
  <c r="M1345" i="9"/>
  <c r="I1345" i="9"/>
  <c r="J1345" i="9" s="1"/>
  <c r="I1344" i="9"/>
  <c r="J1344" i="9" s="1"/>
  <c r="M1343" i="9"/>
  <c r="I1343" i="9"/>
  <c r="J1343" i="9" s="1"/>
  <c r="I1342" i="9"/>
  <c r="J1342" i="9" s="1"/>
  <c r="M1341" i="9"/>
  <c r="I1341" i="9"/>
  <c r="J1341" i="9" s="1"/>
  <c r="I1340" i="9"/>
  <c r="J1340" i="9" s="1"/>
  <c r="M1339" i="9"/>
  <c r="I1339" i="9"/>
  <c r="J1339" i="9" s="1"/>
  <c r="I1338" i="9"/>
  <c r="J1338" i="9" s="1"/>
  <c r="M1337" i="9"/>
  <c r="I1337" i="9"/>
  <c r="J1337" i="9" s="1"/>
  <c r="I1336" i="9"/>
  <c r="J1336" i="9" s="1"/>
  <c r="M1335" i="9"/>
  <c r="I1335" i="9"/>
  <c r="J1335" i="9" s="1"/>
  <c r="I1334" i="9"/>
  <c r="J1334" i="9" s="1"/>
  <c r="M1333" i="9"/>
  <c r="I1333" i="9"/>
  <c r="J1333" i="9" s="1"/>
  <c r="I1332" i="9"/>
  <c r="J1332" i="9" s="1"/>
  <c r="M1331" i="9"/>
  <c r="I1331" i="9"/>
  <c r="J1331" i="9" s="1"/>
  <c r="I1330" i="9"/>
  <c r="J1330" i="9" s="1"/>
  <c r="M1329" i="9"/>
  <c r="I1329" i="9"/>
  <c r="J1329" i="9" s="1"/>
  <c r="I1328" i="9"/>
  <c r="J1328" i="9" s="1"/>
  <c r="M1327" i="9"/>
  <c r="I1327" i="9"/>
  <c r="J1327" i="9" s="1"/>
  <c r="I1326" i="9"/>
  <c r="J1326" i="9" s="1"/>
  <c r="M1325" i="9"/>
  <c r="I1325" i="9"/>
  <c r="J1325" i="9" s="1"/>
  <c r="I1324" i="9"/>
  <c r="J1324" i="9" s="1"/>
  <c r="M1323" i="9"/>
  <c r="I1323" i="9"/>
  <c r="J1323" i="9" s="1"/>
  <c r="I1322" i="9"/>
  <c r="J1322" i="9" s="1"/>
  <c r="M1321" i="9"/>
  <c r="I1321" i="9"/>
  <c r="J1321" i="9" s="1"/>
  <c r="I1320" i="9"/>
  <c r="J1320" i="9" s="1"/>
  <c r="M1319" i="9"/>
  <c r="I1319" i="9"/>
  <c r="J1319" i="9" s="1"/>
  <c r="I1318" i="9"/>
  <c r="J1318" i="9" s="1"/>
  <c r="M1317" i="9"/>
  <c r="I1317" i="9"/>
  <c r="J1317" i="9" s="1"/>
  <c r="I1316" i="9"/>
  <c r="J1316" i="9" s="1"/>
  <c r="M1315" i="9"/>
  <c r="I1315" i="9"/>
  <c r="J1315" i="9" s="1"/>
  <c r="I1314" i="9"/>
  <c r="J1314" i="9" s="1"/>
  <c r="M1313" i="9"/>
  <c r="I1313" i="9"/>
  <c r="J1313" i="9" s="1"/>
  <c r="I1312" i="9"/>
  <c r="J1312" i="9" s="1"/>
  <c r="M1311" i="9"/>
  <c r="I1311" i="9"/>
  <c r="J1311" i="9" s="1"/>
  <c r="I1310" i="9"/>
  <c r="J1310" i="9" s="1"/>
  <c r="M1309" i="9"/>
  <c r="I1309" i="9"/>
  <c r="J1309" i="9" s="1"/>
  <c r="I1308" i="9"/>
  <c r="J1308" i="9" s="1"/>
  <c r="M1307" i="9"/>
  <c r="I1307" i="9"/>
  <c r="J1307" i="9" s="1"/>
  <c r="I1306" i="9"/>
  <c r="J1306" i="9" s="1"/>
  <c r="M1305" i="9"/>
  <c r="I1305" i="9"/>
  <c r="J1305" i="9" s="1"/>
  <c r="I1304" i="9"/>
  <c r="J1304" i="9" s="1"/>
  <c r="M1303" i="9"/>
  <c r="I1303" i="9"/>
  <c r="J1303" i="9" s="1"/>
  <c r="I1302" i="9"/>
  <c r="J1302" i="9" s="1"/>
  <c r="M1301" i="9"/>
  <c r="I1301" i="9"/>
  <c r="J1301" i="9" s="1"/>
  <c r="I1300" i="9"/>
  <c r="J1300" i="9" s="1"/>
  <c r="M1299" i="9"/>
  <c r="I1299" i="9"/>
  <c r="J1299" i="9" s="1"/>
  <c r="I1298" i="9"/>
  <c r="J1298" i="9" s="1"/>
  <c r="M1297" i="9"/>
  <c r="I1297" i="9"/>
  <c r="J1297" i="9" s="1"/>
  <c r="I1296" i="9"/>
  <c r="J1296" i="9" s="1"/>
  <c r="M1295" i="9"/>
  <c r="I1295" i="9"/>
  <c r="J1295" i="9" s="1"/>
  <c r="I1294" i="9"/>
  <c r="J1294" i="9" s="1"/>
  <c r="M1293" i="9"/>
  <c r="I1293" i="9"/>
  <c r="J1293" i="9" s="1"/>
  <c r="I1292" i="9"/>
  <c r="J1292" i="9" s="1"/>
  <c r="M1291" i="9"/>
  <c r="I1291" i="9"/>
  <c r="J1291" i="9" s="1"/>
  <c r="I1290" i="9"/>
  <c r="J1290" i="9" s="1"/>
  <c r="M1289" i="9"/>
  <c r="I1289" i="9"/>
  <c r="J1289" i="9" s="1"/>
  <c r="I1288" i="9"/>
  <c r="J1288" i="9" s="1"/>
  <c r="M1287" i="9"/>
  <c r="I1287" i="9"/>
  <c r="J1287" i="9" s="1"/>
  <c r="I1286" i="9"/>
  <c r="J1286" i="9" s="1"/>
  <c r="M1285" i="9"/>
  <c r="I1285" i="9"/>
  <c r="J1285" i="9" s="1"/>
  <c r="I1284" i="9"/>
  <c r="J1284" i="9" s="1"/>
  <c r="M1283" i="9"/>
  <c r="I1283" i="9"/>
  <c r="J1283" i="9" s="1"/>
  <c r="I1282" i="9"/>
  <c r="J1282" i="9" s="1"/>
  <c r="M1281" i="9"/>
  <c r="I1281" i="9"/>
  <c r="J1281" i="9" s="1"/>
  <c r="I1280" i="9"/>
  <c r="J1280" i="9" s="1"/>
  <c r="M1279" i="9"/>
  <c r="I1279" i="9"/>
  <c r="J1279" i="9" s="1"/>
  <c r="I1278" i="9"/>
  <c r="J1278" i="9" s="1"/>
  <c r="M1277" i="9"/>
  <c r="M1753" i="9"/>
  <c r="I1752" i="9"/>
  <c r="J1752" i="9" s="1"/>
  <c r="E1750" i="9"/>
  <c r="K1749" i="9"/>
  <c r="E1748" i="9"/>
  <c r="K1747" i="9"/>
  <c r="L1746" i="9"/>
  <c r="L1745" i="9"/>
  <c r="E1745" i="9"/>
  <c r="F1744" i="9"/>
  <c r="I1743" i="9"/>
  <c r="J1743" i="9" s="1"/>
  <c r="L1742" i="9"/>
  <c r="L1741" i="9"/>
  <c r="E1741" i="9"/>
  <c r="F1740" i="9"/>
  <c r="I1739" i="9"/>
  <c r="J1739" i="9" s="1"/>
  <c r="L1738" i="9"/>
  <c r="L1737" i="9"/>
  <c r="E1737" i="9"/>
  <c r="F1736" i="9"/>
  <c r="I1735" i="9"/>
  <c r="J1735" i="9" s="1"/>
  <c r="L1734" i="9"/>
  <c r="L1733" i="9"/>
  <c r="E1733" i="9"/>
  <c r="F1732" i="9"/>
  <c r="I1731" i="9"/>
  <c r="J1731" i="9" s="1"/>
  <c r="L1730" i="9"/>
  <c r="L1729" i="9"/>
  <c r="E1729" i="9"/>
  <c r="F1728" i="9"/>
  <c r="I1727" i="9"/>
  <c r="J1727" i="9" s="1"/>
  <c r="L1726" i="9"/>
  <c r="L1725" i="9"/>
  <c r="E1725" i="9"/>
  <c r="F1724" i="9"/>
  <c r="I1723" i="9"/>
  <c r="J1723" i="9" s="1"/>
  <c r="L1722" i="9"/>
  <c r="L1721" i="9"/>
  <c r="E1721" i="9"/>
  <c r="F1720" i="9"/>
  <c r="I1719" i="9"/>
  <c r="J1719" i="9" s="1"/>
  <c r="L1718" i="9"/>
  <c r="L1717" i="9"/>
  <c r="E1717" i="9"/>
  <c r="F1716" i="9"/>
  <c r="I1715" i="9"/>
  <c r="J1715" i="9" s="1"/>
  <c r="L1714" i="9"/>
  <c r="L1713" i="9"/>
  <c r="E1713" i="9"/>
  <c r="F1712" i="9"/>
  <c r="I1711" i="9"/>
  <c r="J1711" i="9" s="1"/>
  <c r="L1710" i="9"/>
  <c r="L1709" i="9"/>
  <c r="E1709" i="9"/>
  <c r="F1708" i="9"/>
  <c r="I1707" i="9"/>
  <c r="J1707" i="9" s="1"/>
  <c r="L1706" i="9"/>
  <c r="L1705" i="9"/>
  <c r="E1705" i="9"/>
  <c r="F1704" i="9"/>
  <c r="I1703" i="9"/>
  <c r="J1703" i="9" s="1"/>
  <c r="L1702" i="9"/>
  <c r="L1701" i="9"/>
  <c r="E1701" i="9"/>
  <c r="F1700" i="9"/>
  <c r="I1699" i="9"/>
  <c r="J1699" i="9" s="1"/>
  <c r="L1698" i="9"/>
  <c r="L1697" i="9"/>
  <c r="E1697" i="9"/>
  <c r="F1696" i="9"/>
  <c r="I1695" i="9"/>
  <c r="J1695" i="9" s="1"/>
  <c r="L1694" i="9"/>
  <c r="L1693" i="9"/>
  <c r="E1693" i="9"/>
  <c r="F1692" i="9"/>
  <c r="I1691" i="9"/>
  <c r="J1691" i="9" s="1"/>
  <c r="L1690" i="9"/>
  <c r="L1689" i="9"/>
  <c r="E1689" i="9"/>
  <c r="F1688" i="9"/>
  <c r="I1687" i="9"/>
  <c r="J1687" i="9" s="1"/>
  <c r="L1686" i="9"/>
  <c r="L1685" i="9"/>
  <c r="E1685" i="9"/>
  <c r="F1684" i="9"/>
  <c r="I1683" i="9"/>
  <c r="J1683" i="9" s="1"/>
  <c r="L1682" i="9"/>
  <c r="L1681" i="9"/>
  <c r="E1681" i="9"/>
  <c r="F1680" i="9"/>
  <c r="I1679" i="9"/>
  <c r="J1679" i="9" s="1"/>
  <c r="L1678" i="9"/>
  <c r="L1677" i="9"/>
  <c r="E1677" i="9"/>
  <c r="F1676" i="9"/>
  <c r="I1675" i="9"/>
  <c r="J1675" i="9" s="1"/>
  <c r="L1674" i="9"/>
  <c r="L1673" i="9"/>
  <c r="E1673" i="9"/>
  <c r="F1672" i="9"/>
  <c r="I1671" i="9"/>
  <c r="J1671" i="9" s="1"/>
  <c r="L1670" i="9"/>
  <c r="L1669" i="9"/>
  <c r="E1669" i="9"/>
  <c r="F1668" i="9"/>
  <c r="I1667" i="9"/>
  <c r="J1667" i="9" s="1"/>
  <c r="L1666" i="9"/>
  <c r="L1665" i="9"/>
  <c r="E1665" i="9"/>
  <c r="F1664" i="9"/>
  <c r="I1663" i="9"/>
  <c r="J1663" i="9" s="1"/>
  <c r="L1662" i="9"/>
  <c r="L1661" i="9"/>
  <c r="E1661" i="9"/>
  <c r="F1660" i="9"/>
  <c r="I1659" i="9"/>
  <c r="J1659" i="9" s="1"/>
  <c r="L1658" i="9"/>
  <c r="L1657" i="9"/>
  <c r="E1657" i="9"/>
  <c r="F1656" i="9"/>
  <c r="I1655" i="9"/>
  <c r="J1655" i="9" s="1"/>
  <c r="L1654" i="9"/>
  <c r="L1653" i="9"/>
  <c r="E1653" i="9"/>
  <c r="F1652" i="9"/>
  <c r="I1651" i="9"/>
  <c r="J1651" i="9" s="1"/>
  <c r="L1650" i="9"/>
  <c r="L1649" i="9"/>
  <c r="E1649" i="9"/>
  <c r="F1648" i="9"/>
  <c r="I1647" i="9"/>
  <c r="J1647" i="9" s="1"/>
  <c r="L1646" i="9"/>
  <c r="L1645" i="9"/>
  <c r="E1645" i="9"/>
  <c r="F1644" i="9"/>
  <c r="I1643" i="9"/>
  <c r="J1643" i="9" s="1"/>
  <c r="L1642" i="9"/>
  <c r="L1641" i="9"/>
  <c r="E1641" i="9"/>
  <c r="F1640" i="9"/>
  <c r="L1639" i="9"/>
  <c r="F1639" i="9"/>
  <c r="M1638" i="9"/>
  <c r="F1638" i="9"/>
  <c r="L1637" i="9"/>
  <c r="F1637" i="9"/>
  <c r="M1636" i="9"/>
  <c r="F1636" i="9"/>
  <c r="L1635" i="9"/>
  <c r="F1635" i="9"/>
  <c r="M1634" i="9"/>
  <c r="F1634" i="9"/>
  <c r="L1633" i="9"/>
  <c r="F1633" i="9"/>
  <c r="M1632" i="9"/>
  <c r="F1632" i="9"/>
  <c r="L1631" i="9"/>
  <c r="F1631" i="9"/>
  <c r="M1630" i="9"/>
  <c r="F1630" i="9"/>
  <c r="L1629" i="9"/>
  <c r="F1629" i="9"/>
  <c r="M1628" i="9"/>
  <c r="F1628" i="9"/>
  <c r="L1627" i="9"/>
  <c r="F1627" i="9"/>
  <c r="M1626" i="9"/>
  <c r="F1626" i="9"/>
  <c r="L1625" i="9"/>
  <c r="F1625" i="9"/>
  <c r="M1624" i="9"/>
  <c r="F1624" i="9"/>
  <c r="L1623" i="9"/>
  <c r="F1623" i="9"/>
  <c r="M1622" i="9"/>
  <c r="F1622" i="9"/>
  <c r="L1621" i="9"/>
  <c r="F1621" i="9"/>
  <c r="M1620" i="9"/>
  <c r="F1620" i="9"/>
  <c r="L1619" i="9"/>
  <c r="F1619" i="9"/>
  <c r="M1618" i="9"/>
  <c r="F1618" i="9"/>
  <c r="L1617" i="9"/>
  <c r="F1617" i="9"/>
  <c r="M1616" i="9"/>
  <c r="F1616" i="9"/>
  <c r="L1615" i="9"/>
  <c r="F1615" i="9"/>
  <c r="M1614" i="9"/>
  <c r="F1614" i="9"/>
  <c r="L1613" i="9"/>
  <c r="F1613" i="9"/>
  <c r="M1612" i="9"/>
  <c r="F1612" i="9"/>
  <c r="L1611" i="9"/>
  <c r="F1611" i="9"/>
  <c r="M1610" i="9"/>
  <c r="F1610" i="9"/>
  <c r="L1609" i="9"/>
  <c r="F1609" i="9"/>
  <c r="M1608" i="9"/>
  <c r="F1608" i="9"/>
  <c r="L1607" i="9"/>
  <c r="F1607" i="9"/>
  <c r="M1606" i="9"/>
  <c r="F1606" i="9"/>
  <c r="L1605" i="9"/>
  <c r="F1605" i="9"/>
  <c r="M1604" i="9"/>
  <c r="F1604" i="9"/>
  <c r="L1603" i="9"/>
  <c r="F1603" i="9"/>
  <c r="M1602" i="9"/>
  <c r="F1602" i="9"/>
  <c r="L1601" i="9"/>
  <c r="F1601" i="9"/>
  <c r="M1600" i="9"/>
  <c r="F1600" i="9"/>
  <c r="L1599" i="9"/>
  <c r="F1599" i="9"/>
  <c r="M1598" i="9"/>
  <c r="F1598" i="9"/>
  <c r="L1597" i="9"/>
  <c r="F1597" i="9"/>
  <c r="M1596" i="9"/>
  <c r="F1596" i="9"/>
  <c r="L1595" i="9"/>
  <c r="F1595" i="9"/>
  <c r="M1594" i="9"/>
  <c r="F1594" i="9"/>
  <c r="L1593" i="9"/>
  <c r="F1593" i="9"/>
  <c r="M1592" i="9"/>
  <c r="F1592" i="9"/>
  <c r="L1591" i="9"/>
  <c r="F1591" i="9"/>
  <c r="M1590" i="9"/>
  <c r="F1590" i="9"/>
  <c r="L1589" i="9"/>
  <c r="F1589" i="9"/>
  <c r="M1588" i="9"/>
  <c r="F1588" i="9"/>
  <c r="L1587" i="9"/>
  <c r="F1587" i="9"/>
  <c r="M1586" i="9"/>
  <c r="F1586" i="9"/>
  <c r="L1585" i="9"/>
  <c r="F1585" i="9"/>
  <c r="M1584" i="9"/>
  <c r="F1584" i="9"/>
  <c r="L1583" i="9"/>
  <c r="F1583" i="9"/>
  <c r="M1582" i="9"/>
  <c r="F1582" i="9"/>
  <c r="L1581" i="9"/>
  <c r="F1581" i="9"/>
  <c r="M1580" i="9"/>
  <c r="F1580" i="9"/>
  <c r="L1579" i="9"/>
  <c r="F1579" i="9"/>
  <c r="M1578" i="9"/>
  <c r="F1578" i="9"/>
  <c r="L1577" i="9"/>
  <c r="F1577" i="9"/>
  <c r="M1576" i="9"/>
  <c r="F1576" i="9"/>
  <c r="L1575" i="9"/>
  <c r="F1575" i="9"/>
  <c r="M1574" i="9"/>
  <c r="F1574" i="9"/>
  <c r="L1573" i="9"/>
  <c r="F1573" i="9"/>
  <c r="M1572" i="9"/>
  <c r="F1572" i="9"/>
  <c r="L1571" i="9"/>
  <c r="F1571" i="9"/>
  <c r="M1570" i="9"/>
  <c r="F1570" i="9"/>
  <c r="L1569" i="9"/>
  <c r="F1569" i="9"/>
  <c r="M1568" i="9"/>
  <c r="F1568" i="9"/>
  <c r="L1567" i="9"/>
  <c r="F1567" i="9"/>
  <c r="M1566" i="9"/>
  <c r="F1566" i="9"/>
  <c r="L1565" i="9"/>
  <c r="F1565" i="9"/>
  <c r="M1564" i="9"/>
  <c r="F1564" i="9"/>
  <c r="L1563" i="9"/>
  <c r="F1563" i="9"/>
  <c r="M1562" i="9"/>
  <c r="F1562" i="9"/>
  <c r="L1561" i="9"/>
  <c r="F1561" i="9"/>
  <c r="M1560" i="9"/>
  <c r="F1560" i="9"/>
  <c r="L1559" i="9"/>
  <c r="F1559" i="9"/>
  <c r="M1558" i="9"/>
  <c r="F1558" i="9"/>
  <c r="L1557" i="9"/>
  <c r="F1557" i="9"/>
  <c r="M1556" i="9"/>
  <c r="F1556" i="9"/>
  <c r="L1555" i="9"/>
  <c r="F1555" i="9"/>
  <c r="M1554" i="9"/>
  <c r="F1554" i="9"/>
  <c r="L1553" i="9"/>
  <c r="F1553" i="9"/>
  <c r="M1552" i="9"/>
  <c r="F1552" i="9"/>
  <c r="L1551" i="9"/>
  <c r="F1551" i="9"/>
  <c r="M1550" i="9"/>
  <c r="F1550" i="9"/>
  <c r="L1549" i="9"/>
  <c r="F1549" i="9"/>
  <c r="M1548" i="9"/>
  <c r="F1548" i="9"/>
  <c r="L1547" i="9"/>
  <c r="F1547" i="9"/>
  <c r="M1546" i="9"/>
  <c r="F1546" i="9"/>
  <c r="L1545" i="9"/>
  <c r="F1545" i="9"/>
  <c r="M1544" i="9"/>
  <c r="F1544" i="9"/>
  <c r="L1543" i="9"/>
  <c r="F1543" i="9"/>
  <c r="M1542" i="9"/>
  <c r="F1542" i="9"/>
  <c r="L1541" i="9"/>
  <c r="F1541" i="9"/>
  <c r="M1540" i="9"/>
  <c r="F1540" i="9"/>
  <c r="L1539" i="9"/>
  <c r="F1539" i="9"/>
  <c r="M1538" i="9"/>
  <c r="F1538" i="9"/>
  <c r="L1537" i="9"/>
  <c r="F1537" i="9"/>
  <c r="M1536" i="9"/>
  <c r="F1536" i="9"/>
  <c r="L1535" i="9"/>
  <c r="F1535" i="9"/>
  <c r="M1534" i="9"/>
  <c r="F1534" i="9"/>
  <c r="L1533" i="9"/>
  <c r="F1533" i="9"/>
  <c r="M1532" i="9"/>
  <c r="F1532" i="9"/>
  <c r="L1531" i="9"/>
  <c r="F1531" i="9"/>
  <c r="M1530" i="9"/>
  <c r="F1530" i="9"/>
  <c r="L1529" i="9"/>
  <c r="F1529" i="9"/>
  <c r="M1528" i="9"/>
  <c r="F1528" i="9"/>
  <c r="L1527" i="9"/>
  <c r="F1527" i="9"/>
  <c r="M1526" i="9"/>
  <c r="F1526" i="9"/>
  <c r="L1525" i="9"/>
  <c r="F1525" i="9"/>
  <c r="M1524" i="9"/>
  <c r="F1524" i="9"/>
  <c r="L1523" i="9"/>
  <c r="F1523" i="9"/>
  <c r="M1522" i="9"/>
  <c r="F1522" i="9"/>
  <c r="L1521" i="9"/>
  <c r="F1521" i="9"/>
  <c r="M1520" i="9"/>
  <c r="F1520" i="9"/>
  <c r="L1519" i="9"/>
  <c r="F1519" i="9"/>
  <c r="M1518" i="9"/>
  <c r="F1518" i="9"/>
  <c r="L1517" i="9"/>
  <c r="F1517" i="9"/>
  <c r="M1516" i="9"/>
  <c r="F1516" i="9"/>
  <c r="L1515" i="9"/>
  <c r="F1515" i="9"/>
  <c r="M1514" i="9"/>
  <c r="F1514" i="9"/>
  <c r="L1513" i="9"/>
  <c r="F1513" i="9"/>
  <c r="M1512" i="9"/>
  <c r="F1512" i="9"/>
  <c r="L1511" i="9"/>
  <c r="F1511" i="9"/>
  <c r="M1510" i="9"/>
  <c r="F1510" i="9"/>
  <c r="L1509" i="9"/>
  <c r="F1509" i="9"/>
  <c r="M1508" i="9"/>
  <c r="F1508" i="9"/>
  <c r="L1507" i="9"/>
  <c r="F1507" i="9"/>
  <c r="M1506" i="9"/>
  <c r="F1506" i="9"/>
  <c r="L1505" i="9"/>
  <c r="F1505" i="9"/>
  <c r="M1504" i="9"/>
  <c r="F1504" i="9"/>
  <c r="L1503" i="9"/>
  <c r="F1503" i="9"/>
  <c r="M1502" i="9"/>
  <c r="F1502" i="9"/>
  <c r="L1501" i="9"/>
  <c r="F1501" i="9"/>
  <c r="M1500" i="9"/>
  <c r="F1500" i="9"/>
  <c r="L1499" i="9"/>
  <c r="F1499" i="9"/>
  <c r="M1498" i="9"/>
  <c r="F1498" i="9"/>
  <c r="L1497" i="9"/>
  <c r="F1497" i="9"/>
  <c r="M1496" i="9"/>
  <c r="F1496" i="9"/>
  <c r="L1495" i="9"/>
  <c r="F1495" i="9"/>
  <c r="M1494" i="9"/>
  <c r="F1494" i="9"/>
  <c r="L1493" i="9"/>
  <c r="F1493" i="9"/>
  <c r="M1492" i="9"/>
  <c r="F1492" i="9"/>
  <c r="L1491" i="9"/>
  <c r="F1491" i="9"/>
  <c r="M1490" i="9"/>
  <c r="F1490" i="9"/>
  <c r="L1489" i="9"/>
  <c r="F1489" i="9"/>
  <c r="M1488" i="9"/>
  <c r="F1488" i="9"/>
  <c r="L1487" i="9"/>
  <c r="F1487" i="9"/>
  <c r="M1486" i="9"/>
  <c r="F1486" i="9"/>
  <c r="L1485" i="9"/>
  <c r="F1485" i="9"/>
  <c r="M1484" i="9"/>
  <c r="F1484" i="9"/>
  <c r="L1483" i="9"/>
  <c r="F1483" i="9"/>
  <c r="M1482" i="9"/>
  <c r="F1482" i="9"/>
  <c r="L1481" i="9"/>
  <c r="F1481" i="9"/>
  <c r="M1480" i="9"/>
  <c r="F1480" i="9"/>
  <c r="L1479" i="9"/>
  <c r="F1479" i="9"/>
  <c r="M1478" i="9"/>
  <c r="F1478" i="9"/>
  <c r="L1477" i="9"/>
  <c r="F1477" i="9"/>
  <c r="M1476" i="9"/>
  <c r="F1476" i="9"/>
  <c r="L1475" i="9"/>
  <c r="F1475" i="9"/>
  <c r="M1474" i="9"/>
  <c r="F1474" i="9"/>
  <c r="L1473" i="9"/>
  <c r="F1473" i="9"/>
  <c r="M1472" i="9"/>
  <c r="F1472" i="9"/>
  <c r="L1471" i="9"/>
  <c r="F1471" i="9"/>
  <c r="M1470" i="9"/>
  <c r="F1470" i="9"/>
  <c r="L1469" i="9"/>
  <c r="F1469" i="9"/>
  <c r="M1468" i="9"/>
  <c r="F1468" i="9"/>
  <c r="L1467" i="9"/>
  <c r="F1467" i="9"/>
  <c r="M1466" i="9"/>
  <c r="F1466" i="9"/>
  <c r="L1465" i="9"/>
  <c r="F1465" i="9"/>
  <c r="M1464" i="9"/>
  <c r="F1464" i="9"/>
  <c r="L1463" i="9"/>
  <c r="F1463" i="9"/>
  <c r="M1462" i="9"/>
  <c r="F1462" i="9"/>
  <c r="L1461" i="9"/>
  <c r="F1461" i="9"/>
  <c r="M1460" i="9"/>
  <c r="F1460" i="9"/>
  <c r="L1459" i="9"/>
  <c r="F1459" i="9"/>
  <c r="M1458" i="9"/>
  <c r="F1458" i="9"/>
  <c r="L1457" i="9"/>
  <c r="F1457" i="9"/>
  <c r="M1456" i="9"/>
  <c r="F1456" i="9"/>
  <c r="L1455" i="9"/>
  <c r="F1455" i="9"/>
  <c r="M1454" i="9"/>
  <c r="F1454" i="9"/>
  <c r="L1453" i="9"/>
  <c r="F1453" i="9"/>
  <c r="M1452" i="9"/>
  <c r="F1452" i="9"/>
  <c r="L1451" i="9"/>
  <c r="F1451" i="9"/>
  <c r="M1450" i="9"/>
  <c r="F1450" i="9"/>
  <c r="L1449" i="9"/>
  <c r="F1449" i="9"/>
  <c r="M1448" i="9"/>
  <c r="F1448" i="9"/>
  <c r="L1447" i="9"/>
  <c r="F1447" i="9"/>
  <c r="M1446" i="9"/>
  <c r="F1446" i="9"/>
  <c r="L1445" i="9"/>
  <c r="F1445" i="9"/>
  <c r="M1444" i="9"/>
  <c r="F1444" i="9"/>
  <c r="L1443" i="9"/>
  <c r="F1443" i="9"/>
  <c r="M1442" i="9"/>
  <c r="F1442" i="9"/>
  <c r="L1441" i="9"/>
  <c r="F1441" i="9"/>
  <c r="M1440" i="9"/>
  <c r="F1440" i="9"/>
  <c r="L1439" i="9"/>
  <c r="F1439" i="9"/>
  <c r="M1438" i="9"/>
  <c r="F1438" i="9"/>
  <c r="L1437" i="9"/>
  <c r="F1437" i="9"/>
  <c r="M1436" i="9"/>
  <c r="F1436" i="9"/>
  <c r="L1435" i="9"/>
  <c r="F1435" i="9"/>
  <c r="M1434" i="9"/>
  <c r="F1434" i="9"/>
  <c r="L1433" i="9"/>
  <c r="F1433" i="9"/>
  <c r="M1432" i="9"/>
  <c r="F1432" i="9"/>
  <c r="L1431" i="9"/>
  <c r="F1431" i="9"/>
  <c r="M1430" i="9"/>
  <c r="F1430" i="9"/>
  <c r="L1429" i="9"/>
  <c r="F1429" i="9"/>
  <c r="M1428" i="9"/>
  <c r="F1428" i="9"/>
  <c r="L1427" i="9"/>
  <c r="F1427" i="9"/>
  <c r="M1426" i="9"/>
  <c r="F1426" i="9"/>
  <c r="L1425" i="9"/>
  <c r="F1425" i="9"/>
  <c r="M1424" i="9"/>
  <c r="F1424" i="9"/>
  <c r="L1423" i="9"/>
  <c r="F1423" i="9"/>
  <c r="M1422" i="9"/>
  <c r="F1422" i="9"/>
  <c r="L1421" i="9"/>
  <c r="F1421" i="9"/>
  <c r="M1420" i="9"/>
  <c r="F1420" i="9"/>
  <c r="L1419" i="9"/>
  <c r="F1419" i="9"/>
  <c r="M1418" i="9"/>
  <c r="F1418" i="9"/>
  <c r="L1417" i="9"/>
  <c r="F1417" i="9"/>
  <c r="M1416" i="9"/>
  <c r="F1416" i="9"/>
  <c r="L1415" i="9"/>
  <c r="F1415" i="9"/>
  <c r="M1414" i="9"/>
  <c r="F1414" i="9"/>
  <c r="L1413" i="9"/>
  <c r="F1413" i="9"/>
  <c r="M1412" i="9"/>
  <c r="F1412" i="9"/>
  <c r="L1411" i="9"/>
  <c r="F1411" i="9"/>
  <c r="M1410" i="9"/>
  <c r="F1410" i="9"/>
  <c r="L1409" i="9"/>
  <c r="F1409" i="9"/>
  <c r="M1408" i="9"/>
  <c r="F1408" i="9"/>
  <c r="L1407" i="9"/>
  <c r="F1407" i="9"/>
  <c r="M1406" i="9"/>
  <c r="F1406" i="9"/>
  <c r="L1405" i="9"/>
  <c r="F1405" i="9"/>
  <c r="M1404" i="9"/>
  <c r="F1404" i="9"/>
  <c r="L1403" i="9"/>
  <c r="F1403" i="9"/>
  <c r="M1402" i="9"/>
  <c r="F1402" i="9"/>
  <c r="L1401" i="9"/>
  <c r="F1401" i="9"/>
  <c r="M1400" i="9"/>
  <c r="F1400" i="9"/>
  <c r="L1399" i="9"/>
  <c r="F1399" i="9"/>
  <c r="M1398" i="9"/>
  <c r="F1398" i="9"/>
  <c r="L1397" i="9"/>
  <c r="F1397" i="9"/>
  <c r="M1396" i="9"/>
  <c r="F1396" i="9"/>
  <c r="L1395" i="9"/>
  <c r="F1395" i="9"/>
  <c r="M1394" i="9"/>
  <c r="F1394" i="9"/>
  <c r="L1393" i="9"/>
  <c r="F1393" i="9"/>
  <c r="M1392" i="9"/>
  <c r="F1392" i="9"/>
  <c r="L1391" i="9"/>
  <c r="F1391" i="9"/>
  <c r="M1390" i="9"/>
  <c r="F1390" i="9"/>
  <c r="L1389" i="9"/>
  <c r="F1389" i="9"/>
  <c r="M1388" i="9"/>
  <c r="F1388" i="9"/>
  <c r="L1387" i="9"/>
  <c r="F1387" i="9"/>
  <c r="M1386" i="9"/>
  <c r="F1386" i="9"/>
  <c r="L1385" i="9"/>
  <c r="F1385" i="9"/>
  <c r="M1384" i="9"/>
  <c r="F1384" i="9"/>
  <c r="L1383" i="9"/>
  <c r="F1383" i="9"/>
  <c r="M1382" i="9"/>
  <c r="F1382" i="9"/>
  <c r="L1381" i="9"/>
  <c r="F1381" i="9"/>
  <c r="M1380" i="9"/>
  <c r="F1380" i="9"/>
  <c r="L1379" i="9"/>
  <c r="F1379" i="9"/>
  <c r="M1378" i="9"/>
  <c r="F1378" i="9"/>
  <c r="L1377" i="9"/>
  <c r="F1377" i="9"/>
  <c r="M1376" i="9"/>
  <c r="F1376" i="9"/>
  <c r="L1375" i="9"/>
  <c r="F1375" i="9"/>
  <c r="M1374" i="9"/>
  <c r="F1374" i="9"/>
  <c r="L1373" i="9"/>
  <c r="F1373" i="9"/>
  <c r="M1372" i="9"/>
  <c r="F1372" i="9"/>
  <c r="L1371" i="9"/>
  <c r="F1371" i="9"/>
  <c r="M1370" i="9"/>
  <c r="F1370" i="9"/>
  <c r="L1369" i="9"/>
  <c r="F1369" i="9"/>
  <c r="M1368" i="9"/>
  <c r="F1368" i="9"/>
  <c r="L1367" i="9"/>
  <c r="F1367" i="9"/>
  <c r="M1366" i="9"/>
  <c r="F1366" i="9"/>
  <c r="L1365" i="9"/>
  <c r="F1365" i="9"/>
  <c r="M1364" i="9"/>
  <c r="F1364" i="9"/>
  <c r="L1363" i="9"/>
  <c r="F1363" i="9"/>
  <c r="M1362" i="9"/>
  <c r="F1362" i="9"/>
  <c r="L1361" i="9"/>
  <c r="F1361" i="9"/>
  <c r="M1360" i="9"/>
  <c r="F1360" i="9"/>
  <c r="L1359" i="9"/>
  <c r="F1359" i="9"/>
  <c r="M1358" i="9"/>
  <c r="F1358" i="9"/>
  <c r="L1357" i="9"/>
  <c r="F1357" i="9"/>
  <c r="M1356" i="9"/>
  <c r="F1356" i="9"/>
  <c r="L1355" i="9"/>
  <c r="F1355" i="9"/>
  <c r="M1354" i="9"/>
  <c r="F1354" i="9"/>
  <c r="L1353" i="9"/>
  <c r="F1353" i="9"/>
  <c r="M1352" i="9"/>
  <c r="F1352" i="9"/>
  <c r="L1351" i="9"/>
  <c r="F1351" i="9"/>
  <c r="M1350" i="9"/>
  <c r="F1350" i="9"/>
  <c r="L1349" i="9"/>
  <c r="F1349" i="9"/>
  <c r="M1348" i="9"/>
  <c r="F1348" i="9"/>
  <c r="L1347" i="9"/>
  <c r="F1347" i="9"/>
  <c r="M1346" i="9"/>
  <c r="F1346" i="9"/>
  <c r="L1345" i="9"/>
  <c r="F1345" i="9"/>
  <c r="M1344" i="9"/>
  <c r="F1344" i="9"/>
  <c r="L1343" i="9"/>
  <c r="F1343" i="9"/>
  <c r="M1342" i="9"/>
  <c r="F1342" i="9"/>
  <c r="L1341" i="9"/>
  <c r="F1341" i="9"/>
  <c r="M1340" i="9"/>
  <c r="F1340" i="9"/>
  <c r="L1339" i="9"/>
  <c r="F1339" i="9"/>
  <c r="M1338" i="9"/>
  <c r="F1338" i="9"/>
  <c r="L1337" i="9"/>
  <c r="F1337" i="9"/>
  <c r="M1336" i="9"/>
  <c r="F1336" i="9"/>
  <c r="L1335" i="9"/>
  <c r="F1335" i="9"/>
  <c r="M1334" i="9"/>
  <c r="F1334" i="9"/>
  <c r="L1333" i="9"/>
  <c r="F1333" i="9"/>
  <c r="M1332" i="9"/>
  <c r="F1332" i="9"/>
  <c r="L1331" i="9"/>
  <c r="F1331" i="9"/>
  <c r="M1330" i="9"/>
  <c r="F1330" i="9"/>
  <c r="L1329" i="9"/>
  <c r="F1329" i="9"/>
  <c r="M1328" i="9"/>
  <c r="F1328" i="9"/>
  <c r="L1327" i="9"/>
  <c r="F1327" i="9"/>
  <c r="M1326" i="9"/>
  <c r="F1326" i="9"/>
  <c r="L1325" i="9"/>
  <c r="F1325" i="9"/>
  <c r="M1324" i="9"/>
  <c r="F1324" i="9"/>
  <c r="L1323" i="9"/>
  <c r="F1323" i="9"/>
  <c r="M1322" i="9"/>
  <c r="F1322" i="9"/>
  <c r="L1321" i="9"/>
  <c r="F1321" i="9"/>
  <c r="M1320" i="9"/>
  <c r="F1320" i="9"/>
  <c r="L1319" i="9"/>
  <c r="F1319" i="9"/>
  <c r="M1318" i="9"/>
  <c r="F1318" i="9"/>
  <c r="L1317" i="9"/>
  <c r="F1317" i="9"/>
  <c r="M1316" i="9"/>
  <c r="F1316" i="9"/>
  <c r="L1315" i="9"/>
  <c r="F1315" i="9"/>
  <c r="M1314" i="9"/>
  <c r="F1314" i="9"/>
  <c r="L1313" i="9"/>
  <c r="F1313" i="9"/>
  <c r="M1312" i="9"/>
  <c r="F1312" i="9"/>
  <c r="L1311" i="9"/>
  <c r="F1311" i="9"/>
  <c r="M1310" i="9"/>
  <c r="F1310" i="9"/>
  <c r="L1309" i="9"/>
  <c r="F1309" i="9"/>
  <c r="M1308" i="9"/>
  <c r="F1308" i="9"/>
  <c r="L1307" i="9"/>
  <c r="F1307" i="9"/>
  <c r="M1306" i="9"/>
  <c r="F1306" i="9"/>
  <c r="L1305" i="9"/>
  <c r="F1305" i="9"/>
  <c r="M1304" i="9"/>
  <c r="F1304" i="9"/>
  <c r="L1303" i="9"/>
  <c r="F1303" i="9"/>
  <c r="M1302" i="9"/>
  <c r="F1302" i="9"/>
  <c r="L1301" i="9"/>
  <c r="F1301" i="9"/>
  <c r="M1300" i="9"/>
  <c r="F1300" i="9"/>
  <c r="L1299" i="9"/>
  <c r="F1299" i="9"/>
  <c r="M1298" i="9"/>
  <c r="F1298" i="9"/>
  <c r="L1297" i="9"/>
  <c r="F1297" i="9"/>
  <c r="M1296" i="9"/>
  <c r="F1296" i="9"/>
  <c r="L1295" i="9"/>
  <c r="F1295" i="9"/>
  <c r="M1294" i="9"/>
  <c r="F1294" i="9"/>
  <c r="L1293" i="9"/>
  <c r="F1293" i="9"/>
  <c r="M1292" i="9"/>
  <c r="F1292" i="9"/>
  <c r="L1291" i="9"/>
  <c r="F1291" i="9"/>
  <c r="M1290" i="9"/>
  <c r="F1290" i="9"/>
  <c r="L1289" i="9"/>
  <c r="F1289" i="9"/>
  <c r="M1288" i="9"/>
  <c r="F1288" i="9"/>
  <c r="L1287" i="9"/>
  <c r="F1287" i="9"/>
  <c r="M1286" i="9"/>
  <c r="F1286" i="9"/>
  <c r="L1285" i="9"/>
  <c r="F1285" i="9"/>
  <c r="M1284" i="9"/>
  <c r="F1284" i="9"/>
  <c r="L1283" i="9"/>
  <c r="F1283" i="9"/>
  <c r="M1282" i="9"/>
  <c r="F1282" i="9"/>
  <c r="L1281" i="9"/>
  <c r="F1281" i="9"/>
  <c r="M1280" i="9"/>
  <c r="F1280" i="9"/>
  <c r="L1279" i="9"/>
  <c r="F1279" i="9"/>
  <c r="M1278" i="9"/>
  <c r="F1278" i="9"/>
  <c r="L1277" i="9"/>
  <c r="F1277" i="9"/>
  <c r="M1276" i="9"/>
  <c r="F1276" i="9"/>
  <c r="L1275" i="9"/>
  <c r="F1275" i="9"/>
  <c r="M1274" i="9"/>
  <c r="F1274" i="9"/>
  <c r="L1273" i="9"/>
  <c r="F1273" i="9"/>
  <c r="M1272" i="9"/>
  <c r="F1272" i="9"/>
  <c r="L1271" i="9"/>
  <c r="F1271" i="9"/>
  <c r="M1270" i="9"/>
  <c r="F1270" i="9"/>
  <c r="L1269" i="9"/>
  <c r="F1269" i="9"/>
  <c r="M1268" i="9"/>
  <c r="I1753" i="9"/>
  <c r="J1753" i="9" s="1"/>
  <c r="I1749" i="9"/>
  <c r="J1749" i="9" s="1"/>
  <c r="I1747" i="9"/>
  <c r="J1747" i="9" s="1"/>
  <c r="I1746" i="9"/>
  <c r="J1746" i="9" s="1"/>
  <c r="K1745" i="9"/>
  <c r="M1744" i="9"/>
  <c r="E1744" i="9"/>
  <c r="M1743" i="9"/>
  <c r="F1743" i="9"/>
  <c r="I1742" i="9"/>
  <c r="J1742" i="9" s="1"/>
  <c r="K1741" i="9"/>
  <c r="M1740" i="9"/>
  <c r="E1740" i="9"/>
  <c r="M1739" i="9"/>
  <c r="F1739" i="9"/>
  <c r="I1738" i="9"/>
  <c r="J1738" i="9" s="1"/>
  <c r="K1737" i="9"/>
  <c r="M1736" i="9"/>
  <c r="E1736" i="9"/>
  <c r="M1735" i="9"/>
  <c r="F1735" i="9"/>
  <c r="I1734" i="9"/>
  <c r="J1734" i="9" s="1"/>
  <c r="K1733" i="9"/>
  <c r="M1732" i="9"/>
  <c r="E1732" i="9"/>
  <c r="M1731" i="9"/>
  <c r="F1731" i="9"/>
  <c r="I1730" i="9"/>
  <c r="J1730" i="9" s="1"/>
  <c r="K1729" i="9"/>
  <c r="M1728" i="9"/>
  <c r="E1728" i="9"/>
  <c r="M1727" i="9"/>
  <c r="F1727" i="9"/>
  <c r="I1726" i="9"/>
  <c r="J1726" i="9" s="1"/>
  <c r="K1725" i="9"/>
  <c r="M1724" i="9"/>
  <c r="E1724" i="9"/>
  <c r="M1723" i="9"/>
  <c r="F1723" i="9"/>
  <c r="I1722" i="9"/>
  <c r="J1722" i="9" s="1"/>
  <c r="K1721" i="9"/>
  <c r="M1720" i="9"/>
  <c r="E1720" i="9"/>
  <c r="M1719" i="9"/>
  <c r="F1719" i="9"/>
  <c r="I1718" i="9"/>
  <c r="J1718" i="9" s="1"/>
  <c r="K1717" i="9"/>
  <c r="M1716" i="9"/>
  <c r="E1716" i="9"/>
  <c r="M1715" i="9"/>
  <c r="F1715" i="9"/>
  <c r="I1714" i="9"/>
  <c r="J1714" i="9" s="1"/>
  <c r="K1713" i="9"/>
  <c r="M1712" i="9"/>
  <c r="E1712" i="9"/>
  <c r="M1711" i="9"/>
  <c r="F1711" i="9"/>
  <c r="I1710" i="9"/>
  <c r="J1710" i="9" s="1"/>
  <c r="K1709" i="9"/>
  <c r="M1708" i="9"/>
  <c r="E1708" i="9"/>
  <c r="M1707" i="9"/>
  <c r="F1707" i="9"/>
  <c r="I1706" i="9"/>
  <c r="J1706" i="9" s="1"/>
  <c r="K1705" i="9"/>
  <c r="M1704" i="9"/>
  <c r="E1704" i="9"/>
  <c r="M1703" i="9"/>
  <c r="F1703" i="9"/>
  <c r="I1702" i="9"/>
  <c r="J1702" i="9" s="1"/>
  <c r="K1701" i="9"/>
  <c r="M1700" i="9"/>
  <c r="E1700" i="9"/>
  <c r="M1699" i="9"/>
  <c r="F1699" i="9"/>
  <c r="I1698" i="9"/>
  <c r="J1698" i="9" s="1"/>
  <c r="K1697" i="9"/>
  <c r="M1696" i="9"/>
  <c r="E1696" i="9"/>
  <c r="M1695" i="9"/>
  <c r="F1695" i="9"/>
  <c r="I1694" i="9"/>
  <c r="J1694" i="9" s="1"/>
  <c r="K1693" i="9"/>
  <c r="M1692" i="9"/>
  <c r="E1692" i="9"/>
  <c r="M1691" i="9"/>
  <c r="F1691" i="9"/>
  <c r="I1690" i="9"/>
  <c r="J1690" i="9" s="1"/>
  <c r="K1689" i="9"/>
  <c r="M1688" i="9"/>
  <c r="E1688" i="9"/>
  <c r="M1687" i="9"/>
  <c r="F1687" i="9"/>
  <c r="I1686" i="9"/>
  <c r="J1686" i="9" s="1"/>
  <c r="K1685" i="9"/>
  <c r="M1684" i="9"/>
  <c r="E1684" i="9"/>
  <c r="M1683" i="9"/>
  <c r="F1683" i="9"/>
  <c r="I1682" i="9"/>
  <c r="J1682" i="9" s="1"/>
  <c r="K1681" i="9"/>
  <c r="M1680" i="9"/>
  <c r="E1680" i="9"/>
  <c r="M1679" i="9"/>
  <c r="F1679" i="9"/>
  <c r="I1678" i="9"/>
  <c r="J1678" i="9" s="1"/>
  <c r="K1677" i="9"/>
  <c r="M1676" i="9"/>
  <c r="E1676" i="9"/>
  <c r="M1675" i="9"/>
  <c r="F1675" i="9"/>
  <c r="I1674" i="9"/>
  <c r="J1674" i="9" s="1"/>
  <c r="K1673" i="9"/>
  <c r="M1672" i="9"/>
  <c r="E1672" i="9"/>
  <c r="M1671" i="9"/>
  <c r="F1671" i="9"/>
  <c r="I1670" i="9"/>
  <c r="J1670" i="9" s="1"/>
  <c r="K1669" i="9"/>
  <c r="M1668" i="9"/>
  <c r="E1668" i="9"/>
  <c r="M1667" i="9"/>
  <c r="F1667" i="9"/>
  <c r="I1666" i="9"/>
  <c r="J1666" i="9" s="1"/>
  <c r="K1665" i="9"/>
  <c r="M1664" i="9"/>
  <c r="E1664" i="9"/>
  <c r="M1663" i="9"/>
  <c r="F1663" i="9"/>
  <c r="I1662" i="9"/>
  <c r="J1662" i="9" s="1"/>
  <c r="K1661" i="9"/>
  <c r="M1660" i="9"/>
  <c r="E1660" i="9"/>
  <c r="M1659" i="9"/>
  <c r="F1659" i="9"/>
  <c r="I1658" i="9"/>
  <c r="J1658" i="9" s="1"/>
  <c r="K1657" i="9"/>
  <c r="M1656" i="9"/>
  <c r="E1656" i="9"/>
  <c r="M1655" i="9"/>
  <c r="F1655" i="9"/>
  <c r="I1654" i="9"/>
  <c r="J1654" i="9" s="1"/>
  <c r="K1653" i="9"/>
  <c r="M1652" i="9"/>
  <c r="E1652" i="9"/>
  <c r="M1651" i="9"/>
  <c r="F1651" i="9"/>
  <c r="I1650" i="9"/>
  <c r="J1650" i="9" s="1"/>
  <c r="K1649" i="9"/>
  <c r="M1648" i="9"/>
  <c r="E1648" i="9"/>
  <c r="M1647" i="9"/>
  <c r="F1647" i="9"/>
  <c r="I1646" i="9"/>
  <c r="J1646" i="9" s="1"/>
  <c r="K1645" i="9"/>
  <c r="M1644" i="9"/>
  <c r="E1644" i="9"/>
  <c r="M1643" i="9"/>
  <c r="F1643" i="9"/>
  <c r="I1642" i="9"/>
  <c r="J1642" i="9" s="1"/>
  <c r="K1641" i="9"/>
  <c r="M1640" i="9"/>
  <c r="E1640" i="9"/>
  <c r="K1639" i="9"/>
  <c r="E1639" i="9"/>
  <c r="L1638" i="9"/>
  <c r="E1638" i="9"/>
  <c r="K1637" i="9"/>
  <c r="E1637" i="9"/>
  <c r="L1636" i="9"/>
  <c r="E1636" i="9"/>
  <c r="K1635" i="9"/>
  <c r="E1635" i="9"/>
  <c r="L1634" i="9"/>
  <c r="E1634" i="9"/>
  <c r="K1633" i="9"/>
  <c r="E1633" i="9"/>
  <c r="L1632" i="9"/>
  <c r="E1632" i="9"/>
  <c r="K1631" i="9"/>
  <c r="E1631" i="9"/>
  <c r="L1630" i="9"/>
  <c r="E1630" i="9"/>
  <c r="K1629" i="9"/>
  <c r="E1629" i="9"/>
  <c r="L1628" i="9"/>
  <c r="E1628" i="9"/>
  <c r="K1627" i="9"/>
  <c r="E1627" i="9"/>
  <c r="L1626" i="9"/>
  <c r="E1626" i="9"/>
  <c r="K1625" i="9"/>
  <c r="E1625" i="9"/>
  <c r="L1624" i="9"/>
  <c r="E1624" i="9"/>
  <c r="K1623" i="9"/>
  <c r="E1623" i="9"/>
  <c r="L1622" i="9"/>
  <c r="E1622" i="9"/>
  <c r="K1621" i="9"/>
  <c r="E1621" i="9"/>
  <c r="L1620" i="9"/>
  <c r="E1620" i="9"/>
  <c r="K1619" i="9"/>
  <c r="E1619" i="9"/>
  <c r="L1618" i="9"/>
  <c r="E1618" i="9"/>
  <c r="K1617" i="9"/>
  <c r="E1617" i="9"/>
  <c r="L1616" i="9"/>
  <c r="E1616" i="9"/>
  <c r="K1615" i="9"/>
  <c r="E1615" i="9"/>
  <c r="L1614" i="9"/>
  <c r="E1614" i="9"/>
  <c r="K1613" i="9"/>
  <c r="E1613" i="9"/>
  <c r="L1612" i="9"/>
  <c r="E1612" i="9"/>
  <c r="K1611" i="9"/>
  <c r="E1611" i="9"/>
  <c r="L1610" i="9"/>
  <c r="E1610" i="9"/>
  <c r="K1609" i="9"/>
  <c r="E1609" i="9"/>
  <c r="L1608" i="9"/>
  <c r="E1608" i="9"/>
  <c r="K1607" i="9"/>
  <c r="E1607" i="9"/>
  <c r="L1606" i="9"/>
  <c r="E1606" i="9"/>
  <c r="K1605" i="9"/>
  <c r="E1605" i="9"/>
  <c r="L1604" i="9"/>
  <c r="E1604" i="9"/>
  <c r="K1603" i="9"/>
  <c r="E1603" i="9"/>
  <c r="L1602" i="9"/>
  <c r="E1602" i="9"/>
  <c r="K1601" i="9"/>
  <c r="E1601" i="9"/>
  <c r="L1600" i="9"/>
  <c r="E1600" i="9"/>
  <c r="K1599" i="9"/>
  <c r="E1599" i="9"/>
  <c r="L1598" i="9"/>
  <c r="E1598" i="9"/>
  <c r="K1597" i="9"/>
  <c r="E1597" i="9"/>
  <c r="L1596" i="9"/>
  <c r="E1596" i="9"/>
  <c r="K1595" i="9"/>
  <c r="E1595" i="9"/>
  <c r="L1594" i="9"/>
  <c r="E1594" i="9"/>
  <c r="K1593" i="9"/>
  <c r="E1593" i="9"/>
  <c r="L1592" i="9"/>
  <c r="E1592" i="9"/>
  <c r="K1591" i="9"/>
  <c r="E1591" i="9"/>
  <c r="L1590" i="9"/>
  <c r="E1590" i="9"/>
  <c r="K1589" i="9"/>
  <c r="E1589" i="9"/>
  <c r="L1588" i="9"/>
  <c r="E1588" i="9"/>
  <c r="K1587" i="9"/>
  <c r="E1587" i="9"/>
  <c r="L1586" i="9"/>
  <c r="E1586" i="9"/>
  <c r="K1585" i="9"/>
  <c r="E1585" i="9"/>
  <c r="L1584" i="9"/>
  <c r="E1584" i="9"/>
  <c r="K1583" i="9"/>
  <c r="E1583" i="9"/>
  <c r="L1582" i="9"/>
  <c r="E1582" i="9"/>
  <c r="K1581" i="9"/>
  <c r="E1581" i="9"/>
  <c r="L1580" i="9"/>
  <c r="E1580" i="9"/>
  <c r="K1579" i="9"/>
  <c r="E1579" i="9"/>
  <c r="L1578" i="9"/>
  <c r="E1578" i="9"/>
  <c r="K1577" i="9"/>
  <c r="E1577" i="9"/>
  <c r="L1576" i="9"/>
  <c r="E1576" i="9"/>
  <c r="K1575" i="9"/>
  <c r="E1575" i="9"/>
  <c r="L1574" i="9"/>
  <c r="E1574" i="9"/>
  <c r="K1573" i="9"/>
  <c r="E1573" i="9"/>
  <c r="L1572" i="9"/>
  <c r="E1572" i="9"/>
  <c r="K1571" i="9"/>
  <c r="E1571" i="9"/>
  <c r="L1570" i="9"/>
  <c r="E1570" i="9"/>
  <c r="K1569" i="9"/>
  <c r="E1569" i="9"/>
  <c r="L1568" i="9"/>
  <c r="E1568" i="9"/>
  <c r="K1567" i="9"/>
  <c r="E1567" i="9"/>
  <c r="L1566" i="9"/>
  <c r="E1566" i="9"/>
  <c r="K1565" i="9"/>
  <c r="E1565" i="9"/>
  <c r="L1564" i="9"/>
  <c r="E1564" i="9"/>
  <c r="K1563" i="9"/>
  <c r="E1563" i="9"/>
  <c r="L1562" i="9"/>
  <c r="E1562" i="9"/>
  <c r="K1561" i="9"/>
  <c r="E1561" i="9"/>
  <c r="L1560" i="9"/>
  <c r="E1560" i="9"/>
  <c r="K1559" i="9"/>
  <c r="E1559" i="9"/>
  <c r="L1558" i="9"/>
  <c r="E1558" i="9"/>
  <c r="K1557" i="9"/>
  <c r="E1557" i="9"/>
  <c r="L1556" i="9"/>
  <c r="E1556" i="9"/>
  <c r="K1555" i="9"/>
  <c r="E1555" i="9"/>
  <c r="L1554" i="9"/>
  <c r="E1554" i="9"/>
  <c r="K1553" i="9"/>
  <c r="E1553" i="9"/>
  <c r="L1552" i="9"/>
  <c r="E1552" i="9"/>
  <c r="K1551" i="9"/>
  <c r="E1551" i="9"/>
  <c r="L1550" i="9"/>
  <c r="E1550" i="9"/>
  <c r="K1549" i="9"/>
  <c r="E1549" i="9"/>
  <c r="L1548" i="9"/>
  <c r="E1548" i="9"/>
  <c r="K1547" i="9"/>
  <c r="E1547" i="9"/>
  <c r="L1546" i="9"/>
  <c r="E1546" i="9"/>
  <c r="K1545" i="9"/>
  <c r="E1545" i="9"/>
  <c r="L1544" i="9"/>
  <c r="E1544" i="9"/>
  <c r="K1543" i="9"/>
  <c r="E1543" i="9"/>
  <c r="L1542" i="9"/>
  <c r="E1542" i="9"/>
  <c r="K1541" i="9"/>
  <c r="E1541" i="9"/>
  <c r="L1540" i="9"/>
  <c r="E1540" i="9"/>
  <c r="K1539" i="9"/>
  <c r="E1539" i="9"/>
  <c r="L1538" i="9"/>
  <c r="E1538" i="9"/>
  <c r="K1537" i="9"/>
  <c r="E1537" i="9"/>
  <c r="L1536" i="9"/>
  <c r="E1536" i="9"/>
  <c r="K1535" i="9"/>
  <c r="E1535" i="9"/>
  <c r="L1534" i="9"/>
  <c r="E1534" i="9"/>
  <c r="K1533" i="9"/>
  <c r="E1533" i="9"/>
  <c r="L1532" i="9"/>
  <c r="E1532" i="9"/>
  <c r="K1531" i="9"/>
  <c r="E1531" i="9"/>
  <c r="L1530" i="9"/>
  <c r="E1530" i="9"/>
  <c r="K1529" i="9"/>
  <c r="E1529" i="9"/>
  <c r="L1528" i="9"/>
  <c r="E1528" i="9"/>
  <c r="K1527" i="9"/>
  <c r="E1527" i="9"/>
  <c r="L1526" i="9"/>
  <c r="E1526" i="9"/>
  <c r="K1525" i="9"/>
  <c r="E1525" i="9"/>
  <c r="L1524" i="9"/>
  <c r="E1524" i="9"/>
  <c r="K1523" i="9"/>
  <c r="E1523" i="9"/>
  <c r="L1522" i="9"/>
  <c r="E1522" i="9"/>
  <c r="K1521" i="9"/>
  <c r="E1521" i="9"/>
  <c r="L1520" i="9"/>
  <c r="E1520" i="9"/>
  <c r="K1519" i="9"/>
  <c r="E1519" i="9"/>
  <c r="L1518" i="9"/>
  <c r="E1518" i="9"/>
  <c r="K1517" i="9"/>
  <c r="E1517" i="9"/>
  <c r="L1516" i="9"/>
  <c r="E1516" i="9"/>
  <c r="K1515" i="9"/>
  <c r="E1515" i="9"/>
  <c r="L1514" i="9"/>
  <c r="E1514" i="9"/>
  <c r="K1513" i="9"/>
  <c r="E1513" i="9"/>
  <c r="L1512" i="9"/>
  <c r="E1512" i="9"/>
  <c r="K1511" i="9"/>
  <c r="E1511" i="9"/>
  <c r="L1510" i="9"/>
  <c r="E1510" i="9"/>
  <c r="K1509" i="9"/>
  <c r="E1509" i="9"/>
  <c r="L1508" i="9"/>
  <c r="E1508" i="9"/>
  <c r="K1507" i="9"/>
  <c r="E1507" i="9"/>
  <c r="L1506" i="9"/>
  <c r="E1506" i="9"/>
  <c r="K1505" i="9"/>
  <c r="E1505" i="9"/>
  <c r="L1504" i="9"/>
  <c r="E1504" i="9"/>
  <c r="K1503" i="9"/>
  <c r="E1503" i="9"/>
  <c r="L1502" i="9"/>
  <c r="E1502" i="9"/>
  <c r="K1501" i="9"/>
  <c r="E1501" i="9"/>
  <c r="L1500" i="9"/>
  <c r="E1500" i="9"/>
  <c r="K1499" i="9"/>
  <c r="E1499" i="9"/>
  <c r="L1498" i="9"/>
  <c r="E1498" i="9"/>
  <c r="K1497" i="9"/>
  <c r="E1497" i="9"/>
  <c r="L1496" i="9"/>
  <c r="E1496" i="9"/>
  <c r="K1495" i="9"/>
  <c r="E1495" i="9"/>
  <c r="L1494" i="9"/>
  <c r="E1494" i="9"/>
  <c r="K1493" i="9"/>
  <c r="E1493" i="9"/>
  <c r="L1492" i="9"/>
  <c r="E1492" i="9"/>
  <c r="K1491" i="9"/>
  <c r="E1491" i="9"/>
  <c r="L1490" i="9"/>
  <c r="E1490" i="9"/>
  <c r="K1489" i="9"/>
  <c r="E1489" i="9"/>
  <c r="L1488" i="9"/>
  <c r="E1488" i="9"/>
  <c r="K1487" i="9"/>
  <c r="E1487" i="9"/>
  <c r="L1486" i="9"/>
  <c r="E1486" i="9"/>
  <c r="K1485" i="9"/>
  <c r="E1485" i="9"/>
  <c r="L1484" i="9"/>
  <c r="E1484" i="9"/>
  <c r="K1483" i="9"/>
  <c r="E1483" i="9"/>
  <c r="L1482" i="9"/>
  <c r="E1482" i="9"/>
  <c r="K1481" i="9"/>
  <c r="E1481" i="9"/>
  <c r="L1480" i="9"/>
  <c r="E1480" i="9"/>
  <c r="K1479" i="9"/>
  <c r="E1479" i="9"/>
  <c r="L1478" i="9"/>
  <c r="E1478" i="9"/>
  <c r="K1477" i="9"/>
  <c r="E1477" i="9"/>
  <c r="L1476" i="9"/>
  <c r="E1476" i="9"/>
  <c r="K1475" i="9"/>
  <c r="E1475" i="9"/>
  <c r="L1474" i="9"/>
  <c r="E1474" i="9"/>
  <c r="K1473" i="9"/>
  <c r="E1473" i="9"/>
  <c r="L1472" i="9"/>
  <c r="E1472" i="9"/>
  <c r="K1471" i="9"/>
  <c r="E1471" i="9"/>
  <c r="L1470" i="9"/>
  <c r="E1470" i="9"/>
  <c r="K1469" i="9"/>
  <c r="E1469" i="9"/>
  <c r="L1468" i="9"/>
  <c r="E1468" i="9"/>
  <c r="K1467" i="9"/>
  <c r="E1467" i="9"/>
  <c r="L1466" i="9"/>
  <c r="E1466" i="9"/>
  <c r="K1465" i="9"/>
  <c r="E1465" i="9"/>
  <c r="L1464" i="9"/>
  <c r="E1464" i="9"/>
  <c r="K1463" i="9"/>
  <c r="E1463" i="9"/>
  <c r="L1462" i="9"/>
  <c r="E1462" i="9"/>
  <c r="K1461" i="9"/>
  <c r="E1461" i="9"/>
  <c r="L1460" i="9"/>
  <c r="E1460" i="9"/>
  <c r="K1459" i="9"/>
  <c r="E1459" i="9"/>
  <c r="L1458" i="9"/>
  <c r="E1458" i="9"/>
  <c r="K1457" i="9"/>
  <c r="E1457" i="9"/>
  <c r="L1456" i="9"/>
  <c r="E1456" i="9"/>
  <c r="K1455" i="9"/>
  <c r="E1455" i="9"/>
  <c r="L1454" i="9"/>
  <c r="E1454" i="9"/>
  <c r="K1453" i="9"/>
  <c r="E1453" i="9"/>
  <c r="L1452" i="9"/>
  <c r="E1452" i="9"/>
  <c r="K1451" i="9"/>
  <c r="E1451" i="9"/>
  <c r="L1450" i="9"/>
  <c r="E1450" i="9"/>
  <c r="K1449" i="9"/>
  <c r="E1449" i="9"/>
  <c r="L1448" i="9"/>
  <c r="E1448" i="9"/>
  <c r="K1447" i="9"/>
  <c r="E1447" i="9"/>
  <c r="L1446" i="9"/>
  <c r="E1446" i="9"/>
  <c r="K1445" i="9"/>
  <c r="E1445" i="9"/>
  <c r="L1444" i="9"/>
  <c r="E1444" i="9"/>
  <c r="K1443" i="9"/>
  <c r="E1443" i="9"/>
  <c r="L1442" i="9"/>
  <c r="E1442" i="9"/>
  <c r="K1441" i="9"/>
  <c r="E1441" i="9"/>
  <c r="L1440" i="9"/>
  <c r="E1440" i="9"/>
  <c r="K1439" i="9"/>
  <c r="E1439" i="9"/>
  <c r="L1438" i="9"/>
  <c r="E1438" i="9"/>
  <c r="K1437" i="9"/>
  <c r="E1437" i="9"/>
  <c r="L1436" i="9"/>
  <c r="E1436" i="9"/>
  <c r="K1435" i="9"/>
  <c r="E1435" i="9"/>
  <c r="L1434" i="9"/>
  <c r="E1434" i="9"/>
  <c r="K1433" i="9"/>
  <c r="E1433" i="9"/>
  <c r="L1432" i="9"/>
  <c r="E1432" i="9"/>
  <c r="K1431" i="9"/>
  <c r="E1431" i="9"/>
  <c r="L1430" i="9"/>
  <c r="E1430" i="9"/>
  <c r="K1429" i="9"/>
  <c r="E1429" i="9"/>
  <c r="L1428" i="9"/>
  <c r="E1428" i="9"/>
  <c r="K1427" i="9"/>
  <c r="E1427" i="9"/>
  <c r="L1426" i="9"/>
  <c r="E1426" i="9"/>
  <c r="K1425" i="9"/>
  <c r="E1425" i="9"/>
  <c r="L1424" i="9"/>
  <c r="E1424" i="9"/>
  <c r="K1423" i="9"/>
  <c r="E1423" i="9"/>
  <c r="L1422" i="9"/>
  <c r="E1422" i="9"/>
  <c r="K1421" i="9"/>
  <c r="E1421" i="9"/>
  <c r="L1420" i="9"/>
  <c r="E1420" i="9"/>
  <c r="K1419" i="9"/>
  <c r="E1419" i="9"/>
  <c r="L1418" i="9"/>
  <c r="E1418" i="9"/>
  <c r="K1417" i="9"/>
  <c r="E1417" i="9"/>
  <c r="L1416" i="9"/>
  <c r="E1416" i="9"/>
  <c r="K1415" i="9"/>
  <c r="E1415" i="9"/>
  <c r="L1414" i="9"/>
  <c r="E1414" i="9"/>
  <c r="K1413" i="9"/>
  <c r="E1413" i="9"/>
  <c r="L1412" i="9"/>
  <c r="E1412" i="9"/>
  <c r="K1411" i="9"/>
  <c r="E1411" i="9"/>
  <c r="L1410" i="9"/>
  <c r="E1410" i="9"/>
  <c r="K1409" i="9"/>
  <c r="E1409" i="9"/>
  <c r="L1408" i="9"/>
  <c r="E1408" i="9"/>
  <c r="K1407" i="9"/>
  <c r="E1407" i="9"/>
  <c r="L1406" i="9"/>
  <c r="E1406" i="9"/>
  <c r="K1405" i="9"/>
  <c r="E1405" i="9"/>
  <c r="L1404" i="9"/>
  <c r="E1404" i="9"/>
  <c r="K1403" i="9"/>
  <c r="E1403" i="9"/>
  <c r="L1402" i="9"/>
  <c r="E1402" i="9"/>
  <c r="K1401" i="9"/>
  <c r="E1401" i="9"/>
  <c r="L1400" i="9"/>
  <c r="E1400" i="9"/>
  <c r="K1399" i="9"/>
  <c r="E1399" i="9"/>
  <c r="L1398" i="9"/>
  <c r="E1398" i="9"/>
  <c r="K1397" i="9"/>
  <c r="E1397" i="9"/>
  <c r="L1396" i="9"/>
  <c r="E1396" i="9"/>
  <c r="K1395" i="9"/>
  <c r="E1395" i="9"/>
  <c r="L1394" i="9"/>
  <c r="E1394" i="9"/>
  <c r="K1393" i="9"/>
  <c r="E1393" i="9"/>
  <c r="L1392" i="9"/>
  <c r="E1392" i="9"/>
  <c r="K1391" i="9"/>
  <c r="E1391" i="9"/>
  <c r="L1390" i="9"/>
  <c r="E1390" i="9"/>
  <c r="K1389" i="9"/>
  <c r="E1389" i="9"/>
  <c r="L1388" i="9"/>
  <c r="E1388" i="9"/>
  <c r="K1387" i="9"/>
  <c r="E1387" i="9"/>
  <c r="L1386" i="9"/>
  <c r="E1386" i="9"/>
  <c r="K1385" i="9"/>
  <c r="E1385" i="9"/>
  <c r="L1384" i="9"/>
  <c r="E1384" i="9"/>
  <c r="K1383" i="9"/>
  <c r="E1383" i="9"/>
  <c r="L1382" i="9"/>
  <c r="E1382" i="9"/>
  <c r="K1381" i="9"/>
  <c r="E1381" i="9"/>
  <c r="L1380" i="9"/>
  <c r="E1380" i="9"/>
  <c r="K1379" i="9"/>
  <c r="E1379" i="9"/>
  <c r="L1378" i="9"/>
  <c r="E1378" i="9"/>
  <c r="K1377" i="9"/>
  <c r="E1377" i="9"/>
  <c r="L1376" i="9"/>
  <c r="E1376" i="9"/>
  <c r="K1375" i="9"/>
  <c r="E1375" i="9"/>
  <c r="L1374" i="9"/>
  <c r="E1374" i="9"/>
  <c r="K1373" i="9"/>
  <c r="E1373" i="9"/>
  <c r="L1372" i="9"/>
  <c r="E1372" i="9"/>
  <c r="K1371" i="9"/>
  <c r="E1371" i="9"/>
  <c r="L1370" i="9"/>
  <c r="E1370" i="9"/>
  <c r="K1369" i="9"/>
  <c r="E1369" i="9"/>
  <c r="L1368" i="9"/>
  <c r="E1368" i="9"/>
  <c r="K1367" i="9"/>
  <c r="E1367" i="9"/>
  <c r="L1366" i="9"/>
  <c r="E1366" i="9"/>
  <c r="K1365" i="9"/>
  <c r="E1365" i="9"/>
  <c r="L1364" i="9"/>
  <c r="E1364" i="9"/>
  <c r="K1363" i="9"/>
  <c r="E1363" i="9"/>
  <c r="L1362" i="9"/>
  <c r="E1362" i="9"/>
  <c r="K1361" i="9"/>
  <c r="E1361" i="9"/>
  <c r="L1360" i="9"/>
  <c r="E1360" i="9"/>
  <c r="K1359" i="9"/>
  <c r="E1359" i="9"/>
  <c r="L1358" i="9"/>
  <c r="E1358" i="9"/>
  <c r="K1357" i="9"/>
  <c r="E1357" i="9"/>
  <c r="L1356" i="9"/>
  <c r="E1356" i="9"/>
  <c r="K1355" i="9"/>
  <c r="E1355" i="9"/>
  <c r="L1354" i="9"/>
  <c r="E1354" i="9"/>
  <c r="K1353" i="9"/>
  <c r="E1353" i="9"/>
  <c r="L1352" i="9"/>
  <c r="E1352" i="9"/>
  <c r="K1351" i="9"/>
  <c r="E1351" i="9"/>
  <c r="L1350" i="9"/>
  <c r="E1350" i="9"/>
  <c r="K1349" i="9"/>
  <c r="E1349" i="9"/>
  <c r="L1348" i="9"/>
  <c r="E1348" i="9"/>
  <c r="K1347" i="9"/>
  <c r="E1347" i="9"/>
  <c r="L1346" i="9"/>
  <c r="E1346" i="9"/>
  <c r="K1345" i="9"/>
  <c r="E1345" i="9"/>
  <c r="L1344" i="9"/>
  <c r="E1344" i="9"/>
  <c r="K1343" i="9"/>
  <c r="E1343" i="9"/>
  <c r="L1342" i="9"/>
  <c r="E1342" i="9"/>
  <c r="K1341" i="9"/>
  <c r="E1341" i="9"/>
  <c r="L1340" i="9"/>
  <c r="E1340" i="9"/>
  <c r="K1339" i="9"/>
  <c r="E1339" i="9"/>
  <c r="L1338" i="9"/>
  <c r="E1338" i="9"/>
  <c r="K1337" i="9"/>
  <c r="E1337" i="9"/>
  <c r="L1336" i="9"/>
  <c r="E1336" i="9"/>
  <c r="K1335" i="9"/>
  <c r="E1335" i="9"/>
  <c r="L1334" i="9"/>
  <c r="E1334" i="9"/>
  <c r="K1333" i="9"/>
  <c r="E1333" i="9"/>
  <c r="L1332" i="9"/>
  <c r="E1332" i="9"/>
  <c r="K1331" i="9"/>
  <c r="E1331" i="9"/>
  <c r="L1330" i="9"/>
  <c r="E1330" i="9"/>
  <c r="K1329" i="9"/>
  <c r="E1329" i="9"/>
  <c r="L1328" i="9"/>
  <c r="E1328" i="9"/>
  <c r="K1327" i="9"/>
  <c r="E1327" i="9"/>
  <c r="L1326" i="9"/>
  <c r="E1326" i="9"/>
  <c r="K1325" i="9"/>
  <c r="E1325" i="9"/>
  <c r="L1324" i="9"/>
  <c r="E1324" i="9"/>
  <c r="K1323" i="9"/>
  <c r="E1323" i="9"/>
  <c r="L1322" i="9"/>
  <c r="E1322" i="9"/>
  <c r="K1321" i="9"/>
  <c r="E1321" i="9"/>
  <c r="L1320" i="9"/>
  <c r="E1320" i="9"/>
  <c r="K1319" i="9"/>
  <c r="E1319" i="9"/>
  <c r="L1318" i="9"/>
  <c r="E1318" i="9"/>
  <c r="K1317" i="9"/>
  <c r="E1317" i="9"/>
  <c r="L1316" i="9"/>
  <c r="E1316" i="9"/>
  <c r="K1315" i="9"/>
  <c r="E1315" i="9"/>
  <c r="L1314" i="9"/>
  <c r="E1314" i="9"/>
  <c r="K1313" i="9"/>
  <c r="E1313" i="9"/>
  <c r="L1312" i="9"/>
  <c r="E1312" i="9"/>
  <c r="K1311" i="9"/>
  <c r="E1311" i="9"/>
  <c r="L1310" i="9"/>
  <c r="E1310" i="9"/>
  <c r="K1309" i="9"/>
  <c r="E1309" i="9"/>
  <c r="L1308" i="9"/>
  <c r="E1308" i="9"/>
  <c r="K1307" i="9"/>
  <c r="E1307" i="9"/>
  <c r="L1306" i="9"/>
  <c r="E1306" i="9"/>
  <c r="K1305" i="9"/>
  <c r="E1305" i="9"/>
  <c r="L1304" i="9"/>
  <c r="E1304" i="9"/>
  <c r="K1303" i="9"/>
  <c r="E1303" i="9"/>
  <c r="L1302" i="9"/>
  <c r="E1302" i="9"/>
  <c r="K1301" i="9"/>
  <c r="E1301" i="9"/>
  <c r="L1300" i="9"/>
  <c r="E1300" i="9"/>
  <c r="K1299" i="9"/>
  <c r="E1299" i="9"/>
  <c r="L1298" i="9"/>
  <c r="E1298" i="9"/>
  <c r="K1297" i="9"/>
  <c r="E1297" i="9"/>
  <c r="L1296" i="9"/>
  <c r="E1296" i="9"/>
  <c r="K1295" i="9"/>
  <c r="E1295" i="9"/>
  <c r="L1294" i="9"/>
  <c r="E1294" i="9"/>
  <c r="K1293" i="9"/>
  <c r="E1293" i="9"/>
  <c r="L1292" i="9"/>
  <c r="E1292" i="9"/>
  <c r="K1291" i="9"/>
  <c r="E1291" i="9"/>
  <c r="L1290" i="9"/>
  <c r="E1290" i="9"/>
  <c r="K1289" i="9"/>
  <c r="E1289" i="9"/>
  <c r="L1288" i="9"/>
  <c r="E1288" i="9"/>
  <c r="K1287" i="9"/>
  <c r="E1287" i="9"/>
  <c r="L1286" i="9"/>
  <c r="E1286" i="9"/>
  <c r="K1285" i="9"/>
  <c r="E1285" i="9"/>
  <c r="L1284" i="9"/>
  <c r="E1284" i="9"/>
  <c r="K1283" i="9"/>
  <c r="E1283" i="9"/>
  <c r="L1282" i="9"/>
  <c r="E1282" i="9"/>
  <c r="K1281" i="9"/>
  <c r="E1281" i="9"/>
  <c r="L1280" i="9"/>
  <c r="E1280" i="9"/>
  <c r="K1279" i="9"/>
  <c r="E1279" i="9"/>
  <c r="L1278" i="9"/>
  <c r="E1278" i="9"/>
  <c r="K1277" i="9"/>
  <c r="E1277" i="9"/>
  <c r="L1276" i="9"/>
  <c r="E1276" i="9"/>
  <c r="K1275" i="9"/>
  <c r="E1275" i="9"/>
  <c r="L1274" i="9"/>
  <c r="E1274" i="9"/>
  <c r="K1273" i="9"/>
  <c r="E1273" i="9"/>
  <c r="L1272" i="9"/>
  <c r="E1272" i="9"/>
  <c r="K1271" i="9"/>
  <c r="E1271" i="9"/>
  <c r="L1270" i="9"/>
  <c r="E1270" i="9"/>
  <c r="I1754" i="9"/>
  <c r="J1754" i="9" s="1"/>
  <c r="M1751" i="9"/>
  <c r="L1750" i="9"/>
  <c r="E1749" i="9"/>
  <c r="L1748" i="9"/>
  <c r="E1747" i="9"/>
  <c r="F1746" i="9"/>
  <c r="I1745" i="9"/>
  <c r="J1745" i="9" s="1"/>
  <c r="L1744" i="9"/>
  <c r="L1743" i="9"/>
  <c r="E1743" i="9"/>
  <c r="F1742" i="9"/>
  <c r="I1741" i="9"/>
  <c r="J1741" i="9" s="1"/>
  <c r="L1740" i="9"/>
  <c r="L1739" i="9"/>
  <c r="E1739" i="9"/>
  <c r="F1738" i="9"/>
  <c r="I1737" i="9"/>
  <c r="J1737" i="9" s="1"/>
  <c r="L1736" i="9"/>
  <c r="L1735" i="9"/>
  <c r="E1735" i="9"/>
  <c r="F1734" i="9"/>
  <c r="I1733" i="9"/>
  <c r="J1733" i="9" s="1"/>
  <c r="L1732" i="9"/>
  <c r="L1731" i="9"/>
  <c r="E1731" i="9"/>
  <c r="F1730" i="9"/>
  <c r="I1729" i="9"/>
  <c r="J1729" i="9" s="1"/>
  <c r="L1728" i="9"/>
  <c r="L1727" i="9"/>
  <c r="E1727" i="9"/>
  <c r="F1726" i="9"/>
  <c r="I1725" i="9"/>
  <c r="J1725" i="9" s="1"/>
  <c r="L1724" i="9"/>
  <c r="L1723" i="9"/>
  <c r="E1723" i="9"/>
  <c r="F1722" i="9"/>
  <c r="I1721" i="9"/>
  <c r="J1721" i="9" s="1"/>
  <c r="L1720" i="9"/>
  <c r="L1719" i="9"/>
  <c r="E1719" i="9"/>
  <c r="F1718" i="9"/>
  <c r="I1717" i="9"/>
  <c r="J1717" i="9" s="1"/>
  <c r="L1716" i="9"/>
  <c r="L1715" i="9"/>
  <c r="E1715" i="9"/>
  <c r="F1714" i="9"/>
  <c r="I1713" i="9"/>
  <c r="J1713" i="9" s="1"/>
  <c r="L1712" i="9"/>
  <c r="L1711" i="9"/>
  <c r="E1711" i="9"/>
  <c r="F1710" i="9"/>
  <c r="I1709" i="9"/>
  <c r="J1709" i="9" s="1"/>
  <c r="L1708" i="9"/>
  <c r="L1707" i="9"/>
  <c r="E1707" i="9"/>
  <c r="F1706" i="9"/>
  <c r="I1705" i="9"/>
  <c r="J1705" i="9" s="1"/>
  <c r="L1704" i="9"/>
  <c r="L1703" i="9"/>
  <c r="E1703" i="9"/>
  <c r="F1702" i="9"/>
  <c r="I1701" i="9"/>
  <c r="J1701" i="9" s="1"/>
  <c r="L1700" i="9"/>
  <c r="L1699" i="9"/>
  <c r="E1699" i="9"/>
  <c r="F1698" i="9"/>
  <c r="I1697" i="9"/>
  <c r="J1697" i="9" s="1"/>
  <c r="L1696" i="9"/>
  <c r="L1695" i="9"/>
  <c r="E1695" i="9"/>
  <c r="F1694" i="9"/>
  <c r="I1693" i="9"/>
  <c r="J1693" i="9" s="1"/>
  <c r="L1692" i="9"/>
  <c r="L1691" i="9"/>
  <c r="E1691" i="9"/>
  <c r="F1690" i="9"/>
  <c r="I1689" i="9"/>
  <c r="J1689" i="9" s="1"/>
  <c r="L1688" i="9"/>
  <c r="L1687" i="9"/>
  <c r="E1687" i="9"/>
  <c r="F1686" i="9"/>
  <c r="I1685" i="9"/>
  <c r="J1685" i="9" s="1"/>
  <c r="L1684" i="9"/>
  <c r="L1683" i="9"/>
  <c r="E1683" i="9"/>
  <c r="F1682" i="9"/>
  <c r="I1681" i="9"/>
  <c r="J1681" i="9" s="1"/>
  <c r="L1680" i="9"/>
  <c r="L1679" i="9"/>
  <c r="E1679" i="9"/>
  <c r="F1678" i="9"/>
  <c r="I1677" i="9"/>
  <c r="J1677" i="9" s="1"/>
  <c r="L1676" i="9"/>
  <c r="L1675" i="9"/>
  <c r="E1675" i="9"/>
  <c r="F1674" i="9"/>
  <c r="I1673" i="9"/>
  <c r="J1673" i="9" s="1"/>
  <c r="L1672" i="9"/>
  <c r="L1671" i="9"/>
  <c r="E1671" i="9"/>
  <c r="F1670" i="9"/>
  <c r="I1669" i="9"/>
  <c r="J1669" i="9" s="1"/>
  <c r="L1668" i="9"/>
  <c r="L1667" i="9"/>
  <c r="E1667" i="9"/>
  <c r="F1666" i="9"/>
  <c r="I1665" i="9"/>
  <c r="J1665" i="9" s="1"/>
  <c r="L1664" i="9"/>
  <c r="L1663" i="9"/>
  <c r="E1663" i="9"/>
  <c r="F1662" i="9"/>
  <c r="I1661" i="9"/>
  <c r="J1661" i="9" s="1"/>
  <c r="L1660" i="9"/>
  <c r="L1659" i="9"/>
  <c r="E1659" i="9"/>
  <c r="F1658" i="9"/>
  <c r="I1657" i="9"/>
  <c r="J1657" i="9" s="1"/>
  <c r="L1656" i="9"/>
  <c r="L1655" i="9"/>
  <c r="E1655" i="9"/>
  <c r="F1654" i="9"/>
  <c r="I1653" i="9"/>
  <c r="J1653" i="9" s="1"/>
  <c r="L1652" i="9"/>
  <c r="L1651" i="9"/>
  <c r="E1651" i="9"/>
  <c r="F1650" i="9"/>
  <c r="I1649" i="9"/>
  <c r="J1649" i="9" s="1"/>
  <c r="L1648" i="9"/>
  <c r="L1647" i="9"/>
  <c r="E1647" i="9"/>
  <c r="F1646" i="9"/>
  <c r="I1645" i="9"/>
  <c r="J1645" i="9" s="1"/>
  <c r="L1644" i="9"/>
  <c r="L1643" i="9"/>
  <c r="E1643" i="9"/>
  <c r="F1642" i="9"/>
  <c r="I1641" i="9"/>
  <c r="J1641" i="9" s="1"/>
  <c r="L1640" i="9"/>
  <c r="D1640" i="9"/>
  <c r="D1639" i="9"/>
  <c r="K1638" i="9"/>
  <c r="D1638" i="9"/>
  <c r="D1637" i="9"/>
  <c r="K1636" i="9"/>
  <c r="D1636" i="9"/>
  <c r="D1635" i="9"/>
  <c r="K1634" i="9"/>
  <c r="D1634" i="9"/>
  <c r="D1633" i="9"/>
  <c r="K1632" i="9"/>
  <c r="D1632" i="9"/>
  <c r="D1631" i="9"/>
  <c r="K1630" i="9"/>
  <c r="D1630" i="9"/>
  <c r="D1629" i="9"/>
  <c r="K1628" i="9"/>
  <c r="D1628" i="9"/>
  <c r="D1627" i="9"/>
  <c r="K1626" i="9"/>
  <c r="D1626" i="9"/>
  <c r="D1625" i="9"/>
  <c r="K1624" i="9"/>
  <c r="D1624" i="9"/>
  <c r="D1623" i="9"/>
  <c r="K1622" i="9"/>
  <c r="D1622" i="9"/>
  <c r="D1621" i="9"/>
  <c r="K1620" i="9"/>
  <c r="D1620" i="9"/>
  <c r="D1619" i="9"/>
  <c r="K1618" i="9"/>
  <c r="D1618" i="9"/>
  <c r="D1617" i="9"/>
  <c r="K1616" i="9"/>
  <c r="D1616" i="9"/>
  <c r="D1615" i="9"/>
  <c r="K1614" i="9"/>
  <c r="D1614" i="9"/>
  <c r="D1613" i="9"/>
  <c r="K1612" i="9"/>
  <c r="D1612" i="9"/>
  <c r="D1611" i="9"/>
  <c r="K1610" i="9"/>
  <c r="D1610" i="9"/>
  <c r="D1609" i="9"/>
  <c r="K1608" i="9"/>
  <c r="D1608" i="9"/>
  <c r="D1607" i="9"/>
  <c r="K1606" i="9"/>
  <c r="D1606" i="9"/>
  <c r="D1605" i="9"/>
  <c r="K1604" i="9"/>
  <c r="D1604" i="9"/>
  <c r="D1603" i="9"/>
  <c r="K1602" i="9"/>
  <c r="D1602" i="9"/>
  <c r="D1601" i="9"/>
  <c r="K1600" i="9"/>
  <c r="D1600" i="9"/>
  <c r="D1599" i="9"/>
  <c r="K1598" i="9"/>
  <c r="D1598" i="9"/>
  <c r="D1597" i="9"/>
  <c r="K1596" i="9"/>
  <c r="D1596" i="9"/>
  <c r="D1595" i="9"/>
  <c r="K1594" i="9"/>
  <c r="D1594" i="9"/>
  <c r="D1593" i="9"/>
  <c r="K1592" i="9"/>
  <c r="D1592" i="9"/>
  <c r="D1591" i="9"/>
  <c r="K1590" i="9"/>
  <c r="D1590" i="9"/>
  <c r="D1589" i="9"/>
  <c r="K1588" i="9"/>
  <c r="D1588" i="9"/>
  <c r="D1587" i="9"/>
  <c r="K1586" i="9"/>
  <c r="D1586" i="9"/>
  <c r="D1585" i="9"/>
  <c r="K1584" i="9"/>
  <c r="D1584" i="9"/>
  <c r="D1583" i="9"/>
  <c r="K1582" i="9"/>
  <c r="D1582" i="9"/>
  <c r="D1581" i="9"/>
  <c r="K1580" i="9"/>
  <c r="D1580" i="9"/>
  <c r="D1579" i="9"/>
  <c r="K1578" i="9"/>
  <c r="D1578" i="9"/>
  <c r="D1577" i="9"/>
  <c r="K1576" i="9"/>
  <c r="D1576" i="9"/>
  <c r="D1575" i="9"/>
  <c r="K1574" i="9"/>
  <c r="D1574" i="9"/>
  <c r="D1573" i="9"/>
  <c r="K1572" i="9"/>
  <c r="D1572" i="9"/>
  <c r="D1571" i="9"/>
  <c r="K1570" i="9"/>
  <c r="D1570" i="9"/>
  <c r="D1569" i="9"/>
  <c r="K1568" i="9"/>
  <c r="D1568" i="9"/>
  <c r="D1567" i="9"/>
  <c r="K1566" i="9"/>
  <c r="D1566" i="9"/>
  <c r="D1565" i="9"/>
  <c r="K1564" i="9"/>
  <c r="D1564" i="9"/>
  <c r="D1563" i="9"/>
  <c r="K1562" i="9"/>
  <c r="D1562" i="9"/>
  <c r="D1561" i="9"/>
  <c r="K1560" i="9"/>
  <c r="D1560" i="9"/>
  <c r="D1559" i="9"/>
  <c r="K1558" i="9"/>
  <c r="D1558" i="9"/>
  <c r="D1557" i="9"/>
  <c r="K1556" i="9"/>
  <c r="D1556" i="9"/>
  <c r="D1555" i="9"/>
  <c r="K1554" i="9"/>
  <c r="D1554" i="9"/>
  <c r="D1553" i="9"/>
  <c r="K1552" i="9"/>
  <c r="D1552" i="9"/>
  <c r="D1551" i="9"/>
  <c r="K1550" i="9"/>
  <c r="D1550" i="9"/>
  <c r="D1549" i="9"/>
  <c r="K1548" i="9"/>
  <c r="D1548" i="9"/>
  <c r="D1547" i="9"/>
  <c r="K1546" i="9"/>
  <c r="D1546" i="9"/>
  <c r="D1545" i="9"/>
  <c r="K1544" i="9"/>
  <c r="D1544" i="9"/>
  <c r="D1543" i="9"/>
  <c r="K1542" i="9"/>
  <c r="D1542" i="9"/>
  <c r="D1541" i="9"/>
  <c r="K1540" i="9"/>
  <c r="D1540" i="9"/>
  <c r="D1539" i="9"/>
  <c r="K1538" i="9"/>
  <c r="D1538" i="9"/>
  <c r="D1537" i="9"/>
  <c r="K1536" i="9"/>
  <c r="D1536" i="9"/>
  <c r="D1535" i="9"/>
  <c r="K1534" i="9"/>
  <c r="D1534" i="9"/>
  <c r="D1533" i="9"/>
  <c r="K1532" i="9"/>
  <c r="D1532" i="9"/>
  <c r="D1531" i="9"/>
  <c r="K1530" i="9"/>
  <c r="D1530" i="9"/>
  <c r="D1529" i="9"/>
  <c r="K1528" i="9"/>
  <c r="D1528" i="9"/>
  <c r="D1527" i="9"/>
  <c r="K1526" i="9"/>
  <c r="D1526" i="9"/>
  <c r="D1525" i="9"/>
  <c r="K1524" i="9"/>
  <c r="D1524" i="9"/>
  <c r="D1523" i="9"/>
  <c r="K1522" i="9"/>
  <c r="D1522" i="9"/>
  <c r="D1521" i="9"/>
  <c r="K1520" i="9"/>
  <c r="D1520" i="9"/>
  <c r="D1519" i="9"/>
  <c r="K1518" i="9"/>
  <c r="D1518" i="9"/>
  <c r="D1517" i="9"/>
  <c r="K1516" i="9"/>
  <c r="D1516" i="9"/>
  <c r="D1515" i="9"/>
  <c r="K1514" i="9"/>
  <c r="D1514" i="9"/>
  <c r="D1513" i="9"/>
  <c r="K1512" i="9"/>
  <c r="D1512" i="9"/>
  <c r="D1511" i="9"/>
  <c r="K1510" i="9"/>
  <c r="D1510" i="9"/>
  <c r="D1509" i="9"/>
  <c r="K1508" i="9"/>
  <c r="D1508" i="9"/>
  <c r="D1507" i="9"/>
  <c r="K1506" i="9"/>
  <c r="D1506" i="9"/>
  <c r="D1505" i="9"/>
  <c r="K1504" i="9"/>
  <c r="D1504" i="9"/>
  <c r="D1503" i="9"/>
  <c r="K1502" i="9"/>
  <c r="D1502" i="9"/>
  <c r="D1501" i="9"/>
  <c r="K1500" i="9"/>
  <c r="D1500" i="9"/>
  <c r="D1499" i="9"/>
  <c r="K1498" i="9"/>
  <c r="D1498" i="9"/>
  <c r="D1497" i="9"/>
  <c r="K1496" i="9"/>
  <c r="D1496" i="9"/>
  <c r="D1495" i="9"/>
  <c r="K1494" i="9"/>
  <c r="D1494" i="9"/>
  <c r="D1493" i="9"/>
  <c r="K1492" i="9"/>
  <c r="D1492" i="9"/>
  <c r="D1491" i="9"/>
  <c r="K1490" i="9"/>
  <c r="D1490" i="9"/>
  <c r="D1489" i="9"/>
  <c r="K1488" i="9"/>
  <c r="D1488" i="9"/>
  <c r="D1487" i="9"/>
  <c r="K1486" i="9"/>
  <c r="D1486" i="9"/>
  <c r="D1485" i="9"/>
  <c r="K1484" i="9"/>
  <c r="D1484" i="9"/>
  <c r="D1483" i="9"/>
  <c r="K1482" i="9"/>
  <c r="D1482" i="9"/>
  <c r="D1481" i="9"/>
  <c r="K1480" i="9"/>
  <c r="D1480" i="9"/>
  <c r="D1479" i="9"/>
  <c r="K1478" i="9"/>
  <c r="D1478" i="9"/>
  <c r="D1477" i="9"/>
  <c r="K1476" i="9"/>
  <c r="D1476" i="9"/>
  <c r="D1475" i="9"/>
  <c r="K1474" i="9"/>
  <c r="D1474" i="9"/>
  <c r="D1473" i="9"/>
  <c r="K1472" i="9"/>
  <c r="D1472" i="9"/>
  <c r="D1471" i="9"/>
  <c r="K1470" i="9"/>
  <c r="D1470" i="9"/>
  <c r="D1469" i="9"/>
  <c r="K1468" i="9"/>
  <c r="D1468" i="9"/>
  <c r="D1467" i="9"/>
  <c r="K1466" i="9"/>
  <c r="D1466" i="9"/>
  <c r="D1465" i="9"/>
  <c r="K1464" i="9"/>
  <c r="D1464" i="9"/>
  <c r="D1463" i="9"/>
  <c r="K1462" i="9"/>
  <c r="D1462" i="9"/>
  <c r="D1461" i="9"/>
  <c r="K1460" i="9"/>
  <c r="D1460" i="9"/>
  <c r="D1459" i="9"/>
  <c r="K1458" i="9"/>
  <c r="D1458" i="9"/>
  <c r="D1457" i="9"/>
  <c r="K1456" i="9"/>
  <c r="D1456" i="9"/>
  <c r="D1455" i="9"/>
  <c r="K1454" i="9"/>
  <c r="D1454" i="9"/>
  <c r="D1453" i="9"/>
  <c r="K1452" i="9"/>
  <c r="D1452" i="9"/>
  <c r="D1451" i="9"/>
  <c r="K1450" i="9"/>
  <c r="D1450" i="9"/>
  <c r="D1449" i="9"/>
  <c r="K1448" i="9"/>
  <c r="D1448" i="9"/>
  <c r="D1447" i="9"/>
  <c r="K1446" i="9"/>
  <c r="D1446" i="9"/>
  <c r="D1445" i="9"/>
  <c r="K1444" i="9"/>
  <c r="D1444" i="9"/>
  <c r="D1443" i="9"/>
  <c r="K1442" i="9"/>
  <c r="D1442" i="9"/>
  <c r="D1441" i="9"/>
  <c r="K1440" i="9"/>
  <c r="D1440" i="9"/>
  <c r="D1439" i="9"/>
  <c r="K1438" i="9"/>
  <c r="D1438" i="9"/>
  <c r="D1437" i="9"/>
  <c r="K1436" i="9"/>
  <c r="D1436" i="9"/>
  <c r="D1435" i="9"/>
  <c r="K1434" i="9"/>
  <c r="D1434" i="9"/>
  <c r="D1433" i="9"/>
  <c r="K1432" i="9"/>
  <c r="D1432" i="9"/>
  <c r="D1431" i="9"/>
  <c r="K1430" i="9"/>
  <c r="D1430" i="9"/>
  <c r="D1429" i="9"/>
  <c r="K1428" i="9"/>
  <c r="D1428" i="9"/>
  <c r="D1427" i="9"/>
  <c r="K1426" i="9"/>
  <c r="D1426" i="9"/>
  <c r="D1425" i="9"/>
  <c r="K1424" i="9"/>
  <c r="D1424" i="9"/>
  <c r="D1423" i="9"/>
  <c r="K1422" i="9"/>
  <c r="D1422" i="9"/>
  <c r="D1421" i="9"/>
  <c r="K1420" i="9"/>
  <c r="D1420" i="9"/>
  <c r="D1419" i="9"/>
  <c r="K1418" i="9"/>
  <c r="D1418" i="9"/>
  <c r="D1417" i="9"/>
  <c r="K1416" i="9"/>
  <c r="D1416" i="9"/>
  <c r="D1415" i="9"/>
  <c r="K1414" i="9"/>
  <c r="D1414" i="9"/>
  <c r="D1413" i="9"/>
  <c r="K1412" i="9"/>
  <c r="D1412" i="9"/>
  <c r="D1411" i="9"/>
  <c r="K1410" i="9"/>
  <c r="D1410" i="9"/>
  <c r="D1409" i="9"/>
  <c r="K1408" i="9"/>
  <c r="D1408" i="9"/>
  <c r="D1407" i="9"/>
  <c r="K1406" i="9"/>
  <c r="D1406" i="9"/>
  <c r="D1405" i="9"/>
  <c r="K1404" i="9"/>
  <c r="D1404" i="9"/>
  <c r="D1403" i="9"/>
  <c r="K1402" i="9"/>
  <c r="D1402" i="9"/>
  <c r="D1401" i="9"/>
  <c r="K1400" i="9"/>
  <c r="D1400" i="9"/>
  <c r="D1399" i="9"/>
  <c r="K1398" i="9"/>
  <c r="D1398" i="9"/>
  <c r="D1397" i="9"/>
  <c r="K1396" i="9"/>
  <c r="D1396" i="9"/>
  <c r="D1395" i="9"/>
  <c r="K1394" i="9"/>
  <c r="D1394" i="9"/>
  <c r="D1393" i="9"/>
  <c r="K1392" i="9"/>
  <c r="D1392" i="9"/>
  <c r="D1391" i="9"/>
  <c r="K1390" i="9"/>
  <c r="D1390" i="9"/>
  <c r="D1389" i="9"/>
  <c r="K1388" i="9"/>
  <c r="D1388" i="9"/>
  <c r="D1387" i="9"/>
  <c r="K1386" i="9"/>
  <c r="D1386" i="9"/>
  <c r="D1385" i="9"/>
  <c r="K1384" i="9"/>
  <c r="D1384" i="9"/>
  <c r="D1383" i="9"/>
  <c r="K1382" i="9"/>
  <c r="D1382" i="9"/>
  <c r="D1381" i="9"/>
  <c r="K1380" i="9"/>
  <c r="D1380" i="9"/>
  <c r="D1379" i="9"/>
  <c r="K1378" i="9"/>
  <c r="D1378" i="9"/>
  <c r="D1377" i="9"/>
  <c r="K1376" i="9"/>
  <c r="D1376" i="9"/>
  <c r="D1375" i="9"/>
  <c r="K1374" i="9"/>
  <c r="D1374" i="9"/>
  <c r="D1373" i="9"/>
  <c r="K1372" i="9"/>
  <c r="D1372" i="9"/>
  <c r="D1371" i="9"/>
  <c r="K1370" i="9"/>
  <c r="D1370" i="9"/>
  <c r="D1369" i="9"/>
  <c r="K1368" i="9"/>
  <c r="D1368" i="9"/>
  <c r="D1367" i="9"/>
  <c r="K1366" i="9"/>
  <c r="D1366" i="9"/>
  <c r="D1365" i="9"/>
  <c r="K1364" i="9"/>
  <c r="D1364" i="9"/>
  <c r="D1363" i="9"/>
  <c r="K1362" i="9"/>
  <c r="D1362" i="9"/>
  <c r="D1361" i="9"/>
  <c r="K1360" i="9"/>
  <c r="D1360" i="9"/>
  <c r="D1359" i="9"/>
  <c r="K1358" i="9"/>
  <c r="D1358" i="9"/>
  <c r="D1357" i="9"/>
  <c r="K1356" i="9"/>
  <c r="D1356" i="9"/>
  <c r="D1355" i="9"/>
  <c r="K1354" i="9"/>
  <c r="D1354" i="9"/>
  <c r="D1353" i="9"/>
  <c r="K1352" i="9"/>
  <c r="D1352" i="9"/>
  <c r="D1351" i="9"/>
  <c r="K1350" i="9"/>
  <c r="D1350" i="9"/>
  <c r="D1349" i="9"/>
  <c r="K1348" i="9"/>
  <c r="D1348" i="9"/>
  <c r="D1347" i="9"/>
  <c r="K1346" i="9"/>
  <c r="D1346" i="9"/>
  <c r="D1345" i="9"/>
  <c r="K1344" i="9"/>
  <c r="D1344" i="9"/>
  <c r="D1343" i="9"/>
  <c r="K1342" i="9"/>
  <c r="D1342" i="9"/>
  <c r="D1341" i="9"/>
  <c r="K1340" i="9"/>
  <c r="D1340" i="9"/>
  <c r="D1339" i="9"/>
  <c r="K1338" i="9"/>
  <c r="D1338" i="9"/>
  <c r="D1337" i="9"/>
  <c r="K1336" i="9"/>
  <c r="D1336" i="9"/>
  <c r="D1335" i="9"/>
  <c r="K1334" i="9"/>
  <c r="D1334" i="9"/>
  <c r="D1333" i="9"/>
  <c r="K1332" i="9"/>
  <c r="D1332" i="9"/>
  <c r="D1331" i="9"/>
  <c r="K1330" i="9"/>
  <c r="D1330" i="9"/>
  <c r="D1329" i="9"/>
  <c r="K1328" i="9"/>
  <c r="D1328" i="9"/>
  <c r="D1327" i="9"/>
  <c r="K1326" i="9"/>
  <c r="D1326" i="9"/>
  <c r="D1325" i="9"/>
  <c r="K1324" i="9"/>
  <c r="D1324" i="9"/>
  <c r="D1323" i="9"/>
  <c r="K1322" i="9"/>
  <c r="D1322" i="9"/>
  <c r="D1321" i="9"/>
  <c r="K1320" i="9"/>
  <c r="D1320" i="9"/>
  <c r="D1319" i="9"/>
  <c r="K1318" i="9"/>
  <c r="D1318" i="9"/>
  <c r="D1317" i="9"/>
  <c r="K1316" i="9"/>
  <c r="D1316" i="9"/>
  <c r="D1315" i="9"/>
  <c r="K1314" i="9"/>
  <c r="D1314" i="9"/>
  <c r="D1313" i="9"/>
  <c r="K1312" i="9"/>
  <c r="D1312" i="9"/>
  <c r="D1311" i="9"/>
  <c r="K1310" i="9"/>
  <c r="D1310" i="9"/>
  <c r="D1309" i="9"/>
  <c r="K1308" i="9"/>
  <c r="D1308" i="9"/>
  <c r="D1307" i="9"/>
  <c r="K1306" i="9"/>
  <c r="D1306" i="9"/>
  <c r="D1305" i="9"/>
  <c r="K1304" i="9"/>
  <c r="D1304" i="9"/>
  <c r="D1303" i="9"/>
  <c r="K1302" i="9"/>
  <c r="D1302" i="9"/>
  <c r="D1301" i="9"/>
  <c r="K1300" i="9"/>
  <c r="D1300" i="9"/>
  <c r="D1299" i="9"/>
  <c r="K1298" i="9"/>
  <c r="D1298" i="9"/>
  <c r="D1297" i="9"/>
  <c r="K1296" i="9"/>
  <c r="D1296" i="9"/>
  <c r="D1295" i="9"/>
  <c r="K1294" i="9"/>
  <c r="D1294" i="9"/>
  <c r="D1293" i="9"/>
  <c r="K1292" i="9"/>
  <c r="D1292" i="9"/>
  <c r="D1291" i="9"/>
  <c r="K1290" i="9"/>
  <c r="D1290" i="9"/>
  <c r="D1289" i="9"/>
  <c r="K1288" i="9"/>
  <c r="D1288" i="9"/>
  <c r="D1287" i="9"/>
  <c r="K1286" i="9"/>
  <c r="D1286" i="9"/>
  <c r="D1285" i="9"/>
  <c r="K1284" i="9"/>
  <c r="D1284" i="9"/>
  <c r="D1283" i="9"/>
  <c r="K1282" i="9"/>
  <c r="D1282" i="9"/>
  <c r="D1281" i="9"/>
  <c r="K1280" i="9"/>
  <c r="D1280" i="9"/>
  <c r="D1279" i="9"/>
  <c r="K1278" i="9"/>
  <c r="D1278" i="9"/>
  <c r="D1277" i="9"/>
  <c r="K1276" i="9"/>
  <c r="D1276" i="9"/>
  <c r="D1275" i="9"/>
  <c r="K1274" i="9"/>
  <c r="D1274" i="9"/>
  <c r="D1273" i="9"/>
  <c r="K1272" i="9"/>
  <c r="D1272" i="9"/>
  <c r="D1271" i="9"/>
  <c r="K1270" i="9"/>
  <c r="D1270" i="9"/>
  <c r="D1269" i="9"/>
  <c r="K1268" i="9"/>
  <c r="D1268" i="9"/>
  <c r="D1267" i="9"/>
  <c r="K1266" i="9"/>
  <c r="D1266" i="9"/>
  <c r="D1265" i="9"/>
  <c r="K1264" i="9"/>
  <c r="D1264" i="9"/>
  <c r="D1263" i="9"/>
  <c r="K1262" i="9"/>
  <c r="D1262" i="9"/>
  <c r="D1261" i="9"/>
  <c r="K1260" i="9"/>
  <c r="D1260" i="9"/>
  <c r="D1259" i="9"/>
  <c r="K1258" i="9"/>
  <c r="D1258" i="9"/>
  <c r="D1257" i="9"/>
  <c r="K1256" i="9"/>
  <c r="D1256" i="9"/>
  <c r="D1255" i="9"/>
  <c r="K1254" i="9"/>
  <c r="D1254" i="9"/>
  <c r="D1253" i="9"/>
  <c r="K1252" i="9"/>
  <c r="D1252" i="9"/>
  <c r="D1251" i="9"/>
  <c r="K1250" i="9"/>
  <c r="D1250" i="9"/>
  <c r="D1249" i="9"/>
  <c r="K1248" i="9"/>
  <c r="D1248" i="9"/>
  <c r="D1247" i="9"/>
  <c r="K1246" i="9"/>
  <c r="D1246" i="9"/>
  <c r="D1245" i="9"/>
  <c r="K1244" i="9"/>
  <c r="D1244" i="9"/>
  <c r="D1243" i="9"/>
  <c r="K1242" i="9"/>
  <c r="D1242" i="9"/>
  <c r="D1241" i="9"/>
  <c r="K1240" i="9"/>
  <c r="D1240" i="9"/>
  <c r="D1239" i="9"/>
  <c r="K1238" i="9"/>
  <c r="D1238" i="9"/>
  <c r="D1237" i="9"/>
  <c r="K1236" i="9"/>
  <c r="D1236" i="9"/>
  <c r="D1235" i="9"/>
  <c r="K1234" i="9"/>
  <c r="D1234" i="9"/>
  <c r="D1233" i="9"/>
  <c r="K1232" i="9"/>
  <c r="D1232" i="9"/>
  <c r="D1231" i="9"/>
  <c r="K1230" i="9"/>
  <c r="D1230" i="9"/>
  <c r="D1229" i="9"/>
  <c r="K1228" i="9"/>
  <c r="D1228" i="9"/>
  <c r="D1227" i="9"/>
  <c r="K1226" i="9"/>
  <c r="D1226" i="9"/>
  <c r="D1225" i="9"/>
  <c r="K1224" i="9"/>
  <c r="D1224" i="9"/>
  <c r="D1223" i="9"/>
  <c r="K1222" i="9"/>
  <c r="D1222" i="9"/>
  <c r="D1221" i="9"/>
  <c r="K1220" i="9"/>
  <c r="D1220" i="9"/>
  <c r="D1219" i="9"/>
  <c r="K1218" i="9"/>
  <c r="D1218" i="9"/>
  <c r="D1217" i="9"/>
  <c r="K1216" i="9"/>
  <c r="D1216" i="9"/>
  <c r="D1215" i="9"/>
  <c r="K1214" i="9"/>
  <c r="D1214" i="9"/>
  <c r="D1213" i="9"/>
  <c r="K1212" i="9"/>
  <c r="D1212" i="9"/>
  <c r="D1211" i="9"/>
  <c r="K1210" i="9"/>
  <c r="D1210" i="9"/>
  <c r="D1209" i="9"/>
  <c r="K1208" i="9"/>
  <c r="D1208" i="9"/>
  <c r="D1207" i="9"/>
  <c r="K1206" i="9"/>
  <c r="D1206" i="9"/>
  <c r="D1205" i="9"/>
  <c r="K1204" i="9"/>
  <c r="D1204" i="9"/>
  <c r="D1203" i="9"/>
  <c r="K1202" i="9"/>
  <c r="D1202" i="9"/>
  <c r="D1201" i="9"/>
  <c r="K1200" i="9"/>
  <c r="D1200" i="9"/>
  <c r="D1199" i="9"/>
  <c r="K1198" i="9"/>
  <c r="D1198" i="9"/>
  <c r="D1197" i="9"/>
  <c r="K1196" i="9"/>
  <c r="E1196" i="9"/>
  <c r="L1195" i="9"/>
  <c r="F1195" i="9"/>
  <c r="M1194" i="9"/>
  <c r="F1194" i="9"/>
  <c r="L1193" i="9"/>
  <c r="F1193" i="9"/>
  <c r="M1192" i="9"/>
  <c r="F1192" i="9"/>
  <c r="L1191" i="9"/>
  <c r="F1191" i="9"/>
  <c r="M1190" i="9"/>
  <c r="F1190" i="9"/>
  <c r="L1189" i="9"/>
  <c r="F1189" i="9"/>
  <c r="M1188" i="9"/>
  <c r="I1188" i="9"/>
  <c r="J1188" i="9" s="1"/>
  <c r="D1187" i="9"/>
  <c r="K1186" i="9"/>
  <c r="D1186" i="9"/>
  <c r="D1185" i="9"/>
  <c r="K1184" i="9"/>
  <c r="D1184" i="9"/>
  <c r="D1183" i="9"/>
  <c r="K1182" i="9"/>
  <c r="D1182" i="9"/>
  <c r="D1181" i="9"/>
  <c r="K1180" i="9"/>
  <c r="E1180" i="9"/>
  <c r="L1179" i="9"/>
  <c r="F1179" i="9"/>
  <c r="M1178" i="9"/>
  <c r="F1178" i="9"/>
  <c r="L1177" i="9"/>
  <c r="F1177" i="9"/>
  <c r="M1176" i="9"/>
  <c r="F1176" i="9"/>
  <c r="L1175" i="9"/>
  <c r="F1175" i="9"/>
  <c r="M1174" i="9"/>
  <c r="F1174" i="9"/>
  <c r="L1173" i="9"/>
  <c r="F1173" i="9"/>
  <c r="M1172" i="9"/>
  <c r="I1172" i="9"/>
  <c r="J1172" i="9" s="1"/>
  <c r="D1171" i="9"/>
  <c r="K1170" i="9"/>
  <c r="D1170" i="9"/>
  <c r="D1169" i="9"/>
  <c r="K1168" i="9"/>
  <c r="D1168" i="9"/>
  <c r="D1167" i="9"/>
  <c r="K1166" i="9"/>
  <c r="D1166" i="9"/>
  <c r="D1165" i="9"/>
  <c r="K1164" i="9"/>
  <c r="E1164" i="9"/>
  <c r="L1163" i="9"/>
  <c r="F1163" i="9"/>
  <c r="M1162" i="9"/>
  <c r="F1162" i="9"/>
  <c r="L1161" i="9"/>
  <c r="F1161" i="9"/>
  <c r="M1160" i="9"/>
  <c r="F1160" i="9"/>
  <c r="L1159" i="9"/>
  <c r="F1159" i="9"/>
  <c r="M1158" i="9"/>
  <c r="F1158" i="9"/>
  <c r="L1157" i="9"/>
  <c r="F1157" i="9"/>
  <c r="M1156" i="9"/>
  <c r="I1156" i="9"/>
  <c r="J1156" i="9" s="1"/>
  <c r="D1155" i="9"/>
  <c r="K1154" i="9"/>
  <c r="D1154" i="9"/>
  <c r="D1153" i="9"/>
  <c r="K1152" i="9"/>
  <c r="D1152" i="9"/>
  <c r="D1151" i="9"/>
  <c r="K1150" i="9"/>
  <c r="D1150" i="9"/>
  <c r="D1149" i="9"/>
  <c r="K1148" i="9"/>
  <c r="E1148" i="9"/>
  <c r="L1147" i="9"/>
  <c r="F1147" i="9"/>
  <c r="M1146" i="9"/>
  <c r="F1146" i="9"/>
  <c r="L1145" i="9"/>
  <c r="F1145" i="9"/>
  <c r="M1144" i="9"/>
  <c r="F1144" i="9"/>
  <c r="L1143" i="9"/>
  <c r="F1143" i="9"/>
  <c r="M1142" i="9"/>
  <c r="F1142" i="9"/>
  <c r="L1141" i="9"/>
  <c r="F1141" i="9"/>
  <c r="M1140" i="9"/>
  <c r="I1140" i="9"/>
  <c r="J1140" i="9" s="1"/>
  <c r="D1139" i="9"/>
  <c r="K1138" i="9"/>
  <c r="D1138" i="9"/>
  <c r="D1137" i="9"/>
  <c r="K1136" i="9"/>
  <c r="D1136" i="9"/>
  <c r="D1135" i="9"/>
  <c r="K1134" i="9"/>
  <c r="D1134" i="9"/>
  <c r="D1133" i="9"/>
  <c r="K1132" i="9"/>
  <c r="E1132" i="9"/>
  <c r="L1131" i="9"/>
  <c r="F1131" i="9"/>
  <c r="M1130" i="9"/>
  <c r="F1130" i="9"/>
  <c r="L1129" i="9"/>
  <c r="F1129" i="9"/>
  <c r="M1128" i="9"/>
  <c r="F1128" i="9"/>
  <c r="I1276" i="9"/>
  <c r="J1276" i="9" s="1"/>
  <c r="M1273" i="9"/>
  <c r="I1272" i="9"/>
  <c r="J1272" i="9" s="1"/>
  <c r="E1269" i="9"/>
  <c r="L1268" i="9"/>
  <c r="L1267" i="9"/>
  <c r="E1267" i="9"/>
  <c r="F1266" i="9"/>
  <c r="I1265" i="9"/>
  <c r="J1265" i="9" s="1"/>
  <c r="L1264" i="9"/>
  <c r="L1263" i="9"/>
  <c r="E1263" i="9"/>
  <c r="F1262" i="9"/>
  <c r="I1261" i="9"/>
  <c r="J1261" i="9" s="1"/>
  <c r="L1260" i="9"/>
  <c r="L1259" i="9"/>
  <c r="E1259" i="9"/>
  <c r="F1258" i="9"/>
  <c r="I1257" i="9"/>
  <c r="J1257" i="9" s="1"/>
  <c r="L1256" i="9"/>
  <c r="L1255" i="9"/>
  <c r="E1255" i="9"/>
  <c r="F1254" i="9"/>
  <c r="I1253" i="9"/>
  <c r="J1253" i="9" s="1"/>
  <c r="L1252" i="9"/>
  <c r="L1251" i="9"/>
  <c r="E1251" i="9"/>
  <c r="F1250" i="9"/>
  <c r="I1249" i="9"/>
  <c r="J1249" i="9" s="1"/>
  <c r="L1248" i="9"/>
  <c r="L1247" i="9"/>
  <c r="E1247" i="9"/>
  <c r="F1246" i="9"/>
  <c r="I1245" i="9"/>
  <c r="J1245" i="9" s="1"/>
  <c r="L1244" i="9"/>
  <c r="L1243" i="9"/>
  <c r="E1243" i="9"/>
  <c r="F1242" i="9"/>
  <c r="I1241" i="9"/>
  <c r="J1241" i="9" s="1"/>
  <c r="L1240" i="9"/>
  <c r="L1239" i="9"/>
  <c r="E1239" i="9"/>
  <c r="F1238" i="9"/>
  <c r="I1237" i="9"/>
  <c r="J1237" i="9" s="1"/>
  <c r="L1236" i="9"/>
  <c r="L1235" i="9"/>
  <c r="E1235" i="9"/>
  <c r="F1234" i="9"/>
  <c r="I1233" i="9"/>
  <c r="J1233" i="9" s="1"/>
  <c r="L1232" i="9"/>
  <c r="L1231" i="9"/>
  <c r="E1231" i="9"/>
  <c r="F1230" i="9"/>
  <c r="I1229" i="9"/>
  <c r="J1229" i="9" s="1"/>
  <c r="L1228" i="9"/>
  <c r="L1227" i="9"/>
  <c r="E1227" i="9"/>
  <c r="F1226" i="9"/>
  <c r="I1225" i="9"/>
  <c r="J1225" i="9" s="1"/>
  <c r="L1224" i="9"/>
  <c r="L1223" i="9"/>
  <c r="E1223" i="9"/>
  <c r="F1222" i="9"/>
  <c r="I1221" i="9"/>
  <c r="J1221" i="9" s="1"/>
  <c r="L1220" i="9"/>
  <c r="L1219" i="9"/>
  <c r="E1219" i="9"/>
  <c r="F1218" i="9"/>
  <c r="I1217" i="9"/>
  <c r="J1217" i="9" s="1"/>
  <c r="L1216" i="9"/>
  <c r="L1215" i="9"/>
  <c r="E1215" i="9"/>
  <c r="F1214" i="9"/>
  <c r="I1213" i="9"/>
  <c r="J1213" i="9" s="1"/>
  <c r="L1212" i="9"/>
  <c r="L1211" i="9"/>
  <c r="E1211" i="9"/>
  <c r="F1210" i="9"/>
  <c r="I1209" i="9"/>
  <c r="J1209" i="9" s="1"/>
  <c r="L1208" i="9"/>
  <c r="L1207" i="9"/>
  <c r="E1207" i="9"/>
  <c r="F1206" i="9"/>
  <c r="I1205" i="9"/>
  <c r="J1205" i="9" s="1"/>
  <c r="L1204" i="9"/>
  <c r="L1203" i="9"/>
  <c r="E1203" i="9"/>
  <c r="F1202" i="9"/>
  <c r="I1201" i="9"/>
  <c r="J1201" i="9" s="1"/>
  <c r="L1200" i="9"/>
  <c r="L1199" i="9"/>
  <c r="E1199" i="9"/>
  <c r="F1198" i="9"/>
  <c r="I1197" i="9"/>
  <c r="J1197" i="9" s="1"/>
  <c r="L1196" i="9"/>
  <c r="D1196" i="9"/>
  <c r="I1195" i="9"/>
  <c r="J1195" i="9" s="1"/>
  <c r="K1194" i="9"/>
  <c r="K1193" i="9"/>
  <c r="D1193" i="9"/>
  <c r="E1192" i="9"/>
  <c r="I1191" i="9"/>
  <c r="J1191" i="9" s="1"/>
  <c r="K1190" i="9"/>
  <c r="K1189" i="9"/>
  <c r="D1189" i="9"/>
  <c r="F1188" i="9"/>
  <c r="K1187" i="9"/>
  <c r="M1186" i="9"/>
  <c r="E1186" i="9"/>
  <c r="M1185" i="9"/>
  <c r="F1185" i="9"/>
  <c r="I1184" i="9"/>
  <c r="J1184" i="9" s="1"/>
  <c r="K1183" i="9"/>
  <c r="M1182" i="9"/>
  <c r="E1182" i="9"/>
  <c r="M1181" i="9"/>
  <c r="F1181" i="9"/>
  <c r="M1179" i="9"/>
  <c r="E1179" i="9"/>
  <c r="I1178" i="9"/>
  <c r="J1178" i="9" s="1"/>
  <c r="L1176" i="9"/>
  <c r="D1176" i="9"/>
  <c r="M1175" i="9"/>
  <c r="E1175" i="9"/>
  <c r="I1174" i="9"/>
  <c r="J1174" i="9" s="1"/>
  <c r="L1172" i="9"/>
  <c r="E1172" i="9"/>
  <c r="I1171" i="9"/>
  <c r="J1171" i="9" s="1"/>
  <c r="L1170" i="9"/>
  <c r="L1169" i="9"/>
  <c r="E1169" i="9"/>
  <c r="F1168" i="9"/>
  <c r="I1167" i="9"/>
  <c r="J1167" i="9" s="1"/>
  <c r="L1166" i="9"/>
  <c r="L1165" i="9"/>
  <c r="E1165" i="9"/>
  <c r="I1164" i="9"/>
  <c r="J1164" i="9" s="1"/>
  <c r="K1163" i="9"/>
  <c r="D1163" i="9"/>
  <c r="E1162" i="9"/>
  <c r="I1161" i="9"/>
  <c r="J1161" i="9" s="1"/>
  <c r="K1160" i="9"/>
  <c r="K1159" i="9"/>
  <c r="D1159" i="9"/>
  <c r="E1158" i="9"/>
  <c r="I1157" i="9"/>
  <c r="J1157" i="9" s="1"/>
  <c r="K1156" i="9"/>
  <c r="D1156" i="9"/>
  <c r="M1155" i="9"/>
  <c r="F1155" i="9"/>
  <c r="I1154" i="9"/>
  <c r="J1154" i="9" s="1"/>
  <c r="K1153" i="9"/>
  <c r="M1152" i="9"/>
  <c r="E1152" i="9"/>
  <c r="M1151" i="9"/>
  <c r="F1151" i="9"/>
  <c r="I1150" i="9"/>
  <c r="J1150" i="9" s="1"/>
  <c r="K1149" i="9"/>
  <c r="M1148" i="9"/>
  <c r="F1148" i="9"/>
  <c r="L1146" i="9"/>
  <c r="D1146" i="9"/>
  <c r="M1145" i="9"/>
  <c r="E1145" i="9"/>
  <c r="I1144" i="9"/>
  <c r="J1144" i="9" s="1"/>
  <c r="L1142" i="9"/>
  <c r="D1142" i="9"/>
  <c r="M1141" i="9"/>
  <c r="E1141" i="9"/>
  <c r="L1139" i="9"/>
  <c r="E1139" i="9"/>
  <c r="F1138" i="9"/>
  <c r="I1137" i="9"/>
  <c r="J1137" i="9" s="1"/>
  <c r="L1136" i="9"/>
  <c r="L1135" i="9"/>
  <c r="E1135" i="9"/>
  <c r="F1134" i="9"/>
  <c r="I1133" i="9"/>
  <c r="J1133" i="9" s="1"/>
  <c r="L1132" i="9"/>
  <c r="D1132" i="9"/>
  <c r="I1131" i="9"/>
  <c r="J1131" i="9" s="1"/>
  <c r="K1130" i="9"/>
  <c r="K1129" i="9"/>
  <c r="D1129" i="9"/>
  <c r="E1128" i="9"/>
  <c r="K1127" i="9"/>
  <c r="E1127" i="9"/>
  <c r="L1126" i="9"/>
  <c r="E1126" i="9"/>
  <c r="K1125" i="9"/>
  <c r="E1125" i="9"/>
  <c r="L1124" i="9"/>
  <c r="F1124" i="9"/>
  <c r="M1123" i="9"/>
  <c r="I1123" i="9"/>
  <c r="J1123" i="9" s="1"/>
  <c r="I1122" i="9"/>
  <c r="J1122" i="9" s="1"/>
  <c r="M1121" i="9"/>
  <c r="I1121" i="9"/>
  <c r="J1121" i="9" s="1"/>
  <c r="I1120" i="9"/>
  <c r="J1120" i="9" s="1"/>
  <c r="M1119" i="9"/>
  <c r="I1119" i="9"/>
  <c r="J1119" i="9" s="1"/>
  <c r="I1118" i="9"/>
  <c r="J1118" i="9" s="1"/>
  <c r="M1117" i="9"/>
  <c r="I1117" i="9"/>
  <c r="J1117" i="9" s="1"/>
  <c r="D1116" i="9"/>
  <c r="K1115" i="9"/>
  <c r="E1115" i="9"/>
  <c r="L1114" i="9"/>
  <c r="E1114" i="9"/>
  <c r="K1113" i="9"/>
  <c r="E1113" i="9"/>
  <c r="L1112" i="9"/>
  <c r="E1112" i="9"/>
  <c r="K1111" i="9"/>
  <c r="E1111" i="9"/>
  <c r="L1110" i="9"/>
  <c r="E1110" i="9"/>
  <c r="K1109" i="9"/>
  <c r="E1109" i="9"/>
  <c r="L1108" i="9"/>
  <c r="F1108" i="9"/>
  <c r="M1107" i="9"/>
  <c r="I1107" i="9"/>
  <c r="J1107" i="9" s="1"/>
  <c r="I1106" i="9"/>
  <c r="J1106" i="9" s="1"/>
  <c r="M1105" i="9"/>
  <c r="I1105" i="9"/>
  <c r="J1105" i="9" s="1"/>
  <c r="I1104" i="9"/>
  <c r="J1104" i="9" s="1"/>
  <c r="M1103" i="9"/>
  <c r="I1103" i="9"/>
  <c r="J1103" i="9" s="1"/>
  <c r="I1102" i="9"/>
  <c r="J1102" i="9" s="1"/>
  <c r="M1101" i="9"/>
  <c r="I1101" i="9"/>
  <c r="J1101" i="9" s="1"/>
  <c r="I1100" i="9"/>
  <c r="J1100" i="9" s="1"/>
  <c r="M1099" i="9"/>
  <c r="I1099" i="9"/>
  <c r="J1099" i="9" s="1"/>
  <c r="I1098" i="9"/>
  <c r="J1098" i="9" s="1"/>
  <c r="M1097" i="9"/>
  <c r="I1097" i="9"/>
  <c r="J1097" i="9" s="1"/>
  <c r="I1096" i="9"/>
  <c r="J1096" i="9" s="1"/>
  <c r="M1095" i="9"/>
  <c r="I1095" i="9"/>
  <c r="J1095" i="9" s="1"/>
  <c r="I1094" i="9"/>
  <c r="J1094" i="9" s="1"/>
  <c r="M1093" i="9"/>
  <c r="I1093" i="9"/>
  <c r="J1093" i="9" s="1"/>
  <c r="I1092" i="9"/>
  <c r="J1092" i="9" s="1"/>
  <c r="M1091" i="9"/>
  <c r="I1091" i="9"/>
  <c r="J1091" i="9" s="1"/>
  <c r="I1090" i="9"/>
  <c r="J1090" i="9" s="1"/>
  <c r="M1089" i="9"/>
  <c r="I1089" i="9"/>
  <c r="J1089" i="9" s="1"/>
  <c r="I1088" i="9"/>
  <c r="J1088" i="9" s="1"/>
  <c r="M1087" i="9"/>
  <c r="I1087" i="9"/>
  <c r="J1087" i="9" s="1"/>
  <c r="I1086" i="9"/>
  <c r="J1086" i="9" s="1"/>
  <c r="M1085" i="9"/>
  <c r="I1085" i="9"/>
  <c r="J1085" i="9" s="1"/>
  <c r="I1084" i="9"/>
  <c r="J1084" i="9" s="1"/>
  <c r="M1083" i="9"/>
  <c r="I1083" i="9"/>
  <c r="J1083" i="9" s="1"/>
  <c r="I1082" i="9"/>
  <c r="J1082" i="9" s="1"/>
  <c r="M1081" i="9"/>
  <c r="I1081" i="9"/>
  <c r="J1081" i="9" s="1"/>
  <c r="I1080" i="9"/>
  <c r="J1080" i="9" s="1"/>
  <c r="M1079" i="9"/>
  <c r="I1079" i="9"/>
  <c r="J1079" i="9" s="1"/>
  <c r="I1078" i="9"/>
  <c r="J1078" i="9" s="1"/>
  <c r="M1077" i="9"/>
  <c r="I1077" i="9"/>
  <c r="J1077" i="9" s="1"/>
  <c r="I1076" i="9"/>
  <c r="J1076" i="9" s="1"/>
  <c r="M1075" i="9"/>
  <c r="I1075" i="9"/>
  <c r="J1075" i="9" s="1"/>
  <c r="I1074" i="9"/>
  <c r="J1074" i="9" s="1"/>
  <c r="M1073" i="9"/>
  <c r="I1073" i="9"/>
  <c r="J1073" i="9" s="1"/>
  <c r="I1072" i="9"/>
  <c r="J1072" i="9" s="1"/>
  <c r="M1071" i="9"/>
  <c r="I1071" i="9"/>
  <c r="J1071" i="9" s="1"/>
  <c r="I1070" i="9"/>
  <c r="J1070" i="9" s="1"/>
  <c r="M1069" i="9"/>
  <c r="I1069" i="9"/>
  <c r="J1069" i="9" s="1"/>
  <c r="I1068" i="9"/>
  <c r="J1068" i="9" s="1"/>
  <c r="M1067" i="9"/>
  <c r="I1067" i="9"/>
  <c r="J1067" i="9" s="1"/>
  <c r="I1066" i="9"/>
  <c r="J1066" i="9" s="1"/>
  <c r="M1065" i="9"/>
  <c r="I1065" i="9"/>
  <c r="J1065" i="9" s="1"/>
  <c r="I1064" i="9"/>
  <c r="J1064" i="9" s="1"/>
  <c r="M1063" i="9"/>
  <c r="I1063" i="9"/>
  <c r="J1063" i="9" s="1"/>
  <c r="I1062" i="9"/>
  <c r="J1062" i="9" s="1"/>
  <c r="M1061" i="9"/>
  <c r="I1061" i="9"/>
  <c r="J1061" i="9" s="1"/>
  <c r="I1060" i="9"/>
  <c r="J1060" i="9" s="1"/>
  <c r="M1059" i="9"/>
  <c r="I1059" i="9"/>
  <c r="J1059" i="9" s="1"/>
  <c r="I1058" i="9"/>
  <c r="J1058" i="9" s="1"/>
  <c r="M1057" i="9"/>
  <c r="I1057" i="9"/>
  <c r="J1057" i="9" s="1"/>
  <c r="I1056" i="9"/>
  <c r="J1056" i="9" s="1"/>
  <c r="M1055" i="9"/>
  <c r="I1055" i="9"/>
  <c r="J1055" i="9" s="1"/>
  <c r="I1054" i="9"/>
  <c r="J1054" i="9" s="1"/>
  <c r="M1053" i="9"/>
  <c r="I1053" i="9"/>
  <c r="J1053" i="9" s="1"/>
  <c r="I1052" i="9"/>
  <c r="J1052" i="9" s="1"/>
  <c r="M1051" i="9"/>
  <c r="I1051" i="9"/>
  <c r="J1051" i="9" s="1"/>
  <c r="I1050" i="9"/>
  <c r="J1050" i="9" s="1"/>
  <c r="M1049" i="9"/>
  <c r="I1049" i="9"/>
  <c r="J1049" i="9" s="1"/>
  <c r="I1048" i="9"/>
  <c r="J1048" i="9" s="1"/>
  <c r="M1047" i="9"/>
  <c r="I1047" i="9"/>
  <c r="J1047" i="9" s="1"/>
  <c r="I1046" i="9"/>
  <c r="J1046" i="9" s="1"/>
  <c r="M1045" i="9"/>
  <c r="I1045" i="9"/>
  <c r="J1045" i="9" s="1"/>
  <c r="I1044" i="9"/>
  <c r="J1044" i="9" s="1"/>
  <c r="M1043" i="9"/>
  <c r="I1043" i="9"/>
  <c r="J1043" i="9" s="1"/>
  <c r="I1042" i="9"/>
  <c r="J1042" i="9" s="1"/>
  <c r="M1041" i="9"/>
  <c r="I1041" i="9"/>
  <c r="J1041" i="9" s="1"/>
  <c r="I1040" i="9"/>
  <c r="J1040" i="9" s="1"/>
  <c r="M1039" i="9"/>
  <c r="I1039" i="9"/>
  <c r="J1039" i="9" s="1"/>
  <c r="I1038" i="9"/>
  <c r="J1038" i="9" s="1"/>
  <c r="M1037" i="9"/>
  <c r="I1037" i="9"/>
  <c r="J1037" i="9" s="1"/>
  <c r="I1036" i="9"/>
  <c r="J1036" i="9" s="1"/>
  <c r="M1035" i="9"/>
  <c r="I1035" i="9"/>
  <c r="J1035" i="9" s="1"/>
  <c r="I1034" i="9"/>
  <c r="J1034" i="9" s="1"/>
  <c r="M1033" i="9"/>
  <c r="I1033" i="9"/>
  <c r="J1033" i="9" s="1"/>
  <c r="I1032" i="9"/>
  <c r="J1032" i="9" s="1"/>
  <c r="M1031" i="9"/>
  <c r="I1031" i="9"/>
  <c r="J1031" i="9" s="1"/>
  <c r="I1030" i="9"/>
  <c r="J1030" i="9" s="1"/>
  <c r="M1029" i="9"/>
  <c r="I1029" i="9"/>
  <c r="J1029" i="9" s="1"/>
  <c r="I1028" i="9"/>
  <c r="J1028" i="9" s="1"/>
  <c r="M1027" i="9"/>
  <c r="I1027" i="9"/>
  <c r="J1027" i="9" s="1"/>
  <c r="I1026" i="9"/>
  <c r="J1026" i="9" s="1"/>
  <c r="M1025" i="9"/>
  <c r="I1025" i="9"/>
  <c r="J1025" i="9" s="1"/>
  <c r="I1024" i="9"/>
  <c r="J1024" i="9" s="1"/>
  <c r="M1023" i="9"/>
  <c r="I1023" i="9"/>
  <c r="J1023" i="9" s="1"/>
  <c r="I1022" i="9"/>
  <c r="J1022" i="9" s="1"/>
  <c r="M1021" i="9"/>
  <c r="I1021" i="9"/>
  <c r="J1021" i="9" s="1"/>
  <c r="I1020" i="9"/>
  <c r="J1020" i="9" s="1"/>
  <c r="M1019" i="9"/>
  <c r="I1019" i="9"/>
  <c r="J1019" i="9" s="1"/>
  <c r="I1018" i="9"/>
  <c r="J1018" i="9" s="1"/>
  <c r="M1017" i="9"/>
  <c r="I1017" i="9"/>
  <c r="J1017" i="9" s="1"/>
  <c r="I1016" i="9"/>
  <c r="J1016" i="9" s="1"/>
  <c r="M1015" i="9"/>
  <c r="I1015" i="9"/>
  <c r="J1015" i="9" s="1"/>
  <c r="I1014" i="9"/>
  <c r="J1014" i="9" s="1"/>
  <c r="M1013" i="9"/>
  <c r="I1013" i="9"/>
  <c r="J1013" i="9" s="1"/>
  <c r="I1012" i="9"/>
  <c r="J1012" i="9" s="1"/>
  <c r="M1011" i="9"/>
  <c r="I1011" i="9"/>
  <c r="J1011" i="9" s="1"/>
  <c r="F1010" i="9"/>
  <c r="F1006" i="9"/>
  <c r="F1002" i="9"/>
  <c r="F998" i="9"/>
  <c r="F994" i="9"/>
  <c r="F990" i="9"/>
  <c r="F986" i="9"/>
  <c r="F982" i="9"/>
  <c r="F978" i="9"/>
  <c r="F974" i="9"/>
  <c r="F970" i="9"/>
  <c r="F966" i="9"/>
  <c r="F962" i="9"/>
  <c r="F958" i="9"/>
  <c r="F954" i="9"/>
  <c r="F950" i="9"/>
  <c r="F946" i="9"/>
  <c r="F942" i="9"/>
  <c r="F938" i="9"/>
  <c r="F934" i="9"/>
  <c r="F930" i="9"/>
  <c r="F926" i="9"/>
  <c r="F922" i="9"/>
  <c r="F918" i="9"/>
  <c r="F914" i="9"/>
  <c r="F910" i="9"/>
  <c r="F906" i="9"/>
  <c r="F902" i="9"/>
  <c r="F898" i="9"/>
  <c r="F894" i="9"/>
  <c r="F890" i="9"/>
  <c r="F886" i="9"/>
  <c r="F882" i="9"/>
  <c r="F878" i="9"/>
  <c r="F874" i="9"/>
  <c r="F870" i="9"/>
  <c r="F866" i="9"/>
  <c r="F862" i="9"/>
  <c r="F858" i="9"/>
  <c r="F854" i="9"/>
  <c r="F850" i="9"/>
  <c r="F846" i="9"/>
  <c r="F842" i="9"/>
  <c r="F838" i="9"/>
  <c r="F834" i="9"/>
  <c r="F830" i="9"/>
  <c r="F826" i="9"/>
  <c r="F822" i="9"/>
  <c r="F818" i="9"/>
  <c r="F814" i="9"/>
  <c r="F810" i="9"/>
  <c r="F806" i="9"/>
  <c r="F802" i="9"/>
  <c r="F798" i="9"/>
  <c r="F794" i="9"/>
  <c r="F790" i="9"/>
  <c r="F786" i="9"/>
  <c r="F782" i="9"/>
  <c r="F778" i="9"/>
  <c r="F774" i="9"/>
  <c r="F770" i="9"/>
  <c r="F766" i="9"/>
  <c r="F762" i="9"/>
  <c r="F758" i="9"/>
  <c r="F754" i="9"/>
  <c r="F750" i="9"/>
  <c r="F746" i="9"/>
  <c r="F742" i="9"/>
  <c r="F738" i="9"/>
  <c r="F734" i="9"/>
  <c r="F730" i="9"/>
  <c r="F726" i="9"/>
  <c r="F722" i="9"/>
  <c r="F718" i="9"/>
  <c r="F714" i="9"/>
  <c r="F710" i="9"/>
  <c r="F706" i="9"/>
  <c r="F702" i="9"/>
  <c r="F698" i="9"/>
  <c r="F694" i="9"/>
  <c r="F690" i="9"/>
  <c r="F686" i="9"/>
  <c r="F682" i="9"/>
  <c r="F678" i="9"/>
  <c r="F674" i="9"/>
  <c r="F670" i="9"/>
  <c r="F666" i="9"/>
  <c r="F662" i="9"/>
  <c r="F658" i="9"/>
  <c r="F654" i="9"/>
  <c r="F650" i="9"/>
  <c r="F646" i="9"/>
  <c r="F642" i="9"/>
  <c r="F638" i="9"/>
  <c r="F634" i="9"/>
  <c r="F630" i="9"/>
  <c r="F626" i="9"/>
  <c r="F622" i="9"/>
  <c r="F618" i="9"/>
  <c r="F614" i="9"/>
  <c r="F610" i="9"/>
  <c r="F606" i="9"/>
  <c r="F602" i="9"/>
  <c r="F598" i="9"/>
  <c r="F594" i="9"/>
  <c r="F590" i="9"/>
  <c r="F586" i="9"/>
  <c r="F582" i="9"/>
  <c r="F578" i="9"/>
  <c r="F574" i="9"/>
  <c r="F570" i="9"/>
  <c r="F566" i="9"/>
  <c r="F562" i="9"/>
  <c r="F558" i="9"/>
  <c r="F554" i="9"/>
  <c r="F550" i="9"/>
  <c r="F546" i="9"/>
  <c r="F542" i="9"/>
  <c r="F538" i="9"/>
  <c r="F534" i="9"/>
  <c r="F530" i="9"/>
  <c r="F526" i="9"/>
  <c r="F522" i="9"/>
  <c r="F518" i="9"/>
  <c r="F514" i="9"/>
  <c r="F510" i="9"/>
  <c r="F506" i="9"/>
  <c r="F502" i="9"/>
  <c r="F498" i="9"/>
  <c r="F494" i="9"/>
  <c r="F490" i="9"/>
  <c r="F486" i="9"/>
  <c r="F482" i="9"/>
  <c r="F478" i="9"/>
  <c r="F474" i="9"/>
  <c r="F470" i="9"/>
  <c r="F466" i="9"/>
  <c r="F462" i="9"/>
  <c r="F458" i="9"/>
  <c r="F454" i="9"/>
  <c r="F450" i="9"/>
  <c r="F446" i="9"/>
  <c r="F442" i="9"/>
  <c r="F438" i="9"/>
  <c r="F434" i="9"/>
  <c r="F430" i="9"/>
  <c r="F426" i="9"/>
  <c r="F422" i="9"/>
  <c r="F418" i="9"/>
  <c r="F414" i="9"/>
  <c r="F410" i="9"/>
  <c r="F406" i="9"/>
  <c r="F402" i="9"/>
  <c r="F398" i="9"/>
  <c r="F394" i="9"/>
  <c r="F390" i="9"/>
  <c r="F386" i="9"/>
  <c r="F382" i="9"/>
  <c r="F378" i="9"/>
  <c r="F374" i="9"/>
  <c r="F370" i="9"/>
  <c r="F366" i="9"/>
  <c r="F362" i="9"/>
  <c r="F358" i="9"/>
  <c r="F354" i="9"/>
  <c r="F350" i="9"/>
  <c r="F346" i="9"/>
  <c r="F342" i="9"/>
  <c r="F338" i="9"/>
  <c r="F334" i="9"/>
  <c r="F330" i="9"/>
  <c r="F326" i="9"/>
  <c r="F322" i="9"/>
  <c r="F318" i="9"/>
  <c r="F314" i="9"/>
  <c r="F310" i="9"/>
  <c r="F306" i="9"/>
  <c r="F302" i="9"/>
  <c r="F298" i="9"/>
  <c r="F294" i="9"/>
  <c r="F290" i="9"/>
  <c r="F286" i="9"/>
  <c r="F282" i="9"/>
  <c r="F278" i="9"/>
  <c r="F274" i="9"/>
  <c r="F270" i="9"/>
  <c r="F266" i="9"/>
  <c r="F262" i="9"/>
  <c r="F258" i="9"/>
  <c r="F254" i="9"/>
  <c r="F250" i="9"/>
  <c r="F246" i="9"/>
  <c r="F242" i="9"/>
  <c r="F238" i="9"/>
  <c r="F234" i="9"/>
  <c r="F230" i="9"/>
  <c r="F226" i="9"/>
  <c r="F222" i="9"/>
  <c r="F218" i="9"/>
  <c r="F214" i="9"/>
  <c r="F210" i="9"/>
  <c r="F206" i="9"/>
  <c r="F202" i="9"/>
  <c r="F198" i="9"/>
  <c r="F194" i="9"/>
  <c r="F190" i="9"/>
  <c r="F186" i="9"/>
  <c r="F182" i="9"/>
  <c r="F178" i="9"/>
  <c r="F174" i="9"/>
  <c r="F170" i="9"/>
  <c r="F166" i="9"/>
  <c r="F162" i="9"/>
  <c r="F158" i="9"/>
  <c r="F154" i="9"/>
  <c r="F150" i="9"/>
  <c r="F146" i="9"/>
  <c r="F142" i="9"/>
  <c r="F138" i="9"/>
  <c r="F134" i="9"/>
  <c r="F130" i="9"/>
  <c r="F126" i="9"/>
  <c r="F122" i="9"/>
  <c r="F118" i="9"/>
  <c r="F114" i="9"/>
  <c r="F110" i="9"/>
  <c r="F106" i="9"/>
  <c r="F102" i="9"/>
  <c r="F98" i="9"/>
  <c r="F94" i="9"/>
  <c r="F90" i="9"/>
  <c r="F86" i="9"/>
  <c r="F82" i="9"/>
  <c r="F78" i="9"/>
  <c r="F74" i="9"/>
  <c r="F70" i="9"/>
  <c r="F66" i="9"/>
  <c r="F62" i="9"/>
  <c r="F58" i="9"/>
  <c r="F54" i="9"/>
  <c r="F50" i="9"/>
  <c r="F46" i="9"/>
  <c r="F38" i="9"/>
  <c r="F30" i="9"/>
  <c r="F14" i="9"/>
  <c r="I1277" i="9"/>
  <c r="J1277" i="9" s="1"/>
  <c r="I1273" i="9"/>
  <c r="J1273" i="9" s="1"/>
  <c r="M1269" i="9"/>
  <c r="I1268" i="9"/>
  <c r="J1268" i="9" s="1"/>
  <c r="K1267" i="9"/>
  <c r="M1266" i="9"/>
  <c r="E1266" i="9"/>
  <c r="M1265" i="9"/>
  <c r="F1265" i="9"/>
  <c r="I1264" i="9"/>
  <c r="J1264" i="9" s="1"/>
  <c r="K1263" i="9"/>
  <c r="M1262" i="9"/>
  <c r="E1262" i="9"/>
  <c r="M1261" i="9"/>
  <c r="F1261" i="9"/>
  <c r="I1260" i="9"/>
  <c r="J1260" i="9" s="1"/>
  <c r="K1259" i="9"/>
  <c r="M1258" i="9"/>
  <c r="E1258" i="9"/>
  <c r="M1257" i="9"/>
  <c r="F1257" i="9"/>
  <c r="I1256" i="9"/>
  <c r="J1256" i="9" s="1"/>
  <c r="K1255" i="9"/>
  <c r="M1254" i="9"/>
  <c r="E1254" i="9"/>
  <c r="M1253" i="9"/>
  <c r="F1253" i="9"/>
  <c r="I1252" i="9"/>
  <c r="J1252" i="9" s="1"/>
  <c r="K1251" i="9"/>
  <c r="M1250" i="9"/>
  <c r="E1250" i="9"/>
  <c r="M1249" i="9"/>
  <c r="F1249" i="9"/>
  <c r="I1248" i="9"/>
  <c r="J1248" i="9" s="1"/>
  <c r="K1247" i="9"/>
  <c r="M1246" i="9"/>
  <c r="E1246" i="9"/>
  <c r="M1245" i="9"/>
  <c r="F1245" i="9"/>
  <c r="I1244" i="9"/>
  <c r="J1244" i="9" s="1"/>
  <c r="K1243" i="9"/>
  <c r="M1242" i="9"/>
  <c r="E1242" i="9"/>
  <c r="M1241" i="9"/>
  <c r="F1241" i="9"/>
  <c r="I1240" i="9"/>
  <c r="J1240" i="9" s="1"/>
  <c r="K1239" i="9"/>
  <c r="M1238" i="9"/>
  <c r="E1238" i="9"/>
  <c r="M1237" i="9"/>
  <c r="F1237" i="9"/>
  <c r="I1236" i="9"/>
  <c r="J1236" i="9" s="1"/>
  <c r="K1235" i="9"/>
  <c r="M1234" i="9"/>
  <c r="E1234" i="9"/>
  <c r="M1233" i="9"/>
  <c r="F1233" i="9"/>
  <c r="I1232" i="9"/>
  <c r="J1232" i="9" s="1"/>
  <c r="K1231" i="9"/>
  <c r="M1230" i="9"/>
  <c r="E1230" i="9"/>
  <c r="M1229" i="9"/>
  <c r="F1229" i="9"/>
  <c r="I1228" i="9"/>
  <c r="J1228" i="9" s="1"/>
  <c r="K1227" i="9"/>
  <c r="M1226" i="9"/>
  <c r="E1226" i="9"/>
  <c r="M1225" i="9"/>
  <c r="F1225" i="9"/>
  <c r="I1224" i="9"/>
  <c r="J1224" i="9" s="1"/>
  <c r="K1223" i="9"/>
  <c r="M1222" i="9"/>
  <c r="E1222" i="9"/>
  <c r="M1221" i="9"/>
  <c r="F1221" i="9"/>
  <c r="I1220" i="9"/>
  <c r="J1220" i="9" s="1"/>
  <c r="K1219" i="9"/>
  <c r="M1218" i="9"/>
  <c r="E1218" i="9"/>
  <c r="M1217" i="9"/>
  <c r="F1217" i="9"/>
  <c r="I1216" i="9"/>
  <c r="J1216" i="9" s="1"/>
  <c r="K1215" i="9"/>
  <c r="M1214" i="9"/>
  <c r="E1214" i="9"/>
  <c r="M1213" i="9"/>
  <c r="F1213" i="9"/>
  <c r="I1212" i="9"/>
  <c r="J1212" i="9" s="1"/>
  <c r="K1211" i="9"/>
  <c r="M1210" i="9"/>
  <c r="E1210" i="9"/>
  <c r="M1209" i="9"/>
  <c r="F1209" i="9"/>
  <c r="I1208" i="9"/>
  <c r="J1208" i="9" s="1"/>
  <c r="K1207" i="9"/>
  <c r="M1206" i="9"/>
  <c r="E1206" i="9"/>
  <c r="M1205" i="9"/>
  <c r="F1205" i="9"/>
  <c r="I1204" i="9"/>
  <c r="J1204" i="9" s="1"/>
  <c r="K1203" i="9"/>
  <c r="M1202" i="9"/>
  <c r="E1202" i="9"/>
  <c r="M1201" i="9"/>
  <c r="F1201" i="9"/>
  <c r="I1200" i="9"/>
  <c r="J1200" i="9" s="1"/>
  <c r="K1199" i="9"/>
  <c r="M1198" i="9"/>
  <c r="E1198" i="9"/>
  <c r="M1197" i="9"/>
  <c r="F1197" i="9"/>
  <c r="M1195" i="9"/>
  <c r="E1195" i="9"/>
  <c r="I1194" i="9"/>
  <c r="J1194" i="9" s="1"/>
  <c r="L1192" i="9"/>
  <c r="D1192" i="9"/>
  <c r="M1191" i="9"/>
  <c r="E1191" i="9"/>
  <c r="I1190" i="9"/>
  <c r="J1190" i="9" s="1"/>
  <c r="L1188" i="9"/>
  <c r="E1188" i="9"/>
  <c r="I1187" i="9"/>
  <c r="J1187" i="9" s="1"/>
  <c r="L1186" i="9"/>
  <c r="L1185" i="9"/>
  <c r="E1185" i="9"/>
  <c r="F1184" i="9"/>
  <c r="I1183" i="9"/>
  <c r="J1183" i="9" s="1"/>
  <c r="L1182" i="9"/>
  <c r="L1181" i="9"/>
  <c r="E1181" i="9"/>
  <c r="I1180" i="9"/>
  <c r="J1180" i="9" s="1"/>
  <c r="K1179" i="9"/>
  <c r="D1179" i="9"/>
  <c r="E1178" i="9"/>
  <c r="I1177" i="9"/>
  <c r="J1177" i="9" s="1"/>
  <c r="K1176" i="9"/>
  <c r="K1175" i="9"/>
  <c r="D1175" i="9"/>
  <c r="E1174" i="9"/>
  <c r="I1173" i="9"/>
  <c r="J1173" i="9" s="1"/>
  <c r="K1172" i="9"/>
  <c r="D1172" i="9"/>
  <c r="M1171" i="9"/>
  <c r="F1171" i="9"/>
  <c r="I1170" i="9"/>
  <c r="J1170" i="9" s="1"/>
  <c r="K1169" i="9"/>
  <c r="M1168" i="9"/>
  <c r="E1168" i="9"/>
  <c r="M1167" i="9"/>
  <c r="F1167" i="9"/>
  <c r="I1166" i="9"/>
  <c r="J1166" i="9" s="1"/>
  <c r="K1165" i="9"/>
  <c r="M1164" i="9"/>
  <c r="F1164" i="9"/>
  <c r="L1162" i="9"/>
  <c r="D1162" i="9"/>
  <c r="M1161" i="9"/>
  <c r="E1161" i="9"/>
  <c r="I1160" i="9"/>
  <c r="J1160" i="9" s="1"/>
  <c r="L1158" i="9"/>
  <c r="D1158" i="9"/>
  <c r="M1157" i="9"/>
  <c r="E1157" i="9"/>
  <c r="L1155" i="9"/>
  <c r="E1155" i="9"/>
  <c r="F1154" i="9"/>
  <c r="I1153" i="9"/>
  <c r="J1153" i="9" s="1"/>
  <c r="L1152" i="9"/>
  <c r="L1151" i="9"/>
  <c r="E1151" i="9"/>
  <c r="F1150" i="9"/>
  <c r="I1149" i="9"/>
  <c r="J1149" i="9" s="1"/>
  <c r="L1148" i="9"/>
  <c r="D1148" i="9"/>
  <c r="I1147" i="9"/>
  <c r="J1147" i="9" s="1"/>
  <c r="K1146" i="9"/>
  <c r="K1145" i="9"/>
  <c r="D1145" i="9"/>
  <c r="E1144" i="9"/>
  <c r="I1143" i="9"/>
  <c r="J1143" i="9" s="1"/>
  <c r="K1142" i="9"/>
  <c r="K1141" i="9"/>
  <c r="D1141" i="9"/>
  <c r="F1140" i="9"/>
  <c r="K1139" i="9"/>
  <c r="M1138" i="9"/>
  <c r="E1138" i="9"/>
  <c r="M1137" i="9"/>
  <c r="F1137" i="9"/>
  <c r="I1136" i="9"/>
  <c r="J1136" i="9" s="1"/>
  <c r="K1135" i="9"/>
  <c r="M1134" i="9"/>
  <c r="E1134" i="9"/>
  <c r="M1133" i="9"/>
  <c r="F1133" i="9"/>
  <c r="M1131" i="9"/>
  <c r="E1131" i="9"/>
  <c r="I1130" i="9"/>
  <c r="J1130" i="9" s="1"/>
  <c r="L1128" i="9"/>
  <c r="D1128" i="9"/>
  <c r="D1127" i="9"/>
  <c r="K1126" i="9"/>
  <c r="D1126" i="9"/>
  <c r="D1125" i="9"/>
  <c r="K1124" i="9"/>
  <c r="E1124" i="9"/>
  <c r="L1123" i="9"/>
  <c r="F1123" i="9"/>
  <c r="M1122" i="9"/>
  <c r="F1122" i="9"/>
  <c r="L1121" i="9"/>
  <c r="F1121" i="9"/>
  <c r="M1120" i="9"/>
  <c r="F1120" i="9"/>
  <c r="L1119" i="9"/>
  <c r="F1119" i="9"/>
  <c r="M1118" i="9"/>
  <c r="F1118" i="9"/>
  <c r="L1117" i="9"/>
  <c r="F1117" i="9"/>
  <c r="M1116" i="9"/>
  <c r="I1116" i="9"/>
  <c r="J1116" i="9" s="1"/>
  <c r="D1115" i="9"/>
  <c r="K1114" i="9"/>
  <c r="D1114" i="9"/>
  <c r="D1113" i="9"/>
  <c r="K1112" i="9"/>
  <c r="D1112" i="9"/>
  <c r="D1111" i="9"/>
  <c r="K1110" i="9"/>
  <c r="D1110" i="9"/>
  <c r="D1109" i="9"/>
  <c r="K1108" i="9"/>
  <c r="E1108" i="9"/>
  <c r="L1107" i="9"/>
  <c r="F1107" i="9"/>
  <c r="M1106" i="9"/>
  <c r="F1106" i="9"/>
  <c r="L1105" i="9"/>
  <c r="F1105" i="9"/>
  <c r="M1104" i="9"/>
  <c r="F1104" i="9"/>
  <c r="L1103" i="9"/>
  <c r="F1103" i="9"/>
  <c r="M1102" i="9"/>
  <c r="F1102" i="9"/>
  <c r="L1101" i="9"/>
  <c r="F1101" i="9"/>
  <c r="M1100" i="9"/>
  <c r="F1100" i="9"/>
  <c r="L1099" i="9"/>
  <c r="F1099" i="9"/>
  <c r="M1098" i="9"/>
  <c r="F1098" i="9"/>
  <c r="L1097" i="9"/>
  <c r="F1097" i="9"/>
  <c r="M1096" i="9"/>
  <c r="F1096" i="9"/>
  <c r="L1095" i="9"/>
  <c r="F1095" i="9"/>
  <c r="M1094" i="9"/>
  <c r="F1094" i="9"/>
  <c r="L1093" i="9"/>
  <c r="F1093" i="9"/>
  <c r="M1092" i="9"/>
  <c r="F1092" i="9"/>
  <c r="L1091" i="9"/>
  <c r="F1091" i="9"/>
  <c r="M1090" i="9"/>
  <c r="F1090" i="9"/>
  <c r="L1089" i="9"/>
  <c r="F1089" i="9"/>
  <c r="M1088" i="9"/>
  <c r="F1088" i="9"/>
  <c r="L1087" i="9"/>
  <c r="F1087" i="9"/>
  <c r="M1086" i="9"/>
  <c r="F1086" i="9"/>
  <c r="L1085" i="9"/>
  <c r="F1085" i="9"/>
  <c r="M1084" i="9"/>
  <c r="F1084" i="9"/>
  <c r="L1083" i="9"/>
  <c r="F1083" i="9"/>
  <c r="M1082" i="9"/>
  <c r="F1082" i="9"/>
  <c r="L1081" i="9"/>
  <c r="F1081" i="9"/>
  <c r="M1080" i="9"/>
  <c r="F1080" i="9"/>
  <c r="L1079" i="9"/>
  <c r="F1079" i="9"/>
  <c r="M1078" i="9"/>
  <c r="F1078" i="9"/>
  <c r="L1077" i="9"/>
  <c r="F1077" i="9"/>
  <c r="M1076" i="9"/>
  <c r="F1076" i="9"/>
  <c r="L1075" i="9"/>
  <c r="F1075" i="9"/>
  <c r="M1074" i="9"/>
  <c r="F1074" i="9"/>
  <c r="L1073" i="9"/>
  <c r="F1073" i="9"/>
  <c r="M1072" i="9"/>
  <c r="F1072" i="9"/>
  <c r="L1071" i="9"/>
  <c r="F1071" i="9"/>
  <c r="M1070" i="9"/>
  <c r="F1070" i="9"/>
  <c r="L1069" i="9"/>
  <c r="F1069" i="9"/>
  <c r="M1068" i="9"/>
  <c r="F1068" i="9"/>
  <c r="L1067" i="9"/>
  <c r="F1067" i="9"/>
  <c r="M1066" i="9"/>
  <c r="F1066" i="9"/>
  <c r="L1065" i="9"/>
  <c r="F1065" i="9"/>
  <c r="M1064" i="9"/>
  <c r="F1064" i="9"/>
  <c r="L1063" i="9"/>
  <c r="F1063" i="9"/>
  <c r="M1062" i="9"/>
  <c r="F1062" i="9"/>
  <c r="L1061" i="9"/>
  <c r="F1061" i="9"/>
  <c r="M1060" i="9"/>
  <c r="F1060" i="9"/>
  <c r="L1059" i="9"/>
  <c r="F1059" i="9"/>
  <c r="M1058" i="9"/>
  <c r="F1058" i="9"/>
  <c r="L1057" i="9"/>
  <c r="F1057" i="9"/>
  <c r="M1056" i="9"/>
  <c r="F1056" i="9"/>
  <c r="L1055" i="9"/>
  <c r="F1055" i="9"/>
  <c r="M1054" i="9"/>
  <c r="F1054" i="9"/>
  <c r="L1053" i="9"/>
  <c r="F1053" i="9"/>
  <c r="M1052" i="9"/>
  <c r="F1052" i="9"/>
  <c r="L1051" i="9"/>
  <c r="F1051" i="9"/>
  <c r="M1050" i="9"/>
  <c r="F1050" i="9"/>
  <c r="L1049" i="9"/>
  <c r="F1049" i="9"/>
  <c r="M1048" i="9"/>
  <c r="F1048" i="9"/>
  <c r="L1047" i="9"/>
  <c r="F1047" i="9"/>
  <c r="M1046" i="9"/>
  <c r="F1046" i="9"/>
  <c r="L1045" i="9"/>
  <c r="F1045" i="9"/>
  <c r="M1044" i="9"/>
  <c r="F1044" i="9"/>
  <c r="L1043" i="9"/>
  <c r="F1043" i="9"/>
  <c r="M1042" i="9"/>
  <c r="F1042" i="9"/>
  <c r="L1041" i="9"/>
  <c r="F1041" i="9"/>
  <c r="M1040" i="9"/>
  <c r="F1040" i="9"/>
  <c r="L1039" i="9"/>
  <c r="F1039" i="9"/>
  <c r="M1038" i="9"/>
  <c r="F1038" i="9"/>
  <c r="L1037" i="9"/>
  <c r="F1037" i="9"/>
  <c r="M1036" i="9"/>
  <c r="F1036" i="9"/>
  <c r="L1035" i="9"/>
  <c r="F1035" i="9"/>
  <c r="M1034" i="9"/>
  <c r="F1034" i="9"/>
  <c r="L1033" i="9"/>
  <c r="F1033" i="9"/>
  <c r="M1032" i="9"/>
  <c r="F1032" i="9"/>
  <c r="L1031" i="9"/>
  <c r="F1031" i="9"/>
  <c r="M1030" i="9"/>
  <c r="F1030" i="9"/>
  <c r="L1029" i="9"/>
  <c r="F1029" i="9"/>
  <c r="M1028" i="9"/>
  <c r="F1028" i="9"/>
  <c r="L1027" i="9"/>
  <c r="F1027" i="9"/>
  <c r="M1026" i="9"/>
  <c r="F1026" i="9"/>
  <c r="L1025" i="9"/>
  <c r="F1025" i="9"/>
  <c r="M1024" i="9"/>
  <c r="F1024" i="9"/>
  <c r="L1023" i="9"/>
  <c r="F1023" i="9"/>
  <c r="M1022" i="9"/>
  <c r="F1022" i="9"/>
  <c r="L1021" i="9"/>
  <c r="F1021" i="9"/>
  <c r="M1020" i="9"/>
  <c r="F1020" i="9"/>
  <c r="L1019" i="9"/>
  <c r="F1019" i="9"/>
  <c r="M1018" i="9"/>
  <c r="F1018" i="9"/>
  <c r="L1017" i="9"/>
  <c r="F1017" i="9"/>
  <c r="M1016" i="9"/>
  <c r="F1016" i="9"/>
  <c r="L1015" i="9"/>
  <c r="F1015" i="9"/>
  <c r="M1014" i="9"/>
  <c r="F1014" i="9"/>
  <c r="L1013" i="9"/>
  <c r="F1013" i="9"/>
  <c r="M1012" i="9"/>
  <c r="F1012" i="9"/>
  <c r="L1011" i="9"/>
  <c r="F1011" i="9"/>
  <c r="F1009" i="9"/>
  <c r="F1005" i="9"/>
  <c r="F1001" i="9"/>
  <c r="F997" i="9"/>
  <c r="F993" i="9"/>
  <c r="F989" i="9"/>
  <c r="F985" i="9"/>
  <c r="F981" i="9"/>
  <c r="F977" i="9"/>
  <c r="F973" i="9"/>
  <c r="F969" i="9"/>
  <c r="F965" i="9"/>
  <c r="F961" i="9"/>
  <c r="F957" i="9"/>
  <c r="F953" i="9"/>
  <c r="F949" i="9"/>
  <c r="F945" i="9"/>
  <c r="F941" i="9"/>
  <c r="F937" i="9"/>
  <c r="F933" i="9"/>
  <c r="F929" i="9"/>
  <c r="F925" i="9"/>
  <c r="F921" i="9"/>
  <c r="F917" i="9"/>
  <c r="F913" i="9"/>
  <c r="F909" i="9"/>
  <c r="F905" i="9"/>
  <c r="F901" i="9"/>
  <c r="F897" i="9"/>
  <c r="F893" i="9"/>
  <c r="F889" i="9"/>
  <c r="F885" i="9"/>
  <c r="F881" i="9"/>
  <c r="F877" i="9"/>
  <c r="F873" i="9"/>
  <c r="F869" i="9"/>
  <c r="F865" i="9"/>
  <c r="F861" i="9"/>
  <c r="F857" i="9"/>
  <c r="F853" i="9"/>
  <c r="F849" i="9"/>
  <c r="F845" i="9"/>
  <c r="F841" i="9"/>
  <c r="F837" i="9"/>
  <c r="F833" i="9"/>
  <c r="F829" i="9"/>
  <c r="F825" i="9"/>
  <c r="F821" i="9"/>
  <c r="F817" i="9"/>
  <c r="F813" i="9"/>
  <c r="F809" i="9"/>
  <c r="F805" i="9"/>
  <c r="F801" i="9"/>
  <c r="F797" i="9"/>
  <c r="F793" i="9"/>
  <c r="F789" i="9"/>
  <c r="F785" i="9"/>
  <c r="F781" i="9"/>
  <c r="F777" i="9"/>
  <c r="F773" i="9"/>
  <c r="F769" i="9"/>
  <c r="F765" i="9"/>
  <c r="F761" i="9"/>
  <c r="F757" i="9"/>
  <c r="F753" i="9"/>
  <c r="F749" i="9"/>
  <c r="F745" i="9"/>
  <c r="F741" i="9"/>
  <c r="F737" i="9"/>
  <c r="F733" i="9"/>
  <c r="F729" i="9"/>
  <c r="F725" i="9"/>
  <c r="F721" i="9"/>
  <c r="F717" i="9"/>
  <c r="F713" i="9"/>
  <c r="F709" i="9"/>
  <c r="F705" i="9"/>
  <c r="F701" i="9"/>
  <c r="F697" i="9"/>
  <c r="F693" i="9"/>
  <c r="F689" i="9"/>
  <c r="F685" i="9"/>
  <c r="F681" i="9"/>
  <c r="F677" i="9"/>
  <c r="F673" i="9"/>
  <c r="F669" i="9"/>
  <c r="F665" i="9"/>
  <c r="F661" i="9"/>
  <c r="F657" i="9"/>
  <c r="F653" i="9"/>
  <c r="F649" i="9"/>
  <c r="F645" i="9"/>
  <c r="F641" i="9"/>
  <c r="F637" i="9"/>
  <c r="F633" i="9"/>
  <c r="F629" i="9"/>
  <c r="F625" i="9"/>
  <c r="F621" i="9"/>
  <c r="F617" i="9"/>
  <c r="F613" i="9"/>
  <c r="F609" i="9"/>
  <c r="F605" i="9"/>
  <c r="F601" i="9"/>
  <c r="F597" i="9"/>
  <c r="F593" i="9"/>
  <c r="F589" i="9"/>
  <c r="F585" i="9"/>
  <c r="F581" i="9"/>
  <c r="F577" i="9"/>
  <c r="F573" i="9"/>
  <c r="F569" i="9"/>
  <c r="F565" i="9"/>
  <c r="F561" i="9"/>
  <c r="F557" i="9"/>
  <c r="F553" i="9"/>
  <c r="F549" i="9"/>
  <c r="F545" i="9"/>
  <c r="F541" i="9"/>
  <c r="F537" i="9"/>
  <c r="F533" i="9"/>
  <c r="F529" i="9"/>
  <c r="F525" i="9"/>
  <c r="F521" i="9"/>
  <c r="F517" i="9"/>
  <c r="F513" i="9"/>
  <c r="F509" i="9"/>
  <c r="F505" i="9"/>
  <c r="F501" i="9"/>
  <c r="F497" i="9"/>
  <c r="F493" i="9"/>
  <c r="F489" i="9"/>
  <c r="F485" i="9"/>
  <c r="F481" i="9"/>
  <c r="F477" i="9"/>
  <c r="F473" i="9"/>
  <c r="F469" i="9"/>
  <c r="F465" i="9"/>
  <c r="F461" i="9"/>
  <c r="F457" i="9"/>
  <c r="F453" i="9"/>
  <c r="F449" i="9"/>
  <c r="F445" i="9"/>
  <c r="F441" i="9"/>
  <c r="F437" i="9"/>
  <c r="F433" i="9"/>
  <c r="F429" i="9"/>
  <c r="F425" i="9"/>
  <c r="F421" i="9"/>
  <c r="F417" i="9"/>
  <c r="F413" i="9"/>
  <c r="F409" i="9"/>
  <c r="F405" i="9"/>
  <c r="F401" i="9"/>
  <c r="F397" i="9"/>
  <c r="F393" i="9"/>
  <c r="F389" i="9"/>
  <c r="F385" i="9"/>
  <c r="F381" i="9"/>
  <c r="F377" i="9"/>
  <c r="F373" i="9"/>
  <c r="F369" i="9"/>
  <c r="F365" i="9"/>
  <c r="F361" i="9"/>
  <c r="F357" i="9"/>
  <c r="F353" i="9"/>
  <c r="F349" i="9"/>
  <c r="F345" i="9"/>
  <c r="F341" i="9"/>
  <c r="F337" i="9"/>
  <c r="F333" i="9"/>
  <c r="F329" i="9"/>
  <c r="F325" i="9"/>
  <c r="F321" i="9"/>
  <c r="F317" i="9"/>
  <c r="F313" i="9"/>
  <c r="F309" i="9"/>
  <c r="F305" i="9"/>
  <c r="F301" i="9"/>
  <c r="F297" i="9"/>
  <c r="F293" i="9"/>
  <c r="F289" i="9"/>
  <c r="F285" i="9"/>
  <c r="F281" i="9"/>
  <c r="F277" i="9"/>
  <c r="F273" i="9"/>
  <c r="F269" i="9"/>
  <c r="F265" i="9"/>
  <c r="F261" i="9"/>
  <c r="F257" i="9"/>
  <c r="F253" i="9"/>
  <c r="F249" i="9"/>
  <c r="F245" i="9"/>
  <c r="F241" i="9"/>
  <c r="F237" i="9"/>
  <c r="F233" i="9"/>
  <c r="F229" i="9"/>
  <c r="F225" i="9"/>
  <c r="F221" i="9"/>
  <c r="F217" i="9"/>
  <c r="F213" i="9"/>
  <c r="F209" i="9"/>
  <c r="F205" i="9"/>
  <c r="F201" i="9"/>
  <c r="F197" i="9"/>
  <c r="F193" i="9"/>
  <c r="F189" i="9"/>
  <c r="F185" i="9"/>
  <c r="F181" i="9"/>
  <c r="F177" i="9"/>
  <c r="F173" i="9"/>
  <c r="F169" i="9"/>
  <c r="F165" i="9"/>
  <c r="F161" i="9"/>
  <c r="F157" i="9"/>
  <c r="F153" i="9"/>
  <c r="F149" i="9"/>
  <c r="F145" i="9"/>
  <c r="F141" i="9"/>
  <c r="F137" i="9"/>
  <c r="F133" i="9"/>
  <c r="F129" i="9"/>
  <c r="F125" i="9"/>
  <c r="F121" i="9"/>
  <c r="F117" i="9"/>
  <c r="F113" i="9"/>
  <c r="F109" i="9"/>
  <c r="F105" i="9"/>
  <c r="F101" i="9"/>
  <c r="F97" i="9"/>
  <c r="F93" i="9"/>
  <c r="F89" i="9"/>
  <c r="F85" i="9"/>
  <c r="F81" i="9"/>
  <c r="F77" i="9"/>
  <c r="F73" i="9"/>
  <c r="F69" i="9"/>
  <c r="F65" i="9"/>
  <c r="F61" i="9"/>
  <c r="F57" i="9"/>
  <c r="F53" i="9"/>
  <c r="F49" i="9"/>
  <c r="F45" i="9"/>
  <c r="F41" i="9"/>
  <c r="F37" i="9"/>
  <c r="F33" i="9"/>
  <c r="F29" i="9"/>
  <c r="F25" i="9"/>
  <c r="F21" i="9"/>
  <c r="F17" i="9"/>
  <c r="F13" i="9"/>
  <c r="F28" i="9"/>
  <c r="F20" i="9"/>
  <c r="F12" i="9"/>
  <c r="F18" i="9"/>
  <c r="M1275" i="9"/>
  <c r="I1274" i="9"/>
  <c r="J1274" i="9" s="1"/>
  <c r="M1271" i="9"/>
  <c r="I1270" i="9"/>
  <c r="J1270" i="9" s="1"/>
  <c r="K1269" i="9"/>
  <c r="F1268" i="9"/>
  <c r="I1267" i="9"/>
  <c r="J1267" i="9" s="1"/>
  <c r="L1266" i="9"/>
  <c r="L1265" i="9"/>
  <c r="E1265" i="9"/>
  <c r="F1264" i="9"/>
  <c r="I1263" i="9"/>
  <c r="J1263" i="9" s="1"/>
  <c r="L1262" i="9"/>
  <c r="L1261" i="9"/>
  <c r="E1261" i="9"/>
  <c r="F1260" i="9"/>
  <c r="I1259" i="9"/>
  <c r="J1259" i="9" s="1"/>
  <c r="L1258" i="9"/>
  <c r="L1257" i="9"/>
  <c r="E1257" i="9"/>
  <c r="F1256" i="9"/>
  <c r="I1255" i="9"/>
  <c r="J1255" i="9" s="1"/>
  <c r="L1254" i="9"/>
  <c r="L1253" i="9"/>
  <c r="E1253" i="9"/>
  <c r="F1252" i="9"/>
  <c r="I1251" i="9"/>
  <c r="J1251" i="9" s="1"/>
  <c r="L1250" i="9"/>
  <c r="L1249" i="9"/>
  <c r="E1249" i="9"/>
  <c r="F1248" i="9"/>
  <c r="I1247" i="9"/>
  <c r="J1247" i="9" s="1"/>
  <c r="L1246" i="9"/>
  <c r="L1245" i="9"/>
  <c r="E1245" i="9"/>
  <c r="F1244" i="9"/>
  <c r="I1243" i="9"/>
  <c r="J1243" i="9" s="1"/>
  <c r="L1242" i="9"/>
  <c r="L1241" i="9"/>
  <c r="E1241" i="9"/>
  <c r="F1240" i="9"/>
  <c r="I1239" i="9"/>
  <c r="J1239" i="9" s="1"/>
  <c r="L1238" i="9"/>
  <c r="L1237" i="9"/>
  <c r="E1237" i="9"/>
  <c r="F1236" i="9"/>
  <c r="I1235" i="9"/>
  <c r="J1235" i="9" s="1"/>
  <c r="L1234" i="9"/>
  <c r="L1233" i="9"/>
  <c r="E1233" i="9"/>
  <c r="F1232" i="9"/>
  <c r="I1231" i="9"/>
  <c r="J1231" i="9" s="1"/>
  <c r="L1230" i="9"/>
  <c r="L1229" i="9"/>
  <c r="E1229" i="9"/>
  <c r="F1228" i="9"/>
  <c r="I1227" i="9"/>
  <c r="J1227" i="9" s="1"/>
  <c r="L1226" i="9"/>
  <c r="L1225" i="9"/>
  <c r="E1225" i="9"/>
  <c r="F1224" i="9"/>
  <c r="I1223" i="9"/>
  <c r="J1223" i="9" s="1"/>
  <c r="L1222" i="9"/>
  <c r="L1221" i="9"/>
  <c r="E1221" i="9"/>
  <c r="F1220" i="9"/>
  <c r="I1219" i="9"/>
  <c r="J1219" i="9" s="1"/>
  <c r="L1218" i="9"/>
  <c r="L1217" i="9"/>
  <c r="E1217" i="9"/>
  <c r="F1216" i="9"/>
  <c r="I1215" i="9"/>
  <c r="J1215" i="9" s="1"/>
  <c r="L1214" i="9"/>
  <c r="L1213" i="9"/>
  <c r="E1213" i="9"/>
  <c r="F1212" i="9"/>
  <c r="I1211" i="9"/>
  <c r="J1211" i="9" s="1"/>
  <c r="L1210" i="9"/>
  <c r="L1209" i="9"/>
  <c r="E1209" i="9"/>
  <c r="F1208" i="9"/>
  <c r="I1207" i="9"/>
  <c r="J1207" i="9" s="1"/>
  <c r="L1206" i="9"/>
  <c r="L1205" i="9"/>
  <c r="E1205" i="9"/>
  <c r="F1204" i="9"/>
  <c r="I1203" i="9"/>
  <c r="J1203" i="9" s="1"/>
  <c r="L1202" i="9"/>
  <c r="L1201" i="9"/>
  <c r="E1201" i="9"/>
  <c r="F1200" i="9"/>
  <c r="I1199" i="9"/>
  <c r="J1199" i="9" s="1"/>
  <c r="L1198" i="9"/>
  <c r="L1197" i="9"/>
  <c r="E1197" i="9"/>
  <c r="I1196" i="9"/>
  <c r="J1196" i="9" s="1"/>
  <c r="K1195" i="9"/>
  <c r="D1195" i="9"/>
  <c r="E1194" i="9"/>
  <c r="I1193" i="9"/>
  <c r="J1193" i="9" s="1"/>
  <c r="K1192" i="9"/>
  <c r="K1191" i="9"/>
  <c r="D1191" i="9"/>
  <c r="E1190" i="9"/>
  <c r="I1189" i="9"/>
  <c r="J1189" i="9" s="1"/>
  <c r="K1188" i="9"/>
  <c r="D1188" i="9"/>
  <c r="M1187" i="9"/>
  <c r="F1187" i="9"/>
  <c r="I1186" i="9"/>
  <c r="J1186" i="9" s="1"/>
  <c r="K1185" i="9"/>
  <c r="M1184" i="9"/>
  <c r="E1184" i="9"/>
  <c r="M1183" i="9"/>
  <c r="F1183" i="9"/>
  <c r="I1182" i="9"/>
  <c r="J1182" i="9" s="1"/>
  <c r="K1181" i="9"/>
  <c r="M1180" i="9"/>
  <c r="F1180" i="9"/>
  <c r="L1178" i="9"/>
  <c r="D1178" i="9"/>
  <c r="M1177" i="9"/>
  <c r="E1177" i="9"/>
  <c r="I1176" i="9"/>
  <c r="J1176" i="9" s="1"/>
  <c r="L1174" i="9"/>
  <c r="D1174" i="9"/>
  <c r="M1173" i="9"/>
  <c r="E1173" i="9"/>
  <c r="L1171" i="9"/>
  <c r="E1171" i="9"/>
  <c r="F1170" i="9"/>
  <c r="I1169" i="9"/>
  <c r="J1169" i="9" s="1"/>
  <c r="L1168" i="9"/>
  <c r="L1167" i="9"/>
  <c r="E1167" i="9"/>
  <c r="F1166" i="9"/>
  <c r="I1165" i="9"/>
  <c r="J1165" i="9" s="1"/>
  <c r="L1164" i="9"/>
  <c r="D1164" i="9"/>
  <c r="I1163" i="9"/>
  <c r="J1163" i="9" s="1"/>
  <c r="K1162" i="9"/>
  <c r="K1161" i="9"/>
  <c r="D1161" i="9"/>
  <c r="E1160" i="9"/>
  <c r="I1159" i="9"/>
  <c r="J1159" i="9" s="1"/>
  <c r="K1158" i="9"/>
  <c r="K1157" i="9"/>
  <c r="D1157" i="9"/>
  <c r="F1156" i="9"/>
  <c r="K1155" i="9"/>
  <c r="M1154" i="9"/>
  <c r="E1154" i="9"/>
  <c r="M1153" i="9"/>
  <c r="F1153" i="9"/>
  <c r="I1152" i="9"/>
  <c r="J1152" i="9" s="1"/>
  <c r="K1151" i="9"/>
  <c r="M1150" i="9"/>
  <c r="E1150" i="9"/>
  <c r="M1149" i="9"/>
  <c r="F1149" i="9"/>
  <c r="M1147" i="9"/>
  <c r="E1147" i="9"/>
  <c r="I1146" i="9"/>
  <c r="J1146" i="9" s="1"/>
  <c r="L1144" i="9"/>
  <c r="D1144" i="9"/>
  <c r="M1143" i="9"/>
  <c r="E1143" i="9"/>
  <c r="I1142" i="9"/>
  <c r="J1142" i="9" s="1"/>
  <c r="L1140" i="9"/>
  <c r="E1140" i="9"/>
  <c r="I1139" i="9"/>
  <c r="J1139" i="9" s="1"/>
  <c r="L1138" i="9"/>
  <c r="L1137" i="9"/>
  <c r="E1137" i="9"/>
  <c r="F1136" i="9"/>
  <c r="I1135" i="9"/>
  <c r="J1135" i="9" s="1"/>
  <c r="L1134" i="9"/>
  <c r="L1133" i="9"/>
  <c r="E1133" i="9"/>
  <c r="I1132" i="9"/>
  <c r="J1132" i="9" s="1"/>
  <c r="K1131" i="9"/>
  <c r="D1131" i="9"/>
  <c r="E1130" i="9"/>
  <c r="I1129" i="9"/>
  <c r="J1129" i="9" s="1"/>
  <c r="K1128" i="9"/>
  <c r="M1127" i="9"/>
  <c r="I1127" i="9"/>
  <c r="J1127" i="9" s="1"/>
  <c r="I1126" i="9"/>
  <c r="J1126" i="9" s="1"/>
  <c r="M1125" i="9"/>
  <c r="I1125" i="9"/>
  <c r="J1125" i="9" s="1"/>
  <c r="D1124" i="9"/>
  <c r="K1123" i="9"/>
  <c r="E1123" i="9"/>
  <c r="L1122" i="9"/>
  <c r="E1122" i="9"/>
  <c r="K1121" i="9"/>
  <c r="E1121" i="9"/>
  <c r="L1120" i="9"/>
  <c r="E1120" i="9"/>
  <c r="K1119" i="9"/>
  <c r="E1119" i="9"/>
  <c r="L1118" i="9"/>
  <c r="E1118" i="9"/>
  <c r="K1117" i="9"/>
  <c r="E1117" i="9"/>
  <c r="L1116" i="9"/>
  <c r="F1116" i="9"/>
  <c r="M1115" i="9"/>
  <c r="I1115" i="9"/>
  <c r="J1115" i="9" s="1"/>
  <c r="I1114" i="9"/>
  <c r="J1114" i="9" s="1"/>
  <c r="M1113" i="9"/>
  <c r="I1113" i="9"/>
  <c r="J1113" i="9" s="1"/>
  <c r="I1112" i="9"/>
  <c r="J1112" i="9" s="1"/>
  <c r="M1111" i="9"/>
  <c r="I1111" i="9"/>
  <c r="J1111" i="9" s="1"/>
  <c r="I1110" i="9"/>
  <c r="J1110" i="9" s="1"/>
  <c r="M1109" i="9"/>
  <c r="I1109" i="9"/>
  <c r="J1109" i="9" s="1"/>
  <c r="D1108" i="9"/>
  <c r="K1107" i="9"/>
  <c r="E1107" i="9"/>
  <c r="L1106" i="9"/>
  <c r="E1106" i="9"/>
  <c r="K1105" i="9"/>
  <c r="E1105" i="9"/>
  <c r="L1104" i="9"/>
  <c r="E1104" i="9"/>
  <c r="K1103" i="9"/>
  <c r="E1103" i="9"/>
  <c r="L1102" i="9"/>
  <c r="E1102" i="9"/>
  <c r="K1101" i="9"/>
  <c r="E1101" i="9"/>
  <c r="L1100" i="9"/>
  <c r="E1100" i="9"/>
  <c r="K1099" i="9"/>
  <c r="E1099" i="9"/>
  <c r="L1098" i="9"/>
  <c r="E1098" i="9"/>
  <c r="K1097" i="9"/>
  <c r="E1097" i="9"/>
  <c r="L1096" i="9"/>
  <c r="E1096" i="9"/>
  <c r="K1095" i="9"/>
  <c r="E1095" i="9"/>
  <c r="L1094" i="9"/>
  <c r="E1094" i="9"/>
  <c r="K1093" i="9"/>
  <c r="E1093" i="9"/>
  <c r="L1092" i="9"/>
  <c r="E1092" i="9"/>
  <c r="K1091" i="9"/>
  <c r="E1091" i="9"/>
  <c r="L1090" i="9"/>
  <c r="E1090" i="9"/>
  <c r="K1089" i="9"/>
  <c r="E1089" i="9"/>
  <c r="L1088" i="9"/>
  <c r="E1088" i="9"/>
  <c r="K1087" i="9"/>
  <c r="E1087" i="9"/>
  <c r="L1086" i="9"/>
  <c r="E1086" i="9"/>
  <c r="K1085" i="9"/>
  <c r="E1085" i="9"/>
  <c r="L1084" i="9"/>
  <c r="E1084" i="9"/>
  <c r="K1083" i="9"/>
  <c r="E1083" i="9"/>
  <c r="L1082" i="9"/>
  <c r="E1082" i="9"/>
  <c r="K1081" i="9"/>
  <c r="E1081" i="9"/>
  <c r="L1080" i="9"/>
  <c r="E1080" i="9"/>
  <c r="K1079" i="9"/>
  <c r="E1079" i="9"/>
  <c r="L1078" i="9"/>
  <c r="E1078" i="9"/>
  <c r="K1077" i="9"/>
  <c r="E1077" i="9"/>
  <c r="L1076" i="9"/>
  <c r="E1076" i="9"/>
  <c r="K1075" i="9"/>
  <c r="E1075" i="9"/>
  <c r="L1074" i="9"/>
  <c r="E1074" i="9"/>
  <c r="K1073" i="9"/>
  <c r="E1073" i="9"/>
  <c r="L1072" i="9"/>
  <c r="E1072" i="9"/>
  <c r="K1071" i="9"/>
  <c r="E1071" i="9"/>
  <c r="L1070" i="9"/>
  <c r="E1070" i="9"/>
  <c r="K1069" i="9"/>
  <c r="E1069" i="9"/>
  <c r="L1068" i="9"/>
  <c r="E1068" i="9"/>
  <c r="K1067" i="9"/>
  <c r="E1067" i="9"/>
  <c r="L1066" i="9"/>
  <c r="E1066" i="9"/>
  <c r="K1065" i="9"/>
  <c r="E1065" i="9"/>
  <c r="L1064" i="9"/>
  <c r="E1064" i="9"/>
  <c r="K1063" i="9"/>
  <c r="E1063" i="9"/>
  <c r="L1062" i="9"/>
  <c r="E1062" i="9"/>
  <c r="K1061" i="9"/>
  <c r="E1061" i="9"/>
  <c r="L1060" i="9"/>
  <c r="E1060" i="9"/>
  <c r="K1059" i="9"/>
  <c r="E1059" i="9"/>
  <c r="L1058" i="9"/>
  <c r="E1058" i="9"/>
  <c r="K1057" i="9"/>
  <c r="E1057" i="9"/>
  <c r="L1056" i="9"/>
  <c r="E1056" i="9"/>
  <c r="K1055" i="9"/>
  <c r="E1055" i="9"/>
  <c r="L1054" i="9"/>
  <c r="E1054" i="9"/>
  <c r="K1053" i="9"/>
  <c r="E1053" i="9"/>
  <c r="L1052" i="9"/>
  <c r="E1052" i="9"/>
  <c r="K1051" i="9"/>
  <c r="E1051" i="9"/>
  <c r="L1050" i="9"/>
  <c r="E1050" i="9"/>
  <c r="K1049" i="9"/>
  <c r="E1049" i="9"/>
  <c r="L1048" i="9"/>
  <c r="E1048" i="9"/>
  <c r="K1047" i="9"/>
  <c r="E1047" i="9"/>
  <c r="L1046" i="9"/>
  <c r="E1046" i="9"/>
  <c r="K1045" i="9"/>
  <c r="E1045" i="9"/>
  <c r="L1044" i="9"/>
  <c r="E1044" i="9"/>
  <c r="K1043" i="9"/>
  <c r="E1043" i="9"/>
  <c r="L1042" i="9"/>
  <c r="E1042" i="9"/>
  <c r="K1041" i="9"/>
  <c r="E1041" i="9"/>
  <c r="L1040" i="9"/>
  <c r="E1040" i="9"/>
  <c r="K1039" i="9"/>
  <c r="E1039" i="9"/>
  <c r="L1038" i="9"/>
  <c r="E1038" i="9"/>
  <c r="K1037" i="9"/>
  <c r="E1037" i="9"/>
  <c r="L1036" i="9"/>
  <c r="E1036" i="9"/>
  <c r="K1035" i="9"/>
  <c r="E1035" i="9"/>
  <c r="L1034" i="9"/>
  <c r="E1034" i="9"/>
  <c r="K1033" i="9"/>
  <c r="E1033" i="9"/>
  <c r="L1032" i="9"/>
  <c r="E1032" i="9"/>
  <c r="K1031" i="9"/>
  <c r="E1031" i="9"/>
  <c r="L1030" i="9"/>
  <c r="E1030" i="9"/>
  <c r="K1029" i="9"/>
  <c r="E1029" i="9"/>
  <c r="L1028" i="9"/>
  <c r="E1028" i="9"/>
  <c r="K1027" i="9"/>
  <c r="E1027" i="9"/>
  <c r="L1026" i="9"/>
  <c r="E1026" i="9"/>
  <c r="K1025" i="9"/>
  <c r="E1025" i="9"/>
  <c r="L1024" i="9"/>
  <c r="E1024" i="9"/>
  <c r="K1023" i="9"/>
  <c r="E1023" i="9"/>
  <c r="L1022" i="9"/>
  <c r="E1022" i="9"/>
  <c r="K1021" i="9"/>
  <c r="E1021" i="9"/>
  <c r="L1020" i="9"/>
  <c r="E1020" i="9"/>
  <c r="K1019" i="9"/>
  <c r="E1019" i="9"/>
  <c r="L1018" i="9"/>
  <c r="E1018" i="9"/>
  <c r="K1017" i="9"/>
  <c r="E1017" i="9"/>
  <c r="L1016" i="9"/>
  <c r="E1016" i="9"/>
  <c r="K1015" i="9"/>
  <c r="E1015" i="9"/>
  <c r="L1014" i="9"/>
  <c r="E1014" i="9"/>
  <c r="K1013" i="9"/>
  <c r="E1013" i="9"/>
  <c r="L1012" i="9"/>
  <c r="E1012" i="9"/>
  <c r="K1011" i="9"/>
  <c r="E1011" i="9"/>
  <c r="F1008" i="9"/>
  <c r="F1004" i="9"/>
  <c r="F1000" i="9"/>
  <c r="F996" i="9"/>
  <c r="F992" i="9"/>
  <c r="F988" i="9"/>
  <c r="F984" i="9"/>
  <c r="F980" i="9"/>
  <c r="F976" i="9"/>
  <c r="F972" i="9"/>
  <c r="F968" i="9"/>
  <c r="F964" i="9"/>
  <c r="F960" i="9"/>
  <c r="F956" i="9"/>
  <c r="F952" i="9"/>
  <c r="F948" i="9"/>
  <c r="F944" i="9"/>
  <c r="F940" i="9"/>
  <c r="F936" i="9"/>
  <c r="F932" i="9"/>
  <c r="F928" i="9"/>
  <c r="F924" i="9"/>
  <c r="F920" i="9"/>
  <c r="F916" i="9"/>
  <c r="F912" i="9"/>
  <c r="F908" i="9"/>
  <c r="F904" i="9"/>
  <c r="F900" i="9"/>
  <c r="F896" i="9"/>
  <c r="F892" i="9"/>
  <c r="F888" i="9"/>
  <c r="F884" i="9"/>
  <c r="F880" i="9"/>
  <c r="F876" i="9"/>
  <c r="F872" i="9"/>
  <c r="F868" i="9"/>
  <c r="F864" i="9"/>
  <c r="F860" i="9"/>
  <c r="F856" i="9"/>
  <c r="F852" i="9"/>
  <c r="F848" i="9"/>
  <c r="F844" i="9"/>
  <c r="F840" i="9"/>
  <c r="F836" i="9"/>
  <c r="F832" i="9"/>
  <c r="F828" i="9"/>
  <c r="F824" i="9"/>
  <c r="F820" i="9"/>
  <c r="F816" i="9"/>
  <c r="F812" i="9"/>
  <c r="F808" i="9"/>
  <c r="F804" i="9"/>
  <c r="F800" i="9"/>
  <c r="F796" i="9"/>
  <c r="F792" i="9"/>
  <c r="F788" i="9"/>
  <c r="F784" i="9"/>
  <c r="F780" i="9"/>
  <c r="F776" i="9"/>
  <c r="F772" i="9"/>
  <c r="F768" i="9"/>
  <c r="F764" i="9"/>
  <c r="F760" i="9"/>
  <c r="F756" i="9"/>
  <c r="F752" i="9"/>
  <c r="F748" i="9"/>
  <c r="F744" i="9"/>
  <c r="F740" i="9"/>
  <c r="F736" i="9"/>
  <c r="F732" i="9"/>
  <c r="F728" i="9"/>
  <c r="F724" i="9"/>
  <c r="F720" i="9"/>
  <c r="F716" i="9"/>
  <c r="F712" i="9"/>
  <c r="F708" i="9"/>
  <c r="F704" i="9"/>
  <c r="F700" i="9"/>
  <c r="F696" i="9"/>
  <c r="F692" i="9"/>
  <c r="F688" i="9"/>
  <c r="F684" i="9"/>
  <c r="F680" i="9"/>
  <c r="F676" i="9"/>
  <c r="F672" i="9"/>
  <c r="F668" i="9"/>
  <c r="F664" i="9"/>
  <c r="F660" i="9"/>
  <c r="F656" i="9"/>
  <c r="F652" i="9"/>
  <c r="F648" i="9"/>
  <c r="F644" i="9"/>
  <c r="F640" i="9"/>
  <c r="F636" i="9"/>
  <c r="F632" i="9"/>
  <c r="F628" i="9"/>
  <c r="F624" i="9"/>
  <c r="F620" i="9"/>
  <c r="F616" i="9"/>
  <c r="F612" i="9"/>
  <c r="F608" i="9"/>
  <c r="F604" i="9"/>
  <c r="F600" i="9"/>
  <c r="F596" i="9"/>
  <c r="F592" i="9"/>
  <c r="F588" i="9"/>
  <c r="F584" i="9"/>
  <c r="F580" i="9"/>
  <c r="F576" i="9"/>
  <c r="F572" i="9"/>
  <c r="F568" i="9"/>
  <c r="F564" i="9"/>
  <c r="F560" i="9"/>
  <c r="F556" i="9"/>
  <c r="F552" i="9"/>
  <c r="F548" i="9"/>
  <c r="F544" i="9"/>
  <c r="F540" i="9"/>
  <c r="F536" i="9"/>
  <c r="F532" i="9"/>
  <c r="F528" i="9"/>
  <c r="F524" i="9"/>
  <c r="F520" i="9"/>
  <c r="F516" i="9"/>
  <c r="F512" i="9"/>
  <c r="F508" i="9"/>
  <c r="F504" i="9"/>
  <c r="F500" i="9"/>
  <c r="F496" i="9"/>
  <c r="F492" i="9"/>
  <c r="F488" i="9"/>
  <c r="F484" i="9"/>
  <c r="F480" i="9"/>
  <c r="F476" i="9"/>
  <c r="F472" i="9"/>
  <c r="F468" i="9"/>
  <c r="F464" i="9"/>
  <c r="F460" i="9"/>
  <c r="F456" i="9"/>
  <c r="F452" i="9"/>
  <c r="F448" i="9"/>
  <c r="F444" i="9"/>
  <c r="F440" i="9"/>
  <c r="F436" i="9"/>
  <c r="F432" i="9"/>
  <c r="F428" i="9"/>
  <c r="F424" i="9"/>
  <c r="F420" i="9"/>
  <c r="F416" i="9"/>
  <c r="F412" i="9"/>
  <c r="F408" i="9"/>
  <c r="F404" i="9"/>
  <c r="F400" i="9"/>
  <c r="F396" i="9"/>
  <c r="F392" i="9"/>
  <c r="F388" i="9"/>
  <c r="F384" i="9"/>
  <c r="F380" i="9"/>
  <c r="F376" i="9"/>
  <c r="F372" i="9"/>
  <c r="F368" i="9"/>
  <c r="F364" i="9"/>
  <c r="F360" i="9"/>
  <c r="F356" i="9"/>
  <c r="F352" i="9"/>
  <c r="F348" i="9"/>
  <c r="F344" i="9"/>
  <c r="F340" i="9"/>
  <c r="F336" i="9"/>
  <c r="F332" i="9"/>
  <c r="F328" i="9"/>
  <c r="F324" i="9"/>
  <c r="F320" i="9"/>
  <c r="F316" i="9"/>
  <c r="F312" i="9"/>
  <c r="F308" i="9"/>
  <c r="F304" i="9"/>
  <c r="F300" i="9"/>
  <c r="F296" i="9"/>
  <c r="F292" i="9"/>
  <c r="F288" i="9"/>
  <c r="F284" i="9"/>
  <c r="F280" i="9"/>
  <c r="F276" i="9"/>
  <c r="F272" i="9"/>
  <c r="F268" i="9"/>
  <c r="F264" i="9"/>
  <c r="F260" i="9"/>
  <c r="F256" i="9"/>
  <c r="F252" i="9"/>
  <c r="F248" i="9"/>
  <c r="F244" i="9"/>
  <c r="F240" i="9"/>
  <c r="F236" i="9"/>
  <c r="F232" i="9"/>
  <c r="F228" i="9"/>
  <c r="F224" i="9"/>
  <c r="F220" i="9"/>
  <c r="F216" i="9"/>
  <c r="F212" i="9"/>
  <c r="F208" i="9"/>
  <c r="F204" i="9"/>
  <c r="F200" i="9"/>
  <c r="F196" i="9"/>
  <c r="F192" i="9"/>
  <c r="F188" i="9"/>
  <c r="F184" i="9"/>
  <c r="F180" i="9"/>
  <c r="F176" i="9"/>
  <c r="F172" i="9"/>
  <c r="F168" i="9"/>
  <c r="F164" i="9"/>
  <c r="F160" i="9"/>
  <c r="F156" i="9"/>
  <c r="F152" i="9"/>
  <c r="F148" i="9"/>
  <c r="F144" i="9"/>
  <c r="F140" i="9"/>
  <c r="F136" i="9"/>
  <c r="F132" i="9"/>
  <c r="F128" i="9"/>
  <c r="F124" i="9"/>
  <c r="F120" i="9"/>
  <c r="F116" i="9"/>
  <c r="F112" i="9"/>
  <c r="F108" i="9"/>
  <c r="F104" i="9"/>
  <c r="F100" i="9"/>
  <c r="F96" i="9"/>
  <c r="F92" i="9"/>
  <c r="F88" i="9"/>
  <c r="F84" i="9"/>
  <c r="F80" i="9"/>
  <c r="F76" i="9"/>
  <c r="F72" i="9"/>
  <c r="F68" i="9"/>
  <c r="F64" i="9"/>
  <c r="F60" i="9"/>
  <c r="F56" i="9"/>
  <c r="F52" i="9"/>
  <c r="F48" i="9"/>
  <c r="F44" i="9"/>
  <c r="F40" i="9"/>
  <c r="F36" i="9"/>
  <c r="F32" i="9"/>
  <c r="F24" i="9"/>
  <c r="F16" i="9"/>
  <c r="F26" i="9"/>
  <c r="I1275" i="9"/>
  <c r="J1275" i="9" s="1"/>
  <c r="I1271" i="9"/>
  <c r="J1271" i="9" s="1"/>
  <c r="I1269" i="9"/>
  <c r="J1269" i="9" s="1"/>
  <c r="E1268" i="9"/>
  <c r="M1267" i="9"/>
  <c r="F1267" i="9"/>
  <c r="I1266" i="9"/>
  <c r="J1266" i="9" s="1"/>
  <c r="K1265" i="9"/>
  <c r="M1264" i="9"/>
  <c r="E1264" i="9"/>
  <c r="M1263" i="9"/>
  <c r="F1263" i="9"/>
  <c r="I1262" i="9"/>
  <c r="J1262" i="9" s="1"/>
  <c r="K1261" i="9"/>
  <c r="M1260" i="9"/>
  <c r="E1260" i="9"/>
  <c r="M1259" i="9"/>
  <c r="F1259" i="9"/>
  <c r="I1258" i="9"/>
  <c r="J1258" i="9" s="1"/>
  <c r="K1257" i="9"/>
  <c r="M1256" i="9"/>
  <c r="E1256" i="9"/>
  <c r="M1255" i="9"/>
  <c r="F1255" i="9"/>
  <c r="I1254" i="9"/>
  <c r="J1254" i="9" s="1"/>
  <c r="K1253" i="9"/>
  <c r="M1252" i="9"/>
  <c r="E1252" i="9"/>
  <c r="M1251" i="9"/>
  <c r="F1251" i="9"/>
  <c r="I1250" i="9"/>
  <c r="J1250" i="9" s="1"/>
  <c r="K1249" i="9"/>
  <c r="M1248" i="9"/>
  <c r="E1248" i="9"/>
  <c r="M1247" i="9"/>
  <c r="F1247" i="9"/>
  <c r="I1246" i="9"/>
  <c r="J1246" i="9" s="1"/>
  <c r="K1245" i="9"/>
  <c r="M1244" i="9"/>
  <c r="E1244" i="9"/>
  <c r="M1243" i="9"/>
  <c r="F1243" i="9"/>
  <c r="I1242" i="9"/>
  <c r="J1242" i="9" s="1"/>
  <c r="K1241" i="9"/>
  <c r="M1240" i="9"/>
  <c r="E1240" i="9"/>
  <c r="M1239" i="9"/>
  <c r="F1239" i="9"/>
  <c r="I1238" i="9"/>
  <c r="J1238" i="9" s="1"/>
  <c r="K1237" i="9"/>
  <c r="M1236" i="9"/>
  <c r="E1236" i="9"/>
  <c r="M1235" i="9"/>
  <c r="F1235" i="9"/>
  <c r="I1234" i="9"/>
  <c r="J1234" i="9" s="1"/>
  <c r="K1233" i="9"/>
  <c r="M1232" i="9"/>
  <c r="E1232" i="9"/>
  <c r="M1231" i="9"/>
  <c r="F1231" i="9"/>
  <c r="I1230" i="9"/>
  <c r="J1230" i="9" s="1"/>
  <c r="K1229" i="9"/>
  <c r="M1228" i="9"/>
  <c r="E1228" i="9"/>
  <c r="M1227" i="9"/>
  <c r="F1227" i="9"/>
  <c r="I1226" i="9"/>
  <c r="J1226" i="9" s="1"/>
  <c r="K1225" i="9"/>
  <c r="M1224" i="9"/>
  <c r="E1224" i="9"/>
  <c r="M1223" i="9"/>
  <c r="F1223" i="9"/>
  <c r="I1222" i="9"/>
  <c r="J1222" i="9" s="1"/>
  <c r="K1221" i="9"/>
  <c r="M1220" i="9"/>
  <c r="E1220" i="9"/>
  <c r="M1219" i="9"/>
  <c r="F1219" i="9"/>
  <c r="I1218" i="9"/>
  <c r="J1218" i="9" s="1"/>
  <c r="K1217" i="9"/>
  <c r="M1216" i="9"/>
  <c r="E1216" i="9"/>
  <c r="M1215" i="9"/>
  <c r="F1215" i="9"/>
  <c r="I1214" i="9"/>
  <c r="J1214" i="9" s="1"/>
  <c r="K1213" i="9"/>
  <c r="M1212" i="9"/>
  <c r="E1212" i="9"/>
  <c r="M1211" i="9"/>
  <c r="F1211" i="9"/>
  <c r="I1210" i="9"/>
  <c r="J1210" i="9" s="1"/>
  <c r="K1209" i="9"/>
  <c r="M1208" i="9"/>
  <c r="E1208" i="9"/>
  <c r="M1207" i="9"/>
  <c r="F1207" i="9"/>
  <c r="I1206" i="9"/>
  <c r="J1206" i="9" s="1"/>
  <c r="K1205" i="9"/>
  <c r="M1204" i="9"/>
  <c r="E1204" i="9"/>
  <c r="M1203" i="9"/>
  <c r="F1203" i="9"/>
  <c r="I1202" i="9"/>
  <c r="J1202" i="9" s="1"/>
  <c r="K1201" i="9"/>
  <c r="M1200" i="9"/>
  <c r="E1200" i="9"/>
  <c r="M1199" i="9"/>
  <c r="F1199" i="9"/>
  <c r="I1198" i="9"/>
  <c r="J1198" i="9" s="1"/>
  <c r="K1197" i="9"/>
  <c r="M1196" i="9"/>
  <c r="F1196" i="9"/>
  <c r="L1194" i="9"/>
  <c r="D1194" i="9"/>
  <c r="M1193" i="9"/>
  <c r="E1193" i="9"/>
  <c r="I1192" i="9"/>
  <c r="J1192" i="9" s="1"/>
  <c r="L1190" i="9"/>
  <c r="D1190" i="9"/>
  <c r="M1189" i="9"/>
  <c r="E1189" i="9"/>
  <c r="L1187" i="9"/>
  <c r="E1187" i="9"/>
  <c r="F1186" i="9"/>
  <c r="I1185" i="9"/>
  <c r="J1185" i="9" s="1"/>
  <c r="L1184" i="9"/>
  <c r="L1183" i="9"/>
  <c r="E1183" i="9"/>
  <c r="F1182" i="9"/>
  <c r="I1181" i="9"/>
  <c r="J1181" i="9" s="1"/>
  <c r="L1180" i="9"/>
  <c r="D1180" i="9"/>
  <c r="I1179" i="9"/>
  <c r="J1179" i="9" s="1"/>
  <c r="K1178" i="9"/>
  <c r="K1177" i="9"/>
  <c r="D1177" i="9"/>
  <c r="E1176" i="9"/>
  <c r="I1175" i="9"/>
  <c r="J1175" i="9" s="1"/>
  <c r="K1174" i="9"/>
  <c r="K1173" i="9"/>
  <c r="D1173" i="9"/>
  <c r="F1172" i="9"/>
  <c r="K1171" i="9"/>
  <c r="M1170" i="9"/>
  <c r="E1170" i="9"/>
  <c r="M1169" i="9"/>
  <c r="F1169" i="9"/>
  <c r="I1168" i="9"/>
  <c r="J1168" i="9" s="1"/>
  <c r="K1167" i="9"/>
  <c r="M1166" i="9"/>
  <c r="E1166" i="9"/>
  <c r="M1165" i="9"/>
  <c r="F1165" i="9"/>
  <c r="M1163" i="9"/>
  <c r="E1163" i="9"/>
  <c r="I1162" i="9"/>
  <c r="J1162" i="9" s="1"/>
  <c r="L1160" i="9"/>
  <c r="D1160" i="9"/>
  <c r="M1159" i="9"/>
  <c r="E1159" i="9"/>
  <c r="I1158" i="9"/>
  <c r="J1158" i="9" s="1"/>
  <c r="L1156" i="9"/>
  <c r="E1156" i="9"/>
  <c r="I1155" i="9"/>
  <c r="J1155" i="9" s="1"/>
  <c r="L1154" i="9"/>
  <c r="L1153" i="9"/>
  <c r="E1153" i="9"/>
  <c r="F1152" i="9"/>
  <c r="I1151" i="9"/>
  <c r="J1151" i="9" s="1"/>
  <c r="L1150" i="9"/>
  <c r="L1149" i="9"/>
  <c r="E1149" i="9"/>
  <c r="I1148" i="9"/>
  <c r="J1148" i="9" s="1"/>
  <c r="K1147" i="9"/>
  <c r="D1147" i="9"/>
  <c r="E1146" i="9"/>
  <c r="I1145" i="9"/>
  <c r="J1145" i="9" s="1"/>
  <c r="K1144" i="9"/>
  <c r="K1143" i="9"/>
  <c r="D1143" i="9"/>
  <c r="E1142" i="9"/>
  <c r="I1141" i="9"/>
  <c r="J1141" i="9" s="1"/>
  <c r="K1140" i="9"/>
  <c r="D1140" i="9"/>
  <c r="M1139" i="9"/>
  <c r="F1139" i="9"/>
  <c r="I1138" i="9"/>
  <c r="J1138" i="9" s="1"/>
  <c r="K1137" i="9"/>
  <c r="M1136" i="9"/>
  <c r="E1136" i="9"/>
  <c r="M1135" i="9"/>
  <c r="F1135" i="9"/>
  <c r="I1134" i="9"/>
  <c r="J1134" i="9" s="1"/>
  <c r="K1133" i="9"/>
  <c r="M1132" i="9"/>
  <c r="F1132" i="9"/>
  <c r="L1130" i="9"/>
  <c r="D1130" i="9"/>
  <c r="M1129" i="9"/>
  <c r="E1129" i="9"/>
  <c r="I1128" i="9"/>
  <c r="J1128" i="9" s="1"/>
  <c r="L1127" i="9"/>
  <c r="F1127" i="9"/>
  <c r="M1126" i="9"/>
  <c r="F1126" i="9"/>
  <c r="L1125" i="9"/>
  <c r="F1125" i="9"/>
  <c r="M1124" i="9"/>
  <c r="I1124" i="9"/>
  <c r="J1124" i="9" s="1"/>
  <c r="D1123" i="9"/>
  <c r="K1122" i="9"/>
  <c r="D1122" i="9"/>
  <c r="D1121" i="9"/>
  <c r="K1120" i="9"/>
  <c r="D1120" i="9"/>
  <c r="D1119" i="9"/>
  <c r="K1118" i="9"/>
  <c r="D1118" i="9"/>
  <c r="D1117" i="9"/>
  <c r="K1116" i="9"/>
  <c r="E1116" i="9"/>
  <c r="L1115" i="9"/>
  <c r="F1115" i="9"/>
  <c r="M1114" i="9"/>
  <c r="F1114" i="9"/>
  <c r="L1113" i="9"/>
  <c r="F1113" i="9"/>
  <c r="M1112" i="9"/>
  <c r="F1112" i="9"/>
  <c r="L1111" i="9"/>
  <c r="F1111" i="9"/>
  <c r="M1110" i="9"/>
  <c r="F1110" i="9"/>
  <c r="L1109" i="9"/>
  <c r="F1109" i="9"/>
  <c r="M1108" i="9"/>
  <c r="I1108" i="9"/>
  <c r="J1108" i="9" s="1"/>
  <c r="D1107" i="9"/>
  <c r="K1106" i="9"/>
  <c r="D1106" i="9"/>
  <c r="D1105" i="9"/>
  <c r="K1104" i="9"/>
  <c r="D1104" i="9"/>
  <c r="D1103" i="9"/>
  <c r="K1102" i="9"/>
  <c r="D1102" i="9"/>
  <c r="D1101" i="9"/>
  <c r="K1100" i="9"/>
  <c r="D1100" i="9"/>
  <c r="D1099" i="9"/>
  <c r="K1098" i="9"/>
  <c r="D1098" i="9"/>
  <c r="D1097" i="9"/>
  <c r="K1096" i="9"/>
  <c r="D1096" i="9"/>
  <c r="D1095" i="9"/>
  <c r="K1094" i="9"/>
  <c r="D1094" i="9"/>
  <c r="D1093" i="9"/>
  <c r="K1092" i="9"/>
  <c r="D1092" i="9"/>
  <c r="D1091" i="9"/>
  <c r="K1090" i="9"/>
  <c r="D1090" i="9"/>
  <c r="D1089" i="9"/>
  <c r="K1088" i="9"/>
  <c r="D1088" i="9"/>
  <c r="D1087" i="9"/>
  <c r="K1086" i="9"/>
  <c r="D1086" i="9"/>
  <c r="D1085" i="9"/>
  <c r="K1084" i="9"/>
  <c r="D1084" i="9"/>
  <c r="D1083" i="9"/>
  <c r="K1082" i="9"/>
  <c r="D1082" i="9"/>
  <c r="D1081" i="9"/>
  <c r="K1080" i="9"/>
  <c r="D1080" i="9"/>
  <c r="D1079" i="9"/>
  <c r="K1078" i="9"/>
  <c r="D1078" i="9"/>
  <c r="D1077" i="9"/>
  <c r="K1076" i="9"/>
  <c r="D1076" i="9"/>
  <c r="D1075" i="9"/>
  <c r="K1074" i="9"/>
  <c r="D1074" i="9"/>
  <c r="D1073" i="9"/>
  <c r="K1072" i="9"/>
  <c r="D1072" i="9"/>
  <c r="D1071" i="9"/>
  <c r="K1070" i="9"/>
  <c r="D1070" i="9"/>
  <c r="D1069" i="9"/>
  <c r="K1068" i="9"/>
  <c r="D1068" i="9"/>
  <c r="D1067" i="9"/>
  <c r="K1066" i="9"/>
  <c r="D1066" i="9"/>
  <c r="D1065" i="9"/>
  <c r="K1064" i="9"/>
  <c r="D1064" i="9"/>
  <c r="D1063" i="9"/>
  <c r="K1062" i="9"/>
  <c r="D1062" i="9"/>
  <c r="D1061" i="9"/>
  <c r="K1060" i="9"/>
  <c r="D1060" i="9"/>
  <c r="D1059" i="9"/>
  <c r="K1058" i="9"/>
  <c r="D1058" i="9"/>
  <c r="D1057" i="9"/>
  <c r="K1056" i="9"/>
  <c r="D1056" i="9"/>
  <c r="D1055" i="9"/>
  <c r="K1054" i="9"/>
  <c r="D1054" i="9"/>
  <c r="D1053" i="9"/>
  <c r="K1052" i="9"/>
  <c r="D1052" i="9"/>
  <c r="D1051" i="9"/>
  <c r="K1050" i="9"/>
  <c r="D1050" i="9"/>
  <c r="D1049" i="9"/>
  <c r="K1048" i="9"/>
  <c r="D1048" i="9"/>
  <c r="D1047" i="9"/>
  <c r="K1046" i="9"/>
  <c r="D1046" i="9"/>
  <c r="D1045" i="9"/>
  <c r="K1044" i="9"/>
  <c r="D1044" i="9"/>
  <c r="D1043" i="9"/>
  <c r="K1042" i="9"/>
  <c r="D1042" i="9"/>
  <c r="D1041" i="9"/>
  <c r="K1040" i="9"/>
  <c r="D1040" i="9"/>
  <c r="D1039" i="9"/>
  <c r="K1038" i="9"/>
  <c r="D1038" i="9"/>
  <c r="D1037" i="9"/>
  <c r="K1036" i="9"/>
  <c r="D1036" i="9"/>
  <c r="D1035" i="9"/>
  <c r="K1034" i="9"/>
  <c r="D1034" i="9"/>
  <c r="D1033" i="9"/>
  <c r="K1032" i="9"/>
  <c r="D1032" i="9"/>
  <c r="D1031" i="9"/>
  <c r="K1030" i="9"/>
  <c r="D1030" i="9"/>
  <c r="D1029" i="9"/>
  <c r="K1028" i="9"/>
  <c r="D1028" i="9"/>
  <c r="D1027" i="9"/>
  <c r="K1026" i="9"/>
  <c r="D1026" i="9"/>
  <c r="D1025" i="9"/>
  <c r="K1024" i="9"/>
  <c r="D1024" i="9"/>
  <c r="D1023" i="9"/>
  <c r="K1022" i="9"/>
  <c r="D1022" i="9"/>
  <c r="D1021" i="9"/>
  <c r="K1020" i="9"/>
  <c r="D1020" i="9"/>
  <c r="D1019" i="9"/>
  <c r="K1018" i="9"/>
  <c r="D1018" i="9"/>
  <c r="D1017" i="9"/>
  <c r="K1016" i="9"/>
  <c r="D1016" i="9"/>
  <c r="D1015" i="9"/>
  <c r="K1014" i="9"/>
  <c r="D1014" i="9"/>
  <c r="D1013" i="9"/>
  <c r="K1012" i="9"/>
  <c r="D1012" i="9"/>
  <c r="D1011" i="9"/>
  <c r="F1007" i="9"/>
  <c r="F1003" i="9"/>
  <c r="F999" i="9"/>
  <c r="F995" i="9"/>
  <c r="F991" i="9"/>
  <c r="F987" i="9"/>
  <c r="F983" i="9"/>
  <c r="F979" i="9"/>
  <c r="F975" i="9"/>
  <c r="F971" i="9"/>
  <c r="F967" i="9"/>
  <c r="F963" i="9"/>
  <c r="F959" i="9"/>
  <c r="F955" i="9"/>
  <c r="F951" i="9"/>
  <c r="F947" i="9"/>
  <c r="F943" i="9"/>
  <c r="F939" i="9"/>
  <c r="F935" i="9"/>
  <c r="F931" i="9"/>
  <c r="F927" i="9"/>
  <c r="F923" i="9"/>
  <c r="F919" i="9"/>
  <c r="F915" i="9"/>
  <c r="F911" i="9"/>
  <c r="F907" i="9"/>
  <c r="F903" i="9"/>
  <c r="F899" i="9"/>
  <c r="F895" i="9"/>
  <c r="F891" i="9"/>
  <c r="F887" i="9"/>
  <c r="F883" i="9"/>
  <c r="F879" i="9"/>
  <c r="F875" i="9"/>
  <c r="F871" i="9"/>
  <c r="F867" i="9"/>
  <c r="F863" i="9"/>
  <c r="F859" i="9"/>
  <c r="F855" i="9"/>
  <c r="F851" i="9"/>
  <c r="F847" i="9"/>
  <c r="F843" i="9"/>
  <c r="F839" i="9"/>
  <c r="F835" i="9"/>
  <c r="F831" i="9"/>
  <c r="F827" i="9"/>
  <c r="F823" i="9"/>
  <c r="F819" i="9"/>
  <c r="F815" i="9"/>
  <c r="F811" i="9"/>
  <c r="F807" i="9"/>
  <c r="F803" i="9"/>
  <c r="F799" i="9"/>
  <c r="F795" i="9"/>
  <c r="F791" i="9"/>
  <c r="F787" i="9"/>
  <c r="F783" i="9"/>
  <c r="F779" i="9"/>
  <c r="F775" i="9"/>
  <c r="F771" i="9"/>
  <c r="F767" i="9"/>
  <c r="F763" i="9"/>
  <c r="F759" i="9"/>
  <c r="F755" i="9"/>
  <c r="F751" i="9"/>
  <c r="F747" i="9"/>
  <c r="F743" i="9"/>
  <c r="F739" i="9"/>
  <c r="F735" i="9"/>
  <c r="F731" i="9"/>
  <c r="F727" i="9"/>
  <c r="F723" i="9"/>
  <c r="F719" i="9"/>
  <c r="F715" i="9"/>
  <c r="F711" i="9"/>
  <c r="F707" i="9"/>
  <c r="F703" i="9"/>
  <c r="F699" i="9"/>
  <c r="F695" i="9"/>
  <c r="F691" i="9"/>
  <c r="F687" i="9"/>
  <c r="F683" i="9"/>
  <c r="F679" i="9"/>
  <c r="F675" i="9"/>
  <c r="F671" i="9"/>
  <c r="F667" i="9"/>
  <c r="F663" i="9"/>
  <c r="F659" i="9"/>
  <c r="F655" i="9"/>
  <c r="F651" i="9"/>
  <c r="F647" i="9"/>
  <c r="F643" i="9"/>
  <c r="F639" i="9"/>
  <c r="F635" i="9"/>
  <c r="F631" i="9"/>
  <c r="F627" i="9"/>
  <c r="F623" i="9"/>
  <c r="F619" i="9"/>
  <c r="F615" i="9"/>
  <c r="F611" i="9"/>
  <c r="F607" i="9"/>
  <c r="F603" i="9"/>
  <c r="F599" i="9"/>
  <c r="F595" i="9"/>
  <c r="F591" i="9"/>
  <c r="F587" i="9"/>
  <c r="F583" i="9"/>
  <c r="F579" i="9"/>
  <c r="F575" i="9"/>
  <c r="F571" i="9"/>
  <c r="F567" i="9"/>
  <c r="F563" i="9"/>
  <c r="F559" i="9"/>
  <c r="F555" i="9"/>
  <c r="F551" i="9"/>
  <c r="F547" i="9"/>
  <c r="F543" i="9"/>
  <c r="F539" i="9"/>
  <c r="F535" i="9"/>
  <c r="F531" i="9"/>
  <c r="F527" i="9"/>
  <c r="F523" i="9"/>
  <c r="F519" i="9"/>
  <c r="F515" i="9"/>
  <c r="F511" i="9"/>
  <c r="F507" i="9"/>
  <c r="F503" i="9"/>
  <c r="F499" i="9"/>
  <c r="F495" i="9"/>
  <c r="F491" i="9"/>
  <c r="F487" i="9"/>
  <c r="F483" i="9"/>
  <c r="F479" i="9"/>
  <c r="F475" i="9"/>
  <c r="F471" i="9"/>
  <c r="F467" i="9"/>
  <c r="F463" i="9"/>
  <c r="F459" i="9"/>
  <c r="F455" i="9"/>
  <c r="F451" i="9"/>
  <c r="F447" i="9"/>
  <c r="F443" i="9"/>
  <c r="F439" i="9"/>
  <c r="F435" i="9"/>
  <c r="F431" i="9"/>
  <c r="F427" i="9"/>
  <c r="F423" i="9"/>
  <c r="F419" i="9"/>
  <c r="F415" i="9"/>
  <c r="F411" i="9"/>
  <c r="F407" i="9"/>
  <c r="F403" i="9"/>
  <c r="F399" i="9"/>
  <c r="F395" i="9"/>
  <c r="F391" i="9"/>
  <c r="F387" i="9"/>
  <c r="F383" i="9"/>
  <c r="F379" i="9"/>
  <c r="F375" i="9"/>
  <c r="F371" i="9"/>
  <c r="F367" i="9"/>
  <c r="F363" i="9"/>
  <c r="F359" i="9"/>
  <c r="F355" i="9"/>
  <c r="F351" i="9"/>
  <c r="F347" i="9"/>
  <c r="F343" i="9"/>
  <c r="F339" i="9"/>
  <c r="F335" i="9"/>
  <c r="F331" i="9"/>
  <c r="F327" i="9"/>
  <c r="F323" i="9"/>
  <c r="F319" i="9"/>
  <c r="F315" i="9"/>
  <c r="F311" i="9"/>
  <c r="F307" i="9"/>
  <c r="F303" i="9"/>
  <c r="F299" i="9"/>
  <c r="F295" i="9"/>
  <c r="F291" i="9"/>
  <c r="F287" i="9"/>
  <c r="F283" i="9"/>
  <c r="F279" i="9"/>
  <c r="F275" i="9"/>
  <c r="F271" i="9"/>
  <c r="F267" i="9"/>
  <c r="F263" i="9"/>
  <c r="F259" i="9"/>
  <c r="F255" i="9"/>
  <c r="F251" i="9"/>
  <c r="F247" i="9"/>
  <c r="F243" i="9"/>
  <c r="F239" i="9"/>
  <c r="F235" i="9"/>
  <c r="F231" i="9"/>
  <c r="F227" i="9"/>
  <c r="F223" i="9"/>
  <c r="F219" i="9"/>
  <c r="F215" i="9"/>
  <c r="F211" i="9"/>
  <c r="F207" i="9"/>
  <c r="F203" i="9"/>
  <c r="F199" i="9"/>
  <c r="F195" i="9"/>
  <c r="F191" i="9"/>
  <c r="F187" i="9"/>
  <c r="F183" i="9"/>
  <c r="F179" i="9"/>
  <c r="F175" i="9"/>
  <c r="F171" i="9"/>
  <c r="F167" i="9"/>
  <c r="F163" i="9"/>
  <c r="F159" i="9"/>
  <c r="F155" i="9"/>
  <c r="F151" i="9"/>
  <c r="F147" i="9"/>
  <c r="F143" i="9"/>
  <c r="F139" i="9"/>
  <c r="F135" i="9"/>
  <c r="F131" i="9"/>
  <c r="F127" i="9"/>
  <c r="F123" i="9"/>
  <c r="F119" i="9"/>
  <c r="F115" i="9"/>
  <c r="F111" i="9"/>
  <c r="F107" i="9"/>
  <c r="F103" i="9"/>
  <c r="F99" i="9"/>
  <c r="F95" i="9"/>
  <c r="F91" i="9"/>
  <c r="F87" i="9"/>
  <c r="F83" i="9"/>
  <c r="F79" i="9"/>
  <c r="F75" i="9"/>
  <c r="F71" i="9"/>
  <c r="F67" i="9"/>
  <c r="F63" i="9"/>
  <c r="F59" i="9"/>
  <c r="F55" i="9"/>
  <c r="F51" i="9"/>
  <c r="F47" i="9"/>
  <c r="F43" i="9"/>
  <c r="F39" i="9"/>
  <c r="F35" i="9"/>
  <c r="F31" i="9"/>
  <c r="F27" i="9"/>
  <c r="F23" i="9"/>
  <c r="F19" i="9"/>
  <c r="F15" i="9"/>
  <c r="F11" i="9"/>
  <c r="F42" i="9"/>
  <c r="F34" i="9"/>
  <c r="F22" i="9"/>
  <c r="E4009" i="9"/>
  <c r="M4010" i="9"/>
  <c r="E11" i="9" l="1"/>
  <c r="BI58" i="2"/>
  <c r="BI55" i="2"/>
  <c r="BS55" i="2" s="1"/>
  <c r="BI54" i="2"/>
  <c r="BS54" i="2" s="1"/>
  <c r="BI53" i="2"/>
  <c r="BS53" i="2" s="1"/>
  <c r="BI52" i="2"/>
  <c r="BS52" i="2" s="1"/>
  <c r="BI51" i="2"/>
  <c r="BS51" i="2" s="1"/>
  <c r="BI50" i="2"/>
  <c r="BS50" i="2" s="1"/>
  <c r="BI49" i="2"/>
  <c r="BS49" i="2" s="1"/>
  <c r="BI48" i="2"/>
  <c r="BS48" i="2" s="1"/>
  <c r="BI47" i="2"/>
  <c r="BS47" i="2" s="1"/>
  <c r="BI46" i="2"/>
  <c r="BS46" i="2" s="1"/>
  <c r="BI43" i="2"/>
  <c r="BS43" i="2" s="1"/>
  <c r="BI42" i="2"/>
  <c r="BS42" i="2" s="1"/>
  <c r="BI41" i="2"/>
  <c r="BS41" i="2" s="1"/>
  <c r="BI40" i="2"/>
  <c r="BS40" i="2" s="1"/>
  <c r="BI39" i="2"/>
  <c r="BS39" i="2" s="1"/>
  <c r="BI38" i="2"/>
  <c r="BS38" i="2" s="1"/>
  <c r="BI37" i="2"/>
  <c r="BS37" i="2" s="1"/>
  <c r="BI36" i="2"/>
  <c r="BS36" i="2" s="1"/>
  <c r="BI35" i="2"/>
  <c r="BS35" i="2" s="1"/>
  <c r="BI34" i="2"/>
  <c r="BS34" i="2" s="1"/>
  <c r="BI33" i="2"/>
  <c r="BS33" i="2" s="1"/>
  <c r="BI32" i="2"/>
  <c r="BS32" i="2" s="1"/>
  <c r="BI31" i="2"/>
  <c r="BS31" i="2" s="1"/>
  <c r="BI28" i="2"/>
  <c r="BS28" i="2" s="1"/>
  <c r="BI27" i="2"/>
  <c r="BS27" i="2" s="1"/>
  <c r="BI26" i="2"/>
  <c r="BS26" i="2" s="1"/>
  <c r="BI25" i="2"/>
  <c r="BS25" i="2" s="1"/>
  <c r="BI24" i="2"/>
  <c r="BS24" i="2" s="1"/>
  <c r="BI23" i="2"/>
  <c r="BS23" i="2" s="1"/>
  <c r="BI22" i="2"/>
  <c r="BS22" i="2" s="1"/>
  <c r="BI21" i="2"/>
  <c r="BS21" i="2" s="1"/>
  <c r="BI20" i="2"/>
  <c r="BS20" i="2" s="1"/>
  <c r="BI19" i="2"/>
  <c r="BS19" i="2" s="1"/>
  <c r="BI18" i="2"/>
  <c r="BS18" i="2" s="1"/>
  <c r="BI17" i="2"/>
  <c r="BS17" i="2" s="1"/>
  <c r="BI16" i="2"/>
  <c r="BS16" i="2" s="1"/>
  <c r="BI15" i="2"/>
  <c r="BS15" i="2" s="1"/>
  <c r="BI14" i="2"/>
  <c r="BS14" i="2" s="1"/>
  <c r="BI13" i="2"/>
  <c r="BS13" i="2" s="1"/>
  <c r="BI12" i="2"/>
  <c r="BS12" i="2" s="1"/>
  <c r="BB30" i="2" l="1"/>
  <c r="BB45" i="2"/>
  <c r="BB11" i="2"/>
  <c r="E933" i="9"/>
  <c r="S14" i="9"/>
  <c r="E289" i="9"/>
  <c r="E257" i="9"/>
  <c r="E49" i="9"/>
  <c r="E33" i="9"/>
  <c r="E320" i="9"/>
  <c r="E304" i="9"/>
  <c r="E192" i="9"/>
  <c r="E176" i="9"/>
  <c r="E64" i="9"/>
  <c r="E48" i="9"/>
  <c r="E335" i="9"/>
  <c r="E319" i="9"/>
  <c r="E207" i="9"/>
  <c r="E191" i="9"/>
  <c r="E79" i="9"/>
  <c r="E63" i="9"/>
  <c r="E431" i="9"/>
  <c r="E447" i="9"/>
  <c r="O1010" i="9"/>
  <c r="P1010" i="9" s="1"/>
  <c r="O1009" i="9"/>
  <c r="P1009" i="9" s="1"/>
  <c r="O1008" i="9"/>
  <c r="P1008" i="9" s="1"/>
  <c r="O1007" i="9"/>
  <c r="P1007" i="9" s="1"/>
  <c r="O1006" i="9"/>
  <c r="P1006" i="9" s="1"/>
  <c r="O1005" i="9"/>
  <c r="P1005" i="9" s="1"/>
  <c r="O1004" i="9"/>
  <c r="P1004" i="9" s="1"/>
  <c r="O1003" i="9"/>
  <c r="P1003" i="9" s="1"/>
  <c r="O1002" i="9"/>
  <c r="P1002" i="9" s="1"/>
  <c r="O1001" i="9"/>
  <c r="P1001" i="9" s="1"/>
  <c r="O1000" i="9"/>
  <c r="P1000" i="9" s="1"/>
  <c r="O999" i="9"/>
  <c r="P999" i="9" s="1"/>
  <c r="O998" i="9"/>
  <c r="P998" i="9" s="1"/>
  <c r="O997" i="9"/>
  <c r="P997" i="9" s="1"/>
  <c r="O996" i="9"/>
  <c r="P996" i="9" s="1"/>
  <c r="O995" i="9"/>
  <c r="P995" i="9" s="1"/>
  <c r="R1010" i="9"/>
  <c r="R1009" i="9"/>
  <c r="R1008" i="9"/>
  <c r="R1007" i="9"/>
  <c r="R1006" i="9"/>
  <c r="R1005" i="9"/>
  <c r="R1004" i="9"/>
  <c r="R1003" i="9"/>
  <c r="R1002" i="9"/>
  <c r="R1001" i="9"/>
  <c r="R1000" i="9"/>
  <c r="R999" i="9"/>
  <c r="R998" i="9"/>
  <c r="R997" i="9"/>
  <c r="R996" i="9"/>
  <c r="R995" i="9"/>
  <c r="R994" i="9"/>
  <c r="R993" i="9"/>
  <c r="R992" i="9"/>
  <c r="R991" i="9"/>
  <c r="R990" i="9"/>
  <c r="R989" i="9"/>
  <c r="R988" i="9"/>
  <c r="R987" i="9"/>
  <c r="R986" i="9"/>
  <c r="R985" i="9"/>
  <c r="R984" i="9"/>
  <c r="R983" i="9"/>
  <c r="R982" i="9"/>
  <c r="R981" i="9"/>
  <c r="R980" i="9"/>
  <c r="R979" i="9"/>
  <c r="R978" i="9"/>
  <c r="R977" i="9"/>
  <c r="R976" i="9"/>
  <c r="R975" i="9"/>
  <c r="R974" i="9"/>
  <c r="R973" i="9"/>
  <c r="R972" i="9"/>
  <c r="R971" i="9"/>
  <c r="R970" i="9"/>
  <c r="R969" i="9"/>
  <c r="R968" i="9"/>
  <c r="R967" i="9"/>
  <c r="Q994" i="9"/>
  <c r="Q993" i="9"/>
  <c r="Q992" i="9"/>
  <c r="Q991" i="9"/>
  <c r="Q990" i="9"/>
  <c r="Q989" i="9"/>
  <c r="Q988" i="9"/>
  <c r="Q987" i="9"/>
  <c r="Q986" i="9"/>
  <c r="Q985" i="9"/>
  <c r="Q984" i="9"/>
  <c r="Q983" i="9"/>
  <c r="Q982" i="9"/>
  <c r="Q981" i="9"/>
  <c r="Q980" i="9"/>
  <c r="Q979" i="9"/>
  <c r="Q978" i="9"/>
  <c r="Q977" i="9"/>
  <c r="Q976" i="9"/>
  <c r="Q975" i="9"/>
  <c r="Q974" i="9"/>
  <c r="Q973" i="9"/>
  <c r="S1010" i="9"/>
  <c r="S1009" i="9"/>
  <c r="S1008" i="9"/>
  <c r="S1007" i="9"/>
  <c r="S1006" i="9"/>
  <c r="S1005" i="9"/>
  <c r="S1004" i="9"/>
  <c r="S1003" i="9"/>
  <c r="S1002" i="9"/>
  <c r="S1001" i="9"/>
  <c r="S1000" i="9"/>
  <c r="S999" i="9"/>
  <c r="S998" i="9"/>
  <c r="S997" i="9"/>
  <c r="S996" i="9"/>
  <c r="S995" i="9"/>
  <c r="O994" i="9"/>
  <c r="P994" i="9" s="1"/>
  <c r="O993" i="9"/>
  <c r="P993" i="9" s="1"/>
  <c r="O992" i="9"/>
  <c r="P992" i="9" s="1"/>
  <c r="O991" i="9"/>
  <c r="P991" i="9" s="1"/>
  <c r="O990" i="9"/>
  <c r="P990" i="9" s="1"/>
  <c r="O989" i="9"/>
  <c r="P989" i="9" s="1"/>
  <c r="O988" i="9"/>
  <c r="P988" i="9" s="1"/>
  <c r="O987" i="9"/>
  <c r="P987" i="9" s="1"/>
  <c r="O986" i="9"/>
  <c r="P986" i="9" s="1"/>
  <c r="O985" i="9"/>
  <c r="P985" i="9" s="1"/>
  <c r="O984" i="9"/>
  <c r="P984" i="9" s="1"/>
  <c r="O983" i="9"/>
  <c r="P983" i="9" s="1"/>
  <c r="O982" i="9"/>
  <c r="P982" i="9" s="1"/>
  <c r="O981" i="9"/>
  <c r="P981" i="9" s="1"/>
  <c r="O980" i="9"/>
  <c r="P980" i="9" s="1"/>
  <c r="O979" i="9"/>
  <c r="P979" i="9" s="1"/>
  <c r="O978" i="9"/>
  <c r="P978" i="9" s="1"/>
  <c r="O977" i="9"/>
  <c r="P977" i="9" s="1"/>
  <c r="O976" i="9"/>
  <c r="P976" i="9" s="1"/>
  <c r="O975" i="9"/>
  <c r="P975" i="9" s="1"/>
  <c r="O974" i="9"/>
  <c r="P974" i="9" s="1"/>
  <c r="O973" i="9"/>
  <c r="P973" i="9" s="1"/>
  <c r="O972" i="9"/>
  <c r="P972" i="9" s="1"/>
  <c r="O971" i="9"/>
  <c r="P971" i="9" s="1"/>
  <c r="O970" i="9"/>
  <c r="P970" i="9" s="1"/>
  <c r="O969" i="9"/>
  <c r="P969" i="9" s="1"/>
  <c r="O968" i="9"/>
  <c r="P968" i="9" s="1"/>
  <c r="O967" i="9"/>
  <c r="P967" i="9" s="1"/>
  <c r="Q1010" i="9"/>
  <c r="Q1009" i="9"/>
  <c r="Q1008" i="9"/>
  <c r="Q1007" i="9"/>
  <c r="Q1006" i="9"/>
  <c r="Q1005" i="9"/>
  <c r="Q1004" i="9"/>
  <c r="Q1003" i="9"/>
  <c r="Q1002" i="9"/>
  <c r="Q1001" i="9"/>
  <c r="Q1000" i="9"/>
  <c r="Q999" i="9"/>
  <c r="Q998" i="9"/>
  <c r="Q997" i="9"/>
  <c r="Q996" i="9"/>
  <c r="Q995" i="9"/>
  <c r="S994" i="9"/>
  <c r="S993" i="9"/>
  <c r="S992" i="9"/>
  <c r="S991" i="9"/>
  <c r="S990" i="9"/>
  <c r="S989" i="9"/>
  <c r="S988" i="9"/>
  <c r="S987" i="9"/>
  <c r="S986" i="9"/>
  <c r="S985" i="9"/>
  <c r="S984" i="9"/>
  <c r="S983" i="9"/>
  <c r="S982" i="9"/>
  <c r="S981" i="9"/>
  <c r="S980" i="9"/>
  <c r="S979" i="9"/>
  <c r="S978" i="9"/>
  <c r="S977" i="9"/>
  <c r="S976" i="9"/>
  <c r="S975" i="9"/>
  <c r="S974" i="9"/>
  <c r="S973" i="9"/>
  <c r="S972" i="9"/>
  <c r="S971" i="9"/>
  <c r="S970" i="9"/>
  <c r="S969" i="9"/>
  <c r="S968" i="9"/>
  <c r="S967" i="9"/>
  <c r="S966" i="9"/>
  <c r="S965" i="9"/>
  <c r="S964" i="9"/>
  <c r="S963" i="9"/>
  <c r="S962" i="9"/>
  <c r="Q971" i="9"/>
  <c r="Q969" i="9"/>
  <c r="Q967" i="9"/>
  <c r="Q966" i="9"/>
  <c r="Q964" i="9"/>
  <c r="Q962" i="9"/>
  <c r="O961" i="9"/>
  <c r="P961" i="9" s="1"/>
  <c r="O960" i="9"/>
  <c r="P960" i="9" s="1"/>
  <c r="O959" i="9"/>
  <c r="P959" i="9" s="1"/>
  <c r="O958" i="9"/>
  <c r="P958" i="9" s="1"/>
  <c r="O957" i="9"/>
  <c r="P957" i="9" s="1"/>
  <c r="O956" i="9"/>
  <c r="P956" i="9" s="1"/>
  <c r="O955" i="9"/>
  <c r="P955" i="9" s="1"/>
  <c r="O954" i="9"/>
  <c r="P954" i="9" s="1"/>
  <c r="O953" i="9"/>
  <c r="P953" i="9" s="1"/>
  <c r="O952" i="9"/>
  <c r="P952" i="9" s="1"/>
  <c r="O951" i="9"/>
  <c r="P951" i="9" s="1"/>
  <c r="O950" i="9"/>
  <c r="P950" i="9" s="1"/>
  <c r="O949" i="9"/>
  <c r="P949" i="9" s="1"/>
  <c r="O948" i="9"/>
  <c r="P948" i="9" s="1"/>
  <c r="O947" i="9"/>
  <c r="P947" i="9" s="1"/>
  <c r="O946" i="9"/>
  <c r="P946" i="9" s="1"/>
  <c r="O945" i="9"/>
  <c r="P945" i="9" s="1"/>
  <c r="O944" i="9"/>
  <c r="P944" i="9" s="1"/>
  <c r="O943" i="9"/>
  <c r="P943" i="9" s="1"/>
  <c r="O942" i="9"/>
  <c r="P942" i="9" s="1"/>
  <c r="O941" i="9"/>
  <c r="P941" i="9" s="1"/>
  <c r="O940" i="9"/>
  <c r="P940" i="9" s="1"/>
  <c r="O939" i="9"/>
  <c r="P939" i="9" s="1"/>
  <c r="O938" i="9"/>
  <c r="P938" i="9" s="1"/>
  <c r="O937" i="9"/>
  <c r="P937" i="9" s="1"/>
  <c r="O936" i="9"/>
  <c r="P936" i="9" s="1"/>
  <c r="O935" i="9"/>
  <c r="P935" i="9" s="1"/>
  <c r="O934" i="9"/>
  <c r="P934" i="9" s="1"/>
  <c r="O933" i="9"/>
  <c r="P933" i="9" s="1"/>
  <c r="O932" i="9"/>
  <c r="P932" i="9" s="1"/>
  <c r="O931" i="9"/>
  <c r="P931" i="9" s="1"/>
  <c r="O930" i="9"/>
  <c r="P930" i="9" s="1"/>
  <c r="O929" i="9"/>
  <c r="P929" i="9" s="1"/>
  <c r="O928" i="9"/>
  <c r="P928" i="9" s="1"/>
  <c r="O927" i="9"/>
  <c r="P927" i="9" s="1"/>
  <c r="O926" i="9"/>
  <c r="P926" i="9" s="1"/>
  <c r="O925" i="9"/>
  <c r="P925" i="9" s="1"/>
  <c r="O924" i="9"/>
  <c r="P924" i="9" s="1"/>
  <c r="O966" i="9"/>
  <c r="P966" i="9" s="1"/>
  <c r="R965" i="9"/>
  <c r="O964" i="9"/>
  <c r="P964" i="9" s="1"/>
  <c r="R963" i="9"/>
  <c r="O962" i="9"/>
  <c r="P962" i="9" s="1"/>
  <c r="S961" i="9"/>
  <c r="S960" i="9"/>
  <c r="S959" i="9"/>
  <c r="S958" i="9"/>
  <c r="S957" i="9"/>
  <c r="S956" i="9"/>
  <c r="S955" i="9"/>
  <c r="S954" i="9"/>
  <c r="S953" i="9"/>
  <c r="S952" i="9"/>
  <c r="S951" i="9"/>
  <c r="S950" i="9"/>
  <c r="S949" i="9"/>
  <c r="S948" i="9"/>
  <c r="S947" i="9"/>
  <c r="S946" i="9"/>
  <c r="S945" i="9"/>
  <c r="S944" i="9"/>
  <c r="S943" i="9"/>
  <c r="S942" i="9"/>
  <c r="S941" i="9"/>
  <c r="S940" i="9"/>
  <c r="S939" i="9"/>
  <c r="S938" i="9"/>
  <c r="S937" i="9"/>
  <c r="S936" i="9"/>
  <c r="S935" i="9"/>
  <c r="S934" i="9"/>
  <c r="S933" i="9"/>
  <c r="S932" i="9"/>
  <c r="S931" i="9"/>
  <c r="S930" i="9"/>
  <c r="S929" i="9"/>
  <c r="S928" i="9"/>
  <c r="S927" i="9"/>
  <c r="S926" i="9"/>
  <c r="S925" i="9"/>
  <c r="S924" i="9"/>
  <c r="S923" i="9"/>
  <c r="Q972" i="9"/>
  <c r="Q970" i="9"/>
  <c r="Q968" i="9"/>
  <c r="Q965" i="9"/>
  <c r="Q963" i="9"/>
  <c r="R961" i="9"/>
  <c r="R960" i="9"/>
  <c r="R959" i="9"/>
  <c r="R958" i="9"/>
  <c r="R957" i="9"/>
  <c r="R956" i="9"/>
  <c r="R955" i="9"/>
  <c r="R954" i="9"/>
  <c r="R953" i="9"/>
  <c r="R952" i="9"/>
  <c r="R951" i="9"/>
  <c r="R950" i="9"/>
  <c r="R949" i="9"/>
  <c r="R948" i="9"/>
  <c r="R947" i="9"/>
  <c r="R946" i="9"/>
  <c r="R945" i="9"/>
  <c r="R944" i="9"/>
  <c r="R943" i="9"/>
  <c r="R942" i="9"/>
  <c r="R941" i="9"/>
  <c r="R940" i="9"/>
  <c r="R939" i="9"/>
  <c r="R938" i="9"/>
  <c r="R937" i="9"/>
  <c r="R936" i="9"/>
  <c r="R935" i="9"/>
  <c r="R934" i="9"/>
  <c r="R933" i="9"/>
  <c r="R932" i="9"/>
  <c r="R931" i="9"/>
  <c r="R930" i="9"/>
  <c r="R929" i="9"/>
  <c r="R928" i="9"/>
  <c r="R927" i="9"/>
  <c r="R926" i="9"/>
  <c r="R925" i="9"/>
  <c r="R966" i="9"/>
  <c r="O965" i="9"/>
  <c r="P965" i="9" s="1"/>
  <c r="R964" i="9"/>
  <c r="O963" i="9"/>
  <c r="P963" i="9" s="1"/>
  <c r="R962" i="9"/>
  <c r="Q961" i="9"/>
  <c r="Q960" i="9"/>
  <c r="Q959" i="9"/>
  <c r="Q958" i="9"/>
  <c r="Q957" i="9"/>
  <c r="Q956" i="9"/>
  <c r="Q955" i="9"/>
  <c r="Q954" i="9"/>
  <c r="Q953" i="9"/>
  <c r="Q952" i="9"/>
  <c r="Q951" i="9"/>
  <c r="Q950" i="9"/>
  <c r="Q949" i="9"/>
  <c r="Q948" i="9"/>
  <c r="Q947" i="9"/>
  <c r="Q946" i="9"/>
  <c r="Q945" i="9"/>
  <c r="Q944" i="9"/>
  <c r="Q943" i="9"/>
  <c r="Q942" i="9"/>
  <c r="Q941" i="9"/>
  <c r="Q940" i="9"/>
  <c r="Q939" i="9"/>
  <c r="Q938" i="9"/>
  <c r="Q937" i="9"/>
  <c r="Q936" i="9"/>
  <c r="Q935" i="9"/>
  <c r="Q934" i="9"/>
  <c r="Q933" i="9"/>
  <c r="Q932" i="9"/>
  <c r="Q931" i="9"/>
  <c r="Q930" i="9"/>
  <c r="Q929" i="9"/>
  <c r="Q928" i="9"/>
  <c r="Q927" i="9"/>
  <c r="Q926" i="9"/>
  <c r="Q925" i="9"/>
  <c r="Q924" i="9"/>
  <c r="Q923" i="9"/>
  <c r="R923" i="9"/>
  <c r="Q922" i="9"/>
  <c r="Q921" i="9"/>
  <c r="Q920" i="9"/>
  <c r="Q919" i="9"/>
  <c r="Q918" i="9"/>
  <c r="Q917" i="9"/>
  <c r="Q916" i="9"/>
  <c r="Q915" i="9"/>
  <c r="Q914" i="9"/>
  <c r="Q913" i="9"/>
  <c r="Q912" i="9"/>
  <c r="Q911" i="9"/>
  <c r="Q910" i="9"/>
  <c r="Q909" i="9"/>
  <c r="Q908" i="9"/>
  <c r="Q907" i="9"/>
  <c r="Q906" i="9"/>
  <c r="Q905" i="9"/>
  <c r="Q904" i="9"/>
  <c r="Q903" i="9"/>
  <c r="Q902" i="9"/>
  <c r="Q901" i="9"/>
  <c r="Q900" i="9"/>
  <c r="Q899" i="9"/>
  <c r="Q898" i="9"/>
  <c r="Q897" i="9"/>
  <c r="Q896" i="9"/>
  <c r="Q895" i="9"/>
  <c r="Q894" i="9"/>
  <c r="Q893" i="9"/>
  <c r="Q892" i="9"/>
  <c r="Q891" i="9"/>
  <c r="Q890" i="9"/>
  <c r="Q889" i="9"/>
  <c r="Q888" i="9"/>
  <c r="Q887" i="9"/>
  <c r="Q886" i="9"/>
  <c r="Q885" i="9"/>
  <c r="Q884" i="9"/>
  <c r="Q883" i="9"/>
  <c r="Q882" i="9"/>
  <c r="Q881" i="9"/>
  <c r="Q880" i="9"/>
  <c r="Q879" i="9"/>
  <c r="Q878" i="9"/>
  <c r="Q877" i="9"/>
  <c r="Q876" i="9"/>
  <c r="Q875" i="9"/>
  <c r="Q874" i="9"/>
  <c r="Q873" i="9"/>
  <c r="Q872" i="9"/>
  <c r="Q871" i="9"/>
  <c r="Q870" i="9"/>
  <c r="Q869" i="9"/>
  <c r="Q868" i="9"/>
  <c r="Q867" i="9"/>
  <c r="Q866" i="9"/>
  <c r="Q865" i="9"/>
  <c r="Q864" i="9"/>
  <c r="Q863" i="9"/>
  <c r="Q862" i="9"/>
  <c r="Q861" i="9"/>
  <c r="Q860" i="9"/>
  <c r="Q859" i="9"/>
  <c r="Q858" i="9"/>
  <c r="Q857" i="9"/>
  <c r="Q856" i="9"/>
  <c r="Q855" i="9"/>
  <c r="Q854" i="9"/>
  <c r="Q853" i="9"/>
  <c r="Q852" i="9"/>
  <c r="Q851" i="9"/>
  <c r="Q850" i="9"/>
  <c r="Q849" i="9"/>
  <c r="Q848" i="9"/>
  <c r="Q847" i="9"/>
  <c r="Q846" i="9"/>
  <c r="Q845" i="9"/>
  <c r="Q844" i="9"/>
  <c r="Q843" i="9"/>
  <c r="O923" i="9"/>
  <c r="P923" i="9" s="1"/>
  <c r="O922" i="9"/>
  <c r="P922" i="9" s="1"/>
  <c r="O921" i="9"/>
  <c r="P921" i="9" s="1"/>
  <c r="O920" i="9"/>
  <c r="P920" i="9" s="1"/>
  <c r="O919" i="9"/>
  <c r="P919" i="9" s="1"/>
  <c r="O918" i="9"/>
  <c r="P918" i="9" s="1"/>
  <c r="O917" i="9"/>
  <c r="P917" i="9" s="1"/>
  <c r="O916" i="9"/>
  <c r="P916" i="9" s="1"/>
  <c r="O915" i="9"/>
  <c r="P915" i="9" s="1"/>
  <c r="O914" i="9"/>
  <c r="P914" i="9" s="1"/>
  <c r="O913" i="9"/>
  <c r="P913" i="9" s="1"/>
  <c r="O912" i="9"/>
  <c r="P912" i="9" s="1"/>
  <c r="O911" i="9"/>
  <c r="P911" i="9" s="1"/>
  <c r="O910" i="9"/>
  <c r="P910" i="9" s="1"/>
  <c r="O909" i="9"/>
  <c r="P909" i="9" s="1"/>
  <c r="O908" i="9"/>
  <c r="P908" i="9" s="1"/>
  <c r="O907" i="9"/>
  <c r="P907" i="9" s="1"/>
  <c r="O906" i="9"/>
  <c r="P906" i="9" s="1"/>
  <c r="O905" i="9"/>
  <c r="P905" i="9" s="1"/>
  <c r="O904" i="9"/>
  <c r="P904" i="9" s="1"/>
  <c r="O903" i="9"/>
  <c r="P903" i="9" s="1"/>
  <c r="O902" i="9"/>
  <c r="P902" i="9" s="1"/>
  <c r="O901" i="9"/>
  <c r="P901" i="9" s="1"/>
  <c r="O900" i="9"/>
  <c r="P900" i="9" s="1"/>
  <c r="O899" i="9"/>
  <c r="P899" i="9" s="1"/>
  <c r="O898" i="9"/>
  <c r="P898" i="9" s="1"/>
  <c r="O897" i="9"/>
  <c r="P897" i="9" s="1"/>
  <c r="O896" i="9"/>
  <c r="P896" i="9" s="1"/>
  <c r="O895" i="9"/>
  <c r="P895" i="9" s="1"/>
  <c r="O894" i="9"/>
  <c r="P894" i="9" s="1"/>
  <c r="O893" i="9"/>
  <c r="P893" i="9" s="1"/>
  <c r="O892" i="9"/>
  <c r="P892" i="9" s="1"/>
  <c r="O891" i="9"/>
  <c r="P891" i="9" s="1"/>
  <c r="O890" i="9"/>
  <c r="P890" i="9" s="1"/>
  <c r="O889" i="9"/>
  <c r="P889" i="9" s="1"/>
  <c r="O888" i="9"/>
  <c r="P888" i="9" s="1"/>
  <c r="O887" i="9"/>
  <c r="P887" i="9" s="1"/>
  <c r="O886" i="9"/>
  <c r="P886" i="9" s="1"/>
  <c r="O885" i="9"/>
  <c r="P885" i="9" s="1"/>
  <c r="O884" i="9"/>
  <c r="P884" i="9" s="1"/>
  <c r="O883" i="9"/>
  <c r="P883" i="9" s="1"/>
  <c r="O882" i="9"/>
  <c r="P882" i="9" s="1"/>
  <c r="O881" i="9"/>
  <c r="P881" i="9" s="1"/>
  <c r="O880" i="9"/>
  <c r="P880" i="9" s="1"/>
  <c r="O879" i="9"/>
  <c r="P879" i="9" s="1"/>
  <c r="O878" i="9"/>
  <c r="P878" i="9" s="1"/>
  <c r="O877" i="9"/>
  <c r="P877" i="9" s="1"/>
  <c r="O876" i="9"/>
  <c r="P876" i="9" s="1"/>
  <c r="O875" i="9"/>
  <c r="P875" i="9" s="1"/>
  <c r="O874" i="9"/>
  <c r="P874" i="9" s="1"/>
  <c r="O873" i="9"/>
  <c r="P873" i="9" s="1"/>
  <c r="O872" i="9"/>
  <c r="P872" i="9" s="1"/>
  <c r="O871" i="9"/>
  <c r="P871" i="9" s="1"/>
  <c r="O870" i="9"/>
  <c r="P870" i="9" s="1"/>
  <c r="O869" i="9"/>
  <c r="P869" i="9" s="1"/>
  <c r="O868" i="9"/>
  <c r="P868" i="9" s="1"/>
  <c r="O867" i="9"/>
  <c r="P867" i="9" s="1"/>
  <c r="O866" i="9"/>
  <c r="P866" i="9" s="1"/>
  <c r="O865" i="9"/>
  <c r="P865" i="9" s="1"/>
  <c r="O864" i="9"/>
  <c r="P864" i="9" s="1"/>
  <c r="O863" i="9"/>
  <c r="P863" i="9" s="1"/>
  <c r="O862" i="9"/>
  <c r="P862" i="9" s="1"/>
  <c r="O861" i="9"/>
  <c r="P861" i="9" s="1"/>
  <c r="O860" i="9"/>
  <c r="P860" i="9" s="1"/>
  <c r="O859" i="9"/>
  <c r="P859" i="9" s="1"/>
  <c r="O858" i="9"/>
  <c r="P858" i="9" s="1"/>
  <c r="O857" i="9"/>
  <c r="P857" i="9" s="1"/>
  <c r="O856" i="9"/>
  <c r="P856" i="9" s="1"/>
  <c r="O855" i="9"/>
  <c r="P855" i="9" s="1"/>
  <c r="O854" i="9"/>
  <c r="P854" i="9" s="1"/>
  <c r="O853" i="9"/>
  <c r="P853" i="9" s="1"/>
  <c r="O852" i="9"/>
  <c r="P852" i="9" s="1"/>
  <c r="O851" i="9"/>
  <c r="P851" i="9" s="1"/>
  <c r="O850" i="9"/>
  <c r="P850" i="9" s="1"/>
  <c r="O849" i="9"/>
  <c r="P849" i="9" s="1"/>
  <c r="O848" i="9"/>
  <c r="P848" i="9" s="1"/>
  <c r="O847" i="9"/>
  <c r="P847" i="9" s="1"/>
  <c r="O846" i="9"/>
  <c r="P846" i="9" s="1"/>
  <c r="O845" i="9"/>
  <c r="P845" i="9" s="1"/>
  <c r="O844" i="9"/>
  <c r="P844" i="9" s="1"/>
  <c r="R924" i="9"/>
  <c r="S922" i="9"/>
  <c r="S921" i="9"/>
  <c r="S920" i="9"/>
  <c r="S919" i="9"/>
  <c r="S918" i="9"/>
  <c r="S917" i="9"/>
  <c r="S916" i="9"/>
  <c r="S915" i="9"/>
  <c r="S914" i="9"/>
  <c r="S913" i="9"/>
  <c r="S912" i="9"/>
  <c r="S911" i="9"/>
  <c r="S910" i="9"/>
  <c r="S909" i="9"/>
  <c r="S908" i="9"/>
  <c r="S907" i="9"/>
  <c r="S906" i="9"/>
  <c r="S905" i="9"/>
  <c r="S904" i="9"/>
  <c r="S903" i="9"/>
  <c r="S902" i="9"/>
  <c r="S901" i="9"/>
  <c r="S900" i="9"/>
  <c r="S899" i="9"/>
  <c r="S898" i="9"/>
  <c r="S897" i="9"/>
  <c r="S896" i="9"/>
  <c r="S895" i="9"/>
  <c r="S894" i="9"/>
  <c r="S893" i="9"/>
  <c r="S892" i="9"/>
  <c r="S891" i="9"/>
  <c r="S890" i="9"/>
  <c r="S889" i="9"/>
  <c r="S888" i="9"/>
  <c r="S887" i="9"/>
  <c r="S886" i="9"/>
  <c r="S885" i="9"/>
  <c r="S884" i="9"/>
  <c r="S883" i="9"/>
  <c r="S882" i="9"/>
  <c r="S881" i="9"/>
  <c r="S880" i="9"/>
  <c r="S879" i="9"/>
  <c r="S878" i="9"/>
  <c r="S877" i="9"/>
  <c r="S876" i="9"/>
  <c r="S875" i="9"/>
  <c r="S874" i="9"/>
  <c r="S873" i="9"/>
  <c r="S872" i="9"/>
  <c r="S871" i="9"/>
  <c r="S870" i="9"/>
  <c r="S869" i="9"/>
  <c r="S868" i="9"/>
  <c r="S867" i="9"/>
  <c r="S866" i="9"/>
  <c r="S865" i="9"/>
  <c r="S864" i="9"/>
  <c r="S863" i="9"/>
  <c r="S862" i="9"/>
  <c r="S861" i="9"/>
  <c r="S860" i="9"/>
  <c r="S859" i="9"/>
  <c r="S858" i="9"/>
  <c r="S857" i="9"/>
  <c r="S856" i="9"/>
  <c r="S855" i="9"/>
  <c r="S854" i="9"/>
  <c r="S853" i="9"/>
  <c r="S852" i="9"/>
  <c r="S851" i="9"/>
  <c r="S850" i="9"/>
  <c r="S849" i="9"/>
  <c r="S848" i="9"/>
  <c r="S847" i="9"/>
  <c r="S846" i="9"/>
  <c r="S845" i="9"/>
  <c r="S844" i="9"/>
  <c r="S843" i="9"/>
  <c r="S842" i="9"/>
  <c r="S841" i="9"/>
  <c r="S840" i="9"/>
  <c r="S839" i="9"/>
  <c r="R922" i="9"/>
  <c r="R921" i="9"/>
  <c r="R920" i="9"/>
  <c r="R919" i="9"/>
  <c r="R918" i="9"/>
  <c r="R917" i="9"/>
  <c r="R916" i="9"/>
  <c r="R915" i="9"/>
  <c r="R914" i="9"/>
  <c r="R913" i="9"/>
  <c r="R912" i="9"/>
  <c r="R911" i="9"/>
  <c r="R910" i="9"/>
  <c r="R909" i="9"/>
  <c r="R908" i="9"/>
  <c r="R907" i="9"/>
  <c r="R906" i="9"/>
  <c r="R905" i="9"/>
  <c r="R904" i="9"/>
  <c r="R903" i="9"/>
  <c r="R902" i="9"/>
  <c r="R901" i="9"/>
  <c r="R900" i="9"/>
  <c r="R899" i="9"/>
  <c r="R898" i="9"/>
  <c r="R897" i="9"/>
  <c r="R896" i="9"/>
  <c r="R895" i="9"/>
  <c r="R894" i="9"/>
  <c r="R893" i="9"/>
  <c r="R892" i="9"/>
  <c r="R891" i="9"/>
  <c r="R890" i="9"/>
  <c r="R889" i="9"/>
  <c r="R888" i="9"/>
  <c r="R887" i="9"/>
  <c r="R886" i="9"/>
  <c r="R885" i="9"/>
  <c r="R884" i="9"/>
  <c r="R883" i="9"/>
  <c r="R882" i="9"/>
  <c r="R881" i="9"/>
  <c r="R880" i="9"/>
  <c r="R879" i="9"/>
  <c r="R878" i="9"/>
  <c r="R877" i="9"/>
  <c r="R876" i="9"/>
  <c r="R875" i="9"/>
  <c r="R874" i="9"/>
  <c r="R873" i="9"/>
  <c r="R872" i="9"/>
  <c r="R871" i="9"/>
  <c r="R870" i="9"/>
  <c r="R869" i="9"/>
  <c r="R868" i="9"/>
  <c r="R867" i="9"/>
  <c r="R866" i="9"/>
  <c r="R865" i="9"/>
  <c r="R864" i="9"/>
  <c r="R863" i="9"/>
  <c r="R862" i="9"/>
  <c r="R861" i="9"/>
  <c r="R860" i="9"/>
  <c r="R859" i="9"/>
  <c r="R858" i="9"/>
  <c r="R857" i="9"/>
  <c r="R856" i="9"/>
  <c r="R855" i="9"/>
  <c r="R854" i="9"/>
  <c r="R853" i="9"/>
  <c r="R852" i="9"/>
  <c r="R851" i="9"/>
  <c r="R850" i="9"/>
  <c r="R849" i="9"/>
  <c r="R848" i="9"/>
  <c r="R847" i="9"/>
  <c r="R846" i="9"/>
  <c r="R845" i="9"/>
  <c r="R844" i="9"/>
  <c r="R843" i="9"/>
  <c r="R842" i="9"/>
  <c r="R841" i="9"/>
  <c r="R840" i="9"/>
  <c r="R839" i="9"/>
  <c r="O838" i="9"/>
  <c r="P838" i="9" s="1"/>
  <c r="O837" i="9"/>
  <c r="P837" i="9" s="1"/>
  <c r="O836" i="9"/>
  <c r="P836" i="9" s="1"/>
  <c r="O835" i="9"/>
  <c r="P835" i="9" s="1"/>
  <c r="O834" i="9"/>
  <c r="P834" i="9" s="1"/>
  <c r="O833" i="9"/>
  <c r="P833" i="9" s="1"/>
  <c r="O832" i="9"/>
  <c r="P832" i="9" s="1"/>
  <c r="O831" i="9"/>
  <c r="P831" i="9" s="1"/>
  <c r="O830" i="9"/>
  <c r="P830" i="9" s="1"/>
  <c r="O829" i="9"/>
  <c r="P829" i="9" s="1"/>
  <c r="O828" i="9"/>
  <c r="P828" i="9" s="1"/>
  <c r="O827" i="9"/>
  <c r="P827" i="9" s="1"/>
  <c r="O826" i="9"/>
  <c r="P826" i="9" s="1"/>
  <c r="O825" i="9"/>
  <c r="P825" i="9" s="1"/>
  <c r="O824" i="9"/>
  <c r="P824" i="9" s="1"/>
  <c r="O823" i="9"/>
  <c r="P823" i="9" s="1"/>
  <c r="O822" i="9"/>
  <c r="P822" i="9" s="1"/>
  <c r="O821" i="9"/>
  <c r="P821" i="9" s="1"/>
  <c r="O820" i="9"/>
  <c r="P820" i="9" s="1"/>
  <c r="O819" i="9"/>
  <c r="P819" i="9" s="1"/>
  <c r="O818" i="9"/>
  <c r="P818" i="9" s="1"/>
  <c r="O817" i="9"/>
  <c r="P817" i="9" s="1"/>
  <c r="O816" i="9"/>
  <c r="P816" i="9" s="1"/>
  <c r="O815" i="9"/>
  <c r="P815" i="9" s="1"/>
  <c r="O814" i="9"/>
  <c r="P814" i="9" s="1"/>
  <c r="O813" i="9"/>
  <c r="P813" i="9" s="1"/>
  <c r="O812" i="9"/>
  <c r="P812" i="9" s="1"/>
  <c r="O811" i="9"/>
  <c r="P811" i="9" s="1"/>
  <c r="O810" i="9"/>
  <c r="P810" i="9" s="1"/>
  <c r="O809" i="9"/>
  <c r="P809" i="9" s="1"/>
  <c r="O808" i="9"/>
  <c r="P808" i="9" s="1"/>
  <c r="O807" i="9"/>
  <c r="P807" i="9" s="1"/>
  <c r="O806" i="9"/>
  <c r="P806" i="9" s="1"/>
  <c r="O805" i="9"/>
  <c r="P805" i="9" s="1"/>
  <c r="O804" i="9"/>
  <c r="P804" i="9" s="1"/>
  <c r="O803" i="9"/>
  <c r="P803" i="9" s="1"/>
  <c r="O802" i="9"/>
  <c r="P802" i="9" s="1"/>
  <c r="O801" i="9"/>
  <c r="P801" i="9" s="1"/>
  <c r="O800" i="9"/>
  <c r="P800" i="9" s="1"/>
  <c r="O799" i="9"/>
  <c r="P799" i="9" s="1"/>
  <c r="O798" i="9"/>
  <c r="P798" i="9" s="1"/>
  <c r="O797" i="9"/>
  <c r="P797" i="9" s="1"/>
  <c r="O796" i="9"/>
  <c r="P796" i="9" s="1"/>
  <c r="O795" i="9"/>
  <c r="P795" i="9" s="1"/>
  <c r="O794" i="9"/>
  <c r="P794" i="9" s="1"/>
  <c r="O793" i="9"/>
  <c r="P793" i="9" s="1"/>
  <c r="O792" i="9"/>
  <c r="P792" i="9" s="1"/>
  <c r="O791" i="9"/>
  <c r="P791" i="9" s="1"/>
  <c r="O790" i="9"/>
  <c r="P790" i="9" s="1"/>
  <c r="Q788" i="9"/>
  <c r="Q787" i="9"/>
  <c r="Q786" i="9"/>
  <c r="Q785" i="9"/>
  <c r="Q784" i="9"/>
  <c r="Q783" i="9"/>
  <c r="Q782" i="9"/>
  <c r="Q781" i="9"/>
  <c r="Q780" i="9"/>
  <c r="Q779" i="9"/>
  <c r="Q778" i="9"/>
  <c r="Q777" i="9"/>
  <c r="Q776" i="9"/>
  <c r="Q775" i="9"/>
  <c r="Q774" i="9"/>
  <c r="Q773" i="9"/>
  <c r="Q772" i="9"/>
  <c r="Q771" i="9"/>
  <c r="Q770" i="9"/>
  <c r="Q769" i="9"/>
  <c r="Q768" i="9"/>
  <c r="Q767" i="9"/>
  <c r="Q766" i="9"/>
  <c r="Q765" i="9"/>
  <c r="Q764" i="9"/>
  <c r="Q763" i="9"/>
  <c r="Q762" i="9"/>
  <c r="Q761" i="9"/>
  <c r="Q760" i="9"/>
  <c r="Q759" i="9"/>
  <c r="Q758" i="9"/>
  <c r="Q757" i="9"/>
  <c r="Q756" i="9"/>
  <c r="Q842" i="9"/>
  <c r="Q841" i="9"/>
  <c r="Q840" i="9"/>
  <c r="Q839" i="9"/>
  <c r="S838" i="9"/>
  <c r="S837" i="9"/>
  <c r="S836" i="9"/>
  <c r="S835" i="9"/>
  <c r="S834" i="9"/>
  <c r="S833" i="9"/>
  <c r="S832" i="9"/>
  <c r="S831" i="9"/>
  <c r="S830" i="9"/>
  <c r="S829" i="9"/>
  <c r="S828" i="9"/>
  <c r="S827" i="9"/>
  <c r="S826" i="9"/>
  <c r="S825" i="9"/>
  <c r="S824" i="9"/>
  <c r="S823" i="9"/>
  <c r="S822" i="9"/>
  <c r="S821" i="9"/>
  <c r="S820" i="9"/>
  <c r="S819" i="9"/>
  <c r="S818" i="9"/>
  <c r="S817" i="9"/>
  <c r="S816" i="9"/>
  <c r="S815" i="9"/>
  <c r="S814" i="9"/>
  <c r="S813" i="9"/>
  <c r="S812" i="9"/>
  <c r="S811" i="9"/>
  <c r="S810" i="9"/>
  <c r="S809" i="9"/>
  <c r="S808" i="9"/>
  <c r="S807" i="9"/>
  <c r="S806" i="9"/>
  <c r="S805" i="9"/>
  <c r="S804" i="9"/>
  <c r="S803" i="9"/>
  <c r="S802" i="9"/>
  <c r="S801" i="9"/>
  <c r="S800" i="9"/>
  <c r="S799" i="9"/>
  <c r="S798" i="9"/>
  <c r="S797" i="9"/>
  <c r="S796" i="9"/>
  <c r="S795" i="9"/>
  <c r="S794" i="9"/>
  <c r="S793" i="9"/>
  <c r="S792" i="9"/>
  <c r="S791" i="9"/>
  <c r="S790" i="9"/>
  <c r="S789" i="9"/>
  <c r="O789" i="9"/>
  <c r="P789" i="9" s="1"/>
  <c r="O788" i="9"/>
  <c r="P788" i="9" s="1"/>
  <c r="O787" i="9"/>
  <c r="P787" i="9" s="1"/>
  <c r="O786" i="9"/>
  <c r="P786" i="9" s="1"/>
  <c r="O785" i="9"/>
  <c r="P785" i="9" s="1"/>
  <c r="O784" i="9"/>
  <c r="P784" i="9" s="1"/>
  <c r="O783" i="9"/>
  <c r="P783" i="9" s="1"/>
  <c r="O782" i="9"/>
  <c r="P782" i="9" s="1"/>
  <c r="O781" i="9"/>
  <c r="P781" i="9" s="1"/>
  <c r="O780" i="9"/>
  <c r="P780" i="9" s="1"/>
  <c r="O779" i="9"/>
  <c r="P779" i="9" s="1"/>
  <c r="O778" i="9"/>
  <c r="P778" i="9" s="1"/>
  <c r="O777" i="9"/>
  <c r="P777" i="9" s="1"/>
  <c r="O776" i="9"/>
  <c r="P776" i="9" s="1"/>
  <c r="O775" i="9"/>
  <c r="P775" i="9" s="1"/>
  <c r="O774" i="9"/>
  <c r="P774" i="9" s="1"/>
  <c r="O773" i="9"/>
  <c r="P773" i="9" s="1"/>
  <c r="O772" i="9"/>
  <c r="P772" i="9" s="1"/>
  <c r="O771" i="9"/>
  <c r="P771" i="9" s="1"/>
  <c r="O770" i="9"/>
  <c r="P770" i="9" s="1"/>
  <c r="O769" i="9"/>
  <c r="P769" i="9" s="1"/>
  <c r="O768" i="9"/>
  <c r="P768" i="9" s="1"/>
  <c r="O767" i="9"/>
  <c r="P767" i="9" s="1"/>
  <c r="O766" i="9"/>
  <c r="P766" i="9" s="1"/>
  <c r="O765" i="9"/>
  <c r="P765" i="9" s="1"/>
  <c r="O764" i="9"/>
  <c r="P764" i="9" s="1"/>
  <c r="O763" i="9"/>
  <c r="P763" i="9" s="1"/>
  <c r="O762" i="9"/>
  <c r="P762" i="9" s="1"/>
  <c r="O761" i="9"/>
  <c r="P761" i="9" s="1"/>
  <c r="O760" i="9"/>
  <c r="P760" i="9" s="1"/>
  <c r="O759" i="9"/>
  <c r="P759" i="9" s="1"/>
  <c r="O758" i="9"/>
  <c r="P758" i="9" s="1"/>
  <c r="O757" i="9"/>
  <c r="P757" i="9" s="1"/>
  <c r="O842" i="9"/>
  <c r="P842" i="9" s="1"/>
  <c r="O841" i="9"/>
  <c r="P841" i="9" s="1"/>
  <c r="O840" i="9"/>
  <c r="P840" i="9" s="1"/>
  <c r="O839" i="9"/>
  <c r="P839" i="9" s="1"/>
  <c r="R838" i="9"/>
  <c r="R837" i="9"/>
  <c r="R836" i="9"/>
  <c r="R835" i="9"/>
  <c r="R834" i="9"/>
  <c r="R833" i="9"/>
  <c r="R832" i="9"/>
  <c r="R831" i="9"/>
  <c r="R830" i="9"/>
  <c r="R829" i="9"/>
  <c r="R828" i="9"/>
  <c r="R827" i="9"/>
  <c r="R826" i="9"/>
  <c r="R825" i="9"/>
  <c r="R824" i="9"/>
  <c r="R823" i="9"/>
  <c r="R822" i="9"/>
  <c r="R821" i="9"/>
  <c r="R820" i="9"/>
  <c r="R819" i="9"/>
  <c r="R818" i="9"/>
  <c r="R817" i="9"/>
  <c r="R816" i="9"/>
  <c r="R815" i="9"/>
  <c r="R814" i="9"/>
  <c r="R813" i="9"/>
  <c r="R812" i="9"/>
  <c r="R811" i="9"/>
  <c r="R810" i="9"/>
  <c r="R809" i="9"/>
  <c r="R808" i="9"/>
  <c r="R807" i="9"/>
  <c r="R806" i="9"/>
  <c r="R805" i="9"/>
  <c r="R804" i="9"/>
  <c r="R803" i="9"/>
  <c r="R802" i="9"/>
  <c r="R801" i="9"/>
  <c r="R800" i="9"/>
  <c r="R799" i="9"/>
  <c r="R798" i="9"/>
  <c r="R797" i="9"/>
  <c r="R796" i="9"/>
  <c r="R795" i="9"/>
  <c r="R794" i="9"/>
  <c r="R793" i="9"/>
  <c r="R792" i="9"/>
  <c r="R791" i="9"/>
  <c r="R790" i="9"/>
  <c r="R789" i="9"/>
  <c r="S788" i="9"/>
  <c r="S787" i="9"/>
  <c r="S786" i="9"/>
  <c r="S785" i="9"/>
  <c r="S784" i="9"/>
  <c r="S783" i="9"/>
  <c r="S782" i="9"/>
  <c r="S781" i="9"/>
  <c r="S780" i="9"/>
  <c r="S779" i="9"/>
  <c r="S778" i="9"/>
  <c r="S777" i="9"/>
  <c r="S776" i="9"/>
  <c r="S775" i="9"/>
  <c r="S774" i="9"/>
  <c r="S773" i="9"/>
  <c r="S772" i="9"/>
  <c r="S771" i="9"/>
  <c r="S770" i="9"/>
  <c r="S769" i="9"/>
  <c r="S768" i="9"/>
  <c r="S767" i="9"/>
  <c r="S766" i="9"/>
  <c r="S765" i="9"/>
  <c r="S764" i="9"/>
  <c r="S763" i="9"/>
  <c r="S762" i="9"/>
  <c r="S761" i="9"/>
  <c r="S760" i="9"/>
  <c r="S759" i="9"/>
  <c r="S758" i="9"/>
  <c r="S757" i="9"/>
  <c r="O843" i="9"/>
  <c r="P843" i="9" s="1"/>
  <c r="Q838" i="9"/>
  <c r="Q837" i="9"/>
  <c r="Q836" i="9"/>
  <c r="Q835" i="9"/>
  <c r="Q834" i="9"/>
  <c r="Q833" i="9"/>
  <c r="Q832" i="9"/>
  <c r="Q831" i="9"/>
  <c r="Q830" i="9"/>
  <c r="Q829" i="9"/>
  <c r="Q828" i="9"/>
  <c r="Q827" i="9"/>
  <c r="Q826" i="9"/>
  <c r="Q825" i="9"/>
  <c r="Q824" i="9"/>
  <c r="Q823" i="9"/>
  <c r="Q822" i="9"/>
  <c r="Q821" i="9"/>
  <c r="Q820" i="9"/>
  <c r="Q819" i="9"/>
  <c r="Q818" i="9"/>
  <c r="Q817" i="9"/>
  <c r="Q816" i="9"/>
  <c r="Q815" i="9"/>
  <c r="Q814" i="9"/>
  <c r="Q813" i="9"/>
  <c r="Q812" i="9"/>
  <c r="Q811" i="9"/>
  <c r="Q810" i="9"/>
  <c r="Q809" i="9"/>
  <c r="Q808" i="9"/>
  <c r="Q807" i="9"/>
  <c r="Q806" i="9"/>
  <c r="Q805" i="9"/>
  <c r="Q804" i="9"/>
  <c r="Q803" i="9"/>
  <c r="Q802" i="9"/>
  <c r="Q801" i="9"/>
  <c r="Q800" i="9"/>
  <c r="Q799" i="9"/>
  <c r="Q798" i="9"/>
  <c r="Q797" i="9"/>
  <c r="Q796" i="9"/>
  <c r="Q795" i="9"/>
  <c r="Q794" i="9"/>
  <c r="Q793" i="9"/>
  <c r="Q792" i="9"/>
  <c r="Q791" i="9"/>
  <c r="Q790" i="9"/>
  <c r="Q789" i="9"/>
  <c r="R788" i="9"/>
  <c r="R787" i="9"/>
  <c r="R786" i="9"/>
  <c r="R785" i="9"/>
  <c r="R784" i="9"/>
  <c r="R783" i="9"/>
  <c r="R782" i="9"/>
  <c r="R781" i="9"/>
  <c r="R780" i="9"/>
  <c r="R779" i="9"/>
  <c r="R778" i="9"/>
  <c r="R777" i="9"/>
  <c r="R776" i="9"/>
  <c r="R775" i="9"/>
  <c r="R774" i="9"/>
  <c r="R773" i="9"/>
  <c r="R772" i="9"/>
  <c r="R771" i="9"/>
  <c r="R770" i="9"/>
  <c r="R769" i="9"/>
  <c r="R768" i="9"/>
  <c r="R767" i="9"/>
  <c r="R766" i="9"/>
  <c r="R765" i="9"/>
  <c r="R764" i="9"/>
  <c r="R763" i="9"/>
  <c r="R762" i="9"/>
  <c r="R761" i="9"/>
  <c r="R760" i="9"/>
  <c r="R759" i="9"/>
  <c r="R758" i="9"/>
  <c r="R757" i="9"/>
  <c r="R756" i="9"/>
  <c r="S755" i="9"/>
  <c r="S754" i="9"/>
  <c r="S753" i="9"/>
  <c r="S752" i="9"/>
  <c r="S751" i="9"/>
  <c r="S750" i="9"/>
  <c r="S749" i="9"/>
  <c r="S748" i="9"/>
  <c r="S747" i="9"/>
  <c r="S746" i="9"/>
  <c r="S745" i="9"/>
  <c r="S744" i="9"/>
  <c r="O743" i="9"/>
  <c r="P743" i="9" s="1"/>
  <c r="O742" i="9"/>
  <c r="P742" i="9" s="1"/>
  <c r="O741" i="9"/>
  <c r="P741" i="9" s="1"/>
  <c r="O740" i="9"/>
  <c r="P740" i="9" s="1"/>
  <c r="O739" i="9"/>
  <c r="P739" i="9" s="1"/>
  <c r="O738" i="9"/>
  <c r="P738" i="9" s="1"/>
  <c r="O737" i="9"/>
  <c r="P737" i="9" s="1"/>
  <c r="O736" i="9"/>
  <c r="P736" i="9" s="1"/>
  <c r="O735" i="9"/>
  <c r="P735" i="9" s="1"/>
  <c r="O734" i="9"/>
  <c r="P734" i="9" s="1"/>
  <c r="O733" i="9"/>
  <c r="P733" i="9" s="1"/>
  <c r="O732" i="9"/>
  <c r="P732" i="9" s="1"/>
  <c r="O731" i="9"/>
  <c r="P731" i="9" s="1"/>
  <c r="O730" i="9"/>
  <c r="P730" i="9" s="1"/>
  <c r="O729" i="9"/>
  <c r="P729" i="9" s="1"/>
  <c r="O728" i="9"/>
  <c r="P728" i="9" s="1"/>
  <c r="O727" i="9"/>
  <c r="P727" i="9" s="1"/>
  <c r="O726" i="9"/>
  <c r="P726" i="9" s="1"/>
  <c r="O725" i="9"/>
  <c r="P725" i="9" s="1"/>
  <c r="O724" i="9"/>
  <c r="P724" i="9" s="1"/>
  <c r="O723" i="9"/>
  <c r="P723" i="9" s="1"/>
  <c r="O722" i="9"/>
  <c r="P722" i="9" s="1"/>
  <c r="O721" i="9"/>
  <c r="P721" i="9" s="1"/>
  <c r="O720" i="9"/>
  <c r="P720" i="9" s="1"/>
  <c r="O719" i="9"/>
  <c r="P719" i="9" s="1"/>
  <c r="O718" i="9"/>
  <c r="P718" i="9" s="1"/>
  <c r="O717" i="9"/>
  <c r="P717" i="9" s="1"/>
  <c r="Q715" i="9"/>
  <c r="Q714" i="9"/>
  <c r="Q713" i="9"/>
  <c r="Q712" i="9"/>
  <c r="Q711" i="9"/>
  <c r="Q710" i="9"/>
  <c r="Q709" i="9"/>
  <c r="Q708" i="9"/>
  <c r="Q707" i="9"/>
  <c r="Q706" i="9"/>
  <c r="Q705" i="9"/>
  <c r="Q704" i="9"/>
  <c r="Q703" i="9"/>
  <c r="Q702" i="9"/>
  <c r="Q701" i="9"/>
  <c r="Q700" i="9"/>
  <c r="Q699" i="9"/>
  <c r="Q698" i="9"/>
  <c r="Q697" i="9"/>
  <c r="Q696" i="9"/>
  <c r="Q695" i="9"/>
  <c r="Q694" i="9"/>
  <c r="Q693" i="9"/>
  <c r="Q692" i="9"/>
  <c r="Q691" i="9"/>
  <c r="Q690" i="9"/>
  <c r="Q689" i="9"/>
  <c r="Q688" i="9"/>
  <c r="Q687" i="9"/>
  <c r="Q686" i="9"/>
  <c r="Q685" i="9"/>
  <c r="Q684" i="9"/>
  <c r="Q683" i="9"/>
  <c r="Q682" i="9"/>
  <c r="Q681" i="9"/>
  <c r="Q680" i="9"/>
  <c r="Q679" i="9"/>
  <c r="Q678" i="9"/>
  <c r="Q677" i="9"/>
  <c r="Q676" i="9"/>
  <c r="Q675" i="9"/>
  <c r="Q674" i="9"/>
  <c r="Q673" i="9"/>
  <c r="Q672" i="9"/>
  <c r="Q671" i="9"/>
  <c r="R755" i="9"/>
  <c r="R754" i="9"/>
  <c r="R753" i="9"/>
  <c r="R752" i="9"/>
  <c r="R751" i="9"/>
  <c r="R750" i="9"/>
  <c r="R749" i="9"/>
  <c r="R748" i="9"/>
  <c r="R747" i="9"/>
  <c r="R746" i="9"/>
  <c r="R745" i="9"/>
  <c r="R744" i="9"/>
  <c r="S743" i="9"/>
  <c r="S742" i="9"/>
  <c r="S741" i="9"/>
  <c r="S740" i="9"/>
  <c r="S739" i="9"/>
  <c r="S738" i="9"/>
  <c r="S737" i="9"/>
  <c r="S736" i="9"/>
  <c r="S735" i="9"/>
  <c r="S734" i="9"/>
  <c r="S733" i="9"/>
  <c r="S732" i="9"/>
  <c r="S731" i="9"/>
  <c r="S730" i="9"/>
  <c r="S729" i="9"/>
  <c r="S728" i="9"/>
  <c r="S727" i="9"/>
  <c r="S726" i="9"/>
  <c r="S725" i="9"/>
  <c r="S724" i="9"/>
  <c r="S723" i="9"/>
  <c r="S722" i="9"/>
  <c r="S721" i="9"/>
  <c r="S720" i="9"/>
  <c r="S719" i="9"/>
  <c r="S718" i="9"/>
  <c r="S717" i="9"/>
  <c r="S716" i="9"/>
  <c r="O716" i="9"/>
  <c r="P716" i="9" s="1"/>
  <c r="O715" i="9"/>
  <c r="P715" i="9" s="1"/>
  <c r="O714" i="9"/>
  <c r="P714" i="9" s="1"/>
  <c r="O713" i="9"/>
  <c r="P713" i="9" s="1"/>
  <c r="O712" i="9"/>
  <c r="P712" i="9" s="1"/>
  <c r="O711" i="9"/>
  <c r="P711" i="9" s="1"/>
  <c r="O710" i="9"/>
  <c r="P710" i="9" s="1"/>
  <c r="O709" i="9"/>
  <c r="P709" i="9" s="1"/>
  <c r="O708" i="9"/>
  <c r="P708" i="9" s="1"/>
  <c r="O707" i="9"/>
  <c r="P707" i="9" s="1"/>
  <c r="O706" i="9"/>
  <c r="P706" i="9" s="1"/>
  <c r="O705" i="9"/>
  <c r="P705" i="9" s="1"/>
  <c r="O704" i="9"/>
  <c r="P704" i="9" s="1"/>
  <c r="O703" i="9"/>
  <c r="P703" i="9" s="1"/>
  <c r="O702" i="9"/>
  <c r="P702" i="9" s="1"/>
  <c r="O701" i="9"/>
  <c r="P701" i="9" s="1"/>
  <c r="O700" i="9"/>
  <c r="P700" i="9" s="1"/>
  <c r="O699" i="9"/>
  <c r="P699" i="9" s="1"/>
  <c r="O698" i="9"/>
  <c r="P698" i="9" s="1"/>
  <c r="O697" i="9"/>
  <c r="P697" i="9" s="1"/>
  <c r="O696" i="9"/>
  <c r="P696" i="9" s="1"/>
  <c r="O695" i="9"/>
  <c r="P695" i="9" s="1"/>
  <c r="O694" i="9"/>
  <c r="P694" i="9" s="1"/>
  <c r="O693" i="9"/>
  <c r="P693" i="9" s="1"/>
  <c r="O692" i="9"/>
  <c r="P692" i="9" s="1"/>
  <c r="O691" i="9"/>
  <c r="P691" i="9" s="1"/>
  <c r="O690" i="9"/>
  <c r="P690" i="9" s="1"/>
  <c r="O689" i="9"/>
  <c r="P689" i="9" s="1"/>
  <c r="O688" i="9"/>
  <c r="P688" i="9" s="1"/>
  <c r="O687" i="9"/>
  <c r="P687" i="9" s="1"/>
  <c r="O686" i="9"/>
  <c r="P686" i="9" s="1"/>
  <c r="O685" i="9"/>
  <c r="P685" i="9" s="1"/>
  <c r="O684" i="9"/>
  <c r="P684" i="9" s="1"/>
  <c r="O683" i="9"/>
  <c r="P683" i="9" s="1"/>
  <c r="O682" i="9"/>
  <c r="P682" i="9" s="1"/>
  <c r="O681" i="9"/>
  <c r="P681" i="9" s="1"/>
  <c r="O680" i="9"/>
  <c r="P680" i="9" s="1"/>
  <c r="O679" i="9"/>
  <c r="P679" i="9" s="1"/>
  <c r="O678" i="9"/>
  <c r="P678" i="9" s="1"/>
  <c r="O677" i="9"/>
  <c r="P677" i="9" s="1"/>
  <c r="O676" i="9"/>
  <c r="P676" i="9" s="1"/>
  <c r="O675" i="9"/>
  <c r="P675" i="9" s="1"/>
  <c r="O674" i="9"/>
  <c r="P674" i="9" s="1"/>
  <c r="O673" i="9"/>
  <c r="P673" i="9" s="1"/>
  <c r="O672" i="9"/>
  <c r="P672" i="9" s="1"/>
  <c r="S756" i="9"/>
  <c r="Q755" i="9"/>
  <c r="Q754" i="9"/>
  <c r="Q753" i="9"/>
  <c r="Q752" i="9"/>
  <c r="Q751" i="9"/>
  <c r="Q750" i="9"/>
  <c r="Q749" i="9"/>
  <c r="Q748" i="9"/>
  <c r="Q747" i="9"/>
  <c r="Q746" i="9"/>
  <c r="Q745" i="9"/>
  <c r="Q744" i="9"/>
  <c r="R743" i="9"/>
  <c r="R742" i="9"/>
  <c r="R741" i="9"/>
  <c r="R740" i="9"/>
  <c r="R739" i="9"/>
  <c r="R738" i="9"/>
  <c r="R737" i="9"/>
  <c r="R736" i="9"/>
  <c r="R735" i="9"/>
  <c r="R734" i="9"/>
  <c r="R733" i="9"/>
  <c r="R732" i="9"/>
  <c r="R731" i="9"/>
  <c r="R730" i="9"/>
  <c r="R729" i="9"/>
  <c r="R728" i="9"/>
  <c r="R727" i="9"/>
  <c r="R726" i="9"/>
  <c r="R725" i="9"/>
  <c r="R724" i="9"/>
  <c r="R723" i="9"/>
  <c r="R722" i="9"/>
  <c r="R721" i="9"/>
  <c r="R720" i="9"/>
  <c r="R719" i="9"/>
  <c r="R718" i="9"/>
  <c r="R717" i="9"/>
  <c r="R716" i="9"/>
  <c r="S715" i="9"/>
  <c r="S714" i="9"/>
  <c r="S713" i="9"/>
  <c r="S712" i="9"/>
  <c r="S711" i="9"/>
  <c r="S710" i="9"/>
  <c r="S709" i="9"/>
  <c r="S708" i="9"/>
  <c r="S707" i="9"/>
  <c r="S706" i="9"/>
  <c r="S705" i="9"/>
  <c r="S704" i="9"/>
  <c r="S703" i="9"/>
  <c r="S702" i="9"/>
  <c r="S701" i="9"/>
  <c r="S700" i="9"/>
  <c r="S699" i="9"/>
  <c r="S698" i="9"/>
  <c r="S697" i="9"/>
  <c r="S696" i="9"/>
  <c r="S695" i="9"/>
  <c r="S694" i="9"/>
  <c r="S693" i="9"/>
  <c r="S692" i="9"/>
  <c r="S691" i="9"/>
  <c r="S690" i="9"/>
  <c r="S689" i="9"/>
  <c r="S688" i="9"/>
  <c r="S687" i="9"/>
  <c r="S686" i="9"/>
  <c r="S685" i="9"/>
  <c r="S684" i="9"/>
  <c r="S683" i="9"/>
  <c r="S682" i="9"/>
  <c r="S681" i="9"/>
  <c r="S680" i="9"/>
  <c r="S679" i="9"/>
  <c r="S678" i="9"/>
  <c r="S677" i="9"/>
  <c r="S676" i="9"/>
  <c r="S675" i="9"/>
  <c r="S674" i="9"/>
  <c r="S673" i="9"/>
  <c r="S672" i="9"/>
  <c r="O756" i="9"/>
  <c r="P756" i="9" s="1"/>
  <c r="O755" i="9"/>
  <c r="P755" i="9" s="1"/>
  <c r="O754" i="9"/>
  <c r="P754" i="9" s="1"/>
  <c r="O753" i="9"/>
  <c r="P753" i="9" s="1"/>
  <c r="O752" i="9"/>
  <c r="P752" i="9" s="1"/>
  <c r="O751" i="9"/>
  <c r="P751" i="9" s="1"/>
  <c r="O750" i="9"/>
  <c r="P750" i="9" s="1"/>
  <c r="O749" i="9"/>
  <c r="P749" i="9" s="1"/>
  <c r="O748" i="9"/>
  <c r="P748" i="9" s="1"/>
  <c r="O747" i="9"/>
  <c r="P747" i="9" s="1"/>
  <c r="O746" i="9"/>
  <c r="P746" i="9" s="1"/>
  <c r="O745" i="9"/>
  <c r="P745" i="9" s="1"/>
  <c r="O744" i="9"/>
  <c r="P744" i="9" s="1"/>
  <c r="Q743" i="9"/>
  <c r="Q742" i="9"/>
  <c r="Q741" i="9"/>
  <c r="Q740" i="9"/>
  <c r="Q739" i="9"/>
  <c r="Q738" i="9"/>
  <c r="Q737" i="9"/>
  <c r="Q736" i="9"/>
  <c r="Q735" i="9"/>
  <c r="Q734" i="9"/>
  <c r="Q733" i="9"/>
  <c r="Q732" i="9"/>
  <c r="Q731" i="9"/>
  <c r="Q730" i="9"/>
  <c r="Q729" i="9"/>
  <c r="Q728" i="9"/>
  <c r="Q727" i="9"/>
  <c r="Q726" i="9"/>
  <c r="Q725" i="9"/>
  <c r="Q724" i="9"/>
  <c r="Q723" i="9"/>
  <c r="Q722" i="9"/>
  <c r="Q721" i="9"/>
  <c r="Q720" i="9"/>
  <c r="Q719" i="9"/>
  <c r="Q718" i="9"/>
  <c r="Q717" i="9"/>
  <c r="Q716" i="9"/>
  <c r="R715" i="9"/>
  <c r="R714" i="9"/>
  <c r="R713" i="9"/>
  <c r="R712" i="9"/>
  <c r="R711" i="9"/>
  <c r="R710" i="9"/>
  <c r="R709" i="9"/>
  <c r="R708" i="9"/>
  <c r="R707" i="9"/>
  <c r="R706" i="9"/>
  <c r="R705" i="9"/>
  <c r="R704" i="9"/>
  <c r="R703" i="9"/>
  <c r="R702" i="9"/>
  <c r="R701" i="9"/>
  <c r="R700" i="9"/>
  <c r="R699" i="9"/>
  <c r="R698" i="9"/>
  <c r="R697" i="9"/>
  <c r="R696" i="9"/>
  <c r="R695" i="9"/>
  <c r="R694" i="9"/>
  <c r="R693" i="9"/>
  <c r="R692" i="9"/>
  <c r="R691" i="9"/>
  <c r="R690" i="9"/>
  <c r="R689" i="9"/>
  <c r="R688" i="9"/>
  <c r="R687" i="9"/>
  <c r="R686" i="9"/>
  <c r="R685" i="9"/>
  <c r="R684" i="9"/>
  <c r="R683" i="9"/>
  <c r="R682" i="9"/>
  <c r="R681" i="9"/>
  <c r="R680" i="9"/>
  <c r="R679" i="9"/>
  <c r="R678" i="9"/>
  <c r="R677" i="9"/>
  <c r="R676" i="9"/>
  <c r="R675" i="9"/>
  <c r="R674" i="9"/>
  <c r="R673" i="9"/>
  <c r="R672" i="9"/>
  <c r="O671" i="9"/>
  <c r="P671" i="9" s="1"/>
  <c r="O670" i="9"/>
  <c r="P670" i="9" s="1"/>
  <c r="O669" i="9"/>
  <c r="P669" i="9" s="1"/>
  <c r="O668" i="9"/>
  <c r="P668" i="9" s="1"/>
  <c r="O667" i="9"/>
  <c r="P667" i="9" s="1"/>
  <c r="O666" i="9"/>
  <c r="P666" i="9" s="1"/>
  <c r="O665" i="9"/>
  <c r="P665" i="9" s="1"/>
  <c r="O664" i="9"/>
  <c r="P664" i="9" s="1"/>
  <c r="O663" i="9"/>
  <c r="P663" i="9" s="1"/>
  <c r="O662" i="9"/>
  <c r="P662" i="9" s="1"/>
  <c r="O661" i="9"/>
  <c r="P661" i="9" s="1"/>
  <c r="O660" i="9"/>
  <c r="P660" i="9" s="1"/>
  <c r="O659" i="9"/>
  <c r="P659" i="9" s="1"/>
  <c r="O658" i="9"/>
  <c r="P658" i="9" s="1"/>
  <c r="O657" i="9"/>
  <c r="P657" i="9" s="1"/>
  <c r="O656" i="9"/>
  <c r="P656" i="9" s="1"/>
  <c r="O655" i="9"/>
  <c r="P655" i="9" s="1"/>
  <c r="O654" i="9"/>
  <c r="P654" i="9" s="1"/>
  <c r="O653" i="9"/>
  <c r="P653" i="9" s="1"/>
  <c r="O652" i="9"/>
  <c r="P652" i="9" s="1"/>
  <c r="O651" i="9"/>
  <c r="P651" i="9" s="1"/>
  <c r="O650" i="9"/>
  <c r="P650" i="9" s="1"/>
  <c r="O649" i="9"/>
  <c r="P649" i="9" s="1"/>
  <c r="O648" i="9"/>
  <c r="P648" i="9" s="1"/>
  <c r="Q647" i="9"/>
  <c r="Q646" i="9"/>
  <c r="Q645" i="9"/>
  <c r="Q644" i="9"/>
  <c r="Q643" i="9"/>
  <c r="R642" i="9"/>
  <c r="R641" i="9"/>
  <c r="R640" i="9"/>
  <c r="R639" i="9"/>
  <c r="R638" i="9"/>
  <c r="R637" i="9"/>
  <c r="R636" i="9"/>
  <c r="R635" i="9"/>
  <c r="R634" i="9"/>
  <c r="R633" i="9"/>
  <c r="R632" i="9"/>
  <c r="R631" i="9"/>
  <c r="R630" i="9"/>
  <c r="R629" i="9"/>
  <c r="R628" i="9"/>
  <c r="S627" i="9"/>
  <c r="S626" i="9"/>
  <c r="S625" i="9"/>
  <c r="S624" i="9"/>
  <c r="S623" i="9"/>
  <c r="S622" i="9"/>
  <c r="S621" i="9"/>
  <c r="S620" i="9"/>
  <c r="S619" i="9"/>
  <c r="S618" i="9"/>
  <c r="S617" i="9"/>
  <c r="S616" i="9"/>
  <c r="S615" i="9"/>
  <c r="S614" i="9"/>
  <c r="S613" i="9"/>
  <c r="S612" i="9"/>
  <c r="S611" i="9"/>
  <c r="S610" i="9"/>
  <c r="S609" i="9"/>
  <c r="S608" i="9"/>
  <c r="S607" i="9"/>
  <c r="S606" i="9"/>
  <c r="S605" i="9"/>
  <c r="S604" i="9"/>
  <c r="S603" i="9"/>
  <c r="S602" i="9"/>
  <c r="S601" i="9"/>
  <c r="S600" i="9"/>
  <c r="S599" i="9"/>
  <c r="S598" i="9"/>
  <c r="S597" i="9"/>
  <c r="S596" i="9"/>
  <c r="S595" i="9"/>
  <c r="S594" i="9"/>
  <c r="S593" i="9"/>
  <c r="S592" i="9"/>
  <c r="S591" i="9"/>
  <c r="S590" i="9"/>
  <c r="S589" i="9"/>
  <c r="S588" i="9"/>
  <c r="S587" i="9"/>
  <c r="S586" i="9"/>
  <c r="S670" i="9"/>
  <c r="S669" i="9"/>
  <c r="S668" i="9"/>
  <c r="S667" i="9"/>
  <c r="S666" i="9"/>
  <c r="S665" i="9"/>
  <c r="S664" i="9"/>
  <c r="S663" i="9"/>
  <c r="S662" i="9"/>
  <c r="S661" i="9"/>
  <c r="S660" i="9"/>
  <c r="S659" i="9"/>
  <c r="S658" i="9"/>
  <c r="S657" i="9"/>
  <c r="S656" i="9"/>
  <c r="S655" i="9"/>
  <c r="S654" i="9"/>
  <c r="S653" i="9"/>
  <c r="S652" i="9"/>
  <c r="S651" i="9"/>
  <c r="S650" i="9"/>
  <c r="S649" i="9"/>
  <c r="S648" i="9"/>
  <c r="O647" i="9"/>
  <c r="P647" i="9" s="1"/>
  <c r="O646" i="9"/>
  <c r="P646" i="9" s="1"/>
  <c r="O645" i="9"/>
  <c r="P645" i="9" s="1"/>
  <c r="O644" i="9"/>
  <c r="P644" i="9" s="1"/>
  <c r="Q642" i="9"/>
  <c r="Q641" i="9"/>
  <c r="Q640" i="9"/>
  <c r="Q639" i="9"/>
  <c r="Q638" i="9"/>
  <c r="Q637" i="9"/>
  <c r="Q636" i="9"/>
  <c r="Q635" i="9"/>
  <c r="Q634" i="9"/>
  <c r="Q633" i="9"/>
  <c r="Q632" i="9"/>
  <c r="Q631" i="9"/>
  <c r="Q630" i="9"/>
  <c r="Q629" i="9"/>
  <c r="Q628" i="9"/>
  <c r="R627" i="9"/>
  <c r="R626" i="9"/>
  <c r="R625" i="9"/>
  <c r="R624" i="9"/>
  <c r="R623" i="9"/>
  <c r="R622" i="9"/>
  <c r="R621" i="9"/>
  <c r="R620" i="9"/>
  <c r="R619" i="9"/>
  <c r="R618" i="9"/>
  <c r="R617" i="9"/>
  <c r="R616" i="9"/>
  <c r="R615" i="9"/>
  <c r="R614" i="9"/>
  <c r="R613" i="9"/>
  <c r="R612" i="9"/>
  <c r="R611" i="9"/>
  <c r="R610" i="9"/>
  <c r="R609" i="9"/>
  <c r="R608" i="9"/>
  <c r="R607" i="9"/>
  <c r="R606" i="9"/>
  <c r="R605" i="9"/>
  <c r="R604" i="9"/>
  <c r="R603" i="9"/>
  <c r="R602" i="9"/>
  <c r="R601" i="9"/>
  <c r="R600" i="9"/>
  <c r="R599" i="9"/>
  <c r="R598" i="9"/>
  <c r="R597" i="9"/>
  <c r="R596" i="9"/>
  <c r="R595" i="9"/>
  <c r="R594" i="9"/>
  <c r="R593" i="9"/>
  <c r="R592" i="9"/>
  <c r="R591" i="9"/>
  <c r="R590" i="9"/>
  <c r="R589" i="9"/>
  <c r="R588" i="9"/>
  <c r="R587" i="9"/>
  <c r="S671" i="9"/>
  <c r="R670" i="9"/>
  <c r="R669" i="9"/>
  <c r="R668" i="9"/>
  <c r="R667" i="9"/>
  <c r="R666" i="9"/>
  <c r="R665" i="9"/>
  <c r="R664" i="9"/>
  <c r="R663" i="9"/>
  <c r="R662" i="9"/>
  <c r="R661" i="9"/>
  <c r="R660" i="9"/>
  <c r="R659" i="9"/>
  <c r="R658" i="9"/>
  <c r="R657" i="9"/>
  <c r="R656" i="9"/>
  <c r="R655" i="9"/>
  <c r="R654" i="9"/>
  <c r="R653" i="9"/>
  <c r="R652" i="9"/>
  <c r="R651" i="9"/>
  <c r="R650" i="9"/>
  <c r="R649" i="9"/>
  <c r="R648" i="9"/>
  <c r="S647" i="9"/>
  <c r="S646" i="9"/>
  <c r="S645" i="9"/>
  <c r="S644" i="9"/>
  <c r="S643" i="9"/>
  <c r="O643" i="9"/>
  <c r="P643" i="9" s="1"/>
  <c r="O642" i="9"/>
  <c r="P642" i="9" s="1"/>
  <c r="O641" i="9"/>
  <c r="P641" i="9" s="1"/>
  <c r="O640" i="9"/>
  <c r="P640" i="9" s="1"/>
  <c r="O639" i="9"/>
  <c r="P639" i="9" s="1"/>
  <c r="O638" i="9"/>
  <c r="P638" i="9" s="1"/>
  <c r="O637" i="9"/>
  <c r="P637" i="9" s="1"/>
  <c r="O636" i="9"/>
  <c r="P636" i="9" s="1"/>
  <c r="O635" i="9"/>
  <c r="P635" i="9" s="1"/>
  <c r="O634" i="9"/>
  <c r="P634" i="9" s="1"/>
  <c r="O633" i="9"/>
  <c r="P633" i="9" s="1"/>
  <c r="O632" i="9"/>
  <c r="P632" i="9" s="1"/>
  <c r="O631" i="9"/>
  <c r="P631" i="9" s="1"/>
  <c r="O630" i="9"/>
  <c r="P630" i="9" s="1"/>
  <c r="O629" i="9"/>
  <c r="P629" i="9" s="1"/>
  <c r="O628" i="9"/>
  <c r="P628" i="9" s="1"/>
  <c r="Q627" i="9"/>
  <c r="Q626" i="9"/>
  <c r="Q625" i="9"/>
  <c r="Q624" i="9"/>
  <c r="Q623" i="9"/>
  <c r="Q622" i="9"/>
  <c r="Q621" i="9"/>
  <c r="Q620" i="9"/>
  <c r="Q619" i="9"/>
  <c r="Q618" i="9"/>
  <c r="Q617" i="9"/>
  <c r="Q616" i="9"/>
  <c r="Q615" i="9"/>
  <c r="Q614" i="9"/>
  <c r="Q613" i="9"/>
  <c r="Q612" i="9"/>
  <c r="Q611" i="9"/>
  <c r="Q610" i="9"/>
  <c r="Q609" i="9"/>
  <c r="Q608" i="9"/>
  <c r="Q607" i="9"/>
  <c r="Q606" i="9"/>
  <c r="Q605" i="9"/>
  <c r="Q604" i="9"/>
  <c r="Q603" i="9"/>
  <c r="Q602" i="9"/>
  <c r="Q601" i="9"/>
  <c r="Q600" i="9"/>
  <c r="Q599" i="9"/>
  <c r="Q598" i="9"/>
  <c r="Q597" i="9"/>
  <c r="Q596" i="9"/>
  <c r="Q595" i="9"/>
  <c r="Q594" i="9"/>
  <c r="Q593" i="9"/>
  <c r="Q592" i="9"/>
  <c r="Q591" i="9"/>
  <c r="Q590" i="9"/>
  <c r="Q589" i="9"/>
  <c r="Q588" i="9"/>
  <c r="R671" i="9"/>
  <c r="Q670" i="9"/>
  <c r="Q669" i="9"/>
  <c r="Q668" i="9"/>
  <c r="Q667" i="9"/>
  <c r="Q666" i="9"/>
  <c r="Q665" i="9"/>
  <c r="Q664" i="9"/>
  <c r="Q663" i="9"/>
  <c r="Q662" i="9"/>
  <c r="Q661" i="9"/>
  <c r="Q660" i="9"/>
  <c r="Q659" i="9"/>
  <c r="Q658" i="9"/>
  <c r="Q657" i="9"/>
  <c r="Q656" i="9"/>
  <c r="Q655" i="9"/>
  <c r="Q654" i="9"/>
  <c r="Q653" i="9"/>
  <c r="Q652" i="9"/>
  <c r="Q651" i="9"/>
  <c r="Q650" i="9"/>
  <c r="Q649" i="9"/>
  <c r="Q648" i="9"/>
  <c r="R647" i="9"/>
  <c r="R646" i="9"/>
  <c r="R645" i="9"/>
  <c r="R644" i="9"/>
  <c r="R643" i="9"/>
  <c r="S642" i="9"/>
  <c r="S641" i="9"/>
  <c r="S640" i="9"/>
  <c r="S639" i="9"/>
  <c r="S638" i="9"/>
  <c r="S637" i="9"/>
  <c r="S636" i="9"/>
  <c r="S635" i="9"/>
  <c r="S634" i="9"/>
  <c r="S633" i="9"/>
  <c r="S632" i="9"/>
  <c r="S631" i="9"/>
  <c r="S630" i="9"/>
  <c r="S629" i="9"/>
  <c r="S628" i="9"/>
  <c r="O627" i="9"/>
  <c r="P627" i="9" s="1"/>
  <c r="O626" i="9"/>
  <c r="P626" i="9" s="1"/>
  <c r="O625" i="9"/>
  <c r="P625" i="9" s="1"/>
  <c r="O624" i="9"/>
  <c r="P624" i="9" s="1"/>
  <c r="O623" i="9"/>
  <c r="P623" i="9" s="1"/>
  <c r="O622" i="9"/>
  <c r="P622" i="9" s="1"/>
  <c r="O621" i="9"/>
  <c r="P621" i="9" s="1"/>
  <c r="O620" i="9"/>
  <c r="P620" i="9" s="1"/>
  <c r="O619" i="9"/>
  <c r="P619" i="9" s="1"/>
  <c r="O618" i="9"/>
  <c r="P618" i="9" s="1"/>
  <c r="O617" i="9"/>
  <c r="P617" i="9" s="1"/>
  <c r="O616" i="9"/>
  <c r="P616" i="9" s="1"/>
  <c r="O615" i="9"/>
  <c r="P615" i="9" s="1"/>
  <c r="O614" i="9"/>
  <c r="P614" i="9" s="1"/>
  <c r="O613" i="9"/>
  <c r="P613" i="9" s="1"/>
  <c r="O612" i="9"/>
  <c r="P612" i="9" s="1"/>
  <c r="O611" i="9"/>
  <c r="P611" i="9" s="1"/>
  <c r="O610" i="9"/>
  <c r="P610" i="9" s="1"/>
  <c r="O609" i="9"/>
  <c r="P609" i="9" s="1"/>
  <c r="O608" i="9"/>
  <c r="P608" i="9" s="1"/>
  <c r="O607" i="9"/>
  <c r="P607" i="9" s="1"/>
  <c r="O606" i="9"/>
  <c r="P606" i="9" s="1"/>
  <c r="O605" i="9"/>
  <c r="P605" i="9" s="1"/>
  <c r="O604" i="9"/>
  <c r="P604" i="9" s="1"/>
  <c r="O603" i="9"/>
  <c r="P603" i="9" s="1"/>
  <c r="O602" i="9"/>
  <c r="P602" i="9" s="1"/>
  <c r="O601" i="9"/>
  <c r="P601" i="9" s="1"/>
  <c r="O600" i="9"/>
  <c r="P600" i="9" s="1"/>
  <c r="O599" i="9"/>
  <c r="P599" i="9" s="1"/>
  <c r="O598" i="9"/>
  <c r="P598" i="9" s="1"/>
  <c r="O597" i="9"/>
  <c r="P597" i="9" s="1"/>
  <c r="O596" i="9"/>
  <c r="P596" i="9" s="1"/>
  <c r="O595" i="9"/>
  <c r="P595" i="9" s="1"/>
  <c r="O594" i="9"/>
  <c r="P594" i="9" s="1"/>
  <c r="O593" i="9"/>
  <c r="P593" i="9" s="1"/>
  <c r="O592" i="9"/>
  <c r="P592" i="9" s="1"/>
  <c r="O591" i="9"/>
  <c r="P591" i="9" s="1"/>
  <c r="O590" i="9"/>
  <c r="P590" i="9" s="1"/>
  <c r="O589" i="9"/>
  <c r="P589" i="9" s="1"/>
  <c r="O588" i="9"/>
  <c r="P588" i="9" s="1"/>
  <c r="O587" i="9"/>
  <c r="P587" i="9" s="1"/>
  <c r="R585" i="9"/>
  <c r="R584" i="9"/>
  <c r="R583" i="9"/>
  <c r="R582" i="9"/>
  <c r="R581" i="9"/>
  <c r="R580" i="9"/>
  <c r="R579" i="9"/>
  <c r="R578" i="9"/>
  <c r="R577" i="9"/>
  <c r="R576" i="9"/>
  <c r="R575" i="9"/>
  <c r="R574" i="9"/>
  <c r="R573" i="9"/>
  <c r="R572" i="9"/>
  <c r="R571" i="9"/>
  <c r="R570" i="9"/>
  <c r="R569" i="9"/>
  <c r="R568" i="9"/>
  <c r="R567" i="9"/>
  <c r="R566" i="9"/>
  <c r="R565" i="9"/>
  <c r="R564" i="9"/>
  <c r="R563" i="9"/>
  <c r="R562" i="9"/>
  <c r="R561" i="9"/>
  <c r="R560" i="9"/>
  <c r="R559" i="9"/>
  <c r="R558" i="9"/>
  <c r="R557" i="9"/>
  <c r="R556" i="9"/>
  <c r="R555" i="9"/>
  <c r="R554" i="9"/>
  <c r="R553" i="9"/>
  <c r="R552" i="9"/>
  <c r="R551" i="9"/>
  <c r="R550" i="9"/>
  <c r="R549" i="9"/>
  <c r="R548" i="9"/>
  <c r="R547" i="9"/>
  <c r="R546" i="9"/>
  <c r="R545" i="9"/>
  <c r="R544" i="9"/>
  <c r="R543" i="9"/>
  <c r="R542" i="9"/>
  <c r="R541" i="9"/>
  <c r="R540" i="9"/>
  <c r="R539" i="9"/>
  <c r="R538" i="9"/>
  <c r="R537" i="9"/>
  <c r="R536" i="9"/>
  <c r="R535" i="9"/>
  <c r="R534" i="9"/>
  <c r="R533" i="9"/>
  <c r="R532" i="9"/>
  <c r="R531" i="9"/>
  <c r="R530" i="9"/>
  <c r="R529" i="9"/>
  <c r="R528" i="9"/>
  <c r="R527" i="9"/>
  <c r="R526" i="9"/>
  <c r="R525" i="9"/>
  <c r="R524" i="9"/>
  <c r="R523" i="9"/>
  <c r="R522" i="9"/>
  <c r="R521" i="9"/>
  <c r="R520" i="9"/>
  <c r="R519" i="9"/>
  <c r="R518" i="9"/>
  <c r="R517" i="9"/>
  <c r="R516" i="9"/>
  <c r="R515" i="9"/>
  <c r="R514" i="9"/>
  <c r="R513" i="9"/>
  <c r="R512" i="9"/>
  <c r="R511" i="9"/>
  <c r="R510" i="9"/>
  <c r="R509" i="9"/>
  <c r="R508" i="9"/>
  <c r="R507" i="9"/>
  <c r="R506" i="9"/>
  <c r="R505" i="9"/>
  <c r="R504" i="9"/>
  <c r="R503" i="9"/>
  <c r="R502" i="9"/>
  <c r="R501" i="9"/>
  <c r="R500" i="9"/>
  <c r="R499" i="9"/>
  <c r="R498" i="9"/>
  <c r="R497" i="9"/>
  <c r="R496" i="9"/>
  <c r="R495" i="9"/>
  <c r="R494" i="9"/>
  <c r="R493" i="9"/>
  <c r="R492" i="9"/>
  <c r="R491" i="9"/>
  <c r="R490" i="9"/>
  <c r="R489" i="9"/>
  <c r="R488" i="9"/>
  <c r="R487" i="9"/>
  <c r="R486" i="9"/>
  <c r="R485" i="9"/>
  <c r="R484" i="9"/>
  <c r="R483" i="9"/>
  <c r="R482" i="9"/>
  <c r="R481" i="9"/>
  <c r="R480" i="9"/>
  <c r="R479" i="9"/>
  <c r="R478" i="9"/>
  <c r="R477" i="9"/>
  <c r="R476" i="9"/>
  <c r="S475" i="9"/>
  <c r="S474" i="9"/>
  <c r="S473" i="9"/>
  <c r="S472" i="9"/>
  <c r="S471" i="9"/>
  <c r="S470" i="9"/>
  <c r="S469" i="9"/>
  <c r="S468" i="9"/>
  <c r="S467" i="9"/>
  <c r="S466" i="9"/>
  <c r="S465" i="9"/>
  <c r="S464" i="9"/>
  <c r="S463" i="9"/>
  <c r="S462" i="9"/>
  <c r="S461" i="9"/>
  <c r="S460" i="9"/>
  <c r="S459" i="9"/>
  <c r="S458" i="9"/>
  <c r="S457" i="9"/>
  <c r="S456" i="9"/>
  <c r="S455" i="9"/>
  <c r="S454" i="9"/>
  <c r="S453" i="9"/>
  <c r="S452" i="9"/>
  <c r="S451" i="9"/>
  <c r="S450" i="9"/>
  <c r="S449" i="9"/>
  <c r="S448" i="9"/>
  <c r="S447" i="9"/>
  <c r="S446" i="9"/>
  <c r="S445" i="9"/>
  <c r="S444" i="9"/>
  <c r="S443" i="9"/>
  <c r="S442" i="9"/>
  <c r="S441" i="9"/>
  <c r="S440" i="9"/>
  <c r="S439" i="9"/>
  <c r="S438" i="9"/>
  <c r="S437" i="9"/>
  <c r="S436" i="9"/>
  <c r="S435" i="9"/>
  <c r="S434" i="9"/>
  <c r="S433" i="9"/>
  <c r="S432" i="9"/>
  <c r="S431" i="9"/>
  <c r="S430" i="9"/>
  <c r="S429" i="9"/>
  <c r="S428" i="9"/>
  <c r="S427" i="9"/>
  <c r="S426" i="9"/>
  <c r="S425" i="9"/>
  <c r="S424" i="9"/>
  <c r="S423" i="9"/>
  <c r="S422" i="9"/>
  <c r="S421" i="9"/>
  <c r="S420" i="9"/>
  <c r="S419" i="9"/>
  <c r="S418" i="9"/>
  <c r="S417" i="9"/>
  <c r="O417" i="9"/>
  <c r="P417" i="9" s="1"/>
  <c r="R586" i="9"/>
  <c r="Q585" i="9"/>
  <c r="Q584" i="9"/>
  <c r="Q583" i="9"/>
  <c r="Q582" i="9"/>
  <c r="Q581" i="9"/>
  <c r="Q580" i="9"/>
  <c r="Q579" i="9"/>
  <c r="Q578" i="9"/>
  <c r="Q577" i="9"/>
  <c r="Q576" i="9"/>
  <c r="Q575" i="9"/>
  <c r="Q574" i="9"/>
  <c r="Q573" i="9"/>
  <c r="Q572" i="9"/>
  <c r="Q571" i="9"/>
  <c r="Q570" i="9"/>
  <c r="Q569" i="9"/>
  <c r="Q568" i="9"/>
  <c r="Q567" i="9"/>
  <c r="Q566" i="9"/>
  <c r="Q565" i="9"/>
  <c r="Q564" i="9"/>
  <c r="Q563" i="9"/>
  <c r="Q562" i="9"/>
  <c r="Q561" i="9"/>
  <c r="Q560" i="9"/>
  <c r="Q559" i="9"/>
  <c r="Q558" i="9"/>
  <c r="Q557" i="9"/>
  <c r="Q556" i="9"/>
  <c r="Q555" i="9"/>
  <c r="Q554" i="9"/>
  <c r="Q553" i="9"/>
  <c r="Q552" i="9"/>
  <c r="Q551" i="9"/>
  <c r="Q550" i="9"/>
  <c r="Q549" i="9"/>
  <c r="Q548" i="9"/>
  <c r="Q547" i="9"/>
  <c r="Q546" i="9"/>
  <c r="Q545" i="9"/>
  <c r="Q544" i="9"/>
  <c r="Q543" i="9"/>
  <c r="Q542" i="9"/>
  <c r="Q541" i="9"/>
  <c r="Q540" i="9"/>
  <c r="Q539" i="9"/>
  <c r="Q538" i="9"/>
  <c r="Q537" i="9"/>
  <c r="Q536" i="9"/>
  <c r="Q535" i="9"/>
  <c r="Q534" i="9"/>
  <c r="Q533" i="9"/>
  <c r="Q532" i="9"/>
  <c r="Q531" i="9"/>
  <c r="Q530" i="9"/>
  <c r="Q529" i="9"/>
  <c r="Q528" i="9"/>
  <c r="Q527" i="9"/>
  <c r="Q526" i="9"/>
  <c r="Q525" i="9"/>
  <c r="Q524" i="9"/>
  <c r="Q523" i="9"/>
  <c r="Q522" i="9"/>
  <c r="Q521" i="9"/>
  <c r="Q520" i="9"/>
  <c r="Q519" i="9"/>
  <c r="Q518" i="9"/>
  <c r="Q517" i="9"/>
  <c r="Q516" i="9"/>
  <c r="Q515" i="9"/>
  <c r="Q514" i="9"/>
  <c r="Q513" i="9"/>
  <c r="Q512" i="9"/>
  <c r="Q511" i="9"/>
  <c r="Q510" i="9"/>
  <c r="Q509" i="9"/>
  <c r="Q508" i="9"/>
  <c r="Q507" i="9"/>
  <c r="Q506" i="9"/>
  <c r="Q505" i="9"/>
  <c r="Q504" i="9"/>
  <c r="Q503" i="9"/>
  <c r="Q502" i="9"/>
  <c r="Q501" i="9"/>
  <c r="Q500" i="9"/>
  <c r="Q499" i="9"/>
  <c r="Q498" i="9"/>
  <c r="Q497" i="9"/>
  <c r="Q496" i="9"/>
  <c r="Q495" i="9"/>
  <c r="Q494" i="9"/>
  <c r="Q493" i="9"/>
  <c r="Q492" i="9"/>
  <c r="Q491" i="9"/>
  <c r="Q490" i="9"/>
  <c r="Q489" i="9"/>
  <c r="Q488" i="9"/>
  <c r="Q487" i="9"/>
  <c r="Q486" i="9"/>
  <c r="Q485" i="9"/>
  <c r="Q484" i="9"/>
  <c r="Q483" i="9"/>
  <c r="Q482" i="9"/>
  <c r="Q481" i="9"/>
  <c r="Q480" i="9"/>
  <c r="Q479" i="9"/>
  <c r="Q478" i="9"/>
  <c r="Q477" i="9"/>
  <c r="Q476" i="9"/>
  <c r="R475" i="9"/>
  <c r="R474" i="9"/>
  <c r="R473" i="9"/>
  <c r="R472" i="9"/>
  <c r="R471" i="9"/>
  <c r="R470" i="9"/>
  <c r="R469" i="9"/>
  <c r="R468" i="9"/>
  <c r="R467" i="9"/>
  <c r="R466" i="9"/>
  <c r="R465" i="9"/>
  <c r="R464" i="9"/>
  <c r="R463" i="9"/>
  <c r="R462" i="9"/>
  <c r="R461" i="9"/>
  <c r="R460" i="9"/>
  <c r="R459" i="9"/>
  <c r="R458" i="9"/>
  <c r="R457" i="9"/>
  <c r="R456" i="9"/>
  <c r="R455" i="9"/>
  <c r="R454" i="9"/>
  <c r="R453" i="9"/>
  <c r="R452" i="9"/>
  <c r="R451" i="9"/>
  <c r="R450" i="9"/>
  <c r="R449" i="9"/>
  <c r="R448" i="9"/>
  <c r="R447" i="9"/>
  <c r="R446" i="9"/>
  <c r="R445" i="9"/>
  <c r="R444" i="9"/>
  <c r="R443" i="9"/>
  <c r="R442" i="9"/>
  <c r="R441" i="9"/>
  <c r="R440" i="9"/>
  <c r="R439" i="9"/>
  <c r="R438" i="9"/>
  <c r="R437" i="9"/>
  <c r="R436" i="9"/>
  <c r="R435" i="9"/>
  <c r="R434" i="9"/>
  <c r="R433" i="9"/>
  <c r="R432" i="9"/>
  <c r="R431" i="9"/>
  <c r="R430" i="9"/>
  <c r="R429" i="9"/>
  <c r="R428" i="9"/>
  <c r="R427" i="9"/>
  <c r="R426" i="9"/>
  <c r="R425" i="9"/>
  <c r="R424" i="9"/>
  <c r="R423" i="9"/>
  <c r="R422" i="9"/>
  <c r="R421" i="9"/>
  <c r="R420" i="9"/>
  <c r="R419" i="9"/>
  <c r="R418" i="9"/>
  <c r="R417" i="9"/>
  <c r="Q587" i="9"/>
  <c r="Q586" i="9"/>
  <c r="O585" i="9"/>
  <c r="P585" i="9" s="1"/>
  <c r="O584" i="9"/>
  <c r="P584" i="9" s="1"/>
  <c r="O583" i="9"/>
  <c r="P583" i="9" s="1"/>
  <c r="O582" i="9"/>
  <c r="P582" i="9" s="1"/>
  <c r="O581" i="9"/>
  <c r="P581" i="9" s="1"/>
  <c r="O580" i="9"/>
  <c r="P580" i="9" s="1"/>
  <c r="O579" i="9"/>
  <c r="P579" i="9" s="1"/>
  <c r="O578" i="9"/>
  <c r="P578" i="9" s="1"/>
  <c r="O577" i="9"/>
  <c r="P577" i="9" s="1"/>
  <c r="O576" i="9"/>
  <c r="P576" i="9" s="1"/>
  <c r="O575" i="9"/>
  <c r="P575" i="9" s="1"/>
  <c r="O574" i="9"/>
  <c r="P574" i="9" s="1"/>
  <c r="O573" i="9"/>
  <c r="P573" i="9" s="1"/>
  <c r="O572" i="9"/>
  <c r="P572" i="9" s="1"/>
  <c r="O571" i="9"/>
  <c r="P571" i="9" s="1"/>
  <c r="O570" i="9"/>
  <c r="P570" i="9" s="1"/>
  <c r="O569" i="9"/>
  <c r="P569" i="9" s="1"/>
  <c r="O568" i="9"/>
  <c r="P568" i="9" s="1"/>
  <c r="O567" i="9"/>
  <c r="P567" i="9" s="1"/>
  <c r="O566" i="9"/>
  <c r="P566" i="9" s="1"/>
  <c r="O565" i="9"/>
  <c r="P565" i="9" s="1"/>
  <c r="O564" i="9"/>
  <c r="P564" i="9" s="1"/>
  <c r="O563" i="9"/>
  <c r="P563" i="9" s="1"/>
  <c r="O562" i="9"/>
  <c r="P562" i="9" s="1"/>
  <c r="O561" i="9"/>
  <c r="P561" i="9" s="1"/>
  <c r="O560" i="9"/>
  <c r="P560" i="9" s="1"/>
  <c r="O559" i="9"/>
  <c r="P559" i="9" s="1"/>
  <c r="O558" i="9"/>
  <c r="P558" i="9" s="1"/>
  <c r="O557" i="9"/>
  <c r="P557" i="9" s="1"/>
  <c r="O556" i="9"/>
  <c r="P556" i="9" s="1"/>
  <c r="O555" i="9"/>
  <c r="P555" i="9" s="1"/>
  <c r="O554" i="9"/>
  <c r="P554" i="9" s="1"/>
  <c r="O553" i="9"/>
  <c r="P553" i="9" s="1"/>
  <c r="O552" i="9"/>
  <c r="P552" i="9" s="1"/>
  <c r="O551" i="9"/>
  <c r="P551" i="9" s="1"/>
  <c r="O550" i="9"/>
  <c r="P550" i="9" s="1"/>
  <c r="O549" i="9"/>
  <c r="P549" i="9" s="1"/>
  <c r="O548" i="9"/>
  <c r="P548" i="9" s="1"/>
  <c r="O547" i="9"/>
  <c r="P547" i="9" s="1"/>
  <c r="O546" i="9"/>
  <c r="P546" i="9" s="1"/>
  <c r="O545" i="9"/>
  <c r="P545" i="9" s="1"/>
  <c r="O544" i="9"/>
  <c r="P544" i="9" s="1"/>
  <c r="O543" i="9"/>
  <c r="P543" i="9" s="1"/>
  <c r="O542" i="9"/>
  <c r="P542" i="9" s="1"/>
  <c r="O541" i="9"/>
  <c r="P541" i="9" s="1"/>
  <c r="O540" i="9"/>
  <c r="P540" i="9" s="1"/>
  <c r="O539" i="9"/>
  <c r="P539" i="9" s="1"/>
  <c r="O538" i="9"/>
  <c r="P538" i="9" s="1"/>
  <c r="O537" i="9"/>
  <c r="P537" i="9" s="1"/>
  <c r="O536" i="9"/>
  <c r="P536" i="9" s="1"/>
  <c r="O535" i="9"/>
  <c r="P535" i="9" s="1"/>
  <c r="O534" i="9"/>
  <c r="P534" i="9" s="1"/>
  <c r="O533" i="9"/>
  <c r="P533" i="9" s="1"/>
  <c r="O532" i="9"/>
  <c r="P532" i="9" s="1"/>
  <c r="O531" i="9"/>
  <c r="P531" i="9" s="1"/>
  <c r="O530" i="9"/>
  <c r="P530" i="9" s="1"/>
  <c r="O529" i="9"/>
  <c r="P529" i="9" s="1"/>
  <c r="O528" i="9"/>
  <c r="P528" i="9" s="1"/>
  <c r="O527" i="9"/>
  <c r="P527" i="9" s="1"/>
  <c r="O526" i="9"/>
  <c r="P526" i="9" s="1"/>
  <c r="O525" i="9"/>
  <c r="P525" i="9" s="1"/>
  <c r="O524" i="9"/>
  <c r="P524" i="9" s="1"/>
  <c r="O523" i="9"/>
  <c r="P523" i="9" s="1"/>
  <c r="O522" i="9"/>
  <c r="P522" i="9" s="1"/>
  <c r="O521" i="9"/>
  <c r="P521" i="9" s="1"/>
  <c r="O520" i="9"/>
  <c r="P520" i="9" s="1"/>
  <c r="O519" i="9"/>
  <c r="P519" i="9" s="1"/>
  <c r="O518" i="9"/>
  <c r="P518" i="9" s="1"/>
  <c r="O517" i="9"/>
  <c r="P517" i="9" s="1"/>
  <c r="O516" i="9"/>
  <c r="P516" i="9" s="1"/>
  <c r="O515" i="9"/>
  <c r="P515" i="9" s="1"/>
  <c r="O514" i="9"/>
  <c r="P514" i="9" s="1"/>
  <c r="O513" i="9"/>
  <c r="P513" i="9" s="1"/>
  <c r="O512" i="9"/>
  <c r="P512" i="9" s="1"/>
  <c r="O511" i="9"/>
  <c r="P511" i="9" s="1"/>
  <c r="O510" i="9"/>
  <c r="P510" i="9" s="1"/>
  <c r="O509" i="9"/>
  <c r="P509" i="9" s="1"/>
  <c r="O508" i="9"/>
  <c r="P508" i="9" s="1"/>
  <c r="O507" i="9"/>
  <c r="P507" i="9" s="1"/>
  <c r="O506" i="9"/>
  <c r="P506" i="9" s="1"/>
  <c r="O505" i="9"/>
  <c r="P505" i="9" s="1"/>
  <c r="O504" i="9"/>
  <c r="P504" i="9" s="1"/>
  <c r="O503" i="9"/>
  <c r="P503" i="9" s="1"/>
  <c r="O502" i="9"/>
  <c r="P502" i="9" s="1"/>
  <c r="O501" i="9"/>
  <c r="P501" i="9" s="1"/>
  <c r="O500" i="9"/>
  <c r="P500" i="9" s="1"/>
  <c r="O499" i="9"/>
  <c r="P499" i="9" s="1"/>
  <c r="O498" i="9"/>
  <c r="P498" i="9" s="1"/>
  <c r="O497" i="9"/>
  <c r="P497" i="9" s="1"/>
  <c r="O496" i="9"/>
  <c r="P496" i="9" s="1"/>
  <c r="O495" i="9"/>
  <c r="P495" i="9" s="1"/>
  <c r="O494" i="9"/>
  <c r="P494" i="9" s="1"/>
  <c r="O493" i="9"/>
  <c r="P493" i="9" s="1"/>
  <c r="O492" i="9"/>
  <c r="P492" i="9" s="1"/>
  <c r="O491" i="9"/>
  <c r="P491" i="9" s="1"/>
  <c r="O490" i="9"/>
  <c r="P490" i="9" s="1"/>
  <c r="O489" i="9"/>
  <c r="P489" i="9" s="1"/>
  <c r="O488" i="9"/>
  <c r="P488" i="9" s="1"/>
  <c r="O487" i="9"/>
  <c r="P487" i="9" s="1"/>
  <c r="O486" i="9"/>
  <c r="P486" i="9" s="1"/>
  <c r="O485" i="9"/>
  <c r="P485" i="9" s="1"/>
  <c r="O484" i="9"/>
  <c r="P484" i="9" s="1"/>
  <c r="O483" i="9"/>
  <c r="P483" i="9" s="1"/>
  <c r="O482" i="9"/>
  <c r="P482" i="9" s="1"/>
  <c r="O481" i="9"/>
  <c r="P481" i="9" s="1"/>
  <c r="O480" i="9"/>
  <c r="P480" i="9" s="1"/>
  <c r="O479" i="9"/>
  <c r="P479" i="9" s="1"/>
  <c r="O478" i="9"/>
  <c r="P478" i="9" s="1"/>
  <c r="O477" i="9"/>
  <c r="P477" i="9" s="1"/>
  <c r="Q475" i="9"/>
  <c r="Q474" i="9"/>
  <c r="Q473" i="9"/>
  <c r="Q472" i="9"/>
  <c r="Q471" i="9"/>
  <c r="Q470" i="9"/>
  <c r="Q469" i="9"/>
  <c r="Q468" i="9"/>
  <c r="Q467" i="9"/>
  <c r="Q466" i="9"/>
  <c r="Q465" i="9"/>
  <c r="Q464" i="9"/>
  <c r="Q463" i="9"/>
  <c r="Q462" i="9"/>
  <c r="Q461" i="9"/>
  <c r="Q460" i="9"/>
  <c r="Q459" i="9"/>
  <c r="Q458" i="9"/>
  <c r="Q457" i="9"/>
  <c r="Q456" i="9"/>
  <c r="Q455" i="9"/>
  <c r="Q454" i="9"/>
  <c r="Q453" i="9"/>
  <c r="Q452" i="9"/>
  <c r="Q451" i="9"/>
  <c r="Q450" i="9"/>
  <c r="Q449" i="9"/>
  <c r="Q448" i="9"/>
  <c r="Q447" i="9"/>
  <c r="Q446" i="9"/>
  <c r="Q445" i="9"/>
  <c r="Q444" i="9"/>
  <c r="Q443" i="9"/>
  <c r="Q442" i="9"/>
  <c r="Q441" i="9"/>
  <c r="Q440" i="9"/>
  <c r="Q439" i="9"/>
  <c r="Q438" i="9"/>
  <c r="Q437" i="9"/>
  <c r="Q436" i="9"/>
  <c r="Q435" i="9"/>
  <c r="Q434" i="9"/>
  <c r="Q433" i="9"/>
  <c r="Q432" i="9"/>
  <c r="Q431" i="9"/>
  <c r="Q430" i="9"/>
  <c r="Q429" i="9"/>
  <c r="Q428" i="9"/>
  <c r="Q427" i="9"/>
  <c r="Q426" i="9"/>
  <c r="Q425" i="9"/>
  <c r="Q424" i="9"/>
  <c r="Q423" i="9"/>
  <c r="Q422" i="9"/>
  <c r="Q421" i="9"/>
  <c r="Q420" i="9"/>
  <c r="Q419" i="9"/>
  <c r="Q418" i="9"/>
  <c r="O586" i="9"/>
  <c r="P586" i="9" s="1"/>
  <c r="S585" i="9"/>
  <c r="S584" i="9"/>
  <c r="S583" i="9"/>
  <c r="S582" i="9"/>
  <c r="S581" i="9"/>
  <c r="S580" i="9"/>
  <c r="S579" i="9"/>
  <c r="S578" i="9"/>
  <c r="S577" i="9"/>
  <c r="S576" i="9"/>
  <c r="S575" i="9"/>
  <c r="S574" i="9"/>
  <c r="S573" i="9"/>
  <c r="S572" i="9"/>
  <c r="S571" i="9"/>
  <c r="S570" i="9"/>
  <c r="S569" i="9"/>
  <c r="S568" i="9"/>
  <c r="S567" i="9"/>
  <c r="S566" i="9"/>
  <c r="S565" i="9"/>
  <c r="S564" i="9"/>
  <c r="S563" i="9"/>
  <c r="S562" i="9"/>
  <c r="S561" i="9"/>
  <c r="S560" i="9"/>
  <c r="S559" i="9"/>
  <c r="S558" i="9"/>
  <c r="S557" i="9"/>
  <c r="S556" i="9"/>
  <c r="S555" i="9"/>
  <c r="S554" i="9"/>
  <c r="S553" i="9"/>
  <c r="S552" i="9"/>
  <c r="S551" i="9"/>
  <c r="S550" i="9"/>
  <c r="S549" i="9"/>
  <c r="S548" i="9"/>
  <c r="S547" i="9"/>
  <c r="S546" i="9"/>
  <c r="S545" i="9"/>
  <c r="S544" i="9"/>
  <c r="S543" i="9"/>
  <c r="S542" i="9"/>
  <c r="S541" i="9"/>
  <c r="S540" i="9"/>
  <c r="S539" i="9"/>
  <c r="S538" i="9"/>
  <c r="S537" i="9"/>
  <c r="S536" i="9"/>
  <c r="S535" i="9"/>
  <c r="S534" i="9"/>
  <c r="S533" i="9"/>
  <c r="S532" i="9"/>
  <c r="S531" i="9"/>
  <c r="S530" i="9"/>
  <c r="S529" i="9"/>
  <c r="S528" i="9"/>
  <c r="S527" i="9"/>
  <c r="S526" i="9"/>
  <c r="S525" i="9"/>
  <c r="S524" i="9"/>
  <c r="S523" i="9"/>
  <c r="S522" i="9"/>
  <c r="S521" i="9"/>
  <c r="S520" i="9"/>
  <c r="S519" i="9"/>
  <c r="S518" i="9"/>
  <c r="S517" i="9"/>
  <c r="S516" i="9"/>
  <c r="S515" i="9"/>
  <c r="S514" i="9"/>
  <c r="S513" i="9"/>
  <c r="S512" i="9"/>
  <c r="S511" i="9"/>
  <c r="S510" i="9"/>
  <c r="S509" i="9"/>
  <c r="S508" i="9"/>
  <c r="S507" i="9"/>
  <c r="S506" i="9"/>
  <c r="S505" i="9"/>
  <c r="S504" i="9"/>
  <c r="S503" i="9"/>
  <c r="S502" i="9"/>
  <c r="S501" i="9"/>
  <c r="S500" i="9"/>
  <c r="S499" i="9"/>
  <c r="S498" i="9"/>
  <c r="S497" i="9"/>
  <c r="S496" i="9"/>
  <c r="S495" i="9"/>
  <c r="S494" i="9"/>
  <c r="S493" i="9"/>
  <c r="S492" i="9"/>
  <c r="S491" i="9"/>
  <c r="S490" i="9"/>
  <c r="S489" i="9"/>
  <c r="S488" i="9"/>
  <c r="S487" i="9"/>
  <c r="S486" i="9"/>
  <c r="S485" i="9"/>
  <c r="S484" i="9"/>
  <c r="S483" i="9"/>
  <c r="S482" i="9"/>
  <c r="S481" i="9"/>
  <c r="S480" i="9"/>
  <c r="S479" i="9"/>
  <c r="S478" i="9"/>
  <c r="S477" i="9"/>
  <c r="S476" i="9"/>
  <c r="O476" i="9"/>
  <c r="P476" i="9" s="1"/>
  <c r="O475" i="9"/>
  <c r="P475" i="9" s="1"/>
  <c r="O474" i="9"/>
  <c r="P474" i="9" s="1"/>
  <c r="O473" i="9"/>
  <c r="P473" i="9" s="1"/>
  <c r="O472" i="9"/>
  <c r="P472" i="9" s="1"/>
  <c r="O471" i="9"/>
  <c r="P471" i="9" s="1"/>
  <c r="O470" i="9"/>
  <c r="P470" i="9" s="1"/>
  <c r="O469" i="9"/>
  <c r="P469" i="9" s="1"/>
  <c r="O468" i="9"/>
  <c r="P468" i="9" s="1"/>
  <c r="O467" i="9"/>
  <c r="P467" i="9" s="1"/>
  <c r="O466" i="9"/>
  <c r="P466" i="9" s="1"/>
  <c r="O465" i="9"/>
  <c r="P465" i="9" s="1"/>
  <c r="O464" i="9"/>
  <c r="P464" i="9" s="1"/>
  <c r="O463" i="9"/>
  <c r="P463" i="9" s="1"/>
  <c r="O462" i="9"/>
  <c r="P462" i="9" s="1"/>
  <c r="O461" i="9"/>
  <c r="P461" i="9" s="1"/>
  <c r="O460" i="9"/>
  <c r="P460" i="9" s="1"/>
  <c r="O459" i="9"/>
  <c r="P459" i="9" s="1"/>
  <c r="O458" i="9"/>
  <c r="P458" i="9" s="1"/>
  <c r="O457" i="9"/>
  <c r="P457" i="9" s="1"/>
  <c r="O456" i="9"/>
  <c r="P456" i="9" s="1"/>
  <c r="O455" i="9"/>
  <c r="P455" i="9" s="1"/>
  <c r="O454" i="9"/>
  <c r="P454" i="9" s="1"/>
  <c r="O453" i="9"/>
  <c r="P453" i="9" s="1"/>
  <c r="O452" i="9"/>
  <c r="P452" i="9" s="1"/>
  <c r="O451" i="9"/>
  <c r="P451" i="9" s="1"/>
  <c r="O450" i="9"/>
  <c r="P450" i="9" s="1"/>
  <c r="O449" i="9"/>
  <c r="P449" i="9" s="1"/>
  <c r="O448" i="9"/>
  <c r="P448" i="9" s="1"/>
  <c r="O447" i="9"/>
  <c r="P447" i="9" s="1"/>
  <c r="O446" i="9"/>
  <c r="P446" i="9" s="1"/>
  <c r="O445" i="9"/>
  <c r="P445" i="9" s="1"/>
  <c r="O444" i="9"/>
  <c r="P444" i="9" s="1"/>
  <c r="O443" i="9"/>
  <c r="P443" i="9" s="1"/>
  <c r="O442" i="9"/>
  <c r="P442" i="9" s="1"/>
  <c r="O441" i="9"/>
  <c r="P441" i="9" s="1"/>
  <c r="O440" i="9"/>
  <c r="P440" i="9" s="1"/>
  <c r="O439" i="9"/>
  <c r="P439" i="9" s="1"/>
  <c r="O438" i="9"/>
  <c r="P438" i="9" s="1"/>
  <c r="O437" i="9"/>
  <c r="P437" i="9" s="1"/>
  <c r="O436" i="9"/>
  <c r="P436" i="9" s="1"/>
  <c r="O435" i="9"/>
  <c r="P435" i="9" s="1"/>
  <c r="O434" i="9"/>
  <c r="P434" i="9" s="1"/>
  <c r="O433" i="9"/>
  <c r="P433" i="9" s="1"/>
  <c r="O432" i="9"/>
  <c r="P432" i="9" s="1"/>
  <c r="O431" i="9"/>
  <c r="P431" i="9" s="1"/>
  <c r="O430" i="9"/>
  <c r="P430" i="9" s="1"/>
  <c r="O429" i="9"/>
  <c r="P429" i="9" s="1"/>
  <c r="O428" i="9"/>
  <c r="P428" i="9" s="1"/>
  <c r="O427" i="9"/>
  <c r="P427" i="9" s="1"/>
  <c r="O426" i="9"/>
  <c r="P426" i="9" s="1"/>
  <c r="O425" i="9"/>
  <c r="P425" i="9" s="1"/>
  <c r="O424" i="9"/>
  <c r="P424" i="9" s="1"/>
  <c r="O423" i="9"/>
  <c r="P423" i="9" s="1"/>
  <c r="O422" i="9"/>
  <c r="P422" i="9" s="1"/>
  <c r="O421" i="9"/>
  <c r="P421" i="9" s="1"/>
  <c r="O420" i="9"/>
  <c r="P420" i="9" s="1"/>
  <c r="O419" i="9"/>
  <c r="P419" i="9" s="1"/>
  <c r="O418" i="9"/>
  <c r="P418" i="9" s="1"/>
  <c r="Q416" i="9"/>
  <c r="Q415" i="9"/>
  <c r="Q414" i="9"/>
  <c r="Q413" i="9"/>
  <c r="Q412" i="9"/>
  <c r="Q411" i="9"/>
  <c r="Q410" i="9"/>
  <c r="Q409" i="9"/>
  <c r="Q408" i="9"/>
  <c r="Q407" i="9"/>
  <c r="Q406" i="9"/>
  <c r="Q405" i="9"/>
  <c r="Q404" i="9"/>
  <c r="Q403" i="9"/>
  <c r="Q402" i="9"/>
  <c r="Q401" i="9"/>
  <c r="Q400" i="9"/>
  <c r="Q399" i="9"/>
  <c r="Q398" i="9"/>
  <c r="Q397" i="9"/>
  <c r="Q396" i="9"/>
  <c r="Q395" i="9"/>
  <c r="Q394" i="9"/>
  <c r="Q393" i="9"/>
  <c r="Q392" i="9"/>
  <c r="Q391" i="9"/>
  <c r="Q390" i="9"/>
  <c r="Q389" i="9"/>
  <c r="Q388" i="9"/>
  <c r="Q387" i="9"/>
  <c r="Q386" i="9"/>
  <c r="Q385" i="9"/>
  <c r="Q384" i="9"/>
  <c r="Q383" i="9"/>
  <c r="Q382" i="9"/>
  <c r="Q381" i="9"/>
  <c r="Q380" i="9"/>
  <c r="Q379" i="9"/>
  <c r="Q378" i="9"/>
  <c r="Q377" i="9"/>
  <c r="Q376" i="9"/>
  <c r="Q375" i="9"/>
  <c r="Q374" i="9"/>
  <c r="Q373" i="9"/>
  <c r="Q372" i="9"/>
  <c r="Q371" i="9"/>
  <c r="Q370" i="9"/>
  <c r="Q369" i="9"/>
  <c r="Q368" i="9"/>
  <c r="Q367" i="9"/>
  <c r="Q366" i="9"/>
  <c r="Q365" i="9"/>
  <c r="Q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O416" i="9"/>
  <c r="P416" i="9" s="1"/>
  <c r="O415" i="9"/>
  <c r="P415" i="9" s="1"/>
  <c r="O414" i="9"/>
  <c r="P414" i="9" s="1"/>
  <c r="O413" i="9"/>
  <c r="P413" i="9" s="1"/>
  <c r="O412" i="9"/>
  <c r="P412" i="9" s="1"/>
  <c r="O411" i="9"/>
  <c r="P411" i="9" s="1"/>
  <c r="O410" i="9"/>
  <c r="P410" i="9" s="1"/>
  <c r="O409" i="9"/>
  <c r="P409" i="9" s="1"/>
  <c r="O408" i="9"/>
  <c r="P408" i="9" s="1"/>
  <c r="O407" i="9"/>
  <c r="P407" i="9" s="1"/>
  <c r="O406" i="9"/>
  <c r="P406" i="9" s="1"/>
  <c r="O405" i="9"/>
  <c r="P405" i="9" s="1"/>
  <c r="O404" i="9"/>
  <c r="P404" i="9" s="1"/>
  <c r="O403" i="9"/>
  <c r="P403" i="9" s="1"/>
  <c r="O402" i="9"/>
  <c r="P402" i="9" s="1"/>
  <c r="O401" i="9"/>
  <c r="P401" i="9" s="1"/>
  <c r="O400" i="9"/>
  <c r="P400" i="9" s="1"/>
  <c r="O399" i="9"/>
  <c r="P399" i="9" s="1"/>
  <c r="O398" i="9"/>
  <c r="P398" i="9" s="1"/>
  <c r="O397" i="9"/>
  <c r="P397" i="9" s="1"/>
  <c r="O396" i="9"/>
  <c r="P396" i="9" s="1"/>
  <c r="O395" i="9"/>
  <c r="P395" i="9" s="1"/>
  <c r="O394" i="9"/>
  <c r="P394" i="9" s="1"/>
  <c r="O393" i="9"/>
  <c r="P393" i="9" s="1"/>
  <c r="O392" i="9"/>
  <c r="P392" i="9" s="1"/>
  <c r="O391" i="9"/>
  <c r="P391" i="9" s="1"/>
  <c r="O390" i="9"/>
  <c r="P390" i="9" s="1"/>
  <c r="O389" i="9"/>
  <c r="P389" i="9" s="1"/>
  <c r="O388" i="9"/>
  <c r="P388" i="9" s="1"/>
  <c r="O387" i="9"/>
  <c r="P387" i="9" s="1"/>
  <c r="O386" i="9"/>
  <c r="P386" i="9" s="1"/>
  <c r="O385" i="9"/>
  <c r="P385" i="9" s="1"/>
  <c r="O384" i="9"/>
  <c r="P384" i="9" s="1"/>
  <c r="O383" i="9"/>
  <c r="P383" i="9" s="1"/>
  <c r="O382" i="9"/>
  <c r="P382" i="9" s="1"/>
  <c r="O381" i="9"/>
  <c r="P381" i="9" s="1"/>
  <c r="O380" i="9"/>
  <c r="P380" i="9" s="1"/>
  <c r="O379" i="9"/>
  <c r="P379" i="9" s="1"/>
  <c r="O378" i="9"/>
  <c r="P378" i="9" s="1"/>
  <c r="O377" i="9"/>
  <c r="P377" i="9" s="1"/>
  <c r="O376" i="9"/>
  <c r="P376" i="9" s="1"/>
  <c r="O375" i="9"/>
  <c r="P375" i="9" s="1"/>
  <c r="O374" i="9"/>
  <c r="P374" i="9" s="1"/>
  <c r="O373" i="9"/>
  <c r="P373" i="9" s="1"/>
  <c r="O372" i="9"/>
  <c r="P372" i="9" s="1"/>
  <c r="O371" i="9"/>
  <c r="P371" i="9" s="1"/>
  <c r="O370" i="9"/>
  <c r="P370" i="9" s="1"/>
  <c r="O369" i="9"/>
  <c r="P369" i="9" s="1"/>
  <c r="O368" i="9"/>
  <c r="P368" i="9" s="1"/>
  <c r="O367" i="9"/>
  <c r="P367" i="9" s="1"/>
  <c r="O366" i="9"/>
  <c r="P366" i="9" s="1"/>
  <c r="O365" i="9"/>
  <c r="P365" i="9" s="1"/>
  <c r="Q363" i="9"/>
  <c r="Q362" i="9"/>
  <c r="Q361" i="9"/>
  <c r="Q360" i="9"/>
  <c r="Q359" i="9"/>
  <c r="Q358" i="9"/>
  <c r="Q357" i="9"/>
  <c r="Q356" i="9"/>
  <c r="Q355" i="9"/>
  <c r="Q354" i="9"/>
  <c r="Q353" i="9"/>
  <c r="Q352" i="9"/>
  <c r="Q351" i="9"/>
  <c r="Q350" i="9"/>
  <c r="Q349" i="9"/>
  <c r="Q348" i="9"/>
  <c r="Q347" i="9"/>
  <c r="Q346" i="9"/>
  <c r="Q345" i="9"/>
  <c r="Q344" i="9"/>
  <c r="Q343" i="9"/>
  <c r="Q342" i="9"/>
  <c r="Q341" i="9"/>
  <c r="Q340" i="9"/>
  <c r="Q339" i="9"/>
  <c r="Q338" i="9"/>
  <c r="Q337" i="9"/>
  <c r="Q336" i="9"/>
  <c r="Q335" i="9"/>
  <c r="Q334" i="9"/>
  <c r="Q333" i="9"/>
  <c r="Q332" i="9"/>
  <c r="Q331" i="9"/>
  <c r="Q330" i="9"/>
  <c r="Q329" i="9"/>
  <c r="Q328" i="9"/>
  <c r="Q327" i="9"/>
  <c r="Q326" i="9"/>
  <c r="Q325" i="9"/>
  <c r="Q324" i="9"/>
  <c r="Q323" i="9"/>
  <c r="Q322" i="9"/>
  <c r="Q321" i="9"/>
  <c r="Q320" i="9"/>
  <c r="Q319" i="9"/>
  <c r="Q318" i="9"/>
  <c r="Q317" i="9"/>
  <c r="Q316" i="9"/>
  <c r="Q315" i="9"/>
  <c r="Q314" i="9"/>
  <c r="Q313" i="9"/>
  <c r="Q312" i="9"/>
  <c r="Q311" i="9"/>
  <c r="Q310" i="9"/>
  <c r="Q309" i="9"/>
  <c r="Q308" i="9"/>
  <c r="Q307" i="9"/>
  <c r="Q306" i="9"/>
  <c r="Q305" i="9"/>
  <c r="Q304" i="9"/>
  <c r="Q303" i="9"/>
  <c r="Q302" i="9"/>
  <c r="Q301" i="9"/>
  <c r="Q300" i="9"/>
  <c r="Q299" i="9"/>
  <c r="Q298" i="9"/>
  <c r="Q297" i="9"/>
  <c r="Q296" i="9"/>
  <c r="Q295" i="9"/>
  <c r="Q294" i="9"/>
  <c r="Q293" i="9"/>
  <c r="Q292" i="9"/>
  <c r="Q291" i="9"/>
  <c r="Q290" i="9"/>
  <c r="Q289" i="9"/>
  <c r="Q288" i="9"/>
  <c r="Q287" i="9"/>
  <c r="Q286" i="9"/>
  <c r="Q285" i="9"/>
  <c r="Q284" i="9"/>
  <c r="Q283" i="9"/>
  <c r="Q282" i="9"/>
  <c r="Q281" i="9"/>
  <c r="Q280" i="9"/>
  <c r="Q279" i="9"/>
  <c r="Q278" i="9"/>
  <c r="Q277" i="9"/>
  <c r="Q276" i="9"/>
  <c r="Q275" i="9"/>
  <c r="Q274" i="9"/>
  <c r="Q273" i="9"/>
  <c r="Q272" i="9"/>
  <c r="Q271" i="9"/>
  <c r="Q270" i="9"/>
  <c r="Q269" i="9"/>
  <c r="Q268" i="9"/>
  <c r="Q267" i="9"/>
  <c r="Q266" i="9"/>
  <c r="Q265" i="9"/>
  <c r="Q264" i="9"/>
  <c r="Q263" i="9"/>
  <c r="Q262" i="9"/>
  <c r="Q261" i="9"/>
  <c r="Q260" i="9"/>
  <c r="Q259" i="9"/>
  <c r="Q258" i="9"/>
  <c r="Q257" i="9"/>
  <c r="Q256" i="9"/>
  <c r="Q255" i="9"/>
  <c r="Q254" i="9"/>
  <c r="Q253" i="9"/>
  <c r="Q252" i="9"/>
  <c r="Q251" i="9"/>
  <c r="Q250" i="9"/>
  <c r="Q249" i="9"/>
  <c r="Q248" i="9"/>
  <c r="Q247" i="9"/>
  <c r="S416" i="9"/>
  <c r="S415" i="9"/>
  <c r="S414" i="9"/>
  <c r="S413" i="9"/>
  <c r="S412" i="9"/>
  <c r="S411" i="9"/>
  <c r="S410" i="9"/>
  <c r="S409" i="9"/>
  <c r="S408" i="9"/>
  <c r="S407" i="9"/>
  <c r="S406" i="9"/>
  <c r="S405" i="9"/>
  <c r="S404" i="9"/>
  <c r="S403" i="9"/>
  <c r="S402" i="9"/>
  <c r="S401" i="9"/>
  <c r="S400" i="9"/>
  <c r="S399" i="9"/>
  <c r="S398" i="9"/>
  <c r="S397" i="9"/>
  <c r="S396" i="9"/>
  <c r="S395" i="9"/>
  <c r="S394" i="9"/>
  <c r="S393" i="9"/>
  <c r="S392" i="9"/>
  <c r="S391" i="9"/>
  <c r="S390" i="9"/>
  <c r="S389" i="9"/>
  <c r="S388" i="9"/>
  <c r="S387" i="9"/>
  <c r="S386" i="9"/>
  <c r="S385" i="9"/>
  <c r="S384" i="9"/>
  <c r="S383" i="9"/>
  <c r="S382" i="9"/>
  <c r="S381" i="9"/>
  <c r="S380" i="9"/>
  <c r="S379" i="9"/>
  <c r="S378" i="9"/>
  <c r="S377" i="9"/>
  <c r="S376" i="9"/>
  <c r="S375" i="9"/>
  <c r="S374" i="9"/>
  <c r="S373" i="9"/>
  <c r="S372" i="9"/>
  <c r="S371" i="9"/>
  <c r="S370" i="9"/>
  <c r="S369" i="9"/>
  <c r="S368" i="9"/>
  <c r="S367" i="9"/>
  <c r="S366" i="9"/>
  <c r="S365" i="9"/>
  <c r="S364" i="9"/>
  <c r="O364" i="9"/>
  <c r="P364" i="9" s="1"/>
  <c r="O363" i="9"/>
  <c r="P363" i="9" s="1"/>
  <c r="O362" i="9"/>
  <c r="P362" i="9" s="1"/>
  <c r="O361" i="9"/>
  <c r="P361" i="9" s="1"/>
  <c r="O360" i="9"/>
  <c r="P360" i="9" s="1"/>
  <c r="O359" i="9"/>
  <c r="P359" i="9" s="1"/>
  <c r="O358" i="9"/>
  <c r="P358" i="9" s="1"/>
  <c r="O357" i="9"/>
  <c r="P357" i="9" s="1"/>
  <c r="O356" i="9"/>
  <c r="P356" i="9" s="1"/>
  <c r="O355" i="9"/>
  <c r="P355" i="9" s="1"/>
  <c r="O354" i="9"/>
  <c r="P354" i="9" s="1"/>
  <c r="O353" i="9"/>
  <c r="P353" i="9" s="1"/>
  <c r="O352" i="9"/>
  <c r="P352" i="9" s="1"/>
  <c r="O351" i="9"/>
  <c r="P351" i="9" s="1"/>
  <c r="O350" i="9"/>
  <c r="P350" i="9" s="1"/>
  <c r="O349" i="9"/>
  <c r="P349" i="9" s="1"/>
  <c r="O348" i="9"/>
  <c r="P348" i="9" s="1"/>
  <c r="O347" i="9"/>
  <c r="P347" i="9" s="1"/>
  <c r="O346" i="9"/>
  <c r="P346" i="9" s="1"/>
  <c r="O345" i="9"/>
  <c r="P345" i="9" s="1"/>
  <c r="O344" i="9"/>
  <c r="P344" i="9" s="1"/>
  <c r="O343" i="9"/>
  <c r="P343" i="9" s="1"/>
  <c r="O342" i="9"/>
  <c r="P342" i="9" s="1"/>
  <c r="O341" i="9"/>
  <c r="P341" i="9" s="1"/>
  <c r="O340" i="9"/>
  <c r="P340" i="9" s="1"/>
  <c r="O339" i="9"/>
  <c r="P339" i="9" s="1"/>
  <c r="O338" i="9"/>
  <c r="P338" i="9" s="1"/>
  <c r="O337" i="9"/>
  <c r="P337" i="9" s="1"/>
  <c r="O336" i="9"/>
  <c r="P336" i="9" s="1"/>
  <c r="O335" i="9"/>
  <c r="P335" i="9" s="1"/>
  <c r="O334" i="9"/>
  <c r="P334" i="9" s="1"/>
  <c r="O333" i="9"/>
  <c r="P333" i="9" s="1"/>
  <c r="O332" i="9"/>
  <c r="P332" i="9" s="1"/>
  <c r="O331" i="9"/>
  <c r="P331" i="9" s="1"/>
  <c r="O330" i="9"/>
  <c r="P330" i="9" s="1"/>
  <c r="O329" i="9"/>
  <c r="P329" i="9" s="1"/>
  <c r="O328" i="9"/>
  <c r="P328" i="9" s="1"/>
  <c r="O327" i="9"/>
  <c r="P327" i="9" s="1"/>
  <c r="O326" i="9"/>
  <c r="P326" i="9" s="1"/>
  <c r="O325" i="9"/>
  <c r="P325" i="9" s="1"/>
  <c r="O324" i="9"/>
  <c r="P324" i="9" s="1"/>
  <c r="O323" i="9"/>
  <c r="P323" i="9" s="1"/>
  <c r="O322" i="9"/>
  <c r="P322" i="9" s="1"/>
  <c r="O321" i="9"/>
  <c r="P321" i="9" s="1"/>
  <c r="O320" i="9"/>
  <c r="P320" i="9" s="1"/>
  <c r="O319" i="9"/>
  <c r="P319" i="9" s="1"/>
  <c r="O318" i="9"/>
  <c r="P318" i="9" s="1"/>
  <c r="O317" i="9"/>
  <c r="P317" i="9" s="1"/>
  <c r="O316" i="9"/>
  <c r="P316" i="9" s="1"/>
  <c r="O315" i="9"/>
  <c r="P315" i="9" s="1"/>
  <c r="O314" i="9"/>
  <c r="P314" i="9" s="1"/>
  <c r="O313" i="9"/>
  <c r="P313" i="9" s="1"/>
  <c r="O312" i="9"/>
  <c r="P312" i="9" s="1"/>
  <c r="O311" i="9"/>
  <c r="P311" i="9" s="1"/>
  <c r="O310" i="9"/>
  <c r="P310" i="9" s="1"/>
  <c r="O309" i="9"/>
  <c r="P309" i="9" s="1"/>
  <c r="O308" i="9"/>
  <c r="P308" i="9" s="1"/>
  <c r="O307" i="9"/>
  <c r="P307" i="9" s="1"/>
  <c r="O306" i="9"/>
  <c r="P306" i="9" s="1"/>
  <c r="O305" i="9"/>
  <c r="P305" i="9" s="1"/>
  <c r="O304" i="9"/>
  <c r="P304" i="9" s="1"/>
  <c r="O303" i="9"/>
  <c r="P303" i="9" s="1"/>
  <c r="O302" i="9"/>
  <c r="P302" i="9" s="1"/>
  <c r="O301" i="9"/>
  <c r="P301" i="9" s="1"/>
  <c r="O300" i="9"/>
  <c r="P300" i="9" s="1"/>
  <c r="O299" i="9"/>
  <c r="P299" i="9" s="1"/>
  <c r="O298" i="9"/>
  <c r="P298" i="9" s="1"/>
  <c r="O297" i="9"/>
  <c r="P297" i="9" s="1"/>
  <c r="O296" i="9"/>
  <c r="P296" i="9" s="1"/>
  <c r="O295" i="9"/>
  <c r="P295" i="9" s="1"/>
  <c r="O294" i="9"/>
  <c r="P294" i="9" s="1"/>
  <c r="O293" i="9"/>
  <c r="P293" i="9" s="1"/>
  <c r="O292" i="9"/>
  <c r="P292" i="9" s="1"/>
  <c r="O291" i="9"/>
  <c r="P291" i="9" s="1"/>
  <c r="O290" i="9"/>
  <c r="P290" i="9" s="1"/>
  <c r="O289" i="9"/>
  <c r="P289" i="9" s="1"/>
  <c r="O288" i="9"/>
  <c r="P288" i="9" s="1"/>
  <c r="O287" i="9"/>
  <c r="P287" i="9" s="1"/>
  <c r="O286" i="9"/>
  <c r="P286" i="9" s="1"/>
  <c r="O285" i="9"/>
  <c r="P285" i="9" s="1"/>
  <c r="O284" i="9"/>
  <c r="P284" i="9" s="1"/>
  <c r="O283" i="9"/>
  <c r="P283" i="9" s="1"/>
  <c r="O282" i="9"/>
  <c r="P282" i="9" s="1"/>
  <c r="O281" i="9"/>
  <c r="P281" i="9" s="1"/>
  <c r="O280" i="9"/>
  <c r="P280" i="9" s="1"/>
  <c r="O279" i="9"/>
  <c r="P279" i="9" s="1"/>
  <c r="O278" i="9"/>
  <c r="P278" i="9" s="1"/>
  <c r="O277" i="9"/>
  <c r="P277" i="9" s="1"/>
  <c r="O276" i="9"/>
  <c r="P276" i="9" s="1"/>
  <c r="O275" i="9"/>
  <c r="P275" i="9" s="1"/>
  <c r="O274" i="9"/>
  <c r="P274" i="9" s="1"/>
  <c r="O273" i="9"/>
  <c r="P273" i="9" s="1"/>
  <c r="O272" i="9"/>
  <c r="P272" i="9" s="1"/>
  <c r="O271" i="9"/>
  <c r="P271" i="9" s="1"/>
  <c r="O270" i="9"/>
  <c r="P270" i="9" s="1"/>
  <c r="O269" i="9"/>
  <c r="P269" i="9" s="1"/>
  <c r="O268" i="9"/>
  <c r="P268" i="9" s="1"/>
  <c r="O267" i="9"/>
  <c r="P267" i="9" s="1"/>
  <c r="O266" i="9"/>
  <c r="P266" i="9" s="1"/>
  <c r="O265" i="9"/>
  <c r="P265" i="9" s="1"/>
  <c r="O264" i="9"/>
  <c r="P264" i="9" s="1"/>
  <c r="O263" i="9"/>
  <c r="P263" i="9" s="1"/>
  <c r="O262" i="9"/>
  <c r="P262" i="9" s="1"/>
  <c r="O261" i="9"/>
  <c r="P261" i="9" s="1"/>
  <c r="O260" i="9"/>
  <c r="P260" i="9" s="1"/>
  <c r="O259" i="9"/>
  <c r="P259" i="9" s="1"/>
  <c r="O258" i="9"/>
  <c r="P258" i="9" s="1"/>
  <c r="O257" i="9"/>
  <c r="P257" i="9" s="1"/>
  <c r="O256" i="9"/>
  <c r="P256" i="9" s="1"/>
  <c r="O255" i="9"/>
  <c r="P255" i="9" s="1"/>
  <c r="O254" i="9"/>
  <c r="P254" i="9" s="1"/>
  <c r="O253" i="9"/>
  <c r="P253" i="9" s="1"/>
  <c r="O252" i="9"/>
  <c r="P252" i="9" s="1"/>
  <c r="O251" i="9"/>
  <c r="P251" i="9" s="1"/>
  <c r="O250" i="9"/>
  <c r="P250" i="9" s="1"/>
  <c r="O249" i="9"/>
  <c r="P249" i="9" s="1"/>
  <c r="Q417" i="9"/>
  <c r="R416" i="9"/>
  <c r="R415" i="9"/>
  <c r="R414" i="9"/>
  <c r="R413" i="9"/>
  <c r="R412" i="9"/>
  <c r="R411" i="9"/>
  <c r="R410" i="9"/>
  <c r="R409" i="9"/>
  <c r="R408" i="9"/>
  <c r="R407" i="9"/>
  <c r="R406" i="9"/>
  <c r="R405" i="9"/>
  <c r="R404" i="9"/>
  <c r="R403" i="9"/>
  <c r="R402" i="9"/>
  <c r="R401" i="9"/>
  <c r="R400" i="9"/>
  <c r="R399" i="9"/>
  <c r="R398" i="9"/>
  <c r="R397" i="9"/>
  <c r="R396" i="9"/>
  <c r="R395" i="9"/>
  <c r="R394" i="9"/>
  <c r="R393" i="9"/>
  <c r="R392" i="9"/>
  <c r="R391" i="9"/>
  <c r="R390" i="9"/>
  <c r="R389" i="9"/>
  <c r="R388" i="9"/>
  <c r="R387" i="9"/>
  <c r="R386" i="9"/>
  <c r="R385" i="9"/>
  <c r="R384" i="9"/>
  <c r="R383" i="9"/>
  <c r="R382" i="9"/>
  <c r="R381" i="9"/>
  <c r="R380" i="9"/>
  <c r="R379" i="9"/>
  <c r="R378" i="9"/>
  <c r="R377" i="9"/>
  <c r="R376" i="9"/>
  <c r="R375" i="9"/>
  <c r="R374" i="9"/>
  <c r="R373" i="9"/>
  <c r="R372" i="9"/>
  <c r="R371" i="9"/>
  <c r="R370" i="9"/>
  <c r="R369" i="9"/>
  <c r="R368" i="9"/>
  <c r="R367" i="9"/>
  <c r="R366" i="9"/>
  <c r="R365" i="9"/>
  <c r="R364" i="9"/>
  <c r="S363" i="9"/>
  <c r="S362" i="9"/>
  <c r="S361" i="9"/>
  <c r="S360" i="9"/>
  <c r="S359" i="9"/>
  <c r="S358" i="9"/>
  <c r="S357" i="9"/>
  <c r="S356" i="9"/>
  <c r="S355" i="9"/>
  <c r="S354" i="9"/>
  <c r="S353" i="9"/>
  <c r="S352" i="9"/>
  <c r="S351" i="9"/>
  <c r="S350" i="9"/>
  <c r="S349" i="9"/>
  <c r="S348" i="9"/>
  <c r="S347" i="9"/>
  <c r="S346" i="9"/>
  <c r="S345" i="9"/>
  <c r="S344" i="9"/>
  <c r="S343" i="9"/>
  <c r="S342" i="9"/>
  <c r="S341" i="9"/>
  <c r="S340" i="9"/>
  <c r="S339" i="9"/>
  <c r="S338" i="9"/>
  <c r="S337" i="9"/>
  <c r="S336" i="9"/>
  <c r="S335" i="9"/>
  <c r="S334" i="9"/>
  <c r="S333" i="9"/>
  <c r="S332" i="9"/>
  <c r="S331" i="9"/>
  <c r="S330" i="9"/>
  <c r="S329" i="9"/>
  <c r="S328" i="9"/>
  <c r="S327" i="9"/>
  <c r="S326" i="9"/>
  <c r="S325" i="9"/>
  <c r="S324" i="9"/>
  <c r="S323" i="9"/>
  <c r="S322" i="9"/>
  <c r="S321" i="9"/>
  <c r="S320" i="9"/>
  <c r="S319" i="9"/>
  <c r="S318" i="9"/>
  <c r="S317" i="9"/>
  <c r="S316" i="9"/>
  <c r="S315" i="9"/>
  <c r="S314" i="9"/>
  <c r="S313" i="9"/>
  <c r="S312" i="9"/>
  <c r="S311" i="9"/>
  <c r="S310" i="9"/>
  <c r="S309" i="9"/>
  <c r="S308" i="9"/>
  <c r="S307" i="9"/>
  <c r="S306" i="9"/>
  <c r="S305" i="9"/>
  <c r="S304" i="9"/>
  <c r="S303" i="9"/>
  <c r="S302" i="9"/>
  <c r="S301" i="9"/>
  <c r="S300" i="9"/>
  <c r="S299" i="9"/>
  <c r="S298" i="9"/>
  <c r="S297" i="9"/>
  <c r="S296" i="9"/>
  <c r="S295" i="9"/>
  <c r="S294" i="9"/>
  <c r="S293" i="9"/>
  <c r="S292" i="9"/>
  <c r="S291" i="9"/>
  <c r="S290" i="9"/>
  <c r="S289" i="9"/>
  <c r="S288" i="9"/>
  <c r="S287" i="9"/>
  <c r="S286" i="9"/>
  <c r="S285" i="9"/>
  <c r="S284" i="9"/>
  <c r="S283" i="9"/>
  <c r="S282" i="9"/>
  <c r="S281" i="9"/>
  <c r="S280" i="9"/>
  <c r="S279" i="9"/>
  <c r="S278" i="9"/>
  <c r="S277" i="9"/>
  <c r="S276" i="9"/>
  <c r="S275" i="9"/>
  <c r="S274" i="9"/>
  <c r="S273" i="9"/>
  <c r="S272" i="9"/>
  <c r="S271" i="9"/>
  <c r="S270" i="9"/>
  <c r="S269" i="9"/>
  <c r="S268" i="9"/>
  <c r="S267" i="9"/>
  <c r="S266" i="9"/>
  <c r="S265" i="9"/>
  <c r="S264" i="9"/>
  <c r="S263" i="9"/>
  <c r="S262" i="9"/>
  <c r="S261" i="9"/>
  <c r="S260" i="9"/>
  <c r="S259" i="9"/>
  <c r="S258" i="9"/>
  <c r="S257" i="9"/>
  <c r="S256" i="9"/>
  <c r="S255" i="9"/>
  <c r="S254" i="9"/>
  <c r="S253" i="9"/>
  <c r="S252" i="9"/>
  <c r="S251" i="9"/>
  <c r="S250" i="9"/>
  <c r="S249" i="9"/>
  <c r="S248" i="9"/>
  <c r="S247" i="9"/>
  <c r="Q246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O247" i="9"/>
  <c r="P247" i="9" s="1"/>
  <c r="O246" i="9"/>
  <c r="P246" i="9" s="1"/>
  <c r="S245" i="9"/>
  <c r="Q244" i="9"/>
  <c r="Q243" i="9"/>
  <c r="Q242" i="9"/>
  <c r="Q241" i="9"/>
  <c r="Q240" i="9"/>
  <c r="Q239" i="9"/>
  <c r="Q238" i="9"/>
  <c r="Q237" i="9"/>
  <c r="Q236" i="9"/>
  <c r="Q235" i="9"/>
  <c r="Q234" i="9"/>
  <c r="Q233" i="9"/>
  <c r="Q232" i="9"/>
  <c r="Q231" i="9"/>
  <c r="Q230" i="9"/>
  <c r="Q229" i="9"/>
  <c r="Q228" i="9"/>
  <c r="Q227" i="9"/>
  <c r="Q226" i="9"/>
  <c r="Q225" i="9"/>
  <c r="Q224" i="9"/>
  <c r="Q223" i="9"/>
  <c r="Q222" i="9"/>
  <c r="Q221" i="9"/>
  <c r="Q220" i="9"/>
  <c r="Q219" i="9"/>
  <c r="Q218" i="9"/>
  <c r="Q217" i="9"/>
  <c r="Q216" i="9"/>
  <c r="Q215" i="9"/>
  <c r="Q214" i="9"/>
  <c r="Q213" i="9"/>
  <c r="Q212" i="9"/>
  <c r="Q211" i="9"/>
  <c r="Q210" i="9"/>
  <c r="Q209" i="9"/>
  <c r="Q208" i="9"/>
  <c r="Q207" i="9"/>
  <c r="Q206" i="9"/>
  <c r="Q205" i="9"/>
  <c r="Q204" i="9"/>
  <c r="Q203" i="9"/>
  <c r="Q202" i="9"/>
  <c r="Q201" i="9"/>
  <c r="Q200" i="9"/>
  <c r="Q199" i="9"/>
  <c r="Q198" i="9"/>
  <c r="Q197" i="9"/>
  <c r="Q196" i="9"/>
  <c r="Q195" i="9"/>
  <c r="Q194" i="9"/>
  <c r="Q193" i="9"/>
  <c r="Q192" i="9"/>
  <c r="Q191" i="9"/>
  <c r="Q190" i="9"/>
  <c r="Q189" i="9"/>
  <c r="Q188" i="9"/>
  <c r="Q187" i="9"/>
  <c r="Q186" i="9"/>
  <c r="Q185" i="9"/>
  <c r="Q184" i="9"/>
  <c r="Q183" i="9"/>
  <c r="Q182" i="9"/>
  <c r="Q181" i="9"/>
  <c r="Q180" i="9"/>
  <c r="Q179" i="9"/>
  <c r="Q178" i="9"/>
  <c r="Q177" i="9"/>
  <c r="Q176" i="9"/>
  <c r="Q175" i="9"/>
  <c r="Q174" i="9"/>
  <c r="Q173" i="9"/>
  <c r="Q172" i="9"/>
  <c r="Q171" i="9"/>
  <c r="Q170" i="9"/>
  <c r="Q169" i="9"/>
  <c r="Q168" i="9"/>
  <c r="Q167" i="9"/>
  <c r="Q166" i="9"/>
  <c r="Q165" i="9"/>
  <c r="Q164" i="9"/>
  <c r="Q163" i="9"/>
  <c r="Q162" i="9"/>
  <c r="Q161" i="9"/>
  <c r="Q160" i="9"/>
  <c r="Q159" i="9"/>
  <c r="Q158" i="9"/>
  <c r="Q157" i="9"/>
  <c r="Q156" i="9"/>
  <c r="Q155" i="9"/>
  <c r="Q154" i="9"/>
  <c r="Q153" i="9"/>
  <c r="Q152" i="9"/>
  <c r="Q151" i="9"/>
  <c r="Q150" i="9"/>
  <c r="Q149" i="9"/>
  <c r="Q148" i="9"/>
  <c r="Q147" i="9"/>
  <c r="Q146" i="9"/>
  <c r="Q145" i="9"/>
  <c r="Q144" i="9"/>
  <c r="Q143" i="9"/>
  <c r="Q142" i="9"/>
  <c r="Q141" i="9"/>
  <c r="Q140" i="9"/>
  <c r="Q139" i="9"/>
  <c r="Q138" i="9"/>
  <c r="Q137" i="9"/>
  <c r="Q136" i="9"/>
  <c r="Q135" i="9"/>
  <c r="Q134" i="9"/>
  <c r="Q133" i="9"/>
  <c r="Q132" i="9"/>
  <c r="Q131" i="9"/>
  <c r="Q130" i="9"/>
  <c r="Q129" i="9"/>
  <c r="Q128" i="9"/>
  <c r="Q127" i="9"/>
  <c r="Q126" i="9"/>
  <c r="Q125" i="9"/>
  <c r="Q124" i="9"/>
  <c r="Q123" i="9"/>
  <c r="Q122" i="9"/>
  <c r="Q121" i="9"/>
  <c r="Q120" i="9"/>
  <c r="Q119" i="9"/>
  <c r="Q118" i="9"/>
  <c r="Q117" i="9"/>
  <c r="Q116" i="9"/>
  <c r="Q115" i="9"/>
  <c r="Q114" i="9"/>
  <c r="Q113" i="9"/>
  <c r="Q112" i="9"/>
  <c r="Q111" i="9"/>
  <c r="Q110" i="9"/>
  <c r="Q109" i="9"/>
  <c r="Q108" i="9"/>
  <c r="Q107" i="9"/>
  <c r="Q106" i="9"/>
  <c r="Q105" i="9"/>
  <c r="Q104" i="9"/>
  <c r="Q103" i="9"/>
  <c r="Q102" i="9"/>
  <c r="Q101" i="9"/>
  <c r="Q100" i="9"/>
  <c r="Q99" i="9"/>
  <c r="Q98" i="9"/>
  <c r="Q97" i="9"/>
  <c r="Q96" i="9"/>
  <c r="Q95" i="9"/>
  <c r="Q94" i="9"/>
  <c r="Q93" i="9"/>
  <c r="Q92" i="9"/>
  <c r="Q91" i="9"/>
  <c r="Q90" i="9"/>
  <c r="Q89" i="9"/>
  <c r="Q88" i="9"/>
  <c r="Q87" i="9"/>
  <c r="Q86" i="9"/>
  <c r="Q85" i="9"/>
  <c r="Q84" i="9"/>
  <c r="Q83" i="9"/>
  <c r="Q82" i="9"/>
  <c r="Q81" i="9"/>
  <c r="Q80" i="9"/>
  <c r="Q79" i="9"/>
  <c r="Q78" i="9"/>
  <c r="Q77" i="9"/>
  <c r="Q245" i="9"/>
  <c r="O244" i="9"/>
  <c r="P244" i="9" s="1"/>
  <c r="O243" i="9"/>
  <c r="P243" i="9" s="1"/>
  <c r="O242" i="9"/>
  <c r="P242" i="9" s="1"/>
  <c r="O241" i="9"/>
  <c r="P241" i="9" s="1"/>
  <c r="O240" i="9"/>
  <c r="P240" i="9" s="1"/>
  <c r="O239" i="9"/>
  <c r="P239" i="9" s="1"/>
  <c r="O238" i="9"/>
  <c r="P238" i="9" s="1"/>
  <c r="O237" i="9"/>
  <c r="P237" i="9" s="1"/>
  <c r="O236" i="9"/>
  <c r="P236" i="9" s="1"/>
  <c r="O235" i="9"/>
  <c r="P235" i="9" s="1"/>
  <c r="O234" i="9"/>
  <c r="P234" i="9" s="1"/>
  <c r="O233" i="9"/>
  <c r="P233" i="9" s="1"/>
  <c r="O232" i="9"/>
  <c r="P232" i="9" s="1"/>
  <c r="O231" i="9"/>
  <c r="P231" i="9" s="1"/>
  <c r="O230" i="9"/>
  <c r="P230" i="9" s="1"/>
  <c r="O229" i="9"/>
  <c r="P229" i="9" s="1"/>
  <c r="O228" i="9"/>
  <c r="P228" i="9" s="1"/>
  <c r="O227" i="9"/>
  <c r="P227" i="9" s="1"/>
  <c r="O226" i="9"/>
  <c r="P226" i="9" s="1"/>
  <c r="O225" i="9"/>
  <c r="P225" i="9" s="1"/>
  <c r="O224" i="9"/>
  <c r="P224" i="9" s="1"/>
  <c r="O223" i="9"/>
  <c r="P223" i="9" s="1"/>
  <c r="O222" i="9"/>
  <c r="P222" i="9" s="1"/>
  <c r="O221" i="9"/>
  <c r="P221" i="9" s="1"/>
  <c r="O220" i="9"/>
  <c r="P220" i="9" s="1"/>
  <c r="O219" i="9"/>
  <c r="P219" i="9" s="1"/>
  <c r="O218" i="9"/>
  <c r="P218" i="9" s="1"/>
  <c r="O217" i="9"/>
  <c r="P217" i="9" s="1"/>
  <c r="O216" i="9"/>
  <c r="P216" i="9" s="1"/>
  <c r="O215" i="9"/>
  <c r="P215" i="9" s="1"/>
  <c r="O214" i="9"/>
  <c r="P214" i="9" s="1"/>
  <c r="O213" i="9"/>
  <c r="P213" i="9" s="1"/>
  <c r="O212" i="9"/>
  <c r="P212" i="9" s="1"/>
  <c r="O211" i="9"/>
  <c r="P211" i="9" s="1"/>
  <c r="O210" i="9"/>
  <c r="P210" i="9" s="1"/>
  <c r="O209" i="9"/>
  <c r="P209" i="9" s="1"/>
  <c r="O208" i="9"/>
  <c r="P208" i="9" s="1"/>
  <c r="O207" i="9"/>
  <c r="P207" i="9" s="1"/>
  <c r="O206" i="9"/>
  <c r="P206" i="9" s="1"/>
  <c r="O205" i="9"/>
  <c r="P205" i="9" s="1"/>
  <c r="O204" i="9"/>
  <c r="P204" i="9" s="1"/>
  <c r="O203" i="9"/>
  <c r="P203" i="9" s="1"/>
  <c r="O202" i="9"/>
  <c r="P202" i="9" s="1"/>
  <c r="O201" i="9"/>
  <c r="P201" i="9" s="1"/>
  <c r="O200" i="9"/>
  <c r="P200" i="9" s="1"/>
  <c r="O199" i="9"/>
  <c r="P199" i="9" s="1"/>
  <c r="O198" i="9"/>
  <c r="P198" i="9" s="1"/>
  <c r="O197" i="9"/>
  <c r="P197" i="9" s="1"/>
  <c r="O196" i="9"/>
  <c r="P196" i="9" s="1"/>
  <c r="O195" i="9"/>
  <c r="P195" i="9" s="1"/>
  <c r="O194" i="9"/>
  <c r="P194" i="9" s="1"/>
  <c r="O193" i="9"/>
  <c r="P193" i="9" s="1"/>
  <c r="O192" i="9"/>
  <c r="P192" i="9" s="1"/>
  <c r="O191" i="9"/>
  <c r="P191" i="9" s="1"/>
  <c r="O190" i="9"/>
  <c r="P190" i="9" s="1"/>
  <c r="O189" i="9"/>
  <c r="P189" i="9" s="1"/>
  <c r="O188" i="9"/>
  <c r="P188" i="9" s="1"/>
  <c r="O187" i="9"/>
  <c r="P187" i="9" s="1"/>
  <c r="O186" i="9"/>
  <c r="P186" i="9" s="1"/>
  <c r="O185" i="9"/>
  <c r="P185" i="9" s="1"/>
  <c r="O184" i="9"/>
  <c r="P184" i="9" s="1"/>
  <c r="O183" i="9"/>
  <c r="P183" i="9" s="1"/>
  <c r="O182" i="9"/>
  <c r="P182" i="9" s="1"/>
  <c r="O181" i="9"/>
  <c r="P181" i="9" s="1"/>
  <c r="O180" i="9"/>
  <c r="P180" i="9" s="1"/>
  <c r="O179" i="9"/>
  <c r="P179" i="9" s="1"/>
  <c r="O178" i="9"/>
  <c r="P178" i="9" s="1"/>
  <c r="O177" i="9"/>
  <c r="P177" i="9" s="1"/>
  <c r="O176" i="9"/>
  <c r="P176" i="9" s="1"/>
  <c r="O175" i="9"/>
  <c r="P175" i="9" s="1"/>
  <c r="O174" i="9"/>
  <c r="P174" i="9" s="1"/>
  <c r="O173" i="9"/>
  <c r="P173" i="9" s="1"/>
  <c r="O172" i="9"/>
  <c r="P172" i="9" s="1"/>
  <c r="O171" i="9"/>
  <c r="P171" i="9" s="1"/>
  <c r="O170" i="9"/>
  <c r="P170" i="9" s="1"/>
  <c r="O169" i="9"/>
  <c r="P169" i="9" s="1"/>
  <c r="O168" i="9"/>
  <c r="P168" i="9" s="1"/>
  <c r="O167" i="9"/>
  <c r="P167" i="9" s="1"/>
  <c r="O166" i="9"/>
  <c r="P166" i="9" s="1"/>
  <c r="O165" i="9"/>
  <c r="P165" i="9" s="1"/>
  <c r="O164" i="9"/>
  <c r="P164" i="9" s="1"/>
  <c r="O163" i="9"/>
  <c r="P163" i="9" s="1"/>
  <c r="O162" i="9"/>
  <c r="P162" i="9" s="1"/>
  <c r="O161" i="9"/>
  <c r="P161" i="9" s="1"/>
  <c r="O160" i="9"/>
  <c r="P160" i="9" s="1"/>
  <c r="O159" i="9"/>
  <c r="P159" i="9" s="1"/>
  <c r="O158" i="9"/>
  <c r="P158" i="9" s="1"/>
  <c r="O157" i="9"/>
  <c r="P157" i="9" s="1"/>
  <c r="O156" i="9"/>
  <c r="P156" i="9" s="1"/>
  <c r="O155" i="9"/>
  <c r="P155" i="9" s="1"/>
  <c r="O154" i="9"/>
  <c r="P154" i="9" s="1"/>
  <c r="O153" i="9"/>
  <c r="P153" i="9" s="1"/>
  <c r="O152" i="9"/>
  <c r="P152" i="9" s="1"/>
  <c r="O151" i="9"/>
  <c r="P151" i="9" s="1"/>
  <c r="O150" i="9"/>
  <c r="P150" i="9" s="1"/>
  <c r="O149" i="9"/>
  <c r="P149" i="9" s="1"/>
  <c r="O148" i="9"/>
  <c r="P148" i="9" s="1"/>
  <c r="O147" i="9"/>
  <c r="P147" i="9" s="1"/>
  <c r="O146" i="9"/>
  <c r="P146" i="9" s="1"/>
  <c r="O145" i="9"/>
  <c r="P145" i="9" s="1"/>
  <c r="O144" i="9"/>
  <c r="P144" i="9" s="1"/>
  <c r="O143" i="9"/>
  <c r="P143" i="9" s="1"/>
  <c r="O142" i="9"/>
  <c r="P142" i="9" s="1"/>
  <c r="O141" i="9"/>
  <c r="P141" i="9" s="1"/>
  <c r="O140" i="9"/>
  <c r="P140" i="9" s="1"/>
  <c r="O139" i="9"/>
  <c r="P139" i="9" s="1"/>
  <c r="O138" i="9"/>
  <c r="P138" i="9" s="1"/>
  <c r="O137" i="9"/>
  <c r="P137" i="9" s="1"/>
  <c r="O136" i="9"/>
  <c r="P136" i="9" s="1"/>
  <c r="O135" i="9"/>
  <c r="P135" i="9" s="1"/>
  <c r="O134" i="9"/>
  <c r="P134" i="9" s="1"/>
  <c r="O133" i="9"/>
  <c r="P133" i="9" s="1"/>
  <c r="O132" i="9"/>
  <c r="P132" i="9" s="1"/>
  <c r="O131" i="9"/>
  <c r="P131" i="9" s="1"/>
  <c r="O130" i="9"/>
  <c r="P130" i="9" s="1"/>
  <c r="O129" i="9"/>
  <c r="P129" i="9" s="1"/>
  <c r="O128" i="9"/>
  <c r="P128" i="9" s="1"/>
  <c r="O127" i="9"/>
  <c r="P127" i="9" s="1"/>
  <c r="O126" i="9"/>
  <c r="P126" i="9" s="1"/>
  <c r="O125" i="9"/>
  <c r="P125" i="9" s="1"/>
  <c r="O124" i="9"/>
  <c r="P124" i="9" s="1"/>
  <c r="O123" i="9"/>
  <c r="P123" i="9" s="1"/>
  <c r="O122" i="9"/>
  <c r="P122" i="9" s="1"/>
  <c r="O121" i="9"/>
  <c r="P121" i="9" s="1"/>
  <c r="O120" i="9"/>
  <c r="P120" i="9" s="1"/>
  <c r="O119" i="9"/>
  <c r="P119" i="9" s="1"/>
  <c r="O118" i="9"/>
  <c r="P118" i="9" s="1"/>
  <c r="O117" i="9"/>
  <c r="P117" i="9" s="1"/>
  <c r="O116" i="9"/>
  <c r="P116" i="9" s="1"/>
  <c r="O115" i="9"/>
  <c r="P115" i="9" s="1"/>
  <c r="O114" i="9"/>
  <c r="P114" i="9" s="1"/>
  <c r="O113" i="9"/>
  <c r="P113" i="9" s="1"/>
  <c r="O112" i="9"/>
  <c r="P112" i="9" s="1"/>
  <c r="O111" i="9"/>
  <c r="P111" i="9" s="1"/>
  <c r="O110" i="9"/>
  <c r="P110" i="9" s="1"/>
  <c r="O109" i="9"/>
  <c r="P109" i="9" s="1"/>
  <c r="O108" i="9"/>
  <c r="P108" i="9" s="1"/>
  <c r="O107" i="9"/>
  <c r="P107" i="9" s="1"/>
  <c r="O106" i="9"/>
  <c r="P106" i="9" s="1"/>
  <c r="O105" i="9"/>
  <c r="P105" i="9" s="1"/>
  <c r="O104" i="9"/>
  <c r="P104" i="9" s="1"/>
  <c r="O103" i="9"/>
  <c r="P103" i="9" s="1"/>
  <c r="O102" i="9"/>
  <c r="P102" i="9" s="1"/>
  <c r="O101" i="9"/>
  <c r="P101" i="9" s="1"/>
  <c r="O100" i="9"/>
  <c r="P100" i="9" s="1"/>
  <c r="O99" i="9"/>
  <c r="P99" i="9" s="1"/>
  <c r="O98" i="9"/>
  <c r="P98" i="9" s="1"/>
  <c r="O97" i="9"/>
  <c r="P97" i="9" s="1"/>
  <c r="O96" i="9"/>
  <c r="P96" i="9" s="1"/>
  <c r="O95" i="9"/>
  <c r="P95" i="9" s="1"/>
  <c r="O94" i="9"/>
  <c r="P94" i="9" s="1"/>
  <c r="O93" i="9"/>
  <c r="P93" i="9" s="1"/>
  <c r="O92" i="9"/>
  <c r="P92" i="9" s="1"/>
  <c r="O91" i="9"/>
  <c r="P91" i="9" s="1"/>
  <c r="O90" i="9"/>
  <c r="P90" i="9" s="1"/>
  <c r="O89" i="9"/>
  <c r="P89" i="9" s="1"/>
  <c r="O88" i="9"/>
  <c r="P88" i="9" s="1"/>
  <c r="O87" i="9"/>
  <c r="P87" i="9" s="1"/>
  <c r="O86" i="9"/>
  <c r="P86" i="9" s="1"/>
  <c r="O85" i="9"/>
  <c r="P85" i="9" s="1"/>
  <c r="O84" i="9"/>
  <c r="P84" i="9" s="1"/>
  <c r="O83" i="9"/>
  <c r="P83" i="9" s="1"/>
  <c r="O82" i="9"/>
  <c r="P82" i="9" s="1"/>
  <c r="O81" i="9"/>
  <c r="P81" i="9" s="1"/>
  <c r="O80" i="9"/>
  <c r="P80" i="9" s="1"/>
  <c r="O79" i="9"/>
  <c r="P79" i="9" s="1"/>
  <c r="O78" i="9"/>
  <c r="P78" i="9" s="1"/>
  <c r="O77" i="9"/>
  <c r="P77" i="9" s="1"/>
  <c r="O248" i="9"/>
  <c r="P248" i="9" s="1"/>
  <c r="S246" i="9"/>
  <c r="O245" i="9"/>
  <c r="P245" i="9" s="1"/>
  <c r="S244" i="9"/>
  <c r="S243" i="9"/>
  <c r="S242" i="9"/>
  <c r="S241" i="9"/>
  <c r="S240" i="9"/>
  <c r="S239" i="9"/>
  <c r="S238" i="9"/>
  <c r="S237" i="9"/>
  <c r="S236" i="9"/>
  <c r="S235" i="9"/>
  <c r="S234" i="9"/>
  <c r="S233" i="9"/>
  <c r="S232" i="9"/>
  <c r="S231" i="9"/>
  <c r="S230" i="9"/>
  <c r="S229" i="9"/>
  <c r="S228" i="9"/>
  <c r="S227" i="9"/>
  <c r="S226" i="9"/>
  <c r="S225" i="9"/>
  <c r="S224" i="9"/>
  <c r="S223" i="9"/>
  <c r="S222" i="9"/>
  <c r="S221" i="9"/>
  <c r="S220" i="9"/>
  <c r="S219" i="9"/>
  <c r="S218" i="9"/>
  <c r="S217" i="9"/>
  <c r="S216" i="9"/>
  <c r="S215" i="9"/>
  <c r="S214" i="9"/>
  <c r="S213" i="9"/>
  <c r="S212" i="9"/>
  <c r="S211" i="9"/>
  <c r="S210" i="9"/>
  <c r="S209" i="9"/>
  <c r="S208" i="9"/>
  <c r="S207" i="9"/>
  <c r="S206" i="9"/>
  <c r="S205" i="9"/>
  <c r="S204" i="9"/>
  <c r="S203" i="9"/>
  <c r="S202" i="9"/>
  <c r="S201" i="9"/>
  <c r="S200" i="9"/>
  <c r="S199" i="9"/>
  <c r="S198" i="9"/>
  <c r="S197" i="9"/>
  <c r="S196" i="9"/>
  <c r="S195" i="9"/>
  <c r="S194" i="9"/>
  <c r="S193" i="9"/>
  <c r="S192" i="9"/>
  <c r="S191" i="9"/>
  <c r="S190" i="9"/>
  <c r="S189" i="9"/>
  <c r="S188" i="9"/>
  <c r="S187" i="9"/>
  <c r="S186" i="9"/>
  <c r="S185" i="9"/>
  <c r="S184" i="9"/>
  <c r="S183" i="9"/>
  <c r="S182" i="9"/>
  <c r="S181" i="9"/>
  <c r="S180" i="9"/>
  <c r="S179" i="9"/>
  <c r="S178" i="9"/>
  <c r="S177" i="9"/>
  <c r="S176" i="9"/>
  <c r="S175" i="9"/>
  <c r="S174" i="9"/>
  <c r="S173" i="9"/>
  <c r="S172" i="9"/>
  <c r="S171" i="9"/>
  <c r="S170" i="9"/>
  <c r="S169" i="9"/>
  <c r="S168" i="9"/>
  <c r="S167" i="9"/>
  <c r="S166" i="9"/>
  <c r="S165" i="9"/>
  <c r="S164" i="9"/>
  <c r="S163" i="9"/>
  <c r="S162" i="9"/>
  <c r="S161" i="9"/>
  <c r="S160" i="9"/>
  <c r="S159" i="9"/>
  <c r="S158" i="9"/>
  <c r="S157" i="9"/>
  <c r="S156" i="9"/>
  <c r="S155" i="9"/>
  <c r="S154" i="9"/>
  <c r="S153" i="9"/>
  <c r="S152" i="9"/>
  <c r="S151" i="9"/>
  <c r="S150" i="9"/>
  <c r="S149" i="9"/>
  <c r="S148" i="9"/>
  <c r="S147" i="9"/>
  <c r="S146" i="9"/>
  <c r="S145" i="9"/>
  <c r="S144" i="9"/>
  <c r="S143" i="9"/>
  <c r="S142" i="9"/>
  <c r="S141" i="9"/>
  <c r="S140" i="9"/>
  <c r="S139" i="9"/>
  <c r="S138" i="9"/>
  <c r="S137" i="9"/>
  <c r="S136" i="9"/>
  <c r="S135" i="9"/>
  <c r="S134" i="9"/>
  <c r="S133" i="9"/>
  <c r="S132" i="9"/>
  <c r="S131" i="9"/>
  <c r="S130" i="9"/>
  <c r="S129" i="9"/>
  <c r="S128" i="9"/>
  <c r="S127" i="9"/>
  <c r="S125" i="9"/>
  <c r="S123" i="9"/>
  <c r="S121" i="9"/>
  <c r="S119" i="9"/>
  <c r="S117" i="9"/>
  <c r="S115" i="9"/>
  <c r="S113" i="9"/>
  <c r="S111" i="9"/>
  <c r="S109" i="9"/>
  <c r="S107" i="9"/>
  <c r="S105" i="9"/>
  <c r="S103" i="9"/>
  <c r="S101" i="9"/>
  <c r="S99" i="9"/>
  <c r="S97" i="9"/>
  <c r="S95" i="9"/>
  <c r="S93" i="9"/>
  <c r="S91" i="9"/>
  <c r="S89" i="9"/>
  <c r="S87" i="9"/>
  <c r="S85" i="9"/>
  <c r="S83" i="9"/>
  <c r="S81" i="9"/>
  <c r="S79" i="9"/>
  <c r="O76" i="9"/>
  <c r="P76" i="9" s="1"/>
  <c r="O75" i="9"/>
  <c r="P75" i="9" s="1"/>
  <c r="O74" i="9"/>
  <c r="P74" i="9" s="1"/>
  <c r="O73" i="9"/>
  <c r="P73" i="9" s="1"/>
  <c r="O72" i="9"/>
  <c r="P72" i="9" s="1"/>
  <c r="O71" i="9"/>
  <c r="P71" i="9" s="1"/>
  <c r="O70" i="9"/>
  <c r="P70" i="9" s="1"/>
  <c r="O69" i="9"/>
  <c r="P69" i="9" s="1"/>
  <c r="O68" i="9"/>
  <c r="P68" i="9" s="1"/>
  <c r="O67" i="9"/>
  <c r="P67" i="9" s="1"/>
  <c r="O66" i="9"/>
  <c r="P66" i="9" s="1"/>
  <c r="O65" i="9"/>
  <c r="P65" i="9" s="1"/>
  <c r="O64" i="9"/>
  <c r="P64" i="9" s="1"/>
  <c r="O63" i="9"/>
  <c r="P63" i="9" s="1"/>
  <c r="O62" i="9"/>
  <c r="P62" i="9" s="1"/>
  <c r="O61" i="9"/>
  <c r="P61" i="9" s="1"/>
  <c r="O60" i="9"/>
  <c r="P60" i="9" s="1"/>
  <c r="O59" i="9"/>
  <c r="P59" i="9" s="1"/>
  <c r="O58" i="9"/>
  <c r="P58" i="9" s="1"/>
  <c r="O57" i="9"/>
  <c r="P57" i="9" s="1"/>
  <c r="O56" i="9"/>
  <c r="P56" i="9" s="1"/>
  <c r="O55" i="9"/>
  <c r="P55" i="9" s="1"/>
  <c r="O54" i="9"/>
  <c r="P54" i="9" s="1"/>
  <c r="O53" i="9"/>
  <c r="P53" i="9" s="1"/>
  <c r="O52" i="9"/>
  <c r="P52" i="9" s="1"/>
  <c r="O51" i="9"/>
  <c r="P51" i="9" s="1"/>
  <c r="O50" i="9"/>
  <c r="P50" i="9" s="1"/>
  <c r="O49" i="9"/>
  <c r="P49" i="9" s="1"/>
  <c r="O48" i="9"/>
  <c r="P48" i="9" s="1"/>
  <c r="O47" i="9"/>
  <c r="P47" i="9" s="1"/>
  <c r="O46" i="9"/>
  <c r="P46" i="9" s="1"/>
  <c r="O45" i="9"/>
  <c r="P45" i="9" s="1"/>
  <c r="O44" i="9"/>
  <c r="P44" i="9" s="1"/>
  <c r="O43" i="9"/>
  <c r="P43" i="9" s="1"/>
  <c r="O42" i="9"/>
  <c r="P42" i="9" s="1"/>
  <c r="O41" i="9"/>
  <c r="P41" i="9" s="1"/>
  <c r="O40" i="9"/>
  <c r="P40" i="9" s="1"/>
  <c r="O39" i="9"/>
  <c r="P39" i="9" s="1"/>
  <c r="O38" i="9"/>
  <c r="P38" i="9" s="1"/>
  <c r="O37" i="9"/>
  <c r="P37" i="9" s="1"/>
  <c r="O36" i="9"/>
  <c r="P36" i="9" s="1"/>
  <c r="O35" i="9"/>
  <c r="P35" i="9" s="1"/>
  <c r="O34" i="9"/>
  <c r="P34" i="9" s="1"/>
  <c r="O33" i="9"/>
  <c r="P33" i="9" s="1"/>
  <c r="O32" i="9"/>
  <c r="P32" i="9" s="1"/>
  <c r="O31" i="9"/>
  <c r="P31" i="9" s="1"/>
  <c r="O30" i="9"/>
  <c r="P30" i="9" s="1"/>
  <c r="O29" i="9"/>
  <c r="P29" i="9" s="1"/>
  <c r="O28" i="9"/>
  <c r="P28" i="9" s="1"/>
  <c r="O27" i="9"/>
  <c r="P27" i="9" s="1"/>
  <c r="O26" i="9"/>
  <c r="P26" i="9" s="1"/>
  <c r="O25" i="9"/>
  <c r="P25" i="9" s="1"/>
  <c r="O24" i="9"/>
  <c r="P24" i="9" s="1"/>
  <c r="O23" i="9"/>
  <c r="P23" i="9" s="1"/>
  <c r="O22" i="9"/>
  <c r="P22" i="9" s="1"/>
  <c r="O21" i="9"/>
  <c r="P21" i="9" s="1"/>
  <c r="O20" i="9"/>
  <c r="P20" i="9" s="1"/>
  <c r="O19" i="9"/>
  <c r="P19" i="9" s="1"/>
  <c r="O18" i="9"/>
  <c r="P18" i="9" s="1"/>
  <c r="Q16" i="9"/>
  <c r="Q15" i="9"/>
  <c r="Q14" i="9"/>
  <c r="S77" i="9"/>
  <c r="S76" i="9"/>
  <c r="S75" i="9"/>
  <c r="S74" i="9"/>
  <c r="S73" i="9"/>
  <c r="S72" i="9"/>
  <c r="S71" i="9"/>
  <c r="S70" i="9"/>
  <c r="S69" i="9"/>
  <c r="S68" i="9"/>
  <c r="S67" i="9"/>
  <c r="S66" i="9"/>
  <c r="S65" i="9"/>
  <c r="S64" i="9"/>
  <c r="S63" i="9"/>
  <c r="S62" i="9"/>
  <c r="S61" i="9"/>
  <c r="S60" i="9"/>
  <c r="S59" i="9"/>
  <c r="S58" i="9"/>
  <c r="S57" i="9"/>
  <c r="S56" i="9"/>
  <c r="S55" i="9"/>
  <c r="S54" i="9"/>
  <c r="S53" i="9"/>
  <c r="S52" i="9"/>
  <c r="S51" i="9"/>
  <c r="S50" i="9"/>
  <c r="S49" i="9"/>
  <c r="S48" i="9"/>
  <c r="S47" i="9"/>
  <c r="S46" i="9"/>
  <c r="S45" i="9"/>
  <c r="S44" i="9"/>
  <c r="S43" i="9"/>
  <c r="S42" i="9"/>
  <c r="S41" i="9"/>
  <c r="S40" i="9"/>
  <c r="S39" i="9"/>
  <c r="S38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O17" i="9"/>
  <c r="P17" i="9" s="1"/>
  <c r="O16" i="9"/>
  <c r="P16" i="9" s="1"/>
  <c r="O15" i="9"/>
  <c r="P15" i="9" s="1"/>
  <c r="S126" i="9"/>
  <c r="S124" i="9"/>
  <c r="S122" i="9"/>
  <c r="S120" i="9"/>
  <c r="S118" i="9"/>
  <c r="S116" i="9"/>
  <c r="S114" i="9"/>
  <c r="S112" i="9"/>
  <c r="S110" i="9"/>
  <c r="S108" i="9"/>
  <c r="S106" i="9"/>
  <c r="S104" i="9"/>
  <c r="S102" i="9"/>
  <c r="S100" i="9"/>
  <c r="S98" i="9"/>
  <c r="S96" i="9"/>
  <c r="S94" i="9"/>
  <c r="S92" i="9"/>
  <c r="S90" i="9"/>
  <c r="S88" i="9"/>
  <c r="S86" i="9"/>
  <c r="S84" i="9"/>
  <c r="S82" i="9"/>
  <c r="S80" i="9"/>
  <c r="S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S16" i="9"/>
  <c r="S15" i="9"/>
  <c r="Q76" i="9"/>
  <c r="Q75" i="9"/>
  <c r="Q74" i="9"/>
  <c r="Q73" i="9"/>
  <c r="Q72" i="9"/>
  <c r="Q71" i="9"/>
  <c r="Q70" i="9"/>
  <c r="Q69" i="9"/>
  <c r="Q68" i="9"/>
  <c r="Q67" i="9"/>
  <c r="Q66" i="9"/>
  <c r="Q65" i="9"/>
  <c r="Q64" i="9"/>
  <c r="Q63" i="9"/>
  <c r="Q62" i="9"/>
  <c r="Q61" i="9"/>
  <c r="Q60" i="9"/>
  <c r="Q59" i="9"/>
  <c r="Q58" i="9"/>
  <c r="Q57" i="9"/>
  <c r="Q56" i="9"/>
  <c r="Q55" i="9"/>
  <c r="Q54" i="9"/>
  <c r="Q53" i="9"/>
  <c r="Q52" i="9"/>
  <c r="Q51" i="9"/>
  <c r="Q50" i="9"/>
  <c r="Q49" i="9"/>
  <c r="Q48" i="9"/>
  <c r="Q47" i="9"/>
  <c r="Q46" i="9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R16" i="9"/>
  <c r="R15" i="9"/>
  <c r="R14" i="9"/>
  <c r="C6" i="10"/>
  <c r="C5" i="10"/>
  <c r="CA47" i="2"/>
  <c r="BH55" i="2"/>
  <c r="BH54" i="2"/>
  <c r="BH53" i="2"/>
  <c r="BH52" i="2"/>
  <c r="BH51" i="2"/>
  <c r="BH50" i="2"/>
  <c r="BH49" i="2"/>
  <c r="BH48" i="2"/>
  <c r="BH47" i="2"/>
  <c r="BH46" i="2"/>
  <c r="BD55" i="2"/>
  <c r="BD54" i="2"/>
  <c r="BD53" i="2"/>
  <c r="BD52" i="2"/>
  <c r="BD51" i="2"/>
  <c r="BD50" i="2"/>
  <c r="BD49" i="2"/>
  <c r="BD48" i="2"/>
  <c r="BD47" i="2"/>
  <c r="BD46" i="2"/>
  <c r="CA43" i="2"/>
  <c r="CA39" i="2"/>
  <c r="BW40" i="2"/>
  <c r="BW36" i="2"/>
  <c r="BH43" i="2"/>
  <c r="BH42" i="2"/>
  <c r="BH41" i="2"/>
  <c r="BH40" i="2"/>
  <c r="BH39" i="2"/>
  <c r="BH38" i="2"/>
  <c r="BH37" i="2"/>
  <c r="BH36" i="2"/>
  <c r="BH35" i="2"/>
  <c r="BH34" i="2"/>
  <c r="BH33" i="2"/>
  <c r="BH32" i="2"/>
  <c r="BH31" i="2"/>
  <c r="BD43" i="2"/>
  <c r="BD42" i="2"/>
  <c r="BD41" i="2"/>
  <c r="BD40" i="2"/>
  <c r="BD39" i="2"/>
  <c r="BD38" i="2"/>
  <c r="BD37" i="2"/>
  <c r="BD36" i="2"/>
  <c r="BD35" i="2"/>
  <c r="BD34" i="2"/>
  <c r="BD33" i="2"/>
  <c r="BD32" i="2"/>
  <c r="BD31" i="2"/>
  <c r="CA28" i="2"/>
  <c r="CA22" i="2"/>
  <c r="CA20" i="2"/>
  <c r="CA14" i="2"/>
  <c r="CA12" i="2"/>
  <c r="BH28" i="2"/>
  <c r="BG28" i="2"/>
  <c r="BE28" i="2"/>
  <c r="BD28" i="2"/>
  <c r="BH27" i="2"/>
  <c r="BG27" i="2"/>
  <c r="CI27" i="2" s="1"/>
  <c r="BE27" i="2"/>
  <c r="BD27" i="2"/>
  <c r="BH26" i="2"/>
  <c r="BG26" i="2"/>
  <c r="CI26" i="2" s="1"/>
  <c r="BE26" i="2"/>
  <c r="BD26" i="2"/>
  <c r="BH25" i="2"/>
  <c r="BG25" i="2"/>
  <c r="CI25" i="2" s="1"/>
  <c r="BE25" i="2"/>
  <c r="BD25" i="2"/>
  <c r="BH24" i="2"/>
  <c r="BG24" i="2"/>
  <c r="CI24" i="2" s="1"/>
  <c r="BE24" i="2"/>
  <c r="BD24" i="2"/>
  <c r="BH23" i="2"/>
  <c r="BG23" i="2"/>
  <c r="CI23" i="2" s="1"/>
  <c r="BE23" i="2"/>
  <c r="BD23" i="2"/>
  <c r="BH22" i="2"/>
  <c r="BG22" i="2"/>
  <c r="CI22" i="2" s="1"/>
  <c r="BE22" i="2"/>
  <c r="BD22" i="2"/>
  <c r="BH21" i="2"/>
  <c r="BG21" i="2"/>
  <c r="CI21" i="2" s="1"/>
  <c r="BE21" i="2"/>
  <c r="BD21" i="2"/>
  <c r="BH20" i="2"/>
  <c r="BG20" i="2"/>
  <c r="CI20" i="2" s="1"/>
  <c r="BE20" i="2"/>
  <c r="BD20" i="2"/>
  <c r="BH19" i="2"/>
  <c r="BG19" i="2"/>
  <c r="CI19" i="2" s="1"/>
  <c r="BE19" i="2"/>
  <c r="BD19" i="2"/>
  <c r="BH18" i="2"/>
  <c r="BG18" i="2"/>
  <c r="CI18" i="2" s="1"/>
  <c r="BE18" i="2"/>
  <c r="BD18" i="2"/>
  <c r="BH17" i="2"/>
  <c r="BG17" i="2"/>
  <c r="CI17" i="2" s="1"/>
  <c r="BE17" i="2"/>
  <c r="BD17" i="2"/>
  <c r="BH16" i="2"/>
  <c r="BG16" i="2"/>
  <c r="CI16" i="2" s="1"/>
  <c r="BE16" i="2"/>
  <c r="BD16" i="2"/>
  <c r="BH15" i="2"/>
  <c r="BG15" i="2"/>
  <c r="CI15" i="2" s="1"/>
  <c r="BE15" i="2"/>
  <c r="BD15" i="2"/>
  <c r="BH14" i="2"/>
  <c r="BG14" i="2"/>
  <c r="CI14" i="2" s="1"/>
  <c r="BE14" i="2"/>
  <c r="BD14" i="2"/>
  <c r="BH13" i="2"/>
  <c r="BG13" i="2"/>
  <c r="CI13" i="2" s="1"/>
  <c r="BE13" i="2"/>
  <c r="BD13" i="2"/>
  <c r="BH12" i="2"/>
  <c r="BG12" i="2"/>
  <c r="CI12" i="2" s="1"/>
  <c r="BE12" i="2"/>
  <c r="BD12" i="2"/>
  <c r="BG7" i="2"/>
  <c r="BG6" i="2"/>
  <c r="BK59" i="2"/>
  <c r="BB59" i="2"/>
  <c r="CB58" i="2"/>
  <c r="BX58" i="2"/>
  <c r="BE58" i="2"/>
  <c r="BU57" i="2"/>
  <c r="BB57" i="2"/>
  <c r="BU56" i="2"/>
  <c r="BB56" i="2"/>
  <c r="BY55" i="2"/>
  <c r="CK55" i="2" s="1"/>
  <c r="BX55" i="2"/>
  <c r="CJ55" i="2" s="1"/>
  <c r="BV55" i="2"/>
  <c r="BW55" i="2" s="1"/>
  <c r="BG55" i="2"/>
  <c r="BY54" i="2"/>
  <c r="CK54" i="2" s="1"/>
  <c r="BX54" i="2"/>
  <c r="CJ54" i="2" s="1"/>
  <c r="BV54" i="2"/>
  <c r="CA54" i="2" s="1"/>
  <c r="BG54" i="2"/>
  <c r="BY53" i="2"/>
  <c r="CK53" i="2" s="1"/>
  <c r="BX53" i="2"/>
  <c r="CJ53" i="2" s="1"/>
  <c r="BV53" i="2"/>
  <c r="CA53" i="2" s="1"/>
  <c r="BG53" i="2"/>
  <c r="BY52" i="2"/>
  <c r="BX52" i="2"/>
  <c r="CJ52" i="2" s="1"/>
  <c r="BV52" i="2"/>
  <c r="BW52" i="2" s="1"/>
  <c r="BG52" i="2"/>
  <c r="BY51" i="2"/>
  <c r="BX51" i="2"/>
  <c r="CJ51" i="2" s="1"/>
  <c r="BV51" i="2"/>
  <c r="BW51" i="2" s="1"/>
  <c r="BG51" i="2"/>
  <c r="BY50" i="2"/>
  <c r="CK50" i="2" s="1"/>
  <c r="BX50" i="2"/>
  <c r="CJ50" i="2" s="1"/>
  <c r="BV50" i="2"/>
  <c r="CA50" i="2" s="1"/>
  <c r="BG50" i="2"/>
  <c r="BY49" i="2"/>
  <c r="CK49" i="2" s="1"/>
  <c r="BX49" i="2"/>
  <c r="BV49" i="2"/>
  <c r="CA49" i="2" s="1"/>
  <c r="BG49" i="2"/>
  <c r="BY48" i="2"/>
  <c r="BX48" i="2"/>
  <c r="CJ48" i="2" s="1"/>
  <c r="BV48" i="2"/>
  <c r="BW48" i="2" s="1"/>
  <c r="BG48" i="2"/>
  <c r="BY47" i="2"/>
  <c r="BX47" i="2"/>
  <c r="CJ47" i="2" s="1"/>
  <c r="BV47" i="2"/>
  <c r="BW47" i="2" s="1"/>
  <c r="BG47" i="2"/>
  <c r="BY46" i="2"/>
  <c r="CK46" i="2" s="1"/>
  <c r="BX46" i="2"/>
  <c r="BV46" i="2"/>
  <c r="CA46" i="2" s="1"/>
  <c r="BG46" i="2"/>
  <c r="BU44" i="2"/>
  <c r="BB44" i="2"/>
  <c r="BY43" i="2"/>
  <c r="BX43" i="2"/>
  <c r="CJ43" i="2" s="1"/>
  <c r="BV43" i="2"/>
  <c r="BW43" i="2" s="1"/>
  <c r="BG43" i="2"/>
  <c r="BY42" i="2"/>
  <c r="BX42" i="2"/>
  <c r="CJ42" i="2" s="1"/>
  <c r="BV42" i="2"/>
  <c r="CA42" i="2" s="1"/>
  <c r="BG42" i="2"/>
  <c r="BY41" i="2"/>
  <c r="CK41" i="2" s="1"/>
  <c r="BX41" i="2"/>
  <c r="CJ41" i="2" s="1"/>
  <c r="BV41" i="2"/>
  <c r="CA41" i="2" s="1"/>
  <c r="BG41" i="2"/>
  <c r="BY40" i="2"/>
  <c r="CK40" i="2" s="1"/>
  <c r="BX40" i="2"/>
  <c r="CJ40" i="2" s="1"/>
  <c r="BV40" i="2"/>
  <c r="CA40" i="2" s="1"/>
  <c r="BG40" i="2"/>
  <c r="BY39" i="2"/>
  <c r="BX39" i="2"/>
  <c r="CJ39" i="2" s="1"/>
  <c r="BV39" i="2"/>
  <c r="BW39" i="2" s="1"/>
  <c r="BG39" i="2"/>
  <c r="BY38" i="2"/>
  <c r="BX38" i="2"/>
  <c r="CJ38" i="2" s="1"/>
  <c r="BV38" i="2"/>
  <c r="CA38" i="2" s="1"/>
  <c r="BG38" i="2"/>
  <c r="BY37" i="2"/>
  <c r="CK37" i="2" s="1"/>
  <c r="BX37" i="2"/>
  <c r="CJ37" i="2" s="1"/>
  <c r="BV37" i="2"/>
  <c r="CA37" i="2" s="1"/>
  <c r="BG37" i="2"/>
  <c r="BY36" i="2"/>
  <c r="CK36" i="2" s="1"/>
  <c r="BX36" i="2"/>
  <c r="CJ36" i="2" s="1"/>
  <c r="BV36" i="2"/>
  <c r="CA36" i="2" s="1"/>
  <c r="BG36" i="2"/>
  <c r="BY35" i="2"/>
  <c r="BX35" i="2"/>
  <c r="CJ35" i="2" s="1"/>
  <c r="BV35" i="2"/>
  <c r="BW35" i="2" s="1"/>
  <c r="BG35" i="2"/>
  <c r="BY34" i="2"/>
  <c r="BX34" i="2"/>
  <c r="CJ34" i="2" s="1"/>
  <c r="BV34" i="2"/>
  <c r="CA34" i="2" s="1"/>
  <c r="BG34" i="2"/>
  <c r="BY33" i="2"/>
  <c r="CK33" i="2" s="1"/>
  <c r="BX33" i="2"/>
  <c r="CJ33" i="2" s="1"/>
  <c r="BV33" i="2"/>
  <c r="CA33" i="2" s="1"/>
  <c r="BG33" i="2"/>
  <c r="BY32" i="2"/>
  <c r="CK32" i="2" s="1"/>
  <c r="BX32" i="2"/>
  <c r="CJ32" i="2" s="1"/>
  <c r="BV32" i="2"/>
  <c r="CA32" i="2" s="1"/>
  <c r="BG32" i="2"/>
  <c r="BY31" i="2"/>
  <c r="BX31" i="2"/>
  <c r="CJ31" i="2" s="1"/>
  <c r="BV31" i="2"/>
  <c r="BW31" i="2" s="1"/>
  <c r="BG31" i="2"/>
  <c r="BU29" i="2"/>
  <c r="BB29" i="2"/>
  <c r="BY28" i="2"/>
  <c r="BV28" i="2"/>
  <c r="BZ28" i="2" s="1"/>
  <c r="CB28" i="2" s="1"/>
  <c r="BY27" i="2"/>
  <c r="CJ27" i="2" s="1"/>
  <c r="BV27" i="2"/>
  <c r="BZ27" i="2" s="1"/>
  <c r="CK27" i="2" s="1"/>
  <c r="BY26" i="2"/>
  <c r="CJ26" i="2" s="1"/>
  <c r="BV26" i="2"/>
  <c r="BZ26" i="2" s="1"/>
  <c r="CK26" i="2" s="1"/>
  <c r="BY25" i="2"/>
  <c r="CJ25" i="2" s="1"/>
  <c r="BV25" i="2"/>
  <c r="BZ25" i="2" s="1"/>
  <c r="CK25" i="2" s="1"/>
  <c r="BY24" i="2"/>
  <c r="CJ24" i="2" s="1"/>
  <c r="BV24" i="2"/>
  <c r="BZ24" i="2" s="1"/>
  <c r="CK24" i="2" s="1"/>
  <c r="BY23" i="2"/>
  <c r="CJ23" i="2" s="1"/>
  <c r="BV23" i="2"/>
  <c r="BZ23" i="2" s="1"/>
  <c r="CK23" i="2" s="1"/>
  <c r="BY22" i="2"/>
  <c r="CJ22" i="2" s="1"/>
  <c r="BV22" i="2"/>
  <c r="BZ22" i="2" s="1"/>
  <c r="CK22" i="2" s="1"/>
  <c r="BY21" i="2"/>
  <c r="CJ21" i="2" s="1"/>
  <c r="BV21" i="2"/>
  <c r="BZ21" i="2" s="1"/>
  <c r="CK21" i="2" s="1"/>
  <c r="BY20" i="2"/>
  <c r="CJ20" i="2" s="1"/>
  <c r="BV20" i="2"/>
  <c r="BZ20" i="2" s="1"/>
  <c r="CK20" i="2" s="1"/>
  <c r="BY19" i="2"/>
  <c r="CJ19" i="2" s="1"/>
  <c r="BV19" i="2"/>
  <c r="BZ19" i="2" s="1"/>
  <c r="CK19" i="2" s="1"/>
  <c r="BY18" i="2"/>
  <c r="CJ18" i="2" s="1"/>
  <c r="BV18" i="2"/>
  <c r="BZ18" i="2" s="1"/>
  <c r="CK18" i="2" s="1"/>
  <c r="BY17" i="2"/>
  <c r="CJ17" i="2" s="1"/>
  <c r="BV17" i="2"/>
  <c r="BZ17" i="2" s="1"/>
  <c r="CK17" i="2" s="1"/>
  <c r="BY16" i="2"/>
  <c r="CJ16" i="2" s="1"/>
  <c r="BV16" i="2"/>
  <c r="BZ16" i="2" s="1"/>
  <c r="CK16" i="2" s="1"/>
  <c r="BY15" i="2"/>
  <c r="CJ15" i="2" s="1"/>
  <c r="BV15" i="2"/>
  <c r="BZ15" i="2" s="1"/>
  <c r="CK15" i="2" s="1"/>
  <c r="BY14" i="2"/>
  <c r="CJ14" i="2" s="1"/>
  <c r="BV14" i="2"/>
  <c r="BZ14" i="2" s="1"/>
  <c r="CK14" i="2" s="1"/>
  <c r="BY13" i="2"/>
  <c r="CJ13" i="2" s="1"/>
  <c r="BV13" i="2"/>
  <c r="BZ13" i="2" s="1"/>
  <c r="CK13" i="2" s="1"/>
  <c r="BY12" i="2"/>
  <c r="CJ12" i="2" s="1"/>
  <c r="BV12" i="2"/>
  <c r="BZ12" i="2" s="1"/>
  <c r="CK12" i="2" s="1"/>
  <c r="BJ29" i="2"/>
  <c r="BU7" i="2"/>
  <c r="BB7" i="2"/>
  <c r="BW6" i="2"/>
  <c r="CE32" i="2" s="1"/>
  <c r="L9" i="7"/>
  <c r="M11" i="7"/>
  <c r="CA16" i="2" l="1"/>
  <c r="CA24" i="2"/>
  <c r="CA31" i="2"/>
  <c r="BW49" i="2"/>
  <c r="CA55" i="2"/>
  <c r="BZ7" i="2"/>
  <c r="CA18" i="2"/>
  <c r="CA26" i="2"/>
  <c r="BW32" i="2"/>
  <c r="CA35" i="2"/>
  <c r="BW53" i="2"/>
  <c r="CA51" i="2"/>
  <c r="CA15" i="2"/>
  <c r="CA17" i="2"/>
  <c r="CA19" i="2"/>
  <c r="CA23" i="2"/>
  <c r="CA27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33" i="2"/>
  <c r="BW37" i="2"/>
  <c r="BW41" i="2"/>
  <c r="BW46" i="2"/>
  <c r="BW50" i="2"/>
  <c r="BW54" i="2"/>
  <c r="CA48" i="2"/>
  <c r="CA52" i="2"/>
  <c r="BX12" i="2"/>
  <c r="BX13" i="2"/>
  <c r="BX14" i="2"/>
  <c r="BX15" i="2"/>
  <c r="BX16" i="2"/>
  <c r="BX17" i="2"/>
  <c r="BX18" i="2"/>
  <c r="BX19" i="2"/>
  <c r="BX20" i="2"/>
  <c r="BX21" i="2"/>
  <c r="BX22" i="2"/>
  <c r="BX23" i="2"/>
  <c r="BX24" i="2"/>
  <c r="BX25" i="2"/>
  <c r="BX26" i="2"/>
  <c r="BX27" i="2"/>
  <c r="BX28" i="2"/>
  <c r="BW34" i="2"/>
  <c r="BW38" i="2"/>
  <c r="BW42" i="2"/>
  <c r="CA13" i="2"/>
  <c r="CA21" i="2"/>
  <c r="CA25" i="2"/>
  <c r="BZ31" i="2"/>
  <c r="CB31" i="2" s="1"/>
  <c r="CK31" i="2"/>
  <c r="BZ34" i="2"/>
  <c r="CB34" i="2" s="1"/>
  <c r="CK34" i="2"/>
  <c r="BZ35" i="2"/>
  <c r="CB35" i="2" s="1"/>
  <c r="CK35" i="2"/>
  <c r="BZ38" i="2"/>
  <c r="CB38" i="2" s="1"/>
  <c r="CK38" i="2"/>
  <c r="BZ39" i="2"/>
  <c r="CB39" i="2" s="1"/>
  <c r="CK39" i="2"/>
  <c r="BZ42" i="2"/>
  <c r="CB42" i="2" s="1"/>
  <c r="CK42" i="2"/>
  <c r="BZ43" i="2"/>
  <c r="CB43" i="2" s="1"/>
  <c r="CK43" i="2"/>
  <c r="BU59" i="2"/>
  <c r="CE52" i="2"/>
  <c r="CE48" i="2"/>
  <c r="CE42" i="2"/>
  <c r="CE38" i="2"/>
  <c r="CE34" i="2"/>
  <c r="CE27" i="2"/>
  <c r="CE23" i="2"/>
  <c r="CE19" i="2"/>
  <c r="CE15" i="2"/>
  <c r="CE53" i="2"/>
  <c r="CE43" i="2"/>
  <c r="CE39" i="2"/>
  <c r="CE24" i="2"/>
  <c r="CE16" i="2"/>
  <c r="CE55" i="2"/>
  <c r="CE51" i="2"/>
  <c r="CE47" i="2"/>
  <c r="CE41" i="2"/>
  <c r="CE37" i="2"/>
  <c r="CE33" i="2"/>
  <c r="CE26" i="2"/>
  <c r="CE22" i="2"/>
  <c r="CE18" i="2"/>
  <c r="CE14" i="2"/>
  <c r="CE49" i="2"/>
  <c r="CE31" i="2"/>
  <c r="CE20" i="2"/>
  <c r="CE54" i="2"/>
  <c r="CE50" i="2"/>
  <c r="CE46" i="2"/>
  <c r="CE40" i="2"/>
  <c r="CE36" i="2"/>
  <c r="CE25" i="2"/>
  <c r="CE21" i="2"/>
  <c r="CE17" i="2"/>
  <c r="CE13" i="2"/>
  <c r="CE35" i="2"/>
  <c r="CE12" i="2"/>
  <c r="BZ9" i="2"/>
  <c r="BZ8" i="2"/>
  <c r="CD59" i="2"/>
  <c r="CJ46" i="2"/>
  <c r="BZ49" i="2"/>
  <c r="CB49" i="2" s="1"/>
  <c r="CJ49" i="2"/>
  <c r="BZ47" i="2"/>
  <c r="CK47" i="2"/>
  <c r="BZ48" i="2"/>
  <c r="CK48" i="2"/>
  <c r="BZ51" i="2"/>
  <c r="CK51" i="2"/>
  <c r="BZ52" i="2"/>
  <c r="CK52" i="2"/>
  <c r="BZ6" i="2"/>
  <c r="CF51" i="2" s="1"/>
  <c r="E383" i="9"/>
  <c r="E127" i="9"/>
  <c r="E255" i="9"/>
  <c r="E390" i="9"/>
  <c r="E112" i="9"/>
  <c r="E240" i="9"/>
  <c r="E368" i="9"/>
  <c r="E129" i="9"/>
  <c r="E394" i="9"/>
  <c r="E511" i="9"/>
  <c r="E15" i="9"/>
  <c r="E143" i="9"/>
  <c r="E271" i="9"/>
  <c r="E422" i="9"/>
  <c r="E128" i="9"/>
  <c r="E256" i="9"/>
  <c r="E393" i="9"/>
  <c r="E161" i="9"/>
  <c r="O14" i="9"/>
  <c r="P14" i="9" s="1"/>
  <c r="E479" i="9"/>
  <c r="E415" i="9"/>
  <c r="E31" i="9"/>
  <c r="E95" i="9"/>
  <c r="E159" i="9"/>
  <c r="E223" i="9"/>
  <c r="E287" i="9"/>
  <c r="E351" i="9"/>
  <c r="E16" i="9"/>
  <c r="E80" i="9"/>
  <c r="E144" i="9"/>
  <c r="E208" i="9"/>
  <c r="E272" i="9"/>
  <c r="E336" i="9"/>
  <c r="E425" i="9"/>
  <c r="E65" i="9"/>
  <c r="E193" i="9"/>
  <c r="E321" i="9"/>
  <c r="E463" i="9"/>
  <c r="E399" i="9"/>
  <c r="E47" i="9"/>
  <c r="E111" i="9"/>
  <c r="E175" i="9"/>
  <c r="E239" i="9"/>
  <c r="E303" i="9"/>
  <c r="E367" i="9"/>
  <c r="E32" i="9"/>
  <c r="E96" i="9"/>
  <c r="E160" i="9"/>
  <c r="E224" i="9"/>
  <c r="E288" i="9"/>
  <c r="E352" i="9"/>
  <c r="E17" i="9"/>
  <c r="E97" i="9"/>
  <c r="E225" i="9"/>
  <c r="E353" i="9"/>
  <c r="E81" i="9"/>
  <c r="E145" i="9"/>
  <c r="E209" i="9"/>
  <c r="E273" i="9"/>
  <c r="E337" i="9"/>
  <c r="E429" i="9"/>
  <c r="E459" i="9"/>
  <c r="E395" i="9"/>
  <c r="E51" i="9"/>
  <c r="E115" i="9"/>
  <c r="E179" i="9"/>
  <c r="E243" i="9"/>
  <c r="E307" i="9"/>
  <c r="E371" i="9"/>
  <c r="E52" i="9"/>
  <c r="E116" i="9"/>
  <c r="E180" i="9"/>
  <c r="E244" i="9"/>
  <c r="E308" i="9"/>
  <c r="E372" i="9"/>
  <c r="E53" i="9"/>
  <c r="E117" i="9"/>
  <c r="E181" i="9"/>
  <c r="E245" i="9"/>
  <c r="E309" i="9"/>
  <c r="E373" i="9"/>
  <c r="E455" i="9"/>
  <c r="E391" i="9"/>
  <c r="E71" i="9"/>
  <c r="E135" i="9"/>
  <c r="E199" i="9"/>
  <c r="E263" i="9"/>
  <c r="E327" i="9"/>
  <c r="E406" i="9"/>
  <c r="E72" i="9"/>
  <c r="E136" i="9"/>
  <c r="E200" i="9"/>
  <c r="E264" i="9"/>
  <c r="E328" i="9"/>
  <c r="E409" i="9"/>
  <c r="E73" i="9"/>
  <c r="E137" i="9"/>
  <c r="E201" i="9"/>
  <c r="E265" i="9"/>
  <c r="E329" i="9"/>
  <c r="E410" i="9"/>
  <c r="E499" i="9"/>
  <c r="E563" i="9"/>
  <c r="E627" i="9"/>
  <c r="E691" i="9"/>
  <c r="E416" i="9"/>
  <c r="E480" i="9"/>
  <c r="E544" i="9"/>
  <c r="E608" i="9"/>
  <c r="E672" i="9"/>
  <c r="E453" i="9"/>
  <c r="E517" i="9"/>
  <c r="E581" i="9"/>
  <c r="E645" i="9"/>
  <c r="E719" i="9"/>
  <c r="E482" i="9"/>
  <c r="E546" i="9"/>
  <c r="E610" i="9"/>
  <c r="E674" i="9"/>
  <c r="E740" i="9"/>
  <c r="E804" i="9"/>
  <c r="E900" i="9"/>
  <c r="E980" i="9"/>
  <c r="E757" i="9"/>
  <c r="E853" i="9"/>
  <c r="E487" i="9"/>
  <c r="E386" i="9"/>
  <c r="E317" i="9"/>
  <c r="E253" i="9"/>
  <c r="E189" i="9"/>
  <c r="E125" i="9"/>
  <c r="E61" i="9"/>
  <c r="E417" i="9"/>
  <c r="E332" i="9"/>
  <c r="E268" i="9"/>
  <c r="E204" i="9"/>
  <c r="E140" i="9"/>
  <c r="E76" i="9"/>
  <c r="E12" i="9"/>
  <c r="E347" i="9"/>
  <c r="E283" i="9"/>
  <c r="E219" i="9"/>
  <c r="E155" i="9"/>
  <c r="E91" i="9"/>
  <c r="E27" i="9"/>
  <c r="E435" i="9"/>
  <c r="E421" i="9"/>
  <c r="E74" i="9"/>
  <c r="E138" i="9"/>
  <c r="E202" i="9"/>
  <c r="E266" i="9"/>
  <c r="E330" i="9"/>
  <c r="E413" i="9"/>
  <c r="E971" i="9"/>
  <c r="E907" i="9"/>
  <c r="E843" i="9"/>
  <c r="E779" i="9"/>
  <c r="E978" i="9"/>
  <c r="E914" i="9"/>
  <c r="E850" i="9"/>
  <c r="E786" i="9"/>
  <c r="E722" i="9"/>
  <c r="E961" i="9"/>
  <c r="E897" i="9"/>
  <c r="E833" i="9"/>
  <c r="E769" i="9"/>
  <c r="E705" i="9"/>
  <c r="E944" i="9"/>
  <c r="E880" i="9"/>
  <c r="E816" i="9"/>
  <c r="E752" i="9"/>
  <c r="E686" i="9"/>
  <c r="E622" i="9"/>
  <c r="E558" i="9"/>
  <c r="E494" i="9"/>
  <c r="E430" i="9"/>
  <c r="E657" i="9"/>
  <c r="E593" i="9"/>
  <c r="E529" i="9"/>
  <c r="E465" i="9"/>
  <c r="E684" i="9"/>
  <c r="E620" i="9"/>
  <c r="E556" i="9"/>
  <c r="E492" i="9"/>
  <c r="E428" i="9"/>
  <c r="E707" i="9"/>
  <c r="E639" i="9"/>
  <c r="E575" i="9"/>
  <c r="E14" i="9"/>
  <c r="E78" i="9"/>
  <c r="E142" i="9"/>
  <c r="E206" i="9"/>
  <c r="E270" i="9"/>
  <c r="E334" i="9"/>
  <c r="E1008" i="9"/>
  <c r="E967" i="9"/>
  <c r="E903" i="9"/>
  <c r="E839" i="9"/>
  <c r="E775" i="9"/>
  <c r="E974" i="9"/>
  <c r="E910" i="9"/>
  <c r="E846" i="9"/>
  <c r="E782" i="9"/>
  <c r="E718" i="9"/>
  <c r="E957" i="9"/>
  <c r="E893" i="9"/>
  <c r="E829" i="9"/>
  <c r="E765" i="9"/>
  <c r="E701" i="9"/>
  <c r="E940" i="9"/>
  <c r="E876" i="9"/>
  <c r="E812" i="9"/>
  <c r="E748" i="9"/>
  <c r="E682" i="9"/>
  <c r="E618" i="9"/>
  <c r="E554" i="9"/>
  <c r="E490" i="9"/>
  <c r="E426" i="9"/>
  <c r="E653" i="9"/>
  <c r="E589" i="9"/>
  <c r="E525" i="9"/>
  <c r="E461" i="9"/>
  <c r="E680" i="9"/>
  <c r="E616" i="9"/>
  <c r="E552" i="9"/>
  <c r="E488" i="9"/>
  <c r="E424" i="9"/>
  <c r="E699" i="9"/>
  <c r="E635" i="9"/>
  <c r="E571" i="9"/>
  <c r="E507" i="9"/>
  <c r="E66" i="9"/>
  <c r="E130" i="9"/>
  <c r="E194" i="9"/>
  <c r="E258" i="9"/>
  <c r="E322" i="9"/>
  <c r="E397" i="9"/>
  <c r="E979" i="9"/>
  <c r="E915" i="9"/>
  <c r="E851" i="9"/>
  <c r="E787" i="9"/>
  <c r="E987" i="9"/>
  <c r="E922" i="9"/>
  <c r="E858" i="9"/>
  <c r="E794" i="9"/>
  <c r="E730" i="9"/>
  <c r="E969" i="9"/>
  <c r="E905" i="9"/>
  <c r="E841" i="9"/>
  <c r="E777" i="9"/>
  <c r="E713" i="9"/>
  <c r="E952" i="9"/>
  <c r="E888" i="9"/>
  <c r="E824" i="9"/>
  <c r="E760" i="9"/>
  <c r="E694" i="9"/>
  <c r="E630" i="9"/>
  <c r="E566" i="9"/>
  <c r="E502" i="9"/>
  <c r="E438" i="9"/>
  <c r="E665" i="9"/>
  <c r="E601" i="9"/>
  <c r="E537" i="9"/>
  <c r="E473" i="9"/>
  <c r="E692" i="9"/>
  <c r="E628" i="9"/>
  <c r="E564" i="9"/>
  <c r="E500" i="9"/>
  <c r="E436" i="9"/>
  <c r="E727" i="9"/>
  <c r="E647" i="9"/>
  <c r="E583" i="9"/>
  <c r="E519" i="9"/>
  <c r="E54" i="9"/>
  <c r="E118" i="9"/>
  <c r="E182" i="9"/>
  <c r="E246" i="9"/>
  <c r="E310" i="9"/>
  <c r="E374" i="9"/>
  <c r="E994" i="9"/>
  <c r="E927" i="9"/>
  <c r="E863" i="9"/>
  <c r="E799" i="9"/>
  <c r="E1003" i="9"/>
  <c r="E934" i="9"/>
  <c r="E870" i="9"/>
  <c r="E806" i="9"/>
  <c r="E742" i="9"/>
  <c r="E981" i="9"/>
  <c r="E365" i="9"/>
  <c r="E301" i="9"/>
  <c r="E237" i="9"/>
  <c r="E173" i="9"/>
  <c r="E109" i="9"/>
  <c r="E45" i="9"/>
  <c r="E385" i="9"/>
  <c r="E316" i="9"/>
  <c r="E252" i="9"/>
  <c r="E188" i="9"/>
  <c r="E124" i="9"/>
  <c r="E60" i="9"/>
  <c r="E414" i="9"/>
  <c r="E331" i="9"/>
  <c r="E267" i="9"/>
  <c r="E203" i="9"/>
  <c r="E139" i="9"/>
  <c r="E75" i="9"/>
  <c r="E387" i="9"/>
  <c r="E451" i="9"/>
  <c r="E26" i="9"/>
  <c r="E90" i="9"/>
  <c r="E154" i="9"/>
  <c r="E218" i="9"/>
  <c r="E282" i="9"/>
  <c r="E346" i="9"/>
  <c r="E996" i="9"/>
  <c r="E955" i="9"/>
  <c r="E891" i="9"/>
  <c r="E827" i="9"/>
  <c r="E763" i="9"/>
  <c r="E962" i="9"/>
  <c r="E898" i="9"/>
  <c r="E834" i="9"/>
  <c r="E770" i="9"/>
  <c r="E706" i="9"/>
  <c r="E945" i="9"/>
  <c r="E881" i="9"/>
  <c r="E817" i="9"/>
  <c r="E753" i="9"/>
  <c r="E995" i="9"/>
  <c r="E928" i="9"/>
  <c r="E864" i="9"/>
  <c r="E800" i="9"/>
  <c r="E736" i="9"/>
  <c r="E670" i="9"/>
  <c r="E606" i="9"/>
  <c r="E542" i="9"/>
  <c r="E478" i="9"/>
  <c r="E711" i="9"/>
  <c r="E641" i="9"/>
  <c r="E577" i="9"/>
  <c r="E513" i="9"/>
  <c r="E449" i="9"/>
  <c r="E668" i="9"/>
  <c r="E604" i="9"/>
  <c r="E540" i="9"/>
  <c r="E476" i="9"/>
  <c r="E412" i="9"/>
  <c r="E687" i="9"/>
  <c r="E623" i="9"/>
  <c r="E559" i="9"/>
  <c r="E30" i="9"/>
  <c r="E94" i="9"/>
  <c r="E158" i="9"/>
  <c r="E222" i="9"/>
  <c r="E286" i="9"/>
  <c r="E350" i="9"/>
  <c r="E992" i="9"/>
  <c r="E951" i="9"/>
  <c r="E887" i="9"/>
  <c r="E823" i="9"/>
  <c r="E759" i="9"/>
  <c r="E958" i="9"/>
  <c r="E894" i="9"/>
  <c r="E830" i="9"/>
  <c r="E766" i="9"/>
  <c r="E702" i="9"/>
  <c r="E941" i="9"/>
  <c r="E877" i="9"/>
  <c r="E813" i="9"/>
  <c r="E749" i="9"/>
  <c r="E990" i="9"/>
  <c r="E924" i="9"/>
  <c r="E860" i="9"/>
  <c r="E796" i="9"/>
  <c r="E732" i="9"/>
  <c r="E666" i="9"/>
  <c r="E602" i="9"/>
  <c r="E538" i="9"/>
  <c r="E474" i="9"/>
  <c r="E703" i="9"/>
  <c r="E637" i="9"/>
  <c r="E573" i="9"/>
  <c r="E509" i="9"/>
  <c r="E445" i="9"/>
  <c r="E664" i="9"/>
  <c r="E600" i="9"/>
  <c r="E536" i="9"/>
  <c r="E472" i="9"/>
  <c r="E408" i="9"/>
  <c r="E683" i="9"/>
  <c r="E619" i="9"/>
  <c r="E555" i="9"/>
  <c r="E18" i="9"/>
  <c r="E82" i="9"/>
  <c r="E146" i="9"/>
  <c r="E210" i="9"/>
  <c r="E274" i="9"/>
  <c r="E338" i="9"/>
  <c r="E1004" i="9"/>
  <c r="E963" i="9"/>
  <c r="E899" i="9"/>
  <c r="E835" i="9"/>
  <c r="E771" i="9"/>
  <c r="E970" i="9"/>
  <c r="E906" i="9"/>
  <c r="E842" i="9"/>
  <c r="E778" i="9"/>
  <c r="E714" i="9"/>
  <c r="E953" i="9"/>
  <c r="E889" i="9"/>
  <c r="E825" i="9"/>
  <c r="E761" i="9"/>
  <c r="E1006" i="9"/>
  <c r="E936" i="9"/>
  <c r="E872" i="9"/>
  <c r="E808" i="9"/>
  <c r="E744" i="9"/>
  <c r="E678" i="9"/>
  <c r="E614" i="9"/>
  <c r="E550" i="9"/>
  <c r="E486" i="9"/>
  <c r="E735" i="9"/>
  <c r="E649" i="9"/>
  <c r="E585" i="9"/>
  <c r="E521" i="9"/>
  <c r="E457" i="9"/>
  <c r="E676" i="9"/>
  <c r="E612" i="9"/>
  <c r="E548" i="9"/>
  <c r="E484" i="9"/>
  <c r="E420" i="9"/>
  <c r="E695" i="9"/>
  <c r="E631" i="9"/>
  <c r="E567" i="9"/>
  <c r="E503" i="9"/>
  <c r="E70" i="9"/>
  <c r="E134" i="9"/>
  <c r="E198" i="9"/>
  <c r="E262" i="9"/>
  <c r="E326" i="9"/>
  <c r="E405" i="9"/>
  <c r="E975" i="9"/>
  <c r="E911" i="9"/>
  <c r="E847" i="9"/>
  <c r="E783" i="9"/>
  <c r="E982" i="9"/>
  <c r="E918" i="9"/>
  <c r="E854" i="9"/>
  <c r="E790" i="9"/>
  <c r="E726" i="9"/>
  <c r="E965" i="9"/>
  <c r="E901" i="9"/>
  <c r="E837" i="9"/>
  <c r="E773" i="9"/>
  <c r="E709" i="9"/>
  <c r="E948" i="9"/>
  <c r="E884" i="9"/>
  <c r="E820" i="9"/>
  <c r="E349" i="9"/>
  <c r="E285" i="9"/>
  <c r="E221" i="9"/>
  <c r="E157" i="9"/>
  <c r="E93" i="9"/>
  <c r="E29" i="9"/>
  <c r="E364" i="9"/>
  <c r="E300" i="9"/>
  <c r="E236" i="9"/>
  <c r="E172" i="9"/>
  <c r="E108" i="9"/>
  <c r="E44" i="9"/>
  <c r="E382" i="9"/>
  <c r="E315" i="9"/>
  <c r="E251" i="9"/>
  <c r="E187" i="9"/>
  <c r="E123" i="9"/>
  <c r="E59" i="9"/>
  <c r="E403" i="9"/>
  <c r="E467" i="9"/>
  <c r="E42" i="9"/>
  <c r="E106" i="9"/>
  <c r="E170" i="9"/>
  <c r="E234" i="9"/>
  <c r="E298" i="9"/>
  <c r="E362" i="9"/>
  <c r="E1010" i="9"/>
  <c r="E939" i="9"/>
  <c r="E875" i="9"/>
  <c r="E811" i="9"/>
  <c r="E747" i="9"/>
  <c r="E946" i="9"/>
  <c r="E882" i="9"/>
  <c r="E818" i="9"/>
  <c r="E754" i="9"/>
  <c r="E997" i="9"/>
  <c r="E929" i="9"/>
  <c r="E865" i="9"/>
  <c r="E801" i="9"/>
  <c r="E737" i="9"/>
  <c r="E976" i="9"/>
  <c r="E912" i="9"/>
  <c r="E848" i="9"/>
  <c r="E784" i="9"/>
  <c r="E720" i="9"/>
  <c r="E654" i="9"/>
  <c r="E590" i="9"/>
  <c r="E526" i="9"/>
  <c r="E462" i="9"/>
  <c r="E689" i="9"/>
  <c r="E625" i="9"/>
  <c r="E561" i="9"/>
  <c r="E497" i="9"/>
  <c r="E433" i="9"/>
  <c r="E652" i="9"/>
  <c r="E588" i="9"/>
  <c r="E524" i="9"/>
  <c r="E460" i="9"/>
  <c r="E396" i="9"/>
  <c r="E671" i="9"/>
  <c r="E607" i="9"/>
  <c r="E543" i="9"/>
  <c r="E46" i="9"/>
  <c r="E110" i="9"/>
  <c r="E174" i="9"/>
  <c r="E238" i="9"/>
  <c r="E302" i="9"/>
  <c r="E366" i="9"/>
  <c r="E1005" i="9"/>
  <c r="E935" i="9"/>
  <c r="E871" i="9"/>
  <c r="E807" i="9"/>
  <c r="E743" i="9"/>
  <c r="E942" i="9"/>
  <c r="E878" i="9"/>
  <c r="E814" i="9"/>
  <c r="E750" i="9"/>
  <c r="E991" i="9"/>
  <c r="E925" i="9"/>
  <c r="E861" i="9"/>
  <c r="E797" i="9"/>
  <c r="E733" i="9"/>
  <c r="E972" i="9"/>
  <c r="E908" i="9"/>
  <c r="E844" i="9"/>
  <c r="E780" i="9"/>
  <c r="E739" i="9"/>
  <c r="E650" i="9"/>
  <c r="E586" i="9"/>
  <c r="E522" i="9"/>
  <c r="E458" i="9"/>
  <c r="E685" i="9"/>
  <c r="E621" i="9"/>
  <c r="E557" i="9"/>
  <c r="E493" i="9"/>
  <c r="E731" i="9"/>
  <c r="E648" i="9"/>
  <c r="E584" i="9"/>
  <c r="E520" i="9"/>
  <c r="E456" i="9"/>
  <c r="E392" i="9"/>
  <c r="E667" i="9"/>
  <c r="E603" i="9"/>
  <c r="E539" i="9"/>
  <c r="E34" i="9"/>
  <c r="E98" i="9"/>
  <c r="E162" i="9"/>
  <c r="E226" i="9"/>
  <c r="E290" i="9"/>
  <c r="E354" i="9"/>
  <c r="E988" i="9"/>
  <c r="E947" i="9"/>
  <c r="E883" i="9"/>
  <c r="E819" i="9"/>
  <c r="E755" i="9"/>
  <c r="E954" i="9"/>
  <c r="E890" i="9"/>
  <c r="E826" i="9"/>
  <c r="E762" i="9"/>
  <c r="E1007" i="9"/>
  <c r="E937" i="9"/>
  <c r="E873" i="9"/>
  <c r="E809" i="9"/>
  <c r="E745" i="9"/>
  <c r="E985" i="9"/>
  <c r="E920" i="9"/>
  <c r="E856" i="9"/>
  <c r="E792" i="9"/>
  <c r="E728" i="9"/>
  <c r="E662" i="9"/>
  <c r="E598" i="9"/>
  <c r="E534" i="9"/>
  <c r="E470" i="9"/>
  <c r="E697" i="9"/>
  <c r="E633" i="9"/>
  <c r="E569" i="9"/>
  <c r="E505" i="9"/>
  <c r="E441" i="9"/>
  <c r="E660" i="9"/>
  <c r="E596" i="9"/>
  <c r="E532" i="9"/>
  <c r="E468" i="9"/>
  <c r="E404" i="9"/>
  <c r="E679" i="9"/>
  <c r="E615" i="9"/>
  <c r="E551" i="9"/>
  <c r="E22" i="9"/>
  <c r="E86" i="9"/>
  <c r="E150" i="9"/>
  <c r="E214" i="9"/>
  <c r="E278" i="9"/>
  <c r="E342" i="9"/>
  <c r="E1000" i="9"/>
  <c r="E959" i="9"/>
  <c r="E895" i="9"/>
  <c r="E831" i="9"/>
  <c r="E767" i="9"/>
  <c r="E966" i="9"/>
  <c r="E902" i="9"/>
  <c r="E838" i="9"/>
  <c r="E774" i="9"/>
  <c r="E710" i="9"/>
  <c r="E949" i="9"/>
  <c r="E418" i="9"/>
  <c r="E333" i="9"/>
  <c r="E269" i="9"/>
  <c r="E205" i="9"/>
  <c r="E141" i="9"/>
  <c r="E77" i="9"/>
  <c r="E13" i="9"/>
  <c r="E348" i="9"/>
  <c r="E284" i="9"/>
  <c r="E220" i="9"/>
  <c r="E156" i="9"/>
  <c r="E92" i="9"/>
  <c r="E28" i="9"/>
  <c r="E363" i="9"/>
  <c r="E299" i="9"/>
  <c r="E235" i="9"/>
  <c r="E171" i="9"/>
  <c r="E107" i="9"/>
  <c r="E43" i="9"/>
  <c r="E419" i="9"/>
  <c r="E58" i="9"/>
  <c r="E122" i="9"/>
  <c r="E186" i="9"/>
  <c r="E250" i="9"/>
  <c r="E314" i="9"/>
  <c r="E381" i="9"/>
  <c r="E989" i="9"/>
  <c r="E923" i="9"/>
  <c r="E859" i="9"/>
  <c r="E795" i="9"/>
  <c r="E998" i="9"/>
  <c r="E930" i="9"/>
  <c r="E866" i="9"/>
  <c r="E802" i="9"/>
  <c r="E738" i="9"/>
  <c r="E977" i="9"/>
  <c r="E913" i="9"/>
  <c r="E849" i="9"/>
  <c r="E785" i="9"/>
  <c r="E721" i="9"/>
  <c r="E960" i="9"/>
  <c r="E896" i="9"/>
  <c r="E832" i="9"/>
  <c r="E768" i="9"/>
  <c r="E704" i="9"/>
  <c r="E638" i="9"/>
  <c r="E574" i="9"/>
  <c r="E510" i="9"/>
  <c r="E446" i="9"/>
  <c r="E673" i="9"/>
  <c r="E609" i="9"/>
  <c r="E545" i="9"/>
  <c r="E481" i="9"/>
  <c r="E700" i="9"/>
  <c r="E636" i="9"/>
  <c r="E572" i="9"/>
  <c r="E508" i="9"/>
  <c r="E444" i="9"/>
  <c r="E380" i="9"/>
  <c r="E655" i="9"/>
  <c r="E591" i="9"/>
  <c r="E527" i="9"/>
  <c r="E62" i="9"/>
  <c r="E126" i="9"/>
  <c r="E190" i="9"/>
  <c r="E254" i="9"/>
  <c r="E318" i="9"/>
  <c r="E389" i="9"/>
  <c r="E983" i="9"/>
  <c r="E919" i="9"/>
  <c r="E855" i="9"/>
  <c r="E791" i="9"/>
  <c r="E993" i="9"/>
  <c r="E926" i="9"/>
  <c r="E862" i="9"/>
  <c r="E798" i="9"/>
  <c r="E734" i="9"/>
  <c r="E973" i="9"/>
  <c r="E909" i="9"/>
  <c r="E845" i="9"/>
  <c r="E781" i="9"/>
  <c r="E717" i="9"/>
  <c r="E956" i="9"/>
  <c r="E892" i="9"/>
  <c r="E828" i="9"/>
  <c r="E764" i="9"/>
  <c r="E698" i="9"/>
  <c r="E634" i="9"/>
  <c r="E570" i="9"/>
  <c r="E506" i="9"/>
  <c r="E442" i="9"/>
  <c r="E669" i="9"/>
  <c r="E605" i="9"/>
  <c r="E541" i="9"/>
  <c r="E477" i="9"/>
  <c r="E696" i="9"/>
  <c r="E632" i="9"/>
  <c r="E568" i="9"/>
  <c r="E504" i="9"/>
  <c r="E440" i="9"/>
  <c r="E376" i="9"/>
  <c r="E651" i="9"/>
  <c r="E587" i="9"/>
  <c r="E523" i="9"/>
  <c r="E50" i="9"/>
  <c r="E114" i="9"/>
  <c r="E178" i="9"/>
  <c r="E242" i="9"/>
  <c r="E306" i="9"/>
  <c r="E370" i="9"/>
  <c r="E999" i="9"/>
  <c r="E931" i="9"/>
  <c r="E867" i="9"/>
  <c r="E803" i="9"/>
  <c r="E1009" i="9"/>
  <c r="E938" i="9"/>
  <c r="E874" i="9"/>
  <c r="E810" i="9"/>
  <c r="E746" i="9"/>
  <c r="E986" i="9"/>
  <c r="E921" i="9"/>
  <c r="E857" i="9"/>
  <c r="E793" i="9"/>
  <c r="E729" i="9"/>
  <c r="E968" i="9"/>
  <c r="E904" i="9"/>
  <c r="E840" i="9"/>
  <c r="E776" i="9"/>
  <c r="E723" i="9"/>
  <c r="E646" i="9"/>
  <c r="E582" i="9"/>
  <c r="E518" i="9"/>
  <c r="E454" i="9"/>
  <c r="E681" i="9"/>
  <c r="E617" i="9"/>
  <c r="E553" i="9"/>
  <c r="E489" i="9"/>
  <c r="E716" i="9"/>
  <c r="E644" i="9"/>
  <c r="E580" i="9"/>
  <c r="E516" i="9"/>
  <c r="E452" i="9"/>
  <c r="E388" i="9"/>
  <c r="E663" i="9"/>
  <c r="E599" i="9"/>
  <c r="E535" i="9"/>
  <c r="E38" i="9"/>
  <c r="E102" i="9"/>
  <c r="E166" i="9"/>
  <c r="E230" i="9"/>
  <c r="E294" i="9"/>
  <c r="E358" i="9"/>
  <c r="E984" i="9"/>
  <c r="E943" i="9"/>
  <c r="E879" i="9"/>
  <c r="E815" i="9"/>
  <c r="E751" i="9"/>
  <c r="E950" i="9"/>
  <c r="E886" i="9"/>
  <c r="E822" i="9"/>
  <c r="E758" i="9"/>
  <c r="E1002" i="9"/>
  <c r="E443" i="9"/>
  <c r="E379" i="9"/>
  <c r="E67" i="9"/>
  <c r="E131" i="9"/>
  <c r="E195" i="9"/>
  <c r="E259" i="9"/>
  <c r="E323" i="9"/>
  <c r="E398" i="9"/>
  <c r="E68" i="9"/>
  <c r="E132" i="9"/>
  <c r="E196" i="9"/>
  <c r="E260" i="9"/>
  <c r="E324" i="9"/>
  <c r="E401" i="9"/>
  <c r="E69" i="9"/>
  <c r="E133" i="9"/>
  <c r="E197" i="9"/>
  <c r="E261" i="9"/>
  <c r="E325" i="9"/>
  <c r="E402" i="9"/>
  <c r="E439" i="9"/>
  <c r="E23" i="9"/>
  <c r="E87" i="9"/>
  <c r="E151" i="9"/>
  <c r="E215" i="9"/>
  <c r="E279" i="9"/>
  <c r="E343" i="9"/>
  <c r="E24" i="9"/>
  <c r="E88" i="9"/>
  <c r="E152" i="9"/>
  <c r="E216" i="9"/>
  <c r="E280" i="9"/>
  <c r="E344" i="9"/>
  <c r="E25" i="9"/>
  <c r="E89" i="9"/>
  <c r="E153" i="9"/>
  <c r="E217" i="9"/>
  <c r="E281" i="9"/>
  <c r="E345" i="9"/>
  <c r="E515" i="9"/>
  <c r="E579" i="9"/>
  <c r="E643" i="9"/>
  <c r="E715" i="9"/>
  <c r="E432" i="9"/>
  <c r="E496" i="9"/>
  <c r="E560" i="9"/>
  <c r="E624" i="9"/>
  <c r="E688" i="9"/>
  <c r="E469" i="9"/>
  <c r="E533" i="9"/>
  <c r="E597" i="9"/>
  <c r="E661" i="9"/>
  <c r="E434" i="9"/>
  <c r="E498" i="9"/>
  <c r="E562" i="9"/>
  <c r="E626" i="9"/>
  <c r="E690" i="9"/>
  <c r="E756" i="9"/>
  <c r="E836" i="9"/>
  <c r="E916" i="9"/>
  <c r="E1001" i="9"/>
  <c r="E789" i="9"/>
  <c r="E869" i="9"/>
  <c r="E113" i="9"/>
  <c r="E177" i="9"/>
  <c r="E241" i="9"/>
  <c r="E305" i="9"/>
  <c r="E369" i="9"/>
  <c r="E495" i="9"/>
  <c r="E427" i="9"/>
  <c r="E19" i="9"/>
  <c r="E83" i="9"/>
  <c r="E147" i="9"/>
  <c r="E211" i="9"/>
  <c r="E275" i="9"/>
  <c r="E339" i="9"/>
  <c r="E20" i="9"/>
  <c r="E84" i="9"/>
  <c r="E148" i="9"/>
  <c r="E212" i="9"/>
  <c r="E276" i="9"/>
  <c r="E340" i="9"/>
  <c r="E21" i="9"/>
  <c r="E85" i="9"/>
  <c r="E149" i="9"/>
  <c r="E213" i="9"/>
  <c r="E277" i="9"/>
  <c r="E341" i="9"/>
  <c r="E491" i="9"/>
  <c r="E423" i="9"/>
  <c r="E39" i="9"/>
  <c r="E103" i="9"/>
  <c r="E167" i="9"/>
  <c r="E231" i="9"/>
  <c r="E295" i="9"/>
  <c r="E359" i="9"/>
  <c r="E40" i="9"/>
  <c r="E104" i="9"/>
  <c r="E168" i="9"/>
  <c r="E232" i="9"/>
  <c r="E296" i="9"/>
  <c r="E360" i="9"/>
  <c r="E41" i="9"/>
  <c r="E105" i="9"/>
  <c r="E169" i="9"/>
  <c r="E233" i="9"/>
  <c r="E297" i="9"/>
  <c r="E361" i="9"/>
  <c r="E531" i="9"/>
  <c r="E595" i="9"/>
  <c r="E659" i="9"/>
  <c r="E384" i="9"/>
  <c r="E448" i="9"/>
  <c r="E512" i="9"/>
  <c r="E576" i="9"/>
  <c r="E640" i="9"/>
  <c r="E708" i="9"/>
  <c r="E485" i="9"/>
  <c r="E549" i="9"/>
  <c r="E613" i="9"/>
  <c r="E677" i="9"/>
  <c r="E450" i="9"/>
  <c r="E514" i="9"/>
  <c r="E578" i="9"/>
  <c r="E642" i="9"/>
  <c r="E712" i="9"/>
  <c r="E772" i="9"/>
  <c r="E852" i="9"/>
  <c r="E932" i="9"/>
  <c r="E725" i="9"/>
  <c r="E805" i="9"/>
  <c r="E885" i="9"/>
  <c r="E475" i="9"/>
  <c r="E411" i="9"/>
  <c r="E35" i="9"/>
  <c r="E99" i="9"/>
  <c r="E163" i="9"/>
  <c r="E227" i="9"/>
  <c r="E291" i="9"/>
  <c r="E355" i="9"/>
  <c r="E36" i="9"/>
  <c r="E100" i="9"/>
  <c r="E164" i="9"/>
  <c r="E228" i="9"/>
  <c r="E292" i="9"/>
  <c r="E356" i="9"/>
  <c r="E37" i="9"/>
  <c r="E101" i="9"/>
  <c r="E165" i="9"/>
  <c r="E229" i="9"/>
  <c r="E293" i="9"/>
  <c r="E357" i="9"/>
  <c r="E471" i="9"/>
  <c r="E407" i="9"/>
  <c r="E55" i="9"/>
  <c r="E119" i="9"/>
  <c r="E183" i="9"/>
  <c r="E247" i="9"/>
  <c r="E311" i="9"/>
  <c r="E375" i="9"/>
  <c r="E56" i="9"/>
  <c r="E120" i="9"/>
  <c r="E184" i="9"/>
  <c r="E248" i="9"/>
  <c r="E312" i="9"/>
  <c r="E377" i="9"/>
  <c r="E57" i="9"/>
  <c r="E121" i="9"/>
  <c r="E185" i="9"/>
  <c r="E249" i="9"/>
  <c r="E313" i="9"/>
  <c r="E378" i="9"/>
  <c r="E483" i="9"/>
  <c r="E547" i="9"/>
  <c r="E611" i="9"/>
  <c r="E675" i="9"/>
  <c r="E400" i="9"/>
  <c r="E464" i="9"/>
  <c r="E528" i="9"/>
  <c r="E592" i="9"/>
  <c r="E656" i="9"/>
  <c r="E437" i="9"/>
  <c r="E501" i="9"/>
  <c r="E565" i="9"/>
  <c r="E629" i="9"/>
  <c r="E693" i="9"/>
  <c r="E466" i="9"/>
  <c r="E530" i="9"/>
  <c r="E594" i="9"/>
  <c r="E658" i="9"/>
  <c r="E724" i="9"/>
  <c r="E788" i="9"/>
  <c r="E868" i="9"/>
  <c r="E964" i="9"/>
  <c r="E741" i="9"/>
  <c r="E821" i="9"/>
  <c r="E917" i="9"/>
  <c r="BA1010" i="9"/>
  <c r="AZ1009" i="9"/>
  <c r="BB1007" i="9"/>
  <c r="BA1006" i="9"/>
  <c r="AZ1005" i="9"/>
  <c r="BB1003" i="9"/>
  <c r="BA1002" i="9"/>
  <c r="AZ1001" i="9"/>
  <c r="BB999" i="9"/>
  <c r="BA998" i="9"/>
  <c r="AZ997" i="9"/>
  <c r="BB995" i="9"/>
  <c r="BA994" i="9"/>
  <c r="AZ993" i="9"/>
  <c r="BB991" i="9"/>
  <c r="BA990" i="9"/>
  <c r="AZ989" i="9"/>
  <c r="BB987" i="9"/>
  <c r="BA986" i="9"/>
  <c r="AZ985" i="9"/>
  <c r="BB983" i="9"/>
  <c r="BA982" i="9"/>
  <c r="AZ981" i="9"/>
  <c r="BB979" i="9"/>
  <c r="BA978" i="9"/>
  <c r="AZ977" i="9"/>
  <c r="BB975" i="9"/>
  <c r="BA974" i="9"/>
  <c r="AZ973" i="9"/>
  <c r="BB971" i="9"/>
  <c r="BA970" i="9"/>
  <c r="AZ969" i="9"/>
  <c r="BB967" i="9"/>
  <c r="BA966" i="9"/>
  <c r="AZ965" i="9"/>
  <c r="BB963" i="9"/>
  <c r="BA962" i="9"/>
  <c r="AZ961" i="9"/>
  <c r="BB959" i="9"/>
  <c r="BA958" i="9"/>
  <c r="AZ957" i="9"/>
  <c r="BB955" i="9"/>
  <c r="BA954" i="9"/>
  <c r="AZ953" i="9"/>
  <c r="BB951" i="9"/>
  <c r="BA950" i="9"/>
  <c r="AZ949" i="9"/>
  <c r="BB947" i="9"/>
  <c r="BA946" i="9"/>
  <c r="AZ945" i="9"/>
  <c r="BB943" i="9"/>
  <c r="BA942" i="9"/>
  <c r="AZ941" i="9"/>
  <c r="BB939" i="9"/>
  <c r="BA938" i="9"/>
  <c r="AZ937" i="9"/>
  <c r="BB935" i="9"/>
  <c r="BA934" i="9"/>
  <c r="AZ933" i="9"/>
  <c r="BB931" i="9"/>
  <c r="BA930" i="9"/>
  <c r="AZ929" i="9"/>
  <c r="BB927" i="9"/>
  <c r="BA926" i="9"/>
  <c r="AZ925" i="9"/>
  <c r="BB923" i="9"/>
  <c r="BA922" i="9"/>
  <c r="AZ921" i="9"/>
  <c r="BB919" i="9"/>
  <c r="BA918" i="9"/>
  <c r="AZ917" i="9"/>
  <c r="AZ1010" i="9"/>
  <c r="BB1008" i="9"/>
  <c r="BA1007" i="9"/>
  <c r="AZ1006" i="9"/>
  <c r="BB1004" i="9"/>
  <c r="BA1003" i="9"/>
  <c r="AZ1002" i="9"/>
  <c r="BB1000" i="9"/>
  <c r="BA999" i="9"/>
  <c r="AZ998" i="9"/>
  <c r="BB996" i="9"/>
  <c r="BA995" i="9"/>
  <c r="AZ994" i="9"/>
  <c r="BB992" i="9"/>
  <c r="BA991" i="9"/>
  <c r="AZ990" i="9"/>
  <c r="BB988" i="9"/>
  <c r="BA987" i="9"/>
  <c r="AZ986" i="9"/>
  <c r="BB984" i="9"/>
  <c r="BA983" i="9"/>
  <c r="AZ982" i="9"/>
  <c r="BB980" i="9"/>
  <c r="BA979" i="9"/>
  <c r="AZ978" i="9"/>
  <c r="BB976" i="9"/>
  <c r="BA975" i="9"/>
  <c r="AZ974" i="9"/>
  <c r="BB972" i="9"/>
  <c r="BA971" i="9"/>
  <c r="AZ970" i="9"/>
  <c r="BB968" i="9"/>
  <c r="BA967" i="9"/>
  <c r="AZ966" i="9"/>
  <c r="BB964" i="9"/>
  <c r="BA963" i="9"/>
  <c r="AZ962" i="9"/>
  <c r="BB960" i="9"/>
  <c r="BA959" i="9"/>
  <c r="AZ958" i="9"/>
  <c r="BB956" i="9"/>
  <c r="BA955" i="9"/>
  <c r="AZ954" i="9"/>
  <c r="BB952" i="9"/>
  <c r="BA951" i="9"/>
  <c r="AZ950" i="9"/>
  <c r="BB948" i="9"/>
  <c r="BA947" i="9"/>
  <c r="AZ946" i="9"/>
  <c r="BB944" i="9"/>
  <c r="BA943" i="9"/>
  <c r="AZ942" i="9"/>
  <c r="BB940" i="9"/>
  <c r="BA939" i="9"/>
  <c r="AZ938" i="9"/>
  <c r="BB936" i="9"/>
  <c r="BA935" i="9"/>
  <c r="AZ934" i="9"/>
  <c r="BB932" i="9"/>
  <c r="BA931" i="9"/>
  <c r="AZ930" i="9"/>
  <c r="BB928" i="9"/>
  <c r="BA927" i="9"/>
  <c r="AZ926" i="9"/>
  <c r="BB924" i="9"/>
  <c r="BA923" i="9"/>
  <c r="AZ922" i="9"/>
  <c r="BB920" i="9"/>
  <c r="BA919" i="9"/>
  <c r="AZ918" i="9"/>
  <c r="BB916" i="9"/>
  <c r="BA915" i="9"/>
  <c r="AZ914" i="9"/>
  <c r="BB912" i="9"/>
  <c r="BA911" i="9"/>
  <c r="AZ910" i="9"/>
  <c r="BB908" i="9"/>
  <c r="BA907" i="9"/>
  <c r="AZ906" i="9"/>
  <c r="BB904" i="9"/>
  <c r="BA903" i="9"/>
  <c r="AZ902" i="9"/>
  <c r="BB900" i="9"/>
  <c r="BA899" i="9"/>
  <c r="AZ898" i="9"/>
  <c r="BB1009" i="9"/>
  <c r="BA1008" i="9"/>
  <c r="AZ1007" i="9"/>
  <c r="BB1005" i="9"/>
  <c r="BA1004" i="9"/>
  <c r="AZ1003" i="9"/>
  <c r="BB1001" i="9"/>
  <c r="BA1000" i="9"/>
  <c r="AZ999" i="9"/>
  <c r="BB997" i="9"/>
  <c r="BA996" i="9"/>
  <c r="AZ995" i="9"/>
  <c r="BB993" i="9"/>
  <c r="BA992" i="9"/>
  <c r="AZ991" i="9"/>
  <c r="BB989" i="9"/>
  <c r="BA988" i="9"/>
  <c r="AZ987" i="9"/>
  <c r="BB985" i="9"/>
  <c r="BA984" i="9"/>
  <c r="AZ983" i="9"/>
  <c r="BB981" i="9"/>
  <c r="BA980" i="9"/>
  <c r="AZ979" i="9"/>
  <c r="BB977" i="9"/>
  <c r="BA976" i="9"/>
  <c r="AZ975" i="9"/>
  <c r="BB973" i="9"/>
  <c r="BA972" i="9"/>
  <c r="AZ971" i="9"/>
  <c r="BB969" i="9"/>
  <c r="BA968" i="9"/>
  <c r="AZ967" i="9"/>
  <c r="BB965" i="9"/>
  <c r="BA964" i="9"/>
  <c r="AZ963" i="9"/>
  <c r="BB961" i="9"/>
  <c r="BA960" i="9"/>
  <c r="AZ959" i="9"/>
  <c r="BB957" i="9"/>
  <c r="BA956" i="9"/>
  <c r="AZ955" i="9"/>
  <c r="BB953" i="9"/>
  <c r="BA952" i="9"/>
  <c r="AZ951" i="9"/>
  <c r="BB949" i="9"/>
  <c r="BA948" i="9"/>
  <c r="AZ947" i="9"/>
  <c r="BB945" i="9"/>
  <c r="BA944" i="9"/>
  <c r="AZ943" i="9"/>
  <c r="BB941" i="9"/>
  <c r="BA940" i="9"/>
  <c r="AZ939" i="9"/>
  <c r="BB937" i="9"/>
  <c r="BA936" i="9"/>
  <c r="AZ935" i="9"/>
  <c r="BB933" i="9"/>
  <c r="BA932" i="9"/>
  <c r="AZ931" i="9"/>
  <c r="BB929" i="9"/>
  <c r="BA928" i="9"/>
  <c r="AZ927" i="9"/>
  <c r="BB925" i="9"/>
  <c r="BA924" i="9"/>
  <c r="AZ923" i="9"/>
  <c r="BB921" i="9"/>
  <c r="BA920" i="9"/>
  <c r="AZ919" i="9"/>
  <c r="BB917" i="9"/>
  <c r="BA916" i="9"/>
  <c r="AZ915" i="9"/>
  <c r="BB913" i="9"/>
  <c r="BA912" i="9"/>
  <c r="AZ911" i="9"/>
  <c r="BB909" i="9"/>
  <c r="BA908" i="9"/>
  <c r="AZ907" i="9"/>
  <c r="BB905" i="9"/>
  <c r="BA904" i="9"/>
  <c r="AZ903" i="9"/>
  <c r="BB901" i="9"/>
  <c r="BA900" i="9"/>
  <c r="AZ899" i="9"/>
  <c r="BB897" i="9"/>
  <c r="BB1010" i="9"/>
  <c r="BA1005" i="9"/>
  <c r="AZ1000" i="9"/>
  <c r="BB994" i="9"/>
  <c r="BA989" i="9"/>
  <c r="AZ984" i="9"/>
  <c r="BB978" i="9"/>
  <c r="BA973" i="9"/>
  <c r="AZ968" i="9"/>
  <c r="BB962" i="9"/>
  <c r="BA957" i="9"/>
  <c r="AZ952" i="9"/>
  <c r="BB946" i="9"/>
  <c r="BA941" i="9"/>
  <c r="AZ936" i="9"/>
  <c r="BB930" i="9"/>
  <c r="BA925" i="9"/>
  <c r="AZ920" i="9"/>
  <c r="BB915" i="9"/>
  <c r="AZ913" i="9"/>
  <c r="BA910" i="9"/>
  <c r="BB907" i="9"/>
  <c r="AZ905" i="9"/>
  <c r="BA902" i="9"/>
  <c r="BB899" i="9"/>
  <c r="AZ897" i="9"/>
  <c r="BB895" i="9"/>
  <c r="BA894" i="9"/>
  <c r="AZ893" i="9"/>
  <c r="BB891" i="9"/>
  <c r="BA890" i="9"/>
  <c r="AZ889" i="9"/>
  <c r="BB887" i="9"/>
  <c r="BA886" i="9"/>
  <c r="AZ885" i="9"/>
  <c r="BB883" i="9"/>
  <c r="BA882" i="9"/>
  <c r="AZ881" i="9"/>
  <c r="BB879" i="9"/>
  <c r="BA878" i="9"/>
  <c r="AZ877" i="9"/>
  <c r="BB875" i="9"/>
  <c r="BA874" i="9"/>
  <c r="AZ873" i="9"/>
  <c r="BB871" i="9"/>
  <c r="BA870" i="9"/>
  <c r="AZ869" i="9"/>
  <c r="BB867" i="9"/>
  <c r="BA866" i="9"/>
  <c r="AZ865" i="9"/>
  <c r="BB863" i="9"/>
  <c r="BA862" i="9"/>
  <c r="AZ861" i="9"/>
  <c r="BB859" i="9"/>
  <c r="BA858" i="9"/>
  <c r="AZ857" i="9"/>
  <c r="BB855" i="9"/>
  <c r="BA854" i="9"/>
  <c r="AZ853" i="9"/>
  <c r="BB851" i="9"/>
  <c r="BA850" i="9"/>
  <c r="AZ849" i="9"/>
  <c r="BB847" i="9"/>
  <c r="BA846" i="9"/>
  <c r="AZ845" i="9"/>
  <c r="BB843" i="9"/>
  <c r="BA842" i="9"/>
  <c r="AZ841" i="9"/>
  <c r="BB839" i="9"/>
  <c r="BA838" i="9"/>
  <c r="AZ837" i="9"/>
  <c r="BB835" i="9"/>
  <c r="BA834" i="9"/>
  <c r="AZ833" i="9"/>
  <c r="BB831" i="9"/>
  <c r="BA830" i="9"/>
  <c r="AZ829" i="9"/>
  <c r="BB827" i="9"/>
  <c r="BA826" i="9"/>
  <c r="AZ825" i="9"/>
  <c r="BB823" i="9"/>
  <c r="BA822" i="9"/>
  <c r="AZ821" i="9"/>
  <c r="BB819" i="9"/>
  <c r="BA818" i="9"/>
  <c r="BA1009" i="9"/>
  <c r="AZ1004" i="9"/>
  <c r="BB998" i="9"/>
  <c r="BA993" i="9"/>
  <c r="AZ988" i="9"/>
  <c r="BB982" i="9"/>
  <c r="BA977" i="9"/>
  <c r="AZ972" i="9"/>
  <c r="BB966" i="9"/>
  <c r="BA961" i="9"/>
  <c r="AZ956" i="9"/>
  <c r="BB950" i="9"/>
  <c r="BA945" i="9"/>
  <c r="AZ940" i="9"/>
  <c r="BB934" i="9"/>
  <c r="BA929" i="9"/>
  <c r="AZ924" i="9"/>
  <c r="BB918" i="9"/>
  <c r="BB914" i="9"/>
  <c r="AZ912" i="9"/>
  <c r="BA909" i="9"/>
  <c r="BB906" i="9"/>
  <c r="AZ904" i="9"/>
  <c r="BA901" i="9"/>
  <c r="BB898" i="9"/>
  <c r="BB896" i="9"/>
  <c r="BA895" i="9"/>
  <c r="AZ894" i="9"/>
  <c r="BB892" i="9"/>
  <c r="BA891" i="9"/>
  <c r="AZ890" i="9"/>
  <c r="BB888" i="9"/>
  <c r="BA887" i="9"/>
  <c r="AZ886" i="9"/>
  <c r="BB884" i="9"/>
  <c r="BA883" i="9"/>
  <c r="AZ882" i="9"/>
  <c r="BB880" i="9"/>
  <c r="BA879" i="9"/>
  <c r="AZ878" i="9"/>
  <c r="BB876" i="9"/>
  <c r="BA875" i="9"/>
  <c r="AZ874" i="9"/>
  <c r="BB872" i="9"/>
  <c r="BA871" i="9"/>
  <c r="AZ870" i="9"/>
  <c r="BB868" i="9"/>
  <c r="BA867" i="9"/>
  <c r="AZ866" i="9"/>
  <c r="BB864" i="9"/>
  <c r="BA863" i="9"/>
  <c r="AZ862" i="9"/>
  <c r="BB860" i="9"/>
  <c r="BA859" i="9"/>
  <c r="AZ858" i="9"/>
  <c r="BB856" i="9"/>
  <c r="BA855" i="9"/>
  <c r="AZ854" i="9"/>
  <c r="BB852" i="9"/>
  <c r="BA851" i="9"/>
  <c r="AZ850" i="9"/>
  <c r="BB848" i="9"/>
  <c r="BA847" i="9"/>
  <c r="AZ846" i="9"/>
  <c r="BB844" i="9"/>
  <c r="BA843" i="9"/>
  <c r="AZ842" i="9"/>
  <c r="BB840" i="9"/>
  <c r="BA839" i="9"/>
  <c r="AZ838" i="9"/>
  <c r="BB836" i="9"/>
  <c r="BA835" i="9"/>
  <c r="AZ834" i="9"/>
  <c r="BB832" i="9"/>
  <c r="BA831" i="9"/>
  <c r="AZ830" i="9"/>
  <c r="BB828" i="9"/>
  <c r="BA827" i="9"/>
  <c r="AZ826" i="9"/>
  <c r="BB824" i="9"/>
  <c r="BA823" i="9"/>
  <c r="AZ822" i="9"/>
  <c r="BB820" i="9"/>
  <c r="BA819" i="9"/>
  <c r="AZ818" i="9"/>
  <c r="AZ1008" i="9"/>
  <c r="BB1002" i="9"/>
  <c r="BA997" i="9"/>
  <c r="AZ992" i="9"/>
  <c r="BB986" i="9"/>
  <c r="BA981" i="9"/>
  <c r="AZ976" i="9"/>
  <c r="BB970" i="9"/>
  <c r="BA965" i="9"/>
  <c r="AZ960" i="9"/>
  <c r="BB954" i="9"/>
  <c r="BA949" i="9"/>
  <c r="AZ944" i="9"/>
  <c r="BB938" i="9"/>
  <c r="BA933" i="9"/>
  <c r="AZ928" i="9"/>
  <c r="BB922" i="9"/>
  <c r="BA917" i="9"/>
  <c r="BA914" i="9"/>
  <c r="BB911" i="9"/>
  <c r="AZ909" i="9"/>
  <c r="BA906" i="9"/>
  <c r="BB903" i="9"/>
  <c r="AZ901" i="9"/>
  <c r="BA898" i="9"/>
  <c r="BA896" i="9"/>
  <c r="AZ895" i="9"/>
  <c r="BB893" i="9"/>
  <c r="BA892" i="9"/>
  <c r="AZ891" i="9"/>
  <c r="BB889" i="9"/>
  <c r="BA888" i="9"/>
  <c r="AZ887" i="9"/>
  <c r="BB885" i="9"/>
  <c r="BA884" i="9"/>
  <c r="AZ883" i="9"/>
  <c r="BB881" i="9"/>
  <c r="BA880" i="9"/>
  <c r="AZ879" i="9"/>
  <c r="BB877" i="9"/>
  <c r="BA876" i="9"/>
  <c r="AZ875" i="9"/>
  <c r="BB873" i="9"/>
  <c r="BA872" i="9"/>
  <c r="AZ871" i="9"/>
  <c r="BB869" i="9"/>
  <c r="BA868" i="9"/>
  <c r="AZ867" i="9"/>
  <c r="BB865" i="9"/>
  <c r="BA864" i="9"/>
  <c r="AZ863" i="9"/>
  <c r="BB861" i="9"/>
  <c r="BA860" i="9"/>
  <c r="AZ859" i="9"/>
  <c r="BB857" i="9"/>
  <c r="BA856" i="9"/>
  <c r="AZ855" i="9"/>
  <c r="BB853" i="9"/>
  <c r="BA852" i="9"/>
  <c r="AZ851" i="9"/>
  <c r="BB849" i="9"/>
  <c r="BA848" i="9"/>
  <c r="AZ847" i="9"/>
  <c r="BB845" i="9"/>
  <c r="BA844" i="9"/>
  <c r="AZ843" i="9"/>
  <c r="BB841" i="9"/>
  <c r="BA840" i="9"/>
  <c r="AZ839" i="9"/>
  <c r="BB837" i="9"/>
  <c r="BA836" i="9"/>
  <c r="AZ835" i="9"/>
  <c r="BB833" i="9"/>
  <c r="BA832" i="9"/>
  <c r="AZ831" i="9"/>
  <c r="BB829" i="9"/>
  <c r="BA828" i="9"/>
  <c r="AZ827" i="9"/>
  <c r="BB825" i="9"/>
  <c r="BA824" i="9"/>
  <c r="AZ823" i="9"/>
  <c r="BB821" i="9"/>
  <c r="BA820" i="9"/>
  <c r="AZ819" i="9"/>
  <c r="BB817" i="9"/>
  <c r="BB1006" i="9"/>
  <c r="BA985" i="9"/>
  <c r="AZ964" i="9"/>
  <c r="BB942" i="9"/>
  <c r="BA921" i="9"/>
  <c r="AZ908" i="9"/>
  <c r="BA897" i="9"/>
  <c r="AZ892" i="9"/>
  <c r="BB886" i="9"/>
  <c r="BA881" i="9"/>
  <c r="AZ876" i="9"/>
  <c r="BB870" i="9"/>
  <c r="BA865" i="9"/>
  <c r="AZ860" i="9"/>
  <c r="BB854" i="9"/>
  <c r="BA849" i="9"/>
  <c r="AZ844" i="9"/>
  <c r="BB838" i="9"/>
  <c r="BA833" i="9"/>
  <c r="AZ828" i="9"/>
  <c r="BB822" i="9"/>
  <c r="BA817" i="9"/>
  <c r="AZ816" i="9"/>
  <c r="BB814" i="9"/>
  <c r="BA813" i="9"/>
  <c r="AZ812" i="9"/>
  <c r="BB810" i="9"/>
  <c r="BA809" i="9"/>
  <c r="AZ808" i="9"/>
  <c r="BB806" i="9"/>
  <c r="BA805" i="9"/>
  <c r="AZ804" i="9"/>
  <c r="BB802" i="9"/>
  <c r="BA801" i="9"/>
  <c r="AZ800" i="9"/>
  <c r="BB798" i="9"/>
  <c r="BA797" i="9"/>
  <c r="AZ796" i="9"/>
  <c r="BB794" i="9"/>
  <c r="BA793" i="9"/>
  <c r="AZ792" i="9"/>
  <c r="BB790" i="9"/>
  <c r="BA789" i="9"/>
  <c r="AZ788" i="9"/>
  <c r="BB786" i="9"/>
  <c r="BA785" i="9"/>
  <c r="AZ784" i="9"/>
  <c r="BB782" i="9"/>
  <c r="BA781" i="9"/>
  <c r="AZ780" i="9"/>
  <c r="BB778" i="9"/>
  <c r="BA777" i="9"/>
  <c r="AZ776" i="9"/>
  <c r="BB774" i="9"/>
  <c r="BA773" i="9"/>
  <c r="AZ772" i="9"/>
  <c r="BB770" i="9"/>
  <c r="BA769" i="9"/>
  <c r="AZ768" i="9"/>
  <c r="BB766" i="9"/>
  <c r="BA765" i="9"/>
  <c r="AZ764" i="9"/>
  <c r="BB762" i="9"/>
  <c r="BA761" i="9"/>
  <c r="AZ760" i="9"/>
  <c r="BB758" i="9"/>
  <c r="BA757" i="9"/>
  <c r="AZ756" i="9"/>
  <c r="BB754" i="9"/>
  <c r="BA753" i="9"/>
  <c r="AZ752" i="9"/>
  <c r="BB750" i="9"/>
  <c r="BA749" i="9"/>
  <c r="AZ748" i="9"/>
  <c r="BB746" i="9"/>
  <c r="BA745" i="9"/>
  <c r="AZ744" i="9"/>
  <c r="BB742" i="9"/>
  <c r="BA741" i="9"/>
  <c r="AZ740" i="9"/>
  <c r="BB738" i="9"/>
  <c r="BA737" i="9"/>
  <c r="AZ736" i="9"/>
  <c r="BB734" i="9"/>
  <c r="BA733" i="9"/>
  <c r="BA1001" i="9"/>
  <c r="AZ980" i="9"/>
  <c r="BB958" i="9"/>
  <c r="BA937" i="9"/>
  <c r="AZ916" i="9"/>
  <c r="BA905" i="9"/>
  <c r="AZ896" i="9"/>
  <c r="BB890" i="9"/>
  <c r="BA885" i="9"/>
  <c r="AZ880" i="9"/>
  <c r="BB874" i="9"/>
  <c r="BA869" i="9"/>
  <c r="AZ864" i="9"/>
  <c r="BB858" i="9"/>
  <c r="BA853" i="9"/>
  <c r="AZ848" i="9"/>
  <c r="BB842" i="9"/>
  <c r="BA837" i="9"/>
  <c r="AZ832" i="9"/>
  <c r="BB826" i="9"/>
  <c r="BA821" i="9"/>
  <c r="AZ817" i="9"/>
  <c r="BB815" i="9"/>
  <c r="BA814" i="9"/>
  <c r="AZ813" i="9"/>
  <c r="BB811" i="9"/>
  <c r="BA810" i="9"/>
  <c r="AZ809" i="9"/>
  <c r="BB807" i="9"/>
  <c r="BA806" i="9"/>
  <c r="AZ805" i="9"/>
  <c r="BB803" i="9"/>
  <c r="BA802" i="9"/>
  <c r="AZ801" i="9"/>
  <c r="BB799" i="9"/>
  <c r="BA798" i="9"/>
  <c r="AZ797" i="9"/>
  <c r="BB795" i="9"/>
  <c r="BA794" i="9"/>
  <c r="AZ793" i="9"/>
  <c r="BB791" i="9"/>
  <c r="BA790" i="9"/>
  <c r="AZ789" i="9"/>
  <c r="BB787" i="9"/>
  <c r="BA786" i="9"/>
  <c r="AZ785" i="9"/>
  <c r="BB783" i="9"/>
  <c r="BA782" i="9"/>
  <c r="AZ781" i="9"/>
  <c r="BB779" i="9"/>
  <c r="BA778" i="9"/>
  <c r="AZ777" i="9"/>
  <c r="BB775" i="9"/>
  <c r="BA774" i="9"/>
  <c r="AZ773" i="9"/>
  <c r="BB771" i="9"/>
  <c r="BA770" i="9"/>
  <c r="AZ769" i="9"/>
  <c r="BB767" i="9"/>
  <c r="BA766" i="9"/>
  <c r="AZ765" i="9"/>
  <c r="BB763" i="9"/>
  <c r="BA762" i="9"/>
  <c r="AZ761" i="9"/>
  <c r="BB759" i="9"/>
  <c r="BA758" i="9"/>
  <c r="AZ757" i="9"/>
  <c r="BB755" i="9"/>
  <c r="BA754" i="9"/>
  <c r="AZ753" i="9"/>
  <c r="BB751" i="9"/>
  <c r="BA750" i="9"/>
  <c r="AZ749" i="9"/>
  <c r="BB747" i="9"/>
  <c r="BA746" i="9"/>
  <c r="AZ745" i="9"/>
  <c r="BB743" i="9"/>
  <c r="BA742" i="9"/>
  <c r="AZ741" i="9"/>
  <c r="BB739" i="9"/>
  <c r="BA738" i="9"/>
  <c r="AZ737" i="9"/>
  <c r="BB735" i="9"/>
  <c r="BA734" i="9"/>
  <c r="AZ733" i="9"/>
  <c r="AZ996" i="9"/>
  <c r="BB974" i="9"/>
  <c r="BA953" i="9"/>
  <c r="AZ932" i="9"/>
  <c r="BA913" i="9"/>
  <c r="BB902" i="9"/>
  <c r="BB894" i="9"/>
  <c r="BA889" i="9"/>
  <c r="AZ884" i="9"/>
  <c r="BB878" i="9"/>
  <c r="BA873" i="9"/>
  <c r="AZ868" i="9"/>
  <c r="BB862" i="9"/>
  <c r="BA857" i="9"/>
  <c r="AZ852" i="9"/>
  <c r="BB846" i="9"/>
  <c r="BA841" i="9"/>
  <c r="AZ836" i="9"/>
  <c r="BB830" i="9"/>
  <c r="BA825" i="9"/>
  <c r="AZ820" i="9"/>
  <c r="BB816" i="9"/>
  <c r="BA815" i="9"/>
  <c r="AZ814" i="9"/>
  <c r="BB812" i="9"/>
  <c r="BA811" i="9"/>
  <c r="AZ810" i="9"/>
  <c r="BB808" i="9"/>
  <c r="BA807" i="9"/>
  <c r="AZ806" i="9"/>
  <c r="BB804" i="9"/>
  <c r="BA803" i="9"/>
  <c r="AZ802" i="9"/>
  <c r="BB800" i="9"/>
  <c r="BA799" i="9"/>
  <c r="AZ798" i="9"/>
  <c r="BB796" i="9"/>
  <c r="BA795" i="9"/>
  <c r="AZ794" i="9"/>
  <c r="BB792" i="9"/>
  <c r="BA791" i="9"/>
  <c r="AZ790" i="9"/>
  <c r="BB788" i="9"/>
  <c r="BA787" i="9"/>
  <c r="AZ786" i="9"/>
  <c r="BB784" i="9"/>
  <c r="BA783" i="9"/>
  <c r="AZ782" i="9"/>
  <c r="BB780" i="9"/>
  <c r="BA779" i="9"/>
  <c r="AZ778" i="9"/>
  <c r="BB776" i="9"/>
  <c r="BA775" i="9"/>
  <c r="AZ774" i="9"/>
  <c r="BB772" i="9"/>
  <c r="BA771" i="9"/>
  <c r="AZ770" i="9"/>
  <c r="BB768" i="9"/>
  <c r="BA767" i="9"/>
  <c r="AZ766" i="9"/>
  <c r="BB764" i="9"/>
  <c r="BA763" i="9"/>
  <c r="AZ762" i="9"/>
  <c r="BB760" i="9"/>
  <c r="BA759" i="9"/>
  <c r="AZ758" i="9"/>
  <c r="BB756" i="9"/>
  <c r="BA755" i="9"/>
  <c r="AZ754" i="9"/>
  <c r="BB752" i="9"/>
  <c r="BA751" i="9"/>
  <c r="AZ750" i="9"/>
  <c r="BB748" i="9"/>
  <c r="BA747" i="9"/>
  <c r="AZ746" i="9"/>
  <c r="BB744" i="9"/>
  <c r="BA743" i="9"/>
  <c r="AZ742" i="9"/>
  <c r="BB740" i="9"/>
  <c r="BA739" i="9"/>
  <c r="AZ738" i="9"/>
  <c r="BB736" i="9"/>
  <c r="BA735" i="9"/>
  <c r="AZ734" i="9"/>
  <c r="BB732" i="9"/>
  <c r="BB990" i="9"/>
  <c r="BB910" i="9"/>
  <c r="BB882" i="9"/>
  <c r="BA861" i="9"/>
  <c r="AZ840" i="9"/>
  <c r="BB818" i="9"/>
  <c r="BA812" i="9"/>
  <c r="AZ807" i="9"/>
  <c r="BB801" i="9"/>
  <c r="BA796" i="9"/>
  <c r="AZ791" i="9"/>
  <c r="BB785" i="9"/>
  <c r="BA780" i="9"/>
  <c r="AZ775" i="9"/>
  <c r="BB769" i="9"/>
  <c r="BA764" i="9"/>
  <c r="AZ759" i="9"/>
  <c r="BB753" i="9"/>
  <c r="BA748" i="9"/>
  <c r="AZ743" i="9"/>
  <c r="BB737" i="9"/>
  <c r="BA732" i="9"/>
  <c r="AZ731" i="9"/>
  <c r="BB729" i="9"/>
  <c r="BA728" i="9"/>
  <c r="AZ727" i="9"/>
  <c r="BB725" i="9"/>
  <c r="BA724" i="9"/>
  <c r="AZ723" i="9"/>
  <c r="BB721" i="9"/>
  <c r="BA720" i="9"/>
  <c r="AZ719" i="9"/>
  <c r="BB717" i="9"/>
  <c r="BA716" i="9"/>
  <c r="AZ715" i="9"/>
  <c r="BB713" i="9"/>
  <c r="BA712" i="9"/>
  <c r="AZ711" i="9"/>
  <c r="BB709" i="9"/>
  <c r="BA708" i="9"/>
  <c r="AZ707" i="9"/>
  <c r="BB705" i="9"/>
  <c r="BA704" i="9"/>
  <c r="AZ703" i="9"/>
  <c r="BB701" i="9"/>
  <c r="BA700" i="9"/>
  <c r="AZ699" i="9"/>
  <c r="BB697" i="9"/>
  <c r="BA696" i="9"/>
  <c r="AZ695" i="9"/>
  <c r="BB693" i="9"/>
  <c r="BA692" i="9"/>
  <c r="AZ691" i="9"/>
  <c r="BB689" i="9"/>
  <c r="BA688" i="9"/>
  <c r="AZ687" i="9"/>
  <c r="BB685" i="9"/>
  <c r="BA684" i="9"/>
  <c r="AZ683" i="9"/>
  <c r="BB681" i="9"/>
  <c r="BA680" i="9"/>
  <c r="AZ679" i="9"/>
  <c r="BB677" i="9"/>
  <c r="BA676" i="9"/>
  <c r="AZ675" i="9"/>
  <c r="BB673" i="9"/>
  <c r="BA672" i="9"/>
  <c r="AZ671" i="9"/>
  <c r="BB669" i="9"/>
  <c r="BA668" i="9"/>
  <c r="AZ667" i="9"/>
  <c r="BB665" i="9"/>
  <c r="BA664" i="9"/>
  <c r="AZ663" i="9"/>
  <c r="BB661" i="9"/>
  <c r="BA660" i="9"/>
  <c r="AZ659" i="9"/>
  <c r="BB657" i="9"/>
  <c r="BA656" i="9"/>
  <c r="AZ655" i="9"/>
  <c r="BB653" i="9"/>
  <c r="BA652" i="9"/>
  <c r="AZ651" i="9"/>
  <c r="BB649" i="9"/>
  <c r="BA648" i="9"/>
  <c r="AZ647" i="9"/>
  <c r="BB645" i="9"/>
  <c r="BA644" i="9"/>
  <c r="AZ643" i="9"/>
  <c r="BB641" i="9"/>
  <c r="BA640" i="9"/>
  <c r="AZ639" i="9"/>
  <c r="BB637" i="9"/>
  <c r="BA636" i="9"/>
  <c r="AZ635" i="9"/>
  <c r="BB633" i="9"/>
  <c r="BA632" i="9"/>
  <c r="AZ631" i="9"/>
  <c r="BB629" i="9"/>
  <c r="BA628" i="9"/>
  <c r="AZ627" i="9"/>
  <c r="BB625" i="9"/>
  <c r="BA624" i="9"/>
  <c r="AZ623" i="9"/>
  <c r="BB621" i="9"/>
  <c r="BA620" i="9"/>
  <c r="AZ619" i="9"/>
  <c r="BB617" i="9"/>
  <c r="BA616" i="9"/>
  <c r="AZ615" i="9"/>
  <c r="BB613" i="9"/>
  <c r="BA612" i="9"/>
  <c r="AZ611" i="9"/>
  <c r="BB609" i="9"/>
  <c r="BA608" i="9"/>
  <c r="AZ607" i="9"/>
  <c r="BB605" i="9"/>
  <c r="BA604" i="9"/>
  <c r="AZ603" i="9"/>
  <c r="BB601" i="9"/>
  <c r="BA600" i="9"/>
  <c r="AZ599" i="9"/>
  <c r="BB597" i="9"/>
  <c r="BA596" i="9"/>
  <c r="AZ595" i="9"/>
  <c r="BB593" i="9"/>
  <c r="BA592" i="9"/>
  <c r="AZ591" i="9"/>
  <c r="BB589" i="9"/>
  <c r="BA588" i="9"/>
  <c r="AZ587" i="9"/>
  <c r="BB585" i="9"/>
  <c r="BA584" i="9"/>
  <c r="AZ583" i="9"/>
  <c r="BB581" i="9"/>
  <c r="BA580" i="9"/>
  <c r="AZ579" i="9"/>
  <c r="BB577" i="9"/>
  <c r="BA576" i="9"/>
  <c r="AZ575" i="9"/>
  <c r="BB573" i="9"/>
  <c r="BA572" i="9"/>
  <c r="AZ571" i="9"/>
  <c r="BB569" i="9"/>
  <c r="BA568" i="9"/>
  <c r="AZ567" i="9"/>
  <c r="BB565" i="9"/>
  <c r="BA564" i="9"/>
  <c r="AZ563" i="9"/>
  <c r="BB561" i="9"/>
  <c r="BA560" i="9"/>
  <c r="AZ559" i="9"/>
  <c r="BB557" i="9"/>
  <c r="BA556" i="9"/>
  <c r="AZ555" i="9"/>
  <c r="BB553" i="9"/>
  <c r="BA552" i="9"/>
  <c r="AZ551" i="9"/>
  <c r="BB549" i="9"/>
  <c r="BA548" i="9"/>
  <c r="AZ547" i="9"/>
  <c r="BB545" i="9"/>
  <c r="BA544" i="9"/>
  <c r="AZ543" i="9"/>
  <c r="BB541" i="9"/>
  <c r="BA540" i="9"/>
  <c r="AZ539" i="9"/>
  <c r="BB537" i="9"/>
  <c r="BA536" i="9"/>
  <c r="AZ535" i="9"/>
  <c r="BA969" i="9"/>
  <c r="AZ900" i="9"/>
  <c r="BA877" i="9"/>
  <c r="AZ856" i="9"/>
  <c r="BB834" i="9"/>
  <c r="BA816" i="9"/>
  <c r="AZ811" i="9"/>
  <c r="BB805" i="9"/>
  <c r="BA800" i="9"/>
  <c r="AZ795" i="9"/>
  <c r="BB789" i="9"/>
  <c r="BA784" i="9"/>
  <c r="AZ779" i="9"/>
  <c r="BB773" i="9"/>
  <c r="BA768" i="9"/>
  <c r="AZ763" i="9"/>
  <c r="BB757" i="9"/>
  <c r="BA752" i="9"/>
  <c r="AZ747" i="9"/>
  <c r="BB741" i="9"/>
  <c r="BA736" i="9"/>
  <c r="AZ732" i="9"/>
  <c r="BB730" i="9"/>
  <c r="BA729" i="9"/>
  <c r="AZ728" i="9"/>
  <c r="BB726" i="9"/>
  <c r="BA725" i="9"/>
  <c r="AZ724" i="9"/>
  <c r="BB722" i="9"/>
  <c r="BA721" i="9"/>
  <c r="AZ720" i="9"/>
  <c r="BB718" i="9"/>
  <c r="BA717" i="9"/>
  <c r="AZ716" i="9"/>
  <c r="BB714" i="9"/>
  <c r="BA713" i="9"/>
  <c r="AZ712" i="9"/>
  <c r="BB710" i="9"/>
  <c r="BA709" i="9"/>
  <c r="AZ708" i="9"/>
  <c r="BB706" i="9"/>
  <c r="BA705" i="9"/>
  <c r="AZ704" i="9"/>
  <c r="BB702" i="9"/>
  <c r="BA701" i="9"/>
  <c r="AZ700" i="9"/>
  <c r="BB698" i="9"/>
  <c r="BA697" i="9"/>
  <c r="AZ696" i="9"/>
  <c r="BB694" i="9"/>
  <c r="BA693" i="9"/>
  <c r="AZ692" i="9"/>
  <c r="BB690" i="9"/>
  <c r="BA689" i="9"/>
  <c r="AZ688" i="9"/>
  <c r="BB686" i="9"/>
  <c r="BA685" i="9"/>
  <c r="AZ684" i="9"/>
  <c r="BB682" i="9"/>
  <c r="BA681" i="9"/>
  <c r="AZ680" i="9"/>
  <c r="BB678" i="9"/>
  <c r="BA677" i="9"/>
  <c r="AZ676" i="9"/>
  <c r="BB674" i="9"/>
  <c r="BA673" i="9"/>
  <c r="AZ672" i="9"/>
  <c r="BB670" i="9"/>
  <c r="BA669" i="9"/>
  <c r="AZ668" i="9"/>
  <c r="BB666" i="9"/>
  <c r="BA665" i="9"/>
  <c r="AZ664" i="9"/>
  <c r="BB662" i="9"/>
  <c r="BA661" i="9"/>
  <c r="AZ660" i="9"/>
  <c r="BB658" i="9"/>
  <c r="BA657" i="9"/>
  <c r="AZ656" i="9"/>
  <c r="BB654" i="9"/>
  <c r="BA653" i="9"/>
  <c r="AZ652" i="9"/>
  <c r="BB650" i="9"/>
  <c r="BA649" i="9"/>
  <c r="AZ648" i="9"/>
  <c r="BB646" i="9"/>
  <c r="BA645" i="9"/>
  <c r="AZ644" i="9"/>
  <c r="BB642" i="9"/>
  <c r="BA641" i="9"/>
  <c r="AZ640" i="9"/>
  <c r="BB638" i="9"/>
  <c r="BA637" i="9"/>
  <c r="AZ636" i="9"/>
  <c r="BB634" i="9"/>
  <c r="BA633" i="9"/>
  <c r="AZ632" i="9"/>
  <c r="BB630" i="9"/>
  <c r="BA629" i="9"/>
  <c r="AZ628" i="9"/>
  <c r="BB626" i="9"/>
  <c r="BA625" i="9"/>
  <c r="AZ624" i="9"/>
  <c r="BB622" i="9"/>
  <c r="BA621" i="9"/>
  <c r="AZ620" i="9"/>
  <c r="BB618" i="9"/>
  <c r="BA617" i="9"/>
  <c r="AZ616" i="9"/>
  <c r="BB614" i="9"/>
  <c r="BA613" i="9"/>
  <c r="AZ612" i="9"/>
  <c r="BB610" i="9"/>
  <c r="BA609" i="9"/>
  <c r="AZ608" i="9"/>
  <c r="BB606" i="9"/>
  <c r="BA605" i="9"/>
  <c r="AZ604" i="9"/>
  <c r="BB602" i="9"/>
  <c r="BA601" i="9"/>
  <c r="AZ600" i="9"/>
  <c r="BB598" i="9"/>
  <c r="BA597" i="9"/>
  <c r="AZ596" i="9"/>
  <c r="BB594" i="9"/>
  <c r="BA593" i="9"/>
  <c r="AZ592" i="9"/>
  <c r="BB590" i="9"/>
  <c r="BA589" i="9"/>
  <c r="AZ588" i="9"/>
  <c r="BB586" i="9"/>
  <c r="BA585" i="9"/>
  <c r="AZ584" i="9"/>
  <c r="BB582" i="9"/>
  <c r="BA581" i="9"/>
  <c r="AZ580" i="9"/>
  <c r="BB578" i="9"/>
  <c r="BA577" i="9"/>
  <c r="AZ576" i="9"/>
  <c r="BB574" i="9"/>
  <c r="BA573" i="9"/>
  <c r="AZ572" i="9"/>
  <c r="BB570" i="9"/>
  <c r="BA569" i="9"/>
  <c r="AZ568" i="9"/>
  <c r="BB566" i="9"/>
  <c r="BA565" i="9"/>
  <c r="AZ564" i="9"/>
  <c r="BB562" i="9"/>
  <c r="BA561" i="9"/>
  <c r="AZ560" i="9"/>
  <c r="BB558" i="9"/>
  <c r="BA557" i="9"/>
  <c r="AZ556" i="9"/>
  <c r="BB554" i="9"/>
  <c r="BA553" i="9"/>
  <c r="AZ552" i="9"/>
  <c r="BB550" i="9"/>
  <c r="BA549" i="9"/>
  <c r="AZ548" i="9"/>
  <c r="BB546" i="9"/>
  <c r="BA545" i="9"/>
  <c r="AZ544" i="9"/>
  <c r="BB542" i="9"/>
  <c r="BA541" i="9"/>
  <c r="AZ540" i="9"/>
  <c r="BB538" i="9"/>
  <c r="BA537" i="9"/>
  <c r="AZ536" i="9"/>
  <c r="BB534" i="9"/>
  <c r="AZ948" i="9"/>
  <c r="BA893" i="9"/>
  <c r="AZ872" i="9"/>
  <c r="BB850" i="9"/>
  <c r="BA829" i="9"/>
  <c r="AZ815" i="9"/>
  <c r="BB809" i="9"/>
  <c r="BA804" i="9"/>
  <c r="AZ799" i="9"/>
  <c r="BB793" i="9"/>
  <c r="BA788" i="9"/>
  <c r="AZ783" i="9"/>
  <c r="BB777" i="9"/>
  <c r="BA772" i="9"/>
  <c r="AZ767" i="9"/>
  <c r="BB761" i="9"/>
  <c r="BA756" i="9"/>
  <c r="AZ751" i="9"/>
  <c r="BB745" i="9"/>
  <c r="BA740" i="9"/>
  <c r="AZ735" i="9"/>
  <c r="BB731" i="9"/>
  <c r="BA730" i="9"/>
  <c r="AZ729" i="9"/>
  <c r="BB727" i="9"/>
  <c r="BA726" i="9"/>
  <c r="AZ725" i="9"/>
  <c r="BB723" i="9"/>
  <c r="BA722" i="9"/>
  <c r="AZ721" i="9"/>
  <c r="BB719" i="9"/>
  <c r="BA718" i="9"/>
  <c r="AZ717" i="9"/>
  <c r="BB715" i="9"/>
  <c r="BA714" i="9"/>
  <c r="AZ713" i="9"/>
  <c r="BB711" i="9"/>
  <c r="BA710" i="9"/>
  <c r="AZ709" i="9"/>
  <c r="BB707" i="9"/>
  <c r="BA706" i="9"/>
  <c r="AZ705" i="9"/>
  <c r="BB703" i="9"/>
  <c r="BA702" i="9"/>
  <c r="AZ701" i="9"/>
  <c r="BB699" i="9"/>
  <c r="BA698" i="9"/>
  <c r="AZ697" i="9"/>
  <c r="BB695" i="9"/>
  <c r="BA694" i="9"/>
  <c r="AZ693" i="9"/>
  <c r="BB691" i="9"/>
  <c r="BA690" i="9"/>
  <c r="AZ689" i="9"/>
  <c r="BB687" i="9"/>
  <c r="BA686" i="9"/>
  <c r="AZ685" i="9"/>
  <c r="BB683" i="9"/>
  <c r="BA682" i="9"/>
  <c r="AZ681" i="9"/>
  <c r="BB679" i="9"/>
  <c r="BA678" i="9"/>
  <c r="AZ677" i="9"/>
  <c r="BB675" i="9"/>
  <c r="BA674" i="9"/>
  <c r="AZ673" i="9"/>
  <c r="BB671" i="9"/>
  <c r="BA670" i="9"/>
  <c r="AZ669" i="9"/>
  <c r="BB667" i="9"/>
  <c r="BA666" i="9"/>
  <c r="AZ665" i="9"/>
  <c r="BB663" i="9"/>
  <c r="BA662" i="9"/>
  <c r="AZ661" i="9"/>
  <c r="BB659" i="9"/>
  <c r="BA658" i="9"/>
  <c r="AZ657" i="9"/>
  <c r="BB655" i="9"/>
  <c r="BA654" i="9"/>
  <c r="AZ653" i="9"/>
  <c r="BB651" i="9"/>
  <c r="BA650" i="9"/>
  <c r="AZ649" i="9"/>
  <c r="BB647" i="9"/>
  <c r="BA646" i="9"/>
  <c r="AZ645" i="9"/>
  <c r="BB643" i="9"/>
  <c r="BA642" i="9"/>
  <c r="AZ641" i="9"/>
  <c r="BB639" i="9"/>
  <c r="BA638" i="9"/>
  <c r="AZ637" i="9"/>
  <c r="BB635" i="9"/>
  <c r="BA634" i="9"/>
  <c r="AZ633" i="9"/>
  <c r="BB631" i="9"/>
  <c r="BA630" i="9"/>
  <c r="AZ629" i="9"/>
  <c r="BB627" i="9"/>
  <c r="BA626" i="9"/>
  <c r="AZ625" i="9"/>
  <c r="BB623" i="9"/>
  <c r="BA622" i="9"/>
  <c r="AZ621" i="9"/>
  <c r="BB619" i="9"/>
  <c r="BA618" i="9"/>
  <c r="AZ617" i="9"/>
  <c r="BB615" i="9"/>
  <c r="BA614" i="9"/>
  <c r="AZ613" i="9"/>
  <c r="BB611" i="9"/>
  <c r="BA610" i="9"/>
  <c r="AZ609" i="9"/>
  <c r="BB607" i="9"/>
  <c r="BA606" i="9"/>
  <c r="AZ605" i="9"/>
  <c r="BB603" i="9"/>
  <c r="BA602" i="9"/>
  <c r="AZ601" i="9"/>
  <c r="BB599" i="9"/>
  <c r="BA598" i="9"/>
  <c r="AZ597" i="9"/>
  <c r="BB595" i="9"/>
  <c r="BA594" i="9"/>
  <c r="AZ593" i="9"/>
  <c r="BB591" i="9"/>
  <c r="BA590" i="9"/>
  <c r="AZ589" i="9"/>
  <c r="BB587" i="9"/>
  <c r="BA586" i="9"/>
  <c r="AZ585" i="9"/>
  <c r="BB583" i="9"/>
  <c r="BA582" i="9"/>
  <c r="AZ581" i="9"/>
  <c r="BB579" i="9"/>
  <c r="BA578" i="9"/>
  <c r="AZ577" i="9"/>
  <c r="BB575" i="9"/>
  <c r="BA574" i="9"/>
  <c r="AZ573" i="9"/>
  <c r="BB571" i="9"/>
  <c r="BA570" i="9"/>
  <c r="AZ569" i="9"/>
  <c r="BB567" i="9"/>
  <c r="BA566" i="9"/>
  <c r="AZ565" i="9"/>
  <c r="BB563" i="9"/>
  <c r="BA562" i="9"/>
  <c r="AZ561" i="9"/>
  <c r="BB559" i="9"/>
  <c r="BA558" i="9"/>
  <c r="AZ557" i="9"/>
  <c r="BB555" i="9"/>
  <c r="BA554" i="9"/>
  <c r="AZ553" i="9"/>
  <c r="BB551" i="9"/>
  <c r="BA550" i="9"/>
  <c r="AZ549" i="9"/>
  <c r="BB547" i="9"/>
  <c r="BA546" i="9"/>
  <c r="AZ545" i="9"/>
  <c r="BB543" i="9"/>
  <c r="BA542" i="9"/>
  <c r="AZ541" i="9"/>
  <c r="BB539" i="9"/>
  <c r="BA538" i="9"/>
  <c r="AZ537" i="9"/>
  <c r="BB535" i="9"/>
  <c r="BA534" i="9"/>
  <c r="BB926" i="9"/>
  <c r="AZ824" i="9"/>
  <c r="BB797" i="9"/>
  <c r="BA776" i="9"/>
  <c r="AZ755" i="9"/>
  <c r="BB733" i="9"/>
  <c r="BA727" i="9"/>
  <c r="AZ722" i="9"/>
  <c r="BB716" i="9"/>
  <c r="BA711" i="9"/>
  <c r="AZ706" i="9"/>
  <c r="BB700" i="9"/>
  <c r="BA695" i="9"/>
  <c r="AZ690" i="9"/>
  <c r="BB684" i="9"/>
  <c r="BA679" i="9"/>
  <c r="AZ674" i="9"/>
  <c r="BB668" i="9"/>
  <c r="BA663" i="9"/>
  <c r="AZ658" i="9"/>
  <c r="BB652" i="9"/>
  <c r="BA647" i="9"/>
  <c r="AZ642" i="9"/>
  <c r="BB636" i="9"/>
  <c r="BA631" i="9"/>
  <c r="AZ626" i="9"/>
  <c r="BB620" i="9"/>
  <c r="BA615" i="9"/>
  <c r="AZ610" i="9"/>
  <c r="BB604" i="9"/>
  <c r="BA599" i="9"/>
  <c r="AZ594" i="9"/>
  <c r="BB588" i="9"/>
  <c r="BA583" i="9"/>
  <c r="AZ578" i="9"/>
  <c r="BB572" i="9"/>
  <c r="BA567" i="9"/>
  <c r="AZ562" i="9"/>
  <c r="BB556" i="9"/>
  <c r="BA551" i="9"/>
  <c r="AZ546" i="9"/>
  <c r="BB540" i="9"/>
  <c r="BA535" i="9"/>
  <c r="AZ533" i="9"/>
  <c r="BB531" i="9"/>
  <c r="BA530" i="9"/>
  <c r="AZ529" i="9"/>
  <c r="BB527" i="9"/>
  <c r="BA526" i="9"/>
  <c r="AZ525" i="9"/>
  <c r="BB523" i="9"/>
  <c r="BA522" i="9"/>
  <c r="AZ521" i="9"/>
  <c r="BB519" i="9"/>
  <c r="BA518" i="9"/>
  <c r="AZ517" i="9"/>
  <c r="BB515" i="9"/>
  <c r="BA514" i="9"/>
  <c r="AZ513" i="9"/>
  <c r="BB511" i="9"/>
  <c r="BA510" i="9"/>
  <c r="AZ509" i="9"/>
  <c r="BB507" i="9"/>
  <c r="BA506" i="9"/>
  <c r="AZ505" i="9"/>
  <c r="BB503" i="9"/>
  <c r="BA502" i="9"/>
  <c r="AZ501" i="9"/>
  <c r="BB499" i="9"/>
  <c r="BA498" i="9"/>
  <c r="AZ497" i="9"/>
  <c r="BB495" i="9"/>
  <c r="BA494" i="9"/>
  <c r="AZ493" i="9"/>
  <c r="BB491" i="9"/>
  <c r="BA490" i="9"/>
  <c r="AZ489" i="9"/>
  <c r="BB487" i="9"/>
  <c r="BA486" i="9"/>
  <c r="AZ485" i="9"/>
  <c r="BB483" i="9"/>
  <c r="BA482" i="9"/>
  <c r="AZ481" i="9"/>
  <c r="BB479" i="9"/>
  <c r="BA478" i="9"/>
  <c r="AZ477" i="9"/>
  <c r="BB475" i="9"/>
  <c r="BA474" i="9"/>
  <c r="AZ473" i="9"/>
  <c r="BB471" i="9"/>
  <c r="BA470" i="9"/>
  <c r="AZ469" i="9"/>
  <c r="BB467" i="9"/>
  <c r="BA466" i="9"/>
  <c r="AZ465" i="9"/>
  <c r="BB463" i="9"/>
  <c r="BA462" i="9"/>
  <c r="AZ461" i="9"/>
  <c r="BB459" i="9"/>
  <c r="BA458" i="9"/>
  <c r="AZ457" i="9"/>
  <c r="BB455" i="9"/>
  <c r="BA454" i="9"/>
  <c r="AZ453" i="9"/>
  <c r="BB451" i="9"/>
  <c r="BA450" i="9"/>
  <c r="AZ449" i="9"/>
  <c r="BB447" i="9"/>
  <c r="BA446" i="9"/>
  <c r="AZ445" i="9"/>
  <c r="BB443" i="9"/>
  <c r="BA442" i="9"/>
  <c r="AZ441" i="9"/>
  <c r="BB439" i="9"/>
  <c r="BA438" i="9"/>
  <c r="AZ437" i="9"/>
  <c r="BB435" i="9"/>
  <c r="BA434" i="9"/>
  <c r="AZ433" i="9"/>
  <c r="BB431" i="9"/>
  <c r="BA430" i="9"/>
  <c r="AZ429" i="9"/>
  <c r="BB427" i="9"/>
  <c r="BA426" i="9"/>
  <c r="AZ425" i="9"/>
  <c r="BB423" i="9"/>
  <c r="BA422" i="9"/>
  <c r="AZ421" i="9"/>
  <c r="BB419" i="9"/>
  <c r="BA418" i="9"/>
  <c r="AZ417" i="9"/>
  <c r="BB415" i="9"/>
  <c r="BA414" i="9"/>
  <c r="AZ413" i="9"/>
  <c r="BB411" i="9"/>
  <c r="BA410" i="9"/>
  <c r="AZ409" i="9"/>
  <c r="BB407" i="9"/>
  <c r="BA406" i="9"/>
  <c r="AZ405" i="9"/>
  <c r="BB403" i="9"/>
  <c r="BA402" i="9"/>
  <c r="AZ401" i="9"/>
  <c r="BB399" i="9"/>
  <c r="BA398" i="9"/>
  <c r="AZ397" i="9"/>
  <c r="BB395" i="9"/>
  <c r="BA394" i="9"/>
  <c r="AZ393" i="9"/>
  <c r="BB391" i="9"/>
  <c r="BA390" i="9"/>
  <c r="AZ389" i="9"/>
  <c r="BB387" i="9"/>
  <c r="BA386" i="9"/>
  <c r="AZ385" i="9"/>
  <c r="BB383" i="9"/>
  <c r="BA382" i="9"/>
  <c r="AZ381" i="9"/>
  <c r="BB379" i="9"/>
  <c r="BA378" i="9"/>
  <c r="AZ377" i="9"/>
  <c r="BB375" i="9"/>
  <c r="BA374" i="9"/>
  <c r="AZ373" i="9"/>
  <c r="BB371" i="9"/>
  <c r="BA370" i="9"/>
  <c r="AZ369" i="9"/>
  <c r="BB367" i="9"/>
  <c r="BA366" i="9"/>
  <c r="AZ888" i="9"/>
  <c r="BB813" i="9"/>
  <c r="BA792" i="9"/>
  <c r="AZ771" i="9"/>
  <c r="BB749" i="9"/>
  <c r="BA731" i="9"/>
  <c r="AZ726" i="9"/>
  <c r="BB720" i="9"/>
  <c r="BA715" i="9"/>
  <c r="AZ710" i="9"/>
  <c r="BB704" i="9"/>
  <c r="BA699" i="9"/>
  <c r="AZ694" i="9"/>
  <c r="BB688" i="9"/>
  <c r="BA683" i="9"/>
  <c r="AZ678" i="9"/>
  <c r="BB672" i="9"/>
  <c r="BA667" i="9"/>
  <c r="AZ662" i="9"/>
  <c r="BB656" i="9"/>
  <c r="BA651" i="9"/>
  <c r="AZ646" i="9"/>
  <c r="BB640" i="9"/>
  <c r="BA635" i="9"/>
  <c r="AZ630" i="9"/>
  <c r="BB624" i="9"/>
  <c r="BA619" i="9"/>
  <c r="AZ614" i="9"/>
  <c r="BB608" i="9"/>
  <c r="BA603" i="9"/>
  <c r="AZ598" i="9"/>
  <c r="BB592" i="9"/>
  <c r="BA587" i="9"/>
  <c r="AZ582" i="9"/>
  <c r="BB576" i="9"/>
  <c r="BA571" i="9"/>
  <c r="AZ566" i="9"/>
  <c r="BB560" i="9"/>
  <c r="BA555" i="9"/>
  <c r="AZ550" i="9"/>
  <c r="BB544" i="9"/>
  <c r="BA539" i="9"/>
  <c r="AZ534" i="9"/>
  <c r="BB532" i="9"/>
  <c r="BA531" i="9"/>
  <c r="AZ530" i="9"/>
  <c r="BB528" i="9"/>
  <c r="BA527" i="9"/>
  <c r="AZ526" i="9"/>
  <c r="BB524" i="9"/>
  <c r="BA523" i="9"/>
  <c r="AZ522" i="9"/>
  <c r="BB520" i="9"/>
  <c r="BA519" i="9"/>
  <c r="AZ518" i="9"/>
  <c r="BB516" i="9"/>
  <c r="BA515" i="9"/>
  <c r="AZ514" i="9"/>
  <c r="BB512" i="9"/>
  <c r="BA511" i="9"/>
  <c r="AZ510" i="9"/>
  <c r="BB508" i="9"/>
  <c r="BA507" i="9"/>
  <c r="AZ506" i="9"/>
  <c r="BB504" i="9"/>
  <c r="BA503" i="9"/>
  <c r="AZ502" i="9"/>
  <c r="BB500" i="9"/>
  <c r="BA499" i="9"/>
  <c r="AZ498" i="9"/>
  <c r="BB496" i="9"/>
  <c r="BA495" i="9"/>
  <c r="AZ494" i="9"/>
  <c r="BB492" i="9"/>
  <c r="BA491" i="9"/>
  <c r="AZ490" i="9"/>
  <c r="BB488" i="9"/>
  <c r="BA487" i="9"/>
  <c r="AZ486" i="9"/>
  <c r="BB484" i="9"/>
  <c r="BA483" i="9"/>
  <c r="AZ482" i="9"/>
  <c r="BB480" i="9"/>
  <c r="BA479" i="9"/>
  <c r="AZ478" i="9"/>
  <c r="BB476" i="9"/>
  <c r="BA475" i="9"/>
  <c r="AZ474" i="9"/>
  <c r="BB472" i="9"/>
  <c r="BA471" i="9"/>
  <c r="AZ470" i="9"/>
  <c r="BB468" i="9"/>
  <c r="BA467" i="9"/>
  <c r="AZ466" i="9"/>
  <c r="BB464" i="9"/>
  <c r="BA463" i="9"/>
  <c r="AZ462" i="9"/>
  <c r="BB460" i="9"/>
  <c r="BA459" i="9"/>
  <c r="AZ458" i="9"/>
  <c r="BB456" i="9"/>
  <c r="BA455" i="9"/>
  <c r="AZ454" i="9"/>
  <c r="BB452" i="9"/>
  <c r="BA451" i="9"/>
  <c r="AZ450" i="9"/>
  <c r="BB448" i="9"/>
  <c r="BA447" i="9"/>
  <c r="AZ446" i="9"/>
  <c r="BB444" i="9"/>
  <c r="BA443" i="9"/>
  <c r="AZ442" i="9"/>
  <c r="BB440" i="9"/>
  <c r="BA439" i="9"/>
  <c r="AZ438" i="9"/>
  <c r="BB436" i="9"/>
  <c r="BA435" i="9"/>
  <c r="AZ434" i="9"/>
  <c r="BB432" i="9"/>
  <c r="BA431" i="9"/>
  <c r="AZ430" i="9"/>
  <c r="BB428" i="9"/>
  <c r="BA427" i="9"/>
  <c r="AZ426" i="9"/>
  <c r="BB424" i="9"/>
  <c r="BA423" i="9"/>
  <c r="AZ422" i="9"/>
  <c r="BB420" i="9"/>
  <c r="BA419" i="9"/>
  <c r="AZ418" i="9"/>
  <c r="BB416" i="9"/>
  <c r="BA415" i="9"/>
  <c r="AZ414" i="9"/>
  <c r="BB412" i="9"/>
  <c r="BA411" i="9"/>
  <c r="AZ410" i="9"/>
  <c r="BB408" i="9"/>
  <c r="BA407" i="9"/>
  <c r="AZ406" i="9"/>
  <c r="BB404" i="9"/>
  <c r="BA403" i="9"/>
  <c r="AZ402" i="9"/>
  <c r="BB400" i="9"/>
  <c r="BA399" i="9"/>
  <c r="AZ398" i="9"/>
  <c r="BB396" i="9"/>
  <c r="BA395" i="9"/>
  <c r="AZ394" i="9"/>
  <c r="BB392" i="9"/>
  <c r="BA391" i="9"/>
  <c r="AZ390" i="9"/>
  <c r="BB388" i="9"/>
  <c r="BA387" i="9"/>
  <c r="AZ386" i="9"/>
  <c r="BB384" i="9"/>
  <c r="BA383" i="9"/>
  <c r="AZ382" i="9"/>
  <c r="BB380" i="9"/>
  <c r="BA379" i="9"/>
  <c r="AZ378" i="9"/>
  <c r="BB376" i="9"/>
  <c r="BA375" i="9"/>
  <c r="AZ374" i="9"/>
  <c r="BB372" i="9"/>
  <c r="BA371" i="9"/>
  <c r="AZ370" i="9"/>
  <c r="BB368" i="9"/>
  <c r="BA367" i="9"/>
  <c r="AZ366" i="9"/>
  <c r="BB364" i="9"/>
  <c r="BB866" i="9"/>
  <c r="BA808" i="9"/>
  <c r="AZ787" i="9"/>
  <c r="BB765" i="9"/>
  <c r="BA744" i="9"/>
  <c r="AZ730" i="9"/>
  <c r="BB724" i="9"/>
  <c r="BA719" i="9"/>
  <c r="AZ714" i="9"/>
  <c r="BB708" i="9"/>
  <c r="BA703" i="9"/>
  <c r="AZ698" i="9"/>
  <c r="BB692" i="9"/>
  <c r="BA687" i="9"/>
  <c r="AZ682" i="9"/>
  <c r="BB676" i="9"/>
  <c r="BA671" i="9"/>
  <c r="AZ666" i="9"/>
  <c r="BB660" i="9"/>
  <c r="BA655" i="9"/>
  <c r="AZ650" i="9"/>
  <c r="BB644" i="9"/>
  <c r="BA639" i="9"/>
  <c r="AZ634" i="9"/>
  <c r="BB628" i="9"/>
  <c r="BA623" i="9"/>
  <c r="AZ618" i="9"/>
  <c r="BB612" i="9"/>
  <c r="BA607" i="9"/>
  <c r="AZ602" i="9"/>
  <c r="BB596" i="9"/>
  <c r="BA591" i="9"/>
  <c r="AZ586" i="9"/>
  <c r="BB580" i="9"/>
  <c r="BA575" i="9"/>
  <c r="AZ570" i="9"/>
  <c r="BB564" i="9"/>
  <c r="BA559" i="9"/>
  <c r="AZ554" i="9"/>
  <c r="BB548" i="9"/>
  <c r="BA543" i="9"/>
  <c r="AZ538" i="9"/>
  <c r="BB533" i="9"/>
  <c r="BA532" i="9"/>
  <c r="AZ531" i="9"/>
  <c r="BB529" i="9"/>
  <c r="BA528" i="9"/>
  <c r="AZ527" i="9"/>
  <c r="BB525" i="9"/>
  <c r="BA524" i="9"/>
  <c r="AZ523" i="9"/>
  <c r="BB521" i="9"/>
  <c r="BA520" i="9"/>
  <c r="AZ519" i="9"/>
  <c r="BB517" i="9"/>
  <c r="BA516" i="9"/>
  <c r="AZ515" i="9"/>
  <c r="BB513" i="9"/>
  <c r="BA512" i="9"/>
  <c r="AZ511" i="9"/>
  <c r="BB509" i="9"/>
  <c r="BA508" i="9"/>
  <c r="AZ507" i="9"/>
  <c r="BB505" i="9"/>
  <c r="BA504" i="9"/>
  <c r="AZ503" i="9"/>
  <c r="BB501" i="9"/>
  <c r="BA500" i="9"/>
  <c r="AZ499" i="9"/>
  <c r="BB497" i="9"/>
  <c r="BA496" i="9"/>
  <c r="AZ495" i="9"/>
  <c r="BB493" i="9"/>
  <c r="BA492" i="9"/>
  <c r="AZ491" i="9"/>
  <c r="BB489" i="9"/>
  <c r="BA488" i="9"/>
  <c r="AZ487" i="9"/>
  <c r="BB485" i="9"/>
  <c r="BA484" i="9"/>
  <c r="AZ483" i="9"/>
  <c r="BB481" i="9"/>
  <c r="BA480" i="9"/>
  <c r="AZ479" i="9"/>
  <c r="BB477" i="9"/>
  <c r="BA476" i="9"/>
  <c r="AZ475" i="9"/>
  <c r="BB473" i="9"/>
  <c r="BA472" i="9"/>
  <c r="AZ471" i="9"/>
  <c r="BB469" i="9"/>
  <c r="BA468" i="9"/>
  <c r="AZ467" i="9"/>
  <c r="BB465" i="9"/>
  <c r="BA464" i="9"/>
  <c r="AZ463" i="9"/>
  <c r="BB461" i="9"/>
  <c r="BA460" i="9"/>
  <c r="AZ459" i="9"/>
  <c r="BB457" i="9"/>
  <c r="BA456" i="9"/>
  <c r="AZ455" i="9"/>
  <c r="BB453" i="9"/>
  <c r="BA452" i="9"/>
  <c r="AZ451" i="9"/>
  <c r="BB449" i="9"/>
  <c r="BA448" i="9"/>
  <c r="AZ447" i="9"/>
  <c r="BB445" i="9"/>
  <c r="BA444" i="9"/>
  <c r="AZ443" i="9"/>
  <c r="BB441" i="9"/>
  <c r="BA440" i="9"/>
  <c r="AZ439" i="9"/>
  <c r="BB437" i="9"/>
  <c r="BA436" i="9"/>
  <c r="AZ435" i="9"/>
  <c r="BB433" i="9"/>
  <c r="BA432" i="9"/>
  <c r="AZ431" i="9"/>
  <c r="BB429" i="9"/>
  <c r="BA428" i="9"/>
  <c r="AZ427" i="9"/>
  <c r="BB425" i="9"/>
  <c r="BA424" i="9"/>
  <c r="AZ423" i="9"/>
  <c r="BB421" i="9"/>
  <c r="BA420" i="9"/>
  <c r="AZ419" i="9"/>
  <c r="BB417" i="9"/>
  <c r="BA416" i="9"/>
  <c r="AZ415" i="9"/>
  <c r="BB413" i="9"/>
  <c r="BA412" i="9"/>
  <c r="AZ411" i="9"/>
  <c r="BB409" i="9"/>
  <c r="BA408" i="9"/>
  <c r="AZ407" i="9"/>
  <c r="BB405" i="9"/>
  <c r="BA404" i="9"/>
  <c r="AZ403" i="9"/>
  <c r="BB401" i="9"/>
  <c r="BA400" i="9"/>
  <c r="AZ399" i="9"/>
  <c r="BB397" i="9"/>
  <c r="BA396" i="9"/>
  <c r="AZ395" i="9"/>
  <c r="BB393" i="9"/>
  <c r="BA392" i="9"/>
  <c r="AZ391" i="9"/>
  <c r="BB389" i="9"/>
  <c r="BA388" i="9"/>
  <c r="AZ387" i="9"/>
  <c r="BB385" i="9"/>
  <c r="BA384" i="9"/>
  <c r="AZ383" i="9"/>
  <c r="BB381" i="9"/>
  <c r="BA380" i="9"/>
  <c r="AZ379" i="9"/>
  <c r="BB377" i="9"/>
  <c r="BA376" i="9"/>
  <c r="AZ375" i="9"/>
  <c r="BB373" i="9"/>
  <c r="BA372" i="9"/>
  <c r="AZ371" i="9"/>
  <c r="BB369" i="9"/>
  <c r="BA368" i="9"/>
  <c r="AZ367" i="9"/>
  <c r="BB365" i="9"/>
  <c r="BA364" i="9"/>
  <c r="AZ363" i="9"/>
  <c r="BA845" i="9"/>
  <c r="AZ739" i="9"/>
  <c r="BB712" i="9"/>
  <c r="BA691" i="9"/>
  <c r="AZ670" i="9"/>
  <c r="BB648" i="9"/>
  <c r="BA627" i="9"/>
  <c r="AZ606" i="9"/>
  <c r="BB584" i="9"/>
  <c r="BA563" i="9"/>
  <c r="AZ542" i="9"/>
  <c r="BB530" i="9"/>
  <c r="BA525" i="9"/>
  <c r="AZ520" i="9"/>
  <c r="BB514" i="9"/>
  <c r="BA509" i="9"/>
  <c r="AZ504" i="9"/>
  <c r="BB498" i="9"/>
  <c r="BA493" i="9"/>
  <c r="AZ488" i="9"/>
  <c r="BB482" i="9"/>
  <c r="BA477" i="9"/>
  <c r="AZ472" i="9"/>
  <c r="BB466" i="9"/>
  <c r="BA461" i="9"/>
  <c r="AZ456" i="9"/>
  <c r="BB450" i="9"/>
  <c r="BA445" i="9"/>
  <c r="AZ440" i="9"/>
  <c r="BB434" i="9"/>
  <c r="BA429" i="9"/>
  <c r="AZ424" i="9"/>
  <c r="BB418" i="9"/>
  <c r="BA413" i="9"/>
  <c r="AZ408" i="9"/>
  <c r="BB402" i="9"/>
  <c r="BA397" i="9"/>
  <c r="AZ392" i="9"/>
  <c r="BB386" i="9"/>
  <c r="BA381" i="9"/>
  <c r="AZ376" i="9"/>
  <c r="BB370" i="9"/>
  <c r="BA365" i="9"/>
  <c r="BA363" i="9"/>
  <c r="BB361" i="9"/>
  <c r="BA360" i="9"/>
  <c r="AZ359" i="9"/>
  <c r="BB357" i="9"/>
  <c r="BA356" i="9"/>
  <c r="AZ355" i="9"/>
  <c r="BB353" i="9"/>
  <c r="BA352" i="9"/>
  <c r="AZ351" i="9"/>
  <c r="BB349" i="9"/>
  <c r="BA348" i="9"/>
  <c r="AZ347" i="9"/>
  <c r="BB345" i="9"/>
  <c r="BA344" i="9"/>
  <c r="AZ343" i="9"/>
  <c r="BB341" i="9"/>
  <c r="BA340" i="9"/>
  <c r="AZ339" i="9"/>
  <c r="BB337" i="9"/>
  <c r="BA336" i="9"/>
  <c r="AZ335" i="9"/>
  <c r="BB333" i="9"/>
  <c r="BA332" i="9"/>
  <c r="AZ331" i="9"/>
  <c r="BB329" i="9"/>
  <c r="BA328" i="9"/>
  <c r="AZ327" i="9"/>
  <c r="BB325" i="9"/>
  <c r="BA324" i="9"/>
  <c r="AZ323" i="9"/>
  <c r="BB321" i="9"/>
  <c r="BA320" i="9"/>
  <c r="AZ319" i="9"/>
  <c r="BB317" i="9"/>
  <c r="BA316" i="9"/>
  <c r="AZ315" i="9"/>
  <c r="BB313" i="9"/>
  <c r="BA312" i="9"/>
  <c r="AZ311" i="9"/>
  <c r="BB309" i="9"/>
  <c r="BA308" i="9"/>
  <c r="AZ307" i="9"/>
  <c r="BB305" i="9"/>
  <c r="BA304" i="9"/>
  <c r="AZ303" i="9"/>
  <c r="BB301" i="9"/>
  <c r="BA300" i="9"/>
  <c r="AZ299" i="9"/>
  <c r="BB297" i="9"/>
  <c r="BA296" i="9"/>
  <c r="AZ295" i="9"/>
  <c r="BB293" i="9"/>
  <c r="BA292" i="9"/>
  <c r="AZ291" i="9"/>
  <c r="BB289" i="9"/>
  <c r="BA288" i="9"/>
  <c r="AZ287" i="9"/>
  <c r="BB285" i="9"/>
  <c r="BA284" i="9"/>
  <c r="AZ283" i="9"/>
  <c r="BB281" i="9"/>
  <c r="BA280" i="9"/>
  <c r="AZ279" i="9"/>
  <c r="BB277" i="9"/>
  <c r="BA276" i="9"/>
  <c r="AZ275" i="9"/>
  <c r="BB273" i="9"/>
  <c r="BA272" i="9"/>
  <c r="AZ271" i="9"/>
  <c r="BB269" i="9"/>
  <c r="BA268" i="9"/>
  <c r="AZ267" i="9"/>
  <c r="BB265" i="9"/>
  <c r="BA264" i="9"/>
  <c r="AZ263" i="9"/>
  <c r="BB261" i="9"/>
  <c r="BA260" i="9"/>
  <c r="AZ259" i="9"/>
  <c r="BB257" i="9"/>
  <c r="BA256" i="9"/>
  <c r="AZ255" i="9"/>
  <c r="BB253" i="9"/>
  <c r="BA252" i="9"/>
  <c r="AZ251" i="9"/>
  <c r="BB249" i="9"/>
  <c r="BA248" i="9"/>
  <c r="AZ247" i="9"/>
  <c r="BB245" i="9"/>
  <c r="BA244" i="9"/>
  <c r="AZ243" i="9"/>
  <c r="BB241" i="9"/>
  <c r="BA240" i="9"/>
  <c r="AZ239" i="9"/>
  <c r="BB237" i="9"/>
  <c r="BA236" i="9"/>
  <c r="AZ235" i="9"/>
  <c r="BB233" i="9"/>
  <c r="BA232" i="9"/>
  <c r="AZ231" i="9"/>
  <c r="BB229" i="9"/>
  <c r="BA228" i="9"/>
  <c r="AZ227" i="9"/>
  <c r="BB225" i="9"/>
  <c r="BA224" i="9"/>
  <c r="AZ223" i="9"/>
  <c r="BB221" i="9"/>
  <c r="BA220" i="9"/>
  <c r="AZ219" i="9"/>
  <c r="BB217" i="9"/>
  <c r="BA216" i="9"/>
  <c r="AZ215" i="9"/>
  <c r="BB213" i="9"/>
  <c r="BA212" i="9"/>
  <c r="AZ211" i="9"/>
  <c r="BB209" i="9"/>
  <c r="BA208" i="9"/>
  <c r="AZ207" i="9"/>
  <c r="BB205" i="9"/>
  <c r="BA204" i="9"/>
  <c r="AZ203" i="9"/>
  <c r="BB201" i="9"/>
  <c r="BA200" i="9"/>
  <c r="AZ199" i="9"/>
  <c r="BB197" i="9"/>
  <c r="BA196" i="9"/>
  <c r="AZ195" i="9"/>
  <c r="AZ803" i="9"/>
  <c r="BB728" i="9"/>
  <c r="BA707" i="9"/>
  <c r="AZ686" i="9"/>
  <c r="BB664" i="9"/>
  <c r="BA643" i="9"/>
  <c r="AZ622" i="9"/>
  <c r="BB600" i="9"/>
  <c r="BA579" i="9"/>
  <c r="AZ558" i="9"/>
  <c r="BB536" i="9"/>
  <c r="BA529" i="9"/>
  <c r="AZ524" i="9"/>
  <c r="BB518" i="9"/>
  <c r="BA513" i="9"/>
  <c r="AZ508" i="9"/>
  <c r="BB502" i="9"/>
  <c r="BA497" i="9"/>
  <c r="AZ492" i="9"/>
  <c r="BB486" i="9"/>
  <c r="BA481" i="9"/>
  <c r="AZ476" i="9"/>
  <c r="BB470" i="9"/>
  <c r="BA465" i="9"/>
  <c r="AZ460" i="9"/>
  <c r="BB454" i="9"/>
  <c r="BA449" i="9"/>
  <c r="AZ444" i="9"/>
  <c r="BB438" i="9"/>
  <c r="BA433" i="9"/>
  <c r="AZ428" i="9"/>
  <c r="BB422" i="9"/>
  <c r="BA417" i="9"/>
  <c r="AZ412" i="9"/>
  <c r="BB406" i="9"/>
  <c r="BA401" i="9"/>
  <c r="AZ396" i="9"/>
  <c r="BB390" i="9"/>
  <c r="BA385" i="9"/>
  <c r="AZ380" i="9"/>
  <c r="BB374" i="9"/>
  <c r="BA369" i="9"/>
  <c r="AZ365" i="9"/>
  <c r="BB362" i="9"/>
  <c r="BA361" i="9"/>
  <c r="AZ360" i="9"/>
  <c r="BB358" i="9"/>
  <c r="BA357" i="9"/>
  <c r="AZ356" i="9"/>
  <c r="BB354" i="9"/>
  <c r="BA353" i="9"/>
  <c r="AZ352" i="9"/>
  <c r="BB350" i="9"/>
  <c r="BA349" i="9"/>
  <c r="AZ348" i="9"/>
  <c r="BB346" i="9"/>
  <c r="BA345" i="9"/>
  <c r="AZ344" i="9"/>
  <c r="BB342" i="9"/>
  <c r="BA341" i="9"/>
  <c r="AZ340" i="9"/>
  <c r="BB338" i="9"/>
  <c r="BA337" i="9"/>
  <c r="AZ336" i="9"/>
  <c r="BB334" i="9"/>
  <c r="BA333" i="9"/>
  <c r="AZ332" i="9"/>
  <c r="BB330" i="9"/>
  <c r="BA329" i="9"/>
  <c r="AZ328" i="9"/>
  <c r="BB326" i="9"/>
  <c r="BA325" i="9"/>
  <c r="AZ324" i="9"/>
  <c r="BB322" i="9"/>
  <c r="BA321" i="9"/>
  <c r="AZ320" i="9"/>
  <c r="BB318" i="9"/>
  <c r="BA317" i="9"/>
  <c r="AZ316" i="9"/>
  <c r="BB314" i="9"/>
  <c r="BA313" i="9"/>
  <c r="AZ312" i="9"/>
  <c r="BB310" i="9"/>
  <c r="BA309" i="9"/>
  <c r="AZ308" i="9"/>
  <c r="BB306" i="9"/>
  <c r="BA305" i="9"/>
  <c r="AZ304" i="9"/>
  <c r="BB302" i="9"/>
  <c r="BA301" i="9"/>
  <c r="AZ300" i="9"/>
  <c r="BB298" i="9"/>
  <c r="BA297" i="9"/>
  <c r="AZ296" i="9"/>
  <c r="BB294" i="9"/>
  <c r="BA293" i="9"/>
  <c r="AZ292" i="9"/>
  <c r="BB290" i="9"/>
  <c r="BA289" i="9"/>
  <c r="AZ288" i="9"/>
  <c r="BB286" i="9"/>
  <c r="BA285" i="9"/>
  <c r="AZ284" i="9"/>
  <c r="BB282" i="9"/>
  <c r="BA281" i="9"/>
  <c r="AZ280" i="9"/>
  <c r="BB278" i="9"/>
  <c r="BA277" i="9"/>
  <c r="AZ276" i="9"/>
  <c r="BB274" i="9"/>
  <c r="BA273" i="9"/>
  <c r="AZ272" i="9"/>
  <c r="BB270" i="9"/>
  <c r="BA269" i="9"/>
  <c r="AZ268" i="9"/>
  <c r="BB266" i="9"/>
  <c r="BA265" i="9"/>
  <c r="AZ264" i="9"/>
  <c r="BB262" i="9"/>
  <c r="BA261" i="9"/>
  <c r="AZ260" i="9"/>
  <c r="BB258" i="9"/>
  <c r="BA257" i="9"/>
  <c r="AZ256" i="9"/>
  <c r="BB254" i="9"/>
  <c r="BA253" i="9"/>
  <c r="AZ252" i="9"/>
  <c r="BB250" i="9"/>
  <c r="BA249" i="9"/>
  <c r="AZ248" i="9"/>
  <c r="BB246" i="9"/>
  <c r="BA245" i="9"/>
  <c r="AZ244" i="9"/>
  <c r="BB242" i="9"/>
  <c r="BA241" i="9"/>
  <c r="AZ240" i="9"/>
  <c r="BB238" i="9"/>
  <c r="BA237" i="9"/>
  <c r="AZ236" i="9"/>
  <c r="BB234" i="9"/>
  <c r="BA233" i="9"/>
  <c r="AZ232" i="9"/>
  <c r="BB230" i="9"/>
  <c r="BA229" i="9"/>
  <c r="AZ228" i="9"/>
  <c r="BB226" i="9"/>
  <c r="BA225" i="9"/>
  <c r="AZ224" i="9"/>
  <c r="BB222" i="9"/>
  <c r="BA221" i="9"/>
  <c r="AZ220" i="9"/>
  <c r="BB218" i="9"/>
  <c r="BA217" i="9"/>
  <c r="AZ216" i="9"/>
  <c r="BB214" i="9"/>
  <c r="BA213" i="9"/>
  <c r="AZ212" i="9"/>
  <c r="BB210" i="9"/>
  <c r="BA209" i="9"/>
  <c r="AZ208" i="9"/>
  <c r="BB206" i="9"/>
  <c r="BA205" i="9"/>
  <c r="AZ204" i="9"/>
  <c r="BB202" i="9"/>
  <c r="BA201" i="9"/>
  <c r="AZ200" i="9"/>
  <c r="BB198" i="9"/>
  <c r="BA197" i="9"/>
  <c r="AZ196" i="9"/>
  <c r="BB194" i="9"/>
  <c r="BB781" i="9"/>
  <c r="BA723" i="9"/>
  <c r="AZ702" i="9"/>
  <c r="BB680" i="9"/>
  <c r="BA659" i="9"/>
  <c r="AZ638" i="9"/>
  <c r="BB616" i="9"/>
  <c r="BA595" i="9"/>
  <c r="AZ574" i="9"/>
  <c r="BB552" i="9"/>
  <c r="BA533" i="9"/>
  <c r="AZ528" i="9"/>
  <c r="BB522" i="9"/>
  <c r="BA517" i="9"/>
  <c r="AZ512" i="9"/>
  <c r="BB506" i="9"/>
  <c r="BA501" i="9"/>
  <c r="AZ496" i="9"/>
  <c r="BB490" i="9"/>
  <c r="BA485" i="9"/>
  <c r="AZ480" i="9"/>
  <c r="BB474" i="9"/>
  <c r="BA469" i="9"/>
  <c r="AZ464" i="9"/>
  <c r="BB458" i="9"/>
  <c r="BA453" i="9"/>
  <c r="AZ448" i="9"/>
  <c r="BB442" i="9"/>
  <c r="BA437" i="9"/>
  <c r="AZ432" i="9"/>
  <c r="BB426" i="9"/>
  <c r="BA421" i="9"/>
  <c r="AZ416" i="9"/>
  <c r="BB410" i="9"/>
  <c r="BA405" i="9"/>
  <c r="AZ400" i="9"/>
  <c r="BB394" i="9"/>
  <c r="BA389" i="9"/>
  <c r="AZ384" i="9"/>
  <c r="BB378" i="9"/>
  <c r="BA373" i="9"/>
  <c r="AZ368" i="9"/>
  <c r="AZ364" i="9"/>
  <c r="BA362" i="9"/>
  <c r="AZ361" i="9"/>
  <c r="BB359" i="9"/>
  <c r="BA358" i="9"/>
  <c r="AZ357" i="9"/>
  <c r="BB355" i="9"/>
  <c r="BA354" i="9"/>
  <c r="AZ353" i="9"/>
  <c r="BB351" i="9"/>
  <c r="BA350" i="9"/>
  <c r="AZ349" i="9"/>
  <c r="BB347" i="9"/>
  <c r="BA346" i="9"/>
  <c r="AZ345" i="9"/>
  <c r="BB343" i="9"/>
  <c r="BA342" i="9"/>
  <c r="AZ341" i="9"/>
  <c r="BB339" i="9"/>
  <c r="BA338" i="9"/>
  <c r="AZ337" i="9"/>
  <c r="BB335" i="9"/>
  <c r="BA334" i="9"/>
  <c r="AZ333" i="9"/>
  <c r="BB331" i="9"/>
  <c r="BA330" i="9"/>
  <c r="AZ329" i="9"/>
  <c r="BB327" i="9"/>
  <c r="BA326" i="9"/>
  <c r="AZ325" i="9"/>
  <c r="BB323" i="9"/>
  <c r="BA322" i="9"/>
  <c r="AZ321" i="9"/>
  <c r="BB319" i="9"/>
  <c r="BA318" i="9"/>
  <c r="AZ317" i="9"/>
  <c r="BB315" i="9"/>
  <c r="BA314" i="9"/>
  <c r="AZ313" i="9"/>
  <c r="BB311" i="9"/>
  <c r="BA310" i="9"/>
  <c r="AZ309" i="9"/>
  <c r="BB307" i="9"/>
  <c r="BA306" i="9"/>
  <c r="AZ305" i="9"/>
  <c r="BB303" i="9"/>
  <c r="BA302" i="9"/>
  <c r="AZ301" i="9"/>
  <c r="BB299" i="9"/>
  <c r="BA298" i="9"/>
  <c r="AZ297" i="9"/>
  <c r="BB295" i="9"/>
  <c r="BA294" i="9"/>
  <c r="AZ293" i="9"/>
  <c r="BB291" i="9"/>
  <c r="BA290" i="9"/>
  <c r="AZ289" i="9"/>
  <c r="BB287" i="9"/>
  <c r="BA286" i="9"/>
  <c r="AZ285" i="9"/>
  <c r="BB283" i="9"/>
  <c r="BA282" i="9"/>
  <c r="AZ281" i="9"/>
  <c r="BB279" i="9"/>
  <c r="BA278" i="9"/>
  <c r="AZ277" i="9"/>
  <c r="BB275" i="9"/>
  <c r="BA274" i="9"/>
  <c r="AZ273" i="9"/>
  <c r="BB271" i="9"/>
  <c r="BA270" i="9"/>
  <c r="AZ269" i="9"/>
  <c r="BB267" i="9"/>
  <c r="BA266" i="9"/>
  <c r="AZ265" i="9"/>
  <c r="BB263" i="9"/>
  <c r="BA262" i="9"/>
  <c r="AZ261" i="9"/>
  <c r="BB259" i="9"/>
  <c r="BA258" i="9"/>
  <c r="AZ257" i="9"/>
  <c r="BB255" i="9"/>
  <c r="BA254" i="9"/>
  <c r="AZ253" i="9"/>
  <c r="BB251" i="9"/>
  <c r="BA250" i="9"/>
  <c r="AZ249" i="9"/>
  <c r="BB247" i="9"/>
  <c r="BA246" i="9"/>
  <c r="AZ245" i="9"/>
  <c r="BB243" i="9"/>
  <c r="BA242" i="9"/>
  <c r="AZ241" i="9"/>
  <c r="BB239" i="9"/>
  <c r="BA238" i="9"/>
  <c r="AZ237" i="9"/>
  <c r="BB235" i="9"/>
  <c r="BA234" i="9"/>
  <c r="AZ233" i="9"/>
  <c r="BB231" i="9"/>
  <c r="BA230" i="9"/>
  <c r="AZ229" i="9"/>
  <c r="BB227" i="9"/>
  <c r="BA226" i="9"/>
  <c r="AZ225" i="9"/>
  <c r="BB223" i="9"/>
  <c r="BA222" i="9"/>
  <c r="AZ221" i="9"/>
  <c r="BB219" i="9"/>
  <c r="BA218" i="9"/>
  <c r="AZ217" i="9"/>
  <c r="BB215" i="9"/>
  <c r="BA214" i="9"/>
  <c r="AZ213" i="9"/>
  <c r="BB211" i="9"/>
  <c r="BA210" i="9"/>
  <c r="AZ209" i="9"/>
  <c r="BB207" i="9"/>
  <c r="BA206" i="9"/>
  <c r="AZ205" i="9"/>
  <c r="BB203" i="9"/>
  <c r="BA202" i="9"/>
  <c r="AZ201" i="9"/>
  <c r="BB199" i="9"/>
  <c r="BA198" i="9"/>
  <c r="AZ197" i="9"/>
  <c r="BB195" i="9"/>
  <c r="BA760" i="9"/>
  <c r="AZ654" i="9"/>
  <c r="BB568" i="9"/>
  <c r="BA521" i="9"/>
  <c r="AZ500" i="9"/>
  <c r="BB478" i="9"/>
  <c r="BA457" i="9"/>
  <c r="AZ436" i="9"/>
  <c r="BB414" i="9"/>
  <c r="BA393" i="9"/>
  <c r="AZ372" i="9"/>
  <c r="BB360" i="9"/>
  <c r="BA355" i="9"/>
  <c r="AZ350" i="9"/>
  <c r="BB344" i="9"/>
  <c r="BA339" i="9"/>
  <c r="AZ334" i="9"/>
  <c r="BB328" i="9"/>
  <c r="BA323" i="9"/>
  <c r="AZ318" i="9"/>
  <c r="BB312" i="9"/>
  <c r="BA307" i="9"/>
  <c r="AZ302" i="9"/>
  <c r="BB296" i="9"/>
  <c r="BA291" i="9"/>
  <c r="AZ286" i="9"/>
  <c r="BB280" i="9"/>
  <c r="BA275" i="9"/>
  <c r="AZ270" i="9"/>
  <c r="BB264" i="9"/>
  <c r="BA259" i="9"/>
  <c r="AZ254" i="9"/>
  <c r="BB248" i="9"/>
  <c r="BA243" i="9"/>
  <c r="AZ238" i="9"/>
  <c r="BB232" i="9"/>
  <c r="BA227" i="9"/>
  <c r="AZ222" i="9"/>
  <c r="BB216" i="9"/>
  <c r="BA211" i="9"/>
  <c r="AZ206" i="9"/>
  <c r="BB200" i="9"/>
  <c r="BA195" i="9"/>
  <c r="BA193" i="9"/>
  <c r="AZ192" i="9"/>
  <c r="BB190" i="9"/>
  <c r="BA189" i="9"/>
  <c r="AZ188" i="9"/>
  <c r="BB186" i="9"/>
  <c r="BA185" i="9"/>
  <c r="AZ184" i="9"/>
  <c r="BB182" i="9"/>
  <c r="BA181" i="9"/>
  <c r="AZ180" i="9"/>
  <c r="BB178" i="9"/>
  <c r="BA177" i="9"/>
  <c r="AZ176" i="9"/>
  <c r="BB174" i="9"/>
  <c r="BA173" i="9"/>
  <c r="AZ172" i="9"/>
  <c r="BB170" i="9"/>
  <c r="BA169" i="9"/>
  <c r="AZ168" i="9"/>
  <c r="BB166" i="9"/>
  <c r="BA165" i="9"/>
  <c r="AZ164" i="9"/>
  <c r="BB162" i="9"/>
  <c r="BA161" i="9"/>
  <c r="AZ160" i="9"/>
  <c r="BB158" i="9"/>
  <c r="BA157" i="9"/>
  <c r="AZ156" i="9"/>
  <c r="BB154" i="9"/>
  <c r="BA153" i="9"/>
  <c r="AZ152" i="9"/>
  <c r="BB150" i="9"/>
  <c r="BA149" i="9"/>
  <c r="AZ148" i="9"/>
  <c r="BB146" i="9"/>
  <c r="BA145" i="9"/>
  <c r="AZ144" i="9"/>
  <c r="BB142" i="9"/>
  <c r="BA141" i="9"/>
  <c r="AZ140" i="9"/>
  <c r="BB138" i="9"/>
  <c r="BA137" i="9"/>
  <c r="AZ136" i="9"/>
  <c r="BB134" i="9"/>
  <c r="BA133" i="9"/>
  <c r="AZ132" i="9"/>
  <c r="BB130" i="9"/>
  <c r="BA129" i="9"/>
  <c r="AZ128" i="9"/>
  <c r="BB126" i="9"/>
  <c r="BA125" i="9"/>
  <c r="AZ124" i="9"/>
  <c r="BB122" i="9"/>
  <c r="BA121" i="9"/>
  <c r="AZ120" i="9"/>
  <c r="BB118" i="9"/>
  <c r="BA117" i="9"/>
  <c r="AZ116" i="9"/>
  <c r="BB114" i="9"/>
  <c r="BA113" i="9"/>
  <c r="AZ112" i="9"/>
  <c r="BB110" i="9"/>
  <c r="BA109" i="9"/>
  <c r="AZ108" i="9"/>
  <c r="BB106" i="9"/>
  <c r="BA105" i="9"/>
  <c r="AZ104" i="9"/>
  <c r="BB102" i="9"/>
  <c r="BA101" i="9"/>
  <c r="AZ100" i="9"/>
  <c r="BB98" i="9"/>
  <c r="BA97" i="9"/>
  <c r="AZ718" i="9"/>
  <c r="BB632" i="9"/>
  <c r="BA547" i="9"/>
  <c r="AZ516" i="9"/>
  <c r="BB494" i="9"/>
  <c r="BA473" i="9"/>
  <c r="AZ452" i="9"/>
  <c r="BB430" i="9"/>
  <c r="BA409" i="9"/>
  <c r="AZ388" i="9"/>
  <c r="BB366" i="9"/>
  <c r="BA359" i="9"/>
  <c r="AZ354" i="9"/>
  <c r="BB348" i="9"/>
  <c r="BA343" i="9"/>
  <c r="AZ338" i="9"/>
  <c r="BB332" i="9"/>
  <c r="BA327" i="9"/>
  <c r="AZ322" i="9"/>
  <c r="BB316" i="9"/>
  <c r="BA311" i="9"/>
  <c r="AZ306" i="9"/>
  <c r="BB300" i="9"/>
  <c r="BA295" i="9"/>
  <c r="AZ290" i="9"/>
  <c r="BB284" i="9"/>
  <c r="BA279" i="9"/>
  <c r="AZ274" i="9"/>
  <c r="BB268" i="9"/>
  <c r="BA263" i="9"/>
  <c r="AZ258" i="9"/>
  <c r="BB252" i="9"/>
  <c r="BA247" i="9"/>
  <c r="AZ242" i="9"/>
  <c r="BB236" i="9"/>
  <c r="BA231" i="9"/>
  <c r="AZ226" i="9"/>
  <c r="BB220" i="9"/>
  <c r="BA215" i="9"/>
  <c r="AZ210" i="9"/>
  <c r="BB204" i="9"/>
  <c r="BA199" i="9"/>
  <c r="BA194" i="9"/>
  <c r="AZ193" i="9"/>
  <c r="BB191" i="9"/>
  <c r="BA190" i="9"/>
  <c r="AZ189" i="9"/>
  <c r="BB187" i="9"/>
  <c r="BA186" i="9"/>
  <c r="AZ185" i="9"/>
  <c r="BB183" i="9"/>
  <c r="BA182" i="9"/>
  <c r="AZ181" i="9"/>
  <c r="BB179" i="9"/>
  <c r="BA178" i="9"/>
  <c r="AZ177" i="9"/>
  <c r="BB175" i="9"/>
  <c r="BA174" i="9"/>
  <c r="AZ173" i="9"/>
  <c r="BB171" i="9"/>
  <c r="BA170" i="9"/>
  <c r="AZ169" i="9"/>
  <c r="BB167" i="9"/>
  <c r="BA166" i="9"/>
  <c r="AZ165" i="9"/>
  <c r="BB163" i="9"/>
  <c r="BA162" i="9"/>
  <c r="AZ161" i="9"/>
  <c r="BB159" i="9"/>
  <c r="BA158" i="9"/>
  <c r="AZ157" i="9"/>
  <c r="BB155" i="9"/>
  <c r="BA154" i="9"/>
  <c r="AZ153" i="9"/>
  <c r="BB151" i="9"/>
  <c r="BA150" i="9"/>
  <c r="AZ149" i="9"/>
  <c r="BB147" i="9"/>
  <c r="BA146" i="9"/>
  <c r="AZ145" i="9"/>
  <c r="BB143" i="9"/>
  <c r="BA142" i="9"/>
  <c r="AZ141" i="9"/>
  <c r="BB139" i="9"/>
  <c r="BA138" i="9"/>
  <c r="AZ137" i="9"/>
  <c r="BB135" i="9"/>
  <c r="BA134" i="9"/>
  <c r="AZ133" i="9"/>
  <c r="BB131" i="9"/>
  <c r="BA130" i="9"/>
  <c r="AZ129" i="9"/>
  <c r="BB127" i="9"/>
  <c r="BA126" i="9"/>
  <c r="AZ125" i="9"/>
  <c r="BB123" i="9"/>
  <c r="BA122" i="9"/>
  <c r="AZ121" i="9"/>
  <c r="BB119" i="9"/>
  <c r="BA118" i="9"/>
  <c r="AZ117" i="9"/>
  <c r="BB115" i="9"/>
  <c r="BA114" i="9"/>
  <c r="AZ113" i="9"/>
  <c r="BB111" i="9"/>
  <c r="BA110" i="9"/>
  <c r="AZ109" i="9"/>
  <c r="BB107" i="9"/>
  <c r="BA106" i="9"/>
  <c r="AZ105" i="9"/>
  <c r="BB103" i="9"/>
  <c r="BA102" i="9"/>
  <c r="AZ101" i="9"/>
  <c r="BB99" i="9"/>
  <c r="BA98" i="9"/>
  <c r="BB696" i="9"/>
  <c r="BA611" i="9"/>
  <c r="AZ532" i="9"/>
  <c r="BB510" i="9"/>
  <c r="BA489" i="9"/>
  <c r="AZ468" i="9"/>
  <c r="BB446" i="9"/>
  <c r="BA425" i="9"/>
  <c r="AZ404" i="9"/>
  <c r="BB382" i="9"/>
  <c r="BB363" i="9"/>
  <c r="AZ358" i="9"/>
  <c r="BB352" i="9"/>
  <c r="BA347" i="9"/>
  <c r="AZ342" i="9"/>
  <c r="BB336" i="9"/>
  <c r="BA331" i="9"/>
  <c r="AZ326" i="9"/>
  <c r="BB320" i="9"/>
  <c r="BA315" i="9"/>
  <c r="AZ310" i="9"/>
  <c r="BB304" i="9"/>
  <c r="BA299" i="9"/>
  <c r="AZ294" i="9"/>
  <c r="BB288" i="9"/>
  <c r="BA283" i="9"/>
  <c r="AZ278" i="9"/>
  <c r="BB272" i="9"/>
  <c r="BA267" i="9"/>
  <c r="AZ262" i="9"/>
  <c r="BB256" i="9"/>
  <c r="BA251" i="9"/>
  <c r="AZ246" i="9"/>
  <c r="BB240" i="9"/>
  <c r="BA235" i="9"/>
  <c r="AZ230" i="9"/>
  <c r="BB224" i="9"/>
  <c r="BA219" i="9"/>
  <c r="AZ214" i="9"/>
  <c r="BB208" i="9"/>
  <c r="BA203" i="9"/>
  <c r="AZ198" i="9"/>
  <c r="AZ194" i="9"/>
  <c r="BB192" i="9"/>
  <c r="BA191" i="9"/>
  <c r="AZ190" i="9"/>
  <c r="BB188" i="9"/>
  <c r="BA187" i="9"/>
  <c r="AZ186" i="9"/>
  <c r="BB184" i="9"/>
  <c r="BA183" i="9"/>
  <c r="AZ182" i="9"/>
  <c r="BB180" i="9"/>
  <c r="BA179" i="9"/>
  <c r="AZ178" i="9"/>
  <c r="BB176" i="9"/>
  <c r="BA175" i="9"/>
  <c r="AZ174" i="9"/>
  <c r="BB172" i="9"/>
  <c r="BA171" i="9"/>
  <c r="AZ170" i="9"/>
  <c r="BB168" i="9"/>
  <c r="BA167" i="9"/>
  <c r="AZ166" i="9"/>
  <c r="BB164" i="9"/>
  <c r="BA163" i="9"/>
  <c r="AZ162" i="9"/>
  <c r="BB160" i="9"/>
  <c r="BA159" i="9"/>
  <c r="AZ158" i="9"/>
  <c r="BB156" i="9"/>
  <c r="BA155" i="9"/>
  <c r="AZ154" i="9"/>
  <c r="BB152" i="9"/>
  <c r="BA151" i="9"/>
  <c r="AZ150" i="9"/>
  <c r="BB148" i="9"/>
  <c r="BA147" i="9"/>
  <c r="AZ146" i="9"/>
  <c r="BB144" i="9"/>
  <c r="BA143" i="9"/>
  <c r="AZ142" i="9"/>
  <c r="BB140" i="9"/>
  <c r="BA139" i="9"/>
  <c r="AZ138" i="9"/>
  <c r="BB136" i="9"/>
  <c r="BA135" i="9"/>
  <c r="AZ134" i="9"/>
  <c r="BB132" i="9"/>
  <c r="BA131" i="9"/>
  <c r="AZ130" i="9"/>
  <c r="BB128" i="9"/>
  <c r="BA127" i="9"/>
  <c r="AZ126" i="9"/>
  <c r="BB124" i="9"/>
  <c r="BA123" i="9"/>
  <c r="AZ122" i="9"/>
  <c r="BB120" i="9"/>
  <c r="BA119" i="9"/>
  <c r="AZ118" i="9"/>
  <c r="BB116" i="9"/>
  <c r="BA115" i="9"/>
  <c r="AZ114" i="9"/>
  <c r="BB112" i="9"/>
  <c r="BA111" i="9"/>
  <c r="AZ110" i="9"/>
  <c r="BB108" i="9"/>
  <c r="BA107" i="9"/>
  <c r="AZ106" i="9"/>
  <c r="BB104" i="9"/>
  <c r="BA103" i="9"/>
  <c r="AZ102" i="9"/>
  <c r="BB100" i="9"/>
  <c r="BA99" i="9"/>
  <c r="AZ98" i="9"/>
  <c r="BB96" i="9"/>
  <c r="BA675" i="9"/>
  <c r="AZ590" i="9"/>
  <c r="BB526" i="9"/>
  <c r="BA505" i="9"/>
  <c r="AZ484" i="9"/>
  <c r="BB462" i="9"/>
  <c r="BA441" i="9"/>
  <c r="AZ420" i="9"/>
  <c r="BB398" i="9"/>
  <c r="BA377" i="9"/>
  <c r="AZ362" i="9"/>
  <c r="BB356" i="9"/>
  <c r="BA351" i="9"/>
  <c r="AZ346" i="9"/>
  <c r="BB340" i="9"/>
  <c r="BA335" i="9"/>
  <c r="AZ330" i="9"/>
  <c r="BB324" i="9"/>
  <c r="BA319" i="9"/>
  <c r="AZ314" i="9"/>
  <c r="BB308" i="9"/>
  <c r="BA303" i="9"/>
  <c r="AZ298" i="9"/>
  <c r="BB292" i="9"/>
  <c r="BA287" i="9"/>
  <c r="AZ282" i="9"/>
  <c r="BB276" i="9"/>
  <c r="BA271" i="9"/>
  <c r="AZ266" i="9"/>
  <c r="BB260" i="9"/>
  <c r="BA255" i="9"/>
  <c r="AZ250" i="9"/>
  <c r="BB244" i="9"/>
  <c r="BA239" i="9"/>
  <c r="AZ234" i="9"/>
  <c r="BB228" i="9"/>
  <c r="BA223" i="9"/>
  <c r="AZ218" i="9"/>
  <c r="BB212" i="9"/>
  <c r="BA207" i="9"/>
  <c r="AZ202" i="9"/>
  <c r="BB196" i="9"/>
  <c r="BB193" i="9"/>
  <c r="BA192" i="9"/>
  <c r="AZ191" i="9"/>
  <c r="BB189" i="9"/>
  <c r="BA188" i="9"/>
  <c r="AZ187" i="9"/>
  <c r="BB185" i="9"/>
  <c r="BA184" i="9"/>
  <c r="AZ183" i="9"/>
  <c r="BB181" i="9"/>
  <c r="BA180" i="9"/>
  <c r="AZ179" i="9"/>
  <c r="BB177" i="9"/>
  <c r="BA176" i="9"/>
  <c r="AZ175" i="9"/>
  <c r="BB173" i="9"/>
  <c r="BA172" i="9"/>
  <c r="AZ171" i="9"/>
  <c r="BB169" i="9"/>
  <c r="BA168" i="9"/>
  <c r="AZ167" i="9"/>
  <c r="BB165" i="9"/>
  <c r="BA164" i="9"/>
  <c r="AZ163" i="9"/>
  <c r="BB161" i="9"/>
  <c r="BA160" i="9"/>
  <c r="AZ159" i="9"/>
  <c r="BB157" i="9"/>
  <c r="BA156" i="9"/>
  <c r="AZ155" i="9"/>
  <c r="BB153" i="9"/>
  <c r="BA152" i="9"/>
  <c r="AZ151" i="9"/>
  <c r="BB149" i="9"/>
  <c r="BA148" i="9"/>
  <c r="AZ147" i="9"/>
  <c r="BB145" i="9"/>
  <c r="BA144" i="9"/>
  <c r="AZ143" i="9"/>
  <c r="BB141" i="9"/>
  <c r="BA140" i="9"/>
  <c r="AZ139" i="9"/>
  <c r="BB137" i="9"/>
  <c r="BA136" i="9"/>
  <c r="AZ131" i="9"/>
  <c r="BB125" i="9"/>
  <c r="BA120" i="9"/>
  <c r="AZ115" i="9"/>
  <c r="BB109" i="9"/>
  <c r="BA104" i="9"/>
  <c r="AZ99" i="9"/>
  <c r="AZ96" i="9"/>
  <c r="BB94" i="9"/>
  <c r="BA93" i="9"/>
  <c r="AZ92" i="9"/>
  <c r="BB90" i="9"/>
  <c r="BA89" i="9"/>
  <c r="AZ88" i="9"/>
  <c r="BB86" i="9"/>
  <c r="BA85" i="9"/>
  <c r="AZ84" i="9"/>
  <c r="BB82" i="9"/>
  <c r="BA81" i="9"/>
  <c r="AZ80" i="9"/>
  <c r="BB78" i="9"/>
  <c r="BA77" i="9"/>
  <c r="AZ76" i="9"/>
  <c r="BB74" i="9"/>
  <c r="BA73" i="9"/>
  <c r="AZ72" i="9"/>
  <c r="BB70" i="9"/>
  <c r="BA69" i="9"/>
  <c r="AZ68" i="9"/>
  <c r="BB66" i="9"/>
  <c r="BA65" i="9"/>
  <c r="AZ64" i="9"/>
  <c r="BB62" i="9"/>
  <c r="BA61" i="9"/>
  <c r="AZ60" i="9"/>
  <c r="BB58" i="9"/>
  <c r="BA57" i="9"/>
  <c r="AZ56" i="9"/>
  <c r="BB54" i="9"/>
  <c r="BA53" i="9"/>
  <c r="AZ52" i="9"/>
  <c r="BB50" i="9"/>
  <c r="BA49" i="9"/>
  <c r="AZ48" i="9"/>
  <c r="BB46" i="9"/>
  <c r="BA45" i="9"/>
  <c r="AZ44" i="9"/>
  <c r="BB42" i="9"/>
  <c r="BA41" i="9"/>
  <c r="AZ40" i="9"/>
  <c r="BB38" i="9"/>
  <c r="BA37" i="9"/>
  <c r="AZ36" i="9"/>
  <c r="BB34" i="9"/>
  <c r="BA33" i="9"/>
  <c r="AZ32" i="9"/>
  <c r="BB30" i="9"/>
  <c r="BA29" i="9"/>
  <c r="AZ28" i="9"/>
  <c r="BB26" i="9"/>
  <c r="BA25" i="9"/>
  <c r="BB22" i="9"/>
  <c r="AZ20" i="9"/>
  <c r="BA17" i="9"/>
  <c r="BB14" i="9"/>
  <c r="AZ12" i="9"/>
  <c r="AZ135" i="9"/>
  <c r="BB129" i="9"/>
  <c r="BA124" i="9"/>
  <c r="AZ119" i="9"/>
  <c r="BB113" i="9"/>
  <c r="BA108" i="9"/>
  <c r="AZ103" i="9"/>
  <c r="BB97" i="9"/>
  <c r="BB95" i="9"/>
  <c r="BA94" i="9"/>
  <c r="AZ93" i="9"/>
  <c r="BB91" i="9"/>
  <c r="BA90" i="9"/>
  <c r="AZ89" i="9"/>
  <c r="BB87" i="9"/>
  <c r="BA86" i="9"/>
  <c r="AZ85" i="9"/>
  <c r="BB83" i="9"/>
  <c r="BA82" i="9"/>
  <c r="AZ81" i="9"/>
  <c r="BB79" i="9"/>
  <c r="BA78" i="9"/>
  <c r="AZ77" i="9"/>
  <c r="BB75" i="9"/>
  <c r="BA74" i="9"/>
  <c r="AZ73" i="9"/>
  <c r="BB71" i="9"/>
  <c r="BA70" i="9"/>
  <c r="AZ69" i="9"/>
  <c r="BB67" i="9"/>
  <c r="BA66" i="9"/>
  <c r="AZ65" i="9"/>
  <c r="BB63" i="9"/>
  <c r="BA62" i="9"/>
  <c r="AZ61" i="9"/>
  <c r="BB59" i="9"/>
  <c r="BA58" i="9"/>
  <c r="AZ57" i="9"/>
  <c r="BB55" i="9"/>
  <c r="BA54" i="9"/>
  <c r="AZ53" i="9"/>
  <c r="BB51" i="9"/>
  <c r="BA50" i="9"/>
  <c r="AZ49" i="9"/>
  <c r="BB47" i="9"/>
  <c r="BA46" i="9"/>
  <c r="AZ45" i="9"/>
  <c r="BB43" i="9"/>
  <c r="BA42" i="9"/>
  <c r="AZ41" i="9"/>
  <c r="BB39" i="9"/>
  <c r="BA38" i="9"/>
  <c r="AZ37" i="9"/>
  <c r="BB35" i="9"/>
  <c r="BA34" i="9"/>
  <c r="AZ33" i="9"/>
  <c r="BB31" i="9"/>
  <c r="BA30" i="9"/>
  <c r="AZ29" i="9"/>
  <c r="BB27" i="9"/>
  <c r="BA26" i="9"/>
  <c r="AZ25" i="9"/>
  <c r="BB23" i="9"/>
  <c r="BA22" i="9"/>
  <c r="AZ21" i="9"/>
  <c r="BB19" i="9"/>
  <c r="BA18" i="9"/>
  <c r="AZ17" i="9"/>
  <c r="BB15" i="9"/>
  <c r="BA14" i="9"/>
  <c r="AZ13" i="9"/>
  <c r="AZ11" i="9"/>
  <c r="BA23" i="9"/>
  <c r="BB20" i="9"/>
  <c r="AZ18" i="9"/>
  <c r="BA15" i="9"/>
  <c r="BB12" i="9"/>
  <c r="BB133" i="9"/>
  <c r="BA128" i="9"/>
  <c r="AZ123" i="9"/>
  <c r="BB117" i="9"/>
  <c r="BA112" i="9"/>
  <c r="AZ107" i="9"/>
  <c r="BB101" i="9"/>
  <c r="AZ97" i="9"/>
  <c r="BA95" i="9"/>
  <c r="AZ94" i="9"/>
  <c r="BB92" i="9"/>
  <c r="BA91" i="9"/>
  <c r="AZ90" i="9"/>
  <c r="BB88" i="9"/>
  <c r="BA87" i="9"/>
  <c r="AZ86" i="9"/>
  <c r="BB84" i="9"/>
  <c r="BA83" i="9"/>
  <c r="AZ82" i="9"/>
  <c r="BB80" i="9"/>
  <c r="BA79" i="9"/>
  <c r="AZ78" i="9"/>
  <c r="BB76" i="9"/>
  <c r="BA75" i="9"/>
  <c r="AZ74" i="9"/>
  <c r="BB72" i="9"/>
  <c r="BA71" i="9"/>
  <c r="AZ70" i="9"/>
  <c r="BB68" i="9"/>
  <c r="BA67" i="9"/>
  <c r="AZ66" i="9"/>
  <c r="BB64" i="9"/>
  <c r="BA63" i="9"/>
  <c r="AZ62" i="9"/>
  <c r="BB60" i="9"/>
  <c r="BA59" i="9"/>
  <c r="AZ58" i="9"/>
  <c r="BB56" i="9"/>
  <c r="BA55" i="9"/>
  <c r="AZ54" i="9"/>
  <c r="BB52" i="9"/>
  <c r="BA51" i="9"/>
  <c r="AZ50" i="9"/>
  <c r="BB48" i="9"/>
  <c r="BA47" i="9"/>
  <c r="AZ46" i="9"/>
  <c r="BB44" i="9"/>
  <c r="BA43" i="9"/>
  <c r="AZ42" i="9"/>
  <c r="BB40" i="9"/>
  <c r="BA39" i="9"/>
  <c r="AZ38" i="9"/>
  <c r="BB36" i="9"/>
  <c r="BA35" i="9"/>
  <c r="AZ34" i="9"/>
  <c r="BB32" i="9"/>
  <c r="BA31" i="9"/>
  <c r="AZ30" i="9"/>
  <c r="BB28" i="9"/>
  <c r="BA27" i="9"/>
  <c r="AZ26" i="9"/>
  <c r="BB24" i="9"/>
  <c r="AZ22" i="9"/>
  <c r="BA19" i="9"/>
  <c r="BB16" i="9"/>
  <c r="AZ14" i="9"/>
  <c r="BA132" i="9"/>
  <c r="AZ127" i="9"/>
  <c r="BB121" i="9"/>
  <c r="BA116" i="9"/>
  <c r="AZ111" i="9"/>
  <c r="BB105" i="9"/>
  <c r="BA100" i="9"/>
  <c r="BA96" i="9"/>
  <c r="AZ95" i="9"/>
  <c r="BB93" i="9"/>
  <c r="BA92" i="9"/>
  <c r="AZ91" i="9"/>
  <c r="BB89" i="9"/>
  <c r="BA88" i="9"/>
  <c r="AZ87" i="9"/>
  <c r="BB85" i="9"/>
  <c r="BA84" i="9"/>
  <c r="AZ83" i="9"/>
  <c r="BB81" i="9"/>
  <c r="BA80" i="9"/>
  <c r="AZ79" i="9"/>
  <c r="BB77" i="9"/>
  <c r="BA76" i="9"/>
  <c r="AZ75" i="9"/>
  <c r="BB73" i="9"/>
  <c r="BA72" i="9"/>
  <c r="AZ71" i="9"/>
  <c r="BB69" i="9"/>
  <c r="BA68" i="9"/>
  <c r="AZ67" i="9"/>
  <c r="BB65" i="9"/>
  <c r="BA64" i="9"/>
  <c r="AZ63" i="9"/>
  <c r="BB61" i="9"/>
  <c r="BA60" i="9"/>
  <c r="AZ59" i="9"/>
  <c r="BB57" i="9"/>
  <c r="BA56" i="9"/>
  <c r="AZ55" i="9"/>
  <c r="BB53" i="9"/>
  <c r="BA52" i="9"/>
  <c r="AZ51" i="9"/>
  <c r="BB49" i="9"/>
  <c r="BA48" i="9"/>
  <c r="AZ47" i="9"/>
  <c r="BB45" i="9"/>
  <c r="BA44" i="9"/>
  <c r="AZ43" i="9"/>
  <c r="BB41" i="9"/>
  <c r="BA40" i="9"/>
  <c r="AZ39" i="9"/>
  <c r="BB37" i="9"/>
  <c r="BA36" i="9"/>
  <c r="AZ35" i="9"/>
  <c r="BB33" i="9"/>
  <c r="BA32" i="9"/>
  <c r="AZ31" i="9"/>
  <c r="BB29" i="9"/>
  <c r="BA28" i="9"/>
  <c r="AZ27" i="9"/>
  <c r="BB25" i="9"/>
  <c r="BA24" i="9"/>
  <c r="AZ23" i="9"/>
  <c r="BB21" i="9"/>
  <c r="BA20" i="9"/>
  <c r="AZ19" i="9"/>
  <c r="BB17" i="9"/>
  <c r="BA16" i="9"/>
  <c r="AZ15" i="9"/>
  <c r="BB13" i="9"/>
  <c r="BA12" i="9"/>
  <c r="AZ24" i="9"/>
  <c r="BA21" i="9"/>
  <c r="BB18" i="9"/>
  <c r="AZ16" i="9"/>
  <c r="BA13" i="9"/>
  <c r="BB11" i="9"/>
  <c r="D5" i="10"/>
  <c r="G5" i="10" s="1"/>
  <c r="BZ50" i="2"/>
  <c r="CB50" i="2" s="1"/>
  <c r="BZ53" i="2"/>
  <c r="CB53" i="2" s="1"/>
  <c r="BZ32" i="2"/>
  <c r="CB32" i="2" s="1"/>
  <c r="BZ40" i="2"/>
  <c r="CB40" i="2" s="1"/>
  <c r="BZ41" i="2"/>
  <c r="CB41" i="2" s="1"/>
  <c r="Q13" i="9"/>
  <c r="M11" i="9"/>
  <c r="Q12" i="9"/>
  <c r="BO16" i="2"/>
  <c r="BQ16" i="2" s="1"/>
  <c r="BR16" i="2" s="1"/>
  <c r="BO15" i="2"/>
  <c r="BQ15" i="2" s="1"/>
  <c r="BR15" i="2" s="1"/>
  <c r="BO14" i="2"/>
  <c r="BQ14" i="2" s="1"/>
  <c r="BR14" i="2" s="1"/>
  <c r="BO13" i="2"/>
  <c r="BQ13" i="2" s="1"/>
  <c r="BR13" i="2" s="1"/>
  <c r="BZ36" i="2"/>
  <c r="CB36" i="2" s="1"/>
  <c r="BR29" i="2"/>
  <c r="BS29" i="2" s="1"/>
  <c r="BO21" i="2"/>
  <c r="BQ21" i="2" s="1"/>
  <c r="BR21" i="2" s="1"/>
  <c r="BO25" i="2"/>
  <c r="BQ25" i="2" s="1"/>
  <c r="BR25" i="2" s="1"/>
  <c r="BO28" i="2"/>
  <c r="BQ28" i="2" s="1"/>
  <c r="BR28" i="2" s="1"/>
  <c r="CB47" i="2"/>
  <c r="BO12" i="2"/>
  <c r="CB12" i="2"/>
  <c r="CB13" i="2"/>
  <c r="CB14" i="2"/>
  <c r="CB15" i="2"/>
  <c r="CB16" i="2"/>
  <c r="BO20" i="2"/>
  <c r="BQ20" i="2" s="1"/>
  <c r="BR20" i="2" s="1"/>
  <c r="BO24" i="2"/>
  <c r="BQ24" i="2" s="1"/>
  <c r="BR24" i="2" s="1"/>
  <c r="BZ55" i="2"/>
  <c r="CB55" i="2" s="1"/>
  <c r="BO17" i="2"/>
  <c r="BQ17" i="2" s="1"/>
  <c r="BR17" i="2" s="1"/>
  <c r="BO19" i="2"/>
  <c r="BQ19" i="2" s="1"/>
  <c r="BR19" i="2" s="1"/>
  <c r="BO23" i="2"/>
  <c r="BQ23" i="2" s="1"/>
  <c r="BR23" i="2" s="1"/>
  <c r="BO26" i="2"/>
  <c r="BQ26" i="2" s="1"/>
  <c r="BR26" i="2" s="1"/>
  <c r="BZ37" i="2"/>
  <c r="CB37" i="2" s="1"/>
  <c r="BO18" i="2"/>
  <c r="BQ18" i="2" s="1"/>
  <c r="BR18" i="2" s="1"/>
  <c r="BO22" i="2"/>
  <c r="BQ22" i="2" s="1"/>
  <c r="BR22" i="2" s="1"/>
  <c r="BO27" i="2"/>
  <c r="BQ27" i="2" s="1"/>
  <c r="BR27" i="2" s="1"/>
  <c r="BZ33" i="2"/>
  <c r="CB33" i="2" s="1"/>
  <c r="CB51" i="2"/>
  <c r="BZ54" i="2"/>
  <c r="CB54" i="2" s="1"/>
  <c r="CB17" i="2"/>
  <c r="CB18" i="2"/>
  <c r="CB19" i="2"/>
  <c r="CB20" i="2"/>
  <c r="CB21" i="2"/>
  <c r="CB22" i="2"/>
  <c r="CB23" i="2"/>
  <c r="CB24" i="2"/>
  <c r="CB25" i="2"/>
  <c r="CB26" i="2"/>
  <c r="CB27" i="2"/>
  <c r="BZ46" i="2"/>
  <c r="CB46" i="2" s="1"/>
  <c r="K5" i="8"/>
  <c r="J5" i="8"/>
  <c r="M1006" i="7"/>
  <c r="L1006" i="7"/>
  <c r="M1005" i="7"/>
  <c r="L1005" i="7"/>
  <c r="M1004" i="7"/>
  <c r="L1004" i="7"/>
  <c r="M1003" i="7"/>
  <c r="L1003" i="7"/>
  <c r="M1002" i="7"/>
  <c r="L1002" i="7"/>
  <c r="M1001" i="7"/>
  <c r="L1001" i="7"/>
  <c r="M1000" i="7"/>
  <c r="L1000" i="7"/>
  <c r="M999" i="7"/>
  <c r="L999" i="7"/>
  <c r="M998" i="7"/>
  <c r="L998" i="7"/>
  <c r="M997" i="7"/>
  <c r="L997" i="7"/>
  <c r="M996" i="7"/>
  <c r="L996" i="7"/>
  <c r="M995" i="7"/>
  <c r="L995" i="7"/>
  <c r="M994" i="7"/>
  <c r="L994" i="7"/>
  <c r="M993" i="7"/>
  <c r="L993" i="7"/>
  <c r="M992" i="7"/>
  <c r="L992" i="7"/>
  <c r="M991" i="7"/>
  <c r="L991" i="7"/>
  <c r="M990" i="7"/>
  <c r="L990" i="7"/>
  <c r="M989" i="7"/>
  <c r="L989" i="7"/>
  <c r="M988" i="7"/>
  <c r="L988" i="7"/>
  <c r="M987" i="7"/>
  <c r="L987" i="7"/>
  <c r="M986" i="7"/>
  <c r="L986" i="7"/>
  <c r="M985" i="7"/>
  <c r="L985" i="7"/>
  <c r="M984" i="7"/>
  <c r="L984" i="7"/>
  <c r="M983" i="7"/>
  <c r="L983" i="7"/>
  <c r="M982" i="7"/>
  <c r="L982" i="7"/>
  <c r="M981" i="7"/>
  <c r="L981" i="7"/>
  <c r="M980" i="7"/>
  <c r="L980" i="7"/>
  <c r="M979" i="7"/>
  <c r="L979" i="7"/>
  <c r="M978" i="7"/>
  <c r="L978" i="7"/>
  <c r="M977" i="7"/>
  <c r="L977" i="7"/>
  <c r="M976" i="7"/>
  <c r="L976" i="7"/>
  <c r="M975" i="7"/>
  <c r="L975" i="7"/>
  <c r="M974" i="7"/>
  <c r="L974" i="7"/>
  <c r="M973" i="7"/>
  <c r="L973" i="7"/>
  <c r="M972" i="7"/>
  <c r="L972" i="7"/>
  <c r="M971" i="7"/>
  <c r="L971" i="7"/>
  <c r="M970" i="7"/>
  <c r="L970" i="7"/>
  <c r="M969" i="7"/>
  <c r="L969" i="7"/>
  <c r="M968" i="7"/>
  <c r="L968" i="7"/>
  <c r="M967" i="7"/>
  <c r="L967" i="7"/>
  <c r="M966" i="7"/>
  <c r="L966" i="7"/>
  <c r="M965" i="7"/>
  <c r="L965" i="7"/>
  <c r="M964" i="7"/>
  <c r="L964" i="7"/>
  <c r="M963" i="7"/>
  <c r="L963" i="7"/>
  <c r="M962" i="7"/>
  <c r="L962" i="7"/>
  <c r="M961" i="7"/>
  <c r="L961" i="7"/>
  <c r="M960" i="7"/>
  <c r="L960" i="7"/>
  <c r="M959" i="7"/>
  <c r="L959" i="7"/>
  <c r="M958" i="7"/>
  <c r="L958" i="7"/>
  <c r="M957" i="7"/>
  <c r="L957" i="7"/>
  <c r="M956" i="7"/>
  <c r="L956" i="7"/>
  <c r="M955" i="7"/>
  <c r="L955" i="7"/>
  <c r="M954" i="7"/>
  <c r="L954" i="7"/>
  <c r="M953" i="7"/>
  <c r="L953" i="7"/>
  <c r="M952" i="7"/>
  <c r="L952" i="7"/>
  <c r="M951" i="7"/>
  <c r="L951" i="7"/>
  <c r="M950" i="7"/>
  <c r="L950" i="7"/>
  <c r="M949" i="7"/>
  <c r="L949" i="7"/>
  <c r="M948" i="7"/>
  <c r="L948" i="7"/>
  <c r="M947" i="7"/>
  <c r="L947" i="7"/>
  <c r="M946" i="7"/>
  <c r="L946" i="7"/>
  <c r="M945" i="7"/>
  <c r="L945" i="7"/>
  <c r="M944" i="7"/>
  <c r="L944" i="7"/>
  <c r="M943" i="7"/>
  <c r="L943" i="7"/>
  <c r="M942" i="7"/>
  <c r="L942" i="7"/>
  <c r="M941" i="7"/>
  <c r="L941" i="7"/>
  <c r="M940" i="7"/>
  <c r="L940" i="7"/>
  <c r="M939" i="7"/>
  <c r="L939" i="7"/>
  <c r="M938" i="7"/>
  <c r="L938" i="7"/>
  <c r="M937" i="7"/>
  <c r="L937" i="7"/>
  <c r="M936" i="7"/>
  <c r="L936" i="7"/>
  <c r="M935" i="7"/>
  <c r="L935" i="7"/>
  <c r="M934" i="7"/>
  <c r="L934" i="7"/>
  <c r="M933" i="7"/>
  <c r="L933" i="7"/>
  <c r="M932" i="7"/>
  <c r="L932" i="7"/>
  <c r="M931" i="7"/>
  <c r="L931" i="7"/>
  <c r="M930" i="7"/>
  <c r="L930" i="7"/>
  <c r="M929" i="7"/>
  <c r="L929" i="7"/>
  <c r="M928" i="7"/>
  <c r="L928" i="7"/>
  <c r="M927" i="7"/>
  <c r="L927" i="7"/>
  <c r="M926" i="7"/>
  <c r="L926" i="7"/>
  <c r="M925" i="7"/>
  <c r="L925" i="7"/>
  <c r="M924" i="7"/>
  <c r="L924" i="7"/>
  <c r="M923" i="7"/>
  <c r="L923" i="7"/>
  <c r="M922" i="7"/>
  <c r="L922" i="7"/>
  <c r="M921" i="7"/>
  <c r="L921" i="7"/>
  <c r="M920" i="7"/>
  <c r="L920" i="7"/>
  <c r="M919" i="7"/>
  <c r="L919" i="7"/>
  <c r="M918" i="7"/>
  <c r="L918" i="7"/>
  <c r="M917" i="7"/>
  <c r="L917" i="7"/>
  <c r="M916" i="7"/>
  <c r="L916" i="7"/>
  <c r="M915" i="7"/>
  <c r="L915" i="7"/>
  <c r="M914" i="7"/>
  <c r="L914" i="7"/>
  <c r="M913" i="7"/>
  <c r="L913" i="7"/>
  <c r="M912" i="7"/>
  <c r="L912" i="7"/>
  <c r="M911" i="7"/>
  <c r="L911" i="7"/>
  <c r="M910" i="7"/>
  <c r="L910" i="7"/>
  <c r="M909" i="7"/>
  <c r="L909" i="7"/>
  <c r="M908" i="7"/>
  <c r="L908" i="7"/>
  <c r="M907" i="7"/>
  <c r="L907" i="7"/>
  <c r="M906" i="7"/>
  <c r="L906" i="7"/>
  <c r="M905" i="7"/>
  <c r="L905" i="7"/>
  <c r="M904" i="7"/>
  <c r="L904" i="7"/>
  <c r="M903" i="7"/>
  <c r="L903" i="7"/>
  <c r="M902" i="7"/>
  <c r="L902" i="7"/>
  <c r="M901" i="7"/>
  <c r="L901" i="7"/>
  <c r="M900" i="7"/>
  <c r="L900" i="7"/>
  <c r="M899" i="7"/>
  <c r="L899" i="7"/>
  <c r="M898" i="7"/>
  <c r="L898" i="7"/>
  <c r="M897" i="7"/>
  <c r="L897" i="7"/>
  <c r="M896" i="7"/>
  <c r="L896" i="7"/>
  <c r="M895" i="7"/>
  <c r="L895" i="7"/>
  <c r="M894" i="7"/>
  <c r="L894" i="7"/>
  <c r="M893" i="7"/>
  <c r="L893" i="7"/>
  <c r="M892" i="7"/>
  <c r="L892" i="7"/>
  <c r="M891" i="7"/>
  <c r="L891" i="7"/>
  <c r="M890" i="7"/>
  <c r="L890" i="7"/>
  <c r="M889" i="7"/>
  <c r="L889" i="7"/>
  <c r="M888" i="7"/>
  <c r="L888" i="7"/>
  <c r="M887" i="7"/>
  <c r="L887" i="7"/>
  <c r="M886" i="7"/>
  <c r="L886" i="7"/>
  <c r="M885" i="7"/>
  <c r="L885" i="7"/>
  <c r="M884" i="7"/>
  <c r="L884" i="7"/>
  <c r="M883" i="7"/>
  <c r="L883" i="7"/>
  <c r="M882" i="7"/>
  <c r="L882" i="7"/>
  <c r="M881" i="7"/>
  <c r="L881" i="7"/>
  <c r="M880" i="7"/>
  <c r="L880" i="7"/>
  <c r="M879" i="7"/>
  <c r="L879" i="7"/>
  <c r="M878" i="7"/>
  <c r="L878" i="7"/>
  <c r="M877" i="7"/>
  <c r="L877" i="7"/>
  <c r="M876" i="7"/>
  <c r="L876" i="7"/>
  <c r="M875" i="7"/>
  <c r="L875" i="7"/>
  <c r="M874" i="7"/>
  <c r="L874" i="7"/>
  <c r="M873" i="7"/>
  <c r="L873" i="7"/>
  <c r="M872" i="7"/>
  <c r="L872" i="7"/>
  <c r="M871" i="7"/>
  <c r="L871" i="7"/>
  <c r="M870" i="7"/>
  <c r="L870" i="7"/>
  <c r="M869" i="7"/>
  <c r="L869" i="7"/>
  <c r="M868" i="7"/>
  <c r="L868" i="7"/>
  <c r="M867" i="7"/>
  <c r="L867" i="7"/>
  <c r="M866" i="7"/>
  <c r="L866" i="7"/>
  <c r="M865" i="7"/>
  <c r="L865" i="7"/>
  <c r="M864" i="7"/>
  <c r="L864" i="7"/>
  <c r="M863" i="7"/>
  <c r="L863" i="7"/>
  <c r="M862" i="7"/>
  <c r="L862" i="7"/>
  <c r="M861" i="7"/>
  <c r="L861" i="7"/>
  <c r="M860" i="7"/>
  <c r="L860" i="7"/>
  <c r="M859" i="7"/>
  <c r="L859" i="7"/>
  <c r="M858" i="7"/>
  <c r="L858" i="7"/>
  <c r="M857" i="7"/>
  <c r="L857" i="7"/>
  <c r="M856" i="7"/>
  <c r="L856" i="7"/>
  <c r="M855" i="7"/>
  <c r="L855" i="7"/>
  <c r="M854" i="7"/>
  <c r="L854" i="7"/>
  <c r="M853" i="7"/>
  <c r="L853" i="7"/>
  <c r="M852" i="7"/>
  <c r="L852" i="7"/>
  <c r="M851" i="7"/>
  <c r="L851" i="7"/>
  <c r="M850" i="7"/>
  <c r="L850" i="7"/>
  <c r="M849" i="7"/>
  <c r="L849" i="7"/>
  <c r="M848" i="7"/>
  <c r="L848" i="7"/>
  <c r="M847" i="7"/>
  <c r="L847" i="7"/>
  <c r="M846" i="7"/>
  <c r="L846" i="7"/>
  <c r="M845" i="7"/>
  <c r="L845" i="7"/>
  <c r="M844" i="7"/>
  <c r="L844" i="7"/>
  <c r="M843" i="7"/>
  <c r="L843" i="7"/>
  <c r="M842" i="7"/>
  <c r="L842" i="7"/>
  <c r="M841" i="7"/>
  <c r="L841" i="7"/>
  <c r="M840" i="7"/>
  <c r="L840" i="7"/>
  <c r="M839" i="7"/>
  <c r="L839" i="7"/>
  <c r="M838" i="7"/>
  <c r="L838" i="7"/>
  <c r="M837" i="7"/>
  <c r="L837" i="7"/>
  <c r="M836" i="7"/>
  <c r="L836" i="7"/>
  <c r="M835" i="7"/>
  <c r="L835" i="7"/>
  <c r="M834" i="7"/>
  <c r="L834" i="7"/>
  <c r="M833" i="7"/>
  <c r="L833" i="7"/>
  <c r="M832" i="7"/>
  <c r="L832" i="7"/>
  <c r="M831" i="7"/>
  <c r="L831" i="7"/>
  <c r="M830" i="7"/>
  <c r="L830" i="7"/>
  <c r="M829" i="7"/>
  <c r="L829" i="7"/>
  <c r="M828" i="7"/>
  <c r="L828" i="7"/>
  <c r="M827" i="7"/>
  <c r="L827" i="7"/>
  <c r="M826" i="7"/>
  <c r="L826" i="7"/>
  <c r="M825" i="7"/>
  <c r="L825" i="7"/>
  <c r="M824" i="7"/>
  <c r="L824" i="7"/>
  <c r="M823" i="7"/>
  <c r="L823" i="7"/>
  <c r="M822" i="7"/>
  <c r="L822" i="7"/>
  <c r="M821" i="7"/>
  <c r="L821" i="7"/>
  <c r="M820" i="7"/>
  <c r="L820" i="7"/>
  <c r="M819" i="7"/>
  <c r="L819" i="7"/>
  <c r="M818" i="7"/>
  <c r="L818" i="7"/>
  <c r="M817" i="7"/>
  <c r="L817" i="7"/>
  <c r="M816" i="7"/>
  <c r="L816" i="7"/>
  <c r="M815" i="7"/>
  <c r="L815" i="7"/>
  <c r="M814" i="7"/>
  <c r="L814" i="7"/>
  <c r="M813" i="7"/>
  <c r="L813" i="7"/>
  <c r="M812" i="7"/>
  <c r="L812" i="7"/>
  <c r="M811" i="7"/>
  <c r="L811" i="7"/>
  <c r="M810" i="7"/>
  <c r="L810" i="7"/>
  <c r="M809" i="7"/>
  <c r="L809" i="7"/>
  <c r="M808" i="7"/>
  <c r="L808" i="7"/>
  <c r="M807" i="7"/>
  <c r="L807" i="7"/>
  <c r="M806" i="7"/>
  <c r="L806" i="7"/>
  <c r="M805" i="7"/>
  <c r="L805" i="7"/>
  <c r="M804" i="7"/>
  <c r="L804" i="7"/>
  <c r="M803" i="7"/>
  <c r="L803" i="7"/>
  <c r="M802" i="7"/>
  <c r="L802" i="7"/>
  <c r="M801" i="7"/>
  <c r="L801" i="7"/>
  <c r="M800" i="7"/>
  <c r="L800" i="7"/>
  <c r="M799" i="7"/>
  <c r="L799" i="7"/>
  <c r="M798" i="7"/>
  <c r="L798" i="7"/>
  <c r="M797" i="7"/>
  <c r="L797" i="7"/>
  <c r="M796" i="7"/>
  <c r="L796" i="7"/>
  <c r="M795" i="7"/>
  <c r="L795" i="7"/>
  <c r="M794" i="7"/>
  <c r="L794" i="7"/>
  <c r="M793" i="7"/>
  <c r="L793" i="7"/>
  <c r="M792" i="7"/>
  <c r="L792" i="7"/>
  <c r="M791" i="7"/>
  <c r="L791" i="7"/>
  <c r="M790" i="7"/>
  <c r="L790" i="7"/>
  <c r="M789" i="7"/>
  <c r="L789" i="7"/>
  <c r="M788" i="7"/>
  <c r="L788" i="7"/>
  <c r="M787" i="7"/>
  <c r="L787" i="7"/>
  <c r="M786" i="7"/>
  <c r="L786" i="7"/>
  <c r="M785" i="7"/>
  <c r="L785" i="7"/>
  <c r="M784" i="7"/>
  <c r="L784" i="7"/>
  <c r="M783" i="7"/>
  <c r="L783" i="7"/>
  <c r="M782" i="7"/>
  <c r="L782" i="7"/>
  <c r="M781" i="7"/>
  <c r="L781" i="7"/>
  <c r="M780" i="7"/>
  <c r="L780" i="7"/>
  <c r="M779" i="7"/>
  <c r="L779" i="7"/>
  <c r="M778" i="7"/>
  <c r="L778" i="7"/>
  <c r="M777" i="7"/>
  <c r="L777" i="7"/>
  <c r="M776" i="7"/>
  <c r="L776" i="7"/>
  <c r="M775" i="7"/>
  <c r="L775" i="7"/>
  <c r="M774" i="7"/>
  <c r="L774" i="7"/>
  <c r="M773" i="7"/>
  <c r="L773" i="7"/>
  <c r="M772" i="7"/>
  <c r="L772" i="7"/>
  <c r="M771" i="7"/>
  <c r="L771" i="7"/>
  <c r="M770" i="7"/>
  <c r="L770" i="7"/>
  <c r="M769" i="7"/>
  <c r="L769" i="7"/>
  <c r="M768" i="7"/>
  <c r="L768" i="7"/>
  <c r="M767" i="7"/>
  <c r="L767" i="7"/>
  <c r="M766" i="7"/>
  <c r="L766" i="7"/>
  <c r="M765" i="7"/>
  <c r="L765" i="7"/>
  <c r="M764" i="7"/>
  <c r="L764" i="7"/>
  <c r="M763" i="7"/>
  <c r="L763" i="7"/>
  <c r="M762" i="7"/>
  <c r="L762" i="7"/>
  <c r="M761" i="7"/>
  <c r="L761" i="7"/>
  <c r="M760" i="7"/>
  <c r="L760" i="7"/>
  <c r="M759" i="7"/>
  <c r="L759" i="7"/>
  <c r="M758" i="7"/>
  <c r="L758" i="7"/>
  <c r="M757" i="7"/>
  <c r="L757" i="7"/>
  <c r="M756" i="7"/>
  <c r="L756" i="7"/>
  <c r="M755" i="7"/>
  <c r="L755" i="7"/>
  <c r="M754" i="7"/>
  <c r="L754" i="7"/>
  <c r="M753" i="7"/>
  <c r="L753" i="7"/>
  <c r="M752" i="7"/>
  <c r="L752" i="7"/>
  <c r="M751" i="7"/>
  <c r="L751" i="7"/>
  <c r="M750" i="7"/>
  <c r="L750" i="7"/>
  <c r="M749" i="7"/>
  <c r="L749" i="7"/>
  <c r="M748" i="7"/>
  <c r="L748" i="7"/>
  <c r="M747" i="7"/>
  <c r="L747" i="7"/>
  <c r="M746" i="7"/>
  <c r="L746" i="7"/>
  <c r="M745" i="7"/>
  <c r="L745" i="7"/>
  <c r="M744" i="7"/>
  <c r="L744" i="7"/>
  <c r="M743" i="7"/>
  <c r="L743" i="7"/>
  <c r="M742" i="7"/>
  <c r="L742" i="7"/>
  <c r="M741" i="7"/>
  <c r="L741" i="7"/>
  <c r="M740" i="7"/>
  <c r="L740" i="7"/>
  <c r="M739" i="7"/>
  <c r="L739" i="7"/>
  <c r="M738" i="7"/>
  <c r="L738" i="7"/>
  <c r="M737" i="7"/>
  <c r="L737" i="7"/>
  <c r="M736" i="7"/>
  <c r="L736" i="7"/>
  <c r="M735" i="7"/>
  <c r="L735" i="7"/>
  <c r="M734" i="7"/>
  <c r="L734" i="7"/>
  <c r="M733" i="7"/>
  <c r="L733" i="7"/>
  <c r="M732" i="7"/>
  <c r="L732" i="7"/>
  <c r="M731" i="7"/>
  <c r="L731" i="7"/>
  <c r="M730" i="7"/>
  <c r="L730" i="7"/>
  <c r="M729" i="7"/>
  <c r="L729" i="7"/>
  <c r="M728" i="7"/>
  <c r="L728" i="7"/>
  <c r="M727" i="7"/>
  <c r="L727" i="7"/>
  <c r="M726" i="7"/>
  <c r="L726" i="7"/>
  <c r="M725" i="7"/>
  <c r="L725" i="7"/>
  <c r="M724" i="7"/>
  <c r="L724" i="7"/>
  <c r="M723" i="7"/>
  <c r="L723" i="7"/>
  <c r="M722" i="7"/>
  <c r="L722" i="7"/>
  <c r="M721" i="7"/>
  <c r="L721" i="7"/>
  <c r="M720" i="7"/>
  <c r="L720" i="7"/>
  <c r="M719" i="7"/>
  <c r="L719" i="7"/>
  <c r="M718" i="7"/>
  <c r="L718" i="7"/>
  <c r="M717" i="7"/>
  <c r="L717" i="7"/>
  <c r="M716" i="7"/>
  <c r="L716" i="7"/>
  <c r="M715" i="7"/>
  <c r="L715" i="7"/>
  <c r="M714" i="7"/>
  <c r="L714" i="7"/>
  <c r="M713" i="7"/>
  <c r="L713" i="7"/>
  <c r="M712" i="7"/>
  <c r="L712" i="7"/>
  <c r="M711" i="7"/>
  <c r="L711" i="7"/>
  <c r="M710" i="7"/>
  <c r="L710" i="7"/>
  <c r="M709" i="7"/>
  <c r="L709" i="7"/>
  <c r="M708" i="7"/>
  <c r="L708" i="7"/>
  <c r="M707" i="7"/>
  <c r="L707" i="7"/>
  <c r="M706" i="7"/>
  <c r="L706" i="7"/>
  <c r="M705" i="7"/>
  <c r="L705" i="7"/>
  <c r="M704" i="7"/>
  <c r="L704" i="7"/>
  <c r="M703" i="7"/>
  <c r="L703" i="7"/>
  <c r="M702" i="7"/>
  <c r="L702" i="7"/>
  <c r="M701" i="7"/>
  <c r="L701" i="7"/>
  <c r="M700" i="7"/>
  <c r="L700" i="7"/>
  <c r="M699" i="7"/>
  <c r="L699" i="7"/>
  <c r="M698" i="7"/>
  <c r="L698" i="7"/>
  <c r="M697" i="7"/>
  <c r="L697" i="7"/>
  <c r="M696" i="7"/>
  <c r="L696" i="7"/>
  <c r="M695" i="7"/>
  <c r="L695" i="7"/>
  <c r="M694" i="7"/>
  <c r="L694" i="7"/>
  <c r="M693" i="7"/>
  <c r="L693" i="7"/>
  <c r="M692" i="7"/>
  <c r="L692" i="7"/>
  <c r="M691" i="7"/>
  <c r="L691" i="7"/>
  <c r="M690" i="7"/>
  <c r="L690" i="7"/>
  <c r="M689" i="7"/>
  <c r="L689" i="7"/>
  <c r="M688" i="7"/>
  <c r="L688" i="7"/>
  <c r="M687" i="7"/>
  <c r="L687" i="7"/>
  <c r="M686" i="7"/>
  <c r="L686" i="7"/>
  <c r="M685" i="7"/>
  <c r="L685" i="7"/>
  <c r="M684" i="7"/>
  <c r="L684" i="7"/>
  <c r="M683" i="7"/>
  <c r="L683" i="7"/>
  <c r="M682" i="7"/>
  <c r="L682" i="7"/>
  <c r="M681" i="7"/>
  <c r="L681" i="7"/>
  <c r="M680" i="7"/>
  <c r="L680" i="7"/>
  <c r="M679" i="7"/>
  <c r="L679" i="7"/>
  <c r="M678" i="7"/>
  <c r="L678" i="7"/>
  <c r="M677" i="7"/>
  <c r="L677" i="7"/>
  <c r="M676" i="7"/>
  <c r="L676" i="7"/>
  <c r="M675" i="7"/>
  <c r="L675" i="7"/>
  <c r="M674" i="7"/>
  <c r="L674" i="7"/>
  <c r="M673" i="7"/>
  <c r="L673" i="7"/>
  <c r="M672" i="7"/>
  <c r="L672" i="7"/>
  <c r="M671" i="7"/>
  <c r="L671" i="7"/>
  <c r="M670" i="7"/>
  <c r="L670" i="7"/>
  <c r="M669" i="7"/>
  <c r="L669" i="7"/>
  <c r="M668" i="7"/>
  <c r="L668" i="7"/>
  <c r="M667" i="7"/>
  <c r="L667" i="7"/>
  <c r="M666" i="7"/>
  <c r="L666" i="7"/>
  <c r="M665" i="7"/>
  <c r="L665" i="7"/>
  <c r="M664" i="7"/>
  <c r="L664" i="7"/>
  <c r="M663" i="7"/>
  <c r="L663" i="7"/>
  <c r="M662" i="7"/>
  <c r="L662" i="7"/>
  <c r="M661" i="7"/>
  <c r="L661" i="7"/>
  <c r="M660" i="7"/>
  <c r="L660" i="7"/>
  <c r="M659" i="7"/>
  <c r="L659" i="7"/>
  <c r="M658" i="7"/>
  <c r="L658" i="7"/>
  <c r="M657" i="7"/>
  <c r="L657" i="7"/>
  <c r="M656" i="7"/>
  <c r="L656" i="7"/>
  <c r="M655" i="7"/>
  <c r="L655" i="7"/>
  <c r="M654" i="7"/>
  <c r="L654" i="7"/>
  <c r="M653" i="7"/>
  <c r="L653" i="7"/>
  <c r="M652" i="7"/>
  <c r="L652" i="7"/>
  <c r="M651" i="7"/>
  <c r="L651" i="7"/>
  <c r="M650" i="7"/>
  <c r="L650" i="7"/>
  <c r="M649" i="7"/>
  <c r="L649" i="7"/>
  <c r="M648" i="7"/>
  <c r="L648" i="7"/>
  <c r="M647" i="7"/>
  <c r="L647" i="7"/>
  <c r="M646" i="7"/>
  <c r="L646" i="7"/>
  <c r="M645" i="7"/>
  <c r="L645" i="7"/>
  <c r="M644" i="7"/>
  <c r="L644" i="7"/>
  <c r="M643" i="7"/>
  <c r="L643" i="7"/>
  <c r="M642" i="7"/>
  <c r="L642" i="7"/>
  <c r="M641" i="7"/>
  <c r="L641" i="7"/>
  <c r="M640" i="7"/>
  <c r="L640" i="7"/>
  <c r="M639" i="7"/>
  <c r="L639" i="7"/>
  <c r="M638" i="7"/>
  <c r="L638" i="7"/>
  <c r="M637" i="7"/>
  <c r="L637" i="7"/>
  <c r="M636" i="7"/>
  <c r="L636" i="7"/>
  <c r="M635" i="7"/>
  <c r="L635" i="7"/>
  <c r="M634" i="7"/>
  <c r="L634" i="7"/>
  <c r="M633" i="7"/>
  <c r="L633" i="7"/>
  <c r="M632" i="7"/>
  <c r="L632" i="7"/>
  <c r="M631" i="7"/>
  <c r="L631" i="7"/>
  <c r="M630" i="7"/>
  <c r="L630" i="7"/>
  <c r="M629" i="7"/>
  <c r="L629" i="7"/>
  <c r="M628" i="7"/>
  <c r="L628" i="7"/>
  <c r="M627" i="7"/>
  <c r="L627" i="7"/>
  <c r="M626" i="7"/>
  <c r="L626" i="7"/>
  <c r="M625" i="7"/>
  <c r="L625" i="7"/>
  <c r="M624" i="7"/>
  <c r="L624" i="7"/>
  <c r="M623" i="7"/>
  <c r="L623" i="7"/>
  <c r="M622" i="7"/>
  <c r="L622" i="7"/>
  <c r="M621" i="7"/>
  <c r="L621" i="7"/>
  <c r="M620" i="7"/>
  <c r="L620" i="7"/>
  <c r="M619" i="7"/>
  <c r="L619" i="7"/>
  <c r="M618" i="7"/>
  <c r="L618" i="7"/>
  <c r="M617" i="7"/>
  <c r="L617" i="7"/>
  <c r="M616" i="7"/>
  <c r="L616" i="7"/>
  <c r="M615" i="7"/>
  <c r="L615" i="7"/>
  <c r="M614" i="7"/>
  <c r="L614" i="7"/>
  <c r="M613" i="7"/>
  <c r="L613" i="7"/>
  <c r="M612" i="7"/>
  <c r="L612" i="7"/>
  <c r="M611" i="7"/>
  <c r="L611" i="7"/>
  <c r="M610" i="7"/>
  <c r="L610" i="7"/>
  <c r="M609" i="7"/>
  <c r="L609" i="7"/>
  <c r="M608" i="7"/>
  <c r="L608" i="7"/>
  <c r="M607" i="7"/>
  <c r="L607" i="7"/>
  <c r="M606" i="7"/>
  <c r="L606" i="7"/>
  <c r="M605" i="7"/>
  <c r="L605" i="7"/>
  <c r="M604" i="7"/>
  <c r="L604" i="7"/>
  <c r="M603" i="7"/>
  <c r="L603" i="7"/>
  <c r="M602" i="7"/>
  <c r="L602" i="7"/>
  <c r="M601" i="7"/>
  <c r="L601" i="7"/>
  <c r="M600" i="7"/>
  <c r="L600" i="7"/>
  <c r="M599" i="7"/>
  <c r="L599" i="7"/>
  <c r="M598" i="7"/>
  <c r="L598" i="7"/>
  <c r="M597" i="7"/>
  <c r="L597" i="7"/>
  <c r="M596" i="7"/>
  <c r="L596" i="7"/>
  <c r="M595" i="7"/>
  <c r="L595" i="7"/>
  <c r="M594" i="7"/>
  <c r="L594" i="7"/>
  <c r="M593" i="7"/>
  <c r="L593" i="7"/>
  <c r="M592" i="7"/>
  <c r="L592" i="7"/>
  <c r="M591" i="7"/>
  <c r="L591" i="7"/>
  <c r="M590" i="7"/>
  <c r="L590" i="7"/>
  <c r="M589" i="7"/>
  <c r="L589" i="7"/>
  <c r="M588" i="7"/>
  <c r="L588" i="7"/>
  <c r="M587" i="7"/>
  <c r="L587" i="7"/>
  <c r="M586" i="7"/>
  <c r="L586" i="7"/>
  <c r="M585" i="7"/>
  <c r="L585" i="7"/>
  <c r="M584" i="7"/>
  <c r="L584" i="7"/>
  <c r="M583" i="7"/>
  <c r="L583" i="7"/>
  <c r="M582" i="7"/>
  <c r="L582" i="7"/>
  <c r="M581" i="7"/>
  <c r="L581" i="7"/>
  <c r="M580" i="7"/>
  <c r="L580" i="7"/>
  <c r="M579" i="7"/>
  <c r="L579" i="7"/>
  <c r="M578" i="7"/>
  <c r="L578" i="7"/>
  <c r="M577" i="7"/>
  <c r="L577" i="7"/>
  <c r="M576" i="7"/>
  <c r="L576" i="7"/>
  <c r="M575" i="7"/>
  <c r="L575" i="7"/>
  <c r="M574" i="7"/>
  <c r="L574" i="7"/>
  <c r="M573" i="7"/>
  <c r="L573" i="7"/>
  <c r="M572" i="7"/>
  <c r="L572" i="7"/>
  <c r="M571" i="7"/>
  <c r="L571" i="7"/>
  <c r="M570" i="7"/>
  <c r="L570" i="7"/>
  <c r="M569" i="7"/>
  <c r="L569" i="7"/>
  <c r="M568" i="7"/>
  <c r="L568" i="7"/>
  <c r="M567" i="7"/>
  <c r="L567" i="7"/>
  <c r="M566" i="7"/>
  <c r="L566" i="7"/>
  <c r="M565" i="7"/>
  <c r="L565" i="7"/>
  <c r="M564" i="7"/>
  <c r="L564" i="7"/>
  <c r="M563" i="7"/>
  <c r="L563" i="7"/>
  <c r="M562" i="7"/>
  <c r="L562" i="7"/>
  <c r="M561" i="7"/>
  <c r="L561" i="7"/>
  <c r="M560" i="7"/>
  <c r="L560" i="7"/>
  <c r="M559" i="7"/>
  <c r="L559" i="7"/>
  <c r="M558" i="7"/>
  <c r="L558" i="7"/>
  <c r="M557" i="7"/>
  <c r="L557" i="7"/>
  <c r="M556" i="7"/>
  <c r="L556" i="7"/>
  <c r="M555" i="7"/>
  <c r="L555" i="7"/>
  <c r="M554" i="7"/>
  <c r="L554" i="7"/>
  <c r="M553" i="7"/>
  <c r="L553" i="7"/>
  <c r="M552" i="7"/>
  <c r="L552" i="7"/>
  <c r="M551" i="7"/>
  <c r="L551" i="7"/>
  <c r="M550" i="7"/>
  <c r="L550" i="7"/>
  <c r="M549" i="7"/>
  <c r="L549" i="7"/>
  <c r="M548" i="7"/>
  <c r="L548" i="7"/>
  <c r="M547" i="7"/>
  <c r="L547" i="7"/>
  <c r="M546" i="7"/>
  <c r="L546" i="7"/>
  <c r="M545" i="7"/>
  <c r="L545" i="7"/>
  <c r="M544" i="7"/>
  <c r="L544" i="7"/>
  <c r="M543" i="7"/>
  <c r="L543" i="7"/>
  <c r="M542" i="7"/>
  <c r="L542" i="7"/>
  <c r="M541" i="7"/>
  <c r="L541" i="7"/>
  <c r="M540" i="7"/>
  <c r="L540" i="7"/>
  <c r="M539" i="7"/>
  <c r="L539" i="7"/>
  <c r="M538" i="7"/>
  <c r="L538" i="7"/>
  <c r="M537" i="7"/>
  <c r="L537" i="7"/>
  <c r="M536" i="7"/>
  <c r="L536" i="7"/>
  <c r="M535" i="7"/>
  <c r="L535" i="7"/>
  <c r="M534" i="7"/>
  <c r="L534" i="7"/>
  <c r="M533" i="7"/>
  <c r="L533" i="7"/>
  <c r="M532" i="7"/>
  <c r="L532" i="7"/>
  <c r="M531" i="7"/>
  <c r="L531" i="7"/>
  <c r="M530" i="7"/>
  <c r="L530" i="7"/>
  <c r="M529" i="7"/>
  <c r="L529" i="7"/>
  <c r="M528" i="7"/>
  <c r="L528" i="7"/>
  <c r="M527" i="7"/>
  <c r="L527" i="7"/>
  <c r="M526" i="7"/>
  <c r="L526" i="7"/>
  <c r="M525" i="7"/>
  <c r="L525" i="7"/>
  <c r="M524" i="7"/>
  <c r="L524" i="7"/>
  <c r="M523" i="7"/>
  <c r="L523" i="7"/>
  <c r="M522" i="7"/>
  <c r="L522" i="7"/>
  <c r="M521" i="7"/>
  <c r="L521" i="7"/>
  <c r="M520" i="7"/>
  <c r="L520" i="7"/>
  <c r="M519" i="7"/>
  <c r="L519" i="7"/>
  <c r="M518" i="7"/>
  <c r="L518" i="7"/>
  <c r="M517" i="7"/>
  <c r="L517" i="7"/>
  <c r="M516" i="7"/>
  <c r="L516" i="7"/>
  <c r="M515" i="7"/>
  <c r="L515" i="7"/>
  <c r="M514" i="7"/>
  <c r="L514" i="7"/>
  <c r="M513" i="7"/>
  <c r="L513" i="7"/>
  <c r="M512" i="7"/>
  <c r="L512" i="7"/>
  <c r="M511" i="7"/>
  <c r="L511" i="7"/>
  <c r="M510" i="7"/>
  <c r="L510" i="7"/>
  <c r="M509" i="7"/>
  <c r="L509" i="7"/>
  <c r="M508" i="7"/>
  <c r="L508" i="7"/>
  <c r="M507" i="7"/>
  <c r="L507" i="7"/>
  <c r="M506" i="7"/>
  <c r="L506" i="7"/>
  <c r="M505" i="7"/>
  <c r="L505" i="7"/>
  <c r="M504" i="7"/>
  <c r="L504" i="7"/>
  <c r="M503" i="7"/>
  <c r="L503" i="7"/>
  <c r="M502" i="7"/>
  <c r="L502" i="7"/>
  <c r="M501" i="7"/>
  <c r="L501" i="7"/>
  <c r="M500" i="7"/>
  <c r="L500" i="7"/>
  <c r="M499" i="7"/>
  <c r="L499" i="7"/>
  <c r="M498" i="7"/>
  <c r="L498" i="7"/>
  <c r="M497" i="7"/>
  <c r="L497" i="7"/>
  <c r="M496" i="7"/>
  <c r="L496" i="7"/>
  <c r="M495" i="7"/>
  <c r="L495" i="7"/>
  <c r="M494" i="7"/>
  <c r="L494" i="7"/>
  <c r="M493" i="7"/>
  <c r="L493" i="7"/>
  <c r="M492" i="7"/>
  <c r="L492" i="7"/>
  <c r="M491" i="7"/>
  <c r="L491" i="7"/>
  <c r="M490" i="7"/>
  <c r="L490" i="7"/>
  <c r="M489" i="7"/>
  <c r="L489" i="7"/>
  <c r="M488" i="7"/>
  <c r="L488" i="7"/>
  <c r="M487" i="7"/>
  <c r="L487" i="7"/>
  <c r="M486" i="7"/>
  <c r="L486" i="7"/>
  <c r="M485" i="7"/>
  <c r="L485" i="7"/>
  <c r="M484" i="7"/>
  <c r="L484" i="7"/>
  <c r="M483" i="7"/>
  <c r="L483" i="7"/>
  <c r="M482" i="7"/>
  <c r="L482" i="7"/>
  <c r="M481" i="7"/>
  <c r="L481" i="7"/>
  <c r="M480" i="7"/>
  <c r="L480" i="7"/>
  <c r="M479" i="7"/>
  <c r="L479" i="7"/>
  <c r="M478" i="7"/>
  <c r="L478" i="7"/>
  <c r="M477" i="7"/>
  <c r="L477" i="7"/>
  <c r="M476" i="7"/>
  <c r="L476" i="7"/>
  <c r="M475" i="7"/>
  <c r="L475" i="7"/>
  <c r="M474" i="7"/>
  <c r="L474" i="7"/>
  <c r="M473" i="7"/>
  <c r="L473" i="7"/>
  <c r="M472" i="7"/>
  <c r="L472" i="7"/>
  <c r="M471" i="7"/>
  <c r="L471" i="7"/>
  <c r="M470" i="7"/>
  <c r="L470" i="7"/>
  <c r="M469" i="7"/>
  <c r="L469" i="7"/>
  <c r="M468" i="7"/>
  <c r="L468" i="7"/>
  <c r="M467" i="7"/>
  <c r="L467" i="7"/>
  <c r="M466" i="7"/>
  <c r="L466" i="7"/>
  <c r="M465" i="7"/>
  <c r="L465" i="7"/>
  <c r="M464" i="7"/>
  <c r="L464" i="7"/>
  <c r="M463" i="7"/>
  <c r="L463" i="7"/>
  <c r="M462" i="7"/>
  <c r="L462" i="7"/>
  <c r="M461" i="7"/>
  <c r="L461" i="7"/>
  <c r="M460" i="7"/>
  <c r="L460" i="7"/>
  <c r="M459" i="7"/>
  <c r="L459" i="7"/>
  <c r="M458" i="7"/>
  <c r="L458" i="7"/>
  <c r="M457" i="7"/>
  <c r="L457" i="7"/>
  <c r="M456" i="7"/>
  <c r="L456" i="7"/>
  <c r="M455" i="7"/>
  <c r="L455" i="7"/>
  <c r="M454" i="7"/>
  <c r="L454" i="7"/>
  <c r="M453" i="7"/>
  <c r="L453" i="7"/>
  <c r="M452" i="7"/>
  <c r="L452" i="7"/>
  <c r="M451" i="7"/>
  <c r="L451" i="7"/>
  <c r="M450" i="7"/>
  <c r="L450" i="7"/>
  <c r="M449" i="7"/>
  <c r="L449" i="7"/>
  <c r="M448" i="7"/>
  <c r="L448" i="7"/>
  <c r="M447" i="7"/>
  <c r="L447" i="7"/>
  <c r="M446" i="7"/>
  <c r="L446" i="7"/>
  <c r="M445" i="7"/>
  <c r="L445" i="7"/>
  <c r="M444" i="7"/>
  <c r="L444" i="7"/>
  <c r="M443" i="7"/>
  <c r="L443" i="7"/>
  <c r="M442" i="7"/>
  <c r="L442" i="7"/>
  <c r="M441" i="7"/>
  <c r="L441" i="7"/>
  <c r="M440" i="7"/>
  <c r="L440" i="7"/>
  <c r="M439" i="7"/>
  <c r="L439" i="7"/>
  <c r="M438" i="7"/>
  <c r="L438" i="7"/>
  <c r="M437" i="7"/>
  <c r="L437" i="7"/>
  <c r="M436" i="7"/>
  <c r="L436" i="7"/>
  <c r="M435" i="7"/>
  <c r="L435" i="7"/>
  <c r="M434" i="7"/>
  <c r="L434" i="7"/>
  <c r="M433" i="7"/>
  <c r="L433" i="7"/>
  <c r="M432" i="7"/>
  <c r="L432" i="7"/>
  <c r="M431" i="7"/>
  <c r="L431" i="7"/>
  <c r="M430" i="7"/>
  <c r="L430" i="7"/>
  <c r="M429" i="7"/>
  <c r="L429" i="7"/>
  <c r="M428" i="7"/>
  <c r="L428" i="7"/>
  <c r="M427" i="7"/>
  <c r="L427" i="7"/>
  <c r="M426" i="7"/>
  <c r="L426" i="7"/>
  <c r="M425" i="7"/>
  <c r="L425" i="7"/>
  <c r="M424" i="7"/>
  <c r="L424" i="7"/>
  <c r="M423" i="7"/>
  <c r="L423" i="7"/>
  <c r="M422" i="7"/>
  <c r="L422" i="7"/>
  <c r="M421" i="7"/>
  <c r="L421" i="7"/>
  <c r="M420" i="7"/>
  <c r="L420" i="7"/>
  <c r="M419" i="7"/>
  <c r="L419" i="7"/>
  <c r="M418" i="7"/>
  <c r="L418" i="7"/>
  <c r="M417" i="7"/>
  <c r="L417" i="7"/>
  <c r="M416" i="7"/>
  <c r="L416" i="7"/>
  <c r="M415" i="7"/>
  <c r="L415" i="7"/>
  <c r="M414" i="7"/>
  <c r="L414" i="7"/>
  <c r="M413" i="7"/>
  <c r="L413" i="7"/>
  <c r="M412" i="7"/>
  <c r="L412" i="7"/>
  <c r="M411" i="7"/>
  <c r="L411" i="7"/>
  <c r="M410" i="7"/>
  <c r="L410" i="7"/>
  <c r="M409" i="7"/>
  <c r="L409" i="7"/>
  <c r="M408" i="7"/>
  <c r="L408" i="7"/>
  <c r="M407" i="7"/>
  <c r="L407" i="7"/>
  <c r="M406" i="7"/>
  <c r="L406" i="7"/>
  <c r="M405" i="7"/>
  <c r="L405" i="7"/>
  <c r="M404" i="7"/>
  <c r="L404" i="7"/>
  <c r="M403" i="7"/>
  <c r="L403" i="7"/>
  <c r="M402" i="7"/>
  <c r="L402" i="7"/>
  <c r="M401" i="7"/>
  <c r="L401" i="7"/>
  <c r="M400" i="7"/>
  <c r="L400" i="7"/>
  <c r="M399" i="7"/>
  <c r="L399" i="7"/>
  <c r="M398" i="7"/>
  <c r="L398" i="7"/>
  <c r="M397" i="7"/>
  <c r="L397" i="7"/>
  <c r="M396" i="7"/>
  <c r="L396" i="7"/>
  <c r="M395" i="7"/>
  <c r="L395" i="7"/>
  <c r="M394" i="7"/>
  <c r="L394" i="7"/>
  <c r="M393" i="7"/>
  <c r="L393" i="7"/>
  <c r="M392" i="7"/>
  <c r="L392" i="7"/>
  <c r="M391" i="7"/>
  <c r="L391" i="7"/>
  <c r="M390" i="7"/>
  <c r="L390" i="7"/>
  <c r="M389" i="7"/>
  <c r="L389" i="7"/>
  <c r="M388" i="7"/>
  <c r="L388" i="7"/>
  <c r="M387" i="7"/>
  <c r="L387" i="7"/>
  <c r="M386" i="7"/>
  <c r="L386" i="7"/>
  <c r="M385" i="7"/>
  <c r="L385" i="7"/>
  <c r="M384" i="7"/>
  <c r="L384" i="7"/>
  <c r="M383" i="7"/>
  <c r="L383" i="7"/>
  <c r="M382" i="7"/>
  <c r="L382" i="7"/>
  <c r="M381" i="7"/>
  <c r="L381" i="7"/>
  <c r="M380" i="7"/>
  <c r="L380" i="7"/>
  <c r="M379" i="7"/>
  <c r="L379" i="7"/>
  <c r="M378" i="7"/>
  <c r="L378" i="7"/>
  <c r="M377" i="7"/>
  <c r="L377" i="7"/>
  <c r="M376" i="7"/>
  <c r="L376" i="7"/>
  <c r="M375" i="7"/>
  <c r="L375" i="7"/>
  <c r="M374" i="7"/>
  <c r="L374" i="7"/>
  <c r="M373" i="7"/>
  <c r="L373" i="7"/>
  <c r="M372" i="7"/>
  <c r="L372" i="7"/>
  <c r="M371" i="7"/>
  <c r="L371" i="7"/>
  <c r="M370" i="7"/>
  <c r="L370" i="7"/>
  <c r="M369" i="7"/>
  <c r="L369" i="7"/>
  <c r="M368" i="7"/>
  <c r="L368" i="7"/>
  <c r="M367" i="7"/>
  <c r="L367" i="7"/>
  <c r="M366" i="7"/>
  <c r="L366" i="7"/>
  <c r="M365" i="7"/>
  <c r="L365" i="7"/>
  <c r="M364" i="7"/>
  <c r="L364" i="7"/>
  <c r="M363" i="7"/>
  <c r="L363" i="7"/>
  <c r="M362" i="7"/>
  <c r="L362" i="7"/>
  <c r="M361" i="7"/>
  <c r="L361" i="7"/>
  <c r="M360" i="7"/>
  <c r="L360" i="7"/>
  <c r="M359" i="7"/>
  <c r="L359" i="7"/>
  <c r="M358" i="7"/>
  <c r="L358" i="7"/>
  <c r="M357" i="7"/>
  <c r="L357" i="7"/>
  <c r="M356" i="7"/>
  <c r="L356" i="7"/>
  <c r="M355" i="7"/>
  <c r="L355" i="7"/>
  <c r="M354" i="7"/>
  <c r="L354" i="7"/>
  <c r="M353" i="7"/>
  <c r="L353" i="7"/>
  <c r="M352" i="7"/>
  <c r="L352" i="7"/>
  <c r="M351" i="7"/>
  <c r="L351" i="7"/>
  <c r="M350" i="7"/>
  <c r="L350" i="7"/>
  <c r="M349" i="7"/>
  <c r="L349" i="7"/>
  <c r="M348" i="7"/>
  <c r="L348" i="7"/>
  <c r="M347" i="7"/>
  <c r="L347" i="7"/>
  <c r="M346" i="7"/>
  <c r="L346" i="7"/>
  <c r="M345" i="7"/>
  <c r="L345" i="7"/>
  <c r="M344" i="7"/>
  <c r="L344" i="7"/>
  <c r="M343" i="7"/>
  <c r="L343" i="7"/>
  <c r="M342" i="7"/>
  <c r="L342" i="7"/>
  <c r="M341" i="7"/>
  <c r="L341" i="7"/>
  <c r="M340" i="7"/>
  <c r="L340" i="7"/>
  <c r="M339" i="7"/>
  <c r="L339" i="7"/>
  <c r="M338" i="7"/>
  <c r="L338" i="7"/>
  <c r="M337" i="7"/>
  <c r="L337" i="7"/>
  <c r="M336" i="7"/>
  <c r="L336" i="7"/>
  <c r="M335" i="7"/>
  <c r="L335" i="7"/>
  <c r="M334" i="7"/>
  <c r="L334" i="7"/>
  <c r="M333" i="7"/>
  <c r="L333" i="7"/>
  <c r="M332" i="7"/>
  <c r="L332" i="7"/>
  <c r="M331" i="7"/>
  <c r="L331" i="7"/>
  <c r="M330" i="7"/>
  <c r="L330" i="7"/>
  <c r="M329" i="7"/>
  <c r="L329" i="7"/>
  <c r="M328" i="7"/>
  <c r="L328" i="7"/>
  <c r="M327" i="7"/>
  <c r="L327" i="7"/>
  <c r="M326" i="7"/>
  <c r="L326" i="7"/>
  <c r="M325" i="7"/>
  <c r="L325" i="7"/>
  <c r="M324" i="7"/>
  <c r="L324" i="7"/>
  <c r="M323" i="7"/>
  <c r="L323" i="7"/>
  <c r="M322" i="7"/>
  <c r="L322" i="7"/>
  <c r="M321" i="7"/>
  <c r="L321" i="7"/>
  <c r="M320" i="7"/>
  <c r="L320" i="7"/>
  <c r="M319" i="7"/>
  <c r="L319" i="7"/>
  <c r="M318" i="7"/>
  <c r="L318" i="7"/>
  <c r="M317" i="7"/>
  <c r="L317" i="7"/>
  <c r="M316" i="7"/>
  <c r="L316" i="7"/>
  <c r="M315" i="7"/>
  <c r="L315" i="7"/>
  <c r="M314" i="7"/>
  <c r="L314" i="7"/>
  <c r="M313" i="7"/>
  <c r="L313" i="7"/>
  <c r="M312" i="7"/>
  <c r="L312" i="7"/>
  <c r="M311" i="7"/>
  <c r="L311" i="7"/>
  <c r="M310" i="7"/>
  <c r="L310" i="7"/>
  <c r="M309" i="7"/>
  <c r="L309" i="7"/>
  <c r="M308" i="7"/>
  <c r="L308" i="7"/>
  <c r="M307" i="7"/>
  <c r="L307" i="7"/>
  <c r="M306" i="7"/>
  <c r="L306" i="7"/>
  <c r="M305" i="7"/>
  <c r="L305" i="7"/>
  <c r="M304" i="7"/>
  <c r="L304" i="7"/>
  <c r="M303" i="7"/>
  <c r="L303" i="7"/>
  <c r="M302" i="7"/>
  <c r="L302" i="7"/>
  <c r="M301" i="7"/>
  <c r="L301" i="7"/>
  <c r="M300" i="7"/>
  <c r="L300" i="7"/>
  <c r="M299" i="7"/>
  <c r="L299" i="7"/>
  <c r="M298" i="7"/>
  <c r="L298" i="7"/>
  <c r="M297" i="7"/>
  <c r="L297" i="7"/>
  <c r="M296" i="7"/>
  <c r="L296" i="7"/>
  <c r="M295" i="7"/>
  <c r="L295" i="7"/>
  <c r="M294" i="7"/>
  <c r="L294" i="7"/>
  <c r="M293" i="7"/>
  <c r="L293" i="7"/>
  <c r="M292" i="7"/>
  <c r="L292" i="7"/>
  <c r="M291" i="7"/>
  <c r="L291" i="7"/>
  <c r="M290" i="7"/>
  <c r="L290" i="7"/>
  <c r="M289" i="7"/>
  <c r="L289" i="7"/>
  <c r="M288" i="7"/>
  <c r="L288" i="7"/>
  <c r="M287" i="7"/>
  <c r="L287" i="7"/>
  <c r="M286" i="7"/>
  <c r="L286" i="7"/>
  <c r="M285" i="7"/>
  <c r="L285" i="7"/>
  <c r="M284" i="7"/>
  <c r="L284" i="7"/>
  <c r="M283" i="7"/>
  <c r="L283" i="7"/>
  <c r="M282" i="7"/>
  <c r="L282" i="7"/>
  <c r="M281" i="7"/>
  <c r="L281" i="7"/>
  <c r="M280" i="7"/>
  <c r="L280" i="7"/>
  <c r="M279" i="7"/>
  <c r="L279" i="7"/>
  <c r="M278" i="7"/>
  <c r="L278" i="7"/>
  <c r="M277" i="7"/>
  <c r="L277" i="7"/>
  <c r="M276" i="7"/>
  <c r="L276" i="7"/>
  <c r="M275" i="7"/>
  <c r="L275" i="7"/>
  <c r="M274" i="7"/>
  <c r="L274" i="7"/>
  <c r="M273" i="7"/>
  <c r="L273" i="7"/>
  <c r="M272" i="7"/>
  <c r="L272" i="7"/>
  <c r="M271" i="7"/>
  <c r="L271" i="7"/>
  <c r="M270" i="7"/>
  <c r="L270" i="7"/>
  <c r="M269" i="7"/>
  <c r="L269" i="7"/>
  <c r="M268" i="7"/>
  <c r="L268" i="7"/>
  <c r="M267" i="7"/>
  <c r="L267" i="7"/>
  <c r="M266" i="7"/>
  <c r="L266" i="7"/>
  <c r="M265" i="7"/>
  <c r="L265" i="7"/>
  <c r="M264" i="7"/>
  <c r="L264" i="7"/>
  <c r="M263" i="7"/>
  <c r="L263" i="7"/>
  <c r="M262" i="7"/>
  <c r="L262" i="7"/>
  <c r="M261" i="7"/>
  <c r="L261" i="7"/>
  <c r="M260" i="7"/>
  <c r="L260" i="7"/>
  <c r="M259" i="7"/>
  <c r="L259" i="7"/>
  <c r="M258" i="7"/>
  <c r="L258" i="7"/>
  <c r="M257" i="7"/>
  <c r="L257" i="7"/>
  <c r="M256" i="7"/>
  <c r="L256" i="7"/>
  <c r="M255" i="7"/>
  <c r="L255" i="7"/>
  <c r="M254" i="7"/>
  <c r="L254" i="7"/>
  <c r="M253" i="7"/>
  <c r="L253" i="7"/>
  <c r="M252" i="7"/>
  <c r="L252" i="7"/>
  <c r="M251" i="7"/>
  <c r="L251" i="7"/>
  <c r="M250" i="7"/>
  <c r="L250" i="7"/>
  <c r="M249" i="7"/>
  <c r="L249" i="7"/>
  <c r="M248" i="7"/>
  <c r="L248" i="7"/>
  <c r="M247" i="7"/>
  <c r="L247" i="7"/>
  <c r="M246" i="7"/>
  <c r="L246" i="7"/>
  <c r="M245" i="7"/>
  <c r="L245" i="7"/>
  <c r="M244" i="7"/>
  <c r="L244" i="7"/>
  <c r="M243" i="7"/>
  <c r="L243" i="7"/>
  <c r="M242" i="7"/>
  <c r="L242" i="7"/>
  <c r="M241" i="7"/>
  <c r="L241" i="7"/>
  <c r="M240" i="7"/>
  <c r="L240" i="7"/>
  <c r="M239" i="7"/>
  <c r="L239" i="7"/>
  <c r="M238" i="7"/>
  <c r="L238" i="7"/>
  <c r="M237" i="7"/>
  <c r="L237" i="7"/>
  <c r="M236" i="7"/>
  <c r="L236" i="7"/>
  <c r="M235" i="7"/>
  <c r="L235" i="7"/>
  <c r="M234" i="7"/>
  <c r="L234" i="7"/>
  <c r="M233" i="7"/>
  <c r="L233" i="7"/>
  <c r="M232" i="7"/>
  <c r="L232" i="7"/>
  <c r="M231" i="7"/>
  <c r="L231" i="7"/>
  <c r="M230" i="7"/>
  <c r="L230" i="7"/>
  <c r="M229" i="7"/>
  <c r="L229" i="7"/>
  <c r="M228" i="7"/>
  <c r="L228" i="7"/>
  <c r="M227" i="7"/>
  <c r="L227" i="7"/>
  <c r="M226" i="7"/>
  <c r="L226" i="7"/>
  <c r="M225" i="7"/>
  <c r="L225" i="7"/>
  <c r="M224" i="7"/>
  <c r="L224" i="7"/>
  <c r="M223" i="7"/>
  <c r="L223" i="7"/>
  <c r="M222" i="7"/>
  <c r="L222" i="7"/>
  <c r="M221" i="7"/>
  <c r="L221" i="7"/>
  <c r="M220" i="7"/>
  <c r="L220" i="7"/>
  <c r="M219" i="7"/>
  <c r="L219" i="7"/>
  <c r="M218" i="7"/>
  <c r="L218" i="7"/>
  <c r="M217" i="7"/>
  <c r="L217" i="7"/>
  <c r="M216" i="7"/>
  <c r="L216" i="7"/>
  <c r="M215" i="7"/>
  <c r="L215" i="7"/>
  <c r="M214" i="7"/>
  <c r="L214" i="7"/>
  <c r="M213" i="7"/>
  <c r="L213" i="7"/>
  <c r="M212" i="7"/>
  <c r="L212" i="7"/>
  <c r="M211" i="7"/>
  <c r="L211" i="7"/>
  <c r="M210" i="7"/>
  <c r="L210" i="7"/>
  <c r="M209" i="7"/>
  <c r="L209" i="7"/>
  <c r="M208" i="7"/>
  <c r="L208" i="7"/>
  <c r="M207" i="7"/>
  <c r="L207" i="7"/>
  <c r="M206" i="7"/>
  <c r="L206" i="7"/>
  <c r="M205" i="7"/>
  <c r="L205" i="7"/>
  <c r="M204" i="7"/>
  <c r="L204" i="7"/>
  <c r="M203" i="7"/>
  <c r="L203" i="7"/>
  <c r="M202" i="7"/>
  <c r="L202" i="7"/>
  <c r="M201" i="7"/>
  <c r="L201" i="7"/>
  <c r="M200" i="7"/>
  <c r="L200" i="7"/>
  <c r="M199" i="7"/>
  <c r="L199" i="7"/>
  <c r="M198" i="7"/>
  <c r="L198" i="7"/>
  <c r="M197" i="7"/>
  <c r="L197" i="7"/>
  <c r="M196" i="7"/>
  <c r="L196" i="7"/>
  <c r="M195" i="7"/>
  <c r="L195" i="7"/>
  <c r="M194" i="7"/>
  <c r="L194" i="7"/>
  <c r="M193" i="7"/>
  <c r="L193" i="7"/>
  <c r="M192" i="7"/>
  <c r="L192" i="7"/>
  <c r="M191" i="7"/>
  <c r="L191" i="7"/>
  <c r="M190" i="7"/>
  <c r="L190" i="7"/>
  <c r="M189" i="7"/>
  <c r="L189" i="7"/>
  <c r="M188" i="7"/>
  <c r="L188" i="7"/>
  <c r="M187" i="7"/>
  <c r="L187" i="7"/>
  <c r="M186" i="7"/>
  <c r="L186" i="7"/>
  <c r="M185" i="7"/>
  <c r="L185" i="7"/>
  <c r="M184" i="7"/>
  <c r="L184" i="7"/>
  <c r="M183" i="7"/>
  <c r="L183" i="7"/>
  <c r="M182" i="7"/>
  <c r="L182" i="7"/>
  <c r="M181" i="7"/>
  <c r="L181" i="7"/>
  <c r="M180" i="7"/>
  <c r="L180" i="7"/>
  <c r="M179" i="7"/>
  <c r="L179" i="7"/>
  <c r="M178" i="7"/>
  <c r="L178" i="7"/>
  <c r="M177" i="7"/>
  <c r="L177" i="7"/>
  <c r="M176" i="7"/>
  <c r="L176" i="7"/>
  <c r="M175" i="7"/>
  <c r="L175" i="7"/>
  <c r="M174" i="7"/>
  <c r="L174" i="7"/>
  <c r="M173" i="7"/>
  <c r="L173" i="7"/>
  <c r="M172" i="7"/>
  <c r="L172" i="7"/>
  <c r="M171" i="7"/>
  <c r="L171" i="7"/>
  <c r="M170" i="7"/>
  <c r="L170" i="7"/>
  <c r="M169" i="7"/>
  <c r="L169" i="7"/>
  <c r="M168" i="7"/>
  <c r="L168" i="7"/>
  <c r="M167" i="7"/>
  <c r="L167" i="7"/>
  <c r="M166" i="7"/>
  <c r="L166" i="7"/>
  <c r="M165" i="7"/>
  <c r="L165" i="7"/>
  <c r="M164" i="7"/>
  <c r="L164" i="7"/>
  <c r="M163" i="7"/>
  <c r="L163" i="7"/>
  <c r="M162" i="7"/>
  <c r="L162" i="7"/>
  <c r="M161" i="7"/>
  <c r="L161" i="7"/>
  <c r="M160" i="7"/>
  <c r="L160" i="7"/>
  <c r="M159" i="7"/>
  <c r="L159" i="7"/>
  <c r="M158" i="7"/>
  <c r="L158" i="7"/>
  <c r="M157" i="7"/>
  <c r="L157" i="7"/>
  <c r="M156" i="7"/>
  <c r="L156" i="7"/>
  <c r="M155" i="7"/>
  <c r="L155" i="7"/>
  <c r="M154" i="7"/>
  <c r="L154" i="7"/>
  <c r="M153" i="7"/>
  <c r="L153" i="7"/>
  <c r="M152" i="7"/>
  <c r="L152" i="7"/>
  <c r="M151" i="7"/>
  <c r="L151" i="7"/>
  <c r="M150" i="7"/>
  <c r="L150" i="7"/>
  <c r="M149" i="7"/>
  <c r="L149" i="7"/>
  <c r="M148" i="7"/>
  <c r="L148" i="7"/>
  <c r="M147" i="7"/>
  <c r="L147" i="7"/>
  <c r="M146" i="7"/>
  <c r="L146" i="7"/>
  <c r="M145" i="7"/>
  <c r="L145" i="7"/>
  <c r="M144" i="7"/>
  <c r="L144" i="7"/>
  <c r="M143" i="7"/>
  <c r="L143" i="7"/>
  <c r="M142" i="7"/>
  <c r="L142" i="7"/>
  <c r="M141" i="7"/>
  <c r="L141" i="7"/>
  <c r="M140" i="7"/>
  <c r="L140" i="7"/>
  <c r="M139" i="7"/>
  <c r="L139" i="7"/>
  <c r="M138" i="7"/>
  <c r="L138" i="7"/>
  <c r="M137" i="7"/>
  <c r="L137" i="7"/>
  <c r="M136" i="7"/>
  <c r="L136" i="7"/>
  <c r="M135" i="7"/>
  <c r="L135" i="7"/>
  <c r="M134" i="7"/>
  <c r="L134" i="7"/>
  <c r="M133" i="7"/>
  <c r="L133" i="7"/>
  <c r="M132" i="7"/>
  <c r="L132" i="7"/>
  <c r="M131" i="7"/>
  <c r="L131" i="7"/>
  <c r="M130" i="7"/>
  <c r="L130" i="7"/>
  <c r="M129" i="7"/>
  <c r="L129" i="7"/>
  <c r="M128" i="7"/>
  <c r="L128" i="7"/>
  <c r="M127" i="7"/>
  <c r="L127" i="7"/>
  <c r="M126" i="7"/>
  <c r="L126" i="7"/>
  <c r="M125" i="7"/>
  <c r="L125" i="7"/>
  <c r="M124" i="7"/>
  <c r="L124" i="7"/>
  <c r="M123" i="7"/>
  <c r="L123" i="7"/>
  <c r="M122" i="7"/>
  <c r="L122" i="7"/>
  <c r="M121" i="7"/>
  <c r="L121" i="7"/>
  <c r="M120" i="7"/>
  <c r="L120" i="7"/>
  <c r="M119" i="7"/>
  <c r="L119" i="7"/>
  <c r="M118" i="7"/>
  <c r="L118" i="7"/>
  <c r="M117" i="7"/>
  <c r="L117" i="7"/>
  <c r="M116" i="7"/>
  <c r="L116" i="7"/>
  <c r="M115" i="7"/>
  <c r="L115" i="7"/>
  <c r="M114" i="7"/>
  <c r="L114" i="7"/>
  <c r="M113" i="7"/>
  <c r="L113" i="7"/>
  <c r="M112" i="7"/>
  <c r="L112" i="7"/>
  <c r="M111" i="7"/>
  <c r="L111" i="7"/>
  <c r="M110" i="7"/>
  <c r="L110" i="7"/>
  <c r="M109" i="7"/>
  <c r="L109" i="7"/>
  <c r="M108" i="7"/>
  <c r="L108" i="7"/>
  <c r="M107" i="7"/>
  <c r="L107" i="7"/>
  <c r="M106" i="7"/>
  <c r="L106" i="7"/>
  <c r="M105" i="7"/>
  <c r="L105" i="7"/>
  <c r="M104" i="7"/>
  <c r="L104" i="7"/>
  <c r="M103" i="7"/>
  <c r="L103" i="7"/>
  <c r="M102" i="7"/>
  <c r="L102" i="7"/>
  <c r="M101" i="7"/>
  <c r="L101" i="7"/>
  <c r="M100" i="7"/>
  <c r="L100" i="7"/>
  <c r="M99" i="7"/>
  <c r="L99" i="7"/>
  <c r="M98" i="7"/>
  <c r="L98" i="7"/>
  <c r="M97" i="7"/>
  <c r="L97" i="7"/>
  <c r="M96" i="7"/>
  <c r="L96" i="7"/>
  <c r="M95" i="7"/>
  <c r="L95" i="7"/>
  <c r="M94" i="7"/>
  <c r="L94" i="7"/>
  <c r="M93" i="7"/>
  <c r="L93" i="7"/>
  <c r="M92" i="7"/>
  <c r="L92" i="7"/>
  <c r="M91" i="7"/>
  <c r="L91" i="7"/>
  <c r="M90" i="7"/>
  <c r="L90" i="7"/>
  <c r="M89" i="7"/>
  <c r="L89" i="7"/>
  <c r="M88" i="7"/>
  <c r="L88" i="7"/>
  <c r="M87" i="7"/>
  <c r="L87" i="7"/>
  <c r="M86" i="7"/>
  <c r="L86" i="7"/>
  <c r="M85" i="7"/>
  <c r="L85" i="7"/>
  <c r="M84" i="7"/>
  <c r="L84" i="7"/>
  <c r="M83" i="7"/>
  <c r="L83" i="7"/>
  <c r="M82" i="7"/>
  <c r="L82" i="7"/>
  <c r="M81" i="7"/>
  <c r="L81" i="7"/>
  <c r="M80" i="7"/>
  <c r="L80" i="7"/>
  <c r="M79" i="7"/>
  <c r="L79" i="7"/>
  <c r="M78" i="7"/>
  <c r="L78" i="7"/>
  <c r="M77" i="7"/>
  <c r="L77" i="7"/>
  <c r="M76" i="7"/>
  <c r="L76" i="7"/>
  <c r="M75" i="7"/>
  <c r="L75" i="7"/>
  <c r="M74" i="7"/>
  <c r="L74" i="7"/>
  <c r="M73" i="7"/>
  <c r="L73" i="7"/>
  <c r="M72" i="7"/>
  <c r="L72" i="7"/>
  <c r="M71" i="7"/>
  <c r="L71" i="7"/>
  <c r="M70" i="7"/>
  <c r="L70" i="7"/>
  <c r="M69" i="7"/>
  <c r="L69" i="7"/>
  <c r="M68" i="7"/>
  <c r="L68" i="7"/>
  <c r="M67" i="7"/>
  <c r="L67" i="7"/>
  <c r="M66" i="7"/>
  <c r="L66" i="7"/>
  <c r="M65" i="7"/>
  <c r="L65" i="7"/>
  <c r="M64" i="7"/>
  <c r="L64" i="7"/>
  <c r="M63" i="7"/>
  <c r="L63" i="7"/>
  <c r="M62" i="7"/>
  <c r="L62" i="7"/>
  <c r="M61" i="7"/>
  <c r="L61" i="7"/>
  <c r="M60" i="7"/>
  <c r="L60" i="7"/>
  <c r="M59" i="7"/>
  <c r="L59" i="7"/>
  <c r="M58" i="7"/>
  <c r="L58" i="7"/>
  <c r="M57" i="7"/>
  <c r="L57" i="7"/>
  <c r="M56" i="7"/>
  <c r="L56" i="7"/>
  <c r="M55" i="7"/>
  <c r="L55" i="7"/>
  <c r="M54" i="7"/>
  <c r="L54" i="7"/>
  <c r="M53" i="7"/>
  <c r="L53" i="7"/>
  <c r="M52" i="7"/>
  <c r="L52" i="7"/>
  <c r="M51" i="7"/>
  <c r="L51" i="7"/>
  <c r="M50" i="7"/>
  <c r="L50" i="7"/>
  <c r="M49" i="7"/>
  <c r="L49" i="7"/>
  <c r="M48" i="7"/>
  <c r="L48" i="7"/>
  <c r="M47" i="7"/>
  <c r="L47" i="7"/>
  <c r="M46" i="7"/>
  <c r="L46" i="7"/>
  <c r="M45" i="7"/>
  <c r="L45" i="7"/>
  <c r="M44" i="7"/>
  <c r="L44" i="7"/>
  <c r="M43" i="7"/>
  <c r="L43" i="7"/>
  <c r="M42" i="7"/>
  <c r="L42" i="7"/>
  <c r="M41" i="7"/>
  <c r="L41" i="7"/>
  <c r="M40" i="7"/>
  <c r="L40" i="7"/>
  <c r="M39" i="7"/>
  <c r="L39" i="7"/>
  <c r="M38" i="7"/>
  <c r="L38" i="7"/>
  <c r="M37" i="7"/>
  <c r="L37" i="7"/>
  <c r="M36" i="7"/>
  <c r="L36" i="7"/>
  <c r="M35" i="7"/>
  <c r="L35" i="7"/>
  <c r="M34" i="7"/>
  <c r="L34" i="7"/>
  <c r="M33" i="7"/>
  <c r="L33" i="7"/>
  <c r="M32" i="7"/>
  <c r="L32" i="7"/>
  <c r="M31" i="7"/>
  <c r="L31" i="7"/>
  <c r="M30" i="7"/>
  <c r="L30" i="7"/>
  <c r="M29" i="7"/>
  <c r="L29" i="7"/>
  <c r="M28" i="7"/>
  <c r="L28" i="7"/>
  <c r="M27" i="7"/>
  <c r="L27" i="7"/>
  <c r="M26" i="7"/>
  <c r="L26" i="7"/>
  <c r="M25" i="7"/>
  <c r="L25" i="7"/>
  <c r="M24" i="7"/>
  <c r="L24" i="7"/>
  <c r="M23" i="7"/>
  <c r="L23" i="7"/>
  <c r="M22" i="7"/>
  <c r="L22" i="7"/>
  <c r="M21" i="7"/>
  <c r="L21" i="7"/>
  <c r="M20" i="7"/>
  <c r="L20" i="7"/>
  <c r="M19" i="7"/>
  <c r="L19" i="7"/>
  <c r="M18" i="7"/>
  <c r="L18" i="7"/>
  <c r="M17" i="7"/>
  <c r="L17" i="7"/>
  <c r="M16" i="7"/>
  <c r="L16" i="7"/>
  <c r="M15" i="7"/>
  <c r="L15" i="7"/>
  <c r="M14" i="7"/>
  <c r="L14" i="7"/>
  <c r="M13" i="7"/>
  <c r="L13" i="7"/>
  <c r="M12" i="7"/>
  <c r="L12" i="7"/>
  <c r="L11" i="7"/>
  <c r="M10" i="7"/>
  <c r="L10" i="7"/>
  <c r="M9" i="7"/>
  <c r="M8" i="7"/>
  <c r="L8" i="7"/>
  <c r="M7" i="7"/>
  <c r="L7" i="7"/>
  <c r="U1006" i="7"/>
  <c r="R1006" i="7"/>
  <c r="U1005" i="7"/>
  <c r="R1005" i="7"/>
  <c r="U1004" i="7"/>
  <c r="R1004" i="7"/>
  <c r="U1003" i="7"/>
  <c r="R1003" i="7"/>
  <c r="U1002" i="7"/>
  <c r="R1002" i="7"/>
  <c r="U1001" i="7"/>
  <c r="R1001" i="7"/>
  <c r="U1000" i="7"/>
  <c r="R1000" i="7"/>
  <c r="U999" i="7"/>
  <c r="R999" i="7"/>
  <c r="U998" i="7"/>
  <c r="R998" i="7"/>
  <c r="U997" i="7"/>
  <c r="R997" i="7"/>
  <c r="U996" i="7"/>
  <c r="R996" i="7"/>
  <c r="U995" i="7"/>
  <c r="R995" i="7"/>
  <c r="U994" i="7"/>
  <c r="R994" i="7"/>
  <c r="U993" i="7"/>
  <c r="R993" i="7"/>
  <c r="U992" i="7"/>
  <c r="R992" i="7"/>
  <c r="U991" i="7"/>
  <c r="R991" i="7"/>
  <c r="U990" i="7"/>
  <c r="R990" i="7"/>
  <c r="U989" i="7"/>
  <c r="R989" i="7"/>
  <c r="U988" i="7"/>
  <c r="R988" i="7"/>
  <c r="U987" i="7"/>
  <c r="R987" i="7"/>
  <c r="U986" i="7"/>
  <c r="R986" i="7"/>
  <c r="U985" i="7"/>
  <c r="R985" i="7"/>
  <c r="U984" i="7"/>
  <c r="R984" i="7"/>
  <c r="U983" i="7"/>
  <c r="R983" i="7"/>
  <c r="U982" i="7"/>
  <c r="R982" i="7"/>
  <c r="U981" i="7"/>
  <c r="R981" i="7"/>
  <c r="U980" i="7"/>
  <c r="R980" i="7"/>
  <c r="U979" i="7"/>
  <c r="R979" i="7"/>
  <c r="U978" i="7"/>
  <c r="R978" i="7"/>
  <c r="U977" i="7"/>
  <c r="R977" i="7"/>
  <c r="U976" i="7"/>
  <c r="R976" i="7"/>
  <c r="U975" i="7"/>
  <c r="R975" i="7"/>
  <c r="U974" i="7"/>
  <c r="R974" i="7"/>
  <c r="U973" i="7"/>
  <c r="R973" i="7"/>
  <c r="U972" i="7"/>
  <c r="R972" i="7"/>
  <c r="U971" i="7"/>
  <c r="R971" i="7"/>
  <c r="U970" i="7"/>
  <c r="R970" i="7"/>
  <c r="U969" i="7"/>
  <c r="R969" i="7"/>
  <c r="U968" i="7"/>
  <c r="R968" i="7"/>
  <c r="U967" i="7"/>
  <c r="R967" i="7"/>
  <c r="U966" i="7"/>
  <c r="R966" i="7"/>
  <c r="U965" i="7"/>
  <c r="R965" i="7"/>
  <c r="U964" i="7"/>
  <c r="R964" i="7"/>
  <c r="U963" i="7"/>
  <c r="R963" i="7"/>
  <c r="U962" i="7"/>
  <c r="R962" i="7"/>
  <c r="U961" i="7"/>
  <c r="R961" i="7"/>
  <c r="U960" i="7"/>
  <c r="R960" i="7"/>
  <c r="U959" i="7"/>
  <c r="R959" i="7"/>
  <c r="U958" i="7"/>
  <c r="R958" i="7"/>
  <c r="U957" i="7"/>
  <c r="R957" i="7"/>
  <c r="U956" i="7"/>
  <c r="R956" i="7"/>
  <c r="U955" i="7"/>
  <c r="R955" i="7"/>
  <c r="U954" i="7"/>
  <c r="R954" i="7"/>
  <c r="U953" i="7"/>
  <c r="R953" i="7"/>
  <c r="U952" i="7"/>
  <c r="R952" i="7"/>
  <c r="U951" i="7"/>
  <c r="R951" i="7"/>
  <c r="U950" i="7"/>
  <c r="R950" i="7"/>
  <c r="U949" i="7"/>
  <c r="R949" i="7"/>
  <c r="U948" i="7"/>
  <c r="R948" i="7"/>
  <c r="U947" i="7"/>
  <c r="R947" i="7"/>
  <c r="U946" i="7"/>
  <c r="R946" i="7"/>
  <c r="U945" i="7"/>
  <c r="R945" i="7"/>
  <c r="U944" i="7"/>
  <c r="R944" i="7"/>
  <c r="U943" i="7"/>
  <c r="R943" i="7"/>
  <c r="U942" i="7"/>
  <c r="R942" i="7"/>
  <c r="U941" i="7"/>
  <c r="R941" i="7"/>
  <c r="U940" i="7"/>
  <c r="R940" i="7"/>
  <c r="U939" i="7"/>
  <c r="R939" i="7"/>
  <c r="U938" i="7"/>
  <c r="R938" i="7"/>
  <c r="U937" i="7"/>
  <c r="R937" i="7"/>
  <c r="U936" i="7"/>
  <c r="R936" i="7"/>
  <c r="U935" i="7"/>
  <c r="R935" i="7"/>
  <c r="U934" i="7"/>
  <c r="R934" i="7"/>
  <c r="U933" i="7"/>
  <c r="R933" i="7"/>
  <c r="U932" i="7"/>
  <c r="R932" i="7"/>
  <c r="U931" i="7"/>
  <c r="R931" i="7"/>
  <c r="U930" i="7"/>
  <c r="R930" i="7"/>
  <c r="U929" i="7"/>
  <c r="R929" i="7"/>
  <c r="U928" i="7"/>
  <c r="R928" i="7"/>
  <c r="U927" i="7"/>
  <c r="R927" i="7"/>
  <c r="U926" i="7"/>
  <c r="R926" i="7"/>
  <c r="U925" i="7"/>
  <c r="R925" i="7"/>
  <c r="U924" i="7"/>
  <c r="R924" i="7"/>
  <c r="U923" i="7"/>
  <c r="R923" i="7"/>
  <c r="U922" i="7"/>
  <c r="R922" i="7"/>
  <c r="U921" i="7"/>
  <c r="R921" i="7"/>
  <c r="U920" i="7"/>
  <c r="R920" i="7"/>
  <c r="U919" i="7"/>
  <c r="R919" i="7"/>
  <c r="U918" i="7"/>
  <c r="R918" i="7"/>
  <c r="U917" i="7"/>
  <c r="R917" i="7"/>
  <c r="U916" i="7"/>
  <c r="R916" i="7"/>
  <c r="U915" i="7"/>
  <c r="R915" i="7"/>
  <c r="U914" i="7"/>
  <c r="R914" i="7"/>
  <c r="U913" i="7"/>
  <c r="R913" i="7"/>
  <c r="U912" i="7"/>
  <c r="R912" i="7"/>
  <c r="U911" i="7"/>
  <c r="R911" i="7"/>
  <c r="U910" i="7"/>
  <c r="R910" i="7"/>
  <c r="U909" i="7"/>
  <c r="R909" i="7"/>
  <c r="U908" i="7"/>
  <c r="R908" i="7"/>
  <c r="U907" i="7"/>
  <c r="R907" i="7"/>
  <c r="U906" i="7"/>
  <c r="R906" i="7"/>
  <c r="U905" i="7"/>
  <c r="R905" i="7"/>
  <c r="U904" i="7"/>
  <c r="R904" i="7"/>
  <c r="U903" i="7"/>
  <c r="R903" i="7"/>
  <c r="U902" i="7"/>
  <c r="R902" i="7"/>
  <c r="U901" i="7"/>
  <c r="R901" i="7"/>
  <c r="U900" i="7"/>
  <c r="R900" i="7"/>
  <c r="U899" i="7"/>
  <c r="R899" i="7"/>
  <c r="U898" i="7"/>
  <c r="R898" i="7"/>
  <c r="U897" i="7"/>
  <c r="R897" i="7"/>
  <c r="U896" i="7"/>
  <c r="R896" i="7"/>
  <c r="U895" i="7"/>
  <c r="R895" i="7"/>
  <c r="U894" i="7"/>
  <c r="R894" i="7"/>
  <c r="U893" i="7"/>
  <c r="R893" i="7"/>
  <c r="U892" i="7"/>
  <c r="R892" i="7"/>
  <c r="U891" i="7"/>
  <c r="R891" i="7"/>
  <c r="U890" i="7"/>
  <c r="R890" i="7"/>
  <c r="U889" i="7"/>
  <c r="R889" i="7"/>
  <c r="U888" i="7"/>
  <c r="R888" i="7"/>
  <c r="U887" i="7"/>
  <c r="R887" i="7"/>
  <c r="U886" i="7"/>
  <c r="R886" i="7"/>
  <c r="U885" i="7"/>
  <c r="R885" i="7"/>
  <c r="U884" i="7"/>
  <c r="R884" i="7"/>
  <c r="U883" i="7"/>
  <c r="R883" i="7"/>
  <c r="U882" i="7"/>
  <c r="R882" i="7"/>
  <c r="U881" i="7"/>
  <c r="R881" i="7"/>
  <c r="U880" i="7"/>
  <c r="R880" i="7"/>
  <c r="U879" i="7"/>
  <c r="R879" i="7"/>
  <c r="U878" i="7"/>
  <c r="R878" i="7"/>
  <c r="U877" i="7"/>
  <c r="R877" i="7"/>
  <c r="U876" i="7"/>
  <c r="R876" i="7"/>
  <c r="U875" i="7"/>
  <c r="R875" i="7"/>
  <c r="U874" i="7"/>
  <c r="R874" i="7"/>
  <c r="U873" i="7"/>
  <c r="R873" i="7"/>
  <c r="U872" i="7"/>
  <c r="R872" i="7"/>
  <c r="U871" i="7"/>
  <c r="R871" i="7"/>
  <c r="U870" i="7"/>
  <c r="R870" i="7"/>
  <c r="U869" i="7"/>
  <c r="R869" i="7"/>
  <c r="U868" i="7"/>
  <c r="R868" i="7"/>
  <c r="U867" i="7"/>
  <c r="R867" i="7"/>
  <c r="U866" i="7"/>
  <c r="R866" i="7"/>
  <c r="U865" i="7"/>
  <c r="R865" i="7"/>
  <c r="U864" i="7"/>
  <c r="R864" i="7"/>
  <c r="U863" i="7"/>
  <c r="R863" i="7"/>
  <c r="U862" i="7"/>
  <c r="R862" i="7"/>
  <c r="U861" i="7"/>
  <c r="R861" i="7"/>
  <c r="U860" i="7"/>
  <c r="R860" i="7"/>
  <c r="U859" i="7"/>
  <c r="R859" i="7"/>
  <c r="U858" i="7"/>
  <c r="R858" i="7"/>
  <c r="U857" i="7"/>
  <c r="R857" i="7"/>
  <c r="U856" i="7"/>
  <c r="R856" i="7"/>
  <c r="U855" i="7"/>
  <c r="R855" i="7"/>
  <c r="U854" i="7"/>
  <c r="R854" i="7"/>
  <c r="U853" i="7"/>
  <c r="R853" i="7"/>
  <c r="U852" i="7"/>
  <c r="R852" i="7"/>
  <c r="U851" i="7"/>
  <c r="R851" i="7"/>
  <c r="U850" i="7"/>
  <c r="R850" i="7"/>
  <c r="U849" i="7"/>
  <c r="R849" i="7"/>
  <c r="U848" i="7"/>
  <c r="R848" i="7"/>
  <c r="U847" i="7"/>
  <c r="R847" i="7"/>
  <c r="U846" i="7"/>
  <c r="R846" i="7"/>
  <c r="U845" i="7"/>
  <c r="R845" i="7"/>
  <c r="U844" i="7"/>
  <c r="R844" i="7"/>
  <c r="U843" i="7"/>
  <c r="R843" i="7"/>
  <c r="U842" i="7"/>
  <c r="R842" i="7"/>
  <c r="U841" i="7"/>
  <c r="R841" i="7"/>
  <c r="U840" i="7"/>
  <c r="R840" i="7"/>
  <c r="U839" i="7"/>
  <c r="R839" i="7"/>
  <c r="U838" i="7"/>
  <c r="R838" i="7"/>
  <c r="U837" i="7"/>
  <c r="R837" i="7"/>
  <c r="U836" i="7"/>
  <c r="R836" i="7"/>
  <c r="U835" i="7"/>
  <c r="R835" i="7"/>
  <c r="U834" i="7"/>
  <c r="R834" i="7"/>
  <c r="U833" i="7"/>
  <c r="R833" i="7"/>
  <c r="U832" i="7"/>
  <c r="R832" i="7"/>
  <c r="U831" i="7"/>
  <c r="R831" i="7"/>
  <c r="U830" i="7"/>
  <c r="R830" i="7"/>
  <c r="U829" i="7"/>
  <c r="R829" i="7"/>
  <c r="U828" i="7"/>
  <c r="R828" i="7"/>
  <c r="U827" i="7"/>
  <c r="R827" i="7"/>
  <c r="U826" i="7"/>
  <c r="R826" i="7"/>
  <c r="U825" i="7"/>
  <c r="R825" i="7"/>
  <c r="U824" i="7"/>
  <c r="R824" i="7"/>
  <c r="U823" i="7"/>
  <c r="R823" i="7"/>
  <c r="U822" i="7"/>
  <c r="R822" i="7"/>
  <c r="U821" i="7"/>
  <c r="R821" i="7"/>
  <c r="U820" i="7"/>
  <c r="R820" i="7"/>
  <c r="U819" i="7"/>
  <c r="R819" i="7"/>
  <c r="U818" i="7"/>
  <c r="R818" i="7"/>
  <c r="U817" i="7"/>
  <c r="R817" i="7"/>
  <c r="U816" i="7"/>
  <c r="R816" i="7"/>
  <c r="U815" i="7"/>
  <c r="R815" i="7"/>
  <c r="U814" i="7"/>
  <c r="R814" i="7"/>
  <c r="U813" i="7"/>
  <c r="R813" i="7"/>
  <c r="U812" i="7"/>
  <c r="R812" i="7"/>
  <c r="U811" i="7"/>
  <c r="R811" i="7"/>
  <c r="U810" i="7"/>
  <c r="R810" i="7"/>
  <c r="U809" i="7"/>
  <c r="R809" i="7"/>
  <c r="U808" i="7"/>
  <c r="R808" i="7"/>
  <c r="U807" i="7"/>
  <c r="R807" i="7"/>
  <c r="U806" i="7"/>
  <c r="R806" i="7"/>
  <c r="U805" i="7"/>
  <c r="R805" i="7"/>
  <c r="U804" i="7"/>
  <c r="R804" i="7"/>
  <c r="U803" i="7"/>
  <c r="R803" i="7"/>
  <c r="U802" i="7"/>
  <c r="R802" i="7"/>
  <c r="U801" i="7"/>
  <c r="R801" i="7"/>
  <c r="U800" i="7"/>
  <c r="R800" i="7"/>
  <c r="U799" i="7"/>
  <c r="R799" i="7"/>
  <c r="U798" i="7"/>
  <c r="R798" i="7"/>
  <c r="U797" i="7"/>
  <c r="R797" i="7"/>
  <c r="U796" i="7"/>
  <c r="R796" i="7"/>
  <c r="U795" i="7"/>
  <c r="R795" i="7"/>
  <c r="U794" i="7"/>
  <c r="R794" i="7"/>
  <c r="U793" i="7"/>
  <c r="R793" i="7"/>
  <c r="U792" i="7"/>
  <c r="R792" i="7"/>
  <c r="U791" i="7"/>
  <c r="R791" i="7"/>
  <c r="U790" i="7"/>
  <c r="R790" i="7"/>
  <c r="U789" i="7"/>
  <c r="R789" i="7"/>
  <c r="U788" i="7"/>
  <c r="R788" i="7"/>
  <c r="U787" i="7"/>
  <c r="R787" i="7"/>
  <c r="U786" i="7"/>
  <c r="R786" i="7"/>
  <c r="U785" i="7"/>
  <c r="R785" i="7"/>
  <c r="U784" i="7"/>
  <c r="R784" i="7"/>
  <c r="U783" i="7"/>
  <c r="R783" i="7"/>
  <c r="U782" i="7"/>
  <c r="R782" i="7"/>
  <c r="U781" i="7"/>
  <c r="R781" i="7"/>
  <c r="U780" i="7"/>
  <c r="R780" i="7"/>
  <c r="U779" i="7"/>
  <c r="R779" i="7"/>
  <c r="U778" i="7"/>
  <c r="R778" i="7"/>
  <c r="U777" i="7"/>
  <c r="R777" i="7"/>
  <c r="U776" i="7"/>
  <c r="R776" i="7"/>
  <c r="U775" i="7"/>
  <c r="R775" i="7"/>
  <c r="U774" i="7"/>
  <c r="R774" i="7"/>
  <c r="U773" i="7"/>
  <c r="R773" i="7"/>
  <c r="U772" i="7"/>
  <c r="R772" i="7"/>
  <c r="U771" i="7"/>
  <c r="R771" i="7"/>
  <c r="U770" i="7"/>
  <c r="R770" i="7"/>
  <c r="U769" i="7"/>
  <c r="R769" i="7"/>
  <c r="U768" i="7"/>
  <c r="R768" i="7"/>
  <c r="U767" i="7"/>
  <c r="R767" i="7"/>
  <c r="U766" i="7"/>
  <c r="R766" i="7"/>
  <c r="U765" i="7"/>
  <c r="R765" i="7"/>
  <c r="U764" i="7"/>
  <c r="R764" i="7"/>
  <c r="U763" i="7"/>
  <c r="R763" i="7"/>
  <c r="U762" i="7"/>
  <c r="R762" i="7"/>
  <c r="U761" i="7"/>
  <c r="R761" i="7"/>
  <c r="U760" i="7"/>
  <c r="R760" i="7"/>
  <c r="U759" i="7"/>
  <c r="R759" i="7"/>
  <c r="U758" i="7"/>
  <c r="R758" i="7"/>
  <c r="U757" i="7"/>
  <c r="R757" i="7"/>
  <c r="U756" i="7"/>
  <c r="R756" i="7"/>
  <c r="U755" i="7"/>
  <c r="R755" i="7"/>
  <c r="U754" i="7"/>
  <c r="R754" i="7"/>
  <c r="U753" i="7"/>
  <c r="R753" i="7"/>
  <c r="U752" i="7"/>
  <c r="R752" i="7"/>
  <c r="U751" i="7"/>
  <c r="R751" i="7"/>
  <c r="U750" i="7"/>
  <c r="R750" i="7"/>
  <c r="U749" i="7"/>
  <c r="R749" i="7"/>
  <c r="U748" i="7"/>
  <c r="R748" i="7"/>
  <c r="U747" i="7"/>
  <c r="R747" i="7"/>
  <c r="U746" i="7"/>
  <c r="R746" i="7"/>
  <c r="U745" i="7"/>
  <c r="R745" i="7"/>
  <c r="U744" i="7"/>
  <c r="R744" i="7"/>
  <c r="U743" i="7"/>
  <c r="R743" i="7"/>
  <c r="U742" i="7"/>
  <c r="R742" i="7"/>
  <c r="U741" i="7"/>
  <c r="R741" i="7"/>
  <c r="U740" i="7"/>
  <c r="R740" i="7"/>
  <c r="U739" i="7"/>
  <c r="R739" i="7"/>
  <c r="U738" i="7"/>
  <c r="R738" i="7"/>
  <c r="U737" i="7"/>
  <c r="R737" i="7"/>
  <c r="U736" i="7"/>
  <c r="R736" i="7"/>
  <c r="U735" i="7"/>
  <c r="R735" i="7"/>
  <c r="U734" i="7"/>
  <c r="R734" i="7"/>
  <c r="U733" i="7"/>
  <c r="R733" i="7"/>
  <c r="U732" i="7"/>
  <c r="R732" i="7"/>
  <c r="U731" i="7"/>
  <c r="R731" i="7"/>
  <c r="U730" i="7"/>
  <c r="R730" i="7"/>
  <c r="U729" i="7"/>
  <c r="R729" i="7"/>
  <c r="U728" i="7"/>
  <c r="R728" i="7"/>
  <c r="U727" i="7"/>
  <c r="R727" i="7"/>
  <c r="U726" i="7"/>
  <c r="R726" i="7"/>
  <c r="U725" i="7"/>
  <c r="R725" i="7"/>
  <c r="U724" i="7"/>
  <c r="R724" i="7"/>
  <c r="U723" i="7"/>
  <c r="R723" i="7"/>
  <c r="U722" i="7"/>
  <c r="R722" i="7"/>
  <c r="U721" i="7"/>
  <c r="R721" i="7"/>
  <c r="U720" i="7"/>
  <c r="R720" i="7"/>
  <c r="U719" i="7"/>
  <c r="R719" i="7"/>
  <c r="U718" i="7"/>
  <c r="R718" i="7"/>
  <c r="U717" i="7"/>
  <c r="R717" i="7"/>
  <c r="U716" i="7"/>
  <c r="R716" i="7"/>
  <c r="U715" i="7"/>
  <c r="R715" i="7"/>
  <c r="U714" i="7"/>
  <c r="R714" i="7"/>
  <c r="U713" i="7"/>
  <c r="R713" i="7"/>
  <c r="U712" i="7"/>
  <c r="R712" i="7"/>
  <c r="U711" i="7"/>
  <c r="R711" i="7"/>
  <c r="U710" i="7"/>
  <c r="R710" i="7"/>
  <c r="U709" i="7"/>
  <c r="R709" i="7"/>
  <c r="U708" i="7"/>
  <c r="R708" i="7"/>
  <c r="U707" i="7"/>
  <c r="R707" i="7"/>
  <c r="U706" i="7"/>
  <c r="R706" i="7"/>
  <c r="U705" i="7"/>
  <c r="R705" i="7"/>
  <c r="U704" i="7"/>
  <c r="R704" i="7"/>
  <c r="U703" i="7"/>
  <c r="R703" i="7"/>
  <c r="U702" i="7"/>
  <c r="R702" i="7"/>
  <c r="U701" i="7"/>
  <c r="R701" i="7"/>
  <c r="U700" i="7"/>
  <c r="R700" i="7"/>
  <c r="U699" i="7"/>
  <c r="R699" i="7"/>
  <c r="U698" i="7"/>
  <c r="R698" i="7"/>
  <c r="U697" i="7"/>
  <c r="R697" i="7"/>
  <c r="U696" i="7"/>
  <c r="R696" i="7"/>
  <c r="U695" i="7"/>
  <c r="R695" i="7"/>
  <c r="U694" i="7"/>
  <c r="R694" i="7"/>
  <c r="U693" i="7"/>
  <c r="R693" i="7"/>
  <c r="U692" i="7"/>
  <c r="R692" i="7"/>
  <c r="U691" i="7"/>
  <c r="R691" i="7"/>
  <c r="U690" i="7"/>
  <c r="R690" i="7"/>
  <c r="U689" i="7"/>
  <c r="R689" i="7"/>
  <c r="U688" i="7"/>
  <c r="R688" i="7"/>
  <c r="U687" i="7"/>
  <c r="R687" i="7"/>
  <c r="U686" i="7"/>
  <c r="R686" i="7"/>
  <c r="U685" i="7"/>
  <c r="R685" i="7"/>
  <c r="U684" i="7"/>
  <c r="R684" i="7"/>
  <c r="U683" i="7"/>
  <c r="R683" i="7"/>
  <c r="U682" i="7"/>
  <c r="R682" i="7"/>
  <c r="U681" i="7"/>
  <c r="R681" i="7"/>
  <c r="U680" i="7"/>
  <c r="R680" i="7"/>
  <c r="U679" i="7"/>
  <c r="R679" i="7"/>
  <c r="U678" i="7"/>
  <c r="R678" i="7"/>
  <c r="U677" i="7"/>
  <c r="R677" i="7"/>
  <c r="U676" i="7"/>
  <c r="R676" i="7"/>
  <c r="U675" i="7"/>
  <c r="R675" i="7"/>
  <c r="U674" i="7"/>
  <c r="R674" i="7"/>
  <c r="U673" i="7"/>
  <c r="R673" i="7"/>
  <c r="U672" i="7"/>
  <c r="R672" i="7"/>
  <c r="U671" i="7"/>
  <c r="R671" i="7"/>
  <c r="U670" i="7"/>
  <c r="R670" i="7"/>
  <c r="U669" i="7"/>
  <c r="R669" i="7"/>
  <c r="U668" i="7"/>
  <c r="R668" i="7"/>
  <c r="U667" i="7"/>
  <c r="R667" i="7"/>
  <c r="U666" i="7"/>
  <c r="R666" i="7"/>
  <c r="U665" i="7"/>
  <c r="R665" i="7"/>
  <c r="U664" i="7"/>
  <c r="R664" i="7"/>
  <c r="U663" i="7"/>
  <c r="R663" i="7"/>
  <c r="U662" i="7"/>
  <c r="R662" i="7"/>
  <c r="U661" i="7"/>
  <c r="R661" i="7"/>
  <c r="U660" i="7"/>
  <c r="R660" i="7"/>
  <c r="U659" i="7"/>
  <c r="R659" i="7"/>
  <c r="U658" i="7"/>
  <c r="R658" i="7"/>
  <c r="U657" i="7"/>
  <c r="R657" i="7"/>
  <c r="U656" i="7"/>
  <c r="R656" i="7"/>
  <c r="U655" i="7"/>
  <c r="R655" i="7"/>
  <c r="U654" i="7"/>
  <c r="R654" i="7"/>
  <c r="U653" i="7"/>
  <c r="R653" i="7"/>
  <c r="U652" i="7"/>
  <c r="R652" i="7"/>
  <c r="U651" i="7"/>
  <c r="R651" i="7"/>
  <c r="U650" i="7"/>
  <c r="R650" i="7"/>
  <c r="U649" i="7"/>
  <c r="R649" i="7"/>
  <c r="U648" i="7"/>
  <c r="R648" i="7"/>
  <c r="U647" i="7"/>
  <c r="R647" i="7"/>
  <c r="U646" i="7"/>
  <c r="R646" i="7"/>
  <c r="U645" i="7"/>
  <c r="R645" i="7"/>
  <c r="U644" i="7"/>
  <c r="R644" i="7"/>
  <c r="U643" i="7"/>
  <c r="R643" i="7"/>
  <c r="U642" i="7"/>
  <c r="R642" i="7"/>
  <c r="U641" i="7"/>
  <c r="R641" i="7"/>
  <c r="U640" i="7"/>
  <c r="R640" i="7"/>
  <c r="U639" i="7"/>
  <c r="R639" i="7"/>
  <c r="U638" i="7"/>
  <c r="R638" i="7"/>
  <c r="U637" i="7"/>
  <c r="R637" i="7"/>
  <c r="U636" i="7"/>
  <c r="R636" i="7"/>
  <c r="U635" i="7"/>
  <c r="R635" i="7"/>
  <c r="U634" i="7"/>
  <c r="R634" i="7"/>
  <c r="U633" i="7"/>
  <c r="R633" i="7"/>
  <c r="U632" i="7"/>
  <c r="R632" i="7"/>
  <c r="U631" i="7"/>
  <c r="R631" i="7"/>
  <c r="U630" i="7"/>
  <c r="R630" i="7"/>
  <c r="U629" i="7"/>
  <c r="R629" i="7"/>
  <c r="U628" i="7"/>
  <c r="R628" i="7"/>
  <c r="U627" i="7"/>
  <c r="R627" i="7"/>
  <c r="U626" i="7"/>
  <c r="R626" i="7"/>
  <c r="U625" i="7"/>
  <c r="R625" i="7"/>
  <c r="U624" i="7"/>
  <c r="R624" i="7"/>
  <c r="U623" i="7"/>
  <c r="R623" i="7"/>
  <c r="U622" i="7"/>
  <c r="R622" i="7"/>
  <c r="U621" i="7"/>
  <c r="R621" i="7"/>
  <c r="U620" i="7"/>
  <c r="R620" i="7"/>
  <c r="U619" i="7"/>
  <c r="R619" i="7"/>
  <c r="U618" i="7"/>
  <c r="R618" i="7"/>
  <c r="U617" i="7"/>
  <c r="R617" i="7"/>
  <c r="U616" i="7"/>
  <c r="R616" i="7"/>
  <c r="U615" i="7"/>
  <c r="R615" i="7"/>
  <c r="U614" i="7"/>
  <c r="R614" i="7"/>
  <c r="U613" i="7"/>
  <c r="R613" i="7"/>
  <c r="U612" i="7"/>
  <c r="R612" i="7"/>
  <c r="U611" i="7"/>
  <c r="R611" i="7"/>
  <c r="U610" i="7"/>
  <c r="R610" i="7"/>
  <c r="U609" i="7"/>
  <c r="R609" i="7"/>
  <c r="U608" i="7"/>
  <c r="R608" i="7"/>
  <c r="U607" i="7"/>
  <c r="R607" i="7"/>
  <c r="U606" i="7"/>
  <c r="R606" i="7"/>
  <c r="U605" i="7"/>
  <c r="R605" i="7"/>
  <c r="U604" i="7"/>
  <c r="R604" i="7"/>
  <c r="U603" i="7"/>
  <c r="R603" i="7"/>
  <c r="U602" i="7"/>
  <c r="R602" i="7"/>
  <c r="U601" i="7"/>
  <c r="R601" i="7"/>
  <c r="U600" i="7"/>
  <c r="R600" i="7"/>
  <c r="U599" i="7"/>
  <c r="R599" i="7"/>
  <c r="U598" i="7"/>
  <c r="R598" i="7"/>
  <c r="U597" i="7"/>
  <c r="R597" i="7"/>
  <c r="U596" i="7"/>
  <c r="R596" i="7"/>
  <c r="U595" i="7"/>
  <c r="R595" i="7"/>
  <c r="U594" i="7"/>
  <c r="R594" i="7"/>
  <c r="U593" i="7"/>
  <c r="R593" i="7"/>
  <c r="U592" i="7"/>
  <c r="R592" i="7"/>
  <c r="U591" i="7"/>
  <c r="R591" i="7"/>
  <c r="U590" i="7"/>
  <c r="R590" i="7"/>
  <c r="U589" i="7"/>
  <c r="R589" i="7"/>
  <c r="U588" i="7"/>
  <c r="R588" i="7"/>
  <c r="U587" i="7"/>
  <c r="R587" i="7"/>
  <c r="U586" i="7"/>
  <c r="R586" i="7"/>
  <c r="U585" i="7"/>
  <c r="R585" i="7"/>
  <c r="U584" i="7"/>
  <c r="R584" i="7"/>
  <c r="U583" i="7"/>
  <c r="R583" i="7"/>
  <c r="U582" i="7"/>
  <c r="R582" i="7"/>
  <c r="U581" i="7"/>
  <c r="R581" i="7"/>
  <c r="U580" i="7"/>
  <c r="R580" i="7"/>
  <c r="U579" i="7"/>
  <c r="R579" i="7"/>
  <c r="U578" i="7"/>
  <c r="R578" i="7"/>
  <c r="U577" i="7"/>
  <c r="R577" i="7"/>
  <c r="U576" i="7"/>
  <c r="R576" i="7"/>
  <c r="U575" i="7"/>
  <c r="R575" i="7"/>
  <c r="U574" i="7"/>
  <c r="R574" i="7"/>
  <c r="U573" i="7"/>
  <c r="R573" i="7"/>
  <c r="U572" i="7"/>
  <c r="R572" i="7"/>
  <c r="U571" i="7"/>
  <c r="R571" i="7"/>
  <c r="U570" i="7"/>
  <c r="R570" i="7"/>
  <c r="U569" i="7"/>
  <c r="R569" i="7"/>
  <c r="U568" i="7"/>
  <c r="R568" i="7"/>
  <c r="U567" i="7"/>
  <c r="R567" i="7"/>
  <c r="U566" i="7"/>
  <c r="R566" i="7"/>
  <c r="U565" i="7"/>
  <c r="R565" i="7"/>
  <c r="U564" i="7"/>
  <c r="R564" i="7"/>
  <c r="U563" i="7"/>
  <c r="R563" i="7"/>
  <c r="U562" i="7"/>
  <c r="R562" i="7"/>
  <c r="U561" i="7"/>
  <c r="R561" i="7"/>
  <c r="U560" i="7"/>
  <c r="R560" i="7"/>
  <c r="U559" i="7"/>
  <c r="R559" i="7"/>
  <c r="U558" i="7"/>
  <c r="R558" i="7"/>
  <c r="U557" i="7"/>
  <c r="R557" i="7"/>
  <c r="U556" i="7"/>
  <c r="R556" i="7"/>
  <c r="U555" i="7"/>
  <c r="R555" i="7"/>
  <c r="U554" i="7"/>
  <c r="R554" i="7"/>
  <c r="U553" i="7"/>
  <c r="R553" i="7"/>
  <c r="U552" i="7"/>
  <c r="R552" i="7"/>
  <c r="U551" i="7"/>
  <c r="R551" i="7"/>
  <c r="U550" i="7"/>
  <c r="R550" i="7"/>
  <c r="U549" i="7"/>
  <c r="R549" i="7"/>
  <c r="U548" i="7"/>
  <c r="R548" i="7"/>
  <c r="U547" i="7"/>
  <c r="R547" i="7"/>
  <c r="U546" i="7"/>
  <c r="R546" i="7"/>
  <c r="U545" i="7"/>
  <c r="R545" i="7"/>
  <c r="U544" i="7"/>
  <c r="R544" i="7"/>
  <c r="U543" i="7"/>
  <c r="R543" i="7"/>
  <c r="U542" i="7"/>
  <c r="R542" i="7"/>
  <c r="U541" i="7"/>
  <c r="R541" i="7"/>
  <c r="U540" i="7"/>
  <c r="R540" i="7"/>
  <c r="U539" i="7"/>
  <c r="R539" i="7"/>
  <c r="U538" i="7"/>
  <c r="R538" i="7"/>
  <c r="U537" i="7"/>
  <c r="R537" i="7"/>
  <c r="U536" i="7"/>
  <c r="R536" i="7"/>
  <c r="U535" i="7"/>
  <c r="R535" i="7"/>
  <c r="U534" i="7"/>
  <c r="R534" i="7"/>
  <c r="U533" i="7"/>
  <c r="R533" i="7"/>
  <c r="U532" i="7"/>
  <c r="R532" i="7"/>
  <c r="U531" i="7"/>
  <c r="R531" i="7"/>
  <c r="U530" i="7"/>
  <c r="R530" i="7"/>
  <c r="U529" i="7"/>
  <c r="R529" i="7"/>
  <c r="U528" i="7"/>
  <c r="R528" i="7"/>
  <c r="U527" i="7"/>
  <c r="R527" i="7"/>
  <c r="U526" i="7"/>
  <c r="R526" i="7"/>
  <c r="U525" i="7"/>
  <c r="R525" i="7"/>
  <c r="U524" i="7"/>
  <c r="R524" i="7"/>
  <c r="U523" i="7"/>
  <c r="R523" i="7"/>
  <c r="U522" i="7"/>
  <c r="R522" i="7"/>
  <c r="U521" i="7"/>
  <c r="R521" i="7"/>
  <c r="U520" i="7"/>
  <c r="R520" i="7"/>
  <c r="U519" i="7"/>
  <c r="R519" i="7"/>
  <c r="U518" i="7"/>
  <c r="R518" i="7"/>
  <c r="U517" i="7"/>
  <c r="R517" i="7"/>
  <c r="U516" i="7"/>
  <c r="R516" i="7"/>
  <c r="U515" i="7"/>
  <c r="R515" i="7"/>
  <c r="U514" i="7"/>
  <c r="R514" i="7"/>
  <c r="U513" i="7"/>
  <c r="R513" i="7"/>
  <c r="U512" i="7"/>
  <c r="R512" i="7"/>
  <c r="U511" i="7"/>
  <c r="R511" i="7"/>
  <c r="U510" i="7"/>
  <c r="R510" i="7"/>
  <c r="U509" i="7"/>
  <c r="R509" i="7"/>
  <c r="U508" i="7"/>
  <c r="R508" i="7"/>
  <c r="U507" i="7"/>
  <c r="R507" i="7"/>
  <c r="U506" i="7"/>
  <c r="R506" i="7"/>
  <c r="U505" i="7"/>
  <c r="R505" i="7"/>
  <c r="U504" i="7"/>
  <c r="R504" i="7"/>
  <c r="U503" i="7"/>
  <c r="R503" i="7"/>
  <c r="U502" i="7"/>
  <c r="R502" i="7"/>
  <c r="U501" i="7"/>
  <c r="R501" i="7"/>
  <c r="U500" i="7"/>
  <c r="R500" i="7"/>
  <c r="U499" i="7"/>
  <c r="R499" i="7"/>
  <c r="U498" i="7"/>
  <c r="R498" i="7"/>
  <c r="U497" i="7"/>
  <c r="R497" i="7"/>
  <c r="U496" i="7"/>
  <c r="R496" i="7"/>
  <c r="U495" i="7"/>
  <c r="R495" i="7"/>
  <c r="U494" i="7"/>
  <c r="R494" i="7"/>
  <c r="U493" i="7"/>
  <c r="R493" i="7"/>
  <c r="U492" i="7"/>
  <c r="R492" i="7"/>
  <c r="U491" i="7"/>
  <c r="R491" i="7"/>
  <c r="U490" i="7"/>
  <c r="R490" i="7"/>
  <c r="U489" i="7"/>
  <c r="R489" i="7"/>
  <c r="U488" i="7"/>
  <c r="R488" i="7"/>
  <c r="U487" i="7"/>
  <c r="R487" i="7"/>
  <c r="U486" i="7"/>
  <c r="R486" i="7"/>
  <c r="U485" i="7"/>
  <c r="R485" i="7"/>
  <c r="U484" i="7"/>
  <c r="R484" i="7"/>
  <c r="U483" i="7"/>
  <c r="R483" i="7"/>
  <c r="U482" i="7"/>
  <c r="R482" i="7"/>
  <c r="U481" i="7"/>
  <c r="R481" i="7"/>
  <c r="U480" i="7"/>
  <c r="R480" i="7"/>
  <c r="U479" i="7"/>
  <c r="R479" i="7"/>
  <c r="U478" i="7"/>
  <c r="R478" i="7"/>
  <c r="U477" i="7"/>
  <c r="R477" i="7"/>
  <c r="U476" i="7"/>
  <c r="R476" i="7"/>
  <c r="U475" i="7"/>
  <c r="R475" i="7"/>
  <c r="U474" i="7"/>
  <c r="R474" i="7"/>
  <c r="U473" i="7"/>
  <c r="R473" i="7"/>
  <c r="U472" i="7"/>
  <c r="R472" i="7"/>
  <c r="U471" i="7"/>
  <c r="R471" i="7"/>
  <c r="U470" i="7"/>
  <c r="R470" i="7"/>
  <c r="U469" i="7"/>
  <c r="R469" i="7"/>
  <c r="U468" i="7"/>
  <c r="R468" i="7"/>
  <c r="U467" i="7"/>
  <c r="R467" i="7"/>
  <c r="U466" i="7"/>
  <c r="R466" i="7"/>
  <c r="U465" i="7"/>
  <c r="R465" i="7"/>
  <c r="U464" i="7"/>
  <c r="R464" i="7"/>
  <c r="U463" i="7"/>
  <c r="R463" i="7"/>
  <c r="U462" i="7"/>
  <c r="R462" i="7"/>
  <c r="U461" i="7"/>
  <c r="R461" i="7"/>
  <c r="U460" i="7"/>
  <c r="R460" i="7"/>
  <c r="U459" i="7"/>
  <c r="R459" i="7"/>
  <c r="U458" i="7"/>
  <c r="R458" i="7"/>
  <c r="U457" i="7"/>
  <c r="R457" i="7"/>
  <c r="U456" i="7"/>
  <c r="R456" i="7"/>
  <c r="U455" i="7"/>
  <c r="R455" i="7"/>
  <c r="U454" i="7"/>
  <c r="R454" i="7"/>
  <c r="U453" i="7"/>
  <c r="R453" i="7"/>
  <c r="U452" i="7"/>
  <c r="R452" i="7"/>
  <c r="U451" i="7"/>
  <c r="R451" i="7"/>
  <c r="U450" i="7"/>
  <c r="R450" i="7"/>
  <c r="U449" i="7"/>
  <c r="R449" i="7"/>
  <c r="U448" i="7"/>
  <c r="R448" i="7"/>
  <c r="U447" i="7"/>
  <c r="R447" i="7"/>
  <c r="U446" i="7"/>
  <c r="R446" i="7"/>
  <c r="U445" i="7"/>
  <c r="R445" i="7"/>
  <c r="U444" i="7"/>
  <c r="R444" i="7"/>
  <c r="U443" i="7"/>
  <c r="R443" i="7"/>
  <c r="U442" i="7"/>
  <c r="R442" i="7"/>
  <c r="U441" i="7"/>
  <c r="R441" i="7"/>
  <c r="U440" i="7"/>
  <c r="R440" i="7"/>
  <c r="U439" i="7"/>
  <c r="R439" i="7"/>
  <c r="U438" i="7"/>
  <c r="R438" i="7"/>
  <c r="U437" i="7"/>
  <c r="R437" i="7"/>
  <c r="U436" i="7"/>
  <c r="R436" i="7"/>
  <c r="U435" i="7"/>
  <c r="R435" i="7"/>
  <c r="U434" i="7"/>
  <c r="R434" i="7"/>
  <c r="U433" i="7"/>
  <c r="R433" i="7"/>
  <c r="U432" i="7"/>
  <c r="R432" i="7"/>
  <c r="U431" i="7"/>
  <c r="R431" i="7"/>
  <c r="U430" i="7"/>
  <c r="R430" i="7"/>
  <c r="U429" i="7"/>
  <c r="R429" i="7"/>
  <c r="U428" i="7"/>
  <c r="R428" i="7"/>
  <c r="U427" i="7"/>
  <c r="R427" i="7"/>
  <c r="U426" i="7"/>
  <c r="R426" i="7"/>
  <c r="U425" i="7"/>
  <c r="R425" i="7"/>
  <c r="U424" i="7"/>
  <c r="R424" i="7"/>
  <c r="U423" i="7"/>
  <c r="R423" i="7"/>
  <c r="U422" i="7"/>
  <c r="R422" i="7"/>
  <c r="U421" i="7"/>
  <c r="R421" i="7"/>
  <c r="U420" i="7"/>
  <c r="R420" i="7"/>
  <c r="U419" i="7"/>
  <c r="R419" i="7"/>
  <c r="U418" i="7"/>
  <c r="R418" i="7"/>
  <c r="U417" i="7"/>
  <c r="R417" i="7"/>
  <c r="U416" i="7"/>
  <c r="R416" i="7"/>
  <c r="U415" i="7"/>
  <c r="R415" i="7"/>
  <c r="U414" i="7"/>
  <c r="R414" i="7"/>
  <c r="U413" i="7"/>
  <c r="R413" i="7"/>
  <c r="U412" i="7"/>
  <c r="R412" i="7"/>
  <c r="U411" i="7"/>
  <c r="R411" i="7"/>
  <c r="U410" i="7"/>
  <c r="R410" i="7"/>
  <c r="U409" i="7"/>
  <c r="R409" i="7"/>
  <c r="U408" i="7"/>
  <c r="R408" i="7"/>
  <c r="U407" i="7"/>
  <c r="R407" i="7"/>
  <c r="U406" i="7"/>
  <c r="R406" i="7"/>
  <c r="U405" i="7"/>
  <c r="R405" i="7"/>
  <c r="U404" i="7"/>
  <c r="R404" i="7"/>
  <c r="U403" i="7"/>
  <c r="R403" i="7"/>
  <c r="U402" i="7"/>
  <c r="R402" i="7"/>
  <c r="U401" i="7"/>
  <c r="R401" i="7"/>
  <c r="U400" i="7"/>
  <c r="R400" i="7"/>
  <c r="U399" i="7"/>
  <c r="R399" i="7"/>
  <c r="U398" i="7"/>
  <c r="R398" i="7"/>
  <c r="U397" i="7"/>
  <c r="R397" i="7"/>
  <c r="U396" i="7"/>
  <c r="R396" i="7"/>
  <c r="U395" i="7"/>
  <c r="R395" i="7"/>
  <c r="U394" i="7"/>
  <c r="R394" i="7"/>
  <c r="U393" i="7"/>
  <c r="R393" i="7"/>
  <c r="U392" i="7"/>
  <c r="R392" i="7"/>
  <c r="U391" i="7"/>
  <c r="R391" i="7"/>
  <c r="U390" i="7"/>
  <c r="R390" i="7"/>
  <c r="U389" i="7"/>
  <c r="R389" i="7"/>
  <c r="U388" i="7"/>
  <c r="R388" i="7"/>
  <c r="U387" i="7"/>
  <c r="R387" i="7"/>
  <c r="U386" i="7"/>
  <c r="R386" i="7"/>
  <c r="U385" i="7"/>
  <c r="R385" i="7"/>
  <c r="U384" i="7"/>
  <c r="R384" i="7"/>
  <c r="U383" i="7"/>
  <c r="R383" i="7"/>
  <c r="U382" i="7"/>
  <c r="R382" i="7"/>
  <c r="U381" i="7"/>
  <c r="R381" i="7"/>
  <c r="U380" i="7"/>
  <c r="R380" i="7"/>
  <c r="U379" i="7"/>
  <c r="R379" i="7"/>
  <c r="U378" i="7"/>
  <c r="R378" i="7"/>
  <c r="U377" i="7"/>
  <c r="R377" i="7"/>
  <c r="U376" i="7"/>
  <c r="R376" i="7"/>
  <c r="U375" i="7"/>
  <c r="R375" i="7"/>
  <c r="U374" i="7"/>
  <c r="R374" i="7"/>
  <c r="U373" i="7"/>
  <c r="R373" i="7"/>
  <c r="U372" i="7"/>
  <c r="R372" i="7"/>
  <c r="U371" i="7"/>
  <c r="R371" i="7"/>
  <c r="U370" i="7"/>
  <c r="R370" i="7"/>
  <c r="U369" i="7"/>
  <c r="R369" i="7"/>
  <c r="U368" i="7"/>
  <c r="R368" i="7"/>
  <c r="U367" i="7"/>
  <c r="R367" i="7"/>
  <c r="U366" i="7"/>
  <c r="R366" i="7"/>
  <c r="U365" i="7"/>
  <c r="R365" i="7"/>
  <c r="U364" i="7"/>
  <c r="R364" i="7"/>
  <c r="U363" i="7"/>
  <c r="R363" i="7"/>
  <c r="U362" i="7"/>
  <c r="R362" i="7"/>
  <c r="U361" i="7"/>
  <c r="R361" i="7"/>
  <c r="U360" i="7"/>
  <c r="R360" i="7"/>
  <c r="U359" i="7"/>
  <c r="R359" i="7"/>
  <c r="U358" i="7"/>
  <c r="R358" i="7"/>
  <c r="U357" i="7"/>
  <c r="R357" i="7"/>
  <c r="U356" i="7"/>
  <c r="R356" i="7"/>
  <c r="U355" i="7"/>
  <c r="R355" i="7"/>
  <c r="U354" i="7"/>
  <c r="R354" i="7"/>
  <c r="U353" i="7"/>
  <c r="R353" i="7"/>
  <c r="U352" i="7"/>
  <c r="R352" i="7"/>
  <c r="U351" i="7"/>
  <c r="R351" i="7"/>
  <c r="U350" i="7"/>
  <c r="R350" i="7"/>
  <c r="U349" i="7"/>
  <c r="R349" i="7"/>
  <c r="U348" i="7"/>
  <c r="R348" i="7"/>
  <c r="U347" i="7"/>
  <c r="R347" i="7"/>
  <c r="U346" i="7"/>
  <c r="R346" i="7"/>
  <c r="U345" i="7"/>
  <c r="R345" i="7"/>
  <c r="U344" i="7"/>
  <c r="R344" i="7"/>
  <c r="U343" i="7"/>
  <c r="R343" i="7"/>
  <c r="U342" i="7"/>
  <c r="R342" i="7"/>
  <c r="U341" i="7"/>
  <c r="R341" i="7"/>
  <c r="U340" i="7"/>
  <c r="R340" i="7"/>
  <c r="U339" i="7"/>
  <c r="R339" i="7"/>
  <c r="U338" i="7"/>
  <c r="R338" i="7"/>
  <c r="U337" i="7"/>
  <c r="R337" i="7"/>
  <c r="U336" i="7"/>
  <c r="R336" i="7"/>
  <c r="U335" i="7"/>
  <c r="R335" i="7"/>
  <c r="U334" i="7"/>
  <c r="R334" i="7"/>
  <c r="U333" i="7"/>
  <c r="R333" i="7"/>
  <c r="U332" i="7"/>
  <c r="R332" i="7"/>
  <c r="U331" i="7"/>
  <c r="R331" i="7"/>
  <c r="U330" i="7"/>
  <c r="R330" i="7"/>
  <c r="U329" i="7"/>
  <c r="R329" i="7"/>
  <c r="U328" i="7"/>
  <c r="R328" i="7"/>
  <c r="U327" i="7"/>
  <c r="R327" i="7"/>
  <c r="U326" i="7"/>
  <c r="R326" i="7"/>
  <c r="U325" i="7"/>
  <c r="R325" i="7"/>
  <c r="U324" i="7"/>
  <c r="R324" i="7"/>
  <c r="U323" i="7"/>
  <c r="R323" i="7"/>
  <c r="U322" i="7"/>
  <c r="R322" i="7"/>
  <c r="U321" i="7"/>
  <c r="R321" i="7"/>
  <c r="U320" i="7"/>
  <c r="R320" i="7"/>
  <c r="U319" i="7"/>
  <c r="R319" i="7"/>
  <c r="U318" i="7"/>
  <c r="R318" i="7"/>
  <c r="U317" i="7"/>
  <c r="R317" i="7"/>
  <c r="U316" i="7"/>
  <c r="R316" i="7"/>
  <c r="U315" i="7"/>
  <c r="R315" i="7"/>
  <c r="U314" i="7"/>
  <c r="R314" i="7"/>
  <c r="U313" i="7"/>
  <c r="R313" i="7"/>
  <c r="U312" i="7"/>
  <c r="R312" i="7"/>
  <c r="U311" i="7"/>
  <c r="R311" i="7"/>
  <c r="U310" i="7"/>
  <c r="R310" i="7"/>
  <c r="U309" i="7"/>
  <c r="R309" i="7"/>
  <c r="U308" i="7"/>
  <c r="R308" i="7"/>
  <c r="U307" i="7"/>
  <c r="R307" i="7"/>
  <c r="U306" i="7"/>
  <c r="R306" i="7"/>
  <c r="U305" i="7"/>
  <c r="R305" i="7"/>
  <c r="U304" i="7"/>
  <c r="R304" i="7"/>
  <c r="U303" i="7"/>
  <c r="R303" i="7"/>
  <c r="U302" i="7"/>
  <c r="R302" i="7"/>
  <c r="U301" i="7"/>
  <c r="R301" i="7"/>
  <c r="U300" i="7"/>
  <c r="R300" i="7"/>
  <c r="U299" i="7"/>
  <c r="R299" i="7"/>
  <c r="U298" i="7"/>
  <c r="R298" i="7"/>
  <c r="U297" i="7"/>
  <c r="R297" i="7"/>
  <c r="U296" i="7"/>
  <c r="R296" i="7"/>
  <c r="U295" i="7"/>
  <c r="R295" i="7"/>
  <c r="U294" i="7"/>
  <c r="R294" i="7"/>
  <c r="U293" i="7"/>
  <c r="R293" i="7"/>
  <c r="U292" i="7"/>
  <c r="R292" i="7"/>
  <c r="U291" i="7"/>
  <c r="R291" i="7"/>
  <c r="U290" i="7"/>
  <c r="R290" i="7"/>
  <c r="U289" i="7"/>
  <c r="R289" i="7"/>
  <c r="U288" i="7"/>
  <c r="R288" i="7"/>
  <c r="U287" i="7"/>
  <c r="R287" i="7"/>
  <c r="U286" i="7"/>
  <c r="R286" i="7"/>
  <c r="U285" i="7"/>
  <c r="R285" i="7"/>
  <c r="U284" i="7"/>
  <c r="R284" i="7"/>
  <c r="U283" i="7"/>
  <c r="R283" i="7"/>
  <c r="U282" i="7"/>
  <c r="R282" i="7"/>
  <c r="U281" i="7"/>
  <c r="R281" i="7"/>
  <c r="U280" i="7"/>
  <c r="R280" i="7"/>
  <c r="U279" i="7"/>
  <c r="R279" i="7"/>
  <c r="U278" i="7"/>
  <c r="R278" i="7"/>
  <c r="U277" i="7"/>
  <c r="R277" i="7"/>
  <c r="U276" i="7"/>
  <c r="R276" i="7"/>
  <c r="U275" i="7"/>
  <c r="R275" i="7"/>
  <c r="U274" i="7"/>
  <c r="R274" i="7"/>
  <c r="U273" i="7"/>
  <c r="R273" i="7"/>
  <c r="U272" i="7"/>
  <c r="R272" i="7"/>
  <c r="U271" i="7"/>
  <c r="R271" i="7"/>
  <c r="U270" i="7"/>
  <c r="R270" i="7"/>
  <c r="U269" i="7"/>
  <c r="R269" i="7"/>
  <c r="U268" i="7"/>
  <c r="R268" i="7"/>
  <c r="U267" i="7"/>
  <c r="R267" i="7"/>
  <c r="U266" i="7"/>
  <c r="R266" i="7"/>
  <c r="U265" i="7"/>
  <c r="R265" i="7"/>
  <c r="U264" i="7"/>
  <c r="R264" i="7"/>
  <c r="U263" i="7"/>
  <c r="R263" i="7"/>
  <c r="U262" i="7"/>
  <c r="R262" i="7"/>
  <c r="U261" i="7"/>
  <c r="R261" i="7"/>
  <c r="U260" i="7"/>
  <c r="R260" i="7"/>
  <c r="U259" i="7"/>
  <c r="R259" i="7"/>
  <c r="U258" i="7"/>
  <c r="R258" i="7"/>
  <c r="U257" i="7"/>
  <c r="R257" i="7"/>
  <c r="U256" i="7"/>
  <c r="R256" i="7"/>
  <c r="U255" i="7"/>
  <c r="R255" i="7"/>
  <c r="U254" i="7"/>
  <c r="R254" i="7"/>
  <c r="U253" i="7"/>
  <c r="R253" i="7"/>
  <c r="U252" i="7"/>
  <c r="R252" i="7"/>
  <c r="U251" i="7"/>
  <c r="R251" i="7"/>
  <c r="U250" i="7"/>
  <c r="R250" i="7"/>
  <c r="U249" i="7"/>
  <c r="R249" i="7"/>
  <c r="U248" i="7"/>
  <c r="R248" i="7"/>
  <c r="U247" i="7"/>
  <c r="R247" i="7"/>
  <c r="U246" i="7"/>
  <c r="R246" i="7"/>
  <c r="U245" i="7"/>
  <c r="R245" i="7"/>
  <c r="U244" i="7"/>
  <c r="R244" i="7"/>
  <c r="U243" i="7"/>
  <c r="R243" i="7"/>
  <c r="U242" i="7"/>
  <c r="R242" i="7"/>
  <c r="U241" i="7"/>
  <c r="R241" i="7"/>
  <c r="U240" i="7"/>
  <c r="R240" i="7"/>
  <c r="U239" i="7"/>
  <c r="R239" i="7"/>
  <c r="U238" i="7"/>
  <c r="R238" i="7"/>
  <c r="U237" i="7"/>
  <c r="R237" i="7"/>
  <c r="U236" i="7"/>
  <c r="R236" i="7"/>
  <c r="U235" i="7"/>
  <c r="R235" i="7"/>
  <c r="U234" i="7"/>
  <c r="R234" i="7"/>
  <c r="U233" i="7"/>
  <c r="R233" i="7"/>
  <c r="U232" i="7"/>
  <c r="R232" i="7"/>
  <c r="U231" i="7"/>
  <c r="R231" i="7"/>
  <c r="U230" i="7"/>
  <c r="R230" i="7"/>
  <c r="U229" i="7"/>
  <c r="R229" i="7"/>
  <c r="U228" i="7"/>
  <c r="R228" i="7"/>
  <c r="U227" i="7"/>
  <c r="R227" i="7"/>
  <c r="U226" i="7"/>
  <c r="R226" i="7"/>
  <c r="U225" i="7"/>
  <c r="R225" i="7"/>
  <c r="U224" i="7"/>
  <c r="R224" i="7"/>
  <c r="U223" i="7"/>
  <c r="R223" i="7"/>
  <c r="U222" i="7"/>
  <c r="R222" i="7"/>
  <c r="U221" i="7"/>
  <c r="R221" i="7"/>
  <c r="U220" i="7"/>
  <c r="R220" i="7"/>
  <c r="U219" i="7"/>
  <c r="R219" i="7"/>
  <c r="U218" i="7"/>
  <c r="R218" i="7"/>
  <c r="U217" i="7"/>
  <c r="R217" i="7"/>
  <c r="U216" i="7"/>
  <c r="R216" i="7"/>
  <c r="U215" i="7"/>
  <c r="R215" i="7"/>
  <c r="U214" i="7"/>
  <c r="R214" i="7"/>
  <c r="U213" i="7"/>
  <c r="R213" i="7"/>
  <c r="U212" i="7"/>
  <c r="R212" i="7"/>
  <c r="U211" i="7"/>
  <c r="R211" i="7"/>
  <c r="U210" i="7"/>
  <c r="R210" i="7"/>
  <c r="U209" i="7"/>
  <c r="R209" i="7"/>
  <c r="U208" i="7"/>
  <c r="R208" i="7"/>
  <c r="U207" i="7"/>
  <c r="R207" i="7"/>
  <c r="U206" i="7"/>
  <c r="R206" i="7"/>
  <c r="U205" i="7"/>
  <c r="R205" i="7"/>
  <c r="U204" i="7"/>
  <c r="R204" i="7"/>
  <c r="U203" i="7"/>
  <c r="R203" i="7"/>
  <c r="U202" i="7"/>
  <c r="R202" i="7"/>
  <c r="U201" i="7"/>
  <c r="R201" i="7"/>
  <c r="U200" i="7"/>
  <c r="R200" i="7"/>
  <c r="U199" i="7"/>
  <c r="R199" i="7"/>
  <c r="U198" i="7"/>
  <c r="R198" i="7"/>
  <c r="U197" i="7"/>
  <c r="R197" i="7"/>
  <c r="U196" i="7"/>
  <c r="R196" i="7"/>
  <c r="U195" i="7"/>
  <c r="R195" i="7"/>
  <c r="U194" i="7"/>
  <c r="R194" i="7"/>
  <c r="U193" i="7"/>
  <c r="R193" i="7"/>
  <c r="U192" i="7"/>
  <c r="R192" i="7"/>
  <c r="U191" i="7"/>
  <c r="R191" i="7"/>
  <c r="U190" i="7"/>
  <c r="R190" i="7"/>
  <c r="U189" i="7"/>
  <c r="R189" i="7"/>
  <c r="U188" i="7"/>
  <c r="R188" i="7"/>
  <c r="U187" i="7"/>
  <c r="R187" i="7"/>
  <c r="U186" i="7"/>
  <c r="R186" i="7"/>
  <c r="U185" i="7"/>
  <c r="R185" i="7"/>
  <c r="U184" i="7"/>
  <c r="R184" i="7"/>
  <c r="U183" i="7"/>
  <c r="R183" i="7"/>
  <c r="U182" i="7"/>
  <c r="R182" i="7"/>
  <c r="U181" i="7"/>
  <c r="R181" i="7"/>
  <c r="U180" i="7"/>
  <c r="R180" i="7"/>
  <c r="U179" i="7"/>
  <c r="R179" i="7"/>
  <c r="U178" i="7"/>
  <c r="R178" i="7"/>
  <c r="U177" i="7"/>
  <c r="R177" i="7"/>
  <c r="U176" i="7"/>
  <c r="R176" i="7"/>
  <c r="U175" i="7"/>
  <c r="R175" i="7"/>
  <c r="U174" i="7"/>
  <c r="R174" i="7"/>
  <c r="U173" i="7"/>
  <c r="R173" i="7"/>
  <c r="U172" i="7"/>
  <c r="R172" i="7"/>
  <c r="U171" i="7"/>
  <c r="R171" i="7"/>
  <c r="U170" i="7"/>
  <c r="R170" i="7"/>
  <c r="U169" i="7"/>
  <c r="R169" i="7"/>
  <c r="U168" i="7"/>
  <c r="R168" i="7"/>
  <c r="U167" i="7"/>
  <c r="R167" i="7"/>
  <c r="U166" i="7"/>
  <c r="R166" i="7"/>
  <c r="U165" i="7"/>
  <c r="R165" i="7"/>
  <c r="U164" i="7"/>
  <c r="R164" i="7"/>
  <c r="U163" i="7"/>
  <c r="R163" i="7"/>
  <c r="U162" i="7"/>
  <c r="R162" i="7"/>
  <c r="U161" i="7"/>
  <c r="R161" i="7"/>
  <c r="U160" i="7"/>
  <c r="R160" i="7"/>
  <c r="U159" i="7"/>
  <c r="R159" i="7"/>
  <c r="U158" i="7"/>
  <c r="R158" i="7"/>
  <c r="U157" i="7"/>
  <c r="R157" i="7"/>
  <c r="U156" i="7"/>
  <c r="R156" i="7"/>
  <c r="U155" i="7"/>
  <c r="R155" i="7"/>
  <c r="U154" i="7"/>
  <c r="R154" i="7"/>
  <c r="U153" i="7"/>
  <c r="R153" i="7"/>
  <c r="U152" i="7"/>
  <c r="R152" i="7"/>
  <c r="U151" i="7"/>
  <c r="R151" i="7"/>
  <c r="U150" i="7"/>
  <c r="R150" i="7"/>
  <c r="U149" i="7"/>
  <c r="R149" i="7"/>
  <c r="U148" i="7"/>
  <c r="R148" i="7"/>
  <c r="U147" i="7"/>
  <c r="R147" i="7"/>
  <c r="U146" i="7"/>
  <c r="R146" i="7"/>
  <c r="U145" i="7"/>
  <c r="R145" i="7"/>
  <c r="U144" i="7"/>
  <c r="R144" i="7"/>
  <c r="U143" i="7"/>
  <c r="R143" i="7"/>
  <c r="U142" i="7"/>
  <c r="R142" i="7"/>
  <c r="U141" i="7"/>
  <c r="R141" i="7"/>
  <c r="U140" i="7"/>
  <c r="R140" i="7"/>
  <c r="U139" i="7"/>
  <c r="R139" i="7"/>
  <c r="U138" i="7"/>
  <c r="R138" i="7"/>
  <c r="U137" i="7"/>
  <c r="R137" i="7"/>
  <c r="U136" i="7"/>
  <c r="R136" i="7"/>
  <c r="U135" i="7"/>
  <c r="R135" i="7"/>
  <c r="U134" i="7"/>
  <c r="R134" i="7"/>
  <c r="U133" i="7"/>
  <c r="R133" i="7"/>
  <c r="U132" i="7"/>
  <c r="R132" i="7"/>
  <c r="U131" i="7"/>
  <c r="R131" i="7"/>
  <c r="U130" i="7"/>
  <c r="R130" i="7"/>
  <c r="U129" i="7"/>
  <c r="R129" i="7"/>
  <c r="U128" i="7"/>
  <c r="R128" i="7"/>
  <c r="U127" i="7"/>
  <c r="R127" i="7"/>
  <c r="U126" i="7"/>
  <c r="R126" i="7"/>
  <c r="U125" i="7"/>
  <c r="R125" i="7"/>
  <c r="U124" i="7"/>
  <c r="R124" i="7"/>
  <c r="U123" i="7"/>
  <c r="R123" i="7"/>
  <c r="U122" i="7"/>
  <c r="R122" i="7"/>
  <c r="U121" i="7"/>
  <c r="R121" i="7"/>
  <c r="U120" i="7"/>
  <c r="R120" i="7"/>
  <c r="U119" i="7"/>
  <c r="R119" i="7"/>
  <c r="U118" i="7"/>
  <c r="R118" i="7"/>
  <c r="U117" i="7"/>
  <c r="R117" i="7"/>
  <c r="U116" i="7"/>
  <c r="R116" i="7"/>
  <c r="U115" i="7"/>
  <c r="R115" i="7"/>
  <c r="U114" i="7"/>
  <c r="R114" i="7"/>
  <c r="U113" i="7"/>
  <c r="R113" i="7"/>
  <c r="U112" i="7"/>
  <c r="R112" i="7"/>
  <c r="U111" i="7"/>
  <c r="R111" i="7"/>
  <c r="U110" i="7"/>
  <c r="R110" i="7"/>
  <c r="U109" i="7"/>
  <c r="R109" i="7"/>
  <c r="U108" i="7"/>
  <c r="R108" i="7"/>
  <c r="U107" i="7"/>
  <c r="R107" i="7"/>
  <c r="U106" i="7"/>
  <c r="R106" i="7"/>
  <c r="U105" i="7"/>
  <c r="R105" i="7"/>
  <c r="U104" i="7"/>
  <c r="R104" i="7"/>
  <c r="U103" i="7"/>
  <c r="R103" i="7"/>
  <c r="U102" i="7"/>
  <c r="R102" i="7"/>
  <c r="U101" i="7"/>
  <c r="R101" i="7"/>
  <c r="U100" i="7"/>
  <c r="R100" i="7"/>
  <c r="U99" i="7"/>
  <c r="R99" i="7"/>
  <c r="U98" i="7"/>
  <c r="R98" i="7"/>
  <c r="U97" i="7"/>
  <c r="R97" i="7"/>
  <c r="U96" i="7"/>
  <c r="R96" i="7"/>
  <c r="U95" i="7"/>
  <c r="R95" i="7"/>
  <c r="U94" i="7"/>
  <c r="R94" i="7"/>
  <c r="U93" i="7"/>
  <c r="R93" i="7"/>
  <c r="U92" i="7"/>
  <c r="R92" i="7"/>
  <c r="U91" i="7"/>
  <c r="R91" i="7"/>
  <c r="U90" i="7"/>
  <c r="R90" i="7"/>
  <c r="U89" i="7"/>
  <c r="R89" i="7"/>
  <c r="U88" i="7"/>
  <c r="R88" i="7"/>
  <c r="U87" i="7"/>
  <c r="R87" i="7"/>
  <c r="U86" i="7"/>
  <c r="R86" i="7"/>
  <c r="U85" i="7"/>
  <c r="R85" i="7"/>
  <c r="U84" i="7"/>
  <c r="R84" i="7"/>
  <c r="U83" i="7"/>
  <c r="R83" i="7"/>
  <c r="U82" i="7"/>
  <c r="R82" i="7"/>
  <c r="U81" i="7"/>
  <c r="R81" i="7"/>
  <c r="U80" i="7"/>
  <c r="R80" i="7"/>
  <c r="U79" i="7"/>
  <c r="R79" i="7"/>
  <c r="U78" i="7"/>
  <c r="R78" i="7"/>
  <c r="U77" i="7"/>
  <c r="R77" i="7"/>
  <c r="U76" i="7"/>
  <c r="R76" i="7"/>
  <c r="U75" i="7"/>
  <c r="R75" i="7"/>
  <c r="U74" i="7"/>
  <c r="R74" i="7"/>
  <c r="U73" i="7"/>
  <c r="R73" i="7"/>
  <c r="U72" i="7"/>
  <c r="R72" i="7"/>
  <c r="U71" i="7"/>
  <c r="R71" i="7"/>
  <c r="U70" i="7"/>
  <c r="R70" i="7"/>
  <c r="U69" i="7"/>
  <c r="R69" i="7"/>
  <c r="U68" i="7"/>
  <c r="R68" i="7"/>
  <c r="U67" i="7"/>
  <c r="R67" i="7"/>
  <c r="U66" i="7"/>
  <c r="R66" i="7"/>
  <c r="U65" i="7"/>
  <c r="R65" i="7"/>
  <c r="U64" i="7"/>
  <c r="R64" i="7"/>
  <c r="U63" i="7"/>
  <c r="R63" i="7"/>
  <c r="U62" i="7"/>
  <c r="R62" i="7"/>
  <c r="U61" i="7"/>
  <c r="R61" i="7"/>
  <c r="U60" i="7"/>
  <c r="R60" i="7"/>
  <c r="U59" i="7"/>
  <c r="R59" i="7"/>
  <c r="U58" i="7"/>
  <c r="R58" i="7"/>
  <c r="U57" i="7"/>
  <c r="R57" i="7"/>
  <c r="U56" i="7"/>
  <c r="R56" i="7"/>
  <c r="U55" i="7"/>
  <c r="R55" i="7"/>
  <c r="U54" i="7"/>
  <c r="R54" i="7"/>
  <c r="U53" i="7"/>
  <c r="R53" i="7"/>
  <c r="U52" i="7"/>
  <c r="R52" i="7"/>
  <c r="U51" i="7"/>
  <c r="R51" i="7"/>
  <c r="U50" i="7"/>
  <c r="R50" i="7"/>
  <c r="U49" i="7"/>
  <c r="R49" i="7"/>
  <c r="U48" i="7"/>
  <c r="R48" i="7"/>
  <c r="U47" i="7"/>
  <c r="R47" i="7"/>
  <c r="U46" i="7"/>
  <c r="R46" i="7"/>
  <c r="U45" i="7"/>
  <c r="R45" i="7"/>
  <c r="U44" i="7"/>
  <c r="R44" i="7"/>
  <c r="U43" i="7"/>
  <c r="R43" i="7"/>
  <c r="U42" i="7"/>
  <c r="R42" i="7"/>
  <c r="U41" i="7"/>
  <c r="R41" i="7"/>
  <c r="U40" i="7"/>
  <c r="R40" i="7"/>
  <c r="U39" i="7"/>
  <c r="R39" i="7"/>
  <c r="U38" i="7"/>
  <c r="R38" i="7"/>
  <c r="U37" i="7"/>
  <c r="R37" i="7"/>
  <c r="U36" i="7"/>
  <c r="R36" i="7"/>
  <c r="U35" i="7"/>
  <c r="R35" i="7"/>
  <c r="U34" i="7"/>
  <c r="R34" i="7"/>
  <c r="U33" i="7"/>
  <c r="R33" i="7"/>
  <c r="U32" i="7"/>
  <c r="R32" i="7"/>
  <c r="U31" i="7"/>
  <c r="R31" i="7"/>
  <c r="U30" i="7"/>
  <c r="R30" i="7"/>
  <c r="U29" i="7"/>
  <c r="R29" i="7"/>
  <c r="U28" i="7"/>
  <c r="R28" i="7"/>
  <c r="U27" i="7"/>
  <c r="R27" i="7"/>
  <c r="U26" i="7"/>
  <c r="R26" i="7"/>
  <c r="U25" i="7"/>
  <c r="R25" i="7"/>
  <c r="U24" i="7"/>
  <c r="R24" i="7"/>
  <c r="U23" i="7"/>
  <c r="R23" i="7"/>
  <c r="U22" i="7"/>
  <c r="R22" i="7"/>
  <c r="U21" i="7"/>
  <c r="R21" i="7"/>
  <c r="U20" i="7"/>
  <c r="R20" i="7"/>
  <c r="U19" i="7"/>
  <c r="R19" i="7"/>
  <c r="U18" i="7"/>
  <c r="R18" i="7"/>
  <c r="U17" i="7"/>
  <c r="R17" i="7"/>
  <c r="U16" i="7"/>
  <c r="R16" i="7"/>
  <c r="U15" i="7"/>
  <c r="R15" i="7"/>
  <c r="U14" i="7"/>
  <c r="R14" i="7"/>
  <c r="U13" i="7"/>
  <c r="R13" i="7"/>
  <c r="U12" i="7"/>
  <c r="R12" i="7"/>
  <c r="U11" i="7"/>
  <c r="R11" i="7"/>
  <c r="U10" i="7"/>
  <c r="R10" i="7"/>
  <c r="U9" i="7"/>
  <c r="R9" i="7"/>
  <c r="U8" i="7"/>
  <c r="R8" i="7"/>
  <c r="U7" i="7"/>
  <c r="R7" i="7"/>
  <c r="H975" i="6"/>
  <c r="H974" i="6"/>
  <c r="H973" i="6"/>
  <c r="H972" i="6"/>
  <c r="H971" i="6"/>
  <c r="H970" i="6"/>
  <c r="H969" i="6"/>
  <c r="H968" i="6"/>
  <c r="H967" i="6"/>
  <c r="H966" i="6"/>
  <c r="H965" i="6"/>
  <c r="H964" i="6"/>
  <c r="H963" i="6"/>
  <c r="H962" i="6"/>
  <c r="H961" i="6"/>
  <c r="H960" i="6"/>
  <c r="H959" i="6"/>
  <c r="H958" i="6"/>
  <c r="H957" i="6"/>
  <c r="H956" i="6"/>
  <c r="H955" i="6"/>
  <c r="H954" i="6"/>
  <c r="H953" i="6"/>
  <c r="H952" i="6"/>
  <c r="H951" i="6"/>
  <c r="H950" i="6"/>
  <c r="H949" i="6"/>
  <c r="H948" i="6"/>
  <c r="H947" i="6"/>
  <c r="H946" i="6"/>
  <c r="H945" i="6"/>
  <c r="H944" i="6"/>
  <c r="H943" i="6"/>
  <c r="H942" i="6"/>
  <c r="H941" i="6"/>
  <c r="H940" i="6"/>
  <c r="H939" i="6"/>
  <c r="H938" i="6"/>
  <c r="H937" i="6"/>
  <c r="H936" i="6"/>
  <c r="H935" i="6"/>
  <c r="H934" i="6"/>
  <c r="H933" i="6"/>
  <c r="H932" i="6"/>
  <c r="H931" i="6"/>
  <c r="H930" i="6"/>
  <c r="H929" i="6"/>
  <c r="H928" i="6"/>
  <c r="H927" i="6"/>
  <c r="H926" i="6"/>
  <c r="H925" i="6"/>
  <c r="H924" i="6"/>
  <c r="H923" i="6"/>
  <c r="H922" i="6"/>
  <c r="H921" i="6"/>
  <c r="H920" i="6"/>
  <c r="H919" i="6"/>
  <c r="H918" i="6"/>
  <c r="H917" i="6"/>
  <c r="H916" i="6"/>
  <c r="H915" i="6"/>
  <c r="H914" i="6"/>
  <c r="H913" i="6"/>
  <c r="H912" i="6"/>
  <c r="H911" i="6"/>
  <c r="H910" i="6"/>
  <c r="H909" i="6"/>
  <c r="H908" i="6"/>
  <c r="H907" i="6"/>
  <c r="H906" i="6"/>
  <c r="H905" i="6"/>
  <c r="H904" i="6"/>
  <c r="H903" i="6"/>
  <c r="H902" i="6"/>
  <c r="H901" i="6"/>
  <c r="H900" i="6"/>
  <c r="H899" i="6"/>
  <c r="H898" i="6"/>
  <c r="H897" i="6"/>
  <c r="H896" i="6"/>
  <c r="H895" i="6"/>
  <c r="H894" i="6"/>
  <c r="H893" i="6"/>
  <c r="H892" i="6"/>
  <c r="H891" i="6"/>
  <c r="H890" i="6"/>
  <c r="H889" i="6"/>
  <c r="H888" i="6"/>
  <c r="H887" i="6"/>
  <c r="H886" i="6"/>
  <c r="H885" i="6"/>
  <c r="H884" i="6"/>
  <c r="H883" i="6"/>
  <c r="H882" i="6"/>
  <c r="H881" i="6"/>
  <c r="H880" i="6"/>
  <c r="H879" i="6"/>
  <c r="H878" i="6"/>
  <c r="H877" i="6"/>
  <c r="H876" i="6"/>
  <c r="H875" i="6"/>
  <c r="H874" i="6"/>
  <c r="H873" i="6"/>
  <c r="H872" i="6"/>
  <c r="H871" i="6"/>
  <c r="H870" i="6"/>
  <c r="H869" i="6"/>
  <c r="H868" i="6"/>
  <c r="H867" i="6"/>
  <c r="H866" i="6"/>
  <c r="H865" i="6"/>
  <c r="H864" i="6"/>
  <c r="H863" i="6"/>
  <c r="H862" i="6"/>
  <c r="H861" i="6"/>
  <c r="H860" i="6"/>
  <c r="H859" i="6"/>
  <c r="H858" i="6"/>
  <c r="H857" i="6"/>
  <c r="H856" i="6"/>
  <c r="H855" i="6"/>
  <c r="H854" i="6"/>
  <c r="H853" i="6"/>
  <c r="H852" i="6"/>
  <c r="H851" i="6"/>
  <c r="H850" i="6"/>
  <c r="H849" i="6"/>
  <c r="H848" i="6"/>
  <c r="H847" i="6"/>
  <c r="H846" i="6"/>
  <c r="H845" i="6"/>
  <c r="H844" i="6"/>
  <c r="H843" i="6"/>
  <c r="H842" i="6"/>
  <c r="H841" i="6"/>
  <c r="H840" i="6"/>
  <c r="H839" i="6"/>
  <c r="H838" i="6"/>
  <c r="H837" i="6"/>
  <c r="H836" i="6"/>
  <c r="H835" i="6"/>
  <c r="H834" i="6"/>
  <c r="H833" i="6"/>
  <c r="H832" i="6"/>
  <c r="H831" i="6"/>
  <c r="H830" i="6"/>
  <c r="H829" i="6"/>
  <c r="H828" i="6"/>
  <c r="H827" i="6"/>
  <c r="H826" i="6"/>
  <c r="H825" i="6"/>
  <c r="H824" i="6"/>
  <c r="H823" i="6"/>
  <c r="H822" i="6"/>
  <c r="H821" i="6"/>
  <c r="H820" i="6"/>
  <c r="H819" i="6"/>
  <c r="H818" i="6"/>
  <c r="H817" i="6"/>
  <c r="H816" i="6"/>
  <c r="H815" i="6"/>
  <c r="H814" i="6"/>
  <c r="H813" i="6"/>
  <c r="H812" i="6"/>
  <c r="H811" i="6"/>
  <c r="H810" i="6"/>
  <c r="H809" i="6"/>
  <c r="H808" i="6"/>
  <c r="H807" i="6"/>
  <c r="H806" i="6"/>
  <c r="H805" i="6"/>
  <c r="H804" i="6"/>
  <c r="H803" i="6"/>
  <c r="H802" i="6"/>
  <c r="H801" i="6"/>
  <c r="H800" i="6"/>
  <c r="H799" i="6"/>
  <c r="H798" i="6"/>
  <c r="H797" i="6"/>
  <c r="H796" i="6"/>
  <c r="H795" i="6"/>
  <c r="H794" i="6"/>
  <c r="H793" i="6"/>
  <c r="H792" i="6"/>
  <c r="H791" i="6"/>
  <c r="H790" i="6"/>
  <c r="H789" i="6"/>
  <c r="H788" i="6"/>
  <c r="H787" i="6"/>
  <c r="H786" i="6"/>
  <c r="H785" i="6"/>
  <c r="H784" i="6"/>
  <c r="H783" i="6"/>
  <c r="H782" i="6"/>
  <c r="H781" i="6"/>
  <c r="H780" i="6"/>
  <c r="H779" i="6"/>
  <c r="H778" i="6"/>
  <c r="H777" i="6"/>
  <c r="H776" i="6"/>
  <c r="H775" i="6"/>
  <c r="H774" i="6"/>
  <c r="H773" i="6"/>
  <c r="H772" i="6"/>
  <c r="H771" i="6"/>
  <c r="H770" i="6"/>
  <c r="H769" i="6"/>
  <c r="H768" i="6"/>
  <c r="H767" i="6"/>
  <c r="H766" i="6"/>
  <c r="H765" i="6"/>
  <c r="H764" i="6"/>
  <c r="H763" i="6"/>
  <c r="H762" i="6"/>
  <c r="H761" i="6"/>
  <c r="H760" i="6"/>
  <c r="H759" i="6"/>
  <c r="H758" i="6"/>
  <c r="H757" i="6"/>
  <c r="H756" i="6"/>
  <c r="H755" i="6"/>
  <c r="H754" i="6"/>
  <c r="H753" i="6"/>
  <c r="H752" i="6"/>
  <c r="H751" i="6"/>
  <c r="H750" i="6"/>
  <c r="H749" i="6"/>
  <c r="H748" i="6"/>
  <c r="H747" i="6"/>
  <c r="H746" i="6"/>
  <c r="H745" i="6"/>
  <c r="H744" i="6"/>
  <c r="H743" i="6"/>
  <c r="H742" i="6"/>
  <c r="H741" i="6"/>
  <c r="H740" i="6"/>
  <c r="H739" i="6"/>
  <c r="H738" i="6"/>
  <c r="H737" i="6"/>
  <c r="H736" i="6"/>
  <c r="H735" i="6"/>
  <c r="H734" i="6"/>
  <c r="H733" i="6"/>
  <c r="H732" i="6"/>
  <c r="H731" i="6"/>
  <c r="H730" i="6"/>
  <c r="H729" i="6"/>
  <c r="H728" i="6"/>
  <c r="H727" i="6"/>
  <c r="H726" i="6"/>
  <c r="H725" i="6"/>
  <c r="H724" i="6"/>
  <c r="H723" i="6"/>
  <c r="H722" i="6"/>
  <c r="H721" i="6"/>
  <c r="H720" i="6"/>
  <c r="H719" i="6"/>
  <c r="H718" i="6"/>
  <c r="H717" i="6"/>
  <c r="H716" i="6"/>
  <c r="H715" i="6"/>
  <c r="H714" i="6"/>
  <c r="H713" i="6"/>
  <c r="H712" i="6"/>
  <c r="H711" i="6"/>
  <c r="H710" i="6"/>
  <c r="H709" i="6"/>
  <c r="H708" i="6"/>
  <c r="H707" i="6"/>
  <c r="H706" i="6"/>
  <c r="H705" i="6"/>
  <c r="H704" i="6"/>
  <c r="H703" i="6"/>
  <c r="H702" i="6"/>
  <c r="H701" i="6"/>
  <c r="H700" i="6"/>
  <c r="H699" i="6"/>
  <c r="H698" i="6"/>
  <c r="H697" i="6"/>
  <c r="H696" i="6"/>
  <c r="H695" i="6"/>
  <c r="H694" i="6"/>
  <c r="H693" i="6"/>
  <c r="H692" i="6"/>
  <c r="H691" i="6"/>
  <c r="H690" i="6"/>
  <c r="H689" i="6"/>
  <c r="H688" i="6"/>
  <c r="H687" i="6"/>
  <c r="H686" i="6"/>
  <c r="H685" i="6"/>
  <c r="H684" i="6"/>
  <c r="H683" i="6"/>
  <c r="H682" i="6"/>
  <c r="H681" i="6"/>
  <c r="H680" i="6"/>
  <c r="H679" i="6"/>
  <c r="H678" i="6"/>
  <c r="H677" i="6"/>
  <c r="H676" i="6"/>
  <c r="H675" i="6"/>
  <c r="H674" i="6"/>
  <c r="H673" i="6"/>
  <c r="H672" i="6"/>
  <c r="H671" i="6"/>
  <c r="H670" i="6"/>
  <c r="H669" i="6"/>
  <c r="H668" i="6"/>
  <c r="H667" i="6"/>
  <c r="H666" i="6"/>
  <c r="H665" i="6"/>
  <c r="H664" i="6"/>
  <c r="H663" i="6"/>
  <c r="H662" i="6"/>
  <c r="H661" i="6"/>
  <c r="H660" i="6"/>
  <c r="H659" i="6"/>
  <c r="H658" i="6"/>
  <c r="H657" i="6"/>
  <c r="H656" i="6"/>
  <c r="H655" i="6"/>
  <c r="H654" i="6"/>
  <c r="H653" i="6"/>
  <c r="H652" i="6"/>
  <c r="H651" i="6"/>
  <c r="H650" i="6"/>
  <c r="H649" i="6"/>
  <c r="H648" i="6"/>
  <c r="H647" i="6"/>
  <c r="H646" i="6"/>
  <c r="H645" i="6"/>
  <c r="H644" i="6"/>
  <c r="H643" i="6"/>
  <c r="H642" i="6"/>
  <c r="H641" i="6"/>
  <c r="H640" i="6"/>
  <c r="H639" i="6"/>
  <c r="H638" i="6"/>
  <c r="H637" i="6"/>
  <c r="H636" i="6"/>
  <c r="H635" i="6"/>
  <c r="H634" i="6"/>
  <c r="H633" i="6"/>
  <c r="H632" i="6"/>
  <c r="H631" i="6"/>
  <c r="H630" i="6"/>
  <c r="H629" i="6"/>
  <c r="H628" i="6"/>
  <c r="H627" i="6"/>
  <c r="H626" i="6"/>
  <c r="H625" i="6"/>
  <c r="H624" i="6"/>
  <c r="H623" i="6"/>
  <c r="H622" i="6"/>
  <c r="H621" i="6"/>
  <c r="H620" i="6"/>
  <c r="H619" i="6"/>
  <c r="H618" i="6"/>
  <c r="H617" i="6"/>
  <c r="H616" i="6"/>
  <c r="H615" i="6"/>
  <c r="H614" i="6"/>
  <c r="H613" i="6"/>
  <c r="H612" i="6"/>
  <c r="H611" i="6"/>
  <c r="H610" i="6"/>
  <c r="H609" i="6"/>
  <c r="H608" i="6"/>
  <c r="H607" i="6"/>
  <c r="H606" i="6"/>
  <c r="H605" i="6"/>
  <c r="H604" i="6"/>
  <c r="H603" i="6"/>
  <c r="H602" i="6"/>
  <c r="H601" i="6"/>
  <c r="H600" i="6"/>
  <c r="H599" i="6"/>
  <c r="H598" i="6"/>
  <c r="H597" i="6"/>
  <c r="H596" i="6"/>
  <c r="H595" i="6"/>
  <c r="H594" i="6"/>
  <c r="H593" i="6"/>
  <c r="H592" i="6"/>
  <c r="H591" i="6"/>
  <c r="H590" i="6"/>
  <c r="H589" i="6"/>
  <c r="H588" i="6"/>
  <c r="H587" i="6"/>
  <c r="H586" i="6"/>
  <c r="H585" i="6"/>
  <c r="H584" i="6"/>
  <c r="H583" i="6"/>
  <c r="H582" i="6"/>
  <c r="H581" i="6"/>
  <c r="H580" i="6"/>
  <c r="H579" i="6"/>
  <c r="H578" i="6"/>
  <c r="H577" i="6"/>
  <c r="H576" i="6"/>
  <c r="H575" i="6"/>
  <c r="H574" i="6"/>
  <c r="H573" i="6"/>
  <c r="H572" i="6"/>
  <c r="H571" i="6"/>
  <c r="H570" i="6"/>
  <c r="H569" i="6"/>
  <c r="H568" i="6"/>
  <c r="H567" i="6"/>
  <c r="H566" i="6"/>
  <c r="H565" i="6"/>
  <c r="H564" i="6"/>
  <c r="H563" i="6"/>
  <c r="H562" i="6"/>
  <c r="H561" i="6"/>
  <c r="H560" i="6"/>
  <c r="H559" i="6"/>
  <c r="H558" i="6"/>
  <c r="H557" i="6"/>
  <c r="H556" i="6"/>
  <c r="H555" i="6"/>
  <c r="H554" i="6"/>
  <c r="H553" i="6"/>
  <c r="H552" i="6"/>
  <c r="H551" i="6"/>
  <c r="H550" i="6"/>
  <c r="H549" i="6"/>
  <c r="H548" i="6"/>
  <c r="H547" i="6"/>
  <c r="H546" i="6"/>
  <c r="H545" i="6"/>
  <c r="H544" i="6"/>
  <c r="H543" i="6"/>
  <c r="H542" i="6"/>
  <c r="H541" i="6"/>
  <c r="H540" i="6"/>
  <c r="H539" i="6"/>
  <c r="H538" i="6"/>
  <c r="H537" i="6"/>
  <c r="H536" i="6"/>
  <c r="H535" i="6"/>
  <c r="H534" i="6"/>
  <c r="H533" i="6"/>
  <c r="H532" i="6"/>
  <c r="H531" i="6"/>
  <c r="H530" i="6"/>
  <c r="H529" i="6"/>
  <c r="H528" i="6"/>
  <c r="H527" i="6"/>
  <c r="H526" i="6"/>
  <c r="H525" i="6"/>
  <c r="H524" i="6"/>
  <c r="H523" i="6"/>
  <c r="H522" i="6"/>
  <c r="H521" i="6"/>
  <c r="H520" i="6"/>
  <c r="H519" i="6"/>
  <c r="H518" i="6"/>
  <c r="H517" i="6"/>
  <c r="H516" i="6"/>
  <c r="H515" i="6"/>
  <c r="H514" i="6"/>
  <c r="H513" i="6"/>
  <c r="H512" i="6"/>
  <c r="H511" i="6"/>
  <c r="H510" i="6"/>
  <c r="H509" i="6"/>
  <c r="H508" i="6"/>
  <c r="H507" i="6"/>
  <c r="H506" i="6"/>
  <c r="H505" i="6"/>
  <c r="H504" i="6"/>
  <c r="H503" i="6"/>
  <c r="H502" i="6"/>
  <c r="H501" i="6"/>
  <c r="H500" i="6"/>
  <c r="H499" i="6"/>
  <c r="H498" i="6"/>
  <c r="H497" i="6"/>
  <c r="H496" i="6"/>
  <c r="H495" i="6"/>
  <c r="H494" i="6"/>
  <c r="H493" i="6"/>
  <c r="H492" i="6"/>
  <c r="H491" i="6"/>
  <c r="H490" i="6"/>
  <c r="H489" i="6"/>
  <c r="H488" i="6"/>
  <c r="H487" i="6"/>
  <c r="H486" i="6"/>
  <c r="H485" i="6"/>
  <c r="H484" i="6"/>
  <c r="H483" i="6"/>
  <c r="H482" i="6"/>
  <c r="H481" i="6"/>
  <c r="H480" i="6"/>
  <c r="H479" i="6"/>
  <c r="H478" i="6"/>
  <c r="H477" i="6"/>
  <c r="H476" i="6"/>
  <c r="H475" i="6"/>
  <c r="H474" i="6"/>
  <c r="H473" i="6"/>
  <c r="H472" i="6"/>
  <c r="H471" i="6"/>
  <c r="H470" i="6"/>
  <c r="H469" i="6"/>
  <c r="H468" i="6"/>
  <c r="H467" i="6"/>
  <c r="H466" i="6"/>
  <c r="H465" i="6"/>
  <c r="H464" i="6"/>
  <c r="H463" i="6"/>
  <c r="H462" i="6"/>
  <c r="H461" i="6"/>
  <c r="H460" i="6"/>
  <c r="H459" i="6"/>
  <c r="H458" i="6"/>
  <c r="H457" i="6"/>
  <c r="H456" i="6"/>
  <c r="H455" i="6"/>
  <c r="H454" i="6"/>
  <c r="H453" i="6"/>
  <c r="H452" i="6"/>
  <c r="H451" i="6"/>
  <c r="H450" i="6"/>
  <c r="H449" i="6"/>
  <c r="H448" i="6"/>
  <c r="H447" i="6"/>
  <c r="H446" i="6"/>
  <c r="H445" i="6"/>
  <c r="H444" i="6"/>
  <c r="H443" i="6"/>
  <c r="H442" i="6"/>
  <c r="H441" i="6"/>
  <c r="H440" i="6"/>
  <c r="H439" i="6"/>
  <c r="H438" i="6"/>
  <c r="H437" i="6"/>
  <c r="H436" i="6"/>
  <c r="H435" i="6"/>
  <c r="H434" i="6"/>
  <c r="H433" i="6"/>
  <c r="H432" i="6"/>
  <c r="H431" i="6"/>
  <c r="H430" i="6"/>
  <c r="H429" i="6"/>
  <c r="H428" i="6"/>
  <c r="H427" i="6"/>
  <c r="H426" i="6"/>
  <c r="H425" i="6"/>
  <c r="H424" i="6"/>
  <c r="H423" i="6"/>
  <c r="H422" i="6"/>
  <c r="H421" i="6"/>
  <c r="H420" i="6"/>
  <c r="H419" i="6"/>
  <c r="H418" i="6"/>
  <c r="H417" i="6"/>
  <c r="H416" i="6"/>
  <c r="H415" i="6"/>
  <c r="H414" i="6"/>
  <c r="H413" i="6"/>
  <c r="H412" i="6"/>
  <c r="H411" i="6"/>
  <c r="H410" i="6"/>
  <c r="H409" i="6"/>
  <c r="H408" i="6"/>
  <c r="H407" i="6"/>
  <c r="H406" i="6"/>
  <c r="H405" i="6"/>
  <c r="H404" i="6"/>
  <c r="H403" i="6"/>
  <c r="H402" i="6"/>
  <c r="H401" i="6"/>
  <c r="H400" i="6"/>
  <c r="H399" i="6"/>
  <c r="H398" i="6"/>
  <c r="H397" i="6"/>
  <c r="H396" i="6"/>
  <c r="H395" i="6"/>
  <c r="H394" i="6"/>
  <c r="H393" i="6"/>
  <c r="H392" i="6"/>
  <c r="H391" i="6"/>
  <c r="H390" i="6"/>
  <c r="H389" i="6"/>
  <c r="H388" i="6"/>
  <c r="H387" i="6"/>
  <c r="H386" i="6"/>
  <c r="H385" i="6"/>
  <c r="H384" i="6"/>
  <c r="H383" i="6"/>
  <c r="H382" i="6"/>
  <c r="H381" i="6"/>
  <c r="H380" i="6"/>
  <c r="H379" i="6"/>
  <c r="H378" i="6"/>
  <c r="H377" i="6"/>
  <c r="H376" i="6"/>
  <c r="H375" i="6"/>
  <c r="H374" i="6"/>
  <c r="H373" i="6"/>
  <c r="H372" i="6"/>
  <c r="H371" i="6"/>
  <c r="H370" i="6"/>
  <c r="H369" i="6"/>
  <c r="H368" i="6"/>
  <c r="H367" i="6"/>
  <c r="H366" i="6"/>
  <c r="H365" i="6"/>
  <c r="H364" i="6"/>
  <c r="H363" i="6"/>
  <c r="H362" i="6"/>
  <c r="H361" i="6"/>
  <c r="H360" i="6"/>
  <c r="H359" i="6"/>
  <c r="H358" i="6"/>
  <c r="H357" i="6"/>
  <c r="H356" i="6"/>
  <c r="H355" i="6"/>
  <c r="H354" i="6"/>
  <c r="H353" i="6"/>
  <c r="H352" i="6"/>
  <c r="H351" i="6"/>
  <c r="H350" i="6"/>
  <c r="H349" i="6"/>
  <c r="H348" i="6"/>
  <c r="H347" i="6"/>
  <c r="H346" i="6"/>
  <c r="H345" i="6"/>
  <c r="H344" i="6"/>
  <c r="H343" i="6"/>
  <c r="H342" i="6"/>
  <c r="H341" i="6"/>
  <c r="H340" i="6"/>
  <c r="H339" i="6"/>
  <c r="H338" i="6"/>
  <c r="H337" i="6"/>
  <c r="H336" i="6"/>
  <c r="H335" i="6"/>
  <c r="H334" i="6"/>
  <c r="H333" i="6"/>
  <c r="H332" i="6"/>
  <c r="H331" i="6"/>
  <c r="H330" i="6"/>
  <c r="H329" i="6"/>
  <c r="H328" i="6"/>
  <c r="H327" i="6"/>
  <c r="H326" i="6"/>
  <c r="H325" i="6"/>
  <c r="H324" i="6"/>
  <c r="H323" i="6"/>
  <c r="H322" i="6"/>
  <c r="H321" i="6"/>
  <c r="H320" i="6"/>
  <c r="H319" i="6"/>
  <c r="H318" i="6"/>
  <c r="H317" i="6"/>
  <c r="H316" i="6"/>
  <c r="H315" i="6"/>
  <c r="H314" i="6"/>
  <c r="H313" i="6"/>
  <c r="H312" i="6"/>
  <c r="H311" i="6"/>
  <c r="H310" i="6"/>
  <c r="H309" i="6"/>
  <c r="H308" i="6"/>
  <c r="H307" i="6"/>
  <c r="H306" i="6"/>
  <c r="H305" i="6"/>
  <c r="H304" i="6"/>
  <c r="H303" i="6"/>
  <c r="H302" i="6"/>
  <c r="H301" i="6"/>
  <c r="H300" i="6"/>
  <c r="H299" i="6"/>
  <c r="H298" i="6"/>
  <c r="H297" i="6"/>
  <c r="H296" i="6"/>
  <c r="H295" i="6"/>
  <c r="H294" i="6"/>
  <c r="H293" i="6"/>
  <c r="H292" i="6"/>
  <c r="H291" i="6"/>
  <c r="H290" i="6"/>
  <c r="H289" i="6"/>
  <c r="H288" i="6"/>
  <c r="H287" i="6"/>
  <c r="H286" i="6"/>
  <c r="H285" i="6"/>
  <c r="H284" i="6"/>
  <c r="H283" i="6"/>
  <c r="H282" i="6"/>
  <c r="H281" i="6"/>
  <c r="H280" i="6"/>
  <c r="H279" i="6"/>
  <c r="H278" i="6"/>
  <c r="H277" i="6"/>
  <c r="H276" i="6"/>
  <c r="H275" i="6"/>
  <c r="H274" i="6"/>
  <c r="H273" i="6"/>
  <c r="H272" i="6"/>
  <c r="H271" i="6"/>
  <c r="H270" i="6"/>
  <c r="H269" i="6"/>
  <c r="H268" i="6"/>
  <c r="H267" i="6"/>
  <c r="H266" i="6"/>
  <c r="H265" i="6"/>
  <c r="H264" i="6"/>
  <c r="H263" i="6"/>
  <c r="H262" i="6"/>
  <c r="H261" i="6"/>
  <c r="H260" i="6"/>
  <c r="H259" i="6"/>
  <c r="H258" i="6"/>
  <c r="H257" i="6"/>
  <c r="H256" i="6"/>
  <c r="H255" i="6"/>
  <c r="H254" i="6"/>
  <c r="H253" i="6"/>
  <c r="H252" i="6"/>
  <c r="H251" i="6"/>
  <c r="H250" i="6"/>
  <c r="H249" i="6"/>
  <c r="H248" i="6"/>
  <c r="H247" i="6"/>
  <c r="H246" i="6"/>
  <c r="H245" i="6"/>
  <c r="H244" i="6"/>
  <c r="H243" i="6"/>
  <c r="H242" i="6"/>
  <c r="H241" i="6"/>
  <c r="H240" i="6"/>
  <c r="H239" i="6"/>
  <c r="H238" i="6"/>
  <c r="H237" i="6"/>
  <c r="H236" i="6"/>
  <c r="H235" i="6"/>
  <c r="H234" i="6"/>
  <c r="H233" i="6"/>
  <c r="H232" i="6"/>
  <c r="H231" i="6"/>
  <c r="H230" i="6"/>
  <c r="H229" i="6"/>
  <c r="H228" i="6"/>
  <c r="H227" i="6"/>
  <c r="H226" i="6"/>
  <c r="H225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1" i="6"/>
  <c r="H209" i="6"/>
  <c r="H208" i="6"/>
  <c r="H207" i="6"/>
  <c r="H206" i="6"/>
  <c r="H205" i="6"/>
  <c r="H204" i="6"/>
  <c r="H203" i="6"/>
  <c r="H202" i="6"/>
  <c r="H201" i="6"/>
  <c r="H200" i="6"/>
  <c r="H199" i="6"/>
  <c r="H198" i="6"/>
  <c r="H197" i="6"/>
  <c r="H196" i="6"/>
  <c r="H195" i="6"/>
  <c r="H194" i="6"/>
  <c r="H193" i="6"/>
  <c r="H190" i="6"/>
  <c r="H189" i="6"/>
  <c r="H188" i="6"/>
  <c r="H187" i="6"/>
  <c r="H186" i="6"/>
  <c r="H185" i="6"/>
  <c r="H184" i="6"/>
  <c r="H183" i="6"/>
  <c r="H182" i="6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536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124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4" i="6"/>
  <c r="H73" i="6"/>
  <c r="H72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8" i="6"/>
  <c r="H47" i="6"/>
  <c r="H46" i="6"/>
  <c r="H45" i="6"/>
  <c r="H44" i="6"/>
  <c r="H43" i="6"/>
  <c r="H42" i="6"/>
  <c r="H41" i="6"/>
  <c r="H40" i="6"/>
  <c r="H38" i="6"/>
  <c r="H37" i="6"/>
  <c r="H36" i="6"/>
  <c r="H35" i="6"/>
  <c r="H34" i="6"/>
  <c r="H33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7" i="6"/>
  <c r="H16" i="6"/>
  <c r="H15" i="6"/>
  <c r="H14" i="6"/>
  <c r="H13" i="6"/>
  <c r="H12" i="6"/>
  <c r="H11" i="6"/>
  <c r="H9" i="6"/>
  <c r="H8" i="6"/>
  <c r="H7" i="6"/>
  <c r="H6" i="6"/>
  <c r="H75" i="7" l="1"/>
  <c r="H40" i="7"/>
  <c r="H25" i="7"/>
  <c r="H46" i="7"/>
  <c r="H118" i="7"/>
  <c r="CB52" i="2"/>
  <c r="H226" i="7"/>
  <c r="H388" i="7"/>
  <c r="H10" i="7"/>
  <c r="H70" i="7"/>
  <c r="H160" i="7"/>
  <c r="H206" i="7"/>
  <c r="H312" i="7"/>
  <c r="H179" i="7"/>
  <c r="H931" i="7"/>
  <c r="H94" i="7"/>
  <c r="H695" i="7"/>
  <c r="H134" i="7"/>
  <c r="H244" i="7"/>
  <c r="H284" i="7"/>
  <c r="H698" i="7"/>
  <c r="H762" i="7"/>
  <c r="H826" i="7"/>
  <c r="H890" i="7"/>
  <c r="H808" i="7"/>
  <c r="H986" i="7"/>
  <c r="H55" i="7"/>
  <c r="H59" i="7"/>
  <c r="H63" i="7"/>
  <c r="H67" i="7"/>
  <c r="H71" i="7"/>
  <c r="H79" i="7"/>
  <c r="H83" i="7"/>
  <c r="H87" i="7"/>
  <c r="H91" i="7"/>
  <c r="H135" i="7"/>
  <c r="H137" i="7"/>
  <c r="H139" i="7"/>
  <c r="H141" i="7"/>
  <c r="H143" i="7"/>
  <c r="H145" i="7"/>
  <c r="H147" i="7"/>
  <c r="H149" i="7"/>
  <c r="H151" i="7"/>
  <c r="H153" i="7"/>
  <c r="H155" i="7"/>
  <c r="H157" i="7"/>
  <c r="H159" i="7"/>
  <c r="H181" i="7"/>
  <c r="H183" i="7"/>
  <c r="H185" i="7"/>
  <c r="H187" i="7"/>
  <c r="H189" i="7"/>
  <c r="H191" i="7"/>
  <c r="H193" i="7"/>
  <c r="H195" i="7"/>
  <c r="H197" i="7"/>
  <c r="H199" i="7"/>
  <c r="H201" i="7"/>
  <c r="H203" i="7"/>
  <c r="H205" i="7"/>
  <c r="H207" i="7"/>
  <c r="H209" i="7"/>
  <c r="H211" i="7"/>
  <c r="H213" i="7"/>
  <c r="H215" i="7"/>
  <c r="H217" i="7"/>
  <c r="H219" i="7"/>
  <c r="H221" i="7"/>
  <c r="H223" i="7"/>
  <c r="H225" i="7"/>
  <c r="H263" i="7"/>
  <c r="H265" i="7"/>
  <c r="H267" i="7"/>
  <c r="H269" i="7"/>
  <c r="H271" i="7"/>
  <c r="H273" i="7"/>
  <c r="H275" i="7"/>
  <c r="H277" i="7"/>
  <c r="H279" i="7"/>
  <c r="H281" i="7"/>
  <c r="H283" i="7"/>
  <c r="H285" i="7"/>
  <c r="H287" i="7"/>
  <c r="H289" i="7"/>
  <c r="H291" i="7"/>
  <c r="H295" i="7"/>
  <c r="H299" i="7"/>
  <c r="H303" i="7"/>
  <c r="H307" i="7"/>
  <c r="H311" i="7"/>
  <c r="H355" i="7"/>
  <c r="H389" i="7"/>
  <c r="H395" i="7"/>
  <c r="H397" i="7"/>
  <c r="H403" i="7"/>
  <c r="H405" i="7"/>
  <c r="H411" i="7"/>
  <c r="H413" i="7"/>
  <c r="H419" i="7"/>
  <c r="H427" i="7"/>
  <c r="H429" i="7"/>
  <c r="H435" i="7"/>
  <c r="H437" i="7"/>
  <c r="H443" i="7"/>
  <c r="H445" i="7"/>
  <c r="H451" i="7"/>
  <c r="H453" i="7"/>
  <c r="H459" i="7"/>
  <c r="H461" i="7"/>
  <c r="H467" i="7"/>
  <c r="H469" i="7"/>
  <c r="H475" i="7"/>
  <c r="H477" i="7"/>
  <c r="H483" i="7"/>
  <c r="H485" i="7"/>
  <c r="H491" i="7"/>
  <c r="H493" i="7"/>
  <c r="H499" i="7"/>
  <c r="H501" i="7"/>
  <c r="H503" i="7"/>
  <c r="H505" i="7"/>
  <c r="H507" i="7"/>
  <c r="H509" i="7"/>
  <c r="H511" i="7"/>
  <c r="H513" i="7"/>
  <c r="H515" i="7"/>
  <c r="H517" i="7"/>
  <c r="H519" i="7"/>
  <c r="H52" i="7"/>
  <c r="H122" i="7"/>
  <c r="H262" i="7"/>
  <c r="H434" i="7"/>
  <c r="H506" i="7"/>
  <c r="H626" i="7"/>
  <c r="H11" i="7"/>
  <c r="H172" i="7"/>
  <c r="H521" i="7"/>
  <c r="H523" i="7"/>
  <c r="H525" i="7"/>
  <c r="H527" i="7"/>
  <c r="H529" i="7"/>
  <c r="H531" i="7"/>
  <c r="H533" i="7"/>
  <c r="H535" i="7"/>
  <c r="H537" i="7"/>
  <c r="H619" i="7"/>
  <c r="H699" i="7"/>
  <c r="H701" i="7"/>
  <c r="H703" i="7"/>
  <c r="H707" i="7"/>
  <c r="H709" i="7"/>
  <c r="H711" i="7"/>
  <c r="H715" i="7"/>
  <c r="H717" i="7"/>
  <c r="H719" i="7"/>
  <c r="H723" i="7"/>
  <c r="H725" i="7"/>
  <c r="H727" i="7"/>
  <c r="H731" i="7"/>
  <c r="H733" i="7"/>
  <c r="H735" i="7"/>
  <c r="H739" i="7"/>
  <c r="H741" i="7"/>
  <c r="H743" i="7"/>
  <c r="H747" i="7"/>
  <c r="H811" i="7"/>
  <c r="H813" i="7"/>
  <c r="H815" i="7"/>
  <c r="H819" i="7"/>
  <c r="H821" i="7"/>
  <c r="H823" i="7"/>
  <c r="H827" i="7"/>
  <c r="H829" i="7"/>
  <c r="H831" i="7"/>
  <c r="H835" i="7"/>
  <c r="H837" i="7"/>
  <c r="H839" i="7"/>
  <c r="H843" i="7"/>
  <c r="H845" i="7"/>
  <c r="H847" i="7"/>
  <c r="H851" i="7"/>
  <c r="H853" i="7"/>
  <c r="H855" i="7"/>
  <c r="H859" i="7"/>
  <c r="H861" i="7"/>
  <c r="H863" i="7"/>
  <c r="H867" i="7"/>
  <c r="H869" i="7"/>
  <c r="H871" i="7"/>
  <c r="H875" i="7"/>
  <c r="H877" i="7"/>
  <c r="H879" i="7"/>
  <c r="H883" i="7"/>
  <c r="H933" i="7"/>
  <c r="H935" i="7"/>
  <c r="H939" i="7"/>
  <c r="H941" i="7"/>
  <c r="H943" i="7"/>
  <c r="H947" i="7"/>
  <c r="H949" i="7"/>
  <c r="H951" i="7"/>
  <c r="H955" i="7"/>
  <c r="H957" i="7"/>
  <c r="H959" i="7"/>
  <c r="H963" i="7"/>
  <c r="H965" i="7"/>
  <c r="H967" i="7"/>
  <c r="H971" i="7"/>
  <c r="H973" i="7"/>
  <c r="H975" i="7"/>
  <c r="H979" i="7"/>
  <c r="H981" i="7"/>
  <c r="H983" i="7"/>
  <c r="H987" i="7"/>
  <c r="H989" i="7"/>
  <c r="H991" i="7"/>
  <c r="H995" i="7"/>
  <c r="H997" i="7"/>
  <c r="H999" i="7"/>
  <c r="H1003" i="7"/>
  <c r="H1005" i="7"/>
  <c r="H17" i="7"/>
  <c r="H23" i="7"/>
  <c r="H31" i="7"/>
  <c r="H43" i="7"/>
  <c r="H99" i="7"/>
  <c r="H111" i="7"/>
  <c r="H117" i="7"/>
  <c r="H123" i="7"/>
  <c r="H129" i="7"/>
  <c r="H165" i="7"/>
  <c r="H171" i="7"/>
  <c r="H229" i="7"/>
  <c r="H235" i="7"/>
  <c r="H241" i="7"/>
  <c r="H245" i="7"/>
  <c r="H253" i="7"/>
  <c r="H259" i="7"/>
  <c r="H319" i="7"/>
  <c r="H325" i="7"/>
  <c r="H333" i="7"/>
  <c r="H349" i="7"/>
  <c r="H373" i="7"/>
  <c r="H379" i="7"/>
  <c r="H539" i="7"/>
  <c r="H545" i="7"/>
  <c r="H551" i="7"/>
  <c r="H555" i="7"/>
  <c r="H561" i="7"/>
  <c r="H567" i="7"/>
  <c r="H573" i="7"/>
  <c r="H581" i="7"/>
  <c r="H587" i="7"/>
  <c r="H593" i="7"/>
  <c r="H599" i="7"/>
  <c r="H605" i="7"/>
  <c r="H611" i="7"/>
  <c r="H617" i="7"/>
  <c r="H623" i="7"/>
  <c r="H629" i="7"/>
  <c r="H635" i="7"/>
  <c r="H641" i="7"/>
  <c r="H645" i="7"/>
  <c r="H653" i="7"/>
  <c r="H659" i="7"/>
  <c r="H663" i="7"/>
  <c r="H669" i="7"/>
  <c r="H675" i="7"/>
  <c r="H687" i="7"/>
  <c r="H693" i="7"/>
  <c r="H749" i="7"/>
  <c r="H755" i="7"/>
  <c r="H767" i="7"/>
  <c r="H771" i="7"/>
  <c r="H783" i="7"/>
  <c r="H789" i="7"/>
  <c r="H797" i="7"/>
  <c r="H803" i="7"/>
  <c r="H895" i="7"/>
  <c r="H901" i="7"/>
  <c r="H907" i="7"/>
  <c r="H919" i="7"/>
  <c r="H925" i="7"/>
  <c r="H550" i="7"/>
  <c r="H562" i="7"/>
  <c r="H9" i="7"/>
  <c r="H8" i="7"/>
  <c r="H15" i="7"/>
  <c r="H27" i="7"/>
  <c r="H39" i="7"/>
  <c r="H47" i="7"/>
  <c r="H95" i="7"/>
  <c r="H107" i="7"/>
  <c r="H115" i="7"/>
  <c r="H121" i="7"/>
  <c r="H127" i="7"/>
  <c r="H133" i="7"/>
  <c r="H161" i="7"/>
  <c r="H167" i="7"/>
  <c r="H173" i="7"/>
  <c r="H177" i="7"/>
  <c r="H231" i="7"/>
  <c r="H237" i="7"/>
  <c r="H243" i="7"/>
  <c r="H249" i="7"/>
  <c r="H255" i="7"/>
  <c r="H261" i="7"/>
  <c r="H315" i="7"/>
  <c r="H331" i="7"/>
  <c r="H339" i="7"/>
  <c r="H357" i="7"/>
  <c r="H363" i="7"/>
  <c r="H381" i="7"/>
  <c r="H541" i="7"/>
  <c r="H547" i="7"/>
  <c r="H553" i="7"/>
  <c r="H559" i="7"/>
  <c r="H565" i="7"/>
  <c r="H571" i="7"/>
  <c r="H577" i="7"/>
  <c r="H583" i="7"/>
  <c r="H589" i="7"/>
  <c r="H595" i="7"/>
  <c r="H601" i="7"/>
  <c r="H607" i="7"/>
  <c r="H613" i="7"/>
  <c r="H625" i="7"/>
  <c r="H631" i="7"/>
  <c r="H637" i="7"/>
  <c r="H643" i="7"/>
  <c r="H649" i="7"/>
  <c r="H655" i="7"/>
  <c r="H661" i="7"/>
  <c r="H667" i="7"/>
  <c r="H679" i="7"/>
  <c r="H685" i="7"/>
  <c r="H691" i="7"/>
  <c r="H751" i="7"/>
  <c r="H757" i="7"/>
  <c r="H763" i="7"/>
  <c r="H775" i="7"/>
  <c r="H781" i="7"/>
  <c r="H787" i="7"/>
  <c r="H799" i="7"/>
  <c r="H805" i="7"/>
  <c r="H887" i="7"/>
  <c r="H893" i="7"/>
  <c r="H899" i="7"/>
  <c r="H911" i="7"/>
  <c r="H917" i="7"/>
  <c r="H923" i="7"/>
  <c r="H7" i="7"/>
  <c r="H12" i="7"/>
  <c r="H16" i="7"/>
  <c r="H18" i="7"/>
  <c r="H20" i="7"/>
  <c r="H22" i="7"/>
  <c r="H24" i="7"/>
  <c r="H28" i="7"/>
  <c r="H30" i="7"/>
  <c r="H32" i="7"/>
  <c r="H36" i="7"/>
  <c r="H42" i="7"/>
  <c r="H44" i="7"/>
  <c r="H48" i="7"/>
  <c r="H50" i="7"/>
  <c r="H56" i="7"/>
  <c r="H58" i="7"/>
  <c r="H60" i="7"/>
  <c r="H64" i="7"/>
  <c r="H66" i="7"/>
  <c r="H68" i="7"/>
  <c r="H72" i="7"/>
  <c r="H74" i="7"/>
  <c r="H76" i="7"/>
  <c r="H80" i="7"/>
  <c r="H82" i="7"/>
  <c r="H84" i="7"/>
  <c r="H88" i="7"/>
  <c r="H92" i="7"/>
  <c r="H96" i="7"/>
  <c r="H100" i="7"/>
  <c r="H102" i="7"/>
  <c r="H104" i="7"/>
  <c r="H108" i="7"/>
  <c r="H110" i="7"/>
  <c r="H112" i="7"/>
  <c r="H114" i="7"/>
  <c r="H116" i="7"/>
  <c r="H120" i="7"/>
  <c r="H124" i="7"/>
  <c r="H126" i="7"/>
  <c r="H128" i="7"/>
  <c r="H130" i="7"/>
  <c r="H132" i="7"/>
  <c r="H138" i="7"/>
  <c r="H140" i="7"/>
  <c r="H142" i="7"/>
  <c r="H144" i="7"/>
  <c r="H146" i="7"/>
  <c r="H148" i="7"/>
  <c r="H150" i="7"/>
  <c r="H154" i="7"/>
  <c r="H156" i="7"/>
  <c r="H158" i="7"/>
  <c r="H162" i="7"/>
  <c r="H164" i="7"/>
  <c r="H166" i="7"/>
  <c r="H168" i="7"/>
  <c r="H170" i="7"/>
  <c r="H174" i="7"/>
  <c r="H176" i="7"/>
  <c r="H178" i="7"/>
  <c r="H180" i="7"/>
  <c r="H182" i="7"/>
  <c r="H186" i="7"/>
  <c r="H188" i="7"/>
  <c r="H190" i="7"/>
  <c r="H194" i="7"/>
  <c r="H196" i="7"/>
  <c r="H198" i="7"/>
  <c r="H200" i="7"/>
  <c r="H202" i="7"/>
  <c r="H204" i="7"/>
  <c r="H210" i="7"/>
  <c r="H212" i="7"/>
  <c r="H214" i="7"/>
  <c r="H216" i="7"/>
  <c r="H218" i="7"/>
  <c r="H220" i="7"/>
  <c r="H222" i="7"/>
  <c r="H224" i="7"/>
  <c r="H228" i="7"/>
  <c r="H230" i="7"/>
  <c r="H234" i="7"/>
  <c r="H236" i="7"/>
  <c r="H238" i="7"/>
  <c r="H242" i="7"/>
  <c r="H246" i="7"/>
  <c r="H248" i="7"/>
  <c r="H250" i="7"/>
  <c r="H252" i="7"/>
  <c r="H254" i="7"/>
  <c r="H258" i="7"/>
  <c r="H260" i="7"/>
  <c r="H266" i="7"/>
  <c r="H268" i="7"/>
  <c r="H270" i="7"/>
  <c r="H272" i="7"/>
  <c r="H274" i="7"/>
  <c r="H276" i="7"/>
  <c r="H278" i="7"/>
  <c r="H282" i="7"/>
  <c r="H286" i="7"/>
  <c r="H288" i="7"/>
  <c r="H290" i="7"/>
  <c r="H292" i="7"/>
  <c r="H294" i="7"/>
  <c r="H296" i="7"/>
  <c r="H298" i="7"/>
  <c r="H300" i="7"/>
  <c r="H302" i="7"/>
  <c r="H304" i="7"/>
  <c r="H306" i="7"/>
  <c r="H308" i="7"/>
  <c r="H310" i="7"/>
  <c r="H314" i="7"/>
  <c r="H316" i="7"/>
  <c r="H318" i="7"/>
  <c r="H320" i="7"/>
  <c r="H322" i="7"/>
  <c r="H324" i="7"/>
  <c r="H328" i="7"/>
  <c r="H330" i="7"/>
  <c r="H332" i="7"/>
  <c r="H334" i="7"/>
  <c r="H336" i="7"/>
  <c r="H338" i="7"/>
  <c r="H340" i="7"/>
  <c r="H344" i="7"/>
  <c r="H346" i="7"/>
  <c r="H348" i="7"/>
  <c r="H350" i="7"/>
  <c r="H352" i="7"/>
  <c r="H354" i="7"/>
  <c r="H356" i="7"/>
  <c r="H360" i="7"/>
  <c r="H362" i="7"/>
  <c r="H364" i="7"/>
  <c r="H366" i="7"/>
  <c r="H370" i="7"/>
  <c r="H372" i="7"/>
  <c r="H376" i="7"/>
  <c r="H378" i="7"/>
  <c r="H380" i="7"/>
  <c r="H382" i="7"/>
  <c r="H13" i="7"/>
  <c r="H19" i="7"/>
  <c r="H35" i="7"/>
  <c r="H51" i="7"/>
  <c r="H103" i="7"/>
  <c r="H119" i="7"/>
  <c r="H125" i="7"/>
  <c r="H131" i="7"/>
  <c r="H163" i="7"/>
  <c r="H169" i="7"/>
  <c r="H175" i="7"/>
  <c r="H227" i="7"/>
  <c r="H233" i="7"/>
  <c r="H239" i="7"/>
  <c r="H247" i="7"/>
  <c r="H251" i="7"/>
  <c r="H257" i="7"/>
  <c r="H323" i="7"/>
  <c r="H341" i="7"/>
  <c r="H347" i="7"/>
  <c r="H365" i="7"/>
  <c r="H371" i="7"/>
  <c r="H387" i="7"/>
  <c r="H543" i="7"/>
  <c r="H549" i="7"/>
  <c r="H557" i="7"/>
  <c r="H563" i="7"/>
  <c r="H569" i="7"/>
  <c r="H575" i="7"/>
  <c r="H579" i="7"/>
  <c r="H585" i="7"/>
  <c r="H591" i="7"/>
  <c r="H597" i="7"/>
  <c r="H603" i="7"/>
  <c r="H609" i="7"/>
  <c r="H615" i="7"/>
  <c r="H621" i="7"/>
  <c r="H627" i="7"/>
  <c r="H633" i="7"/>
  <c r="H639" i="7"/>
  <c r="H647" i="7"/>
  <c r="H651" i="7"/>
  <c r="H657" i="7"/>
  <c r="H665" i="7"/>
  <c r="H671" i="7"/>
  <c r="H677" i="7"/>
  <c r="H683" i="7"/>
  <c r="H759" i="7"/>
  <c r="H765" i="7"/>
  <c r="H773" i="7"/>
  <c r="H779" i="7"/>
  <c r="H791" i="7"/>
  <c r="H795" i="7"/>
  <c r="H807" i="7"/>
  <c r="H885" i="7"/>
  <c r="H891" i="7"/>
  <c r="H903" i="7"/>
  <c r="H909" i="7"/>
  <c r="H915" i="7"/>
  <c r="H927" i="7"/>
  <c r="H26" i="7"/>
  <c r="H384" i="7"/>
  <c r="H386" i="7"/>
  <c r="H392" i="7"/>
  <c r="H394" i="7"/>
  <c r="H396" i="7"/>
  <c r="H398" i="7"/>
  <c r="H400" i="7"/>
  <c r="H402" i="7"/>
  <c r="H404" i="7"/>
  <c r="H408" i="7"/>
  <c r="H410" i="7"/>
  <c r="H412" i="7"/>
  <c r="H414" i="7"/>
  <c r="H416" i="7"/>
  <c r="H418" i="7"/>
  <c r="H420" i="7"/>
  <c r="H424" i="7"/>
  <c r="H426" i="7"/>
  <c r="H428" i="7"/>
  <c r="H430" i="7"/>
  <c r="H436" i="7"/>
  <c r="H440" i="7"/>
  <c r="H442" i="7"/>
  <c r="H444" i="7"/>
  <c r="H446" i="7"/>
  <c r="H448" i="7"/>
  <c r="H450" i="7"/>
  <c r="H452" i="7"/>
  <c r="H456" i="7"/>
  <c r="H458" i="7"/>
  <c r="H460" i="7"/>
  <c r="H462" i="7"/>
  <c r="H464" i="7"/>
  <c r="H466" i="7"/>
  <c r="H468" i="7"/>
  <c r="H472" i="7"/>
  <c r="H474" i="7"/>
  <c r="H476" i="7"/>
  <c r="H478" i="7"/>
  <c r="H480" i="7"/>
  <c r="H482" i="7"/>
  <c r="H484" i="7"/>
  <c r="H488" i="7"/>
  <c r="H490" i="7"/>
  <c r="H492" i="7"/>
  <c r="H494" i="7"/>
  <c r="H496" i="7"/>
  <c r="H498" i="7"/>
  <c r="H500" i="7"/>
  <c r="H502" i="7"/>
  <c r="H504" i="7"/>
  <c r="H508" i="7"/>
  <c r="H510" i="7"/>
  <c r="H512" i="7"/>
  <c r="H516" i="7"/>
  <c r="H518" i="7"/>
  <c r="H520" i="7"/>
  <c r="H524" i="7"/>
  <c r="H528" i="7"/>
  <c r="H532" i="7"/>
  <c r="H536" i="7"/>
  <c r="H540" i="7"/>
  <c r="H544" i="7"/>
  <c r="H548" i="7"/>
  <c r="H552" i="7"/>
  <c r="H556" i="7"/>
  <c r="H560" i="7"/>
  <c r="H564" i="7"/>
  <c r="H568" i="7"/>
  <c r="H572" i="7"/>
  <c r="H576" i="7"/>
  <c r="H580" i="7"/>
  <c r="H584" i="7"/>
  <c r="H588" i="7"/>
  <c r="H592" i="7"/>
  <c r="H596" i="7"/>
  <c r="H600" i="7"/>
  <c r="H604" i="7"/>
  <c r="H608" i="7"/>
  <c r="H612" i="7"/>
  <c r="H616" i="7"/>
  <c r="H620" i="7"/>
  <c r="H624" i="7"/>
  <c r="H628" i="7"/>
  <c r="H632" i="7"/>
  <c r="H636" i="7"/>
  <c r="H640" i="7"/>
  <c r="H644" i="7"/>
  <c r="H648" i="7"/>
  <c r="H652" i="7"/>
  <c r="H656" i="7"/>
  <c r="H660" i="7"/>
  <c r="H664" i="7"/>
  <c r="H668" i="7"/>
  <c r="H670" i="7"/>
  <c r="H674" i="7"/>
  <c r="H676" i="7"/>
  <c r="H678" i="7"/>
  <c r="H682" i="7"/>
  <c r="H684" i="7"/>
  <c r="H686" i="7"/>
  <c r="H688" i="7"/>
  <c r="H690" i="7"/>
  <c r="H692" i="7"/>
  <c r="H694" i="7"/>
  <c r="H696" i="7"/>
  <c r="H700" i="7"/>
  <c r="H702" i="7"/>
  <c r="H704" i="7"/>
  <c r="H706" i="7"/>
  <c r="H708" i="7"/>
  <c r="H710" i="7"/>
  <c r="H712" i="7"/>
  <c r="H714" i="7"/>
  <c r="H716" i="7"/>
  <c r="H718" i="7"/>
  <c r="H720" i="7"/>
  <c r="H722" i="7"/>
  <c r="H724" i="7"/>
  <c r="H726" i="7"/>
  <c r="H728" i="7"/>
  <c r="H730" i="7"/>
  <c r="H732" i="7"/>
  <c r="H734" i="7"/>
  <c r="H736" i="7"/>
  <c r="H738" i="7"/>
  <c r="H740" i="7"/>
  <c r="H742" i="7"/>
  <c r="H744" i="7"/>
  <c r="H746" i="7"/>
  <c r="H748" i="7"/>
  <c r="H750" i="7"/>
  <c r="H752" i="7"/>
  <c r="H754" i="7"/>
  <c r="H756" i="7"/>
  <c r="H758" i="7"/>
  <c r="H760" i="7"/>
  <c r="H764" i="7"/>
  <c r="H766" i="7"/>
  <c r="H768" i="7"/>
  <c r="H770" i="7"/>
  <c r="H772" i="7"/>
  <c r="H774" i="7"/>
  <c r="H776" i="7"/>
  <c r="H778" i="7"/>
  <c r="H780" i="7"/>
  <c r="H782" i="7"/>
  <c r="H784" i="7"/>
  <c r="H786" i="7"/>
  <c r="H788" i="7"/>
  <c r="H790" i="7"/>
  <c r="H792" i="7"/>
  <c r="H794" i="7"/>
  <c r="H796" i="7"/>
  <c r="H798" i="7"/>
  <c r="H800" i="7"/>
  <c r="H802" i="7"/>
  <c r="H804" i="7"/>
  <c r="H806" i="7"/>
  <c r="H810" i="7"/>
  <c r="H812" i="7"/>
  <c r="H814" i="7"/>
  <c r="H816" i="7"/>
  <c r="H818" i="7"/>
  <c r="H820" i="7"/>
  <c r="H822" i="7"/>
  <c r="H824" i="7"/>
  <c r="H828" i="7"/>
  <c r="H830" i="7"/>
  <c r="H832" i="7"/>
  <c r="H834" i="7"/>
  <c r="H836" i="7"/>
  <c r="H838" i="7"/>
  <c r="H840" i="7"/>
  <c r="H842" i="7"/>
  <c r="H844" i="7"/>
  <c r="H846" i="7"/>
  <c r="H848" i="7"/>
  <c r="H850" i="7"/>
  <c r="H852" i="7"/>
  <c r="H854" i="7"/>
  <c r="H856" i="7"/>
  <c r="H858" i="7"/>
  <c r="H860" i="7"/>
  <c r="H862" i="7"/>
  <c r="H864" i="7"/>
  <c r="H866" i="7"/>
  <c r="H868" i="7"/>
  <c r="H870" i="7"/>
  <c r="H872" i="7"/>
  <c r="H874" i="7"/>
  <c r="H876" i="7"/>
  <c r="H878" i="7"/>
  <c r="H880" i="7"/>
  <c r="H882" i="7"/>
  <c r="H884" i="7"/>
  <c r="H886" i="7"/>
  <c r="H888" i="7"/>
  <c r="H892" i="7"/>
  <c r="H894" i="7"/>
  <c r="H896" i="7"/>
  <c r="H898" i="7"/>
  <c r="H900" i="7"/>
  <c r="H902" i="7"/>
  <c r="H904" i="7"/>
  <c r="H906" i="7"/>
  <c r="H908" i="7"/>
  <c r="H910" i="7"/>
  <c r="H912" i="7"/>
  <c r="H914" i="7"/>
  <c r="H916" i="7"/>
  <c r="H918" i="7"/>
  <c r="H920" i="7"/>
  <c r="H922" i="7"/>
  <c r="H924" i="7"/>
  <c r="H926" i="7"/>
  <c r="H928" i="7"/>
  <c r="H930" i="7"/>
  <c r="H932" i="7"/>
  <c r="H934" i="7"/>
  <c r="H936" i="7"/>
  <c r="H938" i="7"/>
  <c r="H940" i="7"/>
  <c r="H942" i="7"/>
  <c r="H944" i="7"/>
  <c r="H946" i="7"/>
  <c r="H948" i="7"/>
  <c r="H950" i="7"/>
  <c r="H952" i="7"/>
  <c r="H954" i="7"/>
  <c r="H956" i="7"/>
  <c r="H958" i="7"/>
  <c r="H960" i="7"/>
  <c r="H962" i="7"/>
  <c r="H964" i="7"/>
  <c r="H966" i="7"/>
  <c r="H968" i="7"/>
  <c r="H970" i="7"/>
  <c r="H972" i="7"/>
  <c r="H974" i="7"/>
  <c r="H976" i="7"/>
  <c r="H978" i="7"/>
  <c r="H980" i="7"/>
  <c r="H982" i="7"/>
  <c r="H984" i="7"/>
  <c r="H988" i="7"/>
  <c r="H990" i="7"/>
  <c r="H992" i="7"/>
  <c r="H994" i="7"/>
  <c r="H996" i="7"/>
  <c r="H998" i="7"/>
  <c r="H1000" i="7"/>
  <c r="H1002" i="7"/>
  <c r="H1004" i="7"/>
  <c r="H1006" i="7"/>
  <c r="H69" i="7"/>
  <c r="H297" i="7"/>
  <c r="H377" i="7"/>
  <c r="H441" i="7"/>
  <c r="H41" i="7"/>
  <c r="H49" i="7"/>
  <c r="H109" i="7"/>
  <c r="H317" i="7"/>
  <c r="H401" i="7"/>
  <c r="H305" i="7"/>
  <c r="H425" i="7"/>
  <c r="H457" i="7"/>
  <c r="H497" i="7"/>
  <c r="H21" i="7"/>
  <c r="H57" i="7"/>
  <c r="H81" i="7"/>
  <c r="H309" i="7"/>
  <c r="H345" i="7"/>
  <c r="H421" i="7"/>
  <c r="H97" i="7"/>
  <c r="H465" i="7"/>
  <c r="H29" i="7"/>
  <c r="H61" i="7"/>
  <c r="H85" i="7"/>
  <c r="H105" i="7"/>
  <c r="H393" i="7"/>
  <c r="H672" i="7"/>
  <c r="H514" i="7"/>
  <c r="H38" i="7"/>
  <c r="H614" i="7"/>
  <c r="H192" i="7"/>
  <c r="H358" i="7"/>
  <c r="H14" i="7"/>
  <c r="H136" i="7"/>
  <c r="H208" i="7"/>
  <c r="H264" i="7"/>
  <c r="H33" i="7"/>
  <c r="H65" i="7"/>
  <c r="H73" i="7"/>
  <c r="H89" i="7"/>
  <c r="H101" i="7"/>
  <c r="H433" i="7"/>
  <c r="H449" i="7"/>
  <c r="H481" i="7"/>
  <c r="H37" i="7"/>
  <c r="H45" i="7"/>
  <c r="H53" i="7"/>
  <c r="H77" i="7"/>
  <c r="H93" i="7"/>
  <c r="H113" i="7"/>
  <c r="H293" i="7"/>
  <c r="H313" i="7"/>
  <c r="H329" i="7"/>
  <c r="H337" i="7"/>
  <c r="H417" i="7"/>
  <c r="H489" i="7"/>
  <c r="H301" i="7"/>
  <c r="H321" i="7"/>
  <c r="H353" i="7"/>
  <c r="H361" i="7"/>
  <c r="H369" i="7"/>
  <c r="H385" i="7"/>
  <c r="H409" i="7"/>
  <c r="H473" i="7"/>
  <c r="H34" i="7"/>
  <c r="H54" i="7"/>
  <c r="H62" i="7"/>
  <c r="H78" i="7"/>
  <c r="H86" i="7"/>
  <c r="H256" i="7"/>
  <c r="H530" i="7"/>
  <c r="H582" i="7"/>
  <c r="H594" i="7"/>
  <c r="H646" i="7"/>
  <c r="H658" i="7"/>
  <c r="H98" i="7"/>
  <c r="H106" i="7"/>
  <c r="H184" i="7"/>
  <c r="H240" i="7"/>
  <c r="H342" i="7"/>
  <c r="H454" i="7"/>
  <c r="H534" i="7"/>
  <c r="H546" i="7"/>
  <c r="H566" i="7"/>
  <c r="H578" i="7"/>
  <c r="H598" i="7"/>
  <c r="H610" i="7"/>
  <c r="H630" i="7"/>
  <c r="H642" i="7"/>
  <c r="H662" i="7"/>
  <c r="H90" i="7"/>
  <c r="H152" i="7"/>
  <c r="H232" i="7"/>
  <c r="H280" i="7"/>
  <c r="H326" i="7"/>
  <c r="H368" i="7"/>
  <c r="H390" i="7"/>
  <c r="H406" i="7"/>
  <c r="H438" i="7"/>
  <c r="H432" i="7"/>
  <c r="H486" i="7"/>
  <c r="H526" i="7"/>
  <c r="H542" i="7"/>
  <c r="H558" i="7"/>
  <c r="H574" i="7"/>
  <c r="H590" i="7"/>
  <c r="H606" i="7"/>
  <c r="H622" i="7"/>
  <c r="H638" i="7"/>
  <c r="H654" i="7"/>
  <c r="H680" i="7"/>
  <c r="H374" i="7"/>
  <c r="H422" i="7"/>
  <c r="H470" i="7"/>
  <c r="H522" i="7"/>
  <c r="H538" i="7"/>
  <c r="H554" i="7"/>
  <c r="H570" i="7"/>
  <c r="H586" i="7"/>
  <c r="H602" i="7"/>
  <c r="H618" i="7"/>
  <c r="H634" i="7"/>
  <c r="H650" i="7"/>
  <c r="H666" i="7"/>
  <c r="CF21" i="2"/>
  <c r="CF36" i="2"/>
  <c r="CF41" i="2"/>
  <c r="CF23" i="2"/>
  <c r="CF48" i="2"/>
  <c r="CF12" i="2"/>
  <c r="CF17" i="2"/>
  <c r="CF49" i="2"/>
  <c r="CF20" i="2"/>
  <c r="CF39" i="2"/>
  <c r="CF26" i="2"/>
  <c r="CF33" i="2"/>
  <c r="CF42" i="2"/>
  <c r="CF13" i="2"/>
  <c r="CF18" i="2"/>
  <c r="CF15" i="2"/>
  <c r="CF50" i="2"/>
  <c r="CF47" i="2"/>
  <c r="CF34" i="2"/>
  <c r="CF52" i="2"/>
  <c r="CF31" i="2"/>
  <c r="CF14" i="2"/>
  <c r="CF32" i="2"/>
  <c r="CF53" i="2"/>
  <c r="CF27" i="2"/>
  <c r="CF46" i="2"/>
  <c r="CF16" i="2"/>
  <c r="CF38" i="2"/>
  <c r="CF55" i="2"/>
  <c r="CF25" i="2"/>
  <c r="CF43" i="2"/>
  <c r="CF35" i="2"/>
  <c r="CF22" i="2"/>
  <c r="CF40" i="2"/>
  <c r="CF19" i="2"/>
  <c r="CF37" i="2"/>
  <c r="CF54" i="2"/>
  <c r="CF24" i="2"/>
  <c r="CB48" i="2"/>
  <c r="K12" i="9"/>
  <c r="BA11" i="9"/>
  <c r="K11" i="9"/>
  <c r="M12" i="9"/>
  <c r="K13" i="9"/>
  <c r="M13" i="9"/>
  <c r="I1009" i="9"/>
  <c r="J1009" i="9" s="1"/>
  <c r="I1005" i="9"/>
  <c r="J1005" i="9" s="1"/>
  <c r="I1001" i="9"/>
  <c r="J1001" i="9" s="1"/>
  <c r="I997" i="9"/>
  <c r="J997" i="9" s="1"/>
  <c r="L1008" i="9"/>
  <c r="L1004" i="9"/>
  <c r="L1000" i="9"/>
  <c r="L996" i="9"/>
  <c r="M1008" i="9"/>
  <c r="M1004" i="9"/>
  <c r="M1000" i="9"/>
  <c r="M996" i="9"/>
  <c r="L992" i="9"/>
  <c r="L988" i="9"/>
  <c r="L984" i="9"/>
  <c r="L980" i="9"/>
  <c r="L976" i="9"/>
  <c r="L972" i="9"/>
  <c r="L968" i="9"/>
  <c r="K1008" i="9"/>
  <c r="K1004" i="9"/>
  <c r="K1000" i="9"/>
  <c r="K996" i="9"/>
  <c r="K992" i="9"/>
  <c r="K988" i="9"/>
  <c r="K984" i="9"/>
  <c r="K980" i="9"/>
  <c r="K976" i="9"/>
  <c r="I995" i="9"/>
  <c r="J995" i="9" s="1"/>
  <c r="I991" i="9"/>
  <c r="J991" i="9" s="1"/>
  <c r="I987" i="9"/>
  <c r="J987" i="9" s="1"/>
  <c r="I983" i="9"/>
  <c r="J983" i="9" s="1"/>
  <c r="I979" i="9"/>
  <c r="J979" i="9" s="1"/>
  <c r="I975" i="9"/>
  <c r="J975" i="9" s="1"/>
  <c r="I971" i="9"/>
  <c r="J971" i="9" s="1"/>
  <c r="M994" i="9"/>
  <c r="M990" i="9"/>
  <c r="M986" i="9"/>
  <c r="M982" i="9"/>
  <c r="M978" i="9"/>
  <c r="M974" i="9"/>
  <c r="M970" i="9"/>
  <c r="M966" i="9"/>
  <c r="M962" i="9"/>
  <c r="L963" i="9"/>
  <c r="I959" i="9"/>
  <c r="J959" i="9" s="1"/>
  <c r="I955" i="9"/>
  <c r="J955" i="9" s="1"/>
  <c r="I951" i="9"/>
  <c r="J951" i="9" s="1"/>
  <c r="I947" i="9"/>
  <c r="J947" i="9" s="1"/>
  <c r="I943" i="9"/>
  <c r="J943" i="9" s="1"/>
  <c r="I939" i="9"/>
  <c r="J939" i="9" s="1"/>
  <c r="I935" i="9"/>
  <c r="J935" i="9" s="1"/>
  <c r="I931" i="9"/>
  <c r="J931" i="9" s="1"/>
  <c r="I927" i="9"/>
  <c r="J927" i="9" s="1"/>
  <c r="K971" i="9"/>
  <c r="K963" i="9"/>
  <c r="M958" i="9"/>
  <c r="M954" i="9"/>
  <c r="M950" i="9"/>
  <c r="M946" i="9"/>
  <c r="M942" i="9"/>
  <c r="M938" i="9"/>
  <c r="M934" i="9"/>
  <c r="M930" i="9"/>
  <c r="M926" i="9"/>
  <c r="L966" i="9"/>
  <c r="L962" i="9"/>
  <c r="L958" i="9"/>
  <c r="L954" i="9"/>
  <c r="L950" i="9"/>
  <c r="L946" i="9"/>
  <c r="L942" i="9"/>
  <c r="L938" i="9"/>
  <c r="L934" i="9"/>
  <c r="L930" i="9"/>
  <c r="L926" i="9"/>
  <c r="K968" i="9"/>
  <c r="K961" i="9"/>
  <c r="I1008" i="9"/>
  <c r="J1008" i="9" s="1"/>
  <c r="I1004" i="9"/>
  <c r="J1004" i="9" s="1"/>
  <c r="I1000" i="9"/>
  <c r="J1000" i="9" s="1"/>
  <c r="I996" i="9"/>
  <c r="J996" i="9" s="1"/>
  <c r="L1007" i="9"/>
  <c r="L1003" i="9"/>
  <c r="L999" i="9"/>
  <c r="L995" i="9"/>
  <c r="M1007" i="9"/>
  <c r="M1003" i="9"/>
  <c r="M999" i="9"/>
  <c r="M995" i="9"/>
  <c r="L991" i="9"/>
  <c r="L987" i="9"/>
  <c r="L983" i="9"/>
  <c r="L979" i="9"/>
  <c r="L975" i="9"/>
  <c r="L971" i="9"/>
  <c r="L967" i="9"/>
  <c r="K1007" i="9"/>
  <c r="K1003" i="9"/>
  <c r="K999" i="9"/>
  <c r="K995" i="9"/>
  <c r="K991" i="9"/>
  <c r="K987" i="9"/>
  <c r="K983" i="9"/>
  <c r="K979" i="9"/>
  <c r="K975" i="9"/>
  <c r="I994" i="9"/>
  <c r="J994" i="9" s="1"/>
  <c r="I990" i="9"/>
  <c r="J990" i="9" s="1"/>
  <c r="I986" i="9"/>
  <c r="J986" i="9" s="1"/>
  <c r="I982" i="9"/>
  <c r="J982" i="9" s="1"/>
  <c r="I978" i="9"/>
  <c r="J978" i="9" s="1"/>
  <c r="I974" i="9"/>
  <c r="J974" i="9" s="1"/>
  <c r="I970" i="9"/>
  <c r="J970" i="9" s="1"/>
  <c r="M993" i="9"/>
  <c r="M989" i="9"/>
  <c r="M985" i="9"/>
  <c r="M981" i="9"/>
  <c r="M977" i="9"/>
  <c r="M973" i="9"/>
  <c r="M969" i="9"/>
  <c r="M965" i="9"/>
  <c r="I966" i="9"/>
  <c r="J966" i="9" s="1"/>
  <c r="I962" i="9"/>
  <c r="J962" i="9" s="1"/>
  <c r="I958" i="9"/>
  <c r="J958" i="9" s="1"/>
  <c r="I954" i="9"/>
  <c r="J954" i="9" s="1"/>
  <c r="I950" i="9"/>
  <c r="J950" i="9" s="1"/>
  <c r="I946" i="9"/>
  <c r="J946" i="9" s="1"/>
  <c r="I942" i="9"/>
  <c r="J942" i="9" s="1"/>
  <c r="I938" i="9"/>
  <c r="J938" i="9" s="1"/>
  <c r="I934" i="9"/>
  <c r="J934" i="9" s="1"/>
  <c r="I930" i="9"/>
  <c r="J930" i="9" s="1"/>
  <c r="I926" i="9"/>
  <c r="J926" i="9" s="1"/>
  <c r="K969" i="9"/>
  <c r="M961" i="9"/>
  <c r="M957" i="9"/>
  <c r="M953" i="9"/>
  <c r="M949" i="9"/>
  <c r="M945" i="9"/>
  <c r="M941" i="9"/>
  <c r="M937" i="9"/>
  <c r="M933" i="9"/>
  <c r="M929" i="9"/>
  <c r="M925" i="9"/>
  <c r="I965" i="9"/>
  <c r="J965" i="9" s="1"/>
  <c r="L961" i="9"/>
  <c r="L957" i="9"/>
  <c r="L953" i="9"/>
  <c r="L949" i="9"/>
  <c r="L945" i="9"/>
  <c r="L941" i="9"/>
  <c r="L937" i="9"/>
  <c r="L933" i="9"/>
  <c r="L929" i="9"/>
  <c r="L925" i="9"/>
  <c r="K966" i="9"/>
  <c r="K960" i="9"/>
  <c r="K956" i="9"/>
  <c r="K952" i="9"/>
  <c r="K948" i="9"/>
  <c r="K944" i="9"/>
  <c r="K940" i="9"/>
  <c r="I1007" i="9"/>
  <c r="J1007" i="9" s="1"/>
  <c r="I1003" i="9"/>
  <c r="J1003" i="9" s="1"/>
  <c r="I999" i="9"/>
  <c r="J999" i="9" s="1"/>
  <c r="L1010" i="9"/>
  <c r="L1006" i="9"/>
  <c r="L1002" i="9"/>
  <c r="L998" i="9"/>
  <c r="M1010" i="9"/>
  <c r="M1006" i="9"/>
  <c r="M1002" i="9"/>
  <c r="M998" i="9"/>
  <c r="L994" i="9"/>
  <c r="L990" i="9"/>
  <c r="L986" i="9"/>
  <c r="L982" i="9"/>
  <c r="L978" i="9"/>
  <c r="L974" i="9"/>
  <c r="L970" i="9"/>
  <c r="K1010" i="9"/>
  <c r="K1006" i="9"/>
  <c r="K1002" i="9"/>
  <c r="K998" i="9"/>
  <c r="K994" i="9"/>
  <c r="K990" i="9"/>
  <c r="K986" i="9"/>
  <c r="K982" i="9"/>
  <c r="K978" i="9"/>
  <c r="K974" i="9"/>
  <c r="I993" i="9"/>
  <c r="J993" i="9" s="1"/>
  <c r="I989" i="9"/>
  <c r="J989" i="9" s="1"/>
  <c r="I985" i="9"/>
  <c r="J985" i="9" s="1"/>
  <c r="I981" i="9"/>
  <c r="J981" i="9" s="1"/>
  <c r="I977" i="9"/>
  <c r="J977" i="9" s="1"/>
  <c r="I973" i="9"/>
  <c r="J973" i="9" s="1"/>
  <c r="I969" i="9"/>
  <c r="J969" i="9" s="1"/>
  <c r="M992" i="9"/>
  <c r="M988" i="9"/>
  <c r="M984" i="9"/>
  <c r="M980" i="9"/>
  <c r="M976" i="9"/>
  <c r="M972" i="9"/>
  <c r="M968" i="9"/>
  <c r="M964" i="9"/>
  <c r="L965" i="9"/>
  <c r="I961" i="9"/>
  <c r="J961" i="9" s="1"/>
  <c r="I957" i="9"/>
  <c r="J957" i="9" s="1"/>
  <c r="I953" i="9"/>
  <c r="J953" i="9" s="1"/>
  <c r="I949" i="9"/>
  <c r="J949" i="9" s="1"/>
  <c r="I945" i="9"/>
  <c r="J945" i="9" s="1"/>
  <c r="I941" i="9"/>
  <c r="J941" i="9" s="1"/>
  <c r="I937" i="9"/>
  <c r="J937" i="9" s="1"/>
  <c r="I933" i="9"/>
  <c r="J933" i="9" s="1"/>
  <c r="I929" i="9"/>
  <c r="J929" i="9" s="1"/>
  <c r="I925" i="9"/>
  <c r="J925" i="9" s="1"/>
  <c r="K967" i="9"/>
  <c r="M960" i="9"/>
  <c r="M956" i="9"/>
  <c r="M952" i="9"/>
  <c r="M948" i="9"/>
  <c r="M944" i="9"/>
  <c r="M940" i="9"/>
  <c r="M936" i="9"/>
  <c r="M932" i="9"/>
  <c r="M928" i="9"/>
  <c r="M924" i="9"/>
  <c r="L964" i="9"/>
  <c r="L960" i="9"/>
  <c r="L956" i="9"/>
  <c r="L952" i="9"/>
  <c r="L948" i="9"/>
  <c r="L944" i="9"/>
  <c r="L940" i="9"/>
  <c r="L936" i="9"/>
  <c r="L932" i="9"/>
  <c r="L928" i="9"/>
  <c r="K972" i="9"/>
  <c r="K964" i="9"/>
  <c r="I1010" i="9"/>
  <c r="J1010" i="9" s="1"/>
  <c r="I1006" i="9"/>
  <c r="J1006" i="9" s="1"/>
  <c r="I1002" i="9"/>
  <c r="J1002" i="9" s="1"/>
  <c r="I998" i="9"/>
  <c r="J998" i="9" s="1"/>
  <c r="L1009" i="9"/>
  <c r="L1005" i="9"/>
  <c r="L1001" i="9"/>
  <c r="L997" i="9"/>
  <c r="M1009" i="9"/>
  <c r="M1005" i="9"/>
  <c r="M1001" i="9"/>
  <c r="M997" i="9"/>
  <c r="L993" i="9"/>
  <c r="L989" i="9"/>
  <c r="L985" i="9"/>
  <c r="L981" i="9"/>
  <c r="L977" i="9"/>
  <c r="L973" i="9"/>
  <c r="L969" i="9"/>
  <c r="K1009" i="9"/>
  <c r="K1005" i="9"/>
  <c r="K1001" i="9"/>
  <c r="K997" i="9"/>
  <c r="K993" i="9"/>
  <c r="K989" i="9"/>
  <c r="K985" i="9"/>
  <c r="K981" i="9"/>
  <c r="K977" i="9"/>
  <c r="K973" i="9"/>
  <c r="I992" i="9"/>
  <c r="J992" i="9" s="1"/>
  <c r="I988" i="9"/>
  <c r="J988" i="9" s="1"/>
  <c r="I984" i="9"/>
  <c r="J984" i="9" s="1"/>
  <c r="I980" i="9"/>
  <c r="J980" i="9" s="1"/>
  <c r="I976" i="9"/>
  <c r="J976" i="9" s="1"/>
  <c r="I972" i="9"/>
  <c r="J972" i="9" s="1"/>
  <c r="I968" i="9"/>
  <c r="J968" i="9" s="1"/>
  <c r="M991" i="9"/>
  <c r="M987" i="9"/>
  <c r="M983" i="9"/>
  <c r="M979" i="9"/>
  <c r="M975" i="9"/>
  <c r="M971" i="9"/>
  <c r="M967" i="9"/>
  <c r="M963" i="9"/>
  <c r="I964" i="9"/>
  <c r="J964" i="9" s="1"/>
  <c r="I960" i="9"/>
  <c r="J960" i="9" s="1"/>
  <c r="I956" i="9"/>
  <c r="J956" i="9" s="1"/>
  <c r="I952" i="9"/>
  <c r="J952" i="9" s="1"/>
  <c r="I948" i="9"/>
  <c r="J948" i="9" s="1"/>
  <c r="I944" i="9"/>
  <c r="J944" i="9" s="1"/>
  <c r="I940" i="9"/>
  <c r="J940" i="9" s="1"/>
  <c r="I936" i="9"/>
  <c r="J936" i="9" s="1"/>
  <c r="I932" i="9"/>
  <c r="J932" i="9" s="1"/>
  <c r="I928" i="9"/>
  <c r="J928" i="9" s="1"/>
  <c r="I924" i="9"/>
  <c r="J924" i="9" s="1"/>
  <c r="K965" i="9"/>
  <c r="M959" i="9"/>
  <c r="M955" i="9"/>
  <c r="M951" i="9"/>
  <c r="M947" i="9"/>
  <c r="M943" i="9"/>
  <c r="M939" i="9"/>
  <c r="M935" i="9"/>
  <c r="M931" i="9"/>
  <c r="M927" i="9"/>
  <c r="I967" i="9"/>
  <c r="J967" i="9" s="1"/>
  <c r="I963" i="9"/>
  <c r="J963" i="9" s="1"/>
  <c r="L959" i="9"/>
  <c r="L955" i="9"/>
  <c r="L951" i="9"/>
  <c r="L947" i="9"/>
  <c r="L943" i="9"/>
  <c r="L939" i="9"/>
  <c r="L935" i="9"/>
  <c r="L931" i="9"/>
  <c r="L927" i="9"/>
  <c r="K970" i="9"/>
  <c r="K962" i="9"/>
  <c r="K958" i="9"/>
  <c r="K954" i="9"/>
  <c r="K950" i="9"/>
  <c r="K946" i="9"/>
  <c r="K953" i="9"/>
  <c r="K945" i="9"/>
  <c r="K939" i="9"/>
  <c r="K935" i="9"/>
  <c r="K931" i="9"/>
  <c r="K927" i="9"/>
  <c r="K923" i="9"/>
  <c r="K919" i="9"/>
  <c r="K915" i="9"/>
  <c r="K911" i="9"/>
  <c r="K907" i="9"/>
  <c r="K903" i="9"/>
  <c r="K899" i="9"/>
  <c r="K895" i="9"/>
  <c r="K891" i="9"/>
  <c r="K887" i="9"/>
  <c r="K883" i="9"/>
  <c r="K879" i="9"/>
  <c r="K875" i="9"/>
  <c r="K871" i="9"/>
  <c r="K867" i="9"/>
  <c r="K863" i="9"/>
  <c r="K859" i="9"/>
  <c r="K855" i="9"/>
  <c r="K851" i="9"/>
  <c r="K847" i="9"/>
  <c r="K843" i="9"/>
  <c r="I920" i="9"/>
  <c r="J920" i="9" s="1"/>
  <c r="I916" i="9"/>
  <c r="J916" i="9" s="1"/>
  <c r="I912" i="9"/>
  <c r="J912" i="9" s="1"/>
  <c r="I908" i="9"/>
  <c r="J908" i="9" s="1"/>
  <c r="I904" i="9"/>
  <c r="J904" i="9" s="1"/>
  <c r="I900" i="9"/>
  <c r="J900" i="9" s="1"/>
  <c r="I896" i="9"/>
  <c r="J896" i="9" s="1"/>
  <c r="I892" i="9"/>
  <c r="J892" i="9" s="1"/>
  <c r="I888" i="9"/>
  <c r="J888" i="9" s="1"/>
  <c r="I884" i="9"/>
  <c r="J884" i="9" s="1"/>
  <c r="I880" i="9"/>
  <c r="J880" i="9" s="1"/>
  <c r="I876" i="9"/>
  <c r="J876" i="9" s="1"/>
  <c r="I872" i="9"/>
  <c r="J872" i="9" s="1"/>
  <c r="I868" i="9"/>
  <c r="J868" i="9" s="1"/>
  <c r="I864" i="9"/>
  <c r="J864" i="9" s="1"/>
  <c r="I860" i="9"/>
  <c r="J860" i="9" s="1"/>
  <c r="I856" i="9"/>
  <c r="J856" i="9" s="1"/>
  <c r="I852" i="9"/>
  <c r="J852" i="9" s="1"/>
  <c r="I848" i="9"/>
  <c r="J848" i="9" s="1"/>
  <c r="M923" i="9"/>
  <c r="M919" i="9"/>
  <c r="M915" i="9"/>
  <c r="M911" i="9"/>
  <c r="M907" i="9"/>
  <c r="M903" i="9"/>
  <c r="M899" i="9"/>
  <c r="M895" i="9"/>
  <c r="M891" i="9"/>
  <c r="M887" i="9"/>
  <c r="M883" i="9"/>
  <c r="M879" i="9"/>
  <c r="M875" i="9"/>
  <c r="M871" i="9"/>
  <c r="M867" i="9"/>
  <c r="M863" i="9"/>
  <c r="M859" i="9"/>
  <c r="M855" i="9"/>
  <c r="M851" i="9"/>
  <c r="M847" i="9"/>
  <c r="M843" i="9"/>
  <c r="M839" i="9"/>
  <c r="L921" i="9"/>
  <c r="L917" i="9"/>
  <c r="L913" i="9"/>
  <c r="L909" i="9"/>
  <c r="L905" i="9"/>
  <c r="L901" i="9"/>
  <c r="L897" i="9"/>
  <c r="L893" i="9"/>
  <c r="L889" i="9"/>
  <c r="L885" i="9"/>
  <c r="L881" i="9"/>
  <c r="L877" i="9"/>
  <c r="L873" i="9"/>
  <c r="L869" i="9"/>
  <c r="L865" i="9"/>
  <c r="L861" i="9"/>
  <c r="L857" i="9"/>
  <c r="L853" i="9"/>
  <c r="L849" i="9"/>
  <c r="L845" i="9"/>
  <c r="L841" i="9"/>
  <c r="K959" i="9"/>
  <c r="K951" i="9"/>
  <c r="K943" i="9"/>
  <c r="K938" i="9"/>
  <c r="K934" i="9"/>
  <c r="K930" i="9"/>
  <c r="K926" i="9"/>
  <c r="K922" i="9"/>
  <c r="K918" i="9"/>
  <c r="K914" i="9"/>
  <c r="K910" i="9"/>
  <c r="K906" i="9"/>
  <c r="K902" i="9"/>
  <c r="K898" i="9"/>
  <c r="K894" i="9"/>
  <c r="K890" i="9"/>
  <c r="K886" i="9"/>
  <c r="K882" i="9"/>
  <c r="K878" i="9"/>
  <c r="K874" i="9"/>
  <c r="K870" i="9"/>
  <c r="K866" i="9"/>
  <c r="K862" i="9"/>
  <c r="K858" i="9"/>
  <c r="K854" i="9"/>
  <c r="K850" i="9"/>
  <c r="K846" i="9"/>
  <c r="I923" i="9"/>
  <c r="J923" i="9" s="1"/>
  <c r="I919" i="9"/>
  <c r="J919" i="9" s="1"/>
  <c r="I915" i="9"/>
  <c r="J915" i="9" s="1"/>
  <c r="I911" i="9"/>
  <c r="J911" i="9" s="1"/>
  <c r="I907" i="9"/>
  <c r="J907" i="9" s="1"/>
  <c r="I903" i="9"/>
  <c r="J903" i="9" s="1"/>
  <c r="I899" i="9"/>
  <c r="J899" i="9" s="1"/>
  <c r="I895" i="9"/>
  <c r="J895" i="9" s="1"/>
  <c r="I891" i="9"/>
  <c r="J891" i="9" s="1"/>
  <c r="I887" i="9"/>
  <c r="J887" i="9" s="1"/>
  <c r="I883" i="9"/>
  <c r="J883" i="9" s="1"/>
  <c r="I879" i="9"/>
  <c r="J879" i="9" s="1"/>
  <c r="I875" i="9"/>
  <c r="J875" i="9" s="1"/>
  <c r="I871" i="9"/>
  <c r="J871" i="9" s="1"/>
  <c r="I867" i="9"/>
  <c r="J867" i="9" s="1"/>
  <c r="I863" i="9"/>
  <c r="J863" i="9" s="1"/>
  <c r="I859" i="9"/>
  <c r="J859" i="9" s="1"/>
  <c r="I855" i="9"/>
  <c r="J855" i="9" s="1"/>
  <c r="I851" i="9"/>
  <c r="J851" i="9" s="1"/>
  <c r="I847" i="9"/>
  <c r="J847" i="9" s="1"/>
  <c r="M922" i="9"/>
  <c r="M918" i="9"/>
  <c r="M914" i="9"/>
  <c r="M910" i="9"/>
  <c r="M906" i="9"/>
  <c r="M902" i="9"/>
  <c r="M898" i="9"/>
  <c r="M894" i="9"/>
  <c r="M890" i="9"/>
  <c r="M886" i="9"/>
  <c r="M882" i="9"/>
  <c r="M878" i="9"/>
  <c r="M874" i="9"/>
  <c r="M870" i="9"/>
  <c r="M866" i="9"/>
  <c r="M862" i="9"/>
  <c r="M858" i="9"/>
  <c r="M854" i="9"/>
  <c r="M850" i="9"/>
  <c r="M846" i="9"/>
  <c r="M842" i="9"/>
  <c r="L924" i="9"/>
  <c r="L920" i="9"/>
  <c r="L916" i="9"/>
  <c r="L912" i="9"/>
  <c r="L908" i="9"/>
  <c r="L904" i="9"/>
  <c r="L900" i="9"/>
  <c r="L896" i="9"/>
  <c r="L892" i="9"/>
  <c r="L888" i="9"/>
  <c r="L884" i="9"/>
  <c r="L880" i="9"/>
  <c r="L876" i="9"/>
  <c r="L872" i="9"/>
  <c r="L868" i="9"/>
  <c r="L864" i="9"/>
  <c r="L860" i="9"/>
  <c r="L856" i="9"/>
  <c r="L852" i="9"/>
  <c r="L848" i="9"/>
  <c r="L844" i="9"/>
  <c r="K957" i="9"/>
  <c r="K949" i="9"/>
  <c r="K942" i="9"/>
  <c r="K937" i="9"/>
  <c r="K933" i="9"/>
  <c r="K929" i="9"/>
  <c r="K925" i="9"/>
  <c r="K921" i="9"/>
  <c r="K917" i="9"/>
  <c r="K913" i="9"/>
  <c r="K909" i="9"/>
  <c r="K905" i="9"/>
  <c r="K901" i="9"/>
  <c r="K897" i="9"/>
  <c r="K893" i="9"/>
  <c r="K889" i="9"/>
  <c r="K885" i="9"/>
  <c r="K881" i="9"/>
  <c r="K877" i="9"/>
  <c r="K873" i="9"/>
  <c r="K869" i="9"/>
  <c r="K865" i="9"/>
  <c r="K861" i="9"/>
  <c r="K857" i="9"/>
  <c r="K853" i="9"/>
  <c r="K849" i="9"/>
  <c r="K845" i="9"/>
  <c r="I922" i="9"/>
  <c r="J922" i="9" s="1"/>
  <c r="I918" i="9"/>
  <c r="J918" i="9" s="1"/>
  <c r="I914" i="9"/>
  <c r="J914" i="9" s="1"/>
  <c r="I910" i="9"/>
  <c r="J910" i="9" s="1"/>
  <c r="I906" i="9"/>
  <c r="J906" i="9" s="1"/>
  <c r="I902" i="9"/>
  <c r="J902" i="9" s="1"/>
  <c r="I898" i="9"/>
  <c r="J898" i="9" s="1"/>
  <c r="I894" i="9"/>
  <c r="J894" i="9" s="1"/>
  <c r="I890" i="9"/>
  <c r="J890" i="9" s="1"/>
  <c r="I886" i="9"/>
  <c r="J886" i="9" s="1"/>
  <c r="I882" i="9"/>
  <c r="J882" i="9" s="1"/>
  <c r="I878" i="9"/>
  <c r="J878" i="9" s="1"/>
  <c r="I874" i="9"/>
  <c r="J874" i="9" s="1"/>
  <c r="I870" i="9"/>
  <c r="J870" i="9" s="1"/>
  <c r="I866" i="9"/>
  <c r="J866" i="9" s="1"/>
  <c r="I862" i="9"/>
  <c r="J862" i="9" s="1"/>
  <c r="I858" i="9"/>
  <c r="J858" i="9" s="1"/>
  <c r="I854" i="9"/>
  <c r="J854" i="9" s="1"/>
  <c r="I850" i="9"/>
  <c r="J850" i="9" s="1"/>
  <c r="I846" i="9"/>
  <c r="J846" i="9" s="1"/>
  <c r="M921" i="9"/>
  <c r="M917" i="9"/>
  <c r="M913" i="9"/>
  <c r="M909" i="9"/>
  <c r="M905" i="9"/>
  <c r="M901" i="9"/>
  <c r="M897" i="9"/>
  <c r="M893" i="9"/>
  <c r="M889" i="9"/>
  <c r="M885" i="9"/>
  <c r="M881" i="9"/>
  <c r="M877" i="9"/>
  <c r="M873" i="9"/>
  <c r="M869" i="9"/>
  <c r="M865" i="9"/>
  <c r="M861" i="9"/>
  <c r="M857" i="9"/>
  <c r="M853" i="9"/>
  <c r="M849" i="9"/>
  <c r="M845" i="9"/>
  <c r="M841" i="9"/>
  <c r="L923" i="9"/>
  <c r="L919" i="9"/>
  <c r="L915" i="9"/>
  <c r="L911" i="9"/>
  <c r="L907" i="9"/>
  <c r="L903" i="9"/>
  <c r="L899" i="9"/>
  <c r="L895" i="9"/>
  <c r="L891" i="9"/>
  <c r="L887" i="9"/>
  <c r="L883" i="9"/>
  <c r="L879" i="9"/>
  <c r="L875" i="9"/>
  <c r="L871" i="9"/>
  <c r="L867" i="9"/>
  <c r="L863" i="9"/>
  <c r="L859" i="9"/>
  <c r="K955" i="9"/>
  <c r="K947" i="9"/>
  <c r="K941" i="9"/>
  <c r="K936" i="9"/>
  <c r="K932" i="9"/>
  <c r="K928" i="9"/>
  <c r="K924" i="9"/>
  <c r="K920" i="9"/>
  <c r="K916" i="9"/>
  <c r="K912" i="9"/>
  <c r="K908" i="9"/>
  <c r="K904" i="9"/>
  <c r="K900" i="9"/>
  <c r="K896" i="9"/>
  <c r="K892" i="9"/>
  <c r="K888" i="9"/>
  <c r="K884" i="9"/>
  <c r="K880" i="9"/>
  <c r="K876" i="9"/>
  <c r="K872" i="9"/>
  <c r="K868" i="9"/>
  <c r="K864" i="9"/>
  <c r="K860" i="9"/>
  <c r="K856" i="9"/>
  <c r="K852" i="9"/>
  <c r="K848" i="9"/>
  <c r="K844" i="9"/>
  <c r="I921" i="9"/>
  <c r="J921" i="9" s="1"/>
  <c r="I917" i="9"/>
  <c r="J917" i="9" s="1"/>
  <c r="I913" i="9"/>
  <c r="J913" i="9" s="1"/>
  <c r="I909" i="9"/>
  <c r="J909" i="9" s="1"/>
  <c r="I905" i="9"/>
  <c r="J905" i="9" s="1"/>
  <c r="I901" i="9"/>
  <c r="J901" i="9" s="1"/>
  <c r="I897" i="9"/>
  <c r="J897" i="9" s="1"/>
  <c r="I893" i="9"/>
  <c r="J893" i="9" s="1"/>
  <c r="I889" i="9"/>
  <c r="J889" i="9" s="1"/>
  <c r="I885" i="9"/>
  <c r="J885" i="9" s="1"/>
  <c r="I881" i="9"/>
  <c r="J881" i="9" s="1"/>
  <c r="I877" i="9"/>
  <c r="J877" i="9" s="1"/>
  <c r="I873" i="9"/>
  <c r="J873" i="9" s="1"/>
  <c r="I869" i="9"/>
  <c r="J869" i="9" s="1"/>
  <c r="I865" i="9"/>
  <c r="J865" i="9" s="1"/>
  <c r="I861" i="9"/>
  <c r="J861" i="9" s="1"/>
  <c r="I857" i="9"/>
  <c r="J857" i="9" s="1"/>
  <c r="I853" i="9"/>
  <c r="J853" i="9" s="1"/>
  <c r="I849" i="9"/>
  <c r="J849" i="9" s="1"/>
  <c r="I845" i="9"/>
  <c r="J845" i="9" s="1"/>
  <c r="M920" i="9"/>
  <c r="M916" i="9"/>
  <c r="M912" i="9"/>
  <c r="M908" i="9"/>
  <c r="M904" i="9"/>
  <c r="M900" i="9"/>
  <c r="M896" i="9"/>
  <c r="M892" i="9"/>
  <c r="M888" i="9"/>
  <c r="M884" i="9"/>
  <c r="M880" i="9"/>
  <c r="M876" i="9"/>
  <c r="M872" i="9"/>
  <c r="M868" i="9"/>
  <c r="M864" i="9"/>
  <c r="M860" i="9"/>
  <c r="M856" i="9"/>
  <c r="M852" i="9"/>
  <c r="M848" i="9"/>
  <c r="M844" i="9"/>
  <c r="M840" i="9"/>
  <c r="L922" i="9"/>
  <c r="L918" i="9"/>
  <c r="L914" i="9"/>
  <c r="L910" i="9"/>
  <c r="L906" i="9"/>
  <c r="L902" i="9"/>
  <c r="L898" i="9"/>
  <c r="L894" i="9"/>
  <c r="L890" i="9"/>
  <c r="L886" i="9"/>
  <c r="L882" i="9"/>
  <c r="L878" i="9"/>
  <c r="L874" i="9"/>
  <c r="L870" i="9"/>
  <c r="L866" i="9"/>
  <c r="L862" i="9"/>
  <c r="L858" i="9"/>
  <c r="L854" i="9"/>
  <c r="L850" i="9"/>
  <c r="L846" i="9"/>
  <c r="L843" i="9"/>
  <c r="I843" i="9"/>
  <c r="J843" i="9" s="1"/>
  <c r="I839" i="9"/>
  <c r="J839" i="9" s="1"/>
  <c r="I835" i="9"/>
  <c r="J835" i="9" s="1"/>
  <c r="I831" i="9"/>
  <c r="J831" i="9" s="1"/>
  <c r="I827" i="9"/>
  <c r="J827" i="9" s="1"/>
  <c r="I823" i="9"/>
  <c r="J823" i="9" s="1"/>
  <c r="I819" i="9"/>
  <c r="J819" i="9" s="1"/>
  <c r="I815" i="9"/>
  <c r="J815" i="9" s="1"/>
  <c r="I811" i="9"/>
  <c r="J811" i="9" s="1"/>
  <c r="I807" i="9"/>
  <c r="J807" i="9" s="1"/>
  <c r="I803" i="9"/>
  <c r="J803" i="9" s="1"/>
  <c r="I799" i="9"/>
  <c r="J799" i="9" s="1"/>
  <c r="I795" i="9"/>
  <c r="J795" i="9" s="1"/>
  <c r="I791" i="9"/>
  <c r="J791" i="9" s="1"/>
  <c r="K787" i="9"/>
  <c r="K783" i="9"/>
  <c r="K779" i="9"/>
  <c r="K775" i="9"/>
  <c r="K771" i="9"/>
  <c r="K767" i="9"/>
  <c r="K763" i="9"/>
  <c r="K759" i="9"/>
  <c r="M837" i="9"/>
  <c r="M833" i="9"/>
  <c r="M829" i="9"/>
  <c r="M825" i="9"/>
  <c r="M821" i="9"/>
  <c r="M817" i="9"/>
  <c r="M813" i="9"/>
  <c r="M809" i="9"/>
  <c r="M805" i="9"/>
  <c r="M801" i="9"/>
  <c r="M797" i="9"/>
  <c r="M793" i="9"/>
  <c r="I789" i="9"/>
  <c r="J789" i="9" s="1"/>
  <c r="I785" i="9"/>
  <c r="J785" i="9" s="1"/>
  <c r="I781" i="9"/>
  <c r="J781" i="9" s="1"/>
  <c r="I777" i="9"/>
  <c r="J777" i="9" s="1"/>
  <c r="I773" i="9"/>
  <c r="J773" i="9" s="1"/>
  <c r="I769" i="9"/>
  <c r="J769" i="9" s="1"/>
  <c r="I765" i="9"/>
  <c r="J765" i="9" s="1"/>
  <c r="I761" i="9"/>
  <c r="J761" i="9" s="1"/>
  <c r="I757" i="9"/>
  <c r="J757" i="9" s="1"/>
  <c r="L836" i="9"/>
  <c r="L832" i="9"/>
  <c r="L828" i="9"/>
  <c r="L824" i="9"/>
  <c r="L820" i="9"/>
  <c r="L816" i="9"/>
  <c r="L812" i="9"/>
  <c r="L808" i="9"/>
  <c r="L804" i="9"/>
  <c r="L800" i="9"/>
  <c r="L796" i="9"/>
  <c r="L792" i="9"/>
  <c r="M788" i="9"/>
  <c r="M784" i="9"/>
  <c r="M780" i="9"/>
  <c r="M776" i="9"/>
  <c r="M772" i="9"/>
  <c r="M768" i="9"/>
  <c r="M764" i="9"/>
  <c r="M760" i="9"/>
  <c r="K842" i="9"/>
  <c r="K838" i="9"/>
  <c r="K834" i="9"/>
  <c r="K830" i="9"/>
  <c r="K826" i="9"/>
  <c r="K822" i="9"/>
  <c r="K818" i="9"/>
  <c r="K814" i="9"/>
  <c r="K810" i="9"/>
  <c r="K806" i="9"/>
  <c r="K802" i="9"/>
  <c r="K798" i="9"/>
  <c r="K794" i="9"/>
  <c r="K790" i="9"/>
  <c r="L786" i="9"/>
  <c r="L782" i="9"/>
  <c r="L778" i="9"/>
  <c r="L774" i="9"/>
  <c r="L770" i="9"/>
  <c r="L766" i="9"/>
  <c r="L762" i="9"/>
  <c r="L758" i="9"/>
  <c r="M754" i="9"/>
  <c r="M750" i="9"/>
  <c r="M746" i="9"/>
  <c r="I743" i="9"/>
  <c r="J743" i="9" s="1"/>
  <c r="I739" i="9"/>
  <c r="J739" i="9" s="1"/>
  <c r="I735" i="9"/>
  <c r="J735" i="9" s="1"/>
  <c r="I731" i="9"/>
  <c r="J731" i="9" s="1"/>
  <c r="I727" i="9"/>
  <c r="J727" i="9" s="1"/>
  <c r="I723" i="9"/>
  <c r="J723" i="9" s="1"/>
  <c r="I719" i="9"/>
  <c r="J719" i="9" s="1"/>
  <c r="K715" i="9"/>
  <c r="K711" i="9"/>
  <c r="K707" i="9"/>
  <c r="K703" i="9"/>
  <c r="K699" i="9"/>
  <c r="K695" i="9"/>
  <c r="K691" i="9"/>
  <c r="K687" i="9"/>
  <c r="K683" i="9"/>
  <c r="K679" i="9"/>
  <c r="K675" i="9"/>
  <c r="L756" i="9"/>
  <c r="L752" i="9"/>
  <c r="L748" i="9"/>
  <c r="L744" i="9"/>
  <c r="M740" i="9"/>
  <c r="M736" i="9"/>
  <c r="M732" i="9"/>
  <c r="M728" i="9"/>
  <c r="M724" i="9"/>
  <c r="M720" i="9"/>
  <c r="I716" i="9"/>
  <c r="J716" i="9" s="1"/>
  <c r="I712" i="9"/>
  <c r="J712" i="9" s="1"/>
  <c r="I708" i="9"/>
  <c r="J708" i="9" s="1"/>
  <c r="I704" i="9"/>
  <c r="J704" i="9" s="1"/>
  <c r="I700" i="9"/>
  <c r="J700" i="9" s="1"/>
  <c r="I696" i="9"/>
  <c r="J696" i="9" s="1"/>
  <c r="I692" i="9"/>
  <c r="J692" i="9" s="1"/>
  <c r="I688" i="9"/>
  <c r="J688" i="9" s="1"/>
  <c r="I684" i="9"/>
  <c r="J684" i="9" s="1"/>
  <c r="I680" i="9"/>
  <c r="J680" i="9" s="1"/>
  <c r="I676" i="9"/>
  <c r="J676" i="9" s="1"/>
  <c r="I672" i="9"/>
  <c r="J672" i="9" s="1"/>
  <c r="K753" i="9"/>
  <c r="K749" i="9"/>
  <c r="K745" i="9"/>
  <c r="L741" i="9"/>
  <c r="L737" i="9"/>
  <c r="L733" i="9"/>
  <c r="L729" i="9"/>
  <c r="L725" i="9"/>
  <c r="L721" i="9"/>
  <c r="L717" i="9"/>
  <c r="M713" i="9"/>
  <c r="M709" i="9"/>
  <c r="M705" i="9"/>
  <c r="M701" i="9"/>
  <c r="M697" i="9"/>
  <c r="M693" i="9"/>
  <c r="M689" i="9"/>
  <c r="M685" i="9"/>
  <c r="M681" i="9"/>
  <c r="M677" i="9"/>
  <c r="M673" i="9"/>
  <c r="I754" i="9"/>
  <c r="J754" i="9" s="1"/>
  <c r="I750" i="9"/>
  <c r="J750" i="9" s="1"/>
  <c r="I746" i="9"/>
  <c r="J746" i="9" s="1"/>
  <c r="K741" i="9"/>
  <c r="K737" i="9"/>
  <c r="K733" i="9"/>
  <c r="K729" i="9"/>
  <c r="K725" i="9"/>
  <c r="K721" i="9"/>
  <c r="K717" i="9"/>
  <c r="L713" i="9"/>
  <c r="L709" i="9"/>
  <c r="L705" i="9"/>
  <c r="L701" i="9"/>
  <c r="L697" i="9"/>
  <c r="L693" i="9"/>
  <c r="L689" i="9"/>
  <c r="L685" i="9"/>
  <c r="L681" i="9"/>
  <c r="L855" i="9"/>
  <c r="L842" i="9"/>
  <c r="I842" i="9"/>
  <c r="J842" i="9" s="1"/>
  <c r="I838" i="9"/>
  <c r="J838" i="9" s="1"/>
  <c r="I834" i="9"/>
  <c r="J834" i="9" s="1"/>
  <c r="I830" i="9"/>
  <c r="J830" i="9" s="1"/>
  <c r="I826" i="9"/>
  <c r="J826" i="9" s="1"/>
  <c r="I822" i="9"/>
  <c r="J822" i="9" s="1"/>
  <c r="I818" i="9"/>
  <c r="J818" i="9" s="1"/>
  <c r="I814" i="9"/>
  <c r="J814" i="9" s="1"/>
  <c r="I810" i="9"/>
  <c r="J810" i="9" s="1"/>
  <c r="I806" i="9"/>
  <c r="J806" i="9" s="1"/>
  <c r="I802" i="9"/>
  <c r="J802" i="9" s="1"/>
  <c r="I798" i="9"/>
  <c r="J798" i="9" s="1"/>
  <c r="I794" i="9"/>
  <c r="J794" i="9" s="1"/>
  <c r="I790" i="9"/>
  <c r="J790" i="9" s="1"/>
  <c r="K786" i="9"/>
  <c r="K782" i="9"/>
  <c r="K778" i="9"/>
  <c r="K774" i="9"/>
  <c r="K770" i="9"/>
  <c r="K766" i="9"/>
  <c r="K762" i="9"/>
  <c r="K758" i="9"/>
  <c r="M836" i="9"/>
  <c r="M832" i="9"/>
  <c r="M828" i="9"/>
  <c r="M824" i="9"/>
  <c r="M820" i="9"/>
  <c r="M816" i="9"/>
  <c r="M812" i="9"/>
  <c r="M808" i="9"/>
  <c r="M804" i="9"/>
  <c r="M800" i="9"/>
  <c r="M796" i="9"/>
  <c r="M792" i="9"/>
  <c r="I788" i="9"/>
  <c r="J788" i="9" s="1"/>
  <c r="I784" i="9"/>
  <c r="J784" i="9" s="1"/>
  <c r="I780" i="9"/>
  <c r="J780" i="9" s="1"/>
  <c r="I776" i="9"/>
  <c r="J776" i="9" s="1"/>
  <c r="I772" i="9"/>
  <c r="J772" i="9" s="1"/>
  <c r="I768" i="9"/>
  <c r="J768" i="9" s="1"/>
  <c r="I764" i="9"/>
  <c r="J764" i="9" s="1"/>
  <c r="I760" i="9"/>
  <c r="J760" i="9" s="1"/>
  <c r="I844" i="9"/>
  <c r="J844" i="9" s="1"/>
  <c r="L835" i="9"/>
  <c r="L831" i="9"/>
  <c r="L827" i="9"/>
  <c r="L823" i="9"/>
  <c r="L819" i="9"/>
  <c r="L815" i="9"/>
  <c r="L811" i="9"/>
  <c r="L807" i="9"/>
  <c r="L803" i="9"/>
  <c r="L799" i="9"/>
  <c r="L795" i="9"/>
  <c r="L791" i="9"/>
  <c r="M787" i="9"/>
  <c r="M783" i="9"/>
  <c r="M779" i="9"/>
  <c r="M775" i="9"/>
  <c r="M771" i="9"/>
  <c r="M767" i="9"/>
  <c r="M763" i="9"/>
  <c r="M759" i="9"/>
  <c r="K841" i="9"/>
  <c r="K837" i="9"/>
  <c r="K833" i="9"/>
  <c r="K829" i="9"/>
  <c r="K825" i="9"/>
  <c r="K821" i="9"/>
  <c r="K817" i="9"/>
  <c r="K813" i="9"/>
  <c r="K809" i="9"/>
  <c r="K805" i="9"/>
  <c r="K801" i="9"/>
  <c r="K797" i="9"/>
  <c r="K793" i="9"/>
  <c r="L789" i="9"/>
  <c r="L785" i="9"/>
  <c r="L781" i="9"/>
  <c r="L777" i="9"/>
  <c r="L773" i="9"/>
  <c r="L769" i="9"/>
  <c r="L765" i="9"/>
  <c r="L761" i="9"/>
  <c r="L757" i="9"/>
  <c r="M753" i="9"/>
  <c r="M749" i="9"/>
  <c r="M745" i="9"/>
  <c r="I742" i="9"/>
  <c r="J742" i="9" s="1"/>
  <c r="I738" i="9"/>
  <c r="J738" i="9" s="1"/>
  <c r="I734" i="9"/>
  <c r="J734" i="9" s="1"/>
  <c r="I730" i="9"/>
  <c r="J730" i="9" s="1"/>
  <c r="I726" i="9"/>
  <c r="J726" i="9" s="1"/>
  <c r="I722" i="9"/>
  <c r="J722" i="9" s="1"/>
  <c r="I718" i="9"/>
  <c r="J718" i="9" s="1"/>
  <c r="K714" i="9"/>
  <c r="K710" i="9"/>
  <c r="K706" i="9"/>
  <c r="K702" i="9"/>
  <c r="K698" i="9"/>
  <c r="K694" i="9"/>
  <c r="K690" i="9"/>
  <c r="K686" i="9"/>
  <c r="K682" i="9"/>
  <c r="K678" i="9"/>
  <c r="K674" i="9"/>
  <c r="L755" i="9"/>
  <c r="L751" i="9"/>
  <c r="L747" i="9"/>
  <c r="M743" i="9"/>
  <c r="M739" i="9"/>
  <c r="M735" i="9"/>
  <c r="M731" i="9"/>
  <c r="M727" i="9"/>
  <c r="M723" i="9"/>
  <c r="M719" i="9"/>
  <c r="I715" i="9"/>
  <c r="J715" i="9" s="1"/>
  <c r="I711" i="9"/>
  <c r="J711" i="9" s="1"/>
  <c r="I707" i="9"/>
  <c r="J707" i="9" s="1"/>
  <c r="I703" i="9"/>
  <c r="J703" i="9" s="1"/>
  <c r="I699" i="9"/>
  <c r="J699" i="9" s="1"/>
  <c r="I695" i="9"/>
  <c r="J695" i="9" s="1"/>
  <c r="I691" i="9"/>
  <c r="J691" i="9" s="1"/>
  <c r="I687" i="9"/>
  <c r="J687" i="9" s="1"/>
  <c r="I683" i="9"/>
  <c r="J683" i="9" s="1"/>
  <c r="I679" i="9"/>
  <c r="J679" i="9" s="1"/>
  <c r="I675" i="9"/>
  <c r="J675" i="9" s="1"/>
  <c r="K756" i="9"/>
  <c r="K752" i="9"/>
  <c r="K748" i="9"/>
  <c r="K744" i="9"/>
  <c r="L740" i="9"/>
  <c r="L736" i="9"/>
  <c r="L732" i="9"/>
  <c r="L728" i="9"/>
  <c r="L724" i="9"/>
  <c r="L720" i="9"/>
  <c r="M716" i="9"/>
  <c r="M712" i="9"/>
  <c r="M708" i="9"/>
  <c r="M704" i="9"/>
  <c r="M700" i="9"/>
  <c r="M696" i="9"/>
  <c r="M692" i="9"/>
  <c r="M688" i="9"/>
  <c r="M684" i="9"/>
  <c r="M680" i="9"/>
  <c r="M676" i="9"/>
  <c r="M672" i="9"/>
  <c r="I753" i="9"/>
  <c r="J753" i="9" s="1"/>
  <c r="I749" i="9"/>
  <c r="J749" i="9" s="1"/>
  <c r="I745" i="9"/>
  <c r="J745" i="9" s="1"/>
  <c r="K740" i="9"/>
  <c r="K736" i="9"/>
  <c r="K732" i="9"/>
  <c r="K728" i="9"/>
  <c r="K724" i="9"/>
  <c r="K720" i="9"/>
  <c r="L716" i="9"/>
  <c r="L712" i="9"/>
  <c r="L708" i="9"/>
  <c r="L704" i="9"/>
  <c r="L700" i="9"/>
  <c r="L696" i="9"/>
  <c r="L692" i="9"/>
  <c r="L688" i="9"/>
  <c r="L684" i="9"/>
  <c r="L680" i="9"/>
  <c r="L851" i="9"/>
  <c r="L840" i="9"/>
  <c r="I841" i="9"/>
  <c r="J841" i="9" s="1"/>
  <c r="I837" i="9"/>
  <c r="J837" i="9" s="1"/>
  <c r="I833" i="9"/>
  <c r="J833" i="9" s="1"/>
  <c r="I829" i="9"/>
  <c r="J829" i="9" s="1"/>
  <c r="I825" i="9"/>
  <c r="J825" i="9" s="1"/>
  <c r="I821" i="9"/>
  <c r="J821" i="9" s="1"/>
  <c r="I817" i="9"/>
  <c r="J817" i="9" s="1"/>
  <c r="I813" i="9"/>
  <c r="J813" i="9" s="1"/>
  <c r="I809" i="9"/>
  <c r="J809" i="9" s="1"/>
  <c r="I805" i="9"/>
  <c r="J805" i="9" s="1"/>
  <c r="I801" i="9"/>
  <c r="J801" i="9" s="1"/>
  <c r="I797" i="9"/>
  <c r="J797" i="9" s="1"/>
  <c r="I793" i="9"/>
  <c r="J793" i="9" s="1"/>
  <c r="K789" i="9"/>
  <c r="K785" i="9"/>
  <c r="K781" i="9"/>
  <c r="K777" i="9"/>
  <c r="K773" i="9"/>
  <c r="K769" i="9"/>
  <c r="K765" i="9"/>
  <c r="K761" i="9"/>
  <c r="K757" i="9"/>
  <c r="M835" i="9"/>
  <c r="M831" i="9"/>
  <c r="M827" i="9"/>
  <c r="M823" i="9"/>
  <c r="M819" i="9"/>
  <c r="M815" i="9"/>
  <c r="M811" i="9"/>
  <c r="M807" i="9"/>
  <c r="M803" i="9"/>
  <c r="M799" i="9"/>
  <c r="M795" i="9"/>
  <c r="M791" i="9"/>
  <c r="I787" i="9"/>
  <c r="J787" i="9" s="1"/>
  <c r="I783" i="9"/>
  <c r="J783" i="9" s="1"/>
  <c r="I779" i="9"/>
  <c r="J779" i="9" s="1"/>
  <c r="I775" i="9"/>
  <c r="J775" i="9" s="1"/>
  <c r="I771" i="9"/>
  <c r="J771" i="9" s="1"/>
  <c r="I767" i="9"/>
  <c r="J767" i="9" s="1"/>
  <c r="I763" i="9"/>
  <c r="J763" i="9" s="1"/>
  <c r="I759" i="9"/>
  <c r="J759" i="9" s="1"/>
  <c r="L838" i="9"/>
  <c r="L834" i="9"/>
  <c r="L830" i="9"/>
  <c r="L826" i="9"/>
  <c r="L822" i="9"/>
  <c r="L818" i="9"/>
  <c r="L814" i="9"/>
  <c r="L810" i="9"/>
  <c r="L806" i="9"/>
  <c r="L802" i="9"/>
  <c r="L798" i="9"/>
  <c r="L794" i="9"/>
  <c r="L790" i="9"/>
  <c r="M786" i="9"/>
  <c r="M782" i="9"/>
  <c r="M778" i="9"/>
  <c r="M774" i="9"/>
  <c r="M770" i="9"/>
  <c r="M766" i="9"/>
  <c r="M762" i="9"/>
  <c r="M758" i="9"/>
  <c r="K840" i="9"/>
  <c r="K836" i="9"/>
  <c r="K832" i="9"/>
  <c r="K828" i="9"/>
  <c r="K824" i="9"/>
  <c r="K820" i="9"/>
  <c r="K816" i="9"/>
  <c r="K812" i="9"/>
  <c r="K808" i="9"/>
  <c r="K804" i="9"/>
  <c r="K800" i="9"/>
  <c r="K796" i="9"/>
  <c r="K792" i="9"/>
  <c r="L788" i="9"/>
  <c r="L784" i="9"/>
  <c r="L780" i="9"/>
  <c r="L776" i="9"/>
  <c r="L772" i="9"/>
  <c r="L768" i="9"/>
  <c r="L764" i="9"/>
  <c r="L760" i="9"/>
  <c r="M756" i="9"/>
  <c r="M752" i="9"/>
  <c r="M748" i="9"/>
  <c r="M744" i="9"/>
  <c r="I741" i="9"/>
  <c r="J741" i="9" s="1"/>
  <c r="I737" i="9"/>
  <c r="J737" i="9" s="1"/>
  <c r="I733" i="9"/>
  <c r="J733" i="9" s="1"/>
  <c r="I729" i="9"/>
  <c r="J729" i="9" s="1"/>
  <c r="I725" i="9"/>
  <c r="J725" i="9" s="1"/>
  <c r="I721" i="9"/>
  <c r="J721" i="9" s="1"/>
  <c r="I717" i="9"/>
  <c r="J717" i="9" s="1"/>
  <c r="K713" i="9"/>
  <c r="K709" i="9"/>
  <c r="K705" i="9"/>
  <c r="K701" i="9"/>
  <c r="K697" i="9"/>
  <c r="K693" i="9"/>
  <c r="K689" i="9"/>
  <c r="K685" i="9"/>
  <c r="K681" i="9"/>
  <c r="K677" i="9"/>
  <c r="K673" i="9"/>
  <c r="L754" i="9"/>
  <c r="L750" i="9"/>
  <c r="L746" i="9"/>
  <c r="M742" i="9"/>
  <c r="M738" i="9"/>
  <c r="M734" i="9"/>
  <c r="M730" i="9"/>
  <c r="M726" i="9"/>
  <c r="M722" i="9"/>
  <c r="M718" i="9"/>
  <c r="I714" i="9"/>
  <c r="J714" i="9" s="1"/>
  <c r="I710" i="9"/>
  <c r="J710" i="9" s="1"/>
  <c r="I706" i="9"/>
  <c r="J706" i="9" s="1"/>
  <c r="I702" i="9"/>
  <c r="J702" i="9" s="1"/>
  <c r="I698" i="9"/>
  <c r="J698" i="9" s="1"/>
  <c r="I694" i="9"/>
  <c r="J694" i="9" s="1"/>
  <c r="I690" i="9"/>
  <c r="J690" i="9" s="1"/>
  <c r="I686" i="9"/>
  <c r="J686" i="9" s="1"/>
  <c r="I682" i="9"/>
  <c r="J682" i="9" s="1"/>
  <c r="I678" i="9"/>
  <c r="J678" i="9" s="1"/>
  <c r="I674" i="9"/>
  <c r="J674" i="9" s="1"/>
  <c r="K755" i="9"/>
  <c r="K751" i="9"/>
  <c r="K747" i="9"/>
  <c r="L743" i="9"/>
  <c r="L739" i="9"/>
  <c r="L735" i="9"/>
  <c r="L731" i="9"/>
  <c r="L727" i="9"/>
  <c r="L723" i="9"/>
  <c r="L719" i="9"/>
  <c r="M715" i="9"/>
  <c r="M711" i="9"/>
  <c r="M707" i="9"/>
  <c r="M703" i="9"/>
  <c r="M699" i="9"/>
  <c r="M695" i="9"/>
  <c r="M691" i="9"/>
  <c r="M687" i="9"/>
  <c r="M683" i="9"/>
  <c r="M679" i="9"/>
  <c r="M675" i="9"/>
  <c r="I756" i="9"/>
  <c r="J756" i="9" s="1"/>
  <c r="I752" i="9"/>
  <c r="J752" i="9" s="1"/>
  <c r="I748" i="9"/>
  <c r="J748" i="9" s="1"/>
  <c r="K743" i="9"/>
  <c r="K739" i="9"/>
  <c r="K735" i="9"/>
  <c r="K731" i="9"/>
  <c r="K727" i="9"/>
  <c r="K723" i="9"/>
  <c r="K719" i="9"/>
  <c r="L715" i="9"/>
  <c r="L711" i="9"/>
  <c r="L707" i="9"/>
  <c r="L703" i="9"/>
  <c r="L699" i="9"/>
  <c r="L695" i="9"/>
  <c r="L847" i="9"/>
  <c r="L839" i="9"/>
  <c r="I840" i="9"/>
  <c r="J840" i="9" s="1"/>
  <c r="I836" i="9"/>
  <c r="J836" i="9" s="1"/>
  <c r="I832" i="9"/>
  <c r="J832" i="9" s="1"/>
  <c r="I828" i="9"/>
  <c r="J828" i="9" s="1"/>
  <c r="I824" i="9"/>
  <c r="J824" i="9" s="1"/>
  <c r="I820" i="9"/>
  <c r="J820" i="9" s="1"/>
  <c r="I816" i="9"/>
  <c r="J816" i="9" s="1"/>
  <c r="I812" i="9"/>
  <c r="J812" i="9" s="1"/>
  <c r="I808" i="9"/>
  <c r="J808" i="9" s="1"/>
  <c r="I804" i="9"/>
  <c r="J804" i="9" s="1"/>
  <c r="I800" i="9"/>
  <c r="J800" i="9" s="1"/>
  <c r="I796" i="9"/>
  <c r="J796" i="9" s="1"/>
  <c r="I792" i="9"/>
  <c r="J792" i="9" s="1"/>
  <c r="K788" i="9"/>
  <c r="K784" i="9"/>
  <c r="K780" i="9"/>
  <c r="K776" i="9"/>
  <c r="K772" i="9"/>
  <c r="K768" i="9"/>
  <c r="K764" i="9"/>
  <c r="K760" i="9"/>
  <c r="M838" i="9"/>
  <c r="M834" i="9"/>
  <c r="M830" i="9"/>
  <c r="M826" i="9"/>
  <c r="M822" i="9"/>
  <c r="M818" i="9"/>
  <c r="M814" i="9"/>
  <c r="M810" i="9"/>
  <c r="M806" i="9"/>
  <c r="M802" i="9"/>
  <c r="M798" i="9"/>
  <c r="M794" i="9"/>
  <c r="M790" i="9"/>
  <c r="I786" i="9"/>
  <c r="J786" i="9" s="1"/>
  <c r="I782" i="9"/>
  <c r="J782" i="9" s="1"/>
  <c r="I778" i="9"/>
  <c r="J778" i="9" s="1"/>
  <c r="I774" i="9"/>
  <c r="J774" i="9" s="1"/>
  <c r="I770" i="9"/>
  <c r="J770" i="9" s="1"/>
  <c r="I766" i="9"/>
  <c r="J766" i="9" s="1"/>
  <c r="I762" i="9"/>
  <c r="J762" i="9" s="1"/>
  <c r="I758" i="9"/>
  <c r="J758" i="9" s="1"/>
  <c r="L837" i="9"/>
  <c r="L833" i="9"/>
  <c r="L829" i="9"/>
  <c r="L825" i="9"/>
  <c r="L821" i="9"/>
  <c r="L817" i="9"/>
  <c r="L813" i="9"/>
  <c r="L809" i="9"/>
  <c r="L805" i="9"/>
  <c r="L801" i="9"/>
  <c r="L797" i="9"/>
  <c r="L793" i="9"/>
  <c r="M789" i="9"/>
  <c r="M785" i="9"/>
  <c r="M781" i="9"/>
  <c r="M777" i="9"/>
  <c r="M773" i="9"/>
  <c r="M769" i="9"/>
  <c r="M765" i="9"/>
  <c r="M761" i="9"/>
  <c r="M757" i="9"/>
  <c r="K839" i="9"/>
  <c r="K835" i="9"/>
  <c r="K831" i="9"/>
  <c r="K827" i="9"/>
  <c r="K823" i="9"/>
  <c r="K819" i="9"/>
  <c r="K815" i="9"/>
  <c r="K811" i="9"/>
  <c r="K807" i="9"/>
  <c r="K803" i="9"/>
  <c r="K799" i="9"/>
  <c r="K795" i="9"/>
  <c r="K791" i="9"/>
  <c r="L787" i="9"/>
  <c r="L783" i="9"/>
  <c r="L779" i="9"/>
  <c r="L775" i="9"/>
  <c r="L771" i="9"/>
  <c r="L767" i="9"/>
  <c r="L763" i="9"/>
  <c r="L759" i="9"/>
  <c r="M755" i="9"/>
  <c r="M751" i="9"/>
  <c r="M747" i="9"/>
  <c r="I744" i="9"/>
  <c r="J744" i="9" s="1"/>
  <c r="I740" i="9"/>
  <c r="J740" i="9" s="1"/>
  <c r="I736" i="9"/>
  <c r="J736" i="9" s="1"/>
  <c r="I732" i="9"/>
  <c r="J732" i="9" s="1"/>
  <c r="I728" i="9"/>
  <c r="J728" i="9" s="1"/>
  <c r="I724" i="9"/>
  <c r="J724" i="9" s="1"/>
  <c r="I720" i="9"/>
  <c r="J720" i="9" s="1"/>
  <c r="K716" i="9"/>
  <c r="K712" i="9"/>
  <c r="K708" i="9"/>
  <c r="K704" i="9"/>
  <c r="K700" i="9"/>
  <c r="K696" i="9"/>
  <c r="K692" i="9"/>
  <c r="K688" i="9"/>
  <c r="K684" i="9"/>
  <c r="K680" i="9"/>
  <c r="K676" i="9"/>
  <c r="K672" i="9"/>
  <c r="L753" i="9"/>
  <c r="L749" i="9"/>
  <c r="L745" i="9"/>
  <c r="M741" i="9"/>
  <c r="M737" i="9"/>
  <c r="M733" i="9"/>
  <c r="M729" i="9"/>
  <c r="M725" i="9"/>
  <c r="M721" i="9"/>
  <c r="M717" i="9"/>
  <c r="I713" i="9"/>
  <c r="J713" i="9" s="1"/>
  <c r="I709" i="9"/>
  <c r="J709" i="9" s="1"/>
  <c r="I705" i="9"/>
  <c r="J705" i="9" s="1"/>
  <c r="I701" i="9"/>
  <c r="J701" i="9" s="1"/>
  <c r="I697" i="9"/>
  <c r="J697" i="9" s="1"/>
  <c r="I693" i="9"/>
  <c r="J693" i="9" s="1"/>
  <c r="I689" i="9"/>
  <c r="J689" i="9" s="1"/>
  <c r="I685" i="9"/>
  <c r="J685" i="9" s="1"/>
  <c r="I681" i="9"/>
  <c r="J681" i="9" s="1"/>
  <c r="I677" i="9"/>
  <c r="J677" i="9" s="1"/>
  <c r="I673" i="9"/>
  <c r="J673" i="9" s="1"/>
  <c r="K754" i="9"/>
  <c r="K750" i="9"/>
  <c r="K746" i="9"/>
  <c r="L742" i="9"/>
  <c r="L738" i="9"/>
  <c r="L734" i="9"/>
  <c r="L730" i="9"/>
  <c r="L726" i="9"/>
  <c r="L722" i="9"/>
  <c r="L718" i="9"/>
  <c r="M714" i="9"/>
  <c r="M710" i="9"/>
  <c r="M706" i="9"/>
  <c r="M702" i="9"/>
  <c r="M698" i="9"/>
  <c r="M694" i="9"/>
  <c r="M690" i="9"/>
  <c r="M686" i="9"/>
  <c r="M682" i="9"/>
  <c r="M678" i="9"/>
  <c r="M674" i="9"/>
  <c r="I755" i="9"/>
  <c r="J755" i="9" s="1"/>
  <c r="I751" i="9"/>
  <c r="J751" i="9" s="1"/>
  <c r="I747" i="9"/>
  <c r="J747" i="9" s="1"/>
  <c r="K742" i="9"/>
  <c r="K738" i="9"/>
  <c r="K734" i="9"/>
  <c r="K730" i="9"/>
  <c r="K726" i="9"/>
  <c r="K722" i="9"/>
  <c r="K718" i="9"/>
  <c r="L714" i="9"/>
  <c r="L710" i="9"/>
  <c r="L706" i="9"/>
  <c r="L702" i="9"/>
  <c r="L698" i="9"/>
  <c r="L694" i="9"/>
  <c r="L690" i="9"/>
  <c r="L686" i="9"/>
  <c r="L682" i="9"/>
  <c r="L679" i="9"/>
  <c r="L675" i="9"/>
  <c r="I671" i="9"/>
  <c r="J671" i="9" s="1"/>
  <c r="I667" i="9"/>
  <c r="J667" i="9" s="1"/>
  <c r="I663" i="9"/>
  <c r="J663" i="9" s="1"/>
  <c r="I659" i="9"/>
  <c r="J659" i="9" s="1"/>
  <c r="I655" i="9"/>
  <c r="J655" i="9" s="1"/>
  <c r="I651" i="9"/>
  <c r="J651" i="9" s="1"/>
  <c r="K646" i="9"/>
  <c r="L642" i="9"/>
  <c r="L638" i="9"/>
  <c r="L634" i="9"/>
  <c r="L630" i="9"/>
  <c r="M626" i="9"/>
  <c r="M622" i="9"/>
  <c r="M618" i="9"/>
  <c r="M614" i="9"/>
  <c r="M610" i="9"/>
  <c r="M606" i="9"/>
  <c r="M602" i="9"/>
  <c r="M598" i="9"/>
  <c r="M594" i="9"/>
  <c r="M590" i="9"/>
  <c r="M586" i="9"/>
  <c r="M668" i="9"/>
  <c r="M664" i="9"/>
  <c r="M660" i="9"/>
  <c r="M656" i="9"/>
  <c r="M652" i="9"/>
  <c r="M648" i="9"/>
  <c r="I645" i="9"/>
  <c r="J645" i="9" s="1"/>
  <c r="K641" i="9"/>
  <c r="K637" i="9"/>
  <c r="K633" i="9"/>
  <c r="K629" i="9"/>
  <c r="L625" i="9"/>
  <c r="L621" i="9"/>
  <c r="L617" i="9"/>
  <c r="L613" i="9"/>
  <c r="L609" i="9"/>
  <c r="L605" i="9"/>
  <c r="L601" i="9"/>
  <c r="L597" i="9"/>
  <c r="L593" i="9"/>
  <c r="L589" i="9"/>
  <c r="L670" i="9"/>
  <c r="L666" i="9"/>
  <c r="L662" i="9"/>
  <c r="L658" i="9"/>
  <c r="L654" i="9"/>
  <c r="L650" i="9"/>
  <c r="M646" i="9"/>
  <c r="I642" i="9"/>
  <c r="J642" i="9" s="1"/>
  <c r="I638" i="9"/>
  <c r="J638" i="9" s="1"/>
  <c r="I634" i="9"/>
  <c r="J634" i="9" s="1"/>
  <c r="I630" i="9"/>
  <c r="J630" i="9" s="1"/>
  <c r="K625" i="9"/>
  <c r="K621" i="9"/>
  <c r="K617" i="9"/>
  <c r="K613" i="9"/>
  <c r="K609" i="9"/>
  <c r="K605" i="9"/>
  <c r="K601" i="9"/>
  <c r="K597" i="9"/>
  <c r="K593" i="9"/>
  <c r="K589" i="9"/>
  <c r="K669" i="9"/>
  <c r="K665" i="9"/>
  <c r="K661" i="9"/>
  <c r="K657" i="9"/>
  <c r="K653" i="9"/>
  <c r="K649" i="9"/>
  <c r="L645" i="9"/>
  <c r="M641" i="9"/>
  <c r="M637" i="9"/>
  <c r="M633" i="9"/>
  <c r="M629" i="9"/>
  <c r="I626" i="9"/>
  <c r="J626" i="9" s="1"/>
  <c r="I622" i="9"/>
  <c r="J622" i="9" s="1"/>
  <c r="I618" i="9"/>
  <c r="J618" i="9" s="1"/>
  <c r="I614" i="9"/>
  <c r="J614" i="9" s="1"/>
  <c r="I610" i="9"/>
  <c r="J610" i="9" s="1"/>
  <c r="I606" i="9"/>
  <c r="J606" i="9" s="1"/>
  <c r="I602" i="9"/>
  <c r="J602" i="9" s="1"/>
  <c r="I598" i="9"/>
  <c r="J598" i="9" s="1"/>
  <c r="I594" i="9"/>
  <c r="J594" i="9" s="1"/>
  <c r="I590" i="9"/>
  <c r="J590" i="9" s="1"/>
  <c r="L586" i="9"/>
  <c r="L582" i="9"/>
  <c r="L578" i="9"/>
  <c r="L574" i="9"/>
  <c r="L570" i="9"/>
  <c r="L566" i="9"/>
  <c r="L562" i="9"/>
  <c r="L558" i="9"/>
  <c r="L554" i="9"/>
  <c r="L550" i="9"/>
  <c r="L546" i="9"/>
  <c r="L542" i="9"/>
  <c r="L538" i="9"/>
  <c r="L534" i="9"/>
  <c r="L530" i="9"/>
  <c r="L526" i="9"/>
  <c r="L522" i="9"/>
  <c r="L518" i="9"/>
  <c r="L514" i="9"/>
  <c r="L510" i="9"/>
  <c r="L506" i="9"/>
  <c r="L502" i="9"/>
  <c r="L498" i="9"/>
  <c r="L494" i="9"/>
  <c r="L490" i="9"/>
  <c r="L486" i="9"/>
  <c r="L482" i="9"/>
  <c r="L478" i="9"/>
  <c r="M474" i="9"/>
  <c r="M470" i="9"/>
  <c r="M466" i="9"/>
  <c r="M462" i="9"/>
  <c r="M458" i="9"/>
  <c r="M454" i="9"/>
  <c r="M450" i="9"/>
  <c r="M446" i="9"/>
  <c r="M442" i="9"/>
  <c r="M438" i="9"/>
  <c r="M434" i="9"/>
  <c r="M430" i="9"/>
  <c r="M426" i="9"/>
  <c r="M422" i="9"/>
  <c r="M418" i="9"/>
  <c r="K584" i="9"/>
  <c r="K580" i="9"/>
  <c r="K576" i="9"/>
  <c r="K572" i="9"/>
  <c r="K568" i="9"/>
  <c r="K564" i="9"/>
  <c r="K560" i="9"/>
  <c r="K556" i="9"/>
  <c r="K552" i="9"/>
  <c r="K548" i="9"/>
  <c r="K544" i="9"/>
  <c r="K540" i="9"/>
  <c r="K536" i="9"/>
  <c r="K532" i="9"/>
  <c r="K528" i="9"/>
  <c r="K524" i="9"/>
  <c r="K520" i="9"/>
  <c r="K516" i="9"/>
  <c r="K512" i="9"/>
  <c r="K508" i="9"/>
  <c r="K504" i="9"/>
  <c r="K500" i="9"/>
  <c r="K496" i="9"/>
  <c r="K492" i="9"/>
  <c r="K488" i="9"/>
  <c r="K484" i="9"/>
  <c r="K480" i="9"/>
  <c r="L476" i="9"/>
  <c r="L472" i="9"/>
  <c r="L468" i="9"/>
  <c r="L464" i="9"/>
  <c r="L460" i="9"/>
  <c r="L456" i="9"/>
  <c r="L452" i="9"/>
  <c r="L448" i="9"/>
  <c r="L444" i="9"/>
  <c r="L440" i="9"/>
  <c r="L436" i="9"/>
  <c r="L432" i="9"/>
  <c r="L428" i="9"/>
  <c r="L691" i="9"/>
  <c r="L678" i="9"/>
  <c r="L674" i="9"/>
  <c r="I670" i="9"/>
  <c r="J670" i="9" s="1"/>
  <c r="I666" i="9"/>
  <c r="J666" i="9" s="1"/>
  <c r="I662" i="9"/>
  <c r="J662" i="9" s="1"/>
  <c r="I658" i="9"/>
  <c r="J658" i="9" s="1"/>
  <c r="I654" i="9"/>
  <c r="J654" i="9" s="1"/>
  <c r="I650" i="9"/>
  <c r="J650" i="9" s="1"/>
  <c r="K645" i="9"/>
  <c r="L641" i="9"/>
  <c r="L637" i="9"/>
  <c r="L633" i="9"/>
  <c r="L629" i="9"/>
  <c r="M625" i="9"/>
  <c r="M621" i="9"/>
  <c r="M617" i="9"/>
  <c r="M613" i="9"/>
  <c r="M609" i="9"/>
  <c r="M605" i="9"/>
  <c r="M601" i="9"/>
  <c r="M597" i="9"/>
  <c r="M593" i="9"/>
  <c r="M589" i="9"/>
  <c r="M671" i="9"/>
  <c r="M667" i="9"/>
  <c r="M663" i="9"/>
  <c r="M659" i="9"/>
  <c r="M655" i="9"/>
  <c r="M651" i="9"/>
  <c r="I648" i="9"/>
  <c r="J648" i="9" s="1"/>
  <c r="I644" i="9"/>
  <c r="J644" i="9" s="1"/>
  <c r="K640" i="9"/>
  <c r="K636" i="9"/>
  <c r="K632" i="9"/>
  <c r="K628" i="9"/>
  <c r="L624" i="9"/>
  <c r="L620" i="9"/>
  <c r="L616" i="9"/>
  <c r="L612" i="9"/>
  <c r="L608" i="9"/>
  <c r="L604" i="9"/>
  <c r="L600" i="9"/>
  <c r="L596" i="9"/>
  <c r="L592" i="9"/>
  <c r="L588" i="9"/>
  <c r="L669" i="9"/>
  <c r="L665" i="9"/>
  <c r="L661" i="9"/>
  <c r="L657" i="9"/>
  <c r="L653" i="9"/>
  <c r="L649" i="9"/>
  <c r="M645" i="9"/>
  <c r="I641" i="9"/>
  <c r="J641" i="9" s="1"/>
  <c r="I637" i="9"/>
  <c r="J637" i="9" s="1"/>
  <c r="I633" i="9"/>
  <c r="J633" i="9" s="1"/>
  <c r="I629" i="9"/>
  <c r="J629" i="9" s="1"/>
  <c r="K624" i="9"/>
  <c r="K620" i="9"/>
  <c r="K616" i="9"/>
  <c r="K612" i="9"/>
  <c r="K608" i="9"/>
  <c r="K604" i="9"/>
  <c r="K600" i="9"/>
  <c r="K596" i="9"/>
  <c r="K592" i="9"/>
  <c r="K588" i="9"/>
  <c r="K668" i="9"/>
  <c r="K664" i="9"/>
  <c r="K660" i="9"/>
  <c r="K656" i="9"/>
  <c r="K652" i="9"/>
  <c r="K648" i="9"/>
  <c r="L644" i="9"/>
  <c r="M640" i="9"/>
  <c r="M636" i="9"/>
  <c r="M632" i="9"/>
  <c r="M628" i="9"/>
  <c r="I625" i="9"/>
  <c r="J625" i="9" s="1"/>
  <c r="I621" i="9"/>
  <c r="J621" i="9" s="1"/>
  <c r="I617" i="9"/>
  <c r="J617" i="9" s="1"/>
  <c r="I613" i="9"/>
  <c r="J613" i="9" s="1"/>
  <c r="I609" i="9"/>
  <c r="J609" i="9" s="1"/>
  <c r="I605" i="9"/>
  <c r="J605" i="9" s="1"/>
  <c r="I601" i="9"/>
  <c r="J601" i="9" s="1"/>
  <c r="I597" i="9"/>
  <c r="J597" i="9" s="1"/>
  <c r="I593" i="9"/>
  <c r="J593" i="9" s="1"/>
  <c r="I589" i="9"/>
  <c r="J589" i="9" s="1"/>
  <c r="L585" i="9"/>
  <c r="L581" i="9"/>
  <c r="L577" i="9"/>
  <c r="L573" i="9"/>
  <c r="L569" i="9"/>
  <c r="L565" i="9"/>
  <c r="L561" i="9"/>
  <c r="L557" i="9"/>
  <c r="L553" i="9"/>
  <c r="L549" i="9"/>
  <c r="L545" i="9"/>
  <c r="L541" i="9"/>
  <c r="L537" i="9"/>
  <c r="L533" i="9"/>
  <c r="L529" i="9"/>
  <c r="L525" i="9"/>
  <c r="L521" i="9"/>
  <c r="L517" i="9"/>
  <c r="L513" i="9"/>
  <c r="L509" i="9"/>
  <c r="L505" i="9"/>
  <c r="L501" i="9"/>
  <c r="L497" i="9"/>
  <c r="L493" i="9"/>
  <c r="L489" i="9"/>
  <c r="L485" i="9"/>
  <c r="L481" i="9"/>
  <c r="L477" i="9"/>
  <c r="M473" i="9"/>
  <c r="M469" i="9"/>
  <c r="M465" i="9"/>
  <c r="M461" i="9"/>
  <c r="M457" i="9"/>
  <c r="M453" i="9"/>
  <c r="M449" i="9"/>
  <c r="M445" i="9"/>
  <c r="M441" i="9"/>
  <c r="M437" i="9"/>
  <c r="M433" i="9"/>
  <c r="M429" i="9"/>
  <c r="M425" i="9"/>
  <c r="M421" i="9"/>
  <c r="I417" i="9"/>
  <c r="J417" i="9" s="1"/>
  <c r="K583" i="9"/>
  <c r="K579" i="9"/>
  <c r="K575" i="9"/>
  <c r="K571" i="9"/>
  <c r="K567" i="9"/>
  <c r="K563" i="9"/>
  <c r="K559" i="9"/>
  <c r="K555" i="9"/>
  <c r="K551" i="9"/>
  <c r="K547" i="9"/>
  <c r="K543" i="9"/>
  <c r="K539" i="9"/>
  <c r="K535" i="9"/>
  <c r="K531" i="9"/>
  <c r="K527" i="9"/>
  <c r="K523" i="9"/>
  <c r="K519" i="9"/>
  <c r="K515" i="9"/>
  <c r="K511" i="9"/>
  <c r="K507" i="9"/>
  <c r="K503" i="9"/>
  <c r="K499" i="9"/>
  <c r="K495" i="9"/>
  <c r="K491" i="9"/>
  <c r="K487" i="9"/>
  <c r="K483" i="9"/>
  <c r="K479" i="9"/>
  <c r="L475" i="9"/>
  <c r="L471" i="9"/>
  <c r="L467" i="9"/>
  <c r="L463" i="9"/>
  <c r="L459" i="9"/>
  <c r="L455" i="9"/>
  <c r="L451" i="9"/>
  <c r="L447" i="9"/>
  <c r="L443" i="9"/>
  <c r="L439" i="9"/>
  <c r="L435" i="9"/>
  <c r="L431" i="9"/>
  <c r="L427" i="9"/>
  <c r="L687" i="9"/>
  <c r="L677" i="9"/>
  <c r="L673" i="9"/>
  <c r="I669" i="9"/>
  <c r="J669" i="9" s="1"/>
  <c r="I665" i="9"/>
  <c r="J665" i="9" s="1"/>
  <c r="I661" i="9"/>
  <c r="J661" i="9" s="1"/>
  <c r="I657" i="9"/>
  <c r="J657" i="9" s="1"/>
  <c r="I653" i="9"/>
  <c r="J653" i="9" s="1"/>
  <c r="I649" i="9"/>
  <c r="J649" i="9" s="1"/>
  <c r="K644" i="9"/>
  <c r="L640" i="9"/>
  <c r="L636" i="9"/>
  <c r="L632" i="9"/>
  <c r="L628" i="9"/>
  <c r="M624" i="9"/>
  <c r="M620" i="9"/>
  <c r="M616" i="9"/>
  <c r="M612" i="9"/>
  <c r="M608" i="9"/>
  <c r="M604" i="9"/>
  <c r="M600" i="9"/>
  <c r="M596" i="9"/>
  <c r="M592" i="9"/>
  <c r="M588" i="9"/>
  <c r="M670" i="9"/>
  <c r="M666" i="9"/>
  <c r="M662" i="9"/>
  <c r="M658" i="9"/>
  <c r="M654" i="9"/>
  <c r="M650" i="9"/>
  <c r="I647" i="9"/>
  <c r="J647" i="9" s="1"/>
  <c r="K643" i="9"/>
  <c r="K639" i="9"/>
  <c r="K635" i="9"/>
  <c r="K631" i="9"/>
  <c r="L627" i="9"/>
  <c r="L623" i="9"/>
  <c r="L619" i="9"/>
  <c r="L615" i="9"/>
  <c r="L611" i="9"/>
  <c r="L607" i="9"/>
  <c r="L603" i="9"/>
  <c r="L599" i="9"/>
  <c r="L595" i="9"/>
  <c r="L591" i="9"/>
  <c r="L587" i="9"/>
  <c r="L668" i="9"/>
  <c r="L664" i="9"/>
  <c r="L660" i="9"/>
  <c r="L656" i="9"/>
  <c r="L652" i="9"/>
  <c r="L648" i="9"/>
  <c r="M644" i="9"/>
  <c r="I640" i="9"/>
  <c r="J640" i="9" s="1"/>
  <c r="I636" i="9"/>
  <c r="J636" i="9" s="1"/>
  <c r="I632" i="9"/>
  <c r="J632" i="9" s="1"/>
  <c r="K627" i="9"/>
  <c r="K623" i="9"/>
  <c r="K619" i="9"/>
  <c r="K615" i="9"/>
  <c r="K611" i="9"/>
  <c r="K607" i="9"/>
  <c r="K603" i="9"/>
  <c r="K599" i="9"/>
  <c r="K595" i="9"/>
  <c r="K591" i="9"/>
  <c r="K671" i="9"/>
  <c r="K667" i="9"/>
  <c r="K663" i="9"/>
  <c r="K659" i="9"/>
  <c r="K655" i="9"/>
  <c r="K651" i="9"/>
  <c r="L647" i="9"/>
  <c r="M643" i="9"/>
  <c r="M639" i="9"/>
  <c r="M635" i="9"/>
  <c r="M631" i="9"/>
  <c r="I628" i="9"/>
  <c r="J628" i="9" s="1"/>
  <c r="I624" i="9"/>
  <c r="J624" i="9" s="1"/>
  <c r="I620" i="9"/>
  <c r="J620" i="9" s="1"/>
  <c r="I616" i="9"/>
  <c r="J616" i="9" s="1"/>
  <c r="I612" i="9"/>
  <c r="J612" i="9" s="1"/>
  <c r="I608" i="9"/>
  <c r="J608" i="9" s="1"/>
  <c r="I604" i="9"/>
  <c r="J604" i="9" s="1"/>
  <c r="I600" i="9"/>
  <c r="J600" i="9" s="1"/>
  <c r="I596" i="9"/>
  <c r="J596" i="9" s="1"/>
  <c r="I592" i="9"/>
  <c r="J592" i="9" s="1"/>
  <c r="I588" i="9"/>
  <c r="J588" i="9" s="1"/>
  <c r="L584" i="9"/>
  <c r="L580" i="9"/>
  <c r="L576" i="9"/>
  <c r="L572" i="9"/>
  <c r="L568" i="9"/>
  <c r="L564" i="9"/>
  <c r="L560" i="9"/>
  <c r="L556" i="9"/>
  <c r="L552" i="9"/>
  <c r="L548" i="9"/>
  <c r="L544" i="9"/>
  <c r="L540" i="9"/>
  <c r="L536" i="9"/>
  <c r="L532" i="9"/>
  <c r="L528" i="9"/>
  <c r="L524" i="9"/>
  <c r="L520" i="9"/>
  <c r="L516" i="9"/>
  <c r="L512" i="9"/>
  <c r="L508" i="9"/>
  <c r="L504" i="9"/>
  <c r="L500" i="9"/>
  <c r="L496" i="9"/>
  <c r="L492" i="9"/>
  <c r="L488" i="9"/>
  <c r="L484" i="9"/>
  <c r="L480" i="9"/>
  <c r="M476" i="9"/>
  <c r="M472" i="9"/>
  <c r="M468" i="9"/>
  <c r="M464" i="9"/>
  <c r="M460" i="9"/>
  <c r="M456" i="9"/>
  <c r="M452" i="9"/>
  <c r="M448" i="9"/>
  <c r="M444" i="9"/>
  <c r="M440" i="9"/>
  <c r="M436" i="9"/>
  <c r="M432" i="9"/>
  <c r="M428" i="9"/>
  <c r="M424" i="9"/>
  <c r="M420" i="9"/>
  <c r="K586" i="9"/>
  <c r="K582" i="9"/>
  <c r="K578" i="9"/>
  <c r="K574" i="9"/>
  <c r="K570" i="9"/>
  <c r="K566" i="9"/>
  <c r="K562" i="9"/>
  <c r="K558" i="9"/>
  <c r="K554" i="9"/>
  <c r="K550" i="9"/>
  <c r="K546" i="9"/>
  <c r="K542" i="9"/>
  <c r="K538" i="9"/>
  <c r="K534" i="9"/>
  <c r="K530" i="9"/>
  <c r="K526" i="9"/>
  <c r="K522" i="9"/>
  <c r="K518" i="9"/>
  <c r="K514" i="9"/>
  <c r="K510" i="9"/>
  <c r="K506" i="9"/>
  <c r="K502" i="9"/>
  <c r="K498" i="9"/>
  <c r="K494" i="9"/>
  <c r="K490" i="9"/>
  <c r="K486" i="9"/>
  <c r="K482" i="9"/>
  <c r="K478" i="9"/>
  <c r="L474" i="9"/>
  <c r="L470" i="9"/>
  <c r="L466" i="9"/>
  <c r="L462" i="9"/>
  <c r="L458" i="9"/>
  <c r="L454" i="9"/>
  <c r="L450" i="9"/>
  <c r="L446" i="9"/>
  <c r="L442" i="9"/>
  <c r="L438" i="9"/>
  <c r="L683" i="9"/>
  <c r="L676" i="9"/>
  <c r="L672" i="9"/>
  <c r="I668" i="9"/>
  <c r="J668" i="9" s="1"/>
  <c r="I664" i="9"/>
  <c r="J664" i="9" s="1"/>
  <c r="I660" i="9"/>
  <c r="J660" i="9" s="1"/>
  <c r="I656" i="9"/>
  <c r="J656" i="9" s="1"/>
  <c r="I652" i="9"/>
  <c r="J652" i="9" s="1"/>
  <c r="K647" i="9"/>
  <c r="L643" i="9"/>
  <c r="L639" i="9"/>
  <c r="L635" i="9"/>
  <c r="L631" i="9"/>
  <c r="M627" i="9"/>
  <c r="M623" i="9"/>
  <c r="M619" i="9"/>
  <c r="M615" i="9"/>
  <c r="M611" i="9"/>
  <c r="M607" i="9"/>
  <c r="M603" i="9"/>
  <c r="M599" i="9"/>
  <c r="M595" i="9"/>
  <c r="M591" i="9"/>
  <c r="M587" i="9"/>
  <c r="M669" i="9"/>
  <c r="M665" i="9"/>
  <c r="M661" i="9"/>
  <c r="M657" i="9"/>
  <c r="M653" i="9"/>
  <c r="M649" i="9"/>
  <c r="I646" i="9"/>
  <c r="J646" i="9" s="1"/>
  <c r="K642" i="9"/>
  <c r="K638" i="9"/>
  <c r="K634" i="9"/>
  <c r="K630" i="9"/>
  <c r="L626" i="9"/>
  <c r="L622" i="9"/>
  <c r="L618" i="9"/>
  <c r="L614" i="9"/>
  <c r="L610" i="9"/>
  <c r="L606" i="9"/>
  <c r="L602" i="9"/>
  <c r="L598" i="9"/>
  <c r="L594" i="9"/>
  <c r="L590" i="9"/>
  <c r="L671" i="9"/>
  <c r="L667" i="9"/>
  <c r="L663" i="9"/>
  <c r="L659" i="9"/>
  <c r="L655" i="9"/>
  <c r="L651" i="9"/>
  <c r="M647" i="9"/>
  <c r="I643" i="9"/>
  <c r="J643" i="9" s="1"/>
  <c r="I639" i="9"/>
  <c r="J639" i="9" s="1"/>
  <c r="I635" i="9"/>
  <c r="J635" i="9" s="1"/>
  <c r="I631" i="9"/>
  <c r="J631" i="9" s="1"/>
  <c r="K626" i="9"/>
  <c r="K622" i="9"/>
  <c r="K618" i="9"/>
  <c r="K614" i="9"/>
  <c r="K610" i="9"/>
  <c r="K606" i="9"/>
  <c r="K602" i="9"/>
  <c r="K598" i="9"/>
  <c r="K594" i="9"/>
  <c r="K590" i="9"/>
  <c r="K670" i="9"/>
  <c r="K666" i="9"/>
  <c r="K662" i="9"/>
  <c r="K658" i="9"/>
  <c r="K654" i="9"/>
  <c r="K650" i="9"/>
  <c r="L646" i="9"/>
  <c r="M642" i="9"/>
  <c r="M638" i="9"/>
  <c r="M634" i="9"/>
  <c r="M630" i="9"/>
  <c r="I627" i="9"/>
  <c r="J627" i="9" s="1"/>
  <c r="I623" i="9"/>
  <c r="J623" i="9" s="1"/>
  <c r="I619" i="9"/>
  <c r="J619" i="9" s="1"/>
  <c r="I615" i="9"/>
  <c r="J615" i="9" s="1"/>
  <c r="I611" i="9"/>
  <c r="J611" i="9" s="1"/>
  <c r="I607" i="9"/>
  <c r="J607" i="9" s="1"/>
  <c r="I603" i="9"/>
  <c r="J603" i="9" s="1"/>
  <c r="I599" i="9"/>
  <c r="J599" i="9" s="1"/>
  <c r="I595" i="9"/>
  <c r="J595" i="9" s="1"/>
  <c r="I591" i="9"/>
  <c r="J591" i="9" s="1"/>
  <c r="I587" i="9"/>
  <c r="J587" i="9" s="1"/>
  <c r="L583" i="9"/>
  <c r="L579" i="9"/>
  <c r="L575" i="9"/>
  <c r="L571" i="9"/>
  <c r="L567" i="9"/>
  <c r="L563" i="9"/>
  <c r="L559" i="9"/>
  <c r="L555" i="9"/>
  <c r="L551" i="9"/>
  <c r="L547" i="9"/>
  <c r="L543" i="9"/>
  <c r="L539" i="9"/>
  <c r="L535" i="9"/>
  <c r="L531" i="9"/>
  <c r="L527" i="9"/>
  <c r="L523" i="9"/>
  <c r="L519" i="9"/>
  <c r="L515" i="9"/>
  <c r="L511" i="9"/>
  <c r="L507" i="9"/>
  <c r="L503" i="9"/>
  <c r="L499" i="9"/>
  <c r="L495" i="9"/>
  <c r="L491" i="9"/>
  <c r="L487" i="9"/>
  <c r="L483" i="9"/>
  <c r="L479" i="9"/>
  <c r="M475" i="9"/>
  <c r="M471" i="9"/>
  <c r="M467" i="9"/>
  <c r="M463" i="9"/>
  <c r="M459" i="9"/>
  <c r="M455" i="9"/>
  <c r="M451" i="9"/>
  <c r="M447" i="9"/>
  <c r="M443" i="9"/>
  <c r="M439" i="9"/>
  <c r="M435" i="9"/>
  <c r="M431" i="9"/>
  <c r="M427" i="9"/>
  <c r="M423" i="9"/>
  <c r="M419" i="9"/>
  <c r="K585" i="9"/>
  <c r="K581" i="9"/>
  <c r="K577" i="9"/>
  <c r="K573" i="9"/>
  <c r="K569" i="9"/>
  <c r="K565" i="9"/>
  <c r="K561" i="9"/>
  <c r="K557" i="9"/>
  <c r="K553" i="9"/>
  <c r="K549" i="9"/>
  <c r="K545" i="9"/>
  <c r="K541" i="9"/>
  <c r="K537" i="9"/>
  <c r="K533" i="9"/>
  <c r="K529" i="9"/>
  <c r="K525" i="9"/>
  <c r="K521" i="9"/>
  <c r="K517" i="9"/>
  <c r="K513" i="9"/>
  <c r="K509" i="9"/>
  <c r="K505" i="9"/>
  <c r="K501" i="9"/>
  <c r="K497" i="9"/>
  <c r="K493" i="9"/>
  <c r="K489" i="9"/>
  <c r="K485" i="9"/>
  <c r="K481" i="9"/>
  <c r="K477" i="9"/>
  <c r="L473" i="9"/>
  <c r="L469" i="9"/>
  <c r="L465" i="9"/>
  <c r="L461" i="9"/>
  <c r="L457" i="9"/>
  <c r="L453" i="9"/>
  <c r="L449" i="9"/>
  <c r="L445" i="9"/>
  <c r="L441" i="9"/>
  <c r="L437" i="9"/>
  <c r="L433" i="9"/>
  <c r="L426" i="9"/>
  <c r="L422" i="9"/>
  <c r="L418" i="9"/>
  <c r="I583" i="9"/>
  <c r="J583" i="9" s="1"/>
  <c r="I579" i="9"/>
  <c r="J579" i="9" s="1"/>
  <c r="I575" i="9"/>
  <c r="J575" i="9" s="1"/>
  <c r="I571" i="9"/>
  <c r="J571" i="9" s="1"/>
  <c r="I567" i="9"/>
  <c r="J567" i="9" s="1"/>
  <c r="I563" i="9"/>
  <c r="J563" i="9" s="1"/>
  <c r="I559" i="9"/>
  <c r="J559" i="9" s="1"/>
  <c r="I555" i="9"/>
  <c r="J555" i="9" s="1"/>
  <c r="I551" i="9"/>
  <c r="J551" i="9" s="1"/>
  <c r="I547" i="9"/>
  <c r="J547" i="9" s="1"/>
  <c r="I543" i="9"/>
  <c r="J543" i="9" s="1"/>
  <c r="I539" i="9"/>
  <c r="J539" i="9" s="1"/>
  <c r="I535" i="9"/>
  <c r="J535" i="9" s="1"/>
  <c r="I531" i="9"/>
  <c r="J531" i="9" s="1"/>
  <c r="I527" i="9"/>
  <c r="J527" i="9" s="1"/>
  <c r="I523" i="9"/>
  <c r="J523" i="9" s="1"/>
  <c r="I519" i="9"/>
  <c r="J519" i="9" s="1"/>
  <c r="I515" i="9"/>
  <c r="J515" i="9" s="1"/>
  <c r="I511" i="9"/>
  <c r="J511" i="9" s="1"/>
  <c r="I507" i="9"/>
  <c r="J507" i="9" s="1"/>
  <c r="I503" i="9"/>
  <c r="J503" i="9" s="1"/>
  <c r="I499" i="9"/>
  <c r="J499" i="9" s="1"/>
  <c r="I495" i="9"/>
  <c r="J495" i="9" s="1"/>
  <c r="I491" i="9"/>
  <c r="J491" i="9" s="1"/>
  <c r="I487" i="9"/>
  <c r="J487" i="9" s="1"/>
  <c r="I483" i="9"/>
  <c r="J483" i="9" s="1"/>
  <c r="I479" i="9"/>
  <c r="J479" i="9" s="1"/>
  <c r="K475" i="9"/>
  <c r="K471" i="9"/>
  <c r="K467" i="9"/>
  <c r="K463" i="9"/>
  <c r="K459" i="9"/>
  <c r="K455" i="9"/>
  <c r="K451" i="9"/>
  <c r="K447" i="9"/>
  <c r="K443" i="9"/>
  <c r="K439" i="9"/>
  <c r="K435" i="9"/>
  <c r="K431" i="9"/>
  <c r="K427" i="9"/>
  <c r="K423" i="9"/>
  <c r="K419" i="9"/>
  <c r="M583" i="9"/>
  <c r="M579" i="9"/>
  <c r="M575" i="9"/>
  <c r="M571" i="9"/>
  <c r="M567" i="9"/>
  <c r="M563" i="9"/>
  <c r="M559" i="9"/>
  <c r="M555" i="9"/>
  <c r="M551" i="9"/>
  <c r="M547" i="9"/>
  <c r="M543" i="9"/>
  <c r="M539" i="9"/>
  <c r="M535" i="9"/>
  <c r="M531" i="9"/>
  <c r="M527" i="9"/>
  <c r="M523" i="9"/>
  <c r="M519" i="9"/>
  <c r="M515" i="9"/>
  <c r="M511" i="9"/>
  <c r="M507" i="9"/>
  <c r="M503" i="9"/>
  <c r="M499" i="9"/>
  <c r="M495" i="9"/>
  <c r="M491" i="9"/>
  <c r="M487" i="9"/>
  <c r="M483" i="9"/>
  <c r="M479" i="9"/>
  <c r="I475" i="9"/>
  <c r="J475" i="9" s="1"/>
  <c r="I471" i="9"/>
  <c r="J471" i="9" s="1"/>
  <c r="I467" i="9"/>
  <c r="J467" i="9" s="1"/>
  <c r="I463" i="9"/>
  <c r="J463" i="9" s="1"/>
  <c r="I459" i="9"/>
  <c r="J459" i="9" s="1"/>
  <c r="I455" i="9"/>
  <c r="J455" i="9" s="1"/>
  <c r="I451" i="9"/>
  <c r="J451" i="9" s="1"/>
  <c r="I447" i="9"/>
  <c r="J447" i="9" s="1"/>
  <c r="I443" i="9"/>
  <c r="J443" i="9" s="1"/>
  <c r="I439" i="9"/>
  <c r="J439" i="9" s="1"/>
  <c r="I435" i="9"/>
  <c r="J435" i="9" s="1"/>
  <c r="I431" i="9"/>
  <c r="J431" i="9" s="1"/>
  <c r="I427" i="9"/>
  <c r="J427" i="9" s="1"/>
  <c r="I423" i="9"/>
  <c r="J423" i="9" s="1"/>
  <c r="I419" i="9"/>
  <c r="J419" i="9" s="1"/>
  <c r="K416" i="9"/>
  <c r="K412" i="9"/>
  <c r="K408" i="9"/>
  <c r="K404" i="9"/>
  <c r="K400" i="9"/>
  <c r="K396" i="9"/>
  <c r="K392" i="9"/>
  <c r="K388" i="9"/>
  <c r="K384" i="9"/>
  <c r="K380" i="9"/>
  <c r="K376" i="9"/>
  <c r="K372" i="9"/>
  <c r="K368" i="9"/>
  <c r="L364" i="9"/>
  <c r="L360" i="9"/>
  <c r="L356" i="9"/>
  <c r="L352" i="9"/>
  <c r="L348" i="9"/>
  <c r="L344" i="9"/>
  <c r="L340" i="9"/>
  <c r="L336" i="9"/>
  <c r="L332" i="9"/>
  <c r="L328" i="9"/>
  <c r="L324" i="9"/>
  <c r="L320" i="9"/>
  <c r="L316" i="9"/>
  <c r="L312" i="9"/>
  <c r="L308" i="9"/>
  <c r="L304" i="9"/>
  <c r="L300" i="9"/>
  <c r="L296" i="9"/>
  <c r="L292" i="9"/>
  <c r="L288" i="9"/>
  <c r="L284" i="9"/>
  <c r="L280" i="9"/>
  <c r="L276" i="9"/>
  <c r="L272" i="9"/>
  <c r="L268" i="9"/>
  <c r="L264" i="9"/>
  <c r="L260" i="9"/>
  <c r="L256" i="9"/>
  <c r="L252" i="9"/>
  <c r="L248" i="9"/>
  <c r="L417" i="9"/>
  <c r="I413" i="9"/>
  <c r="J413" i="9" s="1"/>
  <c r="I409" i="9"/>
  <c r="J409" i="9" s="1"/>
  <c r="I405" i="9"/>
  <c r="J405" i="9" s="1"/>
  <c r="I401" i="9"/>
  <c r="J401" i="9" s="1"/>
  <c r="I397" i="9"/>
  <c r="J397" i="9" s="1"/>
  <c r="I393" i="9"/>
  <c r="J393" i="9" s="1"/>
  <c r="I389" i="9"/>
  <c r="J389" i="9" s="1"/>
  <c r="I385" i="9"/>
  <c r="J385" i="9" s="1"/>
  <c r="I381" i="9"/>
  <c r="J381" i="9" s="1"/>
  <c r="I377" i="9"/>
  <c r="J377" i="9" s="1"/>
  <c r="I373" i="9"/>
  <c r="J373" i="9" s="1"/>
  <c r="I369" i="9"/>
  <c r="J369" i="9" s="1"/>
  <c r="I365" i="9"/>
  <c r="J365" i="9" s="1"/>
  <c r="K361" i="9"/>
  <c r="K357" i="9"/>
  <c r="K353" i="9"/>
  <c r="K349" i="9"/>
  <c r="K345" i="9"/>
  <c r="K341" i="9"/>
  <c r="K337" i="9"/>
  <c r="K333" i="9"/>
  <c r="K329" i="9"/>
  <c r="K325" i="9"/>
  <c r="K321" i="9"/>
  <c r="K317" i="9"/>
  <c r="K313" i="9"/>
  <c r="K309" i="9"/>
  <c r="K305" i="9"/>
  <c r="K301" i="9"/>
  <c r="K297" i="9"/>
  <c r="K293" i="9"/>
  <c r="K289" i="9"/>
  <c r="K285" i="9"/>
  <c r="K281" i="9"/>
  <c r="K277" i="9"/>
  <c r="K273" i="9"/>
  <c r="K269" i="9"/>
  <c r="K265" i="9"/>
  <c r="K261" i="9"/>
  <c r="K257" i="9"/>
  <c r="L434" i="9"/>
  <c r="L425" i="9"/>
  <c r="L421" i="9"/>
  <c r="I586" i="9"/>
  <c r="J586" i="9" s="1"/>
  <c r="I582" i="9"/>
  <c r="J582" i="9" s="1"/>
  <c r="I578" i="9"/>
  <c r="J578" i="9" s="1"/>
  <c r="I574" i="9"/>
  <c r="J574" i="9" s="1"/>
  <c r="I570" i="9"/>
  <c r="J570" i="9" s="1"/>
  <c r="I566" i="9"/>
  <c r="J566" i="9" s="1"/>
  <c r="I562" i="9"/>
  <c r="J562" i="9" s="1"/>
  <c r="I558" i="9"/>
  <c r="J558" i="9" s="1"/>
  <c r="I554" i="9"/>
  <c r="J554" i="9" s="1"/>
  <c r="I550" i="9"/>
  <c r="J550" i="9" s="1"/>
  <c r="I546" i="9"/>
  <c r="J546" i="9" s="1"/>
  <c r="I542" i="9"/>
  <c r="J542" i="9" s="1"/>
  <c r="I538" i="9"/>
  <c r="J538" i="9" s="1"/>
  <c r="I534" i="9"/>
  <c r="J534" i="9" s="1"/>
  <c r="I530" i="9"/>
  <c r="J530" i="9" s="1"/>
  <c r="I526" i="9"/>
  <c r="J526" i="9" s="1"/>
  <c r="I522" i="9"/>
  <c r="J522" i="9" s="1"/>
  <c r="I518" i="9"/>
  <c r="J518" i="9" s="1"/>
  <c r="I514" i="9"/>
  <c r="J514" i="9" s="1"/>
  <c r="I510" i="9"/>
  <c r="J510" i="9" s="1"/>
  <c r="I506" i="9"/>
  <c r="J506" i="9" s="1"/>
  <c r="I502" i="9"/>
  <c r="J502" i="9" s="1"/>
  <c r="I498" i="9"/>
  <c r="J498" i="9" s="1"/>
  <c r="I494" i="9"/>
  <c r="J494" i="9" s="1"/>
  <c r="I490" i="9"/>
  <c r="J490" i="9" s="1"/>
  <c r="I486" i="9"/>
  <c r="J486" i="9" s="1"/>
  <c r="I482" i="9"/>
  <c r="J482" i="9" s="1"/>
  <c r="I478" i="9"/>
  <c r="J478" i="9" s="1"/>
  <c r="K474" i="9"/>
  <c r="K470" i="9"/>
  <c r="K466" i="9"/>
  <c r="K462" i="9"/>
  <c r="K458" i="9"/>
  <c r="K454" i="9"/>
  <c r="K450" i="9"/>
  <c r="K446" i="9"/>
  <c r="K442" i="9"/>
  <c r="K438" i="9"/>
  <c r="K434" i="9"/>
  <c r="K430" i="9"/>
  <c r="K426" i="9"/>
  <c r="K422" i="9"/>
  <c r="K587" i="9"/>
  <c r="M582" i="9"/>
  <c r="M578" i="9"/>
  <c r="M574" i="9"/>
  <c r="M570" i="9"/>
  <c r="M566" i="9"/>
  <c r="M562" i="9"/>
  <c r="M558" i="9"/>
  <c r="M554" i="9"/>
  <c r="M550" i="9"/>
  <c r="M546" i="9"/>
  <c r="M542" i="9"/>
  <c r="M538" i="9"/>
  <c r="M534" i="9"/>
  <c r="M530" i="9"/>
  <c r="M526" i="9"/>
  <c r="M522" i="9"/>
  <c r="M518" i="9"/>
  <c r="M514" i="9"/>
  <c r="M510" i="9"/>
  <c r="M506" i="9"/>
  <c r="M502" i="9"/>
  <c r="M498" i="9"/>
  <c r="M494" i="9"/>
  <c r="M490" i="9"/>
  <c r="M486" i="9"/>
  <c r="M482" i="9"/>
  <c r="M478" i="9"/>
  <c r="I474" i="9"/>
  <c r="J474" i="9" s="1"/>
  <c r="I470" i="9"/>
  <c r="J470" i="9" s="1"/>
  <c r="I466" i="9"/>
  <c r="J466" i="9" s="1"/>
  <c r="I462" i="9"/>
  <c r="J462" i="9" s="1"/>
  <c r="I458" i="9"/>
  <c r="J458" i="9" s="1"/>
  <c r="I454" i="9"/>
  <c r="J454" i="9" s="1"/>
  <c r="I450" i="9"/>
  <c r="J450" i="9" s="1"/>
  <c r="I446" i="9"/>
  <c r="J446" i="9" s="1"/>
  <c r="I442" i="9"/>
  <c r="J442" i="9" s="1"/>
  <c r="I438" i="9"/>
  <c r="J438" i="9" s="1"/>
  <c r="I434" i="9"/>
  <c r="J434" i="9" s="1"/>
  <c r="I430" i="9"/>
  <c r="J430" i="9" s="1"/>
  <c r="I426" i="9"/>
  <c r="J426" i="9" s="1"/>
  <c r="I422" i="9"/>
  <c r="J422" i="9" s="1"/>
  <c r="I418" i="9"/>
  <c r="J418" i="9" s="1"/>
  <c r="K415" i="9"/>
  <c r="K411" i="9"/>
  <c r="K407" i="9"/>
  <c r="K403" i="9"/>
  <c r="K399" i="9"/>
  <c r="K395" i="9"/>
  <c r="K391" i="9"/>
  <c r="K387" i="9"/>
  <c r="K383" i="9"/>
  <c r="K379" i="9"/>
  <c r="K375" i="9"/>
  <c r="K371" i="9"/>
  <c r="K367" i="9"/>
  <c r="L363" i="9"/>
  <c r="L359" i="9"/>
  <c r="L355" i="9"/>
  <c r="L351" i="9"/>
  <c r="L347" i="9"/>
  <c r="L343" i="9"/>
  <c r="L339" i="9"/>
  <c r="L335" i="9"/>
  <c r="L331" i="9"/>
  <c r="L327" i="9"/>
  <c r="L323" i="9"/>
  <c r="L319" i="9"/>
  <c r="L315" i="9"/>
  <c r="L311" i="9"/>
  <c r="L307" i="9"/>
  <c r="L303" i="9"/>
  <c r="L299" i="9"/>
  <c r="L295" i="9"/>
  <c r="L291" i="9"/>
  <c r="L287" i="9"/>
  <c r="L283" i="9"/>
  <c r="L279" i="9"/>
  <c r="L275" i="9"/>
  <c r="L271" i="9"/>
  <c r="L267" i="9"/>
  <c r="L263" i="9"/>
  <c r="L259" i="9"/>
  <c r="L255" i="9"/>
  <c r="L251" i="9"/>
  <c r="L247" i="9"/>
  <c r="I416" i="9"/>
  <c r="J416" i="9" s="1"/>
  <c r="I412" i="9"/>
  <c r="J412" i="9" s="1"/>
  <c r="I408" i="9"/>
  <c r="J408" i="9" s="1"/>
  <c r="I404" i="9"/>
  <c r="J404" i="9" s="1"/>
  <c r="I400" i="9"/>
  <c r="J400" i="9" s="1"/>
  <c r="I396" i="9"/>
  <c r="J396" i="9" s="1"/>
  <c r="I392" i="9"/>
  <c r="J392" i="9" s="1"/>
  <c r="I388" i="9"/>
  <c r="J388" i="9" s="1"/>
  <c r="I384" i="9"/>
  <c r="J384" i="9" s="1"/>
  <c r="I380" i="9"/>
  <c r="J380" i="9" s="1"/>
  <c r="I376" i="9"/>
  <c r="J376" i="9" s="1"/>
  <c r="I372" i="9"/>
  <c r="J372" i="9" s="1"/>
  <c r="I368" i="9"/>
  <c r="J368" i="9" s="1"/>
  <c r="K364" i="9"/>
  <c r="K360" i="9"/>
  <c r="K356" i="9"/>
  <c r="K352" i="9"/>
  <c r="K348" i="9"/>
  <c r="K344" i="9"/>
  <c r="K340" i="9"/>
  <c r="K336" i="9"/>
  <c r="K332" i="9"/>
  <c r="K328" i="9"/>
  <c r="K324" i="9"/>
  <c r="K320" i="9"/>
  <c r="K316" i="9"/>
  <c r="K312" i="9"/>
  <c r="K308" i="9"/>
  <c r="K304" i="9"/>
  <c r="K300" i="9"/>
  <c r="K296" i="9"/>
  <c r="K292" i="9"/>
  <c r="K288" i="9"/>
  <c r="K284" i="9"/>
  <c r="K280" i="9"/>
  <c r="K276" i="9"/>
  <c r="K272" i="9"/>
  <c r="K268" i="9"/>
  <c r="K264" i="9"/>
  <c r="K260" i="9"/>
  <c r="L430" i="9"/>
  <c r="L424" i="9"/>
  <c r="L420" i="9"/>
  <c r="I585" i="9"/>
  <c r="J585" i="9" s="1"/>
  <c r="I581" i="9"/>
  <c r="J581" i="9" s="1"/>
  <c r="I577" i="9"/>
  <c r="J577" i="9" s="1"/>
  <c r="I573" i="9"/>
  <c r="J573" i="9" s="1"/>
  <c r="I569" i="9"/>
  <c r="J569" i="9" s="1"/>
  <c r="I565" i="9"/>
  <c r="J565" i="9" s="1"/>
  <c r="I561" i="9"/>
  <c r="J561" i="9" s="1"/>
  <c r="I557" i="9"/>
  <c r="J557" i="9" s="1"/>
  <c r="I553" i="9"/>
  <c r="J553" i="9" s="1"/>
  <c r="I549" i="9"/>
  <c r="J549" i="9" s="1"/>
  <c r="I545" i="9"/>
  <c r="J545" i="9" s="1"/>
  <c r="I541" i="9"/>
  <c r="J541" i="9" s="1"/>
  <c r="I537" i="9"/>
  <c r="J537" i="9" s="1"/>
  <c r="I533" i="9"/>
  <c r="J533" i="9" s="1"/>
  <c r="I529" i="9"/>
  <c r="J529" i="9" s="1"/>
  <c r="I525" i="9"/>
  <c r="J525" i="9" s="1"/>
  <c r="I521" i="9"/>
  <c r="J521" i="9" s="1"/>
  <c r="I517" i="9"/>
  <c r="J517" i="9" s="1"/>
  <c r="I513" i="9"/>
  <c r="J513" i="9" s="1"/>
  <c r="I509" i="9"/>
  <c r="J509" i="9" s="1"/>
  <c r="I505" i="9"/>
  <c r="J505" i="9" s="1"/>
  <c r="I501" i="9"/>
  <c r="J501" i="9" s="1"/>
  <c r="I497" i="9"/>
  <c r="J497" i="9" s="1"/>
  <c r="I493" i="9"/>
  <c r="J493" i="9" s="1"/>
  <c r="I489" i="9"/>
  <c r="J489" i="9" s="1"/>
  <c r="I485" i="9"/>
  <c r="J485" i="9" s="1"/>
  <c r="I481" i="9"/>
  <c r="J481" i="9" s="1"/>
  <c r="I477" i="9"/>
  <c r="J477" i="9" s="1"/>
  <c r="K473" i="9"/>
  <c r="K469" i="9"/>
  <c r="K465" i="9"/>
  <c r="K461" i="9"/>
  <c r="K457" i="9"/>
  <c r="K453" i="9"/>
  <c r="K449" i="9"/>
  <c r="K445" i="9"/>
  <c r="K441" i="9"/>
  <c r="K437" i="9"/>
  <c r="K433" i="9"/>
  <c r="K429" i="9"/>
  <c r="K425" i="9"/>
  <c r="K421" i="9"/>
  <c r="M585" i="9"/>
  <c r="M581" i="9"/>
  <c r="M577" i="9"/>
  <c r="M573" i="9"/>
  <c r="M569" i="9"/>
  <c r="M565" i="9"/>
  <c r="M561" i="9"/>
  <c r="M557" i="9"/>
  <c r="M553" i="9"/>
  <c r="M549" i="9"/>
  <c r="M545" i="9"/>
  <c r="M541" i="9"/>
  <c r="M537" i="9"/>
  <c r="M533" i="9"/>
  <c r="M529" i="9"/>
  <c r="M525" i="9"/>
  <c r="M521" i="9"/>
  <c r="M517" i="9"/>
  <c r="M513" i="9"/>
  <c r="M509" i="9"/>
  <c r="M505" i="9"/>
  <c r="M501" i="9"/>
  <c r="M497" i="9"/>
  <c r="M493" i="9"/>
  <c r="M489" i="9"/>
  <c r="M485" i="9"/>
  <c r="M481" i="9"/>
  <c r="M477" i="9"/>
  <c r="I473" i="9"/>
  <c r="J473" i="9" s="1"/>
  <c r="I469" i="9"/>
  <c r="J469" i="9" s="1"/>
  <c r="I465" i="9"/>
  <c r="J465" i="9" s="1"/>
  <c r="I461" i="9"/>
  <c r="J461" i="9" s="1"/>
  <c r="I457" i="9"/>
  <c r="J457" i="9" s="1"/>
  <c r="I453" i="9"/>
  <c r="J453" i="9" s="1"/>
  <c r="I449" i="9"/>
  <c r="J449" i="9" s="1"/>
  <c r="I445" i="9"/>
  <c r="J445" i="9" s="1"/>
  <c r="I441" i="9"/>
  <c r="J441" i="9" s="1"/>
  <c r="I437" i="9"/>
  <c r="J437" i="9" s="1"/>
  <c r="I433" i="9"/>
  <c r="J433" i="9" s="1"/>
  <c r="I429" i="9"/>
  <c r="J429" i="9" s="1"/>
  <c r="I425" i="9"/>
  <c r="J425" i="9" s="1"/>
  <c r="I421" i="9"/>
  <c r="J421" i="9" s="1"/>
  <c r="K417" i="9"/>
  <c r="K414" i="9"/>
  <c r="K410" i="9"/>
  <c r="K406" i="9"/>
  <c r="K402" i="9"/>
  <c r="K398" i="9"/>
  <c r="K394" i="9"/>
  <c r="K390" i="9"/>
  <c r="K386" i="9"/>
  <c r="K382" i="9"/>
  <c r="K378" i="9"/>
  <c r="K374" i="9"/>
  <c r="K370" i="9"/>
  <c r="K366" i="9"/>
  <c r="L362" i="9"/>
  <c r="L358" i="9"/>
  <c r="L354" i="9"/>
  <c r="L350" i="9"/>
  <c r="L346" i="9"/>
  <c r="L342" i="9"/>
  <c r="L338" i="9"/>
  <c r="L334" i="9"/>
  <c r="L330" i="9"/>
  <c r="L326" i="9"/>
  <c r="L322" i="9"/>
  <c r="L318" i="9"/>
  <c r="L314" i="9"/>
  <c r="L310" i="9"/>
  <c r="L306" i="9"/>
  <c r="L302" i="9"/>
  <c r="L298" i="9"/>
  <c r="L294" i="9"/>
  <c r="L290" i="9"/>
  <c r="L286" i="9"/>
  <c r="L282" i="9"/>
  <c r="L278" i="9"/>
  <c r="L274" i="9"/>
  <c r="L270" i="9"/>
  <c r="L266" i="9"/>
  <c r="L262" i="9"/>
  <c r="L258" i="9"/>
  <c r="L254" i="9"/>
  <c r="L250" i="9"/>
  <c r="L246" i="9"/>
  <c r="I415" i="9"/>
  <c r="J415" i="9" s="1"/>
  <c r="I411" i="9"/>
  <c r="J411" i="9" s="1"/>
  <c r="I407" i="9"/>
  <c r="J407" i="9" s="1"/>
  <c r="I403" i="9"/>
  <c r="J403" i="9" s="1"/>
  <c r="I399" i="9"/>
  <c r="J399" i="9" s="1"/>
  <c r="I395" i="9"/>
  <c r="J395" i="9" s="1"/>
  <c r="I391" i="9"/>
  <c r="J391" i="9" s="1"/>
  <c r="I387" i="9"/>
  <c r="J387" i="9" s="1"/>
  <c r="I383" i="9"/>
  <c r="J383" i="9" s="1"/>
  <c r="I379" i="9"/>
  <c r="J379" i="9" s="1"/>
  <c r="I375" i="9"/>
  <c r="J375" i="9" s="1"/>
  <c r="I371" i="9"/>
  <c r="J371" i="9" s="1"/>
  <c r="I367" i="9"/>
  <c r="J367" i="9" s="1"/>
  <c r="K363" i="9"/>
  <c r="K359" i="9"/>
  <c r="K355" i="9"/>
  <c r="K351" i="9"/>
  <c r="K347" i="9"/>
  <c r="K343" i="9"/>
  <c r="K339" i="9"/>
  <c r="K335" i="9"/>
  <c r="K331" i="9"/>
  <c r="K327" i="9"/>
  <c r="K323" i="9"/>
  <c r="K319" i="9"/>
  <c r="K315" i="9"/>
  <c r="K311" i="9"/>
  <c r="K307" i="9"/>
  <c r="K303" i="9"/>
  <c r="K299" i="9"/>
  <c r="K295" i="9"/>
  <c r="K291" i="9"/>
  <c r="K287" i="9"/>
  <c r="K283" i="9"/>
  <c r="K279" i="9"/>
  <c r="K275" i="9"/>
  <c r="K271" i="9"/>
  <c r="K267" i="9"/>
  <c r="K263" i="9"/>
  <c r="L429" i="9"/>
  <c r="L423" i="9"/>
  <c r="L419" i="9"/>
  <c r="I584" i="9"/>
  <c r="J584" i="9" s="1"/>
  <c r="I580" i="9"/>
  <c r="J580" i="9" s="1"/>
  <c r="I576" i="9"/>
  <c r="J576" i="9" s="1"/>
  <c r="I572" i="9"/>
  <c r="J572" i="9" s="1"/>
  <c r="I568" i="9"/>
  <c r="J568" i="9" s="1"/>
  <c r="I564" i="9"/>
  <c r="J564" i="9" s="1"/>
  <c r="I560" i="9"/>
  <c r="J560" i="9" s="1"/>
  <c r="I556" i="9"/>
  <c r="J556" i="9" s="1"/>
  <c r="I552" i="9"/>
  <c r="J552" i="9" s="1"/>
  <c r="I548" i="9"/>
  <c r="J548" i="9" s="1"/>
  <c r="I544" i="9"/>
  <c r="J544" i="9" s="1"/>
  <c r="I540" i="9"/>
  <c r="J540" i="9" s="1"/>
  <c r="I536" i="9"/>
  <c r="J536" i="9" s="1"/>
  <c r="I532" i="9"/>
  <c r="J532" i="9" s="1"/>
  <c r="I528" i="9"/>
  <c r="J528" i="9" s="1"/>
  <c r="I524" i="9"/>
  <c r="J524" i="9" s="1"/>
  <c r="I520" i="9"/>
  <c r="J520" i="9" s="1"/>
  <c r="I516" i="9"/>
  <c r="J516" i="9" s="1"/>
  <c r="I512" i="9"/>
  <c r="J512" i="9" s="1"/>
  <c r="I508" i="9"/>
  <c r="J508" i="9" s="1"/>
  <c r="I504" i="9"/>
  <c r="J504" i="9" s="1"/>
  <c r="I500" i="9"/>
  <c r="J500" i="9" s="1"/>
  <c r="I496" i="9"/>
  <c r="J496" i="9" s="1"/>
  <c r="I492" i="9"/>
  <c r="J492" i="9" s="1"/>
  <c r="I488" i="9"/>
  <c r="J488" i="9" s="1"/>
  <c r="I484" i="9"/>
  <c r="J484" i="9" s="1"/>
  <c r="I480" i="9"/>
  <c r="J480" i="9" s="1"/>
  <c r="K476" i="9"/>
  <c r="K472" i="9"/>
  <c r="K468" i="9"/>
  <c r="K464" i="9"/>
  <c r="K460" i="9"/>
  <c r="K456" i="9"/>
  <c r="K452" i="9"/>
  <c r="K448" i="9"/>
  <c r="K444" i="9"/>
  <c r="K440" i="9"/>
  <c r="K436" i="9"/>
  <c r="K432" i="9"/>
  <c r="K428" i="9"/>
  <c r="K424" i="9"/>
  <c r="K420" i="9"/>
  <c r="M584" i="9"/>
  <c r="M580" i="9"/>
  <c r="M576" i="9"/>
  <c r="M572" i="9"/>
  <c r="M568" i="9"/>
  <c r="M564" i="9"/>
  <c r="M560" i="9"/>
  <c r="M556" i="9"/>
  <c r="M552" i="9"/>
  <c r="M548" i="9"/>
  <c r="M544" i="9"/>
  <c r="M540" i="9"/>
  <c r="M536" i="9"/>
  <c r="M532" i="9"/>
  <c r="M528" i="9"/>
  <c r="M524" i="9"/>
  <c r="M520" i="9"/>
  <c r="M516" i="9"/>
  <c r="M512" i="9"/>
  <c r="M508" i="9"/>
  <c r="M504" i="9"/>
  <c r="M500" i="9"/>
  <c r="M496" i="9"/>
  <c r="M492" i="9"/>
  <c r="M488" i="9"/>
  <c r="M484" i="9"/>
  <c r="M480" i="9"/>
  <c r="I476" i="9"/>
  <c r="J476" i="9" s="1"/>
  <c r="I472" i="9"/>
  <c r="J472" i="9" s="1"/>
  <c r="I468" i="9"/>
  <c r="J468" i="9" s="1"/>
  <c r="I464" i="9"/>
  <c r="J464" i="9" s="1"/>
  <c r="I460" i="9"/>
  <c r="J460" i="9" s="1"/>
  <c r="I456" i="9"/>
  <c r="J456" i="9" s="1"/>
  <c r="I452" i="9"/>
  <c r="J452" i="9" s="1"/>
  <c r="I448" i="9"/>
  <c r="J448" i="9" s="1"/>
  <c r="I444" i="9"/>
  <c r="J444" i="9" s="1"/>
  <c r="I440" i="9"/>
  <c r="J440" i="9" s="1"/>
  <c r="I436" i="9"/>
  <c r="J436" i="9" s="1"/>
  <c r="I432" i="9"/>
  <c r="J432" i="9" s="1"/>
  <c r="I428" i="9"/>
  <c r="J428" i="9" s="1"/>
  <c r="I424" i="9"/>
  <c r="J424" i="9" s="1"/>
  <c r="I420" i="9"/>
  <c r="J420" i="9" s="1"/>
  <c r="M417" i="9"/>
  <c r="K413" i="9"/>
  <c r="K409" i="9"/>
  <c r="K405" i="9"/>
  <c r="K401" i="9"/>
  <c r="K397" i="9"/>
  <c r="K393" i="9"/>
  <c r="K389" i="9"/>
  <c r="K385" i="9"/>
  <c r="K381" i="9"/>
  <c r="K377" i="9"/>
  <c r="K373" i="9"/>
  <c r="K369" i="9"/>
  <c r="K365" i="9"/>
  <c r="L361" i="9"/>
  <c r="L357" i="9"/>
  <c r="L353" i="9"/>
  <c r="L349" i="9"/>
  <c r="L345" i="9"/>
  <c r="L341" i="9"/>
  <c r="L337" i="9"/>
  <c r="L333" i="9"/>
  <c r="L329" i="9"/>
  <c r="L325" i="9"/>
  <c r="L321" i="9"/>
  <c r="L317" i="9"/>
  <c r="L313" i="9"/>
  <c r="L309" i="9"/>
  <c r="L305" i="9"/>
  <c r="L301" i="9"/>
  <c r="L297" i="9"/>
  <c r="L293" i="9"/>
  <c r="L289" i="9"/>
  <c r="L285" i="9"/>
  <c r="L281" i="9"/>
  <c r="L277" i="9"/>
  <c r="L273" i="9"/>
  <c r="L269" i="9"/>
  <c r="L265" i="9"/>
  <c r="L261" i="9"/>
  <c r="L257" i="9"/>
  <c r="L253" i="9"/>
  <c r="L249" i="9"/>
  <c r="L245" i="9"/>
  <c r="I414" i="9"/>
  <c r="J414" i="9" s="1"/>
  <c r="I410" i="9"/>
  <c r="J410" i="9" s="1"/>
  <c r="I406" i="9"/>
  <c r="J406" i="9" s="1"/>
  <c r="I402" i="9"/>
  <c r="J402" i="9" s="1"/>
  <c r="I398" i="9"/>
  <c r="J398" i="9" s="1"/>
  <c r="I394" i="9"/>
  <c r="J394" i="9" s="1"/>
  <c r="I390" i="9"/>
  <c r="J390" i="9" s="1"/>
  <c r="I386" i="9"/>
  <c r="J386" i="9" s="1"/>
  <c r="I382" i="9"/>
  <c r="J382" i="9" s="1"/>
  <c r="I378" i="9"/>
  <c r="J378" i="9" s="1"/>
  <c r="I374" i="9"/>
  <c r="J374" i="9" s="1"/>
  <c r="I370" i="9"/>
  <c r="J370" i="9" s="1"/>
  <c r="I366" i="9"/>
  <c r="J366" i="9" s="1"/>
  <c r="K362" i="9"/>
  <c r="K358" i="9"/>
  <c r="K354" i="9"/>
  <c r="K350" i="9"/>
  <c r="K346" i="9"/>
  <c r="K342" i="9"/>
  <c r="K338" i="9"/>
  <c r="K334" i="9"/>
  <c r="K330" i="9"/>
  <c r="K326" i="9"/>
  <c r="K322" i="9"/>
  <c r="K318" i="9"/>
  <c r="K314" i="9"/>
  <c r="K310" i="9"/>
  <c r="K306" i="9"/>
  <c r="K302" i="9"/>
  <c r="K298" i="9"/>
  <c r="K294" i="9"/>
  <c r="K290" i="9"/>
  <c r="K286" i="9"/>
  <c r="K282" i="9"/>
  <c r="K278" i="9"/>
  <c r="K274" i="9"/>
  <c r="K270" i="9"/>
  <c r="K266" i="9"/>
  <c r="K262" i="9"/>
  <c r="K255" i="9"/>
  <c r="K251" i="9"/>
  <c r="K247" i="9"/>
  <c r="M414" i="9"/>
  <c r="M410" i="9"/>
  <c r="M406" i="9"/>
  <c r="M402" i="9"/>
  <c r="M398" i="9"/>
  <c r="M394" i="9"/>
  <c r="M390" i="9"/>
  <c r="M386" i="9"/>
  <c r="M382" i="9"/>
  <c r="M378" i="9"/>
  <c r="M374" i="9"/>
  <c r="M370" i="9"/>
  <c r="M366" i="9"/>
  <c r="I362" i="9"/>
  <c r="J362" i="9" s="1"/>
  <c r="I358" i="9"/>
  <c r="J358" i="9" s="1"/>
  <c r="I354" i="9"/>
  <c r="J354" i="9" s="1"/>
  <c r="I350" i="9"/>
  <c r="J350" i="9" s="1"/>
  <c r="I346" i="9"/>
  <c r="J346" i="9" s="1"/>
  <c r="I342" i="9"/>
  <c r="J342" i="9" s="1"/>
  <c r="I338" i="9"/>
  <c r="J338" i="9" s="1"/>
  <c r="I334" i="9"/>
  <c r="J334" i="9" s="1"/>
  <c r="I330" i="9"/>
  <c r="J330" i="9" s="1"/>
  <c r="I326" i="9"/>
  <c r="J326" i="9" s="1"/>
  <c r="I322" i="9"/>
  <c r="J322" i="9" s="1"/>
  <c r="I318" i="9"/>
  <c r="J318" i="9" s="1"/>
  <c r="I314" i="9"/>
  <c r="J314" i="9" s="1"/>
  <c r="I310" i="9"/>
  <c r="J310" i="9" s="1"/>
  <c r="I306" i="9"/>
  <c r="J306" i="9" s="1"/>
  <c r="I302" i="9"/>
  <c r="J302" i="9" s="1"/>
  <c r="I298" i="9"/>
  <c r="J298" i="9" s="1"/>
  <c r="I294" i="9"/>
  <c r="J294" i="9" s="1"/>
  <c r="I290" i="9"/>
  <c r="J290" i="9" s="1"/>
  <c r="I286" i="9"/>
  <c r="J286" i="9" s="1"/>
  <c r="I282" i="9"/>
  <c r="J282" i="9" s="1"/>
  <c r="I278" i="9"/>
  <c r="J278" i="9" s="1"/>
  <c r="I274" i="9"/>
  <c r="J274" i="9" s="1"/>
  <c r="I270" i="9"/>
  <c r="J270" i="9" s="1"/>
  <c r="I266" i="9"/>
  <c r="J266" i="9" s="1"/>
  <c r="I262" i="9"/>
  <c r="J262" i="9" s="1"/>
  <c r="I258" i="9"/>
  <c r="J258" i="9" s="1"/>
  <c r="I254" i="9"/>
  <c r="J254" i="9" s="1"/>
  <c r="I250" i="9"/>
  <c r="J250" i="9" s="1"/>
  <c r="L413" i="9"/>
  <c r="L409" i="9"/>
  <c r="L405" i="9"/>
  <c r="L401" i="9"/>
  <c r="L397" i="9"/>
  <c r="L393" i="9"/>
  <c r="L389" i="9"/>
  <c r="L385" i="9"/>
  <c r="L381" i="9"/>
  <c r="L377" i="9"/>
  <c r="L373" i="9"/>
  <c r="L369" i="9"/>
  <c r="L365" i="9"/>
  <c r="M361" i="9"/>
  <c r="M357" i="9"/>
  <c r="M353" i="9"/>
  <c r="M349" i="9"/>
  <c r="M345" i="9"/>
  <c r="M341" i="9"/>
  <c r="M337" i="9"/>
  <c r="M333" i="9"/>
  <c r="M329" i="9"/>
  <c r="M325" i="9"/>
  <c r="M321" i="9"/>
  <c r="M317" i="9"/>
  <c r="M313" i="9"/>
  <c r="M309" i="9"/>
  <c r="M305" i="9"/>
  <c r="M301" i="9"/>
  <c r="M297" i="9"/>
  <c r="M293" i="9"/>
  <c r="M289" i="9"/>
  <c r="M285" i="9"/>
  <c r="M281" i="9"/>
  <c r="M277" i="9"/>
  <c r="M273" i="9"/>
  <c r="M269" i="9"/>
  <c r="M265" i="9"/>
  <c r="M261" i="9"/>
  <c r="M257" i="9"/>
  <c r="M253" i="9"/>
  <c r="M249" i="9"/>
  <c r="I246" i="9"/>
  <c r="J246" i="9" s="1"/>
  <c r="L242" i="9"/>
  <c r="L238" i="9"/>
  <c r="L234" i="9"/>
  <c r="L230" i="9"/>
  <c r="L226" i="9"/>
  <c r="L222" i="9"/>
  <c r="L218" i="9"/>
  <c r="L214" i="9"/>
  <c r="L210" i="9"/>
  <c r="L206" i="9"/>
  <c r="L202" i="9"/>
  <c r="L198" i="9"/>
  <c r="L194" i="9"/>
  <c r="L190" i="9"/>
  <c r="L186" i="9"/>
  <c r="L182" i="9"/>
  <c r="L178" i="9"/>
  <c r="L174" i="9"/>
  <c r="L170" i="9"/>
  <c r="L166" i="9"/>
  <c r="L162" i="9"/>
  <c r="L158" i="9"/>
  <c r="L154" i="9"/>
  <c r="L150" i="9"/>
  <c r="L146" i="9"/>
  <c r="L142" i="9"/>
  <c r="L138" i="9"/>
  <c r="L134" i="9"/>
  <c r="L130" i="9"/>
  <c r="L126" i="9"/>
  <c r="L122" i="9"/>
  <c r="L118" i="9"/>
  <c r="L114" i="9"/>
  <c r="L110" i="9"/>
  <c r="L106" i="9"/>
  <c r="L102" i="9"/>
  <c r="L98" i="9"/>
  <c r="L94" i="9"/>
  <c r="L90" i="9"/>
  <c r="L86" i="9"/>
  <c r="L82" i="9"/>
  <c r="K245" i="9"/>
  <c r="K241" i="9"/>
  <c r="K237" i="9"/>
  <c r="K233" i="9"/>
  <c r="K229" i="9"/>
  <c r="K225" i="9"/>
  <c r="K221" i="9"/>
  <c r="K217" i="9"/>
  <c r="K213" i="9"/>
  <c r="K209" i="9"/>
  <c r="K205" i="9"/>
  <c r="K201" i="9"/>
  <c r="K197" i="9"/>
  <c r="K193" i="9"/>
  <c r="K189" i="9"/>
  <c r="K185" i="9"/>
  <c r="K181" i="9"/>
  <c r="K177" i="9"/>
  <c r="K173" i="9"/>
  <c r="K169" i="9"/>
  <c r="K165" i="9"/>
  <c r="K161" i="9"/>
  <c r="K157" i="9"/>
  <c r="K153" i="9"/>
  <c r="K149" i="9"/>
  <c r="K145" i="9"/>
  <c r="K141" i="9"/>
  <c r="K137" i="9"/>
  <c r="K133" i="9"/>
  <c r="K129" i="9"/>
  <c r="K125" i="9"/>
  <c r="K121" i="9"/>
  <c r="K117" i="9"/>
  <c r="K113" i="9"/>
  <c r="K109" i="9"/>
  <c r="K105" i="9"/>
  <c r="K101" i="9"/>
  <c r="K97" i="9"/>
  <c r="K93" i="9"/>
  <c r="K89" i="9"/>
  <c r="K85" i="9"/>
  <c r="K81" i="9"/>
  <c r="K77" i="9"/>
  <c r="K259" i="9"/>
  <c r="K254" i="9"/>
  <c r="K250" i="9"/>
  <c r="K418" i="9"/>
  <c r="M413" i="9"/>
  <c r="M409" i="9"/>
  <c r="M405" i="9"/>
  <c r="M401" i="9"/>
  <c r="M397" i="9"/>
  <c r="M393" i="9"/>
  <c r="M389" i="9"/>
  <c r="M385" i="9"/>
  <c r="M381" i="9"/>
  <c r="M377" i="9"/>
  <c r="M373" i="9"/>
  <c r="M369" i="9"/>
  <c r="M365" i="9"/>
  <c r="I361" i="9"/>
  <c r="J361" i="9" s="1"/>
  <c r="I357" i="9"/>
  <c r="J357" i="9" s="1"/>
  <c r="I353" i="9"/>
  <c r="J353" i="9" s="1"/>
  <c r="I349" i="9"/>
  <c r="J349" i="9" s="1"/>
  <c r="I345" i="9"/>
  <c r="J345" i="9" s="1"/>
  <c r="I341" i="9"/>
  <c r="J341" i="9" s="1"/>
  <c r="I337" i="9"/>
  <c r="J337" i="9" s="1"/>
  <c r="I333" i="9"/>
  <c r="J333" i="9" s="1"/>
  <c r="I329" i="9"/>
  <c r="J329" i="9" s="1"/>
  <c r="I325" i="9"/>
  <c r="J325" i="9" s="1"/>
  <c r="I321" i="9"/>
  <c r="J321" i="9" s="1"/>
  <c r="I317" i="9"/>
  <c r="J317" i="9" s="1"/>
  <c r="I313" i="9"/>
  <c r="J313" i="9" s="1"/>
  <c r="I309" i="9"/>
  <c r="J309" i="9" s="1"/>
  <c r="I305" i="9"/>
  <c r="J305" i="9" s="1"/>
  <c r="I301" i="9"/>
  <c r="J301" i="9" s="1"/>
  <c r="I297" i="9"/>
  <c r="J297" i="9" s="1"/>
  <c r="I293" i="9"/>
  <c r="J293" i="9" s="1"/>
  <c r="I289" i="9"/>
  <c r="J289" i="9" s="1"/>
  <c r="I285" i="9"/>
  <c r="J285" i="9" s="1"/>
  <c r="I281" i="9"/>
  <c r="J281" i="9" s="1"/>
  <c r="I277" i="9"/>
  <c r="J277" i="9" s="1"/>
  <c r="I273" i="9"/>
  <c r="J273" i="9" s="1"/>
  <c r="I269" i="9"/>
  <c r="J269" i="9" s="1"/>
  <c r="I265" i="9"/>
  <c r="J265" i="9" s="1"/>
  <c r="I261" i="9"/>
  <c r="J261" i="9" s="1"/>
  <c r="I257" i="9"/>
  <c r="J257" i="9" s="1"/>
  <c r="I253" i="9"/>
  <c r="J253" i="9" s="1"/>
  <c r="L416" i="9"/>
  <c r="L412" i="9"/>
  <c r="L408" i="9"/>
  <c r="L404" i="9"/>
  <c r="L400" i="9"/>
  <c r="L396" i="9"/>
  <c r="L392" i="9"/>
  <c r="L388" i="9"/>
  <c r="L384" i="9"/>
  <c r="L380" i="9"/>
  <c r="L376" i="9"/>
  <c r="L372" i="9"/>
  <c r="L368" i="9"/>
  <c r="M364" i="9"/>
  <c r="M360" i="9"/>
  <c r="M356" i="9"/>
  <c r="M352" i="9"/>
  <c r="M348" i="9"/>
  <c r="M344" i="9"/>
  <c r="M340" i="9"/>
  <c r="M336" i="9"/>
  <c r="M332" i="9"/>
  <c r="M328" i="9"/>
  <c r="M324" i="9"/>
  <c r="M320" i="9"/>
  <c r="M316" i="9"/>
  <c r="M312" i="9"/>
  <c r="M308" i="9"/>
  <c r="M304" i="9"/>
  <c r="M300" i="9"/>
  <c r="M296" i="9"/>
  <c r="M292" i="9"/>
  <c r="M288" i="9"/>
  <c r="M284" i="9"/>
  <c r="M280" i="9"/>
  <c r="M276" i="9"/>
  <c r="M272" i="9"/>
  <c r="M268" i="9"/>
  <c r="M264" i="9"/>
  <c r="M260" i="9"/>
  <c r="M256" i="9"/>
  <c r="M252" i="9"/>
  <c r="M248" i="9"/>
  <c r="M245" i="9"/>
  <c r="L241" i="9"/>
  <c r="L237" i="9"/>
  <c r="L233" i="9"/>
  <c r="L229" i="9"/>
  <c r="L225" i="9"/>
  <c r="L221" i="9"/>
  <c r="L217" i="9"/>
  <c r="L213" i="9"/>
  <c r="L209" i="9"/>
  <c r="L205" i="9"/>
  <c r="L201" i="9"/>
  <c r="L197" i="9"/>
  <c r="L193" i="9"/>
  <c r="L189" i="9"/>
  <c r="L185" i="9"/>
  <c r="L181" i="9"/>
  <c r="L177" i="9"/>
  <c r="L173" i="9"/>
  <c r="L169" i="9"/>
  <c r="L165" i="9"/>
  <c r="L161" i="9"/>
  <c r="L157" i="9"/>
  <c r="L153" i="9"/>
  <c r="L149" i="9"/>
  <c r="L145" i="9"/>
  <c r="L141" i="9"/>
  <c r="L137" i="9"/>
  <c r="L133" i="9"/>
  <c r="L129" i="9"/>
  <c r="L125" i="9"/>
  <c r="L121" i="9"/>
  <c r="L117" i="9"/>
  <c r="L113" i="9"/>
  <c r="L109" i="9"/>
  <c r="L105" i="9"/>
  <c r="L101" i="9"/>
  <c r="L97" i="9"/>
  <c r="L93" i="9"/>
  <c r="L89" i="9"/>
  <c r="L85" i="9"/>
  <c r="L81" i="9"/>
  <c r="K244" i="9"/>
  <c r="K240" i="9"/>
  <c r="K236" i="9"/>
  <c r="K232" i="9"/>
  <c r="K228" i="9"/>
  <c r="K224" i="9"/>
  <c r="K220" i="9"/>
  <c r="K216" i="9"/>
  <c r="K212" i="9"/>
  <c r="K208" i="9"/>
  <c r="K204" i="9"/>
  <c r="K200" i="9"/>
  <c r="K196" i="9"/>
  <c r="K192" i="9"/>
  <c r="K188" i="9"/>
  <c r="K184" i="9"/>
  <c r="K180" i="9"/>
  <c r="K176" i="9"/>
  <c r="K172" i="9"/>
  <c r="K168" i="9"/>
  <c r="K164" i="9"/>
  <c r="K160" i="9"/>
  <c r="K156" i="9"/>
  <c r="K152" i="9"/>
  <c r="K148" i="9"/>
  <c r="K144" i="9"/>
  <c r="K140" i="9"/>
  <c r="K136" i="9"/>
  <c r="K132" i="9"/>
  <c r="K128" i="9"/>
  <c r="K124" i="9"/>
  <c r="K120" i="9"/>
  <c r="K116" i="9"/>
  <c r="K112" i="9"/>
  <c r="K108" i="9"/>
  <c r="K104" i="9"/>
  <c r="K100" i="9"/>
  <c r="K96" i="9"/>
  <c r="K92" i="9"/>
  <c r="K88" i="9"/>
  <c r="K84" i="9"/>
  <c r="K80" i="9"/>
  <c r="I249" i="9"/>
  <c r="J249" i="9" s="1"/>
  <c r="K258" i="9"/>
  <c r="K253" i="9"/>
  <c r="K249" i="9"/>
  <c r="M416" i="9"/>
  <c r="M412" i="9"/>
  <c r="M408" i="9"/>
  <c r="M404" i="9"/>
  <c r="M400" i="9"/>
  <c r="M396" i="9"/>
  <c r="M392" i="9"/>
  <c r="M388" i="9"/>
  <c r="M384" i="9"/>
  <c r="M380" i="9"/>
  <c r="M376" i="9"/>
  <c r="M372" i="9"/>
  <c r="M368" i="9"/>
  <c r="I364" i="9"/>
  <c r="J364" i="9" s="1"/>
  <c r="I360" i="9"/>
  <c r="J360" i="9" s="1"/>
  <c r="I356" i="9"/>
  <c r="J356" i="9" s="1"/>
  <c r="I352" i="9"/>
  <c r="J352" i="9" s="1"/>
  <c r="I348" i="9"/>
  <c r="J348" i="9" s="1"/>
  <c r="I344" i="9"/>
  <c r="J344" i="9" s="1"/>
  <c r="I340" i="9"/>
  <c r="J340" i="9" s="1"/>
  <c r="I336" i="9"/>
  <c r="J336" i="9" s="1"/>
  <c r="I332" i="9"/>
  <c r="J332" i="9" s="1"/>
  <c r="I328" i="9"/>
  <c r="J328" i="9" s="1"/>
  <c r="I324" i="9"/>
  <c r="J324" i="9" s="1"/>
  <c r="I320" i="9"/>
  <c r="J320" i="9" s="1"/>
  <c r="I316" i="9"/>
  <c r="J316" i="9" s="1"/>
  <c r="I312" i="9"/>
  <c r="J312" i="9" s="1"/>
  <c r="I308" i="9"/>
  <c r="J308" i="9" s="1"/>
  <c r="I304" i="9"/>
  <c r="J304" i="9" s="1"/>
  <c r="I300" i="9"/>
  <c r="J300" i="9" s="1"/>
  <c r="I296" i="9"/>
  <c r="J296" i="9" s="1"/>
  <c r="I292" i="9"/>
  <c r="J292" i="9" s="1"/>
  <c r="I288" i="9"/>
  <c r="J288" i="9" s="1"/>
  <c r="I284" i="9"/>
  <c r="J284" i="9" s="1"/>
  <c r="I280" i="9"/>
  <c r="J280" i="9" s="1"/>
  <c r="I276" i="9"/>
  <c r="J276" i="9" s="1"/>
  <c r="I272" i="9"/>
  <c r="J272" i="9" s="1"/>
  <c r="I268" i="9"/>
  <c r="J268" i="9" s="1"/>
  <c r="I264" i="9"/>
  <c r="J264" i="9" s="1"/>
  <c r="I260" i="9"/>
  <c r="J260" i="9" s="1"/>
  <c r="I256" i="9"/>
  <c r="J256" i="9" s="1"/>
  <c r="I252" i="9"/>
  <c r="J252" i="9" s="1"/>
  <c r="L415" i="9"/>
  <c r="L411" i="9"/>
  <c r="L407" i="9"/>
  <c r="L403" i="9"/>
  <c r="L399" i="9"/>
  <c r="L395" i="9"/>
  <c r="L391" i="9"/>
  <c r="L387" i="9"/>
  <c r="L383" i="9"/>
  <c r="L379" i="9"/>
  <c r="L375" i="9"/>
  <c r="L371" i="9"/>
  <c r="L367" i="9"/>
  <c r="M363" i="9"/>
  <c r="M359" i="9"/>
  <c r="M355" i="9"/>
  <c r="M351" i="9"/>
  <c r="M347" i="9"/>
  <c r="M343" i="9"/>
  <c r="M339" i="9"/>
  <c r="M335" i="9"/>
  <c r="M331" i="9"/>
  <c r="M327" i="9"/>
  <c r="M323" i="9"/>
  <c r="M319" i="9"/>
  <c r="M315" i="9"/>
  <c r="M311" i="9"/>
  <c r="M307" i="9"/>
  <c r="M303" i="9"/>
  <c r="M299" i="9"/>
  <c r="M295" i="9"/>
  <c r="M291" i="9"/>
  <c r="M287" i="9"/>
  <c r="M283" i="9"/>
  <c r="M279" i="9"/>
  <c r="M275" i="9"/>
  <c r="M271" i="9"/>
  <c r="M267" i="9"/>
  <c r="M263" i="9"/>
  <c r="M259" i="9"/>
  <c r="M255" i="9"/>
  <c r="M251" i="9"/>
  <c r="M247" i="9"/>
  <c r="L244" i="9"/>
  <c r="L240" i="9"/>
  <c r="L236" i="9"/>
  <c r="L232" i="9"/>
  <c r="L228" i="9"/>
  <c r="L224" i="9"/>
  <c r="L220" i="9"/>
  <c r="L216" i="9"/>
  <c r="L212" i="9"/>
  <c r="L208" i="9"/>
  <c r="L204" i="9"/>
  <c r="L200" i="9"/>
  <c r="L196" i="9"/>
  <c r="L192" i="9"/>
  <c r="L188" i="9"/>
  <c r="L184" i="9"/>
  <c r="L180" i="9"/>
  <c r="L176" i="9"/>
  <c r="L172" i="9"/>
  <c r="L168" i="9"/>
  <c r="L164" i="9"/>
  <c r="L160" i="9"/>
  <c r="L156" i="9"/>
  <c r="L152" i="9"/>
  <c r="L148" i="9"/>
  <c r="L144" i="9"/>
  <c r="L140" i="9"/>
  <c r="L136" i="9"/>
  <c r="L132" i="9"/>
  <c r="L128" i="9"/>
  <c r="L124" i="9"/>
  <c r="L120" i="9"/>
  <c r="L116" i="9"/>
  <c r="L112" i="9"/>
  <c r="L108" i="9"/>
  <c r="L104" i="9"/>
  <c r="L100" i="9"/>
  <c r="L96" i="9"/>
  <c r="L92" i="9"/>
  <c r="L88" i="9"/>
  <c r="L84" i="9"/>
  <c r="L80" i="9"/>
  <c r="K243" i="9"/>
  <c r="K239" i="9"/>
  <c r="K235" i="9"/>
  <c r="K231" i="9"/>
  <c r="K227" i="9"/>
  <c r="K223" i="9"/>
  <c r="K219" i="9"/>
  <c r="K215" i="9"/>
  <c r="K211" i="9"/>
  <c r="K207" i="9"/>
  <c r="K203" i="9"/>
  <c r="K199" i="9"/>
  <c r="K195" i="9"/>
  <c r="K191" i="9"/>
  <c r="K187" i="9"/>
  <c r="K183" i="9"/>
  <c r="K179" i="9"/>
  <c r="K175" i="9"/>
  <c r="K171" i="9"/>
  <c r="K167" i="9"/>
  <c r="K163" i="9"/>
  <c r="K159" i="9"/>
  <c r="K155" i="9"/>
  <c r="K151" i="9"/>
  <c r="K147" i="9"/>
  <c r="K143" i="9"/>
  <c r="K139" i="9"/>
  <c r="K135" i="9"/>
  <c r="K131" i="9"/>
  <c r="K127" i="9"/>
  <c r="K123" i="9"/>
  <c r="K119" i="9"/>
  <c r="K115" i="9"/>
  <c r="K111" i="9"/>
  <c r="K107" i="9"/>
  <c r="K103" i="9"/>
  <c r="K99" i="9"/>
  <c r="K95" i="9"/>
  <c r="K91" i="9"/>
  <c r="K87" i="9"/>
  <c r="K256" i="9"/>
  <c r="K252" i="9"/>
  <c r="K248" i="9"/>
  <c r="M415" i="9"/>
  <c r="M411" i="9"/>
  <c r="M407" i="9"/>
  <c r="M403" i="9"/>
  <c r="M399" i="9"/>
  <c r="M395" i="9"/>
  <c r="M391" i="9"/>
  <c r="M387" i="9"/>
  <c r="M383" i="9"/>
  <c r="M379" i="9"/>
  <c r="M375" i="9"/>
  <c r="M371" i="9"/>
  <c r="M367" i="9"/>
  <c r="I363" i="9"/>
  <c r="J363" i="9" s="1"/>
  <c r="I359" i="9"/>
  <c r="J359" i="9" s="1"/>
  <c r="I355" i="9"/>
  <c r="J355" i="9" s="1"/>
  <c r="I351" i="9"/>
  <c r="J351" i="9" s="1"/>
  <c r="I347" i="9"/>
  <c r="J347" i="9" s="1"/>
  <c r="I343" i="9"/>
  <c r="J343" i="9" s="1"/>
  <c r="I339" i="9"/>
  <c r="J339" i="9" s="1"/>
  <c r="I335" i="9"/>
  <c r="J335" i="9" s="1"/>
  <c r="I331" i="9"/>
  <c r="J331" i="9" s="1"/>
  <c r="I327" i="9"/>
  <c r="J327" i="9" s="1"/>
  <c r="I323" i="9"/>
  <c r="J323" i="9" s="1"/>
  <c r="I319" i="9"/>
  <c r="J319" i="9" s="1"/>
  <c r="I315" i="9"/>
  <c r="J315" i="9" s="1"/>
  <c r="I311" i="9"/>
  <c r="J311" i="9" s="1"/>
  <c r="I307" i="9"/>
  <c r="J307" i="9" s="1"/>
  <c r="I303" i="9"/>
  <c r="J303" i="9" s="1"/>
  <c r="I299" i="9"/>
  <c r="J299" i="9" s="1"/>
  <c r="I295" i="9"/>
  <c r="J295" i="9" s="1"/>
  <c r="I291" i="9"/>
  <c r="J291" i="9" s="1"/>
  <c r="I287" i="9"/>
  <c r="J287" i="9" s="1"/>
  <c r="I283" i="9"/>
  <c r="J283" i="9" s="1"/>
  <c r="I279" i="9"/>
  <c r="J279" i="9" s="1"/>
  <c r="I275" i="9"/>
  <c r="J275" i="9" s="1"/>
  <c r="I271" i="9"/>
  <c r="J271" i="9" s="1"/>
  <c r="I267" i="9"/>
  <c r="J267" i="9" s="1"/>
  <c r="I263" i="9"/>
  <c r="J263" i="9" s="1"/>
  <c r="I259" i="9"/>
  <c r="J259" i="9" s="1"/>
  <c r="I255" i="9"/>
  <c r="J255" i="9" s="1"/>
  <c r="I251" i="9"/>
  <c r="J251" i="9" s="1"/>
  <c r="L414" i="9"/>
  <c r="L410" i="9"/>
  <c r="L406" i="9"/>
  <c r="L402" i="9"/>
  <c r="L398" i="9"/>
  <c r="L394" i="9"/>
  <c r="L390" i="9"/>
  <c r="L386" i="9"/>
  <c r="L382" i="9"/>
  <c r="L378" i="9"/>
  <c r="L374" i="9"/>
  <c r="L370" i="9"/>
  <c r="L366" i="9"/>
  <c r="M362" i="9"/>
  <c r="M358" i="9"/>
  <c r="M354" i="9"/>
  <c r="M350" i="9"/>
  <c r="M346" i="9"/>
  <c r="M342" i="9"/>
  <c r="M338" i="9"/>
  <c r="M334" i="9"/>
  <c r="M330" i="9"/>
  <c r="M326" i="9"/>
  <c r="M322" i="9"/>
  <c r="M318" i="9"/>
  <c r="M314" i="9"/>
  <c r="M310" i="9"/>
  <c r="M306" i="9"/>
  <c r="M302" i="9"/>
  <c r="M298" i="9"/>
  <c r="M294" i="9"/>
  <c r="M290" i="9"/>
  <c r="M286" i="9"/>
  <c r="M282" i="9"/>
  <c r="M278" i="9"/>
  <c r="M274" i="9"/>
  <c r="M270" i="9"/>
  <c r="M266" i="9"/>
  <c r="M262" i="9"/>
  <c r="M258" i="9"/>
  <c r="M254" i="9"/>
  <c r="M250" i="9"/>
  <c r="I248" i="9"/>
  <c r="J248" i="9" s="1"/>
  <c r="L243" i="9"/>
  <c r="L239" i="9"/>
  <c r="L235" i="9"/>
  <c r="L231" i="9"/>
  <c r="L227" i="9"/>
  <c r="L223" i="9"/>
  <c r="L219" i="9"/>
  <c r="L215" i="9"/>
  <c r="L211" i="9"/>
  <c r="L207" i="9"/>
  <c r="L203" i="9"/>
  <c r="L199" i="9"/>
  <c r="L195" i="9"/>
  <c r="L191" i="9"/>
  <c r="L187" i="9"/>
  <c r="L183" i="9"/>
  <c r="L179" i="9"/>
  <c r="L175" i="9"/>
  <c r="L171" i="9"/>
  <c r="L167" i="9"/>
  <c r="L163" i="9"/>
  <c r="L159" i="9"/>
  <c r="L155" i="9"/>
  <c r="L151" i="9"/>
  <c r="L147" i="9"/>
  <c r="L143" i="9"/>
  <c r="L139" i="9"/>
  <c r="L135" i="9"/>
  <c r="L131" i="9"/>
  <c r="L127" i="9"/>
  <c r="L123" i="9"/>
  <c r="L119" i="9"/>
  <c r="L115" i="9"/>
  <c r="L111" i="9"/>
  <c r="L107" i="9"/>
  <c r="L103" i="9"/>
  <c r="L99" i="9"/>
  <c r="L95" i="9"/>
  <c r="L91" i="9"/>
  <c r="L87" i="9"/>
  <c r="L83" i="9"/>
  <c r="L79" i="9"/>
  <c r="K242" i="9"/>
  <c r="K238" i="9"/>
  <c r="K234" i="9"/>
  <c r="K230" i="9"/>
  <c r="K226" i="9"/>
  <c r="K222" i="9"/>
  <c r="K218" i="9"/>
  <c r="K214" i="9"/>
  <c r="K210" i="9"/>
  <c r="K206" i="9"/>
  <c r="K202" i="9"/>
  <c r="K198" i="9"/>
  <c r="K194" i="9"/>
  <c r="K190" i="9"/>
  <c r="K186" i="9"/>
  <c r="K182" i="9"/>
  <c r="K178" i="9"/>
  <c r="K174" i="9"/>
  <c r="K170" i="9"/>
  <c r="K166" i="9"/>
  <c r="K162" i="9"/>
  <c r="K158" i="9"/>
  <c r="K154" i="9"/>
  <c r="K150" i="9"/>
  <c r="K146" i="9"/>
  <c r="K142" i="9"/>
  <c r="K138" i="9"/>
  <c r="K134" i="9"/>
  <c r="K130" i="9"/>
  <c r="K126" i="9"/>
  <c r="K122" i="9"/>
  <c r="K118" i="9"/>
  <c r="K114" i="9"/>
  <c r="K110" i="9"/>
  <c r="K106" i="9"/>
  <c r="K102" i="9"/>
  <c r="K98" i="9"/>
  <c r="K94" i="9"/>
  <c r="K90" i="9"/>
  <c r="K86" i="9"/>
  <c r="K78" i="9"/>
  <c r="I244" i="9"/>
  <c r="J244" i="9" s="1"/>
  <c r="I240" i="9"/>
  <c r="J240" i="9" s="1"/>
  <c r="I236" i="9"/>
  <c r="J236" i="9" s="1"/>
  <c r="I232" i="9"/>
  <c r="J232" i="9" s="1"/>
  <c r="I228" i="9"/>
  <c r="J228" i="9" s="1"/>
  <c r="I224" i="9"/>
  <c r="J224" i="9" s="1"/>
  <c r="I220" i="9"/>
  <c r="J220" i="9" s="1"/>
  <c r="I216" i="9"/>
  <c r="J216" i="9" s="1"/>
  <c r="I212" i="9"/>
  <c r="J212" i="9" s="1"/>
  <c r="I208" i="9"/>
  <c r="J208" i="9" s="1"/>
  <c r="I204" i="9"/>
  <c r="J204" i="9" s="1"/>
  <c r="I200" i="9"/>
  <c r="J200" i="9" s="1"/>
  <c r="I196" i="9"/>
  <c r="J196" i="9" s="1"/>
  <c r="I192" i="9"/>
  <c r="J192" i="9" s="1"/>
  <c r="I188" i="9"/>
  <c r="J188" i="9" s="1"/>
  <c r="I184" i="9"/>
  <c r="J184" i="9" s="1"/>
  <c r="I180" i="9"/>
  <c r="J180" i="9" s="1"/>
  <c r="I176" i="9"/>
  <c r="J176" i="9" s="1"/>
  <c r="I172" i="9"/>
  <c r="J172" i="9" s="1"/>
  <c r="I168" i="9"/>
  <c r="J168" i="9" s="1"/>
  <c r="I164" i="9"/>
  <c r="J164" i="9" s="1"/>
  <c r="I160" i="9"/>
  <c r="J160" i="9" s="1"/>
  <c r="I156" i="9"/>
  <c r="J156" i="9" s="1"/>
  <c r="I152" i="9"/>
  <c r="J152" i="9" s="1"/>
  <c r="I148" i="9"/>
  <c r="J148" i="9" s="1"/>
  <c r="I144" i="9"/>
  <c r="J144" i="9" s="1"/>
  <c r="I140" i="9"/>
  <c r="J140" i="9" s="1"/>
  <c r="I136" i="9"/>
  <c r="J136" i="9" s="1"/>
  <c r="I132" i="9"/>
  <c r="J132" i="9" s="1"/>
  <c r="I128" i="9"/>
  <c r="J128" i="9" s="1"/>
  <c r="I124" i="9"/>
  <c r="J124" i="9" s="1"/>
  <c r="I120" i="9"/>
  <c r="J120" i="9" s="1"/>
  <c r="I116" i="9"/>
  <c r="J116" i="9" s="1"/>
  <c r="I112" i="9"/>
  <c r="J112" i="9" s="1"/>
  <c r="I108" i="9"/>
  <c r="J108" i="9" s="1"/>
  <c r="I104" i="9"/>
  <c r="J104" i="9" s="1"/>
  <c r="I100" i="9"/>
  <c r="J100" i="9" s="1"/>
  <c r="I96" i="9"/>
  <c r="J96" i="9" s="1"/>
  <c r="I92" i="9"/>
  <c r="J92" i="9" s="1"/>
  <c r="I88" i="9"/>
  <c r="J88" i="9" s="1"/>
  <c r="I84" i="9"/>
  <c r="J84" i="9" s="1"/>
  <c r="I80" i="9"/>
  <c r="J80" i="9" s="1"/>
  <c r="K246" i="9"/>
  <c r="M241" i="9"/>
  <c r="M237" i="9"/>
  <c r="M233" i="9"/>
  <c r="M229" i="9"/>
  <c r="M225" i="9"/>
  <c r="M221" i="9"/>
  <c r="M217" i="9"/>
  <c r="M213" i="9"/>
  <c r="M209" i="9"/>
  <c r="M205" i="9"/>
  <c r="M201" i="9"/>
  <c r="M197" i="9"/>
  <c r="M193" i="9"/>
  <c r="M189" i="9"/>
  <c r="M185" i="9"/>
  <c r="M181" i="9"/>
  <c r="M177" i="9"/>
  <c r="M173" i="9"/>
  <c r="M169" i="9"/>
  <c r="M165" i="9"/>
  <c r="M161" i="9"/>
  <c r="M157" i="9"/>
  <c r="M153" i="9"/>
  <c r="M149" i="9"/>
  <c r="M145" i="9"/>
  <c r="M141" i="9"/>
  <c r="M137" i="9"/>
  <c r="M133" i="9"/>
  <c r="M129" i="9"/>
  <c r="L77" i="9"/>
  <c r="I73" i="9"/>
  <c r="J73" i="9" s="1"/>
  <c r="I69" i="9"/>
  <c r="J69" i="9" s="1"/>
  <c r="I65" i="9"/>
  <c r="J65" i="9" s="1"/>
  <c r="I61" i="9"/>
  <c r="J61" i="9" s="1"/>
  <c r="I57" i="9"/>
  <c r="J57" i="9" s="1"/>
  <c r="I53" i="9"/>
  <c r="J53" i="9" s="1"/>
  <c r="I49" i="9"/>
  <c r="J49" i="9" s="1"/>
  <c r="I45" i="9"/>
  <c r="J45" i="9" s="1"/>
  <c r="I41" i="9"/>
  <c r="J41" i="9" s="1"/>
  <c r="I37" i="9"/>
  <c r="J37" i="9" s="1"/>
  <c r="I33" i="9"/>
  <c r="J33" i="9" s="1"/>
  <c r="I29" i="9"/>
  <c r="J29" i="9" s="1"/>
  <c r="I25" i="9"/>
  <c r="J25" i="9" s="1"/>
  <c r="I21" i="9"/>
  <c r="J21" i="9" s="1"/>
  <c r="K17" i="9"/>
  <c r="D184" i="9"/>
  <c r="D200" i="9"/>
  <c r="D216" i="9"/>
  <c r="D232" i="9"/>
  <c r="D248" i="9"/>
  <c r="D264" i="9"/>
  <c r="D280" i="9"/>
  <c r="D296" i="9"/>
  <c r="D312" i="9"/>
  <c r="D328" i="9"/>
  <c r="D344" i="9"/>
  <c r="D360" i="9"/>
  <c r="D376" i="9"/>
  <c r="D392" i="9"/>
  <c r="D408" i="9"/>
  <c r="D424" i="9"/>
  <c r="D440" i="9"/>
  <c r="D456" i="9"/>
  <c r="D472" i="9"/>
  <c r="D488" i="9"/>
  <c r="D504" i="9"/>
  <c r="D520" i="9"/>
  <c r="D536" i="9"/>
  <c r="D552" i="9"/>
  <c r="D568" i="9"/>
  <c r="D584" i="9"/>
  <c r="D600" i="9"/>
  <c r="D616" i="9"/>
  <c r="D632" i="9"/>
  <c r="D648" i="9"/>
  <c r="D664" i="9"/>
  <c r="D680" i="9"/>
  <c r="D696" i="9"/>
  <c r="D712" i="9"/>
  <c r="D728" i="9"/>
  <c r="D744" i="9"/>
  <c r="D760" i="9"/>
  <c r="D776" i="9"/>
  <c r="D792" i="9"/>
  <c r="D808" i="9"/>
  <c r="D824" i="9"/>
  <c r="D840" i="9"/>
  <c r="D856" i="9"/>
  <c r="D872" i="9"/>
  <c r="D888" i="9"/>
  <c r="D904" i="9"/>
  <c r="D920" i="9"/>
  <c r="D936" i="9"/>
  <c r="M121" i="9"/>
  <c r="M113" i="9"/>
  <c r="M105" i="9"/>
  <c r="M97" i="9"/>
  <c r="M89" i="9"/>
  <c r="M81" i="9"/>
  <c r="M74" i="9"/>
  <c r="M70" i="9"/>
  <c r="M66" i="9"/>
  <c r="M62" i="9"/>
  <c r="M58" i="9"/>
  <c r="M54" i="9"/>
  <c r="M50" i="9"/>
  <c r="M46" i="9"/>
  <c r="M42" i="9"/>
  <c r="M38" i="9"/>
  <c r="M34" i="9"/>
  <c r="M30" i="9"/>
  <c r="M26" i="9"/>
  <c r="M22" i="9"/>
  <c r="M18" i="9"/>
  <c r="I14" i="9"/>
  <c r="J14" i="9" s="1"/>
  <c r="D197" i="9"/>
  <c r="D213" i="9"/>
  <c r="D229" i="9"/>
  <c r="D245" i="9"/>
  <c r="D261" i="9"/>
  <c r="D277" i="9"/>
  <c r="D293" i="9"/>
  <c r="D309" i="9"/>
  <c r="D325" i="9"/>
  <c r="D341" i="9"/>
  <c r="D357" i="9"/>
  <c r="D373" i="9"/>
  <c r="D389" i="9"/>
  <c r="D405" i="9"/>
  <c r="D421" i="9"/>
  <c r="D437" i="9"/>
  <c r="D453" i="9"/>
  <c r="D469" i="9"/>
  <c r="D485" i="9"/>
  <c r="D501" i="9"/>
  <c r="D517" i="9"/>
  <c r="D533" i="9"/>
  <c r="D549" i="9"/>
  <c r="D565" i="9"/>
  <c r="D581" i="9"/>
  <c r="D597" i="9"/>
  <c r="D613" i="9"/>
  <c r="D629" i="9"/>
  <c r="D645" i="9"/>
  <c r="D661" i="9"/>
  <c r="D677" i="9"/>
  <c r="D693" i="9"/>
  <c r="D709" i="9"/>
  <c r="D725" i="9"/>
  <c r="D741" i="9"/>
  <c r="D757" i="9"/>
  <c r="D773" i="9"/>
  <c r="D789" i="9"/>
  <c r="D805" i="9"/>
  <c r="D821" i="9"/>
  <c r="D837" i="9"/>
  <c r="D853" i="9"/>
  <c r="D869" i="9"/>
  <c r="D885" i="9"/>
  <c r="D901" i="9"/>
  <c r="D917" i="9"/>
  <c r="L76" i="9"/>
  <c r="L72" i="9"/>
  <c r="L68" i="9"/>
  <c r="L64" i="9"/>
  <c r="L60" i="9"/>
  <c r="L56" i="9"/>
  <c r="L52" i="9"/>
  <c r="L48" i="9"/>
  <c r="L44" i="9"/>
  <c r="L40" i="9"/>
  <c r="L36" i="9"/>
  <c r="L32" i="9"/>
  <c r="L28" i="9"/>
  <c r="L24" i="9"/>
  <c r="L20" i="9"/>
  <c r="M16" i="9"/>
  <c r="D190" i="9"/>
  <c r="D206" i="9"/>
  <c r="D222" i="9"/>
  <c r="D238" i="9"/>
  <c r="D254" i="9"/>
  <c r="D270" i="9"/>
  <c r="D286" i="9"/>
  <c r="D302" i="9"/>
  <c r="D318" i="9"/>
  <c r="D334" i="9"/>
  <c r="D350" i="9"/>
  <c r="D366" i="9"/>
  <c r="D382" i="9"/>
  <c r="D398" i="9"/>
  <c r="D414" i="9"/>
  <c r="D430" i="9"/>
  <c r="D446" i="9"/>
  <c r="D462" i="9"/>
  <c r="D478" i="9"/>
  <c r="D494" i="9"/>
  <c r="D510" i="9"/>
  <c r="D526" i="9"/>
  <c r="D542" i="9"/>
  <c r="D558" i="9"/>
  <c r="D574" i="9"/>
  <c r="D590" i="9"/>
  <c r="D606" i="9"/>
  <c r="D622" i="9"/>
  <c r="D638" i="9"/>
  <c r="D654" i="9"/>
  <c r="D670" i="9"/>
  <c r="D686" i="9"/>
  <c r="D702" i="9"/>
  <c r="D718" i="9"/>
  <c r="D734" i="9"/>
  <c r="D750" i="9"/>
  <c r="D766" i="9"/>
  <c r="D782" i="9"/>
  <c r="D798" i="9"/>
  <c r="D814" i="9"/>
  <c r="D830" i="9"/>
  <c r="D846" i="9"/>
  <c r="D862" i="9"/>
  <c r="D878" i="9"/>
  <c r="D894" i="9"/>
  <c r="D910" i="9"/>
  <c r="M122" i="9"/>
  <c r="M114" i="9"/>
  <c r="M106" i="9"/>
  <c r="M98" i="9"/>
  <c r="M90" i="9"/>
  <c r="M82" i="9"/>
  <c r="K76" i="9"/>
  <c r="K72" i="9"/>
  <c r="K68" i="9"/>
  <c r="K64" i="9"/>
  <c r="K60" i="9"/>
  <c r="K56" i="9"/>
  <c r="K52" i="9"/>
  <c r="K48" i="9"/>
  <c r="K44" i="9"/>
  <c r="K40" i="9"/>
  <c r="K36" i="9"/>
  <c r="K32" i="9"/>
  <c r="K28" i="9"/>
  <c r="K24" i="9"/>
  <c r="K20" i="9"/>
  <c r="L16" i="9"/>
  <c r="D187" i="9"/>
  <c r="D203" i="9"/>
  <c r="D219" i="9"/>
  <c r="D235" i="9"/>
  <c r="D251" i="9"/>
  <c r="D267" i="9"/>
  <c r="D283" i="9"/>
  <c r="D299" i="9"/>
  <c r="D315" i="9"/>
  <c r="D331" i="9"/>
  <c r="D347" i="9"/>
  <c r="D363" i="9"/>
  <c r="D379" i="9"/>
  <c r="D395" i="9"/>
  <c r="D411" i="9"/>
  <c r="D427" i="9"/>
  <c r="D443" i="9"/>
  <c r="D459" i="9"/>
  <c r="D475" i="9"/>
  <c r="D491" i="9"/>
  <c r="D507" i="9"/>
  <c r="D523" i="9"/>
  <c r="D539" i="9"/>
  <c r="D555" i="9"/>
  <c r="D571" i="9"/>
  <c r="D587" i="9"/>
  <c r="D603" i="9"/>
  <c r="D619" i="9"/>
  <c r="D635" i="9"/>
  <c r="D651" i="9"/>
  <c r="D667" i="9"/>
  <c r="D683" i="9"/>
  <c r="D699" i="9"/>
  <c r="D715" i="9"/>
  <c r="D731" i="9"/>
  <c r="D747" i="9"/>
  <c r="D763" i="9"/>
  <c r="D779" i="9"/>
  <c r="D795" i="9"/>
  <c r="D811" i="9"/>
  <c r="D827" i="9"/>
  <c r="D843" i="9"/>
  <c r="D859" i="9"/>
  <c r="D875" i="9"/>
  <c r="D891" i="9"/>
  <c r="D907" i="9"/>
  <c r="D923" i="9"/>
  <c r="D939" i="9"/>
  <c r="D947" i="9"/>
  <c r="D963" i="9"/>
  <c r="D979" i="9"/>
  <c r="D995" i="9"/>
  <c r="K83" i="9"/>
  <c r="I247" i="9"/>
  <c r="J247" i="9" s="1"/>
  <c r="I243" i="9"/>
  <c r="J243" i="9" s="1"/>
  <c r="I239" i="9"/>
  <c r="J239" i="9" s="1"/>
  <c r="I235" i="9"/>
  <c r="J235" i="9" s="1"/>
  <c r="I231" i="9"/>
  <c r="J231" i="9" s="1"/>
  <c r="I227" i="9"/>
  <c r="J227" i="9" s="1"/>
  <c r="I223" i="9"/>
  <c r="J223" i="9" s="1"/>
  <c r="I219" i="9"/>
  <c r="J219" i="9" s="1"/>
  <c r="I215" i="9"/>
  <c r="J215" i="9" s="1"/>
  <c r="I211" i="9"/>
  <c r="J211" i="9" s="1"/>
  <c r="I207" i="9"/>
  <c r="J207" i="9" s="1"/>
  <c r="I203" i="9"/>
  <c r="J203" i="9" s="1"/>
  <c r="I199" i="9"/>
  <c r="J199" i="9" s="1"/>
  <c r="I195" i="9"/>
  <c r="J195" i="9" s="1"/>
  <c r="I191" i="9"/>
  <c r="J191" i="9" s="1"/>
  <c r="I187" i="9"/>
  <c r="J187" i="9" s="1"/>
  <c r="I183" i="9"/>
  <c r="J183" i="9" s="1"/>
  <c r="I179" i="9"/>
  <c r="J179" i="9" s="1"/>
  <c r="I175" i="9"/>
  <c r="J175" i="9" s="1"/>
  <c r="I171" i="9"/>
  <c r="J171" i="9" s="1"/>
  <c r="I167" i="9"/>
  <c r="J167" i="9" s="1"/>
  <c r="I163" i="9"/>
  <c r="J163" i="9" s="1"/>
  <c r="I159" i="9"/>
  <c r="J159" i="9" s="1"/>
  <c r="I155" i="9"/>
  <c r="J155" i="9" s="1"/>
  <c r="I151" i="9"/>
  <c r="J151" i="9" s="1"/>
  <c r="I147" i="9"/>
  <c r="J147" i="9" s="1"/>
  <c r="I143" i="9"/>
  <c r="J143" i="9" s="1"/>
  <c r="I139" i="9"/>
  <c r="J139" i="9" s="1"/>
  <c r="I135" i="9"/>
  <c r="J135" i="9" s="1"/>
  <c r="I131" i="9"/>
  <c r="J131" i="9" s="1"/>
  <c r="I127" i="9"/>
  <c r="J127" i="9" s="1"/>
  <c r="I123" i="9"/>
  <c r="J123" i="9" s="1"/>
  <c r="I119" i="9"/>
  <c r="J119" i="9" s="1"/>
  <c r="I115" i="9"/>
  <c r="J115" i="9" s="1"/>
  <c r="I111" i="9"/>
  <c r="J111" i="9" s="1"/>
  <c r="I107" i="9"/>
  <c r="J107" i="9" s="1"/>
  <c r="I103" i="9"/>
  <c r="J103" i="9" s="1"/>
  <c r="I99" i="9"/>
  <c r="J99" i="9" s="1"/>
  <c r="I95" i="9"/>
  <c r="J95" i="9" s="1"/>
  <c r="I91" i="9"/>
  <c r="J91" i="9" s="1"/>
  <c r="I87" i="9"/>
  <c r="J87" i="9" s="1"/>
  <c r="I83" i="9"/>
  <c r="J83" i="9" s="1"/>
  <c r="I79" i="9"/>
  <c r="J79" i="9" s="1"/>
  <c r="M244" i="9"/>
  <c r="M240" i="9"/>
  <c r="M236" i="9"/>
  <c r="M232" i="9"/>
  <c r="M228" i="9"/>
  <c r="M224" i="9"/>
  <c r="M220" i="9"/>
  <c r="M216" i="9"/>
  <c r="M212" i="9"/>
  <c r="M208" i="9"/>
  <c r="M204" i="9"/>
  <c r="M200" i="9"/>
  <c r="M196" i="9"/>
  <c r="M192" i="9"/>
  <c r="M188" i="9"/>
  <c r="M184" i="9"/>
  <c r="M180" i="9"/>
  <c r="M176" i="9"/>
  <c r="M172" i="9"/>
  <c r="M168" i="9"/>
  <c r="M164" i="9"/>
  <c r="M160" i="9"/>
  <c r="M156" i="9"/>
  <c r="M152" i="9"/>
  <c r="M148" i="9"/>
  <c r="M144" i="9"/>
  <c r="M140" i="9"/>
  <c r="M136" i="9"/>
  <c r="M132" i="9"/>
  <c r="M128" i="9"/>
  <c r="I76" i="9"/>
  <c r="J76" i="9" s="1"/>
  <c r="I72" i="9"/>
  <c r="J72" i="9" s="1"/>
  <c r="I68" i="9"/>
  <c r="J68" i="9" s="1"/>
  <c r="I64" i="9"/>
  <c r="J64" i="9" s="1"/>
  <c r="I60" i="9"/>
  <c r="J60" i="9" s="1"/>
  <c r="I56" i="9"/>
  <c r="J56" i="9" s="1"/>
  <c r="I52" i="9"/>
  <c r="J52" i="9" s="1"/>
  <c r="I48" i="9"/>
  <c r="J48" i="9" s="1"/>
  <c r="I44" i="9"/>
  <c r="J44" i="9" s="1"/>
  <c r="I40" i="9"/>
  <c r="J40" i="9" s="1"/>
  <c r="I36" i="9"/>
  <c r="J36" i="9" s="1"/>
  <c r="I32" i="9"/>
  <c r="J32" i="9" s="1"/>
  <c r="I28" i="9"/>
  <c r="J28" i="9" s="1"/>
  <c r="I24" i="9"/>
  <c r="J24" i="9" s="1"/>
  <c r="I20" i="9"/>
  <c r="J20" i="9" s="1"/>
  <c r="K16" i="9"/>
  <c r="D188" i="9"/>
  <c r="D204" i="9"/>
  <c r="D220" i="9"/>
  <c r="D236" i="9"/>
  <c r="D252" i="9"/>
  <c r="D268" i="9"/>
  <c r="D284" i="9"/>
  <c r="D300" i="9"/>
  <c r="D316" i="9"/>
  <c r="D332" i="9"/>
  <c r="D348" i="9"/>
  <c r="D364" i="9"/>
  <c r="D380" i="9"/>
  <c r="D396" i="9"/>
  <c r="D412" i="9"/>
  <c r="D428" i="9"/>
  <c r="D444" i="9"/>
  <c r="D460" i="9"/>
  <c r="D476" i="9"/>
  <c r="D492" i="9"/>
  <c r="D508" i="9"/>
  <c r="D524" i="9"/>
  <c r="D540" i="9"/>
  <c r="D556" i="9"/>
  <c r="D572" i="9"/>
  <c r="D588" i="9"/>
  <c r="D604" i="9"/>
  <c r="D620" i="9"/>
  <c r="D636" i="9"/>
  <c r="D652" i="9"/>
  <c r="D668" i="9"/>
  <c r="D684" i="9"/>
  <c r="D700" i="9"/>
  <c r="D716" i="9"/>
  <c r="D732" i="9"/>
  <c r="D748" i="9"/>
  <c r="D764" i="9"/>
  <c r="D780" i="9"/>
  <c r="D796" i="9"/>
  <c r="D812" i="9"/>
  <c r="D828" i="9"/>
  <c r="D844" i="9"/>
  <c r="D860" i="9"/>
  <c r="D876" i="9"/>
  <c r="D892" i="9"/>
  <c r="D908" i="9"/>
  <c r="D924" i="9"/>
  <c r="D940" i="9"/>
  <c r="M119" i="9"/>
  <c r="M111" i="9"/>
  <c r="M103" i="9"/>
  <c r="M95" i="9"/>
  <c r="M87" i="9"/>
  <c r="M79" i="9"/>
  <c r="M73" i="9"/>
  <c r="M69" i="9"/>
  <c r="M65" i="9"/>
  <c r="M61" i="9"/>
  <c r="M57" i="9"/>
  <c r="M53" i="9"/>
  <c r="M49" i="9"/>
  <c r="M45" i="9"/>
  <c r="M41" i="9"/>
  <c r="M37" i="9"/>
  <c r="M33" i="9"/>
  <c r="M29" i="9"/>
  <c r="M25" i="9"/>
  <c r="M21" i="9"/>
  <c r="I17" i="9"/>
  <c r="J17" i="9" s="1"/>
  <c r="D185" i="9"/>
  <c r="D201" i="9"/>
  <c r="D217" i="9"/>
  <c r="D233" i="9"/>
  <c r="D249" i="9"/>
  <c r="D265" i="9"/>
  <c r="D281" i="9"/>
  <c r="D297" i="9"/>
  <c r="D313" i="9"/>
  <c r="D329" i="9"/>
  <c r="D345" i="9"/>
  <c r="D361" i="9"/>
  <c r="D377" i="9"/>
  <c r="D393" i="9"/>
  <c r="D409" i="9"/>
  <c r="D425" i="9"/>
  <c r="D441" i="9"/>
  <c r="D457" i="9"/>
  <c r="D473" i="9"/>
  <c r="D489" i="9"/>
  <c r="D505" i="9"/>
  <c r="D521" i="9"/>
  <c r="D537" i="9"/>
  <c r="D553" i="9"/>
  <c r="D569" i="9"/>
  <c r="D585" i="9"/>
  <c r="D601" i="9"/>
  <c r="D617" i="9"/>
  <c r="D633" i="9"/>
  <c r="D649" i="9"/>
  <c r="D665" i="9"/>
  <c r="D681" i="9"/>
  <c r="D697" i="9"/>
  <c r="D713" i="9"/>
  <c r="D729" i="9"/>
  <c r="D745" i="9"/>
  <c r="D761" i="9"/>
  <c r="D777" i="9"/>
  <c r="D793" i="9"/>
  <c r="D809" i="9"/>
  <c r="D825" i="9"/>
  <c r="D841" i="9"/>
  <c r="D857" i="9"/>
  <c r="D873" i="9"/>
  <c r="D889" i="9"/>
  <c r="D905" i="9"/>
  <c r="D921" i="9"/>
  <c r="L75" i="9"/>
  <c r="L71" i="9"/>
  <c r="L67" i="9"/>
  <c r="L63" i="9"/>
  <c r="L59" i="9"/>
  <c r="L55" i="9"/>
  <c r="L51" i="9"/>
  <c r="L47" i="9"/>
  <c r="L43" i="9"/>
  <c r="L39" i="9"/>
  <c r="L35" i="9"/>
  <c r="L31" i="9"/>
  <c r="L27" i="9"/>
  <c r="L23" i="9"/>
  <c r="L19" i="9"/>
  <c r="M15" i="9"/>
  <c r="D194" i="9"/>
  <c r="D210" i="9"/>
  <c r="D226" i="9"/>
  <c r="D242" i="9"/>
  <c r="D258" i="9"/>
  <c r="D274" i="9"/>
  <c r="D290" i="9"/>
  <c r="D306" i="9"/>
  <c r="D322" i="9"/>
  <c r="D338" i="9"/>
  <c r="D354" i="9"/>
  <c r="D370" i="9"/>
  <c r="D386" i="9"/>
  <c r="D402" i="9"/>
  <c r="D418" i="9"/>
  <c r="D434" i="9"/>
  <c r="D450" i="9"/>
  <c r="D466" i="9"/>
  <c r="D482" i="9"/>
  <c r="D498" i="9"/>
  <c r="D514" i="9"/>
  <c r="D530" i="9"/>
  <c r="D546" i="9"/>
  <c r="D562" i="9"/>
  <c r="D578" i="9"/>
  <c r="D594" i="9"/>
  <c r="D610" i="9"/>
  <c r="D626" i="9"/>
  <c r="D642" i="9"/>
  <c r="D658" i="9"/>
  <c r="D674" i="9"/>
  <c r="D690" i="9"/>
  <c r="D706" i="9"/>
  <c r="D722" i="9"/>
  <c r="D738" i="9"/>
  <c r="D754" i="9"/>
  <c r="D770" i="9"/>
  <c r="D786" i="9"/>
  <c r="D802" i="9"/>
  <c r="D818" i="9"/>
  <c r="D834" i="9"/>
  <c r="D850" i="9"/>
  <c r="D866" i="9"/>
  <c r="D882" i="9"/>
  <c r="D898" i="9"/>
  <c r="D914" i="9"/>
  <c r="M120" i="9"/>
  <c r="M112" i="9"/>
  <c r="M104" i="9"/>
  <c r="M96" i="9"/>
  <c r="M88" i="9"/>
  <c r="M80" i="9"/>
  <c r="K75" i="9"/>
  <c r="K71" i="9"/>
  <c r="K67" i="9"/>
  <c r="K63" i="9"/>
  <c r="K59" i="9"/>
  <c r="K55" i="9"/>
  <c r="K51" i="9"/>
  <c r="K47" i="9"/>
  <c r="K43" i="9"/>
  <c r="K39" i="9"/>
  <c r="K35" i="9"/>
  <c r="K31" i="9"/>
  <c r="K27" i="9"/>
  <c r="K23" i="9"/>
  <c r="K19" i="9"/>
  <c r="L15" i="9"/>
  <c r="D191" i="9"/>
  <c r="D207" i="9"/>
  <c r="D223" i="9"/>
  <c r="D239" i="9"/>
  <c r="D255" i="9"/>
  <c r="D271" i="9"/>
  <c r="D287" i="9"/>
  <c r="D303" i="9"/>
  <c r="D319" i="9"/>
  <c r="D335" i="9"/>
  <c r="D351" i="9"/>
  <c r="D367" i="9"/>
  <c r="D383" i="9"/>
  <c r="D399" i="9"/>
  <c r="D415" i="9"/>
  <c r="D431" i="9"/>
  <c r="D447" i="9"/>
  <c r="D463" i="9"/>
  <c r="D479" i="9"/>
  <c r="D495" i="9"/>
  <c r="D511" i="9"/>
  <c r="D527" i="9"/>
  <c r="D543" i="9"/>
  <c r="D559" i="9"/>
  <c r="D575" i="9"/>
  <c r="D591" i="9"/>
  <c r="D607" i="9"/>
  <c r="D623" i="9"/>
  <c r="D639" i="9"/>
  <c r="D655" i="9"/>
  <c r="D671" i="9"/>
  <c r="D687" i="9"/>
  <c r="D703" i="9"/>
  <c r="D719" i="9"/>
  <c r="D735" i="9"/>
  <c r="D751" i="9"/>
  <c r="D767" i="9"/>
  <c r="D783" i="9"/>
  <c r="D799" i="9"/>
  <c r="D815" i="9"/>
  <c r="D831" i="9"/>
  <c r="D847" i="9"/>
  <c r="D863" i="9"/>
  <c r="D879" i="9"/>
  <c r="D895" i="9"/>
  <c r="D911" i="9"/>
  <c r="D927" i="9"/>
  <c r="D926" i="9"/>
  <c r="D951" i="9"/>
  <c r="D967" i="9"/>
  <c r="D983" i="9"/>
  <c r="K82" i="9"/>
  <c r="M246" i="9"/>
  <c r="I242" i="9"/>
  <c r="J242" i="9" s="1"/>
  <c r="I238" i="9"/>
  <c r="J238" i="9" s="1"/>
  <c r="I234" i="9"/>
  <c r="J234" i="9" s="1"/>
  <c r="I230" i="9"/>
  <c r="J230" i="9" s="1"/>
  <c r="I226" i="9"/>
  <c r="J226" i="9" s="1"/>
  <c r="I222" i="9"/>
  <c r="J222" i="9" s="1"/>
  <c r="I218" i="9"/>
  <c r="J218" i="9" s="1"/>
  <c r="I214" i="9"/>
  <c r="J214" i="9" s="1"/>
  <c r="I210" i="9"/>
  <c r="J210" i="9" s="1"/>
  <c r="I206" i="9"/>
  <c r="J206" i="9" s="1"/>
  <c r="I202" i="9"/>
  <c r="J202" i="9" s="1"/>
  <c r="I198" i="9"/>
  <c r="J198" i="9" s="1"/>
  <c r="I194" i="9"/>
  <c r="J194" i="9" s="1"/>
  <c r="I190" i="9"/>
  <c r="J190" i="9" s="1"/>
  <c r="I186" i="9"/>
  <c r="J186" i="9" s="1"/>
  <c r="I182" i="9"/>
  <c r="J182" i="9" s="1"/>
  <c r="I178" i="9"/>
  <c r="J178" i="9" s="1"/>
  <c r="I174" i="9"/>
  <c r="J174" i="9" s="1"/>
  <c r="I170" i="9"/>
  <c r="J170" i="9" s="1"/>
  <c r="I166" i="9"/>
  <c r="J166" i="9" s="1"/>
  <c r="I162" i="9"/>
  <c r="J162" i="9" s="1"/>
  <c r="I158" i="9"/>
  <c r="J158" i="9" s="1"/>
  <c r="I154" i="9"/>
  <c r="J154" i="9" s="1"/>
  <c r="I150" i="9"/>
  <c r="J150" i="9" s="1"/>
  <c r="I146" i="9"/>
  <c r="J146" i="9" s="1"/>
  <c r="I142" i="9"/>
  <c r="J142" i="9" s="1"/>
  <c r="I138" i="9"/>
  <c r="J138" i="9" s="1"/>
  <c r="I134" i="9"/>
  <c r="J134" i="9" s="1"/>
  <c r="I130" i="9"/>
  <c r="J130" i="9" s="1"/>
  <c r="I126" i="9"/>
  <c r="J126" i="9" s="1"/>
  <c r="I122" i="9"/>
  <c r="J122" i="9" s="1"/>
  <c r="I118" i="9"/>
  <c r="J118" i="9" s="1"/>
  <c r="I114" i="9"/>
  <c r="J114" i="9" s="1"/>
  <c r="I110" i="9"/>
  <c r="J110" i="9" s="1"/>
  <c r="I106" i="9"/>
  <c r="J106" i="9" s="1"/>
  <c r="I102" i="9"/>
  <c r="J102" i="9" s="1"/>
  <c r="I98" i="9"/>
  <c r="J98" i="9" s="1"/>
  <c r="I94" i="9"/>
  <c r="J94" i="9" s="1"/>
  <c r="I90" i="9"/>
  <c r="J90" i="9" s="1"/>
  <c r="I86" i="9"/>
  <c r="J86" i="9" s="1"/>
  <c r="I82" i="9"/>
  <c r="J82" i="9" s="1"/>
  <c r="I78" i="9"/>
  <c r="J78" i="9" s="1"/>
  <c r="M243" i="9"/>
  <c r="M239" i="9"/>
  <c r="M235" i="9"/>
  <c r="M231" i="9"/>
  <c r="M227" i="9"/>
  <c r="M223" i="9"/>
  <c r="M219" i="9"/>
  <c r="M215" i="9"/>
  <c r="M211" i="9"/>
  <c r="M207" i="9"/>
  <c r="M203" i="9"/>
  <c r="M199" i="9"/>
  <c r="M195" i="9"/>
  <c r="M191" i="9"/>
  <c r="M187" i="9"/>
  <c r="M183" i="9"/>
  <c r="M179" i="9"/>
  <c r="M175" i="9"/>
  <c r="M171" i="9"/>
  <c r="M167" i="9"/>
  <c r="M163" i="9"/>
  <c r="M159" i="9"/>
  <c r="M155" i="9"/>
  <c r="M151" i="9"/>
  <c r="M147" i="9"/>
  <c r="M143" i="9"/>
  <c r="M139" i="9"/>
  <c r="M135" i="9"/>
  <c r="M131" i="9"/>
  <c r="M127" i="9"/>
  <c r="I75" i="9"/>
  <c r="J75" i="9" s="1"/>
  <c r="I71" i="9"/>
  <c r="J71" i="9" s="1"/>
  <c r="I67" i="9"/>
  <c r="J67" i="9" s="1"/>
  <c r="I63" i="9"/>
  <c r="J63" i="9" s="1"/>
  <c r="I59" i="9"/>
  <c r="J59" i="9" s="1"/>
  <c r="I55" i="9"/>
  <c r="J55" i="9" s="1"/>
  <c r="I51" i="9"/>
  <c r="J51" i="9" s="1"/>
  <c r="I47" i="9"/>
  <c r="J47" i="9" s="1"/>
  <c r="I43" i="9"/>
  <c r="J43" i="9" s="1"/>
  <c r="I39" i="9"/>
  <c r="J39" i="9" s="1"/>
  <c r="I35" i="9"/>
  <c r="J35" i="9" s="1"/>
  <c r="I31" i="9"/>
  <c r="J31" i="9" s="1"/>
  <c r="I27" i="9"/>
  <c r="J27" i="9" s="1"/>
  <c r="I23" i="9"/>
  <c r="J23" i="9" s="1"/>
  <c r="I19" i="9"/>
  <c r="J19" i="9" s="1"/>
  <c r="K15" i="9"/>
  <c r="D192" i="9"/>
  <c r="D208" i="9"/>
  <c r="D224" i="9"/>
  <c r="D240" i="9"/>
  <c r="D256" i="9"/>
  <c r="D272" i="9"/>
  <c r="D288" i="9"/>
  <c r="D304" i="9"/>
  <c r="D320" i="9"/>
  <c r="D336" i="9"/>
  <c r="D352" i="9"/>
  <c r="D368" i="9"/>
  <c r="D384" i="9"/>
  <c r="D400" i="9"/>
  <c r="D416" i="9"/>
  <c r="D432" i="9"/>
  <c r="D448" i="9"/>
  <c r="D464" i="9"/>
  <c r="D480" i="9"/>
  <c r="D496" i="9"/>
  <c r="D512" i="9"/>
  <c r="D528" i="9"/>
  <c r="D544" i="9"/>
  <c r="D560" i="9"/>
  <c r="D576" i="9"/>
  <c r="D592" i="9"/>
  <c r="D608" i="9"/>
  <c r="D624" i="9"/>
  <c r="D640" i="9"/>
  <c r="D656" i="9"/>
  <c r="D672" i="9"/>
  <c r="D688" i="9"/>
  <c r="D704" i="9"/>
  <c r="D720" i="9"/>
  <c r="D736" i="9"/>
  <c r="D752" i="9"/>
  <c r="D768" i="9"/>
  <c r="D784" i="9"/>
  <c r="D800" i="9"/>
  <c r="D816" i="9"/>
  <c r="D832" i="9"/>
  <c r="D848" i="9"/>
  <c r="D864" i="9"/>
  <c r="D880" i="9"/>
  <c r="D896" i="9"/>
  <c r="D912" i="9"/>
  <c r="D928" i="9"/>
  <c r="M125" i="9"/>
  <c r="M117" i="9"/>
  <c r="M109" i="9"/>
  <c r="M101" i="9"/>
  <c r="M93" i="9"/>
  <c r="M85" i="9"/>
  <c r="M76" i="9"/>
  <c r="M72" i="9"/>
  <c r="M68" i="9"/>
  <c r="M64" i="9"/>
  <c r="M60" i="9"/>
  <c r="M56" i="9"/>
  <c r="M52" i="9"/>
  <c r="M48" i="9"/>
  <c r="M44" i="9"/>
  <c r="M40" i="9"/>
  <c r="M36" i="9"/>
  <c r="M32" i="9"/>
  <c r="M28" i="9"/>
  <c r="M24" i="9"/>
  <c r="M20" i="9"/>
  <c r="I16" i="9"/>
  <c r="J16" i="9" s="1"/>
  <c r="D189" i="9"/>
  <c r="D205" i="9"/>
  <c r="D221" i="9"/>
  <c r="D237" i="9"/>
  <c r="D253" i="9"/>
  <c r="D269" i="9"/>
  <c r="D285" i="9"/>
  <c r="D301" i="9"/>
  <c r="D317" i="9"/>
  <c r="D333" i="9"/>
  <c r="D349" i="9"/>
  <c r="D365" i="9"/>
  <c r="D381" i="9"/>
  <c r="D397" i="9"/>
  <c r="D413" i="9"/>
  <c r="D429" i="9"/>
  <c r="D445" i="9"/>
  <c r="D461" i="9"/>
  <c r="D477" i="9"/>
  <c r="D493" i="9"/>
  <c r="D509" i="9"/>
  <c r="D525" i="9"/>
  <c r="D541" i="9"/>
  <c r="D557" i="9"/>
  <c r="D573" i="9"/>
  <c r="D589" i="9"/>
  <c r="D605" i="9"/>
  <c r="D621" i="9"/>
  <c r="D637" i="9"/>
  <c r="D653" i="9"/>
  <c r="D669" i="9"/>
  <c r="D685" i="9"/>
  <c r="D701" i="9"/>
  <c r="D717" i="9"/>
  <c r="D733" i="9"/>
  <c r="D749" i="9"/>
  <c r="D765" i="9"/>
  <c r="D781" i="9"/>
  <c r="D797" i="9"/>
  <c r="D813" i="9"/>
  <c r="D829" i="9"/>
  <c r="D845" i="9"/>
  <c r="D861" i="9"/>
  <c r="D877" i="9"/>
  <c r="D893" i="9"/>
  <c r="D909" i="9"/>
  <c r="D925" i="9"/>
  <c r="L74" i="9"/>
  <c r="L70" i="9"/>
  <c r="L66" i="9"/>
  <c r="L62" i="9"/>
  <c r="L58" i="9"/>
  <c r="L54" i="9"/>
  <c r="L50" i="9"/>
  <c r="L46" i="9"/>
  <c r="L42" i="9"/>
  <c r="L38" i="9"/>
  <c r="L34" i="9"/>
  <c r="L30" i="9"/>
  <c r="L26" i="9"/>
  <c r="L22" i="9"/>
  <c r="L18" i="9"/>
  <c r="M14" i="9"/>
  <c r="D198" i="9"/>
  <c r="D214" i="9"/>
  <c r="D230" i="9"/>
  <c r="D246" i="9"/>
  <c r="D262" i="9"/>
  <c r="D278" i="9"/>
  <c r="D294" i="9"/>
  <c r="D310" i="9"/>
  <c r="D326" i="9"/>
  <c r="D342" i="9"/>
  <c r="D358" i="9"/>
  <c r="D374" i="9"/>
  <c r="D390" i="9"/>
  <c r="D406" i="9"/>
  <c r="D422" i="9"/>
  <c r="D438" i="9"/>
  <c r="D454" i="9"/>
  <c r="D470" i="9"/>
  <c r="D486" i="9"/>
  <c r="D502" i="9"/>
  <c r="D518" i="9"/>
  <c r="D534" i="9"/>
  <c r="D550" i="9"/>
  <c r="D566" i="9"/>
  <c r="D582" i="9"/>
  <c r="D598" i="9"/>
  <c r="D614" i="9"/>
  <c r="D630" i="9"/>
  <c r="D646" i="9"/>
  <c r="D662" i="9"/>
  <c r="D678" i="9"/>
  <c r="D694" i="9"/>
  <c r="D710" i="9"/>
  <c r="D726" i="9"/>
  <c r="D742" i="9"/>
  <c r="D758" i="9"/>
  <c r="D774" i="9"/>
  <c r="D790" i="9"/>
  <c r="D806" i="9"/>
  <c r="D822" i="9"/>
  <c r="D838" i="9"/>
  <c r="D854" i="9"/>
  <c r="D870" i="9"/>
  <c r="D886" i="9"/>
  <c r="D902" i="9"/>
  <c r="M126" i="9"/>
  <c r="M118" i="9"/>
  <c r="M110" i="9"/>
  <c r="M102" i="9"/>
  <c r="M94" i="9"/>
  <c r="M86" i="9"/>
  <c r="M78" i="9"/>
  <c r="K74" i="9"/>
  <c r="K70" i="9"/>
  <c r="K66" i="9"/>
  <c r="K62" i="9"/>
  <c r="K58" i="9"/>
  <c r="K54" i="9"/>
  <c r="K50" i="9"/>
  <c r="K46" i="9"/>
  <c r="K42" i="9"/>
  <c r="K38" i="9"/>
  <c r="K34" i="9"/>
  <c r="K30" i="9"/>
  <c r="K26" i="9"/>
  <c r="K22" i="9"/>
  <c r="K18" i="9"/>
  <c r="L14" i="9"/>
  <c r="D195" i="9"/>
  <c r="D211" i="9"/>
  <c r="D227" i="9"/>
  <c r="D243" i="9"/>
  <c r="D259" i="9"/>
  <c r="D275" i="9"/>
  <c r="D291" i="9"/>
  <c r="D307" i="9"/>
  <c r="D323" i="9"/>
  <c r="D339" i="9"/>
  <c r="D355" i="9"/>
  <c r="D371" i="9"/>
  <c r="D387" i="9"/>
  <c r="D403" i="9"/>
  <c r="D419" i="9"/>
  <c r="D435" i="9"/>
  <c r="D451" i="9"/>
  <c r="D467" i="9"/>
  <c r="D483" i="9"/>
  <c r="D499" i="9"/>
  <c r="D515" i="9"/>
  <c r="D531" i="9"/>
  <c r="D547" i="9"/>
  <c r="D563" i="9"/>
  <c r="D579" i="9"/>
  <c r="D595" i="9"/>
  <c r="D611" i="9"/>
  <c r="D627" i="9"/>
  <c r="D643" i="9"/>
  <c r="D659" i="9"/>
  <c r="D675" i="9"/>
  <c r="D691" i="9"/>
  <c r="D707" i="9"/>
  <c r="D723" i="9"/>
  <c r="D739" i="9"/>
  <c r="D755" i="9"/>
  <c r="D771" i="9"/>
  <c r="D787" i="9"/>
  <c r="D803" i="9"/>
  <c r="D819" i="9"/>
  <c r="D835" i="9"/>
  <c r="D851" i="9"/>
  <c r="D867" i="9"/>
  <c r="D883" i="9"/>
  <c r="D899" i="9"/>
  <c r="D915" i="9"/>
  <c r="D931" i="9"/>
  <c r="D937" i="9"/>
  <c r="D955" i="9"/>
  <c r="D971" i="9"/>
  <c r="K79" i="9"/>
  <c r="I245" i="9"/>
  <c r="J245" i="9" s="1"/>
  <c r="I241" i="9"/>
  <c r="J241" i="9" s="1"/>
  <c r="I237" i="9"/>
  <c r="J237" i="9" s="1"/>
  <c r="I233" i="9"/>
  <c r="J233" i="9" s="1"/>
  <c r="I229" i="9"/>
  <c r="J229" i="9" s="1"/>
  <c r="I225" i="9"/>
  <c r="J225" i="9" s="1"/>
  <c r="I221" i="9"/>
  <c r="J221" i="9" s="1"/>
  <c r="I217" i="9"/>
  <c r="J217" i="9" s="1"/>
  <c r="I213" i="9"/>
  <c r="J213" i="9" s="1"/>
  <c r="I209" i="9"/>
  <c r="J209" i="9" s="1"/>
  <c r="I205" i="9"/>
  <c r="J205" i="9" s="1"/>
  <c r="I201" i="9"/>
  <c r="J201" i="9" s="1"/>
  <c r="I197" i="9"/>
  <c r="J197" i="9" s="1"/>
  <c r="I193" i="9"/>
  <c r="J193" i="9" s="1"/>
  <c r="I189" i="9"/>
  <c r="J189" i="9" s="1"/>
  <c r="I185" i="9"/>
  <c r="J185" i="9" s="1"/>
  <c r="I181" i="9"/>
  <c r="J181" i="9" s="1"/>
  <c r="I177" i="9"/>
  <c r="J177" i="9" s="1"/>
  <c r="I173" i="9"/>
  <c r="J173" i="9" s="1"/>
  <c r="I169" i="9"/>
  <c r="J169" i="9" s="1"/>
  <c r="I165" i="9"/>
  <c r="J165" i="9" s="1"/>
  <c r="I161" i="9"/>
  <c r="J161" i="9" s="1"/>
  <c r="I157" i="9"/>
  <c r="J157" i="9" s="1"/>
  <c r="I153" i="9"/>
  <c r="J153" i="9" s="1"/>
  <c r="I149" i="9"/>
  <c r="J149" i="9" s="1"/>
  <c r="I145" i="9"/>
  <c r="J145" i="9" s="1"/>
  <c r="I141" i="9"/>
  <c r="J141" i="9" s="1"/>
  <c r="I137" i="9"/>
  <c r="J137" i="9" s="1"/>
  <c r="I133" i="9"/>
  <c r="J133" i="9" s="1"/>
  <c r="I129" i="9"/>
  <c r="J129" i="9" s="1"/>
  <c r="I125" i="9"/>
  <c r="J125" i="9" s="1"/>
  <c r="I121" i="9"/>
  <c r="J121" i="9" s="1"/>
  <c r="I117" i="9"/>
  <c r="J117" i="9" s="1"/>
  <c r="I113" i="9"/>
  <c r="J113" i="9" s="1"/>
  <c r="I109" i="9"/>
  <c r="J109" i="9" s="1"/>
  <c r="I105" i="9"/>
  <c r="J105" i="9" s="1"/>
  <c r="I101" i="9"/>
  <c r="J101" i="9" s="1"/>
  <c r="I97" i="9"/>
  <c r="J97" i="9" s="1"/>
  <c r="I93" i="9"/>
  <c r="J93" i="9" s="1"/>
  <c r="I89" i="9"/>
  <c r="J89" i="9" s="1"/>
  <c r="I85" i="9"/>
  <c r="J85" i="9" s="1"/>
  <c r="I81" i="9"/>
  <c r="J81" i="9" s="1"/>
  <c r="I77" i="9"/>
  <c r="J77" i="9" s="1"/>
  <c r="M242" i="9"/>
  <c r="M238" i="9"/>
  <c r="M234" i="9"/>
  <c r="M230" i="9"/>
  <c r="M226" i="9"/>
  <c r="M222" i="9"/>
  <c r="M218" i="9"/>
  <c r="M214" i="9"/>
  <c r="M210" i="9"/>
  <c r="M206" i="9"/>
  <c r="M202" i="9"/>
  <c r="M198" i="9"/>
  <c r="M194" i="9"/>
  <c r="M190" i="9"/>
  <c r="M186" i="9"/>
  <c r="M182" i="9"/>
  <c r="M178" i="9"/>
  <c r="M174" i="9"/>
  <c r="M170" i="9"/>
  <c r="M166" i="9"/>
  <c r="M162" i="9"/>
  <c r="M158" i="9"/>
  <c r="M154" i="9"/>
  <c r="M150" i="9"/>
  <c r="M146" i="9"/>
  <c r="M142" i="9"/>
  <c r="M138" i="9"/>
  <c r="M134" i="9"/>
  <c r="M130" i="9"/>
  <c r="L78" i="9"/>
  <c r="I74" i="9"/>
  <c r="J74" i="9" s="1"/>
  <c r="I70" i="9"/>
  <c r="J70" i="9" s="1"/>
  <c r="I66" i="9"/>
  <c r="J66" i="9" s="1"/>
  <c r="I62" i="9"/>
  <c r="J62" i="9" s="1"/>
  <c r="I58" i="9"/>
  <c r="J58" i="9" s="1"/>
  <c r="I54" i="9"/>
  <c r="J54" i="9" s="1"/>
  <c r="I50" i="9"/>
  <c r="J50" i="9" s="1"/>
  <c r="I46" i="9"/>
  <c r="J46" i="9" s="1"/>
  <c r="I42" i="9"/>
  <c r="J42" i="9" s="1"/>
  <c r="I38" i="9"/>
  <c r="J38" i="9" s="1"/>
  <c r="I34" i="9"/>
  <c r="J34" i="9" s="1"/>
  <c r="I30" i="9"/>
  <c r="J30" i="9" s="1"/>
  <c r="I26" i="9"/>
  <c r="J26" i="9" s="1"/>
  <c r="I22" i="9"/>
  <c r="J22" i="9" s="1"/>
  <c r="I18" i="9"/>
  <c r="J18" i="9" s="1"/>
  <c r="K14" i="9"/>
  <c r="D196" i="9"/>
  <c r="D212" i="9"/>
  <c r="D228" i="9"/>
  <c r="D244" i="9"/>
  <c r="D260" i="9"/>
  <c r="D276" i="9"/>
  <c r="D292" i="9"/>
  <c r="D308" i="9"/>
  <c r="D324" i="9"/>
  <c r="D340" i="9"/>
  <c r="D356" i="9"/>
  <c r="D372" i="9"/>
  <c r="D388" i="9"/>
  <c r="D404" i="9"/>
  <c r="D420" i="9"/>
  <c r="D436" i="9"/>
  <c r="D452" i="9"/>
  <c r="D468" i="9"/>
  <c r="D484" i="9"/>
  <c r="D500" i="9"/>
  <c r="D516" i="9"/>
  <c r="D532" i="9"/>
  <c r="D548" i="9"/>
  <c r="D564" i="9"/>
  <c r="D580" i="9"/>
  <c r="D596" i="9"/>
  <c r="D612" i="9"/>
  <c r="D628" i="9"/>
  <c r="D644" i="9"/>
  <c r="D660" i="9"/>
  <c r="D676" i="9"/>
  <c r="D692" i="9"/>
  <c r="D708" i="9"/>
  <c r="D724" i="9"/>
  <c r="D740" i="9"/>
  <c r="D756" i="9"/>
  <c r="D772" i="9"/>
  <c r="D788" i="9"/>
  <c r="D804" i="9"/>
  <c r="D820" i="9"/>
  <c r="D836" i="9"/>
  <c r="D852" i="9"/>
  <c r="D868" i="9"/>
  <c r="D884" i="9"/>
  <c r="D900" i="9"/>
  <c r="D916" i="9"/>
  <c r="D932" i="9"/>
  <c r="M123" i="9"/>
  <c r="M115" i="9"/>
  <c r="M107" i="9"/>
  <c r="M99" i="9"/>
  <c r="M91" i="9"/>
  <c r="M83" i="9"/>
  <c r="M75" i="9"/>
  <c r="M71" i="9"/>
  <c r="M67" i="9"/>
  <c r="M63" i="9"/>
  <c r="M59" i="9"/>
  <c r="M55" i="9"/>
  <c r="M51" i="9"/>
  <c r="M47" i="9"/>
  <c r="M43" i="9"/>
  <c r="M39" i="9"/>
  <c r="M35" i="9"/>
  <c r="M31" i="9"/>
  <c r="M27" i="9"/>
  <c r="M23" i="9"/>
  <c r="M19" i="9"/>
  <c r="I15" i="9"/>
  <c r="J15" i="9" s="1"/>
  <c r="D193" i="9"/>
  <c r="D209" i="9"/>
  <c r="D225" i="9"/>
  <c r="D241" i="9"/>
  <c r="D257" i="9"/>
  <c r="D273" i="9"/>
  <c r="D289" i="9"/>
  <c r="D305" i="9"/>
  <c r="D321" i="9"/>
  <c r="D337" i="9"/>
  <c r="D353" i="9"/>
  <c r="D369" i="9"/>
  <c r="D385" i="9"/>
  <c r="D401" i="9"/>
  <c r="D417" i="9"/>
  <c r="D433" i="9"/>
  <c r="D449" i="9"/>
  <c r="D465" i="9"/>
  <c r="D481" i="9"/>
  <c r="D497" i="9"/>
  <c r="D513" i="9"/>
  <c r="D529" i="9"/>
  <c r="D545" i="9"/>
  <c r="D561" i="9"/>
  <c r="D577" i="9"/>
  <c r="D593" i="9"/>
  <c r="D609" i="9"/>
  <c r="D625" i="9"/>
  <c r="D641" i="9"/>
  <c r="D657" i="9"/>
  <c r="D673" i="9"/>
  <c r="D689" i="9"/>
  <c r="D705" i="9"/>
  <c r="D721" i="9"/>
  <c r="D737" i="9"/>
  <c r="D753" i="9"/>
  <c r="D769" i="9"/>
  <c r="D785" i="9"/>
  <c r="D801" i="9"/>
  <c r="D817" i="9"/>
  <c r="D833" i="9"/>
  <c r="D849" i="9"/>
  <c r="D865" i="9"/>
  <c r="D881" i="9"/>
  <c r="D897" i="9"/>
  <c r="D913" i="9"/>
  <c r="D929" i="9"/>
  <c r="L73" i="9"/>
  <c r="L69" i="9"/>
  <c r="L65" i="9"/>
  <c r="L61" i="9"/>
  <c r="L57" i="9"/>
  <c r="L53" i="9"/>
  <c r="L49" i="9"/>
  <c r="L45" i="9"/>
  <c r="L41" i="9"/>
  <c r="L37" i="9"/>
  <c r="L33" i="9"/>
  <c r="L29" i="9"/>
  <c r="L25" i="9"/>
  <c r="L21" i="9"/>
  <c r="M17" i="9"/>
  <c r="D186" i="9"/>
  <c r="D202" i="9"/>
  <c r="D218" i="9"/>
  <c r="D234" i="9"/>
  <c r="D250" i="9"/>
  <c r="D266" i="9"/>
  <c r="D282" i="9"/>
  <c r="D298" i="9"/>
  <c r="D314" i="9"/>
  <c r="D330" i="9"/>
  <c r="D346" i="9"/>
  <c r="D362" i="9"/>
  <c r="D378" i="9"/>
  <c r="D394" i="9"/>
  <c r="D410" i="9"/>
  <c r="D426" i="9"/>
  <c r="D442" i="9"/>
  <c r="D458" i="9"/>
  <c r="D474" i="9"/>
  <c r="D490" i="9"/>
  <c r="D506" i="9"/>
  <c r="D522" i="9"/>
  <c r="D538" i="9"/>
  <c r="D554" i="9"/>
  <c r="D570" i="9"/>
  <c r="D586" i="9"/>
  <c r="D602" i="9"/>
  <c r="D618" i="9"/>
  <c r="D634" i="9"/>
  <c r="D650" i="9"/>
  <c r="D666" i="9"/>
  <c r="D682" i="9"/>
  <c r="D698" i="9"/>
  <c r="D714" i="9"/>
  <c r="D730" i="9"/>
  <c r="D746" i="9"/>
  <c r="D762" i="9"/>
  <c r="D778" i="9"/>
  <c r="D794" i="9"/>
  <c r="D810" i="9"/>
  <c r="D826" i="9"/>
  <c r="D842" i="9"/>
  <c r="D858" i="9"/>
  <c r="D874" i="9"/>
  <c r="D890" i="9"/>
  <c r="D906" i="9"/>
  <c r="M124" i="9"/>
  <c r="M116" i="9"/>
  <c r="M108" i="9"/>
  <c r="M100" i="9"/>
  <c r="M92" i="9"/>
  <c r="M84" i="9"/>
  <c r="M77" i="9"/>
  <c r="K73" i="9"/>
  <c r="K69" i="9"/>
  <c r="K65" i="9"/>
  <c r="K61" i="9"/>
  <c r="K57" i="9"/>
  <c r="K53" i="9"/>
  <c r="K49" i="9"/>
  <c r="K45" i="9"/>
  <c r="K41" i="9"/>
  <c r="K37" i="9"/>
  <c r="K33" i="9"/>
  <c r="K29" i="9"/>
  <c r="K25" i="9"/>
  <c r="K21" i="9"/>
  <c r="L17" i="9"/>
  <c r="D183" i="9"/>
  <c r="D199" i="9"/>
  <c r="D215" i="9"/>
  <c r="D231" i="9"/>
  <c r="D247" i="9"/>
  <c r="D263" i="9"/>
  <c r="D279" i="9"/>
  <c r="D295" i="9"/>
  <c r="D311" i="9"/>
  <c r="D327" i="9"/>
  <c r="D343" i="9"/>
  <c r="D359" i="9"/>
  <c r="D375" i="9"/>
  <c r="D391" i="9"/>
  <c r="D407" i="9"/>
  <c r="D423" i="9"/>
  <c r="D439" i="9"/>
  <c r="D455" i="9"/>
  <c r="D471" i="9"/>
  <c r="D487" i="9"/>
  <c r="D503" i="9"/>
  <c r="D519" i="9"/>
  <c r="D535" i="9"/>
  <c r="D551" i="9"/>
  <c r="D567" i="9"/>
  <c r="D583" i="9"/>
  <c r="D599" i="9"/>
  <c r="D615" i="9"/>
  <c r="D631" i="9"/>
  <c r="D647" i="9"/>
  <c r="D663" i="9"/>
  <c r="D679" i="9"/>
  <c r="D695" i="9"/>
  <c r="D711" i="9"/>
  <c r="D727" i="9"/>
  <c r="D743" i="9"/>
  <c r="D759" i="9"/>
  <c r="D775" i="9"/>
  <c r="D791" i="9"/>
  <c r="D807" i="9"/>
  <c r="D823" i="9"/>
  <c r="D839" i="9"/>
  <c r="D855" i="9"/>
  <c r="D871" i="9"/>
  <c r="D887" i="9"/>
  <c r="D903" i="9"/>
  <c r="D919" i="9"/>
  <c r="D935" i="9"/>
  <c r="D943" i="9"/>
  <c r="D959" i="9"/>
  <c r="D975" i="9"/>
  <c r="D991" i="9"/>
  <c r="D1007" i="9"/>
  <c r="D944" i="9"/>
  <c r="D960" i="9"/>
  <c r="D976" i="9"/>
  <c r="D992" i="9"/>
  <c r="D1008" i="9"/>
  <c r="D945" i="9"/>
  <c r="D961" i="9"/>
  <c r="D977" i="9"/>
  <c r="D993" i="9"/>
  <c r="D1009" i="9"/>
  <c r="D946" i="9"/>
  <c r="D962" i="9"/>
  <c r="D978" i="9"/>
  <c r="D994" i="9"/>
  <c r="D1010" i="9"/>
  <c r="D179" i="9"/>
  <c r="D159" i="9"/>
  <c r="D143" i="9"/>
  <c r="D127" i="9"/>
  <c r="D111" i="9"/>
  <c r="D95" i="9"/>
  <c r="D79" i="9"/>
  <c r="D63" i="9"/>
  <c r="D47" i="9"/>
  <c r="D31" i="9"/>
  <c r="D15" i="9"/>
  <c r="D987" i="9"/>
  <c r="D11" i="9"/>
  <c r="D948" i="9"/>
  <c r="D964" i="9"/>
  <c r="D980" i="9"/>
  <c r="D996" i="9"/>
  <c r="D918" i="9"/>
  <c r="D949" i="9"/>
  <c r="D965" i="9"/>
  <c r="D981" i="9"/>
  <c r="D997" i="9"/>
  <c r="D922" i="9"/>
  <c r="D950" i="9"/>
  <c r="D966" i="9"/>
  <c r="D982" i="9"/>
  <c r="D998" i="9"/>
  <c r="D182" i="9"/>
  <c r="D178" i="9"/>
  <c r="D174" i="9"/>
  <c r="D170" i="9"/>
  <c r="D166" i="9"/>
  <c r="D162" i="9"/>
  <c r="D158" i="9"/>
  <c r="D154" i="9"/>
  <c r="D150" i="9"/>
  <c r="D146" i="9"/>
  <c r="D142" i="9"/>
  <c r="D138" i="9"/>
  <c r="D134" i="9"/>
  <c r="D130" i="9"/>
  <c r="D126" i="9"/>
  <c r="D122" i="9"/>
  <c r="D118" i="9"/>
  <c r="D114" i="9"/>
  <c r="D110" i="9"/>
  <c r="D106" i="9"/>
  <c r="D102" i="9"/>
  <c r="D98" i="9"/>
  <c r="D94" i="9"/>
  <c r="D90" i="9"/>
  <c r="D86" i="9"/>
  <c r="D82" i="9"/>
  <c r="D78" i="9"/>
  <c r="D74" i="9"/>
  <c r="D70" i="9"/>
  <c r="D66" i="9"/>
  <c r="D62" i="9"/>
  <c r="D58" i="9"/>
  <c r="D54" i="9"/>
  <c r="D50" i="9"/>
  <c r="D46" i="9"/>
  <c r="D42" i="9"/>
  <c r="D38" i="9"/>
  <c r="D34" i="9"/>
  <c r="D30" i="9"/>
  <c r="D26" i="9"/>
  <c r="D22" i="9"/>
  <c r="D18" i="9"/>
  <c r="D14" i="9"/>
  <c r="H5" i="10"/>
  <c r="D171" i="9"/>
  <c r="D151" i="9"/>
  <c r="D135" i="9"/>
  <c r="D119" i="9"/>
  <c r="D103" i="9"/>
  <c r="D87" i="9"/>
  <c r="D71" i="9"/>
  <c r="D55" i="9"/>
  <c r="D39" i="9"/>
  <c r="D23" i="9"/>
  <c r="D999" i="9"/>
  <c r="D930" i="9"/>
  <c r="D952" i="9"/>
  <c r="D968" i="9"/>
  <c r="D984" i="9"/>
  <c r="D1000" i="9"/>
  <c r="D933" i="9"/>
  <c r="D953" i="9"/>
  <c r="D969" i="9"/>
  <c r="D985" i="9"/>
  <c r="D1001" i="9"/>
  <c r="D934" i="9"/>
  <c r="D954" i="9"/>
  <c r="D970" i="9"/>
  <c r="D986" i="9"/>
  <c r="D1002" i="9"/>
  <c r="D181" i="9"/>
  <c r="D177" i="9"/>
  <c r="D173" i="9"/>
  <c r="D169" i="9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41" i="9"/>
  <c r="D37" i="9"/>
  <c r="D33" i="9"/>
  <c r="D29" i="9"/>
  <c r="D25" i="9"/>
  <c r="D21" i="9"/>
  <c r="D17" i="9"/>
  <c r="D13" i="9"/>
  <c r="D167" i="9"/>
  <c r="D147" i="9"/>
  <c r="D131" i="9"/>
  <c r="D115" i="9"/>
  <c r="D99" i="9"/>
  <c r="D83" i="9"/>
  <c r="D67" i="9"/>
  <c r="D51" i="9"/>
  <c r="D35" i="9"/>
  <c r="D19" i="9"/>
  <c r="D1003" i="9"/>
  <c r="D938" i="9"/>
  <c r="D956" i="9"/>
  <c r="D972" i="9"/>
  <c r="D988" i="9"/>
  <c r="D1004" i="9"/>
  <c r="D941" i="9"/>
  <c r="D957" i="9"/>
  <c r="D973" i="9"/>
  <c r="D989" i="9"/>
  <c r="D1005" i="9"/>
  <c r="D942" i="9"/>
  <c r="D958" i="9"/>
  <c r="D974" i="9"/>
  <c r="D990" i="9"/>
  <c r="D1006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20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D20" i="9"/>
  <c r="D16" i="9"/>
  <c r="D12" i="9"/>
  <c r="D175" i="9"/>
  <c r="D163" i="9"/>
  <c r="D155" i="9"/>
  <c r="D139" i="9"/>
  <c r="D123" i="9"/>
  <c r="D107" i="9"/>
  <c r="D91" i="9"/>
  <c r="D75" i="9"/>
  <c r="D59" i="9"/>
  <c r="D43" i="9"/>
  <c r="D27" i="9"/>
  <c r="R13" i="9"/>
  <c r="L13" i="9"/>
  <c r="I13" i="9"/>
  <c r="J13" i="9" s="1"/>
  <c r="R12" i="9"/>
  <c r="O12" i="9"/>
  <c r="P12" i="9" s="1"/>
  <c r="I11" i="9"/>
  <c r="J11" i="9" s="1"/>
  <c r="S12" i="9"/>
  <c r="L12" i="9"/>
  <c r="L11" i="9"/>
  <c r="CC44" i="2"/>
  <c r="BJ56" i="2"/>
  <c r="BP28" i="2"/>
  <c r="BP27" i="2"/>
  <c r="BP26" i="2"/>
  <c r="BP25" i="2"/>
  <c r="BP24" i="2"/>
  <c r="BP23" i="2"/>
  <c r="BP22" i="2"/>
  <c r="BP21" i="2"/>
  <c r="BP20" i="2"/>
  <c r="BP19" i="2"/>
  <c r="BP18" i="2"/>
  <c r="BP17" i="2"/>
  <c r="BP16" i="2"/>
  <c r="BP15" i="2"/>
  <c r="BP14" i="2"/>
  <c r="BP13" i="2"/>
  <c r="BP12" i="2"/>
  <c r="CC29" i="2"/>
  <c r="BJ44" i="2"/>
  <c r="BQ12" i="2"/>
  <c r="BO29" i="2"/>
  <c r="H335" i="7"/>
  <c r="H351" i="7"/>
  <c r="H367" i="7"/>
  <c r="H383" i="7"/>
  <c r="H399" i="7"/>
  <c r="H415" i="7"/>
  <c r="H431" i="7"/>
  <c r="H447" i="7"/>
  <c r="H463" i="7"/>
  <c r="H479" i="7"/>
  <c r="H495" i="7"/>
  <c r="H327" i="7"/>
  <c r="H343" i="7"/>
  <c r="H359" i="7"/>
  <c r="H375" i="7"/>
  <c r="H391" i="7"/>
  <c r="H407" i="7"/>
  <c r="H423" i="7"/>
  <c r="H439" i="7"/>
  <c r="H455" i="7"/>
  <c r="H471" i="7"/>
  <c r="H487" i="7"/>
  <c r="H673" i="7"/>
  <c r="H681" i="7"/>
  <c r="H689" i="7"/>
  <c r="H697" i="7"/>
  <c r="H705" i="7"/>
  <c r="H713" i="7"/>
  <c r="H721" i="7"/>
  <c r="H729" i="7"/>
  <c r="H737" i="7"/>
  <c r="H745" i="7"/>
  <c r="H753" i="7"/>
  <c r="H761" i="7"/>
  <c r="H769" i="7"/>
  <c r="H777" i="7"/>
  <c r="H785" i="7"/>
  <c r="H793" i="7"/>
  <c r="H801" i="7"/>
  <c r="H809" i="7"/>
  <c r="H817" i="7"/>
  <c r="H825" i="7"/>
  <c r="H833" i="7"/>
  <c r="H841" i="7"/>
  <c r="H849" i="7"/>
  <c r="H857" i="7"/>
  <c r="H865" i="7"/>
  <c r="H873" i="7"/>
  <c r="H881" i="7"/>
  <c r="H889" i="7"/>
  <c r="H897" i="7"/>
  <c r="H905" i="7"/>
  <c r="H913" i="7"/>
  <c r="H921" i="7"/>
  <c r="H929" i="7"/>
  <c r="H937" i="7"/>
  <c r="H945" i="7"/>
  <c r="H953" i="7"/>
  <c r="H961" i="7"/>
  <c r="H969" i="7"/>
  <c r="H977" i="7"/>
  <c r="H985" i="7"/>
  <c r="H993" i="7"/>
  <c r="H1001" i="7"/>
  <c r="CC56" i="2" l="1"/>
  <c r="CC57" i="2" s="1"/>
  <c r="CC58" i="2" s="1"/>
  <c r="CC59" i="2" s="1"/>
  <c r="S13" i="9"/>
  <c r="I12" i="9"/>
  <c r="J12" i="9" s="1"/>
  <c r="J9" i="9" s="1"/>
  <c r="R11" i="9"/>
  <c r="S11" i="9"/>
  <c r="BR56" i="2"/>
  <c r="BO50" i="2"/>
  <c r="BQ50" i="2" s="1"/>
  <c r="BR50" i="2" s="1"/>
  <c r="BO48" i="2"/>
  <c r="BQ48" i="2" s="1"/>
  <c r="BR48" i="2" s="1"/>
  <c r="BO54" i="2"/>
  <c r="BQ54" i="2" s="1"/>
  <c r="BR54" i="2" s="1"/>
  <c r="BO46" i="2"/>
  <c r="BO52" i="2"/>
  <c r="BQ52" i="2" s="1"/>
  <c r="BR52" i="2" s="1"/>
  <c r="BO55" i="2"/>
  <c r="BQ55" i="2" s="1"/>
  <c r="BR55" i="2" s="1"/>
  <c r="BR44" i="2"/>
  <c r="BS44" i="2" s="1"/>
  <c r="BO34" i="2"/>
  <c r="BQ34" i="2" s="1"/>
  <c r="BR34" i="2" s="1"/>
  <c r="BO38" i="2"/>
  <c r="BQ38" i="2" s="1"/>
  <c r="BR38" i="2" s="1"/>
  <c r="BO43" i="2"/>
  <c r="BQ43" i="2" s="1"/>
  <c r="BR43" i="2" s="1"/>
  <c r="BO42" i="2"/>
  <c r="BQ42" i="2" s="1"/>
  <c r="BR42" i="2" s="1"/>
  <c r="BO31" i="2"/>
  <c r="BO33" i="2"/>
  <c r="BQ33" i="2" s="1"/>
  <c r="BR33" i="2" s="1"/>
  <c r="BJ57" i="2"/>
  <c r="BO35" i="2"/>
  <c r="BQ35" i="2" s="1"/>
  <c r="BR35" i="2" s="1"/>
  <c r="BO41" i="2"/>
  <c r="BQ41" i="2" s="1"/>
  <c r="BR41" i="2" s="1"/>
  <c r="BO37" i="2"/>
  <c r="BQ37" i="2" s="1"/>
  <c r="BR37" i="2" s="1"/>
  <c r="BO39" i="2"/>
  <c r="BQ39" i="2" s="1"/>
  <c r="BR39" i="2" s="1"/>
  <c r="BP29" i="2"/>
  <c r="BO47" i="2"/>
  <c r="BQ47" i="2" s="1"/>
  <c r="BR47" i="2" s="1"/>
  <c r="BQ29" i="2"/>
  <c r="BR12" i="2"/>
  <c r="BO32" i="2"/>
  <c r="BQ32" i="2" s="1"/>
  <c r="BR32" i="2" s="1"/>
  <c r="BO53" i="2"/>
  <c r="BQ53" i="2" s="1"/>
  <c r="BR53" i="2" s="1"/>
  <c r="BO36" i="2"/>
  <c r="BQ36" i="2" s="1"/>
  <c r="BR36" i="2" s="1"/>
  <c r="BO40" i="2"/>
  <c r="BQ40" i="2" s="1"/>
  <c r="BR40" i="2" s="1"/>
  <c r="BO51" i="2"/>
  <c r="BQ51" i="2" s="1"/>
  <c r="BR51" i="2" s="1"/>
  <c r="BO49" i="2"/>
  <c r="BQ49" i="2" s="1"/>
  <c r="BR49" i="2" s="1"/>
  <c r="C81" i="4"/>
  <c r="C79" i="4"/>
  <c r="E70" i="4"/>
  <c r="E71" i="4" s="1"/>
  <c r="C85" i="4" l="1"/>
  <c r="D43" i="4" s="1"/>
  <c r="O13" i="9"/>
  <c r="P13" i="9" s="1"/>
  <c r="J7" i="9"/>
  <c r="J8" i="9"/>
  <c r="J6" i="9"/>
  <c r="BP40" i="2"/>
  <c r="BP36" i="2"/>
  <c r="BP32" i="2"/>
  <c r="BP41" i="2"/>
  <c r="BP37" i="2"/>
  <c r="BP33" i="2"/>
  <c r="BP43" i="2"/>
  <c r="BP42" i="2"/>
  <c r="BP38" i="2"/>
  <c r="BP34" i="2"/>
  <c r="BP31" i="2"/>
  <c r="BP35" i="2"/>
  <c r="BP39" i="2"/>
  <c r="BJ58" i="2"/>
  <c r="BJ59" i="2" s="1"/>
  <c r="BL28" i="2"/>
  <c r="BL29" i="2" s="1"/>
  <c r="BO56" i="2"/>
  <c r="BQ46" i="2"/>
  <c r="BL55" i="2"/>
  <c r="BL56" i="2" s="1"/>
  <c r="BL43" i="2"/>
  <c r="BL44" i="2" s="1"/>
  <c r="BR57" i="2"/>
  <c r="BM57" i="2"/>
  <c r="BO44" i="2"/>
  <c r="BQ31" i="2"/>
  <c r="BS56" i="2"/>
  <c r="M20" i="8" l="1"/>
  <c r="G20" i="8" s="1"/>
  <c r="M16" i="8"/>
  <c r="G16" i="8" s="1"/>
  <c r="M12" i="8"/>
  <c r="G12" i="8" s="1"/>
  <c r="M8" i="8"/>
  <c r="G8" i="8" s="1"/>
  <c r="M19" i="8"/>
  <c r="G19" i="8" s="1"/>
  <c r="M15" i="8"/>
  <c r="G15" i="8" s="1"/>
  <c r="M11" i="8"/>
  <c r="G11" i="8" s="1"/>
  <c r="M7" i="8"/>
  <c r="G7" i="8" s="1"/>
  <c r="M18" i="8"/>
  <c r="G18" i="8" s="1"/>
  <c r="M14" i="8"/>
  <c r="G14" i="8" s="1"/>
  <c r="M10" i="8"/>
  <c r="G10" i="8" s="1"/>
  <c r="M6" i="8"/>
  <c r="G6" i="8" s="1"/>
  <c r="M17" i="8"/>
  <c r="G17" i="8" s="1"/>
  <c r="M13" i="8"/>
  <c r="G13" i="8" s="1"/>
  <c r="M9" i="8"/>
  <c r="G9" i="8" s="1"/>
  <c r="M5" i="8"/>
  <c r="G5" i="8" s="1"/>
  <c r="H43" i="4"/>
  <c r="D46" i="4"/>
  <c r="F43" i="4"/>
  <c r="E43" i="4"/>
  <c r="G43" i="4"/>
  <c r="Q11" i="9"/>
  <c r="J5" i="9"/>
  <c r="BP44" i="2"/>
  <c r="BR31" i="2"/>
  <c r="BQ44" i="2"/>
  <c r="BQ56" i="2"/>
  <c r="BR46" i="2"/>
  <c r="BP53" i="2"/>
  <c r="BP49" i="2"/>
  <c r="BP55" i="2"/>
  <c r="BP54" i="2"/>
  <c r="BP50" i="2"/>
  <c r="BP46" i="2"/>
  <c r="BP51" i="2"/>
  <c r="BP47" i="2"/>
  <c r="BP48" i="2"/>
  <c r="BP52" i="2"/>
  <c r="F46" i="4" l="1"/>
  <c r="M241" i="8"/>
  <c r="G241" i="8" s="1"/>
  <c r="M88" i="8"/>
  <c r="G88" i="8" s="1"/>
  <c r="M84" i="8"/>
  <c r="G84" i="8" s="1"/>
  <c r="M80" i="8"/>
  <c r="G80" i="8" s="1"/>
  <c r="M76" i="8"/>
  <c r="G76" i="8" s="1"/>
  <c r="M72" i="8"/>
  <c r="G72" i="8" s="1"/>
  <c r="M68" i="8"/>
  <c r="G68" i="8" s="1"/>
  <c r="M64" i="8"/>
  <c r="G64" i="8" s="1"/>
  <c r="M60" i="8"/>
  <c r="G60" i="8" s="1"/>
  <c r="M87" i="8"/>
  <c r="G87" i="8" s="1"/>
  <c r="M83" i="8"/>
  <c r="G83" i="8" s="1"/>
  <c r="M79" i="8"/>
  <c r="G79" i="8" s="1"/>
  <c r="M75" i="8"/>
  <c r="G75" i="8" s="1"/>
  <c r="M71" i="8"/>
  <c r="G71" i="8" s="1"/>
  <c r="M67" i="8"/>
  <c r="G67" i="8" s="1"/>
  <c r="M63" i="8"/>
  <c r="G63" i="8" s="1"/>
  <c r="M59" i="8"/>
  <c r="G59" i="8" s="1"/>
  <c r="M86" i="8"/>
  <c r="G86" i="8" s="1"/>
  <c r="M82" i="8"/>
  <c r="G82" i="8" s="1"/>
  <c r="M78" i="8"/>
  <c r="G78" i="8" s="1"/>
  <c r="M74" i="8"/>
  <c r="G74" i="8" s="1"/>
  <c r="M70" i="8"/>
  <c r="G70" i="8" s="1"/>
  <c r="M66" i="8"/>
  <c r="G66" i="8" s="1"/>
  <c r="M62" i="8"/>
  <c r="G62" i="8" s="1"/>
  <c r="M89" i="8"/>
  <c r="G89" i="8" s="1"/>
  <c r="M85" i="8"/>
  <c r="G85" i="8" s="1"/>
  <c r="M81" i="8"/>
  <c r="G81" i="8" s="1"/>
  <c r="M77" i="8"/>
  <c r="G77" i="8" s="1"/>
  <c r="M73" i="8"/>
  <c r="G73" i="8" s="1"/>
  <c r="M69" i="8"/>
  <c r="G69" i="8" s="1"/>
  <c r="M65" i="8"/>
  <c r="G65" i="8" s="1"/>
  <c r="M61" i="8"/>
  <c r="G61" i="8" s="1"/>
  <c r="G46" i="4"/>
  <c r="M128" i="8"/>
  <c r="G128" i="8" s="1"/>
  <c r="M124" i="8"/>
  <c r="G124" i="8" s="1"/>
  <c r="M120" i="8"/>
  <c r="G120" i="8" s="1"/>
  <c r="M116" i="8"/>
  <c r="G116" i="8" s="1"/>
  <c r="M112" i="8"/>
  <c r="G112" i="8" s="1"/>
  <c r="M108" i="8"/>
  <c r="G108" i="8" s="1"/>
  <c r="M104" i="8"/>
  <c r="G104" i="8" s="1"/>
  <c r="M100" i="8"/>
  <c r="G100" i="8" s="1"/>
  <c r="M96" i="8"/>
  <c r="G96" i="8" s="1"/>
  <c r="M92" i="8"/>
  <c r="G92" i="8" s="1"/>
  <c r="M240" i="8"/>
  <c r="G240" i="8" s="1"/>
  <c r="M127" i="8"/>
  <c r="G127" i="8" s="1"/>
  <c r="M123" i="8"/>
  <c r="G123" i="8" s="1"/>
  <c r="M119" i="8"/>
  <c r="G119" i="8" s="1"/>
  <c r="M115" i="8"/>
  <c r="G115" i="8" s="1"/>
  <c r="M111" i="8"/>
  <c r="G111" i="8" s="1"/>
  <c r="M107" i="8"/>
  <c r="G107" i="8" s="1"/>
  <c r="M103" i="8"/>
  <c r="G103" i="8" s="1"/>
  <c r="M99" i="8"/>
  <c r="G99" i="8" s="1"/>
  <c r="M95" i="8"/>
  <c r="G95" i="8" s="1"/>
  <c r="M91" i="8"/>
  <c r="G91" i="8" s="1"/>
  <c r="M239" i="8"/>
  <c r="G239" i="8" s="1"/>
  <c r="M126" i="8"/>
  <c r="G126" i="8" s="1"/>
  <c r="M122" i="8"/>
  <c r="G122" i="8" s="1"/>
  <c r="M118" i="8"/>
  <c r="G118" i="8" s="1"/>
  <c r="M114" i="8"/>
  <c r="G114" i="8" s="1"/>
  <c r="M110" i="8"/>
  <c r="G110" i="8" s="1"/>
  <c r="M106" i="8"/>
  <c r="G106" i="8" s="1"/>
  <c r="M102" i="8"/>
  <c r="G102" i="8" s="1"/>
  <c r="M98" i="8"/>
  <c r="G98" i="8" s="1"/>
  <c r="M94" i="8"/>
  <c r="G94" i="8" s="1"/>
  <c r="M90" i="8"/>
  <c r="G90" i="8" s="1"/>
  <c r="M129" i="8"/>
  <c r="G129" i="8" s="1"/>
  <c r="M125" i="8"/>
  <c r="G125" i="8" s="1"/>
  <c r="M121" i="8"/>
  <c r="G121" i="8" s="1"/>
  <c r="M117" i="8"/>
  <c r="G117" i="8" s="1"/>
  <c r="M113" i="8"/>
  <c r="G113" i="8" s="1"/>
  <c r="M109" i="8"/>
  <c r="G109" i="8" s="1"/>
  <c r="M105" i="8"/>
  <c r="G105" i="8" s="1"/>
  <c r="M101" i="8"/>
  <c r="G101" i="8" s="1"/>
  <c r="M97" i="8"/>
  <c r="G97" i="8" s="1"/>
  <c r="M93" i="8"/>
  <c r="G93" i="8" s="1"/>
  <c r="H46" i="4"/>
  <c r="M237" i="8"/>
  <c r="M233" i="8"/>
  <c r="G233" i="8" s="1"/>
  <c r="M144" i="8"/>
  <c r="G144" i="8" s="1"/>
  <c r="M140" i="8"/>
  <c r="G140" i="8" s="1"/>
  <c r="M136" i="8"/>
  <c r="G136" i="8" s="1"/>
  <c r="M132" i="8"/>
  <c r="G132" i="8" s="1"/>
  <c r="M236" i="8"/>
  <c r="G236" i="8" s="1"/>
  <c r="M232" i="8"/>
  <c r="M143" i="8"/>
  <c r="G143" i="8" s="1"/>
  <c r="M139" i="8"/>
  <c r="G139" i="8" s="1"/>
  <c r="M135" i="8"/>
  <c r="G135" i="8" s="1"/>
  <c r="M131" i="8"/>
  <c r="G131" i="8" s="1"/>
  <c r="M235" i="8"/>
  <c r="M231" i="8"/>
  <c r="M142" i="8"/>
  <c r="G142" i="8" s="1"/>
  <c r="M138" i="8"/>
  <c r="G138" i="8" s="1"/>
  <c r="M134" i="8"/>
  <c r="G134" i="8" s="1"/>
  <c r="M130" i="8"/>
  <c r="G130" i="8" s="1"/>
  <c r="M238" i="8"/>
  <c r="G238" i="8" s="1"/>
  <c r="M234" i="8"/>
  <c r="M145" i="8"/>
  <c r="G145" i="8" s="1"/>
  <c r="M141" i="8"/>
  <c r="G141" i="8" s="1"/>
  <c r="M137" i="8"/>
  <c r="G137" i="8" s="1"/>
  <c r="M133" i="8"/>
  <c r="G133" i="8" s="1"/>
  <c r="E46" i="4"/>
  <c r="M56" i="8"/>
  <c r="G56" i="8" s="1"/>
  <c r="M52" i="8"/>
  <c r="G52" i="8" s="1"/>
  <c r="M48" i="8"/>
  <c r="G48" i="8" s="1"/>
  <c r="M44" i="8"/>
  <c r="G44" i="8" s="1"/>
  <c r="M40" i="8"/>
  <c r="G40" i="8" s="1"/>
  <c r="M36" i="8"/>
  <c r="G36" i="8" s="1"/>
  <c r="M32" i="8"/>
  <c r="G32" i="8" s="1"/>
  <c r="M28" i="8"/>
  <c r="G28" i="8" s="1"/>
  <c r="M24" i="8"/>
  <c r="G24" i="8" s="1"/>
  <c r="M55" i="8"/>
  <c r="G55" i="8" s="1"/>
  <c r="M51" i="8"/>
  <c r="G51" i="8" s="1"/>
  <c r="M47" i="8"/>
  <c r="G47" i="8" s="1"/>
  <c r="M43" i="8"/>
  <c r="G43" i="8" s="1"/>
  <c r="M39" i="8"/>
  <c r="G39" i="8" s="1"/>
  <c r="M35" i="8"/>
  <c r="G35" i="8" s="1"/>
  <c r="M31" i="8"/>
  <c r="G31" i="8" s="1"/>
  <c r="M27" i="8"/>
  <c r="G27" i="8" s="1"/>
  <c r="M23" i="8"/>
  <c r="G23" i="8" s="1"/>
  <c r="M58" i="8"/>
  <c r="G58" i="8" s="1"/>
  <c r="M54" i="8"/>
  <c r="G54" i="8" s="1"/>
  <c r="M50" i="8"/>
  <c r="G50" i="8" s="1"/>
  <c r="M46" i="8"/>
  <c r="G46" i="8" s="1"/>
  <c r="M42" i="8"/>
  <c r="G42" i="8" s="1"/>
  <c r="M38" i="8"/>
  <c r="G38" i="8" s="1"/>
  <c r="M34" i="8"/>
  <c r="G34" i="8" s="1"/>
  <c r="M30" i="8"/>
  <c r="G30" i="8" s="1"/>
  <c r="M26" i="8"/>
  <c r="G26" i="8" s="1"/>
  <c r="M22" i="8"/>
  <c r="G22" i="8" s="1"/>
  <c r="M57" i="8"/>
  <c r="G57" i="8" s="1"/>
  <c r="M53" i="8"/>
  <c r="G53" i="8" s="1"/>
  <c r="M49" i="8"/>
  <c r="G49" i="8" s="1"/>
  <c r="M45" i="8"/>
  <c r="G45" i="8" s="1"/>
  <c r="M41" i="8"/>
  <c r="G41" i="8" s="1"/>
  <c r="M37" i="8"/>
  <c r="G37" i="8" s="1"/>
  <c r="M33" i="8"/>
  <c r="G33" i="8" s="1"/>
  <c r="M29" i="8"/>
  <c r="G29" i="8" s="1"/>
  <c r="M25" i="8"/>
  <c r="G25" i="8" s="1"/>
  <c r="M21" i="8"/>
  <c r="G21" i="8" s="1"/>
  <c r="G232" i="8"/>
  <c r="G235" i="8"/>
  <c r="G237" i="8"/>
  <c r="G234" i="8"/>
  <c r="G231" i="8"/>
  <c r="O11" i="9"/>
  <c r="P11" i="9" s="1"/>
  <c r="BP56" i="2"/>
  <c r="P9" i="9" l="1"/>
  <c r="P7" i="9" s="1"/>
  <c r="P6" i="9" l="1"/>
  <c r="P8" i="9"/>
  <c r="P5" i="9" l="1"/>
</calcChain>
</file>

<file path=xl/comments1.xml><?xml version="1.0" encoding="utf-8"?>
<comments xmlns="http://schemas.openxmlformats.org/spreadsheetml/2006/main">
  <authors>
    <author>FABIO A</author>
  </authors>
  <commentList>
    <comment ref="J122" authorId="0" shapeId="0">
      <text>
        <r>
          <rPr>
            <b/>
            <sz val="9"/>
            <color indexed="81"/>
            <rFont val="Tahoma"/>
            <family val="2"/>
          </rPr>
          <t>FABIO A:</t>
        </r>
        <r>
          <rPr>
            <sz val="9"/>
            <color indexed="81"/>
            <rFont val="Tahoma"/>
            <family val="2"/>
          </rPr>
          <t xml:space="preserve">
Costo compra...</t>
        </r>
      </text>
    </comment>
    <comment ref="J123" authorId="0" shapeId="0">
      <text>
        <r>
          <rPr>
            <b/>
            <sz val="9"/>
            <color indexed="81"/>
            <rFont val="Tahoma"/>
            <family val="2"/>
          </rPr>
          <t>FABIO A:</t>
        </r>
        <r>
          <rPr>
            <sz val="9"/>
            <color indexed="81"/>
            <rFont val="Tahoma"/>
            <family val="2"/>
          </rPr>
          <t xml:space="preserve">
Costo compra...</t>
        </r>
      </text>
    </comment>
  </commentList>
</comments>
</file>

<file path=xl/comments2.xml><?xml version="1.0" encoding="utf-8"?>
<comments xmlns="http://schemas.openxmlformats.org/spreadsheetml/2006/main">
  <authors>
    <author>John Callejas</author>
  </authors>
  <commentList>
    <comment ref="B39" authorId="0" shapeId="0">
      <text>
        <r>
          <rPr>
            <b/>
            <sz val="9"/>
            <color indexed="81"/>
            <rFont val="Tahoma"/>
            <family val="2"/>
          </rPr>
          <t>John Callejas:</t>
        </r>
        <r>
          <rPr>
            <sz val="9"/>
            <color indexed="81"/>
            <rFont val="Tahoma"/>
            <family val="2"/>
          </rPr>
          <t xml:space="preserve">
Curso avanzado 290.000 mas reentrenamiento 180.000</t>
        </r>
      </text>
    </comment>
    <comment ref="B40" authorId="0" shapeId="0">
      <text>
        <r>
          <rPr>
            <b/>
            <sz val="9"/>
            <color indexed="81"/>
            <rFont val="Tahoma"/>
            <family val="2"/>
          </rPr>
          <t>John Callejas:</t>
        </r>
        <r>
          <rPr>
            <sz val="9"/>
            <color indexed="81"/>
            <rFont val="Tahoma"/>
            <family val="2"/>
          </rPr>
          <t xml:space="preserve">
Transporte de Personal 18.000.000 Alquiler bus mes para 40 personas.</t>
        </r>
      </text>
    </comment>
  </commentList>
</comments>
</file>

<file path=xl/comments3.xml><?xml version="1.0" encoding="utf-8"?>
<comments xmlns="http://schemas.openxmlformats.org/spreadsheetml/2006/main">
  <authors>
    <author>John Callejas</author>
  </authors>
  <commentList>
    <comment ref="B41" authorId="0" shapeId="0">
      <text>
        <r>
          <rPr>
            <b/>
            <sz val="9"/>
            <color indexed="81"/>
            <rFont val="Tahoma"/>
            <family val="2"/>
          </rPr>
          <t>John Callejas:</t>
        </r>
        <r>
          <rPr>
            <sz val="9"/>
            <color indexed="81"/>
            <rFont val="Tahoma"/>
            <family val="2"/>
          </rPr>
          <t xml:space="preserve">
Curso avanzado 290.000 mas reentrenamiento 180.000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John Callejas:</t>
        </r>
        <r>
          <rPr>
            <sz val="9"/>
            <color indexed="81"/>
            <rFont val="Tahoma"/>
            <family val="2"/>
          </rPr>
          <t xml:space="preserve">
Transporte de Personal 18.000.000 Alquiler bus mes para 40 personas.</t>
        </r>
      </text>
    </comment>
  </commentList>
</comments>
</file>

<file path=xl/sharedStrings.xml><?xml version="1.0" encoding="utf-8"?>
<sst xmlns="http://schemas.openxmlformats.org/spreadsheetml/2006/main" count="17346" uniqueCount="8053">
  <si>
    <t>Mecánica</t>
  </si>
  <si>
    <t>Eléctrica</t>
  </si>
  <si>
    <t xml:space="preserve">Instrumentos </t>
  </si>
  <si>
    <t>Líneas</t>
  </si>
  <si>
    <t xml:space="preserve">Civil   </t>
  </si>
  <si>
    <t xml:space="preserve">DISCRIMINACIÓN DE COSTO X NIVEL SALARIAL </t>
  </si>
  <si>
    <t>ITEM</t>
  </si>
  <si>
    <t>DESCRIPCION</t>
  </si>
  <si>
    <t>GRUPOS</t>
  </si>
  <si>
    <t>I</t>
  </si>
  <si>
    <t>V</t>
  </si>
  <si>
    <t>X</t>
  </si>
  <si>
    <t>#</t>
  </si>
  <si>
    <t>A</t>
  </si>
  <si>
    <t>SALARIO BASICO DIARIO</t>
  </si>
  <si>
    <t>B</t>
  </si>
  <si>
    <t>C</t>
  </si>
  <si>
    <t>SUBSIDIO DE TRANSPORTE</t>
  </si>
  <si>
    <t>D</t>
  </si>
  <si>
    <t>PRIMA CONVENCIONAL</t>
  </si>
  <si>
    <t>E</t>
  </si>
  <si>
    <t>PRIMA DE VACACIONES</t>
  </si>
  <si>
    <t>EXTRAS FESTIVAS</t>
  </si>
  <si>
    <t>F</t>
  </si>
  <si>
    <t>EXTRAS NOCTURNAS</t>
  </si>
  <si>
    <t>G</t>
  </si>
  <si>
    <t>EXTRAS DIURNAS</t>
  </si>
  <si>
    <t>H</t>
  </si>
  <si>
    <t>SALARIO CON INCIDENCIA</t>
  </si>
  <si>
    <t>CESANTIAS</t>
  </si>
  <si>
    <t>J</t>
  </si>
  <si>
    <t>INTERESES DE CESANTIAS</t>
  </si>
  <si>
    <t>K</t>
  </si>
  <si>
    <t>L</t>
  </si>
  <si>
    <t>FIC</t>
  </si>
  <si>
    <t>M</t>
  </si>
  <si>
    <t>N</t>
  </si>
  <si>
    <t>O</t>
  </si>
  <si>
    <t>P</t>
  </si>
  <si>
    <t>Q</t>
  </si>
  <si>
    <t>R</t>
  </si>
  <si>
    <t>S</t>
  </si>
  <si>
    <t>PRIMA DE SERVICIOS</t>
  </si>
  <si>
    <t>T</t>
  </si>
  <si>
    <t>VACACIONES</t>
  </si>
  <si>
    <t>U</t>
  </si>
  <si>
    <t>W</t>
  </si>
  <si>
    <t>DOTACION DE SEGURIDAD</t>
  </si>
  <si>
    <t>Y</t>
  </si>
  <si>
    <t>SEGURO COLECTIVO</t>
  </si>
  <si>
    <t>Z</t>
  </si>
  <si>
    <t>TOTAL DIA CALENDARIO</t>
  </si>
  <si>
    <t>FACTOR POR ROTACION</t>
  </si>
  <si>
    <t>LEY 50</t>
  </si>
  <si>
    <t>TOTAL DIA LABORADO</t>
  </si>
  <si>
    <t>TOTAL HORA TRABAJADA</t>
  </si>
  <si>
    <t>TOTAL DÍAS PROYECTO</t>
  </si>
  <si>
    <t xml:space="preserve">SALARIO AÑO VIGENTE </t>
  </si>
  <si>
    <t>TOTAL HORAS/JORNADA ORDINARIA</t>
  </si>
  <si>
    <t>JORNADA DE TRABAJO</t>
  </si>
  <si>
    <t>ANALISIS JORNADA DE TRABAJO</t>
  </si>
  <si>
    <t xml:space="preserve">Lunes a Viernes  : </t>
  </si>
  <si>
    <t>7:30 am - 5:30 pm</t>
  </si>
  <si>
    <t xml:space="preserve">1 - Horas Ordinarias / Semana                     </t>
  </si>
  <si>
    <t>Sabado:</t>
  </si>
  <si>
    <t xml:space="preserve">2 - Número días Ordinarios / Semana                </t>
  </si>
  <si>
    <t>Domingo:</t>
  </si>
  <si>
    <t>7:30 am - 3:30 pm</t>
  </si>
  <si>
    <t xml:space="preserve">3 - Horas Remuneración Nocturna / Sem.             </t>
  </si>
  <si>
    <t>Incluye 1hr./Almuerzo no Remunerada</t>
  </si>
  <si>
    <t xml:space="preserve">4 - Horas Extras Diurnas / Semana                  </t>
  </si>
  <si>
    <t xml:space="preserve">5 - Horas Extras Nocturnas / Semana                </t>
  </si>
  <si>
    <t>DESCANSOS</t>
  </si>
  <si>
    <t xml:space="preserve">6 - Horas Extras Festivas Diurnas / Sem.            </t>
  </si>
  <si>
    <t>Festivos:</t>
  </si>
  <si>
    <t>10 h.  (100% se descansan)</t>
  </si>
  <si>
    <t xml:space="preserve">7 - Horas Extras Festivas Nocturna /Sem.           </t>
  </si>
  <si>
    <t>10 h.  (50% se descansan)</t>
  </si>
  <si>
    <t xml:space="preserve">8 - Días Festivos Diurnos / Año                    </t>
  </si>
  <si>
    <t xml:space="preserve">Turno:  </t>
  </si>
  <si>
    <t>10 h. / Día</t>
  </si>
  <si>
    <t xml:space="preserve">9 - Días Festivos Nocturnos / Año                  </t>
  </si>
  <si>
    <t>H-H TRABAJO / SEMANA</t>
  </si>
  <si>
    <t xml:space="preserve">10- Dominicales Diurnos / Año                      </t>
  </si>
  <si>
    <t>TOTAL H-H TRABAJO / MES</t>
  </si>
  <si>
    <t xml:space="preserve">11- Dominicales Nocturnos / Año                    </t>
  </si>
  <si>
    <t>IMPRODUCTIVIDADES</t>
  </si>
  <si>
    <t>DÍAS CALENDARIO</t>
  </si>
  <si>
    <t>DOMINICALES</t>
  </si>
  <si>
    <t>FESTIVOS</t>
  </si>
  <si>
    <t>COMPENSATORIOS</t>
  </si>
  <si>
    <t>ALMUERZOS</t>
  </si>
  <si>
    <t>SEGURIDAD INDUSTRIAL (CHARLAS 20 MIN)</t>
  </si>
  <si>
    <t>LLUVIAS Y RAYOS</t>
  </si>
  <si>
    <t>PERMISOS DE SEGURIDAD</t>
  </si>
  <si>
    <t>CAPACITACION</t>
  </si>
  <si>
    <t>LEY 50 (2 HORAS SEMANALES ACTIVIDAD LÚDICA)</t>
  </si>
  <si>
    <t>SEGURIDAD SOCIAL PREVIA (PREVIO INGRESO LABOR)</t>
  </si>
  <si>
    <t>TOTAL DÍAS IMPRODUCTIVOS</t>
  </si>
  <si>
    <t>% Y/O VR</t>
  </si>
  <si>
    <t>E11</t>
  </si>
  <si>
    <t xml:space="preserve">SALARIO BASICO MENSUAL </t>
  </si>
  <si>
    <t>SUBSIDIO HABITACION</t>
  </si>
  <si>
    <t>K´</t>
  </si>
  <si>
    <t>SUBSIDIO FAMILIAR (CAJA DE COMPENSACION)</t>
  </si>
  <si>
    <t>L´</t>
  </si>
  <si>
    <t>AUX. SIN INCIDENCIA</t>
  </si>
  <si>
    <t>SALUD 3.67% , PENSION 12%, ARL 6.96%</t>
  </si>
  <si>
    <t>HIDRATACIÓN</t>
  </si>
  <si>
    <t>AUX. ALIMENTACION</t>
  </si>
  <si>
    <t>COMPENSACION CASINO</t>
  </si>
  <si>
    <t>W´</t>
  </si>
  <si>
    <t>EXAMEN MEDICO DE INGRESO Y RETIRO</t>
  </si>
  <si>
    <t>W´´</t>
  </si>
  <si>
    <t>CURSO DE TRABAJO EN ALTURAS</t>
  </si>
  <si>
    <t>TRANSPORTE</t>
  </si>
  <si>
    <t>Electricista</t>
  </si>
  <si>
    <t>Liniero</t>
  </si>
  <si>
    <t>Soldador</t>
  </si>
  <si>
    <t>Guadañador</t>
  </si>
  <si>
    <t>CODIGO</t>
  </si>
  <si>
    <t>LISTADO DE MATERIALES</t>
  </si>
  <si>
    <t>IVA:</t>
  </si>
  <si>
    <t>IND.</t>
  </si>
  <si>
    <t xml:space="preserve">ITEM </t>
  </si>
  <si>
    <t xml:space="preserve">TIPO </t>
  </si>
  <si>
    <t>MATERIAL</t>
  </si>
  <si>
    <t>UNIDAD</t>
  </si>
  <si>
    <t>COSTO UNITARIO</t>
  </si>
  <si>
    <t>FACT. DESPERDICIO</t>
  </si>
  <si>
    <t>COSTO SIN IVA</t>
  </si>
  <si>
    <t xml:space="preserve">IVA SI APLICA </t>
  </si>
  <si>
    <t xml:space="preserve">TOTAL COSTO </t>
  </si>
  <si>
    <t>M3</t>
  </si>
  <si>
    <t>UN</t>
  </si>
  <si>
    <t>kg</t>
  </si>
  <si>
    <t>Kg</t>
  </si>
  <si>
    <t>tuberia pvc 2" sanitaria</t>
  </si>
  <si>
    <t>m</t>
  </si>
  <si>
    <t>M2</t>
  </si>
  <si>
    <t>fungicidas</t>
  </si>
  <si>
    <t>lt</t>
  </si>
  <si>
    <t>m2</t>
  </si>
  <si>
    <t>KG</t>
  </si>
  <si>
    <t>m3</t>
  </si>
  <si>
    <t>UND</t>
  </si>
  <si>
    <t>und</t>
  </si>
  <si>
    <t xml:space="preserve">TIPO MATERIALES </t>
  </si>
  <si>
    <t>LISTADO DE EQUIPOS</t>
  </si>
  <si>
    <t>Costo Galon standard:</t>
  </si>
  <si>
    <t>Costo Peaje standard:</t>
  </si>
  <si>
    <t xml:space="preserve">OPERADOR </t>
  </si>
  <si>
    <t xml:space="preserve">COMBUSTIBLE </t>
  </si>
  <si>
    <t>PEAJES</t>
  </si>
  <si>
    <t>EQUIPO</t>
  </si>
  <si>
    <t>COSTO DIRECTO</t>
  </si>
  <si>
    <t xml:space="preserve">$ OPERATIVO </t>
  </si>
  <si>
    <t xml:space="preserve">COD. CARGO </t>
  </si>
  <si>
    <t xml:space="preserve">CARGO </t>
  </si>
  <si>
    <t xml:space="preserve">$ OPERADOR DIA </t>
  </si>
  <si>
    <t xml:space="preserve">MOVILIZACIÓN </t>
  </si>
  <si>
    <t xml:space="preserve">CONSUMIBLES </t>
  </si>
  <si>
    <t>$ GALON</t>
  </si>
  <si>
    <t xml:space="preserve">CANT. </t>
  </si>
  <si>
    <t xml:space="preserve">$ COMBUSTIBLE </t>
  </si>
  <si>
    <t>$ PEAJE</t>
  </si>
  <si>
    <t>$ PEAJES</t>
  </si>
  <si>
    <t>dia</t>
  </si>
  <si>
    <t>un</t>
  </si>
  <si>
    <t>glb</t>
  </si>
  <si>
    <t>Unidad</t>
  </si>
  <si>
    <t>manometro</t>
  </si>
  <si>
    <t>pinza amperimetrica</t>
  </si>
  <si>
    <t xml:space="preserve">TIPO EQUIPOS </t>
  </si>
  <si>
    <t xml:space="preserve">LISTADO DE CARGOS </t>
  </si>
  <si>
    <t xml:space="preserve">NIVEL </t>
  </si>
  <si>
    <t xml:space="preserve">DÍA COSTO DIRECTO </t>
  </si>
  <si>
    <t>FACT. MULTI.</t>
  </si>
  <si>
    <t>SAL. BASC. MENSUAL</t>
  </si>
  <si>
    <t xml:space="preserve">SAL. BASC. DIARIO </t>
  </si>
  <si>
    <t>LISTADO DE ITEM´S APU</t>
  </si>
  <si>
    <t xml:space="preserve">ÍNDICE </t>
  </si>
  <si>
    <t xml:space="preserve">DESCRIPCIÓN </t>
  </si>
  <si>
    <t>CANT.</t>
  </si>
  <si>
    <t xml:space="preserve">VALOR UNITARIO </t>
  </si>
  <si>
    <t xml:space="preserve">VALOR TOTAL </t>
  </si>
  <si>
    <t xml:space="preserve">PERSONAL </t>
  </si>
  <si>
    <t xml:space="preserve">MATERIAL </t>
  </si>
  <si>
    <t>IND</t>
  </si>
  <si>
    <t>ITEM:</t>
  </si>
  <si>
    <t xml:space="preserve">Fact. Redondeo </t>
  </si>
  <si>
    <t>Materiales</t>
  </si>
  <si>
    <t>TIPO</t>
  </si>
  <si>
    <t>Equipos</t>
  </si>
  <si>
    <t>Personal</t>
  </si>
  <si>
    <t>CANTIDAD</t>
  </si>
  <si>
    <t>A: MATERIALES</t>
  </si>
  <si>
    <t>COD</t>
  </si>
  <si>
    <t>CANT</t>
  </si>
  <si>
    <t>PRECIO UNITARIO</t>
  </si>
  <si>
    <t xml:space="preserve">TOTAL </t>
  </si>
  <si>
    <t xml:space="preserve">Peso Inicial </t>
  </si>
  <si>
    <t xml:space="preserve">Costo a descontar </t>
  </si>
  <si>
    <t xml:space="preserve">Subtotal </t>
  </si>
  <si>
    <t xml:space="preserve">Rend. Final </t>
  </si>
  <si>
    <t>REND.</t>
  </si>
  <si>
    <t>B: EQUIPOS</t>
  </si>
  <si>
    <t>V/DIARIO</t>
  </si>
  <si>
    <t>TOTALES</t>
  </si>
  <si>
    <t>C: MANO DE OBRA</t>
  </si>
  <si>
    <t>V/DIA +PRES</t>
  </si>
  <si>
    <t>COSTO DIRECTO DEL ITEM</t>
  </si>
  <si>
    <t>HH</t>
  </si>
  <si>
    <t>TOTAL</t>
  </si>
  <si>
    <t>FACTORES MULTIPLICADORES</t>
  </si>
  <si>
    <t>MATERIALES</t>
  </si>
  <si>
    <t>EQUIPOS</t>
  </si>
  <si>
    <t>MANO OBRA</t>
  </si>
  <si>
    <t>AIU</t>
  </si>
  <si>
    <t>INDICE</t>
  </si>
  <si>
    <t>CANT. EST.</t>
  </si>
  <si>
    <t>CANT. TOTAL</t>
  </si>
  <si>
    <t>V/UNITARIO</t>
  </si>
  <si>
    <t>TOTAL UNITARIO</t>
  </si>
  <si>
    <t xml:space="preserve">TOTAL + AIU </t>
  </si>
  <si>
    <t>TOTAL DIRECT</t>
  </si>
  <si>
    <t xml:space="preserve">Propuesta Inicial </t>
  </si>
  <si>
    <t xml:space="preserve">Propuesta Final </t>
  </si>
  <si>
    <t xml:space="preserve">BUSQUEDAS </t>
  </si>
  <si>
    <t xml:space="preserve">Simple </t>
  </si>
  <si>
    <t xml:space="preserve">Compuesto </t>
  </si>
  <si>
    <t>TIPO 2</t>
  </si>
  <si>
    <t>TIPO INDIRECTOS</t>
  </si>
  <si>
    <t xml:space="preserve">Personal </t>
  </si>
  <si>
    <t xml:space="preserve">Equipos </t>
  </si>
  <si>
    <t>Instalaciones</t>
  </si>
  <si>
    <t>Transportes</t>
  </si>
  <si>
    <t xml:space="preserve">Movilización </t>
  </si>
  <si>
    <t xml:space="preserve">Servicios </t>
  </si>
  <si>
    <t xml:space="preserve">Arriendos </t>
  </si>
  <si>
    <t xml:space="preserve">Alimentación </t>
  </si>
  <si>
    <t>Combustibles</t>
  </si>
  <si>
    <t xml:space="preserve">Polizas y Seguros </t>
  </si>
  <si>
    <t xml:space="preserve">Otros </t>
  </si>
  <si>
    <t>día</t>
  </si>
  <si>
    <t>TIPO 3</t>
  </si>
  <si>
    <t>TIPO APU 2</t>
  </si>
  <si>
    <t>TIPO APU 3</t>
  </si>
  <si>
    <t>TIPO APU 1</t>
  </si>
  <si>
    <t xml:space="preserve">IND </t>
  </si>
  <si>
    <t>RECURS</t>
  </si>
  <si>
    <t>REND</t>
  </si>
  <si>
    <t xml:space="preserve">1. </t>
  </si>
  <si>
    <t>ACTIVIDADES GENERALES</t>
  </si>
  <si>
    <t>1.1</t>
  </si>
  <si>
    <t xml:space="preserve">LOCALIZACION Y REPLANTEO </t>
  </si>
  <si>
    <t>1.2</t>
  </si>
  <si>
    <t>REVISIÓN Y AJUSTES DE LA INGENIERÍA DE DETALLE PARA LA CONSTRUCCIÓN</t>
  </si>
  <si>
    <t>1.3</t>
  </si>
  <si>
    <t>CAMPAMENTOS HABITACIONALES TEMPORALES PARA PERSONAL DEL CONTRATISTA</t>
  </si>
  <si>
    <t>1.4</t>
  </si>
  <si>
    <t>MOVILIZACIÓN Y DESMOVILIZACIÓN</t>
  </si>
  <si>
    <t>1.5</t>
  </si>
  <si>
    <t>SOPORTE TERRESTRE MOVILIZACIÓN DE EQUIPOS Y MATERIALES , INCLUYE CARGUE Y DESCARGUE DE MATERIALES.</t>
  </si>
  <si>
    <t>1.6</t>
  </si>
  <si>
    <t xml:space="preserve">TRANSPORTE FLUVIAL </t>
  </si>
  <si>
    <t>1.7</t>
  </si>
  <si>
    <t>COMISIÓN TOPOGRÁFICA</t>
  </si>
  <si>
    <t>1.8</t>
  </si>
  <si>
    <t>SUMINISTRO Y/O ALQUILERES DE EQUIPOS Y/O HERRAMIENTAS</t>
  </si>
  <si>
    <t>1.8.1</t>
  </si>
  <si>
    <t>BULDOZER POTENCIA MINIMA 120HP</t>
  </si>
  <si>
    <t>1.8.2</t>
  </si>
  <si>
    <t>MOTO NIVELADORA POTENCIA MINIMA 120HP</t>
  </si>
  <si>
    <t>1.8.3</t>
  </si>
  <si>
    <t>RETROEXCAVADORA POTENCIA MINIMA 130HP</t>
  </si>
  <si>
    <t>1.8.4</t>
  </si>
  <si>
    <t>VIBROCOMPACTADOR PESO MINIMO 10TON</t>
  </si>
  <si>
    <t>1.8.5</t>
  </si>
  <si>
    <t>VIBROCOMPACTADOR PATA DE CABRA</t>
  </si>
  <si>
    <t>1.8.6</t>
  </si>
  <si>
    <t>CARROTANQUE SENCILLO IRRIGADOR DE AGUA</t>
  </si>
  <si>
    <t>1.8.7</t>
  </si>
  <si>
    <t>CARROTANQUE DOBLETROQUE IRRIGADOR DE AGUA</t>
  </si>
  <si>
    <t>1.8.8</t>
  </si>
  <si>
    <t>RETROEXCAVADORA POTENCIA MINIMA 75HP</t>
  </si>
  <si>
    <t>1.8.9</t>
  </si>
  <si>
    <t>VOLQUETA TIPO SENCILLA CON CAPACIDAD MÍNIMA DE 6 M3</t>
  </si>
  <si>
    <t>1.8.10</t>
  </si>
  <si>
    <t>MOTOBOMBA 4"</t>
  </si>
  <si>
    <t>1.8.11</t>
  </si>
  <si>
    <t>MOTOBOMBA 6"</t>
  </si>
  <si>
    <t>1.8.12</t>
  </si>
  <si>
    <t xml:space="preserve">ALQUILER DE ANDAMIOS CERTIFICADOS </t>
  </si>
  <si>
    <t>1.8.13</t>
  </si>
  <si>
    <t>EQUIPOS DE OXICORTE CON MANGUERAS 20  MT</t>
  </si>
  <si>
    <t>1.8.14</t>
  </si>
  <si>
    <t>PULIDORA CON EXTENSIÓN DE 30 MTS</t>
  </si>
  <si>
    <t>1.8.15</t>
  </si>
  <si>
    <t>DIFERENCIAL DE 3 TON</t>
  </si>
  <si>
    <t>1.8.16</t>
  </si>
  <si>
    <t>REGISTRADOR DE PRESIÓN/TEMPERATURA</t>
  </si>
  <si>
    <t>1.8.17</t>
  </si>
  <si>
    <t xml:space="preserve">BOMBA DE PRUEBA HIDROSTÁTICA MANUAL </t>
  </si>
  <si>
    <t>1.8.18</t>
  </si>
  <si>
    <t>EQUIPO PARA ALINEACIÓN SISTEMA LÁSER</t>
  </si>
  <si>
    <t>1.8.19</t>
  </si>
  <si>
    <t>EQUIPO PARA MONITOREO/REGISTRO DE VIBRACIONES</t>
  </si>
  <si>
    <t>1.8.20</t>
  </si>
  <si>
    <t>CARRO TANQUE 3000 GALONES</t>
  </si>
  <si>
    <t>1.8.21</t>
  </si>
  <si>
    <t>CAMIÓN GRÚA  10 TON Ó CAMIÓN DE VACIO</t>
  </si>
  <si>
    <t>1.8.22</t>
  </si>
  <si>
    <t>FRACK TANK 400 BLS</t>
  </si>
  <si>
    <t>1.8.23</t>
  </si>
  <si>
    <t>GRÚA DE 20 TON</t>
  </si>
  <si>
    <t>1.8.24</t>
  </si>
  <si>
    <t>GRÚA DE 40 TON</t>
  </si>
  <si>
    <t>1.8.25</t>
  </si>
  <si>
    <t>GRÚA DE 80 TON</t>
  </si>
  <si>
    <t>1.8.26</t>
  </si>
  <si>
    <t>GRÚA DE 100 TON</t>
  </si>
  <si>
    <t>1.8.27</t>
  </si>
  <si>
    <t>MAN LIFT TIPO BOOM</t>
  </si>
  <si>
    <t>1.8.28</t>
  </si>
  <si>
    <t>CARGADOR DE ESTIBAS -FORKLIFT-</t>
  </si>
  <si>
    <t>1.8.29</t>
  </si>
  <si>
    <t>EQUIPO ILUMINACION PORTATIL *</t>
  </si>
  <si>
    <t>1.8.30</t>
  </si>
  <si>
    <t>EQUIPO PORTÁTIL DETECTOR DE TUBERIAS METALICAS ENTERRADAS</t>
  </si>
  <si>
    <t>1.8.31</t>
  </si>
  <si>
    <t>EQUIPO PORTATIL DE DETECCION DE TORMENTA ELECTRICA</t>
  </si>
  <si>
    <t>1.8.32</t>
  </si>
  <si>
    <t>EQUIPO PORTATIL PROBADOR DE GAS</t>
  </si>
  <si>
    <t>1.8.33</t>
  </si>
  <si>
    <t>TORQUIMETRO MANUAL</t>
  </si>
  <si>
    <t>1.8.34</t>
  </si>
  <si>
    <t>TORQUIMITRO HIDRAULICO</t>
  </si>
  <si>
    <t>1.8.35</t>
  </si>
  <si>
    <t>MALACATE DE PALANCA (TIRFOR) 3 TON</t>
  </si>
  <si>
    <t>4.14.3</t>
  </si>
  <si>
    <t>AMBULANCIA TAB CON ENFERMERA</t>
  </si>
  <si>
    <t>1.9</t>
  </si>
  <si>
    <t>SOPORTE AL COMISIONAMIENTO</t>
  </si>
  <si>
    <t>1.9.1</t>
  </si>
  <si>
    <t>CUADRILLA DE SOPORTE AL COMISIONAMIENTO (INCLUYENDO PERSONAL Y EQUIPO MÍNIMO REQUERIDO)</t>
  </si>
  <si>
    <t>1.9.1.1</t>
  </si>
  <si>
    <t>SUPERVISOR A CARGO DE LA DIRECCIÓN Y SUPERVISIÓN DE LA CUADRILLA (TURNO DE 12 HORAS POR DIA)</t>
  </si>
  <si>
    <t>1.9.1.2</t>
  </si>
  <si>
    <t>TUBERO 1A ACOMPANADO DE UN (1) ARMADOR (TURNO DE 12 HORAS POR DIA)</t>
  </si>
  <si>
    <t>1.9.1.3</t>
  </si>
  <si>
    <t>MECÁNICO DE MONTAJE ACOMPANADO DE UN (1) AYUDANTE  (TURNO DE 12 HORAS POR DIA)</t>
  </si>
  <si>
    <t>1.9.1.4</t>
  </si>
  <si>
    <t>INSTRUMENTISTA 1A DE MONTAJE ACOMPANADO DE UN (1) AYUDANTE (TURNO DE 12 HORAS POR DIA)</t>
  </si>
  <si>
    <t>1.9.1.5</t>
  </si>
  <si>
    <t>ELECTRICISTA 1A DE MONTAJE ACOMPANADO DE UN (1) AYUDANTE  (TURNO DE 12 HORAS POR DIA)</t>
  </si>
  <si>
    <t>1.9.1.6</t>
  </si>
  <si>
    <t>CALIBRADOR DE PROCESOS FLUKE 744 / 754</t>
  </si>
  <si>
    <t>1.9.1.7</t>
  </si>
  <si>
    <t>HART COMMUNICATOR EMERSON 475 N/A</t>
  </si>
  <si>
    <t>1.9.1.8</t>
  </si>
  <si>
    <t xml:space="preserve">MULTIMETRO DIGITAL FLUKE 87 V MULTI-RANGO  </t>
  </si>
  <si>
    <t>1.9.1.9</t>
  </si>
  <si>
    <t xml:space="preserve">MODULO TRANSDUCTOR DE PRESION FLUKEN 700P31 5000 PSIG  </t>
  </si>
  <si>
    <t>1.9.1.10</t>
  </si>
  <si>
    <t xml:space="preserve">MODULO TRANSDUCTOR DE PRESION FLUKEN 700P27 100 PSIG  </t>
  </si>
  <si>
    <t>1.9.1.11</t>
  </si>
  <si>
    <t>BOMBA MANUAL HIDRAULICA 10000 PSIG</t>
  </si>
  <si>
    <t>1.9.1.12</t>
  </si>
  <si>
    <t xml:space="preserve">BOMBA MANUAL NEUMATICA 0-300 PSIG  </t>
  </si>
  <si>
    <t>1.9.1.13</t>
  </si>
  <si>
    <t xml:space="preserve">BLOQUE TERMICO / MUFLA AMETEK 0 - 300 °C </t>
  </si>
  <si>
    <t>1.9.1.14</t>
  </si>
  <si>
    <t>CALIBRADOR DE PROCESOS FLUKE 725 MULTI-RANGO PUEDE REEMPLAZAR CON ALGUNAS FUNCIONES AL FLUKE 744</t>
  </si>
  <si>
    <t>1.9.1.15</t>
  </si>
  <si>
    <t xml:space="preserve">PINZA VOLTIAMPERIMETRICA FLUKE 337 0 - 1000 A  </t>
  </si>
  <si>
    <t>1.9.1.16</t>
  </si>
  <si>
    <t xml:space="preserve">COMPROBADOR DE RESISTENCIA DE AISLAMIENTO (MEGOHMETRO) FLUKE 1507 0 - 1000 V  </t>
  </si>
  <si>
    <t>1.9.1.17</t>
  </si>
  <si>
    <t xml:space="preserve">SECUENCIMETRO FLUKE 9062   </t>
  </si>
  <si>
    <t>1.9.1.18</t>
  </si>
  <si>
    <t>TERMOMETRO POR INFRARROJO FLUKE 63 −32 A 535 °C</t>
  </si>
  <si>
    <t>1.9.1.19</t>
  </si>
  <si>
    <t xml:space="preserve">COMPARADOR DE CARATULA CON BASE MAGNETICA        </t>
  </si>
  <si>
    <t>1.9.1.20</t>
  </si>
  <si>
    <t xml:space="preserve">MICROMETRO DE INTERIORES         </t>
  </si>
  <si>
    <t>1.9.1.21</t>
  </si>
  <si>
    <t xml:space="preserve">MICROMETRO DE EXTERIORES KIT DE 0 "-24 "        </t>
  </si>
  <si>
    <t>1.9.1.22</t>
  </si>
  <si>
    <t xml:space="preserve">DEFLEXOMETRO </t>
  </si>
  <si>
    <t>1.9.1.23</t>
  </si>
  <si>
    <t xml:space="preserve">GONIOMETRO </t>
  </si>
  <si>
    <t>1.9.1.24</t>
  </si>
  <si>
    <t>CALIBRADOR PIE DE REY</t>
  </si>
  <si>
    <t>1.9.1.25</t>
  </si>
  <si>
    <t xml:space="preserve">ACELEROMETRO DIGITAL </t>
  </si>
  <si>
    <t>1.9.1.26</t>
  </si>
  <si>
    <t>PISTOLA DE TEMPERATURA LASER</t>
  </si>
  <si>
    <t>1.9.1.27</t>
  </si>
  <si>
    <t>GALGAS DE MEDICIÓN PARA MEDICION DE GAPS</t>
  </si>
  <si>
    <t>1.9.1.28</t>
  </si>
  <si>
    <t>OPTALING PLUS-EQUIPO DE ALINEAMIENTO LASER</t>
  </si>
  <si>
    <t>1.9.1.29</t>
  </si>
  <si>
    <t>NIVEL DE PRECISIÓN-EQUIPO PARA NIVELACIÓN DE PRECISIÓN DE SKIDS</t>
  </si>
  <si>
    <t>1.10.2</t>
  </si>
  <si>
    <t>CUADRILLA PARA MANEJO DE CONTINGENCIAS DURANTE EL COMISIONAMIENTO (INCLUYENDO PERSONAL Y EQUIPO MÍNIMO REQUERIDO, EXCEPTO LOS REQUERIDOS PARA EL DRENAJE Y LA RECOLECCIÓN DE CRUDO)</t>
  </si>
  <si>
    <t>1.10.2.1</t>
  </si>
  <si>
    <t>PROFESIONAL HSE (TURNO DE 12 HORAS POR DIA)</t>
  </si>
  <si>
    <t>1.10.2.2</t>
  </si>
  <si>
    <t>PROFESIONAL MECANICO (TURNO DE 12 HORAS POR DIA)</t>
  </si>
  <si>
    <t>1.10.2.3</t>
  </si>
  <si>
    <t>BRIGADISTA DE DERRAMES E INCENDIO (TURNO DE 12 HORAS POR DIA)</t>
  </si>
  <si>
    <t>1.10.2.4</t>
  </si>
  <si>
    <t>VIGIA DE CONTRAINCENDIO (TURNO DE 12 HORAS POR DIA).</t>
  </si>
  <si>
    <t>1.10.2.5</t>
  </si>
  <si>
    <t>AMBULANCIA TAB CON SU TRIPULACIÓN Y DOTACIÓN (TURNO DE 12 HORAS POR DIA)</t>
  </si>
  <si>
    <t>1.10.2.6</t>
  </si>
  <si>
    <t>SERVICIO DE DRENAJE DE CRUDO O REFINADOS (INCLUYE CAMIÓN DE VACÍO DE 80 BARRILES Y MANGUERAS)</t>
  </si>
  <si>
    <t>1.10.2.7</t>
  </si>
  <si>
    <t>SERVICIO DE RECOLECCIÓN DE CRUDO O REFINADOS EN FRACK TANK DE 450 BBL (INCLUYE LAVADO FINAL)</t>
  </si>
  <si>
    <t>1.10.2.8</t>
  </si>
  <si>
    <t>MOVILIZACIÓN Y DESMOVILIZACIÓN DE FRACK TANK</t>
  </si>
  <si>
    <t xml:space="preserve">2. </t>
  </si>
  <si>
    <t xml:space="preserve">ESPECIALIDAD CIVIL </t>
  </si>
  <si>
    <t>2.1</t>
  </si>
  <si>
    <t>LIMPIEZA Y DEFORESTACIÓN</t>
  </si>
  <si>
    <t>2.1.1</t>
  </si>
  <si>
    <t>DESMONTE, DESCAPOTE Y LIMPIEZA INCLUYENDO TALA DE ARBOLES DE ØS INFERIORES A 15CM (INCLUYE TRANSPORTE Y DISPOSICIÓN A UNA DISTANCIA ≤ A 1KM)</t>
  </si>
  <si>
    <t>2.1.2</t>
  </si>
  <si>
    <t>TALA DE ÁRBOL DE Ø ENTRE 15CM Y 30CM (INCLUYE TRANSPORTE Y DISPOSICIÓN A UNA DISTANCIA ≤ A 1KM)</t>
  </si>
  <si>
    <t>2.1.3</t>
  </si>
  <si>
    <t>TALA DE ÁRBOL DE Ø ENTRE 30.01CM Y 60CM (INCLUYE TRANSPORTE Y DISPOSICIÓN A UNA DISTANCIA ≤ A 1KM)</t>
  </si>
  <si>
    <t>2.1.4</t>
  </si>
  <si>
    <t>TALA DE ÁRBOL DE Ø MAYOR A 60CM (INCLUYE TRANSPORTE Y DISPOSICIÓN A UNA DISTANCIA ≤ A 1KM)</t>
  </si>
  <si>
    <t>2.1.5</t>
  </si>
  <si>
    <t>DEFORESTACIÓN LIVIANA CON USO DE MAQUINARIA PESADA H&lt;8M (INCLUYE CARGUE, TRANSPORTE Y DISPOSICIÓN A UNA DISTANCIA ≤ A 1KM)</t>
  </si>
  <si>
    <t>2.1.6</t>
  </si>
  <si>
    <t>DEFORESTACIÓN MEDIANA CON USO DE MAQUINARIA PESADA H≥8M Y H&lt;20M (INCLUYE CARGUE, TRANSPORTE Y DISPOSICIÓN A UNA DISTANCIA ≤ A 1KM)</t>
  </si>
  <si>
    <t>2.1.7</t>
  </si>
  <si>
    <t>DEFORESTACIÓN PESADA CON USO DE MAQUINARIA PESADA H≥20M (INCLUYE CARGUE, TRANSPORTE Y DISPOSICIÓN A UNA DISTANCIA ≤ A 1KM)</t>
  </si>
  <si>
    <t>2.2</t>
  </si>
  <si>
    <t>CERRAMIENTOS</t>
  </si>
  <si>
    <t>2.2.1</t>
  </si>
  <si>
    <t>CONSTRUCCIÓN DE CERRAMIENTO EN MALLA ESLABONADA CON ALAMBRE DE PÚAS EN LA PARTE SUPERIOR A UNA ALTURA MÍNIMA DE 2.5M (INCLUYE SUMINISTRO DE MATERIALES)</t>
  </si>
  <si>
    <t>2.2.2</t>
  </si>
  <si>
    <t>CONSTRUCCIÓN DE CERRAMIENTO EN MALLA ESLABONADA CON CONCERTINA DE 18" EN LA PARTE SUPERIOR A UNA ALTURA MÍNIMA DE 2.5M (INCLUYE SUMINISTRO DE MATERIALES)</t>
  </si>
  <si>
    <t>2.2.3</t>
  </si>
  <si>
    <t>CONSTRUCCIÓN DE CERRAMIENTO EN MALLA ESLABONADA CON MURO INFERIOR EN LADRILLO MACIZO Y CONCERTINA DE 18” A UNA ALTURA MÍNIMA DE 2.5 M (INCLUYE SUMINISTRO DE MATERIALES)</t>
  </si>
  <si>
    <t>2.2.4</t>
  </si>
  <si>
    <t>CONSTRUCCIÓN DE CERRAMIENTO EN ALAMBRE DE PÚAS DE 7 HILOS H=1.40M (INCLUYE SUMINISTRO DE MATERIALES)</t>
  </si>
  <si>
    <t>MANTENIMIENTO DE CERRAMIENTO EN ALAMBRE DE PUAS DE 6 HILOS (INCLUYE SUMINISTRO DE MATERIALES)</t>
  </si>
  <si>
    <t>2.2.5</t>
  </si>
  <si>
    <t>SUMINISTRO E INSTALACIÓN DE PUERTA EN MALLA ESLABONADA</t>
  </si>
  <si>
    <t>MANTENIMIENTO DE MALLA ESLABONADA ( INCLUYE SUMINISTRO DE MATERIALES)</t>
  </si>
  <si>
    <t>2.2.6</t>
  </si>
  <si>
    <t>CONSTRUCCIÓN DE CERRAMIENTO EN MALLA EXPANDIDA CON ALAMBRE DE PÚAS EN LA PARTE SUPERIOR A UNA ALTURA MÍNIMA DE 2.5M (INCLUYE SUMINISTRO DE MATERIALES)</t>
  </si>
  <si>
    <t>2.2.7</t>
  </si>
  <si>
    <t>CONSTRUCCIÓN DE CERRAMIENTO EN MALLA EXPANDIDA CON CONCERTINA DE 18" EN LA PARTE SUPERIOR A UNA ALTURA MÍNIMA DE 2.5M (INCLUYE SUMINISTRO DE MATERIALES)</t>
  </si>
  <si>
    <t>2.2.8</t>
  </si>
  <si>
    <t>CONSTRUCCIÓN DE CERRAMIENTO EN MALLA EXPANDIDA CON MURO INFERIOR EN LADRILLO MACIZO Y CONCERTINA DE 18” A UNA ALTURA MÍNIMA DE 2.5 M (INCLUYE SUMINISTRO DE MATERIALES)</t>
  </si>
  <si>
    <t>2.2.9</t>
  </si>
  <si>
    <t>CONSTRUCCIÓN DE CERRAMIENTO EN ALAMBRE DE PÚAS DE 4 A 6 HILOS H=1.40M (INCLUYE SUMINISTRO DE MATERIALES)</t>
  </si>
  <si>
    <t>2.2.10</t>
  </si>
  <si>
    <t>SUMINISTROS, TRANSPORTE E INSTALACIÓN CONCERTINA 18 PULGADAS</t>
  </si>
  <si>
    <t>2.3</t>
  </si>
  <si>
    <t>DEMOLICIONES Y DESMANTELAMIENTOS</t>
  </si>
  <si>
    <t>2.3.1</t>
  </si>
  <si>
    <t>DEMOLICIÓN MECÁNICA DE ELEMENTOS EN CONCRETO ARMADO H≤ 2M (INCLUYE TRANSPORTE A UNA DISTANCIA ≤ A 1KM)</t>
  </si>
  <si>
    <t>2.3.2</t>
  </si>
  <si>
    <t>DEMOLICIÓN MECÁNICA DE ELEMENTOS EN CONCRETO ARMADO H&gt; 2M (INCLUYE TRANSPORTE A UNA DISTANCIA ≤ A 1KM)</t>
  </si>
  <si>
    <t>2.3.3</t>
  </si>
  <si>
    <t>DEMOLICIÓN MECÁNICA DE ELEMENTOS DE CONCRETO SIN REFUERZO H≤ 2M (INCLUYE TRANSPORTE A UNA DISTANCIA ≤ A 1KM)</t>
  </si>
  <si>
    <t>2.3.4</t>
  </si>
  <si>
    <t>DEMOLICIÓN MECÁNICA DE ELEMENTOS DE CONCRETO SIN REFUERZO H&gt; 2M (INCLUYE TRANSPORTE A UNA DISTANCIA ≤ A 1KM)</t>
  </si>
  <si>
    <t>2.3.5</t>
  </si>
  <si>
    <t>DEMOLICIÓN MANUAL DE ELEMENTOS EN CONCRETO ARMADO H≤ 2M (INCLUYE TRANSPORTE A UNA DISTANCIA ≤ A 1KM)</t>
  </si>
  <si>
    <t>2.3.6</t>
  </si>
  <si>
    <t>DEMOLICIÓN MANUAL DE ELEMENTOS EN CONCRETO ARMADO H&gt; 2M (INCLUYE TRANSPORTE A UNA DISTANCIA ≤ A 1KM)</t>
  </si>
  <si>
    <t>2.3.7</t>
  </si>
  <si>
    <t>DEMOLICIÓN MANUAL DE ELEMENTOS DE CONCRETO SIN REFUERZO H≤ 2M (INCLUYE TRANSPORTE A UNA DISTANCIA ≤ A 1KM)</t>
  </si>
  <si>
    <t>2.3.8</t>
  </si>
  <si>
    <t>DEMOLICIÓN MANUAL DE ELEMENTOS DE CONCRETO SIN REFUERZO H&gt; 2M (INCLUYE TRANSPORTE A UNA DISTANCIA ≤ A 1KM)</t>
  </si>
  <si>
    <t>2.3.9</t>
  </si>
  <si>
    <t>DEMOLICIÓN MECÁNICA DE MAMPOSTERÍA DE PAREDES DE BLOQUES E&lt; 20CM (INCLUYE TRANSPORTE A UNA DISTANCIA ≤ A 1KM)</t>
  </si>
  <si>
    <t>2.3.10</t>
  </si>
  <si>
    <t>DEMOLICIÓN MECÁNICA DE MAMPOSTERÍA DE PAREDES DE BLOQUES E&gt;=20CM (INCLUYE TRANSPORTE A UNA DISTANCIA ≤ A 1KM)</t>
  </si>
  <si>
    <t>2.3.11</t>
  </si>
  <si>
    <t>DEMOLICIÓN MANUAL DE MAMPOSTERÍA DE PAREDES DE BLOQUES E&lt;20CM (INCLUYE TRANSPORTE A UNA DISTANCIA ≤ A 1KM)</t>
  </si>
  <si>
    <t>2.3.12</t>
  </si>
  <si>
    <t>DEMOLICIÓN MANUAL DE MAMPOSTERÍA DE PAREDES DE BLOQUES E&gt;=20CM (INCLUYE TRANSPORTE A UNA DISTANCIA ≤ A 1KM)</t>
  </si>
  <si>
    <t>2.3.13</t>
  </si>
  <si>
    <t>DEMOLICIÓN DE TUBERÍAS DE DRENAJE EN CONCRETO HASTA 12” DE Ø (INCLUYE TRANSPORTE Y DISPOSICIÓN FINAL A UNA DISTANCIA ≤ A 1KM)</t>
  </si>
  <si>
    <t>2.3.14</t>
  </si>
  <si>
    <t>DEMOLICIÓN DE TUBERÍAS DE DRENAJE EN CONCRETO DESDE 14" HASTA 20" DE Ø (INCLUYE TRANSPORTE Y DISPOSICIÓN FINAL A UNA DISTANCIA ≤ A 1KM)</t>
  </si>
  <si>
    <t>2.3.15</t>
  </si>
  <si>
    <t>DEMOLICIÓN DE TUBERÍAS DE DRENAJE EN CONCRETO MAYORES A 20" DE Ø (INCLUYE TRANSPORTE Y DISPOSICIÓN FINAL A UNA DISTANCIA ≤ A 1KM)</t>
  </si>
  <si>
    <t>2.3.16</t>
  </si>
  <si>
    <t>DEMOLICIÓN DE TUBERÍAS DE DRENAJE EN PVC HASTA 12” DE Ø (INCLUYE TRANSPORTE Y DISPOSICIÓN FINAL A UNA DISTANCIA ≤ A 1KM)</t>
  </si>
  <si>
    <t>2.3.17</t>
  </si>
  <si>
    <t>DEMOLICIÓN DE TUBERÍAS DE DRENAJE EN PVC DESDE 14" HASTA 20" DE Ø (INCLUYE TRANSPORTE Y DISPOSICIÓN FINAL A UNA DISTANCIA ≤ A 1KM)</t>
  </si>
  <si>
    <t>2.3.18</t>
  </si>
  <si>
    <t>DEMOLICIÓN DE TUBERÍAS DE DRENAJE EN PVC MAYORES A 20" DE Ø (INCLUYE TRANSPORTE Y DISPOSICIÓN FINAL A UNA DISTANCIA ≤ A 1KM)</t>
  </si>
  <si>
    <t>2.3.19</t>
  </si>
  <si>
    <t>DESMANTELAMIENTO DE TUBERÍAS DE DRENAJE DE ACERO AL CARBONO HASTA 12" DE Ø (INCLUYE TRANSPORTE Y DISPOSICIÓN FINAL A UNA DISTANCIA ≤ A 1KM)</t>
  </si>
  <si>
    <t>2.3.20</t>
  </si>
  <si>
    <t>DESMANTELAMIENTO DE TUBERÍAS DE DRENAJE DE DE ACERO AL CARBONO DESDE 12" HASTA 20" DE Ø (INCLUYE TRANSPORTE Y DISPOSICIÓN FINAL A UNA DISTANCIA ≤ A 1KM)</t>
  </si>
  <si>
    <t>2.3.21</t>
  </si>
  <si>
    <t>DESMANTELAMIENTO DE TUBERÍAS DE DRENAJE DE ACERO AL CARBONO MAYORES A 20" DE Ø (INCLUYE TRANSPORTE Y DISPOSICIÓN FINAL A UNA DISTANCIA ≤ A 1KM)</t>
  </si>
  <si>
    <t>2.3.22</t>
  </si>
  <si>
    <t>DESMANTELAMIENTO DE CERRAMIENTO EN MALLA ESLABONADA CON ALAMBRE DE PÚAS EN LA PARTE SUPERIOR A UNA ALTURA MÍNIMA DE 2.5M (INCLUYE TRANSPORTE Y DISPOSICIÓN FINAL A UNA DISTANCIA ≤ A 1KM)</t>
  </si>
  <si>
    <t>2.3.23</t>
  </si>
  <si>
    <t>DESMANTELAMIENTO DE CERRAMIENTO EN MALLA ESLABONADA CON CONCERTINA DE 18" EN LA PARTE SUPERIOR A UNA ALTURA MÍNIMA DE 2.5M (INCLUYE TRANSPORTE Y DISPOSICIÓN FINAL A UNA DISTANCIA ≤ A 1KM)</t>
  </si>
  <si>
    <t>2.3.24</t>
  </si>
  <si>
    <t>DESMANTELAMIENTO DE CERRAMIENTO EN MALLA ESLABONADA CON MURO INFERIOR EN LADRILLO MACIZO Y CONCERTINA DE 18” A UNA ALTURA MÍNIMA DE 2.5 M (INCLUYE TRANSPORTE Y DISPOSICIÓN FINAL A UNA DISTANCIA ≤ A 1KM)</t>
  </si>
  <si>
    <t>2.3.25</t>
  </si>
  <si>
    <t>DESMANTELAMIENTO DE CERRAMIENTO EN ALAMBRE DE PÚAS DE 4 A 7 HILOS H=1.40M (INCLUYE TRANSPORTE Y DISPOSICIÓN FINAL A UNA DISTANCIA ≤ A 1KM)</t>
  </si>
  <si>
    <t>2.3.26</t>
  </si>
  <si>
    <t>DESMANTELAMIENTO DE PUERTA EN MALLA ESLABONADA (INCLUYE TRANSPORTE Y DISPOSICIÓN FINAL A UNA DISTANCIA ≤ A 1KM)</t>
  </si>
  <si>
    <t>2.3.27</t>
  </si>
  <si>
    <t>DEMOLICIÓN MECÁNICA DE PAVIMENTO ASFALTICO (INCLUYE TRANSPORTE Y DISPOSICIÓN FINAL A UNA DISTANCIA ≤ A 1KM)</t>
  </si>
  <si>
    <t>2.3.28</t>
  </si>
  <si>
    <t>DEMOLICIÓN MANUAL DE PAVIMENTO ASFALTICO (INCLUYE TRANSPORTE Y DISPOSICIÓN FINAL A UNA DISTANCIA ≤ A 1KM)</t>
  </si>
  <si>
    <t>2.3.29</t>
  </si>
  <si>
    <t>DEMOLICIÓN MECÁNICA DE PAVIMENTO DE CONCRETO (INCLUYE TRANSPORTE Y DISPOSICIÓN FINAL A UNA DISTANCIA ≤ A 1KM)</t>
  </si>
  <si>
    <t>2.3.30</t>
  </si>
  <si>
    <t>DEMOLICIÓN MANUAL DE PAVIMENTO DE CONCRETO (INCLUYE TRANSPORTE Y DISPOSICIÓN FINAL A UNA DISTANCIA ≤ A 1KM)</t>
  </si>
  <si>
    <t>2.3.31</t>
  </si>
  <si>
    <t>DEMOLICIÓN MECÁNICA DE EDIFICACIONES (CONCRETO O MAMPOSTERIA) (INCLUYE TRANSPORTE Y DISPOSICIÓN FINAL A UNA DISTANCIA ≤ A 1KM)</t>
  </si>
  <si>
    <t>2.3.32</t>
  </si>
  <si>
    <t>DEMOLICIÓN MANUAL DE EDIFICACIONES (CONCRETO O MAMPOSTERIA) (INCLUYE TRANSPORTE Y DISPOSICIÓN FINAL A UNA DISTANCIA ≤ A 1KM)</t>
  </si>
  <si>
    <t>2.3.33</t>
  </si>
  <si>
    <t>DESMANTELAMIENTO DE ESTRUCTURA METÁLICA SIN RECUPERACIÓN (INCLUYE TRANSPORTE Y DISPOSICIÓN FINAL A UNA DISTANCIA ≤ A 1KM)</t>
  </si>
  <si>
    <t>2.3.34</t>
  </si>
  <si>
    <t>DESMANTELAMIENTO DE ESTRUCTURA METÁLICA CON RECUPERACIÓN (INCLUYE TRANSPORTE Y DISPOSICIÓN FINAL A UNA DISTANCIA ≤ A 1KM)</t>
  </si>
  <si>
    <t>2.3.35</t>
  </si>
  <si>
    <t>DESMANTELAMIENTO DE PUERTAS Y VENTANAS DE EDIFICACIONES CON RECUPERACIÓN (INCLUYE TRANSPORTE Y DISPOSICIÓN FINAL A UNA DISTANCIA ≤ A 1KM)</t>
  </si>
  <si>
    <t>2.4</t>
  </si>
  <si>
    <t>CORTES Y EXCAVACIONES</t>
  </si>
  <si>
    <t>2.4.1</t>
  </si>
  <si>
    <t>CORTE DE TALUD EN MATERIAL COMÚN CON USO DE MAQUINARIA PESADA  (INCLUYE TRANSPORTE A UNA DISTANCIA ≤ A 1KM)</t>
  </si>
  <si>
    <t>2.4.2</t>
  </si>
  <si>
    <t>CORTE DE TALUD EN MATERIAL ROCOSO CON USO DE MAQUINARIA PESADA  (INCLUYE TRANSPORTE A UNA DISTANCIA ≤ A 1KM)</t>
  </si>
  <si>
    <t>2.4.3</t>
  </si>
  <si>
    <t>EXCAVACIÓN MECÁNICA EN MATERIAL COMÚN HASTA UNA PROFUNDIDAD DE 2M (INCLUYE TRANSPORTE A UNA DISTANCIA ≤ A 1KM)</t>
  </si>
  <si>
    <t>2.4.4</t>
  </si>
  <si>
    <t>EXCAVACIÓN MECÁNICA EN MATERIAL COMÚN A UNA PROFUNDIDAD SUPERIOR A 2M (INCLUYE TRANSPORTE A UNA DISTANCIA ≤ A 1KM)</t>
  </si>
  <si>
    <t>2.4.5</t>
  </si>
  <si>
    <t>EXCAVACIÓN MANUAL EN MATERIAL COMÚN HASTA UNA PROFUNDIDAD DE 2M (INCLUYE TRANSPORTE A UNA DISTANCIA ≤ A 1KM)</t>
  </si>
  <si>
    <t>2.4.6</t>
  </si>
  <si>
    <t>EXCAVACIÓN MANUAL EN MATERIAL COMÚN A UNA PROFUNDIDAD SUPERIOR A 2M (INCLUYE TRANSPORTE A UNA DISTANCIA ≤ A 1KM)</t>
  </si>
  <si>
    <t>2.4.7</t>
  </si>
  <si>
    <t>EXCAVACIÓN MECÁNICA EN ROCA HASTA UNA PROFUNDIDAD DE 2M (INCLUYE TRANSPORTE A UNA DISTANCIA ≤ A 1KM)</t>
  </si>
  <si>
    <t>2.4.8</t>
  </si>
  <si>
    <t>EXCAVACIÓN MECÁNICA EN ROCA A UNA PROFUNDIDAD SUPERIOR A 2M (INCLUYE TRANSPORTE A UNA DISTANCIA ≤ A 1KM)</t>
  </si>
  <si>
    <t>2.4.9</t>
  </si>
  <si>
    <t>EXCAVACIÓN MANUAL EN ROCA HASTA UNA PROFUNDIDAD DE 2M (INCLUYE TRANSPORTE A UNA DISTANCIA ≤ A 1KM)</t>
  </si>
  <si>
    <t>2.4.10</t>
  </si>
  <si>
    <t>EXCAVACIÓN MANUAL EN ROCA A UNA PROFUNDIDAD SUPERIOR A 2M (INCLUYE TRANSPORTE A UNA DISTANCIA ≤ A 1KM)</t>
  </si>
  <si>
    <t>2.4.11</t>
  </si>
  <si>
    <t>EXCAVACIÓN MANUAL CON PRESENCIA DE NIVEL FREÁTICO SUPERIOR A 20CM (INCLUYE TRANSPORTE A UNA DISTANCIA ≤ A 1KM)</t>
  </si>
  <si>
    <t>2.5</t>
  </si>
  <si>
    <t>CARGUE, ACARREO Y DISPOSICIÓN FINAL DE MATERIAL</t>
  </si>
  <si>
    <t>2.5.1</t>
  </si>
  <si>
    <t>CARGUE, ACARREO Y DISPOSICIÓN FINAL DE MATERIAL PRODUCTO DE DEMOLICIÓN (TRANSPORTE A UNA DISTANCIA 1KM &lt; D ≤ 10KM)</t>
  </si>
  <si>
    <t>2.5.2</t>
  </si>
  <si>
    <t>CARGUE, ACARREO Y DISPOSICIÓN FINAL DE MATERIAL PRODUCTO DE DEMOLICIÓN (TRANSPORTE A UNA DISTANCIA 10,1 KM &lt; D ≤ 20 KM)</t>
  </si>
  <si>
    <t>2.5.3</t>
  </si>
  <si>
    <t>CARGUE, ACARREO Y DISPOSICIÓN FINAL DE MATERIAL PRODUCTO DE DEMOLICIÓN (TRANSPORTE A UNA DISTANCIA MAYOR A 20,1 KM)</t>
  </si>
  <si>
    <t>2.5.4</t>
  </si>
  <si>
    <t>CARGUE, ACARREO Y DISPOSICIÓN FINAL DE MATERIAL PRODUCTO DE DEFORESTACIÓN (TRANSPORTE A UNA DISTANCIA ENTRE 1KM &lt; D ≤ 10KM)</t>
  </si>
  <si>
    <t>2.5.5</t>
  </si>
  <si>
    <t>CARGUE, ACARREO Y DISPOSICIÓN FINAL DE MATERIAL PRODUCTO DE DEFORESTACIÓN (TRANSPORTE A UNA DISTANCIA 10,1 KM &lt; D ≤  20KM)</t>
  </si>
  <si>
    <t>2.5.6</t>
  </si>
  <si>
    <t>CARGUE, ACARREO Y DISPOSICIÓN FINAL DE MATERIAL PRODUCTO DE DEFORESTACIÓN (TRANSPORTE A UNA DISTANCIA MAYOR A 20,1KM)</t>
  </si>
  <si>
    <t>2.5.7</t>
  </si>
  <si>
    <t>CARGUE, ACARREO Y DISPOSICIÓN FINAL DE MATERIAL PRODUCTO DE EXCAVACIÓN (TRANSPORTE A UNA DISTANCIA 1KM &lt; D ≤ 10KM)</t>
  </si>
  <si>
    <t>2.5.8</t>
  </si>
  <si>
    <t>CARGUE, ACARREO Y DISPOSICIÓN FINAL DE MATERIAL PRODUCTO DE EXCAVACIÓN (TRANSPORTE A UNA DISTANCIA 10,1KM &lt; D ≤ 20KM)</t>
  </si>
  <si>
    <t>2.5.9</t>
  </si>
  <si>
    <t>CARGUE, ACARREO Y DISPOSICIÓN FINAL DE MATERIAL PRODUCTO DE EXCAVACIÓN (TRANSPORTE A UNA DISTANCIA MAYOR A 20,1KM)</t>
  </si>
  <si>
    <t>2.6</t>
  </si>
  <si>
    <t>RELLENOS Y COMPACTACIÓN</t>
  </si>
  <si>
    <t>2.6.1</t>
  </si>
  <si>
    <t>COMPACTACIÓN DE SUPERFICIE AL 95% DEL PROCTOR MODIFICADO</t>
  </si>
  <si>
    <t>2.6.2</t>
  </si>
  <si>
    <t>ESCARIFICACIÓN Y COMPACTACIÓN DE SUPERFICIE</t>
  </si>
  <si>
    <t>2.6.3</t>
  </si>
  <si>
    <t>SUMINISTRO, TRANSPORTE, CONFORMADO, NIVELACIÓN Y COMPACTACIÓN DE MEZCLA ARENA-ASFALTO</t>
  </si>
  <si>
    <t>2.6.4</t>
  </si>
  <si>
    <t xml:space="preserve">RELLENO TIPO 1 : SUMINISTRO, TRANSPORTE, CONFORMADO, NIVELACIÓN Y COMPACTACIÓN DE  ARENA LAVADA DE RÍO O GRAVILLA O UNA MEZCLA DE ESTOS DOS MATERIALES </t>
  </si>
  <si>
    <t>2.6.5</t>
  </si>
  <si>
    <t xml:space="preserve">RELLENO TIPO 2 : SUMINISTRO, TRANSPORTE, NIVELACIÓN, CONFORMADO Y COMPACTACIÓN DE RECEBO O MATERIAL DE PRÉSTAMO SELECCIONADO </t>
  </si>
  <si>
    <t>2.6.6</t>
  </si>
  <si>
    <t xml:space="preserve">RELLENO TIPO 3:  SUMINISTRO, TRANSPORTE, NIVELACIÓN, CONFORMADO Y COMPACTACIÓN DE MATERIAL GRANULAR </t>
  </si>
  <si>
    <t>2.6.7</t>
  </si>
  <si>
    <t>RELLENO TIPO 4 : SUMINISTRO, TRANSPORTE, NIVELACIÓN, CONFORMADO Y COMPACTACIÓN  DE MATERIAL DE EXCAVACIÓN SELECCIONADO</t>
  </si>
  <si>
    <t>2.6.8</t>
  </si>
  <si>
    <t xml:space="preserve">RELLENO TIPO 5:  SUMINISTRO, TRANSPORTE, NIVELACIÓN, CONFORMADO Y COMPACTACIÓN  DE MATERIAL AFIRMADO </t>
  </si>
  <si>
    <t>2.6.9</t>
  </si>
  <si>
    <t xml:space="preserve">RELLENO TIPO 6: SUMINISTRO, TRANSPORTE, NIVELACIÓN , CONFORMADO Y COMPACTACIÓN DE SUBBASE GRANULAR </t>
  </si>
  <si>
    <t>2.6.10</t>
  </si>
  <si>
    <t xml:space="preserve">RELLENO TIPO 7: SUMINISTRO, TRANSPORTE, NIVELACIÓN, CONFORMADO Y COMPACTACIÓN DE BASE GRANULAR </t>
  </si>
  <si>
    <t>2.6.11</t>
  </si>
  <si>
    <t xml:space="preserve">RELLENO TIPO 8: SUMINISTRO, TRANSPORTE, NIVELACIÓN, CONFORMADO Y COMPACTACIÓN DE PIEDRA PARTIDA O CANTO RODADO </t>
  </si>
  <si>
    <t>2.6.12</t>
  </si>
  <si>
    <t>RELLENO TIPO 9: SUMINISTRO, TRANSPORTE, NIVELACIÓN, CONFORMADO Y COMPACTACIÓN DE GRAVAS BIEN GRADADAS</t>
  </si>
  <si>
    <t>2.6.13</t>
  </si>
  <si>
    <t xml:space="preserve">RELLENO TIPO 10: SUMINISTRO, TRANSPORTE, NIVELACIÓN, CONFORMADO  Y COMPACTACIÓN DE MATERIAL COMÚN </t>
  </si>
  <si>
    <t>2.6.14</t>
  </si>
  <si>
    <t>RELLENO TIPO 11: SUMINISTRO, TRANSPORTE, NIVELACIÓN, CONFORMADO  Y COMPACTACIÓN DE MATERIAL DE RELLENO PARA ZANJAS DE TUBERIA</t>
  </si>
  <si>
    <t>2.6.15</t>
  </si>
  <si>
    <t>RELLENO TIPO 12: SUMINISTRO, TRANSPORTE, NIVELACIÓN, CONFORMADO  Y COMPACTACIÓN DE MATERIAL DE RÍO SELECCIONADO</t>
  </si>
  <si>
    <t>2.6.16</t>
  </si>
  <si>
    <t xml:space="preserve">RELLENO TIPO 13: SUMINISTRO, TRANSPORTE, NIVELACIÓN, CONFORMADO  Y COMPACTACIÓN DE MATERIAL DE ARRECIFE </t>
  </si>
  <si>
    <t>2.7</t>
  </si>
  <si>
    <t xml:space="preserve">2.7 PAVIMENTACIÓN Y ESTABILIZACIÓN DE VÍAS  </t>
  </si>
  <si>
    <t>2.7.1</t>
  </si>
  <si>
    <t>SUMINISTRO, TRANSPORTE Y COLOCACIÓN DE BASE ESTABILIZADA CON EMULSIÓN ASFÁLTICA CRL-1</t>
  </si>
  <si>
    <t>2.7.2</t>
  </si>
  <si>
    <t>SUMINISTRO, TRANSPORTE Y COLOCACIÓN DE BASE ESTABILIZADA CON CEMENTO</t>
  </si>
  <si>
    <t>2.7.3</t>
  </si>
  <si>
    <t xml:space="preserve">IMPRIMACIÓN, RIEGO DE IMPRIMACIÓN CON EMULSIÓN ASFÁLTICA CRL-1 </t>
  </si>
  <si>
    <t>2.7.4</t>
  </si>
  <si>
    <t>SUMINISTRO, TRANSPORTE, EXTENDIDO, NIVELACIÓN Y COMPACTACIÓN DE MEZCLA DENSA EN CALIENTE MDC-2</t>
  </si>
  <si>
    <t>2.7.5</t>
  </si>
  <si>
    <t>SUMINISTRO, TRANSPORTE, EXTENDIDO, NIVELACIÓN Y COMPACTACIÓN DE MEZCLA DENSA EN FRIO MDF-2</t>
  </si>
  <si>
    <t>2.8</t>
  </si>
  <si>
    <t>SENALIZACION VIAL</t>
  </si>
  <si>
    <t>2.8.1</t>
  </si>
  <si>
    <t>DEMARCACIÓN LÍNEA CONTINUA BLANCA ANCHO=0.12M, E=15 MILS CON PINTURA ACRÍLICA BASE AGUA REFLECTORIZADA CON MICROESFERAS DE VIDRIO (INCLUYE SUMINISTRO Y APLICACIÓN CON EQUIPO)</t>
  </si>
  <si>
    <t>2.8.2</t>
  </si>
  <si>
    <t>DEMARCACIÓN LÍNEA DISCONTINUA AMARILLA ANCHO=0.12M, E=15 MILS CON PINTURA ACRÍLICA BASE AGUA REFLECTORIZADA CON MICROESFERAS DE VIDRIO (INCLUYE SUMINISTRO Y APLICACIÓN CON EQUIPO)</t>
  </si>
  <si>
    <t>2.8.3</t>
  </si>
  <si>
    <t xml:space="preserve">SUMINISTRO E INSTALACIÓN DE SEÑAL VERTICAL GRUPO I - 75CM X 75CM </t>
  </si>
  <si>
    <t>2.9</t>
  </si>
  <si>
    <t>GEOMEMBRANAS</t>
  </si>
  <si>
    <t>2.9.1</t>
  </si>
  <si>
    <t>SUMINISTRO E INSTALACIÓN DE GEOMEMBRANA HDPE DE 20 MILS PARA IMPERMEABILIZACIÓN</t>
  </si>
  <si>
    <t>2.9.2</t>
  </si>
  <si>
    <t>SUMINISTRO E INSTALACIÓN DE GEOMEMBRANA HDPE DE 40 MILS Y E=1.0MM PARA IMPERMEABILIZACIÓN</t>
  </si>
  <si>
    <t>2.9.3</t>
  </si>
  <si>
    <t>SUMINISTRO E INSTALACIÓN DE GEOMEMBRANA HDPE DE 60 MILS Y E=1.5 MM PARA CONFINAMIENTO DE HIDROCARBUROS (PISCINAS)</t>
  </si>
  <si>
    <t>2.10</t>
  </si>
  <si>
    <t>GEOTEXTILES</t>
  </si>
  <si>
    <t>2.10.1</t>
  </si>
  <si>
    <t xml:space="preserve">SUMINISTRO E INSTALACIÓN DE GEOTEXTIL TIPO NT-1600 O SIMILAR PARA SISTEMAS DE PROTECCIÓN, DRENAJE Y FILTRACIÓN </t>
  </si>
  <si>
    <t>2.10.2</t>
  </si>
  <si>
    <t xml:space="preserve">SUMINISTROS E INSTALACIÓN DE GEOTEXTIL TIPO NT-2000 O SIMILAREN PARA SISTEMAS DE SEPARACIÓN </t>
  </si>
  <si>
    <t>2.10.3</t>
  </si>
  <si>
    <t xml:space="preserve">SUMINISTROS E INSTALACIÓN DE GEOTEXTIL TIPO T-2100 O SIMILAR PARA SISTEMAS DE ESTABILIZACIÓN Y REFUERZO </t>
  </si>
  <si>
    <t>2.10.4</t>
  </si>
  <si>
    <t>SUMINISTROS E INSTALACIÓN DE GEOTEXTIL TIPO TR-4000 O SIMILAR PARA SISTEMAS DE ESTABILIZACIÓN Y REFUERZO</t>
  </si>
  <si>
    <t>2.11</t>
  </si>
  <si>
    <t>ESTABILIZACIÓN DE TALUDES, REVEGETALIZACIÓN Y PAISAJISMO</t>
  </si>
  <si>
    <t>2.11.1</t>
  </si>
  <si>
    <t>PROTECCIÓN DE TALUDES CON BLOQUES DE CÉSPED</t>
  </si>
  <si>
    <t>2.11.2</t>
  </si>
  <si>
    <t>PROTECCIÓN DE TALUDES CON TIERRA ORGÁNICA</t>
  </si>
  <si>
    <t>2.11.3</t>
  </si>
  <si>
    <t>PROTECCIÓN DE TALUDES CON HIDROSIEMBRA</t>
  </si>
  <si>
    <t>2.11.4</t>
  </si>
  <si>
    <t>PROTECCIÓN DE TALUDES CON BIOMANTO O SIMILAR</t>
  </si>
  <si>
    <t>2.11.5</t>
  </si>
  <si>
    <t>EMPRADIZACIÓN CON CESPEDÓN CONTINUO (INCLUYE EL SUMINISTRO)</t>
  </si>
  <si>
    <t>2.11.6</t>
  </si>
  <si>
    <t>EMPRADIZACIÓN CON CESPEDÓN AJEDREZADO (INCLUYE EL SUMINISTRO)</t>
  </si>
  <si>
    <t>2.11.7</t>
  </si>
  <si>
    <t>EMPRADIZACIÓN CON ESTOLÓN (INCLUYE EL SUMINISTRO)</t>
  </si>
  <si>
    <t>2.11.8</t>
  </si>
  <si>
    <t>EMPRADIZACIÓN CON FAJINAS VIVAS (INCLUYE EL SUMINISTRO)</t>
  </si>
  <si>
    <t>2.11.9</t>
  </si>
  <si>
    <t>EMPRADIZACIÓN CON SEMILLA AL VOLEO (INCLUYE EL SUMINISTRO)</t>
  </si>
  <si>
    <t>2.11.10</t>
  </si>
  <si>
    <t>SUMINISTRO Y SIEMBRA DE PLANTA TREPADORA</t>
  </si>
  <si>
    <t>2.11.11</t>
  </si>
  <si>
    <t>SUMINISTRO Y SIEMBRA DE BARRERAS VIVAS</t>
  </si>
  <si>
    <t>2.11.12</t>
  </si>
  <si>
    <t>SUMINISTRO Y SIEMBRA DE ESPECIES NATIVAS</t>
  </si>
  <si>
    <t>2.11.13</t>
  </si>
  <si>
    <t xml:space="preserve">RIEGO Y APLICACIÓN DE FERTILIZANTES </t>
  </si>
  <si>
    <t>2.12</t>
  </si>
  <si>
    <t>TUBERÍA DE DRENAJES</t>
  </si>
  <si>
    <t>2.12.1</t>
  </si>
  <si>
    <t>SUMINISTRO E INSTALACIÓN DE TUBERÍA PVC PERFORADA DE Ø 8" PARA DRENAJE</t>
  </si>
  <si>
    <t>2.12.2</t>
  </si>
  <si>
    <t>SUMINISTRO E INSTALACIÓN DE TUBERÍA PVC PERFORADA DE Ø 6" PARA DRENAJE</t>
  </si>
  <si>
    <t>2.12.3</t>
  </si>
  <si>
    <t>SUMINISTRO E INSTALACIÓN DE TUBERÍA PVC PERFORADA DE Ø 4" PARA DRENAJE</t>
  </si>
  <si>
    <t>2.13</t>
  </si>
  <si>
    <t>ALCANTARILLADOS</t>
  </si>
  <si>
    <t>2.13.1</t>
  </si>
  <si>
    <t xml:space="preserve">SUMINISTRO E INSTALACIÓN DE TUBERÍA PVC Ø ENTRE 4" A 6" PARA AGUAS LLUVIAS  </t>
  </si>
  <si>
    <t>2.13.2</t>
  </si>
  <si>
    <t xml:space="preserve">SUMINISTRO E INSTALACIÓN DE TUBERÍA PVC Ø ENTRE 8" A 12" PARA AGUAS LLUVIAS  </t>
  </si>
  <si>
    <t>2.13.3</t>
  </si>
  <si>
    <t xml:space="preserve">SUMINISTRO E INSTALACIÓN DE TUBERÍA PVC Ø ENTRE 4" A 6" PARA AGUAS NEGRAS </t>
  </si>
  <si>
    <t>2.13.4</t>
  </si>
  <si>
    <t>SUMINISTRO E INSTALACIÓN DE TUBERÍA PVC Ø ENTRE 8" A 12" PARA AGUAS NEGRAS</t>
  </si>
  <si>
    <t>2.13.5</t>
  </si>
  <si>
    <t>SUMINISTRO E INSTALACIÓN DE TUBERÍA DE CONCRETO Ø DE 48"</t>
  </si>
  <si>
    <t>2.13.6</t>
  </si>
  <si>
    <t>SUMINISTRO E INSTALACIÓN DE TUBERÍA DE CONCRETO Ø DE 36"</t>
  </si>
  <si>
    <t>2.13.7</t>
  </si>
  <si>
    <t>SUMINISTRO E INSTALACIÓN DE TUBERÍA DE CONCRETO Ø DE 24"</t>
  </si>
  <si>
    <t>2.13.8</t>
  </si>
  <si>
    <t>SUMINISTRO E INSTALACIÓN DE TUBERÍA DE CONCRETO Ø DE 16"</t>
  </si>
  <si>
    <t>2.13.9</t>
  </si>
  <si>
    <t>SUMINISTRO E INSTALACIÓN DE TUBERÍA DE ACERO CORRUGADO GALVANIZADO PARA ALCANTARILLA DE 36"</t>
  </si>
  <si>
    <t>2.13.10</t>
  </si>
  <si>
    <t>SUMINISTRO E INSTALACIÓN DE TUBERÍA DE ACERO CORRUGADO GALVANIZADO PARA ALCANTARILLA DE 24"</t>
  </si>
  <si>
    <t>2.14</t>
  </si>
  <si>
    <t>RED HIDRAÚLICA</t>
  </si>
  <si>
    <t>2.14.1</t>
  </si>
  <si>
    <t>SUMINISTRO E INSTALACIÓN DE TUBERÍA PVC Ø MENORES A 2" PARA RED HIDRAÚLICA</t>
  </si>
  <si>
    <t>2.14.2</t>
  </si>
  <si>
    <t>SUMINISTRO E INSTALACIÓN DE TUBERÍA PVC Ø DE 2" PARA RED HIDRAÚLICA</t>
  </si>
  <si>
    <t>2.14.3</t>
  </si>
  <si>
    <t>SUMINISTRO E INSTALACIÓN DE TUBERÍA PVC Ø DE 3" PARA RED HIDRAÚLICA</t>
  </si>
  <si>
    <t>2.14.4</t>
  </si>
  <si>
    <t>SUMINISTRO E INSTALACIÓN DE TUBERÍA PVC Ø DE 4" PARA RED HIDRAÚLICA</t>
  </si>
  <si>
    <t>2.15</t>
  </si>
  <si>
    <t>OBRAS DE PROTECCIÓN GEOTÉCNICA</t>
  </si>
  <si>
    <t>2.15.1</t>
  </si>
  <si>
    <t>CONSTRUCCIÓN DE TRINCHO TIPO A</t>
  </si>
  <si>
    <t>2.15.2</t>
  </si>
  <si>
    <t>CONSTRUCCIÓN DE TRINCHO TIPO B</t>
  </si>
  <si>
    <t>2.15.3</t>
  </si>
  <si>
    <t>CONSTRUCCIÓN DE TRINCHO TIPO C</t>
  </si>
  <si>
    <t>2.15.4</t>
  </si>
  <si>
    <t>CONSTRUCCIÓN DE TRINCHO TIPO D</t>
  </si>
  <si>
    <t>2.15.5</t>
  </si>
  <si>
    <t>CONSTRUCCIÓN DE TRINCHO TIPO CANAL</t>
  </si>
  <si>
    <t>2.15.6</t>
  </si>
  <si>
    <t xml:space="preserve">CONSTRUCCIÓN DE GAVIONES </t>
  </si>
  <si>
    <t>2.15.7</t>
  </si>
  <si>
    <t>SUMINISTRO Y COLOCACIÓN DE BOLSACRETO</t>
  </si>
  <si>
    <t>2.15.8</t>
  </si>
  <si>
    <t>CONSTRUCCIÓN DE SACOS RELLENOS CON SUELO Y CEMENTO (RELACIÓN 5:1)</t>
  </si>
  <si>
    <t>2.15.9</t>
  </si>
  <si>
    <t>CONSTRUCCIÓN DE SACOS RELLENOS CON ARENA Y CEMENTO (RELACIÓN 5:1)</t>
  </si>
  <si>
    <t>2.15.10</t>
  </si>
  <si>
    <t>CONSTRUCCIÓN DE CORTACORRIENTES TIPO 1, EN SACOS DE FIQUE RELLENOS CON SUELO-CEMENTO (RELACIÓN 5:1)</t>
  </si>
  <si>
    <t>2.15.11</t>
  </si>
  <si>
    <t>CONSTRUCCIÓN DE CORTACORRIENTES TIPO 2, EN SACOS DE FIQUE RELLENOS CON SUELO-CEMENTO (RELACIÓN 5:1)</t>
  </si>
  <si>
    <t>2.15.12</t>
  </si>
  <si>
    <t>CONSTRUCCIÓN DE CORTACORRIENTES TIPO 3, EN SACOS DE FIQUE RELLENOS CON SUELO-CEMENTO (RELACIÓN 5:1)</t>
  </si>
  <si>
    <t>2.15.13</t>
  </si>
  <si>
    <t>CONSTRUCCIÓN DE CORTACORRIENTES EN PIEDRA</t>
  </si>
  <si>
    <t>2.15.14</t>
  </si>
  <si>
    <t>CONSTRUCCIÓN DE FILTRO FRANCÉS</t>
  </si>
  <si>
    <t>2.15.15</t>
  </si>
  <si>
    <t>CONSTRUCCIÓN DE CUNETA EN CONCRETO NO REFORZADO DE 2500 PSI</t>
  </si>
  <si>
    <t>2.15.16</t>
  </si>
  <si>
    <t xml:space="preserve">CONSTRUCCIÓN DE CUNETA EN CONCRETO DE 2500 PSI CON MALLA ELECTROSOLDADA </t>
  </si>
  <si>
    <t>2.15.17</t>
  </si>
  <si>
    <t>COLCHONETAS RENO</t>
  </si>
  <si>
    <t>2.15.18</t>
  </si>
  <si>
    <t>SUMINISTROS, TRANSPORTE Y CONSTRUCCION DE ESTRUCTURAS EN PIEDRA PEGADA</t>
  </si>
  <si>
    <t>2.16</t>
  </si>
  <si>
    <t>CONCRETOS</t>
  </si>
  <si>
    <t>2.16.1</t>
  </si>
  <si>
    <t>CONCRETO CLASE A:  SUMINISTRO, TRANSPORTE Y COLOCACIÓN  (280 KG/CM2 O 4000 PSI) (INCLUYE FORMALETA EN CASO DE REQUERIRLA)</t>
  </si>
  <si>
    <t>2.16.2</t>
  </si>
  <si>
    <t>CONCRETO CLASE B: SUMINISTRO, TRANSPORTE Y COLOCACIÓN  (210 KG/CM2 O 3000 PSI) PARA CIMENTACIONES, FUNDACIONES Y OBRAS MENORES (INCLUYE FORMALETA EN CASO DE REQUERIRLA)</t>
  </si>
  <si>
    <t>2.16.3</t>
  </si>
  <si>
    <t>CONCRETO CLASE C: SUMINISTRO, TRANSPORTE Y COLOCACIÓN (210 KG/CM2 O 3000 PSI) PARA COLUMNAS, VIGAS AÉREAS Y ESTRUCTURAS ELEVADAS (INCLUYE FORMALETA EN CASO DE REQUERIRLA)</t>
  </si>
  <si>
    <t>2.16.4</t>
  </si>
  <si>
    <t>CONCRETO CLASE D: SUMINISTRO, TRANSPORTE Y COLOCACIÓN  (175 KG/CM2 O 2500 PSI) PARA SARDINELES, ANDENES, CANALES, CUNETAS, MANEJO AGUAS LLUVIAS, CAJAS DE INSPECCIÓN Y OBRAS MENORES (INCLUYE FORMALETA EN CASO DE REQUERIRLA)</t>
  </si>
  <si>
    <t>2.16.5</t>
  </si>
  <si>
    <t>CONCRETO CLASE D:  SUMINISTRO, TRANSPORTE Y COLOCACIÓN  (175 KG/CM2 O 2500 PSI) PARA BANCO DE DUCTOS CON APLICACIÓN DE MINERAL ROJO (INCLUYE FORMALETA EN CASO DE REQUERIRLA)</t>
  </si>
  <si>
    <t>2.16.6</t>
  </si>
  <si>
    <t>CONCRETO CLASE E: SUMINISTRO, TRANSPORTE Y COLOCACIÓN  (140 KG/CM2 O 2000 PSI) (INCLUYE FORMALETA EN CASO DE REQUERIRLA)</t>
  </si>
  <si>
    <t>2.16.7</t>
  </si>
  <si>
    <t>CONCRETO CLASE F: SUMINISTRO, TRANSPORTE Y COLOCACIÓN  (105 KG/CM2 O 1500 PSI) DE LIMPIEZA O POBRE (INCLUYE FORMALETA EN CASO DE REQUERIRLA)</t>
  </si>
  <si>
    <t>2.16.8</t>
  </si>
  <si>
    <t>CONCRETO CLASE G: SUMINISTRO, TRANSPORTE Y COLOCACIÓN  (CONCRETO CICLÓPEO) (INCLUYE FORMALETA EN CASO DE REQUERIRLA)</t>
  </si>
  <si>
    <t>2.16.9</t>
  </si>
  <si>
    <t>CONCRETO DE LIMPIEZA CLASE H: SUMINISTRO, TRANSPORTE Y COLOCACIÓN  (105KG/CM2 O 1500 PSI) (INCLUYE FORMALETA EN CASO DE REQUERIRLA)</t>
  </si>
  <si>
    <t>2.17</t>
  </si>
  <si>
    <t>JUNTAS</t>
  </si>
  <si>
    <t>2.17.1</t>
  </si>
  <si>
    <t>JUNTA DE CONSTRUCCIÓN</t>
  </si>
  <si>
    <t>2.17.2</t>
  </si>
  <si>
    <t xml:space="preserve">JUNTA DE DILATACIÓN </t>
  </si>
  <si>
    <t>2.17.3</t>
  </si>
  <si>
    <t>JUNTA DE AISLAMIENTO O EXPANSIÓN</t>
  </si>
  <si>
    <t>2.18</t>
  </si>
  <si>
    <t>MORTEROS Y GROUTING</t>
  </si>
  <si>
    <t>2.18.1</t>
  </si>
  <si>
    <t xml:space="preserve">SUMINISTRO, TRANSPORTE Y COLOCACIÓN DE GROUTING CEMENTOSO </t>
  </si>
  <si>
    <t>2.18.2</t>
  </si>
  <si>
    <t>SUMINISTRO, TRANSPORTE Y COLOCACIÓN DE GROUTING EPÓXICO</t>
  </si>
  <si>
    <t>2.19</t>
  </si>
  <si>
    <t xml:space="preserve">ACEROS DE REFUERZO </t>
  </si>
  <si>
    <t>2.19.1</t>
  </si>
  <si>
    <t>ACERO FY: SUMINISTRO, TRANSPORTE, CORTE, DOBLADO, FIGURACIÓN Y COLOCACIÓN DE ACERO DE REFUERZO FY=4200 KG/CM2 (60000 PSI)</t>
  </si>
  <si>
    <t>2.19.2</t>
  </si>
  <si>
    <t>ACERO A-37: SUMINISTRO, TRANSPORTE, CORTE, DOBLADO, FIGURACIÓN Y COLOCACIÓN DE ACERO DE REFUERZO FY=2.400 KG/CM2 (37000 PSI)</t>
  </si>
  <si>
    <t>2.19.3</t>
  </si>
  <si>
    <t>MALLA ELECTROSOLDADA FY: SUMINISTRO, TRANSPORTE, DOBLADO, FIGURACIÓN Y COLOCACIÓN DE MALLA ELECTROSOLDADA 60000 PSI (4200KG/CM2)</t>
  </si>
  <si>
    <t>2.19.4</t>
  </si>
  <si>
    <t>MALLA ELECTROSOLDADA FY: SUMINISTRO, TRANSPORTE, DOBLADO, FIGURACIÓN Y COLOCACIÓN DE MALLA ELECTROSOLDADA 37000 PSI (2400KG/CM2)</t>
  </si>
  <si>
    <t>2.20</t>
  </si>
  <si>
    <t>PERNOS DE ANCLAJE Y EMBEBIDOS METÁLICOS</t>
  </si>
  <si>
    <t>2.20.1</t>
  </si>
  <si>
    <t>SUMINISTRO E INSTALACIÓN DE PERNOS DE ANCLAJE HASTA 1 " DE Ø</t>
  </si>
  <si>
    <t>2.20.2</t>
  </si>
  <si>
    <t>SUMINISTRO E INSTALACIÓN DE PERNOS DE ANCLAJE MAYORES A 1 " DE Ø</t>
  </si>
  <si>
    <t>2.20.3</t>
  </si>
  <si>
    <t>SUMINISTRO E INSTALACIÓN DE PERNOS DE EXPANSIÓN  HILTI HASTA 1 " DE Ø</t>
  </si>
  <si>
    <t>2.20.4</t>
  </si>
  <si>
    <t>SUMINISTRO E INSTALACIÓN DE PERNOS DE EXPANSIÓN  HILTI MAYORES A 1 " DE Ø</t>
  </si>
  <si>
    <t>2.20.5</t>
  </si>
  <si>
    <t>SUMINISTRO E INSTALACIÓN DE EMBEBIDOS METÁLICOS</t>
  </si>
  <si>
    <t>2.21</t>
  </si>
  <si>
    <t>PILOTES</t>
  </si>
  <si>
    <t>2.21.1</t>
  </si>
  <si>
    <t>SUMINISTRO, TRANSPORTE, IZADO E HINCADO DE PILOTE PREFABRICADO METÁLICO DE Ø MENOR A 40 CM</t>
  </si>
  <si>
    <t>2.21.2</t>
  </si>
  <si>
    <t>SUMINISTRO, TRANSPORTE, IZADO E HINCADO DE PILOTE PREFABRICADO METÁLICO DE Ø ENTRE 40,1 CM - 60 CM</t>
  </si>
  <si>
    <t>2.21.3</t>
  </si>
  <si>
    <t>SUMINISTRO, TRANSPORTE, IZADO E HINCADO DE PILOTE PREFABRICADO METÁLICO DE Ø MAYOR A 60,1 CM</t>
  </si>
  <si>
    <t>2.21.4</t>
  </si>
  <si>
    <t>SUMINISTRO, TRANSPORTE, IZADO E HINCADO DE PILOTE PREFABRICADO DE CONCRETO DE Ø MENOR A 40 CM</t>
  </si>
  <si>
    <t>2.21.5</t>
  </si>
  <si>
    <t>SUMINISTRO, TRANSPORTE, IZADO E HINCADO DE PILOTE PREFABRICADO DE CONCRETO DE Ø ENTRE 40,1 CM - 60 CM</t>
  </si>
  <si>
    <t>2.21.6</t>
  </si>
  <si>
    <t>SUMINISTRO, TRANSPORTE, IZADO E HINCADO DE PILOTE PREFABRICADO DE CONCRETO DE Ø MAYOR A 60,1 CM</t>
  </si>
  <si>
    <t>2.22</t>
  </si>
  <si>
    <t>SUMINISTRO, TRANSPORTE E INSTALACIÓN DE PERFILERÍA Y ACERO ESTRUCTURAL</t>
  </si>
  <si>
    <t>2.22.1</t>
  </si>
  <si>
    <t>SUMINISTRO, TRANSPORTE E INSTALACIÓN DE PERFIL Y/O ACERO ESTRUCTURAL EXTRA LIVIANO (PERFIL &lt;18 KG/M) INCLUYENDO MEDIOS DE CONEXIÓN</t>
  </si>
  <si>
    <t>2.22.2</t>
  </si>
  <si>
    <t>SUMINISTRO, TRANSPORTE E INSTALACIÓN DE PERFIL Y/O ACERO ESTRUCTURAL LIVIANO (PERFIL ENTRE 18 - 30 KG/M) INCLUYENDO MEDIOS DE CONEXIÓN</t>
  </si>
  <si>
    <t>2.22.3</t>
  </si>
  <si>
    <t>SUMINISTRO, TRANSPORTE E INSTALACIÓN DE PERFIL Y/O ACERO ESTRUCTURAL MEDIANO (PERFIL &gt; 30 KG/M Y ≤ 60 KG/M) INCLUYENDO MEDIOS DE CONEXIÓN</t>
  </si>
  <si>
    <t>2.22.4</t>
  </si>
  <si>
    <t>SUMINISTRO, TRANSPORTE E INSTALACIÓN DE PERFIL Y/O ACERO ESTRUCTURAL PESADO (PERFIL &gt; 60 KG/M Y ≤ 120 KG/M) INCLUYENDO MEDIOS DE CONEXIÓN</t>
  </si>
  <si>
    <t>2.22.5</t>
  </si>
  <si>
    <t>SUMINISTRO, TRANSPORTE E INSTALACIÓN DE PERFIL Y/O ACERO ESTRUCTURAL EXTRA PESADA (PERFIL &gt;120 KG/M) INCLUYENDO MEDIOS DE CONEXIÓN</t>
  </si>
  <si>
    <t>2.22.6</t>
  </si>
  <si>
    <t>SUMINISTRO, TRANSPORTE E INSTALACIÓN DE PERFIL PARA PLATAFORMA DE SERVICIO INCLUYENDO MEDIOS DE CONEXIÓN</t>
  </si>
  <si>
    <t>2.22.7</t>
  </si>
  <si>
    <t>SUMINISTRO, TRANSPORTE E INSTALACIÓN DE PERFIL PARA DURMIENTES, SOPORTES VERTICALES TIPO T O H INCLUYENDO MEDIOS DE CONEXIÓN</t>
  </si>
  <si>
    <t>2.22.8</t>
  </si>
  <si>
    <t>SUMINISTRO, TRANSPORTE E INSTALACIÓN DE ACERO ESTRUCTURAL PARA ESCALERAS VERTICALES, ESCALERAS PERPENDICULARES, BARANDAS O PASAMANOS INCLUYENDO MEDIOS DE CONEXIÓN</t>
  </si>
  <si>
    <t>2.22.9</t>
  </si>
  <si>
    <t>SUMINISTRO E INSTALACIÓN DE REJILLA GALVANIZADA</t>
  </si>
  <si>
    <t>2.22.10</t>
  </si>
  <si>
    <t>SUMINISTRO E INSTALACIÓN DE LÁMINA ALFAJOR</t>
  </si>
  <si>
    <t>2.23</t>
  </si>
  <si>
    <t>SUMINISTRO, TRANSPORTE E INSTALACIÓN DE SOPORTES METÁLICOS</t>
  </si>
  <si>
    <t>2.23.1</t>
  </si>
  <si>
    <t>SUMINISTRO, PREFABRICACIÓN Y MONTAJE DE SOPORTES METÁLICOS EXTRALIVIANOS PARA TUBERÍA DE ACERO AL CARBÓN (PESO ≤ 5 KG/SOPORTE)</t>
  </si>
  <si>
    <t>2.23.2</t>
  </si>
  <si>
    <t>SUMINISTRO, PREFABRICACIÓN Y MONTAJE DE SOPORTES METÁLICOS EXTRA LIVIANOS PARA TUBERÍA DE ACERO AL CARBÓN (PESO &gt; 5 KG/SOPORTE Y ≤ 25 KG/SOPORTE)</t>
  </si>
  <si>
    <t>2.23.3</t>
  </si>
  <si>
    <t>SUMINISTRO, PREFABRICACIÓN Y MONTAJE DE SOPORTES METÁLICOS LIVIANOS PARA TUBERÍA DE ACERO AL CARBÓN (PESO &gt; 25 KG/SOPORTE Y ≤ 50 KG/SOPORTE)</t>
  </si>
  <si>
    <t>2.23.4</t>
  </si>
  <si>
    <t>SUMINISTRO, PREFABRICACIÓN Y MONTAJE DE SOPORTES METÁLICOS PESADOS PARA TUBERÍA DE ACERO AL CARBÓN (PESO &gt; 50 KG/SOPORTE Y ≤ 100 KG/SOPORTE)</t>
  </si>
  <si>
    <t>2.23.5</t>
  </si>
  <si>
    <t>SUMINISTRO, PREFABRICACIÓN Y MONTAJE DE SOPORTES METÁLICOS EXTRAPESADOS PARA TUBERÍA DE ACERO AL CARBÓN (PESO &gt; 100 KG/SOPORTE)</t>
  </si>
  <si>
    <t>2.24</t>
  </si>
  <si>
    <t>CUBIERTAS ARQUITECTÓNICAS Y CERRAMIENTOS LATERALES DE CASETAS/SHELTERS</t>
  </si>
  <si>
    <t>2.24.1</t>
  </si>
  <si>
    <t>SUMINISTRO E INSTALACIÓN DE CUBIERTA ARQUITECTÓNICA CALIBRE 24 PARA CASETAS/SHELTERS</t>
  </si>
  <si>
    <t>2.24.2</t>
  </si>
  <si>
    <t>SUMINISTRO E INSTALACIÓN DE LÁMINA DE ACERO GALVANIZADO CALIBRE 24</t>
  </si>
  <si>
    <t>2.24.3</t>
  </si>
  <si>
    <t>SUMINISTRO E INSTALACIÓN DE LÁMINA DE FIBRA DE VIDRIO</t>
  </si>
  <si>
    <t>2.24.4</t>
  </si>
  <si>
    <t>SUMINISTRO E INSTALACIÓN DE LÁMINA DE ALUMINIO CALIBRE 19</t>
  </si>
  <si>
    <t>2.25</t>
  </si>
  <si>
    <t>MAMPOSTERÍA</t>
  </si>
  <si>
    <t>2.25.1</t>
  </si>
  <si>
    <t>MAMPOSTERÍA EN LADRILLO TOLETE A LA VISTA (REFORZADA)</t>
  </si>
  <si>
    <t>2.25.2</t>
  </si>
  <si>
    <t>MAMPOSTERÍA A LA VISTA NO REFORZADA</t>
  </si>
  <si>
    <t>2.25.3</t>
  </si>
  <si>
    <t>MAMPOSTERÍA MUROS EN BLOQUE</t>
  </si>
  <si>
    <t>2.26</t>
  </si>
  <si>
    <t>ACABADOS (PISOS, ENCHAPES Y MUROS)</t>
  </si>
  <si>
    <t>2.26.1</t>
  </si>
  <si>
    <t>SUMINISTRO Y COLOCACIÓN DE PISO EN CONCRETO AFINADO CON ENDURECEDOR DE CUARZO TRÁFICO ALTO Y ACABADO EN CEMENTO ESMALTADO</t>
  </si>
  <si>
    <t>2.26.2</t>
  </si>
  <si>
    <t>SUMINISTRO E INSTALACIÓN DE PISOS</t>
  </si>
  <si>
    <t>2.26.3</t>
  </si>
  <si>
    <t>SUMINISTRO E INSTALACIÓN DE ENCHAPE MUROS</t>
  </si>
  <si>
    <t>2.26.4</t>
  </si>
  <si>
    <t>SUMINISTRO E INSTALACIÓN DE GUARDAESCOBA</t>
  </si>
  <si>
    <t>2.26.5</t>
  </si>
  <si>
    <t>SUMINISTRO E INSTALACIÓN DE GUARDAESCOBA EN CERÁMICA DE 10X25CM</t>
  </si>
  <si>
    <t>2.26.6</t>
  </si>
  <si>
    <t>SUMINISTRO E INSTALACIÓN DE GUARDAESCOBA MEDIA CAÑA EN GRANITO PULIDO</t>
  </si>
  <si>
    <t>2.26.7</t>
  </si>
  <si>
    <t>SUMINISTRO E INSTALACIÓN DE PISO TABLÓN DE GRESS PORCELANICO</t>
  </si>
  <si>
    <t>2.26.8</t>
  </si>
  <si>
    <t>SUMINISTRO Y COLOCACIÓN DE PISO EN BALDOSA DE GRANITO TRÁFICO PESADO</t>
  </si>
  <si>
    <t>2.26.9</t>
  </si>
  <si>
    <t>SUMINISTRO E INSTALACIÓN DE ENCHAPES Y PISOS EN CERÁMICA</t>
  </si>
  <si>
    <t>2.26.10</t>
  </si>
  <si>
    <t>SUMINISTRO E INSTALACIÓN DE ENCHAPE EN GRANITO PULIDO PARA MESONES O ENTREPANOS EN CONCRETO</t>
  </si>
  <si>
    <t>2.27</t>
  </si>
  <si>
    <t>ACABADOS (CUBIERTAS Y CIELORRASOS)</t>
  </si>
  <si>
    <t>2.27.1</t>
  </si>
  <si>
    <t>SUMINISTRO E INSTALACIÓN DE CUBIERTA METÁLICA ACANALADA CALIBRE 26</t>
  </si>
  <si>
    <t>2.27.2</t>
  </si>
  <si>
    <t>SUMINISTRO E INSTALACIÓN DE TERMINALES Y CABALLETE</t>
  </si>
  <si>
    <t>2.27.3</t>
  </si>
  <si>
    <t>SUMINISTRO E INSTALACIÓN DE TEJA TERMO ACÚSTICA METÁLICA CALIBRE 26</t>
  </si>
  <si>
    <t>2.27.4</t>
  </si>
  <si>
    <t>SUMINISTRO E INSTALACIÓN DE CANAL EN PVC</t>
  </si>
  <si>
    <t>2.27.5</t>
  </si>
  <si>
    <t>SUMINISTRO E INSTALACIÓN DE CANAL EN LAMINA CALIBRE 20</t>
  </si>
  <si>
    <t>2.27.6</t>
  </si>
  <si>
    <t>SUMINISTRO E INSTALACIÓN  DE BAJANTE EN PVC  3 " Y  4 "</t>
  </si>
  <si>
    <t>2.27.7</t>
  </si>
  <si>
    <t>SUMINISTRO E INSTALACIÓN  DE CIELORRASO DRYWALL</t>
  </si>
  <si>
    <t>2.27.8</t>
  </si>
  <si>
    <t>SUMINISTRO Y COLOCACIÓN DE CIELORRASO EN LÁMINA ACÚSTICA EN FIBRA MINERAL CLASE AS-S1</t>
  </si>
  <si>
    <t>2.28</t>
  </si>
  <si>
    <t>CARPINTERÍA METÁLICA Y ALUMINIO</t>
  </si>
  <si>
    <t>2.28.1</t>
  </si>
  <si>
    <t>SUMINISTRO E INSTALACIÓN DE PUERTA METÁLICAS (INCLUYE MARCOS)</t>
  </si>
  <si>
    <t>2.28.2</t>
  </si>
  <si>
    <t>SUMINISTRO E INSTALACIÓN DE VENTANERÍA EN ALUMINIO (INCLUYE VIDRIO)</t>
  </si>
  <si>
    <t>2.28.3</t>
  </si>
  <si>
    <t>SUMINISTRO E INSTALACIÓN DE PUERTA CON CERRADURA ANTIPÁNICO</t>
  </si>
  <si>
    <t>2.28.4</t>
  </si>
  <si>
    <t>SUMINISTRO E INSTALACIÓN DE PUERTA DE SEGURIDAD CON CERRADURA ANTIPÁNICO</t>
  </si>
  <si>
    <t>2.28.5</t>
  </si>
  <si>
    <t>SUMINISTRO E INSTALACIÓN DE PUERTA CON REVESTIMIENTO A PRUEBA DE FUEGO</t>
  </si>
  <si>
    <t>2.28.6</t>
  </si>
  <si>
    <t>SUMINISTRO E INSTALACIÓN DE ESPEJO DE 5MM</t>
  </si>
  <si>
    <t>2.29</t>
  </si>
  <si>
    <t>PINTURA Y ESTUCO</t>
  </si>
  <si>
    <t>2.29.1</t>
  </si>
  <si>
    <t>SUMINISTRO Y APLICACIÓN DE ESTUCO Y PINTURA</t>
  </si>
  <si>
    <t>2.29.2</t>
  </si>
  <si>
    <t>SUMINISTRO Y APLICACIÓN DE PINTURA PARA INTERIORES SOBRE PAÑETE</t>
  </si>
  <si>
    <t>2.29.3</t>
  </si>
  <si>
    <t>SUMINISTRO Y APLICACIÓN DE PINTURA TIPO KORAZA PARA EXTERIORES</t>
  </si>
  <si>
    <t>2.30</t>
  </si>
  <si>
    <t>APARATOS SANITARIOS Y ACCESORIOS</t>
  </si>
  <si>
    <t>2.30.1</t>
  </si>
  <si>
    <t>SUMINISTRO E INSTALACIÓN DE SANITARIO LÍNEA INSTITUCIONAL (INCLUYE GRIFERÍA)</t>
  </si>
  <si>
    <t>2.30.2</t>
  </si>
  <si>
    <t>SUMINISTRO E INSTALACIÓN ORINAL LÍNEA INSTITUCIONAL MEDIANO (INCLUYE GRIFERÍA)</t>
  </si>
  <si>
    <t>2.30.3</t>
  </si>
  <si>
    <t>SUMINISTRO E INSTALACIÓN DE LAVAMANOS SOBREPONER (INCLUYE GRIFERÍAS Y ACCESORIOS)</t>
  </si>
  <si>
    <t>2.31</t>
  </si>
  <si>
    <t>PUNTOS HIDRÁULICOS Y SANITARIOS</t>
  </si>
  <si>
    <t>2.31.1</t>
  </si>
  <si>
    <t>SUMINISTRO E INSTALACIÓN DE PUNTO HIDRÁULICO PVC Ø ENTRE 1/2 " A 1 ". INCLUYE TUBERÍA HASTA 5 M CON SUS RESPECTIVOS ACCESORIOS, PARAL DE TECHO Y/O DE PISO</t>
  </si>
  <si>
    <t>2.31.2</t>
  </si>
  <si>
    <t>SUMINISTRO E INSTALACIÓN DE PUNTO HIDRÁULICO PVC Ø ENTRE 1-1/2 " A 2 ". INCLUYE TUBERÍA HASTA 5 M CON SUS RESPECTIVOS ACCESORIOS, PARAL DE TECHO Y/O DE PISO</t>
  </si>
  <si>
    <t>2.31.3</t>
  </si>
  <si>
    <t>SUMINISTRO E INSTALACIÓN DE REGISTROS, CHEQUES Ø ENTRE 3/4 " A 1-1/2 "</t>
  </si>
  <si>
    <t>2.31.4</t>
  </si>
  <si>
    <t>SUMINISTRO E INSTALACIÓN DE REGISTROS, CHEQUES Ø ENTRE 2 " A 2-1/2 "</t>
  </si>
  <si>
    <t>2.31.5</t>
  </si>
  <si>
    <t>SUMINISTRO E INSTALACIÓN DE PUNTO SANITARIO ØS ENTRE 2 " A 4 "</t>
  </si>
  <si>
    <t>2.32</t>
  </si>
  <si>
    <t xml:space="preserve">SUMINISTRO Y/O INSTALACION DE ELEMENTOS PORTABLES </t>
  </si>
  <si>
    <t>2.32.1</t>
  </si>
  <si>
    <t>INSTALACION DE ESTRUCTURAS PLASTICAS, SKIMMERS, TRAMPA DE AGUAS GRISES O DESARENADOR. INCLUYE TRANSPORTE Y ANCLAJE.</t>
  </si>
  <si>
    <t>2.32.2</t>
  </si>
  <si>
    <t>SUMINISTRO E INSTALACION DE ESTRUCTURAS PLASTICAS, SKIMMERS, TRAMPA DE AGUAS O GRISES, DESARENADOR, INCLUYE REJILLAS Y/O TAPAS. INCLUYE TRANSPORTE Y ANCLAJE.</t>
  </si>
  <si>
    <t>2.32.3</t>
  </si>
  <si>
    <t>INSTALACION DE ESTRUCTURAS METALICAS, SKIMMERS, TRAMPA DE AGUAS GRISES, DESARENADOR, CONTRAPOZO. INCLUYE REJILLAS Y/O TAPAS. INCLUYE TRANSPORTE Y ANCLAJE.</t>
  </si>
  <si>
    <t>2.32.4</t>
  </si>
  <si>
    <t>SUMINISTRO E INSTALACION DE CASETA EN POLIPROPILENO DE ALTA DENSIDAD PARA VIGILANCIA</t>
  </si>
  <si>
    <t>2.32.5</t>
  </si>
  <si>
    <t>SUMINISTRO E INSTALACIÓN DE CUNETA PORTÁTIL (ECOCANAL 66 × 200) INCLUYE EXCAVACIÓN</t>
  </si>
  <si>
    <t>2.33</t>
  </si>
  <si>
    <t>SUMINISTRO DE PERSONAL PARA CUADRILLAS</t>
  </si>
  <si>
    <t>2.33.1</t>
  </si>
  <si>
    <t>SUPERVISOR CIVIL</t>
  </si>
  <si>
    <t>2.33.2</t>
  </si>
  <si>
    <t xml:space="preserve">OFICIAL DE CONSTRUCCIÓN </t>
  </si>
  <si>
    <t>2.33.3</t>
  </si>
  <si>
    <t>AYUDANTE DE CONSTRUCCIÓN (OBRERO RASO)</t>
  </si>
  <si>
    <t xml:space="preserve">3. </t>
  </si>
  <si>
    <t>ESPECIALIDAD TUBERÍA</t>
  </si>
  <si>
    <t>3.3</t>
  </si>
  <si>
    <t>DESMANTELAMIENTO DE TUBERÍAS, VÁLVULAS Y ACCESORIOS</t>
  </si>
  <si>
    <t>3.3.1</t>
  </si>
  <si>
    <t>DESMANTELAMIENTO CON CORTE EN FRÍO DE TUBERÍAS AÉREAS DE ACERO AL CARBÓN, ACERO AL CARBON GALVANIZADO O ACERO INOXIDABLE Y ACCESORIOS DE Ø MENORES A 8 " (INCLUYE TRANSPORTE Y DISPOSICIÓN FINAL)</t>
  </si>
  <si>
    <t>3.3.2</t>
  </si>
  <si>
    <t>DESMANTELAMIENTO CON CORTE EN FRÍO DE TUBERÍAS AÉREAS DE ACERO AL CARBÓN, ACERO AL CARBON GALVANIZADO O ACERO INOXIDABLE Y ACCESORIOS DE Ø ENTRE 8 " - 24 " (INCLUYE TRANSPORTE Y DISPOSICIÓN FINAL)</t>
  </si>
  <si>
    <t>3.3.3</t>
  </si>
  <si>
    <t>DESMANTELAMIENTO CON CORTE EN FRÍO DE TUBERÍAS AÉREAS DE ACERO AL CARBÓN, ACERO AL CARBON GALVANIZADO O ACERO INOXIDABLE Y ACCESORIOS DE Ø MAYORES A 24 " (INCLUYE TRANSPORTE Y DISPOSICIÓN FINAL)</t>
  </si>
  <si>
    <t>3.3.4</t>
  </si>
  <si>
    <t>DESMANTELAMIENTO CON CORTE EN FRÍO DE TUBERÍAS ENTERRADAS DE ACERO AL CARBÓN, ACERO AL CARBON GALVANIZADO O ACERO INOXIDABLE Y ACCESORIOS DE Ø MENORES A 8 " (INCLUYE TRANSPORTE Y DISPOSICIÓN FINAL)</t>
  </si>
  <si>
    <t>3.3.5</t>
  </si>
  <si>
    <t>DESMANTELAMIENTO CON CORTE EN FRÍO DE TUBERÍAS ENTERRADAS DE ACERO AL CARBÓN, ACERO AL CARBON GALVANIZADO O ACERO INOXIDABLE Y ACCESORIOS DE Ø ENTRE 8 " - 24 " (INCLUYE TRANSPORTE Y DISPOSICIÓN FINAL)</t>
  </si>
  <si>
    <t>3.3.6</t>
  </si>
  <si>
    <t>DESMANTELAMIENTO CON CORTE EN FRÍO DE TUBERÍAS ENTERRADAS DE ACERO AL CARBÓN, ACERO AL CARBON GALVANIZADO O ACERO INOXIDABLE Y ACCESORIOS DE Ø MAYORES A 24 " (INCLUYE TRANSPORTE Y DISPOSICIÓN FINAL)</t>
  </si>
  <si>
    <t>3.3.7</t>
  </si>
  <si>
    <t>DESMANTELAMIENTO CON OXICORTE DE TUBERÍAS AÉREAS DE ACERO AL CARBÓN, ACERO AL CARBON GALVANIZADO O ACERO INOXIDABLE Y ACCESORIOS DE Ø MENORES A 8 " (INCLUYE TRANSPORTE Y DISPOSICIÓN FINAL)</t>
  </si>
  <si>
    <t>3.3.8</t>
  </si>
  <si>
    <t>DESMANTELAMIENTO CON OXICORTE DE TUBERÍAS AÉREAS DE ACERO AL CARBÓN, ACERO AL CARBON GALVANIZADO O ACERO INOXIDABLE Y ACCESORIOS DE Ø ENTRE 8 " - 24 " CON OXICORTE (INCLUYE TRANSPORTE Y DISPOSICIÓN FINAL)</t>
  </si>
  <si>
    <t>3.3.9</t>
  </si>
  <si>
    <t>DESMANTELAMIENTO CON OXICORTE DE TUBERÍAS AÉREAS DE ACERO AL CARBÓN, ACERO AL CARBON GALVANIZADO O ACERO INOXIDABLE Y ACCESORIOS DE Ø MAYORES A 24 " (INCLUYE TRANSPORTE Y DISPOSICIÓN FINAL)</t>
  </si>
  <si>
    <t>3.3.10</t>
  </si>
  <si>
    <t>DESMANTELAMIENTO CON OXICORTE DE TUBERÍAS ENTERRADAS DE ACERO AL CARBÓN, ACERO AL CARBON GALVANIZADO O ACERO INOXIDABLE Y ACCESORIOS DE Ø MENORES A 8 " (INCLUYE TRANSPORTE Y DISPOSICIÓN FINAL)</t>
  </si>
  <si>
    <t>3.3.11</t>
  </si>
  <si>
    <t>DESMANTELAMIENTO CON OXICORTE DE TUBERÍAS ENTERRADAS DE ACERO AL CARBÓN, ACERO AL CARBON GALVANIZADO O ACERO INOXIDABLE Y ACCESORIOS DE Ø ENTRE 8 " - 24 " (INCLUYE TRANSPORTE Y DISPOSICIÓN FINAL)</t>
  </si>
  <si>
    <t>3.3.12</t>
  </si>
  <si>
    <t>DESMANTELAMIENTO CON OXICORTE DE TUBERÍAS ENTERRADAS DE ACERO AL CARBÓN, ACERO AL CARBON GALVANIZADO O ACERO INOXIDABLE Y ACCESORIOS DE Ø MAYORES A 24 " (INCLUYE TRANSPORTE Y DISPOSICIÓN FINAL)</t>
  </si>
  <si>
    <t>3.3.13</t>
  </si>
  <si>
    <t>DESMANTELAMIENTO DE TUBERÍAS HDPE Y ACCESORIOS DE Ø MENORES A 8 " (INCLUYE TRANSPORTE Y DISPOSICIÓN FINAL)</t>
  </si>
  <si>
    <t>3.3.14</t>
  </si>
  <si>
    <t>DESMANTELAMIENTO DE TUBERÍAS HDPE Y ACCESORIOS DE Ø ENTRE 8 " - 24 " (INCLUYE TRANSPORTE Y DISPOSICIÓN FINAL)</t>
  </si>
  <si>
    <t>3.3.15</t>
  </si>
  <si>
    <t>DESMANTELAMIENTO DE VÁLVULAS CUYO PESO SEA ≤ 200 KG (INCLUYE TRANSPORTE Y DISPOSICIÓN FINAL)</t>
  </si>
  <si>
    <t>3.3.16</t>
  </si>
  <si>
    <t>DESMANTELAMIENTO DE VÁLVULA CUYO PESO SEA ENTRE 201 KG HASTA 500 KG (INCLUYE TRANSPORTE Y DISPOSICIÓN FINAL)</t>
  </si>
  <si>
    <t>3.3.17</t>
  </si>
  <si>
    <t>DESMANTELAMIENTO DE VÁLVULA CUYO PESO SEA ENTRE 501 KG HASTA 1.000 KG (INCLUYE TRANSPORTE Y DISPOSICIÓN FINAL)</t>
  </si>
  <si>
    <t>3.3.18</t>
  </si>
  <si>
    <t>DESMANTELAMIENTO DE VÁLVULA CUYO PESO SEA ENTRE 1.001 KG HASTA 3.000 KG (INCLUYE TRANSPORTE Y DISPOSICIÓN FINAL)</t>
  </si>
  <si>
    <t>3.3.19</t>
  </si>
  <si>
    <t>DESMANTELAMIENTO DE VÁLVULA CUYO PESO SEA ENTRE 3.001 KG HASTA 6.000 KG (INCLUYE TRANSPORTE Y DISPOSICIÓN FINAL)</t>
  </si>
  <si>
    <t>3.3.20</t>
  </si>
  <si>
    <t>DESMANTELAMIENTO DE VÁLVULA CUYO PESO SEA &gt; 6.000 KG (INCLUYE TRANSPORTE Y DISPOSICIÓN FINAL)</t>
  </si>
  <si>
    <t>3.3.21</t>
  </si>
  <si>
    <t>DESMANTELAMIENTO DE SOPORTES DE TUBERÍA (INCLUYE TRANSPORTE Y DISPOSICIÓN FINAL)</t>
  </si>
  <si>
    <t>3.4</t>
  </si>
  <si>
    <t>ABANDONO TÉCNICO DE TUBERÍA ENTERRADA</t>
  </si>
  <si>
    <t>3.4.1</t>
  </si>
  <si>
    <t>ABANDONO TÉCNICO DE TUBERÍA ENTERRADA DE Ø MENORES A 2 "</t>
  </si>
  <si>
    <t>3.4.2</t>
  </si>
  <si>
    <t>ABANDONO TÉCNICO DE TUBERÍA ENTERRADA DE Ø ENTRE 2 " - 4 "</t>
  </si>
  <si>
    <t>3.4.3</t>
  </si>
  <si>
    <t>ABANDONO TÉCNICO DE TUBERÍA ENTERRADA DE Ø ENTRE 6 " - 10 "</t>
  </si>
  <si>
    <t>3.4.4</t>
  </si>
  <si>
    <t>ABANDONO TÉCNICO DE TUBERÍA ENTERRADA DE Ø ENTRE 12 " - 16 "</t>
  </si>
  <si>
    <t>3.4.5</t>
  </si>
  <si>
    <t>ABANDONO TÉCNICO DE TUBERÍA ENTERRADA DE Ø ENTRE 20 " - 24 "</t>
  </si>
  <si>
    <t>3.4.6</t>
  </si>
  <si>
    <t>ABANDONO TÉCNICO DE TUBERÍA ENTERRADA DE Ø ENTRE 30 " - 36 "</t>
  </si>
  <si>
    <t>3.4.7</t>
  </si>
  <si>
    <t>ABANDONO TÉCNICO DE TUBERÍA ENTERRADA DE Ø MAYORES A 36 "</t>
  </si>
  <si>
    <t>3.5</t>
  </si>
  <si>
    <t>SUMINISTRO, PREFABRICACIÓN Y MONTAJE DE SOPORTES AUXILIARES METÁLICOS PARA TUBERÍA (ABRAZADERAS, GUÍAS, FRENOS, PERNOS, CALZAS, ETC.)</t>
  </si>
  <si>
    <t>3.5.1</t>
  </si>
  <si>
    <t>SUMINISTRO, PREFABRICACIÓN Y MONTAJE DE SOPORTES AUXILIARES METÁLICOS EXTRALIVIANOS PARA TUBERÍA (PESO ≤ 5 KG/SOPORTE)</t>
  </si>
  <si>
    <t>3.5.2</t>
  </si>
  <si>
    <t>SUMINISTRO, PREFABRICACIÓN Y MONTAJE DE SOPORTES AUXILIARES METÁLICOS LIVIANOS PARA TUBERÍA (PESO ENTRE 5.01 - 25 KG/SOPORTE)</t>
  </si>
  <si>
    <t>3.5.3</t>
  </si>
  <si>
    <t>SUMINISTRO, PREFABRICACIÓN Y MONTAJE DE SOPORTES AUXILIARES METÁLICOS MEDIANOS PARA TUBERÍA (PESO ENTRE 25.01 - 50 KG/SOPORTE)</t>
  </si>
  <si>
    <t>3.5.4</t>
  </si>
  <si>
    <t>SUMINISTRO, PREFABRICACIÓN Y MONTAJE DE SOPORTES AUXILIARES METÁLICOS PESADOS PARA TUBERÍA (PESO ENTRE 50.01 - 100 KG/SOPORTE)</t>
  </si>
  <si>
    <t>3.5.5</t>
  </si>
  <si>
    <t>SUMINISTRO, PREFABRICACIÓN Y MONTAJE DE SOPORTES AUXILIARES METÁLICOS EXTRAPESADOS PARA TUBERÍA (PESO &gt; 100 KG/SOPORTE)</t>
  </si>
  <si>
    <t>3.6</t>
  </si>
  <si>
    <t>PREFABRICACIÓN  EN TALLER DE TUBERÍA</t>
  </si>
  <si>
    <t>3.6.1</t>
  </si>
  <si>
    <t>PREFABRICACIÓN EN TALLER DE TUBERÍA DE ACERO AL CARBÓN DE Ø ENTRE 2 " - 4 "</t>
  </si>
  <si>
    <t>3.6.2</t>
  </si>
  <si>
    <t>PREFABRICACIÓN EN TALLER DE TUBERÍA DE ACERO AL CARBÓN DE Ø ENTRE 6 " - 10 "</t>
  </si>
  <si>
    <t>3.6.3</t>
  </si>
  <si>
    <t>PREFABRICACIÓN EN TALLER DE TUBERÍA DE ACERO AL CARBÓN DE Ø ENTRE 12 " - 16 "</t>
  </si>
  <si>
    <t>3.6.4</t>
  </si>
  <si>
    <t>PREFABRICACIÓN EN TALLER DE TUBERÍA DE ACERO AL CARBÓN DE Ø ENTRE 20 " - 24 "</t>
  </si>
  <si>
    <t>3.6.5</t>
  </si>
  <si>
    <t>PREFABRICACIÓN EN TALLER DE TUBERÍA DE ACERO AL CARBÓN DE Ø ENTRE 30 " - 36 "</t>
  </si>
  <si>
    <t>3.6.6</t>
  </si>
  <si>
    <t>PREFABRICACIÓN EN TALLER DE TUBERÍA DE ACERO AL CARBÓN DE Ø MAYORES A 36 "</t>
  </si>
  <si>
    <t>3.6.7</t>
  </si>
  <si>
    <t>PREFABRICACIÓN EN TALLER DE TUBERÍA DE ACERO INOXIDABLE DE Ø ENTRE 2 " - 4 "</t>
  </si>
  <si>
    <t>3.6.8</t>
  </si>
  <si>
    <t>PREFABRICACIÓN EN TALLER DE TUBERÍA DE ACERO INOXIDABLE DE Ø ENTRE 6 " - 10 "</t>
  </si>
  <si>
    <t>3.6.9</t>
  </si>
  <si>
    <t>PREFABRICACIÓN EN TALLER DE TUBERÍA DE ACERO INOXIDABLE DE Ø ENTRE 12 " - 16 "</t>
  </si>
  <si>
    <t>3.6.10</t>
  </si>
  <si>
    <t>PREFABRICACIÓN EN TALLER DE TUBERÍA DE ACERO INOXIDABLE DE Ø ENTRE 20 " - 24"</t>
  </si>
  <si>
    <t>3.6.11</t>
  </si>
  <si>
    <t>PREFABRICACIÓN EN TALLER DE TUBERÍA DE ACERO INOXIDABLE DE Ø ENTRE 30 " - 36 "</t>
  </si>
  <si>
    <t>3.6.12</t>
  </si>
  <si>
    <t>PREFABRICACIÓN EN TALLER DE TUBERÍA DE ACERO INOXIDABLE DE Ø MAYORES A 36 "</t>
  </si>
  <si>
    <t>3.7</t>
  </si>
  <si>
    <t>MONTAJE AÉREO DE TUBERÍA PREFABRICADA</t>
  </si>
  <si>
    <t>3.7.1</t>
  </si>
  <si>
    <t>DE ACERO AL CARBÓN DE Ø ENTRE 2 " - 4 "</t>
  </si>
  <si>
    <t>3.7.2</t>
  </si>
  <si>
    <t>DE ACERO AL CARBÓN DE Ø ENTRE 6 " - 10 "</t>
  </si>
  <si>
    <t>3.7.3</t>
  </si>
  <si>
    <t>DE ACERO AL CARBÓN DE Ø ENTRE 12 " - 16 "</t>
  </si>
  <si>
    <t>3.7.4</t>
  </si>
  <si>
    <t>DE ACERO AL CARBÓN DE Ø ENTRE 20 " - 24 "</t>
  </si>
  <si>
    <t>3.7.5</t>
  </si>
  <si>
    <t>DE ACERO AL CARBÓN DE Ø ENTRE 30 " - 36 "</t>
  </si>
  <si>
    <t>3.7.6</t>
  </si>
  <si>
    <t>DE ACERO AL CARBÓN DE Ø MAYORES A 36 "</t>
  </si>
  <si>
    <t>3.7.7</t>
  </si>
  <si>
    <t>DE ACERO INOXIDABLE DE Ø ENTRE 2 " - 4 "</t>
  </si>
  <si>
    <t>3.7.8</t>
  </si>
  <si>
    <t>DE ACERO INOXIDABLE DE Ø ENTRE 6 " - 10 "</t>
  </si>
  <si>
    <t>3.7.9</t>
  </si>
  <si>
    <t>DE ACERO INOXIDABLE DE Ø ENTRE 12 " - 16 "</t>
  </si>
  <si>
    <t>3.7.10</t>
  </si>
  <si>
    <t>DE ACERO INOXIDABLE DE Ø ENTRE 20 " -2 4 "</t>
  </si>
  <si>
    <t>3.7.11</t>
  </si>
  <si>
    <t>DE ACERO INOXIDABLE DE Ø ENTRE 30 " - 36 "</t>
  </si>
  <si>
    <t>3.7.12</t>
  </si>
  <si>
    <t>DE ACERO INOXIDABLE DE Ø MAYORES  A 36 "</t>
  </si>
  <si>
    <t>3.8</t>
  </si>
  <si>
    <t>MONTAJE ENTERRADO DE TUBERÍA PREFABRICADA</t>
  </si>
  <si>
    <t>3.8.1</t>
  </si>
  <si>
    <t>3.8.2</t>
  </si>
  <si>
    <t>3.8.3</t>
  </si>
  <si>
    <t>3.8.4</t>
  </si>
  <si>
    <t>3.8.5</t>
  </si>
  <si>
    <t>3.8.6</t>
  </si>
  <si>
    <t>3.8.7</t>
  </si>
  <si>
    <t>3.8.8</t>
  </si>
  <si>
    <t>3.8.9</t>
  </si>
  <si>
    <t>3.8.10</t>
  </si>
  <si>
    <t>DE ACERO INOXIDABLE DE ØENTRE 20 " -24 "</t>
  </si>
  <si>
    <t>3.8.11</t>
  </si>
  <si>
    <t>DE ACERO INOXIDABLE DE ØENTRE 30 " - 36 "</t>
  </si>
  <si>
    <t>3.8.12</t>
  </si>
  <si>
    <t>DE ACERO INOXIDABLE MAYORES A 36 "</t>
  </si>
  <si>
    <t>3.9</t>
  </si>
  <si>
    <t>MONTAJE AÉREO DE TUBERÍA EN ÁREAS DE PROCESOS (SIN PREFABRICAR)</t>
  </si>
  <si>
    <t>3.9.1</t>
  </si>
  <si>
    <t>DE ACERO AL CARBÓN DE Ø MENORES A 2 " (SIN PREFABRICAR)</t>
  </si>
  <si>
    <t>3.9.2</t>
  </si>
  <si>
    <t>DE ACERO AL CARBÓN DE Ø ENTRE 2 " - 4 " (SIN PREFABRICAR)</t>
  </si>
  <si>
    <t>3.9.3</t>
  </si>
  <si>
    <t>DE TUBERÍA DE ACERO AL CARBÓN DE Ø ENTRE 6 " - 10 " (SIN PREFABRICAR)</t>
  </si>
  <si>
    <t>3.9.4</t>
  </si>
  <si>
    <t>DE ACERO AL CARBÓN DE Ø ENTRE 12 " - 16 " (SIN PREFABRICAR)</t>
  </si>
  <si>
    <t>3.9.5</t>
  </si>
  <si>
    <t>DE ACERO AL CARBÓN DE Ø ENTRE 20 " - 24 " (SIN PREFABRICAR)</t>
  </si>
  <si>
    <t>3.9.6</t>
  </si>
  <si>
    <t>DE ACERO AL CARBÓN DE Ø ENTRE 30 " - 36 " (SIN PREFABRICAR)</t>
  </si>
  <si>
    <t>3.9.7</t>
  </si>
  <si>
    <t>DE ACERO AL CARBÓN DE Ø MAYORES A 36 " (SIN PREFABRICAR)</t>
  </si>
  <si>
    <t>3.9.8</t>
  </si>
  <si>
    <t>DE ACERO INOXIDABLE DE Ø MENORES A 2 " (SIN PREFABRICAR)</t>
  </si>
  <si>
    <t>3.9.9</t>
  </si>
  <si>
    <t>DE ACERO INOXIDABLE DE Ø ENTRE 2 " - 4 " (SIN PREFABRICAR)</t>
  </si>
  <si>
    <t>3.9.10</t>
  </si>
  <si>
    <t>DE ACERO INOXIDABLE DE Ø ENTRE 6 " - 10 " (SIN PREFABRICAR)</t>
  </si>
  <si>
    <t>3.9.11</t>
  </si>
  <si>
    <t>DE ACERO INOXIDABLE DE Ø ENTRE 12 " - 16 " (SIN PREFABRICAR)</t>
  </si>
  <si>
    <t>3.9.12</t>
  </si>
  <si>
    <t>DE ACERO INOXIDABLE DE Ø ENTRE 20 " - 24 " (SIN PREFABRICAR)</t>
  </si>
  <si>
    <t>3.9.13</t>
  </si>
  <si>
    <t>DE ACERO INOXIDABLE DE Ø ENTRE 30 " - 36 " (SIN PREFABRICAR)</t>
  </si>
  <si>
    <t>3.9.14</t>
  </si>
  <si>
    <t>DE ACERO INOXIDABLE DE Ø MAYORES A 36 " (SIN PREFABRICAR)</t>
  </si>
  <si>
    <t>3.9.15</t>
  </si>
  <si>
    <t xml:space="preserve">DE ACERO AL CABÓN GALVANIZADO DE Ø MENORES A 2" ( SIN PREFABRICAR) </t>
  </si>
  <si>
    <t>3.10</t>
  </si>
  <si>
    <t>MONTAJE AÉREO DE TUBERÍA EN TRAMOS RECTOS  MAYORES DE 6 METROS DE LONGITUD (SIN PREFABRICAR)</t>
  </si>
  <si>
    <t>3.10.1</t>
  </si>
  <si>
    <t>DE ACERO AL CARBÓN EN TRAMOS RECTOS MAYORES DE 6 METROS DE Ø MENORES A 2 " (SIN PREFABRICAR)</t>
  </si>
  <si>
    <t>3.10.2</t>
  </si>
  <si>
    <t>DE ACERO AL CARBÓN EN TRAMOS RECTOS MAYORES DE 6 METROS DE Ø ENTRE 2 " - 4 " (SIN PREFABRICAR)</t>
  </si>
  <si>
    <t>3.10.3</t>
  </si>
  <si>
    <t>DE ACERO AL CARBÓN EN TRAMOS RECTOS MAYORES DE 6 METROS DE Ø ENTRE 6 " - 10 " (SIN PREFABRICAR)</t>
  </si>
  <si>
    <t>3.10.4</t>
  </si>
  <si>
    <t>DE ACERO AL CARBÓN EN TRAMOS RECTOS MAYORES DE 6 METROS DE Ø ENTRE 12 " - 16 " (SIN PREFABRICAR)</t>
  </si>
  <si>
    <t>3.10.5</t>
  </si>
  <si>
    <t>DE ACERO AL CARBÓN EN TRAMOS RECTOS MAYORES DE 6 METROS DE Ø ENTRE 20 " - 24 " (SIN PREFABRICAR)</t>
  </si>
  <si>
    <t>3.10.6</t>
  </si>
  <si>
    <t>DE ACERO AL CARBÓN EN TRAMOS RECTOS MAYORES DE 6 METROS DE Ø ENTRE 30 " - 36 " (SIN PREFABRICAR)</t>
  </si>
  <si>
    <t>3.10.7</t>
  </si>
  <si>
    <t>DE ACERO AL CARBÓN EN TRAMOS RECTOS MAYORES DE 6 METROS DE Ø MAYORES A 36 " (SIN PREFABRICAR)</t>
  </si>
  <si>
    <t>3.10.8</t>
  </si>
  <si>
    <t>DE ACERO INOXIDABLE EN TRAMOS RECTOS MAYORES DE 6 METROS DE Ø ENTRE 2 " - 4 " (SIN PREFABRICAR)</t>
  </si>
  <si>
    <t>3.10.9</t>
  </si>
  <si>
    <t>DE ACERO INOXIDABLE EN TRAMOS RECTOS MAYORES DE 6 METROS DE Ø ENTRE 6 " - 10 " (SIN PREFABRICAR)</t>
  </si>
  <si>
    <t>3.10.10</t>
  </si>
  <si>
    <t>DE ACERO INOXIDABLE EN TRAMOS RECTOS MAYORES DE 6 METROS DE Ø ENTRE 12 " - 16 " (SIN PREFABRICAR)</t>
  </si>
  <si>
    <t>3.10.11</t>
  </si>
  <si>
    <t>DE ACERO INOXIDABLE EN TRAMOS RECTOS MAYORES DE 6 METROS DE Ø ENTRE 20 " - 24 " (SIN PREFABRICAR)</t>
  </si>
  <si>
    <t>3.10.12</t>
  </si>
  <si>
    <t>DE ACERO INOXIDABLE EN TRAMOS RECTOS MAYORES DE 6 METROS DE Ø ENTRE 30 " - 36 " (SIN PREFABRICAR)</t>
  </si>
  <si>
    <t>3.10.13</t>
  </si>
  <si>
    <t>DE ACERO INOXIDABLE EN TRAMOS RECTOS MAYORES A 36 " (SIN PREFABRICAR)</t>
  </si>
  <si>
    <t>3.10.14</t>
  </si>
  <si>
    <t>DE ACERO AL CARBÓN GALVANIZADO EN TRAMOS RECTOS MAYORES DE 6 METROS DE Ø MENORES A 2 " (SIN PREFABRICAR)</t>
  </si>
  <si>
    <t>3.11</t>
  </si>
  <si>
    <t>MONTAJE ENTERRADO DE TUBERÍA (SIN PREFABRICAR)</t>
  </si>
  <si>
    <t>3.11.1</t>
  </si>
  <si>
    <t>3.11.2</t>
  </si>
  <si>
    <t>3.11.3</t>
  </si>
  <si>
    <t>DE ACERO AL CARBÓN DE Ø ENTRE 6 " - 10 " (SIN PREFABRICAR)</t>
  </si>
  <si>
    <t>3.11.4</t>
  </si>
  <si>
    <t>3.11.5</t>
  </si>
  <si>
    <t>3.11.6</t>
  </si>
  <si>
    <t>3.11.7</t>
  </si>
  <si>
    <t>3.11.8</t>
  </si>
  <si>
    <t>3.11.9</t>
  </si>
  <si>
    <t>3.11.10</t>
  </si>
  <si>
    <t>3.11.11</t>
  </si>
  <si>
    <t>3.11.12</t>
  </si>
  <si>
    <t>3.11.13</t>
  </si>
  <si>
    <t>3.11.14</t>
  </si>
  <si>
    <t>3.11.15</t>
  </si>
  <si>
    <t>HDPE DE Ø MENORES A 2 " (SIN PREFABRICAR)</t>
  </si>
  <si>
    <t>3.11.16</t>
  </si>
  <si>
    <t>HDPE DE Ø ENTRE 2 " - 4 " (SIN PREFABRICAR)</t>
  </si>
  <si>
    <t>3.11.17</t>
  </si>
  <si>
    <t>HDPE DE Ø ENTRE 6 " - 10 " (SIN PREFABRICAR)</t>
  </si>
  <si>
    <t>3.11.18</t>
  </si>
  <si>
    <t>HDPE DE Ø ENTRE 12 " - 16 " (SIN PREFABRICAR)</t>
  </si>
  <si>
    <t>3.11.19</t>
  </si>
  <si>
    <t>HDPE DE Ø ENTRE 20 " - 24 " (SIN PREFABRICAR)</t>
  </si>
  <si>
    <t>3.11.20</t>
  </si>
  <si>
    <t>HDPE DE Ø ENTRE 30 " - 36 " (SIN PREFABRICAR)</t>
  </si>
  <si>
    <t>3.11.21</t>
  </si>
  <si>
    <t>HDPE DE Ø MAYORES A 36 " (SIN PREFABRICAR)</t>
  </si>
  <si>
    <t>3.11.22</t>
  </si>
  <si>
    <t>DE ACERO AL CARBÓN GALVANIZADO DE Ø MENORES A 2 " (SIN PREFABRICAR)</t>
  </si>
  <si>
    <t>3.12</t>
  </si>
  <si>
    <t>MONTAJE DE VÁLVULAS, FILTROS, CHEQUES Y CIEGOS BRIDADOS (Incluye suministro de empaques y espárragos con su respectivo torqueo)</t>
  </si>
  <si>
    <t>3.12.1</t>
  </si>
  <si>
    <t>3.12.1.1</t>
  </si>
  <si>
    <t>DIAMETRO DE 2" HASTA 6"</t>
  </si>
  <si>
    <t>3.12.1.2</t>
  </si>
  <si>
    <t>DIAMETRO DE 8" HASTA 12"</t>
  </si>
  <si>
    <t>3.12.1.3</t>
  </si>
  <si>
    <t>DIAMETRO DE 16" HASTA 20"</t>
  </si>
  <si>
    <t>3.12.1.4</t>
  </si>
  <si>
    <t>DIAMETRO DE 24" HASTA 36"</t>
  </si>
  <si>
    <t>3.12.2</t>
  </si>
  <si>
    <t>MONTAJE CIEGOS BRIDADOS Y/O CONEXIONES BRIDADAS (Incluye suministro de empaques y espárragos con su respectivo torqueo)</t>
  </si>
  <si>
    <t>3.12.2.1</t>
  </si>
  <si>
    <t>3.12.2.2</t>
  </si>
  <si>
    <t>3.12.2.3</t>
  </si>
  <si>
    <t>3.12.2.4</t>
  </si>
  <si>
    <t>3.13</t>
  </si>
  <si>
    <t>PRUEBAS HIDROSTATICAS DE VÁLVULAS MANUALES BRIDADAS (COMPUERTA, GLOBO, BOLA O CHEQUE TIPO SWING) (INCLUYE EL SUMINISTRO DE EMPAQUES Y ESPÁRRAGOS, CABEZAS DE PRUEBA.)</t>
  </si>
  <si>
    <t>3.13.1</t>
  </si>
  <si>
    <t>PRUEBAS HIDROSTATICAS ANSI 150</t>
  </si>
  <si>
    <t>3.13.1.1</t>
  </si>
  <si>
    <t xml:space="preserve">DIAMETRO ENTRE 2" - 4" </t>
  </si>
  <si>
    <t>3.13.1.2</t>
  </si>
  <si>
    <t>DIAMETRO ENTRE  6" - 10"</t>
  </si>
  <si>
    <t>3.13.1.3</t>
  </si>
  <si>
    <t>DIAMETRO ENTRE 12" - 16"</t>
  </si>
  <si>
    <t>3.13.1.4</t>
  </si>
  <si>
    <t xml:space="preserve">DIAMETRO ENTRE 20" - 24" </t>
  </si>
  <si>
    <t>3.13.1.5</t>
  </si>
  <si>
    <t>DIAMETRO ENTRE 30" - 36"</t>
  </si>
  <si>
    <t>3.13.1.6</t>
  </si>
  <si>
    <t xml:space="preserve">DIAMETRO MAYORES A 36" </t>
  </si>
  <si>
    <t>3.13.2</t>
  </si>
  <si>
    <t>PRUEBAS HIDROSTATICAS ANSI 300</t>
  </si>
  <si>
    <t>3.13.2.1</t>
  </si>
  <si>
    <t>3.13.2.2</t>
  </si>
  <si>
    <t>3.13.2.3</t>
  </si>
  <si>
    <t>3.13.2.4</t>
  </si>
  <si>
    <t>3.13.2.5</t>
  </si>
  <si>
    <t>3.13.2.6</t>
  </si>
  <si>
    <t>3.13.3</t>
  </si>
  <si>
    <t>PRUEBAS HIDROSTATICAS ANSI 600</t>
  </si>
  <si>
    <t>3.13.3.1</t>
  </si>
  <si>
    <t>3.13.3.2</t>
  </si>
  <si>
    <t>3.13.3.3</t>
  </si>
  <si>
    <t>3.13.3.4</t>
  </si>
  <si>
    <t>3.13.3.5</t>
  </si>
  <si>
    <t>3.13.3.6</t>
  </si>
  <si>
    <t>3.13.4</t>
  </si>
  <si>
    <t>PRUEBAS HIDROSTATICAS ANSI 900</t>
  </si>
  <si>
    <t>3.13.4.1</t>
  </si>
  <si>
    <t>3.13.4.2</t>
  </si>
  <si>
    <t>3.13.4.3</t>
  </si>
  <si>
    <t>3.13.4.4</t>
  </si>
  <si>
    <t>3.13.4.5</t>
  </si>
  <si>
    <t>3.13.4.6</t>
  </si>
  <si>
    <t>3.13.5</t>
  </si>
  <si>
    <t>PRUEBAS HIDROSTATICAS ANSI 1500</t>
  </si>
  <si>
    <t>3.13.5.1</t>
  </si>
  <si>
    <t>3.13.5.2</t>
  </si>
  <si>
    <t>3.13.5.3</t>
  </si>
  <si>
    <t>3.13.5.4</t>
  </si>
  <si>
    <t>3.13.5.5</t>
  </si>
  <si>
    <t>3.13.5.6</t>
  </si>
  <si>
    <t>3.14</t>
  </si>
  <si>
    <t>PREPARACIÓN DE SUPERFICIE, LIMPIEZA Y APLICACIÓN DE PINTURA PARA TUBERÍAS Y SUPERFICIES METÁLICAS</t>
  </si>
  <si>
    <t>3.14.1</t>
  </si>
  <si>
    <t>LIMPIEZA CON SOLVENTES SEGÚN NORMA SSPC-SP 1</t>
  </si>
  <si>
    <t>3.14.2</t>
  </si>
  <si>
    <t>LIMPIEZA MANUAL SEGÚN NORMA SSPC-SP 2</t>
  </si>
  <si>
    <t>3.14.3</t>
  </si>
  <si>
    <t>LIMPIEZA MECÁNICA SEGÚN NORMA SSPC-SP 3</t>
  </si>
  <si>
    <t>3.14.4</t>
  </si>
  <si>
    <t>LIMPIEZA CON CHORRO DE ABRASIVO GRADO METAL BLANCO SEGÚN NORMA SSPC-SP 5</t>
  </si>
  <si>
    <t>3.14.5</t>
  </si>
  <si>
    <t>LIMPIEZA CON CHORRO DE ABRASIVO GRADO COMERCIAL SEGÚN NORMA SSPC-SP 6</t>
  </si>
  <si>
    <t>3.14.6</t>
  </si>
  <si>
    <t>LIMPIEZA CON CHORRO DE ABRASIVO GRADO METAL CASI BLANCO SEGÚN NORMA SSPC-SP 10</t>
  </si>
  <si>
    <t>3.14.7</t>
  </si>
  <si>
    <t>SUMINISTRO Y APLICACIÓN DE PINTURA PRIMER, BASE ANTICORROSIVO O IMPRIMANTE E=3–5 MILS</t>
  </si>
  <si>
    <t>3.14.8</t>
  </si>
  <si>
    <t>SUMINISTRO Y APLICACIÓN DE PINTURA PRIMER, BASE ANTICORROSIVA O IMPRIMANTE E= 6–10 MILS</t>
  </si>
  <si>
    <t>3.14.9</t>
  </si>
  <si>
    <t>SUMINISTRO Y APLICACIÓN DE PINTURA EPÓXICA 100% SÓLIDO DE BARRERA E=6–7 MILS</t>
  </si>
  <si>
    <t>3.14.10</t>
  </si>
  <si>
    <t>SUMINISTRO Y APLICACIÓN DE PINTURA EPÓXICA 100% SÓLIDO DE BARRERA E=10–12 MILS</t>
  </si>
  <si>
    <t>3.14.11</t>
  </si>
  <si>
    <t>SUMINISTRO Y APLICACIÓN DE PINTURA EPÓXICA POLIAMINA DE BARRERA E= 6–8 MILS</t>
  </si>
  <si>
    <t>3.14.12</t>
  </si>
  <si>
    <t>SUMINISTRO Y APLICACIÓN DE PINTURA POLIURETANO ALIFÁTICO DE ACABADO E=3–5 MILS</t>
  </si>
  <si>
    <t>3.14.13</t>
  </si>
  <si>
    <t>SUMINISTRO Y APLICACIÓN DE PINTURA POLIURETANO ALIFÁTICO DE ACABADO E=5–7 MILS</t>
  </si>
  <si>
    <t>3.14.14</t>
  </si>
  <si>
    <t xml:space="preserve">SUMINISTRO E INSTALACIÓN DE CINTA ADHESIVA DE POLIETILENO </t>
  </si>
  <si>
    <t>3.14.15</t>
  </si>
  <si>
    <t>REPARACIÓN DE REVESTIMIENTO</t>
  </si>
  <si>
    <t>3.15</t>
  </si>
  <si>
    <t>AISLAMIENTO TÉRMICO DE TUBERÍAS Y ACCESORIOS</t>
  </si>
  <si>
    <t>3.15.1</t>
  </si>
  <si>
    <t xml:space="preserve">AISLAMIENTO TÉRMICO PERLITA EXPANDIDA CON REVESTIMIENTO METALICO ( incluye todos los suministros) </t>
  </si>
  <si>
    <t>3.15.1.1</t>
  </si>
  <si>
    <t>DE 1/2 " DE ESPESOR</t>
  </si>
  <si>
    <t>3.15.1.2</t>
  </si>
  <si>
    <t>DE 1 " DE ESPESOR</t>
  </si>
  <si>
    <t>3.15.1.3</t>
  </si>
  <si>
    <t>DE  1-1/2 " DE ESPESOR</t>
  </si>
  <si>
    <t>3.15.1.4</t>
  </si>
  <si>
    <t>DE  2 " DE ESPESOR</t>
  </si>
  <si>
    <t>3.15.1.5</t>
  </si>
  <si>
    <t>MAYOR A 2 " DE ESPESOR</t>
  </si>
  <si>
    <t>3.15.2</t>
  </si>
  <si>
    <t>AISLAMIENTO TÉRMICO FIBRA DE VIDRIO CON REVESTIMIENTO METALICO ( Incluye todos los suministros)</t>
  </si>
  <si>
    <t>3.15.2.1</t>
  </si>
  <si>
    <t>3.15.2.2</t>
  </si>
  <si>
    <t>3.15.2.3</t>
  </si>
  <si>
    <t>DE 1-1/2 " DE ESPESOR</t>
  </si>
  <si>
    <t>3.15.2.4</t>
  </si>
  <si>
    <t>DE 2 " DE ESPESOR</t>
  </si>
  <si>
    <t>3.15.2.5</t>
  </si>
  <si>
    <t>3.16</t>
  </si>
  <si>
    <t>PRUEBAS NO DESTRUCTIVAS DE SOLDADURA PARA JUNTAS DE TUBERÍA</t>
  </si>
  <si>
    <t>3.16.1</t>
  </si>
  <si>
    <t>PRUEBAS RADIOGRAFICAS PARA JUNTA DE TUBERÍA</t>
  </si>
  <si>
    <t>3.16.2</t>
  </si>
  <si>
    <t xml:space="preserve">PRUEBA DE TINTAS PENETRANTES PARA JUNTA DE TUBERÍA </t>
  </si>
  <si>
    <t>3.16.3</t>
  </si>
  <si>
    <t>PRUEBA DE ULTRASONIDO PARA JUNTA DE TUBERÍA</t>
  </si>
  <si>
    <t>3.16.4</t>
  </si>
  <si>
    <t>PARTICULAS MAGNETICAS</t>
  </si>
  <si>
    <t>3.17</t>
  </si>
  <si>
    <t>PRUEBA HIDROSTÁTICA PARA TUBERÍA (INCLUYE AGUA, LIMPIEZA, TRANSPORTE DE AGUA, EQUIPOS, ACCESORIOS DE TUBERÍA Y HERRAMIENTAS PARA PRUEBA)</t>
  </si>
  <si>
    <t>3.17.1</t>
  </si>
  <si>
    <t xml:space="preserve">PRUEBA HIDROSTÁTICA PARA DE TUBERÍA </t>
  </si>
  <si>
    <t>3.17.2</t>
  </si>
  <si>
    <t>PRUEBA NEUMATICA</t>
  </si>
  <si>
    <t>3.17.2.1</t>
  </si>
  <si>
    <t xml:space="preserve">PRUEBA NEUMATICA PARA DE TUBERÍA </t>
  </si>
  <si>
    <t>3.18</t>
  </si>
  <si>
    <t>DRENAJE DE TUBERÍA DE PROCESO</t>
  </si>
  <si>
    <t>3.18.1</t>
  </si>
  <si>
    <t>DRENAJE DE TUBERÍA DE PROCESO DE Ø ENTRE  2 " - 4 " (INCLUYE TRANSPORTE Y DISPOSICIÓN FINAL )</t>
  </si>
  <si>
    <t>3.18.2</t>
  </si>
  <si>
    <t xml:space="preserve">DRENAJE DE TUBERÍA DE PROCESO DE Ø ENTRE  6 " - 8 " (INCLUYE TRANSPORTE Y DISPOSICIÓN FINAL </t>
  </si>
  <si>
    <t>3.18.3</t>
  </si>
  <si>
    <t>DRENAJE DE TUBERÍA DE PROCESO DE Ø ENTRE  10 " - 12 " (INCLUYE TRANSPORTE Y DISPOSICIÓN FINAL )</t>
  </si>
  <si>
    <t>3.18.4</t>
  </si>
  <si>
    <t xml:space="preserve">DRENAJE DE TUBERÍA DE PROCESO DE Ø ENTRE  14 " - 16 " (INCLUYE TRANSPORTE Y DISPOSICIÓN FINAL </t>
  </si>
  <si>
    <t>3.18.5</t>
  </si>
  <si>
    <t>DRENAJE DE TUBERÍA DE PROCESO DE Ø ENTRE  20 " - 24 " (INCLUYE TRANSPORTE Y DISPOSICIÓN FINAL)</t>
  </si>
  <si>
    <t>3.18.6</t>
  </si>
  <si>
    <t>DRENAJE DE TUBERÍA DE PROCESO DE Ø ENTRE  30 " - 36 " (INCLUYE TRANSPORTE Y DISPOSICIÓN FINAL)</t>
  </si>
  <si>
    <t>3.18.7</t>
  </si>
  <si>
    <t>DRENAJE DE TUBERÍA DE PROCESO DE Ø MAYORES A 36 " (INCLUYE TRANSPORTE Y DISPOSICIÓN FINAL)</t>
  </si>
  <si>
    <t>3.19</t>
  </si>
  <si>
    <t>EJECUCIÓN DE TIE-INS EN FRÍO (EXCLUYE EL DRENAJE DE LA LÍNEA) (INCLUYE CORTE, BISELADO, ALINEACIÓN, SOLDADURA, END Y REVESTIMIENTO DE JUNTA) (EXCLUYE EL DRENAJE DE LA LÍNEA)</t>
  </si>
  <si>
    <t>3.19.1</t>
  </si>
  <si>
    <t>EJECUCIÓN DE TIE-INS EN FRÍO CONEXIÓN BRIDADA  ANSI 150</t>
  </si>
  <si>
    <t>3.19.1.1</t>
  </si>
  <si>
    <t>DE Ø MENORES A 2 "</t>
  </si>
  <si>
    <t>3.19.1.2</t>
  </si>
  <si>
    <t>DE Ø ENTRE 2 " - 4 "</t>
  </si>
  <si>
    <t>3.19.1.3</t>
  </si>
  <si>
    <t>DE Ø ENTRE 6 " - 8 "</t>
  </si>
  <si>
    <t>3.19.1.4</t>
  </si>
  <si>
    <t>DE Ø ENTRE 10 " - 12 "</t>
  </si>
  <si>
    <t>3.19.1.5</t>
  </si>
  <si>
    <t>DE Ø ENTRE 14 " - 16 "</t>
  </si>
  <si>
    <t>3.19.1.6</t>
  </si>
  <si>
    <t>DE Ø ENTRE 20 " - 24 "</t>
  </si>
  <si>
    <t>3.19.1.7</t>
  </si>
  <si>
    <t>DE Ø ENTRE 30 " - 36 "</t>
  </si>
  <si>
    <t>3.19.1.8</t>
  </si>
  <si>
    <t>DE Ø MAYORES A 36 "</t>
  </si>
  <si>
    <t>3.19.2</t>
  </si>
  <si>
    <t xml:space="preserve">EJECUCIÓN DE TIE-INS EN FRÍO CONEXIÓN SOLDADA (EXCLUYE EL DRENAJE DE LA LÍNEA) ANSI 150  </t>
  </si>
  <si>
    <t>3.19.2.1</t>
  </si>
  <si>
    <t xml:space="preserve">DE Ø MENORES A 2 " </t>
  </si>
  <si>
    <t>3.19.2.2</t>
  </si>
  <si>
    <t xml:space="preserve">DE Ø ENTRE 2 " - 4 " </t>
  </si>
  <si>
    <t>3.19.2.3</t>
  </si>
  <si>
    <t xml:space="preserve">DE Ø ENTRE 6 " - 8 " </t>
  </si>
  <si>
    <t>3.19.2.4</t>
  </si>
  <si>
    <t xml:space="preserve">DE Ø ENTRE 10 " - 12 " </t>
  </si>
  <si>
    <t>3.19.2.5</t>
  </si>
  <si>
    <t xml:space="preserve">DE Ø ENTRE 14 " - 16 " </t>
  </si>
  <si>
    <t>3.19.2.6</t>
  </si>
  <si>
    <t xml:space="preserve">DE Ø ENTRE 20 " - 24 " </t>
  </si>
  <si>
    <t>3.19.2.7</t>
  </si>
  <si>
    <t>3.19.2.8</t>
  </si>
  <si>
    <t xml:space="preserve">DE Ø MAYORES A 36 " </t>
  </si>
  <si>
    <t>3.19.3</t>
  </si>
  <si>
    <t>EJECUCIÓN DE TIE-INS EN FRÍO CONEXIÓN BRIDADA  ANSI 300</t>
  </si>
  <si>
    <t>3.19.3.1</t>
  </si>
  <si>
    <t>3.19.3.2</t>
  </si>
  <si>
    <t>3.19.3.3</t>
  </si>
  <si>
    <t>3.19.3.4</t>
  </si>
  <si>
    <t>3.19.3.5</t>
  </si>
  <si>
    <t>3.19.3.6</t>
  </si>
  <si>
    <t>3.19.3.7</t>
  </si>
  <si>
    <t>3.19.3.8</t>
  </si>
  <si>
    <t>3.19.4</t>
  </si>
  <si>
    <t>EJECUCIÓN DE TIE-INS EN FRÍO CONEXIÓN SOLDADA  ANSI 300</t>
  </si>
  <si>
    <t>3.19.4.1</t>
  </si>
  <si>
    <t>3.19.4.2</t>
  </si>
  <si>
    <t>3.19.4.3</t>
  </si>
  <si>
    <t>3.19.4.4</t>
  </si>
  <si>
    <t>3.19.4.5</t>
  </si>
  <si>
    <t>3.19.4.6</t>
  </si>
  <si>
    <t>3.19.4.7</t>
  </si>
  <si>
    <t>3.19.4.8</t>
  </si>
  <si>
    <t>3.19.5</t>
  </si>
  <si>
    <t>EJECUCIÓN DE TIE-INS EN FRÍO CONEXIÓN BRIDADA  ANSI 600</t>
  </si>
  <si>
    <t>3.19.5.1</t>
  </si>
  <si>
    <t>3.19.5.2</t>
  </si>
  <si>
    <t>3.19.5.3</t>
  </si>
  <si>
    <t>3.19.5.4</t>
  </si>
  <si>
    <t>3.19.5.5</t>
  </si>
  <si>
    <t>3.19.5.6</t>
  </si>
  <si>
    <t>3.19.5.7</t>
  </si>
  <si>
    <t>3.19.5.8</t>
  </si>
  <si>
    <t>3.19.6</t>
  </si>
  <si>
    <t>EJECUCIÓN DE TIE-INS EN FRÍO CONEXIÓN SOLDADA  ANSI 600</t>
  </si>
  <si>
    <t>3.19.6.1</t>
  </si>
  <si>
    <t>3.19.6.2</t>
  </si>
  <si>
    <t>3.19.6.3</t>
  </si>
  <si>
    <t>3.19.6.4</t>
  </si>
  <si>
    <t>3.19.6.5</t>
  </si>
  <si>
    <t>3.19.6.6</t>
  </si>
  <si>
    <t>3.19.6.7</t>
  </si>
  <si>
    <t>3.19.6.8</t>
  </si>
  <si>
    <t>3.19.7</t>
  </si>
  <si>
    <t>EJECUCIÓN DE TIE-INS EN FRÍO CONEXIÓN BRIDADA  ANSI 900</t>
  </si>
  <si>
    <t>3.19.7.1</t>
  </si>
  <si>
    <t>3.19.7.2</t>
  </si>
  <si>
    <t>3.19.7.3</t>
  </si>
  <si>
    <t>3.19.7.4</t>
  </si>
  <si>
    <t>3.19.7.5</t>
  </si>
  <si>
    <t>3.19.7.6</t>
  </si>
  <si>
    <t>3.19.7.7</t>
  </si>
  <si>
    <t>3.19.7.8</t>
  </si>
  <si>
    <t>3.19.8</t>
  </si>
  <si>
    <t>EJECUCIÓN DE TIE-INS EN FRÍO CONEXIÓN SOLDADA  ANSI 900</t>
  </si>
  <si>
    <t>3.19.8.1</t>
  </si>
  <si>
    <t>3.19.8.2</t>
  </si>
  <si>
    <t>3.19.8.3</t>
  </si>
  <si>
    <t>3.19.8.4</t>
  </si>
  <si>
    <t>3.19.8.5</t>
  </si>
  <si>
    <t>3.19.8.6</t>
  </si>
  <si>
    <t>3.19.8.7</t>
  </si>
  <si>
    <t>3.19.8.8</t>
  </si>
  <si>
    <t>3.19.9</t>
  </si>
  <si>
    <t>EJECUCIÓN DE TIE-INS EN FRÍO CONEXIÓN BRIDADA  ANSI 1500</t>
  </si>
  <si>
    <t>3.19.9.1</t>
  </si>
  <si>
    <t>3.19.9.2</t>
  </si>
  <si>
    <t>3.19.9.3</t>
  </si>
  <si>
    <t>3.19.9.4</t>
  </si>
  <si>
    <t>3.19.9.5</t>
  </si>
  <si>
    <t>3.19.9.6</t>
  </si>
  <si>
    <t>3.19.9.7</t>
  </si>
  <si>
    <t>3.19.9.8</t>
  </si>
  <si>
    <t>3.19.10</t>
  </si>
  <si>
    <t>EJECUCIÓN DE TIE-INS EN FRÍO CONEXIÓN SOLDADA  ANSI 1500</t>
  </si>
  <si>
    <t>3.19.10.1</t>
  </si>
  <si>
    <t>3.19.10.2</t>
  </si>
  <si>
    <t>3.19.10.3</t>
  </si>
  <si>
    <t>3.19.10.4</t>
  </si>
  <si>
    <t>3.19.10.5</t>
  </si>
  <si>
    <t>3.19.10.6</t>
  </si>
  <si>
    <t>3.19.10.7</t>
  </si>
  <si>
    <t>3.19.10.8</t>
  </si>
  <si>
    <t>3.20</t>
  </si>
  <si>
    <t>EJECUCIÓN DE TIE-INS EN CALIENTE  HOT TAP (INCLUYE SUMINISTRO DE EQUIPOS, END, SUMINISTRO DE ACCESORIOS MENORES, CORTE, ALINEACIÓN Y SOLDADURA)</t>
  </si>
  <si>
    <t>3.20.1</t>
  </si>
  <si>
    <t>ANSI 150</t>
  </si>
  <si>
    <t>3.20.1.1</t>
  </si>
  <si>
    <t>3.20.1.2</t>
  </si>
  <si>
    <t>DE Ø ENTRE 2 " - 4"</t>
  </si>
  <si>
    <t>3.20.1.3</t>
  </si>
  <si>
    <t>3.20.1.4</t>
  </si>
  <si>
    <t>3.20.1.5</t>
  </si>
  <si>
    <t>3.20.1.6</t>
  </si>
  <si>
    <t>3.20.1.7</t>
  </si>
  <si>
    <t xml:space="preserve">Ø ENTRE 30 " - 36 " </t>
  </si>
  <si>
    <t>3.20.1.8</t>
  </si>
  <si>
    <t xml:space="preserve">DE Ø MAYORES A  36 " </t>
  </si>
  <si>
    <t>3.20.2</t>
  </si>
  <si>
    <t>ANSI 300</t>
  </si>
  <si>
    <t>3.20.2.1</t>
  </si>
  <si>
    <t>3.20.2.2</t>
  </si>
  <si>
    <t>3.20.2.3</t>
  </si>
  <si>
    <t>3.20.2.4</t>
  </si>
  <si>
    <t>3.20.2.5</t>
  </si>
  <si>
    <t>3.20.2.6</t>
  </si>
  <si>
    <t>3.20.2.7</t>
  </si>
  <si>
    <t>3.20.2.8</t>
  </si>
  <si>
    <t>3.20.3</t>
  </si>
  <si>
    <t>ANSI 600</t>
  </si>
  <si>
    <t>3.20.3.1</t>
  </si>
  <si>
    <t>3.20.3.2</t>
  </si>
  <si>
    <t>3.20.3.3</t>
  </si>
  <si>
    <t>3.20.3.4</t>
  </si>
  <si>
    <t>3.20.3.5</t>
  </si>
  <si>
    <t>3.20.3.6</t>
  </si>
  <si>
    <t>3.20.3.7</t>
  </si>
  <si>
    <t>3.20.3.8</t>
  </si>
  <si>
    <t>3.20.4</t>
  </si>
  <si>
    <t>ANSI 900</t>
  </si>
  <si>
    <t>3.20.4.1</t>
  </si>
  <si>
    <t>3.20.4.2</t>
  </si>
  <si>
    <t>3.20.4.3</t>
  </si>
  <si>
    <t>3.20.4.4</t>
  </si>
  <si>
    <t>3.20.4.5</t>
  </si>
  <si>
    <t>3.20.4.6</t>
  </si>
  <si>
    <t>3.20.4.7</t>
  </si>
  <si>
    <t>3.20.4.8</t>
  </si>
  <si>
    <t>3.20.5</t>
  </si>
  <si>
    <t>ANSI 1500</t>
  </si>
  <si>
    <t>3.20.5.1</t>
  </si>
  <si>
    <t>3.20.5.2</t>
  </si>
  <si>
    <t>3.20.5.3</t>
  </si>
  <si>
    <t>3.20.5.4</t>
  </si>
  <si>
    <t>3.20.5.5</t>
  </si>
  <si>
    <t>3.20.5.6</t>
  </si>
  <si>
    <t>3.20.5.7</t>
  </si>
  <si>
    <t>3.20.5.8</t>
  </si>
  <si>
    <t>3.21</t>
  </si>
  <si>
    <t>MONTAJE DE ACCESORIOS ESPECIALES EN LÍNEA DE PROCESOS</t>
  </si>
  <si>
    <t>3.21.1</t>
  </si>
  <si>
    <t xml:space="preserve">INSTALACIÓN DE KIT DE AISLAMIENTO PARA TUBERIAS </t>
  </si>
  <si>
    <t>3.21.1.1</t>
  </si>
  <si>
    <t>3.21.1.2</t>
  </si>
  <si>
    <t>DE Ø ENTRE  2 " - 4 "</t>
  </si>
  <si>
    <t>3.21.1.3</t>
  </si>
  <si>
    <t>DE Ø ENTRE  6 " - 10 "</t>
  </si>
  <si>
    <t>3.21.1.4</t>
  </si>
  <si>
    <t>DE Ø ENTRE 12 " - 16 "</t>
  </si>
  <si>
    <t>3.21.1.5</t>
  </si>
  <si>
    <t>3.21.1.6</t>
  </si>
  <si>
    <t>3.21.1.7</t>
  </si>
  <si>
    <t>3.21.2</t>
  </si>
  <si>
    <t>MONTAJE FIGURA EN 8 ANSI 150</t>
  </si>
  <si>
    <t>3.21.2.1</t>
  </si>
  <si>
    <t>3.21.2.2</t>
  </si>
  <si>
    <t>3.21.2.3</t>
  </si>
  <si>
    <t>DE Ø ENTRE 6 " - 10 "</t>
  </si>
  <si>
    <t>3.21.2.4</t>
  </si>
  <si>
    <t>3.21.2.5</t>
  </si>
  <si>
    <t>3.21.2.6</t>
  </si>
  <si>
    <t>3.21.2.7</t>
  </si>
  <si>
    <t>3.21.3</t>
  </si>
  <si>
    <t>MONTAJE FIGURA EN 8 ANSI 300</t>
  </si>
  <si>
    <t>3.21.3.1</t>
  </si>
  <si>
    <t>3.21.3.2</t>
  </si>
  <si>
    <t>3.21.3.3</t>
  </si>
  <si>
    <t>3.21.3.4</t>
  </si>
  <si>
    <t>3.21.3.5</t>
  </si>
  <si>
    <t>3.21.3.6</t>
  </si>
  <si>
    <t>3.21.3.7</t>
  </si>
  <si>
    <t>3.21.4</t>
  </si>
  <si>
    <t>MONTAJE FIGURA EN 8 ANSI 600</t>
  </si>
  <si>
    <t>3.21.4.1</t>
  </si>
  <si>
    <t>3.21.4.2</t>
  </si>
  <si>
    <t>3.21.4.3</t>
  </si>
  <si>
    <t>3.21.4.4</t>
  </si>
  <si>
    <t>3.21.4.5</t>
  </si>
  <si>
    <t>3.21.4.6</t>
  </si>
  <si>
    <t>3.21.4.7</t>
  </si>
  <si>
    <t>3.21.5</t>
  </si>
  <si>
    <t>MONTAJE FIGURA EN 8 ANSI 900</t>
  </si>
  <si>
    <t>3.21.5.1</t>
  </si>
  <si>
    <t>3.21.5.2</t>
  </si>
  <si>
    <t>3.21.5.3</t>
  </si>
  <si>
    <t>3.21.5.4</t>
  </si>
  <si>
    <t>3.21.5.5</t>
  </si>
  <si>
    <t>3.21.5.6</t>
  </si>
  <si>
    <t>3.21.5.7</t>
  </si>
  <si>
    <t>3.21.6</t>
  </si>
  <si>
    <t xml:space="preserve">MONTAJE OTROS ACCESORIOS ESPECIALES </t>
  </si>
  <si>
    <t>3.21.6.1</t>
  </si>
  <si>
    <t>3.21.6.2</t>
  </si>
  <si>
    <t>3.21.6.3</t>
  </si>
  <si>
    <t xml:space="preserve"> DE Ø ENTRE  6 " - 10 "</t>
  </si>
  <si>
    <t>3.21.6.4</t>
  </si>
  <si>
    <t>3.21.6.5</t>
  </si>
  <si>
    <t>3.21.6.6</t>
  </si>
  <si>
    <t>3.21.6.7</t>
  </si>
  <si>
    <t xml:space="preserve"> DE Ø MAYORES A 36 "</t>
  </si>
  <si>
    <t>3.22</t>
  </si>
  <si>
    <t xml:space="preserve">MONTAJE DE FILTROS </t>
  </si>
  <si>
    <t>3.22.1</t>
  </si>
  <si>
    <t>TIPO GORRO DE BRUJA O TIPO PANTALLA</t>
  </si>
  <si>
    <t>3.22.1.1</t>
  </si>
  <si>
    <t>3.22.1.2</t>
  </si>
  <si>
    <t>3.22.1.3</t>
  </si>
  <si>
    <t>DE Ø ENTRE  6 " - 8 "</t>
  </si>
  <si>
    <t>3.22.1.4</t>
  </si>
  <si>
    <t>3.22.1.5</t>
  </si>
  <si>
    <t>3.22.1.6</t>
  </si>
  <si>
    <t>3.22.1.7</t>
  </si>
  <si>
    <t>3.22.1.8</t>
  </si>
  <si>
    <t>3.22.2</t>
  </si>
  <si>
    <t>TIPO Y ANSI 150</t>
  </si>
  <si>
    <t>3.22.3</t>
  </si>
  <si>
    <t>TIPO Y ANSI 300</t>
  </si>
  <si>
    <t>3.22.3.1</t>
  </si>
  <si>
    <t>3.22.3.2</t>
  </si>
  <si>
    <t>3.22.3.3</t>
  </si>
  <si>
    <t>3.22.3.4</t>
  </si>
  <si>
    <t>3.22.3.5</t>
  </si>
  <si>
    <t xml:space="preserve">DE Ø ENTRE 20 " - 24 </t>
  </si>
  <si>
    <t>3.22.4</t>
  </si>
  <si>
    <t>TIPO Y ANSI 600</t>
  </si>
  <si>
    <t>3.22.4.1</t>
  </si>
  <si>
    <t>DE Ø MENORES A 2"</t>
  </si>
  <si>
    <t>3.22.4.2</t>
  </si>
  <si>
    <t>3.22.4.3</t>
  </si>
  <si>
    <t>3.22.4.4</t>
  </si>
  <si>
    <t>3.22.4.5</t>
  </si>
  <si>
    <t>3.22.5</t>
  </si>
  <si>
    <t>TIPO T ANSI 150</t>
  </si>
  <si>
    <t>3.22.5.1</t>
  </si>
  <si>
    <t>3.22.5.2</t>
  </si>
  <si>
    <t>3.22.5.3</t>
  </si>
  <si>
    <t>3.22.5.4</t>
  </si>
  <si>
    <t>3.22.5.5</t>
  </si>
  <si>
    <t>3.22.6</t>
  </si>
  <si>
    <t>TIPO T ANSI 300</t>
  </si>
  <si>
    <t>3.22.6.1</t>
  </si>
  <si>
    <t>3.22.6.2</t>
  </si>
  <si>
    <t>3.22.6.3</t>
  </si>
  <si>
    <t>3.22.6.4</t>
  </si>
  <si>
    <t>3.22.6.5</t>
  </si>
  <si>
    <t>3.22.7</t>
  </si>
  <si>
    <t>TIPO T ANSI 600</t>
  </si>
  <si>
    <t>3.22.7.1</t>
  </si>
  <si>
    <t>3.22.7.2</t>
  </si>
  <si>
    <t>3.22.7.3</t>
  </si>
  <si>
    <t>3.22.7.4</t>
  </si>
  <si>
    <t>3.22.7.5</t>
  </si>
  <si>
    <t>3.22.8</t>
  </si>
  <si>
    <t>TIPO T ANSI 900</t>
  </si>
  <si>
    <t>3.22.8.1</t>
  </si>
  <si>
    <t>3.22.8.2</t>
  </si>
  <si>
    <t>3.22.8.3</t>
  </si>
  <si>
    <t>3.22.8.4</t>
  </si>
  <si>
    <t>3.22.8.5</t>
  </si>
  <si>
    <t>3.22.9</t>
  </si>
  <si>
    <t>TIPO CANASTA ANSI 150</t>
  </si>
  <si>
    <t>3.22.9.1</t>
  </si>
  <si>
    <t>3.22.9.2</t>
  </si>
  <si>
    <t>3.22.9.3</t>
  </si>
  <si>
    <t>3.22.9.4</t>
  </si>
  <si>
    <t>3.22.9.5</t>
  </si>
  <si>
    <t>3.22.9.6</t>
  </si>
  <si>
    <t xml:space="preserve">DE Ø ENTRE 30 " - 36 " </t>
  </si>
  <si>
    <t>3.22.9.7</t>
  </si>
  <si>
    <t>3.22.10</t>
  </si>
  <si>
    <t>TIPO CANASTA ANSI 300</t>
  </si>
  <si>
    <t>3.22.10.1</t>
  </si>
  <si>
    <t>3.22.10.2</t>
  </si>
  <si>
    <t>3.22.10.3</t>
  </si>
  <si>
    <t>3.22.10.4</t>
  </si>
  <si>
    <t>3.22.10.5</t>
  </si>
  <si>
    <t>3.22.10.6</t>
  </si>
  <si>
    <t>3.22.10.7</t>
  </si>
  <si>
    <t>3.22.11</t>
  </si>
  <si>
    <t>TIPO CANASTA ANSI 600</t>
  </si>
  <si>
    <t>3.22.11.1</t>
  </si>
  <si>
    <t>3.22.11.2</t>
  </si>
  <si>
    <t>3.22.11.3</t>
  </si>
  <si>
    <t>3.22.11.4</t>
  </si>
  <si>
    <t>3.22.11.5</t>
  </si>
  <si>
    <t>3.22.11.6</t>
  </si>
  <si>
    <t>3.22.11.7</t>
  </si>
  <si>
    <t>3.22.12</t>
  </si>
  <si>
    <t>TIPO CANASTA ANSI 900</t>
  </si>
  <si>
    <t>3.22.12.1</t>
  </si>
  <si>
    <t>3.22.12.2</t>
  </si>
  <si>
    <t>3.22.12.3</t>
  </si>
  <si>
    <t>3.22.12.4</t>
  </si>
  <si>
    <t>3.22.12.5</t>
  </si>
  <si>
    <t>3.22.12.6</t>
  </si>
  <si>
    <t>3.22.12.7</t>
  </si>
  <si>
    <t>3.23</t>
  </si>
  <si>
    <t>TRATAMIENTO TÉRMICO DE SOLDADURA (ALIVIO TÉRMICO)</t>
  </si>
  <si>
    <t>3.23.1</t>
  </si>
  <si>
    <t>PARA TUBERÍA DE Ø DE 8 "</t>
  </si>
  <si>
    <t>3.23.2</t>
  </si>
  <si>
    <t>PARA TUBERÍA DE Ø ENTRE 10 " - 12 "</t>
  </si>
  <si>
    <t>3.23.3</t>
  </si>
  <si>
    <t>PARA TUBERÍA DE Ø ENTRE 14 " - 16 "</t>
  </si>
  <si>
    <t>3.23.4</t>
  </si>
  <si>
    <t>PARA TUBERÍA DE Ø ENTRE 20 " - 24 "</t>
  </si>
  <si>
    <t>3.23.5</t>
  </si>
  <si>
    <t>PARA TUBERÍA DE Ø ENTRE 30 " - 36 "</t>
  </si>
  <si>
    <t>3.23.6</t>
  </si>
  <si>
    <t>PARA TUBERÍA DE Ø MAYORES A 36 "</t>
  </si>
  <si>
    <t>3.24</t>
  </si>
  <si>
    <t xml:space="preserve">PREFABRICACION,  INSTALACION, ALINEACIÓN Y SOLDADURA DE CAMISAS </t>
  </si>
  <si>
    <t>3.24.1</t>
  </si>
  <si>
    <t xml:space="preserve">CAMISAS TIPO B PARA TUBERIAS DE ACERO AL CARBONO </t>
  </si>
  <si>
    <t>3.24.1.1</t>
  </si>
  <si>
    <t>PARA Ø MENOR O IGUAL A 12"</t>
  </si>
  <si>
    <t>3.24.1.2</t>
  </si>
  <si>
    <t>PARA Ø DESDE 14" HASTA 20"</t>
  </si>
  <si>
    <t>3.24.1.3</t>
  </si>
  <si>
    <t>PARA Ø DESDE 24" HASTA 30"</t>
  </si>
  <si>
    <t>3.24.1.4</t>
  </si>
  <si>
    <t>PARA Ø DESDE 32" HASTA 42"</t>
  </si>
  <si>
    <t>3.24.2</t>
  </si>
  <si>
    <t>CAMISAS TIPO B PUENTEADA SOBRE ANILLOS PARA TUBERIA DE ACERO AL CARBONO</t>
  </si>
  <si>
    <t>3.24.2.1</t>
  </si>
  <si>
    <t>3.24.2.2</t>
  </si>
  <si>
    <t>3.24.2.3</t>
  </si>
  <si>
    <t>3.24.2.4</t>
  </si>
  <si>
    <t>3.24.3</t>
  </si>
  <si>
    <t>CAMISAS TIPO B PRETENSADAS PARA TUBERIA DE ACERO AL CARBONO</t>
  </si>
  <si>
    <t>3.24.3.1</t>
  </si>
  <si>
    <t>3.24.3.2</t>
  </si>
  <si>
    <t>3.24.3.3</t>
  </si>
  <si>
    <t>3.24.3.4</t>
  </si>
  <si>
    <t>3.25</t>
  </si>
  <si>
    <t xml:space="preserve">DOBLADO DE TUBERIA DE ACERO AL CARBON </t>
  </si>
  <si>
    <t>3.25.1</t>
  </si>
  <si>
    <t>DOBLADO DE TUBERÍA PARA ØS MENOR O IGUAL A 10"</t>
  </si>
  <si>
    <t>3.25.2</t>
  </si>
  <si>
    <t>DOBLADO DE TUBERÍA PARA ØS ENTRE 12" HASTA 20"</t>
  </si>
  <si>
    <t>3.25.3</t>
  </si>
  <si>
    <t>DOBLADO DE TUBERÍA PARA ØS ENTRE 24" HASTA 30"</t>
  </si>
  <si>
    <t>3.25.4</t>
  </si>
  <si>
    <t>DOBLADO DE TUBERÍA PARA ØS ENTRE 32" HASTA 42"</t>
  </si>
  <si>
    <t>4.</t>
  </si>
  <si>
    <t>4.1</t>
  </si>
  <si>
    <t>DESMANTELAMIENTO DE EQUIPOS MECÁNICOS ROTATIVOS</t>
  </si>
  <si>
    <t>4.1.1</t>
  </si>
  <si>
    <t>EQUIPOS HASTA 5 TON</t>
  </si>
  <si>
    <t>4.1.2</t>
  </si>
  <si>
    <t>EQUIPOS MAYORES A 5 TON HASTA 10 TON</t>
  </si>
  <si>
    <t>4.1.3</t>
  </si>
  <si>
    <t>EQUIPOS MAYORES DE 10 TON HASTA 20 TON</t>
  </si>
  <si>
    <t>4.1.4</t>
  </si>
  <si>
    <t>EQUIPOS MAYORES DE 20 TON HASTA 30 TON</t>
  </si>
  <si>
    <t>4.2</t>
  </si>
  <si>
    <t>DESMANTELAMIENTO DE EQUIPOS MECÁNICOS ESTÁTICOS</t>
  </si>
  <si>
    <t>4.2.1</t>
  </si>
  <si>
    <t>4.2.2</t>
  </si>
  <si>
    <t>4.2.3</t>
  </si>
  <si>
    <t>4.2.4</t>
  </si>
  <si>
    <t>4.3</t>
  </si>
  <si>
    <t>DESMANTELAMIENTO DE TANQUES ATMOSFÉRICOS Y RECIPIENTES PREFABRICADOS</t>
  </si>
  <si>
    <t>4.3.1</t>
  </si>
  <si>
    <t>DESMANTELAMIENTO DE TANQUE ATMOSFÉRICO</t>
  </si>
  <si>
    <t>4.4</t>
  </si>
  <si>
    <t>SUMINISTRO E INSTALACIÓN AISLAMIENTO TÉRMICO DE EQUIPOS</t>
  </si>
  <si>
    <t>4.4.1</t>
  </si>
  <si>
    <t>CON PERLITA EXPANDIDA</t>
  </si>
  <si>
    <t>4.4.1.1</t>
  </si>
  <si>
    <t>4.4.1.2</t>
  </si>
  <si>
    <t>4.4.1.3</t>
  </si>
  <si>
    <t>DE 1 -1/2 " DE ESPESOR</t>
  </si>
  <si>
    <t>4.4.1.4</t>
  </si>
  <si>
    <t>4.5</t>
  </si>
  <si>
    <t>CON FIBRA DE VIDRIO</t>
  </si>
  <si>
    <t>4.5.1</t>
  </si>
  <si>
    <t>4.5.2</t>
  </si>
  <si>
    <t>4.5.3</t>
  </si>
  <si>
    <t>4.5.4</t>
  </si>
  <si>
    <t>4.6</t>
  </si>
  <si>
    <t>MONTAJE DE TANQUES Y RECIPIENTES PREFABRICADOS (TANQUES SUMIDERO, SEPARADORES API, TANQUES Y RECIPIENTES DE ALMACENAMIENTO, ETC.)</t>
  </si>
  <si>
    <t>4.6.1</t>
  </si>
  <si>
    <t>4.6.2</t>
  </si>
  <si>
    <t>4.6.3</t>
  </si>
  <si>
    <t>4.6.4</t>
  </si>
  <si>
    <t>4.7</t>
  </si>
  <si>
    <t>MONTAJE DE EQUIPOS MECÁNICOS ROTATIVOS (BOMBAS, COMPRESORES, TURBINAS, VARIADORES DE VELOCIDAD MECÁNICOS, GENERADORES, AGITADORES, ETC.)</t>
  </si>
  <si>
    <t>4.7.1</t>
  </si>
  <si>
    <t>4.7.2</t>
  </si>
  <si>
    <t>4.7.3</t>
  </si>
  <si>
    <t>4.7.4</t>
  </si>
  <si>
    <t>4.8</t>
  </si>
  <si>
    <t>MONTAJE DE EQUIPOS MECÁNICOS ESTÁTICOS (TRAMPAS DE RASPADORES, DESAIREADORES, CALENTADORES, ENFRIADORES, INTERCAMBIADORES DE CALOR, ETC.)</t>
  </si>
  <si>
    <t>4.8.1</t>
  </si>
  <si>
    <t>4.8.2</t>
  </si>
  <si>
    <t>4.8.3</t>
  </si>
  <si>
    <t>4.8.4</t>
  </si>
  <si>
    <t>4.9</t>
  </si>
  <si>
    <t>FABRICACIÓN Y MONTAJE DE TANQUE ATMOSFÉRICO Y RECIPIENTE A PRESIÓN DE ACERO SOLDADO (FABRICACIÓN EN SITIO DE OBRA)</t>
  </si>
  <si>
    <t>4.9.1</t>
  </si>
  <si>
    <t>FABRICACIÓN Y MONTAJE MECÁNICO DE TANQUE ATMOSFÉRICO O RECIPIENTE A PRESIÓN (NO INCLUYE EL SUMINISTRO DE LA LÁMINA DE ACERO) (FABRICACIÓN EN SITIO DE OBRA)</t>
  </si>
  <si>
    <t>4.10</t>
  </si>
  <si>
    <t>MONTAJE DE EQUIPOS PAQUETIZADOS</t>
  </si>
  <si>
    <t>4.10.1</t>
  </si>
  <si>
    <t>EQUPOS HASTA 5 TON</t>
  </si>
  <si>
    <t>4.10.2</t>
  </si>
  <si>
    <t xml:space="preserve">EQUIPOS MAYORES DE 5 TON HASTA 10 TON </t>
  </si>
  <si>
    <t>4.10.3</t>
  </si>
  <si>
    <t>4.12</t>
  </si>
  <si>
    <t>MONTAJE DE EQUIPOS Y ACCESORIOS CONTRAINCENDIO</t>
  </si>
  <si>
    <t>4.12.1</t>
  </si>
  <si>
    <t>MONTAJE DE HIDRANTE-MONITOR PARA Ø DE  2 " HASTA 4 "</t>
  </si>
  <si>
    <t>4.12.2</t>
  </si>
  <si>
    <t>MONTAJE DE HIDRANTE-MONITOR PARA Ø DE  6 " HASTA 8 "</t>
  </si>
  <si>
    <t>4.12.3</t>
  </si>
  <si>
    <t>MONTAJE DE CÁMARAS DE ESPUMA</t>
  </si>
  <si>
    <t>4.12.4</t>
  </si>
  <si>
    <t>MONTAJE DE PROPORCIONADOR DE ESPUMA Y/O PAQUETE PROPORCIONADOR DE ESPUMA</t>
  </si>
  <si>
    <t>4.12.5</t>
  </si>
  <si>
    <t>MONTAJE DE BOQUILLA CONTRAINCENDIO</t>
  </si>
  <si>
    <t>4.12.6</t>
  </si>
  <si>
    <t>MONTAJE DE ROCIADOR CONTRAINCENDIO</t>
  </si>
  <si>
    <t>4.12.7</t>
  </si>
  <si>
    <t>MONTAJE DE VÁLVULA DE DILUVIO DE Ø ENTRE 2 " - 4 "</t>
  </si>
  <si>
    <t>4.12.8</t>
  </si>
  <si>
    <t>MONTAJE DE VÁLVULA DE DILUVIO DE Ø ENTRE 6 " - 8 "</t>
  </si>
  <si>
    <t>4.12.9</t>
  </si>
  <si>
    <t>MONTAJE DE VÁLVULA DE CHEQUE, BOLA O COMPUERTA CONTRAINCENDIO DE Ø ENTRE 2 " - 4 "</t>
  </si>
  <si>
    <t>4.12.10</t>
  </si>
  <si>
    <t>MONTAJE DE VÁLVULA DE CHEQUE, BOLA O COMPUERTA CONTRAINCENDIO DE Ø ENTRE 6 " - 8 "</t>
  </si>
  <si>
    <t>4.12.11</t>
  </si>
  <si>
    <t>MONTAJE DE VÁLVULA DE CHEQUE, BOLA O COMPUERTA CONTRAINCENDIO DE Ø ENTRE 10 " - 12 "</t>
  </si>
  <si>
    <t>4.12.12</t>
  </si>
  <si>
    <t>MONTAJE DE GABINETE CONTRAINCENDIO (INCLUYE EL SUMINISTRO DE LA MANGUERA ENTRE 1-1/2 " Y 2-1/2 " Y L=30 M)</t>
  </si>
  <si>
    <t>4.13</t>
  </si>
  <si>
    <t xml:space="preserve">PRESERVACION DE EQUIPOS </t>
  </si>
  <si>
    <t>4.13.1</t>
  </si>
  <si>
    <t>PRESERVACION DE EQUIPOS ESTATICOS Y O ROTATIVOS EN INVENTARIO (*) Ayacucho</t>
  </si>
  <si>
    <t>4.13.3</t>
  </si>
  <si>
    <t>PRESERVACION DE EQUIPOS ELECTRICOS EN INVENTARIO</t>
  </si>
  <si>
    <t>4.14</t>
  </si>
  <si>
    <t>SUMINISTRO DE PERSONAL PARA CUADRILLAS (INCLUYE EPP, SEGURIDAD SOCIAL Y HERRAMIENTAS DE MANO DE LABORES PUNTUALES POR LLAMADO)</t>
  </si>
  <si>
    <t>4.14.1</t>
  </si>
  <si>
    <t>OBRERO</t>
  </si>
  <si>
    <t>4.14.2</t>
  </si>
  <si>
    <t>AYUDANTE TECNICO</t>
  </si>
  <si>
    <t xml:space="preserve">SUPERVISOR MECANICO </t>
  </si>
  <si>
    <t>4.14.4</t>
  </si>
  <si>
    <t>TUBERO</t>
  </si>
  <si>
    <t>4.14.5</t>
  </si>
  <si>
    <t xml:space="preserve">PAILERO </t>
  </si>
  <si>
    <t>4.14.6</t>
  </si>
  <si>
    <t>SOLDADOR 1A</t>
  </si>
  <si>
    <t>4.14.7</t>
  </si>
  <si>
    <t xml:space="preserve">PINTOR </t>
  </si>
  <si>
    <t>4.15</t>
  </si>
  <si>
    <t>ACTIVIDADES DE CONTRUCCION PARA LINEAS, VARIANTE Y REPOSICIONES DE TUBERÍA DE TRANSPORTE FUERA DE LAS ESTACIONES</t>
  </si>
  <si>
    <t>4.15.1</t>
  </si>
  <si>
    <t>PLAN DE USO DE VIAS</t>
  </si>
  <si>
    <t>4.15.2</t>
  </si>
  <si>
    <t>ADECUACIÓN Y MANTENIMIENTO DE ACCESOS</t>
  </si>
  <si>
    <t>4.16</t>
  </si>
  <si>
    <t>LN02 - ACTIVIDADES AMBIENTALES</t>
  </si>
  <si>
    <t>4.16.1</t>
  </si>
  <si>
    <t>RESCATE, TRASLADO Y REUBICACIÓN DEFINITIVA DE EPÍFITAS</t>
  </si>
  <si>
    <t>4.17</t>
  </si>
  <si>
    <t>DERECHO DE VÍA</t>
  </si>
  <si>
    <t>4.17.1</t>
  </si>
  <si>
    <t>CONSTRUCCIÓN DEL DERECHO DE VÍA</t>
  </si>
  <si>
    <t>4.17.2</t>
  </si>
  <si>
    <t>SEÑALIZACIÓN TEMPORAL</t>
  </si>
  <si>
    <t>4.17.3</t>
  </si>
  <si>
    <t>SEÑALIZACIÓN DEFINITIVA</t>
  </si>
  <si>
    <t>4.17.4</t>
  </si>
  <si>
    <t>RECONFORMACIÓN DEL TERRENO Y LIMPIEZA FINAL</t>
  </si>
  <si>
    <t>4.17.5</t>
  </si>
  <si>
    <t>PUENTES PROVISIONALES</t>
  </si>
  <si>
    <t>4.18</t>
  </si>
  <si>
    <t>TRANSPORTE Y ACOPIO DE TUBERÍA.</t>
  </si>
  <si>
    <t>4.18.1</t>
  </si>
  <si>
    <t>TRANSPORTE Y ACOPIO DE TUBERIA DE Ø MENOR A 6 PULGADAS</t>
  </si>
  <si>
    <t>4.18.2</t>
  </si>
  <si>
    <t>TRANSPORTE Y ACOPIO DE TUBERIA CON Ø DE 6 A 10 PULGADAS</t>
  </si>
  <si>
    <t>4.18.3</t>
  </si>
  <si>
    <t>TRANSPORTE Y ACOPIO DE TUBERIA CON Ø DE 12 A 16 PULGADAS</t>
  </si>
  <si>
    <t>4.18.4</t>
  </si>
  <si>
    <t>TRANSPORTE Y ACOPIO DE TUBERIA CON Ø DE 18 A 24 PULGADAS</t>
  </si>
  <si>
    <t>4.18.5</t>
  </si>
  <si>
    <t>TRANSPORTE Y ACOPIO DE TUBERIA CON Ø DE 26 A 36 PULGADAS</t>
  </si>
  <si>
    <t>4.18.6</t>
  </si>
  <si>
    <t>TRANSPORTE Y ACOPIO DE TUBERIA CON Ø MAYORES A 36 PULGADAS</t>
  </si>
  <si>
    <t>4.19</t>
  </si>
  <si>
    <t>REBISELAMIENTO DE TUBERIA</t>
  </si>
  <si>
    <t>4.19.1</t>
  </si>
  <si>
    <t>REBISELAMIENTO DE TUBERIA DE Ø MENOR A 6 PULGADAS</t>
  </si>
  <si>
    <t>4.19.2</t>
  </si>
  <si>
    <t>REBISELAMIENTO DE TUBERIA CON Ø DE 6 A 10 PULGADAS</t>
  </si>
  <si>
    <t>4.19.3</t>
  </si>
  <si>
    <t>REBISELAMIENTO DE TUBERIA CON Ø DE 12 A 16 PULGADAS</t>
  </si>
  <si>
    <t>4.19.4</t>
  </si>
  <si>
    <t>REBISELAMIENTO DE TUBERIA CON Ø DE 18 A 24 PULGADAS</t>
  </si>
  <si>
    <t>4.19.5</t>
  </si>
  <si>
    <t>REBISELAMIENTO DE TUBERIA CON Ø DE 26 A 36 PULGADAS</t>
  </si>
  <si>
    <t>4.19.6</t>
  </si>
  <si>
    <t>REBISELAMIENTO DE TUBERIA CON Ø MAYORES A 36 PULGADAS</t>
  </si>
  <si>
    <t>4.20</t>
  </si>
  <si>
    <t>REPARACIÓN RECUBRIMIENTO  FBE/TPP</t>
  </si>
  <si>
    <t>4.21</t>
  </si>
  <si>
    <t>BARRERAS EN ZANJA</t>
  </si>
  <si>
    <t>4.22</t>
  </si>
  <si>
    <t>POSTES PARA TOMA DE POTENCIALES</t>
  </si>
  <si>
    <t>4.23</t>
  </si>
  <si>
    <t>INSPECCIÓN DE POTENCIALES A INTERVALOS CORTOS CIPS.</t>
  </si>
  <si>
    <t>4.24</t>
  </si>
  <si>
    <t>LASTRADO DE TUBERIA</t>
  </si>
  <si>
    <t>4.25</t>
  </si>
  <si>
    <t>DREN HORIZONTAL DE 3 PULGADAS</t>
  </si>
  <si>
    <t>5.1.7</t>
  </si>
  <si>
    <t>ESTRUCTURAS METALICAS  EN ACERO GALVANIZADO EN CALIENTE Y TORNILLERIA EN ACERO INOXIDABLE</t>
  </si>
  <si>
    <t>5.1.7.1</t>
  </si>
  <si>
    <t xml:space="preserve">SOPORTE EN ACERO ESTRUCTURAL PARA TRANSFORMADOR DE POTENCIA SEGÚN TÍPICO </t>
  </si>
  <si>
    <t>5.1.7.2</t>
  </si>
  <si>
    <t>PROTECCIÓN EN TUBERÍA METÁLICA PARA TEMPLETE</t>
  </si>
  <si>
    <t>5.1.7.3</t>
  </si>
  <si>
    <t>PROTECCIÓN EN TUBERÍA METÁLICA PARA CAJA HALADO SUBTERRÁNEA</t>
  </si>
  <si>
    <t>DESMANTELAMIENTO DE EQUIPOS Y ACCESORIOS ELÉCTRICOS</t>
  </si>
  <si>
    <t>5.2.1</t>
  </si>
  <si>
    <t>DESMANTELAMIENTO DE TUBERIA CONDUIT Y ACCESORIOS EN CANALIZACIONES AÉREAS (INCLUYE TRANSPORTE Y DISPOSICIÓN FINAL A UNA DISTANCIA ≤ A 1KM)</t>
  </si>
  <si>
    <t>5.2.1.1</t>
  </si>
  <si>
    <t xml:space="preserve">DE Ø MENOR A 2 " </t>
  </si>
  <si>
    <t>5.2.1.2</t>
  </si>
  <si>
    <t>5.2.1.3</t>
  </si>
  <si>
    <t xml:space="preserve">DE Ø MAYOR A 4 " </t>
  </si>
  <si>
    <t>5.2.2</t>
  </si>
  <si>
    <t>DESMANTELAMIENTO DE TUBERIA CONDUIT Y ACCESORIOS EN BANCO DE DUCTOS( (INCLUYE TRANSPORTE Y DISPOSICIÓN FINAL)</t>
  </si>
  <si>
    <t>5.2.2.1</t>
  </si>
  <si>
    <t>5.2.2.2</t>
  </si>
  <si>
    <t>5.2.2.3</t>
  </si>
  <si>
    <t>5.2.3</t>
  </si>
  <si>
    <t>DESMANTELAMIENTO DE BANDEJA PORTACABLES Y ACCESORIOS EN BANCO DE DUCTOS( (INCLUYE TRANSPORTE Y DISPOSICIÓN FINAL)</t>
  </si>
  <si>
    <t>5.2.3.1</t>
  </si>
  <si>
    <t>DESMANTELAMIENTO DE BANDEJA PORTACABLES Y ACCESORIOS (INCLUYE TRANSPORTE Y DISPOSICIÓN FINAL A UNA DISTANCIA ≤ A 1KM)</t>
  </si>
  <si>
    <t>5.2.4</t>
  </si>
  <si>
    <t>DESMANTELAMIENTO DE CAJAS DE HALADO  (INCLUYE TRANSPORTE Y DISPOSICIÓN FINAL)</t>
  </si>
  <si>
    <t>5.2.4.1</t>
  </si>
  <si>
    <t xml:space="preserve">CUYO PESO SEA MENOR A 20 KG </t>
  </si>
  <si>
    <t>5.2.4.2</t>
  </si>
  <si>
    <t xml:space="preserve">CUYO PESO SEA ENTRE 20.01 - 50 KG </t>
  </si>
  <si>
    <t>5.2.4.3</t>
  </si>
  <si>
    <t xml:space="preserve">CUYO PESO SEA ENTRE 50.01 - 70 KG </t>
  </si>
  <si>
    <t>5.2.4.4</t>
  </si>
  <si>
    <t xml:space="preserve">CUYO PESO SEA MAYOR A 70 KG </t>
  </si>
  <si>
    <t>5.2.5</t>
  </si>
  <si>
    <t>DESMANTELAMIENTO DE ESTACION PULSADORA (INCLUYE TRANSPORTE Y DISPOSICIÓN FINAL)</t>
  </si>
  <si>
    <t>5.2.5.1</t>
  </si>
  <si>
    <t>DESMANTELAMIENTO DE ESTACIÓN PULSADORA (INCLUYE TRANSPORTE Y DISPOSICIÓN FINAL A UNA DISTANCIA ≤ A 1KM)</t>
  </si>
  <si>
    <t>5.2.6</t>
  </si>
  <si>
    <t xml:space="preserve">DESMANTELAMIENTO DE POSTES (INCLUYE CAJA DE PIE DE POSTE, SOPORTE PARA LUMINARIAS Y DEMAS ACCESORIOS INSTALADOS )- INCLUYE TRANSPORTE Y DISPOSICION FINAL </t>
  </si>
  <si>
    <t>5.2.6.1</t>
  </si>
  <si>
    <t xml:space="preserve">POSTE DE CONCRETO </t>
  </si>
  <si>
    <t>5.2.6.2</t>
  </si>
  <si>
    <t xml:space="preserve">POSTE METÁLICO </t>
  </si>
  <si>
    <t>5.2.7</t>
  </si>
  <si>
    <t xml:space="preserve">DESMANTELAMIENTO DE PUNTA FLANKLIN O ELECTRODO DE PUESTA A TIERRA (INCLUYE LOS ACCESORIOS DE CONEXIÓN) (INCLUYE TRANSPORTE Y DISPOSICIÓN FINAL) </t>
  </si>
  <si>
    <t>5.2.7.1</t>
  </si>
  <si>
    <t>DESMANTELAMIENTO DE PUNTA FLANKLIN O ELECTRODO DE PUESTA A TIERRA (INCLUYE LOS ACCESORIOS DE CONEXIÓN) (INCLUYE TRANSPORTE Y DISPOSICIÓN FINAL A UNA DISTANCIA ≤ A 1KM)</t>
  </si>
  <si>
    <t>5.2.8</t>
  </si>
  <si>
    <t xml:space="preserve">DESMANTELAMIENTO DE CABLE MONOPOLAR DE FUERZA, INSTRUMENTACIÓN O PUESTA A TIERRA DE LOS SIGUIENTES TIPOS Y CALIBRES (INCLUYE TRANSPORTE Y DISPOSICIÓN FINAL A UNA DISTANCIA ≤ A 1KM) </t>
  </si>
  <si>
    <t>5.2.8.1</t>
  </si>
  <si>
    <t xml:space="preserve">CABLE MONOPOLAR DE FUERZA CALIBRE ENTRE 22 AWG  - 16 AWG </t>
  </si>
  <si>
    <t>5.2.8.2</t>
  </si>
  <si>
    <t xml:space="preserve">CABLE MONOPOLAR DE FUERZA CALIBRE ENTRE 14 AWG - 8 AWG </t>
  </si>
  <si>
    <t>5.2.8.3</t>
  </si>
  <si>
    <t xml:space="preserve">CABLE MONOPOLAR DE FUERZA CALIBRE ENTRE 6 AWG - 2 AWG </t>
  </si>
  <si>
    <t>5.2.8.4</t>
  </si>
  <si>
    <t xml:space="preserve">CABLE MONOPOLAR DE FUERZA CALIBRE ENTRE 1/0 AWG - 4/0 AWG </t>
  </si>
  <si>
    <t>5.2.8.5</t>
  </si>
  <si>
    <t xml:space="preserve">CABLE MONOPOLAR DE FUERZA CALIBRE ENTRE 250 KCMIL - 350 KCMIL </t>
  </si>
  <si>
    <t>5.2.8.6</t>
  </si>
  <si>
    <t xml:space="preserve">CABLE MONOPOLAR DE FUERZA CALIBRE ENTRE 400 KCMIL - 500 KCMIL </t>
  </si>
  <si>
    <t>5.2.8.7</t>
  </si>
  <si>
    <t xml:space="preserve">CABLE MONOPOLAR DE FUERZA CALIBRE ENTRE 750 KCMIL - 1000 KCMIL </t>
  </si>
  <si>
    <t>5.2.8.8</t>
  </si>
  <si>
    <t xml:space="preserve">CABLE MULTICONDUCTOR DE FUERZACALIBRE ENTRE  22 AWG - 16 AWG </t>
  </si>
  <si>
    <t>5.2.8.9</t>
  </si>
  <si>
    <t xml:space="preserve">CABLE MULTICONDUCTOR DE FUERZA CALIBRE ENTRE  14 AWG - 8 AWG </t>
  </si>
  <si>
    <t>5.2.8.10</t>
  </si>
  <si>
    <t xml:space="preserve">CABLE MULTICONDUCTOR DE FUERZA CALIBRE ENTRE  6 AWG - 2 AWG </t>
  </si>
  <si>
    <t>5.2.8.11</t>
  </si>
  <si>
    <t xml:space="preserve">CABLE MULTICONDUCTOR DE FUERZA CALIBRE ENTRE  1/0 AWG - 4/0 AWG </t>
  </si>
  <si>
    <t>5.2.8.12</t>
  </si>
  <si>
    <t xml:space="preserve">CABLE MULTICONDUCTOR DE FUERZA CALIBRE ENTRE  250 KCMIL - 350 KCMIL </t>
  </si>
  <si>
    <t>5.2.8.13</t>
  </si>
  <si>
    <t xml:space="preserve">CABLE MULTICONDUCTOR DE FUERZA CALIBRE ENTRE  400 KCMIL - 500 KCMIL </t>
  </si>
  <si>
    <t>5.2.8.14</t>
  </si>
  <si>
    <t xml:space="preserve">CABLE MULTICONDUCTOR DE FUERZA CALIBRE ENTRE  750 KCMIL - 1000 KCMIL </t>
  </si>
  <si>
    <t>5.2.9</t>
  </si>
  <si>
    <t xml:space="preserve">DESMONTAJE DE LUMINARIAS ( DESCONEXION, DESMONTAJE, SELECCIÓN DE MATERIALES, INVENTARIO, TRANSPORTE Y DISPOSICION FINAL EN BODEGA) </t>
  </si>
  <si>
    <t>5.2.9.1</t>
  </si>
  <si>
    <t>LUMINARIA TIPO INTERIOR</t>
  </si>
  <si>
    <t>5.2.9.2</t>
  </si>
  <si>
    <t>LUMINARIA TIPO EXTERIOR (Excluye luminaria montada en poste o mástil)</t>
  </si>
  <si>
    <t>5.2.9.3</t>
  </si>
  <si>
    <t xml:space="preserve">LUMINARIA TIPO EXTERIOR MONTADA EN POSTE O MÁSTIL </t>
  </si>
  <si>
    <t>5.2.10</t>
  </si>
  <si>
    <t xml:space="preserve">DESMONTAJE DE TRANSFORMADOR ( INCLUYE DESCONEXION, SELECCIÓN DE MATERIALES, INVENTARIO, TRANSPORTE Y DISPOSICION FINAL EN BODEGA) </t>
  </si>
  <si>
    <t>5.2.10.1</t>
  </si>
  <si>
    <t xml:space="preserve">DE MEDIDA Y CONTROL </t>
  </si>
  <si>
    <t>5.2.10.2</t>
  </si>
  <si>
    <t xml:space="preserve">DE CAPACIDAD MENOR A 1000 KVA </t>
  </si>
  <si>
    <t>5.2.10.3</t>
  </si>
  <si>
    <t xml:space="preserve">DE CAPACIDAD ENTRE 1000 KVA - 2500 KVA </t>
  </si>
  <si>
    <t>5.2.10.4</t>
  </si>
  <si>
    <t xml:space="preserve">DE CAPACIDAD ENTRE 2501 KVA - 5000 KVA </t>
  </si>
  <si>
    <t>5.2.10.5</t>
  </si>
  <si>
    <t>DE CAPACIDAD ENTRE 5001 KVA - 10000 KVA</t>
  </si>
  <si>
    <t>5.2.10.6</t>
  </si>
  <si>
    <t xml:space="preserve">DE CAPACIDAD MAYOR A 10000 KVA </t>
  </si>
  <si>
    <t>5.2.11</t>
  </si>
  <si>
    <t>DESMANTELAMIENTO DE TABLERO ELECTRICO (INCLUYE TRANSPORTE Y DISPOSICION FINAL EN BODEGA)</t>
  </si>
  <si>
    <t>5.2.11.1</t>
  </si>
  <si>
    <t>DESMANTELAMIENTO DE TABLERO ELÉCTRICO (INCLUYE TRANSPORTE Y DISPOSICIÓN FINAL A UNA DISTANCIA ≤ A 1KM)</t>
  </si>
  <si>
    <t>5.2.12</t>
  </si>
  <si>
    <t>DESMANTELAMIENTO DE UPS (INLCUYE BANCO DE BATERIAS Y TRANSPORTE Y DISPOSICION FINAL EN BODEGA)</t>
  </si>
  <si>
    <t>5.2.12.1</t>
  </si>
  <si>
    <t xml:space="preserve">MENOR A 10 KVA </t>
  </si>
  <si>
    <t>5.2.12.2</t>
  </si>
  <si>
    <t xml:space="preserve">ENTRE 10 KVA - 20 KVA </t>
  </si>
  <si>
    <t>5.2.12.3</t>
  </si>
  <si>
    <t xml:space="preserve">MAYOR A 20 KVA </t>
  </si>
  <si>
    <t>5.2.13</t>
  </si>
  <si>
    <t>DESMANTELAMIENTO RECTIFICADOR CON SU RESPECTIVO BANCO DE BATERIAS (INCLUYE TRANSPORTE Y DISPOSICION FINAL EN BODEGA)</t>
  </si>
  <si>
    <t>5.2.13.1</t>
  </si>
  <si>
    <t xml:space="preserve">MENOR A 10 A </t>
  </si>
  <si>
    <t>5.2.13.2</t>
  </si>
  <si>
    <t xml:space="preserve">ENTRE 10 A - 30 A </t>
  </si>
  <si>
    <t>5.2.13.3</t>
  </si>
  <si>
    <t xml:space="preserve">MAYOR A 30 A </t>
  </si>
  <si>
    <t>5.2.14</t>
  </si>
  <si>
    <t>DESMANTELAMIENTO DE SWITCHGEAR  (INCLUYE TRANSPORTE Y DISPOSICION FINAL EN BODEGA)</t>
  </si>
  <si>
    <t>5.2.14.1</t>
  </si>
  <si>
    <t>QUE CONTENGA MENOS DE 5 COLUMNAS</t>
  </si>
  <si>
    <t>5.2.14.2</t>
  </si>
  <si>
    <t xml:space="preserve">QUE CONTENGA ENTRE 5 COLUMNAS - 10 COLUMNAS </t>
  </si>
  <si>
    <t>5.2.14.3</t>
  </si>
  <si>
    <t xml:space="preserve">QUE CONTENGA ENTRE 11 COLUMNAS - 15 COLUMNAS </t>
  </si>
  <si>
    <t>5.2.14.4</t>
  </si>
  <si>
    <t>QUE CONTENGA ENTRE 16 COLUMNAS - 20 COLUMNAS</t>
  </si>
  <si>
    <t>5.2.14.5</t>
  </si>
  <si>
    <t xml:space="preserve">QUE CONTENGA MAS DE 20 COLUMNAS </t>
  </si>
  <si>
    <t>5.2.15</t>
  </si>
  <si>
    <t>DESMANTELAMIENTO DE CCM (INCLUYE TRANSPORTE Y DISPOSICION FINAL EN BODEGA)</t>
  </si>
  <si>
    <t>5.2.15.1</t>
  </si>
  <si>
    <t>MENOS DE 5 COLUMNAS</t>
  </si>
  <si>
    <t>5.2.15.2</t>
  </si>
  <si>
    <t xml:space="preserve">ENTRE 5 COLUMNAS - 10 COLUMNAS </t>
  </si>
  <si>
    <t>5.2.15.3</t>
  </si>
  <si>
    <t xml:space="preserve">ENTRE 11 COLUMNAS - 15 COLUMNAS </t>
  </si>
  <si>
    <t>5.2.15.4</t>
  </si>
  <si>
    <t xml:space="preserve">ENTRE 16 COLUMNAS - 20 COLUMNAS </t>
  </si>
  <si>
    <t>5.2.15.5</t>
  </si>
  <si>
    <t xml:space="preserve">MAS DE 20 COLUMNAS </t>
  </si>
  <si>
    <t>5.2.16</t>
  </si>
  <si>
    <t>DESMANTELAMIENTO DE ARRANCADOR O VARIADOR DE FRECUENCIA VFD (INCLUYE TRANSPORTE Y DISPOSICION FINAL EN BODEGA)</t>
  </si>
  <si>
    <t>5.2.16.1</t>
  </si>
  <si>
    <t xml:space="preserve">DE POTENCIA MENOR A 200 HP </t>
  </si>
  <si>
    <t>5.2.16.2</t>
  </si>
  <si>
    <t>DE POTENCIA ENTRE 200 HP - 500 HP</t>
  </si>
  <si>
    <t>5.2.16.3</t>
  </si>
  <si>
    <t>DE POTENCIA ENTRE 501 HP - 1000 HP</t>
  </si>
  <si>
    <t>5.2.16.4</t>
  </si>
  <si>
    <t>DE POTENCIA ENTRE 1001 HP - 2500 HP</t>
  </si>
  <si>
    <t>5.2.16.5</t>
  </si>
  <si>
    <t xml:space="preserve">DE POTENCIA ENTRE 2501 HP - 4000 HP </t>
  </si>
  <si>
    <t>5.2.16.6</t>
  </si>
  <si>
    <t>DE POTENCIA MAYOR A 4000 HP</t>
  </si>
  <si>
    <t>INSTALACIÓN DE TUBERÍA CONDUIT EN CANALIZACIONES AÉREAS INCLUYE SOPORTERIA Y ACCESORIOS REQUERIDOS PARA SU INSTALACIÓN)</t>
  </si>
  <si>
    <t>5.3.1</t>
  </si>
  <si>
    <t>TIPO RMC/IMC/EMT DE Ø MENOR A 2 "</t>
  </si>
  <si>
    <t>5.3.2</t>
  </si>
  <si>
    <t>TIPO RMC/IMC/EMT DE Ø ENTRE 2 " - 4 "</t>
  </si>
  <si>
    <t>5.3.3</t>
  </si>
  <si>
    <t xml:space="preserve">TIPO RMC/IMC/EMT DE Ø MAYOR A 4 " </t>
  </si>
  <si>
    <t>5.3.4</t>
  </si>
  <si>
    <t xml:space="preserve">TIPO PVC DE Ø MENOR A 2 " </t>
  </si>
  <si>
    <t>5.3.5</t>
  </si>
  <si>
    <t xml:space="preserve">TIPO PVC DE Ø ENTRE 2 " - 4 " </t>
  </si>
  <si>
    <t>5.3.6</t>
  </si>
  <si>
    <t xml:space="preserve">TIPO PVC DE Ø DE Ø MAYOR A 4 " </t>
  </si>
  <si>
    <t>INSTALACIÓN DE TUBERÍA CONDUIT EN BANCO DE DUCTOS (INCLUYE SOPORTERIA Y ACCESORIOS REQUERIDOS PARA SU INSTALACIÓN)</t>
  </si>
  <si>
    <t>5.4.1</t>
  </si>
  <si>
    <t xml:space="preserve">TIPO RMC/IMC/EMT DE Ø MENOR A 2 " </t>
  </si>
  <si>
    <t>5.4.2</t>
  </si>
  <si>
    <t>5.4.3</t>
  </si>
  <si>
    <t>5.4.4</t>
  </si>
  <si>
    <t>5.4.5</t>
  </si>
  <si>
    <t>5.4.6</t>
  </si>
  <si>
    <t>INSTALACIÓN DE ACCESORIOS PARA TUBERÍA CONDUIT</t>
  </si>
  <si>
    <t>5.5.1</t>
  </si>
  <si>
    <t>INSTALACIÓN DE SELLO CORTAFUEGO VERTICAL U HORIZONTAL HEMBRA-MACHO (CON NIPLE REMOVIBLE EN UN EXTREMO) CLASE 1 DIV. 1 Y 2 DE Ø MENOR A 2 "</t>
  </si>
  <si>
    <t>5.5.2</t>
  </si>
  <si>
    <t>INSTALACIÓN DE SELLO CORTAFUEGO VERTICAL U HORIZONTAL HEMBRA-MACHO (CON NIPLE REMOVIBLE EN UN EXTREMO) CLASE 1 DIV. 1 Y 2 DE Ø ENTRE 2 " - 4 "</t>
  </si>
  <si>
    <t>5.5.3</t>
  </si>
  <si>
    <t>INSTALACIÓN DE SELLO CORTAFUEGO VERTICAL U HORIZONTAL HEMBRA-MACHO (CON NIPLE REMOVIBLE EN UN EXTREMO) CLASE 1 DIV. 1 Y 2 DE Ø MAYOR A 4 "</t>
  </si>
  <si>
    <t>5.5.4</t>
  </si>
  <si>
    <t>INSTALACIÓN DE UNIÓN UNIVERSAL CLASE 1 DIV. 1 Y 2 DE Ø MENOR A 2 "</t>
  </si>
  <si>
    <t>5.5.5</t>
  </si>
  <si>
    <t>INSTALACIÓN DE UNIÓN UNIVERSAL CLASE 1 DIV. 1 Y 2 DE Ø ENTRE 2 " - 4 "</t>
  </si>
  <si>
    <t>5.5.6</t>
  </si>
  <si>
    <t>INSTALACIÓN DE UNIÓN UNIVERSAL CLASE 1 DIV. 1 Y 2 DE Ø MAYOR A 4 "</t>
  </si>
  <si>
    <t>5.5.7</t>
  </si>
  <si>
    <t>INSTALACIÓN DE UNIÓN TIPO ERICKSON CLASE 1 DIV. 1 Y 2 DE Ø MENOR A 2 "</t>
  </si>
  <si>
    <t>5.5.8</t>
  </si>
  <si>
    <t>INSTALACIÓN DE UNIÓN TIPO ERICKSON CLASE 1 DIV. 1 Y 2 DE Ø ENTRE 2 " - 4 "</t>
  </si>
  <si>
    <t>5.5.9</t>
  </si>
  <si>
    <t>INSTALACIÓN DE UNIÓN TIPO ERICKSON CLASE 1 DIV. 1 Y 2 DE Ø MAYOR A 4 "</t>
  </si>
  <si>
    <t>5.5.10</t>
  </si>
  <si>
    <t>INSTALACIÓN DE REDUCCIÓN CLASE 1 DIV. 1 Y 2 DE Ø MENOR A 2 "</t>
  </si>
  <si>
    <t>5.5.11</t>
  </si>
  <si>
    <t>INSTALACIÓN DE REDUCCIÓN CLASE 1 DIV. 1 Y 2 DE Ø ENTRE 2 " - 4 "</t>
  </si>
  <si>
    <t>5.5.12</t>
  </si>
  <si>
    <t>INSTALACIÓN DE REDUCCIÓN CLASE 1 DIV. 1 Y 2 DE Ø MAYOR A 4 "</t>
  </si>
  <si>
    <t>5.5.13</t>
  </si>
  <si>
    <t>INSTALACIÓN DE TUBERÍA FLEXICONDUIT LIQUID TIGHT DE Ø MENOR A 2 "</t>
  </si>
  <si>
    <t>5.5.14</t>
  </si>
  <si>
    <t>INSTALACIÓN DE TUBERÍA FLEXICONDUIT LIQUID TIGHT DE Ø MAYOR A 4 "</t>
  </si>
  <si>
    <t>5.5.15</t>
  </si>
  <si>
    <t>INSTALACIÓN DE TUBERÍA FLEXICONDUIT NEMA 4X DE Ø MENOR A 2 "</t>
  </si>
  <si>
    <t>5.5.16</t>
  </si>
  <si>
    <t>INSTALACIÓN DE TUBERÍA FLEXICONDUIT NEMA 4X DE Ø ENTRE 2 " - 4 "</t>
  </si>
  <si>
    <t>5.5.17</t>
  </si>
  <si>
    <t>INSTALACIÓN DE TUBERÍA FLEXICONDUIT NEMA 4X DE Ø MAYOR A 4 "</t>
  </si>
  <si>
    <t>5.5.18</t>
  </si>
  <si>
    <t xml:space="preserve">INSTALACIÓN DE ACOPLE FLEXIBLE NEMA 7 DE Ø MENOR A 2 " Y LONGITUD DE 4 ", 6 ", 8 ", 10 ", 12 ", 15 ", 18 ", 21 ", 24 ", 27 ", 30 ", 33 " O 36 " </t>
  </si>
  <si>
    <t>5.5.19</t>
  </si>
  <si>
    <t xml:space="preserve">INSTALACIÓN DE ACOPLE FLEXIBLE NEMA 7 DE Ø ENTRE 2 " - 4 " Y LONGITUD DE 4 ", 6 ", 8 ", 10 ", 12 ", 15 ", 18 ", 21 ", 24 ", 27 ", 30 ", 33 " O 36 " </t>
  </si>
  <si>
    <t>5.5.20</t>
  </si>
  <si>
    <t xml:space="preserve">INSTALACIÓN DE ACOPLE FLEXIBLE NEMA 7 DE Ø MAYOR A 4 " Y LONGITUD DE 6 ", 8 ", 10 ", 12 ", 15 ", 18 ", 21 ", 24 ", 27 ", 30 ", 33 " O 36 " </t>
  </si>
  <si>
    <t>5.5.21</t>
  </si>
  <si>
    <t>INSTALACIÓN DE CONDULETA NEMA 4X+7 TIPO GUA, GUAB, GUAC, GUAD, GUAL, GUAM, GUAN, GUAT, GUAW, GUAX, OE, LBH, LBY O EKC DE Ø MENOR A 2 "</t>
  </si>
  <si>
    <t>5.5.22</t>
  </si>
  <si>
    <t>INSTALACIÓN DE CONDULETA NEMA 4X+7 TIPO GUA, GUAB, GUAC, GUAD, GUAL, GUAM, GUAN, GUAT, GUAW, GUAX, OE, LBH, LBY O EKC DE Ø ENTRE 2 " - 4 "</t>
  </si>
  <si>
    <t>5.5.23</t>
  </si>
  <si>
    <t>INSTALACIÓN DE CONDULETA NEMA 4X+7 TIPO GUA, GUAB, GUAC, GUAD, GUAL, GUAM, GUAN, GUAT, GUAW, GUAX, OE, LBH, LBY O EKC DE Ø MAYOR A 4 "</t>
  </si>
  <si>
    <t>5.5.24</t>
  </si>
  <si>
    <t>INSTALACIÓN DE CONDULETA NEMA 4X TIPO LB, T, C, LL, X O LR DE Ø MENOR A 2 "</t>
  </si>
  <si>
    <t>5.5.25</t>
  </si>
  <si>
    <t>INSTALACIÓN DE CONDULETA NEMA 4X TIPO LB, T, C, LL, X O LR DE Ø ENTRE 2 " - 4 "</t>
  </si>
  <si>
    <t>5.5.26</t>
  </si>
  <si>
    <t>INSTALACIÓN DE CONDULETA NEMA 4X TIPO LB, T, C, LL, X O LR DE Ø MAYOR A 4 "</t>
  </si>
  <si>
    <t>5.5.27</t>
  </si>
  <si>
    <t>INSTALACIÓN DE CAPACETE TERMINAL DE 6 " TIPO INTEMPERIE CON 3 SALIDAS PARA CABLE MONOPOLAR AISLADO EN POLIETILENO RETICULADO</t>
  </si>
  <si>
    <t>5.5.28</t>
  </si>
  <si>
    <t>INSTALACIÓN DE CAPACETE TERMINAL DE 4 " TIPO INTEMPERIE CON 3 SALIDAS PARA CABLE MONOPOLAR AISLADO EN POLIETILENO RETICULADO</t>
  </si>
  <si>
    <t>5.5.29</t>
  </si>
  <si>
    <t>INSTALACIÓN DE CAPACETE TERMINAL DE 2 " TIPO INTEMPERIE CON 3 SALIDAS PARA CABLE MONOPOLAR AISLADO EN POLIETILENO RETICULADO</t>
  </si>
  <si>
    <t>5.5.30</t>
  </si>
  <si>
    <t>INSTALACIÓN DE ABRAZADERA AJUSTABLE DIAMETRO 3 A 4"  (INCLUYE ABRAZADERAS Y ACCESORIOS DE MONTAJE)</t>
  </si>
  <si>
    <t>5.5.31</t>
  </si>
  <si>
    <t>INSTALACIÓN DE ABRAZADERA AJUSTABLE DIAMETRO 1 A 2"  (INCLUYE ABRAZADERAS Y ACCESORIOS DE MONTAJE)</t>
  </si>
  <si>
    <t>INSTALACIÓN DE BANDEJAS PORTACABLES EN ACERO GALVANIZADO  (INCLUYE SOPORTERIA Y ACCESORIOS REQUERIDOS PARA SU INSTALACIÓN)</t>
  </si>
  <si>
    <t>5.6.1</t>
  </si>
  <si>
    <t xml:space="preserve">ALTURA=(ENTRE 5CM - 15CM) X ANCHO=(10CM) </t>
  </si>
  <si>
    <t>5.6.2</t>
  </si>
  <si>
    <t>ALTURA=(ENTRE 5CM - 15CM) X ANCHO=(20CM)</t>
  </si>
  <si>
    <t>5.6.3</t>
  </si>
  <si>
    <t>ALTURA=(ENTRE 5CM - 15CM) X ANCHO=(30CM)</t>
  </si>
  <si>
    <t>5.6.4</t>
  </si>
  <si>
    <t xml:space="preserve">ALTURA=(ENTRE 5CM - 15CM) X ANCHO=(40CM) </t>
  </si>
  <si>
    <t>5.6.5</t>
  </si>
  <si>
    <t xml:space="preserve">ALTURA=(ENTRE 5CM - 15CM) X ANCHO=(50CM) </t>
  </si>
  <si>
    <t>5.6.6</t>
  </si>
  <si>
    <t xml:space="preserve">ALTURA=(ENTRE 5CM - 15CM) X ANCHO=(60CM)  </t>
  </si>
  <si>
    <t>5.6.7</t>
  </si>
  <si>
    <t xml:space="preserve">ALTURA=(ENTRE 5CM - 15CM) X ANCHO=(70CM)  </t>
  </si>
  <si>
    <t>5.6.8</t>
  </si>
  <si>
    <t xml:space="preserve">ALTURA=(ENTRE 5CM - 15CM) X ANCHO=(80CM)  </t>
  </si>
  <si>
    <t>5.6.9</t>
  </si>
  <si>
    <t xml:space="preserve">ALTURA=(ENTRE 5CM - 15CM) X ANCHO=(90CM)  </t>
  </si>
  <si>
    <t>INSTALACIÓN DE CAJAS DE HALADO AÉREA (INCLUYE ACCESORIOS Y DEMAS FUNGIBLES PARA SU INSTALACION)</t>
  </si>
  <si>
    <t>5.7.1</t>
  </si>
  <si>
    <t xml:space="preserve">DIMENSIONES  277 L X 135 A X 151 H mm ( TOLERANCIA ± 10%) CON 2 CONECTORES (HUB) DE  1" </t>
  </si>
  <si>
    <t>5.7.2</t>
  </si>
  <si>
    <t>DIMENSIONES  277 L X 265 A X 152 H  mm ( TOLERANCIA ± 10%) CON 4 CONECTORES (HUB) DE  1"</t>
  </si>
  <si>
    <t>5.7.3</t>
  </si>
  <si>
    <t xml:space="preserve">DIMENSIONES   474 L X 254 A X 180 H mm ( TOLERANCIA ± 10%) CON 6 CONECTORES (HUB) 1" </t>
  </si>
  <si>
    <t>5.7.4</t>
  </si>
  <si>
    <t xml:space="preserve">DIMENSIONES  533 L X 201 A X  166 H mm ( TOLERANCIA ± 10%) CON 8 CONECTORES (HUB) DE 1" </t>
  </si>
  <si>
    <t>5.7.5</t>
  </si>
  <si>
    <t xml:space="preserve">DIMENSIONES  345 L X 194  A X 101 H mm ( TOLERANCIA ± 10%) CON 2 CONECTORES (HUB) DE 1-1/2" </t>
  </si>
  <si>
    <t>5.7.6</t>
  </si>
  <si>
    <t xml:space="preserve">DIMENSIONES  357 L X 280 A X 147 H  mm ( TOLERANCIA ± 10%) PARA 4 CONECTORES (HUB) DE  1-1/2" </t>
  </si>
  <si>
    <t>5.7.7</t>
  </si>
  <si>
    <t>DIMENSIONES  595 L X 338 A X 258 H mm ( TOLERANCIA ± 10%) PARA 6 CONECTORES (HUB) 1-1/2"</t>
  </si>
  <si>
    <t>5.7.8</t>
  </si>
  <si>
    <t>DIMENSIONES  595 L X 338 A X 258 H mm ( TOLERANCIA ± 10%) CON 8 CONECTORES (HUB) 1-1/2"</t>
  </si>
  <si>
    <t>5.7.9</t>
  </si>
  <si>
    <t xml:space="preserve">DIMENSIONES   403 L X 151 A X 153 H mm  ( TOLERANCIA ± 10%) CON 2 CONECTORES (HUB) DE  2" </t>
  </si>
  <si>
    <t>5.7.10</t>
  </si>
  <si>
    <t xml:space="preserve">DIMENSIONES 474 L X 254 A X 180 H  mm ( TOLERANCIA ± 10%) CON 4 CONECTORES (HUB) DE  2" </t>
  </si>
  <si>
    <t>5.7.11</t>
  </si>
  <si>
    <t>DIMENSIONES   634 L X 358 A X 283 H mm ( TOLERANCIA ± 10%) CON 6 CONECTORES (HUB) 2"</t>
  </si>
  <si>
    <t>5.7.12</t>
  </si>
  <si>
    <t>DIMENSIONES  634 L X 358 A X 283 H mm ( TOLERANCIA ± 10%) CON 8 CONECTORES (HUB) 2"</t>
  </si>
  <si>
    <t>5.7.13</t>
  </si>
  <si>
    <t xml:space="preserve">DIMENSIONES   639 L X  191A X 293 H mm ( TOLERANCIA ± 10%) CON 2 CONECTORES (HUB) DE  3" </t>
  </si>
  <si>
    <t>5.7.14</t>
  </si>
  <si>
    <t xml:space="preserve">DIMENSIONES  595 L X 338 A X 258 H  mm ( TOLERANCIA ± 5%) CON 4 CONECTORES (HUB) DE  3" </t>
  </si>
  <si>
    <t>5.7.15</t>
  </si>
  <si>
    <t>DIMENSIONES  863 L X 428 A X 299 H mm ( TOLERANCIA ± 10%)  CON 6 A 8 CONECTORES (HUB) 3"</t>
  </si>
  <si>
    <t>5.7.16</t>
  </si>
  <si>
    <t xml:space="preserve">DIMENSIONES  863 L X  428 A X  299 H mm ( TOLERANCIA ± 10%) CON 2 HASTA 4 CONECTORES (HUB) DE  4" </t>
  </si>
  <si>
    <t>5.7.17</t>
  </si>
  <si>
    <t>DIMENSIONES  1318 L X 592 A X 395 H  mm ( TOLERANCIA ± 10%) CON  6 Y 8 CONECTORES (HUB) DE  4"</t>
  </si>
  <si>
    <t>5.7.18</t>
  </si>
  <si>
    <t>DIMENSIONES  1265 L X 420 A X 450 H  mm ( TOLERANCIA ± 10%) CON 2 CONECTORES (HUB) DE  6"</t>
  </si>
  <si>
    <t>5.7.19</t>
  </si>
  <si>
    <t>DIMENSIONES 1092 L X 483 A X 460 H  mm ( TOLERANCIA ± 10%) CON 2 CONECTORES (HUB) DE  3"</t>
  </si>
  <si>
    <t>5.7.20</t>
  </si>
  <si>
    <t xml:space="preserve"> CON 2 ENTRADAS DE 1-1/2" </t>
  </si>
  <si>
    <t>5.7.21</t>
  </si>
  <si>
    <t xml:space="preserve"> CON 2 ENTRADAS DE 1" </t>
  </si>
  <si>
    <t>5.7.22</t>
  </si>
  <si>
    <t xml:space="preserve"> CON 2 ENTRADAS DE 2" </t>
  </si>
  <si>
    <t>5.7.23</t>
  </si>
  <si>
    <t xml:space="preserve"> CON 2 ENTRADAS DE 2-1/2" </t>
  </si>
  <si>
    <t>5.7.24</t>
  </si>
  <si>
    <t xml:space="preserve"> CON 2 ENTRADAS DE 3" </t>
  </si>
  <si>
    <t>5.7.25</t>
  </si>
  <si>
    <t xml:space="preserve"> CON 2 ENTRADAS DE 4" </t>
  </si>
  <si>
    <t>5.7.26</t>
  </si>
  <si>
    <t>Instalación de caja de halado aérea NEMA 4X cuyo peso sea menor a 5 kg</t>
  </si>
  <si>
    <t>5.7.27</t>
  </si>
  <si>
    <t>Instalación de caja de halado aérea NEMA 4X cuyo peso sea entre 5 - 10 kg</t>
  </si>
  <si>
    <t>5.7.28</t>
  </si>
  <si>
    <t>Instalación de caja de halado aérea NEMA 4X cuyo peso sea entre 10.01 - 20 kg</t>
  </si>
  <si>
    <t>5.7.29</t>
  </si>
  <si>
    <t>Instalación de caja de halado aérea NEMA 4X cuyo peso sea entre 20.01 - 30 kg</t>
  </si>
  <si>
    <t>5.7.30</t>
  </si>
  <si>
    <t>Instalación de caja de halado aérea NEMA 4X cuyo peso sea entre 30.01 - 40 kg</t>
  </si>
  <si>
    <t>5.7.31</t>
  </si>
  <si>
    <t>Instalación de caja de halado aérea NEMA 4X cuyo peso sea entre 40.01 - 50 kg</t>
  </si>
  <si>
    <t>5.7.32</t>
  </si>
  <si>
    <t>Instalación de caja de halado aérea NEMA 4X cuyo peso sea entre 50.01 - 70 kg</t>
  </si>
  <si>
    <t>5.7.33</t>
  </si>
  <si>
    <t>Instalación de caja de halado aérea NEMA 4X cuyo peso sea mayor a 70 kg</t>
  </si>
  <si>
    <t>5.7.34</t>
  </si>
  <si>
    <t>Instalación de caja de halado aérea Clase 1 Div. 1 y 2 cuyo peso sea menor a 5 kg</t>
  </si>
  <si>
    <t>5.7.35</t>
  </si>
  <si>
    <t>Instalación de caja de halado aérea Clase 1 Div. 1 y 2 cuyo peso sea entre 5 - 10 kg</t>
  </si>
  <si>
    <t>5.7.36</t>
  </si>
  <si>
    <t>Instalación de caja de halado aérea Clase 1 Div. 1 y 2 cuyo peso sea entre 10.01 - 20 kg</t>
  </si>
  <si>
    <t>5.7.37</t>
  </si>
  <si>
    <t>Instalación de caja de halado aérea Clase 1 Div. 1 y 2 cuyo peso sea entre 20.01 - 30 kg</t>
  </si>
  <si>
    <t>5.7.38</t>
  </si>
  <si>
    <t>Instalación de caja de halado aérea Clase 1 Div. 1 y 2 cuyo peso sea entre 30.01 - 40 kg</t>
  </si>
  <si>
    <t>5.7.39</t>
  </si>
  <si>
    <t>Instalación de caja de halado aérea Clase 1 Div. 1 y 2 cuyo peso sea entre 40.01 - 50 kg</t>
  </si>
  <si>
    <t>5.7.40</t>
  </si>
  <si>
    <t>Instalación de caja de halado aérea Clase 1 Div. 1 y 2 cuyo peso sea entre 50.01 - 70 kg</t>
  </si>
  <si>
    <t>5.7.41</t>
  </si>
  <si>
    <t>Instalación de caja de halado aérea Clase 1 Div. 1 y 2 cuyo peso sea mayor a 70 kg</t>
  </si>
  <si>
    <t>SUMINISTRO E INSTALACIÓN, CONEXIONADO Y PUESTA EN SERVICIO DE ESTACIONES PULSADORAS PARA EQUIPOS DE BAJA Y MEDIA TENSION ( (INCLUYE ACCESORIOS REQUERIDOS PARA SU INSTALACIÓN)</t>
  </si>
  <si>
    <t>5.8.1</t>
  </si>
  <si>
    <t xml:space="preserve">CLASE 1 DIV. 1 Y 2 BAJA TENSION </t>
  </si>
  <si>
    <t>5.8.2</t>
  </si>
  <si>
    <t xml:space="preserve">CLASE 2 DIV. 1 Y 2 BAJA TENSION </t>
  </si>
  <si>
    <t>5.8.3</t>
  </si>
  <si>
    <t xml:space="preserve">CLASE 1 DIV. 1 Y 2 MEDIA TENSION </t>
  </si>
  <si>
    <t>5.8.4</t>
  </si>
  <si>
    <t>CLASE 2 DIV. 1 Y 2 MEDIA TENSION</t>
  </si>
  <si>
    <t>INSTALACIÓN DE POSTES</t>
  </si>
  <si>
    <t>5.9.1</t>
  </si>
  <si>
    <t>POSTES DE CONCRETO  ( INCLUYE IZAJE Y APLOMADO  EXCAVACIÓN, RELLENO, INSTALACIÓN DE CAJA METÁLICA DE PIE DE POSTE, TEMPLETE Y DEMÁS ACCESORIOS REQUERIDOS PARA SU INSTALACIÓN)-</t>
  </si>
  <si>
    <t>5.9.1.1</t>
  </si>
  <si>
    <t xml:space="preserve">8M Y 12 M DE CARGA 510 KG </t>
  </si>
  <si>
    <t>5.9.1.2</t>
  </si>
  <si>
    <t xml:space="preserve">8M Y 12 M DE CARGA 750 KG </t>
  </si>
  <si>
    <t>5.9.1.3</t>
  </si>
  <si>
    <t xml:space="preserve">MAYOR A 12M DE CARGA 750 KG </t>
  </si>
  <si>
    <t>5.9.1.4</t>
  </si>
  <si>
    <t xml:space="preserve">ENTRE 8M Y 12 M DE CARGA 1050 KG </t>
  </si>
  <si>
    <t>5.9.1.5</t>
  </si>
  <si>
    <t>MAYOR A 12M DE CARGA 1050 KG</t>
  </si>
  <si>
    <t>COLOCACIÓN, IZAJE Y APLOMADO DE POSTE METÁLICO ( INCLUYE IZAJE Y APLOMADO  EXCAVACIÓN, RELLENO, INSTALACIÓN DE CAJA METÁLICA DE PIE DE POSTE, TEMPLETE Y DEMÁS ACCESORIOS REQUERIDOS PARA SU INSTALACIÓN)-</t>
  </si>
  <si>
    <t>5.10.1</t>
  </si>
  <si>
    <t xml:space="preserve">8M Y 12M </t>
  </si>
  <si>
    <t>5.10.2</t>
  </si>
  <si>
    <t xml:space="preserve">MAYOR A 12M </t>
  </si>
  <si>
    <t>5.10.3</t>
  </si>
  <si>
    <t xml:space="preserve">PARA ALUMBRADO Y/O APANTALLAMIENTO ENTRE 8M Y 12M </t>
  </si>
  <si>
    <t>5.10.4</t>
  </si>
  <si>
    <t xml:space="preserve">PARA ALUMBRADO Y/O APANTALLAMIENTO MAYOR A 12M </t>
  </si>
  <si>
    <t>INSTALACIÓN DE ELEMENTOS Y ACCESORIOS PARA SISTEMA DE PUESTA A TIERRA Y APANTALLAMIENTO</t>
  </si>
  <si>
    <t>5.11.1</t>
  </si>
  <si>
    <t>UNIÓN EXOTÉRMICA EN  "T " O  "X " ENTRE CABLE-CABLE O VARILLA-CABLE PARA CALIBRES 4 AWG, 2 AWG, 1/0 AWG, 2/0 AWG O 4/0 AWG (INCLUYE MOLDE DE SOLDADURA, CEPILLO, PINZA PRENSA CABLE, PINZA PARA EL SOPORTE DEL MOLDE, CHISPERO, MATERIAL FUNDENTE, Y TODOS LOS ACCESORIOS REQUERIDOS PARA SU INSTALACIÓN)</t>
  </si>
  <si>
    <t>5.11.2</t>
  </si>
  <si>
    <t>CONECTOR DE PUESTA A TIERRA TIPO COMPRESIÓN, ROSCADO O BURNDY PARA CALIBRES 4 AWG, 2 AWG, 1/0 AWG, 2/0 AWG O 4/0 AWG (INCLUYE  CONECTOR Y DEMÁS MATERIALES REQUERIDOS PARA SU INSTALACIÓN)</t>
  </si>
  <si>
    <t>5.11.3</t>
  </si>
  <si>
    <t>PLATINA O BARRA DE PUESTA A TIERRA (INCLUYE  PLATINA O BARRA, CONEXIÓN DE LOS TERMINALES DE PALETA Y  DEMÁS MATERIALES REQUERIDOS PARA SU INSTALACIÓN)</t>
  </si>
  <si>
    <t>5.11.4</t>
  </si>
  <si>
    <t>INSTALACIÓN DE ELECTRODO DE PUESTA A TIERRA SIN POZO DE INSPECCIÓN (INCLUYE TODOS LOS ELEMENTOS Y MATERIALES REQUERIDOS PARA SU INSTALACIÓN)</t>
  </si>
  <si>
    <t>5.11.5</t>
  </si>
  <si>
    <t>INSTALACIÓN DE ELECTRODO DE PUESTA A TIERRA CON POZO DE INSPECCIÓN (INCLUYE TODOS LOS ELEMENTOS Y MATERIALES REQUERIDOS PARA SU INSTALACIÓN)</t>
  </si>
  <si>
    <t>5.11.6</t>
  </si>
  <si>
    <t>INSTALACIÓN DE PUNTA FRANKLIN (INCLUYE TODOS LOS ELEMENTOS Y MATERIALES REQUERIDOS PARA SU INSTALACIÓN)</t>
  </si>
  <si>
    <t>5.11.7</t>
  </si>
  <si>
    <t>CONECTORES BIMETALICOS DE COMPRESION TIPO PALETA PARA CABLE MENOR A 2/0 AWG  (INCLUYE  CONECTORES BIMETALICOS, TORNILLOS, ARANDELAS Y TUERCA EN ACERO INOXIDABLE  Y  DEMÁS MATERIALES REQUERIDOS PARA SU INSTALACIÓN)</t>
  </si>
  <si>
    <t>5.11.8</t>
  </si>
  <si>
    <t>CONECTORES BIMETALICOS DE COMPRESION TIPO PALETA PARA CABLE 2/0 AWG  A 250 KCMIL (INCLUYE  CONECTORES BIMETALICOS, TORNILLOS, ARANDELAS Y TUERCA EN ACERO INOXIDABLE  Y  DEMÁS MATERIALES REQUERIDOS PARA SU INSTALACIÓN)</t>
  </si>
  <si>
    <t>5.11.9</t>
  </si>
  <si>
    <t>CONECTORES ATORNILLABLE DE UN CUERPO  PARA CABLE  4 AWG A 2/0 AWG  A PLATINA  (INCLUYE  CONECTORES , TORNILLOS, ARANDELAS Y TUERCA EN ACERO INOXIDABLE  Y  DEMÁS MATERIALES REQUERIDOS PARA SU INSTALACIÓN)</t>
  </si>
  <si>
    <t>5.11.10</t>
  </si>
  <si>
    <t>CONECTORES ATORNILLABLE DE UN CUERPO  PARA CABLE   2/0 AWG A 250 KCMIL  A PLATINA  (INCLUYE  CONECTORES , TORNILLOS, ARANDELAS Y TUERCA EN ACERO INOXIDABLE  Y  DEMÁS MATERIALES REQUERIDOS PARA SU INSTALACIÓN)</t>
  </si>
  <si>
    <t>5.11.11</t>
  </si>
  <si>
    <t>CONECTORES ATORNILLABLE DE DOS CUERPOS  PARA CABLE  4 AWG A 2/0 AWG  A PLATINA  (INCLUYE  CONECTORES , TORNILLOS, ARANDELAS Y TUERCA EN ACERO INOXIDABLE  Y  DEMÁS MATERIALES REQUERIDOS PARA SU INSTALACIÓN)</t>
  </si>
  <si>
    <t>5.11.12</t>
  </si>
  <si>
    <t>CONECTORES ATORNILLABLE DE DOS CUERPOS  PARA CABLE   2/0 AWG A 250 KCMIL  A PLATINA  (INCLUYE  CONECTORES , TORNILLOS, ARANDELAS Y TUERCA EN ACERO INOXIDABLE  Y  DEMÁS MATERIALES REQUERIDOS PARA SU INSTALACIÓN)</t>
  </si>
  <si>
    <t>5.11.13</t>
  </si>
  <si>
    <t>CONECTORES ATORNILLABLE DE UN CUERPO  PARA DOS CABLES  4 AWG A 2/0 AWG  A PLATINA  (INCLUYE  CONECTORES , TORNILLOS, ARANDELAS Y TUERCA EN ACERO INOXIDABLE  Y  DEMÁS MATERIALES REQUERIDOS PARA SU INSTALACIÓN)</t>
  </si>
  <si>
    <t>5.11.14</t>
  </si>
  <si>
    <t>CONECTORES ATORNILLABLE DE UN CUERPO  PARA DOS CABLES   2/0 AWG A 250 KCMIL  A PLATINA  (INCLUYE  CONECTORES , TORNILLOS, ARANDELAS Y TUERCA EN ACERO INOXIDABLE  Y  DEMÁS MATERIALES REQUERIDOS PARA SU INSTALACIÓN)</t>
  </si>
  <si>
    <t>5.11.15</t>
  </si>
  <si>
    <t>CONECTORES ATORNILLABLE DE DOS CUERPOS  PARA DOS CABLES  4 AWG A 2/0 AWG  A PLATINA  (INCLUYE  CONECTORES , TORNILLOS, ARANDELAS Y TUERCA EN ACERO INOXIDABLE  Y  DEMÁS MATERIALES REQUERIDOS PARA SU INSTALACIÓN)</t>
  </si>
  <si>
    <t>5.11.16</t>
  </si>
  <si>
    <t>CONECTORES ATORNILLABLE DE DOS CUERPOS  PARA DOS CABLES   2/0 AWG A 250 KCMIL  A PLATINA  (INCLUYE  CONECTORES , TORNILLOS, ARANDELAS Y TUERCA EN ACERO INOXIDABLE  Y  DEMÁS MATERIALES REQUERIDOS PARA SU INSTALACIÓN)</t>
  </si>
  <si>
    <t>5.11.17</t>
  </si>
  <si>
    <t xml:space="preserve">TIERRA PARA MEJORAR LA RESISTIVIDAD </t>
  </si>
  <si>
    <t>5.11.18</t>
  </si>
  <si>
    <t>CEMENTO CONDUCTIVO</t>
  </si>
  <si>
    <t>5.11.19</t>
  </si>
  <si>
    <t xml:space="preserve">MEDIDA DEL SISTEMA DE PUESTA A TIERRA </t>
  </si>
  <si>
    <t>5.11.20</t>
  </si>
  <si>
    <t xml:space="preserve">MEDICION DE EQUIPOTENCIALIZACION  DEL SISTEMA DE PUESTA A TIERRA </t>
  </si>
  <si>
    <t>5.11.21</t>
  </si>
  <si>
    <t>INSTALACIÓN DE SISTEMA DE VERIFICACIÓN DE PUESTA A TIERRA PARA OPERACIONES DE CARGUE Y DESCARGA DE FLUIDOS DE CARROTANQUES EN ÁREAS CLASIFICADAS (INCLUYE MONITOR DE PUESTA A TIERRA CON ENCERRAMIENTO A PRUEBA DE EXPLOSIÓN Y LUCES INDICADORAS DE ESTADO Y CAJA DE CONEXIONES QUE CONTIENE CABLE DE 32 PIES ESPIRALADO Y PINZA DE CONEXIÓN TRADICIONAL TIPO “CLAMP)</t>
  </si>
  <si>
    <t>INSTALACIÓN, CONEXIONADO Y PRUEBAS DE CABLES PARA SISTEMA DE PUESTA A TIERRA Y APANTALLAMIENTO DE COBRE DESNUDO - COBRE AISLADO</t>
  </si>
  <si>
    <t>5.12.1</t>
  </si>
  <si>
    <t>COBRE DESNUDO CALIBRE ENTRE 22 AWG - 16 AWG</t>
  </si>
  <si>
    <t>5.12.2</t>
  </si>
  <si>
    <t>COBRE DESNUDO CALIBRE ENTRE 1/0 AWG - 4/0 AWG</t>
  </si>
  <si>
    <t>5.12.3</t>
  </si>
  <si>
    <t>COBRE DESNUDO  CALIBRE ENTRE 250 KCMIL - 350 KCMIL</t>
  </si>
  <si>
    <t>5.12.4</t>
  </si>
  <si>
    <t>COBRE AISLADO CALIBRE ENTRE 22 AWG - 16 AWG</t>
  </si>
  <si>
    <t>5.12.5</t>
  </si>
  <si>
    <t>COBRE AISLADO CALIBRE ENTRE 14 AWG - 8 AWG</t>
  </si>
  <si>
    <t>5.12.6</t>
  </si>
  <si>
    <t>COBRE AISLADO CALIBRE ENTRE 6 AWG - 2 AWG</t>
  </si>
  <si>
    <t>5.12.7</t>
  </si>
  <si>
    <t>COBRE AISLADO CALIBRE ENTRE 1/0 AWG - 4/0</t>
  </si>
  <si>
    <t>5.12.8</t>
  </si>
  <si>
    <t>COBRE AISLADO CALIBRE EMTRE 250 KCMIL - 350 KCMIL</t>
  </si>
  <si>
    <t xml:space="preserve">INSTALACIÓN, TENSIONADO, CONEXIONADO Y PRUEBAS DE CABLE DE GUARDA DE ACERO INOXIDABLE </t>
  </si>
  <si>
    <t>5.13.1</t>
  </si>
  <si>
    <t>DE 3/16 "</t>
  </si>
  <si>
    <t>5.13.2</t>
  </si>
  <si>
    <t>DE 1/4 "</t>
  </si>
  <si>
    <t>5.13.3</t>
  </si>
  <si>
    <t>DE 5/16 "</t>
  </si>
  <si>
    <t>5.13.4</t>
  </si>
  <si>
    <t>DE 3/8 "</t>
  </si>
  <si>
    <t>5.13.5</t>
  </si>
  <si>
    <t>DE 1/2 "</t>
  </si>
  <si>
    <t>INSTALACIÓN EN BANDEJA PORTACABLES O TUBERÍA CONDUIT, CONEXIONADO Y PRUEBAS DE CABLE MONOPOLAR PARA BAJA TENSIÓN  CON CUALQUIER TIPO DE AISLAMIENTO (INCLUYE AMARRES Y MARQUILLADO)</t>
  </si>
  <si>
    <t>5.14.1</t>
  </si>
  <si>
    <t xml:space="preserve">CALIBRE ENTRE 14 AWG - 8 AWG </t>
  </si>
  <si>
    <t>5.14.2</t>
  </si>
  <si>
    <t xml:space="preserve">CALIBRE ENTRE 6 AWG - 2 AWG </t>
  </si>
  <si>
    <t>5.14.3</t>
  </si>
  <si>
    <t xml:space="preserve">CALIBRE ENTRE 1/0 AWG - 4/0 </t>
  </si>
  <si>
    <t>5.14.4</t>
  </si>
  <si>
    <t xml:space="preserve">CALIBRE ENTRE 250 KCMIL - 350 KCMIL </t>
  </si>
  <si>
    <t>5.14.5</t>
  </si>
  <si>
    <t xml:space="preserve">CALIBRE ENTRE 500 KCMIL - 750 KCMIL </t>
  </si>
  <si>
    <t>INSTALACIÓN EN BANCOS DE DUCTOS, CONEXIONADO Y PRUEBAS DE CABLE MONOPOLAR PARA BAJA TENSIÓN CON CUALQUIER TIPO DE AISLAMIENTO (INCLUYE AMARRES Y MARQUILLADO)</t>
  </si>
  <si>
    <t>5.15.1</t>
  </si>
  <si>
    <t>CALIBRE ENTRE 14 AWG - 8 AWG</t>
  </si>
  <si>
    <t>5.15.2</t>
  </si>
  <si>
    <t>5.15.3</t>
  </si>
  <si>
    <t xml:space="preserve">CALIBRE ENTRE 1/0 AWG - 4/0 AWG </t>
  </si>
  <si>
    <t>5.15.4</t>
  </si>
  <si>
    <t>5.15.5</t>
  </si>
  <si>
    <t>INSTALACIÓN EN BANDEJA PORTACABLES O TUBERÍA CONDUIT, CONEXIONADO Y PRUEBAS DE CABLE MULTICONDUCTOR PARA BAJA TENSIÓN CON CUALQUIER TIPO DE AISLAMIENTO (INCLUYE AMARRES Y MARQUILLADO)</t>
  </si>
  <si>
    <t>5.16.1</t>
  </si>
  <si>
    <t>1 X (2C X (ENTRE 14 AWG - 8 AWG)</t>
  </si>
  <si>
    <t>5.16.2</t>
  </si>
  <si>
    <t>1 X (2C X (ENTRE 6 AWG - 2 AWG)</t>
  </si>
  <si>
    <t>5.16.3</t>
  </si>
  <si>
    <t>1 X (2C X (ENTRE 1/0 AWG - 4/0)</t>
  </si>
  <si>
    <t>5.16.4</t>
  </si>
  <si>
    <t>1 X (2C X (ENTRE 250 KCMIL - 350 KCMIL)</t>
  </si>
  <si>
    <t>5.16.5</t>
  </si>
  <si>
    <t>1 X (2C X (ENTRE 500 KCMIL - 750 KCMIL)</t>
  </si>
  <si>
    <t>5.16.6</t>
  </si>
  <si>
    <t xml:space="preserve">1 X (3C X (ENTRE 14 AWG - 8 AWG) </t>
  </si>
  <si>
    <t>5.16.7</t>
  </si>
  <si>
    <t>1 X (3C X (ENTRE 6 AWG - 2 AWG)</t>
  </si>
  <si>
    <t>5.16.8</t>
  </si>
  <si>
    <t>1 X (3C X (ENTRE 1/0 AWG - 4/0 AWG)</t>
  </si>
  <si>
    <t>5.16.9</t>
  </si>
  <si>
    <t>1 X (3C X (ENTRE 250 KCMIL - 350 KCMIL)</t>
  </si>
  <si>
    <t>5.16.10</t>
  </si>
  <si>
    <t>1 X (3C X (ENTRE 500 KCMIL - 750 KCMIL)</t>
  </si>
  <si>
    <t>5.16.11</t>
  </si>
  <si>
    <t>1 X (4C X ENTRE (14 AWG - 8 AWG)</t>
  </si>
  <si>
    <t>5.16.12</t>
  </si>
  <si>
    <t>1 X (4C X (ENTRE 6 AWG - 2 AWG)</t>
  </si>
  <si>
    <t>5.16.13</t>
  </si>
  <si>
    <t>1 X (4C X (ENTRE 1/0 AWG - 4/0 AWG)</t>
  </si>
  <si>
    <t>5.16.14</t>
  </si>
  <si>
    <t>1 X (4C X (ENTRE 250 KCMIL - 350 KCMIL)</t>
  </si>
  <si>
    <t>5.16.15</t>
  </si>
  <si>
    <t>1 X (4C X (ENTRE 500 KCMIL - 750 KCMIL)</t>
  </si>
  <si>
    <t>INSTALACIÓN EN BANCOS DE DUCTOS, CONEXIONADO Y PRUEBAS DE CABLE MULTICONDUCTOR PARA BAJA TENSIÓN ON CUALQUIER TIPO DE AISLAMIENTO (INCLUYE AMARRES Y MARQUILLADO)</t>
  </si>
  <si>
    <t>5.17.1</t>
  </si>
  <si>
    <t>5.17.2</t>
  </si>
  <si>
    <t>5.17.3</t>
  </si>
  <si>
    <t>1 X (2C X (ENTRE 1/0 AWG - 4/0 AWG)</t>
  </si>
  <si>
    <t>5.17.4</t>
  </si>
  <si>
    <t>5.17.5</t>
  </si>
  <si>
    <t>5.17.6</t>
  </si>
  <si>
    <t>1 X (3C X ENTRE (14 AWG - 8 AWG)</t>
  </si>
  <si>
    <t>5.17.7</t>
  </si>
  <si>
    <t>5.17.8</t>
  </si>
  <si>
    <t>5.17.9</t>
  </si>
  <si>
    <t>5.17.10</t>
  </si>
  <si>
    <t>5.17.11</t>
  </si>
  <si>
    <t>5.17.12</t>
  </si>
  <si>
    <t>5.17.13</t>
  </si>
  <si>
    <t>5.17.14</t>
  </si>
  <si>
    <t>5.17.15</t>
  </si>
  <si>
    <t>INSTALACIÓN EN BANDEJA PORTACABLES O TUBERÍA CONDUIT, CONEXIONADO Y PRUEBAS DE CABLE MONOPOLAR PARA MEDIA TENSIÓN CON CUALQUIER TIPO DE AISLAMIENTO (INCLUYE AMARRES Y MARQUILLADO)</t>
  </si>
  <si>
    <t>5.18.1</t>
  </si>
  <si>
    <t>CALIBRE ENTRE 6 AWG - 2 AWG</t>
  </si>
  <si>
    <t>5.18.2</t>
  </si>
  <si>
    <t>5.18.3</t>
  </si>
  <si>
    <t>5.18.4</t>
  </si>
  <si>
    <t>CALIBRE ENTRE 500 KCMIL - 750 KCMIL</t>
  </si>
  <si>
    <t>5.18.5</t>
  </si>
  <si>
    <t>CALIBRE ENTRE 750 KCMIL - 1000 KCMIL</t>
  </si>
  <si>
    <t>INSTALACIÓN, TENSIONADO, CONEXIONADO Y PRUEBAS DE CABLE DE REDES ELÉCTRICAS CABLE AAC O ACSR MONOPOLAR  PARA MEDIA TENSIÓN</t>
  </si>
  <si>
    <t>5.19.1</t>
  </si>
  <si>
    <t>CALIBRE ENTRE 8 AWG - 2 AWG</t>
  </si>
  <si>
    <t>5.19.2</t>
  </si>
  <si>
    <t>CALIBRE ENTRE 1/0 AWG - 4/0 AWG</t>
  </si>
  <si>
    <t>5.19.3</t>
  </si>
  <si>
    <t>CALIBRE 250 KCMIL - 350 KCMIL)</t>
  </si>
  <si>
    <t>5.19.4</t>
  </si>
  <si>
    <t>CALIBRE 500 KCMIL - 750 KCMIL)</t>
  </si>
  <si>
    <t>5.19.5</t>
  </si>
  <si>
    <t>CALIBRE 750 KCMIL - 1000 KCMIL)</t>
  </si>
  <si>
    <t>INSTALACIÓN EN BANDEJA PORTACABLES O TUBERÍA CONDUIT, CONEXIONADO Y PRUEBAS DE CABLE MULTICONDUCTOR PARA MEDIA TENSIÓN CON CUALQUIER TIPO DE AISLAMIENTO (INCLUYE AMARRES Y MARQUILLADO)</t>
  </si>
  <si>
    <t>5.20.1</t>
  </si>
  <si>
    <t>5.20.2</t>
  </si>
  <si>
    <t>5.20.3</t>
  </si>
  <si>
    <t>5.20.4</t>
  </si>
  <si>
    <t>5.20.5</t>
  </si>
  <si>
    <t>1 X (2C X (ENTRE 750 KCMIL - 1000 KCMIL)</t>
  </si>
  <si>
    <t>5.20.6</t>
  </si>
  <si>
    <t>5.20.7</t>
  </si>
  <si>
    <t>5.20.8</t>
  </si>
  <si>
    <t>5.20.9</t>
  </si>
  <si>
    <t>5.20.10</t>
  </si>
  <si>
    <t>1 X (3C X (ENTRE 750 KCMIL - 1000 KCMIL)</t>
  </si>
  <si>
    <t>5.20.11</t>
  </si>
  <si>
    <t>5.20.12</t>
  </si>
  <si>
    <t>5.20.13</t>
  </si>
  <si>
    <t>5.20.14</t>
  </si>
  <si>
    <t>5.20.15</t>
  </si>
  <si>
    <t>1 X (4C X (ENTRE 750 KCMIL - 1000 KCMIL)</t>
  </si>
  <si>
    <t>INSTALACIÓN EN BANCO DE DUCTOS, CONEXIONADO Y PRUEBAS DE CABLE MULTICONDUCTOR PARA MEDIA TENSIÓN CON CUALQUIER TIPO DE AISLAMIENTO (INCLUYE AMARRES Y MARQUILLADO)</t>
  </si>
  <si>
    <t>5.21.1</t>
  </si>
  <si>
    <t>5.21.2</t>
  </si>
  <si>
    <t>5.21.3</t>
  </si>
  <si>
    <t>5.21.4</t>
  </si>
  <si>
    <t>5.21.5</t>
  </si>
  <si>
    <t>5.21.6</t>
  </si>
  <si>
    <t>5.21.7</t>
  </si>
  <si>
    <t>5.21.8</t>
  </si>
  <si>
    <t>5.21.9</t>
  </si>
  <si>
    <t>5.21.10</t>
  </si>
  <si>
    <t>5.21.11</t>
  </si>
  <si>
    <t>5.21.12</t>
  </si>
  <si>
    <t>5.21.13</t>
  </si>
  <si>
    <t>5.21.14</t>
  </si>
  <si>
    <t>5.21.15</t>
  </si>
  <si>
    <t>INSTALACIÓN EN BANDEJA PORTACABLES O TUBERÍA CONDUIT, CONEXIONADO Y PRUEBAS DE CONDUCTORES DE CONTROL E INSTRUMENTACIÓN (INCLUYE AMARRES Y MARQUILLADO)</t>
  </si>
  <si>
    <t>5.22.1</t>
  </si>
  <si>
    <t xml:space="preserve">1 X 4 X 12 AWG </t>
  </si>
  <si>
    <t>5.22.2</t>
  </si>
  <si>
    <t>1 X 7 X 12 AWG</t>
  </si>
  <si>
    <t>5.22.3</t>
  </si>
  <si>
    <t xml:space="preserve">1 X 9 X 12 AWG </t>
  </si>
  <si>
    <t>5.22.4</t>
  </si>
  <si>
    <t>1 X 4 X 14 AWG</t>
  </si>
  <si>
    <t>5.22.5</t>
  </si>
  <si>
    <t>1 X 7 X 14 AWG</t>
  </si>
  <si>
    <t>5.22.6</t>
  </si>
  <si>
    <t xml:space="preserve">1 X 9 X 14 AWG </t>
  </si>
  <si>
    <t>5.22.7</t>
  </si>
  <si>
    <t>1 X 11 X 14 AWG</t>
  </si>
  <si>
    <t>5.22.8</t>
  </si>
  <si>
    <t xml:space="preserve">1 X 2 X 16 AWG </t>
  </si>
  <si>
    <t>5.22.9</t>
  </si>
  <si>
    <t xml:space="preserve">1 X 3 X 16 AWG </t>
  </si>
  <si>
    <t>5.22.10</t>
  </si>
  <si>
    <t>1 X 4 X 16 AWG</t>
  </si>
  <si>
    <t>5.22.11</t>
  </si>
  <si>
    <t xml:space="preserve">1 X 6 X 16 AWG </t>
  </si>
  <si>
    <t>5.22.12</t>
  </si>
  <si>
    <t xml:space="preserve">1 X 8 X 16 AWG </t>
  </si>
  <si>
    <t>5.22.13</t>
  </si>
  <si>
    <t xml:space="preserve">1 X 9 X 16 AWG </t>
  </si>
  <si>
    <t>5.22.14</t>
  </si>
  <si>
    <t>1 X 12 X 16 AWG</t>
  </si>
  <si>
    <t>5.22.15</t>
  </si>
  <si>
    <t xml:space="preserve">1 X 18 X 16 AWG </t>
  </si>
  <si>
    <t>5.22.16</t>
  </si>
  <si>
    <t>1 X 20 X 16 AWG</t>
  </si>
  <si>
    <t>5.22.17</t>
  </si>
  <si>
    <t xml:space="preserve">1 X 24 X 16 AWG </t>
  </si>
  <si>
    <t>5.22.18</t>
  </si>
  <si>
    <t xml:space="preserve">1 X 30 X 16 AWG </t>
  </si>
  <si>
    <t>5.22.19</t>
  </si>
  <si>
    <t xml:space="preserve">2 X 2 X 16 AWG </t>
  </si>
  <si>
    <t>5.22.20</t>
  </si>
  <si>
    <t xml:space="preserve">4 X 2 X 16 AWG </t>
  </si>
  <si>
    <t>5.22.21</t>
  </si>
  <si>
    <t xml:space="preserve">6 X 2 X 16 AWG </t>
  </si>
  <si>
    <t>5.22.22</t>
  </si>
  <si>
    <t xml:space="preserve">8 X 2 X 16 AWG </t>
  </si>
  <si>
    <t>5.22.23</t>
  </si>
  <si>
    <t xml:space="preserve">12 X 2 X 16 AWG </t>
  </si>
  <si>
    <t>5.22.24</t>
  </si>
  <si>
    <t>2 X 3 X 16 AWG</t>
  </si>
  <si>
    <t>5.22.25</t>
  </si>
  <si>
    <t xml:space="preserve">4 X 3 X 16 AWG </t>
  </si>
  <si>
    <t>5.22.26</t>
  </si>
  <si>
    <t xml:space="preserve">6 X 3 X 16 AWG </t>
  </si>
  <si>
    <t>5.22.27</t>
  </si>
  <si>
    <t>8 X 3 X 16 AWG</t>
  </si>
  <si>
    <t>5.22.28</t>
  </si>
  <si>
    <t>12 X 3 X 16 AWG</t>
  </si>
  <si>
    <t>5.22.29</t>
  </si>
  <si>
    <t xml:space="preserve">1 X 2 X 18 AWG </t>
  </si>
  <si>
    <t>5.22.30</t>
  </si>
  <si>
    <t>1 X 3 X 18 AWG</t>
  </si>
  <si>
    <t>5.22.31</t>
  </si>
  <si>
    <t>1 X 4 X 18 AWG</t>
  </si>
  <si>
    <t>5.22.32</t>
  </si>
  <si>
    <t>1 X 6 X 18 AWG</t>
  </si>
  <si>
    <t>5.22.33</t>
  </si>
  <si>
    <t xml:space="preserve">1 X 9 X 18 AWG </t>
  </si>
  <si>
    <t>5.22.34</t>
  </si>
  <si>
    <t xml:space="preserve">1 X 12 X 18 AWG </t>
  </si>
  <si>
    <t>5.22.35</t>
  </si>
  <si>
    <t>1 X 18 X 18 AWG</t>
  </si>
  <si>
    <t>5.22.36</t>
  </si>
  <si>
    <t>1 X 24 X 18 AWG</t>
  </si>
  <si>
    <t>5.22.37</t>
  </si>
  <si>
    <t xml:space="preserve">1 X 30 X 18 AWG </t>
  </si>
  <si>
    <t>5.22.38</t>
  </si>
  <si>
    <t xml:space="preserve">2 X 2 X 18 AWG </t>
  </si>
  <si>
    <t>5.22.39</t>
  </si>
  <si>
    <t>4 X 2 X 18 AWG</t>
  </si>
  <si>
    <t>5.22.40</t>
  </si>
  <si>
    <t xml:space="preserve">6 X 2 X 18 AWG </t>
  </si>
  <si>
    <t>5.22.41</t>
  </si>
  <si>
    <t xml:space="preserve">8 X 2 X 18 AWG </t>
  </si>
  <si>
    <t>5.22.42</t>
  </si>
  <si>
    <t xml:space="preserve">12 X 2 X 18 AWG </t>
  </si>
  <si>
    <t>5.22.43</t>
  </si>
  <si>
    <t>2 X 3 X 18 AWG</t>
  </si>
  <si>
    <t>5.22.44</t>
  </si>
  <si>
    <t xml:space="preserve">4 X 3 X 18 AWG </t>
  </si>
  <si>
    <t>5.22.45</t>
  </si>
  <si>
    <t>6 X 3 X 18 AWG</t>
  </si>
  <si>
    <t>5.22.46</t>
  </si>
  <si>
    <t xml:space="preserve">8 X 3 X 18 AWG </t>
  </si>
  <si>
    <t>5.22.47</t>
  </si>
  <si>
    <t xml:space="preserve">12 X 3 X 18 AWG </t>
  </si>
  <si>
    <t>5.22.48</t>
  </si>
  <si>
    <t xml:space="preserve">1 X 2 X 20 AWG </t>
  </si>
  <si>
    <t>5.22.49</t>
  </si>
  <si>
    <t xml:space="preserve">1 X 4 X 20 AWG </t>
  </si>
  <si>
    <t>5.22.50</t>
  </si>
  <si>
    <t xml:space="preserve">1 X 6 X 20 AWG </t>
  </si>
  <si>
    <t>5.22.51</t>
  </si>
  <si>
    <t>1 X 8 X 20 AWG</t>
  </si>
  <si>
    <t>5.22.52</t>
  </si>
  <si>
    <t xml:space="preserve">1 X 30 X 20 AWG </t>
  </si>
  <si>
    <t>5.22.53</t>
  </si>
  <si>
    <t xml:space="preserve">2 X 2 X 20 AWG </t>
  </si>
  <si>
    <t>5.22.54</t>
  </si>
  <si>
    <t>4 X 2 X 20 AWG</t>
  </si>
  <si>
    <t>5.22.55</t>
  </si>
  <si>
    <t>6 X 2 X 20 AWG</t>
  </si>
  <si>
    <t>5.22.56</t>
  </si>
  <si>
    <t xml:space="preserve">8 X 2 X 20 AWG </t>
  </si>
  <si>
    <t>5.22.57</t>
  </si>
  <si>
    <t xml:space="preserve">12 X 2 X 20 AWG </t>
  </si>
  <si>
    <t>5.22.58</t>
  </si>
  <si>
    <t>2 X 3 X 20 AWG</t>
  </si>
  <si>
    <t>5.22.59</t>
  </si>
  <si>
    <t xml:space="preserve">4 X 3 X 20 AWG </t>
  </si>
  <si>
    <t>5.22.60</t>
  </si>
  <si>
    <t>6 X 3 X 20 AWG</t>
  </si>
  <si>
    <t>5.22.61</t>
  </si>
  <si>
    <t xml:space="preserve">8 X 3 X 20 AWG </t>
  </si>
  <si>
    <t>5.22.62</t>
  </si>
  <si>
    <t>12 X 3 X 20 AWG</t>
  </si>
  <si>
    <t>5.22.63</t>
  </si>
  <si>
    <t xml:space="preserve">1 X 2 X 22 AWG </t>
  </si>
  <si>
    <t>5.22.64</t>
  </si>
  <si>
    <t xml:space="preserve">1 X 4 X 22 AWG </t>
  </si>
  <si>
    <t>5.22.65</t>
  </si>
  <si>
    <t xml:space="preserve">1 X 6 X 22 AWG </t>
  </si>
  <si>
    <t>5.22.66</t>
  </si>
  <si>
    <t xml:space="preserve">1 X 8 X 22 AWG </t>
  </si>
  <si>
    <t>5.22.67</t>
  </si>
  <si>
    <t xml:space="preserve">1 X 30 X 22 AWG </t>
  </si>
  <si>
    <t>5.22.68</t>
  </si>
  <si>
    <t>2 X 2 X 22 AWG</t>
  </si>
  <si>
    <t>5.22.69</t>
  </si>
  <si>
    <t xml:space="preserve">4 X 2 X 22 AWG </t>
  </si>
  <si>
    <t>5.22.70</t>
  </si>
  <si>
    <t xml:space="preserve">6 X 2 X 22 AWG </t>
  </si>
  <si>
    <t>5.22.71</t>
  </si>
  <si>
    <t xml:space="preserve">8 X 2 X 22 AWG </t>
  </si>
  <si>
    <t>5.22.72</t>
  </si>
  <si>
    <t xml:space="preserve">12 X 2 X 22 AWG </t>
  </si>
  <si>
    <t>5.22.73</t>
  </si>
  <si>
    <t xml:space="preserve">2 X 3 X 22 AWG </t>
  </si>
  <si>
    <t>5.22.74</t>
  </si>
  <si>
    <t xml:space="preserve">4 X 3 X 22 AWG </t>
  </si>
  <si>
    <t>5.22.75</t>
  </si>
  <si>
    <t xml:space="preserve">6 X 3 X 22 AWG </t>
  </si>
  <si>
    <t>5.22.76</t>
  </si>
  <si>
    <t xml:space="preserve">8 X 3 X 22 AWG </t>
  </si>
  <si>
    <t>5.22.77</t>
  </si>
  <si>
    <t xml:space="preserve">12 X 3 X 22 AWG </t>
  </si>
  <si>
    <t>INSTALACIÓN EN BANCO DE DUCTOS, CONEXIONADO Y PRUEBAS DE CONDUCTORES DE CONTROL E INSTRUMENTACIÓN  (INCLUYE AMARRES Y MARQUILLADO)</t>
  </si>
  <si>
    <t>5.23.1</t>
  </si>
  <si>
    <t>5.23.2</t>
  </si>
  <si>
    <t>5.23.3</t>
  </si>
  <si>
    <t>5.23.4</t>
  </si>
  <si>
    <t>5.23.5</t>
  </si>
  <si>
    <t>5.23.6</t>
  </si>
  <si>
    <t>5.23.7</t>
  </si>
  <si>
    <t>5.23.8</t>
  </si>
  <si>
    <t>5.23.9</t>
  </si>
  <si>
    <t>5.23.10</t>
  </si>
  <si>
    <t>5.23.11</t>
  </si>
  <si>
    <t>5.23.12</t>
  </si>
  <si>
    <t>5.23.13</t>
  </si>
  <si>
    <t>5.23.14</t>
  </si>
  <si>
    <t>5.23.15</t>
  </si>
  <si>
    <t>5.23.16</t>
  </si>
  <si>
    <t>5.23.17</t>
  </si>
  <si>
    <t>5.23.18</t>
  </si>
  <si>
    <t>5.23.19</t>
  </si>
  <si>
    <t>5.23.20</t>
  </si>
  <si>
    <t>5.23.21</t>
  </si>
  <si>
    <t>5.23.22</t>
  </si>
  <si>
    <t>5.23.23</t>
  </si>
  <si>
    <t>5.23.24</t>
  </si>
  <si>
    <t>5.23.25</t>
  </si>
  <si>
    <t>5.23.26</t>
  </si>
  <si>
    <t>5.23.27</t>
  </si>
  <si>
    <t>5.23.28</t>
  </si>
  <si>
    <t>5.23.29</t>
  </si>
  <si>
    <t>5.23.30</t>
  </si>
  <si>
    <t>5.23.31</t>
  </si>
  <si>
    <t>5.23.32</t>
  </si>
  <si>
    <t>5.23.33</t>
  </si>
  <si>
    <t>5.23.34</t>
  </si>
  <si>
    <t>5.23.35</t>
  </si>
  <si>
    <t>5.23.36</t>
  </si>
  <si>
    <t>5.23.37</t>
  </si>
  <si>
    <t>5.23.38</t>
  </si>
  <si>
    <t>5.23.39</t>
  </si>
  <si>
    <t>5.23.40</t>
  </si>
  <si>
    <t>5.23.41</t>
  </si>
  <si>
    <t>5.23.42</t>
  </si>
  <si>
    <t>5.23.43</t>
  </si>
  <si>
    <t>5.23.44</t>
  </si>
  <si>
    <t>5.23.45</t>
  </si>
  <si>
    <t>5.23.46</t>
  </si>
  <si>
    <t>5.23.47</t>
  </si>
  <si>
    <t>5.23.48</t>
  </si>
  <si>
    <t>5.23.49</t>
  </si>
  <si>
    <t>5.23.50</t>
  </si>
  <si>
    <t>5.23.51</t>
  </si>
  <si>
    <t>5.23.52</t>
  </si>
  <si>
    <t>5.23.53</t>
  </si>
  <si>
    <t>5.23.54</t>
  </si>
  <si>
    <t>5.23.55</t>
  </si>
  <si>
    <t>5.23.56</t>
  </si>
  <si>
    <t>5.23.57</t>
  </si>
  <si>
    <t>5.23.58</t>
  </si>
  <si>
    <t>5.23.59</t>
  </si>
  <si>
    <t>5.23.60</t>
  </si>
  <si>
    <t>5.23.61</t>
  </si>
  <si>
    <t>5.23.62</t>
  </si>
  <si>
    <t>5.23.63</t>
  </si>
  <si>
    <t>5.23.64</t>
  </si>
  <si>
    <t>5.23.65</t>
  </si>
  <si>
    <t>5.23.66</t>
  </si>
  <si>
    <t>5.23.67</t>
  </si>
  <si>
    <t>5.23.68</t>
  </si>
  <si>
    <t>5.23.69</t>
  </si>
  <si>
    <t>5.23.70</t>
  </si>
  <si>
    <t>5.23.71</t>
  </si>
  <si>
    <t>5.23.72</t>
  </si>
  <si>
    <t>5.23.73</t>
  </si>
  <si>
    <t>5.23.74</t>
  </si>
  <si>
    <t>5.23.75</t>
  </si>
  <si>
    <t>5.23.76</t>
  </si>
  <si>
    <t>5.23.77</t>
  </si>
  <si>
    <t>INSTALACIÓN, CONEXIONADO Y PUESTA EN SERVICIO DE LUMINARIAS</t>
  </si>
  <si>
    <t>5.24.1</t>
  </si>
  <si>
    <t>PARA INTERIOR EN SUSPENSION A PRUEBA DE EXPLOSION (INCLUYE SOPORTE Y TODOS LOS ACCESORIOS REQUERIDOS PARA SU INSTALACIÓN)</t>
  </si>
  <si>
    <t>5.24.1.1</t>
  </si>
  <si>
    <t>HASTA 150 W</t>
  </si>
  <si>
    <t>5.24.1.2</t>
  </si>
  <si>
    <t xml:space="preserve">151 W HASTA 400 W </t>
  </si>
  <si>
    <t>5.24.1.3</t>
  </si>
  <si>
    <t>MAYOR A 400 W</t>
  </si>
  <si>
    <t>PARA INTERIOR PARA INCRUSTAR A PRUEBA DE EXPLOSION (INCLUYE SOPORTE Y TODOS LOS ACCESORIOS REQUERIDOS PARA SU INSTALACIÓN)</t>
  </si>
  <si>
    <t>5.25.1</t>
  </si>
  <si>
    <t>5.25.2</t>
  </si>
  <si>
    <t>DESDE 151 W HASTA 400 W</t>
  </si>
  <si>
    <t>5.25.3</t>
  </si>
  <si>
    <t>PARA INTERIOR EN SUSPENSIÓN EN ÁREA SANA (INCLUYE SOPORTE Y TODOS LOS ACCESORIOS REQUERIDOS PARA SU INSTALACIÓN)</t>
  </si>
  <si>
    <t>5.26.1</t>
  </si>
  <si>
    <t>5.26.2</t>
  </si>
  <si>
    <t>5.26.3</t>
  </si>
  <si>
    <t>PARA INTERIOR EN SUSPENSION PARA INCRUSTAR EN ÁREA SANA (INCLUYE SOPORTE Y TODOS LOS ACCESORIOS REQUERIDOS PARA SU INSTALACIÓN)</t>
  </si>
  <si>
    <t>5.27.1</t>
  </si>
  <si>
    <t>5.27.2</t>
  </si>
  <si>
    <t>5.27.3</t>
  </si>
  <si>
    <t>PARA INTERIOR Y EXTERIOR FLUORESCENTE EN SUSPENSIÓN (INCLUYE SOPORTE Y TODOS LOS ACCESORIOS REQUERIDOS PARA SU INSTALACIÓN)</t>
  </si>
  <si>
    <t>5.28.1</t>
  </si>
  <si>
    <t xml:space="preserve"> 1 TUBO PARA CUALQUIER POTENCIA A PRUEBA DE EXPLOSIÓN</t>
  </si>
  <si>
    <t>5.28.2</t>
  </si>
  <si>
    <t xml:space="preserve"> 2 TUBOS PARA CUALQUIER POTENCIA A PRUEBA DE EXPLOSIÓN </t>
  </si>
  <si>
    <t>5.28.3</t>
  </si>
  <si>
    <t xml:space="preserve">3 TUBOS PARA CUALQUIER POTENCIA A PRUEBA DE EXPLOSIÓN </t>
  </si>
  <si>
    <t>5.28.4</t>
  </si>
  <si>
    <t xml:space="preserve">4 TUBOS PARA CUALQUIER POTENCIA A PRUEBA DE EXPLOSIÓN </t>
  </si>
  <si>
    <t>PARA INTERIOR Y EXTERIOR FLUORESCENTE PARA INCRUSTAR (INCLUYE SOPORTE Y TODOS LOS ACCESORIOS REQUERIDOS PARA SU INSTALACIÓN)</t>
  </si>
  <si>
    <t>5.29.1</t>
  </si>
  <si>
    <t xml:space="preserve"> 1 TUBO PARA CUALQUIER POTENCIA A PRUEBA DE EXPLOSIÓN </t>
  </si>
  <si>
    <t>5.29.2</t>
  </si>
  <si>
    <t>5.29.3</t>
  </si>
  <si>
    <t>5.29.4</t>
  </si>
  <si>
    <t>PARA INTERIOR Y EXTERIOR FLUORESCENTE EN SUSPENSIÓN EN ÁREA SANA (INCLUYE SOPORTE Y TODOS LOS ACCESORIOS REQUERIDOS PARA SU INSTALACIÓN)</t>
  </si>
  <si>
    <t>5.30.1</t>
  </si>
  <si>
    <t>5.30.2</t>
  </si>
  <si>
    <t>5.30.3</t>
  </si>
  <si>
    <t>5.30.4</t>
  </si>
  <si>
    <t>PARA INTERIOR Y EXTERIOR FLUORESCENTE PARA INCRUSTAR EN ÁREA SANA  (INCLUYE SOPORTE Y TODOS LOS ACCESORIOS REQUERIDOS PARA SU INSTALACIÓN)</t>
  </si>
  <si>
    <t>5.31.1</t>
  </si>
  <si>
    <t>5.31.2</t>
  </si>
  <si>
    <t>5.31.3</t>
  </si>
  <si>
    <t>5.31.4</t>
  </si>
  <si>
    <t>PARA EXTERIOR (INCLUYE SOPORTE Y TODOS LOS ACCESORIOS REQUERIDOS PARA SU INSTALACIÓN)</t>
  </si>
  <si>
    <t>5.32.1</t>
  </si>
  <si>
    <t>5.32.2</t>
  </si>
  <si>
    <t>5.32.3</t>
  </si>
  <si>
    <t>PARA EXTERIOR PARA INSTALACIÓN EN POSTE  (INCLUYE SOPORTE Y TODOS LOS ACCESORIOS REQUERIDOS PARA SU INSTALACIÓN)</t>
  </si>
  <si>
    <t>5.33.1</t>
  </si>
  <si>
    <t>5.33.2</t>
  </si>
  <si>
    <t>5.33.3</t>
  </si>
  <si>
    <t>PARA EXTERIOR DE REFLECTOR (INCLUYE SOPORTE Y TODOS LOS ACCESORIOS REQUERIDOS PARA SU INSTALACIÓN)</t>
  </si>
  <si>
    <t>5.34.1</t>
  </si>
  <si>
    <t xml:space="preserve">PARA EXTERIOR DE REFLECTOR </t>
  </si>
  <si>
    <t>5.34.2</t>
  </si>
  <si>
    <t>PARA EXTERIOR DE REFLECTOR MONTAJE EN MÁSTIL</t>
  </si>
  <si>
    <t>DE EMERGENCIA A PRUEBA DE EXPLOSIÓN</t>
  </si>
  <si>
    <t>5.35.1</t>
  </si>
  <si>
    <t>5.35.2</t>
  </si>
  <si>
    <t>DE EMERGENCIA EN ÁREA SANA</t>
  </si>
  <si>
    <t>5.35.3</t>
  </si>
  <si>
    <t>DE EMERGENCIA CON AVISO DE SALIDA A PRUEBA DE EXPLOSIÓN</t>
  </si>
  <si>
    <t>5.35.4</t>
  </si>
  <si>
    <t>DE EMERGENCIA CON AVISO DE SALIDA EN ÁREA SANA</t>
  </si>
  <si>
    <t>INSTALACIÓN, CONEXIONADO Y PUESTA EN SERVICIO DE ESTRUCTURAS DE MEDIA TENSIÓN</t>
  </si>
  <si>
    <t>5.36.1</t>
  </si>
  <si>
    <t>MONTAJE DE ESTRUCTURA TERMINAL LA CUAL INCLUYE 9 AISLADORES DE SUSPENSIÓN, 3 CRUCETAS METÁLICAS, 3 GRAPAS DE RETENCIÓN, 2 DIAGONALES EN V (INCLUYE ACCESORIOS Y HERRAJERÍA NECESARIOS PARA SU MONTAJE). NO INCLUYE POSTE</t>
  </si>
  <si>
    <t>5.36.2</t>
  </si>
  <si>
    <t>MONTAJE DE ESTRUCTURA RETENCIÓN LA CUAL INCLUYE 18 AISLADORES DE SUSPENSIÓN, 1 AISLADOR DE PIN, 2 CRUCETAS METÁLICAS, 6 GRAPAS DE RETENCIÓN, 2 DIAGONALES EN V (INCLUYE ACCESORIOS Y HERRAJERÍA NECESARIOS PARA SU MONTAJE). NO INCLUYE POSTE</t>
  </si>
  <si>
    <t>5.36.3</t>
  </si>
  <si>
    <t>MONTAJE DE ESTRUCTURA SUSPENSIÓN LA CUAL INCLUYE 3 AISLADORES PIN, 1 CRUCETAS METÁLICAS, 1 DIAGONALES EN V (INCLUYE ACCESORIOS Y HERRAJERÍA NECESARIOS PARA SU MONTAJE). NO INCLUYE POSTE</t>
  </si>
  <si>
    <t>5.36.4</t>
  </si>
  <si>
    <t>INSTALACIÓN Y PUESTA EN SERVICIO DE JUEGO DE 3 DESCARGADORES DE SOBRETENSIÓN DE 3 KV</t>
  </si>
  <si>
    <t>5.36.5</t>
  </si>
  <si>
    <t>INSTALACIÓN Y PUESTA EN SERVICIO DE JUEGO DE 3 DESCARGADORES DE SOBRETENSIÓN DE 6 KV</t>
  </si>
  <si>
    <t>5.36.6</t>
  </si>
  <si>
    <t>INSTALACIÓN Y PUESTA EN SERVICIO DE JUEGO DE 3 DESCARGADORES DE SOBRETENSIÓN DE 12 KV</t>
  </si>
  <si>
    <t>5.36.7</t>
  </si>
  <si>
    <t>INSTALACIÓN Y PUESTA EN SERVICIO DE JUEGO DE 3 DESCARGADORES DE SOBRETENSIÓN DE 30 KV</t>
  </si>
  <si>
    <t>5.36.8</t>
  </si>
  <si>
    <t>INSTALACIÓN Y PUESTA EN SERVICIO DE DISPOSITIVOS PARA PROTECCIÓN CONTRA SOBRETENSIONES (DPS) PARA BAJA TENSIÓN</t>
  </si>
  <si>
    <t>5.36.9</t>
  </si>
  <si>
    <t>INSTALACIÓN Y PUESTA EN SERVICIO DE DISPOSITIVOS PARA PROTECCIÓN CONTRA SOBRETENSIONES (DPS) PARA MEDIA TENSIÓN</t>
  </si>
  <si>
    <t>5.36.10</t>
  </si>
  <si>
    <t>INSTALACIÓN Y PUESTA EN SERVICIO DE DISPOSITIVOS PARA PROTECCIÓN CONTRA SOBRETENSIONES (DPS) PARA ALTA TENSIÓN</t>
  </si>
  <si>
    <t>5.36.11</t>
  </si>
  <si>
    <t>SECCIONADOR TRIPOLAR MANUAL DE 15 KV APERTURA CENTRAL (INCLUYE SECCIONADOR, INSTALACIÓN, PRUEBAS Y PUESTA EN SERVICIO, CAJA DE CONTROL Y TODOS LOS ACCESORIOS REQUIERIDOS PARA SU INSTALACIÓN)</t>
  </si>
  <si>
    <t>5.36.12</t>
  </si>
  <si>
    <t>SECCIONADOR TRIPOLAR MANUAL DE 15 KV INTERRUPCIÓN SIMPLE  (INCLUYE SECCIONADOR, INSTALACIÓN, PRUEBAS Y PUESTA EN SERVICIO, CAJA DE CONTROL Y TODOS LOS ACCESORIOS REQUIERIDOS PARA SU INSTALACIÓN)</t>
  </si>
  <si>
    <t>5.36.13</t>
  </si>
  <si>
    <t>SECCIONADOR TRIPOLAR MANUAL DE 35 KV APERTURA CENTRAL  (INCLUYE SECCIONADOR, INSTALACIÓN, PRUEBAS Y PUESTA EN SERVICIO, CAJA DE CONTROL Y TODOS LOS ACCESORIOS REQUIERIDOS PARA SU INSTALACIÓN)</t>
  </si>
  <si>
    <t>5.36.14</t>
  </si>
  <si>
    <t>SECCIONADOR TRIPOLAR MANUAL 35 KV INTERRUPCIÓN SIMPLE  (INCLUYE SECCIONADOR, INSTALACIÓN, PRUEBAS Y PUESTA EN SERVICIO, CAJA DE CONTROL Y TODOS LOS ACCESORIOS REQUIERIDOS PARA SU INSTALACIÓN)</t>
  </si>
  <si>
    <t>5.36.15</t>
  </si>
  <si>
    <t>SECCIONADOR TRIPOLAR MOTORIZADO DE 15 KV APERTURA CENTRAL  (INCLUYE SECCIONADOR, INSTALACIÓN, PRUEBAS Y PUESTA EN SERVICIO, CAJA DE CONTROL Y TODOS LOS ACCESORIOS REQUIERIDOS PARA SU INSTALACIÓN)</t>
  </si>
  <si>
    <t>5.36.16</t>
  </si>
  <si>
    <t>SECCIONADOR TRIPOLAR MOTORIZADO DE 15 KV INTERRUPCIÓN SIMPLE  (INCLUYE SECCIONADOR, INSTALACIÓN, PRUEBAS Y PUESTA EN SERVICIO, CAJA DE CONTROL Y TODOS LOS ACCESORIOS REQUIERIDOS PARA SU INSTALACIÓN)</t>
  </si>
  <si>
    <t>5.36.17</t>
  </si>
  <si>
    <t>SECCIONADOR TRIPOLAR MOTORIZADO DE 35 KV APERTURA CENTRAL  (INCLUYE SECCIONADOR, INSTALACIÓN, PRUEBAS Y PUESTA EN SERVICIO, CAJA DE CONTROL Y TODOS LOS ACCESORIOS REQUIERIDOS PARA SU INSTALACIÓN)</t>
  </si>
  <si>
    <t>5.36.18</t>
  </si>
  <si>
    <t>SECCIONADOR TRIPOLAR MANUAL CON CUCHILLA DE PUESTA A TIERRA DE 15 KV APERTURA CENTRAL (INCLUYE SECCIONADOR, INSTALACIÓN, PRUEBAS Y PUESTA EN SERVICIO, CAJA DE CONTROL Y TODOS LOS ACCESORIOS REQUIERIDOS PARA SU INSTALACIÓN)</t>
  </si>
  <si>
    <t>5.36.19</t>
  </si>
  <si>
    <t>SECCIONADOR TRIPOLAR MANUAL CON CUCHILLA DE PUESTA A TIERRA DE 35 KV APERTURA CENTRAL (INCLUYE SECCIONADOR, INSTALACIÓN, PRUEBAS Y PUESTA EN SERVICIO, CAJA DE CONTROL Y TODOS LOS ACCESORIOS REQUIERIDOS PARA SU INSTALACIÓN)</t>
  </si>
  <si>
    <t>5.36.20</t>
  </si>
  <si>
    <t>INTERRUPTOR DE POTENCIA TRIFASICO PARA ALTA Y MEDIA TENSIÓN;  DE MONTAJE (INCLUYE INTERRUPTOR, INSTALACIÓN, PRUEBAS Y PUESTA EN SERVICIO, CAJA DE CONTROL Y TODOS LOS ACCESORIOS REQUIERIDOS PARA SU INSTALACIÓN)</t>
  </si>
  <si>
    <t>5.36.21</t>
  </si>
  <si>
    <t>INSTALACIÓN, PRUEBAS Y PUESTA EN SERVICIO DE RECONECTADOR TRIPOLAR AISLAMIENTO EN SF6 CAMARA DE EXTINCION AL VACIO DE 15 KV (INCLUYE INSTALACIÓN DE CAJA DE CONTROL Y TODOS LOS ACCESORIOS REQUIERIDOS PARA SU INSTALACIÓN)</t>
  </si>
  <si>
    <t>5.36.22</t>
  </si>
  <si>
    <t>INSTALACIÓN, PRUEBAS Y PUESTA EN SERVICIO DE RECONECTADOR TRIPOLAR AISLAMIENTO EN SF6 CAMARA DE EXTINCION AL VACIO DE 35 KV (INCLUYE INSTALACIÓN DE CAJA DE CONTROL Y TODOS LOS ACCESORIOS REQUIERIDOS PARA SU INSTALACIÓN)</t>
  </si>
  <si>
    <t>5.36.23</t>
  </si>
  <si>
    <t>INSTALACIÓN, PRUEBAS Y PUESTA EN SERVICIO DE JUEGO DE 3 CORTACUIRCUITOS DE 15 KV</t>
  </si>
  <si>
    <t>5.36.24</t>
  </si>
  <si>
    <t>INSTALACIÓN, PRUEBAS Y PUESTA EN SERVICIO DE JUEGO DE 3 CORTACUIRCUITOS DE 35 KV</t>
  </si>
  <si>
    <t>5.36.25</t>
  </si>
  <si>
    <t>INSTALACIÓN, PRUEBAS Y PUESTA EN SERVICIO DE JUEGO DE 3 PREMOLDEADOS A 35 KV INTERIOR</t>
  </si>
  <si>
    <t>5.36.26</t>
  </si>
  <si>
    <t>INSTALACIÓN, PRUEBAS Y PUESTA EN SERVICIO DE JUEGO DE 3 PREMOLDEADOS A 35 KV EXTERIOR</t>
  </si>
  <si>
    <t>5.36.27</t>
  </si>
  <si>
    <t>INSTALACIÓN, PRUEBAS Y PUESTA EN SERVICIO DE JUEGO DE 3 PREMOLDEADOS A 15 KV INTERIOR</t>
  </si>
  <si>
    <t>5.36.28</t>
  </si>
  <si>
    <t>INSTALACIÓN, PRUEBAS Y PUESTA EN SERVICIO DE JUEGO DE 3 PREMOLDEADOS A 15 KV EXTERIOR</t>
  </si>
  <si>
    <t>INSTALACIÓN, PRUEBAS Y PUESTA EN SERVICIO DE TRANSFORMADORES DE MEDIDA Y CONTROL</t>
  </si>
  <si>
    <t>5.37.1</t>
  </si>
  <si>
    <t>INSTALACIÓN, PRUEBAS Y PUESTA EN SERVICIO DE TRANSFORMADOR DE CORRIENTE PARA NIVELES DE MEDIA TENSIÓN (INCLUYE ACCESORIOS REQUERIDOS PARA SU INSTALACIÓN)</t>
  </si>
  <si>
    <t>5.37.2</t>
  </si>
  <si>
    <t>INSTALACIÓN, PRUEBAS Y PUESTA EN SERVICIO DE TRANSFORMADOR DE POTENCIAL PARA NIVELES DE MEDIA TENSIÓN (INCLUYE ACCESORIOS REQUERIDOS PARA SU INSTALACIÓN)</t>
  </si>
  <si>
    <t>5.37.3</t>
  </si>
  <si>
    <t>INSTALACIÓN, PRUEBAS Y PUESTA EN SERVICIO DE TRANSFORMADOR DE CORRIENTE PARA NIVELES DE ALTA TENSIÓN (INCLUYE ACCESORIOS REQUERIDOS PARA SU INSTALACIÓN)</t>
  </si>
  <si>
    <t>5.37.4</t>
  </si>
  <si>
    <t>INSTALACIÓN, PRUEBAS Y PUESTA EN SERVICIO DE TRANSFORMADOR DE POTENCIAL PARA NIVELES DE ALTA TENSIÓN (INCLUYE ACCESORIOS REQUERIDOS PARA SU INSTALACIÓN)</t>
  </si>
  <si>
    <t>5.37.5</t>
  </si>
  <si>
    <t>TRANSFORMADOR DE CORRIENTE PARA NIVELES DE BAJA TENSIÓN (INCLUYE TRANSFORMADORES Y  ACCESORIOS REQUERIDOS PARA SU INSTALACIÓN)</t>
  </si>
  <si>
    <t>5.37.6</t>
  </si>
  <si>
    <t>TRANSFORMADOR DE POTENCIAL PARA NIVELES DE BAJA TENSIÓN (INCLUYE TRANSFORMADORES Y  ACCESORIOS REQUERIDOS PARA SU INSTALACIÓN)</t>
  </si>
  <si>
    <t>SUMINISTRO, INSTALACION, PRUEBAS Y PUESTA EN SERVICIO DE TRANSFORMADOR SUMERGIDO EN ACEITE  (INCLUYE TODOS LOS ACCESORIOS, EQUIPOS MENORES Y MATERIALES PARA SU INSTALACIÓN)</t>
  </si>
  <si>
    <t>5.38.1</t>
  </si>
  <si>
    <t xml:space="preserve">5 a 10 kVA (115000/34500) </t>
  </si>
  <si>
    <t>5.38.2</t>
  </si>
  <si>
    <t xml:space="preserve">5 a 10 kVA (115000/6300) </t>
  </si>
  <si>
    <t>5.38.3</t>
  </si>
  <si>
    <t xml:space="preserve">1000 a 2500 kVA (34500/6300) </t>
  </si>
  <si>
    <t>5.38.4</t>
  </si>
  <si>
    <t xml:space="preserve">45 a 225 kVA (34500/480) </t>
  </si>
  <si>
    <t>5.38.5</t>
  </si>
  <si>
    <t xml:space="preserve">300 a 1000 kVA (34500/480) </t>
  </si>
  <si>
    <t>5.38.6</t>
  </si>
  <si>
    <t xml:space="preserve">1000 a 2500 kVA (34500/480) </t>
  </si>
  <si>
    <t>5.38.7</t>
  </si>
  <si>
    <t xml:space="preserve">45 a 150 kVA (13200/480) </t>
  </si>
  <si>
    <t>5.38.8</t>
  </si>
  <si>
    <t xml:space="preserve">225 a 750 kVA (13200/480) </t>
  </si>
  <si>
    <t>5.38.9</t>
  </si>
  <si>
    <t xml:space="preserve">300 a 1000 kVA (6300/480) </t>
  </si>
  <si>
    <t>5.38.10</t>
  </si>
  <si>
    <t xml:space="preserve">1000 a 2500 kVA (6300/480) </t>
  </si>
  <si>
    <t>5.38.11</t>
  </si>
  <si>
    <t>15 a 112.5 kVA (480/208)</t>
  </si>
  <si>
    <t>SUMINISTRO, INSTALACION, PRUEBAS Y PUESTA EN SERVICIO DE TRANSFORMADOR EN ACEITE  CON DEVANADOS EN ALUMINIO (INCLUYE TODOS LOS ACCESORIOS, EQUIPOS MENORES Y MATERIALES PARA SU INSTALACIÓN)</t>
  </si>
  <si>
    <t>5.39.1</t>
  </si>
  <si>
    <t>5.39.2</t>
  </si>
  <si>
    <t>5.39.3</t>
  </si>
  <si>
    <t>5.39.4</t>
  </si>
  <si>
    <t>5.39.5</t>
  </si>
  <si>
    <t>5.39.6</t>
  </si>
  <si>
    <t>5.39.7</t>
  </si>
  <si>
    <t>5.39.8</t>
  </si>
  <si>
    <t>5.39.9</t>
  </si>
  <si>
    <t>5.39.10</t>
  </si>
  <si>
    <t>5.39.11</t>
  </si>
  <si>
    <t>SUMINISTRO, INSTALACION, PRUEBAS Y PUESTA EN SERVICIO DE TRANSFORMADOR SECO (INCLUYE TODOS LOS ACCESORIOS, EQUIPOS MENORES Y MATERIALES PARA SU INSTALACIÓN)</t>
  </si>
  <si>
    <t>5.40.1</t>
  </si>
  <si>
    <t>500 A 1000 kVA (34500/6300)</t>
  </si>
  <si>
    <t>5.40.2</t>
  </si>
  <si>
    <t>1000 a 2500 kVA (34500/6300)</t>
  </si>
  <si>
    <t>5.40.3</t>
  </si>
  <si>
    <t>500 A 1000 kVA (34500/480)</t>
  </si>
  <si>
    <t>5.40.4</t>
  </si>
  <si>
    <t>1000 a 2500 kVA (34500/480)</t>
  </si>
  <si>
    <t>5.40.5</t>
  </si>
  <si>
    <t>500 A 1000 kVA (6300/480)</t>
  </si>
  <si>
    <t>5.40.6</t>
  </si>
  <si>
    <t>1000 a 2500 kVA (6300/480)</t>
  </si>
  <si>
    <t>SUMINISTRO E INSTALACIÓN, PRUEBAS Y PUESTA EN SERVICIO DE TABLEROS DE DISTRIBUCIÓN - TABLERO DE VALVULAS MOTORIZADAS - TABLERO DE TRANSFERENCIA TIPO INTERIOR</t>
  </si>
  <si>
    <t>5.41.1</t>
  </si>
  <si>
    <t>TABLERO DE DISTRIBUCIÓN DE BAJA TENSIÓN, AUTOSOPORTADO, DESDE 1 HASTA 12 CIRCUITOS TRIFÁSICOS. INCLUYE TABLERO,  INSTALACIÓN DE TOTALIZADOR (SI LO REQUIERE), ADEMÁS DE TODOS LOS ACCESORIOS Y MATERIALES PARA SU INSTALACIÓN</t>
  </si>
  <si>
    <t>5.41.2</t>
  </si>
  <si>
    <t>TABLERO DE DISTRIBUCIÓN DE BAJA TENSIÓN, AUTOSOPORTADO, DESDE 13 HASTA 24 CIRCUITOS TRIFÁSICOS. INCLUYE TABLERO,  INSTALACIÓN DE TOTALIZADOR (SI LO REQUIERE), ADEMÁS DE TODOS LOS ACCESORIOS Y MATERIALES PARA SU INSTALACIÓN</t>
  </si>
  <si>
    <t>5.41.3</t>
  </si>
  <si>
    <t>TABLERO DE DISTRIBUCIÓN DE BAJA TENSIÓN, AUTOSOPORTADO, DESDE 25 HASTA 36 CIRCUITOS TRIFÁSICOS. INCLUYE TABLERO,  INSTALACIÓN DE TOTALIZADOR (SI LO REQUIERE), ADEMÁS DE TODOS LOS ACCESORIOS Y MATERIALES PARA SU INSTALACIÓN</t>
  </si>
  <si>
    <t>5.41.4</t>
  </si>
  <si>
    <t>TABLERO DE DISTRIBUCIÓN DE BAJA TENSIÓN, AUTOSOPORTADO, DESDE 37 HASTA 48 CIRCUITOS TRIFÁSICOS. INCLUYE TABLERO,  INSTALACIÓN DE TOTALIZADOR (SI LO REQUIERE), ADEMÁS DE TODOS LOS ACCESORIOS Y MATERIALES PARA SU INSTALACIÓN</t>
  </si>
  <si>
    <t>5.41.5</t>
  </si>
  <si>
    <t>TABLERO DE DISTRIBUCIÓN DE BAJA TENSIÓN, DE SOBREPONER, DESDE 1 HASTA 12 CIRCUITOS TRIFÁSICOS.INCLUYE TABLERO,  INSTALACIÓN DE TOTALIZADOR (SI LO REQUIERE), ADEMÁS DE TODOS LOS ACCESORIOS Y MATERIALES PARA SU INSTALACIÓN</t>
  </si>
  <si>
    <t>5.41.6</t>
  </si>
  <si>
    <t>TABLERO DE DISTRIBUCIÓN DE BAJA TENSIÓN, DE SOBREPONER, DESDE 13 HASTA 24 CIRCUITOS TRIFÁSICOS. INCLUYE TABLERO,  INSTALACIÓN DE TOTALIZADOR (SI LO REQUIERE), ADEMÁS DE TODOS LOS ACCESORIOS Y MATERIALES PARA SU INSTALACIÓN</t>
  </si>
  <si>
    <t>5.41.7</t>
  </si>
  <si>
    <t>TABLERO DE DISTRIBUCIÓN DE BAJA TENSIÓN, DE SOBREPONER, DESDE 25 HASTA 36 CIRCUITOS TRIFÁSICOS. INCLUYE TABLERO,  INSTALACIÓN DE TOTALIZADOR (SI LO REQUIERE), ADEMÁS DE TODOS LOS ACCESORIOS Y MATERIALES PARA SU INSTALACIÓN</t>
  </si>
  <si>
    <t>5.41.8</t>
  </si>
  <si>
    <t>TABLERO DE DISTRIBUCIÓN DE BAJA TENSIÓN, DE SOBREPONER, DESDE 37 HASTA 48 CIRCUITOS TRIFÁSICOS.INCLUYE TABLERO,  INSTALACIÓN DE TOTALIZADOR (SI LO REQUIERE), ADEMÁS DE TODOS LOS ACCESORIOS Y MATERIALES PARA SU INSTALACIÓN</t>
  </si>
  <si>
    <t>SUMINISTRO E INSTALACIÓN, PRUEBAS Y PUESTA EN SERVICIO DE TABLEROS DE DISTRIBUCIÓN TABLERO DE VALVULAS MOTORIZADAS - TABLERO DE TRANSFERENCIA TIPO EXTERIOR</t>
  </si>
  <si>
    <t>5.42.1</t>
  </si>
  <si>
    <t>5.42.2</t>
  </si>
  <si>
    <t>5.42.3</t>
  </si>
  <si>
    <t>5.42.4</t>
  </si>
  <si>
    <t>5.42.5</t>
  </si>
  <si>
    <t>TABLERO DE DISTRIBUCIÓN DE BAJA TENSIÓN, DE SOBREPONER, DESDE 1 HASTA 12 CIRCUITOS TRIFÁSICOS. INCLUYE TABLERO,  INSTALACIÓN DE TOTALIZADOR (SI LO REQUIERE), ADEMÁS DE TODOS LOS ACCESORIOS Y MATERIALES PARA SU INSTALACIÓN</t>
  </si>
  <si>
    <t>5.42.6</t>
  </si>
  <si>
    <t>5.42.7</t>
  </si>
  <si>
    <t>5.42.8</t>
  </si>
  <si>
    <t>TABLERO DE DISTRIBUCIÓN DE BAJA TENSIÓN, DE SOBREPONER, DESDE 37 HASTA 48 CIRCUITOS TRIFÁSICOS. INCLUYE TABLERO,  INSTALACIÓN DE TOTALIZADOR (SI LO REQUIERE), ADEMÁS DE TODOS LOS ACCESORIOS Y MATERIALES PARA SU INSTALACIÓN</t>
  </si>
  <si>
    <t>INSTALACIÓN, PRUEBAS Y PUESTA EN SERVICIO DE SISTEMA ININTERRUMPIDO DE POTENCIA (UPS)</t>
  </si>
  <si>
    <t>5.43.1</t>
  </si>
  <si>
    <t>INSTALACIÓN, PRUEBAS Y PUESTA EN SERVICIO DE SISTEMA ININTERRUMPIDO DE POTENCIA (UPS) MONOFÁSICA HASTA 5 KVA. INCLUYE INSTALACIÓN DE BANCO DE BATERIAS, ADEMÁS DE TODOS LOS ACCESORIOS Y MATERIALES REQUERIDOS PARA SU INSTALACIÓN</t>
  </si>
  <si>
    <t>5.43.2</t>
  </si>
  <si>
    <t>INSTALACIÓN, PRUEBAS Y PUESTA EN SERVICIO DE SISTEMA ININTERRUMPIDO DE POTENCIA (UPS) TRIFÁSICA HASTA 5 KVA. INCLUYE INSTALACIÓN DE BANCO DE BATERIAS, ADEMÁS DE TODOS LOS ACCESORIOS Y MATERIALES REQUERIDOS PARA SU INSTALACIÓN</t>
  </si>
  <si>
    <t>5.43.3</t>
  </si>
  <si>
    <t>INSTALACIÓN, PRUEBAS Y PUESTA EN SERVICIO DE SISTEMA ININTERRUMPIDO DE POTENCIA (UPS) TRIFÁSICA DESDE 6 KVA HASTA 10 KVA. INCLUYE INSTALACIÓN DE BANCO DE BATERIAS, ADEMÁS DE TODOS LOS ACCESORIOS Y MATERIALES REQUERIDOS PARA SU INSTALACIÓN</t>
  </si>
  <si>
    <t>5.43.4</t>
  </si>
  <si>
    <t>INSTALACIÓN, PRUEBAS Y PUESTA EN SERVICIO DE SISTEMA ININTERRUMPIDO DE POTENCIA (UPS) TRIFÁSICA DESDE 11 KVA HASTA 20 KVA. INCLUYE INSTALACIÓN DE BANCO DE BATERIAS, ADEMÁS DE TODOS LOS ACCESORIOS Y MATERIALES REQUERIDOS PARA SU INSTALACIÓN</t>
  </si>
  <si>
    <t>5.43.5</t>
  </si>
  <si>
    <t>INSTALACIÓN, PRUEBAS Y PUESTA EN SERVICIO DE SISTEMA ININTERRUMPIDO DE POTENCIA (UPS) TRIFÁSICA DESDE 21 KVA HASTA 30 KVA. INCLUYE INSTALACIÓN DE BANCO DE BATERIAS, ADEMÁS DE TODOS LOS ACCESORIOS Y MATERIALES REQUERIDOS PARA SU INSTALACIÓN</t>
  </si>
  <si>
    <t>5.43.6</t>
  </si>
  <si>
    <t>INSTALACIÓN, PRUEBAS Y PUESTA EN SERVICIO DE SISTEMA ININTERRUMPIDO DE POTENCIA (UPS) TRIFÁSICA DESDE 31 KVA HASTA 40 KVA. INCLUYE INSTALACIÓN DE BANCO DE BATERIAS, ADEMÁS DE TODOS LOS ACCESORIOS Y MATERIALES REQUERIDOS PARA SU INSTALACIÓN</t>
  </si>
  <si>
    <t>5.43.7</t>
  </si>
  <si>
    <t>INSTALACIÓN, PRUEBAS Y PUESTA EN SERVICIO DE SISTEMA ININTERRUMPIDO DE POTENCIA (UPS) TRIFÁSICA DESDE 41 KVA HASTA 50 KVA. INCLUYE INSTALACIÓN DE BANCO DE BATERIAS, ADEMÁS DE TODOS LOS ACCESORIOS Y MATERIALES REQUERIDOS PARA SU INSTALACIÓN</t>
  </si>
  <si>
    <t>INSTALACIÓN, PRUEBAS Y PUESTA EN SERVICIO DE RECTIFICADORES</t>
  </si>
  <si>
    <t>5.44.1</t>
  </si>
  <si>
    <t>INSTALACIÓN, PRUEBAS Y PUESTA EN SERVICIO DE RECTIFICADOR DE CAPACIDAD MENOR A 10 A CON SU RESPECTIVO BANCO DE BATERÍAS</t>
  </si>
  <si>
    <t>5.44.2</t>
  </si>
  <si>
    <t>INSTALACIÓN, PRUEBAS Y PUESTA EN SERVICIO DE RECTIFICADOR DE CAPACIDAD ENTRE 10 A - 30 A CON SU RESPECTIVO BANCO DE BATERÍAS</t>
  </si>
  <si>
    <t>5.44.3</t>
  </si>
  <si>
    <t>INSTALACIÓN, PRUEBAS Y PUESTA EN SERVICIO DE RECTIFICADOR DE CAPACIDAD MAYOR A 30 A CON SU RESPECTIVO BANCO DE BATERÍAS</t>
  </si>
  <si>
    <t>INSTALACIÓN, PRUEBAS Y PUESTA EN SERVICIO DE SWITCHGEAR MEDIA TENSION</t>
  </si>
  <si>
    <t>5.45.1</t>
  </si>
  <si>
    <t>INSTALACIÓN, PRUEBAS Y PUESTA EN SERVICIO DE SWITCHGEAR DESDE 1 HASTA 3 COLUMNAS. INCLUYE TODOS LOS ELEMENTOS Y MATERIALES NECESARIOS PARA SU INSTALACIÓN</t>
  </si>
  <si>
    <t>5.45.2</t>
  </si>
  <si>
    <t>INSTALACIÓN, PRUEBAS Y PUESTA EN SERVICIO DE SWITCHGEAR DESDE 4 HASTA 6 COLUMNAS. INCLUYE TODOS LOS ELEMENTOS Y MATERIALES NECESARIOS PARA SU INSTALACIÓN</t>
  </si>
  <si>
    <t>5.45.3</t>
  </si>
  <si>
    <t>INSTALACIÓN, PRUEBAS Y PUESTA EN SERVICIO DE SWITCHGEAR DESDE 7 HASTA 9 COLUMNAS. INCLUYE TODOS LOS ELEMENTOS Y MATERIALES NECESARIOS PARA SU INSTALACIÓN</t>
  </si>
  <si>
    <t>5.45.4</t>
  </si>
  <si>
    <t>INSTALACIÓN, PRUEBAS Y PUESTA EN SERVICIO DE SWITCHGEAR DESDE 10 HASTA 12 COLUMNAS. INCLUYE TODOS LOS ELEMENTOS Y MATERIALES NECESARIOS PARA SU INSTALACIÓN</t>
  </si>
  <si>
    <t>INSTALACIÓN, PRUEBAS Y PUESTA EN SERVICIO DE CENTRO DE CONTROL DE MOTORES</t>
  </si>
  <si>
    <t>5.46.1</t>
  </si>
  <si>
    <t>INSTALACIÓN, PRUEBAS Y PUESTA EN SERVICIO DE CENTRO DE CONTROL DE MOTORES (CCM) DESDE 1 HASTA 3 COLUMNAS. INCLUYE TODOS LOS ELEMENTOS Y MATERIALES NECESARIOS PARA SU INSTALACIÓN</t>
  </si>
  <si>
    <t>5.46.2</t>
  </si>
  <si>
    <t>INSTALACIÓN, PRUEBAS Y PUESTA EN SERVICIO DE CENTRO DE CONTROL DE MOTORES (CCM) DESDE 4 HASTA 6 COLUMNAS. INCLUYE TODOS LOS ELEMENTOS Y MATERIALES NECESARIOS PARA SU INSTALACIÓN</t>
  </si>
  <si>
    <t>5.46.3</t>
  </si>
  <si>
    <t>INSTALACIÓN, PRUEBAS Y PUESTA EN SERVICIO DE CENTRO DE CONTROL DE MOTORES (CCM) DESDE 7 HASTA 9 COLUMNAS. INCLUYE TODOS LOS ELEMENTOS Y MATERIALES NECESARIOS PARA SU INSTALACIÓN</t>
  </si>
  <si>
    <t>5.46.4</t>
  </si>
  <si>
    <t>INSTALACIÓN, PRUEBAS Y PUESTA EN SERVICIO DE CENTRO DE CONTROL DE MOTORES (CCM) DESDE 10 HASTA 12 COLUMNAS. INCLUYE TODOS LOS ELEMENTOS Y MATERIALES NECESARIOS PARA SU INSTALACIÓN</t>
  </si>
  <si>
    <t>5.46.5</t>
  </si>
  <si>
    <t>INSTALACIÓN, PRUEBAS Y PUESTA EN SERVICIO DE CENTRO DE CONTROL DE MOTORES (CCM) DESDE 13 HASTA 15 COLUMNAS. INCLUYE TODOS LOS ELEMENTOS Y MATERIALES NECESARIOS PARA SU INSTALACIÓN</t>
  </si>
  <si>
    <t>5.46.6</t>
  </si>
  <si>
    <t>INSTALACIÓN, PRUEBAS Y PUESTA EN SERVICIO DE CENTRO DE CONTROL DE MOTORES (CCM) DESDE 16 HASTA 18 COLUMNAS. INCLUYE TODOS LOS ELEMENTOS Y MATERIALES NECESARIOS PARA SU INSTALACIÓN</t>
  </si>
  <si>
    <t>5.46.7</t>
  </si>
  <si>
    <t>INSTALACIÓN, PRUEBAS Y PUESTA EN SERVICIO DE CENTRO DE CONTROL DE MOTORES (CCM) DESDE 19 HASTA 21 COLUMNAS. INCLUYE TODOS LOS ELEMENTOS Y MATERIALES NECESARIOS PARA SU INSTALACIÓN</t>
  </si>
  <si>
    <t>5.46.8</t>
  </si>
  <si>
    <t>INSTALACIÓN, PRUEBAS Y PUESTA EN SERVICIO DE CENTRO DE CONTROL DE MOTORES (CCM) DESDE 22 HASTA 24 COLUMNAS. INCLUYE TODOS LOS ELEMENTOS Y MATERIALES NECESARIOS PARA SU INSTALACIÓN</t>
  </si>
  <si>
    <t>MONTAJE, CONEXIONADO, PRUEBAS Y PUESTA EN SERVICIO DE MOTORES ELÉCTRICOS</t>
  </si>
  <si>
    <t>5.47.1</t>
  </si>
  <si>
    <t>MONTAJE, CONEXIONADO, PRUEBAS Y PUESTA EN SERVICIO DE MOTOR ELÉCTRICO DE 1 A 200 HP. INCLUYE TODOS LOS ELEMENTOS Y MATERIALES NECESARIOS PARA SU INSTALACIÓN</t>
  </si>
  <si>
    <t>5.47.2</t>
  </si>
  <si>
    <t>MONTAJE, CONEXIONADO, PRUEBAS Y PUESTA EN SERVICIO DE MOTOR ELÉCTRICO DE 201 A 500 HP. INCLUYE TODOS LOS ELEMENTOS Y MATERIALES NECESARIOS PARA SU INSTALACIÓN</t>
  </si>
  <si>
    <t>5.47.3</t>
  </si>
  <si>
    <t>MONTAJE, CONEXIONADO, PRUEBAS Y PUESTA EN SERVICIO DE MOTOR ELÉCTRICO DE 501 A 1000 HP. INCLUYE TODOS LOS ELEMENTOS Y MATERIALES NECESARIOS PARA SU INSTALACIÓN</t>
  </si>
  <si>
    <t>5.47.4</t>
  </si>
  <si>
    <t>MONTAJE, CONEXIONADO, PRUEBAS Y PUESTA EN SERVICIO DE MOTOR ELÉCTRICO DE 1001 A 2000 HP. INCLUYE TODOS LOS ELEMENTOS Y MATERIALES NECESARIOS PARA SU INSTALACIÓN</t>
  </si>
  <si>
    <t>5.47.5</t>
  </si>
  <si>
    <t>MONTAJE, CONEXIONADO, PRUEBAS Y PUESTA EN SERVICIO DE MOTOR ELÉCTRICO DE 2001 A 5000 HP. INCLUYE TODOS LOS ELEMENTOS Y MATERIALES NECESARIOS PARA SU INSTALACIÓN</t>
  </si>
  <si>
    <t>5.47.6</t>
  </si>
  <si>
    <t>MONTAJE, CONEXIONADO, PRUEBAS Y PUESTA EN SERVICIO DE MOTOR ELÉCTRICO MAYOR A 5000 HP. INCLUYE TODOS LOS ELEMENTOS Y MATERIALES NECESARIOS PARA SU INSTALACIÓN</t>
  </si>
  <si>
    <t>INSTALACIÓN, CONEXIONADO, PRUEBAS Y PUESTA EN SERVICIO DE ARRANCADORES</t>
  </si>
  <si>
    <t>5.48.1</t>
  </si>
  <si>
    <t>INSTALACIÓN, CONEXIONADO, PRUEBAS Y PUESTA EN SERVICIO DE ARRANCADOR PARA MOTOR DE 1 A 20 HP. INCLUYE TODOS LOS ELEMENTOS Y MATERIALES NECESARIOS PARA SU INSTALACIÓN</t>
  </si>
  <si>
    <t>5.48.2</t>
  </si>
  <si>
    <t>INSTALACIÓN, CONEXIONADO, PRUEBAS Y PUESTA EN SERVICIO DE ARRANCADOR PARA MOTOR DE 21 A 50 HP. INCLUYE TODOS LOS ELEMENTOS Y MATERIALES NECESARIOS PARA SU INSTALACIÓN</t>
  </si>
  <si>
    <t>5.48.3</t>
  </si>
  <si>
    <t>INSTALACIÓN, CONEXIONADO, PRUEBAS Y PUESTA EN SERVICIO DE ARRANCADOR PARA MOTOR DE 51 A 100 HP. INCLUYE TODOS LOS ELEMENTOS Y MATERIALES NECESARIOS PARA SU INSTALACIÓN</t>
  </si>
  <si>
    <t>5.48.4</t>
  </si>
  <si>
    <t>INSTALACIÓN, CONEXIONADO, PRUEBAS Y PUESTA EN SERVICIO DE ARRANCADOR PARA MOTOR DE 101 A 500 HP. INCLUYE TODOS LOS ELEMENTOS Y MATERIALES NECESARIOS PARA SU INSTALACIÓN</t>
  </si>
  <si>
    <t>5.48.5</t>
  </si>
  <si>
    <t>INSTALACIÓN, CONEXIONADO, PRUEBAS Y PUESTA EN SERVICIO DE ARRANCADOR PARA MOTOR MAYOR A 500 HP. INCLUYE TODOS LOS ELEMENTOS Y MATERIALES NECESARIOS PARA SU INSTALACIÓN</t>
  </si>
  <si>
    <t>INSTALACIÓN, CONEXIONADO, PRUEBAS Y PUESTA EN SERVICIO DE VARIADOR FRECUENCIA (VFD)</t>
  </si>
  <si>
    <t>5.49.1</t>
  </si>
  <si>
    <t>INSTALACIÓN, CONEXIONADO, PRUEBAS Y PUESTA EN SERVICIO DE VARIADOR DE FRECUENCIA (VFD) DE  200 A 500 HP. INCLUYE TODOS LOS ELEMENTOS Y MATERIALES NECESARIOS PARA SU INSTALACIÓN</t>
  </si>
  <si>
    <t>5.49.2</t>
  </si>
  <si>
    <t>INSTALACIÓN, CONEXIONADO, PRUEBAS Y PUESTA EN SERVICIO DE VARIADOR DE FRECUENCIA (VFD) DE  501 A 1000 HP. INCLUYE TODOS LOS ELEMENTOS Y MATERIALES NECESARIOS PARA SU INSTALACIÓN</t>
  </si>
  <si>
    <t>5.49.3</t>
  </si>
  <si>
    <t>INSTALACIÓN, CONEXIONADO, PRUEBAS Y PUESTA EN SERVICIO DE VARIADOR DE FRECUENCIA (VFD) DE  1001 A 2000 HP. INCLUYE TODOS LOS ELEMENTOS Y MATERIALES NECESARIOS PARA SU INSTALACIÓN</t>
  </si>
  <si>
    <t>5.49.4</t>
  </si>
  <si>
    <t>INSTALACIÓN, CONEXIONADO, PRUEBAS Y PUESTA EN SERVICIO DE VARIADOR DE FRECUENCIA (VFD) DE  2001 A 5000 HP. INCLUYE TODOS LOS ELEMENTOS Y MATERIALES NECESARIOS PARA SU INSTALACIÓN</t>
  </si>
  <si>
    <t>5.49.5</t>
  </si>
  <si>
    <t>SUMINISTRO E INSTALACIÓN, CONEXIONADO, PRUEBAS Y PUESTA EN SERVICIO DE VARIADOR DE FRECUENCIA (VFD) MENOR A 30 HP. INCLUYE TODOS LOS ELEMENTOS Y MATERIALES NECESARIOS PARA SU INSTALACIÓN</t>
  </si>
  <si>
    <t>5.49.6</t>
  </si>
  <si>
    <t>SUMINISTRO E INSTALACIÓN, CONEXIONADO, PRUEBAS Y PUESTA EN SERVICIO DE VARIADOR DE FRECUENCIA (VFD) A 31 HP A 100HP. INCLUYE TODOS LOS ELEMENTOS Y MATERIALES NECESARIOS PARA SU INSTALACIÓN</t>
  </si>
  <si>
    <t>5.49.7</t>
  </si>
  <si>
    <t>SUMINISTRO E INSTALACIÓN, CONEXIONADO, PRUEBAS Y PUESTA EN SERVICIO DE VARIADOR DE FRECUENCIA (VFD) A 101 HP A 750HP. INCLUYE TODOS LOS ELEMENTOS Y MATERIALES NECESARIOS PARA SU INSTALACIÓN</t>
  </si>
  <si>
    <t>REPLANTEO RED ELÉCTRICA DE DISTRIBUCIÓN</t>
  </si>
  <si>
    <t>5.50.1</t>
  </si>
  <si>
    <t xml:space="preserve">REPLANTEO RED ELÉCTRICA DE DISTRIBUCIÓN DE ENERGÍA (COMISIÓN DE TOPOGRAFÍA LOCALIZACIÓN Y AMOJONAMIENTO) </t>
  </si>
  <si>
    <t>DESMANTELAMIENTO DE INSTRUMENTOS Y EQUIPOS DE CONTROL</t>
  </si>
  <si>
    <t>6.1.1</t>
  </si>
  <si>
    <t>INSTRUMENTO DE PRESIÓN, TEMPERATURA, NIVEL, FLUJO, POSICIÓN, CORROSIÓN, VIBRACIÓN (INCLUYE TRANSPORTE Y DISPOSICIÓN FINAL)</t>
  </si>
  <si>
    <t>6.1.2</t>
  </si>
  <si>
    <t>DISPOSITIVO DE DETECCIÓN DE FUEGO Y GAS (FIRE &amp; GAS) (INCLUYE TRANSPORTE Y DISPOSICIÓN FINAL)</t>
  </si>
  <si>
    <t>6.1.3</t>
  </si>
  <si>
    <t>DENSITÓMETRO, VISCOSÍMETRO O ANALIZADOR BS&amp;W (INCLUYE TRANSPORTE Y DISPOSICIÓN FINAL A UNA DISTANCIA ≤ A 1KM)</t>
  </si>
  <si>
    <t>6.1.4</t>
  </si>
  <si>
    <t>ESTACIÓN DE TRABAJO, RTU O MASTER STATION (INCLUYE TRANSPORTE Y DISPOSICIÓN FINAL )</t>
  </si>
  <si>
    <t>6.1.5</t>
  </si>
  <si>
    <t>TABLERO Y/O GABINETE DE CONTROL, TABLERO PATCH PANEL PARA FIBRA OPTICA, JUNCTION BOX O PANEL LOCAL (INCLUYE TRANSPORTE Y DISPOSICIÓN FINAL)</t>
  </si>
  <si>
    <t>6.1.6</t>
  </si>
  <si>
    <t>ACTUADOR ELÉCTRICO, NEUMÁTICO, ELECTROHIDRAULICO O ELECTRONEUMÁTICO (INCLUYE TRANSPORTE Y DISPOSICIÓN FINAL)</t>
  </si>
  <si>
    <t>6.1.7</t>
  </si>
  <si>
    <t>CABLE DE FIBRA OPTICA, UTP O RS-485 (INCLUYE TRANSPORTE Y DISPOSICIÓN FINAL)</t>
  </si>
  <si>
    <t>6.1.8</t>
  </si>
  <si>
    <t>UNIDAD DE MEDICIÓN LACT O PROBADOR DE MEDICIÓN (METER PROVER) CUYO PESO SEA ≤ 1000 KG (INCLUYE TRANSPORTE Y DISPOSICIÓN FINAL)</t>
  </si>
  <si>
    <t>6.1.9</t>
  </si>
  <si>
    <t>UNIDAD DE MEDICIÓN LACT O PROBADOR DE MEDICIÓN (METER PROVER) CUYO PESO SEA ENTRE 1.001 KG HASTA 3.000 KG (INCLUYE TRANSPORTE Y DISPOSICIÓN FINAL)</t>
  </si>
  <si>
    <t>6.1.10</t>
  </si>
  <si>
    <t>UNIDAD DE MEDICIÓN LACT O PROBADOR DE MEDICIÓN (METER PROVER) CUYO PESO SEA ENTRE 3.001 KG HASTA 6.000 KG (INCLUYE TRANSPORTE Y DISPOSICIÓN FINAL)</t>
  </si>
  <si>
    <t>6.1.11</t>
  </si>
  <si>
    <t>UNIDAD DE MEDICIÓN LACT O PROBADOR DE MEDICIÓN (METER PROVER) CUYO PESO SEA &gt; 6.000 KG (INCLUYE TRANSPORTE Y DISPOSICIÓN FINAL)</t>
  </si>
  <si>
    <t>6.1.12</t>
  </si>
  <si>
    <t>COMPRESOR DE AIRE DE INSTRUMENTOS CUYO PESO SEA ≤ 1000 KG (INCLUYE TRANSPORTE Y DISPOSICIÓN FINAL)</t>
  </si>
  <si>
    <t>6.1.13</t>
  </si>
  <si>
    <t>COMPRESOR DE AIRE DE INSTRUMENTOS CUYO PESO SEA ENTRE 1.001 KG HASTA 3.000 KG (INCLUYE TRANSPORTE Y DISPOSICIÓN FINAL)</t>
  </si>
  <si>
    <t>6.1.14</t>
  </si>
  <si>
    <t>COMPRESOR DE AIRE DE INSTRUMENTOS CUYO PESO SEA ENTRE 3.001 KG HASTA 6.000 KG (INCLUYE TRANSPORTE Y DISPOSICIÓN FINAL)</t>
  </si>
  <si>
    <t>6.1.15</t>
  </si>
  <si>
    <t>COMPRESOR DE AIRE DE INSTRUMENTOS CUYO PESO SEA &gt; 6.000 KG (INCLUYE TRANSPORTE Y DISPOSICIÓN FINAL)</t>
  </si>
  <si>
    <t>6.1.16</t>
  </si>
  <si>
    <t>MONTAJE, CONEXIONADO Y PRUEBAS DE VÁLVULAS MOTORIZADAS DE BLOQUEO (COMPUERTA, GLOBO, BOLA, MARIPOSA, CHEQUE, PLUG, ETC.)  (INCLUYE EL SUMINISTRO DE EMPAQUES Y ESPÁRRAGOS CON SU RESPECTIVO TORQUEO)</t>
  </si>
  <si>
    <t>6.2.1</t>
  </si>
  <si>
    <t>6.2.1.1</t>
  </si>
  <si>
    <t>6.2.1.2</t>
  </si>
  <si>
    <t>6.2.1.3</t>
  </si>
  <si>
    <t xml:space="preserve">DE Ø ENTRE 6 " - 10 " </t>
  </si>
  <si>
    <t>6.2.1.4</t>
  </si>
  <si>
    <t xml:space="preserve">DE Ø ENTRE 12 " - 16 " </t>
  </si>
  <si>
    <t>6.2.1.5</t>
  </si>
  <si>
    <t>6.2.1.6</t>
  </si>
  <si>
    <t>6.2.1.7</t>
  </si>
  <si>
    <t>6.2.2</t>
  </si>
  <si>
    <t>6.2.2.1</t>
  </si>
  <si>
    <t>6.2.2.2</t>
  </si>
  <si>
    <t>6.2.2.3</t>
  </si>
  <si>
    <t>6.2.2.4</t>
  </si>
  <si>
    <t>6.2.2.5</t>
  </si>
  <si>
    <t>6.2.2.6</t>
  </si>
  <si>
    <t>6.2.2.7</t>
  </si>
  <si>
    <t>6.2.3</t>
  </si>
  <si>
    <t xml:space="preserve">ANSI 600 </t>
  </si>
  <si>
    <t>6.2.3.1</t>
  </si>
  <si>
    <t>6.2.3.2</t>
  </si>
  <si>
    <t>6.2.3.3</t>
  </si>
  <si>
    <t>6.2.3.4</t>
  </si>
  <si>
    <t>6.2.3.5</t>
  </si>
  <si>
    <t>6.2.3.6</t>
  </si>
  <si>
    <t>6.2.3.7</t>
  </si>
  <si>
    <t>6.2.4</t>
  </si>
  <si>
    <t xml:space="preserve">ANSI 900 </t>
  </si>
  <si>
    <t>6.2.4.1</t>
  </si>
  <si>
    <t>6.2.4.2</t>
  </si>
  <si>
    <t>6.2.4.3</t>
  </si>
  <si>
    <t>6.2.4.4</t>
  </si>
  <si>
    <t>6.2.4.5</t>
  </si>
  <si>
    <t>6.2.4.6</t>
  </si>
  <si>
    <t>6.2.4.7</t>
  </si>
  <si>
    <t>6.2.5</t>
  </si>
  <si>
    <t>6.2.5.1</t>
  </si>
  <si>
    <t>6.2.5.2</t>
  </si>
  <si>
    <t>6.2.5.3</t>
  </si>
  <si>
    <t>6.2.5.4</t>
  </si>
  <si>
    <t>6.2.5.5</t>
  </si>
  <si>
    <t>6.2.5.6</t>
  </si>
  <si>
    <t>6.2.5.7</t>
  </si>
  <si>
    <t>MONTAJE, CALIBRACIÓN, CONEXIONADO Y PRUEBAS DE VÁLVULAS DE CONTROL (CON ACTUADOR NEUMÁTICO, ELECTROHIDRAULICO, ELECTRONEUMÁTICO, ETC.) (INCLUYE EL SUMINISTRO DE EMPAQUES Y ESPÁRRAGOS CON SU RESPECTIVO TORQUEO)</t>
  </si>
  <si>
    <t>6.3.1</t>
  </si>
  <si>
    <t xml:space="preserve">ANSI 150 </t>
  </si>
  <si>
    <t>6.3.1.1</t>
  </si>
  <si>
    <t>6.3.1.2</t>
  </si>
  <si>
    <t>6.3.1.3</t>
  </si>
  <si>
    <t>6.3.1.4</t>
  </si>
  <si>
    <t>6.3.1.5</t>
  </si>
  <si>
    <t>6.3.1.6</t>
  </si>
  <si>
    <t>6.3.1.7</t>
  </si>
  <si>
    <t>6.3.2</t>
  </si>
  <si>
    <t xml:space="preserve">ANSI 300 </t>
  </si>
  <si>
    <t>6.3.2.1</t>
  </si>
  <si>
    <t>6.3.2.2</t>
  </si>
  <si>
    <t>6.3.2.3</t>
  </si>
  <si>
    <t>6.3.2.4</t>
  </si>
  <si>
    <t>6.3.2.5</t>
  </si>
  <si>
    <t>6.3.2.6</t>
  </si>
  <si>
    <t>6.3.2.7</t>
  </si>
  <si>
    <t>6.3.3</t>
  </si>
  <si>
    <t>6.3.3.1</t>
  </si>
  <si>
    <t>6.3.3.2</t>
  </si>
  <si>
    <t>6.3.3.3</t>
  </si>
  <si>
    <t>6.3.3.4</t>
  </si>
  <si>
    <t>6.3.3.5</t>
  </si>
  <si>
    <t>6.3.3.6</t>
  </si>
  <si>
    <t>6.3.3.7</t>
  </si>
  <si>
    <t>6.3.4</t>
  </si>
  <si>
    <t>6.3.4.1</t>
  </si>
  <si>
    <t>6.3.4.2</t>
  </si>
  <si>
    <t>6.3.4.3</t>
  </si>
  <si>
    <t>6.3.4.4</t>
  </si>
  <si>
    <t>6.3.4.5</t>
  </si>
  <si>
    <t>6.3.4.6</t>
  </si>
  <si>
    <t>6.3.4.7</t>
  </si>
  <si>
    <t>6.3.5</t>
  </si>
  <si>
    <t xml:space="preserve">ANSI 1500 </t>
  </si>
  <si>
    <t>6.3.5.1</t>
  </si>
  <si>
    <t>6.3.5.2</t>
  </si>
  <si>
    <t>6.3.5.3</t>
  </si>
  <si>
    <t>6.3.5.4</t>
  </si>
  <si>
    <t>6.3.5.5</t>
  </si>
  <si>
    <t>6.3.5.6</t>
  </si>
  <si>
    <t>6.3.5.7</t>
  </si>
  <si>
    <t>6.3.6</t>
  </si>
  <si>
    <t>MONTAJE, CALIBRACIÓN, CONEXIONADO Y PRUEBAS DE VÁLVULAS DE SEGURIDAD (ALIVIO DE PRESIÓN Y VACÍO, ALIVIO TÉRMICO Y ALIVIO DE PRESIÓN) (INCLUYE EL SUMINISTRO DE EMPAQUES Y ESPÁRRAGOS CON SU RESPECTIVO TORQUEO)</t>
  </si>
  <si>
    <t>6.3.6.1</t>
  </si>
  <si>
    <t>6.3.6.1.1</t>
  </si>
  <si>
    <t>6.3.6.1.2</t>
  </si>
  <si>
    <t>6.3.6.1.3</t>
  </si>
  <si>
    <t>6.3.6.1.4</t>
  </si>
  <si>
    <t>6.3.6.1.5</t>
  </si>
  <si>
    <t>6.3.6.1.6</t>
  </si>
  <si>
    <t>6.3.6.1.7</t>
  </si>
  <si>
    <t>6.3.6.2</t>
  </si>
  <si>
    <t>6.3.6.2.1</t>
  </si>
  <si>
    <t>6.3.6.2.2</t>
  </si>
  <si>
    <t>6.3.6.2.3</t>
  </si>
  <si>
    <t>6.3.6.2.4</t>
  </si>
  <si>
    <t>6.3.6.2.5</t>
  </si>
  <si>
    <t>6.3.6.2.6</t>
  </si>
  <si>
    <t>6.3.6.2.7</t>
  </si>
  <si>
    <t>6.3.6.3</t>
  </si>
  <si>
    <t>6.2.6.3.1</t>
  </si>
  <si>
    <t>6.2.6.3.2</t>
  </si>
  <si>
    <t>6.2.6.3.3</t>
  </si>
  <si>
    <t>6.2.6.3.4</t>
  </si>
  <si>
    <t>6.2.6.3.5</t>
  </si>
  <si>
    <t>6.2.6.3.6</t>
  </si>
  <si>
    <t>6.2.6.3.7</t>
  </si>
  <si>
    <t>6.3.6.4</t>
  </si>
  <si>
    <t>6.3.6.4.1</t>
  </si>
  <si>
    <t>6.3.6.4.2</t>
  </si>
  <si>
    <t>6.3.6.4.3</t>
  </si>
  <si>
    <t>6.3.6.4.4</t>
  </si>
  <si>
    <t>6.3.6.4.5</t>
  </si>
  <si>
    <t>6.3.6.4.6</t>
  </si>
  <si>
    <t>6.3.6.4.7</t>
  </si>
  <si>
    <t>6.3.6.5</t>
  </si>
  <si>
    <t>6.3.6.5.1</t>
  </si>
  <si>
    <t>6.3.6.5.2</t>
  </si>
  <si>
    <t>6.3.6.5.3</t>
  </si>
  <si>
    <t>6.3.6.5.4</t>
  </si>
  <si>
    <t>6.3.6.5.5</t>
  </si>
  <si>
    <t>6.3.6.5.6</t>
  </si>
  <si>
    <t>6.3.6.5.7</t>
  </si>
  <si>
    <t>INSTALACIÓN, CONEXIONADO Y PRUEBAS DE ACTUADORES DE VÁLVULAS (ELÉCTRICO, NEUMÁTICO, ELECTROHIDRAULICO O ELECTRONEUMÁTICO)</t>
  </si>
  <si>
    <t>6.4.1</t>
  </si>
  <si>
    <t>DE ACTUADOR ELÉCTRICO PARA VÁLVULAS DE ØS ENTRE 2 " - 6 "</t>
  </si>
  <si>
    <t>6.4.2</t>
  </si>
  <si>
    <t>DE ACTUADOR ELÉCTRICO PARA VÁLVULAS DE ØS ENTRE 8 " - 14 "</t>
  </si>
  <si>
    <t>6.4.3</t>
  </si>
  <si>
    <t>DE ACTUADOR ELÉCTRICO PARA VÁLVULAS DE ØS ENTRE 16 " - 24 "</t>
  </si>
  <si>
    <t>6.4.4</t>
  </si>
  <si>
    <t>DE ACTUADOR ELÉCTRICO PARA VÁLVULAS DE ØS MAYORES A 24 "</t>
  </si>
  <si>
    <t>6.4.5</t>
  </si>
  <si>
    <t>DE ACTUADOR NEUMÁTICO PARA VÁLVULAS DE ØS ENTRE 2 " - 6 "</t>
  </si>
  <si>
    <t>6.4.6</t>
  </si>
  <si>
    <t>DE ACTUADOR NEUMÁTICO PARA VÁLVULAS DE ØS ENTRE 8 " - 14 "</t>
  </si>
  <si>
    <t>6.4.7</t>
  </si>
  <si>
    <t>DE ACTUADOR NEUMÁTICO PARA VÁLVULAS DE ØS ENTRE 16 " - 24 "</t>
  </si>
  <si>
    <t>6.4.8</t>
  </si>
  <si>
    <t>DE ACTUADOR NEUMÁTICO PARA VÁLVULAS DE ØS MAYORES A 24 "</t>
  </si>
  <si>
    <t>6.4.9</t>
  </si>
  <si>
    <t>DE ACTUADOR ELECTROHIDRÁULICO O ELECTRONEUMÁTICO PARA VÁLVULAS DE ØS ENTRE 2 " - 6 "</t>
  </si>
  <si>
    <t>6.4.10</t>
  </si>
  <si>
    <t>DE ACTUADOR ELECTROHIDRÁULICO O ELECTRONEUMÁTICO PARA VÁLVULAS DE ØS ENTRE 8 " - 14 "</t>
  </si>
  <si>
    <t>6.4.11</t>
  </si>
  <si>
    <t>DE ACTUADOR ELECTROHIDRÁULICO O ELECTRONEUMÁTICO PARA VÁLVULAS DE ØS ENTRE 16 " - 24 "</t>
  </si>
  <si>
    <t>6.4.12</t>
  </si>
  <si>
    <t>DE ACTUADOR ELECTROHIDRÁULICO O ELECTRONEUMÁTICO PARA VÁLVULAS DE ØS MAYORES A 24 "</t>
  </si>
  <si>
    <t>INSTALACIÓN, CALIBRACIÓN, CONEXIONADO Y PRUEBAS DE INSTRUMENTOS DE PRESIÓN</t>
  </si>
  <si>
    <t>6.5.1</t>
  </si>
  <si>
    <t>INDICADOR DE PRESION PARA LÍNEAS DE BAJA PRESIÓN (PRESIONES INFERIORES A 1000 PSI)</t>
  </si>
  <si>
    <t>6.5.2</t>
  </si>
  <si>
    <t>INDICADOR DE PRESION  PARA LÍNEAS DE ALTA PRESIÓN (PRESIÓN IGUAL O SUPERIOR A 1000 PSI)</t>
  </si>
  <si>
    <t>6.5.3</t>
  </si>
  <si>
    <t>INDICADOR DE PRESIÓN DIFERENCIAL</t>
  </si>
  <si>
    <t>6.5.4</t>
  </si>
  <si>
    <t>INTERRUPTOR DE PRESIÓN</t>
  </si>
  <si>
    <t>6.5.5</t>
  </si>
  <si>
    <t>TRANSMISOR DE PRESIÓN</t>
  </si>
  <si>
    <t>6.5.6</t>
  </si>
  <si>
    <t>TRANSMISOR DE PRESIÓN DIFERENCIAL</t>
  </si>
  <si>
    <t>INSTALACIÓN, CALIBRACIÓN, CONEXIONADO Y PRUEBAS DE INSTRUMENTOS DE TEMPERATURA CON CONEXIÓN BRIDADA O ROSCADA ( INCLUYE ACCESORIOS)</t>
  </si>
  <si>
    <t>6.6.1</t>
  </si>
  <si>
    <t xml:space="preserve">SENSOR RTD </t>
  </si>
  <si>
    <t>6.6.2</t>
  </si>
  <si>
    <t>TERMOCUPLA</t>
  </si>
  <si>
    <t>6.6.3</t>
  </si>
  <si>
    <t>INDICADOR DE TEMPERATURA</t>
  </si>
  <si>
    <t>6.6.4</t>
  </si>
  <si>
    <t>INTERRUPTOR DE TEMPERATURA</t>
  </si>
  <si>
    <t>6.6.5</t>
  </si>
  <si>
    <t>TRANSMISOR DE TEMPERATURA</t>
  </si>
  <si>
    <t>INSTALACIÓN, CALIBRACIÓN, CONEXIONADO Y PRUEBAS DE INSTRUMENTOS DE NIVEL</t>
  </si>
  <si>
    <t>6.7.1</t>
  </si>
  <si>
    <t>INDICADOR DE NIVEL</t>
  </si>
  <si>
    <t>6.7.2</t>
  </si>
  <si>
    <t>INTERRUPTOR DE NIVEL</t>
  </si>
  <si>
    <t>6.7.3</t>
  </si>
  <si>
    <t>TRANSMISOR DE NIVEL</t>
  </si>
  <si>
    <t>MONTAJE, CALIBRACIÓN, CONEXIONADO Y PRUEBAS DE MEDIDORES DE FLUJO (TURBINA, DESPLAZAMIENTO POSITIVO, CORIOLIS, ULTRASÓNICO, ELECTROMAGNÉTICO O PRESIÓN DIFERENCIAL)</t>
  </si>
  <si>
    <t>6.8.1</t>
  </si>
  <si>
    <t xml:space="preserve">DE FLUJO INTRUSIVO PARA TUBERÍAS DE Ø ENTRE 2 " - 4 " ANSI 150 - 300 </t>
  </si>
  <si>
    <t>6.8.2</t>
  </si>
  <si>
    <t xml:space="preserve">DE FLUJO INTRUSIVO PARA TUBERÍAS DE Ø ENTRE 6 " - 10 " ANSI 150 - 300 </t>
  </si>
  <si>
    <t>6.8.3</t>
  </si>
  <si>
    <t xml:space="preserve">DE FLUJO INTRUSIVO PARA TUBERÍAS DE Ø ENTRE 12 " - 16 " ANSI 150 - 300 </t>
  </si>
  <si>
    <t>6.8.4</t>
  </si>
  <si>
    <t>DE FLUJO INTRUSIVO PARA TUBERÍAS DE Ø ENTRE 20 " - 24 " ANSI 150 - 300</t>
  </si>
  <si>
    <t>6.8.5</t>
  </si>
  <si>
    <t>DE FLUJO INTRUSIVO PARA TUBERÍAS DE Ø ENTRE 30 " - 36 " ANSI 150 - 300</t>
  </si>
  <si>
    <t>6.8.6</t>
  </si>
  <si>
    <t>DE FLUJO INTRUSIVO PARA TUBERÍAS DE Ø MAYORES A 36 " ANSI 150 - 300</t>
  </si>
  <si>
    <t>6.8.7</t>
  </si>
  <si>
    <t>DE FLUJO INTRUSIVO PARA TUBERÍAS DE Ø ENTRE 2 " - 4 " ANSI 600 - 900</t>
  </si>
  <si>
    <t>6.8.8</t>
  </si>
  <si>
    <t xml:space="preserve">DE FLUJO INTRUSIVO PARA TUBERÍAS DE Ø ENTRE 6 " - 10 " ANSI 600 - 900 </t>
  </si>
  <si>
    <t>6.8.9</t>
  </si>
  <si>
    <t>DE FLUJO INTRUSIVO PARA TUBERÍAS DE Ø ENTRE 12 " - 16 " ANSI 600 - 900</t>
  </si>
  <si>
    <t>6.8.10</t>
  </si>
  <si>
    <t xml:space="preserve">DE FLUJO INTRUSIVO PARA TUBERÍAS DE Ø ENTRE 20 " - 24 " ANSI 600 - 900 </t>
  </si>
  <si>
    <t>6.8.11</t>
  </si>
  <si>
    <t xml:space="preserve">DE FLUJO INTRUSIVO PARA TUBERÍAS DE Ø ENTRE 30 " - 36 " ANSI 600 - 900 </t>
  </si>
  <si>
    <t>6.8.12</t>
  </si>
  <si>
    <t xml:space="preserve">DE FLUJO INTRUSIVO PARA TUBERÍAS DE Ø MAYORES A 36 " ANSI 600 - 900 </t>
  </si>
  <si>
    <t>6.8.13</t>
  </si>
  <si>
    <t>MONTAJE, CALIBRACIÓN, CONEXIONADO Y PRUEBAS MEDIDOR DE FLUJO NO INTRUSIVO</t>
  </si>
  <si>
    <t>MONTAJE, CALIBRACIÓN, CONEXIONADO Y PRUEBAS DE INTERRUPTORES DE FLUJO (DISPERSIÓN TÉRMICA O PALETA)</t>
  </si>
  <si>
    <t>6.9.1</t>
  </si>
  <si>
    <t>INSTALACIÓN, CALIBRACIÓN, CONEXIONADO Y PRUEBAS DE INDICADOR DE FLUJO (DISPERSIÓN TÉRMICA O PALETA)</t>
  </si>
  <si>
    <t>MONTAJE, CALIBRACIÓN, CONEXIONADO Y PRUEBAS DE PATINES DE MEDICIÓN (UNIDAD LACT) O PROBADORES</t>
  </si>
  <si>
    <t>6.10.1</t>
  </si>
  <si>
    <t xml:space="preserve">MONTAJE, CALIBRACIÓN, CONEXIONADO Y PRUEBAS DE PATÍN DE MEDICIÓN O PROBADOR CUYO PESO SEA ≤ 500 KG </t>
  </si>
  <si>
    <t>6.10.2</t>
  </si>
  <si>
    <t>MONTAJE, CALIBRACIÓN, CONEXIONADO Y PRUEBAS DE PATÍN DE MEDICIÓN O PROBADOR CUYO PESO SEA ENTRE 501 KG HASTA 5.000 KG</t>
  </si>
  <si>
    <t>6.10.3</t>
  </si>
  <si>
    <t>MONTAJE, CALIBRACIÓN, CONEXIONADO Y PRUEBAS DE PATÍN DE MEDICIÓN O PROBADOR CUYO PESO SEA ENTRE 5.001 KG HASTA 10.000 KG</t>
  </si>
  <si>
    <t>MONTAJE, CALIBRACIÓN, CONEXIONADO Y PRUEBAS DE MEDIDORES DE CALIDAD DE PRODUCTO</t>
  </si>
  <si>
    <t>6.11.1</t>
  </si>
  <si>
    <t>INSTALACIÓN, CALIBRACIÓN, CONEXIONADO Y PRUEBAS DE MEDIDOR DE DENSIDAD</t>
  </si>
  <si>
    <t>6.11.2</t>
  </si>
  <si>
    <t>INSTALACIÓN, CALIBRACIÓN, CONEXIONADO Y PRUEBAS DE MEDIDOR DE VISCOSIDAD</t>
  </si>
  <si>
    <t>6.11.3</t>
  </si>
  <si>
    <t>INSTALACIÓN, CALIBRACIÓN, CONEXIONADO Y PRUEBAS DE ANALIZADORES BS&amp;W</t>
  </si>
  <si>
    <t>MONTAJE, CALIBRACIÓN, CONEXIONADO Y PRUEBAS DE INTERRUPTORES DE POSICIÓN</t>
  </si>
  <si>
    <t>6.12.1</t>
  </si>
  <si>
    <t>INSTALACIÓN, CALIBRACIÓN, CONEXIONADO Y PRUEBAS DE INTERRUPTOR DE POSICIÓN</t>
  </si>
  <si>
    <t>INSTALACIÓN, CALIBRACIÓN, CONEXIONADO Y PRUEBAS DE INDICADOR DE PASO DE RASPADORES</t>
  </si>
  <si>
    <t>6.13.1</t>
  </si>
  <si>
    <t>INSTALACIÓN, CALIBRACIÓN, CONEXIONADO Y PRUEBAS DE INDICADOR DE PASO DE RASPADOR</t>
  </si>
  <si>
    <t>MONTAJE, CALIBRACIÓN, CONEXIONADO Y PRUEBAS DE DISPOSITIVOS DE DETECCIÓN DE FUEGO Y GAS (FIRE &amp; GAS)</t>
  </si>
  <si>
    <t>6.14.1</t>
  </si>
  <si>
    <t>INSTALACIÓN, CALIBRACIÓN, CONEXIONADO Y PRUEBAS DE DETECTOR DE LLAMA</t>
  </si>
  <si>
    <t>6.14.2</t>
  </si>
  <si>
    <t>INSTALACIÓN, CALIBRACIÓN, CONEXIONADO Y PRUEBAS DE DETECTOR DE GAS</t>
  </si>
  <si>
    <t>6.14.3</t>
  </si>
  <si>
    <t>INSTALACIÓN, CONEXIONADO Y PRUEBAS DE ESTACIÓN MANUAL</t>
  </si>
  <si>
    <t>6.14.4</t>
  </si>
  <si>
    <t>INSTALACIÓN, CONEXIONADO Y PRUEBAS DE ALARMA SONORA</t>
  </si>
  <si>
    <t>INSTALACIÓN, CALIBRACIÓN, CONEXIONADO Y PRUEBAS DE CABLE DE FIBRA OPTICA</t>
  </si>
  <si>
    <t>6.15.1</t>
  </si>
  <si>
    <t>INSTALACIÓN, CALIBRACIÓN, CONEXIONADO Y PRUEBAS DE CABLE DE FIBRA ÓPTICA DE MENOS DE 24 HILOS</t>
  </si>
  <si>
    <t>6.15.2</t>
  </si>
  <si>
    <t xml:space="preserve">INSTALACIÓN, CALIBRACIÓN, CONEXIONADO Y PRUEBAS DE CABLE DE FIBRA ÓPTICA A PARTIR DE 24 HILOS </t>
  </si>
  <si>
    <t>INSTALACIÓN, CONEXIONADO Y PRUEBAS DE DISPOSITIVOS DE CONTROL</t>
  </si>
  <si>
    <t>6.16.1</t>
  </si>
  <si>
    <t>INSTALACIÓN, CONEXIONADO Y PRUEBAS DE JUNCTION BOX</t>
  </si>
  <si>
    <t>6.16.2</t>
  </si>
  <si>
    <t>INSTALACIÓN, CONEXIONADO Y PRUEBAS DE MODULO I/O</t>
  </si>
  <si>
    <t>6.16.3</t>
  </si>
  <si>
    <t>INSTALACIÓN, CONEXIONADO Y PRUEBAS DE MÓDULO DE COMUNICACIONES</t>
  </si>
  <si>
    <t>6.16.4</t>
  </si>
  <si>
    <t>INSTALACIÓN, CONEXIONADO Y PRUEBAS DE MASTER STATION</t>
  </si>
  <si>
    <t>6.16.5</t>
  </si>
  <si>
    <t>INSTALACIÓN, CONEXIONADO Y PRUEBAS DE COMPUTADOR DE FLUJO</t>
  </si>
  <si>
    <t>6.16.6</t>
  </si>
  <si>
    <t>INSTALACIÓN, CONEXIONADO Y PRUEBAS DE ESTACIÓN DE TRABAJO</t>
  </si>
  <si>
    <t>SERVICIOS DE INGENIERÍA PARA ENTRENAMIENTO Y CONFIGURACIÓN DE DISPOSITIVOS DE CONTROL (LAZOS DE CONTROL, BASES DE DATOS, DESARROLLO E HMI EN ESTACIONES DE TRABAJO, INTERCONEXIÓN E INTREGRACIÓN CON LOS SISTEMAS BPCS/SIS, ETC.)</t>
  </si>
  <si>
    <t>6.17.1</t>
  </si>
  <si>
    <t>CONFIGURACIÓN DE LOS DISPOSITIVOS DE CONTROL (CONTROLADOR SCADA, CONTROLADOR LOCAL, MASTER STATION, COMPUTADOR DE FLUJO, RTU, ETC.)</t>
  </si>
  <si>
    <t>6.17.2</t>
  </si>
  <si>
    <t>CAPACITACIÓN O ENTRENAMIENTO EN LOS SISTEMAS DE CONTROL</t>
  </si>
  <si>
    <t>6.17.3</t>
  </si>
  <si>
    <t>PRUEBAS DE LAZO DE CONTROL</t>
  </si>
  <si>
    <t>Gb</t>
  </si>
  <si>
    <t>mes</t>
  </si>
  <si>
    <t>Ton-km</t>
  </si>
  <si>
    <t>m3-km</t>
  </si>
  <si>
    <t>m3-dia</t>
  </si>
  <si>
    <t>Hr</t>
  </si>
  <si>
    <t>Mes</t>
  </si>
  <si>
    <t>ha</t>
  </si>
  <si>
    <t xml:space="preserve">m </t>
  </si>
  <si>
    <t>cm2</t>
  </si>
  <si>
    <t>pulg</t>
  </si>
  <si>
    <t>m-pulg</t>
  </si>
  <si>
    <t>Unidad de Pago</t>
  </si>
  <si>
    <t xml:space="preserve">un </t>
  </si>
  <si>
    <t>ton</t>
  </si>
  <si>
    <t>Un</t>
  </si>
  <si>
    <t>Km</t>
  </si>
  <si>
    <t>km</t>
  </si>
  <si>
    <t>UBICACIÓN (ARCHIVO)</t>
  </si>
  <si>
    <t>no encontrado</t>
  </si>
  <si>
    <t>FORMATO 5 (E&amp;C) LINEA 6</t>
  </si>
  <si>
    <t>FORMATO 5 (E&amp;C) LINEA 281 -339</t>
  </si>
  <si>
    <t>FORMATO 5 (E&amp;C) LINEA 61 -116</t>
  </si>
  <si>
    <t>APU COSTO LINEA 3836</t>
  </si>
  <si>
    <t>apu costo</t>
  </si>
  <si>
    <t>APUs Arquitectonicos 2 - ITEM 366/390
APUS GLOBAL ESTACION CARA CARA- LINEA 3138</t>
  </si>
  <si>
    <t>APU COSTO LINEA 3308 (4-8 HILOS)</t>
  </si>
  <si>
    <t>APU COSTO LINEA 5421</t>
  </si>
  <si>
    <t>CARA CARA LINEA 4651</t>
  </si>
  <si>
    <t>CARA A CARA LINEA 547</t>
  </si>
  <si>
    <t>CARA A CARA LINEA 547
CARA A CARA LINEA 8968
FORMATO 5 LINEA 500/ 445</t>
  </si>
  <si>
    <t>APU COSTO 297</t>
  </si>
  <si>
    <t>CARA CARA LINEA 708</t>
  </si>
  <si>
    <t>CARA A CARA LINEA 709</t>
  </si>
  <si>
    <t>LATINCO YUMA LINEA 11</t>
  </si>
  <si>
    <t>CARA CARA LINEA 654</t>
  </si>
  <si>
    <t>CARA CARA 924
CARA CARA 1032
CARA CARA 1086</t>
  </si>
  <si>
    <t>CARA CARA LINEA 762</t>
  </si>
  <si>
    <t>CARA CARA LINEA 816</t>
  </si>
  <si>
    <t>CARA CARA 1249</t>
  </si>
  <si>
    <t>CARA CARA 1195</t>
  </si>
  <si>
    <t>CARA A CARA (CIVIL Y TUBERIA) LINEA 1033</t>
  </si>
  <si>
    <t>CARA CARA- LINEA 2868</t>
  </si>
  <si>
    <t>APU COSTO LINEA 4748</t>
  </si>
  <si>
    <t>APUS GLOBAL ESTACION CARA CARA- LINEA 2922</t>
  </si>
  <si>
    <t>APU COSTO LINEA 1161</t>
  </si>
  <si>
    <t>APU COSTO LINEA 1065</t>
  </si>
  <si>
    <t>APU COSTO 4412</t>
  </si>
  <si>
    <t>APUs Arquitectonicos 2 - linea 2477 5448</t>
  </si>
  <si>
    <t>APUs Arquitectonicos 2 - linea 1245
APU COSTO  LINEA 2073</t>
  </si>
  <si>
    <t>APUs Arquitectonicos 2 - linea 1245</t>
  </si>
  <si>
    <t>CARA CARA 2598</t>
  </si>
  <si>
    <t>APU COSTO 6669/6717/6765</t>
  </si>
  <si>
    <t>APU COSTO LINEA 873</t>
  </si>
  <si>
    <t>APU COSTO LINEA 4604</t>
  </si>
  <si>
    <t>APU COSTO LINEA 2265
APU COSTO LINEA 5997</t>
  </si>
  <si>
    <t>APU COSTO LINEA 2313</t>
  </si>
  <si>
    <t>APU COSTO LINEA 2361</t>
  </si>
  <si>
    <t>APU COSTO LINEA 2409</t>
  </si>
  <si>
    <t>APU COSTO 3020</t>
  </si>
  <si>
    <t>APU COSTO LINEA 2169</t>
  </si>
  <si>
    <t>APU COSTO LINEA 1017</t>
  </si>
  <si>
    <t>CARA A CARA (APU CIVIL) LINEA 223
COSTO APU LINEA 3884</t>
  </si>
  <si>
    <t>CARA A CARA (APU CIVIL) LINEA 169
CARA A CARA (APU CIVIL) LINEA 330</t>
  </si>
  <si>
    <t>COSTO APU 6621</t>
  </si>
  <si>
    <t>CARA CARA- LINEA 2761</t>
  </si>
  <si>
    <t xml:space="preserve"> CARA CARA- LINEA 2707
CARA CARA LINEA 2706</t>
  </si>
  <si>
    <t>CARA A CARA LINEA 438</t>
  </si>
  <si>
    <t>CARA CARA 1302</t>
  </si>
  <si>
    <t>CARA A CARA (CIVIL Y TUBERIA) LINEA 1789</t>
  </si>
  <si>
    <t>CARA CARA 1788</t>
  </si>
  <si>
    <t>CARA CARA 1842
CARA CARA 2004
CARA CARA 2059</t>
  </si>
  <si>
    <t>CARA A CARA (CIVIL Y TUBERIA) LINEA 1843, 1897, 2005, 2059</t>
  </si>
  <si>
    <t>APU COSTO LINEA 4508 (UN)</t>
  </si>
  <si>
    <t>CARA CARA LINEA 2166/2220</t>
  </si>
  <si>
    <t>CARA CARA 1464</t>
  </si>
  <si>
    <t>APUS GLOBAL ESTACION CARA CARA- LINEA 2976</t>
  </si>
  <si>
    <t>APUs Arquitectonicos 2- ITEM 35/383/1893/2704</t>
  </si>
  <si>
    <t>APUs Arquitectonicos2 - ITEM 1217 LINEA 1377
CARA A CARA - LINEA  4057</t>
  </si>
  <si>
    <t>APUs Arquitectonicos2 -  LINEA 4567-4621</t>
  </si>
  <si>
    <t>APUs Arquitectonicos2 -  LINEA 1817, 1872</t>
  </si>
  <si>
    <t>CARACARA L3193</t>
  </si>
  <si>
    <t>CARACARA L3301</t>
  </si>
  <si>
    <t>CARACARA L3355</t>
  </si>
  <si>
    <t>CARACARA L3409</t>
  </si>
  <si>
    <t>ARQ L10408</t>
  </si>
  <si>
    <t>ARQ L10518</t>
  </si>
  <si>
    <t>CARACARA L4597 ARQ L232</t>
  </si>
  <si>
    <t>CARACARA L4813/4867/4921/4975</t>
  </si>
  <si>
    <t>CARACARA L4597</t>
  </si>
  <si>
    <t>CARACARA L4219</t>
  </si>
  <si>
    <t>FORMATO 5 (E&amp;C) linea 782 - PROMIGAS L60</t>
  </si>
  <si>
    <t xml:space="preserve">FORMATO 5 (E&amp;C) linea 782 - </t>
  </si>
  <si>
    <t>FORMATO 5 (E&amp;C) linea 2101, 1215 - MACRO L5478</t>
  </si>
  <si>
    <t>FORMATO 5 (Mech&amp;piping) linea 2865 - CARACARA L5893</t>
  </si>
  <si>
    <t>FORMATO 5 (Mech&amp;piping) linea 2865 - CARACARA L5947</t>
  </si>
  <si>
    <t>FORMATO 5 (Mech&amp;piping) linea 2865 - CARACARA L6001</t>
  </si>
  <si>
    <t xml:space="preserve">FORMATO 5 (Mech&amp;piping) linea 2865 - </t>
  </si>
  <si>
    <t>CARACARA L5893</t>
  </si>
  <si>
    <t>CARACARA L5947</t>
  </si>
  <si>
    <t>CARACARA L6001</t>
  </si>
  <si>
    <t>CARACARA L6055</t>
  </si>
  <si>
    <t>CARACARA L6109</t>
  </si>
  <si>
    <t>CARACARA L6163</t>
  </si>
  <si>
    <t>CARACARA L6217</t>
  </si>
  <si>
    <t>CARACARA L6271</t>
  </si>
  <si>
    <t>CARACARA L6325</t>
  </si>
  <si>
    <t>MACRO L63</t>
  </si>
  <si>
    <t>LATINCO</t>
  </si>
  <si>
    <t>CARACARA L8159</t>
  </si>
  <si>
    <t>CARACARA L9779</t>
  </si>
  <si>
    <t>MACRO L1545</t>
  </si>
  <si>
    <t>MACRO L1146</t>
  </si>
  <si>
    <t>CARACARA L7959</t>
  </si>
  <si>
    <t>CARACARA L8009</t>
  </si>
  <si>
    <t>CARACARA L8059</t>
  </si>
  <si>
    <t>linea 7959 cara cara / linea 2599 Formato5 Mech</t>
  </si>
  <si>
    <t>linea 8009 cara cara / linea 2819 Formato5 Mech</t>
  </si>
  <si>
    <t>linea 8059</t>
  </si>
  <si>
    <t>linea 2874 Format5 Mech</t>
  </si>
  <si>
    <t>linea 2929 Format5 Mech</t>
  </si>
  <si>
    <t>lineas 7659 - 7759 cara cara / linea 885 Formato5 Mech</t>
  </si>
  <si>
    <t>lineas 2742-2856-2913-2970-3027-3084 APU ACT</t>
  </si>
  <si>
    <t>Lineas 5 - 3415 Formato5</t>
  </si>
  <si>
    <t>lineas 7609-7709-7909-9455-9509-9563-9617-9671-9725-9779-9833-9887 cara cara</t>
  </si>
  <si>
    <t>Linea 115 Formato5 Y  CARACARA L3023/L9077</t>
  </si>
  <si>
    <t>lineas 170-280-610-775 Formato5  - CARACARA L6325/L6433</t>
  </si>
  <si>
    <t xml:space="preserve"> - CARACARA L6325/L6433</t>
  </si>
  <si>
    <t>linea 390 Formato 5 / linea 5623 cara cara</t>
  </si>
  <si>
    <t>linea 8537 - 8699  APUS</t>
  </si>
  <si>
    <t>Linea 8591-8645 APUS</t>
  </si>
  <si>
    <t>linea 5991 APUS</t>
  </si>
  <si>
    <t xml:space="preserve">FORMATO 5 (E&amp;C) Linea 3039 - </t>
  </si>
  <si>
    <t xml:space="preserve">FORMATO 5 (E&amp;C) Linea 452 - </t>
  </si>
  <si>
    <t xml:space="preserve">FORMATO 5 (E&amp;C) Linea 507 - </t>
  </si>
  <si>
    <t xml:space="preserve">FORMATO 5 (E&amp;C) Linea 617 - </t>
  </si>
  <si>
    <t xml:space="preserve">FORMATO 5 (E&amp;C) Linea 3424 - </t>
  </si>
  <si>
    <t>linea 942 cara cara</t>
  </si>
  <si>
    <t>linea 1052 cara cara</t>
  </si>
  <si>
    <t>linea 6442 cara cara</t>
  </si>
  <si>
    <t>linea 1217 cara cara</t>
  </si>
  <si>
    <t>linea 172 cara cara</t>
  </si>
  <si>
    <t>linea 392 cara cara</t>
  </si>
  <si>
    <t>linea 337 cara cara</t>
  </si>
  <si>
    <t>linea 4139 Formato5 - linea 5617 cara cara</t>
  </si>
  <si>
    <t>linea 7 cara cara</t>
  </si>
  <si>
    <t>linea 1822 cara cara</t>
  </si>
  <si>
    <t>linea 3692 cara cara</t>
  </si>
  <si>
    <t>lineas 5397-5452-5507-5562 cara cara / lineas 452-507-562-617-672-727-782-1057-1497-1992-3039 Formato5</t>
  </si>
  <si>
    <t>linea 1167 Formato5</t>
  </si>
  <si>
    <t xml:space="preserve">GRUPO 1: 149 </t>
  </si>
  <si>
    <t>GRUPO 2 : 204</t>
  </si>
  <si>
    <t>GRUPO 3 : 108</t>
  </si>
  <si>
    <t xml:space="preserve">GRUPO 4: 132 </t>
  </si>
  <si>
    <t>ERIKA</t>
  </si>
  <si>
    <t>FABIO</t>
  </si>
  <si>
    <t xml:space="preserve">TATIANA </t>
  </si>
  <si>
    <t>MAURICIO</t>
  </si>
  <si>
    <t>LEONARDO</t>
  </si>
  <si>
    <t>oficinas (contenedores)</t>
  </si>
  <si>
    <t>bodega</t>
  </si>
  <si>
    <t>patio almacenamiento materiales (alquiler mes)</t>
  </si>
  <si>
    <t>vestier</t>
  </si>
  <si>
    <t>planta electrica</t>
  </si>
  <si>
    <t>mantenimiento campamento</t>
  </si>
  <si>
    <t>vigilancia</t>
  </si>
  <si>
    <t>herramienteria (contenedor)</t>
  </si>
  <si>
    <t>contenedor enfermeria</t>
  </si>
  <si>
    <t>viaje de cama altas</t>
  </si>
  <si>
    <t>transporte  aereo personal indirecto</t>
  </si>
  <si>
    <t>camion turbo</t>
  </si>
  <si>
    <t>compresor</t>
  </si>
  <si>
    <t>herramientas de montaje</t>
  </si>
  <si>
    <t>hytorc</t>
  </si>
  <si>
    <t>herramientas de taller</t>
  </si>
  <si>
    <t>herramientas electricas</t>
  </si>
  <si>
    <t>camabaja</t>
  </si>
  <si>
    <t>transporte de material sobrante</t>
  </si>
  <si>
    <t>compresor manual con martillo</t>
  </si>
  <si>
    <t>karmix 3m3</t>
  </si>
  <si>
    <t>bomba de concreto</t>
  </si>
  <si>
    <t>transporte  materiales</t>
  </si>
  <si>
    <t>vibrocompactador rodillo</t>
  </si>
  <si>
    <t>nivel abney</t>
  </si>
  <si>
    <t>estacion topográfica</t>
  </si>
  <si>
    <t>herramienta menor para obras civiles.</t>
  </si>
  <si>
    <t>gps métrico.</t>
  </si>
  <si>
    <t>vehículo  4x4, doble cabina con platón sin conductor</t>
  </si>
  <si>
    <t>equipo de soldadura sa 200</t>
  </si>
  <si>
    <t>martillo neumático con compresor, sin operador.</t>
  </si>
  <si>
    <t>bomba 3" x 3"</t>
  </si>
  <si>
    <t>motoniveladora</t>
  </si>
  <si>
    <t>retroexcavadora oruga cat-320 o equivalente, sin operador.</t>
  </si>
  <si>
    <t>equipo de oxicorte completo, incluye botellas llenas.</t>
  </si>
  <si>
    <t>planta eléctrica 5 kw a 7kw.</t>
  </si>
  <si>
    <t>mezcladora de concreto con eje y remolque.</t>
  </si>
  <si>
    <t>mixer 3 m3</t>
  </si>
  <si>
    <t>vibrador concreto</t>
  </si>
  <si>
    <t>andamios certificados tipo layher / m3</t>
  </si>
  <si>
    <t>mexcladora concreto 1 m3</t>
  </si>
  <si>
    <t>taladro hilti</t>
  </si>
  <si>
    <t>grúa con capacidad de 30 toneladas</t>
  </si>
  <si>
    <t>cortadora de baldosa tx900</t>
  </si>
  <si>
    <t>bomba de prueba hidrostatica</t>
  </si>
  <si>
    <t>bomba de llenado</t>
  </si>
  <si>
    <t>valvula de alivio</t>
  </si>
  <si>
    <t>probador peso muerto</t>
  </si>
  <si>
    <t>equipo de registro barton</t>
  </si>
  <si>
    <t>buldozer potencia minima 120hp</t>
  </si>
  <si>
    <t>moto niveladora potencia minima 120hp</t>
  </si>
  <si>
    <t>retroexcavadora potencia minima 130hp</t>
  </si>
  <si>
    <t>vibrocompactador peso minimo 10ton</t>
  </si>
  <si>
    <t>retroexcavadora potencia minima 75hp</t>
  </si>
  <si>
    <t>volqueta tipo sencilla con capacidad mínima de 6 m3</t>
  </si>
  <si>
    <t>motobomba 4"</t>
  </si>
  <si>
    <t>motobomba 6"</t>
  </si>
  <si>
    <t>pulidora con extensión de 30 mts</t>
  </si>
  <si>
    <t>camión grúa  10 ton ó camión de vacio</t>
  </si>
  <si>
    <t>cargador de estibas -forklift-</t>
  </si>
  <si>
    <t>equipo portátil detector de tuberias metalicas enterradas</t>
  </si>
  <si>
    <t>equipo portatil de deteccion de tormenta electrica</t>
  </si>
  <si>
    <t>equipo portatil probador de gas</t>
  </si>
  <si>
    <t>torquimitro hidraulico</t>
  </si>
  <si>
    <t>malacate de palanca (tirfor) 3 ton</t>
  </si>
  <si>
    <t>ambulancia tab con enfermera</t>
  </si>
  <si>
    <t>motobomba diésel de 3" mínimo 7 hp con mangueras.</t>
  </si>
  <si>
    <t>biseladora de 20” a 24”.</t>
  </si>
  <si>
    <t>camión 350, con operador legal</t>
  </si>
  <si>
    <t>camión con grúa hiab 200c-3 o similar, sin operador.</t>
  </si>
  <si>
    <t>camara fotografica</t>
  </si>
  <si>
    <t>elementos menores de inspección</t>
  </si>
  <si>
    <t>equipo de comunicaciones intrínsecamente seguro.</t>
  </si>
  <si>
    <t>acoplante ultrasonido</t>
  </si>
  <si>
    <t>equipo omniscan mx - 16/128</t>
  </si>
  <si>
    <t>disponibilidad equipo ut</t>
  </si>
  <si>
    <t>equipo de adherencia</t>
  </si>
  <si>
    <t>moldes de soldadura</t>
  </si>
  <si>
    <t>cama alta 35 tn</t>
  </si>
  <si>
    <t>papeleria</t>
  </si>
  <si>
    <t>GBL</t>
  </si>
  <si>
    <t>arriendo oficina</t>
  </si>
  <si>
    <t>MES</t>
  </si>
  <si>
    <t>servicios</t>
  </si>
  <si>
    <t>agua</t>
  </si>
  <si>
    <t>combustibles vehiculos</t>
  </si>
  <si>
    <t>lubricantes y mtto</t>
  </si>
  <si>
    <t>Gal MES</t>
  </si>
  <si>
    <t>Gal</t>
  </si>
  <si>
    <t>varillas rotativas</t>
  </si>
  <si>
    <t>consumibles estructura</t>
  </si>
  <si>
    <t>servicio de cargue, transporte y descargue de equipos desmontados des de la estacion ballenas (manaure-guajira) hasta la estacion filadelfia (sucre)</t>
  </si>
  <si>
    <t>consumibles</t>
  </si>
  <si>
    <t>soldadura mig 0.45 rollo</t>
  </si>
  <si>
    <t>ROLL</t>
  </si>
  <si>
    <t>perfileria estructural promedio</t>
  </si>
  <si>
    <t>GAL</t>
  </si>
  <si>
    <t>pintura epoxica pintuco</t>
  </si>
  <si>
    <t>consumibles elec&amp;intrum</t>
  </si>
  <si>
    <t>soporteria metalica baranda</t>
  </si>
  <si>
    <t>ml</t>
  </si>
  <si>
    <t>concreto 3000 psi 28dias</t>
  </si>
  <si>
    <t>separol</t>
  </si>
  <si>
    <t>alambre negro</t>
  </si>
  <si>
    <t>geotextil nt 2500</t>
  </si>
  <si>
    <t>geotextil tejido tr 3000</t>
  </si>
  <si>
    <t>geomembrana pavco calibre 30 hdpe</t>
  </si>
  <si>
    <t>concreto 1500 psi 28dias</t>
  </si>
  <si>
    <t>gravilla triturado</t>
  </si>
  <si>
    <t>grava de piedra redonda y triturado</t>
  </si>
  <si>
    <t>relleno en material granular tipo inv 311-07 suministro</t>
  </si>
  <si>
    <t>concreto ciclopeo suministro</t>
  </si>
  <si>
    <t>material producto de la excavacion</t>
  </si>
  <si>
    <t>concreto pobre 2500 psi</t>
  </si>
  <si>
    <t>puntillas</t>
  </si>
  <si>
    <t>LB</t>
  </si>
  <si>
    <t>malla eslabonada 2"x2" galvanizada</t>
  </si>
  <si>
    <t>tuberia astma - 500yse galvaniza</t>
  </si>
  <si>
    <t>ML</t>
  </si>
  <si>
    <t>angulos</t>
  </si>
  <si>
    <t>malla eslabonada</t>
  </si>
  <si>
    <t>tubo 2"</t>
  </si>
  <si>
    <t>concreto base</t>
  </si>
  <si>
    <t>angulo 2x3/16</t>
  </si>
  <si>
    <t>concertina 24"</t>
  </si>
  <si>
    <t>paral de madera</t>
  </si>
  <si>
    <t>grapa acerada</t>
  </si>
  <si>
    <t>entibado</t>
  </si>
  <si>
    <t>entibado en madera</t>
  </si>
  <si>
    <t>piedra triturada</t>
  </si>
  <si>
    <t>recebo</t>
  </si>
  <si>
    <t>ensayo proctor</t>
  </si>
  <si>
    <t>sub base</t>
  </si>
  <si>
    <t>geomembrana hdpe 40</t>
  </si>
  <si>
    <t>geodren circular</t>
  </si>
  <si>
    <t>geotextil no tejido nt2000</t>
  </si>
  <si>
    <t>cespedon</t>
  </si>
  <si>
    <t>fertilizantes</t>
  </si>
  <si>
    <t>estolon</t>
  </si>
  <si>
    <t>abono orgánico</t>
  </si>
  <si>
    <t>microelementos</t>
  </si>
  <si>
    <t>correctivos de suelos</t>
  </si>
  <si>
    <t>abonoquimico10-30-10</t>
  </si>
  <si>
    <t>tuberia pvc sanitaria de 4"</t>
  </si>
  <si>
    <t>sellante pavco 28gr</t>
  </si>
  <si>
    <t>limpiador 28gr</t>
  </si>
  <si>
    <t>tubo pvc 6" de 21</t>
  </si>
  <si>
    <t>tuberia de 4" y platina</t>
  </si>
  <si>
    <t>grata circular</t>
  </si>
  <si>
    <t>malla eslabonada cal.12 hueco 2" x 2"</t>
  </si>
  <si>
    <t>soldadura exotermica</t>
  </si>
  <si>
    <t>alambre galvanizado cal 12 revestido en pvc</t>
  </si>
  <si>
    <t>tabla burra</t>
  </si>
  <si>
    <t>piedra gavion</t>
  </si>
  <si>
    <t>malla gavion tripletorcion cal.13</t>
  </si>
  <si>
    <t>alambre galvanizado cal 12</t>
  </si>
  <si>
    <t>sello elástico de poliuratano</t>
  </si>
  <si>
    <t>sacos fique 60 x 90 con tejido 20 x 22</t>
  </si>
  <si>
    <t>piedra para piedra pegada</t>
  </si>
  <si>
    <t>cemento portland</t>
  </si>
  <si>
    <t>grava 3/4"</t>
  </si>
  <si>
    <t>gallinaza</t>
  </si>
  <si>
    <t>concreto premezclado 3000 psi</t>
  </si>
  <si>
    <t>sikaflex 1a</t>
  </si>
  <si>
    <t>sikaguard</t>
  </si>
  <si>
    <t>polietileno expandido</t>
  </si>
  <si>
    <t>grout cementoso</t>
  </si>
  <si>
    <t>epoxicohit - re 500 sd 330ml</t>
  </si>
  <si>
    <t>pernos hilti 3/4"</t>
  </si>
  <si>
    <t>broca</t>
  </si>
  <si>
    <t>pernos hilti 5/8" hasvarilla</t>
  </si>
  <si>
    <t>pernos hilti 1/2" hasvarilla</t>
  </si>
  <si>
    <t>pilote madera de 0,2*4mts</t>
  </si>
  <si>
    <t>gasinerte</t>
  </si>
  <si>
    <t>Litro</t>
  </si>
  <si>
    <t>tuberia 1"</t>
  </si>
  <si>
    <t>rejillat 1 x 3/16 "hg</t>
  </si>
  <si>
    <t>lamina alfajor</t>
  </si>
  <si>
    <t>cubierta para estructura</t>
  </si>
  <si>
    <t>baldosa ceramica alfa 45x45 cms</t>
  </si>
  <si>
    <t>cemento blanco</t>
  </si>
  <si>
    <t>pegacor blanco bolsa x25kl</t>
  </si>
  <si>
    <t>baldosa ceramica friso alfa pared 45x45cms</t>
  </si>
  <si>
    <t>cubierta trapezoidal</t>
  </si>
  <si>
    <t>caballete acesco</t>
  </si>
  <si>
    <t>bajante pavco</t>
  </si>
  <si>
    <t>codo bajante 45º</t>
  </si>
  <si>
    <t>soporte bajante</t>
  </si>
  <si>
    <t>tornillo</t>
  </si>
  <si>
    <t>union de canal</t>
  </si>
  <si>
    <t>lamina de drywall 10mm</t>
  </si>
  <si>
    <t>perfil canal b9cal.26x2,44</t>
  </si>
  <si>
    <t>masilla</t>
  </si>
  <si>
    <t>CUÑ</t>
  </si>
  <si>
    <t>cinta x 75mts</t>
  </si>
  <si>
    <t>cinta metalica</t>
  </si>
  <si>
    <t>liston madera</t>
  </si>
  <si>
    <t>lija</t>
  </si>
  <si>
    <t>poliuretano</t>
  </si>
  <si>
    <t>lamina de yeso termoacustico 2x4</t>
  </si>
  <si>
    <t>ventana 2x0,8</t>
  </si>
  <si>
    <t>ventana 0,5*2</t>
  </si>
  <si>
    <t>ventana 2x1</t>
  </si>
  <si>
    <t>Galon</t>
  </si>
  <si>
    <t>arena de peña</t>
  </si>
  <si>
    <t>cemento gris</t>
  </si>
  <si>
    <t>caolin</t>
  </si>
  <si>
    <t>Bt</t>
  </si>
  <si>
    <t>pabmeril pliego 9"x11"</t>
  </si>
  <si>
    <t>yeso x 25 kg</t>
  </si>
  <si>
    <t>pintura epoxica 100% solidos</t>
  </si>
  <si>
    <t>rx</t>
  </si>
  <si>
    <t>materiales aislantes fibra</t>
  </si>
  <si>
    <t>combustible</t>
  </si>
  <si>
    <t>disco abrasivo</t>
  </si>
  <si>
    <t>oxigeno</t>
  </si>
  <si>
    <t>Glb</t>
  </si>
  <si>
    <t xml:space="preserve"> Galon </t>
  </si>
  <si>
    <t>disolvente limpieza</t>
  </si>
  <si>
    <t>antorcha gas</t>
  </si>
  <si>
    <t xml:space="preserve"> Unidad </t>
  </si>
  <si>
    <t>sigmaline 2500</t>
  </si>
  <si>
    <t>LTS</t>
  </si>
  <si>
    <t>thinner</t>
  </si>
  <si>
    <t>arena 20-40 para sandblasting y pinturas</t>
  </si>
  <si>
    <t>materiales tuberia conduit</t>
  </si>
  <si>
    <t>luminaria fluorescente 2x75w</t>
  </si>
  <si>
    <t>proyector de vapor de sodio 208, 400w, con proteccion ip 65</t>
  </si>
  <si>
    <t/>
  </si>
  <si>
    <t>lampara de emergencia nema4x, con bateria , de 2x20w halogena</t>
  </si>
  <si>
    <t>poste de concreto pretensado de 14 mts- 750 kg</t>
  </si>
  <si>
    <t>reflector ip 65 400w</t>
  </si>
  <si>
    <t>aviso luminoo de señalizacion de salida de emergencia, con bateria</t>
  </si>
  <si>
    <t xml:space="preserve">cable 2/0 awg </t>
  </si>
  <si>
    <t>punta captadora 2,4</t>
  </si>
  <si>
    <t xml:space="preserve">luminaria industrial metal halide 150 w tipo pm </t>
  </si>
  <si>
    <t>tomacorriente monofásico doble con polo a tierra de uso industrial interior.</t>
  </si>
  <si>
    <t>receptáculo nema 5-15r. tensión de operación: 120 vac. corriente: 20a. 60 hz. color naranja</t>
  </si>
  <si>
    <t>interruptores circuito sencillo, 120 vac, 20a, uso industrial interior. color blanco.</t>
  </si>
  <si>
    <t>alambre de puas calibre 12,5 x 3 hilos x 250 mts</t>
  </si>
  <si>
    <t>Gasolina</t>
  </si>
  <si>
    <t>comunicaciones / internet oficinas</t>
  </si>
  <si>
    <t xml:space="preserve">combustible para plantas </t>
  </si>
  <si>
    <t>liston 2"x3" madera comun sin cepillar x 3m</t>
  </si>
  <si>
    <t>TIPO ACTIVIDAD</t>
  </si>
  <si>
    <t>OPERACIÓN</t>
  </si>
  <si>
    <t>MARITIMO</t>
  </si>
  <si>
    <t>APOYO</t>
  </si>
  <si>
    <t>METALMECANICA</t>
  </si>
  <si>
    <t>ELECTRICO</t>
  </si>
  <si>
    <t>INSTRUMENTOS</t>
  </si>
  <si>
    <t>MECANICO</t>
  </si>
  <si>
    <t>Auxiliar de cargue y descargue de descargadero carrotanques</t>
  </si>
  <si>
    <t>Operador de planta en entrenamiento (sin experiencia)</t>
  </si>
  <si>
    <t>Marinero costanero de cubierta</t>
  </si>
  <si>
    <t>Apunta tiempo</t>
  </si>
  <si>
    <t>Asistente administrativo</t>
  </si>
  <si>
    <t>Ayudante camion de vacio</t>
  </si>
  <si>
    <t>Ayudante de lanchero</t>
  </si>
  <si>
    <t>Ayudante de reparaciones</t>
  </si>
  <si>
    <t>Controlador de trafico/peleteria</t>
  </si>
  <si>
    <t>Funcionario apoyo de la operación</t>
  </si>
  <si>
    <t>Lanchero</t>
  </si>
  <si>
    <t>Obrero</t>
  </si>
  <si>
    <t>Operador de equipos (planta electrica. Motobombas, hidrolavadora, electro-bomba-motosierra)</t>
  </si>
  <si>
    <t>Operador rana, martillo chapola</t>
  </si>
  <si>
    <t>Patiero</t>
  </si>
  <si>
    <t>Tolvero</t>
  </si>
  <si>
    <t>Operador facilidades de superficie</t>
  </si>
  <si>
    <t>Ayudante Tecnico de soldadura</t>
  </si>
  <si>
    <t>Ayudante tecnico paileria</t>
  </si>
  <si>
    <t>Ayudante Tecnico Tuberia</t>
  </si>
  <si>
    <t>Biselador</t>
  </si>
  <si>
    <t>Ayudante Tecnico electricista</t>
  </si>
  <si>
    <t>Ayudante Tecnico instrumentos</t>
  </si>
  <si>
    <t>Marinero camarero</t>
  </si>
  <si>
    <t>Conector off Shore</t>
  </si>
  <si>
    <t>Cubierta ayudante mecanico Off-Shore</t>
  </si>
  <si>
    <t>Marinero Ab de embarcacion</t>
  </si>
  <si>
    <t>Marinero ajustador de bridas</t>
  </si>
  <si>
    <t>Marinero de cubierta</t>
  </si>
  <si>
    <t>Marinero Operador</t>
  </si>
  <si>
    <t>Patron de Bote/motorista cotanero</t>
  </si>
  <si>
    <t>Ayudante tecnico Mecanico</t>
  </si>
  <si>
    <t>Aparejador de carga grua hasta de 30 ton</t>
  </si>
  <si>
    <t>Auxiliar de logistica</t>
  </si>
  <si>
    <t>Auxiliar de materiales II</t>
  </si>
  <si>
    <t>Ayudante de Bodega o bedeguero</t>
  </si>
  <si>
    <t>Ayudante Cadenero</t>
  </si>
  <si>
    <t>Ayudante de obra civil</t>
  </si>
  <si>
    <t>Ayudante de pintura</t>
  </si>
  <si>
    <t>Ayudante QA/QC</t>
  </si>
  <si>
    <t>Ayudante Tecnico</t>
  </si>
  <si>
    <t>Ayudante Tecnico de albañileria</t>
  </si>
  <si>
    <t>Ayudante tecnico de Roceria</t>
  </si>
  <si>
    <t>Ayudante Torque</t>
  </si>
  <si>
    <t>Cadenero</t>
  </si>
  <si>
    <t>Campamentero</t>
  </si>
  <si>
    <t>Mecanico de automotores y maquinaria</t>
  </si>
  <si>
    <t>Operador de compresor</t>
  </si>
  <si>
    <t>Operador de bomba neumatica</t>
  </si>
  <si>
    <t>Operador de calderas</t>
  </si>
  <si>
    <t>Operador de descargue</t>
  </si>
  <si>
    <t>Operador de equipos centrifugacion portaprima</t>
  </si>
  <si>
    <t>Rescatista/socorrista-conductor de ambulancia</t>
  </si>
  <si>
    <t>Oficinista 1</t>
  </si>
  <si>
    <t>Auxiliar de cargue y descargue de carrotanques</t>
  </si>
  <si>
    <t>Operador de planta</t>
  </si>
  <si>
    <t>Tecnico operador</t>
  </si>
  <si>
    <t xml:space="preserve">Esmerilador </t>
  </si>
  <si>
    <t>Tecnico electricista</t>
  </si>
  <si>
    <t>Tecnico instrumentacio y control</t>
  </si>
  <si>
    <t>Buzo de segunda</t>
  </si>
  <si>
    <t>Maquinista (embarcaciones mayores)</t>
  </si>
  <si>
    <t>Marinero cocinero (embarcaciones mayores)</t>
  </si>
  <si>
    <t>Marienro de maquinas</t>
  </si>
  <si>
    <t>Marinero Timonel</t>
  </si>
  <si>
    <t>Mecanico (embarcaciones mayores)</t>
  </si>
  <si>
    <t>Mecanico Off Shore</t>
  </si>
  <si>
    <t>Oficial I</t>
  </si>
  <si>
    <t>Tecnico (embarcaciones mayores)</t>
  </si>
  <si>
    <t>Tecnico mecanico</t>
  </si>
  <si>
    <t>Albañil</t>
  </si>
  <si>
    <t>Alistador termico</t>
  </si>
  <si>
    <t>Almacenista</t>
  </si>
  <si>
    <t>Analista de gestion de mantenimiento</t>
  </si>
  <si>
    <t>Auxliar ambiental</t>
  </si>
  <si>
    <t>Auxiliar de enfermeria</t>
  </si>
  <si>
    <t>Conductor de volquetas y camiones</t>
  </si>
  <si>
    <t>Conductor de vehiculo pesado propio de la industria de mas de 3 ton</t>
  </si>
  <si>
    <t>Granallador</t>
  </si>
  <si>
    <t>Oficial de obra civil</t>
  </si>
  <si>
    <t>Operador de retrocargador, vobrocompatador</t>
  </si>
  <si>
    <t>Operador de finisher</t>
  </si>
  <si>
    <t>Operador de grua hasta 40 ton</t>
  </si>
  <si>
    <t>Pintor</t>
  </si>
  <si>
    <t>Pintor sandblasting</t>
  </si>
  <si>
    <t>Alineador- Tubero</t>
  </si>
  <si>
    <t>Aparejador mecanico</t>
  </si>
  <si>
    <t>Montador 1</t>
  </si>
  <si>
    <t>Operador pipe walder</t>
  </si>
  <si>
    <t>Pailero 1</t>
  </si>
  <si>
    <t>Soldador 1</t>
  </si>
  <si>
    <t>Tubero 1</t>
  </si>
  <si>
    <t>Tecnico Electrcista 1</t>
  </si>
  <si>
    <t>Tecnico instrumentacio y control 1</t>
  </si>
  <si>
    <t>Buzo industrial</t>
  </si>
  <si>
    <t>Oficial Puneten regional hasta 2800 trb</t>
  </si>
  <si>
    <t>Tecnico mecanico 1</t>
  </si>
  <si>
    <t>Andamiero 1</t>
  </si>
  <si>
    <t>Auxiliar ambiental 1</t>
  </si>
  <si>
    <t>Auxiliar de materiales1</t>
  </si>
  <si>
    <t>Cadenero 1</t>
  </si>
  <si>
    <t>Doblador</t>
  </si>
  <si>
    <t>Documentador</t>
  </si>
  <si>
    <t>Operador de herramientas especiales</t>
  </si>
  <si>
    <t>Operador de manlift bobcat</t>
  </si>
  <si>
    <t>Operador de tracto camion camabaja o cama alta</t>
  </si>
  <si>
    <t>Operador camion de vacio</t>
  </si>
  <si>
    <t>Operador cargador</t>
  </si>
  <si>
    <t>Operador carromacho</t>
  </si>
  <si>
    <t>Operador de equipo pruebas hidrostaticas</t>
  </si>
  <si>
    <t>Operador de herramientas de torque</t>
  </si>
  <si>
    <t>Operador de soldadura mecanizada</t>
  </si>
  <si>
    <t>Operador de vibrocompatador mayor a 5 ton</t>
  </si>
  <si>
    <t>Operadro equipo pesado 1</t>
  </si>
  <si>
    <t>Operador montacargas</t>
  </si>
  <si>
    <t>Operador planta de concreto</t>
  </si>
  <si>
    <t>Operador retro de grua</t>
  </si>
  <si>
    <t>Operador retro-excavadora de llanta</t>
  </si>
  <si>
    <t>Operador de Sideboon</t>
  </si>
  <si>
    <t>Operador Tractomula</t>
  </si>
  <si>
    <t>Refractarista</t>
  </si>
  <si>
    <t>Refractarista lanzador</t>
  </si>
  <si>
    <t>Soldador de revestimiento</t>
  </si>
  <si>
    <t>Alineador de tuberia</t>
  </si>
  <si>
    <t>Montador 1A</t>
  </si>
  <si>
    <t>Pailero 1A</t>
  </si>
  <si>
    <t>Soldador 1A</t>
  </si>
  <si>
    <t>soldador argonero 1A</t>
  </si>
  <si>
    <t>Tubero 1A</t>
  </si>
  <si>
    <t>Tecnico electricista 1A</t>
  </si>
  <si>
    <t>Tecnico instrumentista 1A</t>
  </si>
  <si>
    <t>Contra-maestre</t>
  </si>
  <si>
    <t>Contramaestre Ab Embarcacion creado por CENIT</t>
  </si>
  <si>
    <t>Mecanico propulsion (ebarcaciones mayores)</t>
  </si>
  <si>
    <t>Oficial maquinas hasta 3000 Kw</t>
  </si>
  <si>
    <t>Oficial puente hasta 3000 Trb</t>
  </si>
  <si>
    <t>Patron de embarcacion</t>
  </si>
  <si>
    <t>Supervision de buceo</t>
  </si>
  <si>
    <t>Tecnico propulsion (embarcacion mayores creado por CENIT()</t>
  </si>
  <si>
    <t>Auxiliar de aseo y cafeteria</t>
  </si>
  <si>
    <t>Aulixiar de cocina</t>
  </si>
  <si>
    <t>Auxiliar de fotocopiado</t>
  </si>
  <si>
    <t>Ayudante del fumigador</t>
  </si>
  <si>
    <t>Ayudante campamento</t>
  </si>
  <si>
    <t>Camarero</t>
  </si>
  <si>
    <t>Conductor de lonchera</t>
  </si>
  <si>
    <t>Fumigador</t>
  </si>
  <si>
    <t>Jardinerio</t>
  </si>
  <si>
    <t>Lavandera</t>
  </si>
  <si>
    <t>Mensajero motorizado</t>
  </si>
  <si>
    <t>Mesero</t>
  </si>
  <si>
    <t>Obrero descontaminacion (por acto doloso)</t>
  </si>
  <si>
    <t>Obrero operador de caldo</t>
  </si>
  <si>
    <t>Operario de jardineria y zonas verdes</t>
  </si>
  <si>
    <t>Recepcionista</t>
  </si>
  <si>
    <t>Señalizacion vial</t>
  </si>
  <si>
    <t>Aparejador de grua/aparejador de cargas/aparejador de equipo de izaje</t>
  </si>
  <si>
    <t>Asistente adminsitrativo</t>
  </si>
  <si>
    <t>Auxiliar de archivo</t>
  </si>
  <si>
    <t>Auxiliar de correspondencia</t>
  </si>
  <si>
    <t>Auxiliar de enfermeria odontologico</t>
  </si>
  <si>
    <t>Ayudante de cargue y descargue (sin experiencia)</t>
  </si>
  <si>
    <t>Cocinero</t>
  </si>
  <si>
    <t>Conductor de ambulancia</t>
  </si>
  <si>
    <t>Conductor de vehiculo de pasajeros y camioneta</t>
  </si>
  <si>
    <t>Detonador</t>
  </si>
  <si>
    <t>Mecanico automotriz</t>
  </si>
  <si>
    <t>Obrero de obra/auxiliar del oficial/ayudante de obra civil</t>
  </si>
  <si>
    <t>Operador de cargador /cargador de 10 ton</t>
  </si>
  <si>
    <t>Operador de carro canasta</t>
  </si>
  <si>
    <t>Operador de enturne y control de trafico de carrotanques</t>
  </si>
  <si>
    <t>Operador de manlift</t>
  </si>
  <si>
    <t>Operador de planta de tratamiento agua potable</t>
  </si>
  <si>
    <t>Operador de montacarga capacidad 7 ton</t>
  </si>
  <si>
    <t>Pailero de area industrial</t>
  </si>
  <si>
    <t xml:space="preserve">Plomero </t>
  </si>
  <si>
    <t>Tecnologia en atencion pre-hospitalaria</t>
  </si>
  <si>
    <t>Vigilante</t>
  </si>
  <si>
    <t>Agente call center-agente call center bilingue</t>
  </si>
  <si>
    <t>Apoyo central de seguridad</t>
  </si>
  <si>
    <t>Ayudante tecnico de soldadura</t>
  </si>
  <si>
    <t>Capataz de zonas verdes</t>
  </si>
  <si>
    <t xml:space="preserve">Chef / jefe de cocina </t>
  </si>
  <si>
    <t>Conductor carro macho/camion grua de 10 ton/ tracto camion/volqueta</t>
  </si>
  <si>
    <t>Conductor de cama alta con brazo hidraulico/extendible/de cabezote</t>
  </si>
  <si>
    <t>Conductor de cama baja/cama especial</t>
  </si>
  <si>
    <t>Despachador</t>
  </si>
  <si>
    <t>Escolta</t>
  </si>
  <si>
    <t>Oficial de construccion/albañil</t>
  </si>
  <si>
    <t>Operador de cama baja o cama alta</t>
  </si>
  <si>
    <t>Operador de camioncon brazo hidraulico con canasta</t>
  </si>
  <si>
    <t>Operador de camion grua</t>
  </si>
  <si>
    <t>Operador de camion succion</t>
  </si>
  <si>
    <t>Operador de carro macho</t>
  </si>
  <si>
    <t>Operador de medio tecnologicos (seguridad)</t>
  </si>
  <si>
    <t>Operador de tracto camion</t>
  </si>
  <si>
    <t>Operador de vehiculo pesado para movilizacion de cargas</t>
  </si>
  <si>
    <t>Operador de verificacion de cargue y descargue de carrotanques</t>
  </si>
  <si>
    <t>Tecnico Electrico</t>
  </si>
  <si>
    <t>Vigilancia movil</t>
  </si>
  <si>
    <t>Dibujante tecnico</t>
  </si>
  <si>
    <t>Especialista de variadores</t>
  </si>
  <si>
    <t>Especialista mecanico</t>
  </si>
  <si>
    <t>Maestro de obra civil</t>
  </si>
  <si>
    <t>Operador de grua de 120 ton</t>
  </si>
  <si>
    <t>Operador de grua de 50 ton</t>
  </si>
  <si>
    <t>Operador de grua de 90 ton</t>
  </si>
  <si>
    <t>Operador de grua telescopica</t>
  </si>
  <si>
    <t>Operador maquina pesada (Retroexcavadora, motoniveladora, etc)</t>
  </si>
  <si>
    <t>Piloto de lancha</t>
  </si>
  <si>
    <t>Rescatista</t>
  </si>
  <si>
    <t>Tecnico de inspeccion vehiculos de cargue y descargue de carrotanques/monitoreo e inspeccion de lineas</t>
  </si>
  <si>
    <t>Tecnico en mantenimiento de equipos y sistemas contraincendios</t>
  </si>
  <si>
    <t>Tecnico en refrigeracion</t>
  </si>
  <si>
    <t>Tecnico en soporte y atencion de emergencias</t>
  </si>
  <si>
    <t>Tecnico operador central de seguridad</t>
  </si>
  <si>
    <t>OBSERVACION</t>
  </si>
  <si>
    <t>TABLA</t>
  </si>
  <si>
    <t>LEY</t>
  </si>
  <si>
    <t xml:space="preserve">PRIMA DE MONTE </t>
  </si>
  <si>
    <t>APROX</t>
  </si>
  <si>
    <t>LEY APROX</t>
  </si>
  <si>
    <t>TOTAL COSTO MENSUAL</t>
  </si>
  <si>
    <t>TOTAL INGRESO MENSUAL (TABLA)</t>
  </si>
  <si>
    <t xml:space="preserve">OBSERVACION </t>
  </si>
  <si>
    <t>PROPIO DE LA INDUSTRIA</t>
  </si>
  <si>
    <t>NO PROPIO DE LA INDUSTRIA</t>
  </si>
  <si>
    <t xml:space="preserve"> Tecnico mecanico 1A </t>
  </si>
  <si>
    <t xml:space="preserve"> Laboratorista </t>
  </si>
  <si>
    <t xml:space="preserve"> Operador de bulldozer </t>
  </si>
  <si>
    <t xml:space="preserve"> operador de motoniveladora </t>
  </si>
  <si>
    <t xml:space="preserve"> Operador equipo pesado 1A </t>
  </si>
  <si>
    <t xml:space="preserve"> Operador de grua </t>
  </si>
  <si>
    <t xml:space="preserve"> Rescastistas de alturas </t>
  </si>
  <si>
    <t xml:space="preserve"> Tecnico especializado ambiental </t>
  </si>
  <si>
    <t>TERMO</t>
  </si>
  <si>
    <t>BONIFICACION</t>
  </si>
  <si>
    <t>TOTAL DIA CALENDARIO+BONO</t>
  </si>
  <si>
    <t xml:space="preserve">TOTAL DIA LABORADO </t>
  </si>
  <si>
    <t>CODIGO:</t>
  </si>
  <si>
    <t>QAQC-PR9-I1-F11</t>
  </si>
  <si>
    <t>SALARIOS NO PROPIAS DE LA INDUSTRIA</t>
  </si>
  <si>
    <t>FECHA: Dic 9-99</t>
  </si>
  <si>
    <t>CALCULO DEL VALOR DE LA HORA HOMBRE</t>
  </si>
  <si>
    <t>Revisión:</t>
  </si>
  <si>
    <t>REV:</t>
  </si>
  <si>
    <t>PAG: 1</t>
  </si>
  <si>
    <t>Fecha:</t>
  </si>
  <si>
    <t>VIGENCIA:</t>
  </si>
  <si>
    <t>DE: 1</t>
  </si>
  <si>
    <t>A1</t>
  </si>
  <si>
    <t>A2</t>
  </si>
  <si>
    <t>A3</t>
  </si>
  <si>
    <t>A4</t>
  </si>
  <si>
    <t>A5</t>
  </si>
  <si>
    <t>C6</t>
  </si>
  <si>
    <t>D7</t>
  </si>
  <si>
    <t>D8</t>
  </si>
  <si>
    <t>D9</t>
  </si>
  <si>
    <t>E10</t>
  </si>
  <si>
    <t>F12</t>
  </si>
  <si>
    <t>F13</t>
  </si>
  <si>
    <t>VI</t>
  </si>
  <si>
    <t>VII</t>
  </si>
  <si>
    <t>VIII</t>
  </si>
  <si>
    <t>IX</t>
  </si>
  <si>
    <t>XI</t>
  </si>
  <si>
    <t>XII</t>
  </si>
  <si>
    <t>XIII</t>
  </si>
  <si>
    <t>SALARIO BASICO</t>
  </si>
  <si>
    <t>Salario básico mensual</t>
  </si>
  <si>
    <t>PRIMA ANTIGÜEDAD</t>
  </si>
  <si>
    <t>F´</t>
  </si>
  <si>
    <t>PROVISION DOMINGOS Y FESTIVOS</t>
  </si>
  <si>
    <t>AUX. TRANSPORTE</t>
  </si>
  <si>
    <t>SALUD, PENSION, ARL</t>
  </si>
  <si>
    <t>OTROS</t>
  </si>
  <si>
    <t>X'</t>
  </si>
  <si>
    <t>BONIFIACION</t>
  </si>
  <si>
    <t>X''</t>
  </si>
  <si>
    <t>TOTAL DIA CALENDARIO + BONO</t>
  </si>
  <si>
    <t>X´´´</t>
  </si>
  <si>
    <t>FACTOR DE AJUSTE</t>
  </si>
  <si>
    <t>AZ</t>
  </si>
  <si>
    <t>SALARIO</t>
  </si>
  <si>
    <t>Capataz civil</t>
  </si>
  <si>
    <t>Capataz</t>
  </si>
  <si>
    <t>Topografo</t>
  </si>
  <si>
    <t>Ingeniero diseñador</t>
  </si>
  <si>
    <t>Oficial Civil propio de la industria</t>
  </si>
  <si>
    <t>Oficial Civil NO propio de la industria</t>
  </si>
  <si>
    <t>Gravilla hasta 1/2"</t>
  </si>
  <si>
    <t>Soldadura 6013 x 1/8 west arco</t>
  </si>
  <si>
    <t>Soldadura 6013 x 3/32</t>
  </si>
  <si>
    <t>Soldadura 7010 x 1/8 west arco</t>
  </si>
  <si>
    <t>Soldadura 7010 x 5/32 west arco</t>
  </si>
  <si>
    <t>Soldadura 7018 x 1/8 west arco</t>
  </si>
  <si>
    <t>Soldadura 7018 x 3/32 west arco</t>
  </si>
  <si>
    <t>Soldadura 8010 x 3/16 west arco</t>
  </si>
  <si>
    <t>Soldadura 8010 x 3/32 west arco</t>
  </si>
  <si>
    <t>Soldadura 8010 x 5/32 west arco</t>
  </si>
  <si>
    <t xml:space="preserve">Soldadura 8018 - c3 1/8"  </t>
  </si>
  <si>
    <t xml:space="preserve">Soldadura 8018 - c3 3/32"    </t>
  </si>
  <si>
    <t xml:space="preserve">Soldadura 8018 - c3 5/32"     </t>
  </si>
  <si>
    <t>Soldadura 8018 c2 x 1/8 west arco</t>
  </si>
  <si>
    <t>Soldadura 8018 x 3/32 west arc</t>
  </si>
  <si>
    <t xml:space="preserve">Soldadura aporte er70s - 6.35  </t>
  </si>
  <si>
    <t>Soldadura e 8018-c1 x 1/8"</t>
  </si>
  <si>
    <t>Grata circular 7 x 3/16 x 7/8</t>
  </si>
  <si>
    <t>Grata circular 4-1/2 x 3/16 x 7/8</t>
  </si>
  <si>
    <t>Grata circular entorchada 3/16" x 6-7/8" sin tuerca</t>
  </si>
  <si>
    <t>Disco para pulir de 7" x 1/4"</t>
  </si>
  <si>
    <t>Disco pulir 4.1/2 x 1/4"</t>
  </si>
  <si>
    <t>Disco pulir 7 x 5/32"</t>
  </si>
  <si>
    <t>Discos de 4" x 1/16</t>
  </si>
  <si>
    <t>Discos de 4" x 1/8</t>
  </si>
  <si>
    <t>Discos de 7" x 1/16</t>
  </si>
  <si>
    <t>Discos de 7" x 1/8</t>
  </si>
  <si>
    <t>Tubería de concreto de 24" sin refuerzo</t>
  </si>
  <si>
    <t>Tubería pvc 36"</t>
  </si>
  <si>
    <t>mts</t>
  </si>
  <si>
    <t>Mojon en concreto</t>
  </si>
  <si>
    <t>cinta señalizacion</t>
  </si>
  <si>
    <t>rollo</t>
  </si>
  <si>
    <t>Ladrillo mocizo</t>
  </si>
  <si>
    <t>anticorrosivo</t>
  </si>
  <si>
    <t>galon</t>
  </si>
  <si>
    <t>pintura acrilica de demarcacion</t>
  </si>
  <si>
    <t>Vinitex</t>
  </si>
  <si>
    <t>sika color c</t>
  </si>
  <si>
    <t>pintura epoxica sigma guard 603</t>
  </si>
  <si>
    <t>pintura epoxica sigma guard 650</t>
  </si>
  <si>
    <t>rollo  cinta tipo poliken/similar ref:50/51 para tuberia de 2" y 3" en 48mmx30mts</t>
  </si>
  <si>
    <t>rollo cinta  tipo poliken / similar ref:50/51 para tuberia de 4",6",8" en 96mmx30mts</t>
  </si>
  <si>
    <t>rollo de cinta poyken 980 x 25 x 200 pies</t>
  </si>
  <si>
    <t>galón primer</t>
  </si>
  <si>
    <t>viniltex  tipo 1</t>
  </si>
  <si>
    <t>vinilo koraza</t>
  </si>
  <si>
    <t>vinilo 3m numero de tanque y logo de terpel</t>
  </si>
  <si>
    <t>vinilo logo terpel</t>
  </si>
  <si>
    <t>vinilo rombo nfpa</t>
  </si>
  <si>
    <t>vinilo para ploter de corte</t>
  </si>
  <si>
    <t>vinilo para ploter de corte reflexivo</t>
  </si>
  <si>
    <t>pintura epoxica base solvente kolor</t>
  </si>
  <si>
    <t>Catalizador epoxico 1,25 gl. para cuñete kolor</t>
  </si>
  <si>
    <t>pintura epoxica blanco 3,75 galon kolor</t>
  </si>
  <si>
    <t>pintura antiácido</t>
  </si>
  <si>
    <t>wash primer</t>
  </si>
  <si>
    <t>pintura acrílica de demarcación</t>
  </si>
  <si>
    <t>esferas reflectivas</t>
  </si>
  <si>
    <t>masilla x 1/4"</t>
  </si>
  <si>
    <t>gal</t>
  </si>
  <si>
    <t>gl</t>
  </si>
  <si>
    <t>1,25gl</t>
  </si>
  <si>
    <t>cuñete</t>
  </si>
  <si>
    <t>formaleta metálica (tablero)</t>
  </si>
  <si>
    <t>formaleta metálica</t>
  </si>
  <si>
    <t>tabla  para  formaleta  30 cm x 3m</t>
  </si>
  <si>
    <t>poste de madera inmunizada ø4" (estacon 2,5 m)</t>
  </si>
  <si>
    <t>avisos seguridad</t>
  </si>
  <si>
    <t>rollo de polisombra azul 1 mts x  100 mts proteccion obra</t>
  </si>
  <si>
    <t>malla lona verde cerramiento  h 2.10</t>
  </si>
  <si>
    <t>cinta señalización precaución</t>
  </si>
  <si>
    <t>tubo señalización con cinta alta densidad</t>
  </si>
  <si>
    <t>avisos de seguridad</t>
  </si>
  <si>
    <t>estacon l= 1,8 m</t>
  </si>
  <si>
    <t>estacon l= 1,5 m</t>
  </si>
  <si>
    <t>estacon l= 1,0 m</t>
  </si>
  <si>
    <t>estaca l=0,5mts</t>
  </si>
  <si>
    <t>madera rolliza</t>
  </si>
  <si>
    <t>formaleta circular para lastrado</t>
  </si>
  <si>
    <t>parales para formaleta</t>
  </si>
  <si>
    <t>vara d=0,06m l=1m</t>
  </si>
  <si>
    <t>und dia</t>
  </si>
  <si>
    <t xml:space="preserve">tabla burra 20x2,2 cm madera comun sin cepillar x 3m </t>
  </si>
  <si>
    <t>tuberia  pipe asme b36.10 be seamless astm a106 gr.  b, 8 ", s-20</t>
  </si>
  <si>
    <t>tuberia  pipe asme b36.10 be seamless astm a53 gr.  b, 2 ", s-40</t>
  </si>
  <si>
    <t>tuberia  pipe asme b36.10 pe seamless astm a106 gr. b, 2 ", s-40</t>
  </si>
  <si>
    <t>tuberia  pipe asme b36.10 pe seamless astm a106 gr. b, 3 ", s-40</t>
  </si>
  <si>
    <t>tuberia  pipe asme b36.10 pe seamless astm a106 gr. b, 4 ", s-40</t>
  </si>
  <si>
    <t>tuberia  pipe asme b36.10 pe seamless astm a106 gr. b, 1 ", s-160</t>
  </si>
  <si>
    <t>tuberia  pipe asme b36.10 pe seamless astm a106 gr. b, 3/4 ", s-160</t>
  </si>
  <si>
    <t>tuberia  pipe asme b36.19 be seamless astm a312 tp 316, 2 ", s-10s</t>
  </si>
  <si>
    <t>tuberia  pipe asme b36.19 pe seamless astm a312 tp 316, 1/2 ", s-160</t>
  </si>
  <si>
    <t>tuberia  pipe asme b36.19 pe seamless astm api 5l gr. b asme b36.10 psl2 3 ", s-40</t>
  </si>
  <si>
    <t>tuberia  pipe asme b36.19 pe seamless astm api 5l gr. b asme b36.10 psl2 4 ", s-40</t>
  </si>
  <si>
    <t>tuberia  pipe asme b36.19 pe seamless astm api 5l gr. b asme b36.10 psl2 2 ", s-80</t>
  </si>
  <si>
    <t>tuberia  pipe asme b36.19 pe seamless astm api 5l gr. b asme b36.10 psl2 6 ", s-80</t>
  </si>
  <si>
    <t>tuberia  pipe asme b36.10 mth w/ coupling seamless astm a53 gr. b galvanized, 1+1/4 ", s-80</t>
  </si>
  <si>
    <t>reduccciones concentricas sch 40, bw, astm a-234 gr wpb, asme b16.9 8"x6"</t>
  </si>
  <si>
    <t>reduccciones concentricas sch 40, bw, astm a-234 gr wpb, asme b16.9 8"x4"</t>
  </si>
  <si>
    <t>reduccciones concentricas sch 40, bw, astm a-234 gr wpb, asme b16.9 6"x4"</t>
  </si>
  <si>
    <t>reduccciones concentricas sch 40, bw, astm a-234 gr wpb, asme b16.9 6"x3"</t>
  </si>
  <si>
    <t>reduccciones concentricas sch 40, bw, astm a-234 gr wpb, asme b16.9 4"x2"</t>
  </si>
  <si>
    <t>reduccciones concentricas sch 40, bw, astm a-234 gr wpb, asme b16.9 4"x3"</t>
  </si>
  <si>
    <t>reduccciones concentricas sch 40, bw, astm a-234 gr wpb, asme b16.9 3"x2"</t>
  </si>
  <si>
    <t>reduccciones concentricas sch 40, bw, astm a-234 gr wpb, asme b16.9 3"x1/2"</t>
  </si>
  <si>
    <t>reduccciones concentricas sch 40, bw, astm a-234 gr wpb, asme b16.9 2"x1/2"</t>
  </si>
  <si>
    <t>reduccciones concentricas sch 40, bw, astm a-234 gr wpb, asme b16.9 2"x1"</t>
  </si>
  <si>
    <t>reduccciones concentricas sch 40, bw, astm a-234 gr wpb, asme b16.9 2"x3/4"</t>
  </si>
  <si>
    <t>reduccciones concentricas sch 40, bw, astm a-234 gr wpb, asme b16.9 1 1/2"x1"</t>
  </si>
  <si>
    <t>reduccciones concentricas sch 40, bw, astm a-234 gr wpb, asme b16.9 1 1/2"x3/4"</t>
  </si>
  <si>
    <t>reduccciones concentricas sch 40, bw, astm a-234 gr wpb, asme b16.9 1 1/2"x1/2"</t>
  </si>
  <si>
    <t>reduccciones concentricas sch 40, bw, astm a-234 gr wpb, asme b16.9 1"x3/4"</t>
  </si>
  <si>
    <t>reduccciones concentricas sch 40, bw, astm a-234 gr wpb, asme b16.9 1"x1/2"</t>
  </si>
  <si>
    <t>reduccciones concentricas sch 80, bw, astm a-234 gr wpb, asme b16.9 8"x6"</t>
  </si>
  <si>
    <t>reduccciones concentricas sch 80, bw, astm a-234 gr wpb, asme b16.9 8"x4"</t>
  </si>
  <si>
    <t>reduccciones concentricas sch 80, bw, astm a-234 gr wpb, asme b16.9 6"x4"</t>
  </si>
  <si>
    <t>reduccciones concentricas sch 80, bw, astm a-234 gr wpb, asme b16.9 6"x3"</t>
  </si>
  <si>
    <t>reduccciones concentricas sch 80, bw, astm a-234 gr wpb, asme b16.9 4"x2"</t>
  </si>
  <si>
    <t>reduccciones concentricas sch 80, bw, astm a-234 gr wpb, asme b16.9 4"x3"</t>
  </si>
  <si>
    <t>reduccciones concentricas sch 80, bw, astm a-234 gr wpb, asme b16.9 3"x2"</t>
  </si>
  <si>
    <t>reduccciones concentricas sch 80, bw, astm a-234 gr wpb, asme b16.9 2"x1"</t>
  </si>
  <si>
    <t>reduccciones concentricas sch 80, bw, astm a-234 gr wpb, asme b16.9 1 1/2"x1"</t>
  </si>
  <si>
    <t>reduccciones concentricas sch 80, bw, astm a-234 gr wpb, asme b16.9 1 1/2"x3/4"</t>
  </si>
  <si>
    <t>reduccciones concentricas sch 80, bw, astm a-234 gr wpb, asme b16.9 1"x3/4"</t>
  </si>
  <si>
    <t>reduccciones concentricas sch 80, bw, astm a-234 gr wpb, asme b16.9 1"x1/2"</t>
  </si>
  <si>
    <t>reduccciones concentricas sch 160, bw, astm a-234 gr wpb, asme b16.9 8"x6"</t>
  </si>
  <si>
    <t>reduccciones concentricas sch 160, bw, astm a-234 gr wpb, asme b16.9 8"x4"</t>
  </si>
  <si>
    <t>reduccciones concentricas sch 160, bw, astm a-234 gr wpb, asme b16.9 6"x4"</t>
  </si>
  <si>
    <t>reduccciones concentricas sch 160, bw, astm a-234 gr wpb, asme b16.9 6"x3"</t>
  </si>
  <si>
    <t>reduccciones concentricas sch 160, bw, astm a-234 gr wpb, asme b16.9 4"x2"</t>
  </si>
  <si>
    <t>reduccciones concentricas sch 160, bw, astm a-234 gr wpb, asme b16.9 4"x3"</t>
  </si>
  <si>
    <t>reduccciones concentricas sch 160, bw, astm a-234 gr wpb, asme b16.9 3"x2"</t>
  </si>
  <si>
    <t>reduccciones excentricas sch 40, bw, astm a-234 gr wpb, asme b16.9 8"x6"</t>
  </si>
  <si>
    <t>reduccciones excentricas sch 40, bw, astm a-234 gr wpb, asme b16.9 8"x4"</t>
  </si>
  <si>
    <t>reduccciones excentricas sch 40, bw, astm a-234 gr wpb, asme b16.9 6"x4"</t>
  </si>
  <si>
    <t>reduccciones excentricas sch 40, bw, astm a-234 gr wpb, asme b16.9 6"x3"</t>
  </si>
  <si>
    <t>reduccciones excentricas sch 40, bw, astm a-234 gr wpb, asme b16.9 4"x2"</t>
  </si>
  <si>
    <t>reduccciones excentricas sch 40, bw, astm a-234 gr wpb, asme b16.9 4"x3"</t>
  </si>
  <si>
    <t>reduccciones excentricas sch 40, bw, astm a-234 gr wpb, asme b16.9 3"x2"</t>
  </si>
  <si>
    <t>reduccciones excentricas sch 40, bw, astm a-234 gr wpb, asme b16.9 2"x1/2"</t>
  </si>
  <si>
    <t>reduccciones excentricas sch 40, bw, astm a-234 gr wpb, asme b16.9 2"x1"</t>
  </si>
  <si>
    <t>reduccciones excentricas sch 40, bw, astm a-234 gr wpb, asme b16.9 1"x3/4"</t>
  </si>
  <si>
    <t>reduccciones excentricas sch 80, bw, astm a-234 gr wpb, asme b16.9 8"x6"</t>
  </si>
  <si>
    <t>reduccciones excentricas sch 80, bw, astm a-234 gr wpb, asme b16.9 8"x4"</t>
  </si>
  <si>
    <t>reduccciones excentricas sch 80, bw, astm a-234 gr wpb, asme b16.9 6"x3"</t>
  </si>
  <si>
    <t>reduccciones excentricas sch 80, bw, astm a-234 gr wpb, asme b16.9 4"x2"</t>
  </si>
  <si>
    <t>reduccciones excentricas sch 80, bw, astm a-234 gr wpb, asme b16.9 4"x3"</t>
  </si>
  <si>
    <t>reduccciones excentricas sch 80, bw, astm a-234 gr wpb, asme b16.9 3"x2"</t>
  </si>
  <si>
    <t>reduccciones excentricas sch 80, bw, astm a-234 gr wpb, asme b16.9 1 1/2"x1"</t>
  </si>
  <si>
    <t>45 degree elbow female end asme b16.11 sw 6000# forged astm a105, 3/4 "</t>
  </si>
  <si>
    <t xml:space="preserve">45 degree elbow female end asme b16.11 sw 6000# forged astm a105, 1 ", </t>
  </si>
  <si>
    <t>45 degree elbow female end asme b16.11 sw 6000# forged astm a105, 1½ "</t>
  </si>
  <si>
    <t>45 degree elbow female end asme b16.11 sw 6000# forged astm a105,  2 "</t>
  </si>
  <si>
    <t>45 degree elbow female end asme b16.11 sw 3000# forged astm a105, 3/4 "</t>
  </si>
  <si>
    <t xml:space="preserve">45 degree elbow female end asme b16.11 sw 3000# forged astm a105, 1 ", </t>
  </si>
  <si>
    <t>45 degree elbow female end asme b16.11 sw 3000## forged astm a105, 1½ "</t>
  </si>
  <si>
    <t>45 degree elbow lr asme b16.9 bw wrought s astm a234 gr. wpb, 2 ", s-std</t>
  </si>
  <si>
    <t>45 degree elbow lr asme b16.9 bw wrought s astm a234 gr. wpb, 4 ", s-std</t>
  </si>
  <si>
    <t>45 degree elbow lr asme b16.9 bw wrought s astm a234 gr. wpb, 6 ", s-std</t>
  </si>
  <si>
    <t>45 degree elbow lr asme b16.9 bw wrought s astm a234 gr. wpb, 8 ", s-std</t>
  </si>
  <si>
    <t>45 degree elbow lr asme b16.9 bw wrought s astm a234 gr. wpb, 2 ", s-80</t>
  </si>
  <si>
    <t>45 degree elbow lr asme b16.9 bw wrought s astm a234 gr. wpb, 4 ", s-80</t>
  </si>
  <si>
    <t>45 degree elbow lr asme b16.9 bw wrought s astm a234 gr. wpb, 6 ", s-80</t>
  </si>
  <si>
    <t>45 degree elbow lr asme b16.9 bw wrought s astm a234 gr. wpb, 8 ", s-80</t>
  </si>
  <si>
    <t>45 degree elbow lr asme b16.9 bw wrought s astm a234 gr. wpb, 2 ", s-160</t>
  </si>
  <si>
    <t>45 degree elbow lr asme b16.9 bw wrought s astm a234 gr. wpb, 4 ", s-160</t>
  </si>
  <si>
    <t>45 degree elbow lr asme b16.9 bw wrought s astm a234 gr. wpb, 6 ", s-160</t>
  </si>
  <si>
    <t>45 degree elbow lr asme b16.9 bw wrought s astm a234 gr. wpb, 8 ", s-160</t>
  </si>
  <si>
    <t>45 degree elbow lr asme b16.9 bw wrought s astm a860 gr. wpb, 2 ", s-std</t>
  </si>
  <si>
    <t>45 degree elbow lr asme b16.9 bw wrought s astm a860 gr. wpb, 4 ", s-std</t>
  </si>
  <si>
    <t>45 degree elbow lr asme b16.9 bw wrought s astm a860 gr. wpb, 6 ", s-std</t>
  </si>
  <si>
    <t>45 degree elbow lr asme b16.9 bw wrought s astm a860 gr. wpb, 8 ", s-std</t>
  </si>
  <si>
    <t>45 degree elbow lr asme b16.9 bw wrought s astm a860 gr. wpb, 2 ", s-80</t>
  </si>
  <si>
    <t>45 degree elbow lr asme b16.9 bw wrought s astm a860 gr. wpb, 4 ", s-80</t>
  </si>
  <si>
    <t>45 degree elbow lr asme b16.9 bw wrought s astm a860 gr. wpb, 6 ", s-80</t>
  </si>
  <si>
    <t>45 degree elbow lr asme b16.9 bw wrought s astm a860 gr. wpb, 8 ", s-80</t>
  </si>
  <si>
    <t>45 degree elbow lr asme b16.9 bw wrought s astm a860 gr. wpb, 10 ", s-80</t>
  </si>
  <si>
    <t>45 degree elbow lr asme b16.9 bw wrought s astm a860 gr. wpb, 2 ", s-160</t>
  </si>
  <si>
    <t>45 degree elbow lr asme b16.9 bw wrought s astm a860 gr. wpb, 4 ", s-160</t>
  </si>
  <si>
    <t>45 degree elbow lr asme b16.9 bw wrought s astm a860 gr. wpb, 6 ", s-160</t>
  </si>
  <si>
    <t>45 degree elbow lr asme b16.9 bw wrought s astm a860 gr. wpb, 8 ", s-160</t>
  </si>
  <si>
    <t>90 degree elbow female end asme b16.11 sw 3000# forged astm a105 galvanized as per astm a153 cl. b, 1+1/4 "</t>
  </si>
  <si>
    <t xml:space="preserve">90 degree elbow female end asme b16.11 fth 3000# forged astm a105 galvanized as per astm a153 cl. b, 3/4 ", </t>
  </si>
  <si>
    <t>90 degree elbow female end asme b16.11 sw 3000# forged astm a105, 1 "</t>
  </si>
  <si>
    <t>90 degree elbow female end asme b16.11 sw 3000# forged astm a105, 3/4 "</t>
  </si>
  <si>
    <t>90 degree elbow female end asme b16.11 sw 3000# forged astm a105, 1½ "</t>
  </si>
  <si>
    <t>90 degree elbow female end asme b16.11 sw 3000# forged astm a105,  2 "</t>
  </si>
  <si>
    <t>90 degree elbow female end asme b16.11 sw 6000# forged astm a105, 3/4 "</t>
  </si>
  <si>
    <t>90 degree elbow female end asme b16.11 sw 6000# forged astm a105,  1 "</t>
  </si>
  <si>
    <t>90 degree elbow female end asme b16.11 sw 6000# forged astm a105, 1½ "</t>
  </si>
  <si>
    <t>90 degree elbow female end asme b16.11 sw 6000# forged astm a105,  2 "</t>
  </si>
  <si>
    <t>90 degree elbow lr asme b16.9 bw wrought s astm a234 gr. wpb, 2 ", s-std</t>
  </si>
  <si>
    <t>90 degree elbow lr asme b16.9 bw wrought s astm a234 gr. wpb, 4 ", s-std</t>
  </si>
  <si>
    <t>90 degree elbow lr asme b16.9 bw wrought s astm a234 gr. wpb, 6 ", s-std</t>
  </si>
  <si>
    <t>90 degree elbow lr asme b16.9 bw wrought s astm a234 gr. wpb, 8 ", s-std</t>
  </si>
  <si>
    <t>elbow 90°, class 3000, sw, astm a-105, asme b16.11 1"</t>
  </si>
  <si>
    <t>elbow 90°, class 3000, sw, astm a-105, asme b16.11 1/2"</t>
  </si>
  <si>
    <t>elbow 90°, class 6000, sw, astm a-105, asme b16.11 1"</t>
  </si>
  <si>
    <t>elbow 90°, class 6000, sw, astm a-105, asme b16.11 3/4"</t>
  </si>
  <si>
    <t>elbow-o-let, class 3000, astm a-105, mss-sp-97 8"x1"</t>
  </si>
  <si>
    <t>90 degree elbow lr asme b16.9 bw wrought s astm a234 gr. wpb, 2 ", s-80</t>
  </si>
  <si>
    <t>90 degree elbow lr asme b16.9 bw wrought s astm a234 gr. wpb, 4 ", s-80</t>
  </si>
  <si>
    <t>90 degree elbow lr asme b16.9 bw wrought s astm a234 gr. wpb, 6 ", s-80</t>
  </si>
  <si>
    <t>90 degree elbow lr asme b16.9 bw wrought s astm a234 gr. wpb, 8 ", s-80</t>
  </si>
  <si>
    <t>90 degree elbow lr asme b16.9 bw wrought s astm a234 gr. wpb, 2 ", s-160</t>
  </si>
  <si>
    <t>90 degree elbow lr asme b16.9 bw wrought s astm a234 gr. wpb, 4 ", s-160</t>
  </si>
  <si>
    <t>90 degree elbow lr asme b16.9 bw wrought s astm a234 gr. wpb, 6 ", s-160</t>
  </si>
  <si>
    <t>90 degree elbow lr asme b16.9 bw wrought s astm a234 gr. wpb, 8 ", s-160</t>
  </si>
  <si>
    <t>tee endend asme b16.11 sw 3000# forged astm a105, 1 "</t>
  </si>
  <si>
    <t>tee endasme b16.11 sw 3000# forged astm a105, 3/4 "</t>
  </si>
  <si>
    <t>tee end asme b16.11 sw 3000# forged astm a105, 1½ "</t>
  </si>
  <si>
    <t>tee end asme b16.11 sw 3000# forged astm a105,  2 "</t>
  </si>
  <si>
    <t>tee end asme b16.11 sw 3000# forged astm a105,  4 "</t>
  </si>
  <si>
    <t>tee end asme b16.11 sw 3000# forged astm a105,  6 "</t>
  </si>
  <si>
    <t>tee end asme b16.11 sw 3000# forged astm a105,  8 "</t>
  </si>
  <si>
    <t>tee endend asme b16.11 sw 6000 forged astm a105, 1 "</t>
  </si>
  <si>
    <t>tee endasme b16.11 sw 6000 forged astm a105, 3/4 "</t>
  </si>
  <si>
    <t>tee end asme b16.11 sw 6000 forged astm a105, 1½ "</t>
  </si>
  <si>
    <t>tee end asme b16.11 sw 6000# forged astm a105,  2 "</t>
  </si>
  <si>
    <t>tee, sch 40, bw, astm a-234 gr wpb, asme b16.9 8"</t>
  </si>
  <si>
    <t>tee, sch 40 bw, astm a-234 gr wpb, asme b16.9 6"</t>
  </si>
  <si>
    <t>tee, sch 40, bw, astm a-234 gr wpb, asme b16.9 4"</t>
  </si>
  <si>
    <t>tee, sch 40, bw, astm a-234 gr wpb, asme b16.9 3"</t>
  </si>
  <si>
    <t>tee, sch 40, bw, astm a-234 gr wpb, asme b16.9 2"</t>
  </si>
  <si>
    <t>tee, sch 80, bw, astm a-234 gr wpb, asme b16.9 8"</t>
  </si>
  <si>
    <t>tee, sch 80 bw, astm a-234 gr wpb, asme b16.9 6"</t>
  </si>
  <si>
    <t>tee, sch 80, bw, astm a-234 gr wpb, asme b16.9 4"</t>
  </si>
  <si>
    <t>tee, sch 80, bw, astm a-234 gr wpb, asme b16.9 3"</t>
  </si>
  <si>
    <t>tee, sch 80, bw, astm a-234 gr wpb, asme b16.9 2"</t>
  </si>
  <si>
    <t>tee, sch 160, bw, astm a-234 gr wpb, asme b16.9 8"</t>
  </si>
  <si>
    <t>tee, sch 160 bw, astm a-234 gr wpb, asme b16.9 6"</t>
  </si>
  <si>
    <t>tee, sch 160, bw, astm a-234 gr wpb, asme b16.9 4"</t>
  </si>
  <si>
    <t>tee, sch 160, bw, astm a-234 gr wpb, asme b16.9 3"</t>
  </si>
  <si>
    <t>reducer tee, sch 40, bw, astm a-234 gr wpb, asme b16.9 8"x 8"</t>
  </si>
  <si>
    <t>reducer tee, sch 40, bw, astm a-234 gr wpb, asme b16.9 8"x 6"</t>
  </si>
  <si>
    <t>reducer tee, sch 40, bw, astm a-234 gr wpb, asme b16.9 8"x 4"</t>
  </si>
  <si>
    <t>reducer tee, sch 40, bw, astm a-234 gr wpb, asme b16.9 6"x 6"</t>
  </si>
  <si>
    <t>reducer tee, sch 40, bw, astm a-234 gr wpb, asme b16.9 6"x 4"</t>
  </si>
  <si>
    <t>reducer tee, sch 40, bw, astm a-234 gr wpb, asme b16.9 6"x 3"</t>
  </si>
  <si>
    <t>reducer tee, sch 40, bw, astm a-234 gr wpb, asme b16.9 4"x 4"</t>
  </si>
  <si>
    <t>reducer tee, sch 40, bw, astm a-234 gr wpb, asme b16.9 4"x 3"</t>
  </si>
  <si>
    <t>reducer tee, sch 40, bw, astm a-234 gr wpb, asme b16.9 4"x 2"</t>
  </si>
  <si>
    <t>reducer tee, sch 40, bw, astm a-234 gr wpb, asme b16.9 3"x 3"</t>
  </si>
  <si>
    <t>reducer tee, sch 40, bw, astm a-234 gr wpb, asme b16.9 3"x 2"</t>
  </si>
  <si>
    <t>reducer tee, sch 40, bw, astm a-234 gr wpb, asme b16.9 3"x 1 1/2"</t>
  </si>
  <si>
    <t>reducer tee, sch 40, bw, astm a-234 gr wpb, asme b16.9 2"x 2"</t>
  </si>
  <si>
    <t>reducer tee, sch 40, bw, astm a-234 gr wpb, asme b16.9 2"x 1 1/2"</t>
  </si>
  <si>
    <t>reducer tee, sch 40, bw, astm a-234 gr wpb, asme b16.9 2"x 1"</t>
  </si>
  <si>
    <t>reducer tee, sch 40, bw, astm a-234 gr wpb, asme b16.9 1 1/2"x 1 1/2"</t>
  </si>
  <si>
    <t>reducer tee, sch 40, bw, astm a-234 gr wpb, asme b16.9 1"x 1"</t>
  </si>
  <si>
    <t>reducer tee, sch 80, bw, astm a-234 gr wpb, asme b16.9 8"x 8"</t>
  </si>
  <si>
    <t>reducer tee, sch 80, bw, astm a-234 gr wpb, asme b16.9 8"x 6"</t>
  </si>
  <si>
    <t>reducer tee, sch 80, bw, astm a-234 gr wpb, asme b16.9 8"x 4"</t>
  </si>
  <si>
    <t>reducer tee, sch 80, bw, astm a-234 gr wpb, asme b16.9 6"x 6"</t>
  </si>
  <si>
    <t>reducer tee, sch 80, bw, astm a-234 gr wpb, asme b16.9 6"x 4"</t>
  </si>
  <si>
    <t>reducer tee, sch 80, bw, astm a-234 gr wpb, asme b16.9 6"x 3"</t>
  </si>
  <si>
    <t>reducer tee, sch 80, bw, astm a-234 gr wpb, asme b16.9 4"x 4"</t>
  </si>
  <si>
    <t>reducer tee, sch 80, bw, astm a-234 gr wpb, asme b16.9 4"x 3"</t>
  </si>
  <si>
    <t>reducer tee, sch 80, bw, astm a-234 gr wpb, asme b16.9 3"x 3"</t>
  </si>
  <si>
    <t>reducer tee, sch 80, bw, astm a-234 gr wpb, asme b16.9 2"x 2"</t>
  </si>
  <si>
    <t>reducer tee, sch 80, bw, astm a-234 gr wpb, asme b16.9 1 1/2"x 1 1/2"</t>
  </si>
  <si>
    <t>reducer tee, sch 80, bw, astm a-234 gr wpb, asme b16.9 1"x 1"</t>
  </si>
  <si>
    <t>reducer tee, sch 160, bw, astm a-234 gr wpb, asme b16.9 8"x 8"</t>
  </si>
  <si>
    <t>reducer tee, sch 160, bw, astm a-234 gr wpb, asme b16.9 6"x 6"</t>
  </si>
  <si>
    <t>reducer tee, sch 160, bw, astm a-234 gr wpb, asme b16.9 6"x 4"</t>
  </si>
  <si>
    <t>reducer tee, sch 160, bw, astm a-234 gr wpb, asme b16.9 6"x 3"</t>
  </si>
  <si>
    <t>reducer tee, sch 160, bw, astm a-234 gr wpb, asme b16.9 4"x 4"</t>
  </si>
  <si>
    <t>reducer tee, sch 160, bw, astm a-234 gr wpb, asme b16.9 4"x 3"</t>
  </si>
  <si>
    <t>reducer tee, sch 160, bw, astm a-234 gr wpb, asme b16.9 4"x 2"</t>
  </si>
  <si>
    <t>reducer tee, sch 160, bw, astm a-234 gr wpb, asme b16.9 3"x 3"</t>
  </si>
  <si>
    <t>reducer tee, sch 160, bw, astm a-234 gr wpb, asme b16.9 3"x 2"</t>
  </si>
  <si>
    <t>reducer tee, sch 160, bw, astm a-234 gr wpb, asme b16.9 2"x 2"</t>
  </si>
  <si>
    <t>reducer tee, sch 160, bw, astm a-234 gr wpb, asme b16.9 1 1/2"x 1 1/2"</t>
  </si>
  <si>
    <t>blind flange asme b16.5 flg 150 lb flat face forged astm a105, 2 "</t>
  </si>
  <si>
    <t>blind flange asme b16.5 flg 150 lb raised face forged astm a105, 3/4 "</t>
  </si>
  <si>
    <t>blind flange asme b16.5 flg 150 lb raised face forged astm a105, 2 "</t>
  </si>
  <si>
    <t>blind flange asme b16.5 flg 150 lb raised face forged astm a105, 4 "</t>
  </si>
  <si>
    <t>blind flange asme b16.5 flg 150 lb raised face forged astm a105, 6 "</t>
  </si>
  <si>
    <t>blind flange asme b16.5 flg 150 lb raised face forged astm a105, 8"</t>
  </si>
  <si>
    <t>blind flange asme b16.5 flg 300 lb raised face forged astm a105, 3/4 "</t>
  </si>
  <si>
    <t>blind flange asme b16.5 flg 300 lb raised face forged astm a105, 2 "</t>
  </si>
  <si>
    <t>blind flange asme b16.5 flg 300 lb raised face forged astm a105, 3 "</t>
  </si>
  <si>
    <t>blind flange asme b16.5 flg 300 lb raised face forged astm a105, 4 "</t>
  </si>
  <si>
    <t>blind flange asme b16.5 flg 300 lb raised face forged astm a105, 6 "</t>
  </si>
  <si>
    <t>blind flange asme b16.5 flg 300 lb raised face forged astm a105, 8"</t>
  </si>
  <si>
    <t xml:space="preserve">blind flange asme b16.5 flg 600 lb raised face forged astm a182 gr. f316, 1/2 ", </t>
  </si>
  <si>
    <t>blind flange asme b16.5 flg 600 lb raised face forged astm a105, 3/4 "</t>
  </si>
  <si>
    <t>blind flange asme b16.5 flg 600 lb raised face forged astm a105, 2 "</t>
  </si>
  <si>
    <t>blind flange asme b16.5 flg 600 lb raised face forged astm a694, 2 "</t>
  </si>
  <si>
    <t>blind flange asme b16.5 flg 600 lb raised face forged astm a105, 4 "</t>
  </si>
  <si>
    <t>blind flange asme b16.5 flg 600 lb raised face forged astm a105, 6 "</t>
  </si>
  <si>
    <t>blind flange asme b16.5 flg 600 lb raised face forged astm a105, 8"</t>
  </si>
  <si>
    <t>blind flange asme b16.5 flg 900 lb raised face forged astm a105, 3/4 "</t>
  </si>
  <si>
    <t>blind flange asme b16.5 flg 900 lb raised face forged astm a105, 2 "</t>
  </si>
  <si>
    <t>blind flange asme b16.5 flg 900 lb raised face forged astm a105, 4 "</t>
  </si>
  <si>
    <t>blind flange asme b16.5 flg 900 lb raised face forged astm a105, 6 "</t>
  </si>
  <si>
    <t>blind flange asme b16.5 flg 900 lb raised face forged astm a105, 8"</t>
  </si>
  <si>
    <t>flange wn, 150#, sch 40, rf, astm a-105, asme b16.5 3/4"</t>
  </si>
  <si>
    <t>flange wn, 150#, sch 40, rf, astm a-105, asme b16.5 1"</t>
  </si>
  <si>
    <t>flange wn, 150#, sch 40, rf, astm a-105, asme b16.5 2"</t>
  </si>
  <si>
    <t>flange wn, 150#, sch 40, rf, astm a-105, asme b16.5 3"</t>
  </si>
  <si>
    <t>flange wn, 150#, sch 40, rf, astm a-105, asme b16.5 4"</t>
  </si>
  <si>
    <t>flange wn, 150#, sch 40, rf, astm a-105, asme b16.5 6"</t>
  </si>
  <si>
    <t>flange wn, 150#, sch 40, rf, astm a-105, asme b16.5 8"</t>
  </si>
  <si>
    <t>flange wn, 300#, sch 40, rf, astm a-105, asme b16.5 3/4"</t>
  </si>
  <si>
    <t>flange wn, 300#, sch 40, rf, astm a-105, asme b16.5 1"</t>
  </si>
  <si>
    <t>flange wn, 300#, sch 40, rf, astm a-105, asme b16.5 2"</t>
  </si>
  <si>
    <t>flange wn, 300#, sch 40, rf, astm a-105, asme b16.5 3"</t>
  </si>
  <si>
    <t>flange wn, 300#, sch 40, rf, astm a-105, asme b16.5 4"</t>
  </si>
  <si>
    <t>flange wn, 300#, sch 40, rf, astm a-105, asme b16.5 6"</t>
  </si>
  <si>
    <t>flange wn, 300#, sch 40, rf, astm a-105, asme b16.5 8"</t>
  </si>
  <si>
    <t>flange wn, 600#, sch 40, rf, astm a-105, asme b16.5 3/4"</t>
  </si>
  <si>
    <t>flange wn, 600#, sch 40, rf, astm a-105, asme b16.5 1"</t>
  </si>
  <si>
    <t>flange wn, 600#, sch 40, rf, astm a-105, asme b16.5 2"</t>
  </si>
  <si>
    <t>flange wn, 600#, sch 40, rf, astm a-105, asme b16.5 3"</t>
  </si>
  <si>
    <t>flange wn, 600#, sch 40, rf, astm a-105, asme b16.5 4"</t>
  </si>
  <si>
    <t>flange wn, 600#, sch 40, rf, astm a-105, asme b16.5 6"</t>
  </si>
  <si>
    <t>flange wn, 600#, sch 40, rf, astm a-105, asme b16.5 8"</t>
  </si>
  <si>
    <t>sockolet mss sp-97 bw x sw 3000# forged astm a105,30"- 2 " x 1 "</t>
  </si>
  <si>
    <t>sockolet mss sp-97 bw x sw 3000# forged astm a105, 30"-2 " x 1/2 "</t>
  </si>
  <si>
    <t>sockolet mss sp-97 bw x sw 3000# forged astm a105, 30"-2 " x 3/4 "</t>
  </si>
  <si>
    <t>sockolet mss sp-97 bw x sw 3000# forged astm a105, 30"-3 " x 1½ "</t>
  </si>
  <si>
    <t>sockolet mss sp-97 bw x sw 3000# forged astm a105, 30"-4 " x 3/4 "</t>
  </si>
  <si>
    <t>sockolet mss sp-97 bw x sw 3000# forged astm a105, 30"-8 " x 1/2 "</t>
  </si>
  <si>
    <t>sockolet mss sp-97 bw x sw 3000# forged astm a105, 30"-8 " x 3/4 "</t>
  </si>
  <si>
    <t>sockolet mss sp-97 bw x sw 6000# forged astm a105, 30"-2" x 3/4 "</t>
  </si>
  <si>
    <t>sockolet mss sp-97 bw x sw 6000# forged astm a105, 30"-2 " x 1/2 "</t>
  </si>
  <si>
    <t>sockolet mss sp-97 bw x sw 6000# forged astm a105, 30"-2 " x 1 "</t>
  </si>
  <si>
    <t>sockolet mss sp-97 bw x sw 6000# forged astm a105, 30"-3 " x 3/4 "</t>
  </si>
  <si>
    <t>sockolet mss sp-97 bw x sw 6000# forged astm a105, 30"-4 " x 1 "</t>
  </si>
  <si>
    <t>sockolet mss sp-97 bw x sw 6000# forged astm a105, 30"-4 " x 3/4 "</t>
  </si>
  <si>
    <t>sockolet mss sp-97 bw x sw 6000# forged astm a105, 30"-6 " x 3/4 "</t>
  </si>
  <si>
    <t>sockolet mss sp-97 bw x sw 3000# forged astm a182 gr. f316, 2 " x 3/4 "</t>
  </si>
  <si>
    <t>sockolet mss sp-97 bw x sw 6000# forged astm a105, 30"-3" x 1+1/2 "</t>
  </si>
  <si>
    <t>spiral wound gasket asme b16.20 _ 150 lb raised face _ 304 ss piral wound/graphite filler outer ring / flexitallic ls, 1/8 " thk, 3/4 "</t>
  </si>
  <si>
    <t>spiral wound gasket asme b16.20 _ 150 lb raised face _ 304 ss spiral wound/graphite filler outer ring / flexitallic ls, 1/8 " thk, 1 "</t>
  </si>
  <si>
    <t>spiral wound gasket asme b16.20 _ 150 lb raised face _ 304 ss spiral wound/graphite filler outer ring / flexitallic ls, 1/8 " thk, 1 1/2"</t>
  </si>
  <si>
    <t>spiral wound gasket asme b16.20 _ 150 lb raised face _ 304 ss spiral wound/graphite filler outer ring / flexitallic ls, 1/8 " thk, 2 "</t>
  </si>
  <si>
    <t>spiral wound gasket asme b16.20 _ 150 lb raised face _ 304 ss spiral wound/graphite filler outer ring / flexitallic ls, 1/8 " thk, 3 "</t>
  </si>
  <si>
    <t>spiral wound gasket asme b16.20 _ 150 lb raised face _ 304 ss spiral wound/graphite filler outer ring / flexitallic ls, 1/8 " thk, 4 "</t>
  </si>
  <si>
    <t xml:space="preserve">spiral wound gasket asme b16.20 _ 150 lb raised face _ 304 ss spiral wound/graphite filler outer ring / flexitallic ls, 1/8 " thk, 6 </t>
  </si>
  <si>
    <t>spiral wound gasket asme b16.20 _ 150 lb raised face _ 304 ss spiral wound/graphite filler outer ring / flexitallic ls, 1/8 " thk, 8 "</t>
  </si>
  <si>
    <t>spiral wound gasket asme b16.20 _ 300 lb raised face _ 304 ss piral wound/graphite filler outer ring / flexitallic ls, 1/8 " thk, 3/4 "</t>
  </si>
  <si>
    <t>spiral wound gasket asme b16.20 _ 300 lb raised face _ 304 ss spiral wound/graphite filler outer ring / flexitallic ls, 1/8 " thk, 1 "</t>
  </si>
  <si>
    <t>spiral wound gasket asme b16.20 _ 300 lb raised face _ 304 ss spiral wound/graphite filler outer ring / flexitallic ls, 1/8 " thk, 1 1/2"</t>
  </si>
  <si>
    <t>spiral wound gasket asme b16.20 _ 300 lb raised face _ 304 ss spiral wound/graphite filler outer ring / flexitallic ls, 1/8 " thk, 2 "</t>
  </si>
  <si>
    <t>spiral wound gasket asme b16.20 _ 300 lb raised face _ 304 ss spiral wound/graphite filler outer ring / flexitallic ls, 1/8 " thk, 3 "</t>
  </si>
  <si>
    <t>spiral wound gasket asme b16.20 _ 300 lb raised face _ 304 ss spiral wound/graphite filler outer ring / flexitallic ls, 1/8 " thk, 4 "</t>
  </si>
  <si>
    <t xml:space="preserve">spiral wound gasket asme b16.20 _ 300 lb raised face _ 304 ss spiral wound/graphite filler outer ring / flexitallic ls, 1/8 " thk, 6 </t>
  </si>
  <si>
    <t>spiral wound gasket asme b16.20 _ 300 lb raised face _ 304 ss spiral wound/graphite filler outer ring / flexitallic ls, 1/8 " thk, 8 "</t>
  </si>
  <si>
    <t>spiral wound gasket asme b16.20 _ 600 lb raised face _ 304 ss spiral wound/graphite filler outer ring / flexitallic cg, 1/8 "</t>
  </si>
  <si>
    <t>spiral wound gasket asme b16.20 _ 600 lb raised face _ 304 ss piral wound/graphite filler outer ring / flexitallic ls, 1/8 " thk, 3/4 "</t>
  </si>
  <si>
    <t>spiral wound gasket asme b16.20 _ 600 lb raised face _ 304 ss spiral wound/graphite filler outer ring / flexitallic ls, 1/8 " thk, 1 "</t>
  </si>
  <si>
    <t>spiral wound gasket asme b16.20 _ 600 lb raised face _ 304 ss spiral wound/graphite filler outer ring / flexitallic ls, 1/8 " thk, 1 1/2"</t>
  </si>
  <si>
    <t>spiral wound gasket asme b16.20 _ 600 lb raised face _ 304 ss spiral wound/graphite filler outer ring / flexitallic ls, 1/8 " thk, 2 "</t>
  </si>
  <si>
    <t>spiral wound gasket asme b16.20 _ 600 lb raised face _ 304 ss spiral wound/graphite filler outer ring / flexitallic ls, 1/8 " thk, 4 "</t>
  </si>
  <si>
    <t xml:space="preserve">spiral wound gasket asme b16.20 _ 600 lb raised face _ 304 ss spiral wound/graphite filler outer ring / flexitallic ls, 1/8 " thk, 6" </t>
  </si>
  <si>
    <t>spiral wound gasket asme b16.20 _ 600 lb raised face _ 304 ss spiral wound/graphite filler outer ring / flexitallic ls, 1/8 " thk, 8 "</t>
  </si>
  <si>
    <t>spiral wound gasket asme b16.20 _ 900 lb raised face _ 304 ss spiral wound/graphite filler outer ring / flexitallic cg, 1/8 "</t>
  </si>
  <si>
    <t>spiral wound gasket asme b16.20 _ 900 lb raised face _ 304 ss piral wound/graphite filler outer ring / flexitallic ls, 1/8 " thk, 3/4 "</t>
  </si>
  <si>
    <t>spiral wound gasket asme b16.20 _ 900 lb raised face _ 304 ss spiral wound/graphite filler outer ring / flexitallic ls, 1/8 " thk, 1 "</t>
  </si>
  <si>
    <t>spiral wound gasket asme b16.20 _ 900 lb raised face _ 304 ss spiral wound/graphite filler outer ring / flexitallic ls, 1/8 " thk, 1 1/2"</t>
  </si>
  <si>
    <t>spiral wound gasket asme b16.20 _ 900 lb raised face _ 304 ss spiral wound/graphite filler outer ring / flexitallic ls, 1/8 " thk, 2 "</t>
  </si>
  <si>
    <t>spiral wound gasket asme b16.20 _ 900 lb raised face _ 304 ss spiral wound/graphite filler outer ring / flexitallic ls, 1/8 " thk, 3"</t>
  </si>
  <si>
    <t>spiral wound gasket asme b16.20 _ 900 lb raised face _ 304 ss spiral wound/graphite filler outer ring / flexitallic ls, 1/8 " thk, 4 "</t>
  </si>
  <si>
    <t>spiral wound gasket asme b16.20 _ 900 lb raised face _ 304 ss spiral wound/graphite filler outer ring / flexitallic ls, 1/8 " thk, 6"</t>
  </si>
  <si>
    <t>spiral wound gasket asme b16.20 _ 900 lb raised face _ 304 ss spiral wound/graphite filler outer ring / flexitallic ls, 1/8 " thk, 8 "</t>
  </si>
  <si>
    <t>spiral wound gasket asme b16.20 _ 1500 lb raised face _ 304 ss piral wound/graphite filler outer ring / flexitallic ls, 1/8 " thk, 1 1/2 "</t>
  </si>
  <si>
    <t>weldneck flange asme b16.5 flg x bw 150 lb flat face forged astm a105, 2 ", s-40</t>
  </si>
  <si>
    <t>weldneck flange asme b16.5 flg x bw 150 lb flat face forged astm a105, 4 ", s-40</t>
  </si>
  <si>
    <t>weldneck flange asme b16.5 flg x bw 150 lb flat face forged astm a105, 6 ", s-40</t>
  </si>
  <si>
    <t>weldneck flange asme b16.5 flg x bw 150 lb flat face forged astm a105, 8 ", s-40</t>
  </si>
  <si>
    <t>esparragos  stud bolts, a-193 gr b7 w/(2) hvy nuts hex, astm a-194 gr 2h, asme b18.2.1, b18.2.2 1 1/8"x170mmlg</t>
  </si>
  <si>
    <t>esparragos  stud bolts, a-193 gr b7 w/(2) hvy nuts hex, astm a-194 gr 2h, asme b18.2.1, b18.2.2 1 1/8"x195mmlg</t>
  </si>
  <si>
    <t>esparragos  stud bolts, a-193 gr b7 w/(2) hvy nuts hex, astm a-194 gr 2h, asme b18.2.1, b18.2.2 1"x140mmlg</t>
  </si>
  <si>
    <t>esparragos  stud bolts, a-193 gr b7 w/(2) hvy nuts hex, astm a-194 gr 2h, asme b18.2.1, b18.2.2 3/4"x102mmlg</t>
  </si>
  <si>
    <t>esparragos  stud bolts, a-193 gr b7 w/(2) hvy nuts hex, astm a-194 gr 2h, asme b18.2.1, b18.2.2 3/4"x108mmlg</t>
  </si>
  <si>
    <t>esparragos  stud bolts, a-193 gr b7 w/(2) hvy nuts hex, astm a-194 gr 2h, asme b18.2.1, b18.2.2 3/4"x110mmlg</t>
  </si>
  <si>
    <t>esparragos  stud bolts, a-193 gr b7 w/(2) hvy nuts hex, astm a-194 gr 2h, asme b18.2.1, b18.2.2 3/4"x114mmlg</t>
  </si>
  <si>
    <t>esparragos  stud bolts, a-193 gr b7 w/(2) hvy nuts hex, astm a-194 gr 2h, asme b18.2.1, b18.2.2 3/4"x115mmlg</t>
  </si>
  <si>
    <t>esparragos  stud bolts, a-193 gr b7 w/(2) hvy nuts hex, astm a-194 gr 2h, asme b18.2.1, b18.2.2 5/8"x83mmlg</t>
  </si>
  <si>
    <t>esparragos  stud bolts, a-193 gr b7 w/(2) hvy nuts hex, astm a-194 gr 2h, asme b18.2.1, b18.2.2 5/8"x85mmlg</t>
  </si>
  <si>
    <t>esparragos  stud bolts, a-193 gr b7 w/(2) hvy nuts hex, astm a-194 gr 2h, asme b18.2.1, b18.2.2 5/8"x95mmlg</t>
  </si>
  <si>
    <t>esparragos  stud bolts, a-193 gr b7 w/(2) hvy nuts hex, astm a-194 gr 2h, asme b18.2.1, b18.2.2 7/8"x125mmlg</t>
  </si>
  <si>
    <t>esparragos  stud bolts, a-193 gr b7 w/(2) hvy nuts hex, astm a-194 gr 2h, asme b18.2.1, b18.2.2 7/8"x145mmlg</t>
  </si>
  <si>
    <t>valvulas de compuerta gate valve, solid wedge, bb, os&amp;y, trim 8, graphite packing, class 5000 cwp, sw, astm a-105, api 602, api 598 3/4"</t>
  </si>
  <si>
    <t>valvulas de compuerta gate valve, solid wedge, os&amp;y, bb, trim 8, hw, class 800, sw, astm a-105, api 602, asme b16.34, api 598 3/4"</t>
  </si>
  <si>
    <t>valvulas de compuerta gate valve, solid wedge, bb, os&amp;y, trim 8, graphite packing, class 800, sw, astm a-105, api 602, api 598 1"</t>
  </si>
  <si>
    <t>valvulas de compuerta gate valve, solid wedge, bb, os&amp;y, trim 8, graphite packing, class 800, sw, astm a-105, api 602, api 598 1/2"</t>
  </si>
  <si>
    <t>valvulas de compuerta gate valve, fb, flex. wedge, os&amp;y, bb, trim 8, hwo., 150#, rf, astm a-216 gr wcb, api 600, asme b16.10, asme b16.34, api 598 4"</t>
  </si>
  <si>
    <t>valvulas de compuerta gate valve, flex wedge, bb, os&amp;y, trim 8, graphite packing, hw, 150#, rf, astm a-216 gr wcb, api 602,  api 598 3/4"</t>
  </si>
  <si>
    <t>valvulas de compuerta gate valve, flex wedge, bb, os&amp;y, trim 8, graphite packing, hw, 150#, rf, astm a-216 gr wcb, api 602,  api 598 1"</t>
  </si>
  <si>
    <t>valvulas de compuerta gate valve, flex wedge, bb, os&amp;y, trim 8, graphite packing, hw, 150#, rf, astm a-216 gr wcb, api 602,  api 598 1 1/2"</t>
  </si>
  <si>
    <t>valvulas de compuerta gate valve, flex wedge, bb, os&amp;y, trim 8, graphite packing, hw, 150#, rf, astm a-216 gr wcb, api 602,  api 598 2"</t>
  </si>
  <si>
    <t>valvulas de compuerta gate valve, flex wedge, bb, os&amp;y, trim 8, graphite packing, hw, 150#, rf, astm a-216 gr wcb, api 602,  api 598 3"</t>
  </si>
  <si>
    <t>valvulas de compuerta gate valve, flex wedge, bb, os&amp;y, trim 8, graphite packing, hw, 150#, rf, astm a-216 gr wcb, api 602,  api 598 4"</t>
  </si>
  <si>
    <t>valvulas de compuerta gate valve, flex wedge, bb, os&amp;y, trim 8, graphite packing, hw, 150#, rf, astm a-216 gr wcb, api 602,  api 598 6"</t>
  </si>
  <si>
    <t>valvulas de compuerta gate valve, flex wedge, bb, os&amp;y, trim 8, graphite packing, hw, 150#, rf, astm a-216 gr wcb, api 602,  api 598 8"</t>
  </si>
  <si>
    <t>valvulas de compuerta gate valve, flex wedge, bb, os&amp;y, trim 8, graphite packing, hw, 300#, rf, astm a-216 gr wcb, api 602,  api 598 1/2"</t>
  </si>
  <si>
    <t>valvulas de compuerta gate valve, flex wedge, bb, os&amp;y, trim 8, graphite packing, hw, 300#, rf, astm a-216 gr wcb, api 602,  api 598 3/4"</t>
  </si>
  <si>
    <t>valvulas de compuerta gate valve, flex wedge, bb, os&amp;y, trim 8, graphite packing, hw, 300#, rf, astm a-216 gr wcb, api 602,  api 598 1"</t>
  </si>
  <si>
    <t>valvulas de compuerta gate valve, flex wedge, bb, os&amp;y, trim 8, graphite packing, hw, 300#, rf, astm a-216 gr wcb, api 602,  api 598 1 1/2"</t>
  </si>
  <si>
    <t>valvulas de compuerta gate valve, flex wedge, bb, os&amp;y, trim 8, graphite packing, hw, 300#, rf, astm a-216 gr wcb, api 602,  api 598 2"</t>
  </si>
  <si>
    <t>valvulas de compuerta gate valve, flex wedge, bb, os&amp;y, trim 8, graphite packing, hw, 300#, rf, astm a-216 gr wcb, api 602,  api 598 3"</t>
  </si>
  <si>
    <t>valvulas de compuerta gate valve, flex wedge, bb, os&amp;y, trim 8, graphite packing, hw, 300#, rf, astm a-216 gr wcb, api 602,  api 598 4"</t>
  </si>
  <si>
    <t>valvulas de compuerta gate valve, flex wedge, bb, os&amp;y, trim 8, graphite packing, hw, 300#, rf, astm a-216 gr wcb, api 602,  api 598 6"</t>
  </si>
  <si>
    <t>valvulas de compuerta gate valve, flex wedge, bb, os&amp;y, trim 8, graphite packing, hw, 300#, rf, astm a-216 gr wcb, api 602,  api 598 8"</t>
  </si>
  <si>
    <t>valvulas de compuerta gate valve, flex wedge, bb, os&amp;y, trim 8, graphite packing, hw, 600#, rf, astm a-216 gr wcb, api 602,  api 598 3/4"</t>
  </si>
  <si>
    <t>valvulas de compuerta gate valve, flex wedge, bb, os&amp;y, trim 8, graphite packing, hw, 600#, rf, astm a-216 gr wcb, api 602,  api 598 1"</t>
  </si>
  <si>
    <t>valvulas de compuerta gate valve, flex wedge, bb, os&amp;y, trim 8, graphite packing, hw, 600#, rf, astm a-216 gr wcb, api 602,  api 598 1 1/2"</t>
  </si>
  <si>
    <t>valvulas de compuerta gate valve, flex wedge, bb, os&amp;y, trim 8, graphite packing, hw, 600#, rf, astm a-216 gr wcb, api 602,  api 598 2"</t>
  </si>
  <si>
    <t>valvulas de compuerta gate valve, flex wedge, bb, os&amp;y, trim 8, graphite packing, hw, 600#, rf, astm a-216 gr wcb, api 602,  api 598 3"</t>
  </si>
  <si>
    <t>valvulas de compuerta gate valve, flex wedge, bb, os&amp;y, trim 8, graphite packing, hw, 600#, rf, astm a-216 gr wcb, api 602,  api 598 4"</t>
  </si>
  <si>
    <t>valvulas de compuerta gate valve, flex wedge, bb, os&amp;y, trim 8, graphite packing, hw, 600#, rf, astm a-216 gr wcb, api 602,  api 598 6"</t>
  </si>
  <si>
    <t>valvulas de compuerta gate valve, flex wedge, bb, os&amp;y, trim 8, graphite packing, hw, 600#, rf, astm a-216 gr wcb, api 602,  api 598 8"</t>
  </si>
  <si>
    <t>valvulas de compuerta gate valve, flex wedge, bb, os&amp;y, trim 8, graphite packing, hw, 900#, rf, astm a-216 gr wcb, api 602,  api 598 1/2"</t>
  </si>
  <si>
    <t>valvulas de compuerta gate valve, flex wedge, bb, os&amp;y, trim 8, graphite packing, hw, 900#, rf, astm a-216 gr wcb, api 602,  api 598 3/4"</t>
  </si>
  <si>
    <t>valvulas de compuerta gate valve, flex wedge, bb, os&amp;y, trim 8, graphite packing, hw, 900#, rf, astm a-216 gr wcb, api 602,  api 598 1"</t>
  </si>
  <si>
    <t>valvulas de compuerta gate valve, flex wedge, bb, os&amp;y, trim 8, graphite packing, hw, 900#, rf, astm a-216 gr wcb, api 602,  api 598 1 1/2"</t>
  </si>
  <si>
    <t>valvulas de compuerta gate valve, flex wedge, bb, os&amp;y, trim 8, graphite packing, hw, 900#, rf, astm a-216 gr wcb, api 602,  api 598 2"</t>
  </si>
  <si>
    <t>valvulas de compuerta gate valve, flex wedge, bb, os&amp;y, trim 8, graphite packing, hw, 900#, rf, astm a-216 gr wcb, api 602,  api 598 3"</t>
  </si>
  <si>
    <t>valvulas de compuerta gate valve, flex wedge, bb, os&amp;y, trim 8, graphite packing, hw, 900#, rf, astm a-216 gr wcb, api 602,  api 598 4"</t>
  </si>
  <si>
    <t>valvulas de compuerta gate valve, flex wedge, bb, os&amp;y, trim 8, graphite packing, hw, 900#, rf, astm a-216 gr wcb, api 602,  api 598 6"</t>
  </si>
  <si>
    <t>valvulas de compuerta gate valve, flex wedge, bb, os&amp;y, trim 8, graphite packing, hw, 900#, rf, astm a-216 gr wcb, api 602,  api 598 8"</t>
  </si>
  <si>
    <t>valvulas de compuerta gate valve, flex wedge, bb, os&amp;y, trim 8, graphite packing, hw, 1500#, rf, astm a-216 gr wcb, api 602,  api 598 1/2"</t>
  </si>
  <si>
    <t>valvulas de compuerta gate valve, flex wedge, bb, os&amp;y, trim 8, graphite packing, hw, 1500#, rf, astm a-216 gr wcb, api 602,  api 598 3/4"</t>
  </si>
  <si>
    <t>valvulas de compuerta gate valve, flex wedge, bb, os&amp;y, trim 8, graphite packing, hw, 1500#, rf, astm a-216 gr wcb, api 602,  api 598 1"</t>
  </si>
  <si>
    <t>valvulas de compuerta gate valve, flex wedge, bb, os&amp;y, trim 8, graphite packing, hw, 1500#, rf, astm a-216 gr wcb, api 602,  api 598 1 1/2"</t>
  </si>
  <si>
    <t>valvulas de compuerta gate valve, flex wedge, bb, os&amp;y, trim 8, graphite packing, hw, 1500#, rf, astm a-216 gr wcb, api 602,  api 598 2"</t>
  </si>
  <si>
    <t>valvulas de compuerta gate valve, flex wedge, bb, os&amp;y, trim 8, graphite packing, hw, 1500#, rf, astm a-216 gr wcb, api 602,  api 598 3"</t>
  </si>
  <si>
    <t>valvulas de compuerta gate valve, flex wedge, bb, os&amp;y, trim 8, graphite packing, hw, 1500#, rf, astm a-216 gr wcb, api 602,  api 598 4"</t>
  </si>
  <si>
    <t>valvulas de compuerta gate valve, flex wedge, bb, os&amp;y, trim 8, graphite packing, hw, 1500#, rf, astm a-216 gr wcb, api 602,  api 598 6"</t>
  </si>
  <si>
    <t>valvulas de compuerta gate valve, flex wedge, bb, os&amp;y, trim 8, graphite packing, hw, 1500#, rf, astm a-216 gr wcb, api 602,  api 598 8"</t>
  </si>
  <si>
    <t>valvulas de bola  trunnion mounted, full port, bb, trim sstl w/teflon insert, hwo., 150#, rf, astm a-216 gr wcb, api 608, asme b16.10, asme b16.34 2"</t>
  </si>
  <si>
    <t>valvulas de bola  trunnion mounted, full port, bb, trim sstl w/teflon insert, hwo., 150#, rf, astm a-216 gr wcb, api 608, asme b16.10, asme b16.34 3"</t>
  </si>
  <si>
    <t>valvulas de bola  trunnion mounted, full port, bb, trim sstl w/teflon insert, hwo., 150#, rf, astm a-216 gr wcb, api 608, asme b16.10, asme b16.34 4"</t>
  </si>
  <si>
    <t>valvulas de bola  trunnion mounted, full port, bb, trim sstl w/teflon insert, hwo., 150#, rf, astm a-216 gr wcb, api 608, asme b16.10, asme b16.34 6"</t>
  </si>
  <si>
    <t>valvulas de bola  trunnion mounted, full port, bb, trim sstl w/teflon insert, hwo., 150#, rf, astm a-216 gr wcb, api 608, asme b16.10, asme b16.34 8"</t>
  </si>
  <si>
    <t>valvulas de bola  trunnion mounted, full port, bb, trim sstl w/teflon insert, hwo., 300#, rf, astm a-216 gr wcb, api 608, asme b16.10, asme b16.34 2"</t>
  </si>
  <si>
    <t>valvulas de bola  trunnion mounted, full port, bb, trim sstl w/teflon insert, hwo., 300#, rf, astm a-216 gr wcb, api 608, asme b16.10, asme b16.34 3"</t>
  </si>
  <si>
    <t>valvulas de bola  trunnion mounted, full port, bb, trim sstl w/teflon insert, hwo., 300#, rf, astm a-216 gr wcb, api 608, asme b16.10, asme b16.34 4"</t>
  </si>
  <si>
    <t>valvulas de bola  trunnion mounted, full port, bb, trim sstl w/teflon insert, hwo., 300#, rf, astm a-216 gr wcb, api 608, asme b16.10, asme b16.34 6"</t>
  </si>
  <si>
    <t>valvulas de bola  trunnion mounted, full port, bb, trim sstl w/teflon insert, hwo., 300#, rf, astm a-216 gr wcb, api 608, asme b16.10, asme b16.34 8"</t>
  </si>
  <si>
    <t>valvulas de bola  trunnion mounted, full port, bb, trim sstl w/teflon insert, hwo., 600#, rf, astm a-216 gr wcb, api 608, asme b16.10, asme b16.34 2"</t>
  </si>
  <si>
    <t>valvulas de bola  trunnion mounted, full port, bb, trim sstl w/teflon insert, hwo., 600#, rf, astm a-216 gr wcb, api 608, asme b16.10, asme b16.34 3"</t>
  </si>
  <si>
    <t>valvulas de bola  trunnion mounted, full port, bb, trim sstl w/teflon insert, hwo., 600#, rf, astm a-216 gr wcb, api 608, asme b16.10, asme b16.34 4"</t>
  </si>
  <si>
    <t>valvulas de bola  trunnion mounted, full port, bb, trim sstl w/teflon insert, hwo., 600#, rf, astm a-216 gr wcb, api 608, asme b16.10, asme b16.34 6"</t>
  </si>
  <si>
    <t>valvulas de bola  trunnion mounted, full port, bb, trim sstl w/teflon insert, hwo., 600#, rf, astm a-216 gr wcb, api 608, asme b16.10, asme b16.34 8"</t>
  </si>
  <si>
    <t>valvulas de bola  trunnion mounted, full port, bb, trim sstl w/teflon insert, hwo., 900#, rf, astm a-216 gr wcb, api 608, asme b16.10, asme b16.34 2"</t>
  </si>
  <si>
    <t>valvulas de bola  trunnion mounted, full port, bb, trim sstl w/teflon insert, hwo., 900#, rf, astm a-216 gr wcb, api 608, asme b16.10, asme b16.34 3"</t>
  </si>
  <si>
    <t>valvulas de bola  trunnion mounted, full port, bb, trim sstl w/teflon insert, hwo., 900#, rf, astm a-216 gr wcb, api 608, asme b16.10, asme b16.34 4"</t>
  </si>
  <si>
    <t>valvulas de bola  trunnion mounted, full port, bb, trim sstl w/teflon insert, hwo., 900#, rf, astm a-216 gr wcb, api 608, asme b16.10, asme b16.34 6"</t>
  </si>
  <si>
    <t>valvulas de bola  trunnion mounted, full port, bb, trim sstl w/teflon insert, hwo., 900#, rf, astm a-216 gr wcb, api 608, asme b16.10, asme b16.34 8"</t>
  </si>
  <si>
    <t>valvulas de bola  trunnion mounted, full port, bb, trim sstl w/teflon insert, hwo., 1500#, rf, astm a-216 gr wcb, api 608, asme b16.10, asme b16.34 2"</t>
  </si>
  <si>
    <t>valvulas de bola  trunnion mounted, full port, bb, trim sstl w/teflon insert, hwo., 1500#, rf, astm a-216 gr wcb, api 608, asme b16.10, asme b16.34 3"</t>
  </si>
  <si>
    <t>valvulas de bola  trunnion mounted, full port, bb, trim sstl w/teflon insert, hwo., 1500#, rf, astm a-216 gr wcb, api 608, asme b16.10, asme b16.34 4"</t>
  </si>
  <si>
    <t>valvulas de bola  trunnion mounted, full port, bb, trim sstl w/teflon insert, hwo., 1500#, rf, astm a-216 gr wcb, api 608, asme b16.10, asme b16.34 6"</t>
  </si>
  <si>
    <t>valvulas de bola  trunnion mounted, full port, bb, trim sstl w/teflon insert, hwo., 1500#, rf, astm a-216 gr wcb, api 608, asme b16.10, asme b16.34 8"</t>
  </si>
  <si>
    <t>valvulas anti-retorno (cheque) check valve, swing, bb, clapeta:13%cr, hanger: 13%cr, pin:13%cr, 150#, rf, astm a-216 gr wcb, api 6d 1/2"</t>
  </si>
  <si>
    <t>valvulas anti-retorno (cheque) check valve, swing, bb, clapeta:13%cr, hanger: 13%cr, pin:13%cr, 150#, rf, astm a-216 gr wcb, api 6d 3/4"</t>
  </si>
  <si>
    <t>valvulas anti-retorno (cheque) check valve, swing, bb, clapeta:13%cr, hanger: 13%cr, pin:13%cr, 150#, rf, astm a-216 gr wcb, api 6d 1"</t>
  </si>
  <si>
    <t>valvulas anti-retorno (cheque) check valve, swing, bb, clapeta:13%cr, hanger: 13%cr, pin:13%cr, 150#, rf, astm a-216 gr wcb, api 6d 1 1/2"</t>
  </si>
  <si>
    <t>valvulas anti-retorno (cheque) check valve, swing, bb, clapeta:13%cr, hanger: 13%cr, pin:13%cr, 150#, rf, astm a-216 gr wcb, api 6d 2"</t>
  </si>
  <si>
    <t>valvulas anti-retorno (cheque) check valve, swing, bb, clapeta:13%cr, hanger: 13%cr, pin:13%cr, 150#, rf, astm a-216 gr wcb, api 6d 3"</t>
  </si>
  <si>
    <t>valvulas anti-retorno (cheque) check valve, swing, bb, clapeta:13%cr, hanger: 13%cr, pin:13%cr, 150#, rf, astm a-216 gr wcb, api 6d 4"</t>
  </si>
  <si>
    <t>valvulas anti-retorno (cheque) check valve, swing, bb, clapeta:13%cr, hanger: 13%cr, pin:13%cr, 150#, rf, astm a-216 gr wcb, api 6d 6"</t>
  </si>
  <si>
    <t>valvulas anti-retorno (cheque) check valve, swing, bb, clapeta:13%cr, hanger: 13%cr, pin:13%cr, 150#, rf, astm a-216 gr wcb, api 6d 8"</t>
  </si>
  <si>
    <t>valvulas anti-retorno (cheque) check valve, swing, bb, clapeta:13%cr, hanger: 13%cr, pin:13%cr, 300#, rf, astm a-216 gr wcb, api 6d 1/2"</t>
  </si>
  <si>
    <t>valvulas anti-retorno (cheque) check valve, swing, bb, clapeta:13%cr, hanger: 13%cr, pin:13%cr, 300#, rf, astm a-216 gr wcb, api 6d 3/4"</t>
  </si>
  <si>
    <t>valvulas anti-retorno (cheque) check valve, swing, bb, clapeta:13%cr, hanger: 13%cr, pin:13%cr, 300#, rf, astm a-216 gr wcb, api 6d 1"</t>
  </si>
  <si>
    <t>valvulas anti-retorno (cheque) check valve, swing, bb, clapeta:13%cr, hanger: 13%cr, pin:13%cr, 300#, rf, astm a-216 gr wcb, api 6d 1 1/2"</t>
  </si>
  <si>
    <t>valvulas anti-retorno (cheque) check valve, swing, bb, clapeta:13%cr, hanger: 13%cr, pin:13%cr, 300#, rf, astm a-216 gr wcb, api 6d 2"</t>
  </si>
  <si>
    <t>valvulas anti-retorno (cheque) check valve, swing, bb, clapeta:13%cr, hanger: 13%cr, pin:13%cr, 300#, rf, astm a-216 gr wcb, api 6d 3"</t>
  </si>
  <si>
    <t>valvulas anti-retorno (cheque) check valve, swing, bb, clapeta:13%cr, hanger: 13%cr, pin:13%cr, 300#, rf, astm a-216 gr wcb, api 6d 4"</t>
  </si>
  <si>
    <t>valvulas anti-retorno (cheque) check valve, swing, bb, clapeta:13%cr, hanger: 13%cr, pin:13%cr, 300#, rf, astm a-216 gr wcb, api 6d 6"</t>
  </si>
  <si>
    <t>valvulas anti-retorno (cheque) check valve, swing, bb, clapeta:13%cr, hanger: 13%cr, pin:13%cr, 300#, rf, astm a-216 gr wcb, api 6d 8"</t>
  </si>
  <si>
    <t>valvulas anti-retorno (cheque) check valve, swing, bb, clapeta:13%cr, hanger: 13%cr, pin:13%cr, 600#, rf, astm a-216 gr wcb, api 6d 1/2"</t>
  </si>
  <si>
    <t>valvulas anti-retorno (cheque) check valve, swing, bb, clapeta:13%cr, hanger: 13%cr, pin:13%cr, 600#, rf, astm a-216 gr wcb, api 6d 3/4"</t>
  </si>
  <si>
    <t>valvulas anti-retorno (cheque) check valve, swing, bb, clapeta:13%cr, hanger: 13%cr, pin:13%cr, 600#, rf, astm a-216 gr wcb, api 6d 1"</t>
  </si>
  <si>
    <t>valvulas anti-retorno (cheque) check valve, swing, bb, clapeta:13%cr, hanger: 13%cr, pin:13%cr, 600#, rf, astm a-216 gr wcb, api 6d 1 1/2"</t>
  </si>
  <si>
    <t>valvulas anti-retorno (cheque) check valve, swing, bb, clapeta:13%cr, hanger: 13%cr, pin:13%cr, 600#, rf, astm a-216 gr wcb, api 6d 2"</t>
  </si>
  <si>
    <t>valvulas anti-retorno (cheque) check valve, swing, bb, clapeta:13%cr, hanger: 13%cr, pin:13%cr, 600#, rf, astm a-216 gr wcb, api 6d 3"</t>
  </si>
  <si>
    <t>valvulas anti-retorno (cheque) check valve, swing, bb, clapeta:13%cr, hanger: 13%cr, pin:13%cr, 600#, rf, astm a-216 gr wcb, api 6d 4"</t>
  </si>
  <si>
    <t>valvulas anti-retorno (cheque) check valve, swing, bb, clapeta:13%cr, hanger: 13%cr, pin:13%cr, 600#, rf, astm a-216 gr wcb, api 6d 6"</t>
  </si>
  <si>
    <t>valvulas anti-retorno (cheque) check valve, swing, bb, clapeta:13%cr, hanger: 13%cr, pin:13%cr, 600#, rf, astm a-216 gr wcb, api 6d 8"</t>
  </si>
  <si>
    <t>valvulas anti-retorno (cheque) check valve, swing, bb, clapeta:13%cr, hanger: 13%cr, pin:13%cr, 900#, rf, astm a-216 gr wcb, api 6d 1/2"</t>
  </si>
  <si>
    <t>valvulas anti-retorno (cheque) check valve, swing, bb, clapeta:13%cr, hanger: 13%cr, pin:13%cr, 900#, rf, astm a-216 gr wcb, api 6d 3/4"</t>
  </si>
  <si>
    <t>valvulas anti-retorno (cheque) check valve, swing, bb, clapeta:13%cr, hanger: 13%cr, pin:13%cr, 900#, rf, astm a-216 gr wcb, api 6d 1"</t>
  </si>
  <si>
    <t>valvulas anti-retorno (cheque) check valve, swing, bb, clapeta:13%cr, hanger: 13%cr, pin:13%cr, 900#, rf, astm a-216 gr wcb, api 6d 1 1/2"</t>
  </si>
  <si>
    <t>valvulas anti-retorno (cheque) check valve, swing, bb, clapeta:13%cr, hanger: 13%cr, pin:13%cr, 900#, rf, astm a-216 gr wcb, api 6d 2"</t>
  </si>
  <si>
    <t>valvulas anti-retorno (cheque) check valve, swing, bb, clapeta:13%cr, hanger: 13%cr, pin:13%cr, 900#, rf, astm a-216 gr wcb, api 6d 3"</t>
  </si>
  <si>
    <t>valvulas anti-retorno (cheque) check valve, swing, bb, clapeta:13%cr, hanger: 13%cr, pin:13%cr, 900#, rf, astm a-216 gr wcb, api 6d 4"</t>
  </si>
  <si>
    <t>valvulas anti-retorno (cheque) check valve, swing, bb, clapeta:13%cr, hanger: 13%cr, pin:13%cr, 900#, rf, astm a-216 gr wcb, api 6d 6"</t>
  </si>
  <si>
    <t>valvulas anti-retorno (cheque) check valve, swing, bb, clapeta:13%cr, hanger: 13%cr, pin:13%cr, 900#, rf, astm a-216 gr wcb, api 6d 8"</t>
  </si>
  <si>
    <t>valvulas anti-retorno (cheque) check valve, swing, bb, clapeta:13%cr, hanger: 13%cr, pin:13%cr, 1500#, rf, astm a-216 gr wcb, api 6d 8"</t>
  </si>
  <si>
    <t>valvulas anti-retorno (cheque) check valve, swing, bb, clapeta:13%cr, hanger: 13%cr, pin:13%cr, 1500#, rf, astm a-216 gr wcb, api 6d 1/2"</t>
  </si>
  <si>
    <t>valvulas anti-retorno (cheque) check valve, swing, bb, clapeta:13%cr, hanger: 13%cr, pin:13%cr, 1500#, rf, astm a-216 gr wcb, api 6d 3/4"</t>
  </si>
  <si>
    <t>valvulas anti-retorno (cheque) check valve, swing, bb, clapeta:13%cr, hanger: 13%cr, pin:13%cr, 1500#, rf, astm a-216 gr wcb, api 6d 1"</t>
  </si>
  <si>
    <t>valvulas anti-retorno (cheque) check valve, swing, bb, clapeta:13%cr, hanger: 13%cr, pin:13%cr, 1500#, rf, astm a-216 gr wcb, api 6d 1 1/2"</t>
  </si>
  <si>
    <t>valvulas anti-retorno (cheque) check valve, swing, bb, clapeta:13%cr, hanger: 13%cr, pin:13%cr, 1500#, rf, astm a-216 gr wcb, api 6d 2"</t>
  </si>
  <si>
    <t>valvulas anti-retorno (cheque) check valve, swing, bb, clapeta:13%cr, hanger: 13%cr, pin:13%cr, 1500#, rf, astm a-216 gr wcb, api 6d 3"</t>
  </si>
  <si>
    <t>valvulas anti-retorno (cheque) check valve, swing, bb, clapeta:13%cr, hanger: 13%cr, pin:13%cr, 1500#, rf, astm a-216 gr wcb, api 6d 4"</t>
  </si>
  <si>
    <t>valvulas anti-retorno (cheque) check valve, swing, bb, clapeta:13%cr, hanger: 13%cr, pin:13%cr, 1500#, rf, astm a-216 gr wcb, api 6d 6"</t>
  </si>
  <si>
    <t xml:space="preserve">kits de aislamiento  joint ff, class 150# , 1/2 " . </t>
  </si>
  <si>
    <t>kits de aislamiento  joint ff, class 150# , 3/4 " .</t>
  </si>
  <si>
    <t xml:space="preserve">kits de aislamiento  joint ff, class 150# , 1 " . </t>
  </si>
  <si>
    <t xml:space="preserve">kits de aislamiento  joint ff, class 150# , 1 1/2 " . </t>
  </si>
  <si>
    <t>kits de aislamiento  joint ff, class 150# , 2 " .</t>
  </si>
  <si>
    <t xml:space="preserve">kits de aislamiento  joint ff, class 150# , 3 " . </t>
  </si>
  <si>
    <t xml:space="preserve">kits de aislamiento  joint ff, class 150# , 4 " . </t>
  </si>
  <si>
    <t xml:space="preserve">kits de aislamiento  joint ff, class 150# , 6 " . </t>
  </si>
  <si>
    <t xml:space="preserve">kits de aislamiento  joint ff, class 150# , 8 " . </t>
  </si>
  <si>
    <t xml:space="preserve">kits de aislamiento  joint ff, class 300# , 1/2 " . </t>
  </si>
  <si>
    <t>kits de aislamiento  joint ff, class 300# , 3/4 " .</t>
  </si>
  <si>
    <t xml:space="preserve">kits de aislamiento  joint ff, class 300# , 1 " . </t>
  </si>
  <si>
    <t xml:space="preserve">kits de aislamiento  joint ff, class 300# , 1 1/2 " . </t>
  </si>
  <si>
    <t>kits de aislamiento  joint ff, class 300# , 2 " .</t>
  </si>
  <si>
    <t xml:space="preserve">kits de aislamiento  joint ff, class 300# , 3 " . </t>
  </si>
  <si>
    <t xml:space="preserve">kits de aislamiento  joint ff, class 300# , 4 " . </t>
  </si>
  <si>
    <t xml:space="preserve">kits de aislamiento  joint ff, class 300# , 6 " . </t>
  </si>
  <si>
    <t xml:space="preserve">kits de aislamiento  joint ff, class 300# , 8 " . </t>
  </si>
  <si>
    <t xml:space="preserve">kits de aislamiento  joint ff, class 600# , 1/2 " . </t>
  </si>
  <si>
    <t>kits de aislamiento  joint ff, class 600# , 3/4 " .</t>
  </si>
  <si>
    <t xml:space="preserve">kits de aislamiento  joint ff, class 600# , 1 " . </t>
  </si>
  <si>
    <t xml:space="preserve">kits de aislamiento  joint ff, class 600# , 1 1/2 " . </t>
  </si>
  <si>
    <t>kits de aislamiento  joint ff, class 600# , 2 " .</t>
  </si>
  <si>
    <t xml:space="preserve">kits de aislamiento  joint ff, class 600# , 3 " . </t>
  </si>
  <si>
    <t xml:space="preserve">kits de aislamiento  joint ff, class 600# , 4 " . </t>
  </si>
  <si>
    <t xml:space="preserve">kits de aislamiento  joint ff, class 600# , 6 " . </t>
  </si>
  <si>
    <t xml:space="preserve">kits de aislamiento  joint ff, class 600# , 8 " . </t>
  </si>
  <si>
    <t xml:space="preserve">kits de aislamiento  joint rf, class 150# , 1/2 " . </t>
  </si>
  <si>
    <t xml:space="preserve">kits de aislamiento  joint rf, class 150# , 3/4 " . </t>
  </si>
  <si>
    <t xml:space="preserve">kits de aislamiento  joint rf, class 150# , 1 " . </t>
  </si>
  <si>
    <t xml:space="preserve">kits de aislamiento  joint rf, class 150# , 1 1/2 " . </t>
  </si>
  <si>
    <t xml:space="preserve">kits de aislamiento  joint rf, class 150# , 2 " . </t>
  </si>
  <si>
    <t xml:space="preserve">kits de aislamiento  joint rf, class 150# , 3 " . </t>
  </si>
  <si>
    <t xml:space="preserve">kits de aislamiento  joint rf, class 150# , 4 " . </t>
  </si>
  <si>
    <t xml:space="preserve">kits de aislamiento  joint rf, class 150# , 6 " . </t>
  </si>
  <si>
    <t xml:space="preserve">kits de aislamiento  joint rf, class 150# , 8 " . </t>
  </si>
  <si>
    <t xml:space="preserve">kits de aislamiento  joint rf, class 300# , 1/2 " . </t>
  </si>
  <si>
    <t xml:space="preserve">kits de aislamiento  joint rf, class 300# , 3/4 " . </t>
  </si>
  <si>
    <t xml:space="preserve">kits de aislamiento  joint rf, class 300# , 1 " . </t>
  </si>
  <si>
    <t xml:space="preserve">kits de aislamiento  joint rf, class 300# , 1 1/2 " . </t>
  </si>
  <si>
    <t xml:space="preserve">kits de aislamiento  joint rf, class 300# , 2 " . </t>
  </si>
  <si>
    <t xml:space="preserve">kits de aislamiento  joint rf, class 300# , 3 " . </t>
  </si>
  <si>
    <t xml:space="preserve">kits de aislamiento  joint rf, class 300# , 4 " . </t>
  </si>
  <si>
    <t xml:space="preserve">kits de aislamiento  joint rf, class 300# , 6 " . </t>
  </si>
  <si>
    <t xml:space="preserve">kits de aislamiento  joint rf, class 300# , 8 " . </t>
  </si>
  <si>
    <t xml:space="preserve">kits de aislamiento  joint rf, class 600# , 1/2 " . </t>
  </si>
  <si>
    <t xml:space="preserve">kits de aislamiento  joint rf, class 600# , 3/4 " . </t>
  </si>
  <si>
    <t xml:space="preserve">kits de aislamiento  joint rf, class 600# , 1 " . </t>
  </si>
  <si>
    <t xml:space="preserve">kits de aislamiento  joint rf, class 600# , 1 1/2 " . </t>
  </si>
  <si>
    <t xml:space="preserve">kits de aislamiento  joint rf, class 600# , 2 " . </t>
  </si>
  <si>
    <t xml:space="preserve">kits de aislamiento  joint rf, class 600# , 3 " . </t>
  </si>
  <si>
    <t xml:space="preserve">kits de aislamiento  joint rf, class 600# , 4 " . </t>
  </si>
  <si>
    <t xml:space="preserve">kits de aislamiento  joint rf, class 600# , 6 " . </t>
  </si>
  <si>
    <t xml:space="preserve">kits de aislamiento  joint rf, class 600# , 8 " . </t>
  </si>
  <si>
    <t xml:space="preserve">kits de aislamiento  joint rf, class 900# , 1/2 " . </t>
  </si>
  <si>
    <t xml:space="preserve">kits de aislamiento  joint rf, class 900# , 3/4 " . </t>
  </si>
  <si>
    <t xml:space="preserve">kits de aislamiento  joint rf, class 900# , 1 " . </t>
  </si>
  <si>
    <t xml:space="preserve">kits de aislamiento  joint rf, class 900# , 1 1/2 " . </t>
  </si>
  <si>
    <t xml:space="preserve">kits de aislamiento  joint rf, class 900# , 2 " . </t>
  </si>
  <si>
    <t xml:space="preserve">kits de aislamiento  joint rf, class 900# , 3 " . </t>
  </si>
  <si>
    <t xml:space="preserve">kits de aislamiento  joint rf, class 900# , 4 " . </t>
  </si>
  <si>
    <t xml:space="preserve">kits de aislamiento  joint rf, class 900# , 6 " . </t>
  </si>
  <si>
    <t xml:space="preserve">kits de aislamiento  joint rf, class 900# , 8 " . </t>
  </si>
  <si>
    <t xml:space="preserve">kits de aislamiento  joint rf, class 1500# , 1/2 " . </t>
  </si>
  <si>
    <t xml:space="preserve">kits de aislamiento  joint rf, class 1500# , 3/4 " . </t>
  </si>
  <si>
    <t xml:space="preserve">kits de aislamiento  joint rf, class 1500# , 1 " . </t>
  </si>
  <si>
    <t xml:space="preserve">kits de aislamiento  joint rf, class 1500# , 1 1/2 " . </t>
  </si>
  <si>
    <t xml:space="preserve">kits de aislamiento  joint rf, class 1500# , 2 " . </t>
  </si>
  <si>
    <t xml:space="preserve">kits de aislamiento  joint rf, class 1500# , 3 " . </t>
  </si>
  <si>
    <t xml:space="preserve">kits de aislamiento  joint rf, class 1500# , 4 " . </t>
  </si>
  <si>
    <t xml:space="preserve">kits de aislamiento  joint rf, class 1500# , 6 " . </t>
  </si>
  <si>
    <t xml:space="preserve">kits de aislamiento  joint rf, class 1500# , 8 " . </t>
  </si>
  <si>
    <t>acoples y uniones hn acople rigido ranurado 2"</t>
  </si>
  <si>
    <t>acoples y uniones hn acople rigido ranurado 2 1/2"</t>
  </si>
  <si>
    <t>acoples y uniones hn acople rigido ranurado 4"</t>
  </si>
  <si>
    <t>acoples y uniones hn acople flexible ranurado 4"</t>
  </si>
  <si>
    <t>codo 90 ranurado 2 1/2"</t>
  </si>
  <si>
    <t>codo 90 ranurado 4"</t>
  </si>
  <si>
    <t>tee ranurada 2 1/2"</t>
  </si>
  <si>
    <t>tee ranurada 4"</t>
  </si>
  <si>
    <t>tee mecanica salida roscada 2 1/2" x 1"</t>
  </si>
  <si>
    <t>tee mecanica salida roscada 2 1/2" x 1 1/2"</t>
  </si>
  <si>
    <t>snap let 1 1/2" x 1/2"</t>
  </si>
  <si>
    <t>buishing  roscada 1 1/2" x 1"</t>
  </si>
  <si>
    <t>bushing  roscada 1" x 1/2"</t>
  </si>
  <si>
    <t xml:space="preserve">tramo recto ancho útil: 100 mm, altura: 100mm y separacion entre peldaños de 150mm, acero galvanizado, tipo escalera, clase 20c (con tapa) </t>
  </si>
  <si>
    <t xml:space="preserve">tramo recto ancho útil: 200 mm, altura: 100mm y separacion entre peldaños de 150mm, acero galvanizado, tipo escalera, clase 20c (con tapa) </t>
  </si>
  <si>
    <t xml:space="preserve">tramo recto ancho útil: 300 mm, altura: 100mm y separacion entre peldaños de 150mm, acero galvanizado, tipo escalera, clase 20c (con tapa) </t>
  </si>
  <si>
    <t xml:space="preserve">tramo recto ancho útil: 400 mm, altura: 100mm y separacion entre peldaños de 150mm, acero galvanizado, tipo escalera, clase 20c (con tapa) </t>
  </si>
  <si>
    <t xml:space="preserve">tramo recto ancho útil: 500 mm, altura: 100mm y separacion entre peldaños de 150mm, acero galvanizado, tipo escalera, clase 20c (con tapa) </t>
  </si>
  <si>
    <t xml:space="preserve">tramo recto ancho útil: 600 mm, altura: 100mm y separacion entre peldaños de 150mm, acero galvanizado, tipo escalera, clase 20c (con tapa) </t>
  </si>
  <si>
    <t xml:space="preserve">tramo recto ancho útil: 700 mm, altura: 100mm y separacion entre peldaños de 150mm, acero galvanizado, tipo escalera, clase 20c (con tapa) </t>
  </si>
  <si>
    <t xml:space="preserve">tramo recto ancho útil: 800 mm, altura: 100mm y separacion entre peldaños de 150mm, acero galvanizado, tipo escalera, clase 20c (con tapa) </t>
  </si>
  <si>
    <t xml:space="preserve">tramo recto ancho útil: 900 mm, altura: 100mm, y separacion entre peldaños de 150mm, acero galvanizado, tipo escalera, clase 20c (con tapa) </t>
  </si>
  <si>
    <t xml:space="preserve">tramo recto ancho útil: 100 mm, altura: 100mm acero galvanizado, tipo canaleta, clase 20c (con tapa) </t>
  </si>
  <si>
    <t xml:space="preserve">tramo recto ancho útil: 200 mm, altura: 100mm acero galvanizado, tipo canaleta, clase 20c (con tapa) </t>
  </si>
  <si>
    <t xml:space="preserve">tramo recto ancho útil: 300 mm, altura: 100mm acero galvanizado, tipo canaleta, clase 20c (con tapa) </t>
  </si>
  <si>
    <t xml:space="preserve">tramo recto ancho útil: 400 mm, altura: 100mm  acero galvanizado, tipo canaleta, clase 20c (con tapa) </t>
  </si>
  <si>
    <t xml:space="preserve">tramo recto ancho útil: 500 mm, altura: 100mm acero galvanizado tipo canaleta, clase 20c (con tapa) </t>
  </si>
  <si>
    <t xml:space="preserve">tramo recto ancho útil: 600 mm, altura: 100mm  acero galvanizado tipo canaleta, clase 20c (con tapa) </t>
  </si>
  <si>
    <t xml:space="preserve">tramo recto ancho útil: 700 mm, altura: 100mm acero galvanizado, tipo canaleta, clase 20c (con tapa) </t>
  </si>
  <si>
    <t xml:space="preserve">tramo recto ancho útil: 800 mm, altura: 100mmacero galvanizado, tipo canaleta, clase 20c (con tapa) </t>
  </si>
  <si>
    <t xml:space="preserve">tramo recto ancho útil: 900 mm, altura: 100mm,acero galvanizado, tipo canaleta, clase 20c (con tapa) </t>
  </si>
  <si>
    <t>curva  vertical o horizontal externa o interna  45° a 90° , cruz horizontal, reduccion izquiera, reduccion derecha, reduccion simetrica, te vertical, te horizontal  ancho útil: 100 mm, altura: 100mm, acero galvanizado, tipo escalera, radio de curvatura 600mm</t>
  </si>
  <si>
    <t>curva  vertical o horizontal externa o interna  45° a 90° , cruz horizontal, reduccion izquiera, reduccion derecha, reduccion simetrica, te vertical, te horizontal  ancho útil: 200 mm, altura: 100mm, acero galvanizado, tipo escalera, radio de curvatura 600mm</t>
  </si>
  <si>
    <t>curva  vertical o horizontal externa o interna  45° a 90° , cruz horizontal, reduccion izquiera, reduccion derecha, reduccion simetrica, te vertical, te horizontal  ancho útil: 300 mm, altura: 100mm, acero galvanizado, tipo escalera, radio de curvatura 600mm</t>
  </si>
  <si>
    <t>curva  vertical o horizontal externa o interna  45° a 90° , cruz horizontal, reduccion izquiera, reduccion derecha, reduccion simetrica, te vertical, te horizontal  ancho útil: 400 mm, altura: 100mm, acero galvanizado, tipo escalera, radio de curvatura 600mm</t>
  </si>
  <si>
    <t>curva  vertical o horizontal externa o interna  45° a 90° , cruz horizontal, reduccion izquiera, reduccion derecha, reduccion simetrica, te vertical, te horizontal  ancho útil: 500 mm, altura: 100mm, acero galvanizado, tipo escalera, radio de curvatura 600mm</t>
  </si>
  <si>
    <t>curva  vertical o horizontal externa o interna  45° a 90° , cruz horizontal, reduccion izquiera, reduccion derecha, reduccion simetrica, te vertical, te horizontal  ancho útil: 600 mm, altura: 100mm, acero galvanizado, tipo escalera, radio de curvatura 600mm</t>
  </si>
  <si>
    <t>curva  vertical o horizontal externa o interna  45° a 90° , cruz horizontal, reduccion izquiera, reduccion derecha, reduccion simetrica, te vertical, te horizontal  ancho útil: 700 mm, altura: 100mm, acero galvanizado, tipo escalera, radio de curvatura 600mm</t>
  </si>
  <si>
    <t>curva  vertical o horizontal externa o interna  45° a 90° , cruz horizontal, reduccion izquiera, reduccion derecha, reduccion simetrica, te vertical, te horizontal  ancho útil: 800 mm, altura: 100mm, acero galvanizado, tipo escalera, radio de curvatura 600mm</t>
  </si>
  <si>
    <t>curva  vertical o horizontal externa o interna  45° a 90° , cruz horizontal, reduccion izquiera, reduccion derecha, reduccion simetrica, te vertical, te horizontal  ancho útil: 900 mm, altura: 100mm, acero galvanizado, tipo escalera, radio de curvatura 600mm</t>
  </si>
  <si>
    <t>tapa para cuerva  vertical o horizontal externa o interna  45° a 90° , cruz horizontal, reduccion izquiera, reduccion derecha, reduccion simetrica, te vertical, te horizontal  ancho útil: 100 mm, altura: 100mm, acero galvanizado, tipo escalera, radio de curvatura 600mm</t>
  </si>
  <si>
    <t>tapa para cuerva  vertical o horizontal externa o interna  45° a 90° , cruz horizontal, reduccion izquiera, reduccion derecha, reduccion simetrica, te vertical, te horizontal  ancho útil: 200 mm, altura: 100mm, acero galvanizado, tipo escalera, radio de curvatura 600mm</t>
  </si>
  <si>
    <t>tapa para cuerva  vertical o horizontal externa o interna  45° a 90° , cruz horizontal, reduccion izquiera, reduccion derecha, reduccion simetrica, te vertical, te horizontal  ancho útil: 300 mm, altura: 100mm, acero galvanizado, tipo escalera, radio de curvatura 600mm</t>
  </si>
  <si>
    <t>tapa para cuerva  vertical o horizontal externa o interna  45° a 90° , cruz horizontal, reduccion izquiera, reduccion derecha, reduccion simetrica, te vertical, te horizontal  ancho útil: 400 mm, altura: 100mm, acero galvanizado, tipo escalera, radio de curvatura 600mm</t>
  </si>
  <si>
    <t>tapa para cuerva  vertical o horizontal externa o interna  45° a 90° , cruz horizontal, reduccion izquiera, reduccion derecha, reduccion simetrica, te vertical, te horizontal  ancho útil: 500 mm, altura: 100mm, acero galvanizado, tipo escalera, radio de curvatura 600mm</t>
  </si>
  <si>
    <t>tapa para cuerva  vertical o horizontal externa o interna  45° a 90° , cruz horizontal, reduccion izquiera, reduccion derecha, reduccion simetrica, te vertical, te horizontal  ancho útil: 600 mm, altura: 100mm, acero galvanizado, tipo escalera, radio de curvatura 600mm</t>
  </si>
  <si>
    <t>tapa para cuerva  vertical o horizontal externa o interna  45° a 90° , cruz horizontal, reduccion izquiera, reduccion derecha, reduccion simetrica, te vertical, te horizontal  ancho útil: 700 mm, altura: 100mm, acero galvanizado, tipo escalera, radio de curvatura 600mm</t>
  </si>
  <si>
    <t>tapa para cuerva  vertical o horizontal externa o interna  45° a 90° , cruz horizontal, reduccion izquiera, reduccion derecha, reduccion simetrica, te vertical, te horizontal  ancho útil: 800 mm, altura: 100mm, acero galvanizado, tipo escalera, radio de curvatura 600mm</t>
  </si>
  <si>
    <t>tapa para cuerva  vertical o horizontal externa o interna  45° a 90° , cruz horizontal, reduccion izquiera, reduccion derecha, reduccion simetrica, te vertical, te horizontal  ancho útil: 900 mm, altura: 100mm, acero galvanizado, tipo escalera, radio de curvatura 600mm</t>
  </si>
  <si>
    <t>cables de baja tensión (1cx1/0awg). cable monopolar,  de cobre, thhw o xhhw-2, 90c,600v, tc.</t>
  </si>
  <si>
    <t>cables de baja tensión (1cx250kcmil).  cable monopolar,  de cobre,  thhw o xhhw-2, 90c,600v, tc.</t>
  </si>
  <si>
    <t>cables de baja tensión (1cx350kcmil).  cable monopolar,  de cobre,  thhw o xhhw-2, 90c,600v, tc.</t>
  </si>
  <si>
    <t>cables de baja tensión (1cx4/0awg). cable monopolar,  de cobre,   thhw o xhhw-2, 90c,600v, tc.</t>
  </si>
  <si>
    <t>cables de baja tensión (1cx500kcmil).  cable monopolar,  de cobre,  thhw o xhhw-2, 90c,600v, tc.</t>
  </si>
  <si>
    <t>cables de baja tensión (1cx750kcmil).  cable monopolar,  de cobre,  thhw o xhhw-2, 90c,600v, tc.</t>
  </si>
  <si>
    <t>cables de baja tensión (1cx2/0awg). cable monopolar,  de cobre,  thhw o xhhw-2, 90c,600v, tc.</t>
  </si>
  <si>
    <t>cables de baja tensión (1cx2awg). cable monopolar,  de cobre,  thhw o xhhw-2, 90c,600v, tc.</t>
  </si>
  <si>
    <t>cables de baja tensión (1cx4awg). cable monopolar,  de cobre,  thhw o xhhw-2, 90c,600v, tc.</t>
  </si>
  <si>
    <t>cables de baja tensión (1cx6awg). cable monopolar,  de cobre,  thhw o xhhw-2, 90c,600v, tc.</t>
  </si>
  <si>
    <t>cables de baja tensión (1cx8awg). cable monopolar,  de cobre,  thhw o xhhw-2, 90c,600v, tc.</t>
  </si>
  <si>
    <t>cables de baja tensión (1cx10awg). cable monopolar,  de cobre,  thhw o xhhw-2, 90c,600v, tc.</t>
  </si>
  <si>
    <t>cables de baja tensión (1cx12awg). cable monopolar,  de cobre,  thhw o xhhw-2, 90c,600v, tc.</t>
  </si>
  <si>
    <t>cables de baja tensión (1cx1/0awg). cable monopolar,  de aluminio,  thhw o xhhw-2, 90c,600v, tc.</t>
  </si>
  <si>
    <t>cables de baja tensión (1cx250kcmil).  cable monopolar,  de aluminio, thhw o xhhw-2, 90c,600v, tc.</t>
  </si>
  <si>
    <t>cables de baja tensión (1cx350kcmil).  cable monopolar,  de aluminio,  thhw o xhhw-2, 90c,600v, tc.</t>
  </si>
  <si>
    <t>cables de baja tensión (1cx4/0awg). cable monopolar,  de aluminio,  thhw o xhhw-2, 90c,600v, tc.</t>
  </si>
  <si>
    <t>cables de baja tensión (1cx500kcmil).  cable monopolar,  de aluminio,   thhw o xhhw-2, 90c,600v, tc.</t>
  </si>
  <si>
    <t>cables de baja tensión (1cx750kcmil).  cable monopolar,  de  aluminio,  thhw o xhhw-2, 90c,600v, tc.</t>
  </si>
  <si>
    <t>cables de baja tensión (1cx2/0awg). cable monopolar,  de aluminio,   thhw o xhhw-2, 90c,600v, tc.</t>
  </si>
  <si>
    <t>cables de baja tensión (1cx2awg). cable monopolar,  de aluminio,   thhw o xhhw-2, 90c,600v, tc.</t>
  </si>
  <si>
    <t>cables de baja tensión (1cx4awg). cable monopolar,  de aluminio,   thhw o xhhw-2, 90c,600v, tc.</t>
  </si>
  <si>
    <t>cables de baja tensión (1cx6awg). cable monopolar,  de aluminio,   thhw o xhhw-2, 90c,600v, tc.</t>
  </si>
  <si>
    <t>cables de baja tensión (1cx8awg). cable monopolar,  de aluminio,   thhw o xhhw-2, 90c,600v, tc.</t>
  </si>
  <si>
    <t>cables de baja tensión (1cx10awg). cable monopolar,  de aluminio,  thhw o xhhw-2, 90c,600v, tc.</t>
  </si>
  <si>
    <t>cables de baja tensión (1cx12awg). cable monopolar,  de aluminio,   thhw o xhhw-2, 90c,600v, tc.</t>
  </si>
  <si>
    <t>cables de baja tensión (3cx2awg+1gx6awg).   cable multiconductor,de cobre,  thhw o xhhw-2, 90c,600v, tc.</t>
  </si>
  <si>
    <t>cables de baja tensión (3cx2awg+1nx2awg+1gx6awg).   cable multiconductor,de cobre,    thhw o xhhw-2, 90c,600v, tc.</t>
  </si>
  <si>
    <t>cables de baja tensión (3cx6awg+1gx8awg).  cable multiconductor,de cobre,  thhw o xhhw-2, 90c,600v, tc.</t>
  </si>
  <si>
    <t>cables de baja tensión (3cx8awg+1gx10awg). cable multiconductor,de cobre,  thhw o xhhw-2, 90c,600v, tc.</t>
  </si>
  <si>
    <t>cables de baja tensión (3x8awg+ 1nx8awg+1gx10awg).  cable multiconductor, de cobre,   thhw o xhhw-2, 600v, 90°c</t>
  </si>
  <si>
    <t>cables de baja tensión (3x6awg+1nx6awg+1gx8awg).  cable multiconductor, de cobre,  thhw o xhhw-2, 600v, 90°c</t>
  </si>
  <si>
    <t>cables de baja tensión (3x4awg+1gx8awg).  cable multiconductor, de cobre,   thhw o xhhw-2, 600v, 90°c</t>
  </si>
  <si>
    <t>cables de baja tensión (3x4awg+1nx4awg+1gx8awg). cable multiconductor, de cobre,  thhw o xhhw-2, 600v, 90°c</t>
  </si>
  <si>
    <t>cables de baja tensión (3x2awg+1gx6awg).   cable multiconductor, de cobre,    thhw o xhhw-2, 600v, 90°c</t>
  </si>
  <si>
    <t>cables de baja tensión (3cx2awg+1nx2awg+1gx6awg).   cable multiconductor,de cobre,    thhw o xhhw-2, 90c,600v</t>
  </si>
  <si>
    <t>cables de baja tensión (3x4awg). cable multiconductor, de cobre,  thhw o xhhw-2, 600v, 90°c</t>
  </si>
  <si>
    <t>cables de baja tensión (2x12awg+2nx12awg+2gx12awg). cable multiconductor, de cobre,     thhw o xhhw-2.</t>
  </si>
  <si>
    <t>cables de media tensión (4 awg). cable monopolar,  de cobre, xlpe, 90c,15000v, 100%</t>
  </si>
  <si>
    <t>cables de media tensión (4 awg). cable monopolar,  de aluminio, xlpe, 90c,15000v, 100%</t>
  </si>
  <si>
    <t>cables de media tensión (2 awg). cable monopolar,  de cobre, xlpe, 90c,15000v, 100%</t>
  </si>
  <si>
    <t>cables de media tensión (2 awg). cable monopolar,  de aluminio, xlpe, 90c,15000v, 100%</t>
  </si>
  <si>
    <t>cables de media tensión (1/0 awg). cable monopolar,  de cobre, xlpe, 90c, 15000v, 100%</t>
  </si>
  <si>
    <t>cables de media tensión (1/0 awg). cable monopolar,  de aluminio, xlpe, 90c,15000v, 100%</t>
  </si>
  <si>
    <t>cables de media tensión (4/0 awg). cable monopolar,  de cobre, xlpe, 90c, 15000v, 100%</t>
  </si>
  <si>
    <t>cables de media tensión (4/0 awg). cable monopolar,  de aluminio, xlpe, 90c, 15000v, 100%</t>
  </si>
  <si>
    <t>cables de media tensión (250 kcmil). cable monopolar,  de cobre, xlpe, 90c, 15000v, 100%</t>
  </si>
  <si>
    <t>cables de media tensión (250 kcmil). cable monopolar,  de aluminio, xlpe, 90c,15000v, 100%</t>
  </si>
  <si>
    <t>cables de media tensión (500 kcmil). cable monopolar,  de cobre, xlpe, 90c, 15000v, 100%</t>
  </si>
  <si>
    <t>cables de media tensión (500 kcmil). cable monopolar,  de aluminio, xlpe, 90c,15000v, 100%</t>
  </si>
  <si>
    <t>cables de media tensión (750 kcmil). cable monopolar,  de cobre, xlpe, 90c, 15000v, 100%</t>
  </si>
  <si>
    <t>cables de media tensión (750 kcmil). cable monopolar,  de aluminio, xlpe, 90c,15000v, 100%</t>
  </si>
  <si>
    <t>cables de media tensión (8 awg). cable monopolar,  de cobre, xlpe, 90c,35000v, 100%</t>
  </si>
  <si>
    <t>cables de media tensión (8 awg). cable monopolar,  de aluminio, xlpe, 90c, 35000v, 100%</t>
  </si>
  <si>
    <t>cables de media tensión (6 awg). cable monopolar,  de cobre, xlpe, 90c,35000v, 100%</t>
  </si>
  <si>
    <t>cables de media tensión (6 awg). cable monopolar,  de aluminio, xlpe, 90c,35000v, 100%</t>
  </si>
  <si>
    <t>cables de media tensión (4 awg). cable monopolar,  de cobre, xlpe, 90c,35000v, 100%</t>
  </si>
  <si>
    <t>cables de media tensión (4 awg). cable monopolar,  de aluminio, xlpe, 90c,35000v, 100%</t>
  </si>
  <si>
    <t>cables de media tensión (2 awg). cable monopolar,  de cobre, xlpe, 90c,35000v, 100%</t>
  </si>
  <si>
    <t>cables de media tensión (2 awg). cable monopolar,  de aluminio, xlpe, 90c,35000v, 100%</t>
  </si>
  <si>
    <t>cables de media tensión (1/0 awg). cable monopolar,  de cobre, xlpe, 90c, 35000v, 100%</t>
  </si>
  <si>
    <t>cables de media tensión (1/0 awg). cable monopolar,  de aluminio, xlpe, 90c,35000v, 100%</t>
  </si>
  <si>
    <t>cables de media tensión (4/0 awg). cable monopolar,  de cobre, xlpe, 90c, 35000v, 100%</t>
  </si>
  <si>
    <t>cables de media tensión (4/0 awg). cable monopolar,  de aluminio, xlpe, 90c, 35000v, 100%</t>
  </si>
  <si>
    <t>cables de media tensión (250 kcmil). cable monopolar,  de cobre, xlpe, 90c, 35000v, 100%</t>
  </si>
  <si>
    <t>cables de media tensión (250 kcmil). cable monopolar,  de aluminio, xlpe, 90c,35000v, 100%</t>
  </si>
  <si>
    <t>cables de media tensión (500 kcmil). cable monopolar,  de cobre, xlpe, 90c, 35000v, 100%</t>
  </si>
  <si>
    <t>cables de media tensión (500 kcmil). cable monopolar,  de aluminio, xlpe, 90c,35000v, 100%</t>
  </si>
  <si>
    <t>cables de media tensión (750 kcmil). cable monopolar,  de cobre, xlpe, 90c, 35000v, 100%</t>
  </si>
  <si>
    <t>cables de media tensión (750 kcmil). cable monopolar,  de aluminio, xlpe, 90c,35000v, 100%</t>
  </si>
  <si>
    <t>luminaria de vapor de sodio a alta presión 150 w para alumbrado vial, cerramiento ip65, 277 v.</t>
  </si>
  <si>
    <t>reflector de vapor de sodio de alta presión 1000w tipo reflector, ip65, 277 v.</t>
  </si>
  <si>
    <t xml:space="preserve">luminaria de alta presión de sodio, apta cl i div. 1 y 2, temperatura t3, potencia 100w, montaje tipo stanchion, factory sealed 277vac. </t>
  </si>
  <si>
    <t xml:space="preserve">luminaria de alta presión de sodio, nema 3r potencia 100w, montaje tipo pendant </t>
  </si>
  <si>
    <t>luminaria de alta presión de sodio, apta cl i, div. 1 y 2, temperatura t3, potencia 100w, montaje. tipo pendant, factory sealed 277vac, con guarda</t>
  </si>
  <si>
    <t>luminaria de alta presión de sodio, apta para área cl.i, div.1, potencia 100w, para montaje tipo bracket, factory sealed 277vac, y domo 30°</t>
  </si>
  <si>
    <t xml:space="preserve">proyector de alta presión de sodio (con bombilla y accesorios para instalación), para instalación exterior sobre poste metálico. potencia de 400 w, 60 hz, 277 v (factory sealed). </t>
  </si>
  <si>
    <t>luminaria industrial 175 w, 208 v, metal halide montaje colgante con accesorios</t>
  </si>
  <si>
    <t>luminaria industrial 250 w, 208 v, sodio montaje colgante con accesorios</t>
  </si>
  <si>
    <t>tubería conduit imc, rosca mnpt ø 3/4 "</t>
  </si>
  <si>
    <t>tubería conduit imc, rosca mnpt ø 1 "</t>
  </si>
  <si>
    <t>tubería conduit imc, rosca mnpt ø 1 1/2 "</t>
  </si>
  <si>
    <t>tubería conduit imc, rosca mnpt ø 2 "</t>
  </si>
  <si>
    <t>tubería conduit imc, rosca mnpt ø 3 "</t>
  </si>
  <si>
    <t>tubería conduit imc, rosca mnpt ø 4 "</t>
  </si>
  <si>
    <t>tubería conduit rigid conduit rmc, rosca mnpt ø 6 "</t>
  </si>
  <si>
    <t>tubería conduit  rigid conduit rmc,, rosca mnpt ø 3/4 "</t>
  </si>
  <si>
    <t>tubería conduit  rigid conduit rmc, rosca mnpt ø 1 "</t>
  </si>
  <si>
    <t>tubería conduit  rigid conduit rmc,, rosca mnpt ø 1 1/2 "</t>
  </si>
  <si>
    <t>tubería conduit  rigid conduit rmc, rosca mnpt ø 2 "</t>
  </si>
  <si>
    <t>tubería conduit rigid conduit rmc,, rosca mnpt ø 3 "</t>
  </si>
  <si>
    <t>tubería conduit i rigid conduit rmc,, rosca mnpt ø 4 "</t>
  </si>
  <si>
    <t>tubería conduit i rigid conduit rmc,, rosca mnpt ø 6 "</t>
  </si>
  <si>
    <t>curva a 90 grados   rigid conduit rmc rosca mnpt ø  6 "</t>
  </si>
  <si>
    <t>curva a 90 grados   rigid conduit rmc rosca mnpt ø 4  "</t>
  </si>
  <si>
    <t>curva a 90 grados   rigid conduit rmc rosca mnpt ø 3  "</t>
  </si>
  <si>
    <t>curva a 90 grados   rigid conduit rmc rosca mnpt ø 2 1/2  "</t>
  </si>
  <si>
    <t>curva a 90 grados   rigid conduit rmc rosca mnpt ø 2  "</t>
  </si>
  <si>
    <t>curva a 45 grados   rigid conduit rmc rosca mnpt ø  6 "</t>
  </si>
  <si>
    <t>curva a 45 grados   rigid conduit rmc rosca mnpt ø 4  "</t>
  </si>
  <si>
    <t>curva a 45 grados   rigid conduit rmc rosca mnpt ø 3  "</t>
  </si>
  <si>
    <t>curva a 45 grados   rigid conduit rmc rosca mnpt ø 2 1/2  "</t>
  </si>
  <si>
    <t>curva a 45 grados   rigid conduit rmc rosca mnpt ø 2  "</t>
  </si>
  <si>
    <t>unión universal en fundición de hierro, apto para cl. i div. 1 o 2, rosca npt macho-hembra  o hembra - hembra, ø de 1/2 a  1 "</t>
  </si>
  <si>
    <t>unión universal en fundición de hierro, apto para cl1 div 1 o 2, rosca npt hembra-hembra o macho - hembra  ø 1  1/2" a 4"</t>
  </si>
  <si>
    <t xml:space="preserve">reducción conduit tipo bushing, en acero, apto para cl i. div 2,: ø 1-½ " a 3/4 " </t>
  </si>
  <si>
    <t xml:space="preserve">reducción conduit tipo bushing, en acero, apto para cl i. div 2,: ø 1 " a 3/4 " </t>
  </si>
  <si>
    <t xml:space="preserve">reducción conduit tipo bushing, en acero, apto para cl i. div 2,: ø 2 " a 1 1/4 " </t>
  </si>
  <si>
    <t xml:space="preserve">reducción conduit tipo bushing, en acero, apto para cl i. div 2,: ø 3 " a 2 " </t>
  </si>
  <si>
    <t xml:space="preserve">reducción tipo acople en acero, hembra-hembra, apto para cl i. div 2,: ø 1-½ " a 1 " </t>
  </si>
  <si>
    <t xml:space="preserve">reducción tipo hub, apto para cl i. div 2,:  ø 1 " a 3/4 " </t>
  </si>
  <si>
    <t xml:space="preserve">reducción tipo hub,  apto para cl i. div 2,: ø 1-½ " a 2 " </t>
  </si>
  <si>
    <t xml:space="preserve">reducción tipo hub, apto para cl i. div 2,:  ø 1-½ " a 1 " </t>
  </si>
  <si>
    <t>unión universal tipo erickson en acero galvanizado, rosca npt hembra-hembra diamtero 1 "</t>
  </si>
  <si>
    <t>unión universal tipo erickson en acero galvanizado, rosca npt hembra-hembra diamtero 1 1/2 "</t>
  </si>
  <si>
    <t>unión universal tipo erickson en acero galvanizado, rosca npt hembra-hembra diamtero 2 "</t>
  </si>
  <si>
    <t>unión universal tipo erickson en acero galvanizado, rosca npt hembra-hembra diamtero 3 "</t>
  </si>
  <si>
    <t>unión universal tipo erickson en acero galvanizado, rosca npt hembra-hembra diamtero 4 "</t>
  </si>
  <si>
    <t>unión simple metálica para conduit imc ∅ 1-1/2 "</t>
  </si>
  <si>
    <t>unión simple metálica para conduit imc ∅2 "</t>
  </si>
  <si>
    <t xml:space="preserve">conector recto para conduit liquidtight, rosca macho npt macho-macho: ø 1 " </t>
  </si>
  <si>
    <t xml:space="preserve">conector recto para conduit liquidtight, rosca macho npt macho-macho: ø 1-½ " </t>
  </si>
  <si>
    <t xml:space="preserve">conector recto para conduit liquidtight, rosca macho npt macho-macho: ø 3 " </t>
  </si>
  <si>
    <t xml:space="preserve">tapón en fundición de hierro con cabeza cuadrada rosca npt: ø 1 " </t>
  </si>
  <si>
    <t xml:space="preserve">tapón en fundición de hierro con cabeza cuadrada rosca npt: ø 1-½ " </t>
  </si>
  <si>
    <t xml:space="preserve">tapón en fundición de hierro con cabeza cuadrada rosca npt: ø 2 " </t>
  </si>
  <si>
    <t xml:space="preserve">tapón en fundición de hierro con cabeza cuadrada rosca npt: ø 3 " </t>
  </si>
  <si>
    <t xml:space="preserve">tapón en fundición de hierro con cabeza cuadrada rosca npt: ø 4 " </t>
  </si>
  <si>
    <t xml:space="preserve">tapón en hierro con terminación galvanizada con acople tipo macho: ø 1-½ " </t>
  </si>
  <si>
    <t xml:space="preserve">reducción en fundición de hierro, rosca npt macho-hembra: ø 1-½ " a 1 " </t>
  </si>
  <si>
    <t xml:space="preserve">reducción en fundición de hierro, rosca npt macho-hembra: ø 2 a 1-½ " </t>
  </si>
  <si>
    <t xml:space="preserve">reducción en fundición de hierro, rosca npt macho-hembra: ø 2-½ " a 1-½ " </t>
  </si>
  <si>
    <t xml:space="preserve">reducción en fundición de hierro, rosca npt macho-hembra: ø 4 " a 2-½ " </t>
  </si>
  <si>
    <t xml:space="preserve">reducción en fundición de hierro, rosca npt macho-hembra: ø 6 " a 4 " </t>
  </si>
  <si>
    <t xml:space="preserve">niple corto rosca npt,:  menor ø 1 " </t>
  </si>
  <si>
    <t xml:space="preserve">niple corto rosca npt,:  1 a ø 1 1/2 " </t>
  </si>
  <si>
    <t xml:space="preserve">niple corto rosca npt,:  ø 2 " a 4" </t>
  </si>
  <si>
    <t>prensa estopa</t>
  </si>
  <si>
    <t>(1x1/0awg). cable monopolar,  de cobre, xhhw-2, 90c,600v, tc., color verde</t>
  </si>
  <si>
    <t>(1gx4/0awg). cable monopolar,  de cobre, xhhw-2, 90c,600v, tc., color verde</t>
  </si>
  <si>
    <t>(1gx2/0awg). cable monopolar,  de cobre, xhhw-2, 90c,600v, tc., color verde</t>
  </si>
  <si>
    <t>conductor de cobre 2 awg, aislamiento color verde xhhw-2 600v</t>
  </si>
  <si>
    <t>conductor de cobre 4 awg,  aislamiento color verde xhhw-2 600v</t>
  </si>
  <si>
    <t>conductor de cobre 6 awg,  aislamiento color verde xhhw-2 600v</t>
  </si>
  <si>
    <t xml:space="preserve">conductor de cobre desnudo 2 awg, </t>
  </si>
  <si>
    <t>conductor de cobre desnudo 2 /0 awg</t>
  </si>
  <si>
    <t>conductor de cobre desnudo 4 /0 awg</t>
  </si>
  <si>
    <t xml:space="preserve">conductor aluminio desnudo 2 awg, </t>
  </si>
  <si>
    <t>conductor de aluminio desnudo 2 /0 awg</t>
  </si>
  <si>
    <t>conductor de aluminio desnudo 4 /0 awg</t>
  </si>
  <si>
    <t>postes de concreto pretensado de sección anular circular, longitud 10m y carga mínima de diseno (carga de rotura) de 510 kg.f</t>
  </si>
  <si>
    <t>postes de concreto pretensado de sección anular circular, longitud 14m y carga mínima de diseno (carga de rotura) de 750 kg.f</t>
  </si>
  <si>
    <t xml:space="preserve">postes de concreto 8 m </t>
  </si>
  <si>
    <t xml:space="preserve">postes de concreto 10 m </t>
  </si>
  <si>
    <t xml:space="preserve">postes de concreto 12 m </t>
  </si>
  <si>
    <t xml:space="preserve">postes de concreto 14 m </t>
  </si>
  <si>
    <t xml:space="preserve">postes de concreto 16 m </t>
  </si>
  <si>
    <t xml:space="preserve">postes de concreto 18 m </t>
  </si>
  <si>
    <t xml:space="preserve">postes de concreto 24 m </t>
  </si>
  <si>
    <t>CENIT</t>
  </si>
  <si>
    <t xml:space="preserve">Camión grúa de 10 Ton </t>
  </si>
  <si>
    <t>Grúa de 20 Ton</t>
  </si>
  <si>
    <t>Grúa de 40 Ton</t>
  </si>
  <si>
    <t>Grúa de 80 Ton</t>
  </si>
  <si>
    <t>Grúa de 100 Ton</t>
  </si>
  <si>
    <t xml:space="preserve">Equipo de iluminación portátil </t>
  </si>
  <si>
    <t>Calibrador De Procesos Fluke 744 / 754</t>
  </si>
  <si>
    <t xml:space="preserve">Multímetro Digital Fluke 87 V Multi-Rango  </t>
  </si>
  <si>
    <t xml:space="preserve">Cortatubo para 2” </t>
  </si>
  <si>
    <t xml:space="preserve">Cortatubo para 4” </t>
  </si>
  <si>
    <t xml:space="preserve">Cortatubo para 6” </t>
  </si>
  <si>
    <t xml:space="preserve">Cortatubo para 8” </t>
  </si>
  <si>
    <t xml:space="preserve">Cortatubo para 10” </t>
  </si>
  <si>
    <t xml:space="preserve">Cortatubo para 12” </t>
  </si>
  <si>
    <t xml:space="preserve">Cortatubo para 14” </t>
  </si>
  <si>
    <t xml:space="preserve">Cortatubo para 16” </t>
  </si>
  <si>
    <t xml:space="preserve">Cortatubo para 20” </t>
  </si>
  <si>
    <t xml:space="preserve">Cortatubo para 24” </t>
  </si>
  <si>
    <t xml:space="preserve">Cortatubo para 30” </t>
  </si>
  <si>
    <t xml:space="preserve">Cortatubo para 36” </t>
  </si>
  <si>
    <t>Acetileno</t>
  </si>
  <si>
    <t>tuberia alcantarillado novafor ø12" (315 mm)</t>
  </si>
  <si>
    <t>tuberia alcantarillado novafor ø8" (200 mm)</t>
  </si>
  <si>
    <t>tuberia alcantarillado novafor ø6" (160 mm)</t>
  </si>
  <si>
    <t>DÍA SAL + PRES + BONO</t>
  </si>
  <si>
    <t xml:space="preserve">TOTAL DÍA LABORADO (APU) 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</si>
  <si>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</si>
  <si>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</si>
  <si>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</si>
  <si>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</si>
  <si>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</si>
  <si>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</si>
  <si>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</si>
  <si>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</si>
  <si>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3.1.9</t>
  </si>
  <si>
    <t>3.1.10</t>
  </si>
  <si>
    <t>3.1.11</t>
  </si>
  <si>
    <t>3.1.12</t>
  </si>
  <si>
    <t>3.1.13</t>
  </si>
  <si>
    <t>3.1.14</t>
  </si>
  <si>
    <t>3.1.15</t>
  </si>
  <si>
    <t>3.1.16</t>
  </si>
  <si>
    <t>3.1.17</t>
  </si>
  <si>
    <t>3.1.18</t>
  </si>
  <si>
    <t>3.1.19</t>
  </si>
  <si>
    <t>3.1.20</t>
  </si>
  <si>
    <t>3.1.21</t>
  </si>
  <si>
    <t>3.1.22</t>
  </si>
  <si>
    <t>3.1.23</t>
  </si>
  <si>
    <t>3.1.24</t>
  </si>
  <si>
    <t>3.1.25</t>
  </si>
  <si>
    <t>3.1.26</t>
  </si>
  <si>
    <t>3.1.27</t>
  </si>
  <si>
    <t>3.1.28</t>
  </si>
  <si>
    <t>3.1.29</t>
  </si>
  <si>
    <t>3.1.30</t>
  </si>
  <si>
    <t>3.1.31</t>
  </si>
  <si>
    <t>3.1.32</t>
  </si>
  <si>
    <t>3.1.33</t>
  </si>
  <si>
    <t>3.1.34</t>
  </si>
  <si>
    <t>3.1.35</t>
  </si>
  <si>
    <t>3.1.36</t>
  </si>
  <si>
    <t>3.1.37</t>
  </si>
  <si>
    <t>3.1.38</t>
  </si>
  <si>
    <t>3.1.39</t>
  </si>
  <si>
    <t>3.1.40</t>
  </si>
  <si>
    <t>3.1.41</t>
  </si>
  <si>
    <t>3.1.42</t>
  </si>
  <si>
    <t>3.1.43</t>
  </si>
  <si>
    <t>3.1.44</t>
  </si>
  <si>
    <t>3.1.45</t>
  </si>
  <si>
    <t>3.1.46</t>
  </si>
  <si>
    <t>3.1.47</t>
  </si>
  <si>
    <t>3.1.48</t>
  </si>
  <si>
    <t>3.1.49</t>
  </si>
  <si>
    <t>3.1.50</t>
  </si>
  <si>
    <t>3.1.51</t>
  </si>
  <si>
    <t>3.1.52</t>
  </si>
  <si>
    <t>3.1.53</t>
  </si>
  <si>
    <t>3.1.54</t>
  </si>
  <si>
    <t>3.1.55</t>
  </si>
  <si>
    <t>3.1.56</t>
  </si>
  <si>
    <t>3.1.57</t>
  </si>
  <si>
    <t>3.1.58</t>
  </si>
  <si>
    <t>3.1.59</t>
  </si>
  <si>
    <t>3.1.60</t>
  </si>
  <si>
    <t>3.1.61</t>
  </si>
  <si>
    <t>3.1.62</t>
  </si>
  <si>
    <t>3.1.63</t>
  </si>
  <si>
    <t>3.1.64</t>
  </si>
  <si>
    <t>3.1.65</t>
  </si>
  <si>
    <t>3.1.66</t>
  </si>
  <si>
    <t>3.1.67</t>
  </si>
  <si>
    <t>3.1.68</t>
  </si>
  <si>
    <t>3.1.69</t>
  </si>
  <si>
    <t>3.1.70</t>
  </si>
  <si>
    <t>3.1.71</t>
  </si>
  <si>
    <t>3.1.72</t>
  </si>
  <si>
    <t>3.1.73</t>
  </si>
  <si>
    <t>3.1.74</t>
  </si>
  <si>
    <t>3.1.75</t>
  </si>
  <si>
    <t>3.1.76</t>
  </si>
  <si>
    <t>3.1.77</t>
  </si>
  <si>
    <t>3.1.78</t>
  </si>
  <si>
    <t>3.1.79</t>
  </si>
  <si>
    <t>3.1.80</t>
  </si>
  <si>
    <t>3.1.81</t>
  </si>
  <si>
    <t>3.1.82</t>
  </si>
  <si>
    <t>3.1.83</t>
  </si>
  <si>
    <t>3.1.84</t>
  </si>
  <si>
    <t>3.1.85</t>
  </si>
  <si>
    <t>3.1.86</t>
  </si>
  <si>
    <t>3.1.87</t>
  </si>
  <si>
    <t>3.1.88</t>
  </si>
  <si>
    <t>3.1.89</t>
  </si>
  <si>
    <t>3.1.90</t>
  </si>
  <si>
    <t>3.1.91</t>
  </si>
  <si>
    <t>3.1.92</t>
  </si>
  <si>
    <t>3.1.93</t>
  </si>
  <si>
    <t>3.1.94</t>
  </si>
  <si>
    <t>3.1.95</t>
  </si>
  <si>
    <t>3.1.96</t>
  </si>
  <si>
    <t>3.1.97</t>
  </si>
  <si>
    <t>3.1.98</t>
  </si>
  <si>
    <t>3.1.99</t>
  </si>
  <si>
    <t>3.1.100</t>
  </si>
  <si>
    <t>3.1.101</t>
  </si>
  <si>
    <t>3.1.102</t>
  </si>
  <si>
    <t>3.1.103</t>
  </si>
  <si>
    <t>3.1.104</t>
  </si>
  <si>
    <t>3.1.105</t>
  </si>
  <si>
    <t>3.1.106</t>
  </si>
  <si>
    <t>3.1.107</t>
  </si>
  <si>
    <t>3.1.108</t>
  </si>
  <si>
    <t>3.1.109</t>
  </si>
  <si>
    <t>3.1.110</t>
  </si>
  <si>
    <t>3.1.111</t>
  </si>
  <si>
    <t>3.1.112</t>
  </si>
  <si>
    <t>3.1.113</t>
  </si>
  <si>
    <t>3.1.114</t>
  </si>
  <si>
    <t>3.1.115</t>
  </si>
  <si>
    <t>3.1.116</t>
  </si>
  <si>
    <t>3.1.117</t>
  </si>
  <si>
    <t>3.1.118</t>
  </si>
  <si>
    <t>3.1.119</t>
  </si>
  <si>
    <t>3.1.120</t>
  </si>
  <si>
    <t>3.1.121</t>
  </si>
  <si>
    <t>3.1.122</t>
  </si>
  <si>
    <t>3.1.123</t>
  </si>
  <si>
    <t>3.1.124</t>
  </si>
  <si>
    <t>3.1.125</t>
  </si>
  <si>
    <t>3.1.126</t>
  </si>
  <si>
    <t>3.1.127</t>
  </si>
  <si>
    <t>3.1.128</t>
  </si>
  <si>
    <t>3.1.129</t>
  </si>
  <si>
    <t>3.1.130</t>
  </si>
  <si>
    <t>3.1.131</t>
  </si>
  <si>
    <t>3.1.132</t>
  </si>
  <si>
    <t>3.1.133</t>
  </si>
  <si>
    <t>3.1.134</t>
  </si>
  <si>
    <t>3.1.135</t>
  </si>
  <si>
    <t>3.1.136</t>
  </si>
  <si>
    <t>3.1.137</t>
  </si>
  <si>
    <t>3.1.138</t>
  </si>
  <si>
    <t>3.1.139</t>
  </si>
  <si>
    <t>3.1.140</t>
  </si>
  <si>
    <t>3.1.141</t>
  </si>
  <si>
    <t>3.1.142</t>
  </si>
  <si>
    <t>3.1.143</t>
  </si>
  <si>
    <t>3.1.144</t>
  </si>
  <si>
    <t>3.1.145</t>
  </si>
  <si>
    <t>3.1.146</t>
  </si>
  <si>
    <t>3.1.147</t>
  </si>
  <si>
    <t>3.1.148</t>
  </si>
  <si>
    <t>3.1.149</t>
  </si>
  <si>
    <t>3.1.150</t>
  </si>
  <si>
    <t>3.1.151</t>
  </si>
  <si>
    <t>3.1.152</t>
  </si>
  <si>
    <t>3.1.153</t>
  </si>
  <si>
    <t>3.1.154</t>
  </si>
  <si>
    <t>3.1.155</t>
  </si>
  <si>
    <t>3.1.156</t>
  </si>
  <si>
    <t>3.1.157</t>
  </si>
  <si>
    <t>3.1.158</t>
  </si>
  <si>
    <t>3.1.159</t>
  </si>
  <si>
    <t>3.1.160</t>
  </si>
  <si>
    <t>3.1.161</t>
  </si>
  <si>
    <t>3.1.162</t>
  </si>
  <si>
    <t>3.1.163</t>
  </si>
  <si>
    <t>3.1.164</t>
  </si>
  <si>
    <t>3.1.165</t>
  </si>
  <si>
    <t>3.1.166</t>
  </si>
  <si>
    <t>3.1.167</t>
  </si>
  <si>
    <t>3.1.168</t>
  </si>
  <si>
    <t>3.1.169</t>
  </si>
  <si>
    <t>3.1.170</t>
  </si>
  <si>
    <t>3.1.171</t>
  </si>
  <si>
    <t>3.1.172</t>
  </si>
  <si>
    <t>3.1.173</t>
  </si>
  <si>
    <t>3.1.174</t>
  </si>
  <si>
    <t>3.1.175</t>
  </si>
  <si>
    <t>3.1.176</t>
  </si>
  <si>
    <t>3.1.177</t>
  </si>
  <si>
    <t>3.1.178</t>
  </si>
  <si>
    <t>3.1.179</t>
  </si>
  <si>
    <t>3.1.180</t>
  </si>
  <si>
    <t>3.1.181</t>
  </si>
  <si>
    <t>3.1.182</t>
  </si>
  <si>
    <t>3.1.183</t>
  </si>
  <si>
    <t>3.1.184</t>
  </si>
  <si>
    <t>3.1.185</t>
  </si>
  <si>
    <t>3.1.186</t>
  </si>
  <si>
    <t>3.1.187</t>
  </si>
  <si>
    <t>3.1.188</t>
  </si>
  <si>
    <t>3.1.189</t>
  </si>
  <si>
    <t>3.1.190</t>
  </si>
  <si>
    <t>3.1.191</t>
  </si>
  <si>
    <t>3.1.192</t>
  </si>
  <si>
    <t>3.1.193</t>
  </si>
  <si>
    <t>3.1.194</t>
  </si>
  <si>
    <t>3.1.195</t>
  </si>
  <si>
    <t>3.1.196</t>
  </si>
  <si>
    <t>3.1.197</t>
  </si>
  <si>
    <t>3.1.198</t>
  </si>
  <si>
    <t>3.1.199</t>
  </si>
  <si>
    <t>3.1.200</t>
  </si>
  <si>
    <t>3.1.201</t>
  </si>
  <si>
    <t>3.1.202</t>
  </si>
  <si>
    <t>3.1.203</t>
  </si>
  <si>
    <t>3.1.204</t>
  </si>
  <si>
    <t>3.1.205</t>
  </si>
  <si>
    <t>3.1.206</t>
  </si>
  <si>
    <t>3.1.207</t>
  </si>
  <si>
    <t>3.1.208</t>
  </si>
  <si>
    <t>3.1.209</t>
  </si>
  <si>
    <t>3.1.210</t>
  </si>
  <si>
    <t>3.1.211</t>
  </si>
  <si>
    <t>3.1.212</t>
  </si>
  <si>
    <t>3.1.213</t>
  </si>
  <si>
    <t>3.1.214</t>
  </si>
  <si>
    <t>3.1.215</t>
  </si>
  <si>
    <t>3.1.216</t>
  </si>
  <si>
    <t>3.1.217</t>
  </si>
  <si>
    <t>3.1.218</t>
  </si>
  <si>
    <t>3.1.219</t>
  </si>
  <si>
    <t>3.1.220</t>
  </si>
  <si>
    <t>3.1.221</t>
  </si>
  <si>
    <t>3.1.222</t>
  </si>
  <si>
    <t>3.1.223</t>
  </si>
  <si>
    <t>3.1.224</t>
  </si>
  <si>
    <t>3.1.225</t>
  </si>
  <si>
    <t>3.1.226</t>
  </si>
  <si>
    <t>3.1.227</t>
  </si>
  <si>
    <t>3.1.228</t>
  </si>
  <si>
    <t>3.1.229</t>
  </si>
  <si>
    <t>3.1.230</t>
  </si>
  <si>
    <t>3.1.231</t>
  </si>
  <si>
    <t>3.1.232</t>
  </si>
  <si>
    <t>3.1.233</t>
  </si>
  <si>
    <t>3.1.234</t>
  </si>
  <si>
    <t>3.1.235</t>
  </si>
  <si>
    <t>3.1.236</t>
  </si>
  <si>
    <t>3.1.237</t>
  </si>
  <si>
    <t>3.1.238</t>
  </si>
  <si>
    <t>3.1.239</t>
  </si>
  <si>
    <t>3.1.240</t>
  </si>
  <si>
    <t>3.1.241</t>
  </si>
  <si>
    <t>3.1.242</t>
  </si>
  <si>
    <t>3.1.243</t>
  </si>
  <si>
    <t>3.1.244</t>
  </si>
  <si>
    <t>3.1.245</t>
  </si>
  <si>
    <t>3.1.246</t>
  </si>
  <si>
    <t>3.1.247</t>
  </si>
  <si>
    <t>3.1.248</t>
  </si>
  <si>
    <t>3.1.249</t>
  </si>
  <si>
    <t>3.1.250</t>
  </si>
  <si>
    <t>3.1.251</t>
  </si>
  <si>
    <t>3.1.252</t>
  </si>
  <si>
    <t>3.1.253</t>
  </si>
  <si>
    <t>3.1.254</t>
  </si>
  <si>
    <t>3.1.255</t>
  </si>
  <si>
    <t>3.1.256</t>
  </si>
  <si>
    <t>3.1.257</t>
  </si>
  <si>
    <t>3.1.258</t>
  </si>
  <si>
    <t>3.1.259</t>
  </si>
  <si>
    <t>3.1.260</t>
  </si>
  <si>
    <t>3.1.261</t>
  </si>
  <si>
    <t>3.1.262</t>
  </si>
  <si>
    <t>3.1.263</t>
  </si>
  <si>
    <t>3.1.264</t>
  </si>
  <si>
    <t>3.1.265</t>
  </si>
  <si>
    <t>3.1.266</t>
  </si>
  <si>
    <t>3.1.267</t>
  </si>
  <si>
    <t>3.1.268</t>
  </si>
  <si>
    <t>3.1.269</t>
  </si>
  <si>
    <t>3.1.270</t>
  </si>
  <si>
    <t>3.1.271</t>
  </si>
  <si>
    <t>3.1.272</t>
  </si>
  <si>
    <t>3.1.273</t>
  </si>
  <si>
    <t>3.1.274</t>
  </si>
  <si>
    <t>3.1.275</t>
  </si>
  <si>
    <t>3.1.276</t>
  </si>
  <si>
    <t>3.1.277</t>
  </si>
  <si>
    <t>3.1.278</t>
  </si>
  <si>
    <t>3.1.279</t>
  </si>
  <si>
    <t>3.1.280</t>
  </si>
  <si>
    <t>3.1.281</t>
  </si>
  <si>
    <t>3.1.282</t>
  </si>
  <si>
    <t>3.1.283</t>
  </si>
  <si>
    <t>3.1.284</t>
  </si>
  <si>
    <t>3.1.285</t>
  </si>
  <si>
    <t>3.1.286</t>
  </si>
  <si>
    <t>3.1.287</t>
  </si>
  <si>
    <t>3.1.288</t>
  </si>
  <si>
    <t>3.1.289</t>
  </si>
  <si>
    <t>3.1.290</t>
  </si>
  <si>
    <t>3.1.291</t>
  </si>
  <si>
    <t>3.1.292</t>
  </si>
  <si>
    <t>3.1.293</t>
  </si>
  <si>
    <t>3.1.294</t>
  </si>
  <si>
    <t>3.1.295</t>
  </si>
  <si>
    <t>3.1.296</t>
  </si>
  <si>
    <t>3.1.297</t>
  </si>
  <si>
    <t>3.1.298</t>
  </si>
  <si>
    <t>3.1.299</t>
  </si>
  <si>
    <t>3.1.300</t>
  </si>
  <si>
    <t>3.1.301</t>
  </si>
  <si>
    <t>3.1.302</t>
  </si>
  <si>
    <t>3.1.303</t>
  </si>
  <si>
    <t>3.1.304</t>
  </si>
  <si>
    <t>3.1.305</t>
  </si>
  <si>
    <t>3.1.306</t>
  </si>
  <si>
    <t>3.1.307</t>
  </si>
  <si>
    <t>3.1.308</t>
  </si>
  <si>
    <t>3.1.309</t>
  </si>
  <si>
    <t>3.1.310</t>
  </si>
  <si>
    <t>3.1.311</t>
  </si>
  <si>
    <t>3.1.312</t>
  </si>
  <si>
    <t>3.1.313</t>
  </si>
  <si>
    <t>3.1.314</t>
  </si>
  <si>
    <t>3.1.315</t>
  </si>
  <si>
    <t>3.1.316</t>
  </si>
  <si>
    <t>3.1.317</t>
  </si>
  <si>
    <t>3.1.318</t>
  </si>
  <si>
    <t>3.1.319</t>
  </si>
  <si>
    <t>3.1.320</t>
  </si>
  <si>
    <t>3.1.321</t>
  </si>
  <si>
    <t>3.1.322</t>
  </si>
  <si>
    <t>3.1.323</t>
  </si>
  <si>
    <t>3.1.324</t>
  </si>
  <si>
    <t>3.1.325</t>
  </si>
  <si>
    <t>3.1.326</t>
  </si>
  <si>
    <t>3.1.327</t>
  </si>
  <si>
    <t>3.1.328</t>
  </si>
  <si>
    <t>3.1.329</t>
  </si>
  <si>
    <t>3.1.330</t>
  </si>
  <si>
    <t>3.1.331</t>
  </si>
  <si>
    <t>3.1.332</t>
  </si>
  <si>
    <t>3.1.333</t>
  </si>
  <si>
    <t>3.1.334</t>
  </si>
  <si>
    <t>3.1.335</t>
  </si>
  <si>
    <t>3.1.336</t>
  </si>
  <si>
    <t>3.1.337</t>
  </si>
  <si>
    <t>3.1.338</t>
  </si>
  <si>
    <t>3.1.339</t>
  </si>
  <si>
    <t>3.1.340</t>
  </si>
  <si>
    <t>3.1.341</t>
  </si>
  <si>
    <t>3.1.342</t>
  </si>
  <si>
    <t>3.1.343</t>
  </si>
  <si>
    <t>3.1.344</t>
  </si>
  <si>
    <t>3.1.345</t>
  </si>
  <si>
    <t>3.1.346</t>
  </si>
  <si>
    <t>3.1.347</t>
  </si>
  <si>
    <t>3.1.348</t>
  </si>
  <si>
    <t>3.1.349</t>
  </si>
  <si>
    <t>3.1.350</t>
  </si>
  <si>
    <t>3.1.351</t>
  </si>
  <si>
    <t>3.1.352</t>
  </si>
  <si>
    <t>3.1.353</t>
  </si>
  <si>
    <t>3.1.354</t>
  </si>
  <si>
    <t>3.1.355</t>
  </si>
  <si>
    <t>3.1.356</t>
  </si>
  <si>
    <t>3.1.357</t>
  </si>
  <si>
    <t>3.1.358</t>
  </si>
  <si>
    <t>3.1.359</t>
  </si>
  <si>
    <t>3.1.360</t>
  </si>
  <si>
    <t>3.1.361</t>
  </si>
  <si>
    <t>3.1.362</t>
  </si>
  <si>
    <t>3.1.363</t>
  </si>
  <si>
    <t>3.1.364</t>
  </si>
  <si>
    <t>3.1.365</t>
  </si>
  <si>
    <t>3.1.366</t>
  </si>
  <si>
    <t>3.1.367</t>
  </si>
  <si>
    <t>3.1.368</t>
  </si>
  <si>
    <t>3.1.369</t>
  </si>
  <si>
    <t>3.1.370</t>
  </si>
  <si>
    <t>3.1.371</t>
  </si>
  <si>
    <t>3.1.372</t>
  </si>
  <si>
    <t>3.1.373</t>
  </si>
  <si>
    <t>3.1.374</t>
  </si>
  <si>
    <t>3.1.375</t>
  </si>
  <si>
    <t>3.1.376</t>
  </si>
  <si>
    <t>3.1.377</t>
  </si>
  <si>
    <t>3.1.378</t>
  </si>
  <si>
    <t>3.1.379</t>
  </si>
  <si>
    <t>3.1.380</t>
  </si>
  <si>
    <t>3.1.381</t>
  </si>
  <si>
    <t>3.1.382</t>
  </si>
  <si>
    <t>3.1.383</t>
  </si>
  <si>
    <t>3.1.384</t>
  </si>
  <si>
    <t>3.1.385</t>
  </si>
  <si>
    <t>3.1.386</t>
  </si>
  <si>
    <t>3.1.387</t>
  </si>
  <si>
    <t>3.1.388</t>
  </si>
  <si>
    <t>3.1.389</t>
  </si>
  <si>
    <t>3.1.390</t>
  </si>
  <si>
    <t>3.1.391</t>
  </si>
  <si>
    <t>3.1.392</t>
  </si>
  <si>
    <t>3.1.393</t>
  </si>
  <si>
    <t>3.1.394</t>
  </si>
  <si>
    <t>3.1.395</t>
  </si>
  <si>
    <t>3.1.396</t>
  </si>
  <si>
    <t>3.1.397</t>
  </si>
  <si>
    <t>3.1.398</t>
  </si>
  <si>
    <t>3.1.399</t>
  </si>
  <si>
    <t>3.1.400</t>
  </si>
  <si>
    <t>3.1.401</t>
  </si>
  <si>
    <t>3.1.402</t>
  </si>
  <si>
    <t>3.1.403</t>
  </si>
  <si>
    <t>3.1.404</t>
  </si>
  <si>
    <t>3.1.405</t>
  </si>
  <si>
    <t>3.1.406</t>
  </si>
  <si>
    <t>3.1.407</t>
  </si>
  <si>
    <t>3.1.408</t>
  </si>
  <si>
    <t>3.1.409</t>
  </si>
  <si>
    <t>3.1.410</t>
  </si>
  <si>
    <t>3.1.411</t>
  </si>
  <si>
    <t>3.1.412</t>
  </si>
  <si>
    <t>3.1.413</t>
  </si>
  <si>
    <t>3.1.414</t>
  </si>
  <si>
    <t>3.1.415</t>
  </si>
  <si>
    <t>3.1.416</t>
  </si>
  <si>
    <t>3.1.417</t>
  </si>
  <si>
    <t>3.1.418</t>
  </si>
  <si>
    <t>3.1.419</t>
  </si>
  <si>
    <t>3.1.420</t>
  </si>
  <si>
    <t>3.1.421</t>
  </si>
  <si>
    <t>3.1.422</t>
  </si>
  <si>
    <t>3.1.423</t>
  </si>
  <si>
    <t>3.1.424</t>
  </si>
  <si>
    <t>3.1.425</t>
  </si>
  <si>
    <t>3.1.426</t>
  </si>
  <si>
    <t>3.1.427</t>
  </si>
  <si>
    <t>3.1.428</t>
  </si>
  <si>
    <t>3.1.429</t>
  </si>
  <si>
    <t>3.1.430</t>
  </si>
  <si>
    <t>3.1.431</t>
  </si>
  <si>
    <t>3.1.432</t>
  </si>
  <si>
    <t>3.1.433</t>
  </si>
  <si>
    <t>3.1.434</t>
  </si>
  <si>
    <t>3.1.435</t>
  </si>
  <si>
    <t>3.1.436</t>
  </si>
  <si>
    <t>3.1.437</t>
  </si>
  <si>
    <t>3.1.438</t>
  </si>
  <si>
    <t>3.1.439</t>
  </si>
  <si>
    <t>3.1.440</t>
  </si>
  <si>
    <t>3.1.441</t>
  </si>
  <si>
    <t>3.1.442</t>
  </si>
  <si>
    <t>3.1.443</t>
  </si>
  <si>
    <t>3.1.444</t>
  </si>
  <si>
    <t>3.1.445</t>
  </si>
  <si>
    <t>3.1.446</t>
  </si>
  <si>
    <t>3.1.447</t>
  </si>
  <si>
    <t>3.1.448</t>
  </si>
  <si>
    <t>3.1.449</t>
  </si>
  <si>
    <t>3.1.450</t>
  </si>
  <si>
    <t>3.1.451</t>
  </si>
  <si>
    <t>3.1.452</t>
  </si>
  <si>
    <t>3.1.453</t>
  </si>
  <si>
    <t>3.1.454</t>
  </si>
  <si>
    <t>3.1.455</t>
  </si>
  <si>
    <t>3.1.456</t>
  </si>
  <si>
    <t>3.1.457</t>
  </si>
  <si>
    <t>3.1.458</t>
  </si>
  <si>
    <t>3.1.459</t>
  </si>
  <si>
    <t>3.1.460</t>
  </si>
  <si>
    <t>3.1.461</t>
  </si>
  <si>
    <t>3.1.462</t>
  </si>
  <si>
    <t>3.1.463</t>
  </si>
  <si>
    <t>3.1.464</t>
  </si>
  <si>
    <t>3.1.465</t>
  </si>
  <si>
    <t>3.1.466</t>
  </si>
  <si>
    <t>3.1.467</t>
  </si>
  <si>
    <t>3.1.468</t>
  </si>
  <si>
    <t>3.1.469</t>
  </si>
  <si>
    <t>3.1.470</t>
  </si>
  <si>
    <t>3.1.471</t>
  </si>
  <si>
    <t>3.1.472</t>
  </si>
  <si>
    <t>3.1.473</t>
  </si>
  <si>
    <t>3.1.474</t>
  </si>
  <si>
    <t>3.1.475</t>
  </si>
  <si>
    <t>3.1.476</t>
  </si>
  <si>
    <t>3.1.477</t>
  </si>
  <si>
    <t>3.1.478</t>
  </si>
  <si>
    <t>3.1.479</t>
  </si>
  <si>
    <t>3.1.480</t>
  </si>
  <si>
    <t>3.1.481</t>
  </si>
  <si>
    <t>3.1.482</t>
  </si>
  <si>
    <t>3.1.483</t>
  </si>
  <si>
    <t>3.1.484</t>
  </si>
  <si>
    <t>3.1.485</t>
  </si>
  <si>
    <t>3.1.486</t>
  </si>
  <si>
    <t>3.1.487</t>
  </si>
  <si>
    <t>3.1.488</t>
  </si>
  <si>
    <t>3.1.489</t>
  </si>
  <si>
    <t>3.1.490</t>
  </si>
  <si>
    <t>3.1.491</t>
  </si>
  <si>
    <t>3.1.492</t>
  </si>
  <si>
    <t>3.1.493</t>
  </si>
  <si>
    <t>3.1.494</t>
  </si>
  <si>
    <t>3.1.495</t>
  </si>
  <si>
    <t>3.1.496</t>
  </si>
  <si>
    <t>3.1.497</t>
  </si>
  <si>
    <t>3.1.498</t>
  </si>
  <si>
    <t>3.1.499</t>
  </si>
  <si>
    <t>3.1.500</t>
  </si>
  <si>
    <t>3.1.501</t>
  </si>
  <si>
    <t>3.1.502</t>
  </si>
  <si>
    <t>3.1.503</t>
  </si>
  <si>
    <t>3.1.504</t>
  </si>
  <si>
    <t>3.1.505</t>
  </si>
  <si>
    <t>3.1.506</t>
  </si>
  <si>
    <t>3.1.507</t>
  </si>
  <si>
    <t>3.1.508</t>
  </si>
  <si>
    <t>3.1.509</t>
  </si>
  <si>
    <t>3.1.510</t>
  </si>
  <si>
    <t>3.1.511</t>
  </si>
  <si>
    <t>3.1.512</t>
  </si>
  <si>
    <t>3.1.513</t>
  </si>
  <si>
    <t>3.1.514</t>
  </si>
  <si>
    <t>3.1.515</t>
  </si>
  <si>
    <t>3.1.516</t>
  </si>
  <si>
    <t>3.1.517</t>
  </si>
  <si>
    <t>3.1.518</t>
  </si>
  <si>
    <t>3.1.519</t>
  </si>
  <si>
    <t>3.1.520</t>
  </si>
  <si>
    <t>3.1.521</t>
  </si>
  <si>
    <t>3.1.522</t>
  </si>
  <si>
    <t>3.1.523</t>
  </si>
  <si>
    <t>3.1.524</t>
  </si>
  <si>
    <t>3.1.525</t>
  </si>
  <si>
    <t>3.1.526</t>
  </si>
  <si>
    <t>3.1.527</t>
  </si>
  <si>
    <t>3.1.528</t>
  </si>
  <si>
    <t>3.1.529</t>
  </si>
  <si>
    <t>3.1.530</t>
  </si>
  <si>
    <t>3.1.531</t>
  </si>
  <si>
    <t>3.1.532</t>
  </si>
  <si>
    <t>3.1.533</t>
  </si>
  <si>
    <t>3.1.534</t>
  </si>
  <si>
    <t>3.1.535</t>
  </si>
  <si>
    <t>3.1.536</t>
  </si>
  <si>
    <t>3.1.537</t>
  </si>
  <si>
    <t>3.1.538</t>
  </si>
  <si>
    <t>3.1.539</t>
  </si>
  <si>
    <t>3.1.540</t>
  </si>
  <si>
    <t>3.1.541</t>
  </si>
  <si>
    <t>3.1.542</t>
  </si>
  <si>
    <t>3.1.543</t>
  </si>
  <si>
    <t>3.1.544</t>
  </si>
  <si>
    <t>3.1.545</t>
  </si>
  <si>
    <t>3.1.546</t>
  </si>
  <si>
    <t>3.1.547</t>
  </si>
  <si>
    <t>3.1.548</t>
  </si>
  <si>
    <t>3.1.549</t>
  </si>
  <si>
    <t>3.1.550</t>
  </si>
  <si>
    <t>3.1.551</t>
  </si>
  <si>
    <t>3.1.552</t>
  </si>
  <si>
    <t>3.1.553</t>
  </si>
  <si>
    <t>3.1.554</t>
  </si>
  <si>
    <t>3.1.555</t>
  </si>
  <si>
    <t>3.1.556</t>
  </si>
  <si>
    <t>3.1.557</t>
  </si>
  <si>
    <t>3.1.558</t>
  </si>
  <si>
    <t>3.1.559</t>
  </si>
  <si>
    <t>3.1.560</t>
  </si>
  <si>
    <t>3.1.561</t>
  </si>
  <si>
    <t>3.1.562</t>
  </si>
  <si>
    <t>3.1.563</t>
  </si>
  <si>
    <t>3.1.564</t>
  </si>
  <si>
    <t>3.1.565</t>
  </si>
  <si>
    <t>3.1.566</t>
  </si>
  <si>
    <t>3.1.567</t>
  </si>
  <si>
    <t>3.1.568</t>
  </si>
  <si>
    <t>3.1.569</t>
  </si>
  <si>
    <t>3.1.570</t>
  </si>
  <si>
    <t>3.1.571</t>
  </si>
  <si>
    <t>3.1.572</t>
  </si>
  <si>
    <t>3.1.573</t>
  </si>
  <si>
    <t>3.1.574</t>
  </si>
  <si>
    <t>3.1.575</t>
  </si>
  <si>
    <t>3.1.576</t>
  </si>
  <si>
    <t>3.1.577</t>
  </si>
  <si>
    <t>3.1.578</t>
  </si>
  <si>
    <t>3.1.579</t>
  </si>
  <si>
    <t>3.1.580</t>
  </si>
  <si>
    <t>3.1.581</t>
  </si>
  <si>
    <t>3.1.582</t>
  </si>
  <si>
    <t>3.1.583</t>
  </si>
  <si>
    <t>3.1.584</t>
  </si>
  <si>
    <t>3.1.585</t>
  </si>
  <si>
    <t>3.1.586</t>
  </si>
  <si>
    <t>3.1.587</t>
  </si>
  <si>
    <t>3.1.588</t>
  </si>
  <si>
    <t>3.1.589</t>
  </si>
  <si>
    <t>3.1.590</t>
  </si>
  <si>
    <t>3.1.591</t>
  </si>
  <si>
    <t>3.1.592</t>
  </si>
  <si>
    <t>3.1.593</t>
  </si>
  <si>
    <t>3.1.594</t>
  </si>
  <si>
    <t>3.1.595</t>
  </si>
  <si>
    <t>3.1.596</t>
  </si>
  <si>
    <t>3.1.597</t>
  </si>
  <si>
    <t>3.1.598</t>
  </si>
  <si>
    <t>3.1.599</t>
  </si>
  <si>
    <t>3.1.600</t>
  </si>
  <si>
    <t>3.1.601</t>
  </si>
  <si>
    <t>3.1.602</t>
  </si>
  <si>
    <t>3.1.603</t>
  </si>
  <si>
    <t>3.1.604</t>
  </si>
  <si>
    <t>3.1.605</t>
  </si>
  <si>
    <t>3.1.606</t>
  </si>
  <si>
    <t>3.1.607</t>
  </si>
  <si>
    <t>3.1.608</t>
  </si>
  <si>
    <t>3.1.609</t>
  </si>
  <si>
    <t>3.1.610</t>
  </si>
  <si>
    <t>3.1.611</t>
  </si>
  <si>
    <t>3.1.612</t>
  </si>
  <si>
    <t>3.1.613</t>
  </si>
  <si>
    <t>3.1.614</t>
  </si>
  <si>
    <t>3.1.615</t>
  </si>
  <si>
    <t>3.1.616</t>
  </si>
  <si>
    <t>3.1.617</t>
  </si>
  <si>
    <t>3.1.618</t>
  </si>
  <si>
    <t>3.1.619</t>
  </si>
  <si>
    <t>3.1.620</t>
  </si>
  <si>
    <t>3.1.621</t>
  </si>
  <si>
    <t>3.1.622</t>
  </si>
  <si>
    <t>3.1.623</t>
  </si>
  <si>
    <t>3.1.624</t>
  </si>
  <si>
    <t>3.1.625</t>
  </si>
  <si>
    <t>3.1.626</t>
  </si>
  <si>
    <t>3.1.627</t>
  </si>
  <si>
    <t>3.1.628</t>
  </si>
  <si>
    <t>3.1.629</t>
  </si>
  <si>
    <t>3.1.630</t>
  </si>
  <si>
    <t>3.1.631</t>
  </si>
  <si>
    <t>3.1.632</t>
  </si>
  <si>
    <t>3.1.633</t>
  </si>
  <si>
    <t>3.1.634</t>
  </si>
  <si>
    <t>3.1.635</t>
  </si>
  <si>
    <t>3.1.636</t>
  </si>
  <si>
    <t>3.1.637</t>
  </si>
  <si>
    <t>3.1.638</t>
  </si>
  <si>
    <t>3.1.639</t>
  </si>
  <si>
    <t>3.1.640</t>
  </si>
  <si>
    <t>3.1.641</t>
  </si>
  <si>
    <t>3.1.642</t>
  </si>
  <si>
    <t>3.1.643</t>
  </si>
  <si>
    <t>3.1.644</t>
  </si>
  <si>
    <t>3.1.645</t>
  </si>
  <si>
    <t>3.1.646</t>
  </si>
  <si>
    <t>3.1.647</t>
  </si>
  <si>
    <t>3.1.648</t>
  </si>
  <si>
    <t>3.1.649</t>
  </si>
  <si>
    <t>3.1.650</t>
  </si>
  <si>
    <t>3.1.651</t>
  </si>
  <si>
    <t>3.1.652</t>
  </si>
  <si>
    <t>3.1.653</t>
  </si>
  <si>
    <t>3.1.654</t>
  </si>
  <si>
    <t>3.1.655</t>
  </si>
  <si>
    <t>3.1.656</t>
  </si>
  <si>
    <t>3.1.657</t>
  </si>
  <si>
    <t>3.1.658</t>
  </si>
  <si>
    <t>3.1.659</t>
  </si>
  <si>
    <t>3.1.660</t>
  </si>
  <si>
    <t>3.1.661</t>
  </si>
  <si>
    <t>3.1.662</t>
  </si>
  <si>
    <t>3.1.663</t>
  </si>
  <si>
    <t>3.1.664</t>
  </si>
  <si>
    <t>3.1.665</t>
  </si>
  <si>
    <t>3.1.666</t>
  </si>
  <si>
    <t>3.1.667</t>
  </si>
  <si>
    <t>3.1.668</t>
  </si>
  <si>
    <t>3.1.669</t>
  </si>
  <si>
    <t>3.1.670</t>
  </si>
  <si>
    <t>3.1.671</t>
  </si>
  <si>
    <t>3.1.672</t>
  </si>
  <si>
    <t>3.1.673</t>
  </si>
  <si>
    <t>3.1.674</t>
  </si>
  <si>
    <t>3.1.675</t>
  </si>
  <si>
    <t>3.1.676</t>
  </si>
  <si>
    <t>3.1.677</t>
  </si>
  <si>
    <t>3.1.678</t>
  </si>
  <si>
    <t>3.1.679</t>
  </si>
  <si>
    <t>3.1.680</t>
  </si>
  <si>
    <t>3.1.681</t>
  </si>
  <si>
    <t>3.2.1</t>
  </si>
  <si>
    <t>3.2.2</t>
  </si>
  <si>
    <t>3.2.3</t>
  </si>
  <si>
    <t>3.2.4</t>
  </si>
  <si>
    <t>3.2.5</t>
  </si>
  <si>
    <t>3.2.6</t>
  </si>
  <si>
    <t>3.2.7</t>
  </si>
  <si>
    <t>3.2.8</t>
  </si>
  <si>
    <t>3.2.9</t>
  </si>
  <si>
    <t>3.2.10</t>
  </si>
  <si>
    <t>3.2.11</t>
  </si>
  <si>
    <t>3.2.12</t>
  </si>
  <si>
    <t>3.2.13</t>
  </si>
  <si>
    <t>3.2.14</t>
  </si>
  <si>
    <t>3.2.15</t>
  </si>
  <si>
    <t>3.2.16</t>
  </si>
  <si>
    <t>3.2.17</t>
  </si>
  <si>
    <t>3.2.18</t>
  </si>
  <si>
    <t>3.2.19</t>
  </si>
  <si>
    <t>3.2.20</t>
  </si>
  <si>
    <t>3.2.21</t>
  </si>
  <si>
    <t>3.2.22</t>
  </si>
  <si>
    <t>3.2.23</t>
  </si>
  <si>
    <t>3.2.24</t>
  </si>
  <si>
    <t>3.2.25</t>
  </si>
  <si>
    <t>3.2.26</t>
  </si>
  <si>
    <t>3.2.27</t>
  </si>
  <si>
    <t>3.2.28</t>
  </si>
  <si>
    <t>3.2.29</t>
  </si>
  <si>
    <t>3.2.30</t>
  </si>
  <si>
    <t>3.2.31</t>
  </si>
  <si>
    <t>3.2.32</t>
  </si>
  <si>
    <t>3.2.33</t>
  </si>
  <si>
    <t>3.2.34</t>
  </si>
  <si>
    <t>3.2.35</t>
  </si>
  <si>
    <t>3.2.36</t>
  </si>
  <si>
    <t>3.2.37</t>
  </si>
  <si>
    <t>3.2.38</t>
  </si>
  <si>
    <t>3.2.39</t>
  </si>
  <si>
    <t>3.2.40</t>
  </si>
  <si>
    <t>3.2.41</t>
  </si>
  <si>
    <t>3.2.42</t>
  </si>
  <si>
    <t>3.2.43</t>
  </si>
  <si>
    <t>3.2.44</t>
  </si>
  <si>
    <t>3.2.45</t>
  </si>
  <si>
    <t>3.2.46</t>
  </si>
  <si>
    <t>3.2.47</t>
  </si>
  <si>
    <t>3.2.48</t>
  </si>
  <si>
    <t>3.2.49</t>
  </si>
  <si>
    <t>3.2.50</t>
  </si>
  <si>
    <t>3.2.51</t>
  </si>
  <si>
    <t>3.2.52</t>
  </si>
  <si>
    <t>3.2.53</t>
  </si>
  <si>
    <t>3.2.54</t>
  </si>
  <si>
    <t>3.2.55</t>
  </si>
  <si>
    <t>3.2.56</t>
  </si>
  <si>
    <t>3.2.57</t>
  </si>
  <si>
    <t>3.2.58</t>
  </si>
  <si>
    <t>3.2.59</t>
  </si>
  <si>
    <t>3.2.60</t>
  </si>
  <si>
    <t>3.2.61</t>
  </si>
  <si>
    <t>3.2.62</t>
  </si>
  <si>
    <t>3.2.63</t>
  </si>
  <si>
    <t>3.2.64</t>
  </si>
  <si>
    <t>3.2.65</t>
  </si>
  <si>
    <t>3.2.66</t>
  </si>
  <si>
    <t>3.2.67</t>
  </si>
  <si>
    <t>3.2.68</t>
  </si>
  <si>
    <t>3.2.69</t>
  </si>
  <si>
    <t>3.2.70</t>
  </si>
  <si>
    <t>3.2.71</t>
  </si>
  <si>
    <t>3.2.72</t>
  </si>
  <si>
    <t>4.11.1</t>
  </si>
  <si>
    <t>4.11.2</t>
  </si>
  <si>
    <t>4.11.3</t>
  </si>
  <si>
    <t>4.11.4</t>
  </si>
  <si>
    <t>4.11.5</t>
  </si>
  <si>
    <t>4.11.6</t>
  </si>
  <si>
    <t>4.11.7</t>
  </si>
  <si>
    <t>4.11.8</t>
  </si>
  <si>
    <t>4.11.9</t>
  </si>
  <si>
    <t>4.11.10</t>
  </si>
  <si>
    <t>4.11.11</t>
  </si>
  <si>
    <t>4.11.12</t>
  </si>
  <si>
    <t>4.11.13</t>
  </si>
  <si>
    <t>4.11.14</t>
  </si>
  <si>
    <t>4.11.15</t>
  </si>
  <si>
    <t>4.11.16</t>
  </si>
  <si>
    <t>4.11.17</t>
  </si>
  <si>
    <t>4.11.18</t>
  </si>
  <si>
    <t>4.11.19</t>
  </si>
  <si>
    <t>4.11.20</t>
  </si>
  <si>
    <t>4.11.21</t>
  </si>
  <si>
    <t>4.11.22</t>
  </si>
  <si>
    <t>4.11.23</t>
  </si>
  <si>
    <t>4.11.24</t>
  </si>
  <si>
    <t>4.11.25</t>
  </si>
  <si>
    <t>4.11.26</t>
  </si>
  <si>
    <t>4.11.27</t>
  </si>
  <si>
    <t>4.11.28</t>
  </si>
  <si>
    <t>4.11.29</t>
  </si>
  <si>
    <t>4.11.30</t>
  </si>
  <si>
    <t>4.11.31</t>
  </si>
  <si>
    <t>4.11.32</t>
  </si>
  <si>
    <t>4.11.33</t>
  </si>
  <si>
    <t>4.11.34</t>
  </si>
  <si>
    <t>4.11.35</t>
  </si>
  <si>
    <t>4.11.36</t>
  </si>
  <si>
    <t>4.11.37</t>
  </si>
  <si>
    <t>4.11.38</t>
  </si>
  <si>
    <t>4.11.39</t>
  </si>
  <si>
    <t>4.11.40</t>
  </si>
  <si>
    <t>4.11.41</t>
  </si>
  <si>
    <t>4.11.42</t>
  </si>
  <si>
    <t>4.11.43</t>
  </si>
  <si>
    <t>4.11.44</t>
  </si>
  <si>
    <t>4.11.45</t>
  </si>
  <si>
    <t>4.11.46</t>
  </si>
  <si>
    <t>4.11.47</t>
  </si>
  <si>
    <t>4.11.48</t>
  </si>
  <si>
    <t>4.11.49</t>
  </si>
  <si>
    <t>4.11.50</t>
  </si>
  <si>
    <t>4.11.51</t>
  </si>
  <si>
    <t>4.11.52</t>
  </si>
  <si>
    <t>4.11.53</t>
  </si>
  <si>
    <t>4.11.54</t>
  </si>
  <si>
    <t>4.11.55</t>
  </si>
  <si>
    <t>4.11.56</t>
  </si>
  <si>
    <t>4.11.57</t>
  </si>
  <si>
    <t>4.11.58</t>
  </si>
  <si>
    <t>4.11.59</t>
  </si>
  <si>
    <t>4.11.60</t>
  </si>
  <si>
    <t>4.11.61</t>
  </si>
  <si>
    <t>4.11.62</t>
  </si>
  <si>
    <t>4.11.63</t>
  </si>
  <si>
    <t>4.11.64</t>
  </si>
  <si>
    <t>4.11.65</t>
  </si>
  <si>
    <t>4.11.66</t>
  </si>
  <si>
    <t>4.11.67</t>
  </si>
  <si>
    <t>4.11.68</t>
  </si>
  <si>
    <t>4.11.69</t>
  </si>
  <si>
    <t>4.11.70</t>
  </si>
  <si>
    <t>4.11.71</t>
  </si>
  <si>
    <t>4.11.72</t>
  </si>
  <si>
    <t>4.11.73</t>
  </si>
  <si>
    <t>4.11.74</t>
  </si>
  <si>
    <t>4.11.75</t>
  </si>
  <si>
    <t>4.11.76</t>
  </si>
  <si>
    <t>4.11.77</t>
  </si>
  <si>
    <t>4.11.78</t>
  </si>
  <si>
    <t>4.11.79</t>
  </si>
  <si>
    <t>4.11.80</t>
  </si>
  <si>
    <t>4.11.81</t>
  </si>
  <si>
    <t>5.1.1.1</t>
  </si>
  <si>
    <t>5.1.1.2</t>
  </si>
  <si>
    <t>5.1.1.3</t>
  </si>
  <si>
    <t>5.1.1.4</t>
  </si>
  <si>
    <t>5.1.1.5</t>
  </si>
  <si>
    <t>5.1.1.6</t>
  </si>
  <si>
    <t>5.1.1.7</t>
  </si>
  <si>
    <t>5.1.1.8</t>
  </si>
  <si>
    <t>5.1.1.9</t>
  </si>
  <si>
    <t>5.1.1.10</t>
  </si>
  <si>
    <t>5.1.1.11</t>
  </si>
  <si>
    <t>5.1.1.12</t>
  </si>
  <si>
    <t>5.1.1.13</t>
  </si>
  <si>
    <t>5.1.1.14</t>
  </si>
  <si>
    <t>5.1.1.15</t>
  </si>
  <si>
    <t>5.1.1.16</t>
  </si>
  <si>
    <t>5.1.1.17</t>
  </si>
  <si>
    <t>5.1.1.18</t>
  </si>
  <si>
    <t>5.1.2.1</t>
  </si>
  <si>
    <t>5.1.2.2</t>
  </si>
  <si>
    <t>5.1.2.3</t>
  </si>
  <si>
    <t>5.1.2.4</t>
  </si>
  <si>
    <t>5.1.2.5</t>
  </si>
  <si>
    <t>5.1.2.6</t>
  </si>
  <si>
    <t>5.1.2.7</t>
  </si>
  <si>
    <t>5.1.2.8</t>
  </si>
  <si>
    <t>5.1.2.9</t>
  </si>
  <si>
    <t>5.1.2.10</t>
  </si>
  <si>
    <t>5.1.2.11</t>
  </si>
  <si>
    <t>5.1.2.12</t>
  </si>
  <si>
    <t>5.1.2.13</t>
  </si>
  <si>
    <t>5.1.2.14</t>
  </si>
  <si>
    <t>5.1.2.15</t>
  </si>
  <si>
    <t>5.1.2.16</t>
  </si>
  <si>
    <t>5.1.2.17</t>
  </si>
  <si>
    <t>5.1.2.18</t>
  </si>
  <si>
    <t>5.1.3.1</t>
  </si>
  <si>
    <t>5.1.3.2</t>
  </si>
  <si>
    <t>5.1.3.3</t>
  </si>
  <si>
    <t>5.1.3.4</t>
  </si>
  <si>
    <t>5.1.3.5</t>
  </si>
  <si>
    <t>5.1.3.6</t>
  </si>
  <si>
    <t>5.1.3.7</t>
  </si>
  <si>
    <t>5.1.3.8</t>
  </si>
  <si>
    <t>5.1.3.9</t>
  </si>
  <si>
    <t>5.1.3.10</t>
  </si>
  <si>
    <t>5.1.3.11</t>
  </si>
  <si>
    <t>5.1.3.12</t>
  </si>
  <si>
    <t>5.1.3.13</t>
  </si>
  <si>
    <t>5.1.3.14</t>
  </si>
  <si>
    <t>5.1.3.15</t>
  </si>
  <si>
    <t>5.1.3.16</t>
  </si>
  <si>
    <t>5.1.3.17</t>
  </si>
  <si>
    <t>5.1.3.18</t>
  </si>
  <si>
    <t>5.1.3.19</t>
  </si>
  <si>
    <t>5.1.3.20</t>
  </si>
  <si>
    <t>5.1.3.21</t>
  </si>
  <si>
    <t>5.1.3.22</t>
  </si>
  <si>
    <t>5.1.3.23</t>
  </si>
  <si>
    <t>5.1.3.24</t>
  </si>
  <si>
    <t>5.1.3.25</t>
  </si>
  <si>
    <t>5.1.3.26</t>
  </si>
  <si>
    <t>5.1.3.27</t>
  </si>
  <si>
    <t>5.1.3.28</t>
  </si>
  <si>
    <t>5.1.3.29</t>
  </si>
  <si>
    <t>5.1.3.30</t>
  </si>
  <si>
    <t>5.1.3.31</t>
  </si>
  <si>
    <t>5.1.3.32</t>
  </si>
  <si>
    <t>5.1.3.33</t>
  </si>
  <si>
    <t>5.1.3.34</t>
  </si>
  <si>
    <t>5.1.3.35</t>
  </si>
  <si>
    <t>5.1.3.36</t>
  </si>
  <si>
    <t>5.1.3.37</t>
  </si>
  <si>
    <t>5.1.3.38</t>
  </si>
  <si>
    <t>5.1.3.39</t>
  </si>
  <si>
    <t>5.1.3.40</t>
  </si>
  <si>
    <t>5.1.3.41</t>
  </si>
  <si>
    <t>5.1.3.42</t>
  </si>
  <si>
    <t>5.1.3.43</t>
  </si>
  <si>
    <t>5.1.3.44</t>
  </si>
  <si>
    <t>5.1.3.45</t>
  </si>
  <si>
    <t>5.1.3.46</t>
  </si>
  <si>
    <t>5.1.3.47</t>
  </si>
  <si>
    <t>5.1.3.48</t>
  </si>
  <si>
    <t>5.1.4.1.1</t>
  </si>
  <si>
    <t>5.1.4.1.2</t>
  </si>
  <si>
    <t>5.1.4.1.3</t>
  </si>
  <si>
    <t>5.1.4.1.4</t>
  </si>
  <si>
    <t>5.1.4.1.5</t>
  </si>
  <si>
    <t>5.1.4.1.6</t>
  </si>
  <si>
    <t>5.1.4.1.7</t>
  </si>
  <si>
    <t>5.1.4.1.8</t>
  </si>
  <si>
    <t>5.1.4.1.9</t>
  </si>
  <si>
    <t>5.1.4.1.10</t>
  </si>
  <si>
    <t>5.1.4.1.11</t>
  </si>
  <si>
    <t>5.1.4.1.12</t>
  </si>
  <si>
    <t>5.1.4.1.13</t>
  </si>
  <si>
    <t>5.1.4.1.14</t>
  </si>
  <si>
    <t>5.1.4.1.15</t>
  </si>
  <si>
    <t>5.1.4.1.16</t>
  </si>
  <si>
    <t>5.1.4.1.17</t>
  </si>
  <si>
    <t>5.1.4.1.18</t>
  </si>
  <si>
    <t>5.1.4.1.19</t>
  </si>
  <si>
    <t>5.1.4.1.20</t>
  </si>
  <si>
    <t>5.1.4.1.21</t>
  </si>
  <si>
    <t>5.1.4.1.22</t>
  </si>
  <si>
    <t>5.1.4.1.23</t>
  </si>
  <si>
    <t>5.1.4.1.24</t>
  </si>
  <si>
    <t>5.1.4.1.25</t>
  </si>
  <si>
    <t>5.1.4.1.26</t>
  </si>
  <si>
    <t>5.1.4.1.27</t>
  </si>
  <si>
    <t>5.1.4.1.28</t>
  </si>
  <si>
    <t>5.1.4.1.29</t>
  </si>
  <si>
    <t>5.1.4.1.30</t>
  </si>
  <si>
    <t>5.1.4.1.31</t>
  </si>
  <si>
    <t>5.1.4.1.32</t>
  </si>
  <si>
    <t>5.1.4.1.33</t>
  </si>
  <si>
    <t>5.1.4.1.34</t>
  </si>
  <si>
    <t>5.1.4.1.35</t>
  </si>
  <si>
    <t>5.1.4.1.36</t>
  </si>
  <si>
    <t>5.1.4.1.37</t>
  </si>
  <si>
    <t>5.1.4.1.38</t>
  </si>
  <si>
    <t>5.1.4.1.39</t>
  </si>
  <si>
    <t>5.1.4.1.40</t>
  </si>
  <si>
    <t>5.1.4.1.41</t>
  </si>
  <si>
    <t>5.1.4.1.42</t>
  </si>
  <si>
    <t>5.1.4.1.43</t>
  </si>
  <si>
    <t>5.1.4.1.44</t>
  </si>
  <si>
    <t>5.1.4.1.45</t>
  </si>
  <si>
    <t>5.1.4.1.46</t>
  </si>
  <si>
    <t>5.1.4.1.47</t>
  </si>
  <si>
    <t>5.1.4.1.48</t>
  </si>
  <si>
    <t>5.1.4.1.49</t>
  </si>
  <si>
    <t>5.1.4.1.50</t>
  </si>
  <si>
    <t>5.1.4.1.51</t>
  </si>
  <si>
    <t>5.1.4.1.52</t>
  </si>
  <si>
    <t>5.1.4.1.53</t>
  </si>
  <si>
    <t>5.1.4.1.54</t>
  </si>
  <si>
    <t>5.1.5.1</t>
  </si>
  <si>
    <t>5.1.5.2</t>
  </si>
  <si>
    <t>5.1.5.3</t>
  </si>
  <si>
    <t>5.1.5.4</t>
  </si>
  <si>
    <t>5.1.5.5</t>
  </si>
  <si>
    <t>5.1.5.6</t>
  </si>
  <si>
    <t>5.1.5.7</t>
  </si>
  <si>
    <t>5.1.5.8</t>
  </si>
  <si>
    <t>5.1.6.1</t>
  </si>
  <si>
    <t>5.1.6.2</t>
  </si>
  <si>
    <t>5.1.6.3</t>
  </si>
  <si>
    <t>5.1.6.4</t>
  </si>
  <si>
    <t>5.1.6.5</t>
  </si>
  <si>
    <t>5.1.6.6</t>
  </si>
  <si>
    <t>5.1.6.7</t>
  </si>
  <si>
    <t>5.1.6.8</t>
  </si>
  <si>
    <t>5.1.6.9</t>
  </si>
  <si>
    <t>5.1.6.10</t>
  </si>
  <si>
    <t>5.1.6.11</t>
  </si>
  <si>
    <t>5.1.6.12</t>
  </si>
  <si>
    <t>5.1.6.13</t>
  </si>
  <si>
    <t>5.1.6.14</t>
  </si>
  <si>
    <t>5.1.6.15</t>
  </si>
  <si>
    <t>5.1.6.16</t>
  </si>
  <si>
    <t>5.1.6.17</t>
  </si>
  <si>
    <t>5.1.6.18</t>
  </si>
  <si>
    <t>5.1.6.19</t>
  </si>
  <si>
    <t>5.1.6.20</t>
  </si>
  <si>
    <t>5.1.6.21</t>
  </si>
  <si>
    <t>5.1.8.1</t>
  </si>
  <si>
    <t>5.1.8.2</t>
  </si>
  <si>
    <t>5.1.8.3</t>
  </si>
  <si>
    <t>5.1.8.4</t>
  </si>
  <si>
    <t>5.1.8.5</t>
  </si>
  <si>
    <t>5.1.8.6</t>
  </si>
  <si>
    <t>5.1.8.7</t>
  </si>
  <si>
    <t>5.1.8.8</t>
  </si>
  <si>
    <t>5.1.8.9</t>
  </si>
  <si>
    <t>5.1.8.10</t>
  </si>
  <si>
    <t>5.1.8.11</t>
  </si>
  <si>
    <t>5.1.8.12</t>
  </si>
  <si>
    <t>5.1.8.13</t>
  </si>
  <si>
    <t>5.1.8.14</t>
  </si>
  <si>
    <t>5.1.8.15</t>
  </si>
  <si>
    <t>5.1.8.16</t>
  </si>
  <si>
    <t>5.1.8.17</t>
  </si>
  <si>
    <t>5.1.8.18</t>
  </si>
  <si>
    <t>5.1.8.19</t>
  </si>
  <si>
    <t>5.1.8.20</t>
  </si>
  <si>
    <t>5.1.8.21</t>
  </si>
  <si>
    <t>5.1.8.22</t>
  </si>
  <si>
    <t>5.1.8.23</t>
  </si>
  <si>
    <t>5.1.8.24</t>
  </si>
  <si>
    <t>5.1.8.25</t>
  </si>
  <si>
    <t>5.1.8.26</t>
  </si>
  <si>
    <t>5.1.8.27</t>
  </si>
  <si>
    <t>5.1.8.28</t>
  </si>
  <si>
    <t>5.1.8.29</t>
  </si>
  <si>
    <t>5.1.8.30</t>
  </si>
  <si>
    <t>5.1.8.31</t>
  </si>
  <si>
    <t>5.1.8.32</t>
  </si>
  <si>
    <t>5.1.8.33</t>
  </si>
  <si>
    <t>5.1.8.34</t>
  </si>
  <si>
    <t>5.1.8.35</t>
  </si>
  <si>
    <t>5.1.8.36</t>
  </si>
  <si>
    <t>5.1.8.37</t>
  </si>
  <si>
    <t>5.1.8.38</t>
  </si>
  <si>
    <t>5.1.8.39</t>
  </si>
  <si>
    <t>5.1.8.40</t>
  </si>
  <si>
    <t>5.1.8.41</t>
  </si>
  <si>
    <t>5.1.8.42</t>
  </si>
  <si>
    <t>5.1.8.43</t>
  </si>
  <si>
    <t>5.1.8.44</t>
  </si>
  <si>
    <t>5.1.8.45</t>
  </si>
  <si>
    <t>5.1.8.46</t>
  </si>
  <si>
    <t>5.1.8.47</t>
  </si>
  <si>
    <t>5.1.8.48</t>
  </si>
  <si>
    <t>5.1.8.49</t>
  </si>
  <si>
    <t>5.1.8.50</t>
  </si>
  <si>
    <t>5.1.8.51</t>
  </si>
  <si>
    <t>5.1.8.52</t>
  </si>
  <si>
    <t>5.1.8.53</t>
  </si>
  <si>
    <t>5.1.8.54</t>
  </si>
  <si>
    <t>5.1.8.55</t>
  </si>
  <si>
    <t>5.1.8.56</t>
  </si>
  <si>
    <t>5.1.8.57</t>
  </si>
  <si>
    <t>5.1.8.58</t>
  </si>
  <si>
    <t>5.1.8.59</t>
  </si>
  <si>
    <t>5.1.8.60</t>
  </si>
  <si>
    <t>5.1.8.61</t>
  </si>
  <si>
    <t>5.1.9.1</t>
  </si>
  <si>
    <t>5.1.9.2</t>
  </si>
  <si>
    <t>5.1.9.3</t>
  </si>
  <si>
    <t>5.1.9.4</t>
  </si>
  <si>
    <t>5.1.9.5</t>
  </si>
  <si>
    <t>5.1.9.6</t>
  </si>
  <si>
    <t>5.1.9.7</t>
  </si>
  <si>
    <t>5.1.9.8</t>
  </si>
  <si>
    <t>5.1.9.9</t>
  </si>
  <si>
    <t>5.1.9.10</t>
  </si>
  <si>
    <t>5.1.9.11</t>
  </si>
  <si>
    <t>5.1.9.12</t>
  </si>
  <si>
    <t>5.1.9.13</t>
  </si>
  <si>
    <t>5.1.9.14</t>
  </si>
  <si>
    <t>5.1.9.15</t>
  </si>
  <si>
    <t>5.1.9.16</t>
  </si>
  <si>
    <t>5.1.9.17</t>
  </si>
  <si>
    <t>5.1.9.18</t>
  </si>
  <si>
    <t>5.1.9.19</t>
  </si>
  <si>
    <t>5.1.9.20</t>
  </si>
  <si>
    <t>5.1.9.21</t>
  </si>
  <si>
    <t>5.1.9.22</t>
  </si>
  <si>
    <t>5.1.9.23</t>
  </si>
  <si>
    <t>5.1.10.1</t>
  </si>
  <si>
    <t>5.1.10.2</t>
  </si>
  <si>
    <t>5.1.10.3</t>
  </si>
  <si>
    <t>5.1.10.4</t>
  </si>
  <si>
    <t>5.1.10.5</t>
  </si>
  <si>
    <t>5.1.10.6</t>
  </si>
  <si>
    <t>5.1.10.7</t>
  </si>
  <si>
    <t>5.1.11.1</t>
  </si>
  <si>
    <t>5.1.11.2</t>
  </si>
  <si>
    <t>5.1.11.3</t>
  </si>
  <si>
    <t>5.1.11.4</t>
  </si>
  <si>
    <t>5.1.11.5</t>
  </si>
  <si>
    <t>5.1.11.6</t>
  </si>
  <si>
    <t>5.1.11.7</t>
  </si>
  <si>
    <t>5.1.11.8</t>
  </si>
  <si>
    <t>5.1.11.9</t>
  </si>
  <si>
    <t>5.1.11.10</t>
  </si>
  <si>
    <t>5.1.11.11</t>
  </si>
  <si>
    <t>5.1.11.12</t>
  </si>
  <si>
    <t>5.1.11.13</t>
  </si>
  <si>
    <t>5.1.11.14</t>
  </si>
  <si>
    <t>5.1.11.15</t>
  </si>
  <si>
    <t>5.1.11.16</t>
  </si>
  <si>
    <t>5.1.11.17</t>
  </si>
  <si>
    <t>5.1.11.18</t>
  </si>
  <si>
    <t>5.1.11.19</t>
  </si>
  <si>
    <t>5.1.12.1</t>
  </si>
  <si>
    <t>5.1.12.2</t>
  </si>
  <si>
    <t>5.1.12.3</t>
  </si>
  <si>
    <t>5.1.12.4</t>
  </si>
  <si>
    <t>5.1.12.5</t>
  </si>
  <si>
    <t>5.1.12.6</t>
  </si>
  <si>
    <t>5.1.13.1</t>
  </si>
  <si>
    <t>5.1.13.2</t>
  </si>
  <si>
    <t>5.1.13.3</t>
  </si>
  <si>
    <t>5.1.13.4</t>
  </si>
  <si>
    <t>5.1.13.5</t>
  </si>
  <si>
    <t>5.1.13.6</t>
  </si>
  <si>
    <t>5.1.13.7</t>
  </si>
  <si>
    <t>5.1.13.8</t>
  </si>
  <si>
    <t>5.1.13.9</t>
  </si>
  <si>
    <t>5.1.14.1</t>
  </si>
  <si>
    <t>5.1.14.2</t>
  </si>
  <si>
    <t>5.1.14.3</t>
  </si>
  <si>
    <t>5.1.14.4</t>
  </si>
  <si>
    <t>5.1.14.5</t>
  </si>
  <si>
    <t>5.1.14.6</t>
  </si>
  <si>
    <t>5.1.14.7</t>
  </si>
  <si>
    <t>5.1.14.8</t>
  </si>
  <si>
    <t>5.1.14.9</t>
  </si>
  <si>
    <t>5.1.14.10</t>
  </si>
  <si>
    <t>5.1.14.11</t>
  </si>
  <si>
    <t>5.1.14.12</t>
  </si>
  <si>
    <t>5.1.14.13</t>
  </si>
  <si>
    <t>5.1.14.14</t>
  </si>
  <si>
    <t>5.1.14.15</t>
  </si>
  <si>
    <t>5.1.14.16</t>
  </si>
  <si>
    <t>5.1.14.17</t>
  </si>
  <si>
    <t>5.1.14.18</t>
  </si>
  <si>
    <t>SUMINISTRO DE PIPE ASME B36.10 BE SEAMLESS ASTM A106 GR.  B, 8 ", S-20</t>
  </si>
  <si>
    <t>SUMINISTRO DE PIPE ASME B36.10 BE SEAMLESS ASTM A53 GR.  B, 2 ", S-40</t>
  </si>
  <si>
    <t>SUMINISTRO DE PIPE ASME B36.10 PE SEAMLESS ASTM A106 GR. B, 2 ", S-40</t>
  </si>
  <si>
    <t>SUMINISTRO DE PIPE ASME B36.10 PE SEAMLESS ASTM A106 GR. B, 3 ", S-40</t>
  </si>
  <si>
    <t>SUMINISTRO DE PIPE ASME B36.10 PE SEAMLESS ASTM A106 GR. B, 4 ", S-40</t>
  </si>
  <si>
    <t>SUMINISTRO DE PIPE ASME B36.10 PE SEAMLESS ASTM A106 GR. B, 1 ", S-160</t>
  </si>
  <si>
    <t>SUMINISTRO DE PIPE ASME B36.10 PE SEAMLESS ASTM A106 GR. B, 3/4 ", S-160</t>
  </si>
  <si>
    <t>SUMINISTRO DE PIPE ASME B36.19 BE SEAMLESS ASTM A312 TP 316, 2 ", S-10S</t>
  </si>
  <si>
    <t>SUMINISTRO DE PIPE ASME B36.19 PE SEAMLESS ASTM A312 TP 316, 1/2 ", S-160</t>
  </si>
  <si>
    <t>SUMINISTRO DE PIPE ASME B36.19 PE SEAMLESS ASTM API 5L GR. B ASME B36.10 PSL2 3 ", S-40</t>
  </si>
  <si>
    <t>SUMINISTRO DE PIPE ASME B36.19 PE SEAMLESS ASTM API 5L GR. B ASME B36.10 PSL2 4 ", S-40</t>
  </si>
  <si>
    <t>SUMINISTRO DE PIPE ASME B36.19 PE SEAMLESS ASTM API 5L GR. B ASME B36.10 PSL2 2 ", S-80</t>
  </si>
  <si>
    <t>SUMINISTRO DE PIPE ASME B36.19 PE SEAMLESS ASTM API 5L GR. B ASME B36.10 PSL2 6 ", S-80</t>
  </si>
  <si>
    <t>SUMINISTRO DE PIPE ASME B36.10 MTH W/ COUPLING SEAMLESS ASTM A53 GR. B GALVANIZED, 1+1/4 ", S-80</t>
  </si>
  <si>
    <t>CONC. REDUCER, SCH 40, BW, ASTM A-234 GR WPB, ASME B16.9 8"x6"</t>
  </si>
  <si>
    <t>CONC. REDUCER, SCH 40, BW, ASTM A-234 GR WPB, ASME B16.9 8"x4"</t>
  </si>
  <si>
    <t>CONC. REDUCER, SCH 40, BW, ASTM A-234 GR WPB, ASME B16.9 6"x4"</t>
  </si>
  <si>
    <t>CONC. REDUCER, SCH 40, BW, ASTM A-234 GR WPB, ASME B16.9 6"x3"</t>
  </si>
  <si>
    <t>CONC. REDUCER, SCH 40, BW, ASTM A-234 GR WPB, ASME B16.9 4"x2"</t>
  </si>
  <si>
    <t>CONC. REDUCER, SCH 40, BW, ASTM A-234 GR WPB, ASME B16.9 4"x3"</t>
  </si>
  <si>
    <t>CONC. REDUCER, SCH 40, BW, ASTM A-234 GR WPB, ASME B16.9 3"x2"</t>
  </si>
  <si>
    <t>CONC. REDUCER, SCH 40, BW, ASTM A-234 GR WPB, ASME B16.9 3"x1/2"</t>
  </si>
  <si>
    <t>CONC. REDUCER, SCH 40, BW, ASTM A-234 GR WPB, ASME B16.9 2"x1/2"</t>
  </si>
  <si>
    <t>CONC. REDUCER, SCH 40, BW, ASTM A-234 GR WPB, ASME B16.9 2"x1"</t>
  </si>
  <si>
    <t>CONC. REDUCER, SCH 40, BW, ASTM A-234 GR WPB, ASME B16.9 2"x3/4"</t>
  </si>
  <si>
    <t>CONC. REDUCER, SCH 40, BW, ASTM A-234 GR WPB, ASME B16.9 1 1/2"x1"</t>
  </si>
  <si>
    <t>CONC. REDUCER, SCH 40, BW, ASTM A-234 GR WPB, ASME B16.9 1 1/2"x3/4"</t>
  </si>
  <si>
    <t>CONC. REDUCER, SCH 40, BW, ASTM A-234 GR WPB, ASME B16.9 1 1/2"x1/2"</t>
  </si>
  <si>
    <t>CONC. REDUCER, SCH 40, BW, ASTM A-234 GR WPB, ASME B16.9 1"x3/4"</t>
  </si>
  <si>
    <t>CONC. REDUCER, SCH 40, BW, ASTM A-234 GR WPB, ASME B16.9 1"x1/2"</t>
  </si>
  <si>
    <t>CONC. SWAGE, SCH 40, BWxPE, ASTM A-234 GR WCB, MSS SP-95 BLE-PSE 1"x1/2"</t>
  </si>
  <si>
    <t>CONC. REDUCER, SCH 80, BW, ASTM A-234 GR WPB, ASME B16.9 8"x6"</t>
  </si>
  <si>
    <t>CONC. REDUCER, SCH 80, BW, ASTM A-234 GR WPB, ASME B16.9 8"x4"</t>
  </si>
  <si>
    <t>CONC. REDUCER, SCH 80, BW, ASTM A-234 GR WPB, ASME B16.9 6"x4"</t>
  </si>
  <si>
    <t>CONC. REDUCER, SCH 80, BW, ASTM A-234 GR WPB, ASME B16.9 6"x3"</t>
  </si>
  <si>
    <t>CONC. REDUCER, SCH 80, BW, ASTM A-234 GR WPB, ASME B16.9 4"x2"</t>
  </si>
  <si>
    <t>CONC. REDUCER, SCH 80, BW, ASTM A-234 GR WPB, ASME B16.9 4"x3"</t>
  </si>
  <si>
    <t>CONC. REDUCER, SCH 80, BW, ASTM A-234 GR WPB, ASME B16.9 3"x2"</t>
  </si>
  <si>
    <t>CONC. REDUCER, SCH 80, BW, ASTM A-234 GR WPB, ASME B16.9 3"x1/2"</t>
  </si>
  <si>
    <t>CONC. REDUCER, SCH 80, BW, ASTM A-234 GR WPB, ASME B16.9 2"x1/2"</t>
  </si>
  <si>
    <t>CONC. REDUCER, SCH 80, BW, ASTM A-234 GR WPB, ASME B16.9 2"x1"</t>
  </si>
  <si>
    <t>CONC. REDUCER, SCH 80, BW, ASTM A-234 GR WPB, ASME B16.9 2"x3/4"</t>
  </si>
  <si>
    <t>CONC. REDUCER, SCH 80, BW, ASTM A-234 GR WPB, ASME B16.9 1 1/2"x1"</t>
  </si>
  <si>
    <t>CONC. REDUCER, SCH 80, BW, ASTM A-234 GR WPB, ASME B16.9 1 1/2"x3/4"</t>
  </si>
  <si>
    <t>CONC. REDUCER, SCH 80, BW, ASTM A-234 GR WPB, ASME B16.9 1 1/2"x1/2"</t>
  </si>
  <si>
    <t>CONC. REDUCER, SCH 80, BW, ASTM A-234 GR WPB, ASME B16.9 1"x3/4"</t>
  </si>
  <si>
    <t>CONC. REDUCER, SCH 80, BW, ASTM A-234 GR WPB, ASME B16.9 1"x1/2"</t>
  </si>
  <si>
    <t>CONC. SWAGE, SCH 80, BWxPE, ASTM A-234 GR WCB, MSS SP-95 3"x1 1/2"</t>
  </si>
  <si>
    <t>CONC. REDUCER, SCH 160, BW, ASTM A-234 GR WPB, ASME B16.9 8"x6"</t>
  </si>
  <si>
    <t>CONC. REDUCER, SCH 160, BW, ASTM A-234 GR WPB, ASME B16.9 8"x4"</t>
  </si>
  <si>
    <t>CONC. REDUCER, SCH 160, BW, ASTM A-234 GR WPB, ASME B16.9 6"x4"</t>
  </si>
  <si>
    <t>CONC. REDUCER, SCH 160, BW, ASTM A-234 GR WPB, ASME B16.9 6"x3"</t>
  </si>
  <si>
    <t>CONC. REDUCER, SCH 160, BW, ASTM A-234 GR WPB, ASME B16.9 4"x2"</t>
  </si>
  <si>
    <t>CONC. REDUCER, SCH 160, BW, ASTM A-234 GR WPB, ASME B16.9 4"x3"</t>
  </si>
  <si>
    <t>CONC. REDUCER, SCH 160, BW, ASTM A-234 GR WPB, ASME B16.9 3"x2"</t>
  </si>
  <si>
    <t>CONC. REDUCER, SCH 160, BW, ASTM A-234 GR WPB, ASME B16.9 3"x1/2"</t>
  </si>
  <si>
    <t>CONC. REDUCER, SCH 160, BW, ASTM A-234 GR WPB, ASME B16.9 2"x1/2"</t>
  </si>
  <si>
    <t>CONC. REDUCER, SCH 160, BW, ASTM A-234 GR WPB, ASME B16.9 2"x1"</t>
  </si>
  <si>
    <t>CONC. REDUCER, SCH 160, BW, ASTM A-234 GR WPB, ASME B16.9 2"x3/4"</t>
  </si>
  <si>
    <t>CONC. REDUCER, SCH 160, BW, ASTM A-234 GR WPB, ASME B16.9 1 1/2"x1"</t>
  </si>
  <si>
    <t>CONC. REDUCER, SCH 160, BW, ASTM A-234 GR WPB, ASME B16.9 1 1/2"x3/4"</t>
  </si>
  <si>
    <t>CONC. REDUCER, SCH 160, BW, ASTM A-234 GR WPB, ASME B16.9 1 1/2"x1/2"</t>
  </si>
  <si>
    <t>CONC. REDUCER, SCH 160, BW, ASTM A-234 GR WPB, ASME B16.9 1"x3/4"</t>
  </si>
  <si>
    <t>CONC. REDUCER, SCH 160, BW, ASTM A-234 GR WPB, ASME B16.9 1"x1/2"</t>
  </si>
  <si>
    <t>EXCEN. REDUCER, SCH 40, BW, ASTM A-234 GR WPB, ASME B16.9 8"x6"</t>
  </si>
  <si>
    <t>EXCEN. REDUCER, SCH 40, BW, ASTM A-234 GR WPB, ASME B16.9 8"x4"</t>
  </si>
  <si>
    <t>EXCEN. REDUCER, SCH 40, BW, ASTM A-234 GR WPB, ASME B16.9 6"x4"</t>
  </si>
  <si>
    <t>EXCEN. REDUCER, SCH 40, BW, ASTM A-234 GR WPB, ASME B16.9 6"x3"</t>
  </si>
  <si>
    <t>EXCEN. REDUCER, SCH 40, BW, ASTM A-234 GR WPB, ASME B16.9 4"x2"</t>
  </si>
  <si>
    <t>EXCEN. REDUCER, SCH 40, BW, ASTM A-234 GR WPB, ASME B16.9 4"x3"</t>
  </si>
  <si>
    <t>EXCEN. REDUCER, SCH 40, BW, ASTM A-234 GR WPB, ASME B16.9 3"x2"</t>
  </si>
  <si>
    <t>EXCEN. REDUCER, SCH 40, BW, ASTM A-234 GR WPB, ASME B16.9 3"x1/2"</t>
  </si>
  <si>
    <t>EXCEN. REDUCER, SCH 40, BW, ASTM A-234 GR WPB, ASME B16.9 2"x1/2"</t>
  </si>
  <si>
    <t>EXCEN. REDUCER, SCH 40, BW, ASTM A-234 GR WPB, ASME B16.9 2"x1"</t>
  </si>
  <si>
    <t>EXCEN. REDUCER, SCH 40, BW, ASTM A-234 GR WPB, ASME B16.9 2"x3/4"</t>
  </si>
  <si>
    <t>EXCEN. REDUCER, SCH 40, BW, ASTM A-234 GR WPB, ASME B16.9 1 1/2"x1"</t>
  </si>
  <si>
    <t>EXCEN. REDUCER, SCH 40, BW, ASTM A-234 GR WPB, ASME B16.9 1 1/2"x3/4"</t>
  </si>
  <si>
    <t>EXCEN. REDUCER, SCH 40, BW, ASTM A-234 GR WPB, ASME B16.9 1 1/2"x1/2"</t>
  </si>
  <si>
    <t>EXCEN. REDUCER, SCH 40, BW, ASTM A-234 GR WPB, ASME B16.9 1"x3/4"</t>
  </si>
  <si>
    <t>EXCEN. REDUCER, SCH 40, BW, ASTM A-234 GR WPB, ASME B16.9 1"x1/2"</t>
  </si>
  <si>
    <t>EXCEN. REDUCER, SCH 80, BW, ASTM A-234 GR WPB, ASME B16.9 8"x6"</t>
  </si>
  <si>
    <t>EXCEN. REDUCER, SCH 80, BW, ASTM A-234 GR WPB, ASME B16.9 8"x4"</t>
  </si>
  <si>
    <t>EXCEN. REDUCER, SCH 80, BW, ASTM A-234 GR WPB, ASME B16.9 6"x4"</t>
  </si>
  <si>
    <t>EXCEN. REDUCER, SCH 80, BW, ASTM A-234 GR WPB, ASME B16.9 6"x3"</t>
  </si>
  <si>
    <t>EXCEN. REDUCER, SCH 80, BW, ASTM A-234 GR WPB, ASME B16.9 4"x2"</t>
  </si>
  <si>
    <t>EXCEN. REDUCER, SCH 80, BW, ASTM A-234 GR WPB, ASME B16.9 4"x3"</t>
  </si>
  <si>
    <t>EXCEN. REDUCER, SCH 80, BW, ASTM A-234 GR WPB, ASME B16.9 3"x2"</t>
  </si>
  <si>
    <t>EXCEN. REDUCER, SCH 80, BW, ASTM A-234 GR WPB, ASME B16.9 3"x1/2"</t>
  </si>
  <si>
    <t>EXCEN. REDUCER, SCH 80, BW, ASTM A-234 GR WPB, ASME B16.9 2"x1/2"</t>
  </si>
  <si>
    <t>EXCEN. REDUCER, SCH 80, BW, ASTM A-234 GR WPB, ASME B16.9 2"x1"</t>
  </si>
  <si>
    <t>EXCEN. REDUCER, SCH 80, BW, ASTM A-234 GR WPB, ASME B16.9 2"x3/4"</t>
  </si>
  <si>
    <t>EXCEN. REDUCER, SCH 80, BW, ASTM A-234 GR WPB, ASME B16.9 1 1/2"x1"</t>
  </si>
  <si>
    <t>EXCEN. REDUCER, SCH 80, BW, ASTM A-234 GR WPB, ASME B16.9 1 1/2"x3/4"</t>
  </si>
  <si>
    <t>EXCEN. REDUCER, SCH 80, BW, ASTM A-234 GR WPB, ASME B16.9 1 1/2"x1/2"</t>
  </si>
  <si>
    <t>EXCEN. REDUCER, SCH 80, BW, ASTM A-234 GR WPB, ASME B16.9 1"x3/4"</t>
  </si>
  <si>
    <t>EXCEN. REDUCER, SCH 80, BW, ASTM A-234 GR WPB, ASME B16.9 1"x1/2"</t>
  </si>
  <si>
    <t>EXCEN. REDUCER, SCH 160, BW, ASTM A-234 GR WPB, ASME B16.9 8"x6"</t>
  </si>
  <si>
    <t>EXCEN. REDUCER, SCH 160, BW, ASTM A-234 GR WPB, ASME B16.9 8"x4"</t>
  </si>
  <si>
    <t>EXCEN. REDUCER, SCH 160, BW, ASTM A-234 GR WPB, ASME B16.9 6"x4"</t>
  </si>
  <si>
    <t>EXCEN. REDUCER, SCH 160, BW, ASTM A-234 GR WPB, ASME B16.9 6"x3"</t>
  </si>
  <si>
    <t>EXCEN. REDUCER, SCH 160, BW, ASTM A-234 GR WPB, ASME B16.9 4"x2"</t>
  </si>
  <si>
    <t>EXCEN. REDUCER, SCH 160, BW, ASTM A-234 GR WPB, ASME B16.9 4"x3"</t>
  </si>
  <si>
    <t>EXCEN. REDUCER, SCH 160, BW, ASTM A-234 GR WPB, ASME B16.9 3"x2"</t>
  </si>
  <si>
    <t>EXCEN. REDUCER, SCH 160, BW, ASTM A-234 GR WPB, ASME B16.9 3"x1/2"</t>
  </si>
  <si>
    <t>EXCEN. REDUCER, SCH 160, BW, ASTM A-234 GR WPB, ASME B16.9 2"x1/2"</t>
  </si>
  <si>
    <t>EXCEN. REDUCER, SCH 160, BW, ASTM A-234 GR WPB, ASME B16.9 2"x1"</t>
  </si>
  <si>
    <t>EXCEN. REDUCER, SCH 160, BW, ASTM A-234 GR WPB, ASME B16.9 2"x3/4"</t>
  </si>
  <si>
    <t>EXCEN. REDUCER, SCH 160, BW, ASTM A-234 GR WPB, ASME B16.9 1 1/2"x1"</t>
  </si>
  <si>
    <t>EXCEN. REDUCER, SCH 160, BW, ASTM A-234 GR WPB, ASME B16.9 1 1/2"x3/4"</t>
  </si>
  <si>
    <t>EXCEN. REDUCER, SCH 160, BW, ASTM A-234 GR WPB, ASME B16.9 1 1/2"x1/2"</t>
  </si>
  <si>
    <t>EXCEN. REDUCER, SCH 160, BW, ASTM A-234 GR WPB, ASME B16.9 1"x3/4"</t>
  </si>
  <si>
    <t>EXCEN. REDUCER, SCH 160, BW, ASTM A-234 GR WPB, ASME B16.9 1"x1/2"</t>
  </si>
  <si>
    <t>SUMINISTRO DE 45 DEGREE ELBOW FEMALE END ASME B16.11</t>
  </si>
  <si>
    <t>SUMINISTRO DE 45 DEGREE ELBOW FEMALE END ASME B16.11 SW 6000# FORGED ASTM A105, 3/4 "</t>
  </si>
  <si>
    <t xml:space="preserve">SUMINISTRO DE 45 DEGREE ELBOW FEMALE END ASME B16.11 SW 6000# FORGED ASTM A105, 1 ", </t>
  </si>
  <si>
    <t>SUMINISTRO DE 45 DEGREE ELBOW FEMALE END ASME B16.11 SW 6000# FORGED ASTM A105, 1½ "</t>
  </si>
  <si>
    <t>SUMINISTRO DE 45 DEGREE ELBOW FEMALE END ASME B16.11 SW 6000# FORGED ASTM A105,  2 "</t>
  </si>
  <si>
    <t>SUMINISTRO DE 45 DEGREE ELBOW FEMALE END ASME B16.11 SW 3000# FORGED ASTM A105, 3/4 "</t>
  </si>
  <si>
    <t xml:space="preserve">SUMINISTRO DE 45 DEGREE ELBOW FEMALE END ASME B16.11 SW 3000# FORGED ASTM A105, 1 ", </t>
  </si>
  <si>
    <t>SUMINISTRO DE 45 DEGREE ELBOW FEMALE END ASME B16.11 SW 3000## FORGED ASTM A105, 1½ "</t>
  </si>
  <si>
    <t>SUMINISTRO DE 45 DEGREE ELBOW FEMALE END ASME B16.11 SW 3000# FORGED ASTM A105,  2 "</t>
  </si>
  <si>
    <t>SUMINISTRO DE ELBOW 45° LR, SCH 20, BW, ASTM A-234 GR WPB, ASME B16.9 8"</t>
  </si>
  <si>
    <t>SUMINISTRO DE 45 DEGREE ELBOW LR ASME B16.9 BW WROUGHT S ASTM A234 GR. WPB, 2 ", S-STD</t>
  </si>
  <si>
    <t>SUMINISTRO DE 45 DEGREE ELBOW LR ASME B16.9 BW WROUGHT S ASTM A234 GR. WPB, 4 ", S-STD</t>
  </si>
  <si>
    <t>SUMINISTRO DE 45 DEGREE ELBOW LR ASME B16.9 BW WROUGHT S ASTM A234 GR. WPB, 6 ", S-STD</t>
  </si>
  <si>
    <t>SUMINISTRO DE 45 DEGREE ELBOW LR ASME B16.9 BW WROUGHT S ASTM A234 GR. WPB, 8 ", S-STD</t>
  </si>
  <si>
    <t>SUMINISTRO DE 45 DEGREE ELBOW LR ASME B16.9 BW WROUGHT S ASTM A234 GR. WPB, 2 ", S-80</t>
  </si>
  <si>
    <t>SUMINISTRO DE 45 DEGREE ELBOW LR ASME B16.9 BW WROUGHT S ASTM A234 GR. WPB, 4 ", S-80</t>
  </si>
  <si>
    <t>SUMINISTRO DE 45 DEGREE ELBOW LR ASME B16.9 BW WROUGHT S ASTM A234 GR. WPB, 6 ", S-80</t>
  </si>
  <si>
    <t>SUMINISTRO DE 45 DEGREE ELBOW LR ASME B16.9 BW WROUGHT S ASTM A234 GR. WPB, 8 ", S-80</t>
  </si>
  <si>
    <t>SUMINISTRO DE 45 DEGREE ELBOW LR ASME B16.9 BW WROUGHT S ASTM A234 GR. WPB, 2 ", S-160</t>
  </si>
  <si>
    <t>SUMINISTRO DE 45 DEGREE ELBOW LR ASME B16.9 BW WROUGHT S ASTM A234 GR. WPB, 4 ", S-160</t>
  </si>
  <si>
    <t>SUMINISTRO DE 45 DEGREE ELBOW LR ASME B16.9 BW WROUGHT S ASTM A234 GR. WPB, 6 ", S-160</t>
  </si>
  <si>
    <t>SUMINISTRO DE 45 DEGREE ELBOW LR ASME B16.9 BW WROUGHT S ASTM A234 GR. WPB, 8 ", S-160</t>
  </si>
  <si>
    <t>SUMINISTRO DE 45 DEGREE ELBOW LR ASME B16.9 BW WROUGHT S ASTM A860 GR. WPB, 2 ", S-STD</t>
  </si>
  <si>
    <t>SUMINISTRO DE 45 DEGREE ELBOW LR ASME B16.9 BW WROUGHT S ASTM A860 GR. WPB, 4 ", S-STD</t>
  </si>
  <si>
    <t>SUMINISTRO DE 45 DEGREE ELBOW LR ASME B16.9 BW WROUGHT S ASTM A860 GR. WPB, 6 ", S-STD</t>
  </si>
  <si>
    <t>SUMINISTRO DE 45 DEGREE ELBOW LR ASME B16.9 BW WROUGHT S ASTM A860 GR. WPB, 8 ", S-STD</t>
  </si>
  <si>
    <t>SUMINISTRO DE 45 DEGREE ELBOW LR ASME B16.9 BW WROUGHT S ASTM A860 GR. WPB, 2 ", S-80</t>
  </si>
  <si>
    <t>SUMINISTRO DE 45 DEGREE ELBOW LR ASME B16.9 BW WROUGHT S ASTM A860 GR. WPB, 4 ", S-80</t>
  </si>
  <si>
    <t>SUMINISTRO DE 45 DEGREE ELBOW LR ASME B16.9 BW WROUGHT S ASTM A860 GR. WPB, 6 ", S-80</t>
  </si>
  <si>
    <t>SUMINISTRO DE 45 DEGREE ELBOW LR ASME B16.9 BW WROUGHT S ASTM A860 GR. WPB, 8 ", S-80</t>
  </si>
  <si>
    <t>SUMINISTRO DE 45 DEGREE ELBOW LR ASME B16.9 BW WROUGHT S ASTM A860 GR. WPB, 10 ", S-80</t>
  </si>
  <si>
    <t>SUMINISTRO DE 45 DEGREE ELBOW LR ASME B16.9 BW WROUGHT S ASTM A860 GR. WPB, 2 ", S-160</t>
  </si>
  <si>
    <t>SUMINISTRO DE 45 DEGREE ELBOW LR ASME B16.9 BW WROUGHT S ASTM A860 GR. WPB, 4 ", S-160</t>
  </si>
  <si>
    <t>SUMINISTRO DE 45 DEGREE ELBOW LR ASME B16.9 BW WROUGHT S ASTM A860 GR. WPB, 6 ", S-160</t>
  </si>
  <si>
    <t>SUMINISTRO DE 45 DEGREE ELBOW LR ASME B16.9 BW WROUGHT S ASTM A860 GR. WPB, 8 ", S-160</t>
  </si>
  <si>
    <t>SUMINISTRO DE 90 DEGREE ELBOW FEMALE END ASME B16.11 SW 3000# FORGED ASTM A105 GALVANIZED AS PER ASTM A153 CL. B, 1+1/4 "</t>
  </si>
  <si>
    <t xml:space="preserve">SUMINISTRO DE 90 DEGREE ELBOW FEMALE END ASME B16.11 FTH 3000# FORGED ASTM A105 GALVANIZED AS PER ASTM A153 CL. B, 3/4 ", </t>
  </si>
  <si>
    <t>SUMINISTRO DE 90 DEGREE ELBOW FEMALE END ASME B16.11 SW 3000# FORGED ASTM A105, 1 "</t>
  </si>
  <si>
    <t>SUMINISTRO DE 90 DEGREE ELBOW FEMALE END ASME B16.11 SW 3000# FORGED ASTM A105, 3/4 "</t>
  </si>
  <si>
    <t>SUMINISTRO DE 90 DEGREE ELBOW FEMALE END ASME B16.11 SW 3000# FORGED ASTM A105, 1½ "</t>
  </si>
  <si>
    <t>SUMINISTRO DE 90 DEGREE ELBOW FEMALE END ASME B16.11 SW 3000# FORGED ASTM A105,  2 "</t>
  </si>
  <si>
    <t>SUMINISTRO DE 90 DEGREE ELBOW FEMALE END ASME B16.11 SW 6000# FORGED ASTM A105, 3/4 "</t>
  </si>
  <si>
    <t>SUMINISTRO DE 90 DEGREE ELBOW FEMALE END ASME B16.11 SW 6000# FORGED ASTM A105,  1 "</t>
  </si>
  <si>
    <t>SUMINISTRO DE 90 DEGREE ELBOW FEMALE END ASME B16.11 SW 6000# FORGED ASTM A105, 1½ "</t>
  </si>
  <si>
    <t>SUMINISTRO DE 90 DEGREE ELBOW FEMALE END ASME B16.11 SW 6000# FORGED ASTM A105,  2 "</t>
  </si>
  <si>
    <t>SUMINISTRO DE 90 DEGREE ELBOW LR ASME B16.9 BW WROUGHT S ASTM A234 GR. WPB, 8", S-20</t>
  </si>
  <si>
    <t>SUMINISTRO DE 90 DEGREE ELBOW LR ASME B16.9 BW WROUGHT S ASTM A234 GR. WPB, 2 ", S-STD</t>
  </si>
  <si>
    <t>SUMINISTRO DE 90 DEGREE ELBOW LR ASME B16.9 BW WROUGHT S ASTM A234 GR. WPB, 4 ", S-STD</t>
  </si>
  <si>
    <t>SUMINISTRO DE 90 DEGREE ELBOW LR ASME B16.9 BW WROUGHT S ASTM A234 GR. WPB, 6 ", S-STD</t>
  </si>
  <si>
    <t>SUMINISTRO DE 90 DEGREE ELBOW LR ASME B16.9 BW WROUGHT S ASTM A234 GR. WPB, 8 ", S-STD</t>
  </si>
  <si>
    <t>SUMINISTRO DE ELBOW 90°, CLASS 3000, SW, ASTM A-105, ASME B16.11 1"</t>
  </si>
  <si>
    <t>SUMINISTRO DE ELBOW 90°, CLASS 3000, SW, ASTM A-105, ASME B16.11 1/2"</t>
  </si>
  <si>
    <t>SUMINISTRO DE ELBOW 90°, CLASS 6000, SW, ASTM A-105, ASME B16.11 1"</t>
  </si>
  <si>
    <t>SUMINISTRO ELBOW 90°, CLASS 6000, SW, ASTM A-105, ASME B16.11 3/4"</t>
  </si>
  <si>
    <t>SUMINISTRO ELBOW-O-LET, CLASS 3000, ASTM A-105, MSS-SP-97 8"x1"</t>
  </si>
  <si>
    <t>SUMINISTRO DE 90 DEGREE ELBOW LR ASME B16.9 BW WROUGHT S ASTM A234 GR. WPB, 2 ", S-80</t>
  </si>
  <si>
    <t>SUMINISTRO DE 90 DEGREE ELBOW LR ASME B16.9 BW WROUGHT S ASTM A234 GR. WPB, 4 ", S-80</t>
  </si>
  <si>
    <t>SUMINISTRO DE 90 DEGREE ELBOW LR ASME B16.9 BW WROUGHT S ASTM A234 GR. WPB, 6 ", S-80</t>
  </si>
  <si>
    <t>SUMINISTRO DE 90 DEGREE ELBOW LR ASME B16.9 BW WROUGHT S ASTM A234 GR. WPB, 8 ", S-80</t>
  </si>
  <si>
    <t>SUMINISTRO DE 90 DEGREE ELBOW LR ASME B16.9 BW WROUGHT S ASTM A234 GR. WPB, 2 ", S-160</t>
  </si>
  <si>
    <t>SUMINISTRO DE 90 DEGREE ELBOW LR ASME B16.9 BW WROUGHT S ASTM A234 GR. WPB, 4 ", S-160</t>
  </si>
  <si>
    <t>SUMINISTRO DE 90 DEGREE ELBOW LR ASME B16.9 BW WROUGHT S ASTM A234 GR. WPB, 6 ", S-160</t>
  </si>
  <si>
    <t>SUMINISTRO DE 90 DEGREE ELBOW LR ASME B16.9 BW WROUGHT S ASTM A234 GR. WPB, 8 ", S-160</t>
  </si>
  <si>
    <t>SUMINISTRO DE TEE ENDEND ASME B16.11 SW 3000# FORGED ASTM A105, 1 "</t>
  </si>
  <si>
    <t>SUMINISTRO DE TEE ENDASME B16.11 SW 3000# FORGED ASTM A105, 3/4 "</t>
  </si>
  <si>
    <t>SUMINISTRO DE TEE END ASME B16.11 SW 3000# FORGED ASTM A105, 1½ "</t>
  </si>
  <si>
    <t>SUMINISTRO DE TEE END ASME B16.11 SW 3000# FORGED ASTM A105,  2 "</t>
  </si>
  <si>
    <t>SUMINISTRO DE TEE END ASME B16.11 SW 3000# FORGED ASTM A105,  4 "</t>
  </si>
  <si>
    <t>SUMINISTRO DE TEE END ASME B16.11 SW 3000# FORGED ASTM A105,  6 "</t>
  </si>
  <si>
    <t>SUMINISTRO DE TEE END ASME B16.11 SW 3000# FORGED ASTM A105,  8 "</t>
  </si>
  <si>
    <t>SUMINISTRO DE TEE ENDEND ASME B16.11 SW 6000 FORGED ASTM A105, 1 "</t>
  </si>
  <si>
    <t>SUMINISTRO DE TEE ENDASME B16.11 SW 6000 FORGED ASTM A105, 3/4 "</t>
  </si>
  <si>
    <t>SUMINISTRO DE TEE END ASME B16.11 SW 6000 FORGED ASTM A105, 1½ "</t>
  </si>
  <si>
    <t>SUMINISTRO DE TEE END ASME B16.11 SW 6000# FORGED ASTM A105,  2 "</t>
  </si>
  <si>
    <t>SUMINISTRO DE TEE END ASME B16.11 SW 6000# FORGED ASTM A105,  4 "</t>
  </si>
  <si>
    <t>SUMINISTRO DE TEE END ASME B16.11 SW 6000# FORGED ASTM A105,  6 "</t>
  </si>
  <si>
    <t>SUMINISTRO DE TEE END ASME B16.11 SW 6000# FORGED ASTM A105,  8 "</t>
  </si>
  <si>
    <t>TEE, SCH 20, BW, ASTM A-234 GR WPB, ASME B16.9 8"</t>
  </si>
  <si>
    <t>TEE, SCH 40, BW, ASTM A-234 GR WPB, ASME B16.9 8"</t>
  </si>
  <si>
    <t>TEE, SCH 40 BW, ASTM A-234 GR WPB, ASME B16.9 6"</t>
  </si>
  <si>
    <t>TEE, SCH 40, BW, ASTM A-234 GR WPB, ASME B16.9 4"</t>
  </si>
  <si>
    <t>TEE, SCH 40, BW, ASTM A-234 GR WPB, ASME B16.9 3"</t>
  </si>
  <si>
    <t>TEE, SCH 40, BW, ASTM A-234 GR WPB, ASME B16.9 2"</t>
  </si>
  <si>
    <t>TEE, SCH 80, BW, ASTM A-234 GR WPB, ASME B16.9 8"</t>
  </si>
  <si>
    <t>TEE, SCH 80 BW, ASTM A-234 GR WPB, ASME B16.9 6"</t>
  </si>
  <si>
    <t>TEE, SCH 80, BW, ASTM A-234 GR WPB, ASME B16.9 4"</t>
  </si>
  <si>
    <t>TEE, SCH 80, BW, ASTM A-234 GR WPB, ASME B16.9 3"</t>
  </si>
  <si>
    <t>TEE, SCH 80, BW, ASTM A-234 GR WPB, ASME B16.9 2"</t>
  </si>
  <si>
    <t>TEE, SCH 160, BW, ASTM A-234 GR WPB, ASME B16.9 8"</t>
  </si>
  <si>
    <t>TEE, SCH 160 BW, ASTM A-234 GR WPB, ASME B16.9 6"</t>
  </si>
  <si>
    <t>TEE, SCH 160, BW, ASTM A-234 GR WPB, ASME B16.9 4"</t>
  </si>
  <si>
    <t>TEE, SCH 160, BW, ASTM A-234 GR WPB, ASME B16.9 3"</t>
  </si>
  <si>
    <t>TEE, SCH 160, BW, ASTM A-234 GR WPB, ASME B16.9 2"</t>
  </si>
  <si>
    <t>REDUCER TEE, SCH 40, BW, ASTM A-234 GR WPB, ASME B16.9 8"x 8"</t>
  </si>
  <si>
    <t>REDUCER TEE, SCH 40, BW, ASTM A-234 GR WPB, ASME B16.9 8"x 6"</t>
  </si>
  <si>
    <t>REDUCER TEE, SCH 40, BW, ASTM A-234 GR WPB, ASME B16.9 8"x 4"</t>
  </si>
  <si>
    <t>REDUCER TEE, SCH 40, BW, ASTM A-234 GR WPB, ASME B16.9 6"x 6"</t>
  </si>
  <si>
    <t>REDUCER TEE, SCH 40, BW, ASTM A-234 GR WPB, ASME B16.9 6"x 4"</t>
  </si>
  <si>
    <t>REDUCER TEE, SCH 40, BW, ASTM A-234 GR WPB, ASME B16.9 6"x 3"</t>
  </si>
  <si>
    <t>REDUCER TEE, SCH 40, BW, ASTM A-234 GR WPB, ASME B16.9 4"x 4"</t>
  </si>
  <si>
    <t>REDUCER TEE, SCH 40, BW, ASTM A-234 GR WPB, ASME B16.9 4"x 3"</t>
  </si>
  <si>
    <t>REDUCER TEE, SCH 40, BW, ASTM A-234 GR WPB, ASME B16.9 4"x 2"</t>
  </si>
  <si>
    <t>REDUCER TEE, SCH 40, BW, ASTM A-234 GR WPB, ASME B16.9 3"x 3"</t>
  </si>
  <si>
    <t>REDUCER TEE, SCH 40, BW, ASTM A-234 GR WPB, ASME B16.9 3"x 2"</t>
  </si>
  <si>
    <t>REDUCER TEE, SCH 40, BW, ASTM A-234 GR WPB, ASME B16.9 3"x 1 1/2"</t>
  </si>
  <si>
    <t>REDUCER TEE, SCH 40, BW, ASTM A-234 GR WPB, ASME B16.9 2"x 2"</t>
  </si>
  <si>
    <t>REDUCER TEE, SCH 40, BW, ASTM A-234 GR WPB, ASME B16.9 2"x 1 1/2"</t>
  </si>
  <si>
    <t>REDUCER TEE, SCH 40, BW, ASTM A-234 GR WPB, ASME B16.9 2"x 1"</t>
  </si>
  <si>
    <t>REDUCER TEE, SCH 40, BW, ASTM A-234 GR WPB, ASME B16.9 2"x 3/4"</t>
  </si>
  <si>
    <t>REDUCER TEE, SCH 40, BW, ASTM A-234 GR WPB, ASME B16.9 1 1/2"x 1 1/2"</t>
  </si>
  <si>
    <t>REDUCER TEE, SCH 40, BW, ASTM A-234 GR WPB, ASME B16.9 1 1/2"x 1"</t>
  </si>
  <si>
    <t>REDUCER TEE, SCH 40, BW, ASTM A-234 GR WPB, ASME B16.9 1 1/2"x 3/4"</t>
  </si>
  <si>
    <t>REDUCER TEE, SCH 40, BW, ASTM A-234 GR WPB, ASME B16.9 1 1/2"x 1/2"</t>
  </si>
  <si>
    <t>REDUCER TEE, SCH 40, BW, ASTM A-234 GR WPB, ASME B16.9 1"x 1"</t>
  </si>
  <si>
    <t>REDUCER TEE, SCH 40, BW, ASTM A-234 GR WPB, ASME B16.9 1"x 3/4"</t>
  </si>
  <si>
    <t>REDUCER TEE, SCH 40, BW, ASTM A-234 GR WPB, ASME B16.9 1"x 1/2"</t>
  </si>
  <si>
    <t>REDUCER TEE, SCH 80, BW, ASTM A-234 GR WPB, ASME B16.9 8"x 8"</t>
  </si>
  <si>
    <t>REDUCER TEE, SCH 80, BW, ASTM A-234 GR WPB, ASME B16.9 8"x 6"</t>
  </si>
  <si>
    <t>REDUCER TEE, SCH 80, BW, ASTM A-234 GR WPB, ASME B16.9 8"x 4"</t>
  </si>
  <si>
    <t>REDUCER TEE, SCH 80, BW, ASTM A-234 GR WPB, ASME B16.9 6"x 6"</t>
  </si>
  <si>
    <t>REDUCER TEE, SCH 80, BW, ASTM A-234 GR WPB, ASME B16.9 6"x 4"</t>
  </si>
  <si>
    <t>REDUCER TEE, SCH 80, BW, ASTM A-234 GR WPB, ASME B16.9 6"x 3"</t>
  </si>
  <si>
    <t>REDUCER TEE, SCH 80, BW, ASTM A-234 GR WPB, ASME B16.9 4"x 4"</t>
  </si>
  <si>
    <t>REDUCER TEE, SCH 80, BW, ASTM A-234 GR WPB, ASME B16.9 4"x 3"</t>
  </si>
  <si>
    <t>REDUCER TEE, SCH 80, BW, ASTM A-234 GR WPB, ASME B16.9 4"x 2"</t>
  </si>
  <si>
    <t>REDUCER TEE, SCH 80, BW, ASTM A-234 GR WPB, ASME B16.9 3"x 3"</t>
  </si>
  <si>
    <t>REDUCER TEE, SCH 80, BW, ASTM A-234 GR WPB, ASME B16.9 3"x 2"</t>
  </si>
  <si>
    <t>REDUCER TEE, SCH 80, BW, ASTM A-234 GR WPB, ASME B16.9 3"x 1 1/2"</t>
  </si>
  <si>
    <t>REDUCER TEE, SCH 80, BW, ASTM A-234 GR WPB, ASME B16.9 2"x 2"</t>
  </si>
  <si>
    <t>REDUCER TEE, SCH 80, BW, ASTM A-234 GR WPB, ASME B16.9 2"x 1 1/2"</t>
  </si>
  <si>
    <t>REDUCER TEE, SCH 80, BW, ASTM A-234 GR WPB, ASME B16.9 2"x 1"</t>
  </si>
  <si>
    <t>REDUCER TEE, SCH 80, BW, ASTM A-234 GR WPB, ASME B16.9 2"x 3/4"</t>
  </si>
  <si>
    <t>REDUCER TEE, SCH 80, BW, ASTM A-234 GR WPB, ASME B16.9 1 1/2"x 1 1/2"</t>
  </si>
  <si>
    <t>REDUCER TEE, SCH 80, BW, ASTM A-234 GR WPB, ASME B16.9 1 1/2"x 1"</t>
  </si>
  <si>
    <t>REDUCER TEE, SCH 80, BW, ASTM A-234 GR WPB, ASME B16.9 1 1/2"x 3/4"</t>
  </si>
  <si>
    <t>REDUCER TEE, SCH 80, BW, ASTM A-234 GR WPB, ASME B16.9 1 1/2"x 1/2"</t>
  </si>
  <si>
    <t>REDUCER TEE, SCH 80, BW, ASTM A-234 GR WPB, ASME B16.9 1"x 1"</t>
  </si>
  <si>
    <t>REDUCER TEE, SCH 80, BW, ASTM A-234 GR WPB, ASME B16.9 1"x 3/4"</t>
  </si>
  <si>
    <t>REDUCER TEE, SCH 80, BW, ASTM A-234 GR WPB, ASME B16.9 1"x 1/2"</t>
  </si>
  <si>
    <t>REDUCER TEE, SCH 80 x 0.250" THK, BW, ASTM A-234 GR WPB, ASME B16.9 6"x3"</t>
  </si>
  <si>
    <t>REDUCER TEE, SCH 80 x 0.281" THK, BW, ASTM A-234 GR WPB, ASME B16.9 6"x4"</t>
  </si>
  <si>
    <t>REDUCER TEE, SCH 160, BW, ASTM A-234 GR WPB, ASME B16.9 8"x 8"</t>
  </si>
  <si>
    <t>REDUCER TEE, SCH 160, BW, ASTM A-234 GR WPB, ASME B16.9 8"x 6"</t>
  </si>
  <si>
    <t>REDUCER TEE, SCH 160, BW, ASTM A-234 GR WPB, ASME B16.9 8"x 4"</t>
  </si>
  <si>
    <t>REDUCER TEE, SCH 160, BW, ASTM A-234 GR WPB, ASME B16.9 6"x 6"</t>
  </si>
  <si>
    <t>REDUCER TEE, SCH 160, BW, ASTM A-234 GR WPB, ASME B16.9 6"x 4"</t>
  </si>
  <si>
    <t>REDUCER TEE, SCH 160, BW, ASTM A-234 GR WPB, ASME B16.9 6"x 3"</t>
  </si>
  <si>
    <t>REDUCER TEE, SCH 160, BW, ASTM A-234 GR WPB, ASME B16.9 4"x 4"</t>
  </si>
  <si>
    <t>REDUCER TEE, SCH 160, BW, ASTM A-234 GR WPB, ASME B16.9 4"x 3"</t>
  </si>
  <si>
    <t>REDUCER TEE, SCH 160, BW, ASTM A-234 GR WPB, ASME B16.9 4"x 2"</t>
  </si>
  <si>
    <t>REDUCER TEE, SCH 160, BW, ASTM A-234 GR WPB, ASME B16.9 3"x 3"</t>
  </si>
  <si>
    <t>REDUCER TEE, SCH 160, BW, ASTM A-234 GR WPB, ASME B16.9 3"x 2"</t>
  </si>
  <si>
    <t>REDUCER TEE, SCH 160, BW, ASTM A-234 GR WPB, ASME B16.9 3"x 1 1/2"</t>
  </si>
  <si>
    <t>REDUCER TEE, SCH 160, BW, ASTM A-234 GR WPB, ASME B16.9 2"x 2"</t>
  </si>
  <si>
    <t>REDUCER TEE, SCH 160, BW, ASTM A-234 GR WPB, ASME B16.9 2"x 1 1/2"</t>
  </si>
  <si>
    <t>REDUCER TEE, SCH 160, BW, ASTM A-234 GR WPB, ASME B16.9 2"x 1"</t>
  </si>
  <si>
    <t>REDUCER TEE, SCH 160, BW, ASTM A-234 GR WPB, ASME B16.9 2"x 3/4"</t>
  </si>
  <si>
    <t>REDUCER TEE, SCH 160, BW, ASTM A-234 GR WPB, ASME B16.9 1 1/2"x 1 1/2"</t>
  </si>
  <si>
    <t>REDUCER TEE, SCH 160, BW, ASTM A-234 GR WPB, ASME B16.9 1 1/2"x 1"</t>
  </si>
  <si>
    <t>REDUCER TEE, SCH 160, BW, ASTM A-234 GR WPB, ASME B16.9 1 1/2"x 3/4"</t>
  </si>
  <si>
    <t>REDUCER TEE, SCH 160, BW, ASTM A-234 GR WPB, ASME B16.9 1 1/2"x 1/2"</t>
  </si>
  <si>
    <t>REDUCER TEE, SCH 160, BW, ASTM A-234 GR WPB, ASME B16.9 1"x 1"</t>
  </si>
  <si>
    <t>REDUCER TEE, SCH 160, BW, ASTM A-234 GR WPB, ASME B16.9 1"x 3/4"</t>
  </si>
  <si>
    <t>REDUCER TEE, SCH 160, BW, ASTM A-234 GR WPB, ASME B16.9 1"x 1/2"</t>
  </si>
  <si>
    <t>SUMINISTRO DE BLIND FLANGE ASME B16.5 FLG 150 LB FLAT FACE FORGED ASTM A105, 2 "</t>
  </si>
  <si>
    <t>SUMINISTRO DE BLIND FLANGE #150</t>
  </si>
  <si>
    <t>SUMINISTRO DE BLIND FLANGE ASME B16.5 FLG 150 LB RAISED FACE FORGED ASTM A105, 3/4 "</t>
  </si>
  <si>
    <t>SUMINISTRO DE BLIND FLANGE ASME B16.5 FLG 150 LB RAISED FACE FORGED ASTM A105, 2 "</t>
  </si>
  <si>
    <t>SUMINISTRO DE BLIND FLANGE ASME B16.5 FLG 150 LB RAISED FACE FORGED ASTM A105, 4 "</t>
  </si>
  <si>
    <t>SUMINISTRO DE BLIND FLANGE ASME B16.5 FLG 150 LB RAISED FACE FORGED ASTM A105, 6 "</t>
  </si>
  <si>
    <t>SUMINISTRO DE BLIND FLANGE ASME B16.5 FLG 150 LB RAISED FACE FORGED ASTM A105, 8"</t>
  </si>
  <si>
    <t>SUMINISTRO DE BLIND FLANGE ASME B16.5 FLG 300 LB RAISED FACE FORGED ASTM A105, 3/4 "</t>
  </si>
  <si>
    <t>SUMINISTRO DE BLIND FLANGE ASME B16.5 FLG 300 LB RAISED FACE FORGED ASTM A105, 2 "</t>
  </si>
  <si>
    <t>SUMINISTRO DE BLIND FLANGE ASME B16.5 FLG 300 LB RAISED FACE FORGED ASTM A105, 3 "</t>
  </si>
  <si>
    <t>SUMINISTRO DE BLIND FLANGE ASME B16.5 FLG 300 LB RAISED FACE FORGED ASTM A105, 4 "</t>
  </si>
  <si>
    <t>SUMINISTRO DE BLIND FLANGE ASME B16.5 FLG 300 LB RAISED FACE FORGED ASTM A105, 6 "</t>
  </si>
  <si>
    <t>SUMINISTRO DE BLIND FLANGE ASME B16.5 FLG 300 LB RAISED FACE FORGED ASTM A105, 8"</t>
  </si>
  <si>
    <t xml:space="preserve">SUMINISTRO DE BLIND FLANGE ASME B16.5 FLG 600 LB RAISED FACE FORGED ASTM A182 GR. F316, 1/2 ", </t>
  </si>
  <si>
    <t>SUMINISTRO DE BLIND FLANGE ASME B16.5 FLG 600 LB RAISED FACE FORGED ASTM A105, 3/4 "</t>
  </si>
  <si>
    <t>SUMINISTRO DE BLIND FLANGE ASME B16.5 FLG 600 LB RAISED FACE FORGED ASTM A105, 2 "</t>
  </si>
  <si>
    <t>SUMINISTRO DE BLIND FLANGE ASME B16.5 FLG 600 LB RAISED FACE FORGED ASTM A694, 2 "</t>
  </si>
  <si>
    <t>SUMINISTRO DE BLIND FLANGE ASME B16.5 FLG 600 LB RAISED FACE FORGED ASTM A105, 4 "</t>
  </si>
  <si>
    <t>SUMINISTRO DE BLIND FLANGE ASME B16.5 FLG 600 LB RAISED FACE FORGED ASTM A105, 6 "</t>
  </si>
  <si>
    <t>SUMINISTRO DE BLIND FLANGE ASME B16.5 FLG 600 LB RAISED FACE FORGED ASTM A105, 8"</t>
  </si>
  <si>
    <t>SUMINISTRO DE BLIND FLANGE ASME B16.5 FLG 900 LB RAISED FACE FORGED ASTM A105, 3/4 "</t>
  </si>
  <si>
    <t>SUMINISTRO DE BLIND FLANGE ASME B16.5 FLG 900 LB RAISED FACE FORGED ASTM A105, 2 "</t>
  </si>
  <si>
    <t>SUMINISTRO DE BLIND FLANGE ASME B16.5 FLG 900 LB RAISED FACE FORGED ASTM A105, 4 "</t>
  </si>
  <si>
    <t>SUMINISTRO DE BLIND FLANGE ASME B16.5 FLG 900 LB RAISED FACE FORGED ASTM A105, 6 "</t>
  </si>
  <si>
    <t>SUMINISTRO DE BLIND FLANGE ASME B16.5 FLG 900 LB RAISED FACE FORGED ASTM A105, 8"</t>
  </si>
  <si>
    <t>FLANGE WN, 150#, SCH 40, RF, ASTM A-105, ASME B16.5 3/4"</t>
  </si>
  <si>
    <t>FLANGE WN, 150#, SCH 40, RF, ASTM A-105, ASME B16.5 1"</t>
  </si>
  <si>
    <t>FLANGE WN, 150#, SCH 40, RF, ASTM A-105, ASME B16.5 2"</t>
  </si>
  <si>
    <t>FLANGE WN, 150#, SCH 40, RF, ASTM A-105, ASME B16.5 3"</t>
  </si>
  <si>
    <t>FLANGE WN, 150#, SCH 40, RF, ASTM A-105, ASME B16.5 4"</t>
  </si>
  <si>
    <t>FLANGE WN, 150#, SCH 40, RF, ASTM A-105, ASME B16.5 6"</t>
  </si>
  <si>
    <t>FLANGE WN, 150#, SCH 40, RF, ASTM A-105, ASME B16.5 8"</t>
  </si>
  <si>
    <t>FLANGE WN, 150#, SCH 20, RF, ASTM A-105, ASME B16.5 8"</t>
  </si>
  <si>
    <t>FLANGE WN, 300#, SCH 40, RF, ASTM A-105, ASME B16.5 3/4"</t>
  </si>
  <si>
    <t>FLANGE WN, 300#, SCH 40, RF, ASTM A-105, ASME B16.5 1"</t>
  </si>
  <si>
    <t>FLANGE WN, 300#, SCH 40, RF, ASTM A-105, ASME B16.5 2"</t>
  </si>
  <si>
    <t>FLANGE WN, 300#, SCH 40, RF, ASTM A-105, ASME B16.5 3"</t>
  </si>
  <si>
    <t>FLANGE WN, 300#, SCH 40, RF, ASTM A-105, ASME B16.5 4"</t>
  </si>
  <si>
    <t>FLANGE WN, 300#, SCH 40, RF, ASTM A-105, ASME B16.5 6"</t>
  </si>
  <si>
    <t>FLANGE WN, 300#, SCH 40, RF, ASTM A-105, ASME B16.5 8"</t>
  </si>
  <si>
    <t>FLANGE WN, 600#, SCH 40, RF, ASTM A-105, ASME B16.5 3/4"</t>
  </si>
  <si>
    <t>FLANGE WN, 600#, SCH 40, RF, ASTM A-105, ASME B16.5 1"</t>
  </si>
  <si>
    <t>FLANGE WN, 600#, SCH 40, RF, ASTM A-105, ASME B16.5 2"</t>
  </si>
  <si>
    <t>FLANGE WN, 600#, SCH 40, RF, ASTM A-105, ASME B16.5 3"</t>
  </si>
  <si>
    <t>FLANGE WN, 600#, SCH 40, RF, ASTM A-105, ASME B16.5 4"</t>
  </si>
  <si>
    <t>FLANGE WN, 600#, SCH 40, RF, ASTM A-105, ASME B16.5 6"</t>
  </si>
  <si>
    <t>FLANGE WN, 600#, SCH 40, RF, ASTM A-105, ASME B16.5 8"</t>
  </si>
  <si>
    <t>FLANGE WN, 900#, SCH 40, RF, ASTM A-105, ASME B16.5 3/4"</t>
  </si>
  <si>
    <t>FLANGE WN, 900#, SCH 40, RF, ASTM A-105, ASME B16.5 1"</t>
  </si>
  <si>
    <t>FLANGE WN, 900#, SCH 40, RF, ASTM A-105, ASME B16.5 2"</t>
  </si>
  <si>
    <t>FLANGE WN, 900#, SCH 40, RF, ASTM A-105, ASME B16.5 3"</t>
  </si>
  <si>
    <t>FLANGE WN, 900#, SCH 40, RF, ASTM A-105, ASME B16.5 4"</t>
  </si>
  <si>
    <t>FLANGE WN, 900#, SCH 40, RF, ASTM A-105, ASME B16.5 6"</t>
  </si>
  <si>
    <t>FLANGE WN, 900#, SCH 40, RF, ASTM A-105, ASME B16.5 8"</t>
  </si>
  <si>
    <t>FLANGE WN, 1500#, SCH 40, RF, ASTM A-105, ASME B16.5 3/4"</t>
  </si>
  <si>
    <t>FLANGE WN, 1500#, SCH 40, RF, ASTM A-105, ASME B16.5 1"</t>
  </si>
  <si>
    <t>FLANGE WN, 1500#, SCH 40, RF, ASTM A-105, ASME B16.5 2"</t>
  </si>
  <si>
    <t>FLANGE WN, 1500#, SCH 40, RF, ASTM A-105, ASME B16.5 3"</t>
  </si>
  <si>
    <t>FLANGE WN, 1500#, SCH 40, RF, ASTM A-105, ASME B16.5 4"</t>
  </si>
  <si>
    <t>FLANGE WN, 1500#, SCH 40, RF, ASTM A-105, ASME B16.5 6"</t>
  </si>
  <si>
    <t>FLANGE WN, 1500#, SCH 40, RF, ASTM A-105, ASME B16.5 8"</t>
  </si>
  <si>
    <t>FLANGE, SW, 1500#, RF, ASTM A-105, ASME B16.5 1 1/2"</t>
  </si>
  <si>
    <t>FLANGE, SW, 1500#, RF, ASTM A-105, ASME B16.5 1"</t>
  </si>
  <si>
    <t>FLANGE SW, 900#, RF, ASTM A-105, ASME B16,5 1"</t>
  </si>
  <si>
    <t>SUMINISTRO DE PIPE NIPPLE - LENGTH = 100 MM ASME B36.10 MTH SEAMLESS ASTM A53 GR. B GALVANIZED, 3/4 ", S-160</t>
  </si>
  <si>
    <t>SUMINISTRO DE PIPE NIPPLE - LENGTH = 100 MM ASME B36.10 PE SEAMLESS ASTM A106 GR. B, 1 ", S-160</t>
  </si>
  <si>
    <t>SUMINISTRO DE PIPE NIPPLE - LENGTH = 100 MM ASME B36.10 PE SEAMLESS ASTM A106 GR. B, 1/2 ", S-160</t>
  </si>
  <si>
    <t>SUMINISTRO DE PIPE NIPPLE - LENGTH = 100 MM ASME B36.10 PE SEAMLESS ASTM A106 GR. B, 1½ ", S-160</t>
  </si>
  <si>
    <t>SUMINISTRO DE PIPE NIPPLE - LENGTH = 100 MM ASME B36.10 PE SEAMLESS ASTM A106 GR. B, 3/4 ", S-160</t>
  </si>
  <si>
    <t>SUMINISTRO DE PIPE NIPPLE - LENGTH = 100 MM ASME B36.19 PE SEAMLESS ASTM A312 TP 316, 1/2 ", S-160</t>
  </si>
  <si>
    <t>SUMINISTRO DE PIPE NIPPLE - LENGTH = 100 MM ASME B36.19 PE SEAMLESS ASTM A312 TP 316, 3/4 ", S-80S</t>
  </si>
  <si>
    <t>SUMINISTRO DE PIPE NIPPLE - LENGTH = 100 MM ASME B36.19 PE X MTH SEAMLESS ASTM A312 TP 316, 1/2 ", S-160</t>
  </si>
  <si>
    <t>SUMINISTRO DE PIPE NIPPLE - LENGTH = 200 MM ASME B36.10 PE SEAMLESS ASTM A106 GR. B, 3/4 ", S-160</t>
  </si>
  <si>
    <t>SUMINISTRO DE PIPE NIPPLE - LENGTH = 150 MM ASME B36.10 MTH SEAMLESS ASTM A53 GR. B GALVANIZED, 3/4 ", S-160</t>
  </si>
  <si>
    <t>SUMINISTRO DE SOCKETWELD FLANGE ASME B16.5 FLG X SW 1500 LB RING JOINT FORGED ASTM A105, 3/4 ", S-160</t>
  </si>
  <si>
    <t>SUMINISTRO DE SOCKETWELD FLANGE ASME B16.5 FLG X SW 1500 LB RING JOINT FORGED ASTM A105, 1/2 ", S-160</t>
  </si>
  <si>
    <t>SUMINISTRO DE SOCKETWELD FLANGE ASME B16.5 FLG X SW 1500 LB RING JOINT FORGED ASTM A105, 1½ ", S-160</t>
  </si>
  <si>
    <t>SUMINISTRO DE SOCKETWELD FLANGE ASME B16.5 FLG X SW 600 LB RAISED FACE FORGED ASTM A105, 1 ", S-160</t>
  </si>
  <si>
    <t>SUMINISTRO DE SOCKETWELD FLANGE ASME B16.5 FLG X SW 600 LB RAISED FACE FORGED ASTM A105, ½ ", S-160</t>
  </si>
  <si>
    <t>SUMINISTRO DE SOCKETWELD FLANGE ASME B16.5 FLG X SW 600 LB RAISED FACE FORGED ASTM A105, 3/4 ", S-160</t>
  </si>
  <si>
    <t>SUMINISTRO DE SOCKETWELD FLANGE ASME B16.5 FLG X SW 1500 LB RING JOINT FORGED ASTM A105, 1 ", S-160</t>
  </si>
  <si>
    <t>SUMINISTRO DE SOCKETWELD FLANGE ASME B16.5 FLG X SW 600 LB RAISED FACE FORGED ASTM A182 GR. F316, 1/2 ", S-160</t>
  </si>
  <si>
    <t>SUMINISTRO DE SOCKETWELD FLANGE ASME B16.5 FLG X SW 600 LB RAISED FACE FORGED ASTM A105, 1+1/2 ", S-160</t>
  </si>
  <si>
    <t>SUMINISTRO DE SOCKOLET MSS SP-97 BW X SW 3000# FORGED ASTM A105,30"- 2 " X 1 "</t>
  </si>
  <si>
    <t>SUMINISTRO DE SOCKOLET MSS SP-97 BW X SW 3000# FORGED ASTM A105, 30"-2 " X 1/2 "</t>
  </si>
  <si>
    <t>SUMINISTRO DE SOCKOLET MSS SP-97 BW X SW 3000# FORGED ASTM A105, 30"-2 " X 3/4 "</t>
  </si>
  <si>
    <t>SUMINISTRO DE SOCKOLET MSS SP-97 BW X SW 3000# FORGED ASTM A105, 30"-3 " X 1½ "</t>
  </si>
  <si>
    <t>SUMINISTRO DE SOCKOLET MSS SP-97 BW X SW 3000# FORGED ASTM A105, 30"-4 " X 3/4 "</t>
  </si>
  <si>
    <t>SUMINISTRO DE SOCKOLET MSS SP-97 BW X SW 3000# FORGED ASTM A105, 30"-8 " X 1/2 "</t>
  </si>
  <si>
    <t>SUMINISTRO DE SOCKOLET MSS SP-97 BW X SW 3000# FORGED ASTM A105, 30"-8 " X 3/4 "</t>
  </si>
  <si>
    <t>SUMINISTRO DE SOCKOLET MSS SP-97 BW X SW 6000# FORGED ASTM A105, 30"-2" X 3/4 "</t>
  </si>
  <si>
    <t>SUMINISTRO DE SOCKOLET MSS SP-97 BW X SW 6000# FORGED ASTM A105, 30"-2 " X 1/2 "</t>
  </si>
  <si>
    <t>SUMINISTRO DE SOCKOLET MSS SP-97 BW X SW 6000# FORGED ASTM A105, 30"-2 " X 1 "</t>
  </si>
  <si>
    <t>SUMINISTRO DE SOCKOLET MSS SP-97 BW X SW 6000# FORGED ASTM A105, 30"-3 " X 3/4 "</t>
  </si>
  <si>
    <t>SUMINISTRO DE SOCKOLET MSS SP-97 BW X SW 6000# FORGED ASTM A105, 30"-4 " X 1 "</t>
  </si>
  <si>
    <t>SUMINISTRO DE SOCKOLET MSS SP-97 BW X SW 6000# FORGED ASTM A105, 30"-4 " X 3/4 "</t>
  </si>
  <si>
    <t>SUMINISTRO DE SOCKOLET MSS SP-97 BW X SW 6000# FORGED ASTM A105, 30"-6 " X 3/4 "</t>
  </si>
  <si>
    <t>SUMINISTRO DE SOCKOLET MSS SP-97 BW X SW 3000# FORGED ASTM A182 GR. F316, 2 " X 3/4 "</t>
  </si>
  <si>
    <t>SUMINISTRO DE SOCKOLET MSS SP-97 BW X SW 6000# FORGED ASTM A105, 30"-3" X 1+1/2 "</t>
  </si>
  <si>
    <t>SUMINISTRO DE SPECTACLE BLIND F8S ASME B16.48 WAFER JOINT TYPE 150 LB FLAT FACE FROM PLATE ASTM A516 GRADE 70, 2 "</t>
  </si>
  <si>
    <t>SUMINISTRO DE SPECTACLE BLIND F8S ASME B16.48 WAFER JOINT TYPE 150 LB FLAT FACE FROM PLATE ASTM A516 GRADE 70, 4 "</t>
  </si>
  <si>
    <t>SUMINISTRO DE SPECTACLE BLIND F8S ASME B16.48 WAFER JOINT TYPE 150 LB RAISED FACE FROM PLATE ASTM A516 GRADE 70, 2 "</t>
  </si>
  <si>
    <t>SUMINISTRO DE SPECTACLE BLIND F8S ASME B16.48 WAFER JOINT TYPE 150 LB RAISED FACE FROM PLATE ASTM A516 GRADE 70, 4 "</t>
  </si>
  <si>
    <t>SUMINISTRO DE SPECTACLE BLIND F8S ASME B16.48 WAFER JOINT TYPE 150 LB RAISED FACE FROM PLATE ASTM A516 GRADE 70, 6 "</t>
  </si>
  <si>
    <t>SUMINISTRO DE SPECTACLE BLIND F8S ASME B16.48 WAFER JOINT TYPE 150 LB RAISED FACE FROM PLATE ASTM A516 GRADE 70, 8 "</t>
  </si>
  <si>
    <t>SUMINISTRO DE SPECTACLE BLIND F8S ASME B16.48 WAFER JOINT TYPE 300 LB FLAT FACE FROM PLATE ASTM A516 GRADE 70, 2 "</t>
  </si>
  <si>
    <t>SUMINISTRO DE SPECTACLE BLIND F8S ASME B16.48 WAFER JOINT TYPE 300 LB FLAT FACE FROM PLATE ASTM A516 GRADE 70, 4 "</t>
  </si>
  <si>
    <t>SUMINISTRO DE SPECTACLE BLIND F8S ASME B16.48 WAFER JOINT TYPE 300 LB RAISED FACE FROM PLATE ASTM A516 GRADE 70, 2 "</t>
  </si>
  <si>
    <t>SUMINISTRO DE SPECTACLE BLIND F8S ASME B16.48 WAFER JOINT TYPE 300 LB RAISED FACE FROM PLATE ASTM A516 GRADE 70, 4 "</t>
  </si>
  <si>
    <t>SUMINISTRO DE SPECTACLE BLIND F8S ASME B16.48 WAFER JOINT TYPE 300 LB RAISED FACE FROM PLATE ASTM A516 GRADE 70, 6 "</t>
  </si>
  <si>
    <t>SUMINISTRO DE SPECTACLE BLIND F8S ASME B16.48 WAFER JOINT TYPE 300 LB RAISED FACE FROM PLATE ASTM A516 GRADE 70, 8 "</t>
  </si>
  <si>
    <t>SUMINISTRO DE SPECTACLE BLIND F8S ASME B16.48 WAFER JOINT TYPE 600 LB FLAT FACE FROM PLATE ASTM A516 GRADE 70, 2 "</t>
  </si>
  <si>
    <t>SUMINISTRO DE SPECTACLE BLIND F8S ASME B16.48 WAFER JOINT TYPE 600 LB FLAT FACE FROM PLATE ASTM A516 GRADE 70, 4 "</t>
  </si>
  <si>
    <t>SUMINISTRO DE SPECTACLE BLIND F8S ASME B16.48 WAFER JOINT TYPE 600 LB RAISED FACE FROM PLATE ASTM A516 GRADE 70, 2 "</t>
  </si>
  <si>
    <t>SUMINISTRO DE SPECTACLE BLIND F8S ASME B16.48 WAFER JOINT TYPE 600 LB RAISED FACE FROM PLATE ASTM A516 GRADE 70, 4 "</t>
  </si>
  <si>
    <t>SUMINISTRO DE SPECTACLE BLIND F8S ASME B16.48 WAFER JOINT TYPE 600 LB RAISED FACE FROM PLATE ASTM A516 GRADE 70, 6 "</t>
  </si>
  <si>
    <t>SUMINISTRO DE SPECTACLE BLIND F8S ASME B16.48 WAFER JOINT TYPE 600 LB RAISED FACE FROM PLATE ASTM A516 GRADE 70, 8 "</t>
  </si>
  <si>
    <t>SUMINISTRO DE SPIRAL WOUND GASKET ASME B16.20 _ 150 LB RAISED FACE _ 304 SS PIRAL WOUND/GRAPHITE FILLER OUTER RING / FLEXITALLIC LS, 1/8 " THK, 3/4 "</t>
  </si>
  <si>
    <t>SUMINISTRO DE SPIRAL WOUND GASKET ASME B16.20 _ 150 LB RAISED FACE _ 304 SS SPIRAL WOUND/GRAPHITE FILLER OUTER RING / FLEXITALLIC LS, 1/8 " THK, 1 "</t>
  </si>
  <si>
    <t>SUMINISTRO DE SPIRAL WOUND GASKET ASME B16.20 _ 150 LB RAISED FACE _ 304 SS SPIRAL WOUND/GRAPHITE FILLER OUTER RING / FLEXITALLIC LS, 1/8 " THK, 1 1/2"</t>
  </si>
  <si>
    <t>SUMINISTRO DE SPIRAL WOUND GASKET ASME B16.20 _ 150 LB RAISED FACE _ 304 SS SPIRAL WOUND/GRAPHITE FILLER OUTER RING / FLEXITALLIC LS, 1/8 " THK, 2 "</t>
  </si>
  <si>
    <t>SUMINISTRO DE SPIRAL WOUND GASKET ASME B16.20 _ 150 LB RAISED FACE _ 304 SS SPIRAL WOUND/GRAPHITE FILLER OUTER RING / FLEXITALLIC LS, 1/8 " THK, 3 "</t>
  </si>
  <si>
    <t>SUMINISTRO DE SPIRAL WOUND GASKET ASME B16.20 _ 150 LB RAISED FACE _ 304 SS SPIRAL WOUND/GRAPHITE FILLER OUTER RING / FLEXITALLIC LS, 1/8 " THK, 4 "</t>
  </si>
  <si>
    <t xml:space="preserve">SUMINISTRO DE SPIRAL WOUND GASKET ASME B16.20 _ 150 LB RAISED FACE _ 304 SS SPIRAL WOUND/GRAPHITE FILLER OUTER RING / FLEXITALLIC LS, 1/8 " THK, 6 </t>
  </si>
  <si>
    <t>SUMINISTRO DE SPIRAL WOUND GASKET ASME B16.20 _ 150 LB RAISED FACE _ 304 SS SPIRAL WOUND/GRAPHITE FILLER OUTER RING / FLEXITALLIC LS, 1/8 " THK, 8 "</t>
  </si>
  <si>
    <t>SUMINISTRO DE SPIRAL WOUND GASKET ASME B16.20 _ 300 LB RAISED FACE _ 304 SS PIRAL WOUND/GRAPHITE FILLER OUTER RING / FLEXITALLIC LS, 1/8 " THK, 3/4 "</t>
  </si>
  <si>
    <t>SUMINISTRO DE SPIRAL WOUND GASKET ASME B16.20 _ 300 LB RAISED FACE _ 304 SS SPIRAL WOUND/GRAPHITE FILLER OUTER RING / FLEXITALLIC LS, 1/8 " THK, 1 "</t>
  </si>
  <si>
    <t>SUMINISTRO DE SPIRAL WOUND GASKET ASME B16.20 _ 300 LB RAISED FACE _ 304 SS SPIRAL WOUND/GRAPHITE FILLER OUTER RING / FLEXITALLIC LS, 1/8 " THK, 1 1/2"</t>
  </si>
  <si>
    <t>SUMINISTRO DE SPIRAL WOUND GASKET ASME B16.20 _ 300 LB RAISED FACE _ 304 SS SPIRAL WOUND/GRAPHITE FILLER OUTER RING / FLEXITALLIC LS, 1/8 " THK, 2 "</t>
  </si>
  <si>
    <t>SUMINISTRO DE SPIRAL WOUND GASKET ASME B16.20 _ 300 LB RAISED FACE _ 304 SS SPIRAL WOUND/GRAPHITE FILLER OUTER RING / FLEXITALLIC LS, 1/8 " THK, 3 "</t>
  </si>
  <si>
    <t>SUMINISTRO DE SPIRAL WOUND GASKET ASME B16.20 _ 300 LB RAISED FACE _ 304 SS SPIRAL WOUND/GRAPHITE FILLER OUTER RING / FLEXITALLIC LS, 1/8 " THK, 4 "</t>
  </si>
  <si>
    <t xml:space="preserve">SUMINISTRO DE SPIRAL WOUND GASKET ASME B16.20 _ 300 LB RAISED FACE _ 304 SS SPIRAL WOUND/GRAPHITE FILLER OUTER RING / FLEXITALLIC LS, 1/8 " THK, 6 </t>
  </si>
  <si>
    <t>SUMINISTRO DE SPIRAL WOUND GASKET ASME B16.20 _ 300 LB RAISED FACE _ 304 SS SPIRAL WOUND/GRAPHITE FILLER OUTER RING / FLEXITALLIC LS, 1/8 " THK, 8 "</t>
  </si>
  <si>
    <t>SUMINISTRO DE SPIRAL WOUND GASKET ASME B16.20 _ 600 LB RAISED FACE _ 304 SS PIRAL WOUND/GRAPHITE FILLER OUTER RING / FLEXITALLIC LS, 1/8 " THK, 3/4 "</t>
  </si>
  <si>
    <t>SUMINISTRO DE SPIRAL WOUND GASKET ASME B16.20 _ 600 LB RAISED FACE _ 304 SS SPIRAL WOUND/GRAPHITE FILLER OUTER RING / FLEXITALLIC LS, 1/8 " THK, 1 "</t>
  </si>
  <si>
    <t>SUMINISTRO DE SPIRAL WOUND GASKET ASME B16.20 _ 600 LB RAISED FACE _ 304 SS SPIRAL WOUND/GRAPHITE FILLER OUTER RING / FLEXITALLIC LS, 1/8 " THK, 1 1/2"</t>
  </si>
  <si>
    <t>SUMINISTRO DE SPIRAL WOUND GASKET ASME B16.20 _ 600 LB RAISED FACE _ 304 SS SPIRAL WOUND/GRAPHITE FILLER OUTER RING / FLEXITALLIC LS, 1/8 " THK, 2 "</t>
  </si>
  <si>
    <t>SUMINISTRO DE SPIRAL WOUND GASKET ASME B16.20 _ 600 LB RAISED FACE _ 304 SS SPIRAL WOUND/GRAPHITE FILLER OUTER RING / FLEXITALLIC LS, 1/8 " THK, 4 "</t>
  </si>
  <si>
    <t xml:space="preserve">SUMINISTRO DE SPIRAL WOUND GASKET ASME B16.20 _ 600 LB RAISED FACE _ 304 SS SPIRAL WOUND/GRAPHITE FILLER OUTER RING / FLEXITALLIC LS, 1/8 " THK, 6" </t>
  </si>
  <si>
    <t>SUMINISTRO DE SPIRAL WOUND GASKET ASME B16.20 _ 600 LB RAISED FACE _ 304 SS SPIRAL WOUND/GRAPHITE FILLER OUTER RING / FLEXITALLIC LS, 1/8 " THK, 8 "</t>
  </si>
  <si>
    <t>SUMINISTRO DE SPIRAL WOUND GASKET ASME B16.20 _ 900 LB RAISED FACE _ 304 SS PIRAL WOUND/GRAPHITE FILLER OUTER RING / FLEXITALLIC LS, 1/8 " THK, 3/4 "</t>
  </si>
  <si>
    <t>SUMINISTRO DE SPIRAL WOUND GASKET ASME B16.20 _ 900 LB RAISED FACE _ 304 SS SPIRAL WOUND/GRAPHITE FILLER OUTER RING / FLEXITALLIC LS, 1/8 " THK, 1 "</t>
  </si>
  <si>
    <t>SUMINISTRO DE SPIRAL WOUND GASKET ASME B16.20 _ 900 LB RAISED FACE _ 304 SS SPIRAL WOUND/GRAPHITE FILLER OUTER RING / FLEXITALLIC LS, 1/8 " THK, 1 1/2"</t>
  </si>
  <si>
    <t>SUMINISTRO DE SPIRAL WOUND GASKET ASME B16.20 _ 900 LB RAISED FACE _ 304 SS SPIRAL WOUND/GRAPHITE FILLER OUTER RING / FLEXITALLIC LS, 1/8 " THK, 2 "</t>
  </si>
  <si>
    <t>SUMINISTRO DE SPIRAL WOUND GASKET ASME B16.20 _ 900 LB RAISED FACE _ 304 SS SPIRAL WOUND/GRAPHITE FILLER OUTER RING / FLEXITALLIC LS, 1/8 " THK, 3"</t>
  </si>
  <si>
    <t>SUMINISTRO DE SPIRAL WOUND GASKET ASME B16.20 _ 900 LB RAISED FACE _ 304 SS SPIRAL WOUND/GRAPHITE FILLER OUTER RING / FLEXITALLIC LS, 1/8 " THK, 4 "</t>
  </si>
  <si>
    <t>SUMINISTRO DE SPIRAL WOUND GASKET ASME B16.20 _ 900 LB RAISED FACE _ 304 SS SPIRAL WOUND/GRAPHITE FILLER OUTER RING / FLEXITALLIC LS, 1/8 " THK, 6"</t>
  </si>
  <si>
    <t>SUMINISTRO DE SPIRAL WOUND GASKET ASME B16.20 _ 900 LB RAISED FACE _ 304 SS SPIRAL WOUND/GRAPHITE FILLER OUTER RING / FLEXITALLIC LS, 1/8 " THK, 8 "</t>
  </si>
  <si>
    <t>SUMINISTRO DE SPIRAL WOUND GASKET ASME B16.20 _ 1500 LB RAISED FACE _ 304 SS PIRAL WOUND/GRAPHITE FILLER OUTER RING / FLEXITALLIC LS, 1/8 " THK, 1 1/2 "</t>
  </si>
  <si>
    <t>SUMINISTRO DE JUNTA RTJ GASKET ASME B16.20 _ 600 LB _ 304 SS / THK, 1"</t>
  </si>
  <si>
    <t>SUMINISTRO DE JUNTA RTJ GASKET ASME B16.20 _ 600 LB _ 304 SS / THK, 1 1/2"</t>
  </si>
  <si>
    <t>SUMINISTRO DE JUNTA RTJ GASKET ASME B16.20 _ 600 LB _ 304 SS / THK, 2"</t>
  </si>
  <si>
    <t>SUMINISTRO DE JUNTA RTJ GASKET ASME B16.20 _ 600 LB _ 304 SS / THK, 3"</t>
  </si>
  <si>
    <t>SUMINISTRO DE JUNTA RTJ GASKET ASME B16.20 _ 600 LB _ 304 SS / THK, 4"</t>
  </si>
  <si>
    <t>SUMINISTRO DE JUNTA RTJ GASKET ASME B16.20 _ 600 LB _ 304 SS / THK, 6"</t>
  </si>
  <si>
    <t>SUMINISTRO DE JUNTA RTJ GASKET ASME B16.20 _ 600 LB _ 304 SS / THK, 8"</t>
  </si>
  <si>
    <t>SUMINISTRO DE JUNTA RTJ GASKET ASME B16.20 _ 900 LB _ 304 SS / THK, 1"</t>
  </si>
  <si>
    <t>SUMINISTRO DE JUNTA RTJ GASKET ASME B16.20 _ 900 LB _ 304 SS / THK, 1 1/2"</t>
  </si>
  <si>
    <t>SUMINISTRO DE JUNTA RTJ GASKET ASME B16.20 _ 900 LB _ 304 SS / THK, 2"</t>
  </si>
  <si>
    <t>SUMINISTRO DE JUNTA RTJ GASKET ASME B16.20 _ 900 LB _ 304 SS / THK, 3"</t>
  </si>
  <si>
    <t>SUMINISTRO DE JUNTA RTJ GASKET ASME B16.20 _ 900 LB _ 304 SS / THK, 4"</t>
  </si>
  <si>
    <t>SUMINISTRO DE JUNTA RTJ GASKET ASME B16.20 _ 900 LB _ 304 SS / THK, 6"</t>
  </si>
  <si>
    <t>SUMINISTRO DE JUNTA RTJ GASKET ASME B16.20 _ 900 LB _ 304 SS / THK, 8"</t>
  </si>
  <si>
    <t>SUMINISTRO DE JUNTA RTJ GASKET ASME B16.20 _ 1500 LB _ 304 SS / THK, 1"</t>
  </si>
  <si>
    <t>SUMINISTRO DE JUNTA RTJ GASKET ASME B16.20 _ 1500 LB _ 304 SS / THK, 1 1/2"</t>
  </si>
  <si>
    <t>SUMINISTRO DE JUNTA RTJ GASKET ASME B16.20 _ 1500 LB _ 304 SS / THK, 2"</t>
  </si>
  <si>
    <t>SUMINISTRO DE JUNTA RTJ GASKET ASME B16.20 _ 1500 LB _ 304 SS / THK, 3"</t>
  </si>
  <si>
    <t>SUMINISTRO DE JUNTA RTJ GASKET ASME B16.20 _ 1500 LB _ 304 SS / THK, 4"</t>
  </si>
  <si>
    <t>SUMINISTRO DE JUNTA RTJ GASKET ASME B16.20 _ 1500 LB _ 304 SS / THK, 6"</t>
  </si>
  <si>
    <t>SUMINISTRO DE JUNTA RTJ GASKET ASME B16.20 _ 1500 LB _ 304 SS / THK, 8"</t>
  </si>
  <si>
    <t>SUMINISTRO DE WELDNECK FLANGE ASME B16.5 FLG X BW 150 LB FLAT FACE FORGED ASTM A105, 2 ", S-40</t>
  </si>
  <si>
    <t>SUMINISTRO DE WELDNECK FLANGE ASME B16.5 FLG X BW 150 LB FLAT FACE FORGED ASTM A105, 4 ", S-40</t>
  </si>
  <si>
    <t>SUMINISTRO DE WELDNECK FLANGE ASME B16.5 FLG X BW 150 LB FLAT FACE FORGED ASTM A105, 6 ", S-40</t>
  </si>
  <si>
    <t>SUMINISTRO DE WELDNECK FLANGE ASME B16.5 FLG X BW 150 LB FLAT FACE FORGED ASTM A105, 8 ", S-40</t>
  </si>
  <si>
    <t>SUMINISTRO DE WELDNECK FLANGE ASME B16.5 FLG X BW 300 LB FLAT FACE FORGED ASTM A105, 2 ", S-40</t>
  </si>
  <si>
    <t>SUMINISTRO DE WELDNECK FLANGE ASME B16.5 FLG X BW 300 LB FLAT FACE FORGED ASTM A105, 4 ", S-40</t>
  </si>
  <si>
    <t>SUMINISTRO DE WELDNECK FLANGE ASME B16.5 FLG X BW 300 LB FLAT FACE FORGED ASTM A105, 6 ", S-40</t>
  </si>
  <si>
    <t>SUMINISTRO DE WELDNECK FLANGE ASME B16.5 FLG X BW 300 LB FLAT FACE FORGED ASTM A105, 8 ", S-40</t>
  </si>
  <si>
    <t>SUMINISTRO DE WELDNECK FLANGE ASME B16.5 FLG X BW 900 LB FLAT FACE FORGED ASTM A105, 2 ", S-40</t>
  </si>
  <si>
    <t>SUMINISTRO DE WELDNECK FLANGE ASME B16.5 FLG X BW 900 LB FLAT FACE FORGED ASTM A105, 4 ", S-40</t>
  </si>
  <si>
    <t>SUMINISTRO DE WELDNECK FLANGE ASME B16.5 FLG X BW 900 LB FLAT FACE FORGED ASTM A105, 6 ", S-40</t>
  </si>
  <si>
    <t>SUMINISTRO DE WELDNECK FLANGE ASME B16.5 FLG X BW 900 LB FLAT FACE FORGED ASTM A105, 8 ", S-40</t>
  </si>
  <si>
    <t>SUMINISTRO DE WELDNECK FLANGE ASME B16.5 FLG X BW 1500 LB FLAT FACE FORGED ASTM A105, 2 ", S-40</t>
  </si>
  <si>
    <t>SUMINISTRO DE WELDNECK FLANGE ASME B16.5 FLG X BW 1500 LB FLAT FACE FORGED ASTM A105, 4 ", S-40</t>
  </si>
  <si>
    <t>SUMINISTRO DE WELDNECK FLANGE ASME B16.5 FLG X BW 1500 LB FLAT FACE FORGED ASTM A105, 6 ", S-40</t>
  </si>
  <si>
    <t>SUMINISTRO DE WELDNECK FLANGE ASME B16.5 FLG X BW 1500 LB FLAT FACE FORGED ASTM A105, 8 ", S-40</t>
  </si>
  <si>
    <t>SUMINISTRO DE WELDNECK FLANGE ASME B16.5 FLG X BW 150 LB FLAT FACE FORGED ASTM A105, 2 ", S-80</t>
  </si>
  <si>
    <t>SUMINISTRO DE WELDNECK FLANGE ASME B16.5 FLG X BW 150 LB FLAT FACE FORGED ASTM A105, 4 ", S-80</t>
  </si>
  <si>
    <t>SUMINISTRO DE WELDNECK FLANGE ASME B16.5 FLG X BW 150 LB FLAT FACE FORGED ASTM A105, 6 ", S-80</t>
  </si>
  <si>
    <t>SUMINISTRO DE WELDNECK FLANGE ASME B16.5 FLG X BW 150 LB FLAT FACE FORGED ASTM A105, 8 ", S-80</t>
  </si>
  <si>
    <t>SUMINISTRO DE WELDNECK FLANGE ASME B16.5 FLG X BW 300 LB FLAT FACE FORGED ASTM A105, 2 ", S-80</t>
  </si>
  <si>
    <t>SUMINISTRO DE WELDNECK FLANGE ASME B16.5 FLG X BW 300 LB FLAT FACE FORGED ASTM A105, 4 ", S-80</t>
  </si>
  <si>
    <t>SUMINISTRO DE WELDNECK FLANGE ASME B16.5 FLG X BW 300 LB FLAT FACE FORGED ASTM A105, 6 ", S-80</t>
  </si>
  <si>
    <t>SUMINISTRO DE WELDNECK FLANGE ASME B16.5 FLG X BW 900 LB FLAT FACE FORGED ASTM A105, 2 ", S-80</t>
  </si>
  <si>
    <t>SUMINISTRO DE WELDNECK FLANGE ASME B16.5 FLG X BW 900 LB FLAT FACE FORGED ASTM A105, 4 ", S-80</t>
  </si>
  <si>
    <t>SUMINISTRO DE WELDNECK FLANGE ASME B16.5 FLG X BW 900 LB FLAT FACE FORGED ASTM A105, 6 ", S-80</t>
  </si>
  <si>
    <t>SUMINISTRO DE WELDNECK FLANGE ASME B16.5 FLG X BW 900 LB FLAT FACE FORGED ASTM A105, 8 ", S-80</t>
  </si>
  <si>
    <t>SUMINISTRO DE WELDNECK FLANGE ASME B16.5 FLG X BW 1500 LB FLAT FACE FORGED ASTM A105, 2 ", S-80</t>
  </si>
  <si>
    <t>SUMINISTRO DE WELDNECK FLANGE ASME B16.5 FLG X BW 1500 LB FLAT FACE FORGED ASTM A105, 4 ", S-80</t>
  </si>
  <si>
    <t>SUMINISTRO DE WELDNECK FLANGE ASME B16.5 FLG X BW 1500 LB FLAT FACE FORGED ASTM A105, 6 ", S-80</t>
  </si>
  <si>
    <t>SUMINISTRO DE WELDNECK FLANGE ASME B16.5 FLG X BW 1500 LB FLAT FACE FORGED ASTM A105, 8 ", S-80</t>
  </si>
  <si>
    <t>SUMINISTRO DE WELDNECK FLANGE ASME B16.5 FLG X BW 150 LB FLAT FACE FORGED ASTM A105, 2 ", S-160</t>
  </si>
  <si>
    <t>SUMINISTRO DE WELDNECK FLANGE ASME B16.5 FLG X BW 150 LB FLAT FACE FORGED ASTM A105, 4 ", S-160</t>
  </si>
  <si>
    <t>SUMINISTRO DE WELDNECK FLANGE ASME B16.5 FLG X BW 150 LB FLAT FACE FORGED ASTM A105, 6 ", S-160</t>
  </si>
  <si>
    <t>SUMINISTRO DE WELDNECK FLANGE ASME B16.5 FLG X BW 150 LB FLAT FACE FORGED ASTM A105, 8 ", S-160</t>
  </si>
  <si>
    <t>SUMINISTRO DE WELDNECK FLANGE ASME B16.5 FLG X BW 300 LB FLAT FACE FORGED ASTM A105, 2 ", S-160</t>
  </si>
  <si>
    <t>SUMINISTRO DE WELDNECK FLANGE ASME B16.5 FLG X BW 300 LB FLAT FACE FORGED ASTM A105, 4 ", S-160</t>
  </si>
  <si>
    <t>SUMINISTRO DE WELDNECK FLANGE ASME B16.5 FLG X BW 300 LB FLAT FACE FORGED ASTM A105, 6 ", S-160</t>
  </si>
  <si>
    <t>SUMINISTRO DE WELDNECK FLANGE ASME B16.5 FLG X BW 300 LB FLAT FACE FORGED ASTM A105, 8 ", S-160</t>
  </si>
  <si>
    <t>SUMINISTRO DE WELDNECK FLANGE ASME B16.5 FLG X BW 900 LB FLAT FACE FORGED ASTM A105, 2 ", S-160</t>
  </si>
  <si>
    <t>SUMINISTRO DE WELDNECK FLANGE ASME B16.5 FLG X BW 900 LB FLAT FACE FORGED ASTM A105, 4 ", S-160</t>
  </si>
  <si>
    <t>SUMINISTRO DE WELDNECK FLANGE ASME B16.5 FLG X BW 900 LB FLAT FACE FORGED ASTM A105, 6 ", S-160</t>
  </si>
  <si>
    <t>SUMINISTRO DE WELDNECK FLANGE ASME B16.5 FLG X BW 900 LB FLAT FACE FORGED ASTM A105, 8 ", S-160</t>
  </si>
  <si>
    <t>SUMINISTRO DE WELDNECK FLANGE ASME B16.5 FLG X BW 1500 LB FLAT FACE FORGED ASTM A105, 2 ", S-160</t>
  </si>
  <si>
    <t>SUMINISTRO DE WELDNECK FLANGE ASME B16.5 FLG X BW 1500 LB FLAT FACE FORGED ASTM A105, 4 ", S-160</t>
  </si>
  <si>
    <t>SUMINISTRO DE WELDNECK FLANGE ASME B16.5 FLG X BW 1500 LB FLAT FACE FORGED ASTM A105, 6 ", S-160</t>
  </si>
  <si>
    <t>SUMINISTRO DE WELDNECK FLANGE ASME B16.5 FLG X BW 1500 LB FLAT FACE FORGED ASTM A105, 8 ", S-160</t>
  </si>
  <si>
    <t>SUMINISTRO DE WELDOLET MSS SP-97 BW X BW FORGED ASTM A105, 8" X 2 ", S-40 X S-40</t>
  </si>
  <si>
    <t>SUMINISTRO DE WELDOLET MSS SP-97 BW X BW FORGED ASTM A105, 8" X 4 ", S-40 X S-40</t>
  </si>
  <si>
    <t>SUMINISTRO DE WELDOLET MSS SP-97 BW X BW FORGED ASTM A105, 6 " X 6 ", S-40 X S-40</t>
  </si>
  <si>
    <t>SUMINISTRO DE WELDOLET MSS SP-97 BW X BW FORGED ASTM A105, 6 " X 4 ", S-40 X S-40</t>
  </si>
  <si>
    <t>SUMINISTRO DE WELDOLET MSS SP-97 BW X BW FORGED ASTM A105, 6" X 3 ", S-40 X S-40</t>
  </si>
  <si>
    <t>SUMINISTRO DE WELDOLET MSS SP-97 BW X BW FORGED ASTM A105, 6" X 2 ", S-40 X S-40</t>
  </si>
  <si>
    <t>SUMINISTRO DE WELDOLET MSS SP-97 BW X BW FORGED ASTM A105, 6" X 1 ", S-40 X S-40</t>
  </si>
  <si>
    <t>SUMINISTRO DE WELDOLET MSS SP-97 BW X BW FORGED ASTM A105, 6" X 3/4 ", S-40 X S-40</t>
  </si>
  <si>
    <t>SUMINISTRO DE WELDOLET MSS SP-97 BW X BW FORGED ASTM A105, 6 " X 6 ", S-80 X S-80</t>
  </si>
  <si>
    <t>SUMINISTRO DE WELDOLET MSS SP-97 BW X BW FORGED ASTM A105, 6 " X 4 ", S-80 X S-80</t>
  </si>
  <si>
    <t>SUMINISTRO DE WELDOLET MSS SP-97 BW X BW FORGED ASTM A105, 6" X 3 ", S-80 X S-80</t>
  </si>
  <si>
    <t>SUMINISTRO DE WELDOLET MSS SP-97 BW X BW FORGED ASTM A105, 6" X 2 ", S-80 X S-80</t>
  </si>
  <si>
    <t>SUMINISTRO DE WELDOLET MSS SP-97 BW X BW FORGED ASTM A105, 6" X 1 ", S-80 X S-80</t>
  </si>
  <si>
    <t>SUMINISTRO DE WELDOLET MSS SP-97 BW X BW FORGED ASTM A105, 6" X 3/4 ", S-80 X S-80</t>
  </si>
  <si>
    <t>SUMINISTRO DE WELDOLET MSS SP-97 BW X BW FORGED ASTM A105, 6 " X 6 ", S-160 X S-160</t>
  </si>
  <si>
    <t>SUMINISTRO DE WELDOLET MSS SP-97 BW X BW FORGED ASTM A105, 6 " X 4 ", S-160 X S-160</t>
  </si>
  <si>
    <t>SUMINISTRO DE WELDOLET MSS SP-97 BW X BW FORGED ASTM A105, 6" X 3 ", S-160 X S-160</t>
  </si>
  <si>
    <t>SUMINISTRO DE WELDOLET MSS SP-97 BW X BW FORGED ASTM A105, 6" X 2 ", S-160 X S-160</t>
  </si>
  <si>
    <t>SUMINISTRO DE WELDOLET MSS SP-97 BW X BW FORGED ASTM A105, 6" X 1 ", S-160 X S-160</t>
  </si>
  <si>
    <t>SUMINISTRO DE WELDOLET MSS SP-97 BW X BW FORGED ASTM A105, 6" X 3/4 ", S-160 X S-160</t>
  </si>
  <si>
    <t>SUMINISTRO DE WELDOLET MSS SP-97 BW X BW FORGED ASTM A105, 4 " X 4 ", S-40 X S-40</t>
  </si>
  <si>
    <t>SUMINISTRO DE WELDOLET MSS SP-97 BW X BW FORGED ASTM A105, 4" X 3 ", S-40 X S-40</t>
  </si>
  <si>
    <t>SUMINISTRO DE WELDOLET MSS SP-97 BW X BW FORGED ASTM A105, 4" X 2 ", S-40 X S-40</t>
  </si>
  <si>
    <t>SUMINISTRO DE WELDOLET MSS SP-97 BW X BW FORGED ASTM A105, 4" X 1 ", S-40 X S-40</t>
  </si>
  <si>
    <t>SUMINISTRO DE WELDOLET MSS SP-97 BW X BW FORGED ASTM A105, 4 " X 4 ", S-80 X S-80</t>
  </si>
  <si>
    <t>SUMINISTRO DE WELDOLET MSS SP-97 BW X BW FORGED ASTM A105, 4" X 3 ", S-80 X S-80</t>
  </si>
  <si>
    <t>SUMINISTRO DE WELDOLET MSS SP-97 BW X BW FORGED ASTM A105, 4" X 2 ", S-80 X S-80</t>
  </si>
  <si>
    <t>SUMINISTRO DE WELDOLET MSS SP-97 BW X BW FORGED ASTM A105, 4" X 1 ", S-80 X S-80</t>
  </si>
  <si>
    <t>SUMINISTRO DE WELDOLET MSS SP-97 BW X BW FORGED ASTM A105, 4 " X 4 ", S-160 X S-160</t>
  </si>
  <si>
    <t>SUMINISTRO DE WELDOLET MSS SP-97 BW X BW FORGED ASTM A105, 4" X 3 ", S-160 X S-160</t>
  </si>
  <si>
    <t>SUMINISTRO DE WELDOLET MSS SP-97 BW X BW FORGED ASTM A105, 4" X 2 ", S-160 X S-160</t>
  </si>
  <si>
    <t>SUMINISTRO DE WELDOLET MSS SP-97 BW X BW FORGED ASTM A105, 4" X 1 ", S-160 X S-160</t>
  </si>
  <si>
    <t>BUSHING RED, THRD_ENG X SW, 6000LB, ASTM A105 1 1/2"x3/4"</t>
  </si>
  <si>
    <t>BUSHING RED, THRD_ENG X SW, 6000LB, ASTM A105 2"x3/4"</t>
  </si>
  <si>
    <t>CAP, CLASS 3000, SW, ASTM A-105, ASME B16.11 3/4"</t>
  </si>
  <si>
    <t>CAP, CLASS 6000, SW, ASTM A-105, ASME B16.11 3/4"</t>
  </si>
  <si>
    <t>CAP, SCH STD, BW, ASTM A-234 GR WPB, ASME B16.9 4"</t>
  </si>
  <si>
    <t>COUPLING, CLASS 6000, THRDxMNPT, ASTM A-105, ASME B16.11 1/2"</t>
  </si>
  <si>
    <t>STUD BOLTS, A-193 GR B7 W/(2) HVY NUTS HEX, ASTM A-194 GR 2H, ASME B18.2.1, B18.2.2 1 1/8"x170mmLg</t>
  </si>
  <si>
    <t>STUD BOLTS, A-193 GR B7 W/(2) HVY NUTS HEX, ASTM A-194 GR 2H, ASME B18.2.1, B18.2.2 1 1/8"x195mmLg</t>
  </si>
  <si>
    <t>STUD BOLTS, A-193 GR B7 W/(2) HVY NUTS HEX, ASTM A-194 GR 2H, ASME B18.2.1, B18.2.2 1"x140mmLg</t>
  </si>
  <si>
    <t>STUD BOLTS, A-193 GR B7 W/(2) HVY NUTS HEX, ASTM A-194 GR 2H, ASME B18.2.1, B18.2.2 3/4"x102mmLg</t>
  </si>
  <si>
    <t>STUD BOLTS, A-193 GR B7 W/(2) HVY NUTS HEX, ASTM A-194 GR 2H, ASME B18.2.1, B18.2.2 3/4"x108mmLg</t>
  </si>
  <si>
    <t>STUD BOLTS, A-193 GR B7 W/(2) HVY NUTS HEX, ASTM A-194 GR 2H, ASME B18.2.1, B18.2.2 3/4"x110mmLg</t>
  </si>
  <si>
    <t>STUD BOLTS, A-193 GR B7 W/(2) HVY NUTS HEX, ASTM A-194 GR 2H, ASME B18.2.1, B18.2.2 3/4"x114mmLg</t>
  </si>
  <si>
    <t>STUD BOLTS, A-193 GR B7 W/(2) HVY NUTS HEX, ASTM A-194 GR 2H, ASME B18.2.1, B18.2.2 3/4"x115mmLg</t>
  </si>
  <si>
    <t>STUD BOLTS, A-193 GR B7 W/(2) HVY NUTS HEX, ASTM A-194 GR 2H, ASME B18.2.1, B18.2.2 5/8"x83mmLg</t>
  </si>
  <si>
    <t>STUD BOLTS, A-193 GR B7 W/(2) HVY NUTS HEX, ASTM A-194 GR 2H, ASME B18.2.1, B18.2.2 5/8"x85mmLg</t>
  </si>
  <si>
    <t>STUD BOLTS, A-193 GR B7 W/(2) HVY NUTS HEX, ASTM A-194 GR 2H, ASME B18.2.1, B18.2.2 5/8"x95mmLg</t>
  </si>
  <si>
    <t>STUD BOLTS, A-193 GR B7 W/(2) HVY NUTS HEX, ASTM A-194 GR 2H, ASME B18.2.1, B18.2.2 7/8"x125mmLg</t>
  </si>
  <si>
    <t>STUD BOLTS, A-193 GR B7 W/(2) HVY NUTS HEX, ASTM A-194 GR 2H, ASME B18.2.1, B18.2.2 7/8"x145mmLg</t>
  </si>
  <si>
    <t>GATE VALVE, SOLID WEDGE, BB, OS&amp;Y, TRIM 8, GRAPHITE PACKING, CLASS 5000 CWP, SW, ASTM A-105, API 602, API 598 3/4"</t>
  </si>
  <si>
    <t>GATE VALVE, SOLID WEDGE, OS&amp;Y, BB, TRIM 8, HW, CLASS 800, SW, ASTM A-105, API 602, ASME B16.34, API 598 3/4"</t>
  </si>
  <si>
    <t>GATE VALVE, SOLID WEDGE, BB, OS&amp;Y, TRIM 8, GRAPHITE PACKING, CLASS 800, SW, ASTM A-105, API 602, API 598 1"</t>
  </si>
  <si>
    <t>GATE VALVE, SOLID WEDGE, BB, OS&amp;Y, TRIM 8, GRAPHITE PACKING, CLASS 800, SW, ASTM A-105, API 602, API 598 1/2"</t>
  </si>
  <si>
    <t>GATE VALVE, FB, FLEX. WEDGE, OS&amp;Y, BB, TRIM 8, HWO., 150#, RF, ASTM A-216 GR WCB, API 600, ASME B16.10, ASME B16.34, API 598 4"</t>
  </si>
  <si>
    <t>GATE VALVE, FLEX WEDGE, BB, OS&amp;Y, TRIM 8, GRAPHITE PACKING, HW, 150#, RF, ASTM A-216 GR WCB, API 602,  API 598 3/4"</t>
  </si>
  <si>
    <t>GATE VALVE, FLEX WEDGE, BB, OS&amp;Y, TRIM 8, GRAPHITE PACKING, HW, 150#, RF, ASTM A-216 GR WCB, API 602,  API 598 1"</t>
  </si>
  <si>
    <t>GATE VALVE, FLEX WEDGE, BB, OS&amp;Y, TRIM 8, GRAPHITE PACKING, HW, 150#, RF, ASTM A-216 GR WCB, API 602,  API 598 1 1/2"</t>
  </si>
  <si>
    <t>GATE VALVE, FLEX WEDGE, BB, OS&amp;Y, TRIM 8, GRAPHITE PACKING, HW, 150#, RF, ASTM A-216 GR WCB, API 602,  API 598 2"</t>
  </si>
  <si>
    <t>GATE VALVE, FLEX WEDGE, BB, OS&amp;Y, TRIM 8, GRAPHITE PACKING, HW, 150#, RF, ASTM A-216 GR WCB, API 602,  API 598 3"</t>
  </si>
  <si>
    <t>GATE VALVE, FLEX WEDGE, BB, OS&amp;Y, TRIM 8, GRAPHITE PACKING, HW, 150#, RF, ASTM A-216 GR WCB, API 602,  API 598 4"</t>
  </si>
  <si>
    <t>GATE VALVE, FLEX WEDGE, BB, OS&amp;Y, TRIM 8, GRAPHITE PACKING, HW, 150#, RF, ASTM A-216 GR WCB, API 602,  API 598 6"</t>
  </si>
  <si>
    <t>GATE VALVE, FLEX WEDGE, BB, OS&amp;Y, TRIM 8, GRAPHITE PACKING, HW, 150#, RF, ASTM A-216 GR WCB, API 602,  API 598 8"</t>
  </si>
  <si>
    <t>GATE VALVE, FLEX WEDGE, BB, OS&amp;Y, TRIM 8, GRAPHITE PACKING, HW, 300#, RF, ASTM A-216 GR WCB, API 602,  API 598 1/2"</t>
  </si>
  <si>
    <t>GATE VALVE, FLEX WEDGE, BB, OS&amp;Y, TRIM 8, GRAPHITE PACKING, HW, 300#, RF, ASTM A-216 GR WCB, API 602,  API 598 3/4"</t>
  </si>
  <si>
    <t>GATE VALVE, FLEX WEDGE, BB, OS&amp;Y, TRIM 8, GRAPHITE PACKING, HW, 300#, RF, ASTM A-216 GR WCB, API 602,  API 598 1"</t>
  </si>
  <si>
    <t>GATE VALVE, FLEX WEDGE, BB, OS&amp;Y, TRIM 8, GRAPHITE PACKING, HW, 300#, RF, ASTM A-216 GR WCB, API 602,  API 598 1 1/2"</t>
  </si>
  <si>
    <t>GATE VALVE, FLEX WEDGE, BB, OS&amp;Y, TRIM 8, GRAPHITE PACKING, HW, 300#, RF, ASTM A-216 GR WCB, API 602,  API 598 2"</t>
  </si>
  <si>
    <t>GATE VALVE, FLEX WEDGE, BB, OS&amp;Y, TRIM 8, GRAPHITE PACKING, HW, 300#, RF, ASTM A-216 GR WCB, API 602,  API 598 3"</t>
  </si>
  <si>
    <t>GATE VALVE, FLEX WEDGE, BB, OS&amp;Y, TRIM 8, GRAPHITE PACKING, HW, 300#, RF, ASTM A-216 GR WCB, API 602,  API 598 4"</t>
  </si>
  <si>
    <t>GATE VALVE, FLEX WEDGE, BB, OS&amp;Y, TRIM 8, GRAPHITE PACKING, HW, 300#, RF, ASTM A-216 GR WCB, API 602,  API 598 6"</t>
  </si>
  <si>
    <t>GATE VALVE, FLEX WEDGE, BB, OS&amp;Y, TRIM 8, GRAPHITE PACKING, HW, 300#, RF, ASTM A-216 GR WCB, API 602,  API 598 8"</t>
  </si>
  <si>
    <t>GATE VALVE, FLEX WEDGE, BB, OS&amp;Y, TRIM 8, GRAPHITE PACKING, HW, 600#, RF, ASTM A-216 GR WCB, API 602,  API 598 3/4"</t>
  </si>
  <si>
    <t>GATE VALVE, FLEX WEDGE, BB, OS&amp;Y, TRIM 8, GRAPHITE PACKING, HW, 600#, RF, ASTM A-216 GR WCB, API 602,  API 598 1"</t>
  </si>
  <si>
    <t>GATE VALVE, FLEX WEDGE, BB, OS&amp;Y, TRIM 8, GRAPHITE PACKING, HW, 600#, RF, ASTM A-216 GR WCB, API 602,  API 598 1 1/2"</t>
  </si>
  <si>
    <t>GATE VALVE, FLEX WEDGE, BB, OS&amp;Y, TRIM 8, GRAPHITE PACKING, HW, 600#, RF, ASTM A-216 GR WCB, API 602,  API 598 2"</t>
  </si>
  <si>
    <t>GATE VALVE, FLEX WEDGE, BB, OS&amp;Y, TRIM 8, GRAPHITE PACKING, HW, 600#, RF, ASTM A-216 GR WCB, API 602,  API 598 3"</t>
  </si>
  <si>
    <t>GATE VALVE, FLEX WEDGE, BB, OS&amp;Y, TRIM 8, GRAPHITE PACKING, HW, 600#, RF, ASTM A-216 GR WCB, API 602,  API 598 4"</t>
  </si>
  <si>
    <t>GATE VALVE, FLEX WEDGE, BB, OS&amp;Y, TRIM 8, GRAPHITE PACKING, HW, 600#, RF, ASTM A-216 GR WCB, API 602,  API 598 6"</t>
  </si>
  <si>
    <t>GATE VALVE, FLEX WEDGE, BB, OS&amp;Y, TRIM 8, GRAPHITE PACKING, HW, 600#, RF, ASTM A-216 GR WCB, API 602,  API 598 8"</t>
  </si>
  <si>
    <t>GATE VALVE, FLEX WEDGE, BB, OS&amp;Y, TRIM 8, GRAPHITE PACKING, HW, 900#, RF, ASTM A-216 GR WCB, API 602,  API 598 1/2"</t>
  </si>
  <si>
    <t>GATE VALVE, FLEX WEDGE, BB, OS&amp;Y, TRIM 8, GRAPHITE PACKING, HW, 900#, RF, ASTM A-216 GR WCB, API 602,  API 598 3/4"</t>
  </si>
  <si>
    <t>GATE VALVE, FLEX WEDGE, BB, OS&amp;Y, TRIM 8, GRAPHITE PACKING, HW, 900#, RF, ASTM A-216 GR WCB, API 602,  API 598 1"</t>
  </si>
  <si>
    <t>GATE VALVE, FLEX WEDGE, BB, OS&amp;Y, TRIM 8, GRAPHITE PACKING, HW, 900#, RF, ASTM A-216 GR WCB, API 602,  API 598 1 1/2"</t>
  </si>
  <si>
    <t>GATE VALVE, FLEX WEDGE, BB, OS&amp;Y, TRIM 8, GRAPHITE PACKING, HW, 900#, RF, ASTM A-216 GR WCB, API 602,  API 598 2"</t>
  </si>
  <si>
    <t>GATE VALVE, FLEX WEDGE, BB, OS&amp;Y, TRIM 8, GRAPHITE PACKING, HW, 900#, RF, ASTM A-216 GR WCB, API 602,  API 598 3"</t>
  </si>
  <si>
    <t>GATE VALVE, FLEX WEDGE, BB, OS&amp;Y, TRIM 8, GRAPHITE PACKING, HW, 900#, RF, ASTM A-216 GR WCB, API 602,  API 598 4"</t>
  </si>
  <si>
    <t>GATE VALVE, FLEX WEDGE, BB, OS&amp;Y, TRIM 8, GRAPHITE PACKING, HW, 900#, RF, ASTM A-216 GR WCB, API 602,  API 598 6"</t>
  </si>
  <si>
    <t>GATE VALVE, FLEX WEDGE, BB, OS&amp;Y, TRIM 8, GRAPHITE PACKING, HW, 900#, RF, ASTM A-216 GR WCB, API 602,  API 598 8"</t>
  </si>
  <si>
    <t>GATE VALVE, FLEX WEDGE, BB, OS&amp;Y, TRIM 8, GRAPHITE PACKING, HW, 1500#, RF, ASTM A-216 GR WCB, API 602,  API 598 1/2"</t>
  </si>
  <si>
    <t>GATE VALVE, FLEX WEDGE, BB, OS&amp;Y, TRIM 8, GRAPHITE PACKING, HW, 1500#, RF, ASTM A-216 GR WCB, API 602,  API 598 3/4"</t>
  </si>
  <si>
    <t>GATE VALVE, FLEX WEDGE, BB, OS&amp;Y, TRIM 8, GRAPHITE PACKING, HW, 1500#, RF, ASTM A-216 GR WCB, API 602,  API 598 1"</t>
  </si>
  <si>
    <t>GATE VALVE, FLEX WEDGE, BB, OS&amp;Y, TRIM 8, GRAPHITE PACKING, HW, 1500#, RF, ASTM A-216 GR WCB, API 602,  API 598 1 1/2"</t>
  </si>
  <si>
    <t>GATE VALVE, FLEX WEDGE, BB, OS&amp;Y, TRIM 8, GRAPHITE PACKING, HW, 1500#, RF, ASTM A-216 GR WCB, API 602,  API 598 2"</t>
  </si>
  <si>
    <t>GATE VALVE, FLEX WEDGE, BB, OS&amp;Y, TRIM 8, GRAPHITE PACKING, HW, 1500#, RF, ASTM A-216 GR WCB, API 602,  API 598 3"</t>
  </si>
  <si>
    <t>GATE VALVE, FLEX WEDGE, BB, OS&amp;Y, TRIM 8, GRAPHITE PACKING, HW, 1500#, RF, ASTM A-216 GR WCB, API 602,  API 598 4"</t>
  </si>
  <si>
    <t>GATE VALVE, FLEX WEDGE, BB, OS&amp;Y, TRIM 8, GRAPHITE PACKING, HW, 1500#, RF, ASTM A-216 GR WCB, API 602,  API 598 6"</t>
  </si>
  <si>
    <t>GATE VALVE, FLEX WEDGE, BB, OS&amp;Y, TRIM 8, GRAPHITE PACKING, HW, 1500#, RF, ASTM A-216 GR WCB, API 602,  API 598 8"</t>
  </si>
  <si>
    <t>BALL VALVE, TRUNNION MOUNTED, FULL PORT, BB, TRIM SSTL W/TEFLON INSERT, HWO., 150#, RF, ASTM A-216 GR WCB, API 608, ASME B16.10, ASME B16.34 1/2"</t>
  </si>
  <si>
    <t>BALL VALVE, TRUNNION MOUNTED, FULL PORT, BB, TRIM SSTL W/TEFLON INSERT, HWO., 150#, RF, ASTM A-216 GR WCB, API 608, ASME B16.10, ASME B16.34 3/4"</t>
  </si>
  <si>
    <t>BALL VALVE, TRUNNION MOUNTED, FULL PORT, BB, TRIM SSTL W/TEFLON INSERT, HWO., 150#, RF, ASTM A-216 GR WCB, API 608, ASME B16.10, ASME B16.34 1"</t>
  </si>
  <si>
    <t>BALL VALVE, TRUNNION MOUNTED, FULL PORT, BB, TRIM SSTL W/TEFLON INSERT, HWO., 150#, RF, ASTM A-216 GR WCB, API 608, ASME B16.10, ASME B16.34 1 1/2"</t>
  </si>
  <si>
    <t>BALL VALVE, TRUNNION MOUNTED, FULL PORT, BB, TRIM SSTL W/TEFLON INSERT, HWO., 150#, RF, ASTM A-216 GR WCB, API 608, ASME B16.10, ASME B16.34 2"</t>
  </si>
  <si>
    <t>BALL VALVE, TRUNNION MOUNTED, FULL PORT, BB, TRIM SSTL W/TEFLON INSERT, HWO., 150#, RF, ASTM A-216 GR WCB, API 608, ASME B16.10, ASME B16.34 3"</t>
  </si>
  <si>
    <t>BALL VALVE, TRUNNION MOUNTED, FULL PORT, BB, TRIM SSTL W/TEFLON INSERT, HWO., 150#, RF, ASTM A-216 GR WCB, API 608, ASME B16.10, ASME B16.34 4"</t>
  </si>
  <si>
    <t>BALL VALVE, TRUNNION MOUNTED, FULL PORT, BB, TRIM SSTL W/TEFLON INSERT, HWO., 150#, RF, ASTM A-216 GR WCB, API 608, ASME B16.10, ASME B16.34 6"</t>
  </si>
  <si>
    <t>BALL VALVE, TRUNNION MOUNTED, FULL PORT, BB, TRIM SSTL W/TEFLON INSERT, HWO., 150#, RF, ASTM A-216 GR WCB, API 608, ASME B16.10, ASME B16.34 8"</t>
  </si>
  <si>
    <t>BALL VALVE, TRUNNION MOUNTED, FULL PORT, BB, TRIM SSTL W/TEFLON INSERT, HWO., 300#, RF, ASTM A-216 GR WCB, API 608, ASME B16.10, ASME B16.34 1/2"</t>
  </si>
  <si>
    <t>BALL VALVE, TRUNNION MOUNTED, FULL PORT, BB, TRIM SSTL W/TEFLON INSERT, HWO., 300#, RF, ASTM A-216 GR WCB, API 608, ASME B16.10, ASME B16.34 3/4"</t>
  </si>
  <si>
    <t>BALL VALVE, TRUNNION MOUNTED, FULL PORT, BB, TRIM SSTL W/TEFLON INSERT, HWO., 300#, RF, ASTM A-216 GR WCB, API 608, ASME B16.10, ASME B16.34 1"</t>
  </si>
  <si>
    <t>BALL VALVE, TRUNNION MOUNTED, FULL PORT, BB, TRIM SSTL W/TEFLON INSERT, HWO., 300#, RF, ASTM A-216 GR WCB, API 608, ASME B16.10, ASME B16.34 1 1/2"</t>
  </si>
  <si>
    <t>BALL VALVE, TRUNNION MOUNTED, FULL PORT, BB, TRIM SSTL W/TEFLON INSERT, HWO., 300#, RF, ASTM A-216 GR WCB, API 608, ASME B16.10, ASME B16.34 2"</t>
  </si>
  <si>
    <t>BALL VALVE, TRUNNION MOUNTED, FULL PORT, BB, TRIM SSTL W/TEFLON INSERT, HWO., 300#, RF, ASTM A-216 GR WCB, API 608, ASME B16.10, ASME B16.34 3"</t>
  </si>
  <si>
    <t>BALL VALVE, TRUNNION MOUNTED, FULL PORT, BB, TRIM SSTL W/TEFLON INSERT, HWO., 300#, RF, ASTM A-216 GR WCB, API 608, ASME B16.10, ASME B16.34 4"</t>
  </si>
  <si>
    <t>BALL VALVE, TRUNNION MOUNTED, FULL PORT, BB, TRIM SSTL W/TEFLON INSERT, HWO., 300#, RF, ASTM A-216 GR WCB, API 608, ASME B16.10, ASME B16.34 6"</t>
  </si>
  <si>
    <t>BALL VALVE, TRUNNION MOUNTED, FULL PORT, BB, TRIM SSTL W/TEFLON INSERT, HWO., 300#, RF, ASTM A-216 GR WCB, API 608, ASME B16.10, ASME B16.34 8"</t>
  </si>
  <si>
    <t>BALL VALVE, TRUNNION MOUNTED, FULL PORT, BB, TRIM SSTL W/TEFLON INSERT, HWO., 600#, RF, ASTM A-216 GR WCB, API 608, ASME B16.10, ASME B16.34 1/2"</t>
  </si>
  <si>
    <t>BALL VALVE, TRUNNION MOUNTED, FULL PORT, BB, TRIM SSTL W/TEFLON INSERT, HWO., 600#, RF, ASTM A-216 GR WCB, API 608, ASME B16.10, ASME B16.34 3/4"</t>
  </si>
  <si>
    <t>BALL VALVE, TRUNNION MOUNTED, FULL PORT, BB, TRIM SSTL W/TEFLON INSERT, HWO., 600#, RF, ASTM A-216 GR WCB, API 608, ASME B16.10, ASME B16.34 1"</t>
  </si>
  <si>
    <t>BALL VALVE, TRUNNION MOUNTED, FULL PORT, BB, TRIM SSTL W/TEFLON INSERT, HWO., 600#, RF, ASTM A-216 GR WCB, API 608, ASME B16.10, ASME B16.34 1 1/2"</t>
  </si>
  <si>
    <t>BALL VALVE, TRUNNION MOUNTED, FULL PORT, BB, TRIM SSTL W/TEFLON INSERT, HWO., 600#, RF, ASTM A-216 GR WCB, API 608, ASME B16.10, ASME B16.34 2"</t>
  </si>
  <si>
    <t>BALL VALVE, TRUNNION MOUNTED, FULL PORT, BB, TRIM SSTL W/TEFLON INSERT, HWO., 600#, RF, ASTM A-216 GR WCB, API 608, ASME B16.10, ASME B16.34 3"</t>
  </si>
  <si>
    <t>BALL VALVE, TRUNNION MOUNTED, FULL PORT, BB, TRIM SSTL W/TEFLON INSERT, HWO., 600#, RF, ASTM A-216 GR WCB, API 608, ASME B16.10, ASME B16.34 4"</t>
  </si>
  <si>
    <t>BALL VALVE, TRUNNION MOUNTED, FULL PORT, BB, TRIM SSTL W/TEFLON INSERT, HWO., 600#, RF, ASTM A-216 GR WCB, API 608, ASME B16.10, ASME B16.34 6"</t>
  </si>
  <si>
    <t>BALL VALVE, TRUNNION MOUNTED, FULL PORT, BB, TRIM SSTL W/TEFLON INSERT, HWO., 600#, RF, ASTM A-216 GR WCB, API 608, ASME B16.10, ASME B16.34 8"</t>
  </si>
  <si>
    <t>BALL VALVE, TRUNNION MOUNTED, FULL PORT, BB, TRIM SSTL W/TEFLON INSERT, HWO., 900#, RF, ASTM A-216 GR WCB, API 608, ASME B16.10, ASME B16.34 1/2"</t>
  </si>
  <si>
    <t>BALL VALVE, TRUNNION MOUNTED, FULL PORT, BB, TRIM SSTL W/TEFLON INSERT, HWO., 900#, RF, ASTM A-216 GR WCB, API 608, ASME B16.10, ASME B16.34 3/4"</t>
  </si>
  <si>
    <t>BALL VALVE, TRUNNION MOUNTED, FULL PORT, BB, TRIM SSTL W/TEFLON INSERT, HWO., 900#, RF, ASTM A-216 GR WCB, API 608, ASME B16.10, ASME B16.34 1"</t>
  </si>
  <si>
    <t>BALL VALVE, TRUNNION MOUNTED, FULL PORT, BB, TRIM SSTL W/TEFLON INSERT, HWO., 900#, RF, ASTM A-216 GR WCB, API 608, ASME B16.10, ASME B16.34 1 1/2"</t>
  </si>
  <si>
    <t>BALL VALVE, TRUNNION MOUNTED, FULL PORT, BB, TRIM SSTL W/TEFLON INSERT, HWO., 900#, RF, ASTM A-216 GR WCB, API 608, ASME B16.10, ASME B16.34 2"</t>
  </si>
  <si>
    <t>BALL VALVE, TRUNNION MOUNTED, FULL PORT, BB, TRIM SSTL W/TEFLON INSERT, HWO., 900#, RF, ASTM A-216 GR WCB, API 608, ASME B16.10, ASME B16.34 3"</t>
  </si>
  <si>
    <t>BALL VALVE, TRUNNION MOUNTED, FULL PORT, BB, TRIM SSTL W/TEFLON INSERT, HWO., 900#, RF, ASTM A-216 GR WCB, API 608, ASME B16.10, ASME B16.34 4"</t>
  </si>
  <si>
    <t>BALL VALVE, TRUNNION MOUNTED, FULL PORT, BB, TRIM SSTL W/TEFLON INSERT, HWO., 900#, RF, ASTM A-216 GR WCB, API 608, ASME B16.10, ASME B16.34 6"</t>
  </si>
  <si>
    <t>BALL VALVE, TRUNNION MOUNTED, FULL PORT, BB, TRIM SSTL W/TEFLON INSERT, HWO., 900#, RF, ASTM A-216 GR WCB, API 608, ASME B16.10, ASME B16.34 8"</t>
  </si>
  <si>
    <t>BALL VALVE, TRUNNION MOUNTED, FULL PORT, BB, TRIM SSTL W/TEFLON INSERT, HWO., 1500#, RF, ASTM A-216 GR WCB, API 608, ASME B16.10, ASME B16.34 1/2"</t>
  </si>
  <si>
    <t>BALL VALVE, TRUNNION MOUNTED, FULL PORT, BB, TRIM SSTL W/TEFLON INSERT, HWO., 1500#, RF, ASTM A-216 GR WCB, API 608, ASME B16.10, ASME B16.34 3/4"</t>
  </si>
  <si>
    <t>BALL VALVE, TRUNNION MOUNTED, FULL PORT, BB, TRIM SSTL W/TEFLON INSERT, HWO., 1500#, RF, ASTM A-216 GR WCB, API 608, ASME B16.10, ASME B16.34 1"</t>
  </si>
  <si>
    <t>BALL VALVE, TRUNNION MOUNTED, FULL PORT, BB, TRIM SSTL W/TEFLON INSERT, HWO., 1500#, RF, ASTM A-216 GR WCB, API 608, ASME B16.10, ASME B16.34 1 1/2"</t>
  </si>
  <si>
    <t>BALL VALVE, TRUNNION MOUNTED, FULL PORT, BB, TRIM SSTL W/TEFLON INSERT, HWO., 1500#, RF, ASTM A-216 GR WCB, API 608, ASME B16.10, ASME B16.34 2"</t>
  </si>
  <si>
    <t>BALL VALVE, TRUNNION MOUNTED, FULL PORT, BB, TRIM SSTL W/TEFLON INSERT, HWO., 1500#, RF, ASTM A-216 GR WCB, API 608, ASME B16.10, ASME B16.34 3"</t>
  </si>
  <si>
    <t>BALL VALVE, TRUNNION MOUNTED, FULL PORT, BB, TRIM SSTL W/TEFLON INSERT, HWO., 1500#, RF, ASTM A-216 GR WCB, API 608, ASME B16.10, ASME B16.34 4"</t>
  </si>
  <si>
    <t>BALL VALVE, TRUNNION MOUNTED, FULL PORT, BB, TRIM SSTL W/TEFLON INSERT, HWO., 1500#, RF, ASTM A-216 GR WCB, API 608, ASME B16.10, ASME B16.34 6"</t>
  </si>
  <si>
    <t>BALL VALVE, TRUNNION MOUNTED, FULL PORT, BB, TRIM SSTL W/TEFLON INSERT, HWO., 1500#, RF, ASTM A-216 GR WCB, API 608, ASME B16.10, ASME B16.34 8"</t>
  </si>
  <si>
    <t>BALL VALVE, FLOATING BALL, FULL PORT, BB, TRIM SSTL W/TEFLON INSERT, LEVER OPER., CLASS 800, SW, ASTM A-105, API 608, ASME B16.10, API 598 1"</t>
  </si>
  <si>
    <t>BALL VALVE, FLOATING BALL, FULL PORT, BB, TRIM SSTL W/TEFLON INSERT, LEVER OPER., CLASS 800, SW, ASTM A-105, API 608, ASME B16.10, API 598 1/2"</t>
  </si>
  <si>
    <t>BALL VALVE, FLOATING BALL, END ENTRY, REGULAR BORE, BALL SS 316, PEEK SEAT ORINGS IN HNBR, REPACEABLE BALL &amp; SEATS, GRAPHITE PACKING, LEVER OPER., W/ TWO PIPES AT ENDS 160 WT x 6" LG, CLASS 5000 CWP, SW, A-105, API 607 2"</t>
  </si>
  <si>
    <t>BALL VALVE, FLOATING BALL, END ENTRY, REGULAR BORE, BALL SS 316, PEEK SEAT ORINGS IN HNBR, REPACEABLE BALL &amp; SEATS, GRAPHITE PACKING, LEVER OPER., W/ TWO PIPES AT ENDS 160 WT x 6" LG, CLASS 5000 CWP, SW, A-105, API 607 3/4"</t>
  </si>
  <si>
    <t>CHECK VALVE, SWING, BB, CLAPETA:13%Cr, HANGER: 13%Cr, PIN:13%Cr, 150#, RF, ASTM A-216 GR WCB, API 6D 1/2"</t>
  </si>
  <si>
    <t>CHECK VALVE, SWING, BB, CLAPETA:13%Cr, HANGER: 13%Cr, PIN:13%Cr, 150#, RF, ASTM A-216 GR WCB, API 6D 3/4"</t>
  </si>
  <si>
    <t>CHECK VALVE, SWING, BB, CLAPETA:13%Cr, HANGER: 13%Cr, PIN:13%Cr, 150#, RF, ASTM A-216 GR WCB, API 6D 1"</t>
  </si>
  <si>
    <t>CHECK VALVE, SWING, BB, CLAPETA:13%Cr, HANGER: 13%Cr, PIN:13%Cr, 150#, RF, ASTM A-216 GR WCB, API 6D 1 1/2"</t>
  </si>
  <si>
    <t>CHECK VALVE, SWING, BB, CLAPETA:13%Cr, HANGER: 13%Cr, PIN:13%Cr, 150#, RF, ASTM A-216 GR WCB, API 6D 2"</t>
  </si>
  <si>
    <t>CHECK VALVE, SWING, BB, CLAPETA:13%Cr, HANGER: 13%Cr, PIN:13%Cr, 150#, RF, ASTM A-216 GR WCB, API 6D 3"</t>
  </si>
  <si>
    <t>CHECK VALVE, SWING, BB, CLAPETA:13%Cr, HANGER: 13%Cr, PIN:13%Cr, 150#, RF, ASTM A-216 GR WCB, API 6D 4"</t>
  </si>
  <si>
    <t>CHECK VALVE, SWING, BB, CLAPETA:13%Cr, HANGER: 13%Cr, PIN:13%Cr, 150#, RF, ASTM A-216 GR WCB, API 6D 6"</t>
  </si>
  <si>
    <t>CHECK VALVE, SWING, BB, CLAPETA:13%Cr, HANGER: 13%Cr, PIN:13%Cr, 150#, RF, ASTM A-216 GR WCB, API 6D 8"</t>
  </si>
  <si>
    <t>CHECK VALVE, SWING, BB, CLAPETA:13%Cr, HANGER: 13%Cr, PIN:13%Cr, 300#, RF, ASTM A-216 GR WCB, API 6D 1/2"</t>
  </si>
  <si>
    <t>CHECK VALVE, SWING, BB, CLAPETA:13%Cr, HANGER: 13%Cr, PIN:13%Cr, 300#, RF, ASTM A-216 GR WCB, API 6D 3/4"</t>
  </si>
  <si>
    <t>CHECK VALVE, SWING, BB, CLAPETA:13%Cr, HANGER: 13%Cr, PIN:13%Cr, 300#, RF, ASTM A-216 GR WCB, API 6D 1"</t>
  </si>
  <si>
    <t>CHECK VALVE, SWING, BB, CLAPETA:13%Cr, HANGER: 13%Cr, PIN:13%Cr, 300#, RF, ASTM A-216 GR WCB, API 6D 1 1/2"</t>
  </si>
  <si>
    <t>CHECK VALVE, SWING, BB, CLAPETA:13%Cr, HANGER: 13%Cr, PIN:13%Cr, 300#, RF, ASTM A-216 GR WCB, API 6D 2"</t>
  </si>
  <si>
    <t>CHECK VALVE, SWING, BB, CLAPETA:13%Cr, HANGER: 13%Cr, PIN:13%Cr, 300#, RF, ASTM A-216 GR WCB, API 6D 3"</t>
  </si>
  <si>
    <t>CHECK VALVE, SWING, BB, CLAPETA:13%Cr, HANGER: 13%Cr, PIN:13%Cr, 300#, RF, ASTM A-216 GR WCB, API 6D 4"</t>
  </si>
  <si>
    <t>CHECK VALVE, SWING, BB, CLAPETA:13%Cr, HANGER: 13%Cr, PIN:13%Cr, 300#, RF, ASTM A-216 GR WCB, API 6D 6"</t>
  </si>
  <si>
    <t>CHECK VALVE, SWING, BB, CLAPETA:13%Cr, HANGER: 13%Cr, PIN:13%Cr, 300#, RF, ASTM A-216 GR WCB, API 6D 8"</t>
  </si>
  <si>
    <t>CHECK VALVE, SWING, BB, CLAPETA:13%Cr, HANGER: 13%Cr, PIN:13%Cr, 600#, RF, ASTM A-216 GR WCB, API 6D 1/2"</t>
  </si>
  <si>
    <t>CHECK VALVE, SWING, BB, CLAPETA:13%Cr, HANGER: 13%Cr, PIN:13%Cr, 600#, RF, ASTM A-216 GR WCB, API 6D 3/4"</t>
  </si>
  <si>
    <t>CHECK VALVE, SWING, BB, CLAPETA:13%Cr, HANGER: 13%Cr, PIN:13%Cr, 600#, RF, ASTM A-216 GR WCB, API 6D 1"</t>
  </si>
  <si>
    <t>CHECK VALVE, SWING, BB, CLAPETA:13%Cr, HANGER: 13%Cr, PIN:13%Cr, 600#, RF, ASTM A-216 GR WCB, API 6D 1 1/2"</t>
  </si>
  <si>
    <t>CHECK VALVE, SWING, BB, CLAPETA:13%Cr, HANGER: 13%Cr, PIN:13%Cr, 600#, RF, ASTM A-216 GR WCB, API 6D 2"</t>
  </si>
  <si>
    <t>CHECK VALVE, SWING, BB, CLAPETA:13%Cr, HANGER: 13%Cr, PIN:13%Cr, 600#, RF, ASTM A-216 GR WCB, API 6D 3"</t>
  </si>
  <si>
    <t>CHECK VALVE, SWING, BB, CLAPETA:13%Cr, HANGER: 13%Cr, PIN:13%Cr, 600#, RF, ASTM A-216 GR WCB, API 6D 4"</t>
  </si>
  <si>
    <t>CHECK VALVE, SWING, BB, CLAPETA:13%Cr, HANGER: 13%Cr, PIN:13%Cr, 600#, RF, ASTM A-216 GR WCB, API 6D 6"</t>
  </si>
  <si>
    <t>CHECK VALVE, SWING, BB, CLAPETA:13%Cr, HANGER: 13%Cr, PIN:13%Cr, 600#, RF, ASTM A-216 GR WCB, API 6D 8"</t>
  </si>
  <si>
    <t>CHECK VALVE, SWING, BB, CLAPETA:13%Cr, HANGER: 13%Cr, PIN:13%Cr, 900#, RF, ASTM A-216 GR WCB, API 6D 1/2"</t>
  </si>
  <si>
    <t>CHECK VALVE, SWING, BB, CLAPETA:13%Cr, HANGER: 13%Cr, PIN:13%Cr, 900#, RF, ASTM A-216 GR WCB, API 6D 3/4"</t>
  </si>
  <si>
    <t>CHECK VALVE, SWING, BB, CLAPETA:13%Cr, HANGER: 13%Cr, PIN:13%Cr, 900#, RF, ASTM A-216 GR WCB, API 6D 1"</t>
  </si>
  <si>
    <t>CHECK VALVE, SWING, BB, CLAPETA:13%Cr, HANGER: 13%Cr, PIN:13%Cr, 900#, RF, ASTM A-216 GR WCB, API 6D 1 1/2"</t>
  </si>
  <si>
    <t>CHECK VALVE, SWING, BB, CLAPETA:13%Cr, HANGER: 13%Cr, PIN:13%Cr, 900#, RF, ASTM A-216 GR WCB, API 6D 2"</t>
  </si>
  <si>
    <t>CHECK VALVE, SWING, BB, CLAPETA:13%Cr, HANGER: 13%Cr, PIN:13%Cr, 900#, RF, ASTM A-216 GR WCB, API 6D 3"</t>
  </si>
  <si>
    <t>CHECK VALVE, SWING, BB, CLAPETA:13%Cr, HANGER: 13%Cr, PIN:13%Cr, 900#, RF, ASTM A-216 GR WCB, API 6D 4"</t>
  </si>
  <si>
    <t>CHECK VALVE, SWING, BB, CLAPETA:13%Cr, HANGER: 13%Cr, PIN:13%Cr, 900#, RF, ASTM A-216 GR WCB, API 6D 6"</t>
  </si>
  <si>
    <t>CHECK VALVE, SWING, BB, CLAPETA:13%Cr, HANGER: 13%Cr, PIN:13%Cr, 900#, RF, ASTM A-216 GR WCB, API 6D 8"</t>
  </si>
  <si>
    <t>CHECK VALVE, SWING, BB, CLAPETA:13%Cr, HANGER: 13%Cr, PIN:13%Cr, 1500#, RF, ASTM A-216 GR WCB, API 6D 8"</t>
  </si>
  <si>
    <t>CHECK VALVE, SWING, BB, CLAPETA:13%Cr, HANGER: 13%Cr, PIN:13%Cr, 1500#, RF, ASTM A-216 GR WCB, API 6D 1/2"</t>
  </si>
  <si>
    <t>CHECK VALVE, SWING, BB, CLAPETA:13%Cr, HANGER: 13%Cr, PIN:13%Cr, 1500#, RF, ASTM A-216 GR WCB, API 6D 3/4"</t>
  </si>
  <si>
    <t>CHECK VALVE, SWING, BB, CLAPETA:13%Cr, HANGER: 13%Cr, PIN:13%Cr, 1500#, RF, ASTM A-216 GR WCB, API 6D 1"</t>
  </si>
  <si>
    <t>CHECK VALVE, SWING, BB, CLAPETA:13%Cr, HANGER: 13%Cr, PIN:13%Cr, 1500#, RF, ASTM A-216 GR WCB, API 6D 1 1/2"</t>
  </si>
  <si>
    <t>CHECK VALVE, SWING, BB, CLAPETA:13%Cr, HANGER: 13%Cr, PIN:13%Cr, 1500#, RF, ASTM A-216 GR WCB, API 6D 2"</t>
  </si>
  <si>
    <t>CHECK VALVE, SWING, BB, CLAPETA:13%Cr, HANGER: 13%Cr, PIN:13%Cr, 1500#, RF, ASTM A-216 GR WCB, API 6D 3"</t>
  </si>
  <si>
    <t>CHECK VALVE, SWING, BB, CLAPETA:13%Cr, HANGER: 13%Cr, PIN:13%Cr, 1500#, RF, ASTM A-216 GR WCB, API 6D 4"</t>
  </si>
  <si>
    <t>CHECK VALVE, SWING, BB, CLAPETA:13%Cr, HANGER: 13%Cr, PIN:13%Cr, 1500#, RF, ASTM A-216 GR WCB, API 6D 6"</t>
  </si>
  <si>
    <t xml:space="preserve">SUMINISTRO DE INSULATION JOINT FF, CLASS 150# , 1/2 " . </t>
  </si>
  <si>
    <t>SUMINISTRO DE INSULATION JOINT FF, CLASS 150# , 3/4 " .</t>
  </si>
  <si>
    <t xml:space="preserve">SUMINISTRO DE INSULATION JOINT FF, CLASS 150# , 1 " . </t>
  </si>
  <si>
    <t xml:space="preserve">SUMINISTRO DE INSULATION JOINT FF, CLASS 150# , 1 1/2 " . </t>
  </si>
  <si>
    <t>SUMINISTRO DE INSULATION JOINT FF, CLASS 150# , 2 " .</t>
  </si>
  <si>
    <t xml:space="preserve">SUMINISTRO DE INSULATION JOINT FF, CLASS 150# , 3 " . </t>
  </si>
  <si>
    <t xml:space="preserve">SUMINISTRO DE INSULATION JOINT FF, CLASS 150# , 4 " . </t>
  </si>
  <si>
    <t xml:space="preserve">SUMINISTRO DE INSULATION JOINT FF, CLASS 150# , 6 " . </t>
  </si>
  <si>
    <t xml:space="preserve">SUMINISTRO DE INSULATION JOINT FF, CLASS 150# , 8 " . </t>
  </si>
  <si>
    <t xml:space="preserve">SUMINISTRO DE INSULATION JOINT FF, CLASS 300# , 1/2 " . </t>
  </si>
  <si>
    <t>SUMINISTRO DE INSULATION JOINT FF, CLASS 300# , 3/4 " .</t>
  </si>
  <si>
    <t xml:space="preserve">SUMINISTRO DE INSULATION JOINT FF, CLASS 300# , 1 " . </t>
  </si>
  <si>
    <t xml:space="preserve">SUMINISTRO DE INSULATION JOINT FF, CLASS 300# , 1 1/2 " . </t>
  </si>
  <si>
    <t>SUMINISTRO DE INSULATION JOINT FF, CLASS 300# , 2 " .</t>
  </si>
  <si>
    <t xml:space="preserve">SUMINISTRO DE INSULATION JOINT FF, CLASS 300# , 3 " . </t>
  </si>
  <si>
    <t xml:space="preserve">SUMINISTRO DE INSULATION JOINT FF, CLASS 300# , 4 " . </t>
  </si>
  <si>
    <t xml:space="preserve">SUMINISTRO DE INSULATION JOINT FF, CLASS 300# , 6 " . </t>
  </si>
  <si>
    <t xml:space="preserve">SUMINISTRO DE INSULATION JOINT FF, CLASS 300# , 8 " . </t>
  </si>
  <si>
    <t xml:space="preserve">SUMINISTRO DE INSULATION JOINT FF, CLASS 600# , 1/2 " . </t>
  </si>
  <si>
    <t>SUMINISTRO DE INSULATION JOINT FF, CLASS 600# , 3/4 " .</t>
  </si>
  <si>
    <t xml:space="preserve">SUMINISTRO DE INSULATION JOINT FF, CLASS 600# , 1 " . </t>
  </si>
  <si>
    <t xml:space="preserve">SUMINISTRO DE INSULATION JOINT FF, CLASS 600# , 1 1/2 " . </t>
  </si>
  <si>
    <t>SUMINISTRO DE INSULATION JOINT FF, CLASS 600# , 2 " .</t>
  </si>
  <si>
    <t xml:space="preserve">SUMINISTRO DE INSULATION JOINT FF, CLASS 600# , 3 " . </t>
  </si>
  <si>
    <t xml:space="preserve">SUMINISTRO DE INSULATION JOINT FF, CLASS 600# , 4 " . </t>
  </si>
  <si>
    <t xml:space="preserve">SUMINISTRO DE INSULATION JOINT FF, CLASS 600# , 6 " . </t>
  </si>
  <si>
    <t xml:space="preserve">SUMINISTRO DE INSULATION JOINT FF, CLASS 600# , 8 " . </t>
  </si>
  <si>
    <t xml:space="preserve">SUMINISTRO DE INSULATION JOINT RF, CLASS 150# , 1/2 " . </t>
  </si>
  <si>
    <t xml:space="preserve">SUMINISTRO DE INSULATION JOINT RF, CLASS 150# , 3/4 " . </t>
  </si>
  <si>
    <t xml:space="preserve">SUMINISTRO DE INSULATION JOINT RF, CLASS 150# , 1 " . </t>
  </si>
  <si>
    <t xml:space="preserve">SUMINISTRO DE INSULATION JOINT RF, CLASS 150# , 1 1/2 " . </t>
  </si>
  <si>
    <t xml:space="preserve">SUMINISTRO DE INSULATION JOINT RF, CLASS 150# , 2 " . </t>
  </si>
  <si>
    <t xml:space="preserve">SUMINISTRO DE INSULATION JOINT RF, CLASS 150# , 3 " . </t>
  </si>
  <si>
    <t xml:space="preserve">SUMINISTRO DE INSULATION JOINT RF, CLASS 150# , 4 " . </t>
  </si>
  <si>
    <t xml:space="preserve">SUMINISTRO DE INSULATION JOINT RF, CLASS 150# , 6 " . </t>
  </si>
  <si>
    <t xml:space="preserve">SUMINISTRO DE INSULATION JOINT RF, CLASS 150# , 8 " . </t>
  </si>
  <si>
    <t xml:space="preserve">SUMINISTRO DE INSULATION JOINT RF, CLASS 300# , 1/2 " . </t>
  </si>
  <si>
    <t xml:space="preserve">SUMINISTRO DE INSULATION JOINT RF, CLASS 300# , 3/4 " . </t>
  </si>
  <si>
    <t xml:space="preserve">SUMINISTRO DE INSULATION JOINT RF, CLASS 300# , 1 " . </t>
  </si>
  <si>
    <t xml:space="preserve">SUMINISTRO DE INSULATION JOINT RF, CLASS 300# , 1 1/2 " . </t>
  </si>
  <si>
    <t xml:space="preserve">SUMINISTRO DE INSULATION JOINT RF, CLASS 300# , 2 " . </t>
  </si>
  <si>
    <t xml:space="preserve">SUMINISTRO DE INSULATION JOINT RF, CLASS 300# , 3 " . </t>
  </si>
  <si>
    <t xml:space="preserve">SUMINISTRO DE INSULATION JOINT RF, CLASS 300# , 4 " . </t>
  </si>
  <si>
    <t xml:space="preserve">SUMINISTRO DE INSULATION JOINT RF, CLASS 300# , 6 " . </t>
  </si>
  <si>
    <t xml:space="preserve">SUMINISTRO DE INSULATION JOINT RF, CLASS 300# , 8 " . </t>
  </si>
  <si>
    <t xml:space="preserve">SUMINISTRO DE INSULATION JOINT RF, CLASS 600# , 1/2 " . </t>
  </si>
  <si>
    <t xml:space="preserve">SUMINISTRO DE INSULATION JOINT RF, CLASS 600# , 3/4 " . </t>
  </si>
  <si>
    <t xml:space="preserve">SUMINISTRO DE INSULATION JOINT RF, CLASS 600# , 1 " . </t>
  </si>
  <si>
    <t xml:space="preserve">SUMINISTRO DE INSULATION JOINT RF, CLASS 600# , 1 1/2 " . </t>
  </si>
  <si>
    <t xml:space="preserve">SUMINISTRO DE INSULATION JOINT RF, CLASS 600# , 2 " . </t>
  </si>
  <si>
    <t xml:space="preserve">SUMINISTRO DE INSULATION JOINT RF, CLASS 600# , 3 " . </t>
  </si>
  <si>
    <t xml:space="preserve">SUMINISTRO DE INSULATION JOINT RF, CLASS 600# , 4 " . </t>
  </si>
  <si>
    <t xml:space="preserve">SUMINISTRO DE INSULATION JOINT RF, CLASS 600# , 6 " . </t>
  </si>
  <si>
    <t xml:space="preserve">SUMINISTRO DE INSULATION JOINT RF, CLASS 600# , 8 " . </t>
  </si>
  <si>
    <t xml:space="preserve">SUMINISTRO DE INSULATION JOINT RF, CLASS 900# , 1/2 " . </t>
  </si>
  <si>
    <t xml:space="preserve">SUMINISTRO DE INSULATION JOINT RF, CLASS 900# , 3/4 " . </t>
  </si>
  <si>
    <t xml:space="preserve">SUMINISTRO DE INSULATION JOINT RF, CLASS 900# , 1 " . </t>
  </si>
  <si>
    <t xml:space="preserve">SUMINISTRO DE INSULATION JOINT RF, CLASS 900# , 1 1/2 " . </t>
  </si>
  <si>
    <t xml:space="preserve">SUMINISTRO DE INSULATION JOINT RF, CLASS 900# , 2 " . </t>
  </si>
  <si>
    <t xml:space="preserve">SUMINISTRO DE INSULATION JOINT RF, CLASS 900# , 3 " . </t>
  </si>
  <si>
    <t xml:space="preserve">SUMINISTRO DE INSULATION JOINT RF, CLASS 900# , 4 " . </t>
  </si>
  <si>
    <t xml:space="preserve">SUMINISTRO DE INSULATION JOINT RF, CLASS 900# , 6 " . </t>
  </si>
  <si>
    <t xml:space="preserve">SUMINISTRO DE INSULATION JOINT RF, CLASS 900# , 8 " . </t>
  </si>
  <si>
    <t xml:space="preserve">SUMINISTRO DE INSULATION JOINT RF, CLASS 1500# , 1/2 " . </t>
  </si>
  <si>
    <t xml:space="preserve">SUMINISTRO DE INSULATION JOINT RF, CLASS 1500# , 3/4 " . </t>
  </si>
  <si>
    <t xml:space="preserve">SUMINISTRO DE INSULATION JOINT RF, CLASS 1500# , 1 " . </t>
  </si>
  <si>
    <t xml:space="preserve">SUMINISTRO DE INSULATION JOINT RF, CLASS 1500# , 1 1/2 " . </t>
  </si>
  <si>
    <t xml:space="preserve">SUMINISTRO DE INSULATION JOINT RF, CLASS 1500# , 2 " . </t>
  </si>
  <si>
    <t xml:space="preserve">SUMINISTRO DE INSULATION JOINT RF, CLASS 1500# , 3 " . </t>
  </si>
  <si>
    <t xml:space="preserve">SUMINISTRO DE INSULATION JOINT RF, CLASS 1500# , 4 " . </t>
  </si>
  <si>
    <t xml:space="preserve">SUMINISTRO DE INSULATION JOINT RF, CLASS 1500# , 6 " . </t>
  </si>
  <si>
    <t xml:space="preserve">SUMINISTRO DE INSULATION JOINT RF, CLASS 1500# , 8 " . </t>
  </si>
  <si>
    <t>PENDENT, 1/2" ORIFICE, 165F  (74C), BRASS</t>
  </si>
  <si>
    <t>HIDRANTE MONITOR</t>
  </si>
  <si>
    <t>HIDRANTE CODO GIRATORIO</t>
  </si>
  <si>
    <t>HIDRANTE CODO FIJO</t>
  </si>
  <si>
    <t>CASETA PARA INTEMPERIE</t>
  </si>
  <si>
    <t>LANZA CONTRAINCENDIO</t>
  </si>
  <si>
    <t>SISTEMA DE PROPORCIONAMIENTO DE ESPUMA TIPO TANQUE VEJIGA (BLADDER TANK).</t>
  </si>
  <si>
    <t>TOMA SIAMESA. SALIDA DE 4” HEMBRA CUERDA NPT Y DOS ENTRADAS HEMBRA GIRATORIAS DE 2 ½” CUERDA NST</t>
  </si>
  <si>
    <t>MONITOR DE UNA CREMALLERA</t>
  </si>
  <si>
    <t>MONITOR DE DOBLE CREMALLERA</t>
  </si>
  <si>
    <t>CONEXIÓN Y CON CIERRE RAPIDO</t>
  </si>
  <si>
    <t>CARRETE PARA MANGUERA Y SOPORTE DE DESPLIEGUE RAPIDO</t>
  </si>
  <si>
    <t>VALVULA, TT ANGULAR 1 1/2''</t>
  </si>
  <si>
    <t>VALVULA, TT CHECK 1 1/4''</t>
  </si>
  <si>
    <t>VALVULA, GG CHECK 2 1/2''</t>
  </si>
  <si>
    <t>VALVULA, GG MARIPOSA 2 1/2''</t>
  </si>
  <si>
    <t>VALVULA, G-G MARIPOSA 4''</t>
  </si>
  <si>
    <t>VALVULA, G-G CHECK 4''</t>
  </si>
  <si>
    <t>VALVULA, TT OS&amp;Y, 175 LB 1 1/4''</t>
  </si>
  <si>
    <t>VALVULA DE ALIVIO DE PRESION 4''</t>
  </si>
  <si>
    <t>CONO DREN CON MIRRILLA DE CRISTAL 4''</t>
  </si>
  <si>
    <t>VALVULA ELIMINADORA DE AIRE 1/2''</t>
  </si>
  <si>
    <t>VALVULA DE PRUEBA Y DRENAJE 1 1/2''</t>
  </si>
  <si>
    <t>GABINETE CON VIDRIO, DE 0.80m x 0.80m x 0.20m</t>
  </si>
  <si>
    <t xml:space="preserve">MANGUERA 1 1/2" X 15m INCLUYE: VALVULA ANGULAR  1 1/2 CON SISTEMA  DE REDUCCION DE PRESION APROBADA Y LISTADA", RACK PORTA MANGUERA, NIPPLE 1 1/2", COUPLING 1 1/2", BOQUILLA 1 1/2", EXTINTOR 10 LBS PQS.  </t>
  </si>
  <si>
    <t>TOMA SIAMESA 4" x  2 1/2" x 2 1/2"</t>
  </si>
  <si>
    <t>TAPON RANURADO 2 1/2"</t>
  </si>
  <si>
    <t>TAPON RANURADO 4"</t>
  </si>
  <si>
    <t>TAPON ROSCADO 1"</t>
  </si>
  <si>
    <t>TAPON ROSCADO 1 1/4"</t>
  </si>
  <si>
    <t>TAPON ROSCADO 1 1/2"</t>
  </si>
  <si>
    <t>ACOPLE RIGIDO RANURADO 2"</t>
  </si>
  <si>
    <t>ACOPLE RIGIDO RANURADO 2 1/2"</t>
  </si>
  <si>
    <t>ACOPLE RIGIDO RANURADO 4"</t>
  </si>
  <si>
    <t>ACOPLE FLEXIBLE RANURADO 4"</t>
  </si>
  <si>
    <t>UNION ROSCADA 1 /2"</t>
  </si>
  <si>
    <t>UNION ROSCADA 1"</t>
  </si>
  <si>
    <t>UNION ROSCADA 1 1/4"</t>
  </si>
  <si>
    <t>UNION ROSCADA 1 1/2"</t>
  </si>
  <si>
    <t>PAREJA DE RACORES PARA MANGUERA 25 TIPO BARCELONA</t>
  </si>
  <si>
    <t>PAREJA DE RACORES PARA MANGUERA 45 TIPO BARCELONA</t>
  </si>
  <si>
    <t>PAREJA DE RACORES PARA MANGUERA 70 TIPO BARCELONA</t>
  </si>
  <si>
    <t>CODO 90 RANURADO 2 1/2"</t>
  </si>
  <si>
    <t>CODO 90 RANURADO 4"</t>
  </si>
  <si>
    <t>CODO 45 ROSCADO 1"</t>
  </si>
  <si>
    <t>CODO 90 ROSCADO 1"</t>
  </si>
  <si>
    <t>CODO 90 ROSCADO 1 1/4"</t>
  </si>
  <si>
    <t>CODO 90 ROSCADO 1 1/2"</t>
  </si>
  <si>
    <t>CODO90  REDUCIDO ROSCADO 1" x 1/2"</t>
  </si>
  <si>
    <t>CODO90  REDUCIDO ROSCADO 1 1/2" x 1/2"</t>
  </si>
  <si>
    <t>CODO90  REDUCIDO ROSCADO 1 1/2" x 1"</t>
  </si>
  <si>
    <t>TEE RANURADA 2 1/2"</t>
  </si>
  <si>
    <t>TEE RANURADA 4"</t>
  </si>
  <si>
    <t>TEE REDUCIDA RANURADA 2 1/2" x 2 1/2" x 2"</t>
  </si>
  <si>
    <t>TEE MECANICA SALIDA ROSCADA 2 1/2" X 1"</t>
  </si>
  <si>
    <t>TEE MECANICA SALIDA ROSCADA 2 1/2" x 1 1/2"</t>
  </si>
  <si>
    <t>TEE REDUCIDA ROSCADA 1" x 1" x 1/2"</t>
  </si>
  <si>
    <t>TEE REDUCIDA ROSCADA 1" x 1" x 1 1/2"</t>
  </si>
  <si>
    <t>TEE REDUCIDA ROSCADA 1 1/2" x 1 1/2" x 1"</t>
  </si>
  <si>
    <t>TEE  ROSCADA 1"</t>
  </si>
  <si>
    <t>TEE ROSCADA 1 1/2"</t>
  </si>
  <si>
    <t>SNAP LET 1" x 1/2"</t>
  </si>
  <si>
    <t>SNAP LET 1 1/2" x 1/2"</t>
  </si>
  <si>
    <t>SNAP LET 1 1/2" x 1"</t>
  </si>
  <si>
    <t>SNAP LET 2" x 1"</t>
  </si>
  <si>
    <t>SNAP LET 2 1/2" x 1"</t>
  </si>
  <si>
    <t>SNAP LET 4" x 1 1/4"</t>
  </si>
  <si>
    <t>REDUCCION ROSCADA 2 1/2" x 1 1/2"</t>
  </si>
  <si>
    <t>BUISHING  ROSCADA 1 1/2" x 1"</t>
  </si>
  <si>
    <t>BUSHING  ROSCADA 1" X 1/2"</t>
  </si>
  <si>
    <t>SOPORTE TIPO PERA DIAM 1"</t>
  </si>
  <si>
    <t>SOPORTE TIPO PERA DIAM 1 1/2"</t>
  </si>
  <si>
    <t>SOPORTE TIPO PERA DIAM 2"</t>
  </si>
  <si>
    <t>SOPORTE TIPO PERA DIAM 2 1/2"</t>
  </si>
  <si>
    <t>SOPORTE TIPO PERA DIAM 4"</t>
  </si>
  <si>
    <t>PQS, POLVO QUIMICO SECO - 10 LBS. Incluye gabinete y puesta en sitio</t>
  </si>
  <si>
    <t>K, EXTINTOR - 2.5 GALONES</t>
  </si>
  <si>
    <t>CO2, DIOXIDO DE CARBONO - 10 LBS. Incluye gabinete</t>
  </si>
  <si>
    <t>EXTINTOR MÓVIL DE CO2 DE 10 KG</t>
  </si>
  <si>
    <t>FUNDA PARA CARRO. PARA EXTINTOR DE 25 O 50 KG.</t>
  </si>
  <si>
    <t>SOPORTE PARA EXTINTOR.</t>
  </si>
  <si>
    <t xml:space="preserve">SUMINISTRO DE TRAMO RECTO ANCHO ÚTIL: 100 MM, ALTURA: 100MM Y SEPARACION ENTRE PELDAÑOS DE 150MM, ACERO GALVANIZADO, TIPO ESCALERA, CLASE 20C (CON TAPA) </t>
  </si>
  <si>
    <t xml:space="preserve">SUMINISTRO DE TRAMO RECTO ANCHO ÚTIL: 200 MM, ALTURA: 100MM Y SEPARACION ENTRE PELDAÑOS DE 150MM, ACERO GALVANIZADO, TIPO ESCALERA, CLASE 20C (CON TAPA) </t>
  </si>
  <si>
    <t xml:space="preserve">SUMINISTRO DE TRAMO RECTO ANCHO ÚTIL: 300 MM, ALTURA: 100MM Y SEPARACION ENTRE PELDAÑOS DE 150MM, ACERO GALVANIZADO, TIPO ESCALERA, CLASE 20C (CON TAPA) </t>
  </si>
  <si>
    <t xml:space="preserve">SUMINISTRO DE TRAMO RECTO ANCHO ÚTIL: 400 MM, ALTURA: 100MM Y SEPARACION ENTRE PELDAÑOS DE 150MM, ACERO GALVANIZADO, TIPO ESCALERA, CLASE 20C (CON TAPA) </t>
  </si>
  <si>
    <t xml:space="preserve">SUMINISTRO DE TRAMO RECTO ANCHO ÚTIL: 500 MM, ALTURA: 100MM Y SEPARACION ENTRE PELDAÑOS DE 150MM, ACERO GALVANIZADO, TIPO ESCALERA, CLASE 20C (CON TAPA) </t>
  </si>
  <si>
    <t xml:space="preserve">SUMINISTRO DE TRAMO RECTO ANCHO ÚTIL: 600 MM, ALTURA: 100MM Y SEPARACION ENTRE PELDAÑOS DE 150MM, ACERO GALVANIZADO, TIPO ESCALERA, CLASE 20C (CON TAPA) </t>
  </si>
  <si>
    <t xml:space="preserve">SUMINISTRO DE TRAMO RECTO ANCHO ÚTIL: 700 MM, ALTURA: 100MM Y SEPARACION ENTRE PELDAÑOS DE 150MM, ACERO GALVANIZADO, TIPO ESCALERA, CLASE 20C (CON TAPA) </t>
  </si>
  <si>
    <t xml:space="preserve">SUMINISTRO DE TRAMO RECTO ANCHO ÚTIL: 800 MM, ALTURA: 100MM Y SEPARACION ENTRE PELDAÑOS DE 150MM, ACERO GALVANIZADO, TIPO ESCALERA, CLASE 20C (CON TAPA) </t>
  </si>
  <si>
    <t xml:space="preserve">SUMINISTRO DE TRAMO RECTO ANCHO ÚTIL: 900 MM, ALTURA: 100MM, Y SEPARACION ENTRE PELDAÑOS DE 150MM, ACERO GALVANIZADO, TIPO ESCALERA, CLASE 20C (CON TAPA) </t>
  </si>
  <si>
    <t xml:space="preserve">SUMINISTRO DE TRAMO RECTO ANCHO ÚTIL: 100 MM, ALTURA: 100MM ACERO GALVANIZADO, TIPO CANALETA, CLASE 20C (CON TAPA) </t>
  </si>
  <si>
    <t xml:space="preserve">SUMINISTRO DE TRAMO RECTO ANCHO ÚTIL: 200 MM, ALTURA: 100MM ACERO GALVANIZADO, TIPO CANALETA, CLASE 20C (CON TAPA) </t>
  </si>
  <si>
    <t xml:space="preserve">SUMINISTRO DE TRAMO RECTO ANCHO ÚTIL: 300 MM, ALTURA: 100MM ACERO GALVANIZADO, TIPO CANALETA, CLASE 20C (CON TAPA) </t>
  </si>
  <si>
    <t xml:space="preserve">SUMINISTRO DE TRAMO RECTO ANCHO ÚTIL: 400 MM, ALTURA: 100MM  ACERO GALVANIZADO, TIPO CANALETA, CLASE 20C (CON TAPA) </t>
  </si>
  <si>
    <t xml:space="preserve">SUMINISTRO DE TRAMO RECTO ANCHO ÚTIL: 500 MM, ALTURA: 100MM ACERO GALVANIZADO TIPO CANALETA, CLASE 20C (CON TAPA) </t>
  </si>
  <si>
    <t xml:space="preserve">SUMINISTRO DE TRAMO RECTO ANCHO ÚTIL: 600 MM, ALTURA: 100MM  ACERO GALVANIZADO TIPO CANALETA, CLASE 20C (CON TAPA) </t>
  </si>
  <si>
    <t xml:space="preserve">SUMINISTRO DE TRAMO RECTO ANCHO ÚTIL: 700 MM, ALTURA: 100MM ACERO GALVANIZADO, TIPO CANALETA, CLASE 20C (CON TAPA) </t>
  </si>
  <si>
    <t xml:space="preserve">SUMINISTRO DE TRAMO RECTO ANCHO ÚTIL: 800 MM, ALTURA: 100MMACERO GALVANIZADO, TIPO CANALETA, CLASE 20C (CON TAPA) </t>
  </si>
  <si>
    <t xml:space="preserve">SUMINISTRO DE TRAMO RECTO ANCHO ÚTIL: 900 MM, ALTURA: 100MM,ACERO GALVANIZADO, TIPO CANALETA, CLASE 20C (CON TAPA) </t>
  </si>
  <si>
    <t>SUMINISTRO DE CURVA  VERTICAL O HORIZONTAL EXTERNA O INTERNA  45° A 90° , CRUZ HORIZONTAL, REDUCCION IZQUIERA, REDUCCION DERECHA, REDUCCION SIMETRICA, TE VERTICAL, TE HORIZONTAL  ANCHO ÚTIL: 100 MM, ALTURA: 100MM, ACERO GALVANIZADO, TIPO ESCALERA, RADIO DE CURVATURA 600MM</t>
  </si>
  <si>
    <t>SUMINISTRO DE CURVA  VERTICAL O HORIZONTAL EXTERNA O INTERNA  45° A 90° , CRUZ HORIZONTAL, REDUCCION IZQUIERA, REDUCCION DERECHA, REDUCCION SIMETRICA, TE VERTICAL, TE HORIZONTAL  ANCHO ÚTIL: 200 MM, ALTURA: 100MM, ACERO GALVANIZADO, TIPO ESCALERA, RADIO DE CURVATURA 600MM</t>
  </si>
  <si>
    <t>SUMINISTRO DE CURVA  VERTICAL O HORIZONTAL EXTERNA O INTERNA  45° A 90° , CRUZ HORIZONTAL, REDUCCION IZQUIERA, REDUCCION DERECHA, REDUCCION SIMETRICA, TE VERTICAL, TE HORIZONTAL  ANCHO ÚTIL: 300 MM, ALTURA: 100MM, ACERO GALVANIZADO, TIPO ESCALERA, RADIO DE CURVATURA 600MM</t>
  </si>
  <si>
    <t>SUMINISTRO DE CURVA  VERTICAL O HORIZONTAL EXTERNA O INTERNA  45° A 90° , CRUZ HORIZONTAL, REDUCCION IZQUIERA, REDUCCION DERECHA, REDUCCION SIMETRICA, TE VERTICAL, TE HORIZONTAL  ANCHO ÚTIL: 400 MM, ALTURA: 100MM, ACERO GALVANIZADO, TIPO ESCALERA, RADIO DE CURVATURA 600MM</t>
  </si>
  <si>
    <t>SUMINISTRO DE CURVA  VERTICAL O HORIZONTAL EXTERNA O INTERNA  45° A 90° , CRUZ HORIZONTAL, REDUCCION IZQUIERA, REDUCCION DERECHA, REDUCCION SIMETRICA, TE VERTICAL, TE HORIZONTAL  ANCHO ÚTIL: 500 MM, ALTURA: 100MM, ACERO GALVANIZADO, TIPO ESCALERA, RADIO DE CURVATURA 600MM</t>
  </si>
  <si>
    <t>SUMINISTRO DE CURVA  VERTICAL O HORIZONTAL EXTERNA O INTERNA  45° A 90° , CRUZ HORIZONTAL, REDUCCION IZQUIERA, REDUCCION DERECHA, REDUCCION SIMETRICA, TE VERTICAL, TE HORIZONTAL  ANCHO ÚTIL: 600 MM, ALTURA: 100MM, ACERO GALVANIZADO, TIPO ESCALERA, RADIO DE CURVATURA 600MM</t>
  </si>
  <si>
    <t>SUMINISTRO DE CURVA  VERTICAL O HORIZONTAL EXTERNA O INTERNA  45° A 90° , CRUZ HORIZONTAL, REDUCCION IZQUIERA, REDUCCION DERECHA, REDUCCION SIMETRICA, TE VERTICAL, TE HORIZONTAL  ANCHO ÚTIL: 700 MM, ALTURA: 100MM, ACERO GALVANIZADO, TIPO ESCALERA, RADIO DE CURVATURA 600MM</t>
  </si>
  <si>
    <t>SUMINISTRO DE CURVA  VERTICAL O HORIZONTAL EXTERNA O INTERNA  45° A 90° , CRUZ HORIZONTAL, REDUCCION IZQUIERA, REDUCCION DERECHA, REDUCCION SIMETRICA, TE VERTICAL, TE HORIZONTAL  ANCHO ÚTIL: 800 MM, ALTURA: 100MM, ACERO GALVANIZADO, TIPO ESCALERA, RADIO DE CURVATURA 600MM</t>
  </si>
  <si>
    <t>SUMINISTRO DE CURVA  VERTICAL O HORIZONTAL EXTERNA O INTERNA  45° A 90° , CRUZ HORIZONTAL, REDUCCION IZQUIERA, REDUCCION DERECHA, REDUCCION SIMETRICA, TE VERTICAL, TE HORIZONTAL  ANCHO ÚTIL: 900 MM, ALTURA: 100MM, ACERO GALVANIZADO, TIPO ESCALERA, RADIO DE CURVATURA 600MM</t>
  </si>
  <si>
    <t>SUMINISTRO DE TAPA PARA CUERVA  VERTICAL O HORIZONTAL EXTERNA O INTERNA  45° A 90° , CRUZ HORIZONTAL, REDUCCION IZQUIERA, REDUCCION DERECHA, REDUCCION SIMETRICA, TE VERTICAL, TE HORIZONTAL  ANCHO ÚTIL: 100 MM, ALTURA: 100MM, ACERO GALVANIZADO, TIPO ESCALERA, RADIO DE CURVATURA 600MM</t>
  </si>
  <si>
    <t>SUMINISTRO DE TAPA PARA CUERVA  VERTICAL O HORIZONTAL EXTERNA O INTERNA  45° A 90° , CRUZ HORIZONTAL, REDUCCION IZQUIERA, REDUCCION DERECHA, REDUCCION SIMETRICA, TE VERTICAL, TE HORIZONTAL  ANCHO ÚTIL: 200 MM, ALTURA: 100MM, ACERO GALVANIZADO, TIPO ESCALERA, RADIO DE CURVATURA 600MM</t>
  </si>
  <si>
    <t>SUMINISTRO DE TAPA PARA CUERVA  VERTICAL O HORIZONTAL EXTERNA O INTERNA  45° A 90° , CRUZ HORIZONTAL, REDUCCION IZQUIERA, REDUCCION DERECHA, REDUCCION SIMETRICA, TE VERTICAL, TE HORIZONTAL  ANCHO ÚTIL: 300 MM, ALTURA: 100MM, ACERO GALVANIZADO, TIPO ESCALERA, RADIO DE CURVATURA 600MM</t>
  </si>
  <si>
    <t>SUMINISTRO DE TAPA PARA CUERVA  VERTICAL O HORIZONTAL EXTERNA O INTERNA  45° A 90° , CRUZ HORIZONTAL, REDUCCION IZQUIERA, REDUCCION DERECHA, REDUCCION SIMETRICA, TE VERTICAL, TE HORIZONTAL  ANCHO ÚTIL: 400 MM, ALTURA: 100MM, ACERO GALVANIZADO, TIPO ESCALERA, RADIO DE CURVATURA 600MM</t>
  </si>
  <si>
    <t>SUMINISTRO DE TAPA PARA CUERVA  VERTICAL O HORIZONTAL EXTERNA O INTERNA  45° A 90° , CRUZ HORIZONTAL, REDUCCION IZQUIERA, REDUCCION DERECHA, REDUCCION SIMETRICA, TE VERTICAL, TE HORIZONTAL  ANCHO ÚTIL: 500 MM, ALTURA: 100MM, ACERO GALVANIZADO, TIPO ESCALERA, RADIO DE CURVATURA 600MM</t>
  </si>
  <si>
    <t>SUMINISTRO DE TAPA PARA CUERVA  VERTICAL O HORIZONTAL EXTERNA O INTERNA  45° A 90° , CRUZ HORIZONTAL, REDUCCION IZQUIERA, REDUCCION DERECHA, REDUCCION SIMETRICA, TE VERTICAL, TE HORIZONTAL  ANCHO ÚTIL: 600 MM, ALTURA: 100MM, ACERO GALVANIZADO, TIPO ESCALERA, RADIO DE CURVATURA 600MM</t>
  </si>
  <si>
    <t>SUMINISTRO DE TAPA PARA CUERVA  VERTICAL O HORIZONTAL EXTERNA O INTERNA  45° A 90° , CRUZ HORIZONTAL, REDUCCION IZQUIERA, REDUCCION DERECHA, REDUCCION SIMETRICA, TE VERTICAL, TE HORIZONTAL  ANCHO ÚTIL: 700 MM, ALTURA: 100MM, ACERO GALVANIZADO, TIPO ESCALERA, RADIO DE CURVATURA 600MM</t>
  </si>
  <si>
    <t>SUMINISTRO DE TAPA PARA CUERVA  VERTICAL O HORIZONTAL EXTERNA O INTERNA  45° A 90° , CRUZ HORIZONTAL, REDUCCION IZQUIERA, REDUCCION DERECHA, REDUCCION SIMETRICA, TE VERTICAL, TE HORIZONTAL  ANCHO ÚTIL: 800 MM, ALTURA: 100MM, ACERO GALVANIZADO, TIPO ESCALERA, RADIO DE CURVATURA 600MM</t>
  </si>
  <si>
    <t>SUMINISTRO DE TAPA PARA CUERVA  VERTICAL O HORIZONTAL EXTERNA O INTERNA  45° A 90° , CRUZ HORIZONTAL, REDUCCION IZQUIERA, REDUCCION DERECHA, REDUCCION SIMETRICA, TE VERTICAL, TE HORIZONTAL  ANCHO ÚTIL: 900 MM, ALTURA: 100MM, ACERO GALVANIZADO, TIPO ESCALERA, RADIO DE CURVATURA 600MM</t>
  </si>
  <si>
    <t>SUMINISTRO DE (1CX1/0AWG). CABLE MONOPOLAR,  DE COBRE, THHW O XHHW-2, 90C,600V, TC.</t>
  </si>
  <si>
    <t>SUMINISTRO DE (1CX250KCMIL).  CABLE MONOPOLAR,  DE COBRE,  THHW O XHHW-2, 90C,600V, TC.</t>
  </si>
  <si>
    <t>SUMINISTRO DE (1CX350KCMIL).  CABLE MONOPOLAR,  DE COBRE,  THHW O XHHW-2, 90C,600V, TC.</t>
  </si>
  <si>
    <t>SUMINISTRO DE (1CX4/0AWG). CABLE MONOPOLAR,  DE COBRE,   THHW O XHHW-2, 90C,600V, TC.</t>
  </si>
  <si>
    <t>SUMINISTRO DE (1CX500KCMIL).  CABLE MONOPOLAR,  DE COBRE,  THHW O XHHW-2, 90C,600V, TC.</t>
  </si>
  <si>
    <t>SUMINISTRO DE (1CX750KCMIL).  CABLE MONOPOLAR,  DE COBRE,  THHW O XHHW-2, 90C,600V, TC.</t>
  </si>
  <si>
    <t>SUMINISTRO DE (1CX2/0AWG). CABLE MONOPOLAR,  DE COBRE,  THHW O XHHW-2, 90C,600V, TC.</t>
  </si>
  <si>
    <t>SUMINISTRO DE (1CX2AWG). CABLE MONOPOLAR,  DE COBRE,  THHW O XHHW-2, 90C,600V, TC.</t>
  </si>
  <si>
    <t>SUMINISTRO DE (1CX4AWG). CABLE MONOPOLAR,  DE COBRE,  THHW O XHHW-2, 90C,600V, TC.</t>
  </si>
  <si>
    <t>SUMINISTRO DE (1CX6AWG). CABLE MONOPOLAR,  DE COBRE,  THHW O XHHW-2, 90C,600V, TC.</t>
  </si>
  <si>
    <t>SUMINISTRO DE (1CX8AWG). CABLE MONOPOLAR,  DE COBRE,  THHW O XHHW-2, 90C,600V, TC.</t>
  </si>
  <si>
    <t>SUMINISTRO DE (1CX10AWG). CABLE MONOPOLAR,  DE COBRE,  THHW O XHHW-2, 90C,600V, TC.</t>
  </si>
  <si>
    <t>SUMINISTRO DE (1CX12AWG). CABLE MONOPOLAR,  DE COBRE,  THHW O XHHW-2, 90C,600V, TC.</t>
  </si>
  <si>
    <t>SUMINISTRO DE (1CX1/0AWG). CABLE MONOPOLAR,  DE ALUMINIO,  THHW O XHHW-2, 90C,600V, TC.</t>
  </si>
  <si>
    <t>SUMINISTRO DE (1CX250KCMIL).  CABLE MONOPOLAR,  DE ALUMINIO, THHW O XHHW-2, 90C,600V, TC.</t>
  </si>
  <si>
    <t>SUMINISTRO DE (1CX350KCMIL).  CABLE MONOPOLAR,  DE ALUMINIO,  THHW O XHHW-2, 90C,600V, TC.</t>
  </si>
  <si>
    <t>SUMINISTRO DE (1CX4/0AWG). CABLE MONOPOLAR,  DE ALUMINIO,  THHW O XHHW-2, 90C,600V, TC.</t>
  </si>
  <si>
    <t>SUMINISTRO DE (1CX500KCMIL).  CABLE MONOPOLAR,  DE ALUMINIO,   THHW O XHHW-2, 90C,600V, TC.</t>
  </si>
  <si>
    <t>SUMINISTRO DE (1CX750KCMIL).  CABLE MONOPOLAR,  DE  ALUMINIO,  THHW O XHHW-2, 90C,600V, TC.</t>
  </si>
  <si>
    <t>SUMINISTRO DE (1CX2/0AWG). CABLE MONOPOLAR,  DE ALUMINIO,   THHW O XHHW-2, 90C,600V, TC.</t>
  </si>
  <si>
    <t>SUMINISTRO DE (1CX2AWG). CABLE MONOPOLAR,  DE ALUMINIO,   THHW O XHHW-2, 90C,600V, TC.</t>
  </si>
  <si>
    <t>SUMINISTRO DE (1CX4AWG). CABLE MONOPOLAR,  DE ALUMINIO,   THHW O XHHW-2, 90C,600V, TC.</t>
  </si>
  <si>
    <t>SUMINISTRO DE (1CX6AWG). CABLE MONOPOLAR,  DE ALUMINIO,   THHW O XHHW-2, 90C,600V, TC.</t>
  </si>
  <si>
    <t>SUMINISTRO DE (1CX8AWG). CABLE MONOPOLAR,  DE ALUMINIO,   THHW O XHHW-2, 90C,600V, TC.</t>
  </si>
  <si>
    <t>SUMINISTRO DE (1CX10AWG). CABLE MONOPOLAR,  DE ALUMINIO,  THHW O XHHW-2, 90C,600V, TC.</t>
  </si>
  <si>
    <t>SUMINISTRO DE (1CX12AWG). CABLE MONOPOLAR,  DE ALUMINIO,   THHW O XHHW-2, 90C,600V, TC.</t>
  </si>
  <si>
    <t>SUMINISTRO DE (3CX2AWG+1GX6AWG).   CABLE MULTICONDUCTOR,DE COBRE,  THHW O XHHW-2, 90C,600V, TC.</t>
  </si>
  <si>
    <t>SUMINISTRO DE (3CX2AWG+1NX2AWG+1GX6AWG).   CABLE MULTICONDUCTOR,DE COBRE,    THHW O XHHW-2, 90C,600V, TC.</t>
  </si>
  <si>
    <t>SUMINISTRO DE (3CX6AWG+1GX8AWG).  CABLE MULTICONDUCTOR,DE COBRE,  THHW O XHHW-2, 90C,600V, TC.</t>
  </si>
  <si>
    <t>SUMINISTRO DE (3CX8AWG+1GX10AWG). CABLE MULTICONDUCTOR,DE COBRE,  THHW O XHHW-2, 90C,600V, TC.</t>
  </si>
  <si>
    <t>SUMINISTRO DE (3X8AWG+ 1NX8AWG+1GX10AWG).  CABLE MULTICONDUCTOR, DE COBRE,   THHW O XHHW-2, 600V, 90°C</t>
  </si>
  <si>
    <t>SUMINISTRO DE (3X6AWG+1NX6AWG+1GX8AWG).  CABLE MULTICONDUCTOR, DE COBRE,  THHW O XHHW-2, 600V, 90°C</t>
  </si>
  <si>
    <t>SUMINISTRO DE (3X4AWG+1GX8AWG).  CABLE MULTICONDUCTOR, DE COBRE,   THHW O XHHW-2, 600V, 90°C</t>
  </si>
  <si>
    <t>SUMINISTRO DE (3X4AWG+1NX4AWG+1GX8AWG). CABLE MULTICONDUCTOR, DE COBRE,  THHW O XHHW-2, 600V, 90°C</t>
  </si>
  <si>
    <t>SUMINISTRO DE (3X2AWG+1GX6AWG).   CABLE MULTICONDUCTOR, DE COBRE,    THHW O XHHW-2, 600V, 90°C</t>
  </si>
  <si>
    <t>SUMINISTRO DE (3CX2AWG+1NX2AWG+1GX6AWG).   CABLE MULTICONDUCTOR,DE COBRE,    THHW O XHHW-2, 90C,600V</t>
  </si>
  <si>
    <t>SUMINISTRO DE (3X4AWG). CABLE MULTICONDUCTOR, DE COBRE,  THHW O XHHW-2, 600V, 90°C</t>
  </si>
  <si>
    <t>SUMINISTRO DE (2X12AWG+2NX12AWG+2GX12AWG). CABLE MULTICONDUCTOR, DE COBRE,     THHW O XHHW-2.</t>
  </si>
  <si>
    <t>SUMINISTRO DE (3X6AWG). CABLE MULTICONDUCTOR, ALUMINIO,  THHW O XHHW-2, 600V, 90°C</t>
  </si>
  <si>
    <t>SUMINISTRO DE (3X4AWG). CABLE MULTICONDUCTOR, ALUMINIO,   THHW O XHHW-2, 600V, 90°C</t>
  </si>
  <si>
    <t>SUMINISTRO DE (3X2AWG). CABLE MULTICONDUCTOR, ALUMINIO,  THHW O XHHW-2, 600V, 90°C</t>
  </si>
  <si>
    <t>SUMINISTRO DE (3X8AWG). CABLE MULTICONDUCTOR, ALUMINIO,  THHW O XHHW-2, 600V, 90°C</t>
  </si>
  <si>
    <t>SUMINISTRO DE (4X6AWG). CABLE MULTICONDUCTOR, ALUMINIO,  THHW O XHHW-2, 600V, 90°C</t>
  </si>
  <si>
    <t>SUMINISTRO DE (4X4AWG). CABLE MULTICONDUCTOR, ALUMINIO,  THHW O XHHW-2, 600V, 90°C</t>
  </si>
  <si>
    <t>SUMINISTRO DE (4X2AWG). CABLE MULTICONDUCTOR, ALUMINIO,  THHW O XHHW-2, 600V, 90°C</t>
  </si>
  <si>
    <t>SUMINISTRO DE (4X8AWG). CABLE MULTICONDUCTOR, ALUMINIO,  THHW O XHHW-2, 600V, 90°C</t>
  </si>
  <si>
    <t>SUMINISTRO DE (3X4/0 AWG +1 x 2/0). CABLE MULTICONDUCTOR, ALUMINIO, THHW O XHHW-2, 600V, 90°C</t>
  </si>
  <si>
    <t>SUMINISTRO DE (3X4/0 AWG +1 x 4/0). CABLE MULTICONDUCTOR, ALUMINIO, THHW O XHHW-2, 600V, 90°C</t>
  </si>
  <si>
    <t>SUMINISTRO DE (8 AWG). CABLE MONOPOLAR,  DE COBRE, XLPE, 90C,5000V, 100%</t>
  </si>
  <si>
    <t>SUMINISTRO DE (8 AWG). CABLE MONOPOLAR,  DE ALUMINIO, XLPE, 90C,5000V, 100%</t>
  </si>
  <si>
    <t>SUMINISTRO DE (6 AWG). CABLE MONOPOLAR,  DE COBRE, XLPE, 90C,5000V, 100%</t>
  </si>
  <si>
    <t>SUMINISTRO DE (6 AWG). CABLE MONOPOLAR,  DE ALUMINIO, XLPE, 90C,5000V, 100%</t>
  </si>
  <si>
    <t>SUMINISTRO DE (4 AWG). CABLE MONOPOLAR,  DE COBRE, XLPE, 90C,5000V, 100%</t>
  </si>
  <si>
    <t>SUMINISTRO DE (4 AWG). CABLE MONOPOLAR,  DE ALUMINIO, XLPE, 90C,5000V, 100%</t>
  </si>
  <si>
    <t>SUMINISTRO DE (2 AWG). CABLE MONOPOLAR,  DE COBRE, XLPE, 90C,5000V, 100%</t>
  </si>
  <si>
    <t>SUMINISTRO DE (2 AWG). CABLE MONOPOLAR,  DE ALUMINIO, XLPE, 90C,5000V, 100%</t>
  </si>
  <si>
    <t>SUMINISTRO DE (1/0 AWG). CABLE MONOPOLAR,  DE COBRE, XLPE, 90C,5000V, 100%</t>
  </si>
  <si>
    <t>SUMINISTRO DE (1/0 AWG). CABLE MONOPOLAR,  DE ALUMINIO, XLPE, 90C,5000V, 100%</t>
  </si>
  <si>
    <t>SUMINISTRO DE (4/0 AWG). CABLE MONOPOLAR,  DE COBRE, XLPE, 90C,5000V, 100%</t>
  </si>
  <si>
    <t>SUMINISTRO DE (4/0 AWG). CABLE MONOPOLAR,  DE ALUMINIO, XLPE, 90C,5000V, 100%</t>
  </si>
  <si>
    <t>SUMINISTRO DE (250 KCMIL). CABLE MONOPOLAR,  DE COBRE, XLPE, 90C,5000V, 100%</t>
  </si>
  <si>
    <t>SUMINISTRO DE (250 KCMIL). CABLE MONOPOLAR,  DE ALUMINIO, XLPE, 90C,5000V, 100%</t>
  </si>
  <si>
    <t>SUMINISTRO DE (500 KCMIL). CABLE MONOPOLAR,  DE COBRE, XLPE, 90C,5000V, 100%</t>
  </si>
  <si>
    <t>SUMINISTRO DE (500 KCMIL). CABLE MONOPOLAR,  DE ALUMINIO, XLPE, 90C,5000V, 100%</t>
  </si>
  <si>
    <t>SUMINISTRO DE (750 KCMIL). CABLE MONOPOLAR,  DE COBRE, XLPE, 90C,5000V, 100%</t>
  </si>
  <si>
    <t>SUMINISTRO DE (750 KCMIL). CABLE MONOPOLAR,  DE ALUMINIO, XLPE, 90C,5000V, 100%</t>
  </si>
  <si>
    <t>SUMINISTRO DE (8 AWG). CABLE MONOPOLAR,  DE COBRE, XLPE, 90C,15000V, 100%</t>
  </si>
  <si>
    <t>SUMINISTRO DE (8 AWG). CABLE MONOPOLAR,  DE ALUMINIO, XLPE, 90C,15000V, 100%</t>
  </si>
  <si>
    <t>SUMINISTRO DE (6 AWG). CABLE MONOPOLAR,  DE COBRE, XLPE, 90C,15000V, 100%</t>
  </si>
  <si>
    <t>SUMINISTRO DE (6 AWG). CABLE MONOPOLAR,  DE ALUMINIO, XLPE, 90C,15000V, 100%</t>
  </si>
  <si>
    <t>SUMINISTRO DE (4 AWG). CABLE MONOPOLAR,  DE COBRE, XLPE, 90C,15000V, 100%</t>
  </si>
  <si>
    <t>SUMINISTRO DE (4 AWG). CABLE MONOPOLAR,  DE ALUMINIO, XLPE, 90C,15000V, 100%</t>
  </si>
  <si>
    <t>SUMINISTRO DE (2 AWG). CABLE MONOPOLAR,  DE COBRE, XLPE, 90C,15000V, 100%</t>
  </si>
  <si>
    <t>SUMINISTRO DE (2 AWG). CABLE MONOPOLAR,  DE ALUMINIO, XLPE, 90C,15000V, 100%</t>
  </si>
  <si>
    <t>SUMINISTRO DE (1/0 AWG). CABLE MONOPOLAR,  DE COBRE, XLPE, 90C, 15000V, 100%</t>
  </si>
  <si>
    <t>SUMINISTRO DE (1/0 AWG). CABLE MONOPOLAR,  DE ALUMINIO, XLPE, 90C,15000V, 100%</t>
  </si>
  <si>
    <t>SUMINISTRO DE (4/0 AWG). CABLE MONOPOLAR,  DE COBRE, XLPE, 90C, 15000V, 100%</t>
  </si>
  <si>
    <t>SUMINISTRO DE (4/0 AWG). CABLE MONOPOLAR,  DE ALUMINIO, XLPE, 90C, 15000V, 100%</t>
  </si>
  <si>
    <t>SUMINISTRO DE (250 KCMIL). CABLE MONOPOLAR,  DE COBRE, XLPE, 90C, 15000V, 100%</t>
  </si>
  <si>
    <t>SUMINISTRO DE (250 KCMIL). CABLE MONOPOLAR,  DE ALUMINIO, XLPE, 90C,15000V, 100%</t>
  </si>
  <si>
    <t>SUMINISTRO DE (500 KCMIL). CABLE MONOPOLAR,  DE COBRE, XLPE, 90C, 15000V, 100%</t>
  </si>
  <si>
    <t>SUMINISTRO DE (500 KCMIL). CABLE MONOPOLAR,  DE ALUMINIO, XLPE, 90C,15000V, 100%</t>
  </si>
  <si>
    <t>SUMINISTRO DE (750 KCMIL). CABLE MONOPOLAR,  DE COBRE, XLPE, 90C, 15000V, 100%</t>
  </si>
  <si>
    <t>SUMINISTRO DE (750 KCMIL). CABLE MONOPOLAR,  DE ALUMINIO, XLPE, 90C,15000V, 100%</t>
  </si>
  <si>
    <t>SUMINISTRO DE (8 AWG). CABLE MONOPOLAR,  DE COBRE, XLPE, 90C,35000V, 100%</t>
  </si>
  <si>
    <t>SUMINISTRO DE (8 AWG). CABLE MONOPOLAR,  DE ALUMINIO, XLPE, 90C, 35000V, 100%</t>
  </si>
  <si>
    <t>SUMINISTRO DE (6 AWG). CABLE MONOPOLAR,  DE COBRE, XLPE, 90C,35000V, 100%</t>
  </si>
  <si>
    <t>SUMINISTRO DE (6 AWG). CABLE MONOPOLAR,  DE ALUMINIO, XLPE, 90C,35000V, 100%</t>
  </si>
  <si>
    <t>SUMINISTRO DE (4 AWG). CABLE MONOPOLAR,  DE COBRE, XLPE, 90C,35000V, 100%</t>
  </si>
  <si>
    <t>SUMINISTRO DE (4 AWG). CABLE MONOPOLAR,  DE ALUMINIO, XLPE, 90C,35000V, 100%</t>
  </si>
  <si>
    <t>SUMINISTRO DE (2 AWG). CABLE MONOPOLAR,  DE COBRE, XLPE, 90C,35000V, 100%</t>
  </si>
  <si>
    <t>SUMINISTRO DE (2 AWG). CABLE MONOPOLAR,  DE ALUMINIO, XLPE, 90C,35000V, 100%</t>
  </si>
  <si>
    <t>SUMINISTRO DE (1/0 AWG). CABLE MONOPOLAR,  DE COBRE, XLPE, 90C, 35000V, 100%</t>
  </si>
  <si>
    <t>SUMINISTRO DE (1/0 AWG). CABLE MONOPOLAR,  DE ALUMINIO, XLPE, 90C,35000V, 100%</t>
  </si>
  <si>
    <t>SUMINISTRO DE (4/0 AWG). CABLE MONOPOLAR,  DE COBRE, XLPE, 90C, 35000V, 100%</t>
  </si>
  <si>
    <t>SUMINISTRO DE (4/0 AWG). CABLE MONOPOLAR,  DE ALUMINIO, XLPE, 90C, 35000V, 100%</t>
  </si>
  <si>
    <t>SUMINISTRO DE (250 KCMIL). CABLE MONOPOLAR,  DE COBRE, XLPE, 90C, 35000V, 100%</t>
  </si>
  <si>
    <t>SUMINISTRO DE (250 KCMIL). CABLE MONOPOLAR,  DE ALUMINIO, XLPE, 90C,35000V, 100%</t>
  </si>
  <si>
    <t>SUMINISTRO DE (500 KCMIL). CABLE MONOPOLAR,  DE COBRE, XLPE, 90C, 35000V, 100%</t>
  </si>
  <si>
    <t>SUMINISTRO DE (500 KCMIL). CABLE MONOPOLAR,  DE ALUMINIO, XLPE, 90C,35000V, 100%</t>
  </si>
  <si>
    <t>SUMINISTRO DE (750 KCMIL). CABLE MONOPOLAR,  DE COBRE, XLPE, 90C, 35000V, 100%</t>
  </si>
  <si>
    <t>SUMINISTRO DE (750 KCMIL). CABLE MONOPOLAR,  DE ALUMINIO, XLPE, 90C,35000V, 100%</t>
  </si>
  <si>
    <t>SUMINISTRO DE (250 KCMIL). CABLE MONOPOLAR,  TIPO AAC, ENTRE 690000 Y 115000V</t>
  </si>
  <si>
    <t>SUMINISTRO DE (500 KCMIL). CABLE MONOPOLAR,  TIPO AAC, ENTRE 690000 Y 115000V</t>
  </si>
  <si>
    <t>SUMINISTRO DE (750 KCMIL). CABLE MONOPOLAR,  TIPO AAC, ENTRE 690000 Y 115000V, 100%</t>
  </si>
  <si>
    <t>SUMINISTRO DE (1000 KCMIL). CABLE MONOPOLAR,  TIPO AAC,  ENTRE 690000 Y 115000V, 100%</t>
  </si>
  <si>
    <t>SUMINISTRO DE (250 KCMIL). CABLE MONOPOLAR,  TIPO ACSR,  PARA 115000V</t>
  </si>
  <si>
    <t>SUMINISTRO DE (500 KCMIL). CABLE MONOPOLAR,  TIPO ACSR,  PARA 115000V</t>
  </si>
  <si>
    <t>SUMINISTRO DE (750 KCMIL). CABLE MONOPOLAR,  TIPO ACSR,  PARA 115000V</t>
  </si>
  <si>
    <t>SUMINISTRO DE (1000 KCMIL). CABLE MONOPOLAR,  TIPO ACSR,  PARA 115000V</t>
  </si>
  <si>
    <t>SUMINISTRO DE LUMINARIA DE VAPOR DE SODIO A ALTA PRESIÓN 150 W PARA ALUMBRADO VIAL, CERRAMIENTO IP65, 277 V.</t>
  </si>
  <si>
    <t>SUMINISTRO DE REFLECTOR DE VAPOR DE SODIO DE ALTA PRESIÓN 1000W TIPO REFLECTOR, IP65, 277 V.</t>
  </si>
  <si>
    <t xml:space="preserve">SUMINISTRO DE LUMINARIA DE ALTA PRESIÓN DE SODIO, APTA CL I DIV. 1 Y 2, TEMPERATURA T3, POTENCIA 100W, MONTAJE TIPO STANCHION, FACTORY SEALED 277VAC. </t>
  </si>
  <si>
    <t xml:space="preserve">SUMINISTRO DE LUMINARIA DE ALTA PRESIÓN DE SODIO, NEMA 3R POTENCIA 100W, MONTAJE TIPO PENDANT </t>
  </si>
  <si>
    <t>SUMINISTRO DE LUMINARIA DE ALTA PRESIÓN DE SODIO, APTA CL I, DIV. 1 Y 2, TEMPERATURA T3, POTENCIA 100W, MONTAJE. TIPO PENDANT, FACTORY SEALED 277VAC, CON GUARDA</t>
  </si>
  <si>
    <t>SUMINISTRO DE LUMINARIA DE ALTA PRESIÓN DE SODIO, APTA PARA ÁREA CL.I, DIV.1, POTENCIA 100W, PARA MONTAJE TIPO BRACKET, FACTORY SEALED 277VAC, Y DOMO 30°</t>
  </si>
  <si>
    <t xml:space="preserve">SUMINISTRO DE PROYECTOR DE ALTA PRESIÓN DE SODIO (CON BOMBILLA Y ACCESORIOS PARA INSTALACIÓN), PARA INSTALACIÓN EXTERIOR SOBRE POSTE METÁLICO. POTENCIA DE 400 W, 60 HZ, 277 V (FACTORY SEALED). </t>
  </si>
  <si>
    <t>SUMINISTRO DE SOPORTE METÁLICO PARA (2) PROYECTORES EN POSTE DE CONCRETO  INCLUYE TODOS LOS ACCESORIOS PARA SU MONTAJE</t>
  </si>
  <si>
    <t>SUMINISTRO DE BRAZO SOPORTE METÁLICO SENCILLO CON DOBLE ABRAZADERA PARA LUMINARIA VIAL INCLUYE TODOS LOS ACCESORIOS PARA SU MONTAJE</t>
  </si>
  <si>
    <t>SUMINISTRO DE BRAZO SOPORTE METÁLICO SENCILLO PARA LUMINARIA VIAL  INCLUYE TODOS LOSACCESORIOS PARA SU MONTAJE</t>
  </si>
  <si>
    <t>LUMINARIA INDUSTRIAL 175 W, 208 V, METAL HALIDE MONTAJE COLGANTE CON ACCESORIOS</t>
  </si>
  <si>
    <t>LUMINARIA INDUSTRIAL 250 W, 208 V, SODIO MONTAJE COLGANTE CON ACCESORIOS</t>
  </si>
  <si>
    <t>LUMINARIA INDUSTRIAL 87 W, 9900 LUMENES, 120-277 V, TIPO LED MONTAJE COLGANTE CON ACCESORIOS</t>
  </si>
  <si>
    <t xml:space="preserve">ECP - 2RP, DOS REFELECTORES  DE 400 W METAL HALIDE, CAJA PIE DE POSTE Y SISTEMA PUESTA A TIERRA </t>
  </si>
  <si>
    <t xml:space="preserve">ECP - RP, UN REFLECTOR DE 400 W METAL HALIDE, CAJA PIE DE POSTE Y SISTEMA PUESTA A TIERRA </t>
  </si>
  <si>
    <t xml:space="preserve">ECP - 2RP-LED, DOS REFELECTORES  DE 148 W, 120-277 V, 12380 LUMENES/REFLECTRO, IP66, CAJA PIE DE POSTE Y SISTEMA PUESTA A TIERRA </t>
  </si>
  <si>
    <t xml:space="preserve">ECP - RP-LED, UN REFLECTOR DE 148 W, 120-277V, 12380 LUMENES, CAJA PIE DE POSTE Y SISTEMA PUESTA A TIERRA </t>
  </si>
  <si>
    <t xml:space="preserve">LUMINARIA VIAL HPS SODIO ALTA PRESION 250 W, 208V, CON BRAZO, CON FOTOCELDA, CON CAJA PIE DE POSTE </t>
  </si>
  <si>
    <t xml:space="preserve">LUMINARIA VIAL TIPO LED 130 W, 120-277V, 11600 LUMENES, CON BRAZO. FOTOCELDA, Y CAJA PIE DE POSTE </t>
  </si>
  <si>
    <t xml:space="preserve">LUMINARIA TIPO WALL PACK, VAPOR DE SODIO 150 W, 208V </t>
  </si>
  <si>
    <t xml:space="preserve">LUMINARIA TIPO WALL PACK, METAL HALIDE 175 W, 208V </t>
  </si>
  <si>
    <t>SUMINISTRO DE TUBERÍA CONDUIT IMC, ROSCA MNPT Ø 3/4 "</t>
  </si>
  <si>
    <t>SUMINISTRO DE TUBERÍA CONDUIT IMC, ROSCA MNPT Ø 1 "</t>
  </si>
  <si>
    <t>SUMINISTRO DE TUBERÍA CONDUIT IMC, ROSCA MNPT Ø 1 1/2 "</t>
  </si>
  <si>
    <t>SUMINISTRO DE TUBERÍA CONDUIT IMC, ROSCA MNPT Ø 2 "</t>
  </si>
  <si>
    <t>SUMINISTRO DE TUBERÍA CONDUIT IMC, ROSCA MNPT Ø 3 "</t>
  </si>
  <si>
    <t>SUMINISTRO DE TUBERÍA CONDUIT IMC, ROSCA MNPT Ø 4 "</t>
  </si>
  <si>
    <t>SUMINISTRO DE TUBERÍA CONDUIT RIGID CONDUIT RMC, ROSCA MNPT Ø 6 "</t>
  </si>
  <si>
    <t>SUMINISTRO DE TUBERÍA CONDUIT  RIGID CONDUIT RMC,, ROSCA MNPT Ø 3/4 "</t>
  </si>
  <si>
    <t>SUMINISTRO DE TUBERÍA CONDUIT  RIGID CONDUIT RMC, ROSCA MNPT Ø 1 "</t>
  </si>
  <si>
    <t>SUMINISTRO DE TUBERÍA CONDUIT  RIGID CONDUIT RMC,, ROSCA MNPT Ø 1 1/2 "</t>
  </si>
  <si>
    <t>SUMINISTRO DE TUBERÍA CONDUIT  RIGID CONDUIT RMC, ROSCA MNPT Ø 2 "</t>
  </si>
  <si>
    <t>SUMINISTRO DE TUBERÍA CONDUIT RIGID CONDUIT RMC,, ROSCA MNPT Ø 3 "</t>
  </si>
  <si>
    <t>SUMINISTRO DE TUBERÍA CONDUIT I RIGID CONDUIT RMC,, ROSCA MNPT Ø 4 "</t>
  </si>
  <si>
    <t>SUMINISTRO DE TUBERÍA CONDUIT I RIGID CONDUIT RMC,, ROSCA MNPT Ø 6 "</t>
  </si>
  <si>
    <t>SUMINISTRO DE CURVA A 90 GRADOS   RIGID CONDUIT RMC ROSCA MNPT Ø  6 "</t>
  </si>
  <si>
    <t>SUMINISTRO DE CURVA A 90 GRADOS   RIGID CONDUIT RMC ROSCA MNPT Ø 4  "</t>
  </si>
  <si>
    <t>SUMINISTRO DE CURVA A 90 GRADOS   RIGID CONDUIT RMC ROSCA MNPT Ø 3  "</t>
  </si>
  <si>
    <t>SUMINISTRO DE CURVA A 90 GRADOS   RIGID CONDUIT RMC ROSCA MNPT Ø 2 1/2  "</t>
  </si>
  <si>
    <t>SUMINISTRO DE CURVA A 90 GRADOS   RIGID CONDUIT RMC ROSCA MNPT Ø 2  "</t>
  </si>
  <si>
    <t>SUMINISTRO DE CURVA A 45 GRADOS   RIGID CONDUIT RMC ROSCA MNPT Ø  6 "</t>
  </si>
  <si>
    <t>SUMINISTRO DE CURVA A 45 GRADOS   RIGID CONDUIT RMC ROSCA MNPT Ø 4  "</t>
  </si>
  <si>
    <t>SUMINISTRO DE CURVA A 45 GRADOS   RIGID CONDUIT RMC ROSCA MNPT Ø 3  "</t>
  </si>
  <si>
    <t>SUMINISTRO DE CURVA A 45 GRADOS   RIGID CONDUIT RMC ROSCA MNPT Ø 2 1/2  "</t>
  </si>
  <si>
    <t>SUMINISTRO DE CURVA A 45 GRADOS   RIGID CONDUIT RMC ROSCA MNPT Ø 2  "</t>
  </si>
  <si>
    <t>SUMINISTRO DE UNIÓN UNIVERSAL EN FUNDICIÓN DE HIERRO, APTO PARA CL. I DIV. 1 O 2, ROSCA NPT MACHO-HEMBRA  O HEMBRA - HEMBRA, Ø DE 1/2 A  1 "</t>
  </si>
  <si>
    <t>SUMINISTRO DE UNIÓN UNIVERSAL EN FUNDICIÓN DE HIERRO, APTO PARA CL1 DIV 1 O 2, ROSCA NPT HEMBRA-HEMBRA O MACHO - HEMBRA  Ø 1  1/2" A 4"</t>
  </si>
  <si>
    <t>SUMINISTRO DE UNIÓN EN PVC TIPO PESADO DE Ø 1-1/2 "</t>
  </si>
  <si>
    <t xml:space="preserve">SUMINISTRO DE REDUCCIÓN CONDUIT TIPO BUSHING, EN ACERO, APTO PARA CL I. DIV 2,: Ø 1-½ " A 3/4 " </t>
  </si>
  <si>
    <t xml:space="preserve">SUMINISTRO DE REDUCCIÓN CONDUIT TIPO BUSHING, EN ACERO, APTO PARA CL I. DIV 2,: Ø 1 " A 3/4 " </t>
  </si>
  <si>
    <t xml:space="preserve">SUMINISTRO DE REDUCCIÓN CONDUIT TIPO BUSHING, EN ACERO, APTO PARA CL I. DIV 2,: Ø 2 " A 1 1/4 " </t>
  </si>
  <si>
    <t xml:space="preserve">SUMINISTRO DE REDUCCIÓN CONDUIT TIPO BUSHING, EN ACERO, APTO PARA CL I. DIV 2,: Ø 3 " A 2 " </t>
  </si>
  <si>
    <t xml:space="preserve">SUMINISTRO DE REDUCCIÓN TIPO ACOPLE EN ACERO, HEMBRA-HEMBRA, APTO PARA CL I. DIV 2,: Ø 1-½ " A 1 " </t>
  </si>
  <si>
    <t xml:space="preserve">SUMINISTRO DE REDUCCIÓN TIPO HUB, APTO PARA CL I. DIV 2,:  Ø 1 " A 3/4 " </t>
  </si>
  <si>
    <t xml:space="preserve">SUMINISTRO DE REDUCCIÓN TIPO HUB,  APTO PARA CL I. DIV 2,: Ø 1-½ " A 2 " </t>
  </si>
  <si>
    <t xml:space="preserve">SUMINISTRO DE REDUCCIÓN TIPO HUB, APTO PARA CL I. DIV 2,:  Ø 1-½ " A 1 " </t>
  </si>
  <si>
    <t>SUMINISTRO DE UNIÓN UNIVERSAL TIPO ERICKSON EN ACERO GALVANIZADO, ROSCA NPT HEMBRA-HEMBRA DIAMTERO 1 "</t>
  </si>
  <si>
    <t>SUMINISTRO DE UNIÓN UNIVERSAL TIPO ERICKSON EN ACERO GALVANIZADO, ROSCA NPT HEMBRA-HEMBRA DIAMTERO 1 1/2 "</t>
  </si>
  <si>
    <t>SUMINISTRO DE UNIÓN UNIVERSAL TIPO ERICKSON EN ACERO GALVANIZADO, ROSCA NPT HEMBRA-HEMBRA DIAMTERO 2 "</t>
  </si>
  <si>
    <t>SUMINISTRO DE UNIÓN UNIVERSAL TIPO ERICKSON EN ACERO GALVANIZADO, ROSCA NPT HEMBRA-HEMBRA DIAMTERO 3 "</t>
  </si>
  <si>
    <t>SUMINISTRO DE UNIÓN UNIVERSAL TIPO ERICKSON EN ACERO GALVANIZADO, ROSCA NPT HEMBRA-HEMBRA DIAMTERO 4 "</t>
  </si>
  <si>
    <t>SUMINISTRO DE UNIÓN SIMPLE METÁLICA PARA CONDUIT IMC ∅ 1-1/2 "</t>
  </si>
  <si>
    <t>SUMINISTRO DE UNIÓN SIMPLE METÁLICA PARA CONDUIT IMC ∅2 "</t>
  </si>
  <si>
    <t xml:space="preserve">SUMINISTRO DE CONECTOR RECTO PARA CONDUIT LIQUIDTIGHT, ROSCA MACHO NPT MACHO-MACHO: Ø 1 " </t>
  </si>
  <si>
    <t xml:space="preserve">SUMINISTRO DE CONECTOR RECTO PARA CONDUIT LIQUIDTIGHT, ROSCA MACHO NPT MACHO-MACHO: Ø 1-½ " </t>
  </si>
  <si>
    <t xml:space="preserve">SUMINISTRO DE CONECTOR RECTO PARA CONDUIT LIQUIDTIGHT, ROSCA MACHO NPT MACHO-MACHO: Ø 3 " </t>
  </si>
  <si>
    <t xml:space="preserve">SUMINISTRO DE TAPÓN EN FUNDICIÓN DE HIERRO CON CABEZA CUADRADA ROSCA NPT: Ø 1 " </t>
  </si>
  <si>
    <t xml:space="preserve">SUMINISTRO DE TAPÓN EN FUNDICIÓN DE HIERRO CON CABEZA CUADRADA ROSCA NPT: Ø 1-½ " </t>
  </si>
  <si>
    <t xml:space="preserve">SUMINISTRO DE TAPÓN EN FUNDICIÓN DE HIERRO CON CABEZA CUADRADA ROSCA NPT: Ø 2 " </t>
  </si>
  <si>
    <t xml:space="preserve">SUMINISTRO DE TAPÓN EN FUNDICIÓN DE HIERRO CON CABEZA CUADRADA ROSCA NPT: Ø 3 " </t>
  </si>
  <si>
    <t xml:space="preserve">SUMINISTRO DE TAPÓN EN FUNDICIÓN DE HIERRO CON CABEZA CUADRADA ROSCA NPT: Ø 4 " </t>
  </si>
  <si>
    <t xml:space="preserve">SUMINISTRO DE TAPÓN EN HIERRO CON TERMINACIÓN GALVANIZADA CON ACOPLE TIPO MACHO: Ø 1-½ " </t>
  </si>
  <si>
    <t xml:space="preserve">SUMINISTRO DE REDUCCIÓN EN FUNDICIÓN DE HIERRO, ROSCA NPT MACHO-HEMBRA: Ø 1-½ " A 1 " </t>
  </si>
  <si>
    <t xml:space="preserve">SUMINISTRO DE REDUCCIÓN EN FUNDICIÓN DE HIERRO, ROSCA NPT MACHO-HEMBRA: Ø 2 A 1-½ " </t>
  </si>
  <si>
    <t xml:space="preserve">SUMINISTRO DE REDUCCIÓN EN FUNDICIÓN DE HIERRO, ROSCA NPT MACHO-HEMBRA: Ø 2-½ " A 1-½ " </t>
  </si>
  <si>
    <t xml:space="preserve">SUMINISTRO DE REDUCCIÓN EN FUNDICIÓN DE HIERRO, ROSCA NPT MACHO-HEMBRA: Ø 4 " A 2-½ " </t>
  </si>
  <si>
    <t xml:space="preserve">SUMINISTRO DE REDUCCIÓN EN FUNDICIÓN DE HIERRO, ROSCA NPT MACHO-HEMBRA: Ø 6 " A 4 " </t>
  </si>
  <si>
    <t xml:space="preserve">SUMINISTRO DE REDUCCIÓN TIPO ACOPLE EN ACERO, HEMBRA-HEMBRA, Ø 2 " A 1 " </t>
  </si>
  <si>
    <t xml:space="preserve">SUMINISTRO DE NIPLE CORTO ROSCA NPT,:  MENOR Ø 1 " </t>
  </si>
  <si>
    <t xml:space="preserve">SUMINISTRO DE NIPLE CORTO ROSCA NPT,:  1 A Ø 1 1/2 " </t>
  </si>
  <si>
    <t xml:space="preserve">SUMINISTRO DE NIPLE CORTO ROSCA NPT,:  Ø 2 " A 4" </t>
  </si>
  <si>
    <t>SUMINISTRO PRENSA ESTOPA</t>
  </si>
  <si>
    <t>SUMINISTRO DE (1X1/0AWG). CABLE MONOPOLAR,  DE COBRE, XHHW-2, 90C,600V, TC., COLOR VERDE</t>
  </si>
  <si>
    <t>SUMINISTRO DE (1GX4/0AWG). CABLE MONOPOLAR,  DE COBRE, XHHW-2, 90C,600V, TC., COLOR VERDE</t>
  </si>
  <si>
    <t>SUMINISTRO DE (1GX2/0AWG). CABLE MONOPOLAR,  DE COBRE, XHHW-2, 90C,600V, TC., COLOR VERDE</t>
  </si>
  <si>
    <t>SUMINISTRO DE CONDUCTOR DE COBRE 2 AWG, AISLAMIENTO COLOR VERDE XHHW-2 600V</t>
  </si>
  <si>
    <t>SUMINISTRO DE CONDUCTOR DE COBRE 4 AWG,  AISLAMIENTO COLOR VERDE XHHW-2 600V</t>
  </si>
  <si>
    <t>SUMINISTRO DE CONDUCTOR DE COBRE 6 AWG,  AISLAMIENTO COLOR VERDE XHHW-2 600V</t>
  </si>
  <si>
    <t>SUMINISTRO DE CONDUCTOR DE COBRE 8 AWG,  AISLAMIENTO COLOR VERDE XHHW-2 600V</t>
  </si>
  <si>
    <t>SUMINISTRO DE CONDUCTOR DE COBRE 10 AWG,  AISLAMIENTO COLOR VERDE XHHW-2 600V</t>
  </si>
  <si>
    <t>SUMINISTRO DE CONDUCTOR DE COBRE 12AWG,  AISLAMIENTO COLOR VERDE XHHW-2 600V</t>
  </si>
  <si>
    <t xml:space="preserve">SUMINISTRO DE CONDUCTOR DE COBRE DESNUDO 2 AWG, </t>
  </si>
  <si>
    <t>SUMINISTRO DE CONDUCTOR DE COBRE DESNUDO 2 /0 AWG</t>
  </si>
  <si>
    <t>SUMINISTRO DE CONDUCTOR DE COBRE DESNUDO 4 /0 AWG</t>
  </si>
  <si>
    <t xml:space="preserve">SUMINISTRO DE CONDUCTOR ALUMINIO DESNUDO 2 AWG, </t>
  </si>
  <si>
    <t>SUMINISTRO DE CONDUCTOR DE ALUMINIO DESNUDO 2 /0 AWG</t>
  </si>
  <si>
    <t>SUMINISTRO DE CONDUCTOR DE ALUMINIO DESNUDO 4 /0 AWG</t>
  </si>
  <si>
    <t>SUMINISTRO DE CONDUCTOR DE ALUMINIO DESNUDO 250 KCMIL</t>
  </si>
  <si>
    <t>SUMINISTRO DE CONDUCTOR DE ALUMINIO DESNUDO 350 KCMIL</t>
  </si>
  <si>
    <t>SUMINISTRO DE CONDUCTOR DE ALUMINIO DESNUDO 500 KCMIL</t>
  </si>
  <si>
    <t>SUMINISTRO DE PARRARAYOS TIPO FRANKLIN DE ALUMINIO, LONGITUD 1000MM, Ø 16MM
BASE PARA SOPORTE VERTICAL Y CONEXIÓN ROSCADA PUNTA. APTO PARA INSTALACIÓN DEL PARARRAYOS ANTERIORMENTE DESCRITO.</t>
  </si>
  <si>
    <t>GRAPA DE ALUMINIO PARA CONECTAR UNO O DOS CABLES EN TUBERIAS ENTRE 3/4" A 4"</t>
  </si>
  <si>
    <t>GRAPA DE COBRE PARA CONECTAR UNO O DOS CABLES EN TUBERIAS ENTRE 3/4" A 4"</t>
  </si>
  <si>
    <t>POZO DE MEDIDA DE PUESTA A TIERRA DIAMETRO 30</t>
  </si>
  <si>
    <t>SUMINISTRO DE VARILLA DE PUESTA A TIERRA, CU SOLIDO, PUREZA 99,9%, Ø 5/8 "Y LONGITUD 2,4 M.</t>
  </si>
  <si>
    <t>TABLERO DE SERVICIOS GENERALES A UBICAR EN AREA SANA PARA ALUMBRADO Y/ O TOMACCORIENTES DE SERVICIO O USO GENERAL A 120V ac, TRIFASICO 208 - 120 V 60 hz, 5 HILOS. PARA 4 A 12 CIRCUITOS, CON INTERRUPTORES DE CAJA MOLDEADA DE 10A - 30 A.</t>
  </si>
  <si>
    <t>TABLERO DE SERVICIOS GENERALES TIPO INTERPERIE NEMA 4X, PARA ALUMBRADO Y/O TOMACCORIENTES DE SERVICIO O USO GENERAL A 120V ac, TRIFASICO 208 - 120 V 60 hz, 5 HILOS. PARA 4 A 12 CIRCUITOS, CON INTERRUPTORES DE CAJA MOLDEADA DE 10A - 30 A.</t>
  </si>
  <si>
    <t>TABLERO DE DISTRIBUCION PARA VALVULAS MOTORIZADAS, TRIFASICO 480 V, 3 HILOS MÁS BARRA DE TIERRA. PARA 32 CIRCUITOS, CON INTERRUPTORES DE HASTA 16A.</t>
  </si>
  <si>
    <t>SUMINISTRO DE CAJA DE CONEXIÓN EN ALUMINIO, PARA INSTALACIÓN EXTERIOR EN ÁREA SANA: CAJA DE SOBREPONER INDUSTRIAL, NEMA 4X, PARA INSTALACIÓN EXTERIOR, EN FUNDICIÓN DE ALUMINIO CON TAPA PLANA, DE DIMENSIONES 12 "X10 "X6 ". LA CAJA DEBE SER SUMINISTRADA CON LOS MATERIALES Y ACCESORIOS INTERNOS ADECUADAMENTE INSTALADOS, ASÍ COMO CON LAS PERFORACIONES Y HUBS  REQUERIDOS</t>
  </si>
  <si>
    <t>SUMINISTRO DE CAJA TIPO PIE DE POSTE NEMA 4X, EN FUNDICIÓN DE ALUMINIO  CON TAPA PLANA, DIMENSIONES INTERIORES 18 "X18 "X6 ", COMPLETA CON:  3 MINI INTERRUPTORES TERMOMAGNÉTICO IN=6A, CURVA C; 10 BORNERAS PASANTE CONEXIÓN CON TORNILLO PARA RIEL DIN 35X7.5MM, PARA  CABLE 12-2AWG; 6 BORNERAS PASANTE CONEXIÓN CON TORNILLO PARA RIEL DIN 35X7.5MM, PARA  CABLE 26-10AWG</t>
  </si>
  <si>
    <t>TABLERO CON TRANSFERENCIA AUTOMATICA ATS, TIPO EXTERIOR, 480V ac, 120A - 500A, 100kVA a 400kVA, INCLUYE ACCESORIOS PARA INSTALACION</t>
  </si>
  <si>
    <t>TABLERO CON TRANSFERENCIA AUTOMATICA ATS, TIPO INTERIOR, 480V ac, 120A - 500A,  100kVA a 400kVA, INCLUYE ACCESORIOS PARA INSTALACION</t>
  </si>
  <si>
    <t>SUMINISTRO DE POSTE DE CONCRETO PRETENSADO DE SECCIÓN ANULAR CIRCULAR, LONGITUD 10M Y CARGA MÍNIMA DE DISENO (CARGA DE ROTURA) DE 510 KG.F</t>
  </si>
  <si>
    <t>SUMINISTRO DE POSTE DE CONCRETO PRETENSADO DE SECCIÓN ANULAR CIRCULAR, LONGITUD 14M Y CARGA MÍNIMA DE DISENO (CARGA DE ROTURA) DE 750 KG.F</t>
  </si>
  <si>
    <t xml:space="preserve"> POSTE DE  8 M </t>
  </si>
  <si>
    <t xml:space="preserve"> POSTE DE  10 M </t>
  </si>
  <si>
    <t xml:space="preserve"> POSTE DE  12 M </t>
  </si>
  <si>
    <t xml:space="preserve"> POSTE DE  14 M </t>
  </si>
  <si>
    <t xml:space="preserve"> POSTE DE  16 M </t>
  </si>
  <si>
    <t xml:space="preserve"> POSTE DE  18 M </t>
  </si>
  <si>
    <t xml:space="preserve"> POSTE DE  24 M </t>
  </si>
  <si>
    <t>SUMINISTRO DE SWITCHGEAR EN MEDIA TENSION AISLADO EN SF6 CON CORTE EN VACIO USO INTERIOR Y EXTERIOR CON SUS CORRESPONDIENTES INTERRUPTORES</t>
  </si>
  <si>
    <t>RECONECTADOR  TRIPOLAR AISLAMIENTO EN SF6 CAMARA DE EXTINCION AL VACIO DE 15 KV. (INCLUYE ACCESORISO DE MONTAJE)</t>
  </si>
  <si>
    <t>RECONECTADOR  TRIPOLAR AISLAMIENTO EN SF6 CAMARA DE EXTINCION AL VACIO DE 35  KV, (INCLUYE ACCESORISO DE MONTAJE)</t>
  </si>
  <si>
    <t>GENERADOR SINCRÓNICO TIPO BRUSHLESS DE BAJA TENSION COMO RESPALDO EN CASO DE EMERGENCIA 100 kVA A 300kVA, CON CAMARA DE INSONORIZACIÓN, (INCLUYE ACCESORISO DE MONTAJE)</t>
  </si>
  <si>
    <t>GENERADOR SINCRÓNICO TIPO BRUSHLESS DE BAJA TENSION COMO RESPALDO EN CASO DE EMERGENCIA 300 kVA A 500kVA CON CAMARA DE INSONORIZACIÓN, (INCLUYE ACCESORISO DE MONTAJE)</t>
  </si>
  <si>
    <t>GENERADOR SINCRÓNICO TIPO BRUSHLESS DE BAJA TENSION COMO RESPALDO EN CASO DE EMERGENCIA 500 kVA A 750kVA, CON CAMARA DE INSONORIZACIÓN, (INCLUYE ACCESORISO DE MONTAJE)</t>
  </si>
  <si>
    <t>GENERADOR SINCRÓNICO TIPO BRUSHLESS DE BAJA TENSION COMO RESPALDO EN CASO DE EMERGENCIA 750 kVA A 1000kVA, CON CAMARA DE INSONORIZACIÓN, (INCLUYE ACCESORISO DE MONTAJE)</t>
  </si>
  <si>
    <t>GENERADOR SINCRÓNICO TIPO BRUSHLESS DE BAJA TENSION COMO RESPALDO EN CASO DE EMERGENCIA 1000 kVA A 1250kVA, CON CAMARA DE INSONORIZACIÓN, (INCLUYE ACCESORISO DE MONTAJE)</t>
  </si>
  <si>
    <t>MOTOR ELECTRICO DE INDUCCION TIPO JAULA DE ARDILLA, PARA BAJA TENSION, 25 HP A 50 HP</t>
  </si>
  <si>
    <t>MOTOR ELECTRICO DE INDUCCION TIPO JAULA DE ARDILLA, PARA BAJA TENSION, 50 HP A 75 HP</t>
  </si>
  <si>
    <t>MOTOR ELECTRICO DE INDUCCION TIPO JAULA DE ARDILLA, PARA BAJA TENSION, 75 HP A 125 HP</t>
  </si>
  <si>
    <t>SISTEMA ININTERRUMPIDO DE POTENCIA (UPS) MONOFÁSICA HASTA 5 KVA. INCLUYE BANCO DE BATERIAS,Y TODOS LOS ACCESORIOS Y MATERIALES REQUERIDOS PARA SU INSTALACIÓN</t>
  </si>
  <si>
    <t xml:space="preserve"> SISTEMA ININTERRUMPIDO DE POTENCIA (UPS) TRIFÁSICA TIPO INDUSTRIAL HASTA 5 KVA. INCLUYE INSTALACIÓN DE BANCO DE BATERIAS, ADEMÁS DE TODOS LOS ACCESORIOS Y MATERIALES REQUERIDOS PARA SU INSTALACIÓN</t>
  </si>
  <si>
    <t xml:space="preserve"> SISTEMA ININTERRUMPIDO DE POTENCIA (UPS) TRIFÁSICA TIPO INDUSTRIAL DESDE 6 KVA HASTA 10 KVA. INCLUYE INSTALACIÓN DE BANCO DE BATERIAS, ADEMÁS DE TODOS LOS ACCESORIOS Y MATERIALES REQUERIDOS PARA SU INSTALACIÓN</t>
  </si>
  <si>
    <t>SISTEMA ININTERRUMPIDO DE POTENCIA (UPS) TRIFÁSICA TIPO INDUSTRIAL DESDE 11 KVA HASTA 20 KVA. INCLUYE INSTALACIÓN DE BANCO DE BATERIAS, ADEMÁS DE TODOS LOS ACCESORIOS Y MATERIALES REQUERIDOS PARA SU INSTALACIÓN</t>
  </si>
  <si>
    <t>ISISTEMA ININTERRUMPIDO DE POTENCIA (UPS) TRIFÁSICA TIPO INDUSTRIAL DESDE 21 KVA HASTA 30 KVA. INCLUYE INSTALACIÓN DE BANCO DE BATERIAS, ADEMÁS DE TODOS LOS ACCESORIOS Y MATERIALES REQUERIDOS PARA SU INSTALACIÓN</t>
  </si>
  <si>
    <t>SISTEMA ININTERRUMPIDO DE POTENCIA (UPS) TRIFÁSICA TIPO INDUSTRIALDESDE 31 KVA HASTA 40 KVA. INCLUYE INSTALACIÓN DE BANCO DE BATERIAS, ADEMÁS DE TODOS LOS ACCESORIOS Y MATERIALES REQUERIDOS PARA SU INSTALACIÓN</t>
  </si>
  <si>
    <t>SISTEMA ININTERRUMPIDO DE POTENCIA (UPS) TRIFÁSICA TIPO INDUSTRIAL DESDE 41 KVA HASTA 50 KVA. INCLUYE INSTALACIÓN DE BANCO DE BATERIAS, ADEMÁS DE TODOS LOS ACCESORIOS Y MATERIALES REQUERIDOS PARA SU INSTALACIÓN</t>
  </si>
  <si>
    <t>3.1</t>
  </si>
  <si>
    <t>SUMINISTRO DE TUBERIA, ACCESORIOS Y VÁLVULAS</t>
  </si>
  <si>
    <t>SUMINISTRO REDUCCCIONES CONCENTRICAS</t>
  </si>
  <si>
    <t>SUMINISTRO REDUCCCIONES EXCENTRICAS</t>
  </si>
  <si>
    <t>SUMINISTRO DE 45 DEGREE ELBOW LR ASME B16.9 BW WROUGHT S ASTM A234</t>
  </si>
  <si>
    <t>SUMINISTRO DE 45 DEGREE ELBOW LR ASME B16.9 BW WROUGHT S ASTM A860</t>
  </si>
  <si>
    <t>SUMINISTRO DE 90 DEGREE ELBOW FEMALE END ASME B16.11 SW 3000</t>
  </si>
  <si>
    <t>SUMINISTRO DE 90 DEGREE ELBOW LR ASME B16.9 BW WROUGHT S</t>
  </si>
  <si>
    <t>SUMINISTRO DE 90 DEGREE ELBOW FEMALE END ASME B16.11</t>
  </si>
  <si>
    <t>SUMINISTRO DE TEE END ASME B16.11 SW 3000</t>
  </si>
  <si>
    <t>SUMINISTRO DE TEE END ASME B16.11 SW 6000</t>
  </si>
  <si>
    <t>SUMINISTRO DE TEE END ASME B16.9 BW</t>
  </si>
  <si>
    <t>SUMINISTRO DE REDUCER TEE</t>
  </si>
  <si>
    <t xml:space="preserve">SUMINISTRO DE BLIND FLANGE ASME B16.5 </t>
  </si>
  <si>
    <t>SUMINISTRO DE BLIND FLANGE #300</t>
  </si>
  <si>
    <t>SUMINISTRO DE BLIND FLANGE #600</t>
  </si>
  <si>
    <t>SUMINISTRO DE BLIND FLANGE #900</t>
  </si>
  <si>
    <t>SUMINISTRO DE FLANGE</t>
  </si>
  <si>
    <t>SUMINISTRO DE PIPE NIPPLE</t>
  </si>
  <si>
    <t>SUMINISTRO DE SOCKETWELD FLANGE</t>
  </si>
  <si>
    <t>SUMINISTRO DE SOCKOLET MSS SP-97 BW X SW</t>
  </si>
  <si>
    <t>SUMINISTRO DE SPECTACLE BLIND F8S ASME B16.48 WAFER JOINT #150</t>
  </si>
  <si>
    <t>SUMINISTRO DE SPECTACLE BLIND F8S ASME B16.48 WAFER JOINT #300</t>
  </si>
  <si>
    <t>SUMINISTRO DE SPECTACLE BLIND F8S ASME B16.48 WAFER JOINT #600</t>
  </si>
  <si>
    <t>SUMINISTRO DE SPIRAL WOUND GASKET ASME B16.20 _ 150 LB RAISED FACE _ 304 SS SPIRAL WOUND/GRAPHITE FILLER OUTER RING / FLEXITALLIC LS,</t>
  </si>
  <si>
    <t>SUMINISTRO DE SPIRAL WOUND GASKET ASME B16.20 _ 300 LB RAISED FACE _ 304 SS SPIRAL WOUND/GRAPHITE FILLER OUTER RING / FLEXITALLIC CG, 1/8 "</t>
  </si>
  <si>
    <t>SUMINISTRO DE SPIRAL WOUND GASKET ASME B16.20 _ 600 LB RAISED FACE _ 304 SS SPIRAL WOUND/GRAPHITE FILLER OUTER RING / FLEXITALLIC CG, 1/8 "</t>
  </si>
  <si>
    <t>SUMINISTRO DE SPIRAL WOUND GASKET ASME B16.20 _ 900 LB RAISED FACE _ 304 SS SPIRAL WOUND/GRAPHITE FILLER OUTER RING / FLEXITALLIC CG, 1/8 "</t>
  </si>
  <si>
    <t>SUMINISTRO DE SPIRAL WOUND GASKET ASME B16.20 _ 1500 LB RAISED FACE _ 304 SS SPIRAL WOUND/GRAPHITE FILLER OUTER RING / FLEXITALLIC CG, 1/8 "</t>
  </si>
  <si>
    <t xml:space="preserve">SUMINISTRO DE  JUNTA RTJ GASKET ASME B16.20 _ 600 LB </t>
  </si>
  <si>
    <t xml:space="preserve">SUMINISTRO DE  JUNTA RTJ GASKET ASME B16.20 _ 900 LB </t>
  </si>
  <si>
    <t xml:space="preserve">SUMINISTRO DE  JUNTA RTJ GASKET ASME B16.20 _ 1500 LB </t>
  </si>
  <si>
    <t>SUMINISTRO DE WELDNECK FLANGE ASME B16.5 FLG X BW #150</t>
  </si>
  <si>
    <t>SUMINISTRO DE WELDNECK FLANGE ASME B16.5 FLG X BW #300</t>
  </si>
  <si>
    <t>SUMINISTRO DE WELDNECK FLANGE ASME B16.5 FLG X BW #900</t>
  </si>
  <si>
    <t>SUMINISTRO DE WELDNECK FLANGE ASME B16.5 FLG X BW #1500</t>
  </si>
  <si>
    <t>SUMINISTRO DE WELDOLET MSS SP-97 BW X BW FORGED ASTM A105,</t>
  </si>
  <si>
    <t>SUMINISTRO BUSHING RED, THRD_ENG X SW, 6000LB, ASTM A105</t>
  </si>
  <si>
    <t xml:space="preserve">SUMINISTRO DE CAP, CLASS </t>
  </si>
  <si>
    <t xml:space="preserve">SUMINISTRO DE ESPARRAGOS </t>
  </si>
  <si>
    <t>SUMINISTRO DE VALVULAS</t>
  </si>
  <si>
    <t>VALVULAS DE COMPUERTA</t>
  </si>
  <si>
    <t xml:space="preserve">VALVULAS DE BOLA </t>
  </si>
  <si>
    <t>VALVULAS ANTI-RETORNO (CHEQUE)</t>
  </si>
  <si>
    <t>3.2</t>
  </si>
  <si>
    <t xml:space="preserve">SUMINISTRO DE KITS DE AISLAMIENTO </t>
  </si>
  <si>
    <t>4.11</t>
  </si>
  <si>
    <t xml:space="preserve">SUMINISTRO DE EQUIPOS CONTRAINCENDIO </t>
  </si>
  <si>
    <t>ROCEADORES</t>
  </si>
  <si>
    <t>VALVULAS</t>
  </si>
  <si>
    <t>GABINETES DE INCENDIOS CALSE II</t>
  </si>
  <si>
    <t>TAPONES HN</t>
  </si>
  <si>
    <t>ACOPLES Y UNIONES HN</t>
  </si>
  <si>
    <t>CODOS HN</t>
  </si>
  <si>
    <t>TEES HN</t>
  </si>
  <si>
    <t>REDUCCIONES  HN</t>
  </si>
  <si>
    <t>SOPORTE TIPO PERA UL/FM</t>
  </si>
  <si>
    <t>EXTINTORES</t>
  </si>
  <si>
    <t>5.1</t>
  </si>
  <si>
    <t>SUMINISTROS / COMPRAS</t>
  </si>
  <si>
    <t>5.1.1</t>
  </si>
  <si>
    <t>SUMINISTRO DE BANDEJAS PORTACABLES Y ACCESORIOS</t>
  </si>
  <si>
    <t>5.1.2</t>
  </si>
  <si>
    <t xml:space="preserve">SUMINISTRO DE CURVAS Y TAPAS PARA BANDEJAS PORTACABLES INCLUYE ACCESORIOS PARA SU INSTALACION </t>
  </si>
  <si>
    <t>5.1.3</t>
  </si>
  <si>
    <t>SUMINISTRO DE CABLES DE BAJA TENSIÓN</t>
  </si>
  <si>
    <t>5.1.4</t>
  </si>
  <si>
    <t>SUMINISTRO DE CABLES DE MEDIA TENSIÓN</t>
  </si>
  <si>
    <t>5.1.5</t>
  </si>
  <si>
    <t>SUMINISTRO DE CABLES DE ALTA TENSIÓN</t>
  </si>
  <si>
    <t>5.1.6</t>
  </si>
  <si>
    <t>SUMINISTRO DE LUMINARIAS Y SOPORTES</t>
  </si>
  <si>
    <t>5.1.8</t>
  </si>
  <si>
    <t>SUMINISTRO DE TUBERIA CONDUIT, TUBERIA FLEXIBLE Y ACCESORIOS</t>
  </si>
  <si>
    <t>5.1.9</t>
  </si>
  <si>
    <t>SUMINISTRO DE MATERIALES DE PUESTA A TIERRA Y APANTALLAMIENTO</t>
  </si>
  <si>
    <t>5.1.10</t>
  </si>
  <si>
    <t>SUMINISTRO DE TABLEROS DE DISTRIBUCION</t>
  </si>
  <si>
    <t>5.1.11</t>
  </si>
  <si>
    <t>SUMINISTRO DE CAJAS DE HALADO EN AREAS NO CLASIFICADAS (AREA SIN RIESGO DE EXPLOSION) PARA INSTALACION A LA INTEMPERIE Y A PRUEBA DE CORROSION CON UN HUB PARA CONDUIT IMC CON ROSCA NPT Y BOQUILLA INTERNA DE PUESTA A TIERRA, SELLAMIENTO CONTRA AGUA Y PROTECCIÓN DE CONDUCTORES PARA HALADO Y CON DOS TERMINALES PASANTES DE PUESTA A TIERRA PARA CABLE DE COBRE CON TERMINAL 2/0 AWG</t>
  </si>
  <si>
    <t>5.1.12</t>
  </si>
  <si>
    <t>SUMINISTRO DE CAJA DE HALADO EN AREAS  CLASIFICADAS CLASE I DIVISION 1 Y 2 GRUPO C Y D (AREA CON RIESGO DE EXPLOSION) Y PARA INSTALACION A LA INTEMPERIE  A PRUEBA DE  CORROSION CON UN HUB PARA CONDUIT IMC CON ROSCA NPT Y BOQUILLA INTERNA DE PUESTA A TIERRA, SELLAMIENTO CONTRA AGUA Y PROTECCIÓN DE CONDUCTORES PARA HALADO Y CON DOS TERMINALES PASANTES DE PUESTA A TIERRA PARA CABLE DE COBRE CON TERMINAL 2/0 AWG</t>
  </si>
  <si>
    <t>5.1.13</t>
  </si>
  <si>
    <t>SUMINISTRO DE POSTES DE CONCRETO</t>
  </si>
  <si>
    <t>5.1.14</t>
  </si>
  <si>
    <t>SUMINISTRO DE EQUIPOS ELECTRICOS</t>
  </si>
  <si>
    <t xml:space="preserve">SUMINISTROS </t>
  </si>
  <si>
    <t>Traje tipo Fontanero.</t>
  </si>
  <si>
    <t>Traje Nomex.</t>
  </si>
  <si>
    <t>Traje Tychem QC.</t>
  </si>
  <si>
    <t>Traje Tyvek.</t>
  </si>
  <si>
    <t>Transformador monofásico en aceite; 10 kVA; 13200V / 240-120V VAC; 60Hz</t>
  </si>
  <si>
    <t>Transformador monofásico en aceite; 15 kVA; 13200V / 240-120V VAC; 60Hz</t>
  </si>
  <si>
    <t>Kit de repuesto para rectificadores (diodos, fusible AC y DC, varistores,  Ligthining Arrester)</t>
  </si>
  <si>
    <t>SPLICE KIT 90-B-1</t>
  </si>
  <si>
    <t>Cinta aislante # 33</t>
  </si>
  <si>
    <t>Cinta aislante # 23</t>
  </si>
  <si>
    <t>Juego de cortacircuitos de cañuela tipo expulsión 100A; 15 kV.</t>
  </si>
  <si>
    <t>Tubo portafusible cortacircuitos, fusibles de 15kV; 100A</t>
  </si>
  <si>
    <t>Portafusible, tubo, fus. 15KV,100A, cortacircuito.</t>
  </si>
  <si>
    <t>Fusibles tipo H de 3 AMP/ 13200 VAC para cortacircuitos</t>
  </si>
  <si>
    <t>Fusible, H, 3A, 13.2 KV, FBR. VULCNZ, Cortacircuitos</t>
  </si>
  <si>
    <t>Descargador de sobretensión de óxido metálico 10kV; 10kA; para 13,2 kV</t>
  </si>
  <si>
    <t>Supresor, SBRTSN, DPS, 10KV, 10KA, oxid. Metal</t>
  </si>
  <si>
    <t>Fusible tipo dual 15 Kw.</t>
  </si>
  <si>
    <t>Interruptor de corriente</t>
  </si>
  <si>
    <t>Baño portátil.</t>
  </si>
  <si>
    <t>Buseta, capacidad mínimo 12 pasajeros, sin conductor.</t>
  </si>
  <si>
    <t>Motosoldador Lincoln SA-300 o similar.</t>
  </si>
  <si>
    <t>Carro tanque para crudos mayor de 4000 y hasta 6000 galones, con operador legal.</t>
  </si>
  <si>
    <t>vibrocompactador canguro</t>
  </si>
  <si>
    <t>Diferencial capacidad entre 3 y 5 toneladas.</t>
  </si>
  <si>
    <t>torquimetro manual ceritificado</t>
  </si>
  <si>
    <t>Equipo de Cómputo Portátil.</t>
  </si>
  <si>
    <t>Equipo para aplicación Airless 60:1, sin operador.</t>
  </si>
  <si>
    <t>Equipo Completo para Preparación de Superficie con Chorro Abrasivo. Compresor mínimo de 250 CFM</t>
  </si>
  <si>
    <t>Detector de discontinuidad (Holyday detector).</t>
  </si>
  <si>
    <t>Retro cargador de llantas tipo CAT-420E o equivalente, (pajarita)</t>
  </si>
  <si>
    <t>Carro tanque para crudos entre 2700 a 4000 galones, con operador legal.</t>
  </si>
  <si>
    <t>Diferencial portátil, capacidad entre 1 y 2 toneladas.</t>
  </si>
  <si>
    <t>Dobladora de tubería con zapatas de 6" a 10" con operador convencional.</t>
  </si>
  <si>
    <t>Dobladora de tubería con zapatas de 12" a 16" con operador convencional.</t>
  </si>
  <si>
    <t>Dobladora de tubería con zapatas de 18" a 20" con operador convencional.</t>
  </si>
  <si>
    <t>Dobladora de tubería con zapatas de 24” a 30” con operador convencional.</t>
  </si>
  <si>
    <t>Dobladora de tubería con zapatas de 36” a 42” con operador convencional.</t>
  </si>
  <si>
    <t>Durómetro.</t>
  </si>
  <si>
    <t>Elementos especiales de seguridad industrial para el personal.</t>
  </si>
  <si>
    <t>Elementos especiales de seguridad industrial para el personal electricista.</t>
  </si>
  <si>
    <t>Elementos Especiales de Seguridad Industrial para el Personal Costa Fuera.</t>
  </si>
  <si>
    <t>Arnés de 5 puntos con línea de vida.</t>
  </si>
  <si>
    <t>Equipo Completo para Trabajos en Altura.</t>
  </si>
  <si>
    <t>Equipo Completo para Rescates en Altura.</t>
  </si>
  <si>
    <t>Equipo Completo de Señalización para seguridad vial.</t>
  </si>
  <si>
    <t>Equipo Completo para Rescates en Espacios Confinados.</t>
  </si>
  <si>
    <t>Equipo Completo para Pruebas Hidrostáticas de Línea.</t>
  </si>
  <si>
    <t>Equipo de Aire Autocontenido.</t>
  </si>
  <si>
    <t>Artefactos navales de 8.000 a 10.000 galones.</t>
  </si>
  <si>
    <t>Equipo de Pintura Convencional.</t>
  </si>
  <si>
    <t>Explosimetro Digital Electrónico Certificado MSA o similar.</t>
  </si>
  <si>
    <t>Extintor de 20 Lb.</t>
  </si>
  <si>
    <t>Extintor de 150 Lb.</t>
  </si>
  <si>
    <t>Gato Hidráulico de 5 Ton.</t>
  </si>
  <si>
    <t>Generador Eléctrico Diésel 200KVA.</t>
  </si>
  <si>
    <t>Georadar, con operador legal.</t>
  </si>
  <si>
    <t>Gis Mobile - Equipo Captura de Información</t>
  </si>
  <si>
    <t>GPS Submétrico.</t>
  </si>
  <si>
    <t>Grapa alineadora 4" a 6".</t>
  </si>
  <si>
    <t>Biseladora de 6" a 8".</t>
  </si>
  <si>
    <t>Grapa alineadora 8" a 10".</t>
  </si>
  <si>
    <t>Grapa alineadora 12" a 14".</t>
  </si>
  <si>
    <t>Grapa alineadora 16" a 20".</t>
  </si>
  <si>
    <t>Grapa alineadora 24” a 30”.</t>
  </si>
  <si>
    <t>Grapa alineadora 36” a 42”.</t>
  </si>
  <si>
    <t>Grúa de 5 a 12 toneladas, con operador legal.</t>
  </si>
  <si>
    <t>Grúa de 13 a 19 toneladas, con operador legal.</t>
  </si>
  <si>
    <t>Grúa de 20 a 39 toneladas, con operador legal.</t>
  </si>
  <si>
    <t>Grúa telescópica de 40 a 59 toneladas, con operador legal.</t>
  </si>
  <si>
    <t>Grúa telescópica de 60 a 79 toneladas con operador legal.</t>
  </si>
  <si>
    <t>Biseladora de 10” a 12”.</t>
  </si>
  <si>
    <t>Grúa  telescópica de 80 a 120 toneladas con operador legal.</t>
  </si>
  <si>
    <t>Guadañadora.</t>
  </si>
  <si>
    <t>Herramienta Menor para Contingencias.</t>
  </si>
  <si>
    <t>Hidrolavadora de Alta Presión Diésel 10 Hp – 450/900 L/h – 40/200bar.</t>
  </si>
  <si>
    <t>Lancha Fibra de Vidrio Tipo CP5, 25 ft, Acondicionada para 12 Personas, con operadores convencionales.</t>
  </si>
  <si>
    <t>Biseladora de 14" a 20".</t>
  </si>
  <si>
    <t>Manguera de 3”.</t>
  </si>
  <si>
    <t>Medidor de espesores Scan A /B tipo MVX o similar</t>
  </si>
  <si>
    <t>Mini Cargador tipo Bobcat.</t>
  </si>
  <si>
    <t>Motortool.</t>
  </si>
  <si>
    <t>Motosoldador portátil, Miller 6000 o similar.</t>
  </si>
  <si>
    <t>Oficina y bodega tipo I.</t>
  </si>
  <si>
    <t>Oficina y bodega tipo II.</t>
  </si>
  <si>
    <t>Osciloscopio.</t>
  </si>
  <si>
    <t>Pipewelder con dos soldadores.</t>
  </si>
  <si>
    <t>Pistola Neumática.</t>
  </si>
  <si>
    <t>Biseladora de 24" a 30".</t>
  </si>
  <si>
    <t>Planta Eléctrica de 8KW a 10 KW mínimo con cuatro (4) reflectores halógenos de 1500 vatios).</t>
  </si>
  <si>
    <t>Planta Eléctrica tipo Estadio.</t>
  </si>
  <si>
    <t>Prensa Hidraúlica.</t>
  </si>
  <si>
    <t>Plataforma de Tijera Eléctrica.</t>
  </si>
  <si>
    <t>Pulidora para trabajo pesado</t>
  </si>
  <si>
    <t>Radios Punto a Punto.</t>
  </si>
  <si>
    <t>Biseladora de 30” a 36”.</t>
  </si>
  <si>
    <t>Biseladora de 36” a 42”.</t>
  </si>
  <si>
    <t>Roscadora Y Cortadora De Tubos Eléctrica ½” – 1”</t>
  </si>
  <si>
    <t>Roscadora Y Cortadora De Tubos Eléctrica 1 ½” – 2”.</t>
  </si>
  <si>
    <t>Roscadora Y Cortadora De Tubos Eléctrica 2  ½” – 4”.</t>
  </si>
  <si>
    <t>Roscadora Y Cortadora De Tubos Eléctrica  4 ½” – 6”.</t>
  </si>
  <si>
    <t>Bomba de Diafragma Autocebante de Flujo Inducido.</t>
  </si>
  <si>
    <t>Tanque (2700 gal) tipo vagón para Transporte de hidrocarburos en Vía férrea.</t>
  </si>
  <si>
    <t>Tanquero combinado de 10000 galones nominales, con operador legal.</t>
  </si>
  <si>
    <t>Tanquero combinado de 25000 galones nominales, con operador legal.</t>
  </si>
  <si>
    <t>Telehandler 5 Toneladas, TH514 o similar, con operador legal.</t>
  </si>
  <si>
    <t>Telurómetro digital.</t>
  </si>
  <si>
    <t>Tiende tubos 572/R2 o 583T o similar, sin operador.</t>
  </si>
  <si>
    <t>Tirfor capacidad 3 Toneladas.</t>
  </si>
  <si>
    <t>Tirfor capacidad 5 Toneladas.</t>
  </si>
  <si>
    <t>Bote Grúa, con operador legal.</t>
  </si>
  <si>
    <t>Tractor (Arado o Rastrillo), con operador legal.</t>
  </si>
  <si>
    <t>Tuneleadora</t>
  </si>
  <si>
    <t>Vehículo Eléctrico Para Trabajos De Mantenimiento En Planta, sin conductor.</t>
  </si>
  <si>
    <t>Bote Planchón, con operador legal.</t>
  </si>
  <si>
    <t>Vehículo Diésel Especial Para Trabajos De Mantenimiento En Planta, sin conductor.</t>
  </si>
  <si>
    <t>Vibro Compactador Tipo Rana.</t>
  </si>
  <si>
    <t>Volqueta de 12 m3, con conductor legal.</t>
  </si>
  <si>
    <t>Telefono Satelital</t>
  </si>
  <si>
    <t>Radio Punto a Punto con seguirdad de Voz</t>
  </si>
  <si>
    <t>Bote Remolcador Fluvial</t>
  </si>
  <si>
    <t>Bombas de Reinyección (No incluye combustible)</t>
  </si>
  <si>
    <t>Generador Eléctrico 300 KW (No incluye combustible)</t>
  </si>
  <si>
    <t>Coque Calcinado de Petróleo Loresco SC3 o Similar</t>
  </si>
  <si>
    <t>Rectificador de Protección catódica 50 voltios / 50 amperios</t>
  </si>
  <si>
    <t>Equipo de CIPS</t>
  </si>
  <si>
    <t>Equipo de DCVG</t>
  </si>
  <si>
    <t>Equipo de PCM</t>
  </si>
  <si>
    <t>Medidor de aislamiento (RF)</t>
  </si>
  <si>
    <t>Interruptor Portátil</t>
  </si>
  <si>
    <t>Buldócer o tractor de cadena D5.</t>
  </si>
  <si>
    <t>Buldócer o tractor de cadena D6.</t>
  </si>
  <si>
    <t>Buldócer o tractor de cadena D7.</t>
  </si>
  <si>
    <t>Buldócer o tractor de cadena D8.</t>
  </si>
  <si>
    <t>Buldócer o tractor de cadena D9.</t>
  </si>
  <si>
    <t>Buseta, capacidad mínimo 25 pasajeros, sin conductor.</t>
  </si>
  <si>
    <t>Camión con capacidad de 9  Toneladas.</t>
  </si>
  <si>
    <t>Camión de vacío, sin operador.</t>
  </si>
  <si>
    <t>Camión tipo turbo cargado o similar, con conductor legal.</t>
  </si>
  <si>
    <t>Camión Winche, 4 o 5 toneladas, con conductor legal.</t>
  </si>
  <si>
    <t>Camión Winche, tipo macho petrolero, con conductor legal.</t>
  </si>
  <si>
    <t>Animal para cargue y tracción (Mula).</t>
  </si>
  <si>
    <t>Canoa con motor mínimo de 40 Hp, con operador legal.</t>
  </si>
  <si>
    <t>Canoa de remos, con operador legal.</t>
  </si>
  <si>
    <t>Chalupa de 25 ft, acondicionada para mínimo 12 personas, con operador legal.</t>
  </si>
  <si>
    <t>Compresor mínimo de 100 CFM, sin operador.</t>
  </si>
  <si>
    <t>Compresor mínimo de 150 CFM, sin operador.</t>
  </si>
  <si>
    <t>Compresor mínimo de 250 CFM, sin operador.</t>
  </si>
  <si>
    <t>Contenedor de 20 pies cúbicos.</t>
  </si>
  <si>
    <t>Contenedor de 40 pies cúbicos.</t>
  </si>
  <si>
    <t>Cortadora diésel de concreto con  disco  de  diamante.</t>
  </si>
  <si>
    <t>hr</t>
  </si>
  <si>
    <t>Día</t>
  </si>
  <si>
    <t>ambulancia 4x4 sin enfermera</t>
  </si>
  <si>
    <t>camion grúa 15 ton</t>
  </si>
  <si>
    <t>camion grúa 16 ton</t>
  </si>
  <si>
    <t>grúa telescópica 60 toneladas</t>
  </si>
  <si>
    <t>grúa telescópica 250 toneladas</t>
  </si>
  <si>
    <t>grúa tipo p&amp;h 15 ton (bogota)</t>
  </si>
  <si>
    <t>grúa tipo p&amp;h 30 ton (bogota)</t>
  </si>
  <si>
    <t>grúa telescópica 50 toneladas</t>
  </si>
  <si>
    <t>grúa telescópica 120 toneladas</t>
  </si>
  <si>
    <t>Cabuya de fique No 3</t>
  </si>
  <si>
    <t>material seleccionado para lleno</t>
  </si>
  <si>
    <t>hilo poliestes</t>
  </si>
  <si>
    <t>colchacreto FP 100</t>
  </si>
  <si>
    <t>prueba de concreto - resistencia</t>
  </si>
  <si>
    <t>Motosierra</t>
  </si>
  <si>
    <t>manlift tipo boom</t>
  </si>
  <si>
    <t>Plataforma Articulada Manlift Eléctrico</t>
  </si>
  <si>
    <t>Plataforma Articulada Manlift Diésel</t>
  </si>
  <si>
    <t>sacos de fibra natural 0,70 x 0,90 (densidad minima 20 por 20 hilos/dm2))</t>
  </si>
  <si>
    <t>ESPARRAGOS AC, D. 1-1/4"X7 " UNC, A193 GRB7 - 2 TUR 7/8" A194 GR 2H A194 GR 2H</t>
  </si>
  <si>
    <t>ESPARRAGO  1-1/4 X 3-1/2 DE AC DOBLE TUERCA</t>
  </si>
  <si>
    <t>ESPARRAGO 1" X 5-1/4"AC ASTM A-193 GR B7 CON DOS TUERCAS ASTM A-194 GR 2H</t>
  </si>
  <si>
    <t>ESPARRAGOS AC, D. 7/8"X4 1/4 " UNC, A193 GRB7 - 2 TUR 7/8"
A194 GR 2H</t>
  </si>
  <si>
    <t>ESPARRAGOS AC, D. 7/8"X4 1/2 " UNC, A193 GRB7 - 2 TUR 7/8"
A194 GR 2H</t>
  </si>
  <si>
    <t>ESPARRAGOS AC, D. 3/4"X3 1/2" UNC, A193 GRB7 - 2 TUR 3/4" A194
GR 2H A194 GR 2H</t>
  </si>
  <si>
    <t>ESPARRAGOS AC, D. 3/4"X3 3/4" UNC, A193 GRB7 - 2 TUR 3/4" A194
GR 2H A194 GR 2H</t>
  </si>
  <si>
    <t>ESPARRAGOS AC, D. 3/4"X4" UNC, A193 GRB7 - 2 TUR 3/4" A194
GR 2H A194 GR 2H</t>
  </si>
  <si>
    <t>ESPARRAGOS AC, D. 3/4"X6" UNC, A193 GRB7 - 2 TUR 3/4" A194
GR 2H</t>
  </si>
  <si>
    <t>ESPARRAGOS AC, D. 5/8" X 7-1/2" UNC, A193 GRB7 - 2 TUR 5/8"
A194 GR 2H</t>
  </si>
  <si>
    <t>ESPARRAGOS AC, D. 5/8" X 6-1/2" UNC, A193 GRB7 - 2 TUR 5/8"
A194 GR 2H</t>
  </si>
  <si>
    <t>ESPARRAGOS AC, D. 5/8" X 5" UNC, A193 GRB7 - 2 TUR 5/8"
A194 GR 2H</t>
  </si>
  <si>
    <t>ESPARRAGOS AC, D. 5/8" X 3-1/2" UNC, A193 GRB7 - 2 TUR 5/8" A194 GR 2H</t>
  </si>
  <si>
    <t>ESPARRAGOS AC, D. 5/8" X 3-3/4" UNC, A193 GRB7 - 2 TUR 5/8"
A194 GR 2H</t>
  </si>
  <si>
    <t>ESPARRAGOS AC, D. 5/8" X 3-1/4" UNC, A193 GRB7 - 2 TUR 5/8" A194 GR 2H</t>
  </si>
  <si>
    <t>ESPARRAGOS AC, D. 5/8" X 3" UNC, A193 GRB7 - 2 TUR 5/8" A194
GR 2H</t>
  </si>
  <si>
    <t>ESPARRAGOS AC, D. 5/8" X 2-1/2" UNC, A193 GRB7 - 2 TUR 5/8" A194 GR 2H</t>
  </si>
  <si>
    <t>ESPARRAGO 1/2 X 3-1/2 DE ACERO INOX DOBLE TUERCA</t>
  </si>
  <si>
    <t>ESPARRAGOS AC, D. 1/2" X 2 3/4" UNC, A193 GRB7 - 2 TUR 5/8" A194 GR 2H</t>
  </si>
  <si>
    <t>ESPARRAGOS AC, D. 1/2" X 2 1/4" UNC, A193 GRB7 - 2 TUR 5/8" A194 GR 2H</t>
  </si>
  <si>
    <t>ESPARRAGO 3/4 X 3-1/2 DE ACERO INOX DOBLE TUERCA</t>
  </si>
  <si>
    <t>ESPARRAGO 3/4 X 3-3/4 DE ACERO INOX DOBLE TUERCA</t>
  </si>
  <si>
    <t>ESPARRAGO 5/8 X 3-1/2 DE ACERO INOX DOBLE TUERCA</t>
  </si>
  <si>
    <t>ESPARRAGO DE ACERO CARBON SEGÚN ASTM A-
193 GR. B7 CON DOS TUERCAS SEGÚN ASTM A-
194 GR. 2H DE 1" X 5-1/2"</t>
  </si>
  <si>
    <t>ESPARRAGO DE ACERO CARBON
SEGÚN ASTM A-193 GR. B7 CON DOS TUERCAS
SEGÚN ASTM A-194 GR. 2H DE 7/8" X 4-1/2"</t>
  </si>
  <si>
    <t>ESPARRAGO DE ACERO CARBON SEGÚN ASTM A-
193 GR. B7 CON DOS TUERCAS SEGÚN ASTM A-
194 GR. 2H DE 3/4" X 4-1/2"</t>
  </si>
  <si>
    <t>ESPARRAGO DE ACERO CARBON SEGÚN ASTM A-
193 GR. B7 CON DOS TUERCAS SEGÚN ASTM A-
194 GR. 2H DE 1/2" X 2-1/2"</t>
  </si>
  <si>
    <t>ESPARRAGO DE 5/8X20 4 TUERCAS</t>
  </si>
  <si>
    <t>ESPARRAGOS AC, D. 1/2" X 2 1/4" UNC, A193 GRB7 - 2 TUR 5/8" A194
GR 2H</t>
  </si>
  <si>
    <t>EMPAQUE D. 24" 150#, ESPIROMETAL E=1/8"</t>
  </si>
  <si>
    <t>EMPAQUE D. 20" 150#, ESPIROMETAL E=1/8"</t>
  </si>
  <si>
    <t>EMPAQUE D. 18" 150#, ESPIROMETAL E=1/8"</t>
  </si>
  <si>
    <t>EMPAQUE D. 16" 150#, ESPIROMETAL E=1/8"</t>
  </si>
  <si>
    <t>EMPAQUE D. 14" 150#, ESPIROMETAL E=1/8"</t>
  </si>
  <si>
    <t>EMPAQUE D. 12" 150#, ESPIROMETAL E=1/8"</t>
  </si>
  <si>
    <t>EMPAQUE D. 10" 150#, ESPIROMETAL E=1/8"</t>
  </si>
  <si>
    <t>EMPAQUE D. 2-1/2" 150#, ESPIROMETAL E=1/8"</t>
  </si>
  <si>
    <t>EMPAQUE D. 1-1/2" 150#, ESPIROMETAL E=1/8"</t>
  </si>
  <si>
    <t>EMPAQUE D. 1" 150#, ESPIROMETAL E=1/8"</t>
  </si>
  <si>
    <t>EMPAQUE D. 1/2" 150#, ESPIROMETAL E=1/8"</t>
  </si>
  <si>
    <t>EMPAQUE D. 6" 150#, ESPIROMETAL E=1/8"</t>
  </si>
  <si>
    <t>EMPAQUE D. 4" 150#, ESPIROMETAL E=1/8"</t>
  </si>
  <si>
    <t>EMPAQUE D. 3" 150#, ESPIROMETAL E=1/8"</t>
  </si>
  <si>
    <t>EMPAQUE D. 2" 150#, ESPIROMETAL E=1/8"</t>
  </si>
  <si>
    <t>EMPAQUE D. 3/4" 150#, ESPIROMETAL E=1/8"</t>
  </si>
  <si>
    <t xml:space="preserve">EMPAQUE D. 16" 150 # GARLOCK G-3000 FF E=1/8" </t>
  </si>
  <si>
    <t xml:space="preserve">EMPAQUE D. 14" 150 # GARLOCK G-3000 FF E=1/8" </t>
  </si>
  <si>
    <t xml:space="preserve">EMPAQUE D. 12" 150 # GARLOCK G-3000 FF E=1/8" </t>
  </si>
  <si>
    <t xml:space="preserve">EMPAQUE D. 10" 150 # GARLOCK G-3000 FFE=1/8" </t>
  </si>
  <si>
    <t xml:space="preserve">EMPAQUE D. 8" 150 # GARLOCK G-3000 FF E=1/16" </t>
  </si>
  <si>
    <t>EMPAQUE D. 6" 150 # GARLOCK G-3000 FF E=1/16"</t>
  </si>
  <si>
    <t>EMPAQUE D. 5" 150 # GARLOCK G-3000 FF E=1/16"</t>
  </si>
  <si>
    <t>EMPAQUE D. 4" 150 # GARLOCK G-3000 FF E=1/16"</t>
  </si>
  <si>
    <t>EMPAQUE D. 3" 150 # GARLOCK G-3000 FF E=1/16"</t>
  </si>
  <si>
    <t xml:space="preserve">EMPAQUE D. 2" 150 # GARLOCK G-3000 FF E=1/16" </t>
  </si>
  <si>
    <t xml:space="preserve">EMPAQUE D. 1" 300 # GARLOCK G-3000 FF E=1/16" </t>
  </si>
  <si>
    <t>EMPAQUE D. 1/2" 300 # GARLOCK G-3000 FF E=1/16"</t>
  </si>
  <si>
    <t xml:space="preserve">EMPAQUE D. 3/4" 300 # GARLOCK G-3000 FF E=1/16" </t>
  </si>
  <si>
    <t>EMPAQUE D. 16" 150 # GARLOCK G-9900 E=1/8"</t>
  </si>
  <si>
    <t>EMPAQUE D. 14" 150 # GARLOCK G-9900 E=1/8"</t>
  </si>
  <si>
    <t>EMPAQUE D. 12" 150 # GARLOCK G-9900 E=1/8"</t>
  </si>
  <si>
    <t>EMPAQUE D. 10" 150 # GARLOCK G-9900 E=1/8"</t>
  </si>
  <si>
    <t>EMPAQUE D. 8" 150 # GARLOCK G-9900 E=1/16"</t>
  </si>
  <si>
    <t>EMPAQUE D. 6" 150 # GARLOCK G-9900 E=1/16"</t>
  </si>
  <si>
    <t>EMPAQUE D. 5" 150 # GARLOCK G-9900 E=1/16"</t>
  </si>
  <si>
    <t>EMPAQUE D. 4" 150 # GARLOCK G-9900 E=1/16"</t>
  </si>
  <si>
    <t>EMPAQUE D. 3" 150 # GARLOCK G-9900 E=1/16"</t>
  </si>
  <si>
    <t>EMPAQUE D. 2" 150 # GARLOCK G-9900 E=1/16"</t>
  </si>
  <si>
    <t>EMPAQUE D. 1" 300 # GARLOCK G-9900 E=1/16"</t>
  </si>
  <si>
    <t>EMPAQUE D. 1/2" 300 # GARLOCK G-9900 E=1/16"</t>
  </si>
  <si>
    <t>EMPAQUE D. 3/4" 300 # GARLOCK G-9900 E=1/16"</t>
  </si>
  <si>
    <t xml:space="preserve">EMPAQUE FLEXITÁLICO DE 150 PSI, 1,1/2” </t>
  </si>
  <si>
    <t xml:space="preserve">EMPAQUE FLEXITÁLICO DE 150 PSI, 1” </t>
  </si>
  <si>
    <t>EMPAQUE FLEXITALICO 2" 150 PSI</t>
  </si>
  <si>
    <t xml:space="preserve">EMPAQUE FLEXITÁLICO DE 150 PSI, 4”, MARCA SPIRAL PACK - JAPON </t>
  </si>
  <si>
    <t xml:space="preserve">EMPAQUE FLEXITÁLICO DE 150 PSI, 2”, MARCA SPIRAL PACK - JAPON </t>
  </si>
  <si>
    <t>EMPAQUE ESPIROMETÁLICO 8", ANSI300, MARCA SPIRAL PACK - JAPON</t>
  </si>
  <si>
    <t>EMPAQUE ESPIROMETÁLICO 6", ANSI300, MARCA SPIRAL PACK - JAPON</t>
  </si>
  <si>
    <t>EMPAQUE ESPIROMETÁLICO 3", ANSI300, MARCA SPIRAL PACK - JAPON</t>
  </si>
  <si>
    <t>EMPAQUE ESPIROMETÁLICO 1", ANSI300, MARCA SPIRAL PACK - JAPON</t>
  </si>
  <si>
    <t>EMPAQUE 1" CLASS 150, RF, 1/16" THK, GARLOCK BLUE-GARD STYLE 3000 NITRILE (NBR) BINDER</t>
  </si>
  <si>
    <t>EMPAQUE 1 1/2" CLASS 150, RF, 1/16" THK, GARLOCK BLUE-GARD STYLE 3000 NITRILE (NBR) BINDER</t>
  </si>
  <si>
    <t>EMPAQUE 1 1/4" CLASS 150, RF, 1/16" THK, GRAFOIL GRADE GHR</t>
  </si>
  <si>
    <t>EMPAQUE 2 1/2" CLASS 150, RF, 1/16" THK, GARLOCK BLUE-GARD STYLE 3000 NITRILE (NBR) BINDER</t>
  </si>
  <si>
    <t>EMPAQUE 3/4" CLASS 150, RF, 1/16" THK, GRAFOIL GRADE GHR</t>
  </si>
  <si>
    <t>EMPAQUE 3/4" CLASS 150, RF, 1/16" THK, GARLOCK BLUE-GARD STYLE 3000 NITRILE (NBR) BINDER</t>
  </si>
  <si>
    <t>EMPAQUE 6" CLASS 150, RF, 1/16" THK, GARLOCK BLUE-GARD STYLE 3000 NITRILE (NBR) BINDER</t>
  </si>
  <si>
    <t>EMPAQUE 4" CLASS 150, RF, 1/16" THK, GRAFOIL GRADE GHR, MARCA SEAL PACK - JAPON</t>
  </si>
  <si>
    <t>EMPAQUE 6" CLASS 150, RF, 1/16" THK, GRAFOIL GRADE GHR, MARCA SEAL PACK - JAPON</t>
  </si>
  <si>
    <t>EMPAQUE 6" CLASS 400, RF, 1/32" THK, GRAFOIL GRADE GHR, MARCA SEAL PACK - JAPON</t>
  </si>
  <si>
    <t>EMPAQUE 8" CLASS 400, RF, 1/32" THK, GRAFOIL GRADE GHR, MARCA SEAL PACK - JAPON</t>
  </si>
  <si>
    <t>EMPAQUE GRAFOIL 3/4" X 150# MARCA SPIRAL PACK</t>
  </si>
  <si>
    <t>EMPAQUE GRAFOIL 6" X 300# MARCA SPIRAL PACK</t>
  </si>
  <si>
    <t>EMPAQUE GRAFOIL 4" X 300# MARCA SPIRAL PACK</t>
  </si>
  <si>
    <t>EMPAQUE GRAFOIL 8" X 300# MARCA SPIRAL PACK</t>
  </si>
  <si>
    <t>EMPAQUE GRAFOIL 2+1/2" X 300# MARCA SPIRAL PACK</t>
  </si>
  <si>
    <t>EMPAQUE GRAFOIL 2+1/2" X 150# MARCA SPIRAL PACK</t>
  </si>
  <si>
    <t>EMPAQUE GRAFOIL 2" X 150# MARCA SPIRAL PACK</t>
  </si>
  <si>
    <t>TUERCA HEXAGONAL G5 UNC 3/8" ZINCADA</t>
  </si>
  <si>
    <t>TUERCA HEX 5/8" ASTM A-194 GR 2H ZINCADA</t>
  </si>
  <si>
    <t>TUERCA PARA PULIDORA 4 1/2" DEWALT REF. 28114</t>
  </si>
  <si>
    <t>TUERCA HEXAGONAL ASTM A-194 GRADO 2H 5/8" ZINCADO</t>
  </si>
  <si>
    <t>TUERCA DE 1/2", 2H, A/C</t>
  </si>
  <si>
    <t>TUERCA HEXAGONAL 5/8" GRADO 2H ASTM A-194 ZINCADA</t>
  </si>
  <si>
    <t>TUERCA HEXAGONAL 1/2" GRADO 5 UNC ZINCADA</t>
  </si>
  <si>
    <t>TUERCA 2H, ASTM A194  X 5/8", MARCA ALLOY STEEL</t>
  </si>
  <si>
    <t>TUERCA DE 3/4"  ASTM A194 GR 2H, MRACA HY - ESPAÑA</t>
  </si>
  <si>
    <t>TUERCA DE 1/2" ASTM A194 GR 2H GALVANIZADA</t>
  </si>
  <si>
    <t>TUERCA DE 1/4" ASTM A194 GR 2H GALVANIZADA</t>
  </si>
  <si>
    <t>TUERCA DE 5/8" ASTM A194 GR 2H GALVANIZADA</t>
  </si>
  <si>
    <t>TUERCA DE 3/8" GALVANIZADA ASTM A194 GR 2H</t>
  </si>
  <si>
    <t>TUERCA DE 7/8" GALVANIZADA ASTM A194 GR 2H</t>
  </si>
  <si>
    <t>TUERCA DE SEGURIDAD DE 5/16" R.O.</t>
  </si>
  <si>
    <t>TUERCA DE SEGURIDAD DE 3/8" R.O.</t>
  </si>
  <si>
    <t>TUERCA DE SEGURIDAD DE 12MM</t>
  </si>
  <si>
    <t>TUERCA DE 7/16" DE SEGURIDAD, R.O.</t>
  </si>
  <si>
    <t>TUERCA ARTILLERA ALTA DE 5/8" NEGRA</t>
  </si>
  <si>
    <t>TUERCA DE 5/8", UNC, 2B, ASTM A 194, GR 2H</t>
  </si>
  <si>
    <t>TUERCA HEXAGONAL ASTM A307 5/8" 2H GALVANIZADA</t>
  </si>
  <si>
    <t>TUERCA HEXAGONAL ASTM A307 3/8" 2H GALVANIZADA</t>
  </si>
  <si>
    <t>TUERCA HEXAGONAL ASTM A307 1/4" 2H GALVANIZADA</t>
  </si>
  <si>
    <t>TUERCA DE 3/4" G-5 ZINCADA</t>
  </si>
  <si>
    <t>TUERCA DE 1/2" G-5 ZINCADA</t>
  </si>
  <si>
    <t>TUERCA DE 5/8" ZINCADA</t>
  </si>
  <si>
    <t>TUERCA PARA PULIDORA DE 7", REF. 28496 - 28490</t>
  </si>
  <si>
    <t>TUERCA HEXAGONAL DE 3/8" - UNC- 2B- ACERO INOXIDABLE</t>
  </si>
  <si>
    <t>TUERCA DE 5/8" 2H GALVANIZADA</t>
  </si>
  <si>
    <t>TUERCA DE 3/8" 2H GALVANIZADA</t>
  </si>
  <si>
    <t>TUERCA DE 1/4" 2H GALVANIZADA</t>
  </si>
  <si>
    <t>TUERCA HEXAGONAL 1/4" UNC-2B-SAE G8</t>
  </si>
  <si>
    <t>TUERCA HEXAGONAL 1 1/4" UNC-2B-SAE G8</t>
  </si>
  <si>
    <t>TUERCA HEXAGONAL 3/4" UNC-2B-SAE G8</t>
  </si>
  <si>
    <t>TUERCA INOXIDABLE TIPO 304 D.3/4"</t>
  </si>
  <si>
    <t>TUERCA PARA PULIDORA DEWALT DE 4", REF. D28114</t>
  </si>
  <si>
    <t>TUERCA HEXAGONAL 7/8" UNC G8 ZINCADA</t>
  </si>
  <si>
    <t>TUERCA INOXIDABLE SS304 DE 7/8"</t>
  </si>
  <si>
    <t>TUERCA HEX, G5, UNC ZINC 5/8" X 11"</t>
  </si>
  <si>
    <t>TUERCA HEX, G5, UNC ZINC 3/4" X 10</t>
  </si>
  <si>
    <t>TUERCA GR. 8 1/2"</t>
  </si>
  <si>
    <t>TUERCA 2H 1/2"</t>
  </si>
  <si>
    <t>TUERCA 2H 5/8"</t>
  </si>
  <si>
    <t>TUERCA 2H 3/4"</t>
  </si>
  <si>
    <t>TUERCA 2H 7/8"</t>
  </si>
  <si>
    <t>TUERCA D.2" GALVANIZADA</t>
  </si>
  <si>
    <t>TUERCA 2H 1"</t>
  </si>
  <si>
    <t>TUERCA DE 5/8", UNC 2B ASTM A197, GR 2H, CINCADA</t>
  </si>
  <si>
    <t>TUERCA DE 3/4", UNC 2B ASTM A194, GR 2H, CINCADA</t>
  </si>
  <si>
    <t>TUERCA DE 5/8", UNC 2B ASTM A194, GR 2H, CINCADA</t>
  </si>
  <si>
    <t>TUERCA HEXAGONAL DE 5/8" UNC 2B SAE GR 5, CINCADA</t>
  </si>
  <si>
    <t>andamios x  m3</t>
  </si>
  <si>
    <t>Montacargas de 5 Toneladas</t>
  </si>
  <si>
    <t>montacarga de 3 toneladas</t>
  </si>
  <si>
    <t>Carro taller tipo turbo cargado o similar</t>
  </si>
  <si>
    <t>Carro Motor (Transporte en Vía férrea)</t>
  </si>
  <si>
    <t>Carro Canasta uso eléctrico</t>
  </si>
  <si>
    <t xml:space="preserve">Supervisor </t>
  </si>
  <si>
    <t>ARANDELA D.2"</t>
  </si>
  <si>
    <t>ARANDELA PLANA 1"</t>
  </si>
  <si>
    <t>ARANDELA PLANA 5/8"</t>
  </si>
  <si>
    <t>ARANDELA PLANA 3/4"</t>
  </si>
  <si>
    <t>ARANDELA PRESIÓN 1"</t>
  </si>
  <si>
    <t>ARANDELA PRESIÓN 5/8"</t>
  </si>
  <si>
    <t>ARANDELA PRESIÓN 3/4"</t>
  </si>
  <si>
    <t>ARANDELA CUADRADA 4X4X5/8</t>
  </si>
  <si>
    <t>ARANDELA REDONDA DE 3/8"</t>
  </si>
  <si>
    <t>PERFIL C 76x38 x 1,2 mm X 6 M 9,12Kg Negro</t>
  </si>
  <si>
    <t>PERFIL C 220x80 x 2 mm X 6 M 37,5Kg Negro</t>
  </si>
  <si>
    <t>PERFILERIA TUBULAR RECTANGULAR O CUADRADA</t>
  </si>
  <si>
    <t>PERFILERIA TUBULAR 70 X 70 X 2.5MM</t>
  </si>
  <si>
    <t xml:space="preserve">PERFILERIA TUBULAR </t>
  </si>
  <si>
    <t>PERFIL GALVANIZADO CHANNEL 4X4 TIPO PESADO</t>
  </si>
  <si>
    <t>BASE ALTA GALV PARA PERFIL DOBLE</t>
  </si>
  <si>
    <t>BASE ALTA GALV PARA PERFIL SENC</t>
  </si>
  <si>
    <t>BASE ALTA GALV PERFIL SENC PARALELA</t>
  </si>
  <si>
    <t>BASE CORTA GALV PARA PERFIL DOBLE</t>
  </si>
  <si>
    <t>BASE CORTA GALV PARA PERFIL SENC</t>
  </si>
  <si>
    <t>PERFIL MEDIO LISO GALV A 2 MM X 3.0 M</t>
  </si>
  <si>
    <t>PERFIL SENC LISO GALV A 2 MM X 3.0 M</t>
  </si>
  <si>
    <t>PERFIL SENC LISO GALV A 2.5 MM X 3.0 M</t>
  </si>
  <si>
    <t>PERFIL SENC COMBINADO GALV B 2 MM X 3.0 M</t>
  </si>
  <si>
    <t>PERFIL SENC COMBINADO GALV B 2.5 MM X 3.0 M</t>
  </si>
  <si>
    <t>PERFIL MEDIO RAN GALV A 2 MM X 3.0 M</t>
  </si>
  <si>
    <t>PERFIL RAN GALV A 2.5 MM X 3.0 M</t>
  </si>
  <si>
    <t>PERFIL SENC LISO PREG A 2.5 MM X 3.0 M</t>
  </si>
  <si>
    <t>PERFIL SENC LISO PREG A 2 MM X 3.0 M</t>
  </si>
  <si>
    <t>PERFIL MEDIO LISO PREG A 2 MM X 3.0 M</t>
  </si>
  <si>
    <t>LAMINA DE ACERO A 36 5 X 10 FT</t>
  </si>
  <si>
    <t>LAMINA DE ACERO INOXIDABLE 304</t>
  </si>
  <si>
    <t>LAMINA DE ACERO INOXIDABLE  304  5 X 10 ESP 3/8"</t>
  </si>
  <si>
    <t>LAMINA DE ACERO INOXIDABLE 304  5 X 10 ESP 1/4"</t>
  </si>
  <si>
    <t>LAMINA DE ACERO INOXIDABLE 304  5 X 10 ESP 1/8"</t>
  </si>
  <si>
    <t>LAMINA DE ACERO INOXIDABLE 316 5 X 10 FT</t>
  </si>
  <si>
    <t>LAMINA ALFAJOR  T 304 Ø 4,5MM  X  1,25 X 3</t>
  </si>
  <si>
    <t>LAMINA CALIBRE 14 ESP 1.9 MM</t>
  </si>
  <si>
    <t xml:space="preserve">LAMINA ALFAJOR   </t>
  </si>
  <si>
    <t>LAMINA GALVANIZADA CAL.16 (1.5MM) 1.22 X 2.44M</t>
  </si>
  <si>
    <t>LAMINA PERFORADA  CAL 20,  2 MM HUECO,  2X1 M</t>
  </si>
  <si>
    <t>LAMINA DE ACERO INOXIDABLE</t>
  </si>
  <si>
    <t>CORTE DE LAMINA ACERO INOXIDABLE 25 X 10 CM X 1/2"</t>
  </si>
  <si>
    <t>CORTE DE LAMINA ACERO INOXIDABLE 25 X 10 CM X 3/16"</t>
  </si>
  <si>
    <t>LAMINA NO ASBESTO BLUEGARD REF 3000 1/8" 1.50 MTS X 1.50 MTS</t>
  </si>
  <si>
    <t>REJILLA TIPO T GALVANIZADA REFORZADA CON LAMINA ALFAJOR EN EL FRENTE</t>
  </si>
  <si>
    <t>REJILLA TIPO T 30 X 100 TRAFICO PESADO CON TACONERA EN LAMINA DE ALFAJOR</t>
  </si>
  <si>
    <t>PASO PARA TANQUE GALVANIZADO REFORZADO CON LAMINA ALFAJOR AL FRENTE (DIMENSIONES 800X300)</t>
  </si>
  <si>
    <t>CIELO RASO EN YESO LAMINAS 60X60 ARMSTRONG ACUSTICA</t>
  </si>
  <si>
    <t>LAMINA DE POLIETILENO</t>
  </si>
  <si>
    <t>PUERTA DE EMERGENCIA MARCO 12X5, TIPO ZAPATA, LAMINA CAL 18, 1,2X2,1</t>
  </si>
  <si>
    <t>TAPA EN LAMINA ALFAJOR</t>
  </si>
  <si>
    <t>EA</t>
  </si>
  <si>
    <t xml:space="preserve">ADITIVOS LAVADO INTERNO TUBERIA MULTINSA XINGRAS AC 55 GAL </t>
  </si>
  <si>
    <t xml:space="preserve">GAL </t>
  </si>
  <si>
    <t xml:space="preserve">ADITIVOS LAVADO INTERNO TUBERIA MULTINSA XINGRAS AC 5 GAL </t>
  </si>
  <si>
    <t xml:space="preserve">ADITIVOS LAVADO INTERNO TUBERIA MULTINSA XINGRAS AC 1 GAL </t>
  </si>
  <si>
    <t>geotextil 1600 nt</t>
  </si>
  <si>
    <t>CINTA ESPUMA DE POLIURETANO</t>
  </si>
  <si>
    <t>CINTA PVC</t>
  </si>
  <si>
    <t>CINTA PVC V-15</t>
  </si>
  <si>
    <t>CINTA PVC V-15 0,15</t>
  </si>
  <si>
    <t>CINTA BANDIT STAVOL 1/2"</t>
  </si>
  <si>
    <t>CINTA ENMASCARAR TESA 48MMX40M</t>
  </si>
  <si>
    <t>CINTA ANTIDESLIZANTE 3M 48MMX5M</t>
  </si>
  <si>
    <t>ROLLO</t>
  </si>
  <si>
    <t>BROCHA 1"</t>
  </si>
  <si>
    <t>BROCHA 2"</t>
  </si>
  <si>
    <t>BROCHA 3"</t>
  </si>
  <si>
    <t>BROCHA 4"</t>
  </si>
  <si>
    <t>BROCHA 5"</t>
  </si>
  <si>
    <t>RODILLO FELPA 9"</t>
  </si>
  <si>
    <t>GUANTES DE NITRILO</t>
  </si>
  <si>
    <t>PAR DE GUANTES PARA BOMBERO DE 13"</t>
  </si>
  <si>
    <t xml:space="preserve">TAPA BOCAS </t>
  </si>
  <si>
    <t xml:space="preserve">TRAPO </t>
  </si>
  <si>
    <t>alambre galvanizado cal 13</t>
  </si>
  <si>
    <t>ALAMBRE DE PUAS CALIBRE 12,5</t>
  </si>
  <si>
    <t>ALAMBRE DE PUAS GALVANIZADO</t>
  </si>
  <si>
    <t>ALAMBRE DE PUAS</t>
  </si>
  <si>
    <t xml:space="preserve">ALAMBRE SOLDADURA ALUMNIO 5356 </t>
  </si>
  <si>
    <t>ALAMBRE DE PUAS CAL. 12 x 350 m</t>
  </si>
  <si>
    <t>ALAMBRE CAL 14</t>
  </si>
  <si>
    <t>ALAMBRE THHN/THWN 90°C 600 V 18 AWG</t>
  </si>
  <si>
    <t>ALAMBRE THHN/THWN 90°C 600 V 16 AWG</t>
  </si>
  <si>
    <t>ALAMBRE THHN/THWN 90°C 600 V 14 AWG</t>
  </si>
  <si>
    <t>ALAMBRE THHN/THWN 90°C 600 V 12 AWG</t>
  </si>
  <si>
    <t>ALAMBRE THHN/THWN 90°C 600 V 10 AWG</t>
  </si>
  <si>
    <t>ALAMBRE THHN/THWN 90°C 600 V 8 AWG</t>
  </si>
  <si>
    <t>ALAMBRE TF 60°C 600 V 18 AWG</t>
  </si>
  <si>
    <t>ALAMBRE TF 60°C 600 V 16 AWG</t>
  </si>
  <si>
    <t>ALAMBRES DE COBRE DESNUDO SUAVE Y DURO 14AWG</t>
  </si>
  <si>
    <t>ALAMBRES DE COBRE DESNUDO SUAVE Y DURO 12AWG</t>
  </si>
  <si>
    <t>ALAMBRES DE COBRE DESNUDO SUAVE Y DURO 10AWG</t>
  </si>
  <si>
    <t>ALAMBRES DE COBRE DESNUDO SUAVE Y DURO 8AWG</t>
  </si>
  <si>
    <t>ALAMBRES DE COBRE DESNUDO SUAVE Y DURO 6AWG</t>
  </si>
  <si>
    <t>ALAMBRES DE COBRE DESNUDO SUAVE Y DURO 4AWG</t>
  </si>
  <si>
    <t xml:space="preserve">ALAMBRE DESNUDO #12AWG X100MTS                              </t>
  </si>
  <si>
    <t xml:space="preserve">ALAMBRE DESNUDO #14AWG X 100MTS                             </t>
  </si>
  <si>
    <t xml:space="preserve">ALAMBRE THWN/THHN #10AWG AMARILLO                           </t>
  </si>
  <si>
    <t xml:space="preserve">ALAMBRE THWN/THHN #10AWG AZUL                               </t>
  </si>
  <si>
    <t xml:space="preserve">ALAMBRE THWN/THHN #10AWG BLANCO                             </t>
  </si>
  <si>
    <t xml:space="preserve">ALAMBRE THWN/THHN #10AWG NEGRO                              </t>
  </si>
  <si>
    <t xml:space="preserve">ALAMBRE THWN/THHN #10AWG ROJO                               </t>
  </si>
  <si>
    <t xml:space="preserve">ALAMBRE THWN/THHN #12AWG AMARILLO                           </t>
  </si>
  <si>
    <t xml:space="preserve">ALAMBRE THWN/THHN #12AWG AZUL                               </t>
  </si>
  <si>
    <t xml:space="preserve">ALAMBRE THWN/THHN #12AWG BLANCO                             </t>
  </si>
  <si>
    <t xml:space="preserve">ALAMBRE THWN/THHN #12AWG NEGRO                              </t>
  </si>
  <si>
    <t xml:space="preserve">ALAMBRE THWN/THHN #12AWG ROJO                               </t>
  </si>
  <si>
    <t xml:space="preserve">ALAMBRE THWN/THHN #12AWG VERDE                              </t>
  </si>
  <si>
    <t xml:space="preserve">ALAMBRE THWN/THHN #14AWG NEGRO                              </t>
  </si>
  <si>
    <t xml:space="preserve">ALAMBRE THWN/THHN #14AWG ROJO                               </t>
  </si>
  <si>
    <t xml:space="preserve">ALAMBRE THWN/THHN #14AWG VERDE                              </t>
  </si>
  <si>
    <t xml:space="preserve">ALAMBRE THWN/THHN #8AWG NEGRO                               </t>
  </si>
  <si>
    <t>ALAMBRE SOLDADURA ALUMINIO</t>
  </si>
  <si>
    <t>ALAMBRE, TORINILLOS, SILICONA ETC</t>
  </si>
  <si>
    <t>ALAMBRON EN ALUMINIO DE 8MM PARA APANTALLAMIENTO</t>
  </si>
  <si>
    <t>ALAMBRE COBRE DESNUDO 14</t>
  </si>
  <si>
    <t>ALAMBRE COBRE DESNUDO 12</t>
  </si>
  <si>
    <t>ALAMBRE COBRE DESNUDO 10</t>
  </si>
  <si>
    <t>ALAMBRE COBRE DESNUDO 08</t>
  </si>
  <si>
    <t>ALAMBRE COBRE DESNUDO 06</t>
  </si>
  <si>
    <t>ALAMBRE TFN 105º 18 NEGRO</t>
  </si>
  <si>
    <t>ALAMBRE TFN 105º 16 NEGRO</t>
  </si>
  <si>
    <t>ALAMBRE THHN/THWN 14 NEGRO</t>
  </si>
  <si>
    <t>ALAMBRE THHN/THWN 12 NEGRO</t>
  </si>
  <si>
    <t>ALAMBRE THHN/THWN 10 NEGRO</t>
  </si>
  <si>
    <t>ALAMBRE THHN/THWN 08 NEGRO</t>
  </si>
  <si>
    <t>MALLA DE ALAMBRE GALVANIZADO  BWG 13 AGUEJRO 8cmX10cm</t>
  </si>
  <si>
    <t>PIEDRA PARA GAVION</t>
  </si>
  <si>
    <t>PIEDRA MEDIA ZONGA</t>
  </si>
  <si>
    <t>PIEDRA PARA CONCRETO CICLOPEO  LA HOCHA</t>
  </si>
  <si>
    <t>PIEDRA RAJON MAX. 6"</t>
  </si>
  <si>
    <t>PIEDRA DE MANO 15 A 20 CM DE DIAMETRO</t>
  </si>
  <si>
    <t>PIEDRA PARA ENROCADO DE LA EXCAVACION</t>
  </si>
  <si>
    <t>PIEDRA PEGADA INCLUYE MORTERO</t>
  </si>
  <si>
    <t>MALLA ESLABONADA GALVANIZADA HUECO 1 1/2 CAL 10</t>
  </si>
  <si>
    <t>MALLA ESLABONADA GALVANIZADA HUECO 2 1/2 CAL 10</t>
  </si>
  <si>
    <t>MALLA ESLABONADA GALVANIZADA HUECO 2 CAL 10</t>
  </si>
  <si>
    <t>MALLA ZARANDA 3"X3"</t>
  </si>
  <si>
    <t>MALLA EXPANDIDA IMT  100 VENA 7 DE  1 M X 2,5</t>
  </si>
  <si>
    <t>MALLA EXPANDIDA IMT 40 CAL 2.5 MM 1 X 2</t>
  </si>
  <si>
    <t>MALLA EXPANDIDA VENA 7 1MTSX2,50 CALIBRE 3/16</t>
  </si>
  <si>
    <t>MALLA EXPANDIDA  IMT NO. 40 CAL 12 EN 4X8 FT</t>
  </si>
  <si>
    <t>PISAMALLA CORTAGOTERAS CONCRETO x 0,8 ml</t>
  </si>
  <si>
    <t>GAVION MALLA 1X1X1</t>
  </si>
  <si>
    <t>MALLA ELECTROSOLDADA 150X150X5 2.36MX6.00M</t>
  </si>
  <si>
    <t>MALLA ELECTROSOLDADA M-335 O Q7,1 DE 3 MTS X 2MTS</t>
  </si>
  <si>
    <t>MALLA ELECTROSOLDADA Q-7</t>
  </si>
  <si>
    <t>MALLA ELECTROSOLDADA D84</t>
  </si>
  <si>
    <t>MALLA ELECTROSOLDADA D131 X UNIDAD (ROLLO 2,35 * 18 m X 4 mm)</t>
  </si>
  <si>
    <t>MALLA ELECTROSOLDADA D84 X UNIDAD (56,43 Kg ROLLO 2,35 * 18 m X 4 mm)</t>
  </si>
  <si>
    <t xml:space="preserve">MALLA ELECTROSOLDADA </t>
  </si>
  <si>
    <t xml:space="preserve">Machete </t>
  </si>
  <si>
    <t xml:space="preserve">arena para concreto </t>
  </si>
  <si>
    <t>ARENA ASFALTO</t>
  </si>
  <si>
    <t>ARENA ASFALTO 350</t>
  </si>
  <si>
    <t>ARENA CRIBADA</t>
  </si>
  <si>
    <t>ARENA PARA CONCRETO  LA HOCHA</t>
  </si>
  <si>
    <t>ARENA SEMILAVADA</t>
  </si>
  <si>
    <t>MEZCLA EN CASCAJO 70%-ARENA 30%</t>
  </si>
  <si>
    <t>ARENA MEDIA</t>
  </si>
  <si>
    <t>ARENA FINA</t>
  </si>
  <si>
    <t>ARENA GRUESA</t>
  </si>
  <si>
    <t>ARENA MONA O AMARILLA</t>
  </si>
  <si>
    <t>POLIN EN MADERA</t>
  </si>
  <si>
    <t>ADITIVO IMPERMEABILIZANTE SIKA-1</t>
  </si>
  <si>
    <t>ADITIVO RES. CLORURO Y SULFATOS SIKAFUME</t>
  </si>
  <si>
    <t>ADITIVO ACELERANTE PLASTOCRETE 169 HE</t>
  </si>
  <si>
    <t>ADITIVOS PARA CONCRETO (IMP - ACELERANTES)</t>
  </si>
  <si>
    <t>VARILLA ROSCADA 1/2"X6" PARA ANCLAJE EPOXICO HILTI HVU M16X125</t>
  </si>
  <si>
    <t>VARILLA HAS 1" ZINCADA</t>
  </si>
  <si>
    <t>VARILLA HAS 1" GALVANIZADA</t>
  </si>
  <si>
    <t>CM</t>
  </si>
  <si>
    <t>VARILLA ACERO 1020</t>
  </si>
  <si>
    <t>VARILLA D.2" ACERO 1020</t>
  </si>
  <si>
    <t>VARILLA D. 5/8" ACERO GR.40</t>
  </si>
  <si>
    <t>VARILLA D. 5/8" ACERO 1020</t>
  </si>
  <si>
    <t>VARILLA D. 1" ACERO 1020</t>
  </si>
  <si>
    <t>VARILLA CORRUGAD D. 3/4"</t>
  </si>
  <si>
    <t>VARILLA D. 3/4" ACERO 1020</t>
  </si>
  <si>
    <t>VARILLA D. 3/4" ACERO A36</t>
  </si>
  <si>
    <t>VARILLA COOPER WELD 5/8 X1.50 DE COBRE MACIZO</t>
  </si>
  <si>
    <t>VARILLA COOPER WELD 5/8 X1.80 DE COBRE MACIZO</t>
  </si>
  <si>
    <t>VARILLA COOPER WELD 5/8 X2.40 DE COBRE MACIZO</t>
  </si>
  <si>
    <t>DIAGONAL VARILLA 5/8" X 0,77</t>
  </si>
  <si>
    <t>VARILLA ANCLAJE 5/8 X 1.80 MTS</t>
  </si>
  <si>
    <t>VARILLA ANCLAJE 7/8 X 1.80 MTS</t>
  </si>
  <si>
    <t>CONECTO P/VARILLA CU CU 5/8"</t>
  </si>
  <si>
    <t>VARILLA COPPERWELD 5/8 X 2.40M</t>
  </si>
  <si>
    <t>CONECTOR P/VARILLA CU CU 5/8"</t>
  </si>
  <si>
    <t>VARILLA ROSCADA DE 3/8" X 3M</t>
  </si>
  <si>
    <t>RANURAS SEGGER VARILLAS 1/2"</t>
  </si>
  <si>
    <t>RANURAS SEGGER VARILLAS 3/8"</t>
  </si>
  <si>
    <t>VARILLA CU/CU 5/8, 14.28 2.4 M</t>
  </si>
  <si>
    <t>VARILLA TIERRA 14.28MM X 2.4 MT COBRE</t>
  </si>
  <si>
    <t>VARILLA ROSCADA DE 1/4"</t>
  </si>
  <si>
    <t>VARILLA ROSCADA DE 3/8"</t>
  </si>
  <si>
    <t>VARILLA ROSCADA DE 1/2"</t>
  </si>
  <si>
    <t>VARILLA ROSCADA DE 5/8"</t>
  </si>
  <si>
    <t xml:space="preserve">GROUT EPOXICO </t>
  </si>
  <si>
    <t xml:space="preserve">MINERAL ROJO </t>
  </si>
  <si>
    <t xml:space="preserve">malla electrosoldada q2 6.20 X 2.40 M </t>
  </si>
  <si>
    <t>ACERO CORRUGADO FIGURADO 60KSI</t>
  </si>
  <si>
    <t>ACERO CORRUGADO FIGURADO 37KSI</t>
  </si>
  <si>
    <t>DÍA</t>
  </si>
  <si>
    <t>Transporte terrestre Inspectores</t>
  </si>
  <si>
    <t>Alimentacion Inspectores</t>
  </si>
  <si>
    <t>Tiquetes aereos Inspectores</t>
  </si>
  <si>
    <t>Hidratacion Inspectores</t>
  </si>
  <si>
    <t xml:space="preserve">SUBTOTAL </t>
  </si>
  <si>
    <t>HERRAMIENTA MENOR PARA OBRAS CIVILES</t>
  </si>
  <si>
    <t>SUBTOTAL MATERIALES / HERRAMIENTAS</t>
  </si>
  <si>
    <t>SUBTOTAL IVA</t>
  </si>
  <si>
    <t>MATERIAL / HERRAMIENTA</t>
  </si>
  <si>
    <t>SUBTOTAL EQUIPO</t>
  </si>
  <si>
    <t>PICA CON CABO</t>
  </si>
  <si>
    <t>PALA CON CABO</t>
  </si>
  <si>
    <t>MACENA ACERO 12 LB</t>
  </si>
  <si>
    <t xml:space="preserve">PALUSTRE </t>
  </si>
  <si>
    <t>BOQUILLERA</t>
  </si>
  <si>
    <t xml:space="preserve">LLANA MADERA </t>
  </si>
  <si>
    <t xml:space="preserve">LLANA METALICA </t>
  </si>
  <si>
    <t>LLAVE EXPANSIVA 12"</t>
  </si>
  <si>
    <t>LLAVE EXPANSIVA 24"</t>
  </si>
  <si>
    <t xml:space="preserve">MARTILLO DE UÑA DE 25 OZ </t>
  </si>
  <si>
    <t xml:space="preserve">PICAS </t>
  </si>
  <si>
    <t>PICAS DE PUNTA Y PALA FABRICADAS EN BRONCE CON CABO</t>
  </si>
  <si>
    <t>PALA PUNTA REDONDA  Nº 4 FABRICADAS EN BRONCE CON CABO</t>
  </si>
  <si>
    <t>MARTILLO DE BOLA DE 2 LB DE BRONCE</t>
  </si>
  <si>
    <t>MARTILLO DE CAUCHO</t>
  </si>
  <si>
    <t xml:space="preserve">PLOMADA - NIVELES  </t>
  </si>
  <si>
    <t xml:space="preserve">PLOMADA DE PUNTO </t>
  </si>
  <si>
    <t xml:space="preserve">FLEXOMETRO DE 5M </t>
  </si>
  <si>
    <t>CINTA METRICA DE 30 M</t>
  </si>
  <si>
    <t>ESCUADRA METALICA DE12"</t>
  </si>
  <si>
    <t>ESCUADRA METALICA DE 24"</t>
  </si>
  <si>
    <t>HOMBRE SOLO DE 12"</t>
  </si>
  <si>
    <t>PORRA DE BRONCE 4 LB</t>
  </si>
  <si>
    <t>PORRA DE CAUCHO 4 LB</t>
  </si>
  <si>
    <t xml:space="preserve">MARCOS DE SEGUETA </t>
  </si>
  <si>
    <t>HOJAS DE SEGUETA</t>
  </si>
  <si>
    <t>LLAVE PARA TUBO 12"</t>
  </si>
  <si>
    <t>LLAVE PARA TUBO 24"</t>
  </si>
  <si>
    <t>KIT DE DESTORNILLADORES DE PALA</t>
  </si>
  <si>
    <t>KIT DE DESTORNILLADORES DE ESTRIA</t>
  </si>
  <si>
    <t>JUEGO DE LLAVES MIXTAS COMPUESTOS POR LAS SIGUIENTES LLAVES: 1-1/16", 1-1/4", 1-3/4", 1-7/16, 1-5/8", 1-13/16", 1-15/16", 2", 2-3/16", 2-3/8", 2-9/16"</t>
  </si>
  <si>
    <t>JUEGO DE LLAVES ALLEN DE 1-1/16" A 1/2"</t>
  </si>
  <si>
    <t>JUEGO DE LLAVES MIXTAS  3/8 hasta 1"</t>
  </si>
  <si>
    <t>CARETAS DE PULIR CON VISOR TRANSPARENTE</t>
  </si>
  <si>
    <t>PINZAS DE SOLDAR</t>
  </si>
  <si>
    <t>Juego de Destornilladores Torx varias medidas</t>
  </si>
  <si>
    <t>Juego de Llaves mixtas en mm desde 10 a 30</t>
  </si>
  <si>
    <t xml:space="preserve">Juego de Destornilladores dielectricos estrella y pala varias medidas </t>
  </si>
  <si>
    <t>LLAVE PARA TUBO 14"</t>
  </si>
  <si>
    <t>Juego de llaves hallen (hexagonales) varias medidas</t>
  </si>
  <si>
    <t>Juego de copas y rache varias medidas en pulgadas</t>
  </si>
  <si>
    <t>consumibles Tub &amp; Mec</t>
  </si>
  <si>
    <t xml:space="preserve">Preparación y aplicación de pintura 100% Solidos </t>
  </si>
  <si>
    <t>Equipo para medir asilamiento (Megger)</t>
  </si>
  <si>
    <t>Multimetro Fluke - Pinza Multiamperimetrica(con medida de continuidad sonora)</t>
  </si>
  <si>
    <t>Pinza Voltiamperimetrica Fluke</t>
  </si>
  <si>
    <t>Porra pequeña de bronce</t>
  </si>
  <si>
    <t>Borneros pala y estrella de 5" de largo</t>
  </si>
  <si>
    <t>Extractor de rodamientos</t>
  </si>
  <si>
    <t>Alicates dielectrico</t>
  </si>
  <si>
    <t>Pinza pelacable dielectrica</t>
  </si>
  <si>
    <t>Taladro</t>
  </si>
  <si>
    <t>Probador de corriente tipo lapicero de material sintetico con sonoridad</t>
  </si>
  <si>
    <t>Pinza cortafrio dielectrica</t>
  </si>
  <si>
    <t>Pinza dielectrica de punta</t>
  </si>
  <si>
    <t>Arnes dielectrico de 5 puntos</t>
  </si>
  <si>
    <t>Jugos limas para metal de 5 piezas</t>
  </si>
  <si>
    <t>Bisturí industril</t>
  </si>
  <si>
    <t>segueta con marco</t>
  </si>
  <si>
    <t>BARRA DE COBRE</t>
  </si>
  <si>
    <t>HERRAMIENTA MONTAJE</t>
  </si>
  <si>
    <t xml:space="preserve">Disponibilidad equipo y personal Inspección RX (Equipo gammagrafía delta 880, fuente de iridio, Kit emergencia y laboratorio, Técnico Nivel II y I, Vehículo) </t>
  </si>
  <si>
    <t xml:space="preserve">Movilización Bogotá a punto obra (RX)   </t>
  </si>
  <si>
    <t>Desmovilización punto obra a Bogotá (RX)</t>
  </si>
  <si>
    <t>Junta RX &lt;4"</t>
  </si>
  <si>
    <t>Junta RX 6"-8"</t>
  </si>
  <si>
    <t>Junta RX 10"-14"</t>
  </si>
  <si>
    <t>Junta RX 16"-20"</t>
  </si>
  <si>
    <t>Junta RX 24"-30"</t>
  </si>
  <si>
    <t xml:space="preserve">Poly Pig Tipo SCC de 6" de alta densidad con recubrimiento </t>
  </si>
  <si>
    <t xml:space="preserve">Poly Pig Tipo SCC de 8" de alta densidad con recubrimiento </t>
  </si>
  <si>
    <t xml:space="preserve">Poly Pig Tipo SCC de 10" de alta densidad con recubrimiento </t>
  </si>
  <si>
    <t xml:space="preserve">Poly Pig Tipo SCC de 12" de alta densidad con recubrimiento </t>
  </si>
  <si>
    <t xml:space="preserve">Poly Pig Tipo SCC de 14" de alta densidad con recubrimiento </t>
  </si>
  <si>
    <t xml:space="preserve">Poly Pig Tipo SCC de 16" de alta densidad con recubrimiento </t>
  </si>
  <si>
    <t xml:space="preserve">Poly Pig Tipo SCC de 18" de alta densidad con recubrimiento </t>
  </si>
  <si>
    <t xml:space="preserve">Poly Pig Tipo SCC de 20" de alta densidad con recubrimiento </t>
  </si>
  <si>
    <t xml:space="preserve">Poly Pig Tipo SCC de 22" de alta densidad con recubrimiento </t>
  </si>
  <si>
    <t xml:space="preserve">Poly Pig Tipo SCC de 24" de alta densidad con recubrimiento </t>
  </si>
  <si>
    <t>Und</t>
  </si>
  <si>
    <t>Raspador para equipos Bidi Lid de 10"</t>
  </si>
  <si>
    <t>Raspador para equipos Bidi Lid de 12"</t>
  </si>
  <si>
    <t>Raspador para equipos Bidi Lid de 14"</t>
  </si>
  <si>
    <t>Raspador para equipos Bidi Lid de 16"</t>
  </si>
  <si>
    <t>Raspador para equipos Bidi Lid de 18"</t>
  </si>
  <si>
    <t>Raspador para equipos Bidi Lid de 20"</t>
  </si>
  <si>
    <t>Raspador para equipos Bidi Lid de 22"</t>
  </si>
  <si>
    <t>Raspador para equipos Bidi Lid de 24"</t>
  </si>
  <si>
    <t>Cono Compresor de 10"</t>
  </si>
  <si>
    <t>Cono Compresor de 12"</t>
  </si>
  <si>
    <t>Cono Compresor de 14"</t>
  </si>
  <si>
    <t>Cono Compresor de 16"</t>
  </si>
  <si>
    <t>Cono Compresor de 18"</t>
  </si>
  <si>
    <t>Cono Compresor de 20"</t>
  </si>
  <si>
    <t>Cono Compresor de 22"</t>
  </si>
  <si>
    <t>Cono Compresor de 24"</t>
  </si>
  <si>
    <t>Equipo completo BIDI LID para linea de 6"</t>
  </si>
  <si>
    <t>Equipo completo BIDI LID para linea de 8"</t>
  </si>
  <si>
    <t>PERNO DE EXPANSION Ø5/8" REF. KB II 5/8-3-3/4HILTI</t>
  </si>
  <si>
    <t>PERNO DE MECANICO KWIK HUS (KD) Ø3/8" L11 cm HILTI</t>
  </si>
  <si>
    <t>PERNOS DE ANCLAJE</t>
  </si>
  <si>
    <t>PERNOS DE ANCLAJE  1/2" X 290MM</t>
  </si>
  <si>
    <t>PERNO EN U D.12" (ABRAZADERA TUBERIA)</t>
  </si>
  <si>
    <t>PERNO EN U D.4" (ABRAZADERA TUBERIA)</t>
  </si>
  <si>
    <t>PERNO EN U D.3" (ABRAZADERA TUBERIA)</t>
  </si>
  <si>
    <t>PERNO EN U D.2" (ABRAZADERA TUBERIA)</t>
  </si>
  <si>
    <t>PERNO EN U D.1" (ABRAZADERA TUBERIA)</t>
  </si>
  <si>
    <t>PERNO 3/4" CON DOS TUERCAS 150mm</t>
  </si>
  <si>
    <t>PERNO DE OJO CERR 5/8 X 22 2 TUERC</t>
  </si>
  <si>
    <t>PERNO MAQ DE 5/8X6</t>
  </si>
  <si>
    <t>PERNO MAQ DE 5/8X10</t>
  </si>
  <si>
    <t>PERNO GANCHO GALV PARA CUBRELUZ</t>
  </si>
  <si>
    <t>PERNO DE OJO ABIERTO GALV 3/8" X 4"</t>
  </si>
  <si>
    <t>PERNO DE OJO ABIERTO GALV 3/8" X 6"</t>
  </si>
  <si>
    <t>PERNO DE OJO ABIERTO GALV 3/8" X 8"</t>
  </si>
  <si>
    <t>PERNO DE OJO ABIERTO GALV 3/8" X 10"</t>
  </si>
  <si>
    <t>PERNO DE OJO ABIERTO GALV 3/8" X 12"</t>
  </si>
  <si>
    <t>PERNO DE OJO ABIERTO GALV 3/8" X 14"</t>
  </si>
  <si>
    <t>PERNO DE OJO ABIERTO GALV 3/8" X 18"</t>
  </si>
  <si>
    <t>PERNO DE OJO ABIERTO GALV 3/8" X 26"</t>
  </si>
  <si>
    <t>PERNO DE OJO ABIERTO GALV 1/2" X 4"</t>
  </si>
  <si>
    <t>PERNO DE OJO ABIERTO GALV 1/2" X 6"</t>
  </si>
  <si>
    <t>PERNO DE OJO ABIERTO GALV 1/2" X 8"</t>
  </si>
  <si>
    <t>PERNO DE OJO ABIERTO GALV 1/2" X 10"</t>
  </si>
  <si>
    <t>PERNO DE ANCLAJE L70 CM. INC. TUERCA DE FIJACION, TUERCA + CONTRATUERCA,  PLATNA DE ASIENTO</t>
  </si>
  <si>
    <t>PERNOS DE ANCLAJE (x UNIDAD)</t>
  </si>
  <si>
    <t>pernos de anclaje (X KL)</t>
  </si>
  <si>
    <t>PERNOS DE ANCLAJE HASTA 1 " DE Ø</t>
  </si>
  <si>
    <t>PERNOS DE EXPANSIÓN  HILTI HASTA 1 " DE Ø</t>
  </si>
  <si>
    <t>PERNOS DE EXPANSIÓN  HILTI MAYORES A 1 " DE Ø</t>
  </si>
  <si>
    <t>PERNOS EMBEBIDOS METÁLICOS</t>
  </si>
  <si>
    <t xml:space="preserve">curaseal sellador de concreto </t>
  </si>
  <si>
    <t>HERRAMIENTA MENOR PARA CONTINGENCIAS</t>
  </si>
  <si>
    <t>Motobomba de diafragma de 150</t>
  </si>
  <si>
    <t xml:space="preserve">Frac Tank de 250 Barriles </t>
  </si>
  <si>
    <t>GUANTES DE NITRILO DE 18"</t>
  </si>
  <si>
    <t>TRAJES TIVEK</t>
  </si>
  <si>
    <t>CANECA DE 55 GALONES</t>
  </si>
  <si>
    <t xml:space="preserve">MASCARA MEDIA CARA CON CARTUCHO </t>
  </si>
  <si>
    <t xml:space="preserve">PAR </t>
  </si>
  <si>
    <t>ROLLO DE TELA OLEOFILICA</t>
  </si>
  <si>
    <t xml:space="preserve">PLASTICO NEGRO </t>
  </si>
  <si>
    <t>Disponibilidad equipo y personal Inspección No destructiva (Técnico Nivel II, auxilliar técnmico, Vehículo) Turno 8h</t>
  </si>
  <si>
    <t xml:space="preserve">Inspección a junta de tuberia 4" UT </t>
  </si>
  <si>
    <t xml:space="preserve">Inspección a junta de tuberia 6" UT </t>
  </si>
  <si>
    <t xml:space="preserve">Inspección a junta de tuberia 8" UT </t>
  </si>
  <si>
    <t xml:space="preserve">Inspección a junta de tuberia 10" UT </t>
  </si>
  <si>
    <t xml:space="preserve">Inspección a junta de tuberia 12" UT </t>
  </si>
  <si>
    <t xml:space="preserve">Inspección a junta de tuberia 14" UT </t>
  </si>
  <si>
    <t xml:space="preserve">Inspección a junta de tuberia 16" UT </t>
  </si>
  <si>
    <t xml:space="preserve">Inspección a junta de tuberia 18" UT </t>
  </si>
  <si>
    <t xml:space="preserve">Inspección a junta de tuberia 20" UT </t>
  </si>
  <si>
    <t xml:space="preserve">Inspección a junta de tuberia 24" UT </t>
  </si>
  <si>
    <t xml:space="preserve">Inspección a junta de tuberia 26" UT </t>
  </si>
  <si>
    <t xml:space="preserve">Inspección a junta de tuberia 28" UT </t>
  </si>
  <si>
    <t xml:space="preserve">Inspección a junta de tuberia 30" UT </t>
  </si>
  <si>
    <t xml:space="preserve">Inspección a junta de tuberia 32" UT </t>
  </si>
  <si>
    <t xml:space="preserve">Inspección a junta de tuberia 34" UT </t>
  </si>
  <si>
    <t xml:space="preserve">Inspección a junta de tuberia 36" UT </t>
  </si>
  <si>
    <t>Inspección a junta de tuberia 4" MT</t>
  </si>
  <si>
    <t>Inspección a junta de tuberia 6" MT</t>
  </si>
  <si>
    <t>Inspección a junta de tuberia 8" MT</t>
  </si>
  <si>
    <t>Inspección a junta de tuberia 10" MT</t>
  </si>
  <si>
    <t>Inspección a junta de tuberia 12" MT</t>
  </si>
  <si>
    <t>Inspección a junta de tuberia 14" MT</t>
  </si>
  <si>
    <t>Inspección a junta de tuberia 16" MT</t>
  </si>
  <si>
    <t>Inspección a junta de tuberia 18" MT</t>
  </si>
  <si>
    <t>Inspección a junta de tuberia 20" MT</t>
  </si>
  <si>
    <t>Inspección a junta de tuberia 24" MT</t>
  </si>
  <si>
    <t>Inspección a junta de tuberia 26" MT</t>
  </si>
  <si>
    <t>Inspección a junta de tuberia 28" MT</t>
  </si>
  <si>
    <t>Inspección a junta de tuberia 30" MT</t>
  </si>
  <si>
    <t>Inspección a junta de tuberia 32" MT</t>
  </si>
  <si>
    <t>Inspección a junta de tuberia 34" MT</t>
  </si>
  <si>
    <t>Inspección a junta de tuberia 36" MT</t>
  </si>
  <si>
    <t>Inspección a junta de tuberia 4" TP</t>
  </si>
  <si>
    <t>Inspección a junta de tuberia 6" TP</t>
  </si>
  <si>
    <t>Inspección a junta de tuberia 8" TP</t>
  </si>
  <si>
    <t>Inspección a junta de tuberia 10" TP</t>
  </si>
  <si>
    <t>Inspección a junta de tuberia 12" TP</t>
  </si>
  <si>
    <t>Inspección a junta de tuberia 14" TP</t>
  </si>
  <si>
    <t>Inspección a junta de tuberia 16" TP</t>
  </si>
  <si>
    <t>Inspección a junta de tuberia 18" TP</t>
  </si>
  <si>
    <t>Inspección a junta de tuberia 20" TP</t>
  </si>
  <si>
    <t>Inspección a junta de tuberia 24" TP</t>
  </si>
  <si>
    <t>Inspección a junta de tuberia 26" TP</t>
  </si>
  <si>
    <t>Inspección a junta de tuberia 28" TP</t>
  </si>
  <si>
    <t>Inspección a junta de tuberia 30" TP</t>
  </si>
  <si>
    <t>Inspección a junta de tuberia 32" TP</t>
  </si>
  <si>
    <t>Inspección a junta de tuberia 34" TP</t>
  </si>
  <si>
    <t>Inspección a junta de tuberia 36" TP</t>
  </si>
  <si>
    <t>JUNTA</t>
  </si>
  <si>
    <t xml:space="preserve">Inspección a junta de tuberia &lt; 36" UT (Valor por metro lineal)  </t>
  </si>
  <si>
    <t>Inspección a junta de tuberia &lt; 36" MT (Valor por metro lineal)</t>
  </si>
  <si>
    <t>Inspección a junta de tuberia &lt; 36" TP (Valor por metro lineal)</t>
  </si>
  <si>
    <t>Inspección espesores</t>
  </si>
  <si>
    <t>PUNTO</t>
  </si>
  <si>
    <t>Inspección - Soldadura Lineal UT</t>
  </si>
  <si>
    <t>Inspección - Soldadura Lineal MT</t>
  </si>
  <si>
    <t>Inspección - Soldadura Lineal TP</t>
  </si>
  <si>
    <t xml:space="preserve">Inspección - Soldadura Area UT </t>
  </si>
  <si>
    <t>Inspección - Soldadura Area MT</t>
  </si>
  <si>
    <t>Inspección - Soldadura Area TP</t>
  </si>
  <si>
    <t>JUNTA -  ML</t>
  </si>
  <si>
    <t>Divisor Separador De Brida Hidráulica Manual 14 T 81 Mm</t>
  </si>
  <si>
    <t>junta RX 32"-36"</t>
  </si>
  <si>
    <t>1351-a</t>
  </si>
  <si>
    <t xml:space="preserve">junta RX 36" y Superior </t>
  </si>
  <si>
    <t>204-a</t>
  </si>
  <si>
    <t xml:space="preserve">Soldadura 316 para acero inoxidable </t>
  </si>
  <si>
    <t xml:space="preserve">Pilote concreto de 0 &lt; 40 cm </t>
  </si>
  <si>
    <t xml:space="preserve">Pilote metálico de 0 &lt; 40 cm </t>
  </si>
  <si>
    <t>Pilopteadora manual con tripode</t>
  </si>
  <si>
    <t>Piloteadora (Pilotes metalicos )</t>
  </si>
  <si>
    <t>Perforadora (Pilotes en concreto)</t>
  </si>
  <si>
    <t xml:space="preserve">ml </t>
  </si>
  <si>
    <t xml:space="preserve">Pilote metálico de &gt; 60.1 cm </t>
  </si>
  <si>
    <t xml:space="preserve">Pilote concreto de &gt; 60.1 cm </t>
  </si>
  <si>
    <t xml:space="preserve">Pilote concreto de 40.1 cm - 60 cm </t>
  </si>
  <si>
    <t xml:space="preserve">Pilote metálico de 40.1 cm - 60 cm </t>
  </si>
  <si>
    <t xml:space="preserve">Vibro Compactador pata de cabra </t>
  </si>
  <si>
    <t>Arbusto H min.= 0.7 m</t>
  </si>
  <si>
    <t xml:space="preserve">und </t>
  </si>
  <si>
    <t>tuberia perforada 4"</t>
  </si>
  <si>
    <t>mt</t>
  </si>
  <si>
    <t>Suministro y aplicación de aislamiento térmico en fibra de vidrio cañuelas para tuberías en líneas espesor (aislamiento 2”), diámetro 05” a 2”</t>
  </si>
  <si>
    <t>Suministro y aplicación de aislamiento térmico en fibra de vidrio cañuelas para accesorios de tuberías (codos 90°), diámetro 05” a 2”</t>
  </si>
  <si>
    <t>Suministro y aplicación de aislamiento térmico en fibra de vidrio cañuelas para tuberías en líneas espesor (aislamiento 2”), diámetro 3” a 6”</t>
  </si>
  <si>
    <t>Suministro y aplicación de aislamiento térmico en fibra de vidrio cañuelas para accesorios de tuberías (codos 90°), diámetro 3” a 6”</t>
  </si>
  <si>
    <t>Suministro y aplicación de aislamiento térmico en fibra de vidrio cañuelas para tuberías en líneas espesor (aislamiento 2”), diámetro 8” a 12”</t>
  </si>
  <si>
    <t>Suministro y aplicación de aislamiento térmico en fibra de vidrio cañuelas para accesorios de tuberías (codos 90°), diámetro 8” a 12”</t>
  </si>
  <si>
    <t>Suministro y aplicación de aislamiento térmico en fibra de vidrio cañuelas para tuberías en líneas espesor (aislamiento 2”), diámetro 14” a 32”</t>
  </si>
  <si>
    <t>Suministro y aplicación de aislamiento térmico en fibra de vidrio cañuelas para accesorios de tuberías (codos 90°), diámetro 14” a 32”</t>
  </si>
  <si>
    <t>Guarda escoba media caña en granito pulido</t>
  </si>
  <si>
    <t>Granito pulido para mesones o entrepaños en concreto</t>
  </si>
  <si>
    <t>Boquila para cerámica juntas  1 a 5 mm</t>
  </si>
  <si>
    <t xml:space="preserve">Puerta con cerradura anti pánico </t>
  </si>
  <si>
    <t>Puerta de seguridad con cerradura anti pánico</t>
  </si>
  <si>
    <t xml:space="preserve">Puerta con revestimiento a prueba de fuego </t>
  </si>
  <si>
    <t xml:space="preserve">Cerámica 20 x 20 para enchape </t>
  </si>
  <si>
    <t>Boquilla de 5 kg</t>
  </si>
  <si>
    <t>Cerámica 4h 7cm para guarda escoba</t>
  </si>
  <si>
    <t>puerta p1</t>
  </si>
  <si>
    <t xml:space="preserve">Caja </t>
  </si>
  <si>
    <t>varilla de moledora y rotativa</t>
  </si>
  <si>
    <t>pie de amigo en madera trincho</t>
  </si>
  <si>
    <t>tornillos de 1" caja 100 und</t>
  </si>
  <si>
    <t>tornillos de 7/16 caja 100 und</t>
  </si>
  <si>
    <t>tiros o fulminantes x 100</t>
  </si>
  <si>
    <t>pintura imprimante mezcla</t>
  </si>
  <si>
    <t>pintura barrera mezcla</t>
  </si>
  <si>
    <t>pintura acabado mezcla</t>
  </si>
  <si>
    <t>Teja Termo acústica metálica Calibre 26</t>
  </si>
  <si>
    <t>Canal en Lámina de PVC</t>
  </si>
  <si>
    <t>Bloque # 5</t>
  </si>
  <si>
    <t>Mortero 1:4</t>
  </si>
  <si>
    <t>colchacreto BAG 300 1.20 m x 2.40m</t>
  </si>
  <si>
    <t>material granulara1</t>
  </si>
  <si>
    <t>material aislante perlita</t>
  </si>
  <si>
    <t>Mortero 1:5</t>
  </si>
  <si>
    <t>Mortero 1:6</t>
  </si>
  <si>
    <t>Mortero 1:3</t>
  </si>
  <si>
    <t xml:space="preserve">Granalla Silicato de Aluminio </t>
  </si>
  <si>
    <t xml:space="preserve">Granalla Silicato de Hierro </t>
  </si>
  <si>
    <t xml:space="preserve">Varilla corrugada 3/8 </t>
  </si>
  <si>
    <t>REJILLA TIPO T 1"X3/16" GALVANIZADA REFORZADA CON LAMINA ALFAJOR EN EL FRENTE</t>
  </si>
  <si>
    <t>Ladrillo estructural 29 x 21 x 12</t>
  </si>
  <si>
    <t>Lámina de Acero Galvanizado Calibre 24</t>
  </si>
  <si>
    <t>Lámina de Aluminio Calibre 19</t>
  </si>
  <si>
    <t xml:space="preserve">Ventana en aluminio 1.5 x 1 </t>
  </si>
  <si>
    <t>alistado endurecedor piso x bulto de 30 Kg</t>
  </si>
  <si>
    <t>Bulto</t>
  </si>
  <si>
    <t>Piso tablón de gress porcelánico  30 x 30 cm</t>
  </si>
  <si>
    <t>Piso en baldosa de granito para tráfico pesado 30 x 30 cm</t>
  </si>
  <si>
    <t xml:space="preserve">Baldosa matiz trani 40 x 40  </t>
  </si>
  <si>
    <t xml:space="preserve">Lámina de Fibra de Vidrio 2.44 x 1.07 mts </t>
  </si>
  <si>
    <t xml:space="preserve">UND </t>
  </si>
  <si>
    <t>Guarda escoba</t>
  </si>
  <si>
    <t>Guarda escoba en ceramica de 10 x 25 cm</t>
  </si>
  <si>
    <t>Tubería HDPE perforada Ø3" SW</t>
  </si>
  <si>
    <t>Tubería HDPE perforada Ø4" SW</t>
  </si>
  <si>
    <t>Tubería HDPE perforada Ø6" SW</t>
  </si>
  <si>
    <t>Tubería HDPE perforada Ø8" SW</t>
  </si>
  <si>
    <t>Tubería HDPE perforada Ø10" SW</t>
  </si>
  <si>
    <t>Tubería HDPE perforada Ø12" SW</t>
  </si>
  <si>
    <t>Tubería HDPE perforada Ø15" SW</t>
  </si>
  <si>
    <t>Tubería HDPE perforada Ø18" SW</t>
  </si>
  <si>
    <t>Tubería HDPE perforada Ø24" SW</t>
  </si>
  <si>
    <t xml:space="preserve">Lamina de Zinc ondulada Cal. 24 Dim. 3.048 x 0.080 m </t>
  </si>
  <si>
    <t>soporte para canal en PVC</t>
  </si>
  <si>
    <t>canal lamina galvanizada calibre 20 3 5/8" x 1 m x 2.44 m</t>
  </si>
  <si>
    <t>tuberia acero inoxidable 11/2"</t>
  </si>
  <si>
    <t xml:space="preserve">Poste de madera para cerca H 2m </t>
  </si>
  <si>
    <t xml:space="preserve">Suministro e instalación de estacion de prueba </t>
  </si>
  <si>
    <t>GLB</t>
  </si>
  <si>
    <t xml:space="preserve">Volqueta sencilla </t>
  </si>
  <si>
    <t>equipo oxicorte</t>
  </si>
  <si>
    <t>diferencial 3 ton</t>
  </si>
  <si>
    <t xml:space="preserve">Mantos Terratrac TRM 15 – 2.55 m x 50 m </t>
  </si>
  <si>
    <t xml:space="preserve">Mantos Terratrac TRM 50 – 2.55 m x 50 m </t>
  </si>
  <si>
    <t>Geoceldas Conficell P-Ls 125 – Ancho 2.46 m x Largo 6.58 m x Alto 12.50 cm – Área 16.19 m2</t>
  </si>
  <si>
    <t xml:space="preserve">Colchacreto Articulado – Ancho 5.10 m x Largo 40 m   </t>
  </si>
  <si>
    <t xml:space="preserve">Sika grout 212 - 30 kg </t>
  </si>
  <si>
    <t>Sika grout 200 - 30 kg</t>
  </si>
  <si>
    <t>MALLA GAVION COLCHON TIPO RENO (10 x 12 cm 2,40 x 3 ZN +5% AL PVC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</si>
</sst>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8">
    <numFmt numFmtId="6" formatCode="&quot;$&quot;#,##0;[Red]\-&quot;$&quot;#,##0"/>
    <numFmt numFmtId="42" formatCode="_-&quot;$&quot;* #,##0_-;\-&quot;$&quot;* #,##0_-;_-&quot;$&quot;* &quot;-&quot;_-;_-@_-"/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??_);_(@_)"/>
    <numFmt numFmtId="165" formatCode="#,##0.0_);\(#,##0.0\)"/>
    <numFmt numFmtId="166" formatCode="0.00_)"/>
    <numFmt numFmtId="167" formatCode="0_)"/>
    <numFmt numFmtId="168" formatCode="_(&quot;$&quot;\ * #,##0_);_(&quot;$&quot;\ * \(#,##0\);_(&quot;$&quot;\ * &quot;-&quot;??_);_(@_)"/>
    <numFmt numFmtId="169" formatCode="_(* #,##0.00_);_(* \(#,##0.00\);_(* &quot;-&quot;_);_(@_)"/>
    <numFmt numFmtId="170" formatCode="_(&quot;$&quot;\ * #,##0.0000_);_(&quot;$&quot;\ * \(#,##0.0000\);_(&quot;$&quot;\ * &quot;-&quot;??_);_(@_)"/>
    <numFmt numFmtId="171" formatCode="_(&quot;$&quot;* #,##0_);_(&quot;$&quot;* \(#,##0\);_(&quot;$&quot;* &quot;-&quot;_);_(@_)"/>
    <numFmt numFmtId="172" formatCode="#,##0.00;[Red]#,##0.00"/>
    <numFmt numFmtId="173" formatCode="0.0000"/>
    <numFmt numFmtId="174" formatCode="#,##0.0000"/>
    <numFmt numFmtId="175" formatCode="0.0000%"/>
    <numFmt numFmtId="176" formatCode="_(&quot;$&quot;* #,##0.0000_);_(&quot;$&quot;* \(#,##0.0000\);_(&quot;$&quot;* &quot;-&quot;_);_(@_)"/>
    <numFmt numFmtId="177" formatCode="_(* #,##0.0000_);_(* \(#,##0.0000\);_(* &quot;-&quot;_);_(@_)"/>
    <numFmt numFmtId="178" formatCode="0.00000"/>
    <numFmt numFmtId="179" formatCode="#,###.0000"/>
    <numFmt numFmtId="180" formatCode="_(* #,##0.000000000_);_(* \(#,##0.000000000\);_(* &quot;-&quot;_);_(@_)"/>
    <numFmt numFmtId="181" formatCode="#,##0.0"/>
    <numFmt numFmtId="182" formatCode="[$-409]d\-mmm\-yy;@"/>
    <numFmt numFmtId="183" formatCode="#,##0;0;"/>
    <numFmt numFmtId="184" formatCode="#,##0;0.000000;"/>
    <numFmt numFmtId="185" formatCode="#,##0.00;0.00;"/>
    <numFmt numFmtId="186" formatCode="#,##0;[Red]#,##0"/>
    <numFmt numFmtId="187" formatCode="_-&quot;$&quot;* #,##0.0_-;\-&quot;$&quot;* #,##0.0_-;_-&quot;$&quot;* &quot;-&quot;_-;_-@_-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.5"/>
      <color theme="0"/>
      <name val="MS Sans Serif"/>
    </font>
    <font>
      <sz val="8.5"/>
      <name val="MS Sans Serif"/>
      <family val="2"/>
    </font>
    <font>
      <sz val="9"/>
      <name val="Arial"/>
      <family val="2"/>
    </font>
    <font>
      <b/>
      <sz val="12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9"/>
      <color theme="4" tint="-0.499984740745262"/>
      <name val="Arial"/>
      <family val="2"/>
    </font>
    <font>
      <b/>
      <sz val="9"/>
      <name val="Arial"/>
      <family val="2"/>
    </font>
    <font>
      <sz val="8.5"/>
      <name val="MS Sans Serif"/>
      <charset val="1"/>
    </font>
    <font>
      <b/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1"/>
      <color theme="0"/>
      <name val="MS Sans Serif"/>
    </font>
    <font>
      <sz val="8.5"/>
      <color theme="0"/>
      <name val="MS Sans Serif"/>
      <charset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Arial"/>
      <family val="2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1"/>
      <name val="Helvetica"/>
      <family val="2"/>
    </font>
    <font>
      <b/>
      <sz val="11"/>
      <color theme="1"/>
      <name val="Helvetica"/>
    </font>
    <font>
      <sz val="11"/>
      <color indexed="8"/>
      <name val="Helvetica"/>
      <family val="2"/>
    </font>
    <font>
      <b/>
      <sz val="14"/>
      <color theme="4" tint="-0.499984740745262"/>
      <name val="Helvetica"/>
    </font>
    <font>
      <b/>
      <sz val="16"/>
      <color theme="4" tint="-0.499984740745262"/>
      <name val="Helvetica"/>
    </font>
    <font>
      <b/>
      <sz val="10"/>
      <name val="Helvetica"/>
    </font>
    <font>
      <sz val="10"/>
      <name val="Helvetica"/>
      <family val="2"/>
    </font>
    <font>
      <b/>
      <sz val="8.5"/>
      <name val="MS Sans Serif"/>
    </font>
    <font>
      <b/>
      <sz val="10"/>
      <color theme="1"/>
      <name val="Helvetica"/>
    </font>
    <font>
      <b/>
      <sz val="10"/>
      <color theme="0"/>
      <name val="Helvetica"/>
    </font>
    <font>
      <b/>
      <sz val="12"/>
      <color theme="4" tint="-0.499984740745262"/>
      <name val="Helvetica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Helvetica"/>
      <family val="2"/>
    </font>
    <font>
      <b/>
      <sz val="12"/>
      <color theme="4" tint="-0.499984740745262"/>
      <name val="Helvetica"/>
      <family val="2"/>
    </font>
    <font>
      <b/>
      <sz val="10"/>
      <color theme="4" tint="-0.499984740745262"/>
      <name val="Helvetica"/>
      <family val="2"/>
    </font>
    <font>
      <sz val="11"/>
      <name val="Helvetica"/>
      <family val="2"/>
    </font>
    <font>
      <sz val="8.5"/>
      <name val="Helvetica"/>
      <family val="2"/>
    </font>
    <font>
      <b/>
      <sz val="18"/>
      <name val="Calibri"/>
      <family val="2"/>
      <scheme val="minor"/>
    </font>
    <font>
      <b/>
      <sz val="11"/>
      <name val="Tahoma"/>
      <family val="2"/>
    </font>
    <font>
      <sz val="11"/>
      <name val="Tahoma"/>
      <family val="2"/>
    </font>
    <font>
      <sz val="8"/>
      <name val="MS Sans Serif"/>
      <charset val="1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Tahoma"/>
      <family val="2"/>
    </font>
    <font>
      <sz val="11"/>
      <color theme="1"/>
      <name val="Tahoma"/>
      <family val="2"/>
    </font>
    <font>
      <sz val="11"/>
      <color rgb="FFFF0000"/>
      <name val="Tahoma"/>
      <family val="2"/>
    </font>
    <font>
      <sz val="8"/>
      <name val="Helvetica"/>
      <family val="2"/>
    </font>
    <font>
      <b/>
      <sz val="8"/>
      <color theme="4" tint="-0.499984740745262"/>
      <name val="Helvetica"/>
      <family val="2"/>
    </font>
    <font>
      <b/>
      <sz val="8"/>
      <color theme="0"/>
      <name val="Helvetica"/>
    </font>
    <font>
      <sz val="8"/>
      <color theme="1"/>
      <name val="Calibri"/>
      <family val="2"/>
      <scheme val="minor"/>
    </font>
    <font>
      <sz val="9"/>
      <color theme="1"/>
      <name val="Helvetica"/>
    </font>
    <font>
      <b/>
      <sz val="9"/>
      <color theme="4" tint="-0.499984740745262"/>
      <name val="Helvetica"/>
    </font>
    <font>
      <b/>
      <sz val="9"/>
      <name val="Helvetica"/>
    </font>
    <font>
      <b/>
      <sz val="9"/>
      <color theme="1"/>
      <name val="Helvetica"/>
    </font>
    <font>
      <sz val="12"/>
      <color theme="0"/>
      <name val="Helvetica"/>
    </font>
    <font>
      <b/>
      <sz val="12"/>
      <color theme="0"/>
      <name val="Helvetica"/>
    </font>
    <font>
      <b/>
      <sz val="11"/>
      <name val="Helvetica"/>
      <family val="2"/>
    </font>
    <font>
      <sz val="10"/>
      <name val="MS Sans Serif"/>
      <family val="2"/>
    </font>
    <font>
      <b/>
      <sz val="8"/>
      <name val="Verdana"/>
      <family val="2"/>
    </font>
    <font>
      <sz val="8"/>
      <name val="Verdana"/>
      <family val="2"/>
    </font>
    <font>
      <sz val="8"/>
      <color indexed="8"/>
      <name val="Verdana"/>
      <family val="2"/>
    </font>
    <font>
      <b/>
      <sz val="8"/>
      <color indexed="8"/>
      <name val="Verdana"/>
      <family val="2"/>
    </font>
    <font>
      <sz val="10"/>
      <name val="Helvetica"/>
    </font>
    <font>
      <sz val="8"/>
      <name val="Helvetica"/>
    </font>
    <font>
      <b/>
      <sz val="8"/>
      <name val="Helvetica"/>
    </font>
    <font>
      <b/>
      <sz val="10"/>
      <color rgb="FFFF0000"/>
      <name val="Helvetica"/>
    </font>
    <font>
      <b/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7"/>
      <name val="Terminal"/>
      <family val="3"/>
      <charset val="255"/>
    </font>
    <font>
      <b/>
      <sz val="3.5"/>
      <name val="Terminal"/>
      <family val="3"/>
      <charset val="255"/>
    </font>
    <font>
      <b/>
      <sz val="12"/>
      <name val="Arial"/>
      <family val="2"/>
    </font>
    <font>
      <b/>
      <sz val="11"/>
      <name val="Arial"/>
      <family val="2"/>
    </font>
    <font>
      <b/>
      <sz val="5"/>
      <name val="Terminal"/>
      <family val="3"/>
      <charset val="255"/>
    </font>
    <font>
      <sz val="3.5"/>
      <name val="Terminal"/>
      <family val="3"/>
      <charset val="255"/>
    </font>
    <font>
      <b/>
      <sz val="9"/>
      <name val="Garamond"/>
      <family val="1"/>
    </font>
    <font>
      <sz val="9"/>
      <name val="Garamond"/>
      <family val="1"/>
    </font>
    <font>
      <sz val="10"/>
      <name val="Comic Sans MS"/>
      <family val="4"/>
    </font>
    <font>
      <b/>
      <sz val="14"/>
      <color theme="4" tint="-0.499984740745262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7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31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8"/>
      </right>
      <top/>
      <bottom style="double">
        <color indexed="64"/>
      </bottom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rgb="FF00B050"/>
      </right>
      <top/>
      <bottom/>
      <diagonal/>
    </border>
    <border>
      <left/>
      <right/>
      <top style="thin">
        <color rgb="FF00B050"/>
      </top>
      <bottom style="thin">
        <color rgb="FF00B050"/>
      </bottom>
      <diagonal/>
    </border>
    <border>
      <left style="thin">
        <color rgb="FF00B05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medium">
        <color indexed="64"/>
      </right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</borders>
  <cellStyleXfs count="21">
    <xf numFmtId="0" fontId="0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>
      <protection locked="0"/>
    </xf>
    <xf numFmtId="0" fontId="10" fillId="0" borderId="0">
      <protection locked="0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" fillId="0" borderId="0"/>
    <xf numFmtId="42" fontId="1" fillId="0" borderId="0" applyFont="0" applyFill="0" applyBorder="0" applyAlignment="0" applyProtection="0"/>
    <xf numFmtId="0" fontId="25" fillId="8" borderId="0" applyNumberFormat="0" applyBorder="0" applyAlignment="0" applyProtection="0"/>
    <xf numFmtId="182" fontId="67" fillId="0" borderId="0"/>
    <xf numFmtId="182" fontId="12" fillId="0" borderId="0"/>
    <xf numFmtId="182" fontId="1" fillId="0" borderId="0"/>
    <xf numFmtId="0" fontId="12" fillId="0" borderId="0"/>
    <xf numFmtId="43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  <xf numFmtId="182" fontId="88" fillId="0" borderId="0"/>
    <xf numFmtId="0" fontId="12" fillId="0" borderId="0"/>
  </cellStyleXfs>
  <cellXfs count="789">
    <xf numFmtId="0" fontId="0" fillId="0" borderId="0" xfId="0"/>
    <xf numFmtId="0" fontId="0" fillId="0" borderId="2" xfId="0" applyBorder="1" applyAlignment="1" applyProtection="1">
      <alignment vertical="top" wrapText="1"/>
      <protection locked="0"/>
    </xf>
    <xf numFmtId="0" fontId="0" fillId="0" borderId="3" xfId="0" applyBorder="1" applyAlignment="1" applyProtection="1">
      <alignment vertical="top" wrapText="1"/>
      <protection locked="0"/>
    </xf>
    <xf numFmtId="0" fontId="0" fillId="0" borderId="4" xfId="0" applyBorder="1" applyAlignment="1" applyProtection="1">
      <alignment vertical="top" wrapText="1"/>
      <protection locked="0"/>
    </xf>
    <xf numFmtId="0" fontId="5" fillId="0" borderId="0" xfId="4" applyFont="1" applyAlignment="1" applyProtection="1">
      <alignment vertical="center"/>
    </xf>
    <xf numFmtId="0" fontId="0" fillId="0" borderId="0" xfId="0" applyAlignment="1" applyProtection="1">
      <alignment vertical="top" wrapText="1"/>
      <protection locked="0"/>
    </xf>
    <xf numFmtId="0" fontId="8" fillId="0" borderId="10" xfId="4" applyFont="1" applyFill="1" applyBorder="1" applyAlignment="1" applyProtection="1">
      <alignment horizontal="center" vertical="center"/>
    </xf>
    <xf numFmtId="0" fontId="9" fillId="0" borderId="1" xfId="4" applyFont="1" applyBorder="1" applyAlignment="1" applyProtection="1">
      <alignment horizontal="center" vertical="center"/>
    </xf>
    <xf numFmtId="0" fontId="9" fillId="0" borderId="1" xfId="4" applyFont="1" applyBorder="1" applyAlignment="1" applyProtection="1">
      <alignment vertical="center"/>
    </xf>
    <xf numFmtId="0" fontId="9" fillId="0" borderId="11" xfId="4" applyFont="1" applyBorder="1" applyAlignment="1" applyProtection="1">
      <alignment vertical="center"/>
    </xf>
    <xf numFmtId="164" fontId="9" fillId="0" borderId="1" xfId="5" applyNumberFormat="1" applyFont="1" applyBorder="1" applyAlignment="1" applyProtection="1">
      <alignment vertical="center"/>
    </xf>
    <xf numFmtId="0" fontId="9" fillId="3" borderId="1" xfId="4" applyFont="1" applyFill="1" applyBorder="1" applyAlignment="1" applyProtection="1">
      <alignment horizontal="center" vertical="center"/>
    </xf>
    <xf numFmtId="0" fontId="9" fillId="3" borderId="1" xfId="4" applyFont="1" applyFill="1" applyBorder="1" applyAlignment="1" applyProtection="1">
      <alignment vertical="center"/>
    </xf>
    <xf numFmtId="164" fontId="9" fillId="3" borderId="1" xfId="4" applyNumberFormat="1" applyFont="1" applyFill="1" applyBorder="1" applyAlignment="1" applyProtection="1">
      <alignment vertical="center"/>
    </xf>
    <xf numFmtId="0" fontId="5" fillId="0" borderId="1" xfId="4" applyFont="1" applyBorder="1" applyAlignment="1" applyProtection="1">
      <alignment horizontal="center" vertical="center"/>
    </xf>
    <xf numFmtId="0" fontId="5" fillId="0" borderId="1" xfId="4" applyFont="1" applyBorder="1" applyAlignment="1" applyProtection="1">
      <alignment vertical="center"/>
    </xf>
    <xf numFmtId="164" fontId="5" fillId="0" borderId="1" xfId="4" applyNumberFormat="1" applyFont="1" applyFill="1" applyBorder="1" applyAlignment="1" applyProtection="1">
      <alignment vertical="center"/>
    </xf>
    <xf numFmtId="0" fontId="5" fillId="0" borderId="1" xfId="4" applyFont="1" applyFill="1" applyBorder="1" applyAlignment="1" applyProtection="1">
      <alignment vertical="center"/>
    </xf>
    <xf numFmtId="42" fontId="5" fillId="0" borderId="1" xfId="2" applyFont="1" applyBorder="1" applyAlignment="1" applyProtection="1">
      <alignment vertical="center"/>
    </xf>
    <xf numFmtId="0" fontId="11" fillId="0" borderId="1" xfId="4" applyFont="1" applyBorder="1" applyAlignment="1" applyProtection="1">
      <alignment vertical="center"/>
    </xf>
    <xf numFmtId="9" fontId="9" fillId="4" borderId="1" xfId="3" applyFont="1" applyFill="1" applyBorder="1" applyAlignment="1" applyProtection="1">
      <alignment horizontal="right" vertical="center"/>
    </xf>
    <xf numFmtId="0" fontId="9" fillId="4" borderId="1" xfId="4" applyFont="1" applyFill="1" applyBorder="1" applyAlignment="1" applyProtection="1">
      <alignment horizontal="right" vertical="center"/>
    </xf>
    <xf numFmtId="0" fontId="2" fillId="2" borderId="14" xfId="6" applyFont="1" applyFill="1" applyBorder="1" applyAlignment="1" applyProtection="1">
      <alignment vertical="center"/>
    </xf>
    <xf numFmtId="0" fontId="2" fillId="2" borderId="15" xfId="6" applyFont="1" applyFill="1" applyBorder="1" applyAlignment="1" applyProtection="1">
      <alignment vertical="center"/>
    </xf>
    <xf numFmtId="0" fontId="2" fillId="2" borderId="16" xfId="6" applyFont="1" applyFill="1" applyBorder="1" applyAlignment="1" applyProtection="1">
      <alignment vertical="center"/>
    </xf>
    <xf numFmtId="0" fontId="13" fillId="0" borderId="17" xfId="6" applyFont="1" applyFill="1" applyBorder="1" applyAlignment="1" applyProtection="1">
      <alignment horizontal="left" vertical="center"/>
    </xf>
    <xf numFmtId="0" fontId="13" fillId="0" borderId="19" xfId="6" applyFont="1" applyFill="1" applyBorder="1" applyAlignment="1" applyProtection="1">
      <alignment horizontal="left" vertical="center"/>
    </xf>
    <xf numFmtId="0" fontId="13" fillId="0" borderId="20" xfId="6" applyFont="1" applyFill="1" applyBorder="1" applyAlignment="1" applyProtection="1">
      <alignment horizontal="left" vertical="center"/>
    </xf>
    <xf numFmtId="0" fontId="13" fillId="0" borderId="18" xfId="6" applyFont="1" applyFill="1" applyBorder="1" applyAlignment="1" applyProtection="1">
      <alignment horizontal="center" vertical="center"/>
    </xf>
    <xf numFmtId="165" fontId="14" fillId="0" borderId="19" xfId="6" applyNumberFormat="1" applyFont="1" applyFill="1" applyBorder="1" applyAlignment="1" applyProtection="1">
      <alignment horizontal="right" vertical="center"/>
    </xf>
    <xf numFmtId="0" fontId="13" fillId="0" borderId="0" xfId="6" applyFont="1" applyFill="1" applyBorder="1" applyAlignment="1" applyProtection="1">
      <alignment horizontal="left" vertical="center"/>
    </xf>
    <xf numFmtId="0" fontId="13" fillId="0" borderId="21" xfId="6" applyFont="1" applyFill="1" applyBorder="1" applyAlignment="1" applyProtection="1">
      <alignment horizontal="left" vertical="center"/>
    </xf>
    <xf numFmtId="0" fontId="13" fillId="0" borderId="0" xfId="6" applyFont="1" applyFill="1" applyBorder="1" applyAlignment="1" applyProtection="1">
      <alignment horizontal="center" vertical="center"/>
    </xf>
    <xf numFmtId="165" fontId="14" fillId="0" borderId="21" xfId="6" applyNumberFormat="1" applyFont="1" applyFill="1" applyBorder="1" applyAlignment="1" applyProtection="1">
      <alignment horizontal="right" vertical="center"/>
    </xf>
    <xf numFmtId="0" fontId="13" fillId="0" borderId="18" xfId="6" applyFont="1" applyFill="1" applyBorder="1" applyAlignment="1" applyProtection="1">
      <alignment horizontal="left" vertical="center"/>
    </xf>
    <xf numFmtId="165" fontId="14" fillId="0" borderId="18" xfId="6" applyNumberFormat="1" applyFont="1" applyFill="1" applyBorder="1" applyAlignment="1" applyProtection="1">
      <alignment horizontal="right" vertical="center"/>
    </xf>
    <xf numFmtId="0" fontId="13" fillId="0" borderId="23" xfId="6" applyFont="1" applyFill="1" applyBorder="1" applyAlignment="1" applyProtection="1">
      <alignment horizontal="left" vertical="center"/>
    </xf>
    <xf numFmtId="0" fontId="13" fillId="0" borderId="24" xfId="6" applyFont="1" applyFill="1" applyBorder="1" applyAlignment="1" applyProtection="1">
      <alignment horizontal="left" vertical="center"/>
    </xf>
    <xf numFmtId="165" fontId="14" fillId="0" borderId="25" xfId="6" applyNumberFormat="1" applyFont="1" applyFill="1" applyBorder="1" applyAlignment="1" applyProtection="1">
      <alignment horizontal="right" vertical="center"/>
    </xf>
    <xf numFmtId="0" fontId="13" fillId="0" borderId="26" xfId="6" applyFont="1" applyFill="1" applyBorder="1" applyAlignment="1" applyProtection="1">
      <alignment horizontal="left" vertical="center"/>
    </xf>
    <xf numFmtId="0" fontId="13" fillId="0" borderId="24" xfId="6" applyFont="1" applyFill="1" applyBorder="1" applyAlignment="1" applyProtection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vertical="top" wrapText="1"/>
    </xf>
    <xf numFmtId="0" fontId="13" fillId="0" borderId="18" xfId="6" applyFont="1" applyFill="1" applyBorder="1" applyAlignment="1" applyProtection="1">
      <alignment vertical="center"/>
    </xf>
    <xf numFmtId="0" fontId="13" fillId="0" borderId="0" xfId="6" applyFont="1" applyFill="1" applyBorder="1" applyAlignment="1" applyProtection="1">
      <alignment vertical="center"/>
    </xf>
    <xf numFmtId="0" fontId="13" fillId="0" borderId="24" xfId="6" applyFont="1" applyFill="1" applyBorder="1" applyAlignment="1" applyProtection="1">
      <alignment vertical="center"/>
    </xf>
    <xf numFmtId="0" fontId="16" fillId="2" borderId="28" xfId="6" applyFont="1" applyFill="1" applyBorder="1" applyAlignment="1" applyProtection="1">
      <alignment horizontal="center" vertical="center"/>
    </xf>
    <xf numFmtId="0" fontId="17" fillId="0" borderId="1" xfId="6" applyFont="1" applyBorder="1" applyAlignment="1" applyProtection="1">
      <alignment vertical="center"/>
    </xf>
    <xf numFmtId="167" fontId="17" fillId="0" borderId="1" xfId="6" applyNumberFormat="1" applyFont="1" applyBorder="1" applyAlignment="1" applyProtection="1">
      <alignment horizontal="center" vertical="center"/>
    </xf>
    <xf numFmtId="0" fontId="18" fillId="5" borderId="1" xfId="6" applyFont="1" applyFill="1" applyBorder="1" applyAlignment="1" applyProtection="1">
      <alignment horizontal="center" vertical="center"/>
    </xf>
    <xf numFmtId="167" fontId="18" fillId="5" borderId="1" xfId="6" applyNumberFormat="1" applyFont="1" applyFill="1" applyBorder="1" applyAlignment="1" applyProtection="1">
      <alignment horizontal="center" vertical="center"/>
    </xf>
    <xf numFmtId="0" fontId="12" fillId="0" borderId="0" xfId="7" applyFont="1" applyProtection="1"/>
    <xf numFmtId="10" fontId="5" fillId="0" borderId="1" xfId="4" applyNumberFormat="1" applyFont="1" applyBorder="1" applyAlignment="1" applyProtection="1">
      <alignment vertical="center"/>
    </xf>
    <xf numFmtId="42" fontId="9" fillId="4" borderId="1" xfId="2" applyFont="1" applyFill="1" applyBorder="1" applyAlignment="1" applyProtection="1">
      <alignment horizontal="right" vertical="center"/>
    </xf>
    <xf numFmtId="0" fontId="28" fillId="6" borderId="0" xfId="0" applyFont="1" applyFill="1" applyAlignment="1" applyProtection="1"/>
    <xf numFmtId="0" fontId="29" fillId="0" borderId="0" xfId="0" applyFont="1" applyFill="1" applyAlignment="1" applyProtection="1">
      <alignment wrapText="1"/>
    </xf>
    <xf numFmtId="0" fontId="28" fillId="0" borderId="0" xfId="0" applyFont="1" applyFill="1" applyAlignment="1" applyProtection="1">
      <alignment horizontal="center"/>
    </xf>
    <xf numFmtId="168" fontId="30" fillId="0" borderId="0" xfId="0" applyNumberFormat="1" applyFont="1" applyFill="1" applyAlignment="1" applyProtection="1"/>
    <xf numFmtId="0" fontId="28" fillId="0" borderId="0" xfId="0" applyFont="1" applyFill="1" applyAlignment="1" applyProtection="1"/>
    <xf numFmtId="168" fontId="30" fillId="0" borderId="0" xfId="0" applyNumberFormat="1" applyFont="1" applyFill="1" applyAlignment="1" applyProtection="1">
      <alignment horizontal="center"/>
    </xf>
    <xf numFmtId="0" fontId="32" fillId="0" borderId="0" xfId="0" applyFont="1" applyBorder="1" applyAlignment="1" applyProtection="1">
      <alignment horizontal="center" vertical="center"/>
    </xf>
    <xf numFmtId="0" fontId="33" fillId="0" borderId="0" xfId="0" applyFont="1" applyProtection="1"/>
    <xf numFmtId="168" fontId="34" fillId="0" borderId="0" xfId="0" applyNumberFormat="1" applyFont="1" applyAlignment="1" applyProtection="1">
      <alignment horizontal="center" wrapText="1"/>
    </xf>
    <xf numFmtId="168" fontId="34" fillId="0" borderId="0" xfId="0" applyNumberFormat="1" applyFont="1" applyProtection="1"/>
    <xf numFmtId="168" fontId="30" fillId="0" borderId="0" xfId="0" applyNumberFormat="1" applyFont="1" applyAlignment="1" applyProtection="1">
      <alignment horizontal="center"/>
    </xf>
    <xf numFmtId="169" fontId="36" fillId="4" borderId="0" xfId="1" applyNumberFormat="1" applyFont="1" applyFill="1" applyAlignment="1" applyProtection="1">
      <alignment vertical="center"/>
    </xf>
    <xf numFmtId="0" fontId="37" fillId="2" borderId="64" xfId="0" applyFont="1" applyFill="1" applyBorder="1" applyAlignment="1" applyProtection="1">
      <alignment horizontal="center" vertical="center"/>
    </xf>
    <xf numFmtId="168" fontId="37" fillId="2" borderId="64" xfId="0" applyNumberFormat="1" applyFont="1" applyFill="1" applyBorder="1" applyAlignment="1" applyProtection="1">
      <alignment horizontal="center" vertical="center" wrapText="1"/>
    </xf>
    <xf numFmtId="168" fontId="37" fillId="2" borderId="64" xfId="0" applyNumberFormat="1" applyFont="1" applyFill="1" applyBorder="1" applyAlignment="1" applyProtection="1">
      <alignment horizontal="center" vertical="center"/>
    </xf>
    <xf numFmtId="0" fontId="33" fillId="0" borderId="3" xfId="0" applyFont="1" applyBorder="1" applyProtection="1"/>
    <xf numFmtId="168" fontId="34" fillId="0" borderId="3" xfId="0" applyNumberFormat="1" applyFont="1" applyBorder="1" applyProtection="1"/>
    <xf numFmtId="170" fontId="34" fillId="0" borderId="3" xfId="0" applyNumberFormat="1" applyFont="1" applyBorder="1" applyProtection="1"/>
    <xf numFmtId="41" fontId="34" fillId="0" borderId="3" xfId="1" applyFont="1" applyBorder="1" applyProtection="1"/>
    <xf numFmtId="42" fontId="34" fillId="0" borderId="3" xfId="2" applyFont="1" applyBorder="1" applyProtection="1"/>
    <xf numFmtId="0" fontId="28" fillId="6" borderId="0" xfId="0" applyFont="1" applyFill="1" applyProtection="1"/>
    <xf numFmtId="0" fontId="29" fillId="0" borderId="0" xfId="0" applyFont="1" applyProtection="1"/>
    <xf numFmtId="0" fontId="28" fillId="0" borderId="0" xfId="0" applyFont="1" applyProtection="1"/>
    <xf numFmtId="0" fontId="38" fillId="0" borderId="0" xfId="0" applyFont="1" applyBorder="1" applyAlignment="1" applyProtection="1">
      <alignment horizontal="center" vertical="center"/>
    </xf>
    <xf numFmtId="168" fontId="33" fillId="4" borderId="64" xfId="0" applyNumberFormat="1" applyFont="1" applyFill="1" applyBorder="1" applyAlignment="1" applyProtection="1">
      <alignment horizontal="center" vertical="center" wrapText="1"/>
    </xf>
    <xf numFmtId="0" fontId="34" fillId="6" borderId="0" xfId="0" applyFont="1" applyFill="1" applyProtection="1"/>
    <xf numFmtId="168" fontId="34" fillId="0" borderId="0" xfId="0" applyNumberFormat="1" applyFont="1" applyAlignment="1" applyProtection="1">
      <alignment horizontal="left"/>
    </xf>
    <xf numFmtId="0" fontId="34" fillId="0" borderId="0" xfId="0" applyFont="1" applyProtection="1"/>
    <xf numFmtId="0" fontId="37" fillId="2" borderId="64" xfId="0" applyFont="1" applyFill="1" applyBorder="1" applyAlignment="1" applyProtection="1">
      <alignment horizontal="center" vertical="center" wrapText="1"/>
    </xf>
    <xf numFmtId="168" fontId="36" fillId="4" borderId="64" xfId="0" applyNumberFormat="1" applyFont="1" applyFill="1" applyBorder="1" applyAlignment="1" applyProtection="1">
      <alignment horizontal="center" vertical="center" wrapText="1"/>
    </xf>
    <xf numFmtId="0" fontId="41" fillId="0" borderId="0" xfId="0" applyFont="1" applyAlignment="1" applyProtection="1">
      <alignment horizontal="center" vertical="center"/>
    </xf>
    <xf numFmtId="0" fontId="34" fillId="0" borderId="0" xfId="0" applyFont="1" applyAlignment="1" applyProtection="1">
      <alignment horizontal="right" vertical="center"/>
    </xf>
    <xf numFmtId="0" fontId="34" fillId="0" borderId="0" xfId="0" applyFont="1" applyAlignment="1" applyProtection="1">
      <alignment vertical="center"/>
    </xf>
    <xf numFmtId="0" fontId="42" fillId="0" borderId="0" xfId="0" applyFont="1" applyBorder="1" applyAlignment="1" applyProtection="1">
      <alignment horizontal="right" vertical="center"/>
    </xf>
    <xf numFmtId="0" fontId="41" fillId="0" borderId="3" xfId="0" applyFont="1" applyBorder="1" applyAlignment="1" applyProtection="1">
      <alignment horizontal="center" vertical="center"/>
    </xf>
    <xf numFmtId="0" fontId="34" fillId="0" borderId="3" xfId="0" applyFont="1" applyBorder="1" applyAlignment="1" applyProtection="1">
      <alignment horizontal="center" vertical="center"/>
    </xf>
    <xf numFmtId="42" fontId="34" fillId="0" borderId="3" xfId="2" applyFont="1" applyBorder="1" applyAlignment="1" applyProtection="1">
      <alignment vertical="center"/>
    </xf>
    <xf numFmtId="0" fontId="44" fillId="0" borderId="0" xfId="0" applyFont="1" applyAlignment="1" applyProtection="1">
      <alignment horizontal="center"/>
    </xf>
    <xf numFmtId="3" fontId="41" fillId="0" borderId="0" xfId="0" applyNumberFormat="1" applyFont="1" applyAlignment="1" applyProtection="1">
      <alignment horizontal="left"/>
    </xf>
    <xf numFmtId="0" fontId="41" fillId="3" borderId="0" xfId="0" applyFont="1" applyFill="1" applyProtection="1"/>
    <xf numFmtId="0" fontId="34" fillId="0" borderId="0" xfId="0" applyNumberFormat="1" applyFont="1" applyProtection="1"/>
    <xf numFmtId="3" fontId="34" fillId="0" borderId="0" xfId="0" applyNumberFormat="1" applyFont="1" applyProtection="1"/>
    <xf numFmtId="9" fontId="41" fillId="0" borderId="0" xfId="0" applyNumberFormat="1" applyFont="1" applyProtection="1"/>
    <xf numFmtId="0" fontId="34" fillId="0" borderId="0" xfId="0" applyFont="1" applyAlignment="1" applyProtection="1">
      <alignment horizontal="center"/>
    </xf>
    <xf numFmtId="0" fontId="45" fillId="0" borderId="65" xfId="0" applyFont="1" applyFill="1" applyBorder="1" applyAlignment="1" applyProtection="1">
      <alignment vertical="center" wrapText="1"/>
    </xf>
    <xf numFmtId="0" fontId="24" fillId="0" borderId="0" xfId="0" applyFont="1" applyAlignment="1" applyProtection="1">
      <alignment horizontal="center"/>
    </xf>
    <xf numFmtId="0" fontId="2" fillId="10" borderId="0" xfId="0" applyFont="1" applyFill="1" applyAlignment="1" applyProtection="1">
      <alignment horizontal="center" vertical="center"/>
    </xf>
    <xf numFmtId="0" fontId="46" fillId="0" borderId="66" xfId="0" applyFont="1" applyBorder="1" applyAlignment="1" applyProtection="1">
      <alignment horizontal="center" vertical="center"/>
      <protection locked="0"/>
    </xf>
    <xf numFmtId="172" fontId="47" fillId="0" borderId="66" xfId="0" applyNumberFormat="1" applyFont="1" applyBorder="1" applyAlignment="1" applyProtection="1">
      <alignment horizontal="right"/>
    </xf>
    <xf numFmtId="172" fontId="47" fillId="6" borderId="33" xfId="0" applyNumberFormat="1" applyFont="1" applyFill="1" applyBorder="1" applyAlignment="1" applyProtection="1">
      <alignment horizontal="right"/>
    </xf>
    <xf numFmtId="0" fontId="24" fillId="0" borderId="34" xfId="0" applyNumberFormat="1" applyFont="1" applyBorder="1" applyAlignment="1" applyProtection="1"/>
    <xf numFmtId="0" fontId="49" fillId="0" borderId="68" xfId="0" applyFont="1" applyBorder="1" applyAlignment="1" applyProtection="1">
      <alignment vertical="center"/>
    </xf>
    <xf numFmtId="0" fontId="50" fillId="0" borderId="69" xfId="0" applyFont="1" applyBorder="1" applyAlignment="1" applyProtection="1">
      <alignment horizontal="center" vertical="center"/>
      <protection locked="0"/>
    </xf>
    <xf numFmtId="0" fontId="51" fillId="0" borderId="70" xfId="0" applyFont="1" applyBorder="1" applyAlignment="1" applyProtection="1">
      <alignment vertical="center"/>
    </xf>
    <xf numFmtId="0" fontId="0" fillId="0" borderId="0" xfId="0" applyAlignment="1" applyProtection="1">
      <alignment vertical="center" wrapText="1"/>
    </xf>
    <xf numFmtId="168" fontId="34" fillId="0" borderId="0" xfId="0" applyNumberFormat="1" applyFont="1" applyAlignment="1" applyProtection="1">
      <alignment vertical="center"/>
    </xf>
    <xf numFmtId="0" fontId="34" fillId="0" borderId="0" xfId="0" applyNumberFormat="1" applyFont="1" applyAlignment="1" applyProtection="1">
      <alignment horizontal="center"/>
    </xf>
    <xf numFmtId="0" fontId="46" fillId="0" borderId="66" xfId="0" applyFont="1" applyBorder="1" applyAlignment="1" applyProtection="1">
      <alignment horizontal="center" vertical="center"/>
    </xf>
    <xf numFmtId="0" fontId="34" fillId="0" borderId="0" xfId="0" applyFont="1" applyBorder="1" applyProtection="1"/>
    <xf numFmtId="0" fontId="47" fillId="0" borderId="72" xfId="0" applyFont="1" applyBorder="1" applyAlignment="1" applyProtection="1">
      <alignment horizontal="right"/>
    </xf>
    <xf numFmtId="0" fontId="47" fillId="6" borderId="0" xfId="0" applyFont="1" applyFill="1" applyBorder="1" applyAlignment="1" applyProtection="1">
      <alignment horizontal="right"/>
    </xf>
    <xf numFmtId="0" fontId="24" fillId="0" borderId="53" xfId="0" applyNumberFormat="1" applyFont="1" applyBorder="1" applyAlignment="1" applyProtection="1"/>
    <xf numFmtId="0" fontId="49" fillId="0" borderId="0" xfId="0" applyFont="1" applyAlignment="1" applyProtection="1">
      <alignment vertical="center"/>
    </xf>
    <xf numFmtId="0" fontId="50" fillId="0" borderId="74" xfId="0" applyFont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vertical="center"/>
    </xf>
    <xf numFmtId="172" fontId="47" fillId="0" borderId="72" xfId="0" applyNumberFormat="1" applyFont="1" applyBorder="1" applyAlignment="1" applyProtection="1">
      <alignment horizontal="right"/>
    </xf>
    <xf numFmtId="172" fontId="47" fillId="6" borderId="0" xfId="0" applyNumberFormat="1" applyFont="1" applyFill="1" applyBorder="1" applyAlignment="1" applyProtection="1">
      <alignment horizontal="right"/>
    </xf>
    <xf numFmtId="0" fontId="47" fillId="0" borderId="76" xfId="0" applyFont="1" applyBorder="1" applyAlignment="1" applyProtection="1">
      <alignment horizontal="right"/>
    </xf>
    <xf numFmtId="0" fontId="53" fillId="9" borderId="30" xfId="0" quotePrefix="1" applyFont="1" applyFill="1" applyBorder="1" applyAlignment="1" applyProtection="1">
      <alignment horizontal="left"/>
    </xf>
    <xf numFmtId="172" fontId="53" fillId="9" borderId="31" xfId="0" applyNumberFormat="1" applyFont="1" applyFill="1" applyBorder="1" applyAlignment="1" applyProtection="1">
      <alignment horizontal="right"/>
    </xf>
    <xf numFmtId="0" fontId="53" fillId="9" borderId="31" xfId="0" applyNumberFormat="1" applyFont="1" applyFill="1" applyBorder="1" applyAlignment="1" applyProtection="1">
      <alignment horizontal="center"/>
    </xf>
    <xf numFmtId="3" fontId="53" fillId="9" borderId="31" xfId="0" applyNumberFormat="1" applyFont="1" applyFill="1" applyBorder="1" applyProtection="1"/>
    <xf numFmtId="3" fontId="53" fillId="9" borderId="32" xfId="0" applyNumberFormat="1" applyFont="1" applyFill="1" applyBorder="1" applyProtection="1"/>
    <xf numFmtId="3" fontId="48" fillId="0" borderId="53" xfId="0" applyNumberFormat="1" applyFont="1" applyBorder="1" applyProtection="1"/>
    <xf numFmtId="2" fontId="34" fillId="0" borderId="0" xfId="0" applyNumberFormat="1" applyFont="1" applyProtection="1"/>
    <xf numFmtId="0" fontId="2" fillId="10" borderId="0" xfId="0" applyFont="1" applyFill="1" applyAlignment="1" applyProtection="1">
      <alignment horizontal="center"/>
    </xf>
    <xf numFmtId="0" fontId="47" fillId="11" borderId="52" xfId="0" applyFont="1" applyFill="1" applyBorder="1" applyAlignment="1" applyProtection="1">
      <alignment horizontal="center"/>
    </xf>
    <xf numFmtId="0" fontId="47" fillId="11" borderId="8" xfId="0" applyFont="1" applyFill="1" applyBorder="1" applyAlignment="1" applyProtection="1">
      <alignment horizontal="center"/>
    </xf>
    <xf numFmtId="0" fontId="47" fillId="11" borderId="8" xfId="0" applyNumberFormat="1" applyFont="1" applyFill="1" applyBorder="1" applyAlignment="1" applyProtection="1">
      <alignment horizontal="center"/>
    </xf>
    <xf numFmtId="0" fontId="47" fillId="11" borderId="8" xfId="0" applyNumberFormat="1" applyFont="1" applyFill="1" applyBorder="1" applyAlignment="1" applyProtection="1">
      <alignment horizontal="center" wrapText="1"/>
    </xf>
    <xf numFmtId="3" fontId="47" fillId="11" borderId="8" xfId="0" applyNumberFormat="1" applyFont="1" applyFill="1" applyBorder="1" applyAlignment="1" applyProtection="1">
      <alignment horizontal="center" wrapText="1"/>
    </xf>
    <xf numFmtId="3" fontId="47" fillId="11" borderId="51" xfId="0" applyNumberFormat="1" applyFont="1" applyFill="1" applyBorder="1" applyAlignment="1" applyProtection="1">
      <alignment horizontal="center"/>
    </xf>
    <xf numFmtId="3" fontId="48" fillId="0" borderId="53" xfId="0" applyNumberFormat="1" applyFont="1" applyBorder="1" applyAlignment="1" applyProtection="1">
      <alignment horizontal="center"/>
    </xf>
    <xf numFmtId="0" fontId="35" fillId="3" borderId="29" xfId="0" applyFont="1" applyFill="1" applyBorder="1" applyAlignment="1" applyProtection="1">
      <alignment horizontal="center" vertical="center" wrapText="1"/>
    </xf>
    <xf numFmtId="0" fontId="35" fillId="0" borderId="0" xfId="0" applyFont="1" applyAlignment="1" applyProtection="1">
      <alignment horizontal="center" vertical="center" wrapText="1"/>
    </xf>
    <xf numFmtId="0" fontId="24" fillId="0" borderId="0" xfId="0" applyFont="1" applyAlignment="1" applyProtection="1">
      <alignment horizontal="center"/>
      <protection locked="0"/>
    </xf>
    <xf numFmtId="0" fontId="48" fillId="0" borderId="79" xfId="0" applyFont="1" applyFill="1" applyBorder="1" applyAlignment="1" applyProtection="1">
      <alignment horizontal="left"/>
    </xf>
    <xf numFmtId="1" fontId="48" fillId="0" borderId="80" xfId="0" applyNumberFormat="1" applyFont="1" applyFill="1" applyBorder="1" applyAlignment="1" applyProtection="1">
      <alignment horizontal="center"/>
    </xf>
    <xf numFmtId="2" fontId="48" fillId="3" borderId="80" xfId="0" applyNumberFormat="1" applyFont="1" applyFill="1" applyBorder="1" applyAlignment="1" applyProtection="1">
      <alignment horizontal="center"/>
      <protection locked="0"/>
    </xf>
    <xf numFmtId="173" fontId="48" fillId="0" borderId="80" xfId="0" applyNumberFormat="1" applyFont="1" applyFill="1" applyBorder="1" applyAlignment="1" applyProtection="1">
      <alignment horizontal="center"/>
    </xf>
    <xf numFmtId="174" fontId="48" fillId="0" borderId="80" xfId="0" applyNumberFormat="1" applyFont="1" applyBorder="1" applyProtection="1"/>
    <xf numFmtId="174" fontId="48" fillId="0" borderId="81" xfId="0" applyNumberFormat="1" applyFont="1" applyBorder="1" applyProtection="1"/>
    <xf numFmtId="1" fontId="34" fillId="0" borderId="0" xfId="0" applyNumberFormat="1" applyFont="1" applyAlignment="1" applyProtection="1">
      <alignment horizontal="center"/>
    </xf>
    <xf numFmtId="0" fontId="0" fillId="0" borderId="6" xfId="0" applyBorder="1" applyAlignment="1" applyProtection="1">
      <alignment vertical="top" wrapText="1"/>
      <protection locked="0"/>
    </xf>
    <xf numFmtId="175" fontId="0" fillId="3" borderId="0" xfId="3" applyNumberFormat="1" applyFont="1" applyFill="1" applyAlignment="1" applyProtection="1">
      <alignment vertical="center" wrapText="1"/>
    </xf>
    <xf numFmtId="176" fontId="0" fillId="3" borderId="0" xfId="2" applyNumberFormat="1" applyFont="1" applyFill="1" applyAlignment="1" applyProtection="1">
      <alignment vertical="center" wrapText="1"/>
    </xf>
    <xf numFmtId="177" fontId="0" fillId="0" borderId="6" xfId="1" applyNumberFormat="1" applyFont="1" applyBorder="1" applyAlignment="1" applyProtection="1">
      <alignment vertical="center" wrapText="1"/>
    </xf>
    <xf numFmtId="41" fontId="24" fillId="0" borderId="0" xfId="1" applyFont="1" applyAlignment="1" applyProtection="1">
      <alignment horizontal="center"/>
    </xf>
    <xf numFmtId="177" fontId="48" fillId="3" borderId="80" xfId="1" applyNumberFormat="1" applyFont="1" applyFill="1" applyBorder="1" applyAlignment="1" applyProtection="1">
      <alignment horizontal="center"/>
    </xf>
    <xf numFmtId="3" fontId="48" fillId="0" borderId="80" xfId="0" applyNumberFormat="1" applyFont="1" applyBorder="1" applyProtection="1"/>
    <xf numFmtId="0" fontId="48" fillId="0" borderId="82" xfId="0" applyFont="1" applyFill="1" applyBorder="1" applyAlignment="1" applyProtection="1">
      <alignment horizontal="left"/>
    </xf>
    <xf numFmtId="1" fontId="48" fillId="0" borderId="83" xfId="0" applyNumberFormat="1" applyFont="1" applyFill="1" applyBorder="1" applyAlignment="1" applyProtection="1">
      <alignment horizontal="center"/>
    </xf>
    <xf numFmtId="2" fontId="48" fillId="3" borderId="83" xfId="0" applyNumberFormat="1" applyFont="1" applyFill="1" applyBorder="1" applyAlignment="1" applyProtection="1">
      <alignment horizontal="center"/>
      <protection locked="0"/>
    </xf>
    <xf numFmtId="173" fontId="48" fillId="0" borderId="83" xfId="0" applyNumberFormat="1" applyFont="1" applyFill="1" applyBorder="1" applyAlignment="1" applyProtection="1">
      <alignment horizontal="center"/>
    </xf>
    <xf numFmtId="174" fontId="48" fillId="0" borderId="83" xfId="0" applyNumberFormat="1" applyFont="1" applyBorder="1" applyProtection="1"/>
    <xf numFmtId="174" fontId="48" fillId="0" borderId="84" xfId="0" applyNumberFormat="1" applyFont="1" applyBorder="1" applyProtection="1"/>
    <xf numFmtId="0" fontId="0" fillId="0" borderId="8" xfId="0" applyBorder="1" applyAlignment="1" applyProtection="1">
      <alignment vertical="top" wrapText="1"/>
      <protection locked="0"/>
    </xf>
    <xf numFmtId="177" fontId="0" fillId="0" borderId="8" xfId="0" applyNumberFormat="1" applyBorder="1" applyAlignment="1" applyProtection="1">
      <alignment vertical="center" wrapText="1"/>
    </xf>
    <xf numFmtId="177" fontId="48" fillId="3" borderId="83" xfId="1" applyNumberFormat="1" applyFont="1" applyFill="1" applyBorder="1" applyAlignment="1" applyProtection="1">
      <alignment horizontal="center"/>
    </xf>
    <xf numFmtId="178" fontId="48" fillId="0" borderId="83" xfId="0" applyNumberFormat="1" applyFont="1" applyFill="1" applyBorder="1" applyAlignment="1" applyProtection="1">
      <alignment horizontal="center"/>
    </xf>
    <xf numFmtId="3" fontId="48" fillId="0" borderId="83" xfId="0" applyNumberFormat="1" applyFont="1" applyBorder="1" applyProtection="1"/>
    <xf numFmtId="169" fontId="48" fillId="3" borderId="83" xfId="1" applyNumberFormat="1" applyFont="1" applyFill="1" applyBorder="1" applyAlignment="1" applyProtection="1">
      <alignment horizontal="center"/>
    </xf>
    <xf numFmtId="0" fontId="48" fillId="0" borderId="85" xfId="0" applyFont="1" applyFill="1" applyBorder="1" applyAlignment="1" applyProtection="1">
      <alignment horizontal="left"/>
    </xf>
    <xf numFmtId="1" fontId="48" fillId="0" borderId="86" xfId="0" applyNumberFormat="1" applyFont="1" applyFill="1" applyBorder="1" applyAlignment="1" applyProtection="1">
      <alignment horizontal="center"/>
    </xf>
    <xf numFmtId="2" fontId="48" fillId="3" borderId="86" xfId="0" applyNumberFormat="1" applyFont="1" applyFill="1" applyBorder="1" applyAlignment="1" applyProtection="1">
      <alignment horizontal="center"/>
      <protection locked="0"/>
    </xf>
    <xf numFmtId="173" fontId="48" fillId="0" borderId="86" xfId="0" applyNumberFormat="1" applyFont="1" applyFill="1" applyBorder="1" applyAlignment="1" applyProtection="1">
      <alignment horizontal="center"/>
    </xf>
    <xf numFmtId="174" fontId="48" fillId="0" borderId="86" xfId="0" applyNumberFormat="1" applyFont="1" applyBorder="1" applyProtection="1"/>
    <xf numFmtId="174" fontId="48" fillId="0" borderId="87" xfId="0" applyNumberFormat="1" applyFont="1" applyBorder="1" applyProtection="1"/>
    <xf numFmtId="3" fontId="48" fillId="0" borderId="56" xfId="0" applyNumberFormat="1" applyFont="1" applyBorder="1" applyProtection="1"/>
    <xf numFmtId="9" fontId="35" fillId="0" borderId="0" xfId="3" applyFont="1" applyAlignment="1" applyProtection="1">
      <alignment horizontal="left" vertical="center" wrapText="1"/>
    </xf>
    <xf numFmtId="169" fontId="48" fillId="3" borderId="86" xfId="1" applyNumberFormat="1" applyFont="1" applyFill="1" applyBorder="1" applyAlignment="1" applyProtection="1">
      <alignment horizontal="center"/>
    </xf>
    <xf numFmtId="178" fontId="48" fillId="0" borderId="86" xfId="0" applyNumberFormat="1" applyFont="1" applyFill="1" applyBorder="1" applyAlignment="1" applyProtection="1">
      <alignment horizontal="center"/>
    </xf>
    <xf numFmtId="3" fontId="48" fillId="0" borderId="86" xfId="0" applyNumberFormat="1" applyFont="1" applyBorder="1" applyProtection="1"/>
    <xf numFmtId="0" fontId="48" fillId="9" borderId="31" xfId="0" applyFont="1" applyFill="1" applyBorder="1" applyAlignment="1" applyProtection="1">
      <alignment horizontal="center"/>
    </xf>
    <xf numFmtId="178" fontId="48" fillId="9" borderId="31" xfId="0" applyNumberFormat="1" applyFont="1" applyFill="1" applyBorder="1" applyAlignment="1" applyProtection="1">
      <alignment horizontal="center"/>
    </xf>
    <xf numFmtId="0" fontId="48" fillId="9" borderId="31" xfId="0" applyNumberFormat="1" applyFont="1" applyFill="1" applyBorder="1" applyAlignment="1" applyProtection="1">
      <alignment horizontal="center"/>
    </xf>
    <xf numFmtId="3" fontId="47" fillId="9" borderId="31" xfId="0" applyNumberFormat="1" applyFont="1" applyFill="1" applyBorder="1" applyProtection="1"/>
    <xf numFmtId="3" fontId="47" fillId="9" borderId="32" xfId="0" applyNumberFormat="1" applyFont="1" applyFill="1" applyBorder="1" applyProtection="1"/>
    <xf numFmtId="3" fontId="48" fillId="11" borderId="32" xfId="0" applyNumberFormat="1" applyFont="1" applyFill="1" applyBorder="1" applyProtection="1"/>
    <xf numFmtId="10" fontId="34" fillId="0" borderId="0" xfId="3" applyNumberFormat="1" applyFont="1" applyProtection="1"/>
    <xf numFmtId="42" fontId="34" fillId="3" borderId="0" xfId="2" applyFont="1" applyFill="1" applyProtection="1"/>
    <xf numFmtId="42" fontId="0" fillId="0" borderId="1" xfId="2" applyFont="1" applyBorder="1" applyAlignment="1" applyProtection="1">
      <alignment vertical="center" wrapText="1"/>
      <protection locked="0"/>
    </xf>
    <xf numFmtId="10" fontId="35" fillId="3" borderId="0" xfId="0" applyNumberFormat="1" applyFont="1" applyFill="1" applyAlignment="1" applyProtection="1">
      <alignment vertical="center" wrapText="1"/>
    </xf>
    <xf numFmtId="171" fontId="35" fillId="3" borderId="0" xfId="0" applyNumberFormat="1" applyFont="1" applyFill="1" applyAlignment="1" applyProtection="1">
      <alignment vertical="center" wrapText="1"/>
    </xf>
    <xf numFmtId="42" fontId="35" fillId="3" borderId="0" xfId="2" applyFont="1" applyFill="1" applyAlignment="1" applyProtection="1">
      <alignment vertical="center" wrapText="1"/>
    </xf>
    <xf numFmtId="42" fontId="0" fillId="0" borderId="1" xfId="2" applyFont="1" applyBorder="1" applyAlignment="1" applyProtection="1">
      <alignment horizontal="center" vertical="center" wrapText="1"/>
    </xf>
    <xf numFmtId="176" fontId="0" fillId="12" borderId="0" xfId="2" applyNumberFormat="1" applyFont="1" applyFill="1" applyAlignment="1" applyProtection="1">
      <alignment vertical="center" wrapText="1"/>
    </xf>
    <xf numFmtId="3" fontId="47" fillId="11" borderId="8" xfId="0" applyNumberFormat="1" applyFont="1" applyFill="1" applyBorder="1" applyAlignment="1" applyProtection="1">
      <alignment horizontal="center"/>
    </xf>
    <xf numFmtId="3" fontId="47" fillId="11" borderId="61" xfId="0" applyNumberFormat="1" applyFont="1" applyFill="1" applyBorder="1" applyAlignment="1" applyProtection="1">
      <alignment horizontal="center"/>
    </xf>
    <xf numFmtId="3" fontId="48" fillId="0" borderId="34" xfId="0" applyNumberFormat="1" applyFont="1" applyBorder="1" applyAlignment="1" applyProtection="1">
      <alignment horizontal="center"/>
    </xf>
    <xf numFmtId="0" fontId="24" fillId="0" borderId="0" xfId="0" applyFont="1" applyAlignment="1" applyProtection="1">
      <alignment vertical="center"/>
    </xf>
    <xf numFmtId="0" fontId="48" fillId="0" borderId="80" xfId="0" applyFont="1" applyFill="1" applyBorder="1" applyAlignment="1" applyProtection="1">
      <alignment horizontal="center"/>
      <protection locked="0"/>
    </xf>
    <xf numFmtId="0" fontId="48" fillId="3" borderId="80" xfId="0" applyFont="1" applyFill="1" applyBorder="1" applyAlignment="1" applyProtection="1">
      <alignment horizontal="center"/>
      <protection locked="0"/>
    </xf>
    <xf numFmtId="179" fontId="54" fillId="0" borderId="80" xfId="0" applyNumberFormat="1" applyFont="1" applyFill="1" applyBorder="1" applyAlignment="1" applyProtection="1">
      <alignment horizontal="center"/>
    </xf>
    <xf numFmtId="179" fontId="48" fillId="0" borderId="81" xfId="0" applyNumberFormat="1" applyFont="1" applyBorder="1" applyProtection="1"/>
    <xf numFmtId="176" fontId="0" fillId="3" borderId="0" xfId="3" applyNumberFormat="1" applyFont="1" applyFill="1" applyAlignment="1" applyProtection="1">
      <alignment vertical="center" wrapText="1"/>
    </xf>
    <xf numFmtId="177" fontId="48" fillId="0" borderId="80" xfId="1" applyNumberFormat="1" applyFont="1" applyFill="1" applyBorder="1" applyAlignment="1" applyProtection="1">
      <alignment horizontal="center"/>
    </xf>
    <xf numFmtId="179" fontId="48" fillId="0" borderId="80" xfId="0" applyNumberFormat="1" applyFont="1" applyFill="1" applyBorder="1" applyAlignment="1" applyProtection="1">
      <alignment horizontal="center"/>
    </xf>
    <xf numFmtId="173" fontId="34" fillId="0" borderId="0" xfId="0" applyNumberFormat="1" applyFont="1" applyAlignment="1" applyProtection="1">
      <alignment horizontal="center"/>
    </xf>
    <xf numFmtId="0" fontId="48" fillId="0" borderId="83" xfId="0" applyFont="1" applyFill="1" applyBorder="1" applyAlignment="1" applyProtection="1">
      <alignment horizontal="center"/>
      <protection locked="0"/>
    </xf>
    <xf numFmtId="0" fontId="48" fillId="3" borderId="83" xfId="0" applyFont="1" applyFill="1" applyBorder="1" applyAlignment="1" applyProtection="1">
      <alignment horizontal="center"/>
      <protection locked="0"/>
    </xf>
    <xf numFmtId="179" fontId="54" fillId="0" borderId="83" xfId="0" applyNumberFormat="1" applyFont="1" applyFill="1" applyBorder="1" applyAlignment="1" applyProtection="1">
      <alignment horizontal="center"/>
    </xf>
    <xf numFmtId="179" fontId="48" fillId="0" borderId="84" xfId="0" applyNumberFormat="1" applyFont="1" applyBorder="1" applyProtection="1"/>
    <xf numFmtId="177" fontId="48" fillId="0" borderId="83" xfId="1" applyNumberFormat="1" applyFont="1" applyFill="1" applyBorder="1" applyAlignment="1" applyProtection="1">
      <alignment horizontal="center"/>
    </xf>
    <xf numFmtId="179" fontId="48" fillId="0" borderId="83" xfId="0" applyNumberFormat="1" applyFont="1" applyFill="1" applyBorder="1" applyAlignment="1" applyProtection="1">
      <alignment horizontal="center"/>
    </xf>
    <xf numFmtId="0" fontId="55" fillId="0" borderId="83" xfId="0" applyFont="1" applyFill="1" applyBorder="1" applyAlignment="1" applyProtection="1">
      <alignment horizontal="center"/>
      <protection locked="0"/>
    </xf>
    <xf numFmtId="0" fontId="55" fillId="3" borderId="83" xfId="0" applyFont="1" applyFill="1" applyBorder="1" applyAlignment="1" applyProtection="1">
      <alignment horizontal="center"/>
      <protection locked="0"/>
    </xf>
    <xf numFmtId="0" fontId="48" fillId="0" borderId="86" xfId="0" applyFont="1" applyFill="1" applyBorder="1" applyAlignment="1" applyProtection="1">
      <alignment horizontal="center"/>
      <protection locked="0"/>
    </xf>
    <xf numFmtId="0" fontId="48" fillId="3" borderId="86" xfId="0" applyFont="1" applyFill="1" applyBorder="1" applyAlignment="1" applyProtection="1">
      <alignment horizontal="center"/>
      <protection locked="0"/>
    </xf>
    <xf numFmtId="179" fontId="54" fillId="0" borderId="88" xfId="0" applyNumberFormat="1" applyFont="1" applyFill="1" applyBorder="1" applyAlignment="1" applyProtection="1">
      <alignment horizontal="center"/>
    </xf>
    <xf numFmtId="179" fontId="48" fillId="0" borderId="87" xfId="0" applyNumberFormat="1" applyFont="1" applyBorder="1" applyProtection="1"/>
    <xf numFmtId="177" fontId="48" fillId="0" borderId="86" xfId="1" applyNumberFormat="1" applyFont="1" applyFill="1" applyBorder="1" applyAlignment="1" applyProtection="1">
      <alignment horizontal="center"/>
    </xf>
    <xf numFmtId="177" fontId="48" fillId="3" borderId="86" xfId="1" applyNumberFormat="1" applyFont="1" applyFill="1" applyBorder="1" applyAlignment="1" applyProtection="1">
      <alignment horizontal="center"/>
    </xf>
    <xf numFmtId="179" fontId="48" fillId="0" borderId="86" xfId="0" applyNumberFormat="1" applyFont="1" applyFill="1" applyBorder="1" applyAlignment="1" applyProtection="1">
      <alignment horizontal="center"/>
    </xf>
    <xf numFmtId="0" fontId="47" fillId="9" borderId="31" xfId="0" applyFont="1" applyFill="1" applyBorder="1" applyAlignment="1" applyProtection="1">
      <alignment horizontal="center"/>
    </xf>
    <xf numFmtId="3" fontId="48" fillId="9" borderId="31" xfId="0" applyNumberFormat="1" applyFont="1" applyFill="1" applyBorder="1" applyProtection="1"/>
    <xf numFmtId="3" fontId="48" fillId="9" borderId="32" xfId="0" applyNumberFormat="1" applyFont="1" applyFill="1" applyBorder="1" applyProtection="1"/>
    <xf numFmtId="42" fontId="0" fillId="12" borderId="0" xfId="2" applyFont="1" applyFill="1" applyAlignment="1" applyProtection="1">
      <alignment vertical="center" wrapText="1"/>
    </xf>
    <xf numFmtId="0" fontId="54" fillId="3" borderId="80" xfId="0" applyFont="1" applyFill="1" applyBorder="1" applyAlignment="1" applyProtection="1">
      <alignment horizontal="center"/>
      <protection locked="0"/>
    </xf>
    <xf numFmtId="179" fontId="48" fillId="0" borderId="81" xfId="2" applyNumberFormat="1" applyFont="1" applyBorder="1" applyProtection="1"/>
    <xf numFmtId="180" fontId="48" fillId="3" borderId="80" xfId="1" applyNumberFormat="1" applyFont="1" applyFill="1" applyBorder="1" applyAlignment="1" applyProtection="1">
      <alignment horizontal="center"/>
    </xf>
    <xf numFmtId="0" fontId="54" fillId="3" borderId="83" xfId="0" applyFont="1" applyFill="1" applyBorder="1" applyAlignment="1" applyProtection="1">
      <alignment horizontal="center"/>
      <protection locked="0"/>
    </xf>
    <xf numFmtId="179" fontId="48" fillId="0" borderId="84" xfId="2" applyNumberFormat="1" applyFont="1" applyBorder="1" applyProtection="1"/>
    <xf numFmtId="180" fontId="48" fillId="3" borderId="83" xfId="1" applyNumberFormat="1" applyFont="1" applyFill="1" applyBorder="1" applyAlignment="1" applyProtection="1">
      <alignment horizontal="center"/>
    </xf>
    <xf numFmtId="9" fontId="34" fillId="0" borderId="0" xfId="3" applyFont="1" applyAlignment="1" applyProtection="1">
      <alignment horizontal="center"/>
    </xf>
    <xf numFmtId="0" fontId="48" fillId="0" borderId="89" xfId="0" applyFont="1" applyFill="1" applyBorder="1" applyAlignment="1" applyProtection="1">
      <alignment horizontal="left"/>
    </xf>
    <xf numFmtId="0" fontId="48" fillId="0" borderId="90" xfId="0" applyFont="1" applyFill="1" applyBorder="1" applyAlignment="1" applyProtection="1">
      <alignment horizontal="center"/>
      <protection locked="0"/>
    </xf>
    <xf numFmtId="0" fontId="54" fillId="3" borderId="90" xfId="0" applyFont="1" applyFill="1" applyBorder="1" applyAlignment="1" applyProtection="1">
      <alignment horizontal="center"/>
      <protection locked="0"/>
    </xf>
    <xf numFmtId="179" fontId="54" fillId="0" borderId="90" xfId="0" applyNumberFormat="1" applyFont="1" applyFill="1" applyBorder="1" applyAlignment="1" applyProtection="1">
      <alignment horizontal="center"/>
    </xf>
    <xf numFmtId="174" fontId="48" fillId="0" borderId="90" xfId="0" applyNumberFormat="1" applyFont="1" applyBorder="1" applyProtection="1"/>
    <xf numFmtId="179" fontId="48" fillId="0" borderId="91" xfId="2" applyNumberFormat="1" applyFont="1" applyBorder="1" applyProtection="1"/>
    <xf numFmtId="42" fontId="34" fillId="0" borderId="0" xfId="2" applyFont="1" applyAlignment="1" applyProtection="1">
      <alignment horizontal="center"/>
    </xf>
    <xf numFmtId="0" fontId="0" fillId="0" borderId="11" xfId="0" applyBorder="1" applyAlignment="1" applyProtection="1">
      <alignment vertical="top" wrapText="1"/>
      <protection locked="0"/>
    </xf>
    <xf numFmtId="177" fontId="0" fillId="0" borderId="11" xfId="0" applyNumberFormat="1" applyBorder="1" applyAlignment="1" applyProtection="1">
      <alignment vertical="center" wrapText="1"/>
    </xf>
    <xf numFmtId="177" fontId="48" fillId="0" borderId="90" xfId="1" applyNumberFormat="1" applyFont="1" applyFill="1" applyBorder="1" applyAlignment="1" applyProtection="1">
      <alignment horizontal="center"/>
    </xf>
    <xf numFmtId="180" fontId="48" fillId="3" borderId="90" xfId="1" applyNumberFormat="1" applyFont="1" applyFill="1" applyBorder="1" applyAlignment="1" applyProtection="1">
      <alignment horizontal="center"/>
    </xf>
    <xf numFmtId="3" fontId="48" fillId="0" borderId="90" xfId="0" applyNumberFormat="1" applyFont="1" applyBorder="1" applyProtection="1"/>
    <xf numFmtId="179" fontId="48" fillId="0" borderId="91" xfId="0" applyNumberFormat="1" applyFont="1" applyBorder="1" applyProtection="1"/>
    <xf numFmtId="0" fontId="48" fillId="9" borderId="43" xfId="0" applyFont="1" applyFill="1" applyBorder="1" applyProtection="1"/>
    <xf numFmtId="0" fontId="48" fillId="9" borderId="5" xfId="0" applyFont="1" applyFill="1" applyBorder="1" applyProtection="1"/>
    <xf numFmtId="0" fontId="48" fillId="9" borderId="5" xfId="0" applyNumberFormat="1" applyFont="1" applyFill="1" applyBorder="1" applyAlignment="1" applyProtection="1">
      <alignment horizontal="center"/>
    </xf>
    <xf numFmtId="3" fontId="48" fillId="9" borderId="5" xfId="0" applyNumberFormat="1" applyFont="1" applyFill="1" applyBorder="1" applyProtection="1"/>
    <xf numFmtId="3" fontId="48" fillId="9" borderId="56" xfId="0" applyNumberFormat="1" applyFont="1" applyFill="1" applyBorder="1" applyProtection="1"/>
    <xf numFmtId="0" fontId="24" fillId="0" borderId="0" xfId="0" applyFont="1" applyProtection="1"/>
    <xf numFmtId="0" fontId="48" fillId="0" borderId="36" xfId="0" applyFont="1" applyBorder="1" applyProtection="1"/>
    <xf numFmtId="0" fontId="47" fillId="0" borderId="30" xfId="0" applyFont="1" applyBorder="1" applyAlignment="1" applyProtection="1"/>
    <xf numFmtId="0" fontId="47" fillId="0" borderId="31" xfId="0" applyFont="1" applyBorder="1" applyAlignment="1" applyProtection="1"/>
    <xf numFmtId="0" fontId="47" fillId="0" borderId="32" xfId="0" applyFont="1" applyBorder="1" applyAlignment="1" applyProtection="1"/>
    <xf numFmtId="3" fontId="48" fillId="0" borderId="92" xfId="0" applyNumberFormat="1" applyFont="1" applyBorder="1" applyProtection="1"/>
    <xf numFmtId="1" fontId="34" fillId="0" borderId="0" xfId="3" applyNumberFormat="1" applyFont="1" applyProtection="1"/>
    <xf numFmtId="42" fontId="35" fillId="4" borderId="0" xfId="2" applyFont="1" applyFill="1" applyAlignment="1" applyProtection="1">
      <alignment horizontal="center" vertical="center" wrapText="1"/>
    </xf>
    <xf numFmtId="42" fontId="35" fillId="4" borderId="0" xfId="2" applyFont="1" applyFill="1" applyAlignment="1" applyProtection="1">
      <alignment vertical="center" wrapText="1"/>
    </xf>
    <xf numFmtId="3" fontId="47" fillId="0" borderId="30" xfId="0" applyNumberFormat="1" applyFont="1" applyBorder="1" applyAlignment="1" applyProtection="1">
      <alignment horizontal="left"/>
    </xf>
    <xf numFmtId="0" fontId="47" fillId="0" borderId="31" xfId="0" applyFont="1" applyFill="1" applyBorder="1" applyProtection="1"/>
    <xf numFmtId="0" fontId="48" fillId="0" borderId="31" xfId="0" applyNumberFormat="1" applyFont="1" applyBorder="1" applyProtection="1"/>
    <xf numFmtId="3" fontId="48" fillId="0" borderId="31" xfId="0" applyNumberFormat="1" applyFont="1" applyBorder="1" applyProtection="1"/>
    <xf numFmtId="9" fontId="47" fillId="0" borderId="32" xfId="3" applyFont="1" applyBorder="1" applyProtection="1"/>
    <xf numFmtId="0" fontId="0" fillId="0" borderId="32" xfId="0" applyBorder="1" applyAlignment="1" applyProtection="1">
      <alignment horizontal="center"/>
    </xf>
    <xf numFmtId="3" fontId="34" fillId="0" borderId="0" xfId="0" applyNumberFormat="1" applyFont="1" applyAlignment="1" applyProtection="1">
      <alignment vertical="center"/>
    </xf>
    <xf numFmtId="1" fontId="24" fillId="0" borderId="0" xfId="0" applyNumberFormat="1" applyFont="1" applyAlignment="1" applyProtection="1">
      <alignment horizontal="center"/>
    </xf>
    <xf numFmtId="0" fontId="48" fillId="0" borderId="43" xfId="0" applyFont="1" applyBorder="1" applyProtection="1"/>
    <xf numFmtId="4" fontId="0" fillId="0" borderId="92" xfId="0" applyNumberFormat="1" applyBorder="1" applyAlignment="1" applyProtection="1">
      <alignment horizontal="center"/>
    </xf>
    <xf numFmtId="42" fontId="33" fillId="3" borderId="1" xfId="2" applyFont="1" applyFill="1" applyBorder="1" applyProtection="1">
      <protection locked="0"/>
    </xf>
    <xf numFmtId="0" fontId="0" fillId="13" borderId="0" xfId="0" applyFill="1"/>
    <xf numFmtId="0" fontId="1" fillId="0" borderId="0" xfId="0" applyFont="1" applyProtection="1"/>
    <xf numFmtId="0" fontId="24" fillId="0" borderId="0" xfId="0" applyFont="1" applyFill="1" applyProtection="1"/>
    <xf numFmtId="0" fontId="24" fillId="0" borderId="0" xfId="0" applyNumberFormat="1" applyFont="1" applyProtection="1"/>
    <xf numFmtId="3" fontId="24" fillId="0" borderId="0" xfId="0" applyNumberFormat="1" applyFont="1" applyProtection="1"/>
    <xf numFmtId="0" fontId="39" fillId="0" borderId="6" xfId="0" applyFont="1" applyBorder="1" applyAlignment="1" applyProtection="1">
      <alignment horizontal="center"/>
    </xf>
    <xf numFmtId="0" fontId="26" fillId="0" borderId="6" xfId="0" applyNumberFormat="1" applyFont="1" applyBorder="1" applyAlignment="1" applyProtection="1">
      <alignment horizontal="center"/>
    </xf>
    <xf numFmtId="3" fontId="26" fillId="0" borderId="7" xfId="0" applyNumberFormat="1" applyFont="1" applyBorder="1" applyAlignment="1" applyProtection="1">
      <alignment horizontal="center"/>
    </xf>
    <xf numFmtId="181" fontId="26" fillId="0" borderId="6" xfId="0" applyNumberFormat="1" applyFont="1" applyFill="1" applyBorder="1" applyAlignment="1" applyProtection="1">
      <alignment horizontal="center"/>
    </xf>
    <xf numFmtId="0" fontId="51" fillId="0" borderId="0" xfId="0" applyFont="1" applyAlignment="1" applyProtection="1">
      <alignment horizontal="center"/>
    </xf>
    <xf numFmtId="2" fontId="39" fillId="14" borderId="11" xfId="0" applyNumberFormat="1" applyFont="1" applyFill="1" applyBorder="1" applyAlignment="1" applyProtection="1">
      <alignment horizontal="center"/>
    </xf>
    <xf numFmtId="2" fontId="26" fillId="14" borderId="11" xfId="0" applyNumberFormat="1" applyFont="1" applyFill="1" applyBorder="1" applyAlignment="1" applyProtection="1">
      <alignment horizontal="center"/>
    </xf>
    <xf numFmtId="4" fontId="26" fillId="14" borderId="12" xfId="0" applyNumberFormat="1" applyFont="1" applyFill="1" applyBorder="1" applyAlignment="1" applyProtection="1">
      <alignment horizontal="center"/>
    </xf>
    <xf numFmtId="9" fontId="26" fillId="14" borderId="11" xfId="0" applyNumberFormat="1" applyFont="1" applyFill="1" applyBorder="1" applyAlignment="1" applyProtection="1">
      <alignment horizontal="center"/>
    </xf>
    <xf numFmtId="0" fontId="20" fillId="0" borderId="0" xfId="0" applyFont="1" applyAlignment="1" applyProtection="1">
      <alignment vertical="top" wrapText="1"/>
      <protection locked="0"/>
    </xf>
    <xf numFmtId="0" fontId="20" fillId="0" borderId="0" xfId="0" applyFont="1" applyFill="1" applyAlignment="1" applyProtection="1">
      <alignment vertical="top" wrapText="1"/>
      <protection locked="0"/>
    </xf>
    <xf numFmtId="0" fontId="5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0" fontId="40" fillId="0" borderId="0" xfId="0" applyFont="1" applyProtection="1"/>
    <xf numFmtId="168" fontId="40" fillId="0" borderId="0" xfId="0" applyNumberFormat="1" applyFont="1" applyProtection="1"/>
    <xf numFmtId="0" fontId="40" fillId="0" borderId="0" xfId="0" applyFont="1" applyFill="1" applyAlignment="1" applyProtection="1">
      <alignment horizontal="center"/>
    </xf>
    <xf numFmtId="0" fontId="40" fillId="0" borderId="0" xfId="0" applyNumberFormat="1" applyFont="1" applyProtection="1"/>
    <xf numFmtId="3" fontId="40" fillId="0" borderId="0" xfId="0" applyNumberFormat="1" applyFont="1" applyProtection="1"/>
    <xf numFmtId="3" fontId="2" fillId="0" borderId="0" xfId="0" applyNumberFormat="1" applyFont="1" applyProtection="1"/>
    <xf numFmtId="0" fontId="40" fillId="0" borderId="0" xfId="0" applyFont="1" applyAlignment="1" applyProtection="1">
      <alignment horizontal="center"/>
    </xf>
    <xf numFmtId="0" fontId="39" fillId="0" borderId="0" xfId="0" applyFont="1" applyAlignment="1" applyProtection="1">
      <alignment horizontal="center" vertical="center" wrapText="1"/>
    </xf>
    <xf numFmtId="0" fontId="26" fillId="0" borderId="0" xfId="0" applyFont="1" applyFill="1" applyAlignment="1" applyProtection="1">
      <alignment horizontal="center" vertical="center" wrapText="1"/>
    </xf>
    <xf numFmtId="0" fontId="26" fillId="0" borderId="0" xfId="0" applyNumberFormat="1" applyFont="1" applyAlignment="1" applyProtection="1">
      <alignment horizontal="center" vertical="center" wrapText="1"/>
    </xf>
    <xf numFmtId="3" fontId="26" fillId="0" borderId="0" xfId="0" applyNumberFormat="1" applyFont="1" applyAlignment="1" applyProtection="1">
      <alignment horizontal="center" vertical="center" wrapText="1"/>
    </xf>
    <xf numFmtId="0" fontId="42" fillId="0" borderId="5" xfId="0" applyFont="1" applyBorder="1" applyAlignment="1" applyProtection="1">
      <alignment vertical="center"/>
    </xf>
    <xf numFmtId="42" fontId="34" fillId="0" borderId="2" xfId="2" applyFont="1" applyBorder="1" applyAlignment="1" applyProtection="1">
      <alignment vertical="center"/>
    </xf>
    <xf numFmtId="0" fontId="37" fillId="10" borderId="1" xfId="0" applyFont="1" applyFill="1" applyBorder="1" applyAlignment="1" applyProtection="1">
      <alignment horizontal="center" vertical="center" wrapText="1"/>
    </xf>
    <xf numFmtId="0" fontId="41" fillId="0" borderId="2" xfId="0" applyFont="1" applyBorder="1" applyAlignment="1" applyProtection="1">
      <alignment horizontal="center" vertical="center"/>
    </xf>
    <xf numFmtId="0" fontId="34" fillId="0" borderId="2" xfId="0" applyFont="1" applyBorder="1" applyAlignment="1" applyProtection="1">
      <alignment horizontal="center" vertical="center"/>
    </xf>
    <xf numFmtId="0" fontId="56" fillId="0" borderId="0" xfId="0" applyFont="1" applyAlignment="1" applyProtection="1">
      <alignment vertical="center"/>
    </xf>
    <xf numFmtId="0" fontId="57" fillId="0" borderId="0" xfId="0" applyFont="1" applyBorder="1" applyAlignment="1" applyProtection="1">
      <alignment horizontal="center" vertical="center"/>
    </xf>
    <xf numFmtId="0" fontId="37" fillId="2" borderId="1" xfId="0" applyFont="1" applyFill="1" applyBorder="1" applyAlignment="1" applyProtection="1">
      <alignment horizontal="center" vertical="center" wrapText="1"/>
    </xf>
    <xf numFmtId="0" fontId="58" fillId="2" borderId="1" xfId="0" applyFont="1" applyFill="1" applyBorder="1" applyAlignment="1" applyProtection="1">
      <alignment horizontal="center" vertical="center" wrapText="1"/>
    </xf>
    <xf numFmtId="0" fontId="42" fillId="0" borderId="0" xfId="0" applyFont="1" applyBorder="1" applyAlignment="1" applyProtection="1">
      <alignment vertical="center"/>
    </xf>
    <xf numFmtId="0" fontId="43" fillId="0" borderId="0" xfId="0" applyFont="1" applyBorder="1" applyAlignment="1" applyProtection="1">
      <alignment vertical="center"/>
    </xf>
    <xf numFmtId="0" fontId="61" fillId="0" borderId="0" xfId="0" applyFont="1" applyBorder="1" applyAlignment="1" applyProtection="1"/>
    <xf numFmtId="0" fontId="61" fillId="0" borderId="0" xfId="0" applyFont="1" applyBorder="1" applyAlignment="1" applyProtection="1">
      <alignment horizontal="right"/>
    </xf>
    <xf numFmtId="171" fontId="62" fillId="0" borderId="0" xfId="0" applyNumberFormat="1" applyFont="1" applyFill="1" applyAlignment="1" applyProtection="1"/>
    <xf numFmtId="0" fontId="62" fillId="0" borderId="29" xfId="0" applyFont="1" applyBorder="1" applyAlignment="1" applyProtection="1"/>
    <xf numFmtId="0" fontId="57" fillId="0" borderId="0" xfId="0" applyFont="1" applyBorder="1" applyAlignment="1" applyProtection="1">
      <alignment vertical="center"/>
    </xf>
    <xf numFmtId="0" fontId="34" fillId="0" borderId="0" xfId="0" applyFont="1" applyBorder="1" applyAlignment="1" applyProtection="1">
      <alignment vertical="center"/>
    </xf>
    <xf numFmtId="0" fontId="64" fillId="2" borderId="0" xfId="0" applyFont="1" applyFill="1" applyBorder="1" applyAlignment="1" applyProtection="1">
      <alignment horizontal="left" vertical="center"/>
    </xf>
    <xf numFmtId="0" fontId="64" fillId="2" borderId="0" xfId="0" applyFont="1" applyFill="1" applyBorder="1" applyAlignment="1" applyProtection="1">
      <alignment horizontal="center" vertical="center"/>
    </xf>
    <xf numFmtId="0" fontId="64" fillId="10" borderId="0" xfId="0" applyFont="1" applyFill="1" applyBorder="1" applyAlignment="1" applyProtection="1">
      <alignment horizontal="left" vertical="center"/>
    </xf>
    <xf numFmtId="0" fontId="65" fillId="10" borderId="0" xfId="0" applyFont="1" applyFill="1" applyBorder="1" applyAlignment="1" applyProtection="1">
      <alignment horizontal="center" vertical="center"/>
    </xf>
    <xf numFmtId="171" fontId="63" fillId="4" borderId="0" xfId="0" applyNumberFormat="1" applyFont="1" applyFill="1" applyBorder="1" applyAlignment="1" applyProtection="1">
      <alignment horizontal="center"/>
    </xf>
    <xf numFmtId="42" fontId="60" fillId="0" borderId="64" xfId="2" applyFont="1" applyBorder="1" applyAlignment="1" applyProtection="1">
      <alignment horizontal="center"/>
    </xf>
    <xf numFmtId="42" fontId="60" fillId="0" borderId="3" xfId="2" applyFont="1" applyBorder="1" applyAlignment="1" applyProtection="1">
      <alignment horizontal="center"/>
    </xf>
    <xf numFmtId="42" fontId="60" fillId="0" borderId="4" xfId="2" applyFont="1" applyBorder="1" applyAlignment="1" applyProtection="1">
      <alignment horizontal="center"/>
    </xf>
    <xf numFmtId="0" fontId="48" fillId="0" borderId="67" xfId="0" applyNumberFormat="1" applyFont="1" applyBorder="1" applyAlignment="1" applyProtection="1">
      <alignment horizontal="left"/>
    </xf>
    <xf numFmtId="0" fontId="48" fillId="0" borderId="42" xfId="0" applyNumberFormat="1" applyFont="1" applyBorder="1" applyAlignment="1" applyProtection="1">
      <alignment horizontal="left"/>
    </xf>
    <xf numFmtId="0" fontId="48" fillId="0" borderId="59" xfId="0" applyNumberFormat="1" applyFont="1" applyBorder="1" applyAlignment="1" applyProtection="1">
      <alignment horizontal="left"/>
    </xf>
    <xf numFmtId="0" fontId="48" fillId="0" borderId="73" xfId="0" applyNumberFormat="1" applyFont="1" applyBorder="1" applyAlignment="1" applyProtection="1">
      <alignment horizontal="left"/>
    </xf>
    <xf numFmtId="0" fontId="48" fillId="0" borderId="57" xfId="0" applyNumberFormat="1" applyFont="1" applyBorder="1" applyAlignment="1" applyProtection="1">
      <alignment horizontal="left"/>
    </xf>
    <xf numFmtId="0" fontId="48" fillId="0" borderId="54" xfId="0" applyNumberFormat="1" applyFont="1" applyBorder="1" applyAlignment="1" applyProtection="1">
      <alignment horizontal="left"/>
    </xf>
    <xf numFmtId="0" fontId="52" fillId="0" borderId="75" xfId="0" applyFont="1" applyBorder="1" applyAlignment="1" applyProtection="1">
      <alignment horizontal="center" vertical="center"/>
    </xf>
    <xf numFmtId="0" fontId="48" fillId="0" borderId="77" xfId="0" applyNumberFormat="1" applyFont="1" applyBorder="1" applyAlignment="1" applyProtection="1">
      <alignment horizontal="left"/>
    </xf>
    <xf numFmtId="0" fontId="48" fillId="0" borderId="78" xfId="0" applyNumberFormat="1" applyFont="1" applyBorder="1" applyAlignment="1" applyProtection="1">
      <alignment horizontal="left"/>
    </xf>
    <xf numFmtId="0" fontId="48" fillId="0" borderId="62" xfId="0" applyNumberFormat="1" applyFont="1" applyBorder="1" applyAlignment="1" applyProtection="1">
      <alignment horizontal="left"/>
    </xf>
    <xf numFmtId="0" fontId="34" fillId="0" borderId="2" xfId="2" applyNumberFormat="1" applyFont="1" applyBorder="1" applyAlignment="1" applyProtection="1">
      <alignment vertical="center"/>
    </xf>
    <xf numFmtId="0" fontId="48" fillId="0" borderId="57" xfId="0" applyNumberFormat="1" applyFont="1" applyBorder="1" applyAlignment="1" applyProtection="1"/>
    <xf numFmtId="0" fontId="48" fillId="0" borderId="54" xfId="0" applyNumberFormat="1" applyFont="1" applyBorder="1" applyAlignment="1" applyProtection="1"/>
    <xf numFmtId="0" fontId="48" fillId="0" borderId="78" xfId="0" applyNumberFormat="1" applyFont="1" applyBorder="1" applyAlignment="1" applyProtection="1"/>
    <xf numFmtId="0" fontId="48" fillId="0" borderId="62" xfId="0" applyNumberFormat="1" applyFont="1" applyBorder="1" applyAlignment="1" applyProtection="1"/>
    <xf numFmtId="0" fontId="42" fillId="0" borderId="0" xfId="0" applyFont="1" applyBorder="1" applyAlignment="1" applyProtection="1">
      <alignment horizontal="center" vertical="center"/>
    </xf>
    <xf numFmtId="0" fontId="15" fillId="0" borderId="27" xfId="6" applyFont="1" applyBorder="1" applyAlignment="1" applyProtection="1">
      <alignment horizontal="center" vertical="center"/>
    </xf>
    <xf numFmtId="0" fontId="15" fillId="0" borderId="13" xfId="6" applyFont="1" applyBorder="1" applyAlignment="1" applyProtection="1">
      <alignment horizontal="center" vertical="center"/>
    </xf>
    <xf numFmtId="49" fontId="0" fillId="0" borderId="0" xfId="0" applyNumberFormat="1" applyProtection="1"/>
    <xf numFmtId="0" fontId="3" fillId="2" borderId="1" xfId="0" applyFont="1" applyFill="1" applyBorder="1" applyAlignment="1" applyProtection="1">
      <alignment horizontal="center" vertical="center" wrapText="1"/>
    </xf>
    <xf numFmtId="49" fontId="2" fillId="7" borderId="0" xfId="0" applyNumberFormat="1" applyFont="1" applyFill="1" applyAlignment="1" applyProtection="1">
      <alignment vertical="center"/>
    </xf>
    <xf numFmtId="0" fontId="2" fillId="7" borderId="0" xfId="0" applyFont="1" applyFill="1" applyAlignment="1" applyProtection="1">
      <alignment vertical="center"/>
    </xf>
    <xf numFmtId="0" fontId="59" fillId="0" borderId="0" xfId="0" applyFont="1" applyProtection="1"/>
    <xf numFmtId="9" fontId="62" fillId="0" borderId="64" xfId="3" applyFont="1" applyBorder="1" applyAlignment="1" applyProtection="1">
      <alignment horizontal="right"/>
      <protection locked="0"/>
    </xf>
    <xf numFmtId="9" fontId="62" fillId="0" borderId="3" xfId="3" applyFont="1" applyBorder="1" applyAlignment="1" applyProtection="1">
      <alignment horizontal="right"/>
      <protection locked="0"/>
    </xf>
    <xf numFmtId="9" fontId="62" fillId="0" borderId="4" xfId="3" applyFont="1" applyBorder="1" applyAlignment="1" applyProtection="1">
      <alignment horizontal="right"/>
      <protection locked="0"/>
    </xf>
    <xf numFmtId="0" fontId="34" fillId="0" borderId="3" xfId="0" applyFont="1" applyBorder="1" applyAlignment="1" applyProtection="1">
      <alignment horizontal="right" vertical="center"/>
      <protection locked="0"/>
    </xf>
    <xf numFmtId="0" fontId="34" fillId="0" borderId="3" xfId="0" applyFont="1" applyBorder="1" applyAlignment="1" applyProtection="1">
      <alignment vertical="center"/>
      <protection locked="0"/>
    </xf>
    <xf numFmtId="2" fontId="34" fillId="0" borderId="2" xfId="0" applyNumberFormat="1" applyFont="1" applyBorder="1" applyAlignment="1" applyProtection="1">
      <alignment vertical="center"/>
      <protection locked="0"/>
    </xf>
    <xf numFmtId="0" fontId="56" fillId="0" borderId="3" xfId="0" applyFont="1" applyBorder="1" applyAlignment="1" applyProtection="1">
      <alignment horizontal="center" vertical="center"/>
      <protection locked="0"/>
    </xf>
    <xf numFmtId="2" fontId="34" fillId="0" borderId="3" xfId="0" applyNumberFormat="1" applyFont="1" applyBorder="1" applyAlignment="1" applyProtection="1">
      <alignment vertical="center"/>
      <protection locked="0"/>
    </xf>
    <xf numFmtId="0" fontId="35" fillId="0" borderId="29" xfId="0" applyFont="1" applyBorder="1" applyAlignment="1" applyProtection="1">
      <alignment horizontal="center" vertical="center" wrapText="1"/>
    </xf>
    <xf numFmtId="168" fontId="34" fillId="0" borderId="3" xfId="0" applyNumberFormat="1" applyFont="1" applyBorder="1" applyAlignment="1" applyProtection="1">
      <alignment horizontal="center" wrapText="1"/>
      <protection locked="0"/>
    </xf>
    <xf numFmtId="168" fontId="34" fillId="0" borderId="3" xfId="0" applyNumberFormat="1" applyFont="1" applyBorder="1" applyProtection="1">
      <protection locked="0"/>
    </xf>
    <xf numFmtId="42" fontId="34" fillId="0" borderId="3" xfId="2" applyFont="1" applyBorder="1" applyProtection="1">
      <protection locked="0"/>
    </xf>
    <xf numFmtId="169" fontId="34" fillId="0" borderId="3" xfId="1" applyNumberFormat="1" applyFont="1" applyBorder="1" applyProtection="1">
      <protection locked="0"/>
    </xf>
    <xf numFmtId="6" fontId="35" fillId="4" borderId="0" xfId="0" applyNumberFormat="1" applyFont="1" applyFill="1" applyAlignment="1" applyProtection="1">
      <alignment horizontal="center" vertical="center" wrapText="1"/>
    </xf>
    <xf numFmtId="171" fontId="34" fillId="0" borderId="3" xfId="2" applyNumberFormat="1" applyFont="1" applyBorder="1" applyProtection="1">
      <protection locked="0"/>
    </xf>
    <xf numFmtId="1" fontId="34" fillId="0" borderId="3" xfId="1" applyNumberFormat="1" applyFont="1" applyBorder="1" applyAlignment="1" applyProtection="1">
      <alignment horizontal="right" wrapText="1"/>
      <protection locked="0"/>
    </xf>
    <xf numFmtId="41" fontId="34" fillId="0" borderId="3" xfId="1" applyFont="1" applyBorder="1" applyAlignment="1" applyProtection="1">
      <alignment horizontal="left" wrapText="1"/>
      <protection locked="0"/>
    </xf>
    <xf numFmtId="1" fontId="34" fillId="0" borderId="3" xfId="0" applyNumberFormat="1" applyFont="1" applyBorder="1" applyAlignment="1" applyProtection="1">
      <alignment horizontal="right" wrapText="1"/>
      <protection locked="0"/>
    </xf>
    <xf numFmtId="41" fontId="34" fillId="0" borderId="3" xfId="1" applyFont="1" applyFill="1" applyBorder="1" applyAlignment="1" applyProtection="1">
      <alignment horizontal="left" wrapText="1"/>
      <protection locked="0"/>
    </xf>
    <xf numFmtId="0" fontId="19" fillId="2" borderId="0" xfId="0" applyFont="1" applyFill="1" applyAlignment="1" applyProtection="1">
      <alignment horizontal="center" vertical="center" wrapText="1"/>
    </xf>
    <xf numFmtId="0" fontId="20" fillId="2" borderId="0" xfId="0" applyFont="1" applyFill="1" applyAlignment="1" applyProtection="1">
      <alignment horizontal="center" vertical="center" wrapText="1"/>
    </xf>
    <xf numFmtId="166" fontId="16" fillId="2" borderId="13" xfId="6" applyNumberFormat="1" applyFont="1" applyFill="1" applyBorder="1" applyAlignment="1" applyProtection="1">
      <alignment horizontal="center" vertical="center"/>
    </xf>
    <xf numFmtId="0" fontId="42" fillId="0" borderId="0" xfId="0" applyFont="1" applyBorder="1" applyAlignment="1" applyProtection="1">
      <alignment horizontal="center" vertical="center"/>
    </xf>
    <xf numFmtId="0" fontId="52" fillId="0" borderId="76" xfId="0" applyFont="1" applyBorder="1" applyAlignment="1" applyProtection="1">
      <alignment horizontal="center" vertical="center"/>
      <protection locked="0"/>
    </xf>
    <xf numFmtId="0" fontId="52" fillId="0" borderId="71" xfId="0" applyFont="1" applyBorder="1" applyAlignment="1" applyProtection="1">
      <alignment horizontal="center" vertical="center"/>
      <protection locked="0"/>
    </xf>
    <xf numFmtId="0" fontId="52" fillId="0" borderId="76" xfId="0" applyFont="1" applyBorder="1" applyAlignment="1" applyProtection="1">
      <alignment horizontal="center" vertical="center"/>
    </xf>
    <xf numFmtId="0" fontId="52" fillId="0" borderId="71" xfId="0" applyFont="1" applyBorder="1" applyAlignment="1" applyProtection="1">
      <alignment horizontal="center" vertical="center"/>
    </xf>
    <xf numFmtId="0" fontId="52" fillId="0" borderId="75" xfId="0" applyFont="1" applyBorder="1" applyAlignment="1" applyProtection="1">
      <alignment horizontal="center" vertical="center"/>
      <protection locked="0"/>
    </xf>
    <xf numFmtId="0" fontId="66" fillId="0" borderId="65" xfId="0" applyFont="1" applyFill="1" applyBorder="1" applyAlignment="1" applyProtection="1">
      <alignment horizontal="center" vertical="center" wrapText="1"/>
    </xf>
    <xf numFmtId="0" fontId="45" fillId="0" borderId="65" xfId="0" applyFont="1" applyFill="1" applyBorder="1" applyAlignment="1" applyProtection="1">
      <alignment horizontal="center" vertical="center" wrapText="1"/>
    </xf>
    <xf numFmtId="0" fontId="0" fillId="0" borderId="0" xfId="0" applyFill="1" applyProtection="1"/>
    <xf numFmtId="0" fontId="39" fillId="0" borderId="0" xfId="0" applyFont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7" fontId="0" fillId="0" borderId="0" xfId="0" applyNumberFormat="1" applyAlignment="1" applyProtection="1">
      <alignment horizontal="center" vertical="center"/>
    </xf>
    <xf numFmtId="173" fontId="0" fillId="0" borderId="0" xfId="0" applyNumberFormat="1" applyAlignment="1" applyProtection="1">
      <alignment horizontal="center" vertical="center"/>
    </xf>
    <xf numFmtId="0" fontId="0" fillId="6" borderId="0" xfId="0" applyFill="1"/>
    <xf numFmtId="0" fontId="68" fillId="0" borderId="3" xfId="12" applyNumberFormat="1" applyFont="1" applyFill="1" applyBorder="1" applyAlignment="1" applyProtection="1">
      <alignment horizontal="center" vertical="center" wrapText="1"/>
      <protection locked="0"/>
    </xf>
    <xf numFmtId="0" fontId="68" fillId="0" borderId="3" xfId="12" applyNumberFormat="1" applyFont="1" applyFill="1" applyBorder="1" applyAlignment="1" applyProtection="1">
      <alignment vertical="center" wrapText="1"/>
      <protection locked="0"/>
    </xf>
    <xf numFmtId="0" fontId="69" fillId="0" borderId="3" xfId="13" applyNumberFormat="1" applyFont="1" applyFill="1" applyBorder="1" applyAlignment="1" applyProtection="1">
      <alignment horizontal="center" vertical="center" wrapText="1"/>
      <protection locked="0"/>
    </xf>
    <xf numFmtId="0" fontId="70" fillId="0" borderId="3" xfId="14" applyNumberFormat="1" applyFont="1" applyFill="1" applyBorder="1" applyAlignment="1" applyProtection="1">
      <alignment horizontal="justify" vertical="center" wrapText="1"/>
      <protection locked="0"/>
    </xf>
    <xf numFmtId="0" fontId="68" fillId="0" borderId="3" xfId="15" applyNumberFormat="1" applyFont="1" applyFill="1" applyBorder="1" applyAlignment="1" applyProtection="1">
      <alignment horizontal="center" vertical="center" wrapText="1"/>
      <protection locked="0"/>
    </xf>
    <xf numFmtId="1" fontId="68" fillId="0" borderId="3" xfId="15" applyNumberFormat="1" applyFont="1" applyFill="1" applyBorder="1" applyAlignment="1" applyProtection="1">
      <alignment vertical="center"/>
      <protection locked="0"/>
    </xf>
    <xf numFmtId="1" fontId="69" fillId="0" borderId="3" xfId="13" applyNumberFormat="1" applyFont="1" applyFill="1" applyBorder="1" applyAlignment="1" applyProtection="1">
      <alignment horizontal="center" vertical="center" wrapText="1"/>
      <protection locked="0"/>
    </xf>
    <xf numFmtId="1" fontId="68" fillId="0" borderId="3" xfId="15" applyNumberFormat="1" applyFont="1" applyFill="1" applyBorder="1" applyAlignment="1" applyProtection="1">
      <alignment horizontal="center" vertical="center" wrapText="1"/>
      <protection locked="0"/>
    </xf>
    <xf numFmtId="1" fontId="68" fillId="0" borderId="3" xfId="15" applyNumberFormat="1" applyFont="1" applyFill="1" applyBorder="1" applyAlignment="1" applyProtection="1">
      <alignment horizontal="justify" vertical="center"/>
      <protection locked="0"/>
    </xf>
    <xf numFmtId="0" fontId="69" fillId="0" borderId="3" xfId="14" applyNumberFormat="1" applyFont="1" applyFill="1" applyBorder="1" applyAlignment="1" applyProtection="1">
      <alignment horizontal="justify" vertical="center" wrapText="1"/>
      <protection locked="0"/>
    </xf>
    <xf numFmtId="182" fontId="68" fillId="0" borderId="3" xfId="12" applyFont="1" applyFill="1" applyBorder="1" applyAlignment="1" applyProtection="1">
      <alignment horizontal="center" vertical="center" wrapText="1"/>
      <protection locked="0"/>
    </xf>
    <xf numFmtId="182" fontId="68" fillId="0" borderId="3" xfId="12" applyFont="1" applyFill="1" applyBorder="1" applyAlignment="1" applyProtection="1">
      <alignment vertical="center" wrapText="1"/>
      <protection locked="0"/>
    </xf>
    <xf numFmtId="0" fontId="69" fillId="0" borderId="3" xfId="16" applyNumberFormat="1" applyFont="1" applyFill="1" applyBorder="1" applyAlignment="1" applyProtection="1">
      <alignment horizontal="center" vertical="center" wrapText="1"/>
      <protection locked="0"/>
    </xf>
    <xf numFmtId="0" fontId="70" fillId="0" borderId="3" xfId="14" applyNumberFormat="1" applyFont="1" applyFill="1" applyBorder="1" applyAlignment="1" applyProtection="1">
      <alignment vertical="center" wrapText="1"/>
      <protection locked="0"/>
    </xf>
    <xf numFmtId="2" fontId="68" fillId="0" borderId="3" xfId="12" applyNumberFormat="1" applyFont="1" applyFill="1" applyBorder="1" applyAlignment="1" applyProtection="1">
      <alignment horizontal="center" vertical="center" wrapText="1"/>
      <protection locked="0"/>
    </xf>
    <xf numFmtId="2" fontId="68" fillId="0" borderId="3" xfId="12" applyNumberFormat="1" applyFont="1" applyFill="1" applyBorder="1" applyAlignment="1" applyProtection="1">
      <alignment vertical="center" wrapText="1"/>
      <protection locked="0"/>
    </xf>
    <xf numFmtId="1" fontId="68" fillId="0" borderId="3" xfId="13" applyNumberFormat="1" applyFont="1" applyFill="1" applyBorder="1" applyAlignment="1" applyProtection="1">
      <alignment horizontal="center" vertical="center" wrapText="1"/>
      <protection locked="0"/>
    </xf>
    <xf numFmtId="1" fontId="69" fillId="0" borderId="3" xfId="15" applyNumberFormat="1" applyFont="1" applyFill="1" applyBorder="1" applyAlignment="1" applyProtection="1">
      <alignment horizontal="center" vertical="center" wrapText="1"/>
      <protection locked="0"/>
    </xf>
    <xf numFmtId="1" fontId="69" fillId="0" borderId="3" xfId="15" applyNumberFormat="1" applyFont="1" applyFill="1" applyBorder="1" applyAlignment="1" applyProtection="1">
      <alignment horizontal="justify" vertical="center"/>
      <protection locked="0"/>
    </xf>
    <xf numFmtId="0" fontId="71" fillId="0" borderId="3" xfId="14" applyNumberFormat="1" applyFont="1" applyFill="1" applyBorder="1" applyAlignment="1" applyProtection="1">
      <alignment horizontal="justify" vertical="center" wrapText="1"/>
      <protection locked="0"/>
    </xf>
    <xf numFmtId="0" fontId="70" fillId="0" borderId="3" xfId="14" applyNumberFormat="1" applyFont="1" applyFill="1" applyBorder="1" applyAlignment="1" applyProtection="1">
      <alignment horizontal="left" vertical="center" wrapText="1" indent="1"/>
      <protection locked="0"/>
    </xf>
    <xf numFmtId="0" fontId="71" fillId="0" borderId="3" xfId="14" applyNumberFormat="1" applyFont="1" applyFill="1" applyBorder="1" applyAlignment="1" applyProtection="1">
      <alignment horizontal="left" vertical="center" wrapText="1" indent="1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vertical="center"/>
      <protection locked="0"/>
    </xf>
    <xf numFmtId="1" fontId="69" fillId="0" borderId="1" xfId="13" applyNumberFormat="1" applyFont="1" applyFill="1" applyBorder="1" applyAlignment="1" applyProtection="1">
      <alignment horizontal="center" vertical="center" wrapText="1"/>
      <protection locked="0"/>
    </xf>
    <xf numFmtId="0" fontId="70" fillId="0" borderId="1" xfId="14" applyNumberFormat="1" applyFont="1" applyFill="1" applyBorder="1" applyAlignment="1" applyProtection="1">
      <alignment horizontal="justify" vertical="center" wrapText="1"/>
      <protection locked="0"/>
    </xf>
    <xf numFmtId="0" fontId="70" fillId="0" borderId="1" xfId="14" applyNumberFormat="1" applyFont="1" applyFill="1" applyBorder="1" applyAlignment="1" applyProtection="1">
      <alignment horizontal="left" vertical="center" wrapText="1" indent="1"/>
      <protection locked="0"/>
    </xf>
    <xf numFmtId="0" fontId="34" fillId="0" borderId="3" xfId="0" applyFont="1" applyFill="1" applyBorder="1" applyAlignment="1" applyProtection="1">
      <alignment horizontal="center" vertical="center"/>
      <protection locked="0"/>
    </xf>
    <xf numFmtId="0" fontId="34" fillId="0" borderId="3" xfId="0" applyFont="1" applyFill="1" applyBorder="1" applyAlignment="1" applyProtection="1">
      <alignment vertical="center"/>
      <protection locked="0"/>
    </xf>
    <xf numFmtId="0" fontId="72" fillId="0" borderId="3" xfId="0" applyFont="1" applyFill="1" applyBorder="1" applyAlignment="1" applyProtection="1">
      <alignment horizontal="center" vertical="center"/>
      <protection locked="0"/>
    </xf>
    <xf numFmtId="0" fontId="72" fillId="0" borderId="3" xfId="0" applyFont="1" applyFill="1" applyBorder="1" applyAlignment="1" applyProtection="1">
      <alignment vertical="center"/>
      <protection locked="0"/>
    </xf>
    <xf numFmtId="0" fontId="69" fillId="0" borderId="3" xfId="14" applyNumberFormat="1" applyFont="1" applyFill="1" applyBorder="1" applyAlignment="1" applyProtection="1">
      <alignment horizontal="center" vertical="center"/>
      <protection locked="0"/>
    </xf>
    <xf numFmtId="49" fontId="68" fillId="0" borderId="3" xfId="12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56" fillId="0" borderId="3" xfId="0" applyFont="1" applyFill="1" applyBorder="1" applyAlignment="1" applyProtection="1">
      <alignment horizontal="center" vertical="center"/>
      <protection locked="0"/>
    </xf>
    <xf numFmtId="0" fontId="69" fillId="0" borderId="27" xfId="14" applyNumberFormat="1" applyFont="1" applyFill="1" applyBorder="1" applyAlignment="1" applyProtection="1">
      <alignment horizontal="center" vertical="center"/>
      <protection locked="0"/>
    </xf>
    <xf numFmtId="0" fontId="73" fillId="0" borderId="3" xfId="0" applyFont="1" applyFill="1" applyBorder="1" applyAlignment="1" applyProtection="1">
      <alignment horizontal="center" vertical="center"/>
      <protection locked="0"/>
    </xf>
    <xf numFmtId="0" fontId="74" fillId="0" borderId="3" xfId="0" applyFont="1" applyFill="1" applyBorder="1" applyAlignment="1" applyProtection="1">
      <alignment horizontal="center" vertical="center"/>
      <protection locked="0"/>
    </xf>
    <xf numFmtId="0" fontId="75" fillId="4" borderId="64" xfId="0" applyFont="1" applyFill="1" applyBorder="1" applyAlignment="1" applyProtection="1">
      <alignment horizontal="center" vertical="center" wrapText="1"/>
    </xf>
    <xf numFmtId="2" fontId="34" fillId="0" borderId="3" xfId="0" applyNumberFormat="1" applyFont="1" applyFill="1" applyBorder="1" applyAlignment="1" applyProtection="1">
      <alignment vertical="center"/>
      <protection locked="0"/>
    </xf>
    <xf numFmtId="2" fontId="34" fillId="12" borderId="3" xfId="0" applyNumberFormat="1" applyFont="1" applyFill="1" applyBorder="1" applyAlignment="1" applyProtection="1">
      <alignment vertical="center"/>
      <protection locked="0"/>
    </xf>
    <xf numFmtId="2" fontId="34" fillId="0" borderId="3" xfId="0" applyNumberFormat="1" applyFont="1" applyFill="1" applyBorder="1" applyAlignment="1" applyProtection="1">
      <alignment vertical="center" wrapText="1"/>
      <protection locked="0"/>
    </xf>
    <xf numFmtId="0" fontId="0" fillId="12" borderId="0" xfId="0" applyFill="1" applyProtection="1"/>
    <xf numFmtId="0" fontId="0" fillId="0" borderId="0" xfId="0" applyAlignment="1" applyProtection="1">
      <alignment vertical="center"/>
    </xf>
    <xf numFmtId="0" fontId="76" fillId="4" borderId="0" xfId="0" applyFont="1" applyFill="1" applyAlignment="1" applyProtection="1">
      <alignment vertical="center"/>
    </xf>
    <xf numFmtId="0" fontId="77" fillId="0" borderId="0" xfId="0" applyFont="1" applyAlignment="1" applyProtection="1">
      <alignment vertical="center"/>
    </xf>
    <xf numFmtId="0" fontId="78" fillId="0" borderId="0" xfId="0" applyFont="1" applyAlignment="1" applyProtection="1">
      <alignment vertical="center"/>
    </xf>
    <xf numFmtId="0" fontId="79" fillId="0" borderId="0" xfId="0" applyFont="1" applyAlignment="1" applyProtection="1">
      <alignment vertical="center"/>
    </xf>
    <xf numFmtId="0" fontId="0" fillId="0" borderId="0" xfId="0" applyAlignment="1" applyProtection="1">
      <alignment horizontal="center"/>
    </xf>
    <xf numFmtId="0" fontId="0" fillId="0" borderId="1" xfId="0" applyBorder="1" applyAlignment="1" applyProtection="1">
      <alignment horizontal="center" vertical="center"/>
    </xf>
    <xf numFmtId="0" fontId="2" fillId="15" borderId="1" xfId="0" applyFont="1" applyFill="1" applyBorder="1" applyAlignment="1" applyProtection="1">
      <alignment horizontal="center" vertical="center"/>
    </xf>
    <xf numFmtId="9" fontId="5" fillId="0" borderId="1" xfId="3" applyFont="1" applyBorder="1" applyAlignment="1" applyProtection="1">
      <alignment vertical="center"/>
    </xf>
    <xf numFmtId="0" fontId="5" fillId="16" borderId="1" xfId="4" applyFont="1" applyFill="1" applyBorder="1" applyAlignment="1" applyProtection="1">
      <alignment horizontal="center" vertical="center"/>
    </xf>
    <xf numFmtId="0" fontId="9" fillId="16" borderId="1" xfId="4" applyFont="1" applyFill="1" applyBorder="1" applyAlignment="1" applyProtection="1">
      <alignment vertical="center"/>
    </xf>
    <xf numFmtId="0" fontId="0" fillId="0" borderId="1" xfId="0" applyBorder="1" applyAlignment="1" applyProtection="1">
      <alignment vertical="top" wrapText="1"/>
    </xf>
    <xf numFmtId="42" fontId="0" fillId="0" borderId="1" xfId="2" applyFont="1" applyBorder="1" applyAlignment="1" applyProtection="1">
      <alignment vertical="top" wrapText="1"/>
    </xf>
    <xf numFmtId="42" fontId="0" fillId="0" borderId="0" xfId="2" applyFont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42" fontId="0" fillId="0" borderId="0" xfId="2" applyFont="1" applyBorder="1" applyAlignment="1" applyProtection="1">
      <alignment vertical="top" wrapText="1"/>
    </xf>
    <xf numFmtId="173" fontId="9" fillId="3" borderId="1" xfId="4" applyNumberFormat="1" applyFont="1" applyFill="1" applyBorder="1" applyAlignment="1" applyProtection="1">
      <alignment vertical="center"/>
    </xf>
    <xf numFmtId="10" fontId="5" fillId="0" borderId="1" xfId="3" applyNumberFormat="1" applyFont="1" applyBorder="1" applyAlignment="1" applyProtection="1">
      <alignment vertical="center"/>
    </xf>
    <xf numFmtId="164" fontId="9" fillId="17" borderId="1" xfId="4" applyNumberFormat="1" applyFont="1" applyFill="1" applyBorder="1" applyAlignment="1" applyProtection="1">
      <alignment vertical="center"/>
    </xf>
    <xf numFmtId="0" fontId="9" fillId="4" borderId="1" xfId="4" applyFont="1" applyFill="1" applyBorder="1" applyAlignment="1" applyProtection="1">
      <alignment vertical="center"/>
    </xf>
    <xf numFmtId="164" fontId="9" fillId="4" borderId="1" xfId="4" applyNumberFormat="1" applyFont="1" applyFill="1" applyBorder="1" applyAlignment="1" applyProtection="1">
      <alignment vertical="center"/>
    </xf>
    <xf numFmtId="42" fontId="9" fillId="17" borderId="1" xfId="2" applyFont="1" applyFill="1" applyBorder="1" applyAlignment="1" applyProtection="1">
      <alignment vertical="center"/>
    </xf>
    <xf numFmtId="0" fontId="5" fillId="18" borderId="35" xfId="7" applyFont="1" applyFill="1" applyBorder="1" applyProtection="1"/>
    <xf numFmtId="0" fontId="5" fillId="18" borderId="33" xfId="7" applyFont="1" applyFill="1" applyBorder="1" applyProtection="1"/>
    <xf numFmtId="0" fontId="80" fillId="18" borderId="33" xfId="7" applyFont="1" applyFill="1" applyBorder="1" applyAlignment="1" applyProtection="1">
      <alignment vertical="top"/>
    </xf>
    <xf numFmtId="0" fontId="80" fillId="18" borderId="34" xfId="7" applyFont="1" applyFill="1" applyBorder="1" applyAlignment="1" applyProtection="1">
      <alignment horizontal="center" vertical="center"/>
    </xf>
    <xf numFmtId="0" fontId="81" fillId="18" borderId="34" xfId="7" applyFont="1" applyFill="1" applyBorder="1" applyAlignment="1" applyProtection="1">
      <alignment vertical="top"/>
    </xf>
    <xf numFmtId="0" fontId="82" fillId="18" borderId="78" xfId="7" applyFont="1" applyFill="1" applyBorder="1" applyProtection="1"/>
    <xf numFmtId="0" fontId="82" fillId="18" borderId="93" xfId="7" applyFont="1" applyFill="1" applyBorder="1" applyProtection="1"/>
    <xf numFmtId="0" fontId="27" fillId="19" borderId="14" xfId="6" applyFont="1" applyFill="1" applyBorder="1" applyAlignment="1" applyProtection="1">
      <alignment vertical="center"/>
    </xf>
    <xf numFmtId="0" fontId="27" fillId="19" borderId="15" xfId="6" applyFont="1" applyFill="1" applyBorder="1" applyAlignment="1" applyProtection="1">
      <alignment vertical="center"/>
    </xf>
    <xf numFmtId="0" fontId="27" fillId="19" borderId="16" xfId="6" applyFont="1" applyFill="1" applyBorder="1" applyAlignment="1" applyProtection="1">
      <alignment vertical="center"/>
    </xf>
    <xf numFmtId="0" fontId="5" fillId="18" borderId="36" xfId="7" applyFont="1" applyFill="1" applyBorder="1" applyProtection="1"/>
    <xf numFmtId="0" fontId="5" fillId="18" borderId="0" xfId="7" applyFont="1" applyFill="1" applyBorder="1" applyProtection="1"/>
    <xf numFmtId="0" fontId="80" fillId="18" borderId="56" xfId="7" applyFont="1" applyFill="1" applyBorder="1" applyAlignment="1" applyProtection="1">
      <alignment horizontal="center" vertical="top"/>
    </xf>
    <xf numFmtId="0" fontId="81" fillId="18" borderId="75" xfId="7" applyFont="1" applyFill="1" applyBorder="1" applyAlignment="1" applyProtection="1">
      <alignment horizontal="center" vertical="top"/>
    </xf>
    <xf numFmtId="0" fontId="83" fillId="18" borderId="0" xfId="7" applyFont="1" applyFill="1" applyBorder="1" applyAlignment="1" applyProtection="1">
      <alignment horizontal="center"/>
    </xf>
    <xf numFmtId="0" fontId="83" fillId="18" borderId="60" xfId="7" applyFont="1" applyFill="1" applyBorder="1" applyAlignment="1" applyProtection="1">
      <alignment horizontal="center"/>
    </xf>
    <xf numFmtId="0" fontId="13" fillId="19" borderId="17" xfId="6" applyFont="1" applyFill="1" applyBorder="1" applyAlignment="1" applyProtection="1">
      <alignment horizontal="left" vertical="center"/>
    </xf>
    <xf numFmtId="0" fontId="13" fillId="19" borderId="18" xfId="6" applyFont="1" applyFill="1" applyBorder="1" applyAlignment="1">
      <alignment vertical="center"/>
    </xf>
    <xf numFmtId="0" fontId="13" fillId="19" borderId="19" xfId="6" applyFont="1" applyFill="1" applyBorder="1" applyAlignment="1" applyProtection="1">
      <alignment horizontal="left" vertical="center"/>
    </xf>
    <xf numFmtId="0" fontId="13" fillId="19" borderId="20" xfId="6" applyFont="1" applyFill="1" applyBorder="1" applyAlignment="1" applyProtection="1">
      <alignment horizontal="left" vertical="center"/>
    </xf>
    <xf numFmtId="0" fontId="13" fillId="19" borderId="18" xfId="6" applyFont="1" applyFill="1" applyBorder="1" applyAlignment="1" applyProtection="1">
      <alignment horizontal="center" vertical="center"/>
    </xf>
    <xf numFmtId="165" fontId="14" fillId="19" borderId="19" xfId="6" applyNumberFormat="1" applyFont="1" applyFill="1" applyBorder="1" applyAlignment="1" applyProtection="1">
      <alignment horizontal="right" vertical="center"/>
    </xf>
    <xf numFmtId="0" fontId="84" fillId="18" borderId="33" xfId="7" applyFont="1" applyFill="1" applyBorder="1" applyAlignment="1" applyProtection="1">
      <alignment horizontal="left" vertical="center"/>
    </xf>
    <xf numFmtId="0" fontId="85" fillId="18" borderId="34" xfId="7" applyFont="1" applyFill="1" applyBorder="1" applyAlignment="1" applyProtection="1">
      <alignment horizontal="center" vertical="center"/>
    </xf>
    <xf numFmtId="0" fontId="81" fillId="18" borderId="34" xfId="7" applyFont="1" applyFill="1" applyBorder="1" applyAlignment="1" applyProtection="1">
      <alignment horizontal="left" vertical="center"/>
    </xf>
    <xf numFmtId="0" fontId="82" fillId="18" borderId="0" xfId="7" applyFont="1" applyFill="1" applyBorder="1" applyAlignment="1" applyProtection="1">
      <alignment horizontal="centerContinuous"/>
    </xf>
    <xf numFmtId="0" fontId="82" fillId="18" borderId="60" xfId="7" applyFont="1" applyFill="1" applyBorder="1" applyAlignment="1" applyProtection="1">
      <alignment horizontal="centerContinuous"/>
    </xf>
    <xf numFmtId="0" fontId="13" fillId="19" borderId="0" xfId="6" applyFont="1" applyFill="1" applyBorder="1" applyAlignment="1" applyProtection="1">
      <alignment horizontal="left" vertical="center"/>
    </xf>
    <xf numFmtId="0" fontId="13" fillId="19" borderId="21" xfId="6" applyFont="1" applyFill="1" applyBorder="1" applyAlignment="1" applyProtection="1">
      <alignment horizontal="left" vertical="center"/>
    </xf>
    <xf numFmtId="0" fontId="13" fillId="19" borderId="0" xfId="6" applyFont="1" applyFill="1" applyBorder="1" applyAlignment="1">
      <alignment vertical="center"/>
    </xf>
    <xf numFmtId="0" fontId="13" fillId="19" borderId="0" xfId="6" applyFont="1" applyFill="1" applyBorder="1" applyAlignment="1" applyProtection="1">
      <alignment horizontal="center" vertical="center"/>
    </xf>
    <xf numFmtId="165" fontId="14" fillId="19" borderId="21" xfId="6" applyNumberFormat="1" applyFont="1" applyFill="1" applyBorder="1" applyAlignment="1" applyProtection="1">
      <alignment horizontal="right" vertical="center"/>
    </xf>
    <xf numFmtId="0" fontId="86" fillId="18" borderId="36" xfId="7" applyFont="1" applyFill="1" applyBorder="1" applyAlignment="1" applyProtection="1">
      <alignment horizontal="left"/>
    </xf>
    <xf numFmtId="0" fontId="86" fillId="18" borderId="0" xfId="7" applyFont="1" applyFill="1" applyBorder="1" applyAlignment="1" applyProtection="1">
      <alignment horizontal="left"/>
    </xf>
    <xf numFmtId="0" fontId="81" fillId="18" borderId="0" xfId="7" applyFont="1" applyFill="1" applyBorder="1" applyAlignment="1" applyProtection="1">
      <alignment horizontal="center" vertical="center"/>
    </xf>
    <xf numFmtId="0" fontId="85" fillId="18" borderId="53" xfId="7" applyFont="1" applyFill="1" applyBorder="1" applyAlignment="1" applyProtection="1">
      <alignment horizontal="center" vertical="center"/>
    </xf>
    <xf numFmtId="15" fontId="81" fillId="18" borderId="75" xfId="7" applyNumberFormat="1" applyFont="1" applyFill="1" applyBorder="1" applyAlignment="1" applyProtection="1">
      <alignment horizontal="center" vertical="top"/>
    </xf>
    <xf numFmtId="3" fontId="12" fillId="18" borderId="29" xfId="7" applyNumberFormat="1" applyFont="1" applyFill="1" applyBorder="1" applyProtection="1"/>
    <xf numFmtId="0" fontId="11" fillId="18" borderId="36" xfId="7" applyFont="1" applyFill="1" applyBorder="1" applyAlignment="1" applyProtection="1">
      <alignment horizontal="left" vertical="center"/>
    </xf>
    <xf numFmtId="0" fontId="11" fillId="18" borderId="0" xfId="7" applyFont="1" applyFill="1" applyBorder="1" applyAlignment="1" applyProtection="1">
      <alignment horizontal="left" vertical="center"/>
    </xf>
    <xf numFmtId="0" fontId="11" fillId="18" borderId="0" xfId="7" applyFont="1" applyFill="1" applyBorder="1" applyAlignment="1" applyProtection="1">
      <alignment horizontal="right" vertical="center"/>
    </xf>
    <xf numFmtId="0" fontId="11" fillId="18" borderId="53" xfId="7" applyFont="1" applyFill="1" applyBorder="1" applyAlignment="1" applyProtection="1">
      <alignment horizontal="left" vertical="center"/>
    </xf>
    <xf numFmtId="0" fontId="84" fillId="18" borderId="34" xfId="7" applyFont="1" applyFill="1" applyBorder="1" applyAlignment="1" applyProtection="1">
      <alignment horizontal="left"/>
    </xf>
    <xf numFmtId="0" fontId="80" fillId="18" borderId="30" xfId="7" applyFont="1" applyFill="1" applyBorder="1" applyAlignment="1" applyProtection="1">
      <alignment horizontal="left"/>
    </xf>
    <xf numFmtId="0" fontId="80" fillId="18" borderId="31" xfId="7" applyFont="1" applyFill="1" applyBorder="1" applyAlignment="1" applyProtection="1">
      <alignment horizontal="left"/>
    </xf>
    <xf numFmtId="0" fontId="81" fillId="18" borderId="32" xfId="7" applyFont="1" applyFill="1" applyBorder="1" applyAlignment="1" applyProtection="1">
      <alignment horizontal="left"/>
    </xf>
    <xf numFmtId="0" fontId="11" fillId="0" borderId="57" xfId="7" applyFont="1" applyBorder="1" applyAlignment="1" applyProtection="1">
      <alignment horizontal="centerContinuous"/>
    </xf>
    <xf numFmtId="0" fontId="11" fillId="0" borderId="13" xfId="7" applyFont="1" applyBorder="1" applyAlignment="1" applyProtection="1">
      <alignment horizontal="centerContinuous"/>
    </xf>
    <xf numFmtId="0" fontId="87" fillId="18" borderId="43" xfId="7" applyFont="1" applyFill="1" applyBorder="1" applyProtection="1"/>
    <xf numFmtId="0" fontId="87" fillId="18" borderId="5" xfId="7" applyFont="1" applyFill="1" applyBorder="1" applyProtection="1"/>
    <xf numFmtId="0" fontId="11" fillId="18" borderId="43" xfId="7" applyFont="1" applyFill="1" applyBorder="1" applyAlignment="1" applyProtection="1">
      <alignment horizontal="left" vertical="center"/>
    </xf>
    <xf numFmtId="15" fontId="11" fillId="18" borderId="5" xfId="7" applyNumberFormat="1" applyFont="1" applyFill="1" applyBorder="1" applyAlignment="1" applyProtection="1">
      <alignment horizontal="left" vertical="center"/>
    </xf>
    <xf numFmtId="0" fontId="11" fillId="18" borderId="5" xfId="7" applyFont="1" applyFill="1" applyBorder="1" applyAlignment="1" applyProtection="1">
      <alignment horizontal="center" vertical="center"/>
    </xf>
    <xf numFmtId="0" fontId="11" fillId="18" borderId="5" xfId="7" applyFont="1" applyFill="1" applyBorder="1" applyAlignment="1" applyProtection="1">
      <alignment horizontal="left"/>
    </xf>
    <xf numFmtId="15" fontId="11" fillId="18" borderId="56" xfId="7" applyNumberFormat="1" applyFont="1" applyFill="1" applyBorder="1" applyAlignment="1" applyProtection="1">
      <alignment horizontal="left" vertical="center"/>
    </xf>
    <xf numFmtId="0" fontId="84" fillId="18" borderId="56" xfId="7" applyFont="1" applyFill="1" applyBorder="1" applyAlignment="1" applyProtection="1">
      <alignment horizontal="center"/>
    </xf>
    <xf numFmtId="0" fontId="80" fillId="18" borderId="43" xfId="7" applyFont="1" applyFill="1" applyBorder="1" applyAlignment="1" applyProtection="1">
      <alignment horizontal="left"/>
    </xf>
    <xf numFmtId="0" fontId="80" fillId="18" borderId="5" xfId="7" applyFont="1" applyFill="1" applyBorder="1" applyAlignment="1" applyProtection="1">
      <alignment horizontal="left"/>
    </xf>
    <xf numFmtId="0" fontId="81" fillId="18" borderId="56" xfId="7" applyFont="1" applyFill="1" applyBorder="1" applyAlignment="1" applyProtection="1">
      <alignment horizontal="center"/>
    </xf>
    <xf numFmtId="0" fontId="12" fillId="0" borderId="13" xfId="7" applyFont="1" applyBorder="1" applyAlignment="1" applyProtection="1">
      <alignment horizontal="center"/>
    </xf>
    <xf numFmtId="0" fontId="12" fillId="0" borderId="1" xfId="7" applyFont="1" applyBorder="1" applyAlignment="1" applyProtection="1">
      <alignment horizontal="center"/>
    </xf>
    <xf numFmtId="0" fontId="11" fillId="18" borderId="37" xfId="7" applyFont="1" applyFill="1" applyBorder="1" applyAlignment="1" applyProtection="1">
      <alignment horizontal="center"/>
    </xf>
    <xf numFmtId="0" fontId="11" fillId="18" borderId="38" xfId="7" applyFont="1" applyFill="1" applyBorder="1" applyAlignment="1" applyProtection="1">
      <alignment horizontal="center"/>
    </xf>
    <xf numFmtId="0" fontId="11" fillId="20" borderId="40" xfId="7" applyFont="1" applyFill="1" applyBorder="1" applyAlignment="1" applyProtection="1">
      <alignment horizontal="center"/>
    </xf>
    <xf numFmtId="0" fontId="11" fillId="20" borderId="41" xfId="7" applyFont="1" applyFill="1" applyBorder="1" applyAlignment="1" applyProtection="1">
      <alignment horizontal="center"/>
    </xf>
    <xf numFmtId="3" fontId="12" fillId="0" borderId="93" xfId="7" applyNumberFormat="1" applyFont="1" applyBorder="1" applyProtection="1"/>
    <xf numFmtId="3" fontId="12" fillId="0" borderId="6" xfId="7" applyNumberFormat="1" applyFont="1" applyBorder="1" applyProtection="1"/>
    <xf numFmtId="0" fontId="11" fillId="18" borderId="50" xfId="7" applyFont="1" applyFill="1" applyBorder="1" applyAlignment="1" applyProtection="1">
      <alignment horizontal="center"/>
    </xf>
    <xf numFmtId="0" fontId="11" fillId="18" borderId="11" xfId="7" applyFont="1" applyFill="1" applyBorder="1" applyAlignment="1" applyProtection="1">
      <alignment horizontal="center"/>
    </xf>
    <xf numFmtId="0" fontId="12" fillId="11" borderId="1" xfId="7" applyFont="1" applyFill="1" applyBorder="1" applyAlignment="1" applyProtection="1">
      <alignment horizontal="center"/>
    </xf>
    <xf numFmtId="0" fontId="12" fillId="0" borderId="44" xfId="7" applyFont="1" applyBorder="1" applyAlignment="1" applyProtection="1">
      <alignment horizontal="center"/>
    </xf>
    <xf numFmtId="3" fontId="23" fillId="0" borderId="93" xfId="7" applyNumberFormat="1" applyFont="1" applyBorder="1" applyProtection="1"/>
    <xf numFmtId="3" fontId="23" fillId="0" borderId="6" xfId="7" applyNumberFormat="1" applyFont="1" applyBorder="1" applyProtection="1"/>
    <xf numFmtId="0" fontId="12" fillId="0" borderId="54" xfId="7" applyFont="1" applyBorder="1" applyAlignment="1" applyProtection="1">
      <alignment horizontal="center"/>
    </xf>
    <xf numFmtId="0" fontId="13" fillId="19" borderId="0" xfId="6" applyFont="1" applyFill="1" applyBorder="1" applyAlignment="1">
      <alignment horizontal="left" vertical="center"/>
    </xf>
    <xf numFmtId="0" fontId="12" fillId="0" borderId="94" xfId="7" applyFont="1" applyBorder="1" applyAlignment="1" applyProtection="1">
      <alignment horizontal="center"/>
    </xf>
    <xf numFmtId="0" fontId="12" fillId="0" borderId="6" xfId="7" applyFont="1" applyBorder="1" applyProtection="1"/>
    <xf numFmtId="183" fontId="12" fillId="0" borderId="6" xfId="7" applyNumberFormat="1" applyFont="1" applyBorder="1" applyProtection="1"/>
    <xf numFmtId="184" fontId="12" fillId="0" borderId="6" xfId="7" applyNumberFormat="1" applyFont="1" applyBorder="1" applyProtection="1"/>
    <xf numFmtId="3" fontId="12" fillId="0" borderId="44" xfId="7" applyNumberFormat="1" applyFont="1" applyBorder="1" applyProtection="1"/>
    <xf numFmtId="183" fontId="12" fillId="0" borderId="93" xfId="7" applyNumberFormat="1" applyFont="1" applyBorder="1" applyProtection="1"/>
    <xf numFmtId="3" fontId="12" fillId="0" borderId="1" xfId="7" applyNumberFormat="1" applyFont="1" applyBorder="1" applyProtection="1"/>
    <xf numFmtId="3" fontId="12" fillId="0" borderId="13" xfId="7" applyNumberFormat="1" applyFont="1" applyBorder="1" applyProtection="1"/>
    <xf numFmtId="3" fontId="12" fillId="0" borderId="54" xfId="7" applyNumberFormat="1" applyFont="1" applyBorder="1" applyProtection="1"/>
    <xf numFmtId="183" fontId="12" fillId="0" borderId="61" xfId="7" applyNumberFormat="1" applyFont="1" applyBorder="1" applyProtection="1"/>
    <xf numFmtId="183" fontId="12" fillId="0" borderId="60" xfId="7" applyNumberFormat="1" applyFont="1" applyBorder="1" applyProtection="1"/>
    <xf numFmtId="183" fontId="12" fillId="0" borderId="8" xfId="7" applyNumberFormat="1" applyFont="1" applyBorder="1" applyProtection="1"/>
    <xf numFmtId="183" fontId="12" fillId="0" borderId="53" xfId="7" applyNumberFormat="1" applyFont="1" applyBorder="1" applyProtection="1"/>
    <xf numFmtId="166" fontId="13" fillId="19" borderId="0" xfId="6" applyNumberFormat="1" applyFont="1" applyFill="1" applyBorder="1" applyAlignment="1" applyProtection="1">
      <alignment horizontal="fill" vertical="center"/>
    </xf>
    <xf numFmtId="0" fontId="13" fillId="19" borderId="22" xfId="6" applyFont="1" applyFill="1" applyBorder="1" applyAlignment="1" applyProtection="1">
      <alignment horizontal="left" vertical="center"/>
    </xf>
    <xf numFmtId="0" fontId="12" fillId="21" borderId="6" xfId="7" applyFont="1" applyFill="1" applyBorder="1" applyProtection="1"/>
    <xf numFmtId="185" fontId="12" fillId="0" borderId="6" xfId="7" applyNumberFormat="1" applyFont="1" applyBorder="1" applyProtection="1"/>
    <xf numFmtId="183" fontId="12" fillId="0" borderId="95" xfId="7" applyNumberFormat="1" applyFont="1" applyBorder="1" applyProtection="1"/>
    <xf numFmtId="183" fontId="12" fillId="4" borderId="96" xfId="7" applyNumberFormat="1" applyFont="1" applyFill="1" applyBorder="1" applyProtection="1"/>
    <xf numFmtId="183" fontId="12" fillId="4" borderId="97" xfId="7" applyNumberFormat="1" applyFont="1" applyFill="1" applyBorder="1" applyProtection="1"/>
    <xf numFmtId="183" fontId="12" fillId="4" borderId="98" xfId="7" applyNumberFormat="1" applyFont="1" applyFill="1" applyBorder="1" applyProtection="1"/>
    <xf numFmtId="183" fontId="12" fillId="4" borderId="99" xfId="7" applyNumberFormat="1" applyFont="1" applyFill="1" applyBorder="1" applyProtection="1"/>
    <xf numFmtId="0" fontId="13" fillId="19" borderId="18" xfId="6" applyFont="1" applyFill="1" applyBorder="1" applyAlignment="1" applyProtection="1">
      <alignment horizontal="left" vertical="center"/>
    </xf>
    <xf numFmtId="165" fontId="14" fillId="19" borderId="18" xfId="6" applyNumberFormat="1" applyFont="1" applyFill="1" applyBorder="1" applyAlignment="1" applyProtection="1">
      <alignment horizontal="right" vertical="center"/>
    </xf>
    <xf numFmtId="0" fontId="12" fillId="0" borderId="52" xfId="7" applyFont="1" applyBorder="1" applyAlignment="1" applyProtection="1">
      <alignment horizontal="center"/>
    </xf>
    <xf numFmtId="0" fontId="12" fillId="21" borderId="8" xfId="7" applyFont="1" applyFill="1" applyBorder="1" applyProtection="1"/>
    <xf numFmtId="183" fontId="12" fillId="4" borderId="8" xfId="7" applyNumberFormat="1" applyFont="1" applyFill="1" applyBorder="1" applyProtection="1"/>
    <xf numFmtId="183" fontId="12" fillId="0" borderId="52" xfId="7" applyNumberFormat="1" applyFont="1" applyBorder="1" applyProtection="1"/>
    <xf numFmtId="0" fontId="13" fillId="19" borderId="23" xfId="6" applyFont="1" applyFill="1" applyBorder="1" applyAlignment="1" applyProtection="1">
      <alignment horizontal="left" vertical="center"/>
    </xf>
    <xf numFmtId="0" fontId="13" fillId="19" borderId="24" xfId="6" applyFont="1" applyFill="1" applyBorder="1" applyAlignment="1">
      <alignment vertical="center"/>
    </xf>
    <xf numFmtId="0" fontId="13" fillId="19" borderId="24" xfId="6" applyFont="1" applyFill="1" applyBorder="1" applyAlignment="1" applyProtection="1">
      <alignment horizontal="left" vertical="center"/>
    </xf>
    <xf numFmtId="165" fontId="14" fillId="19" borderId="25" xfId="6" applyNumberFormat="1" applyFont="1" applyFill="1" applyBorder="1" applyAlignment="1" applyProtection="1">
      <alignment horizontal="right" vertical="center"/>
    </xf>
    <xf numFmtId="0" fontId="13" fillId="19" borderId="26" xfId="6" applyFont="1" applyFill="1" applyBorder="1" applyAlignment="1" applyProtection="1">
      <alignment horizontal="left" vertical="center"/>
    </xf>
    <xf numFmtId="0" fontId="13" fillId="19" borderId="24" xfId="6" applyFont="1" applyFill="1" applyBorder="1" applyAlignment="1" applyProtection="1">
      <alignment horizontal="center" vertical="center"/>
    </xf>
    <xf numFmtId="3" fontId="12" fillId="0" borderId="0" xfId="7" applyNumberFormat="1" applyFont="1" applyProtection="1"/>
    <xf numFmtId="183" fontId="12" fillId="4" borderId="60" xfId="7" applyNumberFormat="1" applyFont="1" applyFill="1" applyBorder="1" applyProtection="1"/>
    <xf numFmtId="0" fontId="12" fillId="0" borderId="8" xfId="7" applyFont="1" applyBorder="1" applyProtection="1"/>
    <xf numFmtId="164" fontId="5" fillId="0" borderId="8" xfId="4" applyNumberFormat="1" applyFont="1" applyBorder="1" applyAlignment="1" applyProtection="1">
      <alignment vertical="center"/>
    </xf>
    <xf numFmtId="183" fontId="12" fillId="0" borderId="10" xfId="7" applyNumberFormat="1" applyFont="1" applyBorder="1" applyProtection="1"/>
    <xf numFmtId="183" fontId="12" fillId="0" borderId="11" xfId="7" applyNumberFormat="1" applyFont="1" applyBorder="1" applyProtection="1"/>
    <xf numFmtId="183" fontId="12" fillId="18" borderId="60" xfId="7" applyNumberFormat="1" applyFont="1" applyFill="1" applyBorder="1" applyProtection="1"/>
    <xf numFmtId="183" fontId="12" fillId="18" borderId="8" xfId="7" applyNumberFormat="1" applyFont="1" applyFill="1" applyBorder="1" applyProtection="1"/>
    <xf numFmtId="0" fontId="12" fillId="0" borderId="48" xfId="7" applyFont="1" applyBorder="1" applyAlignment="1" applyProtection="1">
      <alignment horizontal="center"/>
    </xf>
    <xf numFmtId="0" fontId="12" fillId="0" borderId="49" xfId="7" applyFont="1" applyBorder="1" applyProtection="1"/>
    <xf numFmtId="164" fontId="5" fillId="3" borderId="49" xfId="4" applyNumberFormat="1" applyFont="1" applyFill="1" applyBorder="1" applyAlignment="1" applyProtection="1">
      <alignment vertical="center"/>
    </xf>
    <xf numFmtId="164" fontId="5" fillId="0" borderId="49" xfId="4" applyNumberFormat="1" applyFont="1" applyBorder="1" applyAlignment="1" applyProtection="1">
      <alignment vertical="center"/>
    </xf>
    <xf numFmtId="164" fontId="5" fillId="0" borderId="58" xfId="4" applyNumberFormat="1" applyFont="1" applyBorder="1" applyAlignment="1" applyProtection="1">
      <alignment vertical="center"/>
    </xf>
    <xf numFmtId="183" fontId="11" fillId="18" borderId="60" xfId="7" applyNumberFormat="1" applyFont="1" applyFill="1" applyBorder="1" applyProtection="1"/>
    <xf numFmtId="183" fontId="11" fillId="18" borderId="8" xfId="7" applyNumberFormat="1" applyFont="1" applyFill="1" applyBorder="1" applyProtection="1"/>
    <xf numFmtId="183" fontId="12" fillId="0" borderId="50" xfId="7" applyNumberFormat="1" applyFont="1" applyBorder="1" applyProtection="1"/>
    <xf numFmtId="183" fontId="12" fillId="0" borderId="55" xfId="7" applyNumberFormat="1" applyFont="1" applyBorder="1" applyProtection="1"/>
    <xf numFmtId="0" fontId="12" fillId="18" borderId="37" xfId="7" applyFont="1" applyFill="1" applyBorder="1" applyAlignment="1" applyProtection="1">
      <alignment horizontal="center"/>
    </xf>
    <xf numFmtId="0" fontId="12" fillId="18" borderId="38" xfId="7" applyFont="1" applyFill="1" applyBorder="1" applyProtection="1"/>
    <xf numFmtId="183" fontId="12" fillId="18" borderId="38" xfId="7" applyNumberFormat="1" applyFont="1" applyFill="1" applyBorder="1" applyProtection="1"/>
    <xf numFmtId="183" fontId="12" fillId="18" borderId="39" xfId="7" applyNumberFormat="1" applyFont="1" applyFill="1" applyBorder="1" applyProtection="1"/>
    <xf numFmtId="183" fontId="12" fillId="18" borderId="9" xfId="7" applyNumberFormat="1" applyFont="1" applyFill="1" applyBorder="1" applyProtection="1"/>
    <xf numFmtId="183" fontId="12" fillId="18" borderId="52" xfId="7" applyNumberFormat="1" applyFont="1" applyFill="1" applyBorder="1" applyProtection="1"/>
    <xf numFmtId="183" fontId="12" fillId="18" borderId="95" xfId="7" applyNumberFormat="1" applyFont="1" applyFill="1" applyBorder="1" applyProtection="1"/>
    <xf numFmtId="0" fontId="11" fillId="18" borderId="52" xfId="7" applyFont="1" applyFill="1" applyBorder="1" applyAlignment="1" applyProtection="1">
      <alignment horizontal="center"/>
    </xf>
    <xf numFmtId="0" fontId="11" fillId="18" borderId="8" xfId="7" applyFont="1" applyFill="1" applyBorder="1" applyProtection="1"/>
    <xf numFmtId="183" fontId="11" fillId="18" borderId="61" xfId="7" applyNumberFormat="1" applyFont="1" applyFill="1" applyBorder="1" applyProtection="1"/>
    <xf numFmtId="183" fontId="11" fillId="18" borderId="9" xfId="7" applyNumberFormat="1" applyFont="1" applyFill="1" applyBorder="1" applyProtection="1"/>
    <xf numFmtId="183" fontId="11" fillId="18" borderId="52" xfId="7" applyNumberFormat="1" applyFont="1" applyFill="1" applyBorder="1" applyProtection="1"/>
    <xf numFmtId="0" fontId="12" fillId="0" borderId="36" xfId="7" applyFont="1" applyBorder="1" applyProtection="1"/>
    <xf numFmtId="0" fontId="12" fillId="18" borderId="52" xfId="7" applyFont="1" applyFill="1" applyBorder="1" applyAlignment="1" applyProtection="1">
      <alignment horizontal="center"/>
    </xf>
    <xf numFmtId="0" fontId="12" fillId="18" borderId="8" xfId="7" applyFont="1" applyFill="1" applyBorder="1" applyProtection="1"/>
    <xf numFmtId="183" fontId="12" fillId="18" borderId="51" xfId="7" applyNumberFormat="1" applyFont="1" applyFill="1" applyBorder="1" applyProtection="1"/>
    <xf numFmtId="183" fontId="12" fillId="18" borderId="10" xfId="7" applyNumberFormat="1" applyFont="1" applyFill="1" applyBorder="1" applyProtection="1"/>
    <xf numFmtId="183" fontId="12" fillId="18" borderId="11" xfId="7" applyNumberFormat="1" applyFont="1" applyFill="1" applyBorder="1" applyProtection="1"/>
    <xf numFmtId="183" fontId="12" fillId="18" borderId="12" xfId="7" applyNumberFormat="1" applyFont="1" applyFill="1" applyBorder="1" applyProtection="1"/>
    <xf numFmtId="183" fontId="12" fillId="18" borderId="50" xfId="7" applyNumberFormat="1" applyFont="1" applyFill="1" applyBorder="1" applyProtection="1"/>
    <xf numFmtId="183" fontId="12" fillId="3" borderId="6" xfId="7" applyNumberFormat="1" applyFont="1" applyFill="1" applyBorder="1" applyProtection="1"/>
    <xf numFmtId="183" fontId="12" fillId="4" borderId="6" xfId="7" applyNumberFormat="1" applyFont="1" applyFill="1" applyBorder="1" applyProtection="1"/>
    <xf numFmtId="183" fontId="12" fillId="3" borderId="8" xfId="7" applyNumberFormat="1" applyFont="1" applyFill="1" applyBorder="1" applyProtection="1"/>
    <xf numFmtId="185" fontId="12" fillId="3" borderId="8" xfId="7" applyNumberFormat="1" applyFont="1" applyFill="1" applyBorder="1" applyProtection="1"/>
    <xf numFmtId="185" fontId="12" fillId="4" borderId="8" xfId="7" applyNumberFormat="1" applyFont="1" applyFill="1" applyBorder="1" applyProtection="1"/>
    <xf numFmtId="183" fontId="12" fillId="4" borderId="61" xfId="7" applyNumberFormat="1" applyFont="1" applyFill="1" applyBorder="1" applyProtection="1"/>
    <xf numFmtId="183" fontId="12" fillId="4" borderId="53" xfId="7" applyNumberFormat="1" applyFont="1" applyFill="1" applyBorder="1" applyProtection="1"/>
    <xf numFmtId="0" fontId="12" fillId="22" borderId="8" xfId="7" applyFont="1" applyFill="1" applyBorder="1" applyProtection="1"/>
    <xf numFmtId="3" fontId="5" fillId="0" borderId="0" xfId="7" applyNumberFormat="1" applyFont="1" applyProtection="1"/>
    <xf numFmtId="0" fontId="15" fillId="0" borderId="27" xfId="6" applyFont="1" applyBorder="1" applyAlignment="1">
      <alignment horizontal="center" vertical="center"/>
    </xf>
    <xf numFmtId="0" fontId="15" fillId="0" borderId="13" xfId="6" applyFont="1" applyBorder="1" applyAlignment="1">
      <alignment horizontal="center" vertical="center"/>
    </xf>
    <xf numFmtId="0" fontId="16" fillId="15" borderId="28" xfId="6" applyFont="1" applyFill="1" applyBorder="1" applyAlignment="1">
      <alignment horizontal="center" vertical="center"/>
    </xf>
    <xf numFmtId="166" fontId="16" fillId="15" borderId="13" xfId="6" applyNumberFormat="1" applyFont="1" applyFill="1" applyBorder="1" applyAlignment="1">
      <alignment horizontal="center" vertical="center"/>
    </xf>
    <xf numFmtId="0" fontId="17" fillId="0" borderId="1" xfId="6" applyFont="1" applyBorder="1" applyAlignment="1">
      <alignment vertical="center"/>
    </xf>
    <xf numFmtId="167" fontId="17" fillId="0" borderId="1" xfId="6" applyNumberFormat="1" applyFont="1" applyBorder="1" applyAlignment="1">
      <alignment horizontal="center" vertical="center"/>
    </xf>
    <xf numFmtId="0" fontId="12" fillId="0" borderId="0" xfId="7" applyFont="1" applyAlignment="1" applyProtection="1">
      <alignment horizontal="right"/>
    </xf>
    <xf numFmtId="0" fontId="12" fillId="23" borderId="8" xfId="7" applyFont="1" applyFill="1" applyBorder="1" applyProtection="1"/>
    <xf numFmtId="183" fontId="12" fillId="23" borderId="8" xfId="7" applyNumberFormat="1" applyFont="1" applyFill="1" applyBorder="1" applyProtection="1"/>
    <xf numFmtId="183" fontId="12" fillId="23" borderId="61" xfId="7" applyNumberFormat="1" applyFont="1" applyFill="1" applyBorder="1" applyProtection="1"/>
    <xf numFmtId="183" fontId="12" fillId="23" borderId="52" xfId="7" applyNumberFormat="1" applyFont="1" applyFill="1" applyBorder="1" applyProtection="1"/>
    <xf numFmtId="183" fontId="12" fillId="23" borderId="60" xfId="7" applyNumberFormat="1" applyFont="1" applyFill="1" applyBorder="1" applyProtection="1"/>
    <xf numFmtId="0" fontId="23" fillId="0" borderId="0" xfId="7" applyFont="1" applyAlignment="1" applyProtection="1">
      <alignment horizontal="center"/>
    </xf>
    <xf numFmtId="0" fontId="23" fillId="0" borderId="0" xfId="7" applyFont="1" applyFill="1" applyBorder="1" applyAlignment="1" applyProtection="1">
      <alignment horizontal="center"/>
    </xf>
    <xf numFmtId="183" fontId="12" fillId="0" borderId="49" xfId="7" applyNumberFormat="1" applyFont="1" applyBorder="1" applyProtection="1"/>
    <xf numFmtId="183" fontId="11" fillId="0" borderId="60" xfId="7" applyNumberFormat="1" applyFont="1" applyBorder="1" applyProtection="1"/>
    <xf numFmtId="183" fontId="11" fillId="0" borderId="8" xfId="7" applyNumberFormat="1" applyFont="1" applyBorder="1" applyProtection="1"/>
    <xf numFmtId="0" fontId="11" fillId="6" borderId="45" xfId="7" applyFont="1" applyFill="1" applyBorder="1" applyAlignment="1" applyProtection="1">
      <alignment horizontal="center"/>
    </xf>
    <xf numFmtId="0" fontId="11" fillId="6" borderId="46" xfId="7" applyFont="1" applyFill="1" applyBorder="1" applyProtection="1"/>
    <xf numFmtId="183" fontId="11" fillId="6" borderId="46" xfId="7" applyNumberFormat="1" applyFont="1" applyFill="1" applyBorder="1" applyProtection="1"/>
    <xf numFmtId="0" fontId="11" fillId="24" borderId="45" xfId="7" applyFont="1" applyFill="1" applyBorder="1" applyAlignment="1" applyProtection="1">
      <alignment horizontal="center"/>
    </xf>
    <xf numFmtId="0" fontId="11" fillId="24" borderId="46" xfId="7" applyFont="1" applyFill="1" applyBorder="1" applyProtection="1"/>
    <xf numFmtId="183" fontId="11" fillId="24" borderId="46" xfId="7" applyNumberFormat="1" applyFont="1" applyFill="1" applyBorder="1" applyProtection="1"/>
    <xf numFmtId="183" fontId="11" fillId="24" borderId="47" xfId="7" applyNumberFormat="1" applyFont="1" applyFill="1" applyBorder="1" applyProtection="1"/>
    <xf numFmtId="3" fontId="12" fillId="0" borderId="52" xfId="7" applyNumberFormat="1" applyFont="1" applyBorder="1" applyProtection="1"/>
    <xf numFmtId="3" fontId="12" fillId="0" borderId="8" xfId="7" applyNumberFormat="1" applyFont="1" applyBorder="1" applyProtection="1"/>
    <xf numFmtId="3" fontId="12" fillId="0" borderId="60" xfId="7" applyNumberFormat="1" applyFont="1" applyBorder="1" applyProtection="1"/>
    <xf numFmtId="3" fontId="12" fillId="0" borderId="53" xfId="7" applyNumberFormat="1" applyFont="1" applyBorder="1" applyProtection="1"/>
    <xf numFmtId="10" fontId="12" fillId="0" borderId="0" xfId="7" applyNumberFormat="1" applyFont="1" applyProtection="1"/>
    <xf numFmtId="0" fontId="18" fillId="5" borderId="1" xfId="6" applyFont="1" applyFill="1" applyBorder="1" applyAlignment="1">
      <alignment horizontal="center" vertical="center"/>
    </xf>
    <xf numFmtId="167" fontId="18" fillId="5" borderId="1" xfId="6" applyNumberFormat="1" applyFont="1" applyFill="1" applyBorder="1" applyAlignment="1">
      <alignment horizontal="center" vertical="center"/>
    </xf>
    <xf numFmtId="3" fontId="12" fillId="0" borderId="61" xfId="7" applyNumberFormat="1" applyFont="1" applyBorder="1" applyProtection="1"/>
    <xf numFmtId="0" fontId="12" fillId="18" borderId="77" xfId="7" applyFont="1" applyFill="1" applyBorder="1" applyProtection="1"/>
    <xf numFmtId="0" fontId="12" fillId="18" borderId="78" xfId="7" applyFont="1" applyFill="1" applyBorder="1" applyProtection="1"/>
    <xf numFmtId="0" fontId="12" fillId="18" borderId="78" xfId="7" applyFont="1" applyFill="1" applyBorder="1" applyAlignment="1" applyProtection="1">
      <alignment horizontal="center"/>
    </xf>
    <xf numFmtId="0" fontId="12" fillId="18" borderId="62" xfId="7" applyFont="1" applyFill="1" applyBorder="1" applyAlignment="1" applyProtection="1">
      <alignment horizontal="center"/>
    </xf>
    <xf numFmtId="0" fontId="12" fillId="18" borderId="94" xfId="7" applyFont="1" applyFill="1" applyBorder="1" applyAlignment="1" applyProtection="1">
      <alignment horizontal="center"/>
    </xf>
    <xf numFmtId="0" fontId="12" fillId="18" borderId="6" xfId="7" applyFont="1" applyFill="1" applyBorder="1" applyAlignment="1" applyProtection="1">
      <alignment horizontal="center"/>
    </xf>
    <xf numFmtId="0" fontId="12" fillId="18" borderId="93" xfId="7" applyFont="1" applyFill="1" applyBorder="1" applyAlignment="1" applyProtection="1">
      <alignment horizontal="center"/>
    </xf>
    <xf numFmtId="0" fontId="12" fillId="18" borderId="36" xfId="7" applyFont="1" applyFill="1" applyBorder="1" applyProtection="1"/>
    <xf numFmtId="0" fontId="12" fillId="18" borderId="0" xfId="7" applyFont="1" applyFill="1" applyBorder="1" applyProtection="1"/>
    <xf numFmtId="9" fontId="12" fillId="18" borderId="0" xfId="7" applyNumberFormat="1" applyFont="1" applyFill="1" applyBorder="1" applyProtection="1"/>
    <xf numFmtId="0" fontId="12" fillId="18" borderId="53" xfId="7" applyFont="1" applyFill="1" applyBorder="1" applyProtection="1"/>
    <xf numFmtId="0" fontId="12" fillId="18" borderId="60" xfId="7" applyFont="1" applyFill="1" applyBorder="1" applyProtection="1"/>
    <xf numFmtId="9" fontId="12" fillId="0" borderId="0" xfId="17" applyFont="1" applyProtection="1"/>
    <xf numFmtId="0" fontId="12" fillId="18" borderId="43" xfId="7" applyFont="1" applyFill="1" applyBorder="1" applyProtection="1"/>
    <xf numFmtId="0" fontId="12" fillId="18" borderId="5" xfId="7" applyFont="1" applyFill="1" applyBorder="1" applyProtection="1"/>
    <xf numFmtId="0" fontId="12" fillId="18" borderId="56" xfId="7" applyFont="1" applyFill="1" applyBorder="1" applyProtection="1"/>
    <xf numFmtId="0" fontId="12" fillId="18" borderId="29" xfId="7" applyFont="1" applyFill="1" applyBorder="1" applyProtection="1"/>
    <xf numFmtId="0" fontId="12" fillId="18" borderId="10" xfId="7" applyFont="1" applyFill="1" applyBorder="1" applyProtection="1"/>
    <xf numFmtId="0" fontId="12" fillId="18" borderId="63" xfId="7" applyFont="1" applyFill="1" applyBorder="1" applyProtection="1"/>
    <xf numFmtId="0" fontId="12" fillId="18" borderId="49" xfId="7" applyFont="1" applyFill="1" applyBorder="1" applyProtection="1"/>
    <xf numFmtId="186" fontId="12" fillId="0" borderId="0" xfId="7" applyNumberFormat="1" applyFont="1" applyProtection="1"/>
    <xf numFmtId="49" fontId="34" fillId="0" borderId="3" xfId="0" applyNumberFormat="1" applyFont="1" applyBorder="1" applyAlignment="1" applyProtection="1">
      <alignment horizontal="left"/>
      <protection locked="0"/>
    </xf>
    <xf numFmtId="49" fontId="34" fillId="0" borderId="3" xfId="0" applyNumberFormat="1" applyFont="1" applyBorder="1" applyProtection="1">
      <protection locked="0"/>
    </xf>
    <xf numFmtId="49" fontId="30" fillId="0" borderId="0" xfId="0" applyNumberFormat="1" applyFont="1" applyFill="1" applyAlignment="1" applyProtection="1"/>
    <xf numFmtId="49" fontId="32" fillId="0" borderId="0" xfId="0" applyNumberFormat="1" applyFont="1" applyBorder="1" applyAlignment="1" applyProtection="1">
      <alignment horizontal="center" vertical="center"/>
    </xf>
    <xf numFmtId="49" fontId="34" fillId="0" borderId="0" xfId="0" applyNumberFormat="1" applyFont="1" applyProtection="1"/>
    <xf numFmtId="49" fontId="37" fillId="2" borderId="64" xfId="0" applyNumberFormat="1" applyFont="1" applyFill="1" applyBorder="1" applyAlignment="1" applyProtection="1">
      <alignment horizontal="center" vertical="center"/>
    </xf>
    <xf numFmtId="0" fontId="34" fillId="0" borderId="100" xfId="0" applyFont="1" applyFill="1" applyBorder="1" applyAlignment="1" applyProtection="1">
      <alignment horizontal="center" vertical="center"/>
      <protection locked="0"/>
    </xf>
    <xf numFmtId="0" fontId="34" fillId="0" borderId="100" xfId="0" applyFont="1" applyFill="1" applyBorder="1" applyAlignment="1" applyProtection="1">
      <alignment vertical="center"/>
      <protection locked="0"/>
    </xf>
    <xf numFmtId="0" fontId="34" fillId="0" borderId="100" xfId="0" applyFont="1" applyBorder="1" applyAlignment="1" applyProtection="1">
      <alignment horizontal="center" vertical="center"/>
    </xf>
    <xf numFmtId="0" fontId="56" fillId="0" borderId="100" xfId="0" applyFont="1" applyFill="1" applyBorder="1" applyAlignment="1" applyProtection="1">
      <alignment horizontal="center" vertical="center"/>
      <protection locked="0"/>
    </xf>
    <xf numFmtId="0" fontId="34" fillId="0" borderId="2" xfId="0" applyFont="1" applyFill="1" applyBorder="1" applyAlignment="1" applyProtection="1">
      <alignment horizontal="center" vertical="center"/>
      <protection locked="0"/>
    </xf>
    <xf numFmtId="0" fontId="34" fillId="0" borderId="2" xfId="0" applyFont="1" applyFill="1" applyBorder="1" applyAlignment="1" applyProtection="1">
      <alignment vertical="center"/>
      <protection locked="0"/>
    </xf>
    <xf numFmtId="0" fontId="56" fillId="0" borderId="2" xfId="0" applyFont="1" applyFill="1" applyBorder="1" applyAlignment="1" applyProtection="1">
      <alignment horizontal="center" vertical="center"/>
      <protection locked="0"/>
    </xf>
    <xf numFmtId="1" fontId="68" fillId="0" borderId="3" xfId="15" applyNumberFormat="1" applyFont="1" applyFill="1" applyBorder="1" applyAlignment="1">
      <alignment horizontal="center" vertical="center" wrapText="1"/>
    </xf>
    <xf numFmtId="1" fontId="68" fillId="0" borderId="3" xfId="15" applyNumberFormat="1" applyFont="1" applyFill="1" applyBorder="1" applyAlignment="1">
      <alignment vertical="center"/>
    </xf>
    <xf numFmtId="1" fontId="69" fillId="0" borderId="3" xfId="15" applyNumberFormat="1" applyFont="1" applyFill="1" applyBorder="1" applyAlignment="1">
      <alignment horizontal="center" vertical="center" wrapText="1"/>
    </xf>
    <xf numFmtId="0" fontId="70" fillId="0" borderId="3" xfId="18" applyFont="1" applyFill="1" applyBorder="1" applyAlignment="1">
      <alignment horizontal="center" vertical="center"/>
    </xf>
    <xf numFmtId="0" fontId="71" fillId="0" borderId="3" xfId="14" applyNumberFormat="1" applyFont="1" applyFill="1" applyBorder="1" applyAlignment="1">
      <alignment vertical="center" wrapText="1"/>
    </xf>
    <xf numFmtId="0" fontId="69" fillId="0" borderId="3" xfId="14" applyNumberFormat="1" applyFont="1" applyFill="1" applyBorder="1" applyAlignment="1">
      <alignment horizontal="center" vertical="center"/>
    </xf>
    <xf numFmtId="1" fontId="69" fillId="0" borderId="3" xfId="13" applyNumberFormat="1" applyFont="1" applyFill="1" applyBorder="1" applyAlignment="1">
      <alignment horizontal="center" vertical="center" wrapText="1"/>
    </xf>
    <xf numFmtId="0" fontId="71" fillId="0" borderId="3" xfId="14" applyNumberFormat="1" applyFont="1" applyFill="1" applyBorder="1" applyAlignment="1">
      <alignment horizontal="justify" vertical="center" wrapText="1"/>
    </xf>
    <xf numFmtId="0" fontId="71" fillId="0" borderId="3" xfId="14" applyNumberFormat="1" applyFont="1" applyFill="1" applyBorder="1" applyAlignment="1">
      <alignment horizontal="center" vertical="center" wrapText="1"/>
    </xf>
    <xf numFmtId="1" fontId="68" fillId="0" borderId="3" xfId="13" applyNumberFormat="1" applyFont="1" applyFill="1" applyBorder="1" applyAlignment="1">
      <alignment horizontal="center" vertical="center" wrapText="1"/>
    </xf>
    <xf numFmtId="0" fontId="68" fillId="0" borderId="3" xfId="19" applyNumberFormat="1" applyFont="1" applyFill="1" applyBorder="1" applyAlignment="1">
      <alignment horizontal="left" vertical="center" wrapText="1"/>
    </xf>
    <xf numFmtId="1" fontId="68" fillId="0" borderId="3" xfId="15" applyNumberFormat="1" applyFont="1" applyFill="1" applyBorder="1" applyAlignment="1">
      <alignment horizontal="justify" vertical="center"/>
    </xf>
    <xf numFmtId="1" fontId="69" fillId="0" borderId="3" xfId="15" quotePrefix="1" applyNumberFormat="1" applyFont="1" applyFill="1" applyBorder="1" applyAlignment="1">
      <alignment horizontal="center" vertical="center" wrapText="1"/>
    </xf>
    <xf numFmtId="0" fontId="71" fillId="0" borderId="3" xfId="18" applyFont="1" applyFill="1" applyBorder="1" applyAlignment="1">
      <alignment vertical="center"/>
    </xf>
    <xf numFmtId="0" fontId="34" fillId="0" borderId="3" xfId="0" applyFont="1" applyFill="1" applyBorder="1" applyAlignment="1" applyProtection="1">
      <alignment horizontal="center" vertical="center"/>
    </xf>
    <xf numFmtId="0" fontId="70" fillId="0" borderId="3" xfId="14" applyNumberFormat="1" applyFont="1" applyFill="1" applyBorder="1" applyAlignment="1">
      <alignment horizontal="justify" vertical="center" wrapText="1"/>
    </xf>
    <xf numFmtId="0" fontId="69" fillId="0" borderId="3" xfId="19" applyNumberFormat="1" applyFont="1" applyFill="1" applyBorder="1" applyAlignment="1">
      <alignment horizontal="left" vertical="center" wrapText="1"/>
    </xf>
    <xf numFmtId="0" fontId="69" fillId="0" borderId="3" xfId="20" applyFont="1" applyFill="1" applyBorder="1" applyAlignment="1" applyProtection="1">
      <alignment horizontal="justify" vertical="center" wrapText="1"/>
    </xf>
    <xf numFmtId="0" fontId="69" fillId="0" borderId="3" xfId="0" applyFont="1" applyFill="1" applyBorder="1" applyAlignment="1">
      <alignment horizontal="justify" vertical="center" wrapText="1"/>
    </xf>
    <xf numFmtId="0" fontId="69" fillId="0" borderId="3" xfId="20" applyFont="1" applyFill="1" applyBorder="1" applyAlignment="1" applyProtection="1">
      <alignment horizontal="left" vertical="center" wrapText="1"/>
    </xf>
    <xf numFmtId="168" fontId="34" fillId="25" borderId="3" xfId="0" applyNumberFormat="1" applyFont="1" applyFill="1" applyBorder="1" applyProtection="1">
      <protection locked="0"/>
    </xf>
    <xf numFmtId="14" fontId="0" fillId="0" borderId="0" xfId="0" applyNumberFormat="1" applyProtection="1"/>
    <xf numFmtId="168" fontId="34" fillId="0" borderId="3" xfId="0" applyNumberFormat="1" applyFont="1" applyFill="1" applyBorder="1" applyProtection="1">
      <protection locked="0"/>
    </xf>
    <xf numFmtId="0" fontId="33" fillId="0" borderId="100" xfId="0" applyFont="1" applyBorder="1" applyProtection="1"/>
    <xf numFmtId="170" fontId="34" fillId="0" borderId="100" xfId="0" applyNumberFormat="1" applyFont="1" applyBorder="1" applyProtection="1"/>
    <xf numFmtId="42" fontId="34" fillId="0" borderId="100" xfId="2" applyFont="1" applyBorder="1" applyProtection="1"/>
    <xf numFmtId="9" fontId="0" fillId="0" borderId="0" xfId="0" applyNumberFormat="1" applyProtection="1"/>
    <xf numFmtId="0" fontId="89" fillId="0" borderId="27" xfId="0" applyFont="1" applyBorder="1" applyProtection="1"/>
    <xf numFmtId="0" fontId="89" fillId="0" borderId="57" xfId="0" applyFont="1" applyBorder="1" applyProtection="1"/>
    <xf numFmtId="0" fontId="89" fillId="0" borderId="13" xfId="0" applyFont="1" applyBorder="1" applyProtection="1"/>
    <xf numFmtId="169" fontId="34" fillId="0" borderId="3" xfId="1" applyNumberFormat="1" applyFont="1" applyBorder="1" applyProtection="1"/>
    <xf numFmtId="49" fontId="34" fillId="0" borderId="3" xfId="0" applyNumberFormat="1" applyFont="1" applyBorder="1" applyProtection="1"/>
    <xf numFmtId="49" fontId="34" fillId="0" borderId="100" xfId="0" applyNumberFormat="1" applyFont="1" applyBorder="1" applyProtection="1"/>
    <xf numFmtId="169" fontId="34" fillId="0" borderId="100" xfId="1" applyNumberFormat="1" applyFont="1" applyBorder="1" applyProtection="1"/>
    <xf numFmtId="0" fontId="39" fillId="0" borderId="27" xfId="0" applyFont="1" applyBorder="1" applyAlignment="1" applyProtection="1">
      <alignment horizontal="right"/>
    </xf>
    <xf numFmtId="0" fontId="39" fillId="0" borderId="57" xfId="0" applyFont="1" applyBorder="1" applyAlignment="1" applyProtection="1">
      <alignment horizontal="right"/>
    </xf>
    <xf numFmtId="0" fontId="34" fillId="0" borderId="3" xfId="0" applyNumberFormat="1" applyFont="1" applyBorder="1" applyAlignment="1" applyProtection="1">
      <alignment horizontal="center" wrapText="1"/>
    </xf>
    <xf numFmtId="0" fontId="34" fillId="0" borderId="100" xfId="0" applyNumberFormat="1" applyFont="1" applyBorder="1" applyAlignment="1" applyProtection="1">
      <alignment horizontal="center" wrapText="1"/>
    </xf>
    <xf numFmtId="9" fontId="34" fillId="0" borderId="3" xfId="3" applyFont="1" applyBorder="1" applyProtection="1"/>
    <xf numFmtId="9" fontId="34" fillId="0" borderId="100" xfId="3" applyFont="1" applyBorder="1" applyProtection="1"/>
    <xf numFmtId="168" fontId="34" fillId="0" borderId="2" xfId="0" applyNumberFormat="1" applyFont="1" applyBorder="1" applyAlignment="1" applyProtection="1">
      <alignment horizontal="center" wrapText="1"/>
    </xf>
    <xf numFmtId="170" fontId="34" fillId="0" borderId="2" xfId="0" applyNumberFormat="1" applyFont="1" applyBorder="1" applyProtection="1"/>
    <xf numFmtId="168" fontId="37" fillId="2" borderId="57" xfId="0" applyNumberFormat="1" applyFont="1" applyFill="1" applyBorder="1" applyAlignment="1" applyProtection="1">
      <alignment horizontal="center" vertical="center" wrapText="1"/>
    </xf>
    <xf numFmtId="0" fontId="34" fillId="0" borderId="101" xfId="0" applyNumberFormat="1" applyFont="1" applyBorder="1" applyAlignment="1" applyProtection="1">
      <alignment horizontal="center" wrapText="1"/>
    </xf>
    <xf numFmtId="168" fontId="34" fillId="0" borderId="101" xfId="0" applyNumberFormat="1" applyFont="1" applyBorder="1" applyAlignment="1" applyProtection="1">
      <alignment horizontal="center" wrapText="1"/>
    </xf>
    <xf numFmtId="170" fontId="34" fillId="0" borderId="101" xfId="0" applyNumberFormat="1" applyFont="1" applyBorder="1" applyProtection="1"/>
    <xf numFmtId="49" fontId="34" fillId="0" borderId="102" xfId="0" applyNumberFormat="1" applyFont="1" applyBorder="1" applyProtection="1"/>
    <xf numFmtId="0" fontId="34" fillId="0" borderId="102" xfId="0" applyNumberFormat="1" applyFont="1" applyBorder="1" applyAlignment="1" applyProtection="1">
      <alignment horizontal="center" wrapText="1"/>
    </xf>
    <xf numFmtId="168" fontId="34" fillId="0" borderId="102" xfId="0" applyNumberFormat="1" applyFont="1" applyBorder="1" applyAlignment="1" applyProtection="1">
      <alignment horizontal="center" wrapText="1"/>
    </xf>
    <xf numFmtId="170" fontId="34" fillId="0" borderId="102" xfId="0" applyNumberFormat="1" applyFont="1" applyBorder="1" applyProtection="1"/>
    <xf numFmtId="49" fontId="34" fillId="0" borderId="103" xfId="0" applyNumberFormat="1" applyFont="1" applyBorder="1" applyProtection="1"/>
    <xf numFmtId="0" fontId="34" fillId="0" borderId="103" xfId="0" applyNumberFormat="1" applyFont="1" applyBorder="1" applyAlignment="1" applyProtection="1">
      <alignment horizontal="center" wrapText="1"/>
    </xf>
    <xf numFmtId="168" fontId="34" fillId="0" borderId="103" xfId="0" applyNumberFormat="1" applyFont="1" applyBorder="1" applyAlignment="1" applyProtection="1">
      <alignment horizontal="center" wrapText="1"/>
    </xf>
    <xf numFmtId="170" fontId="34" fillId="0" borderId="103" xfId="0" applyNumberFormat="1" applyFont="1" applyBorder="1" applyProtection="1"/>
    <xf numFmtId="0" fontId="33" fillId="0" borderId="2" xfId="0" applyFont="1" applyBorder="1" applyProtection="1"/>
    <xf numFmtId="9" fontId="34" fillId="0" borderId="2" xfId="3" applyFont="1" applyBorder="1" applyProtection="1"/>
    <xf numFmtId="169" fontId="34" fillId="0" borderId="2" xfId="1" applyNumberFormat="1" applyFont="1" applyBorder="1" applyProtection="1"/>
    <xf numFmtId="42" fontId="34" fillId="0" borderId="2" xfId="2" applyFont="1" applyBorder="1" applyProtection="1"/>
    <xf numFmtId="0" fontId="37" fillId="2" borderId="1" xfId="0" applyFont="1" applyFill="1" applyBorder="1" applyAlignment="1" applyProtection="1">
      <alignment horizontal="center" vertical="center"/>
    </xf>
    <xf numFmtId="49" fontId="37" fillId="2" borderId="57" xfId="0" applyNumberFormat="1" applyFont="1" applyFill="1" applyBorder="1" applyAlignment="1" applyProtection="1">
      <alignment horizontal="center" vertical="center"/>
    </xf>
    <xf numFmtId="168" fontId="37" fillId="2" borderId="1" xfId="0" applyNumberFormat="1" applyFont="1" applyFill="1" applyBorder="1" applyAlignment="1" applyProtection="1">
      <alignment horizontal="center" vertical="center" wrapText="1"/>
    </xf>
    <xf numFmtId="42" fontId="39" fillId="4" borderId="13" xfId="2" applyFont="1" applyFill="1" applyBorder="1" applyAlignment="1" applyProtection="1">
      <alignment horizontal="right"/>
    </xf>
    <xf numFmtId="0" fontId="39" fillId="0" borderId="13" xfId="0" applyFont="1" applyBorder="1" applyAlignment="1" applyProtection="1">
      <alignment horizontal="right"/>
    </xf>
    <xf numFmtId="0" fontId="39" fillId="3" borderId="27" xfId="0" applyFont="1" applyFill="1" applyBorder="1" applyAlignment="1" applyProtection="1">
      <alignment horizontal="right"/>
    </xf>
    <xf numFmtId="0" fontId="39" fillId="3" borderId="78" xfId="0" applyFont="1" applyFill="1" applyBorder="1" applyAlignment="1" applyProtection="1">
      <alignment horizontal="right"/>
    </xf>
    <xf numFmtId="0" fontId="39" fillId="3" borderId="57" xfId="0" applyFont="1" applyFill="1" applyBorder="1" applyAlignment="1" applyProtection="1">
      <alignment horizontal="right"/>
    </xf>
    <xf numFmtId="42" fontId="39" fillId="3" borderId="1" xfId="2" applyFont="1" applyFill="1" applyBorder="1" applyAlignment="1" applyProtection="1">
      <alignment horizontal="right"/>
    </xf>
    <xf numFmtId="0" fontId="39" fillId="3" borderId="13" xfId="0" applyFont="1" applyFill="1" applyBorder="1" applyAlignment="1" applyProtection="1">
      <alignment horizontal="right"/>
    </xf>
    <xf numFmtId="42" fontId="39" fillId="3" borderId="13" xfId="2" applyFont="1" applyFill="1" applyBorder="1" applyAlignment="1" applyProtection="1">
      <alignment horizontal="right"/>
    </xf>
    <xf numFmtId="0" fontId="34" fillId="0" borderId="101" xfId="0" applyNumberFormat="1" applyFont="1" applyBorder="1" applyAlignment="1" applyProtection="1">
      <alignment horizontal="left"/>
    </xf>
    <xf numFmtId="0" fontId="34" fillId="0" borderId="2" xfId="0" applyNumberFormat="1" applyFont="1" applyBorder="1" applyProtection="1"/>
    <xf numFmtId="0" fontId="34" fillId="0" borderId="2" xfId="0" applyNumberFormat="1" applyFont="1" applyBorder="1" applyAlignment="1" applyProtection="1">
      <alignment horizontal="center"/>
    </xf>
    <xf numFmtId="0" fontId="34" fillId="0" borderId="3" xfId="0" applyNumberFormat="1" applyFont="1" applyBorder="1" applyAlignment="1" applyProtection="1">
      <alignment horizontal="center"/>
    </xf>
    <xf numFmtId="0" fontId="34" fillId="0" borderId="100" xfId="0" applyNumberFormat="1" applyFont="1" applyBorder="1" applyAlignment="1" applyProtection="1">
      <alignment horizontal="center"/>
    </xf>
    <xf numFmtId="1" fontId="34" fillId="0" borderId="2" xfId="3" applyNumberFormat="1" applyFont="1" applyBorder="1" applyProtection="1"/>
    <xf numFmtId="1" fontId="34" fillId="0" borderId="3" xfId="3" applyNumberFormat="1" applyFont="1" applyBorder="1" applyProtection="1"/>
    <xf numFmtId="1" fontId="34" fillId="0" borderId="100" xfId="3" applyNumberFormat="1" applyFont="1" applyBorder="1" applyProtection="1"/>
    <xf numFmtId="41" fontId="34" fillId="0" borderId="3" xfId="1" applyFont="1" applyBorder="1" applyAlignment="1" applyProtection="1">
      <alignment horizontal="center" wrapText="1"/>
    </xf>
    <xf numFmtId="41" fontId="34" fillId="0" borderId="100" xfId="1" applyFont="1" applyBorder="1" applyAlignment="1" applyProtection="1">
      <alignment horizontal="center" wrapText="1"/>
    </xf>
    <xf numFmtId="41" fontId="34" fillId="0" borderId="2" xfId="1" applyFont="1" applyBorder="1" applyAlignment="1" applyProtection="1">
      <alignment horizontal="center" wrapText="1"/>
    </xf>
    <xf numFmtId="49" fontId="37" fillId="2" borderId="1" xfId="0" applyNumberFormat="1" applyFont="1" applyFill="1" applyBorder="1" applyAlignment="1" applyProtection="1">
      <alignment horizontal="center" vertical="center"/>
    </xf>
    <xf numFmtId="42" fontId="0" fillId="0" borderId="0" xfId="0" applyNumberFormat="1" applyProtection="1"/>
    <xf numFmtId="41" fontId="0" fillId="0" borderId="0" xfId="1" applyFont="1" applyProtection="1"/>
    <xf numFmtId="168" fontId="34" fillId="0" borderId="2" xfId="0" applyNumberFormat="1" applyFont="1" applyBorder="1" applyProtection="1"/>
    <xf numFmtId="168" fontId="34" fillId="0" borderId="100" xfId="0" applyNumberFormat="1" applyFont="1" applyBorder="1" applyProtection="1"/>
    <xf numFmtId="42" fontId="0" fillId="0" borderId="0" xfId="2" applyFont="1" applyProtection="1"/>
    <xf numFmtId="0" fontId="33" fillId="0" borderId="3" xfId="0" applyFont="1" applyBorder="1" applyAlignment="1" applyProtection="1">
      <alignment horizontal="right"/>
    </xf>
    <xf numFmtId="168" fontId="0" fillId="0" borderId="0" xfId="0" applyNumberFormat="1" applyProtection="1"/>
    <xf numFmtId="42" fontId="34" fillId="0" borderId="3" xfId="2" applyNumberFormat="1" applyFont="1" applyBorder="1" applyProtection="1"/>
    <xf numFmtId="187" fontId="34" fillId="0" borderId="3" xfId="2" applyNumberFormat="1" applyFont="1" applyBorder="1" applyProtection="1">
      <protection locked="0"/>
    </xf>
    <xf numFmtId="0" fontId="42" fillId="0" borderId="0" xfId="0" applyFont="1" applyBorder="1" applyAlignment="1" applyProtection="1">
      <alignment horizontal="center" vertical="center"/>
    </xf>
    <xf numFmtId="0" fontId="31" fillId="0" borderId="5" xfId="0" applyFont="1" applyBorder="1" applyAlignment="1" applyProtection="1">
      <alignment horizontal="left" vertical="center"/>
    </xf>
    <xf numFmtId="168" fontId="38" fillId="0" borderId="27" xfId="0" applyNumberFormat="1" applyFont="1" applyBorder="1" applyAlignment="1" applyProtection="1">
      <alignment horizontal="center"/>
    </xf>
    <xf numFmtId="168" fontId="38" fillId="0" borderId="57" xfId="0" applyNumberFormat="1" applyFont="1" applyBorder="1" applyAlignment="1" applyProtection="1">
      <alignment horizontal="center"/>
    </xf>
    <xf numFmtId="168" fontId="38" fillId="0" borderId="13" xfId="0" applyNumberFormat="1" applyFont="1" applyBorder="1" applyAlignment="1" applyProtection="1">
      <alignment horizontal="center"/>
    </xf>
    <xf numFmtId="0" fontId="39" fillId="0" borderId="7" xfId="0" applyFont="1" applyBorder="1" applyAlignment="1" applyProtection="1">
      <alignment horizontal="center" vertical="center"/>
    </xf>
    <xf numFmtId="0" fontId="39" fillId="0" borderId="93" xfId="0" applyFont="1" applyBorder="1" applyAlignment="1" applyProtection="1">
      <alignment horizontal="center" vertical="center"/>
    </xf>
    <xf numFmtId="0" fontId="39" fillId="0" borderId="12" xfId="0" applyFont="1" applyBorder="1" applyAlignment="1" applyProtection="1">
      <alignment horizontal="center" vertical="center"/>
    </xf>
    <xf numFmtId="0" fontId="39" fillId="0" borderId="10" xfId="0" applyFont="1" applyBorder="1" applyAlignment="1" applyProtection="1">
      <alignment horizontal="center" vertical="center"/>
    </xf>
    <xf numFmtId="0" fontId="6" fillId="0" borderId="5" xfId="4" applyFont="1" applyBorder="1" applyAlignment="1" applyProtection="1">
      <alignment horizontal="left" vertical="center"/>
    </xf>
    <xf numFmtId="0" fontId="7" fillId="2" borderId="0" xfId="7" applyFont="1" applyFill="1" applyBorder="1" applyAlignment="1" applyProtection="1">
      <alignment horizontal="center" vertical="center"/>
    </xf>
    <xf numFmtId="0" fontId="7" fillId="2" borderId="29" xfId="7" applyFont="1" applyFill="1" applyBorder="1" applyAlignment="1" applyProtection="1">
      <alignment horizontal="center" vertical="center"/>
    </xf>
    <xf numFmtId="0" fontId="2" fillId="2" borderId="14" xfId="6" applyFont="1" applyFill="1" applyBorder="1" applyAlignment="1" applyProtection="1">
      <alignment horizontal="center" vertical="center"/>
    </xf>
    <xf numFmtId="0" fontId="2" fillId="2" borderId="15" xfId="6" applyFont="1" applyFill="1" applyBorder="1" applyAlignment="1" applyProtection="1">
      <alignment horizontal="center" vertical="center"/>
    </xf>
    <xf numFmtId="0" fontId="2" fillId="2" borderId="16" xfId="6" applyFont="1" applyFill="1" applyBorder="1" applyAlignment="1" applyProtection="1">
      <alignment horizontal="center" vertical="center"/>
    </xf>
    <xf numFmtId="0" fontId="13" fillId="19" borderId="20" xfId="6" applyFont="1" applyFill="1" applyBorder="1" applyAlignment="1" applyProtection="1">
      <alignment horizontal="center" vertical="center"/>
    </xf>
    <xf numFmtId="0" fontId="13" fillId="19" borderId="0" xfId="6" applyFont="1" applyFill="1" applyBorder="1" applyAlignment="1" applyProtection="1">
      <alignment horizontal="center" vertical="center"/>
    </xf>
    <xf numFmtId="3" fontId="11" fillId="18" borderId="35" xfId="7" applyNumberFormat="1" applyFont="1" applyFill="1" applyBorder="1" applyAlignment="1" applyProtection="1">
      <alignment horizontal="center" vertical="center"/>
    </xf>
    <xf numFmtId="0" fontId="11" fillId="18" borderId="33" xfId="7" applyFont="1" applyFill="1" applyBorder="1" applyAlignment="1" applyProtection="1">
      <alignment horizontal="center" vertical="center"/>
    </xf>
    <xf numFmtId="0" fontId="11" fillId="18" borderId="34" xfId="7" applyFont="1" applyFill="1" applyBorder="1" applyAlignment="1" applyProtection="1">
      <alignment horizontal="center" vertical="center"/>
    </xf>
    <xf numFmtId="0" fontId="27" fillId="19" borderId="14" xfId="6" applyFont="1" applyFill="1" applyBorder="1" applyAlignment="1" applyProtection="1">
      <alignment horizontal="center" vertical="center"/>
    </xf>
    <xf numFmtId="0" fontId="27" fillId="19" borderId="15" xfId="6" applyFont="1" applyFill="1" applyBorder="1" applyAlignment="1" applyProtection="1">
      <alignment horizontal="center" vertical="center"/>
    </xf>
    <xf numFmtId="0" fontId="27" fillId="19" borderId="16" xfId="6" applyFont="1" applyFill="1" applyBorder="1" applyAlignment="1" applyProtection="1">
      <alignment horizontal="center" vertical="center"/>
    </xf>
    <xf numFmtId="0" fontId="9" fillId="18" borderId="43" xfId="7" applyFont="1" applyFill="1" applyBorder="1" applyAlignment="1" applyProtection="1">
      <alignment horizontal="center" vertical="center"/>
    </xf>
    <xf numFmtId="0" fontId="9" fillId="18" borderId="5" xfId="7" applyFont="1" applyFill="1" applyBorder="1" applyAlignment="1" applyProtection="1">
      <alignment horizontal="center" vertical="center"/>
    </xf>
    <xf numFmtId="0" fontId="9" fillId="18" borderId="56" xfId="7" applyFont="1" applyFill="1" applyBorder="1" applyAlignment="1" applyProtection="1">
      <alignment horizontal="center" vertical="center"/>
    </xf>
    <xf numFmtId="0" fontId="80" fillId="18" borderId="43" xfId="7" applyFont="1" applyFill="1" applyBorder="1" applyAlignment="1" applyProtection="1">
      <alignment horizontal="center" vertical="top"/>
    </xf>
    <xf numFmtId="0" fontId="80" fillId="18" borderId="56" xfId="7" applyFont="1" applyFill="1" applyBorder="1" applyAlignment="1" applyProtection="1">
      <alignment horizontal="center" vertical="top"/>
    </xf>
    <xf numFmtId="0" fontId="11" fillId="18" borderId="35" xfId="7" applyFont="1" applyFill="1" applyBorder="1" applyAlignment="1" applyProtection="1">
      <alignment horizontal="center" vertical="center"/>
    </xf>
    <xf numFmtId="0" fontId="11" fillId="18" borderId="36" xfId="7" applyFont="1" applyFill="1" applyBorder="1" applyAlignment="1" applyProtection="1">
      <alignment horizontal="center" vertical="center"/>
    </xf>
    <xf numFmtId="0" fontId="11" fillId="18" borderId="0" xfId="7" applyFont="1" applyFill="1" applyBorder="1" applyAlignment="1" applyProtection="1">
      <alignment horizontal="center" vertical="center"/>
    </xf>
    <xf numFmtId="0" fontId="11" fillId="18" borderId="53" xfId="7" applyFont="1" applyFill="1" applyBorder="1" applyAlignment="1" applyProtection="1">
      <alignment horizontal="center" vertical="center"/>
    </xf>
  </cellXfs>
  <cellStyles count="21">
    <cellStyle name="20% - Accent5" xfId="11"/>
    <cellStyle name="Millares [0]" xfId="1" builtinId="6"/>
    <cellStyle name="Millares 22 4" xfId="16"/>
    <cellStyle name="Moneda [0]" xfId="2" builtinId="7"/>
    <cellStyle name="Moneda [0] 4" xfId="10"/>
    <cellStyle name="Normal" xfId="0" builtinId="0"/>
    <cellStyle name="Normal 10 10" xfId="8"/>
    <cellStyle name="Normal 13 2 2 16" xfId="14"/>
    <cellStyle name="Normal 16 2 10" xfId="18"/>
    <cellStyle name="Normal 2 10 2 4" xfId="13"/>
    <cellStyle name="Normal 2 10 3 2" xfId="15"/>
    <cellStyle name="Normal 2 2" xfId="7"/>
    <cellStyle name="Normal 2 2 2" xfId="5"/>
    <cellStyle name="Normal 3 13 2" xfId="20"/>
    <cellStyle name="normal 4" xfId="6"/>
    <cellStyle name="Normal 6" xfId="9"/>
    <cellStyle name="Normal 74" xfId="4"/>
    <cellStyle name="Normal_INTERVENCIÓN 2" xfId="19"/>
    <cellStyle name="Normal_Precios Unitarios 2" xfId="12"/>
    <cellStyle name="Porcentaje" xfId="3" builtinId="5"/>
    <cellStyle name="Porcentaje 2" xfId="17"/>
  </cellStyles>
  <dxfs count="1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171768</xdr:colOff>
      <xdr:row>1</xdr:row>
      <xdr:rowOff>13399</xdr:rowOff>
    </xdr:from>
    <xdr:to>
      <xdr:col>1</xdr:col>
      <xdr:colOff>510135</xdr:colOff>
      <xdr:row>1</xdr:row>
      <xdr:rowOff>335445</xdr:rowOff>
    </xdr:to>
    <xdr:pic>
      <xdr:nvPicPr>
        <xdr:cNvPr id="2" name="5 Imagen" descr="termo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71768" y="203899"/>
          <a:ext cx="818758" cy="3220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9086</xdr:colOff>
      <xdr:row>3</xdr:row>
      <xdr:rowOff>71071</xdr:rowOff>
    </xdr:from>
    <xdr:to>
      <xdr:col>2</xdr:col>
      <xdr:colOff>1308686</xdr:colOff>
      <xdr:row>5</xdr:row>
      <xdr:rowOff>111889</xdr:rowOff>
    </xdr:to>
    <xdr:sp macro="[0]!NUEVO_APU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067419" y="642571"/>
          <a:ext cx="1299600" cy="42181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400" b="1"/>
            <a:t>NUEVO APU</a:t>
          </a:r>
        </a:p>
      </xdr:txBody>
    </xdr:sp>
    <xdr:clientData/>
  </xdr:twoCellAnchor>
  <xdr:twoCellAnchor>
    <xdr:from>
      <xdr:col>7</xdr:col>
      <xdr:colOff>781053</xdr:colOff>
      <xdr:row>3</xdr:row>
      <xdr:rowOff>87087</xdr:rowOff>
    </xdr:from>
    <xdr:to>
      <xdr:col>9</xdr:col>
      <xdr:colOff>454482</xdr:colOff>
      <xdr:row>5</xdr:row>
      <xdr:rowOff>127908</xdr:rowOff>
    </xdr:to>
    <xdr:sp macro="[0]!BUSCAR_APU_EXISTENTE" textlink="">
      <xdr:nvSpPr>
        <xdr:cNvPr id="3" name="6 Rectángulo redondeado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8820153" y="658587"/>
          <a:ext cx="2607129" cy="421821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s-CO" sz="1400" b="1"/>
            <a:t>BUSCAR APU</a:t>
          </a:r>
        </a:p>
      </xdr:txBody>
    </xdr:sp>
    <xdr:clientData/>
  </xdr:twoCellAnchor>
  <xdr:twoCellAnchor>
    <xdr:from>
      <xdr:col>2</xdr:col>
      <xdr:colOff>1474107</xdr:colOff>
      <xdr:row>3</xdr:row>
      <xdr:rowOff>78621</xdr:rowOff>
    </xdr:from>
    <xdr:to>
      <xdr:col>2</xdr:col>
      <xdr:colOff>2772835</xdr:colOff>
      <xdr:row>5</xdr:row>
      <xdr:rowOff>119442</xdr:rowOff>
    </xdr:to>
    <xdr:sp macro="[0]!BUSCAR_APU_EXISTENTE" textlink="">
      <xdr:nvSpPr>
        <xdr:cNvPr id="4" name="5 Rectángulo redondeado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532440" y="650121"/>
          <a:ext cx="1298728" cy="42182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400" b="1"/>
            <a:t>BUSCAR APU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er-proyect\COMPARTIDOS\GERENCIA\GEMP\AVEC\AVEC2000\Jupter3b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a020\atyrau$\Documents%20and%20Settings\A0731\Desktop\Jacob\Haradh\PlanData\Planning&amp;report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Gestion%20VRM\INDICADO\Gesti&#243;n98\INDICADO\DATO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8512;&#51109;&#45784;\C\My%20Documents\&#44277;&#49324;&#49436;&#47448;\SCH\BID-97\BID\QT003-SSY-&#52384;&#44264;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ermo\Downloads\Documents%20and%20Settings\c4110674\Mis%20documentos\GTP%20ON-RO%202007\Contrataci&#243;n%202007\Seguimiento%20Contrataci&#243;n\Junio07\25Jun07\PROYECTOS%202004\Ecopetrol\MODELO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c4110674\Mis%20documentos\GTP%20ON-RO%202007\Contrataci&#243;n%202007\Seguimiento%20Contrataci&#243;n\Junio07\25Jun07\PROYECTOS%202004\Ecopetrol\MODELO0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0TEC\ECONOMIC\EVALECO0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PROYECTOS%20VIT\PLANEACI&#211;N,%20SEGUIMIENTO%20Y%20CONTROL%202009\PROCESO%20VALOR%20GANADO\ARCHIVOS%20EN%20EXCEL\Documents%20and%20Settings\e0339319\Configuraci&#243;n%20local\Archivos%20temporales%20de%20Internet\OLKC5\Documents%20and%20Settings\E0337417\Configuraci&#243;n%20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ocuments%20and%20Settings\e0339319\Configuraci&#243;n%20local\Archivos%20temporales%20de%20Internet\OLKC5\Documents%20and%20Settings\E0337417\Configuraci&#243;n%20local\Temp\pv2003\comdes99\FUENTE1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WINDOWS\TEMP\DATO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ww.pmr.itsol.areva-td.com/Documents%20and%20Settings/goliv/Mis%20documentos/MACAGUA/Facturaci&#243;nRev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inzon\c\GRCESAR\OPTIMIZA\MODELO\Enedic0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OFERTAS\7422\DPTO\CIVIL\7422CWXL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ermo\Downloads\Documents%20and%20Settings\c4110674\Mis%20documentos\GTP%20ON-RO%202007\Contrataci&#243;n%202007\Seguimiento%20Contrataci&#243;n\Junio07\25Jun07\ECOPETROL\D_PERDOMO\Mafer\Pptacion%202001\Model%20Excel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astro\c\TEMP\INDICADO\DATOS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er-proyect\COMPARTIDOS\DOCUME~1\CLBC\LOCALS~1\Temp\C.Lotus.Notes.Data\PRONRIO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comdes99\FUENTE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\CN9642B\BACK-UP\01GENERL\EXL-SHET\EXL-WORK\KJ-KIM\PROJECTS\CYPRUS\PROJ-CST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estion%20VRM\INDICADO\Gesti&#243;n98\INDICADO\DATOS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My%20Documents\SKKIM\Work1999\SKC%20CDP\My%20Documents\CIVIL\&#53664;&#47785;&#44204;&#51201;\%232CDU&#49892;&#54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put"/>
      <sheetName val="Summary"/>
      <sheetName val="LoanCalc"/>
      <sheetName val="CorpTax"/>
      <sheetName val="Export"/>
      <sheetName val="Import"/>
      <sheetName val="Yspack"/>
      <sheetName val="4-AGO-04"/>
      <sheetName val="API93"/>
      <sheetName val="CAPEX ACACIAS 90K"/>
      <sheetName val="list"/>
      <sheetName val="LISTA DE RECURSOS"/>
      <sheetName val="LISTA DE ACTIVIDADES"/>
      <sheetName val="LISTAS DE IMPRODUCTIVIDADES"/>
      <sheetName val="Hoja1 (2)"/>
      <sheetName val="EQUIPOS"/>
      <sheetName val="DIARIO"/>
      <sheetName val="MANO DE OBRA"/>
      <sheetName val="CAPEX CHICHIMENE 100K"/>
      <sheetName val="recurso OT 4"/>
      <sheetName val="UNIDAD DE MEDIDAS"/>
      <sheetName val="BASE"/>
      <sheetName val="DATOSBP"/>
      <sheetName val="DATOSPB"/>
      <sheetName val="PESOS"/>
      <sheetName val="DATOS"/>
      <sheetName val="informe avance campo"/>
      <sheetName val="DMS-C"/>
      <sheetName val="Lists"/>
      <sheetName val="7422CW00"/>
      <sheetName val="RECURSOS"/>
      <sheetName val="PARAMETROS"/>
      <sheetName val="PARAMETROS "/>
      <sheetName val="Hoja3 (2)"/>
      <sheetName val="Jupter3b"/>
      <sheetName val="Constantes Generales"/>
      <sheetName val="Prestaciones Sociales"/>
      <sheetName val="PRECIARIO"/>
      <sheetName val="CRUDOS"/>
      <sheetName val="TERCEROS 02_12"/>
      <sheetName val="H4 Inf Adicional KP"/>
      <sheetName val="DISCOUNTS"/>
      <sheetName val="CTRL ACTAS"/>
      <sheetName val="OD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M3">
            <v>1</v>
          </cell>
        </row>
        <row r="75">
          <cell r="G75">
            <v>1996</v>
          </cell>
        </row>
        <row r="76">
          <cell r="G76">
            <v>1997</v>
          </cell>
        </row>
        <row r="77">
          <cell r="G77">
            <v>1998</v>
          </cell>
        </row>
        <row r="78">
          <cell r="G78">
            <v>1999</v>
          </cell>
        </row>
        <row r="79">
          <cell r="G79">
            <v>2000</v>
          </cell>
        </row>
        <row r="80">
          <cell r="G80">
            <v>2001</v>
          </cell>
        </row>
        <row r="81">
          <cell r="G81">
            <v>2002</v>
          </cell>
        </row>
        <row r="82">
          <cell r="G82">
            <v>2003</v>
          </cell>
        </row>
        <row r="83">
          <cell r="G83">
            <v>2004</v>
          </cell>
        </row>
        <row r="84">
          <cell r="G84">
            <v>2005</v>
          </cell>
        </row>
        <row r="85">
          <cell r="G85">
            <v>2006</v>
          </cell>
        </row>
        <row r="86">
          <cell r="G86">
            <v>2007</v>
          </cell>
        </row>
        <row r="87">
          <cell r="G87">
            <v>2008</v>
          </cell>
        </row>
        <row r="88">
          <cell r="G88">
            <v>2009</v>
          </cell>
        </row>
        <row r="89">
          <cell r="G89">
            <v>2010</v>
          </cell>
        </row>
        <row r="90">
          <cell r="G90">
            <v>2011</v>
          </cell>
        </row>
        <row r="91">
          <cell r="G91">
            <v>2012</v>
          </cell>
        </row>
        <row r="92">
          <cell r="G92">
            <v>2013</v>
          </cell>
        </row>
        <row r="93">
          <cell r="G93">
            <v>2014</v>
          </cell>
        </row>
        <row r="94">
          <cell r="G94">
            <v>2015</v>
          </cell>
        </row>
        <row r="95">
          <cell r="G95">
            <v>2016</v>
          </cell>
        </row>
        <row r="96">
          <cell r="G96">
            <v>2017</v>
          </cell>
        </row>
        <row r="97">
          <cell r="G97">
            <v>2018</v>
          </cell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PLANT"/>
      <sheetName val="SUM FSBLT"/>
      <sheetName val="VOLSUM"/>
      <sheetName val="WPSUM"/>
      <sheetName val="PCWBS_MAP"/>
      <sheetName val="WKFRM1"/>
      <sheetName val="WKFRM2"/>
      <sheetName val="SQNC-1"/>
      <sheetName val="SQNC-2"/>
      <sheetName val="SQNC-3"/>
      <sheetName val="MILSTN"/>
      <sheetName val="MASTSCH"/>
      <sheetName val="MOBALL"/>
      <sheetName val="BQMPALOC"/>
      <sheetName val="CRDIDX"/>
      <sheetName val="PROGALL"/>
      <sheetName val="2538M"/>
      <sheetName val="ORGZN"/>
      <sheetName val="STAFSCH"/>
      <sheetName val="SUB_Map"/>
      <sheetName val="PERFEVA"/>
      <sheetName val="PIPE50%A"/>
      <sheetName val="PIPE50%B"/>
      <sheetName val="STFMHANZ"/>
      <sheetName val="CMHANZ"/>
      <sheetName val="MPDATA1000"/>
      <sheetName val="MPDATA2000"/>
      <sheetName val="MPDATA3000"/>
      <sheetName val="MPDATA4000"/>
      <sheetName val="MPDATA5000"/>
      <sheetName val="MPDATA6000"/>
      <sheetName val="MPDATA7000"/>
      <sheetName val="MPDATA8000"/>
      <sheetName val="MPDATA9_A_B"/>
      <sheetName val="BQCONV"/>
      <sheetName val="SCINF1"/>
      <sheetName val="SCINF2"/>
      <sheetName val="KNOWHOW_MEMO"/>
      <sheetName val="EQUIPMOB"/>
      <sheetName val="TEMP_FAC"/>
      <sheetName val="7000(rev)"/>
      <sheetName val="SUMMARY"/>
      <sheetName val="3000-A"/>
      <sheetName val="5000-A"/>
      <sheetName val="6000-A"/>
      <sheetName val="9000-A"/>
      <sheetName val="管道资料"/>
      <sheetName val="9DATA"/>
      <sheetName val="A000-A"/>
      <sheetName val="0DATA"/>
      <sheetName val="9管道资料"/>
      <sheetName val="FWBS 9000"/>
      <sheetName val="Overall Project"/>
      <sheetName val="Overall Process"/>
      <sheetName val="Overall Utility"/>
      <sheetName val="1000"/>
      <sheetName val="FWBS 1000"/>
      <sheetName val="2000"/>
      <sheetName val="FWBS 2000"/>
      <sheetName val="3000"/>
      <sheetName val="FWBS 3000"/>
      <sheetName val="5000"/>
      <sheetName val="FWBS 5000"/>
      <sheetName val="6000"/>
      <sheetName val="FWBS 6000"/>
      <sheetName val="7000"/>
      <sheetName val="FWBS 7000"/>
      <sheetName val="8000"/>
      <sheetName val="FWBS 8000"/>
      <sheetName val="9000"/>
      <sheetName val="A000"/>
      <sheetName val="FWBS A000"/>
      <sheetName val="B000"/>
      <sheetName val="FWBS B000"/>
      <sheetName val="Z000"/>
      <sheetName val="FWBS Z000"/>
      <sheetName val="TYPE-A"/>
      <sheetName val="12CGOU"/>
      <sheetName val="Final(1)summary"/>
      <sheetName val="Chart"/>
      <sheetName val="B"/>
      <sheetName val="COA-17"/>
      <sheetName val="C-18"/>
      <sheetName val="95신규호표"/>
      <sheetName val="SALA-002"/>
      <sheetName val="SUM_FSBLT"/>
      <sheetName val="FWBS_9000"/>
      <sheetName val="Overall_Project"/>
      <sheetName val="Overall_Process"/>
      <sheetName val="Overall_Utility"/>
      <sheetName val="FWBS_1000"/>
      <sheetName val="FWBS_2000"/>
      <sheetName val="FWBS_3000"/>
      <sheetName val="FWBS_5000"/>
      <sheetName val="FWBS_6000"/>
      <sheetName val="FWBS_7000"/>
      <sheetName val="FWBS_8000"/>
      <sheetName val="FWBS_A000"/>
      <sheetName val="FWBS_B000"/>
      <sheetName val="FWBS_Z000"/>
      <sheetName val="PNTEXT"/>
      <sheetName val="A"/>
      <sheetName val="Cash2"/>
      <sheetName val="Z"/>
      <sheetName val="Planning&amp;reporting"/>
      <sheetName val="DRUM"/>
      <sheetName val="산근"/>
      <sheetName val="EE-PROP"/>
      <sheetName val="Onerous Terms"/>
      <sheetName val="INVOICE_CERT EIV'S"/>
      <sheetName val="집계표"/>
      <sheetName val="Basic"/>
      <sheetName val="Building BD"/>
      <sheetName val="0000"/>
      <sheetName val="EQUIPMENT"/>
      <sheetName val="INSTR"/>
      <sheetName val="자금운영"/>
      <sheetName val="도"/>
      <sheetName val="嗔5喸5"/>
      <sheetName val="실제 도면출도"/>
      <sheetName val="jobhist"/>
      <sheetName val=" Sum"/>
      <sheetName val="TTL"/>
      <sheetName val="MTP"/>
      <sheetName val="SOHAR(2nd)"/>
      <sheetName val="공사비 내역 (가)"/>
      <sheetName val="대비표"/>
      <sheetName val="#REF"/>
      <sheetName val="ENE-CAL"/>
      <sheetName val="표지"/>
      <sheetName val="D-623D"/>
      <sheetName val="33628-Rev. A"/>
      <sheetName val="plan&amp;section of foundation"/>
      <sheetName val="design criteria"/>
      <sheetName val="CAL"/>
      <sheetName val="w't table"/>
      <sheetName val="BQMP"/>
      <sheetName val=""/>
      <sheetName val="DESCRIPTION"/>
      <sheetName val="BM DATA SHEET"/>
      <sheetName val="Progress Tab"/>
      <sheetName val="BATCH"/>
      <sheetName val="Eq. Mobilization"/>
      <sheetName val="당초"/>
      <sheetName val="기계내역서"/>
      <sheetName val="공사비SUM"/>
      <sheetName val="具志川H社"/>
      <sheetName val="ORIGINAL"/>
      <sheetName val="입찰내역 발주처 양식"/>
      <sheetName val="BM"/>
      <sheetName val="집계표(OPTION)"/>
      <sheetName val="Sheet1"/>
      <sheetName val="CASH"/>
      <sheetName val="SUM_FSBLT1"/>
      <sheetName val="FWBS_90001"/>
      <sheetName val="Overall_Project1"/>
      <sheetName val="Overall_Process1"/>
      <sheetName val="Overall_Utility1"/>
      <sheetName val="FWBS_10001"/>
      <sheetName val="FWBS_20001"/>
      <sheetName val="FWBS_30001"/>
      <sheetName val="FWBS_50001"/>
      <sheetName val="FWBS_60001"/>
      <sheetName val="FWBS_70001"/>
      <sheetName val="FWBS_80001"/>
      <sheetName val="FWBS_A0001"/>
      <sheetName val="FWBS_B0001"/>
      <sheetName val="FWBS_Z0001"/>
      <sheetName val="WIP"/>
      <sheetName val="合成単価作成表-BLDG"/>
      <sheetName val="LinerWt"/>
      <sheetName val="Sheet4"/>
      <sheetName val="M 11"/>
      <sheetName val="PIPING"/>
      <sheetName val="Kuan&amp;Har(PT)"/>
      <sheetName val="Alat"/>
      <sheetName val="AC"/>
      <sheetName val="3. GROUNDING SYSTEM"/>
      <sheetName val="Sheet13"/>
      <sheetName val="Sheet14"/>
      <sheetName val="PRO_DCI"/>
      <sheetName val="INST_DCI"/>
      <sheetName val="HVAC_DCI"/>
      <sheetName val="PIPE_DCI"/>
      <sheetName val="REINF."/>
      <sheetName val="SKETCH"/>
      <sheetName val="PC CATCH PIT 1X1X1.2M"/>
      <sheetName val="PC CATCH PIT .6X.6X1.0M"/>
      <sheetName val="PC COVER 100MM THK .95x.3"/>
      <sheetName val="PC COVER 250MM THK 2.2x.3"/>
      <sheetName val="7102"/>
      <sheetName val="기성내역"/>
      <sheetName val="INVOICE_CERT_EIV'S"/>
      <sheetName val="Running compatibility check _x0000_A_x0000_"/>
      <sheetName val="상반기손익차2총괄"/>
      <sheetName val="Adjusted Bids"/>
      <sheetName val="member design"/>
      <sheetName val="working load at the btm ft."/>
      <sheetName val="soil bearing check"/>
      <sheetName val="기둥(원형)"/>
      <sheetName val="목표세부명세"/>
      <sheetName val="Chiet tinh dz3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envío"/>
      <sheetName val="Modelo financiero"/>
      <sheetName val="1. MODELO 60KB"/>
      <sheetName val="Análisis_determinístico"/>
      <sheetName val="Modelo_financiero"/>
      <sheetName val="Análisis_determinístico1"/>
      <sheetName val="Modelo_financiero1"/>
      <sheetName val="PSM Monthly"/>
      <sheetName val="API93"/>
      <sheetName val="Hoja2"/>
      <sheetName val="BHA"/>
      <sheetName val="TABLA5"/>
      <sheetName val="INGENIERÍA"/>
      <sheetName val="PLAN CARGUE RIS (for nuevo)"/>
      <sheetName val="GCB2000"/>
      <sheetName val="PLANILLA"/>
      <sheetName val="TALLA"/>
      <sheetName val="Hoja3"/>
      <sheetName val="PLAN_CARGUE_RIS_(for_nuevo)"/>
      <sheetName val="PLAN_CARGUE_RIS_(for_nuevo)1"/>
      <sheetName val="Resumen"/>
      <sheetName val="Modelo Financiero Determ. "/>
      <sheetName val="Crudos"/>
      <sheetName val="TOVFEB."/>
      <sheetName val="C21_A310"/>
      <sheetName val="C21_G115"/>
      <sheetName val="C21_G220"/>
      <sheetName val="Ppto 2001"/>
      <sheetName val="CONTRATO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APU"/>
      <sheetName val="Parámetros Formato"/>
      <sheetName val="#¡REF"/>
      <sheetName val="LISTA VALIDACION"/>
      <sheetName val="PYF100-2"/>
      <sheetName val="CrudosA"/>
      <sheetName val="casosWTI"/>
      <sheetName val="DCurva"/>
      <sheetName val="Inf.Semanal"/>
      <sheetName val="Main"/>
      <sheetName val="CorpTax"/>
      <sheetName val="Input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Parametros"/>
      <sheetName val="Listas Desplegables"/>
      <sheetName val="Jun17-08"/>
      <sheetName val="MOD-DEV_XLS"/>
      <sheetName val="Hist. Avances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C.E cas"/>
      <sheetName val="INV $ cas"/>
      <sheetName val="steel"/>
      <sheetName val="ANS_DAB"/>
      <sheetName val="USED WELLS"/>
      <sheetName val="Hoja1"/>
      <sheetName val="PIA CASABE SUR ECP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OTAL AREA_PORTAFOLIO ORIGINAL"/>
      <sheetName val="Admin Cost Flow"/>
      <sheetName val="PLAN_CARGUE_RIS_(for_nuevo)2"/>
      <sheetName val="Valor Oferta"/>
      <sheetName val="COMPROMISOS"/>
      <sheetName val="Cover"/>
      <sheetName val="TARIF200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DATOS BASE ABA"/>
      <sheetName val="EMPRESA"/>
      <sheetName val="Cronograma"/>
      <sheetName val="Referencia Sistemas"/>
      <sheetName val="DATABASE"/>
      <sheetName val="Análisis_determinístico2"/>
      <sheetName val="Modelo_financiero2"/>
      <sheetName val="1__MODELO_60KB"/>
      <sheetName val="PSM_Monthly"/>
      <sheetName val=""/>
      <sheetName val="Modelo_Financiero_Determ__"/>
      <sheetName val="Listas_Desplegables"/>
      <sheetName val="PARÁMETROS (2)"/>
      <sheetName val="PARÁMETROS"/>
      <sheetName val="TBG_+_NO_TBG_2011"/>
      <sheetName val="Plan_Hitos_despues_del_pma"/>
      <sheetName val="PARAMETROS_FORMATO"/>
      <sheetName val="Modelo_financiero3"/>
      <sheetName val="TBG_+_NO_TBG_20111"/>
      <sheetName val="Parámetros_Formato1"/>
      <sheetName val="Plan_Hitos_despues_del_pma1"/>
      <sheetName val="Modelo_financiero4"/>
      <sheetName val="TBG_+_NO_TBG_20112"/>
      <sheetName val="Parámetros_Formato2"/>
      <sheetName val="Plan_Hitos_despues_del_pma2"/>
      <sheetName val="LISTA DE LAS MACROS "/>
      <sheetName val="LISTA_VALIDACION"/>
      <sheetName val="PLAN MENSUAL"/>
      <sheetName val="Modelo financiero-Alter_3"/>
      <sheetName val="Resultados"/>
      <sheetName val="F.Caja"/>
      <sheetName val="PROYECTOS TRÁNSITO"/>
      <sheetName val="General"/>
      <sheetName val="DATOSINI"/>
      <sheetName val="Malas Prácticas eliminadas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BENEF. DE ESPEC."/>
      <sheetName val="Plan Anual Mantto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EQUIPOS"/>
      <sheetName val="WRut"/>
      <sheetName val="CECOS SOP"/>
      <sheetName val="SEGUIMIENTO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FORMULAS1"/>
      <sheetName val="CONFIGURACION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140 kbbld Cus,BCF22"/>
      <sheetName val="Mano de Obra"/>
      <sheetName val="Salario"/>
      <sheetName val="PRESUPUESTO 2O16"/>
      <sheetName val="Par"/>
      <sheetName val="Siglas"/>
      <sheetName val="POZO 7959"/>
      <sheetName val="BASE CG1"/>
      <sheetName val="Menu"/>
      <sheetName val="OT"/>
      <sheetName val="TOTAL_AREA_PORTAFOLIO_ORIGINAL"/>
      <sheetName val="Referencia_Sistemas"/>
      <sheetName val="Admin_Cost_Flow"/>
      <sheetName val="COMPRA_MATERIA_PRIMA2"/>
      <sheetName val="DATOS_BASE_ABA"/>
      <sheetName val="CANTIDADES TOTALES"/>
      <sheetName val="SABANA"/>
      <sheetName val="COST_CCTL"/>
      <sheetName val="CantidadesComite"/>
      <sheetName val="A-RECURSOS-MATERIAL"/>
      <sheetName val="Ordenes Internas"/>
      <sheetName val="LISTA OTS"/>
      <sheetName val="TABLAS (3)"/>
      <sheetName val="REG (2)"/>
      <sheetName val="Tablas (2)"/>
      <sheetName val="Pañete Impermeabilizado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PROYECTOS_TRÁNSITO1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BASE_CG1"/>
      <sheetName val="Plan_Anual_Mantto"/>
      <sheetName val="FORMULA Marzo 07"/>
      <sheetName val="TASA"/>
      <sheetName val="RESERVAS Y PRODUCCIONES"/>
      <sheetName val="OBRA CIVIL RQ 06"/>
      <sheetName val="C. IMPORTADAS"/>
      <sheetName val="cantidades sf-21"/>
      <sheetName val="informe avance campo"/>
      <sheetName val="Clúster"/>
      <sheetName val="trafos acad"/>
      <sheetName val="BENEF__DE_ESPEC_"/>
      <sheetName val="MAMPO 1"/>
      <sheetName val="DATOSBP"/>
      <sheetName val="DATOSPB"/>
      <sheetName val="1.1"/>
      <sheetName val="EQUIPO"/>
      <sheetName val="TUBERIA"/>
      <sheetName val="MATERIALES"/>
      <sheetName val="C_CTL"/>
      <sheetName val="TRACK"/>
      <sheetName val="HH_HM"/>
      <sheetName val="WKL"/>
      <sheetName val="AIU"/>
      <sheetName val="Informacion"/>
      <sheetName val="TariCiud"/>
      <sheetName val="SALARIOS (2)"/>
      <sheetName val="Ciudad y Departamento"/>
      <sheetName val="Tabla 1"/>
      <sheetName val="BASE CENIT"/>
      <sheetName val="Parámetros Formato 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GRAFICAS GEC"/>
      <sheetName val="Matriz RAM"/>
      <sheetName val="D. ENTRADA"/>
      <sheetName val="LISTA"/>
      <sheetName val="Cuentas"/>
      <sheetName val="7422CW00"/>
      <sheetName val="Modelo financiero Alt 1"/>
      <sheetName val="TARIFAS 2015"/>
      <sheetName val="parametros de formato"/>
      <sheetName val="DATOS INFORME ECP"/>
      <sheetName val="DATOS INGRESO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SALARIOS"/>
      <sheetName val="Rec"/>
      <sheetName val="INSTRUCTIVO Para el Usuario"/>
      <sheetName val="2016"/>
      <sheetName val="PLANTILLA PCC 2016-2018"/>
      <sheetName val="PLANTILLA PCC 2016-2018 RUBIALE"/>
      <sheetName val="td gastos"/>
      <sheetName val="td proyect"/>
      <sheetName val="Datos no borrar"/>
      <sheetName val="Civil"/>
      <sheetName val="resumen p4H"/>
      <sheetName val="Form5 _Pág_ 2"/>
      <sheetName val="Form5 _Pág_ 1"/>
      <sheetName val="Hoja4"/>
      <sheetName val="CONSTANTES"/>
      <sheetName val="Mov. Tks-380"/>
      <sheetName val="Densidad -TRAFO"/>
      <sheetName val="ListaDesplegable"/>
      <sheetName val="MUESTREOS"/>
      <sheetName val="Pilares e iniciativas"/>
      <sheetName val="Base de Datos"/>
      <sheetName val="Sistemas"/>
      <sheetName val="B515"/>
    </sheetNames>
    <sheetDataSet>
      <sheetData sheetId="0">
        <row r="224">
          <cell r="B224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>
        <row r="224">
          <cell r="B224" t="str">
            <v>MES No:</v>
          </cell>
        </row>
      </sheetData>
      <sheetData sheetId="225" refreshError="1"/>
      <sheetData sheetId="226"/>
      <sheetData sheetId="227"/>
      <sheetData sheetId="228"/>
      <sheetData sheetId="229"/>
      <sheetData sheetId="230"/>
      <sheetData sheetId="231" refreshError="1"/>
      <sheetData sheetId="232"/>
      <sheetData sheetId="233">
        <row r="224">
          <cell r="B224" t="str">
            <v>MES No:</v>
          </cell>
        </row>
      </sheetData>
      <sheetData sheetId="234">
        <row r="224">
          <cell r="B224" t="str">
            <v>MES No:</v>
          </cell>
        </row>
      </sheetData>
      <sheetData sheetId="235"/>
      <sheetData sheetId="236">
        <row r="224">
          <cell r="B224" t="str">
            <v>MES No:</v>
          </cell>
        </row>
      </sheetData>
      <sheetData sheetId="237">
        <row r="224">
          <cell r="B224" t="str">
            <v>MES No:</v>
          </cell>
        </row>
      </sheetData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>
        <row r="224">
          <cell r="B224" t="str">
            <v>MES No:</v>
          </cell>
        </row>
      </sheetData>
      <sheetData sheetId="241">
        <row r="224">
          <cell r="B224" t="str">
            <v>MES No:</v>
          </cell>
        </row>
      </sheetData>
      <sheetData sheetId="242"/>
      <sheetData sheetId="243">
        <row r="224">
          <cell r="B224" t="str">
            <v>MES No:</v>
          </cell>
        </row>
      </sheetData>
      <sheetData sheetId="244">
        <row r="224">
          <cell r="B224" t="str">
            <v>MES No:</v>
          </cell>
        </row>
      </sheetData>
      <sheetData sheetId="245">
        <row r="224">
          <cell r="B224" t="str">
            <v>MES No:</v>
          </cell>
        </row>
      </sheetData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/>
      <sheetData sheetId="253"/>
      <sheetData sheetId="254"/>
      <sheetData sheetId="255"/>
      <sheetData sheetId="256"/>
      <sheetData sheetId="257" refreshError="1"/>
      <sheetData sheetId="258"/>
      <sheetData sheetId="259"/>
      <sheetData sheetId="260" refreshError="1"/>
      <sheetData sheetId="261"/>
      <sheetData sheetId="262"/>
      <sheetData sheetId="263"/>
      <sheetData sheetId="264"/>
      <sheetData sheetId="265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>
        <row r="224">
          <cell r="B224" t="str">
            <v>MES No:</v>
          </cell>
        </row>
      </sheetData>
      <sheetData sheetId="344"/>
      <sheetData sheetId="345">
        <row r="224">
          <cell r="B224" t="str">
            <v>MES No:</v>
          </cell>
        </row>
      </sheetData>
      <sheetData sheetId="346"/>
      <sheetData sheetId="347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>
        <row r="224">
          <cell r="B224" t="str">
            <v>MES No:</v>
          </cell>
        </row>
      </sheetData>
      <sheetData sheetId="360"/>
      <sheetData sheetId="361">
        <row r="224">
          <cell r="B224" t="str">
            <v>MES No:</v>
          </cell>
        </row>
      </sheetData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/>
      <sheetData sheetId="366"/>
      <sheetData sheetId="367"/>
      <sheetData sheetId="368"/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/>
      <sheetData sheetId="388"/>
      <sheetData sheetId="389"/>
      <sheetData sheetId="390"/>
      <sheetData sheetId="391"/>
      <sheetData sheetId="392"/>
      <sheetData sheetId="393">
        <row r="224">
          <cell r="B224" t="str">
            <v>MES No:</v>
          </cell>
        </row>
      </sheetData>
      <sheetData sheetId="394"/>
      <sheetData sheetId="395"/>
      <sheetData sheetId="396"/>
      <sheetData sheetId="397"/>
      <sheetData sheetId="398"/>
      <sheetData sheetId="399">
        <row r="224">
          <cell r="B224" t="str">
            <v>MES No:</v>
          </cell>
        </row>
      </sheetData>
      <sheetData sheetId="400"/>
      <sheetData sheetId="40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/>
      <sheetData sheetId="476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B"/>
      <sheetName val="DRUM"/>
      <sheetName val="BM"/>
      <sheetName val="운반"/>
      <sheetName val="inter"/>
      <sheetName val="12CGOU"/>
      <sheetName val=" 배관자재비-SKEC구매분"/>
      <sheetName val="insulation"/>
      <sheetName val="Code"/>
      <sheetName val="보온자재단가표"/>
      <sheetName val="EQT-ESTN"/>
      <sheetName val="대비표"/>
      <sheetName val="CASH"/>
      <sheetName val="PIPE"/>
      <sheetName val="FLANGE"/>
      <sheetName val="VALVE"/>
      <sheetName val="TTL"/>
      <sheetName val="BQMPALOC"/>
      <sheetName val="Sheet1"/>
      <sheetName val="Sheet4"/>
      <sheetName val="INSTLIST 1"/>
      <sheetName val="steam table"/>
      <sheetName val="jobhist"/>
      <sheetName val="LEGEND"/>
      <sheetName val="studbolt no."/>
      <sheetName val="studbolt size"/>
      <sheetName val="item sort no"/>
      <sheetName val="PNTEXT"/>
      <sheetName val="기성내역"/>
      <sheetName val="Price Schedule(Piping)"/>
      <sheetName val="Eq. Mobilization"/>
      <sheetName val="General Data"/>
      <sheetName val="LinerWt"/>
      <sheetName val="INSTR"/>
      <sheetName val="VUOTO"/>
      <sheetName val="QT003-SSY-철골3"/>
      <sheetName val="산근"/>
      <sheetName val="LINE_LIST"/>
      <sheetName val="Takeoff"/>
      <sheetName val="Sheet13"/>
      <sheetName val="Sheet14"/>
      <sheetName val="trf(36%)"/>
      <sheetName val="BQ List"/>
      <sheetName val="집계표(OPTION)"/>
      <sheetName val="CAT_5"/>
      <sheetName val="자금운영"/>
      <sheetName val="CAST INT T-S"/>
      <sheetName val="Sum"/>
      <sheetName val="당초"/>
      <sheetName val="Curves"/>
      <sheetName val="Tables"/>
      <sheetName val="XZLC004_PART2"/>
      <sheetName val="XZLC003_PART1"/>
      <sheetName val="IMPEADENCE MAP 취수장"/>
      <sheetName val="CB"/>
      <sheetName val="기기리스트"/>
      <sheetName val="단면가정"/>
      <sheetName val="설계조건"/>
      <sheetName val="입찰내역 발주처 양식"/>
      <sheetName val="금융"/>
      <sheetName val="EQUIP"/>
      <sheetName val="1. 총괄"/>
      <sheetName val="토목 Utility Schedule (2)"/>
      <sheetName val="BQMP"/>
      <sheetName val="EE-PROP"/>
      <sheetName val="REINF."/>
      <sheetName val="SKETCH"/>
      <sheetName val="LOAD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ados"/>
      <sheetName val="1. MODELO 60KB"/>
      <sheetName val="140 kbbld Cus,BCF22"/>
      <sheetName val="Hoja1"/>
      <sheetName val="1__MODELO_60KB"/>
      <sheetName val="DATOS"/>
      <sheetName val="DPC"/>
      <sheetName val="Bases de Datos"/>
      <sheetName val="Instrucciones "/>
      <sheetName val="Info"/>
      <sheetName val="Data_Tables1"/>
      <sheetName val="EMPRESA"/>
      <sheetName val="DATOS CONTRATO"/>
      <sheetName val="LIQ-NOM"/>
      <sheetName val="NOMINA-1"/>
      <sheetName val="RESUMEN"/>
      <sheetName val="Tabla"/>
      <sheetName val="resumen monal"/>
      <sheetName val="PROM-CRUDO"/>
      <sheetName val="Hoja2"/>
      <sheetName val="DATOS_CONTRATO"/>
      <sheetName val="MAT"/>
      <sheetName val="DIARIO"/>
      <sheetName val="DATOS_CONTRATO1"/>
      <sheetName val="140_kbbld_Cus,BCF22"/>
      <sheetName val="Input"/>
      <sheetName val="Saldos"/>
      <sheetName val="LISTA"/>
      <sheetName val="7422CW00"/>
      <sheetName val="RESINV"/>
      <sheetName val="Bases_de_Datos"/>
      <sheetName val="Instrucciones_"/>
      <sheetName val="DATOS_PIMS"/>
      <sheetName val="CJI3"/>
      <sheetName val="Hoja4"/>
    </sheetNames>
    <sheetDataSet>
      <sheetData sheetId="0">
        <row r="5">
          <cell r="E5" t="str">
            <v>VPN MUS$ (12%)</v>
          </cell>
          <cell r="F5">
            <v>1997</v>
          </cell>
          <cell r="G5">
            <v>1998</v>
          </cell>
          <cell r="H5">
            <v>1999</v>
          </cell>
          <cell r="I5">
            <v>2000</v>
          </cell>
          <cell r="J5">
            <v>2001</v>
          </cell>
          <cell r="K5">
            <v>2002</v>
          </cell>
          <cell r="L5">
            <v>2003</v>
          </cell>
          <cell r="M5">
            <v>2004</v>
          </cell>
          <cell r="N5">
            <v>2005</v>
          </cell>
          <cell r="O5">
            <v>2006</v>
          </cell>
          <cell r="P5">
            <v>2007</v>
          </cell>
          <cell r="Q5">
            <v>2008</v>
          </cell>
          <cell r="R5">
            <v>2009</v>
          </cell>
          <cell r="S5">
            <v>2010</v>
          </cell>
          <cell r="T5">
            <v>2011</v>
          </cell>
          <cell r="U5">
            <v>2012</v>
          </cell>
          <cell r="V5">
            <v>2013</v>
          </cell>
          <cell r="W5">
            <v>2014</v>
          </cell>
          <cell r="X5">
            <v>2015</v>
          </cell>
          <cell r="Y5">
            <v>2016</v>
          </cell>
          <cell r="Z5">
            <v>2017</v>
          </cell>
          <cell r="AA5">
            <v>2018</v>
          </cell>
          <cell r="AB5">
            <v>2019</v>
          </cell>
          <cell r="AC5">
            <v>2020</v>
          </cell>
          <cell r="AD5">
            <v>2021</v>
          </cell>
        </row>
        <row r="10"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</row>
        <row r="11"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 refreshError="1"/>
      <sheetData sheetId="33" refreshError="1"/>
      <sheetData sheetId="3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ados"/>
    </sheetNames>
    <sheetDataSet>
      <sheetData sheetId="0">
        <row r="5">
          <cell r="E5" t="str">
            <v>VPN MUS$ (12%)</v>
          </cell>
          <cell r="F5">
            <v>1997</v>
          </cell>
          <cell r="G5">
            <v>1998</v>
          </cell>
          <cell r="H5">
            <v>1999</v>
          </cell>
          <cell r="I5">
            <v>2000</v>
          </cell>
          <cell r="J5">
            <v>2001</v>
          </cell>
          <cell r="K5">
            <v>2002</v>
          </cell>
          <cell r="L5">
            <v>2003</v>
          </cell>
          <cell r="M5">
            <v>2004</v>
          </cell>
          <cell r="N5">
            <v>2005</v>
          </cell>
          <cell r="O5">
            <v>2006</v>
          </cell>
          <cell r="P5">
            <v>2007</v>
          </cell>
          <cell r="Q5">
            <v>2008</v>
          </cell>
          <cell r="R5">
            <v>2009</v>
          </cell>
          <cell r="S5">
            <v>2010</v>
          </cell>
          <cell r="T5">
            <v>2011</v>
          </cell>
          <cell r="U5">
            <v>2012</v>
          </cell>
          <cell r="V5">
            <v>2013</v>
          </cell>
          <cell r="W5">
            <v>2014</v>
          </cell>
          <cell r="X5">
            <v>2015</v>
          </cell>
          <cell r="Y5">
            <v>2016</v>
          </cell>
          <cell r="Z5">
            <v>2017</v>
          </cell>
          <cell r="AA5">
            <v>2018</v>
          </cell>
          <cell r="AB5">
            <v>2019</v>
          </cell>
          <cell r="AC5">
            <v>2020</v>
          </cell>
          <cell r="AD5">
            <v>2021</v>
          </cell>
        </row>
        <row r="11"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 "/>
      <sheetName val="PROYECTO"/>
      <sheetName val="Resultados"/>
      <sheetName val="Graficos"/>
      <sheetName val="DATOS"/>
      <sheetName val="satter"/>
      <sheetName val="ejemp"/>
      <sheetName val="Hoja1"/>
      <sheetName val="Instrucciones_"/>
      <sheetName val="MAT"/>
      <sheetName val="Bases de Datos"/>
      <sheetName val="Instrucciones_1"/>
      <sheetName val="CUADRILLAS"/>
      <sheetName val="Prod. Ecp-Terc SUR"/>
      <sheetName val="REQ. TOTALES"/>
      <sheetName val="Puntos"/>
      <sheetName val="Tablas"/>
      <sheetName val="Datos de Entrada"/>
      <sheetName val="Drivers"/>
      <sheetName val="NOPAT"/>
      <sheetName val="Burbujas"/>
      <sheetName val="Panel de Control"/>
      <sheetName val="P&amp;G"/>
      <sheetName val="Balance General"/>
      <sheetName val="140 kbbld Cus,BCF22"/>
      <sheetName val="Arbitrag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VOLUMETR."/>
      <sheetName val="PLANEADAS"/>
      <sheetName val="REALES"/>
      <sheetName val="DATOS (2)"/>
      <sheetName val="PRECIOS REAL"/>
      <sheetName val="TRANSFER"/>
      <sheetName val="PRECIOS PROG."/>
      <sheetName val="PRECIOS VOL."/>
      <sheetName val="ACUM. EXPORT"/>
      <sheetName val="PRECIOS PLAN"/>
      <sheetName val="PREC. I.P"/>
      <sheetName val="PREC. TRANSF."/>
      <sheetName val="CARGAS"/>
      <sheetName val="DATOS MARG."/>
      <sheetName val="REAL"/>
      <sheetName val="PLAN"/>
      <sheetName val="VOLUM"/>
      <sheetName val="FUENTE1"/>
      <sheetName val="PRECIOS PLAN."/>
      <sheetName val="#¡REF"/>
      <sheetName val="CAR"/>
      <sheetName val="RESUMEN BALANZA "/>
      <sheetName val="PRECIOS DE COMPRA VENTA"/>
      <sheetName val="VENTAS"/>
      <sheetName val="CRUDOS MES EVALUADO"/>
      <sheetName val="COMPRA MATERIA PRIMA"/>
      <sheetName val="BOUNDS &amp; ROWS"/>
      <sheetName val="OPCIONES DE SIMULACION"/>
      <sheetName val="PRECIO IP"/>
      <sheetName val="PRECIOS TRANSFER PRODUCTOS"/>
      <sheetName val="COSTOS DE TRANSPORTE"/>
      <sheetName val="CARACTERIZACION CRUDOS"/>
      <sheetName val="PRODUCCION DE CRUDOS"/>
      <sheetName val="AJUSTE CALIDAD CRUDOS"/>
      <sheetName val="PRECIOS NBC CRUDOS"/>
      <sheetName val="TRANSFERENCIAS"/>
      <sheetName val="INVENTARIOS"/>
      <sheetName val="CAPACIDADES"/>
      <sheetName val="PROJECT SYSTEM"/>
      <sheetName val="MAESTRO"/>
      <sheetName val="DESPLAZAMIENTOS"/>
      <sheetName val="CAMBIO CLAVE"/>
      <sheetName val="SALVA"/>
      <sheetName val="CAMBIA HOJA"/>
      <sheetName val="Hoja1"/>
      <sheetName val="Anterior"/>
      <sheetName val="Hoja2"/>
      <sheetName val="Prueba"/>
      <sheetName val="Hoja5"/>
      <sheetName val="VIT Diciembre"/>
      <sheetName val="VITEnero "/>
      <sheetName val="CD"/>
      <sheetName val="Distribución"/>
      <sheetName val="Estrategia y plan operativo"/>
      <sheetName val="dISTRIBUCIÓN POR GERENCIAS"/>
      <sheetName val="dISTRIBUCIÓN POR GERENCIAS (2)"/>
      <sheetName val="TBG MENSUAL"/>
      <sheetName val="CONSOLIDADO"/>
      <sheetName val="RETOS"/>
      <sheetName val="GRAFICOS"/>
      <sheetName val="1"/>
      <sheetName val="2"/>
      <sheetName val="3"/>
      <sheetName val="4"/>
      <sheetName val="5"/>
      <sheetName val="6"/>
      <sheetName val="7"/>
      <sheetName val="8"/>
      <sheetName val="A"/>
      <sheetName val="9"/>
      <sheetName val="10"/>
      <sheetName val="11"/>
      <sheetName val="12"/>
      <sheetName val="13"/>
      <sheetName val="VOLUMETR_"/>
      <sheetName val="DATOS_(2)"/>
      <sheetName val="PRECIOS_REAL"/>
      <sheetName val="PRECIOS_PROG_"/>
      <sheetName val="PRECIOS_VOL_"/>
      <sheetName val="ACUM__EXPORT"/>
      <sheetName val="PRECIOS_PLAN"/>
      <sheetName val="PREC__I_P"/>
      <sheetName val="PREC__TRANSF_"/>
      <sheetName val="DATOS_MARG_"/>
      <sheetName val="PRECIOS_PLAN_"/>
      <sheetName val="RESUMEN_BALANZA_"/>
      <sheetName val="PRECIOS_DE_COMPRA_VENTA"/>
      <sheetName val="CRUDOS_MES_EVALUADO"/>
      <sheetName val="COMPRA_MATERIA_PRIMA"/>
      <sheetName val="BOUNDS_&amp;_ROWS"/>
      <sheetName val="OPCIONES_DE_SIMULACION"/>
      <sheetName val="PRECIO_IP"/>
      <sheetName val="PRECIOS_TRANSFER_PRODUCTOS"/>
      <sheetName val="COSTOS_DE_TRANSPORTE"/>
      <sheetName val="CARACTERIZACION_CRUDOS"/>
      <sheetName val="PRODUCCION_DE_CRUDOS"/>
      <sheetName val="AJUSTE_CALIDAD_CRUDOS"/>
      <sheetName val="PRECIOS_NBC_CRUDOS"/>
      <sheetName val="PROJECT_SYSTEM"/>
      <sheetName val="CAMBIO_CLAVE"/>
      <sheetName val="CAMBIA_HOJA"/>
      <sheetName val="VIT_Diciembre"/>
      <sheetName val="VITEnero_"/>
      <sheetName val="Estrategia_y_plan_operativo"/>
      <sheetName val="dISTRIBUCIÓN_POR_GERENCIAS"/>
      <sheetName val="dISTRIBUCIÓN_POR_GERENCIAS_(2)"/>
      <sheetName val="TBG_MENSU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>
        <row r="2">
          <cell r="A2" t="str">
            <v>NEGOCIO</v>
          </cell>
        </row>
      </sheetData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>
        <row r="41">
          <cell r="L41" t="str">
            <v>ENERO</v>
          </cell>
        </row>
      </sheetData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VOLUMETR."/>
      <sheetName val="PLANEADAS"/>
      <sheetName val="REALES"/>
      <sheetName val="DATOS (2)"/>
      <sheetName val="PRECIOS REAL"/>
      <sheetName val="TRANSFER"/>
      <sheetName val="PRECIOS PROG."/>
      <sheetName val="PRECIOS VOL."/>
      <sheetName val="ACUM. EXPORT"/>
      <sheetName val="PRECIOS PLAN"/>
      <sheetName val="PREC. I.P"/>
      <sheetName val="PREC. TRANSF."/>
      <sheetName val="CARGAS"/>
      <sheetName val="DATOS MARG."/>
      <sheetName val="REAL"/>
      <sheetName val="PLAN"/>
      <sheetName val="VOLUM"/>
      <sheetName val="FUENTE1"/>
      <sheetName val="PRECIOS PLAN."/>
      <sheetName val="#¡REF"/>
      <sheetName val="CAR"/>
      <sheetName val="RESUMEN BALANZA "/>
      <sheetName val="VOLUMETR_"/>
      <sheetName val="DATOS_(2)"/>
      <sheetName val="PRECIOS_REAL"/>
      <sheetName val="PRECIOS_PROG_"/>
      <sheetName val="PRECIOS_VOL_"/>
      <sheetName val="ACUM__EXPORT"/>
      <sheetName val="PRECIOS_PLAN"/>
      <sheetName val="PREC__I_P"/>
      <sheetName val="PREC__TRANSF_"/>
      <sheetName val="DATOS_MARG_"/>
      <sheetName val="PRECIOS_PLAN_"/>
      <sheetName val="RESUMEN_BALANZA_"/>
      <sheetName val="Centros Resp. anteriores"/>
      <sheetName val="VFA"/>
      <sheetName val="VIT"/>
      <sheetName val="Homologacion a CECO (2)"/>
      <sheetName val="Centro de Costos SAP"/>
      <sheetName val="RELACION CECE- CEGO"/>
      <sheetName val="Homologacion a CECO"/>
      <sheetName val="Homologación Cent.Resp."/>
      <sheetName val="CECO - PGCP"/>
      <sheetName val="Cecos-ceges y cebes-Septiembre"/>
      <sheetName val="Cecos-ceges y cebes-Agosto"/>
      <sheetName val="Cecos SAP-PARA CARGUE"/>
      <sheetName val="Cecos SAP-VIT"/>
      <sheetName val="Cecos-SAP Sheet1-Viajero"/>
      <sheetName val="Cecos habilit. en SAP"/>
      <sheetName val="Cecos-Bloq"/>
      <sheetName val="Nuevos_Cecos"/>
      <sheetName val="Arch.CecosFabio-may-07"/>
      <sheetName val="GESTORES-GPO"/>
      <sheetName val="Nuevos_Cecos Total"/>
      <sheetName val="Centros_Resp__anteriores"/>
      <sheetName val="Homologacion_a_CECO_(2)"/>
      <sheetName val="Centro_de_Costos_SAP"/>
      <sheetName val="RELACION_CECE-_CEGO"/>
      <sheetName val="Homologacion_a_CECO"/>
      <sheetName val="Homologación_Cent_Resp_"/>
      <sheetName val="CECO_-_PGCP"/>
      <sheetName val="Cecos-ceges_y_cebes-Septiembre"/>
      <sheetName val="Cecos-ceges_y_cebes-Agosto"/>
      <sheetName val="Cecos_SAP-PARA_CARGUE"/>
      <sheetName val="Cecos_SAP-VIT"/>
      <sheetName val="Cecos-SAP_Sheet1-Viajero"/>
      <sheetName val="Cecos_habilit__en_SAP"/>
      <sheetName val="Arch_CecosFabio-may-07"/>
      <sheetName val="Nuevos_Cecos_Total"/>
      <sheetName val=""/>
      <sheetName val="VR"/>
      <sheetName val="OPCIONES DE SIMULACION"/>
      <sheetName val="COSTOS DE TRANSPORTE"/>
      <sheetName val="BOUNDS &amp; ROWS"/>
      <sheetName val="COMPRA MATERIA PRIMA"/>
      <sheetName val="Hoja2"/>
      <sheetName val="AIU"/>
      <sheetName val="CALCULO SALARIO"/>
      <sheetName val="PARAMETROS"/>
      <sheetName val="MATRIZ"/>
      <sheetName val="VOLUMETR_1"/>
      <sheetName val="DATOS_(2)1"/>
      <sheetName val="PRECIOS_REAL1"/>
      <sheetName val="PRECIOS_PROG_1"/>
      <sheetName val="PRECIOS_VOL_1"/>
      <sheetName val="ACUM__EXPORT1"/>
      <sheetName val="PRECIOS_PLAN1"/>
      <sheetName val="PREC__I_P1"/>
      <sheetName val="PREC__TRANSF_1"/>
      <sheetName val="DATOS_MARG_1"/>
      <sheetName val="OPCIONES_DE_SIMULACION"/>
      <sheetName val="COSTOS_DE_TRANSPORTE"/>
      <sheetName val="BOUNDS_&amp;_ROWS"/>
      <sheetName val="COMPRA_MATERIA_PRIMA"/>
      <sheetName val="CALCULO_SALARIO"/>
      <sheetName val="API93"/>
      <sheetName val="Prestaciones y AIU"/>
      <sheetName val="Tabla5"/>
      <sheetName val="A_A310"/>
      <sheetName val="A_G105"/>
      <sheetName val="A_G200"/>
      <sheetName val="Resultados"/>
      <sheetName val="pressure"/>
      <sheetName val="140 kbbld Cus,BCF22"/>
      <sheetName val="Estimado"/>
      <sheetName val="RESUMEN"/>
      <sheetName val="Equipo"/>
      <sheetName val="original_sist"/>
      <sheetName val="VOLUMETR_2"/>
      <sheetName val="DATOS_(2)2"/>
      <sheetName val="PRECIOS_REAL2"/>
      <sheetName val="PRECIOS_PROG_2"/>
      <sheetName val="PRECIOS_VOL_2"/>
      <sheetName val="ACUM__EXPORT2"/>
      <sheetName val="PRECIOS_PLAN2"/>
      <sheetName val="PREC__I_P2"/>
      <sheetName val="PREC__TRANSF_2"/>
      <sheetName val="DATOS_MARG_2"/>
      <sheetName val="OPCIONES_DE_SIMULACION1"/>
      <sheetName val="COSTOS_DE_TRANSPORTE1"/>
      <sheetName val="BOUNDS_&amp;_ROWS1"/>
      <sheetName val="COMPRA_MATERIA_PRIMA1"/>
      <sheetName val="CALCULO_SALARIO1"/>
      <sheetName val="Prestaciones_y_AIU"/>
      <sheetName val="Tablas"/>
      <sheetName val="SABANA"/>
      <sheetName val="Tabla"/>
      <sheetName val="Settings"/>
      <sheetName val="Parámetros Formato"/>
      <sheetName val="VENTAS NACIONALES 2010"/>
      <sheetName val="DatosEntrada"/>
      <sheetName val="PSM Monthly"/>
      <sheetName val="Sal_Integ "/>
      <sheetName val="ALIMENTACION"/>
      <sheetName val="Inf. entrada"/>
      <sheetName val="140_kbbld_Cus,BCF22"/>
      <sheetName val="7422CW00"/>
      <sheetName val="TIPO"/>
      <sheetName val="tub"/>
      <sheetName val="MAT"/>
      <sheetName val="VOLUMETR_3"/>
      <sheetName val="DATOS_(2)3"/>
      <sheetName val="PRECIOS_REAL3"/>
      <sheetName val="PRECIOS_PROG_3"/>
      <sheetName val="PRECIOS_VOL_3"/>
      <sheetName val="ACUM__EXPORT3"/>
      <sheetName val="PRECIOS_PLAN3"/>
      <sheetName val="PREC__I_P3"/>
      <sheetName val="PREC__TRANSF_3"/>
      <sheetName val="DATOS_MARG_3"/>
      <sheetName val="OPCIONES_DE_SIMULACION2"/>
      <sheetName val="COSTOS_DE_TRANSPORTE2"/>
      <sheetName val="BOUNDS_&amp;_ROWS2"/>
      <sheetName val="COMPRA_MATERIA_PRIMA2"/>
      <sheetName val="CALCULO_SALARIO2"/>
      <sheetName val="Prestaciones_y_AIU1"/>
      <sheetName val="VENTAS_NACIONALES_2010"/>
      <sheetName val="Parámetros_Formato"/>
      <sheetName val="CRUDOS"/>
      <sheetName val="Hoja3"/>
      <sheetName val="calculation"/>
      <sheetName val="Calculo"/>
      <sheetName val="DATOS_PIMS"/>
      <sheetName val="1.Herramientas"/>
      <sheetName val="1.Materiales o Consumibles"/>
      <sheetName val="Hoja4"/>
      <sheetName val="Input"/>
      <sheetName val="PRECIOS_PLAN_1"/>
      <sheetName val="RESUMEN_BALANZA_1"/>
      <sheetName val="PSM_Monthly"/>
      <sheetName val="CARBOCOL"/>
      <sheetName val="Par"/>
      <sheetName val="Fase1"/>
      <sheetName val="DEST. MEDIOS"/>
      <sheetName val="COMBUASF"/>
      <sheetName val="BALCRUDO"/>
      <sheetName val="PRECIOS"/>
      <sheetName val="CARGASPROC."/>
      <sheetName val="G L P  FINAL"/>
      <sheetName val="main"/>
      <sheetName val="Sal_Integ"/>
      <sheetName val="BASE RACK"/>
      <sheetName val="PTRheologyInBH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 refreshError="1"/>
      <sheetData sheetId="54" refreshError="1"/>
      <sheetData sheetId="55" refreshError="1"/>
      <sheetData sheetId="56"/>
      <sheetData sheetId="57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/>
      <sheetData sheetId="169"/>
      <sheetData sheetId="170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LAN CARGUE RIS (for nuevo)"/>
      <sheetName val="Análisis determinístico"/>
      <sheetName val="Modelo financiero"/>
      <sheetName val="PLANILLA"/>
      <sheetName val="TALLA"/>
      <sheetName val="Hoja3"/>
      <sheetName val="Análisis_determinístico"/>
      <sheetName val="PLAN_CARGUE_RIS_(for_nuevo)"/>
      <sheetName val="Modelo_financiero"/>
      <sheetName val="Resumen"/>
      <sheetName val="Modelo Financiero Determ. "/>
      <sheetName val="GCB2000"/>
      <sheetName val="Análisis_determinístico1"/>
      <sheetName val="PLAN_CARGUE_RIS_(for_nuevo)1"/>
      <sheetName val="Modelo_financiero1"/>
      <sheetName val="Parametros"/>
      <sheetName val="Admin Cost Flow"/>
      <sheetName val="DCurva"/>
      <sheetName val="Inf.Semanal"/>
      <sheetName val="envío"/>
      <sheetName val="API93"/>
      <sheetName val="PSM Monthly"/>
      <sheetName val="1. MODELO 60KB"/>
      <sheetName val="Hoja2"/>
      <sheetName val="BHA"/>
      <sheetName val="Crudos"/>
      <sheetName val="TOVFEB."/>
      <sheetName val="C21_A310"/>
      <sheetName val="C21_G115"/>
      <sheetName val="C21_G220"/>
      <sheetName val="Ppto 2001"/>
      <sheetName val="CONTRATO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TABLA5"/>
      <sheetName val="Listas Desplegables"/>
      <sheetName val="LISTA VALIDACION"/>
      <sheetName val="PYF100-2"/>
      <sheetName val="CrudosA"/>
      <sheetName val="casosWTI"/>
      <sheetName val="C.E cas"/>
      <sheetName val="INV $ cas"/>
      <sheetName val="ANS_DAB"/>
      <sheetName val="steel"/>
      <sheetName val="USED WELLS"/>
      <sheetName val="Hoja1"/>
      <sheetName val="PIA CASABE SUR ECP"/>
      <sheetName val="URCDIT"/>
      <sheetName val="PERSON"/>
      <sheetName val="CODIGOS PERDIDAS"/>
      <sheetName val="Datos_de_Entrada"/>
      <sheetName val="ListaEmpresas"/>
      <sheetName val="Lineas del PACC"/>
      <sheetName val="COL 21169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Main"/>
      <sheetName val="CorpTax"/>
      <sheetName val="Input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INSP TUBERIAS"/>
      <sheetName val="PLAN_CARGUE_RIS_(for_nuevo)2"/>
      <sheetName val="Jun17-08"/>
      <sheetName val="MOD-DEV_XLS"/>
      <sheetName val="Hist. Avance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PROYECTOS TRÁNSITO"/>
      <sheetName val="VAR"/>
      <sheetName val="TOTAL AREA_PORTAFOLIO ORIGINAL"/>
      <sheetName val="Parámetros_Formato"/>
      <sheetName val="C_E_cas"/>
      <sheetName val="INV_$_cas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Valor Oferta"/>
      <sheetName val="COMPROMISOS"/>
      <sheetName val="INGENIERÍA"/>
      <sheetName val="Cover"/>
      <sheetName val="DATOS BASE ABA"/>
      <sheetName val="TARIF2002"/>
      <sheetName val=""/>
      <sheetName val="PARÁMETROS (2)"/>
      <sheetName val="PARÁMETROS"/>
      <sheetName val="PLAN MENSUAL"/>
      <sheetName val="Modelo financiero-Alter_3"/>
      <sheetName val="Malas Prácticas eliminadas"/>
      <sheetName val="F.Caja"/>
      <sheetName val="General"/>
      <sheetName val="LISTA DE LAS MACROS "/>
      <sheetName val="Mano de Obra"/>
      <sheetName val="BASE CG1"/>
      <sheetName val="Menu"/>
      <sheetName val="OT"/>
      <sheetName val="Pañete Impermeabilizado"/>
      <sheetName val="CONFIGURACION"/>
      <sheetName val="Ordenes Internas"/>
      <sheetName val="Análisis_determinístico2"/>
      <sheetName val="Modelo_financiero2"/>
      <sheetName val="Listas_Desplegables"/>
      <sheetName val="Modelo_Financiero_Determ__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TBG_+_NO_TBG_20112"/>
      <sheetName val="Parámetros_Formato2"/>
      <sheetName val="Plan_Hitos_despues_del_pma2"/>
      <sheetName val="CECOS SOP"/>
      <sheetName val="EMPRESA"/>
      <sheetName val="Cronograma"/>
      <sheetName val="SEGUIMIENTO"/>
      <sheetName val="Plan Anual Mantto"/>
      <sheetName val="FORMULAS1"/>
      <sheetName val="LISTA_VALIDACION"/>
      <sheetName val="Análisis_determinístico4"/>
      <sheetName val="PSM_Monthly"/>
      <sheetName val="Resultados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Análisis_determinístico3"/>
      <sheetName val="PLAN_CARGUE_RIS_(for_nuevo)3"/>
      <sheetName val="Modelo_Financiero_Determ__1"/>
      <sheetName val="Listas_Desplegables1"/>
      <sheetName val="Inf_Semanal"/>
      <sheetName val="Lineas_del_PACC"/>
      <sheetName val="COL_21169"/>
      <sheetName val="Lista_APU"/>
      <sheetName val="DEST__MEDIOS"/>
      <sheetName val="CARGASPROC_"/>
      <sheetName val="G_L_P__FINAL"/>
      <sheetName val="PROYECTOS_TRÁNSITO1"/>
      <sheetName val="Admin_Cost_Flow"/>
      <sheetName val="DATOS_BASE_ABA"/>
      <sheetName val="PARÁMETROS_(2)"/>
      <sheetName val="C_E_cas1"/>
      <sheetName val="INV_$_cas1"/>
      <sheetName val="PLAN_MENSUAL"/>
      <sheetName val="Modelo_financiero-Alter_3"/>
      <sheetName val="Malas_Prácticas_eliminadas"/>
      <sheetName val="F_Caja"/>
      <sheetName val="LISTA_DE_LAS_MACROS_"/>
      <sheetName val="INSP_TUBERIAS"/>
      <sheetName val="Hist__Avances"/>
      <sheetName val="USED_WELLS"/>
      <sheetName val="PIA_CASABE_SUR_ECP"/>
      <sheetName val="Ordenes_Internas"/>
      <sheetName val="TOTAL_AREA_PORTAFOLIO_ORIGINAL"/>
      <sheetName val="COMPRA_MATERIA_PRIMA2"/>
      <sheetName val="Valor_Oferta"/>
      <sheetName val="BASE_CG1"/>
      <sheetName val="1__MODELO_60KB1"/>
      <sheetName val="PARAMETROS_FORMATO1"/>
      <sheetName val="Plan_Anual_Mantto"/>
      <sheetName val="DATOSINI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BENEF. DE ESPEC."/>
      <sheetName val="A-RECURSOS-MATERIAL"/>
      <sheetName val="Salario"/>
      <sheetName val="DATABASE"/>
      <sheetName val="Par"/>
      <sheetName val="Siglas"/>
      <sheetName val="POZO 7959"/>
      <sheetName val="Referencia Sistemas"/>
      <sheetName val="PRESUPUESTO 2O16"/>
      <sheetName val="140 kbbld Cus,BCF22"/>
      <sheetName val="FORMULA Marzo 07"/>
      <sheetName val="TASA"/>
      <sheetName val="RESERVAS Y PRODUCCIONES"/>
      <sheetName val="Inf_Semanal1"/>
      <sheetName val="INSP_TUBERIAS1"/>
      <sheetName val="PSM_Monthly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OBRA CIVIL RQ 06"/>
      <sheetName val="CANTIDADES TOTALES"/>
      <sheetName val="SABANA"/>
      <sheetName val="COST_CCTL"/>
      <sheetName val="CantidadesComite"/>
      <sheetName val="Informacion"/>
      <sheetName val="TariCiud"/>
      <sheetName val="Ciudad y Departamento"/>
      <sheetName val="Tabla 1"/>
      <sheetName val="C. IMPORTADAS"/>
      <sheetName val="cantidades sf-21"/>
      <sheetName val="informe avance campo"/>
      <sheetName val="Clúster"/>
      <sheetName val="trafos acad"/>
      <sheetName val="Parámetros Formato 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TABLAS (3)"/>
      <sheetName val="AIU"/>
      <sheetName val="SALARIOS (2)"/>
      <sheetName val="C_CTL"/>
      <sheetName val="TRACK"/>
      <sheetName val="HH_HM"/>
      <sheetName val="WKL"/>
      <sheetName val="LISTA OTS"/>
      <sheetName val="REG (2)"/>
      <sheetName val="Tablas (2)"/>
      <sheetName val="DATOS INFORME ECP"/>
      <sheetName val="DATOS INGRESO"/>
      <sheetName val="D. ENTRADA"/>
      <sheetName val="TARIFAS 2015"/>
      <sheetName val="2016"/>
      <sheetName val="LISTA"/>
      <sheetName val="Rec"/>
      <sheetName val="Cuentas"/>
      <sheetName val="Referencia_Sistemas"/>
      <sheetName val="BENEF__DE_ESPEC_"/>
      <sheetName val="SALARIOS"/>
      <sheetName val="7422CW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/>
      <sheetData sheetId="208" refreshError="1"/>
      <sheetData sheetId="209" refreshError="1"/>
      <sheetData sheetId="210"/>
      <sheetData sheetId="211"/>
      <sheetData sheetId="212"/>
      <sheetData sheetId="213"/>
      <sheetData sheetId="214" refreshError="1"/>
      <sheetData sheetId="215" refreshError="1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>
        <row r="224">
          <cell r="B224" t="str">
            <v>MES No:</v>
          </cell>
        </row>
      </sheetData>
      <sheetData sheetId="237"/>
      <sheetData sheetId="238"/>
      <sheetData sheetId="239"/>
      <sheetData sheetId="240"/>
      <sheetData sheetId="241"/>
      <sheetData sheetId="242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>
        <row r="224">
          <cell r="B224" t="str">
            <v>MES No:</v>
          </cell>
        </row>
      </sheetData>
      <sheetData sheetId="251"/>
      <sheetData sheetId="252">
        <row r="224">
          <cell r="B224" t="str">
            <v>MES No:</v>
          </cell>
        </row>
      </sheetData>
      <sheetData sheetId="253">
        <row r="224">
          <cell r="B224" t="str">
            <v>MES No:</v>
          </cell>
        </row>
      </sheetData>
      <sheetData sheetId="254">
        <row r="224">
          <cell r="B224" t="str">
            <v>MES No:</v>
          </cell>
        </row>
      </sheetData>
      <sheetData sheetId="255"/>
      <sheetData sheetId="256">
        <row r="224">
          <cell r="B224" t="str">
            <v>MES No:</v>
          </cell>
        </row>
      </sheetData>
      <sheetData sheetId="257"/>
      <sheetData sheetId="258"/>
      <sheetData sheetId="259">
        <row r="224">
          <cell r="B224" t="str">
            <v>MES No:</v>
          </cell>
        </row>
      </sheetData>
      <sheetData sheetId="260"/>
      <sheetData sheetId="261">
        <row r="224">
          <cell r="B224" t="str">
            <v>MES No:</v>
          </cell>
        </row>
      </sheetData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>
        <row r="224">
          <cell r="B224" t="str">
            <v>MES No:</v>
          </cell>
        </row>
      </sheetData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/>
      <sheetData sheetId="441" refreshError="1"/>
      <sheetData sheetId="44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G Total"/>
      <sheetName val="APG"/>
      <sheetName val="GEN"/>
      <sheetName val="REP"/>
      <sheetName val="PRI"/>
      <sheetName val="OBC"/>
      <sheetName val="APG2"/>
      <sheetName val="GEN2"/>
      <sheetName val="REP2"/>
      <sheetName val="PRI2"/>
      <sheetName val="OBC2"/>
      <sheetName val="Facturación &amp; Cobranza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ENTRADA"/>
      <sheetName val="RESUMEN FORMA"/>
      <sheetName val="T'A"/>
      <sheetName val="SABANA"/>
      <sheetName val="CRUDOS"/>
      <sheetName val="PIMS-SOLUCION 2000"/>
      <sheetName val="MEZCLAS"/>
      <sheetName val="TKS"/>
      <sheetName val="RESUMEN"/>
      <sheetName val="SABANA UCR"/>
      <sheetName val="mto.electr."/>
      <sheetName val="API93"/>
      <sheetName val="EMPRESA"/>
      <sheetName val="DATOS CONTRATO"/>
      <sheetName val="LIQ-NOM"/>
      <sheetName val="NOMINA-1"/>
      <sheetName val="DATOS_ENTRADA"/>
      <sheetName val="RESUMEN_FORMA"/>
      <sheetName val="PIMS-SOLUCION_2000"/>
      <sheetName val="SABANA_UCR"/>
      <sheetName val="mto_electr_"/>
      <sheetName val="DATABASE"/>
      <sheetName val="Hoja3"/>
      <sheetName val="MANO DE OBRA"/>
      <sheetName val="1.1"/>
      <sheetName val="EQUIPO"/>
      <sheetName val="TUBERIA"/>
      <sheetName val="Hoja2"/>
      <sheetName val="MATERIALES"/>
      <sheetName val="DATOS_CONTRATO"/>
      <sheetName val="DATOS_ENTRADA1"/>
      <sheetName val="RESUMEN_FORMA1"/>
      <sheetName val="PIMS-SOLUCION_20001"/>
      <sheetName val="SABANA_UCR1"/>
      <sheetName val="mto_electr_1"/>
      <sheetName val="DATOS_CONTRATO1"/>
      <sheetName val="DATOS"/>
      <sheetName val="DPC"/>
      <sheetName val="Bases de Datos"/>
      <sheetName val="Instrucciones "/>
      <sheetName val="TABLA5"/>
      <sheetName val="COSTOS UNITARIOS"/>
      <sheetName val="CA-2909"/>
      <sheetName val="Tablas"/>
      <sheetName val="DATOS_ENTRADA2"/>
      <sheetName val="RESUMEN_FORMA2"/>
      <sheetName val="PIMS-SOLUCION_20002"/>
      <sheetName val="SABANA_UCR2"/>
      <sheetName val="mto_electr_2"/>
      <sheetName val="DATOS_CONTRATO2"/>
      <sheetName val="MANO_DE_OBRA"/>
      <sheetName val="1_1"/>
      <sheetName val="Bases_de_Datos"/>
      <sheetName val="Instrucciones_"/>
      <sheetName val="Enedic00"/>
      <sheetName val="Parámetros Formato"/>
      <sheetName val="T30"/>
      <sheetName val="Reajustes estimados"/>
      <sheetName val="DATOS_ENTRADA3"/>
      <sheetName val="RESUMEN_FORMA3"/>
      <sheetName val="PIMS-SOLUCION_20003"/>
      <sheetName val="SABANA_UCR3"/>
      <sheetName val="mto_electr_3"/>
      <sheetName val="DATOS_CONTRATO3"/>
      <sheetName val="MANO_DE_OBRA1"/>
      <sheetName val="1_11"/>
      <sheetName val="Bases_de_Datos1"/>
      <sheetName val="Instrucciones_1"/>
      <sheetName val="COSTOS_UNITARIOS"/>
      <sheetName val="Parámetros_Formato"/>
      <sheetName val="informe avance campo"/>
      <sheetName val="Clúster"/>
      <sheetName val="7422CW00"/>
      <sheetName val="Com-MEC"/>
      <sheetName val="A_A310"/>
      <sheetName val="A_G105"/>
      <sheetName val="A_G200"/>
      <sheetName val="PS P-514"/>
      <sheetName val="APU"/>
      <sheetName val="Base"/>
      <sheetName val="VPN- ECP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422CW00"/>
      <sheetName val="STRSUMM0"/>
      <sheetName val="CURVA S"/>
      <sheetName val="mto.electr."/>
      <sheetName val="Tabla5"/>
      <sheetName val="Com-MEC"/>
      <sheetName val="Curva &quot;S&quot; General"/>
      <sheetName val="steel"/>
      <sheetName val="1. MODELO 60KB"/>
      <sheetName val="civ_roma"/>
      <sheetName val="EQUIPOS"/>
      <sheetName val="M.O."/>
      <sheetName val="MATERIALES"/>
      <sheetName val="MAQUINARIA"/>
      <sheetName val="CURVA_S"/>
      <sheetName val="Curva_&quot;S&quot;_General"/>
      <sheetName val="mto_electr_"/>
      <sheetName val="M_O_"/>
      <sheetName val="calculation"/>
      <sheetName val="1__MODELO_60KB"/>
      <sheetName val="CURVA_S1"/>
      <sheetName val="mto_electr_1"/>
      <sheetName val="Curva_&quot;S&quot;_General1"/>
      <sheetName val="1__MODELO_60KB1"/>
      <sheetName val="data"/>
      <sheetName val="MOD-DEV.XLS"/>
      <sheetName val="BDD Operadores"/>
      <sheetName val="Hoja6"/>
      <sheetName val="Suministros"/>
      <sheetName val="Recursos HH"/>
      <sheetName val="Recursos HE"/>
      <sheetName val="Transporte"/>
      <sheetName val="SC"/>
      <sheetName val="Civil"/>
      <sheetName val="A_A310"/>
      <sheetName val="A_G105"/>
      <sheetName val="A_G200"/>
      <sheetName val="PS P-514"/>
      <sheetName val="E21"/>
      <sheetName val="main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 refreshError="1"/>
      <sheetData sheetId="17" refreshError="1"/>
      <sheetData sheetId="18" refreshError="1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/>
      <sheetData sheetId="27"/>
      <sheetData sheetId="28" refreshError="1"/>
      <sheetData sheetId="29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 "/>
      <sheetName val="Identificación"/>
      <sheetName val="Estrategia"/>
      <sheetName val="Madurez"/>
      <sheetName val="ProdPrecios"/>
      <sheetName val="Vigencia 2001"/>
      <sheetName val="Bases de Datos"/>
      <sheetName val="Riesgo"/>
      <sheetName val="Documento Resúmen"/>
      <sheetName val="Ficha Técnica"/>
      <sheetName val="DPC"/>
      <sheetName val="Resultados"/>
      <sheetName val="Graficos"/>
      <sheetName val="FORMA KPL-APR"/>
      <sheetName val="1"/>
      <sheetName val="2"/>
      <sheetName val="3"/>
      <sheetName val="4"/>
    </sheetNames>
    <sheetDataSet>
      <sheetData sheetId="0"/>
      <sheetData sheetId="1"/>
      <sheetData sheetId="2"/>
      <sheetData sheetId="3" refreshError="1"/>
      <sheetData sheetId="4" refreshError="1"/>
      <sheetData sheetId="5"/>
      <sheetData sheetId="6">
        <row r="1">
          <cell r="A1" t="str">
            <v>Datgen</v>
          </cell>
        </row>
        <row r="18">
          <cell r="D18">
            <v>0</v>
          </cell>
          <cell r="F18">
            <v>0</v>
          </cell>
        </row>
        <row r="21">
          <cell r="D21">
            <v>0</v>
          </cell>
        </row>
      </sheetData>
      <sheetData sheetId="7" refreshError="1"/>
      <sheetData sheetId="8" refreshError="1"/>
      <sheetData sheetId="9" refreshError="1"/>
      <sheetData sheetId="10">
        <row r="4">
          <cell r="C4" t="str">
            <v>VEP</v>
          </cell>
        </row>
      </sheetData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rudos"/>
      <sheetName val="TOVFEB."/>
      <sheetName val="GCB2000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arametros Inversion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#¡REF"/>
      <sheetName val="PYF100-2"/>
      <sheetName val="APU"/>
      <sheetName val="Parámetros Formato"/>
      <sheetName val="CrudosA"/>
      <sheetName val="casosWTI"/>
      <sheetName val="LISTA VALIDACION"/>
      <sheetName val="PLAN CARGUE RIS (for nuevo)"/>
      <sheetName val="Análisis determinístico"/>
      <sheetName val="Modelo financiero"/>
      <sheetName val="PLANILLA"/>
      <sheetName val="TALLA"/>
      <sheetName val="Hoja3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envío"/>
      <sheetName val="API93"/>
      <sheetName val="PSM Monthly"/>
      <sheetName val="Hoja2"/>
      <sheetName val="1. MODELO 60KB"/>
      <sheetName val="BHA"/>
      <sheetName val="TABLA5"/>
      <sheetName val="DCurva"/>
      <sheetName val="Inf.Semanal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Punt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C.E cas"/>
      <sheetName val="INV $ cas"/>
      <sheetName val="ANS_DAB"/>
      <sheetName val="steel"/>
      <sheetName val="USED WELLS"/>
      <sheetName val="Hoja1"/>
      <sheetName val="PIA CASABE SUR ECP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Main"/>
      <sheetName val="CorpTax"/>
      <sheetName val="Input"/>
      <sheetName val="Jun17-08"/>
      <sheetName val="MOD-DEV_XLS"/>
      <sheetName val="Hist. Avances"/>
      <sheetName val="CAÑO_LIMON2"/>
      <sheetName val="LISTAS"/>
      <sheetName val="VENTAS"/>
      <sheetName val="CRUDOS MES EVALUADO"/>
      <sheetName val="COSTOS DE TRANSPORTE"/>
      <sheetName val="COMPRA MATERIA PRIMA"/>
      <sheetName val="TRANSFERENCIAS"/>
      <sheetName val="DATOS BASE ABA"/>
      <sheetName val="Parámetros_Formato"/>
      <sheetName val="LISTA_VALIDACION"/>
      <sheetName val="Resultados"/>
      <sheetName val="Admin Cost Flow"/>
      <sheetName val="Listas Desplegables"/>
      <sheetName val="Parametros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C_E_cas"/>
      <sheetName val="INV_$_cas"/>
      <sheetName val="INSP TUBERIAS"/>
      <sheetName val="VAR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LAN MENSUAL"/>
      <sheetName val="Modelo financiero-Alter_3"/>
      <sheetName val="Valor Oferta"/>
      <sheetName val="PLAN_CARGUE_RIS_(for_nuevo)2"/>
      <sheetName val="TOTAL AREA_PORTAFOLIO ORIGINAL"/>
      <sheetName val="COMPROMISOS"/>
      <sheetName val="INGENIERÍA"/>
      <sheetName val="Cover"/>
      <sheetName val="TARIF2002"/>
      <sheetName val="F.Caja"/>
      <sheetName val="Salario"/>
      <sheetName val="PROYECTOS TRÁNSITO"/>
      <sheetName val="General"/>
      <sheetName val="DATOSINI"/>
      <sheetName val="Malas Prácticas eliminadas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LISTA DE LAS MACROS "/>
      <sheetName val="Plan Anual Mantto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CODIGOS_PERDIDAS"/>
      <sheetName val="EQUIPOS"/>
      <sheetName val="WRut"/>
      <sheetName val="BENEF. DE ESPEC."/>
      <sheetName val="A-RECURSOS-MATERIAL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140 kbbld Cus,BCF22"/>
      <sheetName val="POZO 7959"/>
      <sheetName val="Par"/>
      <sheetName val="Siglas"/>
      <sheetName val="FORMULA Marzo 07"/>
      <sheetName val="TASA"/>
      <sheetName val="CECOS SOP"/>
      <sheetName val="EMPRESA"/>
      <sheetName val="Cronograma"/>
      <sheetName val=""/>
      <sheetName val="Listas_Desplegables"/>
      <sheetName val="FORMULAS1"/>
      <sheetName val="SEGUIMIENTO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CONFIGURACION"/>
      <sheetName val="C. IMPORTADAS"/>
      <sheetName val="DATABASE"/>
      <sheetName val="Referencia Sistemas"/>
      <sheetName val="PRESUPUESTO 2O16"/>
      <sheetName val="BASE CG1"/>
      <sheetName val="Menu"/>
      <sheetName val="OT"/>
      <sheetName val="Ordenes Internas"/>
      <sheetName val="CANTIDADES TOTALES"/>
      <sheetName val="SABANA"/>
      <sheetName val="cantidades sf-21"/>
      <sheetName val="informe avance campo"/>
      <sheetName val="Clúster"/>
      <sheetName val="trafos acad"/>
      <sheetName val="Mano de Obra"/>
      <sheetName val="Civil"/>
      <sheetName val="resumen p4H"/>
      <sheetName val="Parámetros Formato "/>
      <sheetName val="RESERVAS Y PRODUCCIONES"/>
      <sheetName val="AIU"/>
      <sheetName val="Pañete Impermeabilizado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Modelo financiero Alt 1"/>
      <sheetName val="parametros de formato"/>
      <sheetName val="C_CTL"/>
      <sheetName val="TRACK"/>
      <sheetName val="HH_HM"/>
      <sheetName val="WKL"/>
      <sheetName val="OBRA CIVIL RQ 06"/>
      <sheetName val="Informacion"/>
      <sheetName val="TariCiud"/>
      <sheetName val="COST_CCTL"/>
      <sheetName val="CantidadesComite"/>
      <sheetName val="SALARIOS (2)"/>
      <sheetName val="LISTA OT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Cuentas"/>
      <sheetName val="Referencia_Sistemas"/>
      <sheetName val="BENEF__DE_ESPEC_"/>
      <sheetName val="GRAFICAS GEC"/>
      <sheetName val="Matriz RAM"/>
      <sheetName val="7422CW00"/>
      <sheetName val="Form5 _Pág_ 2"/>
      <sheetName val="Form5 _Pág_ 1"/>
      <sheetName val="Plan_Anual_Mantto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/>
      <sheetData sheetId="178"/>
      <sheetData sheetId="179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/>
      <sheetData sheetId="217"/>
      <sheetData sheetId="218" refreshError="1"/>
      <sheetData sheetId="219"/>
      <sheetData sheetId="220"/>
      <sheetData sheetId="221"/>
      <sheetData sheetId="222"/>
      <sheetData sheetId="223"/>
      <sheetData sheetId="224" refreshError="1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>
        <row r="224">
          <cell r="B224" t="str">
            <v>MES No:</v>
          </cell>
        </row>
      </sheetData>
      <sheetData sheetId="361"/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/>
      <sheetData sheetId="428" refreshError="1"/>
      <sheetData sheetId="429" refreshError="1"/>
      <sheetData sheetId="430"/>
      <sheetData sheetId="431" refreshError="1"/>
      <sheetData sheetId="432" refreshError="1"/>
      <sheetData sheetId="43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 750"/>
      <sheetName val="59y22%"/>
      <sheetName val=" DESAR Y NO DESAR"/>
      <sheetName val="con 500"/>
      <sheetName val="con400 y posibles"/>
      <sheetName val="RC39,40,41,42"/>
      <sheetName val="GRAF.PRONOS"/>
      <sheetName val="Tabla"/>
      <sheetName val="Prod bas &amp; In Cto"/>
      <sheetName val="CON_750"/>
      <sheetName val="_DESAR_Y_NO_DESAR"/>
      <sheetName val="con_500"/>
      <sheetName val="con400_y_posibles"/>
      <sheetName val="GRAF_PRONOS"/>
      <sheetName val="Prod_bas_&amp;_In_Cto"/>
      <sheetName val="main"/>
      <sheetName val="Feed"/>
      <sheetName val="resumen p4H"/>
      <sheetName val="cantidades sf151"/>
      <sheetName val="Skid Lifting Lug"/>
      <sheetName val="CON_7501"/>
      <sheetName val="_DESAR_Y_NO_DESAR1"/>
      <sheetName val="con_5001"/>
      <sheetName val="con400_y_posibles1"/>
      <sheetName val="GRAF_PRONOS1"/>
      <sheetName val="Prod_bas_&amp;_In_Cto1"/>
      <sheetName val="PROG PAEZ- LB"/>
      <sheetName val="cantidades sf-21"/>
      <sheetName val="tub"/>
      <sheetName val="resumen sf9"/>
      <sheetName val="DATOS"/>
      <sheetName val="steel"/>
      <sheetName val="Drop Down Lists"/>
      <sheetName val="civ_roma"/>
      <sheetName val="TARIFAS"/>
      <sheetName val="Lists"/>
    </sheetNames>
    <sheetDataSet>
      <sheetData sheetId="0">
        <row r="3">
          <cell r="B3">
            <v>50</v>
          </cell>
        </row>
      </sheetData>
      <sheetData sheetId="1" refreshError="1">
        <row r="3">
          <cell r="B3">
            <v>50</v>
          </cell>
          <cell r="C3">
            <v>5.6125687318306472</v>
          </cell>
          <cell r="E3" t="str">
            <v>NOTAS:</v>
          </cell>
        </row>
        <row r="4">
          <cell r="B4">
            <v>22</v>
          </cell>
          <cell r="C4">
            <v>2.049223417716306</v>
          </cell>
        </row>
        <row r="5">
          <cell r="B5">
            <v>250</v>
          </cell>
        </row>
        <row r="6">
          <cell r="B6">
            <v>9</v>
          </cell>
        </row>
        <row r="10">
          <cell r="B10" t="str">
            <v>AREA COMERCIAL VIGENTE-969 ACRES-</v>
          </cell>
          <cell r="AC10" t="str">
            <v>TERCERA EXTENSION DE AREA COMERCIAL</v>
          </cell>
          <cell r="BA10" t="str">
            <v>GOR</v>
          </cell>
        </row>
        <row r="11">
          <cell r="B11" t="str">
            <v>POZOS ACTUALES</v>
          </cell>
          <cell r="Y11" t="str">
            <v>Perforación 1998</v>
          </cell>
          <cell r="AB11" t="str">
            <v>Perf. 98</v>
          </cell>
          <cell r="AC11" t="str">
            <v>POZOS ADICIONALES</v>
          </cell>
        </row>
        <row r="12">
          <cell r="B12" t="str">
            <v>RC1</v>
          </cell>
          <cell r="C12" t="str">
            <v>RC3</v>
          </cell>
          <cell r="D12" t="str">
            <v>RC4</v>
          </cell>
          <cell r="E12" t="str">
            <v>RC5</v>
          </cell>
          <cell r="F12" t="str">
            <v>RC6</v>
          </cell>
          <cell r="G12" t="str">
            <v>RC7</v>
          </cell>
          <cell r="H12" t="str">
            <v>RC9</v>
          </cell>
          <cell r="I12" t="str">
            <v>RC11</v>
          </cell>
          <cell r="J12" t="str">
            <v>RC12</v>
          </cell>
          <cell r="K12" t="str">
            <v>RC13</v>
          </cell>
          <cell r="L12" t="str">
            <v>RC-20</v>
          </cell>
          <cell r="M12" t="str">
            <v>RC-25</v>
          </cell>
          <cell r="N12" t="str">
            <v>RC-23</v>
          </cell>
          <cell r="O12" t="str">
            <v>RC-18</v>
          </cell>
          <cell r="P12" t="str">
            <v>RC14</v>
          </cell>
          <cell r="Q12" t="str">
            <v>RC15</v>
          </cell>
          <cell r="R12" t="str">
            <v>RC-21</v>
          </cell>
          <cell r="S12" t="str">
            <v>RC-26</v>
          </cell>
          <cell r="T12" t="str">
            <v>RC-27</v>
          </cell>
          <cell r="U12" t="str">
            <v>RC-29</v>
          </cell>
          <cell r="V12" t="str">
            <v>RC-32</v>
          </cell>
          <cell r="W12" t="str">
            <v>RC-17</v>
          </cell>
          <cell r="X12" t="str">
            <v>RC-33</v>
          </cell>
          <cell r="Y12" t="str">
            <v>RC-34</v>
          </cell>
          <cell r="Z12" t="str">
            <v>RC-35</v>
          </cell>
          <cell r="AA12" t="str">
            <v>RC-8A</v>
          </cell>
          <cell r="AB12" t="str">
            <v>3 pozos</v>
          </cell>
          <cell r="AC12" t="str">
            <v>RC-38</v>
          </cell>
          <cell r="AD12" t="str">
            <v>RC-39</v>
          </cell>
          <cell r="AE12" t="str">
            <v>RC-41</v>
          </cell>
          <cell r="AF12" t="str">
            <v>RC-42</v>
          </cell>
          <cell r="AG12" t="str">
            <v>RC-43</v>
          </cell>
          <cell r="AH12" t="str">
            <v>RC-49</v>
          </cell>
          <cell r="AI12" t="str">
            <v>RCn2</v>
          </cell>
          <cell r="AJ12" t="str">
            <v>RCn3</v>
          </cell>
          <cell r="AK12" t="str">
            <v>RCn4</v>
          </cell>
          <cell r="AL12" t="str">
            <v>RC-40</v>
          </cell>
          <cell r="AM12" t="str">
            <v>RCn-5</v>
          </cell>
          <cell r="AN12" t="str">
            <v>RCn-6</v>
          </cell>
          <cell r="AO12" t="str">
            <v>RCn-7</v>
          </cell>
          <cell r="AP12" t="str">
            <v>RCn-8</v>
          </cell>
          <cell r="AQ12" t="str">
            <v>RCn-9</v>
          </cell>
          <cell r="AR12" t="str">
            <v>RCn-10</v>
          </cell>
          <cell r="AS12" t="str">
            <v>RCn-11</v>
          </cell>
          <cell r="AT12" t="str">
            <v>RCn-12</v>
          </cell>
          <cell r="BA12" t="str">
            <v>scf/stb</v>
          </cell>
        </row>
        <row r="13">
          <cell r="A13">
            <v>34335</v>
          </cell>
        </row>
        <row r="14">
          <cell r="A14">
            <v>34366</v>
          </cell>
          <cell r="B14">
            <v>62</v>
          </cell>
          <cell r="C14">
            <v>40</v>
          </cell>
          <cell r="D14">
            <v>22</v>
          </cell>
          <cell r="E14">
            <v>86</v>
          </cell>
        </row>
        <row r="15">
          <cell r="A15">
            <v>34394</v>
          </cell>
          <cell r="B15">
            <v>184</v>
          </cell>
          <cell r="C15">
            <v>84</v>
          </cell>
          <cell r="D15">
            <v>337</v>
          </cell>
          <cell r="E15">
            <v>224</v>
          </cell>
        </row>
        <row r="16">
          <cell r="A16">
            <v>34425</v>
          </cell>
          <cell r="B16">
            <v>198</v>
          </cell>
          <cell r="C16">
            <v>86</v>
          </cell>
          <cell r="D16">
            <v>546</v>
          </cell>
          <cell r="E16">
            <v>274</v>
          </cell>
        </row>
        <row r="17">
          <cell r="A17">
            <v>34455</v>
          </cell>
          <cell r="B17">
            <v>179</v>
          </cell>
          <cell r="C17">
            <v>81</v>
          </cell>
          <cell r="D17">
            <v>501</v>
          </cell>
          <cell r="E17">
            <v>95</v>
          </cell>
        </row>
        <row r="18">
          <cell r="A18">
            <v>34486</v>
          </cell>
          <cell r="B18">
            <v>166</v>
          </cell>
          <cell r="C18">
            <v>76</v>
          </cell>
          <cell r="D18">
            <v>206</v>
          </cell>
          <cell r="E18">
            <v>248</v>
          </cell>
        </row>
        <row r="19">
          <cell r="A19">
            <v>34516</v>
          </cell>
          <cell r="B19">
            <v>152</v>
          </cell>
          <cell r="C19">
            <v>73</v>
          </cell>
          <cell r="D19">
            <v>169</v>
          </cell>
          <cell r="E19">
            <v>226</v>
          </cell>
        </row>
        <row r="20">
          <cell r="A20">
            <v>34547</v>
          </cell>
          <cell r="B20">
            <v>116</v>
          </cell>
          <cell r="C20">
            <v>70</v>
          </cell>
          <cell r="D20">
            <v>164</v>
          </cell>
          <cell r="E20">
            <v>214</v>
          </cell>
        </row>
        <row r="21">
          <cell r="A21">
            <v>34578</v>
          </cell>
          <cell r="B21">
            <v>134</v>
          </cell>
          <cell r="C21">
            <v>67</v>
          </cell>
          <cell r="D21">
            <v>171</v>
          </cell>
          <cell r="E21">
            <v>194</v>
          </cell>
        </row>
        <row r="22">
          <cell r="A22">
            <v>34608</v>
          </cell>
          <cell r="B22">
            <v>90</v>
          </cell>
          <cell r="C22">
            <v>59</v>
          </cell>
          <cell r="D22">
            <v>90</v>
          </cell>
          <cell r="E22">
            <v>193</v>
          </cell>
        </row>
        <row r="23">
          <cell r="A23">
            <v>34639</v>
          </cell>
          <cell r="B23">
            <v>85</v>
          </cell>
          <cell r="C23">
            <v>348</v>
          </cell>
          <cell r="D23">
            <v>139</v>
          </cell>
          <cell r="E23">
            <v>185</v>
          </cell>
        </row>
        <row r="24">
          <cell r="A24">
            <v>34669</v>
          </cell>
          <cell r="B24">
            <v>80</v>
          </cell>
          <cell r="C24">
            <v>339</v>
          </cell>
          <cell r="D24">
            <v>243</v>
          </cell>
          <cell r="E24">
            <v>189</v>
          </cell>
        </row>
        <row r="25">
          <cell r="B25">
            <v>120.43397260273973</v>
          </cell>
          <cell r="C25">
            <v>110.18958904109589</v>
          </cell>
          <cell r="D25">
            <v>215.54849315068492</v>
          </cell>
          <cell r="E25">
            <v>177.23616438356163</v>
          </cell>
          <cell r="AM25" t="str">
            <v>rc47expl</v>
          </cell>
          <cell r="BA25">
            <v>271</v>
          </cell>
        </row>
        <row r="26">
          <cell r="A26">
            <v>34700</v>
          </cell>
          <cell r="B26">
            <v>88</v>
          </cell>
          <cell r="C26">
            <v>306</v>
          </cell>
          <cell r="D26">
            <v>116</v>
          </cell>
          <cell r="E26">
            <v>192</v>
          </cell>
          <cell r="BB26">
            <v>0</v>
          </cell>
          <cell r="BE26">
            <v>0</v>
          </cell>
        </row>
        <row r="27">
          <cell r="A27">
            <v>34731</v>
          </cell>
          <cell r="B27">
            <v>82</v>
          </cell>
          <cell r="C27">
            <v>267</v>
          </cell>
          <cell r="D27">
            <v>266</v>
          </cell>
          <cell r="E27">
            <v>176</v>
          </cell>
          <cell r="BB27">
            <v>0</v>
          </cell>
          <cell r="BE27">
            <v>0</v>
          </cell>
        </row>
        <row r="28">
          <cell r="A28">
            <v>34759</v>
          </cell>
          <cell r="B28">
            <v>81</v>
          </cell>
          <cell r="C28">
            <v>267</v>
          </cell>
          <cell r="D28">
            <v>235</v>
          </cell>
          <cell r="E28">
            <v>177</v>
          </cell>
          <cell r="BB28">
            <v>0</v>
          </cell>
          <cell r="BE28">
            <v>0</v>
          </cell>
        </row>
        <row r="29">
          <cell r="A29">
            <v>34790</v>
          </cell>
          <cell r="B29">
            <v>79</v>
          </cell>
          <cell r="C29">
            <v>252</v>
          </cell>
          <cell r="D29">
            <v>197</v>
          </cell>
          <cell r="E29">
            <v>167</v>
          </cell>
          <cell r="BB29">
            <v>0</v>
          </cell>
          <cell r="BE29">
            <v>0</v>
          </cell>
        </row>
        <row r="30">
          <cell r="A30">
            <v>34820</v>
          </cell>
          <cell r="B30">
            <v>59</v>
          </cell>
          <cell r="C30">
            <v>240</v>
          </cell>
          <cell r="D30">
            <v>198</v>
          </cell>
          <cell r="E30">
            <v>165</v>
          </cell>
          <cell r="BB30">
            <v>0</v>
          </cell>
          <cell r="BE30">
            <v>0</v>
          </cell>
        </row>
        <row r="31">
          <cell r="A31">
            <v>34851</v>
          </cell>
          <cell r="B31">
            <v>70</v>
          </cell>
          <cell r="C31">
            <v>231</v>
          </cell>
          <cell r="D31">
            <v>188</v>
          </cell>
          <cell r="E31">
            <v>164</v>
          </cell>
          <cell r="BB31">
            <v>0</v>
          </cell>
          <cell r="BE31">
            <v>0</v>
          </cell>
        </row>
        <row r="32">
          <cell r="A32">
            <v>34881</v>
          </cell>
          <cell r="B32">
            <v>68</v>
          </cell>
          <cell r="C32">
            <v>220</v>
          </cell>
          <cell r="D32">
            <v>192</v>
          </cell>
          <cell r="E32">
            <v>164</v>
          </cell>
          <cell r="BB32">
            <v>0</v>
          </cell>
          <cell r="BE32">
            <v>0</v>
          </cell>
        </row>
        <row r="33">
          <cell r="A33">
            <v>34912</v>
          </cell>
          <cell r="B33">
            <v>78</v>
          </cell>
          <cell r="C33">
            <v>193</v>
          </cell>
          <cell r="D33">
            <v>183</v>
          </cell>
          <cell r="E33">
            <v>158</v>
          </cell>
          <cell r="BB33">
            <v>0</v>
          </cell>
          <cell r="BE33">
            <v>0</v>
          </cell>
        </row>
        <row r="34">
          <cell r="A34">
            <v>34943</v>
          </cell>
          <cell r="B34">
            <v>43</v>
          </cell>
          <cell r="C34">
            <v>194</v>
          </cell>
          <cell r="D34">
            <v>183</v>
          </cell>
          <cell r="E34">
            <v>161</v>
          </cell>
          <cell r="BB34">
            <v>0</v>
          </cell>
          <cell r="BE34">
            <v>0</v>
          </cell>
        </row>
        <row r="35">
          <cell r="A35">
            <v>34973</v>
          </cell>
          <cell r="B35">
            <v>13</v>
          </cell>
          <cell r="C35">
            <v>188</v>
          </cell>
          <cell r="D35">
            <v>178</v>
          </cell>
          <cell r="E35">
            <v>139</v>
          </cell>
          <cell r="BB35">
            <v>0</v>
          </cell>
          <cell r="BE35">
            <v>0</v>
          </cell>
        </row>
        <row r="36">
          <cell r="A36">
            <v>35004</v>
          </cell>
          <cell r="B36">
            <v>57</v>
          </cell>
          <cell r="C36">
            <v>180</v>
          </cell>
          <cell r="D36">
            <v>196</v>
          </cell>
          <cell r="E36">
            <v>160</v>
          </cell>
          <cell r="BB36">
            <v>0</v>
          </cell>
          <cell r="BE36">
            <v>0</v>
          </cell>
        </row>
        <row r="37">
          <cell r="A37">
            <v>35034</v>
          </cell>
          <cell r="B37">
            <v>82</v>
          </cell>
          <cell r="C37">
            <v>181</v>
          </cell>
          <cell r="D37">
            <v>180</v>
          </cell>
          <cell r="E37">
            <v>155</v>
          </cell>
          <cell r="BB37">
            <v>0</v>
          </cell>
          <cell r="BE37">
            <v>0</v>
          </cell>
        </row>
        <row r="38">
          <cell r="B38">
            <v>66.630136986301366</v>
          </cell>
          <cell r="C38">
            <v>226.45917808219176</v>
          </cell>
          <cell r="D38">
            <v>192.56109589041097</v>
          </cell>
          <cell r="E38">
            <v>164.74301369863014</v>
          </cell>
          <cell r="BA38">
            <v>326</v>
          </cell>
        </row>
        <row r="39">
          <cell r="A39">
            <v>35065</v>
          </cell>
          <cell r="B39">
            <v>120</v>
          </cell>
          <cell r="C39">
            <v>163</v>
          </cell>
          <cell r="D39">
            <v>142</v>
          </cell>
          <cell r="E39">
            <v>151</v>
          </cell>
          <cell r="AU39">
            <v>576</v>
          </cell>
          <cell r="AY39">
            <v>576</v>
          </cell>
          <cell r="BB39">
            <v>0</v>
          </cell>
          <cell r="BE39">
            <v>0</v>
          </cell>
          <cell r="BH39">
            <v>210.24</v>
          </cell>
          <cell r="BI39">
            <v>210.24</v>
          </cell>
          <cell r="BK39">
            <v>0</v>
          </cell>
          <cell r="BL39">
            <v>0</v>
          </cell>
          <cell r="BM39">
            <v>0</v>
          </cell>
        </row>
        <row r="40">
          <cell r="A40">
            <v>35096</v>
          </cell>
          <cell r="B40">
            <v>121</v>
          </cell>
          <cell r="C40">
            <v>128</v>
          </cell>
          <cell r="D40">
            <v>145</v>
          </cell>
          <cell r="E40">
            <v>146</v>
          </cell>
          <cell r="G40">
            <v>15</v>
          </cell>
          <cell r="AU40">
            <v>555</v>
          </cell>
          <cell r="AY40">
            <v>555</v>
          </cell>
          <cell r="BB40">
            <v>0</v>
          </cell>
          <cell r="BE40">
            <v>0</v>
          </cell>
          <cell r="BH40">
            <v>202.57499999999999</v>
          </cell>
          <cell r="BI40">
            <v>202.57499999999999</v>
          </cell>
          <cell r="BK40">
            <v>0</v>
          </cell>
          <cell r="BL40">
            <v>0</v>
          </cell>
          <cell r="BM40">
            <v>0</v>
          </cell>
        </row>
        <row r="41">
          <cell r="A41">
            <v>35125</v>
          </cell>
          <cell r="B41">
            <v>107</v>
          </cell>
          <cell r="C41">
            <v>145</v>
          </cell>
          <cell r="D41">
            <v>137</v>
          </cell>
          <cell r="E41">
            <v>139</v>
          </cell>
          <cell r="G41">
            <v>167</v>
          </cell>
          <cell r="AU41">
            <v>695</v>
          </cell>
          <cell r="AY41">
            <v>695</v>
          </cell>
          <cell r="BB41">
            <v>0</v>
          </cell>
          <cell r="BE41">
            <v>0</v>
          </cell>
          <cell r="BH41">
            <v>253.67499999999998</v>
          </cell>
          <cell r="BI41">
            <v>253.67499999999998</v>
          </cell>
          <cell r="BK41">
            <v>0</v>
          </cell>
          <cell r="BL41">
            <v>0</v>
          </cell>
          <cell r="BM41">
            <v>0</v>
          </cell>
        </row>
        <row r="42">
          <cell r="A42">
            <v>35156</v>
          </cell>
          <cell r="B42">
            <v>115</v>
          </cell>
          <cell r="C42">
            <v>147</v>
          </cell>
          <cell r="D42">
            <v>131</v>
          </cell>
          <cell r="E42">
            <v>135</v>
          </cell>
          <cell r="F42">
            <v>12</v>
          </cell>
          <cell r="G42">
            <v>179</v>
          </cell>
          <cell r="AU42">
            <v>719</v>
          </cell>
          <cell r="AY42">
            <v>719</v>
          </cell>
          <cell r="BB42">
            <v>0</v>
          </cell>
          <cell r="BE42">
            <v>0</v>
          </cell>
          <cell r="BH42">
            <v>262.435</v>
          </cell>
          <cell r="BI42">
            <v>262.435</v>
          </cell>
          <cell r="BK42">
            <v>0</v>
          </cell>
          <cell r="BL42">
            <v>0</v>
          </cell>
          <cell r="BM42">
            <v>0</v>
          </cell>
        </row>
        <row r="43">
          <cell r="A43">
            <v>35186</v>
          </cell>
          <cell r="B43">
            <v>116</v>
          </cell>
          <cell r="C43">
            <v>131</v>
          </cell>
          <cell r="D43">
            <v>139</v>
          </cell>
          <cell r="E43">
            <v>141</v>
          </cell>
          <cell r="F43">
            <v>24</v>
          </cell>
          <cell r="G43">
            <v>166</v>
          </cell>
          <cell r="H43">
            <v>207</v>
          </cell>
          <cell r="AU43">
            <v>924</v>
          </cell>
          <cell r="AY43">
            <v>924</v>
          </cell>
          <cell r="BB43">
            <v>0</v>
          </cell>
          <cell r="BE43">
            <v>0</v>
          </cell>
          <cell r="BH43">
            <v>337.26</v>
          </cell>
          <cell r="BI43">
            <v>337.26</v>
          </cell>
          <cell r="BK43">
            <v>0</v>
          </cell>
          <cell r="BL43">
            <v>0</v>
          </cell>
          <cell r="BM43">
            <v>0</v>
          </cell>
        </row>
        <row r="44">
          <cell r="A44">
            <v>35217</v>
          </cell>
          <cell r="B44">
            <v>55</v>
          </cell>
          <cell r="C44">
            <v>66</v>
          </cell>
          <cell r="D44">
            <v>134</v>
          </cell>
          <cell r="E44">
            <v>137</v>
          </cell>
          <cell r="F44">
            <v>120</v>
          </cell>
          <cell r="G44">
            <v>153</v>
          </cell>
          <cell r="H44">
            <v>356</v>
          </cell>
          <cell r="I44">
            <v>140</v>
          </cell>
          <cell r="K44">
            <v>12</v>
          </cell>
          <cell r="AU44">
            <v>1173</v>
          </cell>
          <cell r="AY44">
            <v>1173</v>
          </cell>
          <cell r="BB44">
            <v>0</v>
          </cell>
          <cell r="BE44">
            <v>0</v>
          </cell>
          <cell r="BH44">
            <v>428.14499999999998</v>
          </cell>
          <cell r="BI44">
            <v>428.14499999999998</v>
          </cell>
          <cell r="BK44">
            <v>0</v>
          </cell>
          <cell r="BL44">
            <v>0</v>
          </cell>
          <cell r="BM44">
            <v>0</v>
          </cell>
        </row>
        <row r="45">
          <cell r="A45">
            <v>35247</v>
          </cell>
          <cell r="B45">
            <v>114</v>
          </cell>
          <cell r="C45">
            <v>50</v>
          </cell>
          <cell r="D45">
            <v>141</v>
          </cell>
          <cell r="E45">
            <v>131</v>
          </cell>
          <cell r="F45">
            <v>100</v>
          </cell>
          <cell r="G45">
            <v>140</v>
          </cell>
          <cell r="H45">
            <v>276</v>
          </cell>
          <cell r="I45">
            <v>170</v>
          </cell>
          <cell r="J45">
            <v>181</v>
          </cell>
          <cell r="K45">
            <v>116</v>
          </cell>
          <cell r="AU45">
            <v>1419</v>
          </cell>
          <cell r="AY45">
            <v>1419</v>
          </cell>
          <cell r="BB45">
            <v>0</v>
          </cell>
          <cell r="BE45">
            <v>0</v>
          </cell>
          <cell r="BH45">
            <v>517.93499999999995</v>
          </cell>
          <cell r="BI45">
            <v>517.93499999999995</v>
          </cell>
          <cell r="BK45">
            <v>0</v>
          </cell>
          <cell r="BL45">
            <v>0</v>
          </cell>
          <cell r="BM45">
            <v>0</v>
          </cell>
        </row>
        <row r="46">
          <cell r="A46">
            <v>35278</v>
          </cell>
          <cell r="B46">
            <v>94</v>
          </cell>
          <cell r="C46">
            <v>36</v>
          </cell>
          <cell r="D46">
            <v>137</v>
          </cell>
          <cell r="E46">
            <v>125</v>
          </cell>
          <cell r="F46">
            <v>87</v>
          </cell>
          <cell r="G46">
            <v>278</v>
          </cell>
          <cell r="H46">
            <v>30</v>
          </cell>
          <cell r="I46">
            <v>289</v>
          </cell>
          <cell r="J46">
            <v>320</v>
          </cell>
          <cell r="K46">
            <v>132</v>
          </cell>
          <cell r="AU46">
            <v>1528</v>
          </cell>
          <cell r="AY46">
            <v>1528</v>
          </cell>
          <cell r="BB46">
            <v>0</v>
          </cell>
          <cell r="BE46">
            <v>0</v>
          </cell>
          <cell r="BH46">
            <v>557.72</v>
          </cell>
          <cell r="BI46">
            <v>557.72</v>
          </cell>
          <cell r="BK46">
            <v>0</v>
          </cell>
          <cell r="BL46">
            <v>0</v>
          </cell>
          <cell r="BM46">
            <v>0</v>
          </cell>
        </row>
        <row r="47">
          <cell r="A47">
            <v>35309</v>
          </cell>
          <cell r="B47">
            <v>95</v>
          </cell>
          <cell r="C47">
            <v>43</v>
          </cell>
          <cell r="D47">
            <v>126</v>
          </cell>
          <cell r="E47">
            <v>116</v>
          </cell>
          <cell r="F47">
            <v>68</v>
          </cell>
          <cell r="G47">
            <v>250</v>
          </cell>
          <cell r="H47">
            <v>189</v>
          </cell>
          <cell r="I47">
            <v>252</v>
          </cell>
          <cell r="J47">
            <v>303</v>
          </cell>
          <cell r="K47">
            <v>100</v>
          </cell>
          <cell r="AU47">
            <v>1542</v>
          </cell>
          <cell r="AY47">
            <v>1542</v>
          </cell>
          <cell r="BB47">
            <v>0</v>
          </cell>
          <cell r="BE47">
            <v>0</v>
          </cell>
          <cell r="BH47">
            <v>562.83000000000004</v>
          </cell>
          <cell r="BI47">
            <v>562.83000000000004</v>
          </cell>
          <cell r="BK47">
            <v>0</v>
          </cell>
          <cell r="BL47">
            <v>0</v>
          </cell>
          <cell r="BM47">
            <v>0</v>
          </cell>
        </row>
        <row r="48">
          <cell r="A48">
            <v>35339</v>
          </cell>
          <cell r="B48">
            <v>103</v>
          </cell>
          <cell r="C48">
            <v>30</v>
          </cell>
          <cell r="D48">
            <v>135</v>
          </cell>
          <cell r="E48">
            <v>131</v>
          </cell>
          <cell r="F48">
            <v>71</v>
          </cell>
          <cell r="G48">
            <v>259</v>
          </cell>
          <cell r="H48">
            <v>159</v>
          </cell>
          <cell r="I48">
            <v>193</v>
          </cell>
          <cell r="J48">
            <v>298</v>
          </cell>
          <cell r="K48">
            <v>117</v>
          </cell>
          <cell r="AU48">
            <v>1496</v>
          </cell>
          <cell r="AY48">
            <v>1496</v>
          </cell>
          <cell r="BB48">
            <v>0</v>
          </cell>
          <cell r="BE48">
            <v>0</v>
          </cell>
          <cell r="BH48">
            <v>546.04</v>
          </cell>
          <cell r="BI48">
            <v>546.04</v>
          </cell>
          <cell r="BK48">
            <v>0</v>
          </cell>
          <cell r="BL48">
            <v>0</v>
          </cell>
          <cell r="BM48">
            <v>0</v>
          </cell>
        </row>
        <row r="49">
          <cell r="A49">
            <v>35370</v>
          </cell>
          <cell r="B49">
            <v>102</v>
          </cell>
          <cell r="C49">
            <v>27</v>
          </cell>
          <cell r="D49">
            <v>131</v>
          </cell>
          <cell r="E49">
            <v>128</v>
          </cell>
          <cell r="F49">
            <v>74</v>
          </cell>
          <cell r="G49">
            <v>252</v>
          </cell>
          <cell r="H49">
            <v>150</v>
          </cell>
          <cell r="I49">
            <v>173</v>
          </cell>
          <cell r="J49">
            <v>268</v>
          </cell>
          <cell r="K49">
            <v>100</v>
          </cell>
          <cell r="AU49">
            <v>1405</v>
          </cell>
          <cell r="AY49">
            <v>1405</v>
          </cell>
          <cell r="BB49">
            <v>0</v>
          </cell>
          <cell r="BE49">
            <v>0</v>
          </cell>
          <cell r="BH49">
            <v>512.82499999999993</v>
          </cell>
          <cell r="BI49">
            <v>512.82499999999993</v>
          </cell>
          <cell r="BK49">
            <v>0</v>
          </cell>
          <cell r="BL49">
            <v>0</v>
          </cell>
          <cell r="BM49">
            <v>0</v>
          </cell>
        </row>
        <row r="50">
          <cell r="A50">
            <v>35400</v>
          </cell>
          <cell r="B50">
            <v>100</v>
          </cell>
          <cell r="C50">
            <v>27</v>
          </cell>
          <cell r="D50">
            <v>123</v>
          </cell>
          <cell r="E50">
            <v>101</v>
          </cell>
          <cell r="F50">
            <v>74</v>
          </cell>
          <cell r="G50">
            <v>244</v>
          </cell>
          <cell r="H50">
            <v>144</v>
          </cell>
          <cell r="I50">
            <v>156</v>
          </cell>
          <cell r="J50">
            <v>251</v>
          </cell>
          <cell r="K50">
            <v>113</v>
          </cell>
          <cell r="P50">
            <v>10</v>
          </cell>
          <cell r="Q50">
            <v>103</v>
          </cell>
          <cell r="AU50">
            <v>1446</v>
          </cell>
          <cell r="AY50">
            <v>1446</v>
          </cell>
          <cell r="BB50">
            <v>0</v>
          </cell>
          <cell r="BE50">
            <v>0</v>
          </cell>
          <cell r="BH50">
            <v>527.79</v>
          </cell>
          <cell r="BI50">
            <v>527.79</v>
          </cell>
          <cell r="BK50">
            <v>0</v>
          </cell>
          <cell r="BL50">
            <v>0</v>
          </cell>
          <cell r="BM50">
            <v>0</v>
          </cell>
        </row>
        <row r="51">
          <cell r="B51">
            <v>103.1606557377049</v>
          </cell>
          <cell r="C51">
            <v>82.478688524590154</v>
          </cell>
          <cell r="D51">
            <v>134.64043715846992</v>
          </cell>
          <cell r="E51">
            <v>131.31803278688523</v>
          </cell>
          <cell r="F51">
            <v>52.327868852459019</v>
          </cell>
          <cell r="G51">
            <v>174.67540983606557</v>
          </cell>
          <cell r="H51">
            <v>125.50382513661202</v>
          </cell>
          <cell r="I51">
            <v>114.0415300546448</v>
          </cell>
          <cell r="J51">
            <v>134.64043715846992</v>
          </cell>
          <cell r="K51">
            <v>57.311475409836063</v>
          </cell>
          <cell r="P51">
            <v>0.8306010928961749</v>
          </cell>
          <cell r="Q51">
            <v>8.5551912568306001</v>
          </cell>
          <cell r="BA51">
            <v>1045</v>
          </cell>
        </row>
        <row r="52">
          <cell r="A52">
            <v>35431</v>
          </cell>
          <cell r="B52">
            <v>95</v>
          </cell>
          <cell r="C52">
            <v>19</v>
          </cell>
          <cell r="D52">
            <v>115</v>
          </cell>
          <cell r="E52">
            <v>95</v>
          </cell>
          <cell r="F52">
            <v>68</v>
          </cell>
          <cell r="G52">
            <v>252</v>
          </cell>
          <cell r="H52">
            <v>106</v>
          </cell>
          <cell r="I52">
            <v>146</v>
          </cell>
          <cell r="J52">
            <v>228</v>
          </cell>
          <cell r="K52">
            <v>98</v>
          </cell>
          <cell r="P52">
            <v>122</v>
          </cell>
          <cell r="Q52">
            <v>447</v>
          </cell>
          <cell r="AU52">
            <v>1791</v>
          </cell>
          <cell r="AY52">
            <v>1791</v>
          </cell>
          <cell r="BA52">
            <v>1000</v>
          </cell>
          <cell r="BB52">
            <v>1.7909999999999999</v>
          </cell>
          <cell r="BE52">
            <v>1.7909999999999999</v>
          </cell>
          <cell r="BG52">
            <v>0</v>
          </cell>
          <cell r="BH52">
            <v>863.95500000000004</v>
          </cell>
          <cell r="BI52">
            <v>863.95500000000004</v>
          </cell>
          <cell r="BK52">
            <v>0</v>
          </cell>
          <cell r="BL52">
            <v>0</v>
          </cell>
          <cell r="BM52">
            <v>0</v>
          </cell>
        </row>
        <row r="53">
          <cell r="A53">
            <v>35462</v>
          </cell>
          <cell r="B53">
            <v>86</v>
          </cell>
          <cell r="C53">
            <v>3</v>
          </cell>
          <cell r="D53">
            <v>120</v>
          </cell>
          <cell r="E53">
            <v>89</v>
          </cell>
          <cell r="F53">
            <v>67</v>
          </cell>
          <cell r="G53">
            <v>251</v>
          </cell>
          <cell r="H53">
            <v>35</v>
          </cell>
          <cell r="I53">
            <v>152</v>
          </cell>
          <cell r="J53">
            <v>215</v>
          </cell>
          <cell r="K53">
            <v>93</v>
          </cell>
          <cell r="P53">
            <v>115</v>
          </cell>
          <cell r="Q53">
            <v>340</v>
          </cell>
          <cell r="AU53">
            <v>1566</v>
          </cell>
          <cell r="AY53">
            <v>1566</v>
          </cell>
          <cell r="BA53">
            <v>1000</v>
          </cell>
          <cell r="BB53">
            <v>1.5660000000000001</v>
          </cell>
          <cell r="BE53">
            <v>1.5660000000000001</v>
          </cell>
          <cell r="BG53">
            <v>0</v>
          </cell>
          <cell r="BH53">
            <v>774.16499999999996</v>
          </cell>
          <cell r="BI53">
            <v>774.16499999999996</v>
          </cell>
          <cell r="BK53">
            <v>0</v>
          </cell>
          <cell r="BL53">
            <v>0</v>
          </cell>
          <cell r="BM53">
            <v>0</v>
          </cell>
        </row>
        <row r="54">
          <cell r="A54">
            <v>35490</v>
          </cell>
          <cell r="B54">
            <v>91</v>
          </cell>
          <cell r="C54">
            <v>1</v>
          </cell>
          <cell r="D54">
            <v>119</v>
          </cell>
          <cell r="E54">
            <v>105</v>
          </cell>
          <cell r="F54">
            <v>66</v>
          </cell>
          <cell r="G54">
            <v>252</v>
          </cell>
          <cell r="H54">
            <v>41</v>
          </cell>
          <cell r="I54">
            <v>144</v>
          </cell>
          <cell r="J54">
            <v>220</v>
          </cell>
          <cell r="K54">
            <v>97</v>
          </cell>
          <cell r="P54">
            <v>99</v>
          </cell>
          <cell r="Q54">
            <v>317</v>
          </cell>
          <cell r="AU54">
            <v>1552</v>
          </cell>
          <cell r="AY54">
            <v>1552</v>
          </cell>
          <cell r="BA54">
            <v>1000</v>
          </cell>
          <cell r="BB54">
            <v>1.552</v>
          </cell>
          <cell r="BE54">
            <v>1.552</v>
          </cell>
          <cell r="BG54">
            <v>0</v>
          </cell>
          <cell r="BH54">
            <v>820.15499999999997</v>
          </cell>
          <cell r="BI54">
            <v>820.15499999999997</v>
          </cell>
          <cell r="BK54">
            <v>0</v>
          </cell>
          <cell r="BL54">
            <v>0</v>
          </cell>
          <cell r="BM54">
            <v>0</v>
          </cell>
        </row>
        <row r="55">
          <cell r="A55">
            <v>35521</v>
          </cell>
          <cell r="B55">
            <v>96</v>
          </cell>
          <cell r="C55">
            <v>9</v>
          </cell>
          <cell r="D55">
            <v>109</v>
          </cell>
          <cell r="E55">
            <v>99</v>
          </cell>
          <cell r="F55">
            <v>65</v>
          </cell>
          <cell r="G55">
            <v>242</v>
          </cell>
          <cell r="H55">
            <v>14</v>
          </cell>
          <cell r="I55">
            <v>129</v>
          </cell>
          <cell r="J55">
            <v>201</v>
          </cell>
          <cell r="K55">
            <v>112</v>
          </cell>
          <cell r="P55">
            <v>97</v>
          </cell>
          <cell r="Q55">
            <v>358</v>
          </cell>
          <cell r="W55">
            <v>34</v>
          </cell>
          <cell r="AU55">
            <v>1565</v>
          </cell>
          <cell r="AY55">
            <v>1565</v>
          </cell>
          <cell r="BA55">
            <v>1000</v>
          </cell>
          <cell r="BB55">
            <v>1.5649999999999999</v>
          </cell>
          <cell r="BE55">
            <v>1.5649999999999999</v>
          </cell>
          <cell r="BG55">
            <v>0</v>
          </cell>
          <cell r="BH55">
            <v>833.66000000000008</v>
          </cell>
          <cell r="BI55">
            <v>833.66000000000008</v>
          </cell>
          <cell r="BK55">
            <v>0</v>
          </cell>
          <cell r="BL55">
            <v>0</v>
          </cell>
          <cell r="BM55">
            <v>0</v>
          </cell>
        </row>
        <row r="56">
          <cell r="A56">
            <v>35551</v>
          </cell>
          <cell r="B56">
            <v>77</v>
          </cell>
          <cell r="C56">
            <v>26</v>
          </cell>
          <cell r="D56">
            <v>111</v>
          </cell>
          <cell r="E56">
            <v>83</v>
          </cell>
          <cell r="F56">
            <v>53</v>
          </cell>
          <cell r="G56">
            <v>242</v>
          </cell>
          <cell r="H56">
            <v>44</v>
          </cell>
          <cell r="I56">
            <v>119</v>
          </cell>
          <cell r="J56">
            <v>206</v>
          </cell>
          <cell r="K56">
            <v>101</v>
          </cell>
          <cell r="L56">
            <v>286</v>
          </cell>
          <cell r="P56">
            <v>87</v>
          </cell>
          <cell r="Q56">
            <v>402</v>
          </cell>
          <cell r="W56">
            <v>126</v>
          </cell>
          <cell r="AU56">
            <v>1963</v>
          </cell>
          <cell r="AY56">
            <v>1963</v>
          </cell>
          <cell r="BA56">
            <v>900</v>
          </cell>
          <cell r="BB56">
            <v>1.7666999999999999</v>
          </cell>
          <cell r="BE56">
            <v>1.7666999999999999</v>
          </cell>
          <cell r="BG56">
            <v>0</v>
          </cell>
          <cell r="BH56">
            <v>1053.7550000000001</v>
          </cell>
          <cell r="BI56">
            <v>1053.7550000000001</v>
          </cell>
          <cell r="BK56">
            <v>0</v>
          </cell>
          <cell r="BL56">
            <v>0</v>
          </cell>
          <cell r="BM56">
            <v>0</v>
          </cell>
        </row>
        <row r="57">
          <cell r="A57">
            <v>35582</v>
          </cell>
          <cell r="B57">
            <v>23</v>
          </cell>
          <cell r="C57">
            <v>16</v>
          </cell>
          <cell r="D57">
            <v>107</v>
          </cell>
          <cell r="E57">
            <v>93</v>
          </cell>
          <cell r="F57">
            <v>53</v>
          </cell>
          <cell r="G57">
            <v>245</v>
          </cell>
          <cell r="H57">
            <v>37</v>
          </cell>
          <cell r="I57">
            <v>110</v>
          </cell>
          <cell r="J57">
            <v>194</v>
          </cell>
          <cell r="K57">
            <v>70</v>
          </cell>
          <cell r="L57">
            <v>376</v>
          </cell>
          <cell r="P57">
            <v>83</v>
          </cell>
          <cell r="Q57">
            <v>396</v>
          </cell>
          <cell r="R57">
            <v>25</v>
          </cell>
          <cell r="W57">
            <v>678</v>
          </cell>
          <cell r="AU57">
            <v>2506</v>
          </cell>
          <cell r="AY57">
            <v>2506</v>
          </cell>
          <cell r="BA57">
            <v>700</v>
          </cell>
          <cell r="BB57">
            <v>1.7542</v>
          </cell>
          <cell r="BE57">
            <v>1.7542</v>
          </cell>
          <cell r="BG57">
            <v>0</v>
          </cell>
          <cell r="BH57">
            <v>1342.835</v>
          </cell>
          <cell r="BI57">
            <v>1342.835</v>
          </cell>
          <cell r="BK57">
            <v>0</v>
          </cell>
          <cell r="BL57">
            <v>0</v>
          </cell>
          <cell r="BM57">
            <v>0</v>
          </cell>
        </row>
        <row r="58">
          <cell r="A58">
            <v>35612</v>
          </cell>
          <cell r="B58">
            <v>16</v>
          </cell>
          <cell r="C58">
            <v>14</v>
          </cell>
          <cell r="D58">
            <v>115</v>
          </cell>
          <cell r="E58">
            <v>111</v>
          </cell>
          <cell r="F58">
            <v>47</v>
          </cell>
          <cell r="G58">
            <v>227</v>
          </cell>
          <cell r="H58">
            <v>28</v>
          </cell>
          <cell r="I58">
            <v>104</v>
          </cell>
          <cell r="J58">
            <v>191</v>
          </cell>
          <cell r="K58">
            <v>81</v>
          </cell>
          <cell r="L58">
            <v>399</v>
          </cell>
          <cell r="M58">
            <v>66</v>
          </cell>
          <cell r="P58">
            <v>98</v>
          </cell>
          <cell r="Q58">
            <v>397</v>
          </cell>
          <cell r="R58">
            <v>33</v>
          </cell>
          <cell r="W58">
            <v>581</v>
          </cell>
          <cell r="AU58">
            <v>2508</v>
          </cell>
          <cell r="AY58">
            <v>2508</v>
          </cell>
          <cell r="BA58">
            <v>552</v>
          </cell>
          <cell r="BB58">
            <v>1.3844160000000001</v>
          </cell>
          <cell r="BE58">
            <v>1.3844160000000001</v>
          </cell>
          <cell r="BG58">
            <v>0</v>
          </cell>
          <cell r="BH58">
            <v>1433.355</v>
          </cell>
          <cell r="BI58">
            <v>1433.355</v>
          </cell>
          <cell r="BK58">
            <v>0</v>
          </cell>
          <cell r="BL58">
            <v>0</v>
          </cell>
          <cell r="BM58">
            <v>0</v>
          </cell>
        </row>
        <row r="59">
          <cell r="A59">
            <v>35643</v>
          </cell>
          <cell r="B59">
            <v>6</v>
          </cell>
          <cell r="C59">
            <v>17</v>
          </cell>
          <cell r="D59">
            <v>112</v>
          </cell>
          <cell r="E59">
            <v>95</v>
          </cell>
          <cell r="F59">
            <v>51</v>
          </cell>
          <cell r="G59">
            <v>224</v>
          </cell>
          <cell r="H59">
            <v>31</v>
          </cell>
          <cell r="I59">
            <v>98</v>
          </cell>
          <cell r="J59">
            <v>181</v>
          </cell>
          <cell r="K59">
            <v>114</v>
          </cell>
          <cell r="L59">
            <v>370</v>
          </cell>
          <cell r="M59">
            <v>102</v>
          </cell>
          <cell r="N59">
            <v>214</v>
          </cell>
          <cell r="O59">
            <v>307</v>
          </cell>
          <cell r="P59">
            <v>108</v>
          </cell>
          <cell r="Q59">
            <v>371</v>
          </cell>
          <cell r="R59">
            <v>31.198869935647362</v>
          </cell>
          <cell r="W59">
            <v>556</v>
          </cell>
          <cell r="AU59">
            <v>2988.1988699356475</v>
          </cell>
          <cell r="AY59">
            <v>2988.1988699356475</v>
          </cell>
          <cell r="BA59">
            <v>564</v>
          </cell>
          <cell r="BB59">
            <v>1.6853441626437053</v>
          </cell>
          <cell r="BE59">
            <v>1.6853441626437053</v>
          </cell>
          <cell r="BG59">
            <v>0</v>
          </cell>
          <cell r="BH59">
            <v>1648.4125875265113</v>
          </cell>
          <cell r="BI59">
            <v>1648.4125875265113</v>
          </cell>
          <cell r="BK59">
            <v>0</v>
          </cell>
          <cell r="BL59">
            <v>0</v>
          </cell>
          <cell r="BM59">
            <v>0</v>
          </cell>
        </row>
        <row r="60">
          <cell r="A60">
            <v>35674</v>
          </cell>
          <cell r="B60">
            <v>0</v>
          </cell>
          <cell r="C60">
            <v>16.655177180719889</v>
          </cell>
          <cell r="D60">
            <v>124</v>
          </cell>
          <cell r="E60">
            <v>78</v>
          </cell>
          <cell r="F60">
            <v>74</v>
          </cell>
          <cell r="G60">
            <v>213</v>
          </cell>
          <cell r="H60">
            <v>51</v>
          </cell>
          <cell r="I60">
            <v>90</v>
          </cell>
          <cell r="J60">
            <v>209</v>
          </cell>
          <cell r="K60">
            <v>134</v>
          </cell>
          <cell r="L60">
            <v>340</v>
          </cell>
          <cell r="M60">
            <v>8</v>
          </cell>
          <cell r="N60">
            <v>261</v>
          </cell>
          <cell r="O60">
            <v>440</v>
          </cell>
          <cell r="P60">
            <v>114</v>
          </cell>
          <cell r="Q60">
            <v>343</v>
          </cell>
          <cell r="R60">
            <v>32</v>
          </cell>
          <cell r="S60">
            <v>16</v>
          </cell>
          <cell r="W60">
            <v>495</v>
          </cell>
          <cell r="AU60">
            <v>3038.6551771807199</v>
          </cell>
          <cell r="AY60">
            <v>3038.6551771807199</v>
          </cell>
          <cell r="BA60">
            <v>583</v>
          </cell>
          <cell r="BB60">
            <v>1.7715359682963598</v>
          </cell>
          <cell r="BE60">
            <v>1.7715359682963598</v>
          </cell>
          <cell r="BG60">
            <v>0</v>
          </cell>
          <cell r="BH60">
            <v>1671.939139670963</v>
          </cell>
          <cell r="BI60">
            <v>1671.939139670963</v>
          </cell>
          <cell r="BK60">
            <v>0</v>
          </cell>
          <cell r="BL60">
            <v>0</v>
          </cell>
          <cell r="BM60">
            <v>0</v>
          </cell>
        </row>
        <row r="61">
          <cell r="A61">
            <v>35704</v>
          </cell>
          <cell r="B61">
            <v>0</v>
          </cell>
          <cell r="C61">
            <v>15</v>
          </cell>
          <cell r="D61">
            <v>125</v>
          </cell>
          <cell r="E61">
            <v>94</v>
          </cell>
          <cell r="F61">
            <v>52</v>
          </cell>
          <cell r="G61">
            <v>197</v>
          </cell>
          <cell r="H61">
            <v>27</v>
          </cell>
          <cell r="I61">
            <v>115</v>
          </cell>
          <cell r="J61">
            <v>224</v>
          </cell>
          <cell r="K61">
            <v>112</v>
          </cell>
          <cell r="L61">
            <v>295</v>
          </cell>
          <cell r="M61">
            <v>0</v>
          </cell>
          <cell r="N61">
            <v>222</v>
          </cell>
          <cell r="O61">
            <v>386</v>
          </cell>
          <cell r="P61">
            <v>130</v>
          </cell>
          <cell r="Q61">
            <v>314</v>
          </cell>
          <cell r="R61">
            <v>34</v>
          </cell>
          <cell r="S61">
            <v>40</v>
          </cell>
          <cell r="T61">
            <v>447</v>
          </cell>
          <cell r="V61">
            <v>155</v>
          </cell>
          <cell r="W61">
            <v>444</v>
          </cell>
          <cell r="AU61">
            <v>3428</v>
          </cell>
          <cell r="AY61">
            <v>3428</v>
          </cell>
          <cell r="BA61">
            <v>707</v>
          </cell>
          <cell r="BB61">
            <v>2.4235959999999999</v>
          </cell>
          <cell r="BE61">
            <v>2.4235959999999999</v>
          </cell>
          <cell r="BG61">
            <v>0</v>
          </cell>
          <cell r="BH61">
            <v>1797.26</v>
          </cell>
          <cell r="BI61">
            <v>1797.26</v>
          </cell>
          <cell r="BK61">
            <v>0</v>
          </cell>
          <cell r="BL61">
            <v>0</v>
          </cell>
          <cell r="BM61">
            <v>0</v>
          </cell>
        </row>
        <row r="62">
          <cell r="A62">
            <v>35735</v>
          </cell>
          <cell r="B62">
            <v>0</v>
          </cell>
          <cell r="C62">
            <v>23</v>
          </cell>
          <cell r="D62">
            <v>94</v>
          </cell>
          <cell r="E62">
            <v>95</v>
          </cell>
          <cell r="F62">
            <v>67</v>
          </cell>
          <cell r="G62">
            <v>213</v>
          </cell>
          <cell r="H62">
            <v>14</v>
          </cell>
          <cell r="I62">
            <v>125</v>
          </cell>
          <cell r="J62">
            <v>236</v>
          </cell>
          <cell r="K62">
            <v>46</v>
          </cell>
          <cell r="L62">
            <v>334</v>
          </cell>
          <cell r="M62">
            <v>0</v>
          </cell>
          <cell r="N62">
            <v>194</v>
          </cell>
          <cell r="O62">
            <v>358</v>
          </cell>
          <cell r="P62">
            <v>124</v>
          </cell>
          <cell r="Q62">
            <v>336</v>
          </cell>
          <cell r="R62">
            <v>35</v>
          </cell>
          <cell r="S62">
            <v>16</v>
          </cell>
          <cell r="T62">
            <v>410</v>
          </cell>
          <cell r="U62">
            <v>628</v>
          </cell>
          <cell r="V62">
            <v>342</v>
          </cell>
          <cell r="W62">
            <v>506</v>
          </cell>
          <cell r="AU62">
            <v>4196</v>
          </cell>
          <cell r="AY62">
            <v>4196</v>
          </cell>
          <cell r="BA62">
            <v>700</v>
          </cell>
          <cell r="BB62">
            <v>2.9371999999999998</v>
          </cell>
          <cell r="BE62">
            <v>2.9371999999999998</v>
          </cell>
          <cell r="BG62">
            <v>0</v>
          </cell>
          <cell r="BH62">
            <v>2044.3649999999998</v>
          </cell>
          <cell r="BI62">
            <v>2044.3649999999998</v>
          </cell>
          <cell r="BK62">
            <v>0</v>
          </cell>
          <cell r="BL62">
            <v>0</v>
          </cell>
          <cell r="BM62">
            <v>0</v>
          </cell>
        </row>
        <row r="63">
          <cell r="A63">
            <v>35765</v>
          </cell>
          <cell r="B63">
            <v>0</v>
          </cell>
          <cell r="C63">
            <v>37</v>
          </cell>
          <cell r="D63">
            <v>104</v>
          </cell>
          <cell r="E63">
            <v>80</v>
          </cell>
          <cell r="F63">
            <v>57</v>
          </cell>
          <cell r="G63">
            <v>212</v>
          </cell>
          <cell r="H63">
            <v>14</v>
          </cell>
          <cell r="I63">
            <v>134</v>
          </cell>
          <cell r="J63">
            <v>185</v>
          </cell>
          <cell r="K63">
            <v>83</v>
          </cell>
          <cell r="L63">
            <v>277</v>
          </cell>
          <cell r="M63">
            <v>0</v>
          </cell>
          <cell r="N63">
            <v>193</v>
          </cell>
          <cell r="O63">
            <v>345</v>
          </cell>
          <cell r="P63">
            <v>90</v>
          </cell>
          <cell r="Q63">
            <v>398</v>
          </cell>
          <cell r="R63">
            <v>24</v>
          </cell>
          <cell r="S63">
            <v>31</v>
          </cell>
          <cell r="T63">
            <v>373</v>
          </cell>
          <cell r="U63">
            <v>1046</v>
          </cell>
          <cell r="V63">
            <v>304</v>
          </cell>
          <cell r="W63">
            <v>484</v>
          </cell>
          <cell r="AU63">
            <v>4471</v>
          </cell>
          <cell r="AY63">
            <v>4471</v>
          </cell>
          <cell r="BA63">
            <v>982</v>
          </cell>
          <cell r="BB63">
            <v>4.3905219999999998</v>
          </cell>
          <cell r="BE63">
            <v>4.3905219999999998</v>
          </cell>
          <cell r="BG63">
            <v>0</v>
          </cell>
          <cell r="BH63">
            <v>2159.7049999999999</v>
          </cell>
          <cell r="BI63">
            <v>2159.7049999999999</v>
          </cell>
          <cell r="BK63">
            <v>0</v>
          </cell>
          <cell r="BL63">
            <v>0</v>
          </cell>
          <cell r="BM63">
            <v>0</v>
          </cell>
        </row>
        <row r="64">
          <cell r="B64">
            <v>40.81095890410959</v>
          </cell>
          <cell r="C64">
            <v>16.378951743270914</v>
          </cell>
          <cell r="D64">
            <v>112.85479452054794</v>
          </cell>
          <cell r="E64">
            <v>93.032328767123275</v>
          </cell>
          <cell r="F64">
            <v>59.967123287671235</v>
          </cell>
          <cell r="G64">
            <v>230.7068493150685</v>
          </cell>
          <cell r="H64">
            <v>36.813150684931507</v>
          </cell>
          <cell r="I64">
            <v>122.09972602739727</v>
          </cell>
          <cell r="J64">
            <v>207.38630136986302</v>
          </cell>
          <cell r="K64">
            <v>95.031232876712338</v>
          </cell>
          <cell r="L64">
            <v>222.96109589041097</v>
          </cell>
          <cell r="M64">
            <v>14.6586301369863</v>
          </cell>
          <cell r="N64">
            <v>90.283835616438353</v>
          </cell>
          <cell r="O64">
            <v>152.91616438356164</v>
          </cell>
          <cell r="P64">
            <v>105.52547945205478</v>
          </cell>
          <cell r="Q64">
            <v>368.04821917808221</v>
          </cell>
          <cell r="R64">
            <v>17.840125057653918</v>
          </cell>
          <cell r="S64">
            <v>8.5786301369863001</v>
          </cell>
          <cell r="T64">
            <v>102.44383561643835</v>
          </cell>
          <cell r="U64">
            <v>139.42356164383563</v>
          </cell>
          <cell r="V64">
            <v>66.713424657534247</v>
          </cell>
          <cell r="W64">
            <v>325.15506849315068</v>
          </cell>
          <cell r="BA64">
            <v>806.89095890410965</v>
          </cell>
        </row>
        <row r="65">
          <cell r="A65">
            <v>35796</v>
          </cell>
          <cell r="B65">
            <v>0</v>
          </cell>
          <cell r="C65">
            <v>36</v>
          </cell>
          <cell r="D65">
            <v>97</v>
          </cell>
          <cell r="E65">
            <v>88</v>
          </cell>
          <cell r="F65">
            <v>58</v>
          </cell>
          <cell r="G65">
            <v>233</v>
          </cell>
          <cell r="H65">
            <v>57</v>
          </cell>
          <cell r="I65">
            <v>129</v>
          </cell>
          <cell r="J65">
            <v>193</v>
          </cell>
          <cell r="K65">
            <v>91</v>
          </cell>
          <cell r="L65">
            <v>250</v>
          </cell>
          <cell r="M65">
            <v>0</v>
          </cell>
          <cell r="N65">
            <v>163</v>
          </cell>
          <cell r="O65">
            <v>334</v>
          </cell>
          <cell r="P65">
            <v>87</v>
          </cell>
          <cell r="Q65">
            <v>348</v>
          </cell>
          <cell r="R65">
            <v>9</v>
          </cell>
          <cell r="S65">
            <v>43</v>
          </cell>
          <cell r="T65">
            <v>368</v>
          </cell>
          <cell r="U65">
            <v>1064</v>
          </cell>
          <cell r="V65">
            <v>274</v>
          </cell>
          <cell r="W65">
            <v>462</v>
          </cell>
          <cell r="X65">
            <v>63</v>
          </cell>
          <cell r="AC65">
            <v>8</v>
          </cell>
          <cell r="AU65">
            <v>4402.9967849999994</v>
          </cell>
          <cell r="AY65">
            <v>4402.9967849999994</v>
          </cell>
          <cell r="AZ65">
            <v>0</v>
          </cell>
          <cell r="BA65">
            <v>1268</v>
          </cell>
          <cell r="BB65">
            <v>5.5829999233799992</v>
          </cell>
          <cell r="BE65">
            <v>5.5829999233799992</v>
          </cell>
          <cell r="BF65">
            <v>2</v>
          </cell>
          <cell r="BG65">
            <v>0</v>
          </cell>
          <cell r="BH65">
            <v>2471.0488265249996</v>
          </cell>
          <cell r="BI65">
            <v>2471.0488265249996</v>
          </cell>
        </row>
        <row r="66">
          <cell r="A66">
            <v>35827</v>
          </cell>
          <cell r="B66">
            <v>61</v>
          </cell>
          <cell r="C66">
            <v>16</v>
          </cell>
          <cell r="D66">
            <v>89</v>
          </cell>
          <cell r="E66">
            <v>106</v>
          </cell>
          <cell r="F66">
            <v>69</v>
          </cell>
          <cell r="G66">
            <v>230</v>
          </cell>
          <cell r="H66">
            <v>96</v>
          </cell>
          <cell r="I66">
            <v>134</v>
          </cell>
          <cell r="J66">
            <v>178</v>
          </cell>
          <cell r="K66">
            <v>118</v>
          </cell>
          <cell r="L66">
            <v>298</v>
          </cell>
          <cell r="M66">
            <v>0</v>
          </cell>
          <cell r="N66">
            <v>166</v>
          </cell>
          <cell r="O66">
            <v>304</v>
          </cell>
          <cell r="P66">
            <v>110</v>
          </cell>
          <cell r="Q66">
            <v>342</v>
          </cell>
          <cell r="R66">
            <v>13</v>
          </cell>
          <cell r="S66">
            <v>23</v>
          </cell>
          <cell r="T66">
            <v>380</v>
          </cell>
          <cell r="U66">
            <v>1008</v>
          </cell>
          <cell r="V66">
            <v>259</v>
          </cell>
          <cell r="W66">
            <v>433</v>
          </cell>
          <cell r="X66">
            <v>123</v>
          </cell>
          <cell r="AC66">
            <v>8</v>
          </cell>
          <cell r="AU66">
            <v>4411</v>
          </cell>
          <cell r="AV66">
            <v>-145</v>
          </cell>
          <cell r="AY66">
            <v>4556</v>
          </cell>
          <cell r="AZ66">
            <v>0</v>
          </cell>
          <cell r="BA66">
            <v>1233</v>
          </cell>
          <cell r="BB66">
            <v>5.4387629999999998</v>
          </cell>
          <cell r="BE66">
            <v>5.6175480000000002</v>
          </cell>
          <cell r="BF66">
            <v>2</v>
          </cell>
          <cell r="BG66">
            <v>0</v>
          </cell>
          <cell r="BH66">
            <v>2384.1799999999998</v>
          </cell>
          <cell r="BI66">
            <v>2437.105</v>
          </cell>
        </row>
        <row r="67">
          <cell r="A67">
            <v>35855</v>
          </cell>
          <cell r="B67">
            <v>71</v>
          </cell>
          <cell r="C67">
            <v>38</v>
          </cell>
          <cell r="D67">
            <v>85</v>
          </cell>
          <cell r="E67">
            <v>82</v>
          </cell>
          <cell r="F67">
            <v>63</v>
          </cell>
          <cell r="G67">
            <v>205</v>
          </cell>
          <cell r="H67">
            <v>95</v>
          </cell>
          <cell r="I67">
            <v>116</v>
          </cell>
          <cell r="J67">
            <v>158</v>
          </cell>
          <cell r="K67">
            <v>81</v>
          </cell>
          <cell r="L67">
            <v>240</v>
          </cell>
          <cell r="M67">
            <v>0</v>
          </cell>
          <cell r="N67">
            <v>180</v>
          </cell>
          <cell r="O67">
            <v>293</v>
          </cell>
          <cell r="P67">
            <v>100</v>
          </cell>
          <cell r="Q67">
            <v>386</v>
          </cell>
          <cell r="R67">
            <v>13</v>
          </cell>
          <cell r="S67">
            <v>23</v>
          </cell>
          <cell r="T67">
            <v>352</v>
          </cell>
          <cell r="U67">
            <v>1026</v>
          </cell>
          <cell r="V67">
            <v>275</v>
          </cell>
          <cell r="W67">
            <v>459</v>
          </cell>
          <cell r="X67">
            <v>99</v>
          </cell>
          <cell r="AC67">
            <v>29</v>
          </cell>
          <cell r="AD67">
            <v>991</v>
          </cell>
          <cell r="AU67">
            <v>5022</v>
          </cell>
          <cell r="AV67">
            <v>-409</v>
          </cell>
          <cell r="AW67">
            <v>991</v>
          </cell>
          <cell r="AY67">
            <v>4440</v>
          </cell>
          <cell r="AZ67">
            <v>991</v>
          </cell>
          <cell r="BA67">
            <v>1223</v>
          </cell>
          <cell r="BB67">
            <v>6.1419059999999996</v>
          </cell>
          <cell r="BC67">
            <v>1.2119930000000001</v>
          </cell>
          <cell r="BD67">
            <v>0</v>
          </cell>
          <cell r="BE67">
            <v>5.4301199999999996</v>
          </cell>
          <cell r="BF67">
            <v>2</v>
          </cell>
          <cell r="BG67">
            <v>1.2119930000000001</v>
          </cell>
          <cell r="BH67">
            <v>2653.1849999999999</v>
          </cell>
          <cell r="BI67">
            <v>2440.7550000000001</v>
          </cell>
        </row>
        <row r="68">
          <cell r="A68">
            <v>35886</v>
          </cell>
          <cell r="B68">
            <v>88</v>
          </cell>
          <cell r="C68">
            <v>22</v>
          </cell>
          <cell r="D68">
            <v>95</v>
          </cell>
          <cell r="E68">
            <v>85</v>
          </cell>
          <cell r="F68">
            <v>70</v>
          </cell>
          <cell r="G68">
            <v>186</v>
          </cell>
          <cell r="H68">
            <v>84</v>
          </cell>
          <cell r="I68">
            <v>111</v>
          </cell>
          <cell r="J68">
            <v>138</v>
          </cell>
          <cell r="K68">
            <v>84</v>
          </cell>
          <cell r="L68">
            <v>220</v>
          </cell>
          <cell r="M68">
            <v>0</v>
          </cell>
          <cell r="N68">
            <v>149</v>
          </cell>
          <cell r="O68">
            <v>250</v>
          </cell>
          <cell r="P68">
            <v>96</v>
          </cell>
          <cell r="Q68">
            <v>417</v>
          </cell>
          <cell r="R68">
            <v>12.736311961726972</v>
          </cell>
          <cell r="S68">
            <v>34</v>
          </cell>
          <cell r="T68">
            <v>332</v>
          </cell>
          <cell r="U68">
            <v>1015</v>
          </cell>
          <cell r="V68">
            <v>250</v>
          </cell>
          <cell r="W68">
            <v>473</v>
          </cell>
          <cell r="X68">
            <v>93.596609806942084</v>
          </cell>
          <cell r="Y68">
            <v>666</v>
          </cell>
          <cell r="AC68">
            <v>30</v>
          </cell>
          <cell r="AD68">
            <v>1072</v>
          </cell>
          <cell r="AU68">
            <v>5453.3329217686696</v>
          </cell>
          <cell r="AV68">
            <v>-590</v>
          </cell>
          <cell r="AW68">
            <v>1072</v>
          </cell>
          <cell r="AY68">
            <v>4971.3329217686696</v>
          </cell>
          <cell r="AZ68">
            <v>1072</v>
          </cell>
          <cell r="BA68">
            <v>997</v>
          </cell>
          <cell r="BB68">
            <v>5.4369729230033634</v>
          </cell>
          <cell r="BC68">
            <v>1.068784</v>
          </cell>
          <cell r="BD68">
            <v>0</v>
          </cell>
          <cell r="BE68">
            <v>4.9564189230033637</v>
          </cell>
          <cell r="BF68">
            <v>2</v>
          </cell>
          <cell r="BG68">
            <v>1.068784</v>
          </cell>
          <cell r="BH68">
            <v>2824.1265164455644</v>
          </cell>
          <cell r="BI68">
            <v>2648.1965164455642</v>
          </cell>
        </row>
        <row r="69">
          <cell r="A69">
            <v>35916</v>
          </cell>
          <cell r="B69">
            <v>92</v>
          </cell>
          <cell r="C69">
            <v>14</v>
          </cell>
          <cell r="D69">
            <v>90</v>
          </cell>
          <cell r="E69">
            <v>84</v>
          </cell>
          <cell r="F69">
            <v>66</v>
          </cell>
          <cell r="G69">
            <v>188</v>
          </cell>
          <cell r="H69">
            <v>94</v>
          </cell>
          <cell r="I69">
            <v>98</v>
          </cell>
          <cell r="J69">
            <v>138</v>
          </cell>
          <cell r="K69">
            <v>71</v>
          </cell>
          <cell r="L69">
            <v>251</v>
          </cell>
          <cell r="M69">
            <v>0</v>
          </cell>
          <cell r="N69">
            <v>168</v>
          </cell>
          <cell r="O69">
            <v>182</v>
          </cell>
          <cell r="P69">
            <v>88</v>
          </cell>
          <cell r="Q69">
            <v>398</v>
          </cell>
          <cell r="R69">
            <v>0</v>
          </cell>
          <cell r="S69">
            <v>29</v>
          </cell>
          <cell r="T69">
            <v>338</v>
          </cell>
          <cell r="U69">
            <v>985</v>
          </cell>
          <cell r="V69">
            <v>253</v>
          </cell>
          <cell r="W69">
            <v>444</v>
          </cell>
          <cell r="X69">
            <v>104</v>
          </cell>
          <cell r="Y69">
            <v>614</v>
          </cell>
          <cell r="AC69">
            <v>3</v>
          </cell>
          <cell r="AD69">
            <v>977</v>
          </cell>
          <cell r="AU69">
            <v>5607</v>
          </cell>
          <cell r="AV69">
            <v>-159</v>
          </cell>
          <cell r="AW69">
            <v>977</v>
          </cell>
          <cell r="AY69">
            <v>4789</v>
          </cell>
          <cell r="AZ69">
            <v>977</v>
          </cell>
          <cell r="BA69">
            <v>1047</v>
          </cell>
          <cell r="BB69">
            <v>5.8705290000000003</v>
          </cell>
          <cell r="BC69">
            <v>1.0229189999999999</v>
          </cell>
          <cell r="BD69">
            <v>0</v>
          </cell>
          <cell r="BE69">
            <v>5.0140830000000003</v>
          </cell>
          <cell r="BF69">
            <v>2</v>
          </cell>
          <cell r="BG69">
            <v>1.0229189999999999</v>
          </cell>
          <cell r="BH69">
            <v>3100.3100000000004</v>
          </cell>
          <cell r="BI69">
            <v>2801.74</v>
          </cell>
        </row>
        <row r="70">
          <cell r="A70">
            <v>35947</v>
          </cell>
          <cell r="B70">
            <v>120</v>
          </cell>
          <cell r="C70">
            <v>89</v>
          </cell>
          <cell r="D70">
            <v>115</v>
          </cell>
          <cell r="E70">
            <v>73</v>
          </cell>
          <cell r="F70">
            <v>52</v>
          </cell>
          <cell r="G70">
            <v>174</v>
          </cell>
          <cell r="H70">
            <v>93</v>
          </cell>
          <cell r="I70">
            <v>107</v>
          </cell>
          <cell r="J70">
            <v>136</v>
          </cell>
          <cell r="K70">
            <v>66</v>
          </cell>
          <cell r="L70">
            <v>215</v>
          </cell>
          <cell r="M70">
            <v>0</v>
          </cell>
          <cell r="N70">
            <v>164</v>
          </cell>
          <cell r="O70">
            <v>169</v>
          </cell>
          <cell r="P70">
            <v>87</v>
          </cell>
          <cell r="Q70">
            <v>392</v>
          </cell>
          <cell r="R70">
            <v>0</v>
          </cell>
          <cell r="S70">
            <v>26</v>
          </cell>
          <cell r="T70">
            <v>332</v>
          </cell>
          <cell r="U70">
            <v>920</v>
          </cell>
          <cell r="V70">
            <v>239</v>
          </cell>
          <cell r="W70">
            <v>434</v>
          </cell>
          <cell r="X70">
            <v>118</v>
          </cell>
          <cell r="Y70">
            <v>588</v>
          </cell>
          <cell r="AC70">
            <v>2.8362609032406692</v>
          </cell>
          <cell r="AD70">
            <v>892</v>
          </cell>
          <cell r="AU70">
            <v>5280</v>
          </cell>
          <cell r="AV70">
            <v>-321</v>
          </cell>
          <cell r="AW70">
            <v>892</v>
          </cell>
          <cell r="AY70">
            <v>4709</v>
          </cell>
          <cell r="AZ70">
            <v>892</v>
          </cell>
          <cell r="BA70">
            <v>1100</v>
          </cell>
          <cell r="BB70">
            <v>5.8079999999999998</v>
          </cell>
          <cell r="BC70">
            <v>0.98119999999999996</v>
          </cell>
          <cell r="BD70">
            <v>0</v>
          </cell>
          <cell r="BE70">
            <v>5.1798999999999999</v>
          </cell>
          <cell r="BF70">
            <v>2</v>
          </cell>
          <cell r="BG70">
            <v>0.98119999999999996</v>
          </cell>
          <cell r="BH70">
            <v>3270.0349999999999</v>
          </cell>
          <cell r="BI70">
            <v>3061.62</v>
          </cell>
        </row>
        <row r="71">
          <cell r="A71">
            <v>35977</v>
          </cell>
          <cell r="B71">
            <v>117.56595656978745</v>
          </cell>
          <cell r="C71">
            <v>87.194751122592351</v>
          </cell>
          <cell r="D71">
            <v>112.6673750460463</v>
          </cell>
          <cell r="E71">
            <v>71.519290246620699</v>
          </cell>
          <cell r="F71">
            <v>50.94524784690789</v>
          </cell>
          <cell r="G71">
            <v>170.47063702619178</v>
          </cell>
          <cell r="H71">
            <v>91.113616341585271</v>
          </cell>
          <cell r="I71">
            <v>104.82964460806046</v>
          </cell>
          <cell r="J71">
            <v>133.24141744575911</v>
          </cell>
          <cell r="K71">
            <v>64.661276113383096</v>
          </cell>
          <cell r="L71">
            <v>210.63900552086918</v>
          </cell>
          <cell r="M71">
            <v>0</v>
          </cell>
          <cell r="N71">
            <v>160.6734739787095</v>
          </cell>
          <cell r="O71">
            <v>165.57205550245064</v>
          </cell>
          <cell r="P71">
            <v>85.235318513095891</v>
          </cell>
          <cell r="Q71">
            <v>384.04879146130565</v>
          </cell>
          <cell r="R71">
            <v>0</v>
          </cell>
          <cell r="S71">
            <v>25.472623923453945</v>
          </cell>
          <cell r="T71">
            <v>313.8795399586341</v>
          </cell>
          <cell r="U71">
            <v>869.78667699380526</v>
          </cell>
          <cell r="V71">
            <v>225.95545195817331</v>
          </cell>
          <cell r="W71">
            <v>425.19687626073124</v>
          </cell>
          <cell r="X71">
            <v>111.55959552746633</v>
          </cell>
          <cell r="Y71">
            <v>555.90713703517122</v>
          </cell>
          <cell r="Z71">
            <v>250</v>
          </cell>
          <cell r="AA71">
            <v>100</v>
          </cell>
          <cell r="AC71">
            <v>2.6814586370838591</v>
          </cell>
          <cell r="AD71">
            <v>862</v>
          </cell>
          <cell r="AU71">
            <v>5746.135759000801</v>
          </cell>
          <cell r="AV71">
            <v>-4</v>
          </cell>
          <cell r="AW71">
            <v>862</v>
          </cell>
          <cell r="AY71">
            <v>4888.135759000801</v>
          </cell>
          <cell r="AZ71">
            <v>862</v>
          </cell>
          <cell r="BA71">
            <v>1100</v>
          </cell>
          <cell r="BB71">
            <v>6.3207493349008814</v>
          </cell>
          <cell r="BC71">
            <v>0.94820000000000004</v>
          </cell>
          <cell r="BD71">
            <v>0</v>
          </cell>
          <cell r="BE71">
            <v>5.376949334900881</v>
          </cell>
          <cell r="BF71">
            <v>2</v>
          </cell>
          <cell r="BG71">
            <v>0.94820000000000004</v>
          </cell>
          <cell r="BH71">
            <v>3530.6945520352924</v>
          </cell>
          <cell r="BI71">
            <v>3217.5245520352923</v>
          </cell>
        </row>
        <row r="72">
          <cell r="A72">
            <v>36008</v>
          </cell>
          <cell r="B72">
            <v>116</v>
          </cell>
          <cell r="C72">
            <v>127</v>
          </cell>
          <cell r="D72">
            <v>102</v>
          </cell>
          <cell r="E72">
            <v>81</v>
          </cell>
          <cell r="F72">
            <v>49.911889965055252</v>
          </cell>
          <cell r="G72">
            <v>162</v>
          </cell>
          <cell r="H72">
            <v>54</v>
          </cell>
          <cell r="I72">
            <v>112</v>
          </cell>
          <cell r="J72">
            <v>143</v>
          </cell>
          <cell r="K72">
            <v>93</v>
          </cell>
          <cell r="L72">
            <v>100</v>
          </cell>
          <cell r="M72">
            <v>0</v>
          </cell>
          <cell r="N72">
            <v>157.41442219748194</v>
          </cell>
          <cell r="O72">
            <v>151</v>
          </cell>
          <cell r="P72">
            <v>91</v>
          </cell>
          <cell r="Q72">
            <v>352</v>
          </cell>
          <cell r="R72">
            <v>0</v>
          </cell>
          <cell r="S72">
            <v>22</v>
          </cell>
          <cell r="T72">
            <v>317</v>
          </cell>
          <cell r="U72">
            <v>859</v>
          </cell>
          <cell r="V72">
            <v>227</v>
          </cell>
          <cell r="W72">
            <v>332</v>
          </cell>
          <cell r="X72">
            <v>115</v>
          </cell>
          <cell r="Y72">
            <v>507</v>
          </cell>
          <cell r="Z72">
            <v>405</v>
          </cell>
          <cell r="AA72">
            <v>394</v>
          </cell>
          <cell r="AC72">
            <v>0</v>
          </cell>
          <cell r="AD72">
            <v>799</v>
          </cell>
          <cell r="AE72">
            <v>39</v>
          </cell>
          <cell r="AU72">
            <v>5973.3263121625369</v>
          </cell>
          <cell r="AV72">
            <v>66</v>
          </cell>
          <cell r="AW72">
            <v>838</v>
          </cell>
          <cell r="AY72">
            <v>5069.3263121625369</v>
          </cell>
          <cell r="AZ72">
            <v>838</v>
          </cell>
          <cell r="BA72">
            <v>1100</v>
          </cell>
          <cell r="BB72">
            <v>6.5706589433787901</v>
          </cell>
          <cell r="BC72">
            <v>0.92179999999999995</v>
          </cell>
          <cell r="BD72">
            <v>0</v>
          </cell>
          <cell r="BE72">
            <v>5.5762589433787904</v>
          </cell>
          <cell r="BF72">
            <v>2</v>
          </cell>
          <cell r="BG72">
            <v>0.92179999999999995</v>
          </cell>
          <cell r="BH72">
            <v>3828.6766914658374</v>
          </cell>
          <cell r="BI72">
            <v>3498.7166914658374</v>
          </cell>
        </row>
        <row r="73">
          <cell r="A73">
            <v>36039</v>
          </cell>
          <cell r="B73">
            <v>112</v>
          </cell>
          <cell r="C73">
            <v>112</v>
          </cell>
          <cell r="D73">
            <v>104</v>
          </cell>
          <cell r="E73">
            <v>88</v>
          </cell>
          <cell r="F73">
            <v>57</v>
          </cell>
          <cell r="G73">
            <v>168</v>
          </cell>
          <cell r="H73">
            <v>39</v>
          </cell>
          <cell r="I73">
            <v>114</v>
          </cell>
          <cell r="J73">
            <v>130</v>
          </cell>
          <cell r="K73">
            <v>62</v>
          </cell>
          <cell r="L73">
            <v>213</v>
          </cell>
          <cell r="M73">
            <v>0</v>
          </cell>
          <cell r="N73">
            <v>146</v>
          </cell>
          <cell r="O73">
            <v>149</v>
          </cell>
          <cell r="P73">
            <v>91</v>
          </cell>
          <cell r="Q73">
            <v>332</v>
          </cell>
          <cell r="R73">
            <v>0</v>
          </cell>
          <cell r="S73">
            <v>20</v>
          </cell>
          <cell r="T73">
            <v>305</v>
          </cell>
          <cell r="U73">
            <v>804</v>
          </cell>
          <cell r="V73">
            <v>228</v>
          </cell>
          <cell r="W73">
            <v>358</v>
          </cell>
          <cell r="X73">
            <v>94</v>
          </cell>
          <cell r="Y73">
            <v>494</v>
          </cell>
          <cell r="Z73">
            <v>389</v>
          </cell>
          <cell r="AA73">
            <v>320</v>
          </cell>
          <cell r="AC73">
            <v>0</v>
          </cell>
          <cell r="AD73">
            <v>760</v>
          </cell>
          <cell r="AE73">
            <v>936</v>
          </cell>
          <cell r="AF73">
            <v>385</v>
          </cell>
          <cell r="AU73">
            <v>6767</v>
          </cell>
          <cell r="AV73">
            <v>-243</v>
          </cell>
          <cell r="AW73">
            <v>2081</v>
          </cell>
          <cell r="AY73">
            <v>4929</v>
          </cell>
          <cell r="AZ73">
            <v>2081</v>
          </cell>
          <cell r="BA73">
            <v>1100</v>
          </cell>
          <cell r="BB73">
            <v>7.4436999999999998</v>
          </cell>
          <cell r="BC73">
            <v>2.2890999999999999</v>
          </cell>
          <cell r="BD73">
            <v>0</v>
          </cell>
          <cell r="BE73">
            <v>5.4218999999999999</v>
          </cell>
          <cell r="BF73">
            <v>2</v>
          </cell>
          <cell r="BG73">
            <v>2.2890999999999999</v>
          </cell>
          <cell r="BH73">
            <v>4141.8941396709633</v>
          </cell>
          <cell r="BI73">
            <v>3471.024139670963</v>
          </cell>
        </row>
        <row r="74">
          <cell r="A74">
            <v>36069</v>
          </cell>
          <cell r="B74">
            <v>82</v>
          </cell>
          <cell r="C74">
            <v>106</v>
          </cell>
          <cell r="D74">
            <v>89</v>
          </cell>
          <cell r="E74">
            <v>86</v>
          </cell>
          <cell r="F74">
            <v>62</v>
          </cell>
          <cell r="G74">
            <v>171</v>
          </cell>
          <cell r="H74">
            <v>0</v>
          </cell>
          <cell r="I74">
            <v>109</v>
          </cell>
          <cell r="J74">
            <v>141</v>
          </cell>
          <cell r="K74">
            <v>64</v>
          </cell>
          <cell r="L74">
            <v>42</v>
          </cell>
          <cell r="M74">
            <v>0</v>
          </cell>
          <cell r="N74">
            <v>0</v>
          </cell>
          <cell r="O74">
            <v>137</v>
          </cell>
          <cell r="P74">
            <v>84</v>
          </cell>
          <cell r="Q74">
            <v>324</v>
          </cell>
          <cell r="R74">
            <v>0</v>
          </cell>
          <cell r="S74">
            <v>19.594326094964572</v>
          </cell>
          <cell r="T74">
            <v>299</v>
          </cell>
          <cell r="U74">
            <v>785</v>
          </cell>
          <cell r="V74">
            <v>253</v>
          </cell>
          <cell r="W74">
            <v>361</v>
          </cell>
          <cell r="X74">
            <v>115</v>
          </cell>
          <cell r="Y74">
            <v>0</v>
          </cell>
          <cell r="Z74">
            <v>359</v>
          </cell>
          <cell r="AA74">
            <v>289</v>
          </cell>
          <cell r="AC74">
            <v>0</v>
          </cell>
          <cell r="AD74">
            <v>732</v>
          </cell>
          <cell r="AE74">
            <v>908</v>
          </cell>
          <cell r="AF74">
            <v>651</v>
          </cell>
          <cell r="AG74">
            <v>15</v>
          </cell>
          <cell r="AL74">
            <v>337</v>
          </cell>
          <cell r="AU74">
            <v>6659.5943260949643</v>
          </cell>
          <cell r="AV74">
            <v>39</v>
          </cell>
          <cell r="AW74">
            <v>2306</v>
          </cell>
          <cell r="AX74">
            <v>337</v>
          </cell>
          <cell r="AY74">
            <v>3977.5943260949643</v>
          </cell>
          <cell r="AZ74">
            <v>2643</v>
          </cell>
          <cell r="BA74">
            <v>1100</v>
          </cell>
          <cell r="BB74">
            <v>7.3255537587044612</v>
          </cell>
          <cell r="BC74">
            <v>2.5366</v>
          </cell>
          <cell r="BD74">
            <v>0.37069999999999997</v>
          </cell>
          <cell r="BE74">
            <v>4.3753537587044615</v>
          </cell>
          <cell r="BF74">
            <v>2</v>
          </cell>
          <cell r="BG74">
            <v>2.9073000000000002</v>
          </cell>
          <cell r="BH74">
            <v>4228.0119290246621</v>
          </cell>
          <cell r="BI74">
            <v>3249.0819290246618</v>
          </cell>
        </row>
        <row r="75">
          <cell r="A75">
            <v>36100</v>
          </cell>
          <cell r="B75">
            <v>78</v>
          </cell>
          <cell r="C75">
            <v>107</v>
          </cell>
          <cell r="D75">
            <v>92</v>
          </cell>
          <cell r="E75">
            <v>91</v>
          </cell>
          <cell r="F75">
            <v>56</v>
          </cell>
          <cell r="G75">
            <v>162</v>
          </cell>
          <cell r="H75">
            <v>0</v>
          </cell>
          <cell r="I75">
            <v>96</v>
          </cell>
          <cell r="J75">
            <v>120</v>
          </cell>
          <cell r="K75">
            <v>59</v>
          </cell>
          <cell r="L75">
            <v>36</v>
          </cell>
          <cell r="M75">
            <v>0</v>
          </cell>
          <cell r="N75">
            <v>0</v>
          </cell>
          <cell r="O75">
            <v>124</v>
          </cell>
          <cell r="P75">
            <v>80</v>
          </cell>
          <cell r="Q75">
            <v>311</v>
          </cell>
          <cell r="R75">
            <v>0</v>
          </cell>
          <cell r="S75">
            <v>9</v>
          </cell>
          <cell r="T75">
            <v>276</v>
          </cell>
          <cell r="U75">
            <v>755</v>
          </cell>
          <cell r="V75">
            <v>247.86822510130185</v>
          </cell>
          <cell r="W75">
            <v>353.67758601411055</v>
          </cell>
          <cell r="X75">
            <v>109</v>
          </cell>
          <cell r="Y75">
            <v>455</v>
          </cell>
          <cell r="Z75">
            <v>374</v>
          </cell>
          <cell r="AA75">
            <v>271</v>
          </cell>
          <cell r="AC75">
            <v>0</v>
          </cell>
          <cell r="AD75">
            <v>699</v>
          </cell>
          <cell r="AE75">
            <v>801</v>
          </cell>
          <cell r="AF75">
            <v>561</v>
          </cell>
          <cell r="AG75">
            <v>670</v>
          </cell>
          <cell r="AL75">
            <v>590</v>
          </cell>
          <cell r="AM75">
            <v>0</v>
          </cell>
          <cell r="AU75">
            <v>7571.545811115413</v>
          </cell>
          <cell r="AV75">
            <v>-12</v>
          </cell>
          <cell r="AW75">
            <v>2731</v>
          </cell>
          <cell r="AX75">
            <v>590</v>
          </cell>
          <cell r="AY75">
            <v>4262.545811115413</v>
          </cell>
          <cell r="AZ75">
            <v>3321</v>
          </cell>
          <cell r="BA75">
            <v>1100</v>
          </cell>
          <cell r="BB75">
            <v>8.3287003922269545</v>
          </cell>
          <cell r="BC75">
            <v>3.0041000000000002</v>
          </cell>
          <cell r="BD75">
            <v>0.64900000000000002</v>
          </cell>
          <cell r="BE75">
            <v>4.6888003922269537</v>
          </cell>
          <cell r="BF75">
            <v>2</v>
          </cell>
          <cell r="BG75">
            <v>3.6530999999999998</v>
          </cell>
          <cell r="BH75">
            <v>4807.979221057125</v>
          </cell>
          <cell r="BI75">
            <v>3600.1942210571256</v>
          </cell>
        </row>
        <row r="76">
          <cell r="A76">
            <v>36130</v>
          </cell>
          <cell r="B76">
            <v>73</v>
          </cell>
          <cell r="C76">
            <v>103</v>
          </cell>
          <cell r="D76">
            <v>77</v>
          </cell>
          <cell r="E76">
            <v>72</v>
          </cell>
          <cell r="F76">
            <v>48</v>
          </cell>
          <cell r="G76">
            <v>158</v>
          </cell>
          <cell r="H76">
            <v>0</v>
          </cell>
          <cell r="I76">
            <v>94</v>
          </cell>
          <cell r="J76">
            <v>130</v>
          </cell>
          <cell r="K76">
            <v>55</v>
          </cell>
          <cell r="L76">
            <v>43</v>
          </cell>
          <cell r="M76">
            <v>0</v>
          </cell>
          <cell r="N76">
            <v>0</v>
          </cell>
          <cell r="O76">
            <v>113</v>
          </cell>
          <cell r="P76">
            <v>78</v>
          </cell>
          <cell r="Q76">
            <v>301</v>
          </cell>
          <cell r="R76">
            <v>0</v>
          </cell>
          <cell r="S76">
            <v>19</v>
          </cell>
          <cell r="T76">
            <v>260</v>
          </cell>
          <cell r="U76">
            <v>692</v>
          </cell>
          <cell r="V76">
            <v>352</v>
          </cell>
          <cell r="W76">
            <v>313</v>
          </cell>
          <cell r="X76">
            <v>116</v>
          </cell>
          <cell r="Y76">
            <v>438</v>
          </cell>
          <cell r="Z76">
            <v>342</v>
          </cell>
          <cell r="AA76">
            <v>275</v>
          </cell>
          <cell r="AC76">
            <v>0</v>
          </cell>
          <cell r="AD76">
            <v>645</v>
          </cell>
          <cell r="AE76">
            <v>752</v>
          </cell>
          <cell r="AF76">
            <v>463</v>
          </cell>
          <cell r="AG76">
            <v>567</v>
          </cell>
          <cell r="AH76">
            <v>38</v>
          </cell>
          <cell r="AL76">
            <v>479</v>
          </cell>
          <cell r="AM76">
            <v>11</v>
          </cell>
          <cell r="AN76">
            <v>0</v>
          </cell>
          <cell r="AU76">
            <v>7065</v>
          </cell>
          <cell r="AV76">
            <v>-42</v>
          </cell>
          <cell r="AW76">
            <v>2465</v>
          </cell>
          <cell r="AX76">
            <v>490</v>
          </cell>
          <cell r="AY76">
            <v>4152</v>
          </cell>
          <cell r="AZ76">
            <v>2955</v>
          </cell>
          <cell r="BA76">
            <v>1100</v>
          </cell>
          <cell r="BB76">
            <v>7.7714999999999996</v>
          </cell>
          <cell r="BC76">
            <v>2.7115</v>
          </cell>
          <cell r="BD76">
            <v>0.53900000000000003</v>
          </cell>
          <cell r="BE76">
            <v>4.5671999999999997</v>
          </cell>
          <cell r="BF76">
            <v>2</v>
          </cell>
          <cell r="BG76">
            <v>3.2505000000000002</v>
          </cell>
          <cell r="BH76">
            <v>4738.43</v>
          </cell>
          <cell r="BI76">
            <v>3675.1849999999999</v>
          </cell>
          <cell r="BL76">
            <v>0</v>
          </cell>
          <cell r="BM76">
            <v>0</v>
          </cell>
        </row>
        <row r="77">
          <cell r="B77">
            <v>84.167685149922022</v>
          </cell>
          <cell r="C77">
            <v>71.393754614046046</v>
          </cell>
          <cell r="D77">
            <v>95.586543017533714</v>
          </cell>
          <cell r="E77">
            <v>83.91393540684183</v>
          </cell>
          <cell r="F77">
            <v>58.456046546530629</v>
          </cell>
          <cell r="G77">
            <v>183.8550886728664</v>
          </cell>
          <cell r="H77">
            <v>58.560695717216959</v>
          </cell>
          <cell r="I77">
            <v>110.34197587968502</v>
          </cell>
          <cell r="J77">
            <v>144.77407969959197</v>
          </cell>
          <cell r="K77">
            <v>75.68028162697766</v>
          </cell>
          <cell r="L77">
            <v>176.45650895297103</v>
          </cell>
          <cell r="M77">
            <v>0</v>
          </cell>
          <cell r="N77">
            <v>121.10759464042799</v>
          </cell>
          <cell r="O77">
            <v>197.52271366376576</v>
          </cell>
          <cell r="P77">
            <v>89.720421048761963</v>
          </cell>
          <cell r="Q77">
            <v>357.05831030253069</v>
          </cell>
          <cell r="R77">
            <v>3.9758462565383557</v>
          </cell>
          <cell r="S77">
            <v>24.408863782355954</v>
          </cell>
          <cell r="T77">
            <v>322.56311784860952</v>
          </cell>
          <cell r="U77">
            <v>898.07319172770315</v>
          </cell>
          <cell r="V77">
            <v>256.84449255509054</v>
          </cell>
          <cell r="W77">
            <v>403.76817439220599</v>
          </cell>
          <cell r="X77">
            <v>105.03876340319454</v>
          </cell>
          <cell r="Y77">
            <v>359.62843004347724</v>
          </cell>
          <cell r="Z77">
            <v>176.48657534246576</v>
          </cell>
          <cell r="AA77">
            <v>137.34136986301368</v>
          </cell>
          <cell r="AB77">
            <v>673.45637524895676</v>
          </cell>
          <cell r="AC77">
            <v>6.9559963671941523</v>
          </cell>
          <cell r="AD77">
            <v>702.03178082191778</v>
          </cell>
          <cell r="AE77">
            <v>286.17643835616434</v>
          </cell>
          <cell r="AF77">
            <v>171.57260273972602</v>
          </cell>
          <cell r="AG77">
            <v>104.27616438356164</v>
          </cell>
          <cell r="AH77">
            <v>3.1649315068493151</v>
          </cell>
          <cell r="AI77">
            <v>0</v>
          </cell>
          <cell r="AJ77">
            <v>0</v>
          </cell>
          <cell r="AK77">
            <v>0</v>
          </cell>
          <cell r="AL77">
            <v>117.10246575342467</v>
          </cell>
          <cell r="AM77">
            <v>0.91616438356164376</v>
          </cell>
          <cell r="AN77">
            <v>0</v>
          </cell>
          <cell r="BA77">
            <v>1100</v>
          </cell>
        </row>
        <row r="78">
          <cell r="A78">
            <v>36161</v>
          </cell>
          <cell r="B78">
            <v>71.519290246620699</v>
          </cell>
          <cell r="C78">
            <v>100.91077938906756</v>
          </cell>
          <cell r="D78">
            <v>75.438155465613605</v>
          </cell>
          <cell r="E78">
            <v>70.539573941872462</v>
          </cell>
          <cell r="F78">
            <v>47.026382627914977</v>
          </cell>
          <cell r="G78">
            <v>154.79517615022013</v>
          </cell>
          <cell r="H78">
            <v>0</v>
          </cell>
          <cell r="I78">
            <v>92.093332646333494</v>
          </cell>
          <cell r="J78">
            <v>127.36311961726973</v>
          </cell>
          <cell r="K78">
            <v>53.88439676115258</v>
          </cell>
          <cell r="L78">
            <v>42.127801104173834</v>
          </cell>
          <cell r="M78">
            <v>0</v>
          </cell>
          <cell r="N78">
            <v>0</v>
          </cell>
          <cell r="O78">
            <v>110.70794243654984</v>
          </cell>
          <cell r="P78">
            <v>76.417871770361842</v>
          </cell>
          <cell r="Q78">
            <v>294.89460772921683</v>
          </cell>
          <cell r="R78">
            <v>0</v>
          </cell>
          <cell r="S78">
            <v>18.614609790216345</v>
          </cell>
          <cell r="T78">
            <v>254.72623923453946</v>
          </cell>
          <cell r="U78">
            <v>677.96368288577423</v>
          </cell>
          <cell r="V78">
            <v>344.86013927137651</v>
          </cell>
          <cell r="W78">
            <v>306.65120338619556</v>
          </cell>
          <cell r="X78">
            <v>113.64709135079453</v>
          </cell>
          <cell r="Y78">
            <v>414.09409187313776</v>
          </cell>
          <cell r="Z78">
            <v>323.33374296943629</v>
          </cell>
          <cell r="AA78">
            <v>259.99058279706134</v>
          </cell>
          <cell r="AB78">
            <v>997.41841763963544</v>
          </cell>
          <cell r="AC78">
            <v>0</v>
          </cell>
          <cell r="AD78">
            <v>631.9170165626075</v>
          </cell>
          <cell r="AE78">
            <v>710.9560664123278</v>
          </cell>
          <cell r="AF78">
            <v>437.72959940014329</v>
          </cell>
          <cell r="AG78">
            <v>536.05331071248656</v>
          </cell>
          <cell r="AH78">
            <v>360</v>
          </cell>
          <cell r="AI78">
            <v>360</v>
          </cell>
          <cell r="AL78">
            <v>452.8563242174269</v>
          </cell>
          <cell r="AM78">
            <v>360</v>
          </cell>
          <cell r="AN78">
            <v>360</v>
          </cell>
          <cell r="AO78">
            <v>0</v>
          </cell>
          <cell r="AU78">
            <v>8241.1121307498925</v>
          </cell>
          <cell r="AW78">
            <v>3036.6559930875651</v>
          </cell>
          <cell r="AX78">
            <v>1172.8563242174268</v>
          </cell>
          <cell r="AY78">
            <v>4031.5998134448996</v>
          </cell>
          <cell r="AZ78">
            <v>4209.5123173049924</v>
          </cell>
          <cell r="BA78">
            <v>1200</v>
          </cell>
          <cell r="BB78">
            <v>9.8893345568998718</v>
          </cell>
          <cell r="BC78">
            <v>3.6439871917050777</v>
          </cell>
          <cell r="BD78">
            <v>1.407427589060912</v>
          </cell>
          <cell r="BE78">
            <v>4.8379197761338792</v>
          </cell>
          <cell r="BF78">
            <v>2</v>
          </cell>
          <cell r="BG78">
            <v>5.0514147807659908</v>
          </cell>
          <cell r="BH78">
            <v>5479.0547542487102</v>
          </cell>
          <cell r="BI78">
            <v>3942.5827584323879</v>
          </cell>
          <cell r="BK78">
            <v>0</v>
          </cell>
          <cell r="BL78">
            <v>0</v>
          </cell>
          <cell r="BM78">
            <v>0</v>
          </cell>
        </row>
        <row r="79">
          <cell r="A79">
            <v>36192</v>
          </cell>
          <cell r="B79">
            <v>70.068614758635263</v>
          </cell>
          <cell r="C79">
            <v>98.863935892320981</v>
          </cell>
          <cell r="D79">
            <v>73.907990909793355</v>
          </cell>
          <cell r="E79">
            <v>69.108770720845726</v>
          </cell>
          <cell r="F79">
            <v>46.07251381389716</v>
          </cell>
          <cell r="G79">
            <v>151.6553579707448</v>
          </cell>
          <cell r="H79">
            <v>0</v>
          </cell>
          <cell r="I79">
            <v>90.22533955221526</v>
          </cell>
          <cell r="J79">
            <v>124.77972491263813</v>
          </cell>
          <cell r="K79">
            <v>52.791422078423828</v>
          </cell>
          <cell r="L79">
            <v>41.273293624949538</v>
          </cell>
          <cell r="M79">
            <v>0</v>
          </cell>
          <cell r="N79">
            <v>0</v>
          </cell>
          <cell r="O79">
            <v>108.46237627021623</v>
          </cell>
          <cell r="P79">
            <v>74.867834947582878</v>
          </cell>
          <cell r="Q79">
            <v>288.91305537464677</v>
          </cell>
          <cell r="R79">
            <v>0</v>
          </cell>
          <cell r="S79">
            <v>18.237036718000958</v>
          </cell>
          <cell r="T79">
            <v>249.55944982527626</v>
          </cell>
          <cell r="U79">
            <v>664.21207415035065</v>
          </cell>
          <cell r="V79">
            <v>337.86510130191249</v>
          </cell>
          <cell r="W79">
            <v>300.43118382812105</v>
          </cell>
          <cell r="X79">
            <v>111.34190838358479</v>
          </cell>
          <cell r="Y79">
            <v>405.69473350802406</v>
          </cell>
          <cell r="Z79">
            <v>305.68628462755993</v>
          </cell>
          <cell r="AA79">
            <v>245.80037506602039</v>
          </cell>
          <cell r="AB79">
            <v>957.18139320160435</v>
          </cell>
          <cell r="AC79">
            <v>0</v>
          </cell>
          <cell r="AD79">
            <v>619.09940437424302</v>
          </cell>
          <cell r="AE79">
            <v>672.15229836235403</v>
          </cell>
          <cell r="AF79">
            <v>413.83844965660893</v>
          </cell>
          <cell r="AG79">
            <v>506.79568240884942</v>
          </cell>
          <cell r="AH79">
            <v>340.35130838888034</v>
          </cell>
          <cell r="AI79">
            <v>340.35130838888034</v>
          </cell>
          <cell r="AJ79">
            <v>360</v>
          </cell>
          <cell r="AK79">
            <v>360</v>
          </cell>
          <cell r="AL79">
            <v>428.13956238772289</v>
          </cell>
          <cell r="AM79">
            <v>340.35130838888034</v>
          </cell>
          <cell r="AN79">
            <v>340.35130838888034</v>
          </cell>
          <cell r="AO79">
            <v>360</v>
          </cell>
          <cell r="AP79">
            <v>360</v>
          </cell>
          <cell r="AU79">
            <v>9371.2490089810599</v>
          </cell>
          <cell r="AW79">
            <v>3612.5884515798157</v>
          </cell>
          <cell r="AX79">
            <v>1828.8421791654837</v>
          </cell>
          <cell r="AY79">
            <v>3929.8183782357605</v>
          </cell>
          <cell r="AZ79">
            <v>5441.4306307452989</v>
          </cell>
          <cell r="BA79">
            <v>1200</v>
          </cell>
          <cell r="BB79">
            <v>11.245498810777271</v>
          </cell>
          <cell r="BC79">
            <v>4.3351061418957784</v>
          </cell>
          <cell r="BD79">
            <v>2.1946106149985805</v>
          </cell>
          <cell r="BE79">
            <v>4.7157820538829132</v>
          </cell>
          <cell r="BF79">
            <v>2</v>
          </cell>
          <cell r="BG79">
            <v>6.5297167568943584</v>
          </cell>
          <cell r="BH79">
            <v>5804.6858882780871</v>
          </cell>
          <cell r="BI79">
            <v>3871.4887080560525</v>
          </cell>
          <cell r="BK79">
            <v>0</v>
          </cell>
          <cell r="BL79">
            <v>0</v>
          </cell>
          <cell r="BM79">
            <v>0</v>
          </cell>
        </row>
        <row r="80">
          <cell r="A80">
            <v>36220</v>
          </cell>
          <cell r="B80">
            <v>68.647364330157345</v>
          </cell>
          <cell r="C80">
            <v>96.858609945290482</v>
          </cell>
          <cell r="D80">
            <v>72.408863745508427</v>
          </cell>
          <cell r="E80">
            <v>67.706989476319549</v>
          </cell>
          <cell r="F80">
            <v>45.137992984213049</v>
          </cell>
          <cell r="G80">
            <v>148.57922690636792</v>
          </cell>
          <cell r="H80">
            <v>0</v>
          </cell>
          <cell r="I80">
            <v>88.395236260750536</v>
          </cell>
          <cell r="J80">
            <v>122.24873099891032</v>
          </cell>
          <cell r="K80">
            <v>51.720616961077447</v>
          </cell>
          <cell r="L80">
            <v>40.436118715024186</v>
          </cell>
          <cell r="M80">
            <v>0</v>
          </cell>
          <cell r="N80">
            <v>0</v>
          </cell>
          <cell r="O80">
            <v>106.26235848366821</v>
          </cell>
          <cell r="P80">
            <v>73.349238599346194</v>
          </cell>
          <cell r="Q80">
            <v>283.05283100516931</v>
          </cell>
          <cell r="R80">
            <v>0</v>
          </cell>
          <cell r="S80">
            <v>17.867122222917661</v>
          </cell>
          <cell r="T80">
            <v>244.49746199782064</v>
          </cell>
          <cell r="U80">
            <v>650.73939885573805</v>
          </cell>
          <cell r="V80">
            <v>331.01194855089562</v>
          </cell>
          <cell r="W80">
            <v>294.33732925122257</v>
          </cell>
          <cell r="X80">
            <v>109.08348304518152</v>
          </cell>
          <cell r="Y80">
            <v>397.46574516829872</v>
          </cell>
          <cell r="Z80">
            <v>289.00201924868247</v>
          </cell>
          <cell r="AA80">
            <v>232.38466460054877</v>
          </cell>
          <cell r="AB80">
            <v>918.85242901753008</v>
          </cell>
          <cell r="AC80">
            <v>0</v>
          </cell>
          <cell r="AD80">
            <v>606.54178072536274</v>
          </cell>
          <cell r="AE80">
            <v>635.46642828950075</v>
          </cell>
          <cell r="AF80">
            <v>391.25127167292396</v>
          </cell>
          <cell r="AG80">
            <v>479.13492664913156</v>
          </cell>
          <cell r="AH80">
            <v>321.77503645006311</v>
          </cell>
          <cell r="AI80">
            <v>321.77503645006311</v>
          </cell>
          <cell r="AJ80">
            <v>340.35130838888034</v>
          </cell>
          <cell r="AK80">
            <v>340.35130838888034</v>
          </cell>
          <cell r="AL80">
            <v>404.77183397695597</v>
          </cell>
          <cell r="AM80">
            <v>321.77503645006311</v>
          </cell>
          <cell r="AN80">
            <v>321.77503645006311</v>
          </cell>
          <cell r="AO80">
            <v>340.35130838888034</v>
          </cell>
          <cell r="AP80">
            <v>340.35130838888034</v>
          </cell>
          <cell r="AQ80">
            <v>360</v>
          </cell>
          <cell r="AR80">
            <v>360</v>
          </cell>
          <cell r="AU80">
            <v>9716.8649720227586</v>
          </cell>
          <cell r="AW80">
            <v>3436.6470970148052</v>
          </cell>
          <cell r="AX80">
            <v>2449.0245236548431</v>
          </cell>
          <cell r="AY80">
            <v>3831.1933513531094</v>
          </cell>
          <cell r="AZ80">
            <v>5885.6716206696483</v>
          </cell>
          <cell r="BA80">
            <v>1200</v>
          </cell>
          <cell r="BB80">
            <v>11.66023796642731</v>
          </cell>
          <cell r="BC80">
            <v>4.1239765164177662</v>
          </cell>
          <cell r="BD80">
            <v>2.9388294283858118</v>
          </cell>
          <cell r="BE80">
            <v>4.5974320216237317</v>
          </cell>
          <cell r="BF80">
            <v>2</v>
          </cell>
          <cell r="BG80">
            <v>7.0628059448035776</v>
          </cell>
          <cell r="BH80">
            <v>6199.8407147883063</v>
          </cell>
          <cell r="BI80">
            <v>3839.1405732438852</v>
          </cell>
          <cell r="BK80">
            <v>0</v>
          </cell>
          <cell r="BL80">
            <v>0</v>
          </cell>
          <cell r="BM80">
            <v>0</v>
          </cell>
        </row>
        <row r="81">
          <cell r="A81">
            <v>36251</v>
          </cell>
          <cell r="B81">
            <v>67.254942112247122</v>
          </cell>
          <cell r="C81">
            <v>94.893959418650027</v>
          </cell>
          <cell r="D81">
            <v>70.940144419767506</v>
          </cell>
          <cell r="E81">
            <v>66.333641535366993</v>
          </cell>
          <cell r="F81">
            <v>44.222427690244679</v>
          </cell>
          <cell r="G81">
            <v>145.56549114705538</v>
          </cell>
          <cell r="H81">
            <v>0</v>
          </cell>
          <cell r="I81">
            <v>86.602254226729144</v>
          </cell>
          <cell r="J81">
            <v>119.76907499441265</v>
          </cell>
          <cell r="K81">
            <v>50.671531728405355</v>
          </cell>
          <cell r="L81">
            <v>39.615924805844188</v>
          </cell>
          <cell r="M81">
            <v>0</v>
          </cell>
          <cell r="N81">
            <v>0</v>
          </cell>
          <cell r="O81">
            <v>104.10696518745101</v>
          </cell>
          <cell r="P81">
            <v>71.861444996647592</v>
          </cell>
          <cell r="Q81">
            <v>277.31147364090936</v>
          </cell>
          <cell r="R81">
            <v>0</v>
          </cell>
          <cell r="S81">
            <v>17.504710960721848</v>
          </cell>
          <cell r="T81">
            <v>239.5381499888253</v>
          </cell>
          <cell r="U81">
            <v>637.5399992010274</v>
          </cell>
          <cell r="V81">
            <v>324.29780306179424</v>
          </cell>
          <cell r="W81">
            <v>288.36708056347049</v>
          </cell>
          <cell r="X81">
            <v>106.87086691809129</v>
          </cell>
          <cell r="Y81">
            <v>389.40367112028673</v>
          </cell>
          <cell r="Z81">
            <v>273.22837605088182</v>
          </cell>
          <cell r="AA81">
            <v>219.7011795730775</v>
          </cell>
          <cell r="AB81">
            <v>882.33322674424608</v>
          </cell>
          <cell r="AC81">
            <v>0</v>
          </cell>
          <cell r="AD81">
            <v>594.2388720876628</v>
          </cell>
          <cell r="AE81">
            <v>600.78286195983378</v>
          </cell>
          <cell r="AF81">
            <v>369.89689506303597</v>
          </cell>
          <cell r="AG81">
            <v>452.98388661067258</v>
          </cell>
          <cell r="AH81">
            <v>304.21265184071842</v>
          </cell>
          <cell r="AI81">
            <v>304.21265184071842</v>
          </cell>
          <cell r="AJ81">
            <v>321.77503645006311</v>
          </cell>
          <cell r="AK81">
            <v>321.77503645006311</v>
          </cell>
          <cell r="AL81">
            <v>382.67950914728783</v>
          </cell>
          <cell r="AM81">
            <v>304.21265184071842</v>
          </cell>
          <cell r="AN81">
            <v>304.21265184071842</v>
          </cell>
          <cell r="AO81">
            <v>321.77503645006311</v>
          </cell>
          <cell r="AP81">
            <v>321.77503645006311</v>
          </cell>
          <cell r="AQ81">
            <v>340.35130838888034</v>
          </cell>
          <cell r="AR81">
            <v>340.35130838888034</v>
          </cell>
          <cell r="AU81">
            <v>9320.8365081512875</v>
          </cell>
          <cell r="AW81">
            <v>3269.877892302768</v>
          </cell>
          <cell r="AX81">
            <v>2315.3575025066116</v>
          </cell>
          <cell r="AY81">
            <v>3735.6011133419074</v>
          </cell>
          <cell r="AZ81">
            <v>5585.2353948093796</v>
          </cell>
          <cell r="BA81">
            <v>1200</v>
          </cell>
          <cell r="BB81">
            <v>11.185003809781545</v>
          </cell>
          <cell r="BC81">
            <v>3.9238534707633215</v>
          </cell>
          <cell r="BD81">
            <v>2.7784290030079339</v>
          </cell>
          <cell r="BE81">
            <v>4.4827213360102887</v>
          </cell>
          <cell r="BF81">
            <v>2</v>
          </cell>
          <cell r="BG81">
            <v>6.7022824737712554</v>
          </cell>
          <cell r="BH81">
            <v>6226.2318419207841</v>
          </cell>
          <cell r="BI81">
            <v>4011.6909228153604</v>
          </cell>
          <cell r="BK81">
            <v>0</v>
          </cell>
          <cell r="BL81">
            <v>0</v>
          </cell>
          <cell r="BM81">
            <v>0</v>
          </cell>
        </row>
        <row r="82">
          <cell r="A82">
            <v>36281</v>
          </cell>
          <cell r="B82">
            <v>65.890763362266782</v>
          </cell>
          <cell r="C82">
            <v>92.969159264568177</v>
          </cell>
          <cell r="D82">
            <v>69.501216149240292</v>
          </cell>
          <cell r="E82">
            <v>64.988150165523365</v>
          </cell>
          <cell r="F82">
            <v>43.325433443682265</v>
          </cell>
          <cell r="G82">
            <v>142.61288508545411</v>
          </cell>
          <cell r="H82">
            <v>0</v>
          </cell>
          <cell r="I82">
            <v>84.845640493877752</v>
          </cell>
          <cell r="J82">
            <v>117.33971557663943</v>
          </cell>
          <cell r="K82">
            <v>49.643725820885919</v>
          </cell>
          <cell r="L82">
            <v>38.812367459965358</v>
          </cell>
          <cell r="M82">
            <v>0</v>
          </cell>
          <cell r="N82">
            <v>0</v>
          </cell>
          <cell r="O82">
            <v>101.99529123200199</v>
          </cell>
          <cell r="P82">
            <v>70.403829345983667</v>
          </cell>
          <cell r="Q82">
            <v>271.68657221975752</v>
          </cell>
          <cell r="R82">
            <v>0</v>
          </cell>
          <cell r="S82">
            <v>17.149650738124226</v>
          </cell>
          <cell r="T82">
            <v>234.67943115327887</v>
          </cell>
          <cell r="U82">
            <v>624.60833214641923</v>
          </cell>
          <cell r="V82">
            <v>317.71984525366986</v>
          </cell>
          <cell r="W82">
            <v>282.51793058067807</v>
          </cell>
          <cell r="X82">
            <v>104.70313082223213</v>
          </cell>
          <cell r="Y82">
            <v>381.50512572536184</v>
          </cell>
          <cell r="Z82">
            <v>267.68629493692936</v>
          </cell>
          <cell r="AA82">
            <v>215.24482780016251</v>
          </cell>
          <cell r="AB82">
            <v>864.4362484624537</v>
          </cell>
          <cell r="AC82">
            <v>0</v>
          </cell>
          <cell r="AD82">
            <v>582.18551189948028</v>
          </cell>
          <cell r="AE82">
            <v>567.99231423790422</v>
          </cell>
          <cell r="AF82">
            <v>349.70803389913516</v>
          </cell>
          <cell r="AG82">
            <v>428.2601624639517</v>
          </cell>
          <cell r="AH82">
            <v>287.60881689566509</v>
          </cell>
          <cell r="AI82">
            <v>287.60881689566509</v>
          </cell>
          <cell r="AJ82">
            <v>304.21265184071842</v>
          </cell>
          <cell r="AK82">
            <v>304.21265184071842</v>
          </cell>
          <cell r="AL82">
            <v>361.79297675526084</v>
          </cell>
          <cell r="AM82">
            <v>287.60881689566509</v>
          </cell>
          <cell r="AN82">
            <v>287.60881689566509</v>
          </cell>
          <cell r="AO82">
            <v>304.21265184071842</v>
          </cell>
          <cell r="AP82">
            <v>304.21265184071842</v>
          </cell>
          <cell r="AQ82">
            <v>321.77503645006311</v>
          </cell>
          <cell r="AR82">
            <v>321.77503645006311</v>
          </cell>
          <cell r="AS82">
            <v>360</v>
          </cell>
          <cell r="AT82">
            <v>360</v>
          </cell>
          <cell r="AU82">
            <v>9680.6042658780952</v>
          </cell>
          <cell r="AW82">
            <v>3111.7889599732389</v>
          </cell>
          <cell r="AX82">
            <v>2908.9859871281537</v>
          </cell>
          <cell r="AY82">
            <v>3659.8293187767031</v>
          </cell>
          <cell r="AZ82">
            <v>6020.7749471013922</v>
          </cell>
          <cell r="BA82">
            <v>1200</v>
          </cell>
          <cell r="BB82">
            <v>11.616725119053713</v>
          </cell>
          <cell r="BC82">
            <v>3.7341467519678866</v>
          </cell>
          <cell r="BD82">
            <v>3.4907831845537842</v>
          </cell>
          <cell r="BE82">
            <v>4.3917951825320438</v>
          </cell>
          <cell r="BF82">
            <v>2</v>
          </cell>
          <cell r="BG82">
            <v>7.2249299365216704</v>
          </cell>
          <cell r="BH82">
            <v>6633.7305570455046</v>
          </cell>
          <cell r="BI82">
            <v>4137.5777013534962</v>
          </cell>
          <cell r="BK82">
            <v>0</v>
          </cell>
          <cell r="BL82">
            <v>0</v>
          </cell>
          <cell r="BM82">
            <v>0</v>
          </cell>
        </row>
        <row r="83">
          <cell r="A83">
            <v>36312</v>
          </cell>
          <cell r="B83">
            <v>64.554255198319979</v>
          </cell>
          <cell r="C83">
            <v>91.083401170232278</v>
          </cell>
          <cell r="D83">
            <v>68.09147466124162</v>
          </cell>
          <cell r="E83">
            <v>63.669950332589536</v>
          </cell>
          <cell r="F83">
            <v>42.446633555059712</v>
          </cell>
          <cell r="G83">
            <v>139.72016878540487</v>
          </cell>
          <cell r="H83">
            <v>0</v>
          </cell>
          <cell r="I83">
            <v>83.124657378658583</v>
          </cell>
          <cell r="J83">
            <v>114.95963254495335</v>
          </cell>
          <cell r="K83">
            <v>48.63676761517258</v>
          </cell>
          <cell r="L83">
            <v>38.025109226407658</v>
          </cell>
          <cell r="M83">
            <v>0</v>
          </cell>
          <cell r="N83">
            <v>0</v>
          </cell>
          <cell r="O83">
            <v>99.926449827536402</v>
          </cell>
          <cell r="P83">
            <v>68.975779526972019</v>
          </cell>
          <cell r="Q83">
            <v>266.1757645848536</v>
          </cell>
          <cell r="R83">
            <v>0</v>
          </cell>
          <cell r="S83">
            <v>16.801792448877798</v>
          </cell>
          <cell r="T83">
            <v>229.9192650899067</v>
          </cell>
          <cell r="U83">
            <v>611.93896708544412</v>
          </cell>
          <cell r="V83">
            <v>311.27531273710446</v>
          </cell>
          <cell r="W83">
            <v>276.7874229736185</v>
          </cell>
          <cell r="X83">
            <v>102.57936442472763</v>
          </cell>
          <cell r="Y83">
            <v>373.76679201815989</v>
          </cell>
          <cell r="Z83">
            <v>262.25662770735289</v>
          </cell>
          <cell r="AA83">
            <v>210.87886730854402</v>
          </cell>
          <cell r="AB83">
            <v>846.90228703405683</v>
          </cell>
          <cell r="AC83">
            <v>0</v>
          </cell>
          <cell r="AD83">
            <v>570.37663839611469</v>
          </cell>
          <cell r="AE83">
            <v>556.47133123055426</v>
          </cell>
          <cell r="AF83">
            <v>330.62107469909324</v>
          </cell>
          <cell r="AG83">
            <v>404.88585173733446</v>
          </cell>
          <cell r="AH83">
            <v>271.91121426282643</v>
          </cell>
          <cell r="AI83">
            <v>271.91121426282643</v>
          </cell>
          <cell r="AJ83">
            <v>287.60881689566509</v>
          </cell>
          <cell r="AK83">
            <v>287.60881689566509</v>
          </cell>
          <cell r="AL83">
            <v>342.04642501266886</v>
          </cell>
          <cell r="AM83">
            <v>271.91121426282643</v>
          </cell>
          <cell r="AN83">
            <v>271.91121426282643</v>
          </cell>
          <cell r="AO83">
            <v>287.60881689566509</v>
          </cell>
          <cell r="AP83">
            <v>287.60881689566509</v>
          </cell>
          <cell r="AQ83">
            <v>304.21265184071842</v>
          </cell>
          <cell r="AR83">
            <v>304.21265184071842</v>
          </cell>
          <cell r="AS83">
            <v>340.35130838888034</v>
          </cell>
          <cell r="AT83">
            <v>340.35130838888034</v>
          </cell>
          <cell r="AU83">
            <v>9317.2038223700674</v>
          </cell>
          <cell r="AW83">
            <v>2981.3949583800795</v>
          </cell>
          <cell r="AX83">
            <v>2750.2144077888493</v>
          </cell>
          <cell r="AY83">
            <v>3585.5944562011387</v>
          </cell>
          <cell r="AZ83">
            <v>5731.6093661689283</v>
          </cell>
          <cell r="BA83">
            <v>1200</v>
          </cell>
          <cell r="BB83">
            <v>11.180644586844082</v>
          </cell>
          <cell r="BC83">
            <v>3.5776739500560955</v>
          </cell>
          <cell r="BD83">
            <v>3.3002572893466189</v>
          </cell>
          <cell r="BE83">
            <v>4.3027133474413661</v>
          </cell>
          <cell r="BF83">
            <v>2</v>
          </cell>
          <cell r="BG83">
            <v>6.8779312394027139</v>
          </cell>
          <cell r="BH83">
            <v>6670.8143951650745</v>
          </cell>
          <cell r="BI83">
            <v>4370.3619765134154</v>
          </cell>
          <cell r="BK83">
            <v>0</v>
          </cell>
          <cell r="BL83">
            <v>0</v>
          </cell>
          <cell r="BM83">
            <v>0</v>
          </cell>
        </row>
        <row r="84">
          <cell r="A84">
            <v>36342</v>
          </cell>
          <cell r="B84">
            <v>63.24485635867218</v>
          </cell>
          <cell r="C84">
            <v>89.235893218400463</v>
          </cell>
          <cell r="D84">
            <v>66.710327939969289</v>
          </cell>
          <cell r="E84">
            <v>62.378488463347871</v>
          </cell>
          <cell r="F84">
            <v>41.585658975565273</v>
          </cell>
          <cell r="G84">
            <v>136.88612746123567</v>
          </cell>
          <cell r="H84">
            <v>0</v>
          </cell>
          <cell r="I84">
            <v>81.438582160481971</v>
          </cell>
          <cell r="J84">
            <v>112.62782639215591</v>
          </cell>
          <cell r="K84">
            <v>47.650234242835197</v>
          </cell>
          <cell r="L84">
            <v>37.253819498943884</v>
          </cell>
          <cell r="M84">
            <v>0</v>
          </cell>
          <cell r="N84">
            <v>0</v>
          </cell>
          <cell r="O84">
            <v>97.899572171643243</v>
          </cell>
          <cell r="P84">
            <v>67.576695835293549</v>
          </cell>
          <cell r="Q84">
            <v>260.7767364926072</v>
          </cell>
          <cell r="R84">
            <v>0</v>
          </cell>
          <cell r="S84">
            <v>16.460990011161247</v>
          </cell>
          <cell r="T84">
            <v>225.25565278431182</v>
          </cell>
          <cell r="U84">
            <v>599.52658356439929</v>
          </cell>
          <cell r="V84">
            <v>304.9614991541452</v>
          </cell>
          <cell r="W84">
            <v>271.17315123649848</v>
          </cell>
          <cell r="X84">
            <v>100.49867585761606</v>
          </cell>
          <cell r="Y84">
            <v>366.18542031363137</v>
          </cell>
          <cell r="Z84">
            <v>256.93709419317969</v>
          </cell>
          <cell r="AA84">
            <v>206.60146462901878</v>
          </cell>
          <cell r="AB84">
            <v>829.72397913582984</v>
          </cell>
          <cell r="AC84">
            <v>0</v>
          </cell>
          <cell r="AD84">
            <v>558.8072924841581</v>
          </cell>
          <cell r="AE84">
            <v>545.18403633152616</v>
          </cell>
          <cell r="AF84">
            <v>323.9148575760837</v>
          </cell>
          <cell r="AG84">
            <v>382.78730385263333</v>
          </cell>
          <cell r="AH84">
            <v>257.07038205545041</v>
          </cell>
          <cell r="AI84">
            <v>257.07038205545041</v>
          </cell>
          <cell r="AJ84">
            <v>271.91121426282643</v>
          </cell>
          <cell r="AK84">
            <v>271.91121426282643</v>
          </cell>
          <cell r="AL84">
            <v>323.37763411889136</v>
          </cell>
          <cell r="AM84">
            <v>257.07038205545041</v>
          </cell>
          <cell r="AN84">
            <v>257.07038205545041</v>
          </cell>
          <cell r="AO84">
            <v>271.91121426282643</v>
          </cell>
          <cell r="AP84">
            <v>271.91121426282643</v>
          </cell>
          <cell r="AQ84">
            <v>287.60881689566509</v>
          </cell>
          <cell r="AR84">
            <v>287.60881689566509</v>
          </cell>
          <cell r="AS84">
            <v>321.77503645006311</v>
          </cell>
          <cell r="AT84">
            <v>321.77503645006311</v>
          </cell>
          <cell r="AU84">
            <v>8981.6305672829694</v>
          </cell>
          <cell r="AW84">
            <v>2868.656682880955</v>
          </cell>
          <cell r="AX84">
            <v>2600.1085334469012</v>
          </cell>
          <cell r="AY84">
            <v>3512.8653509551136</v>
          </cell>
          <cell r="AZ84">
            <v>5468.7652163278563</v>
          </cell>
          <cell r="BA84">
            <v>1200</v>
          </cell>
          <cell r="BB84">
            <v>10.777956680739562</v>
          </cell>
          <cell r="BC84">
            <v>3.4423880194571459</v>
          </cell>
          <cell r="BD84">
            <v>3.1201302401362816</v>
          </cell>
          <cell r="BE84">
            <v>4.2154384211461364</v>
          </cell>
          <cell r="BF84">
            <v>2</v>
          </cell>
          <cell r="BG84">
            <v>6.5625182595934275</v>
          </cell>
          <cell r="BH84">
            <v>6808.9897090935756</v>
          </cell>
          <cell r="BI84">
            <v>4499.7204051339086</v>
          </cell>
          <cell r="BK84">
            <v>0</v>
          </cell>
          <cell r="BL84">
            <v>0</v>
          </cell>
          <cell r="BM84">
            <v>0</v>
          </cell>
        </row>
        <row r="85">
          <cell r="A85">
            <v>36373</v>
          </cell>
          <cell r="B85">
            <v>61.962016966050825</v>
          </cell>
          <cell r="C85">
            <v>87.425859554838823</v>
          </cell>
          <cell r="D85">
            <v>65.357195977889234</v>
          </cell>
          <cell r="E85">
            <v>61.113222213091191</v>
          </cell>
          <cell r="F85">
            <v>40.74214814206082</v>
          </cell>
          <cell r="G85">
            <v>134.10957096761683</v>
          </cell>
          <cell r="H85">
            <v>0</v>
          </cell>
          <cell r="I85">
            <v>79.786706778202415</v>
          </cell>
          <cell r="J85">
            <v>110.34331788474802</v>
          </cell>
          <cell r="K85">
            <v>46.68371141277801</v>
          </cell>
          <cell r="L85">
            <v>36.498174377262806</v>
          </cell>
          <cell r="M85">
            <v>0</v>
          </cell>
          <cell r="N85">
            <v>0</v>
          </cell>
          <cell r="O85">
            <v>95.913807084434836</v>
          </cell>
          <cell r="P85">
            <v>66.205990730848811</v>
          </cell>
          <cell r="Q85">
            <v>255.48722064083969</v>
          </cell>
          <cell r="R85">
            <v>0</v>
          </cell>
          <cell r="S85">
            <v>16.1271003062324</v>
          </cell>
          <cell r="T85">
            <v>220.68663576949604</v>
          </cell>
          <cell r="U85">
            <v>587.36596904804344</v>
          </cell>
          <cell r="V85">
            <v>298.77575304177918</v>
          </cell>
          <cell r="W85">
            <v>265.67275767635488</v>
          </cell>
          <cell r="X85">
            <v>98.460191343313639</v>
          </cell>
          <cell r="Y85">
            <v>346.19913032410142</v>
          </cell>
          <cell r="Z85">
            <v>251.72546047568957</v>
          </cell>
          <cell r="AA85">
            <v>202.41082348191415</v>
          </cell>
          <cell r="AB85">
            <v>800.33541428170508</v>
          </cell>
          <cell r="AC85">
            <v>0</v>
          </cell>
          <cell r="AD85">
            <v>547.472615658942</v>
          </cell>
          <cell r="AE85">
            <v>534.12568948244689</v>
          </cell>
          <cell r="AF85">
            <v>317.3446673174895</v>
          </cell>
          <cell r="AG85">
            <v>375.02296283503932</v>
          </cell>
          <cell r="AH85">
            <v>243.03955800167191</v>
          </cell>
          <cell r="AI85">
            <v>243.03955800167191</v>
          </cell>
          <cell r="AJ85">
            <v>257.07038205545041</v>
          </cell>
          <cell r="AK85">
            <v>257.07038205545041</v>
          </cell>
          <cell r="AL85">
            <v>316.81834073718494</v>
          </cell>
          <cell r="AM85">
            <v>243.03955800167191</v>
          </cell>
          <cell r="AN85">
            <v>243.03955800167191</v>
          </cell>
          <cell r="AO85">
            <v>257.07038205545041</v>
          </cell>
          <cell r="AP85">
            <v>257.07038205545041</v>
          </cell>
          <cell r="AQ85">
            <v>271.91121426282643</v>
          </cell>
          <cell r="AR85">
            <v>271.91121426282643</v>
          </cell>
          <cell r="AS85">
            <v>304.21265184071842</v>
          </cell>
          <cell r="AT85">
            <v>304.21265184071842</v>
          </cell>
          <cell r="AU85">
            <v>8672.5245326642689</v>
          </cell>
          <cell r="AW85">
            <v>2774.1858154081624</v>
          </cell>
          <cell r="AX85">
            <v>2469.2859530585197</v>
          </cell>
          <cell r="AY85">
            <v>3429.0527641975868</v>
          </cell>
          <cell r="AZ85">
            <v>5243.4717684666821</v>
          </cell>
          <cell r="BA85">
            <v>1200</v>
          </cell>
          <cell r="BB85">
            <v>10.407029439197123</v>
          </cell>
          <cell r="BC85">
            <v>3.3290229784897947</v>
          </cell>
          <cell r="BD85">
            <v>2.9631431436702238</v>
          </cell>
          <cell r="BE85">
            <v>4.1148633170371038</v>
          </cell>
          <cell r="BF85">
            <v>2</v>
          </cell>
          <cell r="BG85">
            <v>6.292166122160018</v>
          </cell>
          <cell r="BH85">
            <v>6994.1481458882954</v>
          </cell>
          <cell r="BI85">
            <v>4750.320950397956</v>
          </cell>
          <cell r="BK85">
            <v>0</v>
          </cell>
          <cell r="BL85">
            <v>0</v>
          </cell>
          <cell r="BM85">
            <v>0</v>
          </cell>
        </row>
        <row r="86">
          <cell r="A86">
            <v>36404</v>
          </cell>
          <cell r="B86">
            <v>60.705198296726365</v>
          </cell>
          <cell r="C86">
            <v>85.652540062504315</v>
          </cell>
          <cell r="D86">
            <v>64.031510532163438</v>
          </cell>
          <cell r="E86">
            <v>59.873620237867065</v>
          </cell>
          <cell r="F86">
            <v>39.915746825244739</v>
          </cell>
          <cell r="G86">
            <v>131.3893332997639</v>
          </cell>
          <cell r="H86">
            <v>0</v>
          </cell>
          <cell r="I86">
            <v>78.16833753277092</v>
          </cell>
          <cell r="J86">
            <v>108.10514765170446</v>
          </cell>
          <cell r="K86">
            <v>45.736793237259583</v>
          </cell>
          <cell r="L86">
            <v>35.757856530948402</v>
          </cell>
          <cell r="M86">
            <v>0</v>
          </cell>
          <cell r="N86">
            <v>0</v>
          </cell>
          <cell r="O86">
            <v>93.968320651096974</v>
          </cell>
          <cell r="P86">
            <v>64.863088591022674</v>
          </cell>
          <cell r="Q86">
            <v>250.30499571663884</v>
          </cell>
          <cell r="R86">
            <v>0</v>
          </cell>
          <cell r="S86">
            <v>15.799983118326034</v>
          </cell>
          <cell r="T86">
            <v>216.21029530340891</v>
          </cell>
          <cell r="U86">
            <v>575.4520167306116</v>
          </cell>
          <cell r="V86">
            <v>292.71547671846128</v>
          </cell>
          <cell r="W86">
            <v>260.28393242294999</v>
          </cell>
          <cell r="X86">
            <v>96.463054827674767</v>
          </cell>
          <cell r="Y86">
            <v>339.17693266817906</v>
          </cell>
          <cell r="Z86">
            <v>246.61953794828889</v>
          </cell>
          <cell r="AA86">
            <v>198.30518402274691</v>
          </cell>
          <cell r="AB86">
            <v>784.10165463921498</v>
          </cell>
          <cell r="AC86">
            <v>0</v>
          </cell>
          <cell r="AD86">
            <v>536.36784796422592</v>
          </cell>
          <cell r="AE86">
            <v>523.2916467708427</v>
          </cell>
          <cell r="AF86">
            <v>310.90774479584678</v>
          </cell>
          <cell r="AG86">
            <v>367.41611134447703</v>
          </cell>
          <cell r="AH86">
            <v>229.774532100345</v>
          </cell>
          <cell r="AI86">
            <v>229.774532100345</v>
          </cell>
          <cell r="AJ86">
            <v>243.03955800167191</v>
          </cell>
          <cell r="AK86">
            <v>243.03955800167191</v>
          </cell>
          <cell r="AL86">
            <v>310.39209406350005</v>
          </cell>
          <cell r="AM86">
            <v>229.774532100345</v>
          </cell>
          <cell r="AN86">
            <v>229.774532100345</v>
          </cell>
          <cell r="AO86">
            <v>243.03955800167191</v>
          </cell>
          <cell r="AP86">
            <v>243.03955800167191</v>
          </cell>
          <cell r="AQ86">
            <v>257.07038205545041</v>
          </cell>
          <cell r="AR86">
            <v>257.07038205545041</v>
          </cell>
          <cell r="AS86">
            <v>287.60881689566509</v>
          </cell>
          <cell r="AT86">
            <v>287.60881689566509</v>
          </cell>
          <cell r="AU86">
            <v>8388.4891061755516</v>
          </cell>
          <cell r="AW86">
            <v>2683.6115310794266</v>
          </cell>
          <cell r="AX86">
            <v>2345.3786721697652</v>
          </cell>
          <cell r="AY86">
            <v>3359.4989029263588</v>
          </cell>
          <cell r="AZ86">
            <v>5028.9902032491918</v>
          </cell>
          <cell r="BA86">
            <v>1200</v>
          </cell>
          <cell r="BB86">
            <v>10.066186927410662</v>
          </cell>
          <cell r="BC86">
            <v>3.2203338372953119</v>
          </cell>
          <cell r="BD86">
            <v>2.8144544066037183</v>
          </cell>
          <cell r="BE86">
            <v>4.0313986835116307</v>
          </cell>
          <cell r="BF86">
            <v>2</v>
          </cell>
          <cell r="BG86">
            <v>6.0347882438990306</v>
          </cell>
          <cell r="BH86">
            <v>7203.6926634250394</v>
          </cell>
          <cell r="BI86">
            <v>4697.2412392390834</v>
          </cell>
          <cell r="BK86">
            <v>0</v>
          </cell>
          <cell r="BL86">
            <v>0</v>
          </cell>
          <cell r="BM86">
            <v>0</v>
          </cell>
        </row>
        <row r="87">
          <cell r="A87">
            <v>36434</v>
          </cell>
          <cell r="B87">
            <v>59.473872554277222</v>
          </cell>
          <cell r="C87">
            <v>83.915190042336349</v>
          </cell>
          <cell r="D87">
            <v>62.732714886018449</v>
          </cell>
          <cell r="E87">
            <v>58.659161971341881</v>
          </cell>
          <cell r="F87">
            <v>39.106107980894613</v>
          </cell>
          <cell r="G87">
            <v>128.72427210377808</v>
          </cell>
          <cell r="H87">
            <v>0</v>
          </cell>
          <cell r="I87">
            <v>76.582794795918602</v>
          </cell>
          <cell r="J87">
            <v>105.91237578158955</v>
          </cell>
          <cell r="K87">
            <v>44.809082061441735</v>
          </cell>
          <cell r="L87">
            <v>35.032555066218087</v>
          </cell>
          <cell r="M87">
            <v>0</v>
          </cell>
          <cell r="N87">
            <v>0</v>
          </cell>
          <cell r="O87">
            <v>92.0622958716894</v>
          </cell>
          <cell r="P87">
            <v>63.547425468953726</v>
          </cell>
          <cell r="Q87">
            <v>245.2278854635266</v>
          </cell>
          <cell r="R87">
            <v>0</v>
          </cell>
          <cell r="S87">
            <v>15.479501075770777</v>
          </cell>
          <cell r="T87">
            <v>211.82475156317909</v>
          </cell>
          <cell r="U87">
            <v>563.77972339123062</v>
          </cell>
          <cell r="V87">
            <v>286.77812519322703</v>
          </cell>
          <cell r="W87">
            <v>255.00441245875024</v>
          </cell>
          <cell r="X87">
            <v>94.506427620495302</v>
          </cell>
          <cell r="Y87">
            <v>332.29717112950715</v>
          </cell>
          <cell r="Z87">
            <v>241.61718239741316</v>
          </cell>
          <cell r="AA87">
            <v>194.28282210318309</v>
          </cell>
          <cell r="AB87">
            <v>768.1971756301034</v>
          </cell>
          <cell r="AC87">
            <v>0</v>
          </cell>
          <cell r="AD87">
            <v>525.48832599327113</v>
          </cell>
          <cell r="AE87">
            <v>512.67735847994538</v>
          </cell>
          <cell r="AF87">
            <v>304.60138684899232</v>
          </cell>
          <cell r="AG87">
            <v>359.96355491137479</v>
          </cell>
          <cell r="AH87">
            <v>225.11385551460324</v>
          </cell>
          <cell r="AI87">
            <v>217.23350731887555</v>
          </cell>
          <cell r="AJ87">
            <v>229.774532100345</v>
          </cell>
          <cell r="AK87">
            <v>229.774532100345</v>
          </cell>
          <cell r="AL87">
            <v>304.09619541895688</v>
          </cell>
          <cell r="AM87">
            <v>225.11385551460324</v>
          </cell>
          <cell r="AN87">
            <v>217.23350731887555</v>
          </cell>
          <cell r="AO87">
            <v>229.774532100345</v>
          </cell>
          <cell r="AP87">
            <v>229.774532100345</v>
          </cell>
          <cell r="AQ87">
            <v>243.03955800167191</v>
          </cell>
          <cell r="AR87">
            <v>243.03955800167191</v>
          </cell>
          <cell r="AS87">
            <v>271.91121426282643</v>
          </cell>
          <cell r="AT87">
            <v>271.91121426282643</v>
          </cell>
          <cell r="AU87">
            <v>8131.8770712306159</v>
          </cell>
          <cell r="AW87">
            <v>2604.6270532677522</v>
          </cell>
          <cell r="AX87">
            <v>2235.8941669821224</v>
          </cell>
          <cell r="AY87">
            <v>3291.3558509807408</v>
          </cell>
          <cell r="AZ87">
            <v>4840.5212202498751</v>
          </cell>
          <cell r="BA87">
            <v>1200</v>
          </cell>
          <cell r="BB87">
            <v>9.7582524854767403</v>
          </cell>
          <cell r="BC87">
            <v>3.1255524639213026</v>
          </cell>
          <cell r="BD87">
            <v>2.6830730003785468</v>
          </cell>
          <cell r="BE87">
            <v>3.9496270211768891</v>
          </cell>
          <cell r="BF87">
            <v>2</v>
          </cell>
          <cell r="BG87">
            <v>5.8086254642998503</v>
          </cell>
          <cell r="BH87">
            <v>7196.1470600238372</v>
          </cell>
          <cell r="BI87">
            <v>4450.4268146326322</v>
          </cell>
          <cell r="BK87">
            <v>0</v>
          </cell>
          <cell r="BL87">
            <v>0</v>
          </cell>
          <cell r="BM87">
            <v>0</v>
          </cell>
        </row>
        <row r="88">
          <cell r="A88">
            <v>36465</v>
          </cell>
          <cell r="B88">
            <v>58.267522647943579</v>
          </cell>
          <cell r="C88">
            <v>82.213079900523127</v>
          </cell>
          <cell r="D88">
            <v>61.460263614954194</v>
          </cell>
          <cell r="E88">
            <v>57.469337406190888</v>
          </cell>
          <cell r="F88">
            <v>38.312891604127287</v>
          </cell>
          <cell r="G88">
            <v>126.11326819691895</v>
          </cell>
          <cell r="H88">
            <v>0</v>
          </cell>
          <cell r="I88">
            <v>75.02941272474925</v>
          </cell>
          <cell r="J88">
            <v>103.7640814278447</v>
          </cell>
          <cell r="K88">
            <v>43.900188296395839</v>
          </cell>
          <cell r="L88">
            <v>34.321965395364025</v>
          </cell>
          <cell r="M88">
            <v>0</v>
          </cell>
          <cell r="N88">
            <v>0</v>
          </cell>
          <cell r="O88">
            <v>90.194932318049652</v>
          </cell>
          <cell r="P88">
            <v>62.258448856706821</v>
          </cell>
          <cell r="Q88">
            <v>240.25375776754814</v>
          </cell>
          <cell r="R88">
            <v>0</v>
          </cell>
          <cell r="S88">
            <v>15.165519593300376</v>
          </cell>
          <cell r="T88">
            <v>207.5281628556894</v>
          </cell>
          <cell r="U88">
            <v>552.34418729283493</v>
          </cell>
          <cell r="V88">
            <v>280.96120509693327</v>
          </cell>
          <cell r="W88">
            <v>249.83198066857994</v>
          </cell>
          <cell r="X88">
            <v>92.589488043307597</v>
          </cell>
          <cell r="Y88">
            <v>325.55695657729052</v>
          </cell>
          <cell r="Z88">
            <v>236.7162931020724</v>
          </cell>
          <cell r="AA88">
            <v>190.34204854698802</v>
          </cell>
          <cell r="AB88">
            <v>752.615298226351</v>
          </cell>
          <cell r="AC88">
            <v>0</v>
          </cell>
          <cell r="AD88">
            <v>514.82948093046014</v>
          </cell>
          <cell r="AE88">
            <v>502.27836717805508</v>
          </cell>
          <cell r="AF88">
            <v>298.42294514488043</v>
          </cell>
          <cell r="AG88">
            <v>352.66216386180821</v>
          </cell>
          <cell r="AH88">
            <v>220.54771467239377</v>
          </cell>
          <cell r="AI88">
            <v>212.82720905794605</v>
          </cell>
          <cell r="AJ88">
            <v>217.23350731887555</v>
          </cell>
          <cell r="AK88">
            <v>217.23350731887555</v>
          </cell>
          <cell r="AL88">
            <v>297.92800086385569</v>
          </cell>
          <cell r="AM88">
            <v>220.54771467239377</v>
          </cell>
          <cell r="AN88">
            <v>212.82720905794605</v>
          </cell>
          <cell r="AO88">
            <v>217.23350731887555</v>
          </cell>
          <cell r="AP88">
            <v>217.23350731887555</v>
          </cell>
          <cell r="AQ88">
            <v>229.774532100345</v>
          </cell>
          <cell r="AR88">
            <v>229.774532100345</v>
          </cell>
          <cell r="AS88">
            <v>257.07038205545041</v>
          </cell>
          <cell r="AT88">
            <v>257.07038205545041</v>
          </cell>
          <cell r="AU88">
            <v>7900.0896549611443</v>
          </cell>
          <cell r="AW88">
            <v>2536.0348954832948</v>
          </cell>
          <cell r="AX88">
            <v>2139.4597675435371</v>
          </cell>
          <cell r="AY88">
            <v>3224.5949919343125</v>
          </cell>
          <cell r="AZ88">
            <v>4675.4946630268314</v>
          </cell>
          <cell r="BA88">
            <v>1200</v>
          </cell>
          <cell r="BB88">
            <v>9.4801075859533732</v>
          </cell>
          <cell r="BC88">
            <v>3.0432418745799539</v>
          </cell>
          <cell r="BD88">
            <v>2.5673517210522445</v>
          </cell>
          <cell r="BE88">
            <v>3.8695139903211753</v>
          </cell>
          <cell r="BF88">
            <v>2</v>
          </cell>
          <cell r="BG88">
            <v>5.6105935956321975</v>
          </cell>
          <cell r="BH88">
            <v>7691.5119451179426</v>
          </cell>
          <cell r="BI88">
            <v>4777.1713931131499</v>
          </cell>
          <cell r="BK88">
            <v>0</v>
          </cell>
          <cell r="BL88">
            <v>0</v>
          </cell>
          <cell r="BM88">
            <v>0</v>
          </cell>
        </row>
        <row r="89">
          <cell r="A89">
            <v>36495</v>
          </cell>
          <cell r="B89">
            <v>57.08564197547701</v>
          </cell>
          <cell r="C89">
            <v>80.545494842111395</v>
          </cell>
          <cell r="D89">
            <v>60.213622357694931</v>
          </cell>
          <cell r="E89">
            <v>56.303646879922489</v>
          </cell>
          <cell r="F89">
            <v>37.535764586615024</v>
          </cell>
          <cell r="G89">
            <v>123.55522509760775</v>
          </cell>
          <cell r="H89">
            <v>0</v>
          </cell>
          <cell r="I89">
            <v>73.507538982121062</v>
          </cell>
          <cell r="J89">
            <v>101.65936242208231</v>
          </cell>
          <cell r="K89">
            <v>43.009730255496372</v>
          </cell>
          <cell r="L89">
            <v>33.625789108842618</v>
          </cell>
          <cell r="M89">
            <v>0</v>
          </cell>
          <cell r="N89">
            <v>0</v>
          </cell>
          <cell r="O89">
            <v>88.365445797656193</v>
          </cell>
          <cell r="P89">
            <v>60.995617453249388</v>
          </cell>
          <cell r="Q89">
            <v>235.3805237618983</v>
          </cell>
          <cell r="R89">
            <v>0</v>
          </cell>
          <cell r="S89">
            <v>14.857906815535104</v>
          </cell>
          <cell r="T89">
            <v>203.31872484416462</v>
          </cell>
          <cell r="U89">
            <v>541.14060612369974</v>
          </cell>
          <cell r="V89">
            <v>275.26227363517665</v>
          </cell>
          <cell r="W89">
            <v>244.76446490855204</v>
          </cell>
          <cell r="X89">
            <v>90.711431084319628</v>
          </cell>
          <cell r="Y89">
            <v>318.95345848298263</v>
          </cell>
          <cell r="Z89">
            <v>231.91481195166099</v>
          </cell>
          <cell r="AA89">
            <v>186.48120844066307</v>
          </cell>
          <cell r="AB89">
            <v>737.34947887530666</v>
          </cell>
          <cell r="AC89">
            <v>0</v>
          </cell>
          <cell r="AD89">
            <v>504.38683663263907</v>
          </cell>
          <cell r="AE89">
            <v>492.09030584665811</v>
          </cell>
          <cell r="AF89">
            <v>292.36982506942559</v>
          </cell>
          <cell r="AG89">
            <v>345.50887200320506</v>
          </cell>
          <cell r="AH89">
            <v>216.07419203950431</v>
          </cell>
          <cell r="AI89">
            <v>208.51028680812965</v>
          </cell>
          <cell r="AJ89">
            <v>212.82720905794605</v>
          </cell>
          <cell r="AK89">
            <v>212.82720905794605</v>
          </cell>
          <cell r="AL89">
            <v>291.88492008736375</v>
          </cell>
          <cell r="AM89">
            <v>216.07419203950431</v>
          </cell>
          <cell r="AN89">
            <v>208.51028680812965</v>
          </cell>
          <cell r="AO89">
            <v>212.82720905794605</v>
          </cell>
          <cell r="AP89">
            <v>212.82720905794605</v>
          </cell>
          <cell r="AQ89">
            <v>217.23350731887555</v>
          </cell>
          <cell r="AR89">
            <v>217.23350731887555</v>
          </cell>
          <cell r="AS89">
            <v>243.03955800167191</v>
          </cell>
          <cell r="AT89">
            <v>243.03955800167191</v>
          </cell>
          <cell r="AU89">
            <v>7706.4529740149683</v>
          </cell>
          <cell r="AW89">
            <v>2484.5947365154543</v>
          </cell>
          <cell r="AX89">
            <v>2062.6699476919848</v>
          </cell>
          <cell r="AY89">
            <v>3159.1882898075287</v>
          </cell>
          <cell r="AZ89">
            <v>4547.2646842074391</v>
          </cell>
          <cell r="BA89">
            <v>1200</v>
          </cell>
          <cell r="BB89">
            <v>9.2477435688179614</v>
          </cell>
          <cell r="BC89">
            <v>2.981513683818545</v>
          </cell>
          <cell r="BD89">
            <v>2.4752039372303818</v>
          </cell>
          <cell r="BE89">
            <v>3.7910259477690347</v>
          </cell>
          <cell r="BF89">
            <v>2</v>
          </cell>
          <cell r="BG89">
            <v>5.4567176210489272</v>
          </cell>
          <cell r="BH89">
            <v>7551.2853355154639</v>
          </cell>
          <cell r="BI89">
            <v>4828.2887257797483</v>
          </cell>
          <cell r="BK89">
            <v>0</v>
          </cell>
          <cell r="BL89">
            <v>0</v>
          </cell>
          <cell r="BM89">
            <v>0</v>
          </cell>
        </row>
        <row r="90">
          <cell r="B90">
            <v>64.021095615739142</v>
          </cell>
          <cell r="C90">
            <v>90.3311349098785</v>
          </cell>
          <cell r="D90">
            <v>67.529100854957733</v>
          </cell>
          <cell r="E90">
            <v>63.144094305934466</v>
          </cell>
          <cell r="F90">
            <v>42.096062870623001</v>
          </cell>
          <cell r="G90">
            <v>138.56620694913397</v>
          </cell>
          <cell r="H90">
            <v>0</v>
          </cell>
          <cell r="I90">
            <v>82.438123121636707</v>
          </cell>
          <cell r="J90">
            <v>114.01017027460394</v>
          </cell>
          <cell r="K90">
            <v>48.235072039255513</v>
          </cell>
          <cell r="L90">
            <v>37.71105632159977</v>
          </cell>
          <cell r="M90">
            <v>0</v>
          </cell>
          <cell r="N90">
            <v>0</v>
          </cell>
          <cell r="O90">
            <v>99.101148007924976</v>
          </cell>
          <cell r="P90">
            <v>68.406102164762359</v>
          </cell>
          <cell r="Q90">
            <v>263.97739425119835</v>
          </cell>
          <cell r="R90">
            <v>0</v>
          </cell>
          <cell r="S90">
            <v>16.663024886288262</v>
          </cell>
          <cell r="T90">
            <v>228.02034054920787</v>
          </cell>
          <cell r="U90">
            <v>606.88490638481483</v>
          </cell>
          <cell r="V90">
            <v>308.70446105123523</v>
          </cell>
          <cell r="W90">
            <v>274.50140996885409</v>
          </cell>
          <cell r="X90">
            <v>101.73215193733893</v>
          </cell>
          <cell r="Y90">
            <v>365.65779879132168</v>
          </cell>
          <cell r="Z90">
            <v>265.41479796854264</v>
          </cell>
          <cell r="AA90">
            <v>213.41833169985154</v>
          </cell>
          <cell r="AB90">
            <v>844.49092845971586</v>
          </cell>
          <cell r="AC90">
            <v>0</v>
          </cell>
          <cell r="AD90">
            <v>565.66584482399628</v>
          </cell>
          <cell r="AE90">
            <v>570.80944827203086</v>
          </cell>
          <cell r="AF90">
            <v>344.8614937938828</v>
          </cell>
          <cell r="AG90">
            <v>415.72831122598711</v>
          </cell>
          <cell r="AH90">
            <v>272.97361526452744</v>
          </cell>
          <cell r="AI90">
            <v>271.04427642928601</v>
          </cell>
          <cell r="AJ90">
            <v>253.67794021293767</v>
          </cell>
          <cell r="AK90">
            <v>253.67794021293767</v>
          </cell>
          <cell r="AL90">
            <v>351.206104192677</v>
          </cell>
          <cell r="AM90">
            <v>272.97361526452744</v>
          </cell>
          <cell r="AN90">
            <v>271.04427642928601</v>
          </cell>
          <cell r="AO90">
            <v>253.67794021293767</v>
          </cell>
          <cell r="AP90">
            <v>253.67794021293767</v>
          </cell>
          <cell r="AQ90">
            <v>235.95205759550871</v>
          </cell>
          <cell r="AR90">
            <v>235.95205759550871</v>
          </cell>
          <cell r="AS90">
            <v>198.72179896990789</v>
          </cell>
          <cell r="AT90">
            <v>198.72179896990789</v>
          </cell>
          <cell r="BA90">
            <v>1200</v>
          </cell>
        </row>
        <row r="91">
          <cell r="A91">
            <v>36526</v>
          </cell>
          <cell r="B91">
            <v>55.927734210394711</v>
          </cell>
          <cell r="C91">
            <v>78.911734570830887</v>
          </cell>
          <cell r="D91">
            <v>58.992267591786202</v>
          </cell>
          <cell r="E91">
            <v>55.161600865046793</v>
          </cell>
          <cell r="F91">
            <v>36.774400576697893</v>
          </cell>
          <cell r="G91">
            <v>121.04906856496386</v>
          </cell>
          <cell r="H91">
            <v>0</v>
          </cell>
          <cell r="I91">
            <v>72.016534462700022</v>
          </cell>
          <cell r="J91">
            <v>99.597334895223426</v>
          </cell>
          <cell r="K91">
            <v>42.137333994132995</v>
          </cell>
          <cell r="L91">
            <v>32.943733849958527</v>
          </cell>
          <cell r="M91">
            <v>0</v>
          </cell>
          <cell r="N91">
            <v>0</v>
          </cell>
          <cell r="O91">
            <v>86.57306802430962</v>
          </cell>
          <cell r="P91">
            <v>59.758400937134056</v>
          </cell>
          <cell r="Q91">
            <v>230.60613694970965</v>
          </cell>
          <cell r="R91">
            <v>0</v>
          </cell>
          <cell r="S91">
            <v>14.556533561609575</v>
          </cell>
          <cell r="T91">
            <v>199.19466979044685</v>
          </cell>
          <cell r="U91">
            <v>530.16427498072778</v>
          </cell>
          <cell r="V91">
            <v>269.67893756245104</v>
          </cell>
          <cell r="W91">
            <v>239.79973709388409</v>
          </cell>
          <cell r="X91">
            <v>88.871468060353237</v>
          </cell>
          <cell r="Y91">
            <v>312.48390373161533</v>
          </cell>
          <cell r="Z91">
            <v>227.21072258166166</v>
          </cell>
          <cell r="AA91">
            <v>182.6986804384706</v>
          </cell>
          <cell r="AB91">
            <v>722.39330675174756</v>
          </cell>
          <cell r="AC91">
            <v>0</v>
          </cell>
          <cell r="AD91">
            <v>494.15600774937764</v>
          </cell>
          <cell r="AE91">
            <v>482.10889604651356</v>
          </cell>
          <cell r="AF91">
            <v>286.43948463690367</v>
          </cell>
          <cell r="AG91">
            <v>338.50067533670881</v>
          </cell>
          <cell r="AH91">
            <v>211.6914089764023</v>
          </cell>
          <cell r="AI91">
            <v>204.28092769365412</v>
          </cell>
          <cell r="AJ91">
            <v>208.51028680812965</v>
          </cell>
          <cell r="AK91">
            <v>208.51028680812965</v>
          </cell>
          <cell r="AL91">
            <v>285.96441531972403</v>
          </cell>
          <cell r="AM91">
            <v>211.6914089764023</v>
          </cell>
          <cell r="AN91">
            <v>204.28092769365412</v>
          </cell>
          <cell r="AO91">
            <v>208.51028680812965</v>
          </cell>
          <cell r="AP91">
            <v>208.51028680812965</v>
          </cell>
          <cell r="AQ91">
            <v>212.82720905794605</v>
          </cell>
          <cell r="AR91">
            <v>212.82720905794605</v>
          </cell>
          <cell r="AS91">
            <v>229.774532100345</v>
          </cell>
          <cell r="AT91">
            <v>229.774532100345</v>
          </cell>
          <cell r="AU91">
            <v>7533.4670592725497</v>
          </cell>
          <cell r="AW91">
            <v>2434.197974055819</v>
          </cell>
          <cell r="AX91">
            <v>2004.1608079226216</v>
          </cell>
          <cell r="AY91">
            <v>3095.108277294109</v>
          </cell>
          <cell r="AZ91">
            <v>4438.3587819784407</v>
          </cell>
          <cell r="BA91">
            <v>1200</v>
          </cell>
          <cell r="BB91">
            <v>9.0401604711270593</v>
          </cell>
          <cell r="BC91">
            <v>2.921037568866983</v>
          </cell>
          <cell r="BD91">
            <v>2.4049929695071461</v>
          </cell>
          <cell r="BE91">
            <v>3.7141299327529311</v>
          </cell>
          <cell r="BF91">
            <v>2</v>
          </cell>
          <cell r="BG91">
            <v>5.3260305383741287</v>
          </cell>
          <cell r="BH91">
            <v>8228.7702308831904</v>
          </cell>
          <cell r="BI91">
            <v>5072.2972796447375</v>
          </cell>
          <cell r="BK91">
            <v>0</v>
          </cell>
          <cell r="BL91">
            <v>0</v>
          </cell>
          <cell r="BM91">
            <v>0</v>
          </cell>
        </row>
        <row r="92">
          <cell r="A92">
            <v>36557</v>
          </cell>
          <cell r="B92">
            <v>54.793313093549003</v>
          </cell>
          <cell r="C92">
            <v>77.311112995007491</v>
          </cell>
          <cell r="D92">
            <v>57.795686413743468</v>
          </cell>
          <cell r="E92">
            <v>54.042719763500337</v>
          </cell>
          <cell r="F92">
            <v>36.028479842333589</v>
          </cell>
          <cell r="G92">
            <v>118.59374614768136</v>
          </cell>
          <cell r="H92">
            <v>0</v>
          </cell>
          <cell r="I92">
            <v>70.55577302456993</v>
          </cell>
          <cell r="J92">
            <v>97.577132906320102</v>
          </cell>
          <cell r="K92">
            <v>41.282633152673895</v>
          </cell>
          <cell r="L92">
            <v>32.275513192090507</v>
          </cell>
          <cell r="M92">
            <v>0</v>
          </cell>
          <cell r="N92">
            <v>0</v>
          </cell>
          <cell r="O92">
            <v>84.817046295493654</v>
          </cell>
          <cell r="P92">
            <v>58.546279743792063</v>
          </cell>
          <cell r="Q92">
            <v>225.9285923446335</v>
          </cell>
          <cell r="R92">
            <v>0</v>
          </cell>
          <cell r="S92">
            <v>14.261273270923704</v>
          </cell>
          <cell r="T92">
            <v>195.1542658126402</v>
          </cell>
          <cell r="U92">
            <v>519.41058439364247</v>
          </cell>
          <cell r="V92">
            <v>264.20885217711282</v>
          </cell>
          <cell r="W92">
            <v>234.93571230521687</v>
          </cell>
          <cell r="X92">
            <v>87.068826285639503</v>
          </cell>
          <cell r="Y92">
            <v>306.14557545723937</v>
          </cell>
          <cell r="Z92">
            <v>222.60204952688048</v>
          </cell>
          <cell r="AA92">
            <v>178.99287608155592</v>
          </cell>
          <cell r="AB92">
            <v>707.74050106567574</v>
          </cell>
          <cell r="AC92">
            <v>0</v>
          </cell>
          <cell r="AD92">
            <v>484.13269788135733</v>
          </cell>
          <cell r="AE92">
            <v>472.32994612093819</v>
          </cell>
          <cell r="AF92">
            <v>280.62943342245427</v>
          </cell>
          <cell r="AG92">
            <v>331.6346307956602</v>
          </cell>
          <cell r="AH92">
            <v>207.39752494930687</v>
          </cell>
          <cell r="AI92">
            <v>200.13735561056691</v>
          </cell>
          <cell r="AJ92">
            <v>204.28092769365412</v>
          </cell>
          <cell r="AK92">
            <v>204.28092769365412</v>
          </cell>
          <cell r="AL92">
            <v>280.16400026652775</v>
          </cell>
          <cell r="AM92">
            <v>207.39752494930687</v>
          </cell>
          <cell r="AN92">
            <v>200.13735561056691</v>
          </cell>
          <cell r="AO92">
            <v>204.28092769365412</v>
          </cell>
          <cell r="AP92">
            <v>204.28092769365412</v>
          </cell>
          <cell r="AQ92">
            <v>208.51028680812965</v>
          </cell>
          <cell r="AR92">
            <v>208.51028680812965</v>
          </cell>
          <cell r="AS92">
            <v>217.23350731887555</v>
          </cell>
          <cell r="AT92">
            <v>217.23350731887555</v>
          </cell>
          <cell r="AU92">
            <v>7364.8998128615522</v>
          </cell>
          <cell r="AW92">
            <v>2384.8234441675918</v>
          </cell>
          <cell r="AX92">
            <v>1947.7483244677203</v>
          </cell>
          <cell r="AY92">
            <v>3032.3280442262403</v>
          </cell>
          <cell r="AZ92">
            <v>4332.5717686353119</v>
          </cell>
          <cell r="BA92">
            <v>1200</v>
          </cell>
          <cell r="BB92">
            <v>8.8378797754338621</v>
          </cell>
          <cell r="BC92">
            <v>2.8617881330011099</v>
          </cell>
          <cell r="BD92">
            <v>2.3372979893612644</v>
          </cell>
          <cell r="BE92">
            <v>3.6387936530714882</v>
          </cell>
          <cell r="BF92">
            <v>2</v>
          </cell>
          <cell r="BG92">
            <v>5.1990861223623739</v>
          </cell>
          <cell r="BH92">
            <v>8492.8743199725541</v>
          </cell>
          <cell r="BI92">
            <v>4978.2884441986298</v>
          </cell>
          <cell r="BK92">
            <v>0</v>
          </cell>
          <cell r="BL92">
            <v>0</v>
          </cell>
          <cell r="BM92">
            <v>0</v>
          </cell>
        </row>
        <row r="93">
          <cell r="A93">
            <v>36586</v>
          </cell>
          <cell r="B93">
            <v>53.681902228924564</v>
          </cell>
          <cell r="C93">
            <v>75.742957939441496</v>
          </cell>
          <cell r="D93">
            <v>56.623376323660153</v>
          </cell>
          <cell r="E93">
            <v>52.946533705240618</v>
          </cell>
          <cell r="F93">
            <v>35.29768913682711</v>
          </cell>
          <cell r="G93">
            <v>116.18822674205586</v>
          </cell>
          <cell r="H93">
            <v>0</v>
          </cell>
          <cell r="I93">
            <v>69.1246412262864</v>
          </cell>
          <cell r="J93">
            <v>95.597908078906713</v>
          </cell>
          <cell r="K93">
            <v>40.445268802614386</v>
          </cell>
          <cell r="L93">
            <v>31.620846518407618</v>
          </cell>
          <cell r="M93">
            <v>0</v>
          </cell>
          <cell r="N93">
            <v>0</v>
          </cell>
          <cell r="O93">
            <v>83.09664317628048</v>
          </cell>
          <cell r="P93">
            <v>57.358744847344035</v>
          </cell>
          <cell r="Q93">
            <v>221.34592562885328</v>
          </cell>
          <cell r="R93">
            <v>0</v>
          </cell>
          <cell r="S93">
            <v>13.972001949994056</v>
          </cell>
          <cell r="T93">
            <v>191.19581615781343</v>
          </cell>
          <cell r="U93">
            <v>508.87501838925738</v>
          </cell>
          <cell r="V93">
            <v>258.84972033673199</v>
          </cell>
          <cell r="W93">
            <v>230.17034791306003</v>
          </cell>
          <cell r="X93">
            <v>85.302748747332174</v>
          </cell>
          <cell r="Y93">
            <v>299.9358119019866</v>
          </cell>
          <cell r="Z93">
            <v>218.08685739185754</v>
          </cell>
          <cell r="AA93">
            <v>175.36223913087957</v>
          </cell>
          <cell r="AB93">
            <v>693.38490842472379</v>
          </cell>
          <cell r="AC93">
            <v>0</v>
          </cell>
          <cell r="AD93">
            <v>474.31269777611402</v>
          </cell>
          <cell r="AE93">
            <v>462.74934943553552</v>
          </cell>
          <cell r="AF93">
            <v>274.93723151623595</v>
          </cell>
          <cell r="AG93">
            <v>324.90785500966734</v>
          </cell>
          <cell r="AH93">
            <v>203.19073675726349</v>
          </cell>
          <cell r="AI93">
            <v>196.07783048086679</v>
          </cell>
          <cell r="AJ93">
            <v>200.13735561056691</v>
          </cell>
          <cell r="AK93">
            <v>200.13735561056691</v>
          </cell>
          <cell r="AL93">
            <v>274.48123906460432</v>
          </cell>
          <cell r="AM93">
            <v>203.19073675726349</v>
          </cell>
          <cell r="AN93">
            <v>196.07783048086679</v>
          </cell>
          <cell r="AO93">
            <v>200.13735561056691</v>
          </cell>
          <cell r="AP93">
            <v>200.13735561056691</v>
          </cell>
          <cell r="AQ93">
            <v>204.28092769365412</v>
          </cell>
          <cell r="AR93">
            <v>204.28092769365412</v>
          </cell>
          <cell r="AS93">
            <v>212.82720905794605</v>
          </cell>
          <cell r="AT93">
            <v>212.82720905794605</v>
          </cell>
          <cell r="AU93">
            <v>7215.5124294976413</v>
          </cell>
          <cell r="AW93">
            <v>2336.4504121968171</v>
          </cell>
          <cell r="AX93">
            <v>1908.2407910270688</v>
          </cell>
          <cell r="AY93">
            <v>2970.8212262737552</v>
          </cell>
          <cell r="AZ93">
            <v>4244.6912032238861</v>
          </cell>
          <cell r="BA93">
            <v>1200</v>
          </cell>
          <cell r="BB93">
            <v>8.6586149153971697</v>
          </cell>
          <cell r="BC93">
            <v>2.8037404946361804</v>
          </cell>
          <cell r="BD93">
            <v>2.2898889492324823</v>
          </cell>
          <cell r="BE93">
            <v>3.5649854715285065</v>
          </cell>
          <cell r="BF93">
            <v>2</v>
          </cell>
          <cell r="BG93">
            <v>5.0936294438686636</v>
          </cell>
          <cell r="BH93">
            <v>8833.5027515549446</v>
          </cell>
          <cell r="BI93">
            <v>4923.4903208338055</v>
          </cell>
          <cell r="BK93">
            <v>0</v>
          </cell>
          <cell r="BL93">
            <v>0</v>
          </cell>
          <cell r="BM93">
            <v>0</v>
          </cell>
        </row>
        <row r="94">
          <cell r="A94">
            <v>36617</v>
          </cell>
          <cell r="B94">
            <v>52.593034883577673</v>
          </cell>
          <cell r="C94">
            <v>74.206610863130138</v>
          </cell>
          <cell r="D94">
            <v>55.474845014184666</v>
          </cell>
          <cell r="E94">
            <v>51.872582350925882</v>
          </cell>
          <cell r="F94">
            <v>34.58172156728395</v>
          </cell>
          <cell r="G94">
            <v>113.8315001589763</v>
          </cell>
          <cell r="H94">
            <v>0</v>
          </cell>
          <cell r="I94">
            <v>67.722538069264374</v>
          </cell>
          <cell r="J94">
            <v>93.658829244727315</v>
          </cell>
          <cell r="K94">
            <v>39.624889295846181</v>
          </cell>
          <cell r="L94">
            <v>30.979458904025204</v>
          </cell>
          <cell r="M94">
            <v>0</v>
          </cell>
          <cell r="N94">
            <v>0</v>
          </cell>
          <cell r="O94">
            <v>81.411136189647621</v>
          </cell>
          <cell r="P94">
            <v>56.1952975468364</v>
          </cell>
          <cell r="Q94">
            <v>216.85621232817638</v>
          </cell>
          <cell r="R94">
            <v>0</v>
          </cell>
          <cell r="S94">
            <v>13.688598120383222</v>
          </cell>
          <cell r="T94">
            <v>187.31765848945463</v>
          </cell>
          <cell r="U94">
            <v>498.55315259501015</v>
          </cell>
          <cell r="V94">
            <v>253.59929149341548</v>
          </cell>
          <cell r="W94">
            <v>225.50164271999734</v>
          </cell>
          <cell r="X94">
            <v>83.572493787602866</v>
          </cell>
          <cell r="Y94">
            <v>293.85200529827409</v>
          </cell>
          <cell r="Z94">
            <v>213.66325003810459</v>
          </cell>
          <cell r="AA94">
            <v>171.80524491368055</v>
          </cell>
          <cell r="AB94">
            <v>679.32050025005924</v>
          </cell>
          <cell r="AC94">
            <v>0</v>
          </cell>
          <cell r="AD94">
            <v>464.69188356037779</v>
          </cell>
          <cell r="AE94">
            <v>453.3630826536297</v>
          </cell>
          <cell r="AF94">
            <v>269.36048849879495</v>
          </cell>
          <cell r="AG94">
            <v>318.31752309374457</v>
          </cell>
          <cell r="AH94">
            <v>199.06927777489628</v>
          </cell>
          <cell r="AI94">
            <v>192.10064752176442</v>
          </cell>
          <cell r="AJ94">
            <v>196.07783048086679</v>
          </cell>
          <cell r="AK94">
            <v>196.07783048086679</v>
          </cell>
          <cell r="AL94">
            <v>268.9137452590893</v>
          </cell>
          <cell r="AM94">
            <v>199.06927777489628</v>
          </cell>
          <cell r="AN94">
            <v>192.10064752176442</v>
          </cell>
          <cell r="AO94">
            <v>196.07783048086679</v>
          </cell>
          <cell r="AP94">
            <v>196.07783048086679</v>
          </cell>
          <cell r="AQ94">
            <v>200.13735561056691</v>
          </cell>
          <cell r="AR94">
            <v>200.13735561056691</v>
          </cell>
          <cell r="AS94">
            <v>208.51028680812965</v>
          </cell>
          <cell r="AT94">
            <v>208.51028680812965</v>
          </cell>
          <cell r="AU94">
            <v>7069.1551742923421</v>
          </cell>
          <cell r="AW94">
            <v>2289.058564064941</v>
          </cell>
          <cell r="AX94">
            <v>1869.5346163548766</v>
          </cell>
          <cell r="AY94">
            <v>2910.5619938725249</v>
          </cell>
          <cell r="AZ94">
            <v>4158.5931804198171</v>
          </cell>
          <cell r="BA94">
            <v>1200</v>
          </cell>
          <cell r="BB94">
            <v>8.482986209150809</v>
          </cell>
          <cell r="BC94">
            <v>2.7468702768779294</v>
          </cell>
          <cell r="BD94">
            <v>2.2434415396258518</v>
          </cell>
          <cell r="BE94">
            <v>3.4926743926470296</v>
          </cell>
          <cell r="BF94">
            <v>2</v>
          </cell>
          <cell r="BG94">
            <v>4.9903118165037812</v>
          </cell>
          <cell r="BH94">
            <v>8806.4734805374883</v>
          </cell>
          <cell r="BI94">
            <v>5074.0460505788324</v>
          </cell>
          <cell r="BK94">
            <v>0</v>
          </cell>
          <cell r="BL94">
            <v>0</v>
          </cell>
          <cell r="BM94">
            <v>0</v>
          </cell>
        </row>
        <row r="95">
          <cell r="A95">
            <v>36647</v>
          </cell>
          <cell r="B95">
            <v>51.526253791633408</v>
          </cell>
          <cell r="C95">
            <v>72.701426582715627</v>
          </cell>
          <cell r="D95">
            <v>54.349610163777697</v>
          </cell>
          <cell r="E95">
            <v>50.82041469859729</v>
          </cell>
          <cell r="F95">
            <v>33.880276465731555</v>
          </cell>
          <cell r="G95">
            <v>111.52257669969967</v>
          </cell>
          <cell r="H95">
            <v>0</v>
          </cell>
          <cell r="I95">
            <v>66.34887474539093</v>
          </cell>
          <cell r="J95">
            <v>91.759082094689575</v>
          </cell>
          <cell r="K95">
            <v>38.821150116984064</v>
          </cell>
          <cell r="L95">
            <v>30.351081000551183</v>
          </cell>
          <cell r="M95">
            <v>0</v>
          </cell>
          <cell r="N95">
            <v>0</v>
          </cell>
          <cell r="O95">
            <v>79.759817513076356</v>
          </cell>
          <cell r="P95">
            <v>55.055449256813759</v>
          </cell>
          <cell r="Q95">
            <v>212.45756700385823</v>
          </cell>
          <cell r="R95">
            <v>0</v>
          </cell>
          <cell r="S95">
            <v>13.4109427676854</v>
          </cell>
          <cell r="T95">
            <v>183.51816418937915</v>
          </cell>
          <cell r="U95">
            <v>488.44065238096312</v>
          </cell>
          <cell r="V95">
            <v>248.45536074869793</v>
          </cell>
          <cell r="W95">
            <v>220.92763612029108</v>
          </cell>
          <cell r="X95">
            <v>81.877334792184584</v>
          </cell>
          <cell r="Y95">
            <v>287.891600773682</v>
          </cell>
          <cell r="Z95">
            <v>209.32936978782865</v>
          </cell>
          <cell r="AA95">
            <v>168.32039968319552</v>
          </cell>
          <cell r="AB95">
            <v>665.54137024470617</v>
          </cell>
          <cell r="AC95">
            <v>0</v>
          </cell>
          <cell r="AD95">
            <v>455.26621500826747</v>
          </cell>
          <cell r="AE95">
            <v>444.16720404667984</v>
          </cell>
          <cell r="AF95">
            <v>263.89686243721712</v>
          </cell>
          <cell r="AG95">
            <v>311.86086746201238</v>
          </cell>
          <cell r="AH95">
            <v>195.03141721052006</v>
          </cell>
          <cell r="AI95">
            <v>188.20413652976501</v>
          </cell>
          <cell r="AJ95">
            <v>192.10064752176442</v>
          </cell>
          <cell r="AK95">
            <v>192.10064752176442</v>
          </cell>
          <cell r="AL95">
            <v>263.45918080124147</v>
          </cell>
          <cell r="AM95">
            <v>195.03141721052006</v>
          </cell>
          <cell r="AN95">
            <v>188.20413652976501</v>
          </cell>
          <cell r="AO95">
            <v>192.10064752176442</v>
          </cell>
          <cell r="AP95">
            <v>192.10064752176442</v>
          </cell>
          <cell r="AQ95">
            <v>196.07783048086679</v>
          </cell>
          <cell r="AR95">
            <v>196.07783048086679</v>
          </cell>
          <cell r="AS95">
            <v>204.28092769365412</v>
          </cell>
          <cell r="AT95">
            <v>204.28092769365412</v>
          </cell>
          <cell r="AU95">
            <v>6925.766585049515</v>
          </cell>
          <cell r="AW95">
            <v>2242.6279977379909</v>
          </cell>
          <cell r="AX95">
            <v>1831.6135459340974</v>
          </cell>
          <cell r="AY95">
            <v>2851.5250413774265</v>
          </cell>
          <cell r="AZ95">
            <v>4074.2415436720885</v>
          </cell>
          <cell r="BA95">
            <v>1200</v>
          </cell>
          <cell r="BB95">
            <v>8.3109199020594176</v>
          </cell>
          <cell r="BC95">
            <v>2.6911535972855893</v>
          </cell>
          <cell r="BD95">
            <v>2.1979362551209167</v>
          </cell>
          <cell r="BE95">
            <v>3.4218300496529119</v>
          </cell>
          <cell r="BF95">
            <v>2</v>
          </cell>
          <cell r="BG95">
            <v>4.8890898524065065</v>
          </cell>
          <cell r="BH95">
            <v>9161.6353605885779</v>
          </cell>
          <cell r="BI95">
            <v>5178.3843414562571</v>
          </cell>
          <cell r="BK95">
            <v>0</v>
          </cell>
          <cell r="BL95">
            <v>0</v>
          </cell>
          <cell r="BM95">
            <v>0</v>
          </cell>
        </row>
        <row r="96">
          <cell r="A96">
            <v>36678</v>
          </cell>
          <cell r="B96">
            <v>50.481110962258491</v>
          </cell>
          <cell r="C96">
            <v>71.226773001542796</v>
          </cell>
          <cell r="D96">
            <v>53.247199234163055</v>
          </cell>
          <cell r="E96">
            <v>49.789588894282303</v>
          </cell>
          <cell r="F96">
            <v>33.193059262854895</v>
          </cell>
          <cell r="G96">
            <v>109.26048674023068</v>
          </cell>
          <cell r="H96">
            <v>0</v>
          </cell>
          <cell r="I96">
            <v>65.003074389757472</v>
          </cell>
          <cell r="J96">
            <v>89.897868836898624</v>
          </cell>
          <cell r="K96">
            <v>38.033713738687894</v>
          </cell>
          <cell r="L96">
            <v>29.735448922974175</v>
          </cell>
          <cell r="M96">
            <v>0</v>
          </cell>
          <cell r="N96">
            <v>0</v>
          </cell>
          <cell r="O96">
            <v>78.141993681304228</v>
          </cell>
          <cell r="P96">
            <v>53.938721302139186</v>
          </cell>
          <cell r="Q96">
            <v>208.14814246081917</v>
          </cell>
          <cell r="R96">
            <v>0</v>
          </cell>
          <cell r="S96">
            <v>13.138919291546722</v>
          </cell>
          <cell r="T96">
            <v>179.79573767379725</v>
          </cell>
          <cell r="U96">
            <v>478.5332710394913</v>
          </cell>
          <cell r="V96">
            <v>243.41576792760245</v>
          </cell>
          <cell r="W96">
            <v>216.44640727653288</v>
          </cell>
          <cell r="X96">
            <v>80.216559885232655</v>
          </cell>
          <cell r="Y96">
            <v>282.05209527804402</v>
          </cell>
          <cell r="Z96">
            <v>205.08339664380699</v>
          </cell>
          <cell r="AA96">
            <v>164.90623999136523</v>
          </cell>
          <cell r="AB96">
            <v>652.04173191321615</v>
          </cell>
          <cell r="AC96">
            <v>0</v>
          </cell>
          <cell r="AD96">
            <v>446.03173384461235</v>
          </cell>
          <cell r="AE96">
            <v>435.15785183896566</v>
          </cell>
          <cell r="AF96">
            <v>258.54405890164202</v>
          </cell>
          <cell r="AG96">
            <v>305.53517666545986</v>
          </cell>
          <cell r="AH96">
            <v>191.07545937930081</v>
          </cell>
          <cell r="AI96">
            <v>184.38666117927249</v>
          </cell>
          <cell r="AJ96">
            <v>188.20413652976501</v>
          </cell>
          <cell r="AK96">
            <v>188.20413652976501</v>
          </cell>
          <cell r="AL96">
            <v>258.11525506658779</v>
          </cell>
          <cell r="AM96">
            <v>191.07545937930081</v>
          </cell>
          <cell r="AN96">
            <v>184.38666117927249</v>
          </cell>
          <cell r="AO96">
            <v>188.20413652976501</v>
          </cell>
          <cell r="AP96">
            <v>188.20413652976501</v>
          </cell>
          <cell r="AQ96">
            <v>192.10064752176442</v>
          </cell>
          <cell r="AR96">
            <v>192.10064752176442</v>
          </cell>
          <cell r="AS96">
            <v>200.13735561056691</v>
          </cell>
          <cell r="AT96">
            <v>200.13735561056691</v>
          </cell>
          <cell r="AU96">
            <v>6785.286446253469</v>
          </cell>
          <cell r="AW96">
            <v>2197.1392148687833</v>
          </cell>
          <cell r="AX96">
            <v>1794.4616549493535</v>
          </cell>
          <cell r="AY96">
            <v>2793.6855764353322</v>
          </cell>
          <cell r="AZ96">
            <v>3991.6008698181367</v>
          </cell>
          <cell r="BA96">
            <v>1200</v>
          </cell>
          <cell r="BB96">
            <v>8.1423437355041628</v>
          </cell>
          <cell r="BC96">
            <v>2.63656705784254</v>
          </cell>
          <cell r="BD96">
            <v>2.1533539859392241</v>
          </cell>
          <cell r="BE96">
            <v>3.3524226917223987</v>
          </cell>
          <cell r="BF96">
            <v>2</v>
          </cell>
          <cell r="BG96">
            <v>4.7899210437817636</v>
          </cell>
          <cell r="BH96">
            <v>9147.4439480475903</v>
          </cell>
          <cell r="BI96">
            <v>5390.0572119123117</v>
          </cell>
          <cell r="BK96">
            <v>0</v>
          </cell>
          <cell r="BL96">
            <v>0</v>
          </cell>
          <cell r="BM96">
            <v>0</v>
          </cell>
        </row>
        <row r="97">
          <cell r="A97">
            <v>36708</v>
          </cell>
          <cell r="B97">
            <v>49.457167491529191</v>
          </cell>
          <cell r="C97">
            <v>69.782030844212414</v>
          </cell>
          <cell r="D97">
            <v>52.167149271886942</v>
          </cell>
          <cell r="E97">
            <v>48.779672046439707</v>
          </cell>
          <cell r="F97">
            <v>32.519781364293159</v>
          </cell>
          <cell r="G97">
            <v>107.04428032413163</v>
          </cell>
          <cell r="H97">
            <v>0</v>
          </cell>
          <cell r="I97">
            <v>63.684571838407408</v>
          </cell>
          <cell r="J97">
            <v>88.074407861627265</v>
          </cell>
          <cell r="K97">
            <v>37.262249479919241</v>
          </cell>
          <cell r="L97">
            <v>29.132304138845956</v>
          </cell>
          <cell r="M97">
            <v>0</v>
          </cell>
          <cell r="N97">
            <v>0</v>
          </cell>
          <cell r="O97">
            <v>76.556985295106813</v>
          </cell>
          <cell r="P97">
            <v>52.844644716976369</v>
          </cell>
          <cell r="Q97">
            <v>203.92612897192163</v>
          </cell>
          <cell r="R97">
            <v>0</v>
          </cell>
          <cell r="S97">
            <v>12.87241345669937</v>
          </cell>
          <cell r="T97">
            <v>176.14881572325453</v>
          </cell>
          <cell r="U97">
            <v>468.82684800189298</v>
          </cell>
          <cell r="V97">
            <v>238.47839667148307</v>
          </cell>
          <cell r="W97">
            <v>212.05607431299492</v>
          </cell>
          <cell r="X97">
            <v>78.58947163037513</v>
          </cell>
          <cell r="Y97">
            <v>276.33103653230063</v>
          </cell>
          <cell r="Z97">
            <v>200.92354752508587</v>
          </cell>
          <cell r="AA97">
            <v>161.5613320742649</v>
          </cell>
          <cell r="AB97">
            <v>638.81591613165142</v>
          </cell>
          <cell r="AC97">
            <v>0</v>
          </cell>
          <cell r="AD97">
            <v>436.98456208268908</v>
          </cell>
          <cell r="AE97">
            <v>426.3312425858486</v>
          </cell>
          <cell r="AF97">
            <v>253.2998300017251</v>
          </cell>
          <cell r="AG97">
            <v>299.33779425328157</v>
          </cell>
          <cell r="AH97">
            <v>187.19974299115887</v>
          </cell>
          <cell r="AI97">
            <v>180.64661833542053</v>
          </cell>
          <cell r="AJ97">
            <v>184.38666117927249</v>
          </cell>
          <cell r="AK97">
            <v>184.38666117927249</v>
          </cell>
          <cell r="AL97">
            <v>252.87972389298389</v>
          </cell>
          <cell r="AM97">
            <v>187.19974299115887</v>
          </cell>
          <cell r="AN97">
            <v>180.64661833542053</v>
          </cell>
          <cell r="AO97">
            <v>184.38666117927249</v>
          </cell>
          <cell r="AP97">
            <v>184.38666117927249</v>
          </cell>
          <cell r="AQ97">
            <v>188.20413652976501</v>
          </cell>
          <cell r="AR97">
            <v>188.20413652976501</v>
          </cell>
          <cell r="AS97">
            <v>196.07783048086679</v>
          </cell>
          <cell r="AT97">
            <v>196.07783048086679</v>
          </cell>
          <cell r="AU97">
            <v>6647.6557637816895</v>
          </cell>
          <cell r="AW97">
            <v>2152.5731126086689</v>
          </cell>
          <cell r="AX97">
            <v>1758.0633415993721</v>
          </cell>
          <cell r="AY97">
            <v>2737.019309573649</v>
          </cell>
          <cell r="AZ97">
            <v>3910.636454208041</v>
          </cell>
          <cell r="BA97">
            <v>1200</v>
          </cell>
          <cell r="BB97">
            <v>7.9771869165380274</v>
          </cell>
          <cell r="BC97">
            <v>2.5830877351304027</v>
          </cell>
          <cell r="BD97">
            <v>2.1096760099192466</v>
          </cell>
          <cell r="BE97">
            <v>3.2844231714883785</v>
          </cell>
          <cell r="BF97">
            <v>2</v>
          </cell>
          <cell r="BG97">
            <v>4.6927637450496489</v>
          </cell>
          <cell r="BH97">
            <v>9235.3840628738926</v>
          </cell>
          <cell r="BI97">
            <v>5498.7324531282902</v>
          </cell>
          <cell r="BK97">
            <v>0</v>
          </cell>
          <cell r="BL97">
            <v>0</v>
          </cell>
          <cell r="BM97">
            <v>0</v>
          </cell>
        </row>
        <row r="98">
          <cell r="A98">
            <v>36739</v>
          </cell>
          <cell r="B98">
            <v>48.4539933781152</v>
          </cell>
          <cell r="C98">
            <v>68.366593396518709</v>
          </cell>
          <cell r="D98">
            <v>51.109006713902325</v>
          </cell>
          <cell r="E98">
            <v>47.790240044168378</v>
          </cell>
          <cell r="F98">
            <v>31.860160029445606</v>
          </cell>
          <cell r="G98">
            <v>104.87302676359177</v>
          </cell>
          <cell r="H98">
            <v>0</v>
          </cell>
          <cell r="I98">
            <v>62.392813390997617</v>
          </cell>
          <cell r="J98">
            <v>86.287933413081802</v>
          </cell>
          <cell r="K98">
            <v>36.506433367073086</v>
          </cell>
          <cell r="L98">
            <v>28.541393359711687</v>
          </cell>
          <cell r="M98">
            <v>0</v>
          </cell>
          <cell r="N98">
            <v>0</v>
          </cell>
          <cell r="O98">
            <v>75.004126735986532</v>
          </cell>
          <cell r="P98">
            <v>51.77276004784909</v>
          </cell>
          <cell r="Q98">
            <v>199.78975351798175</v>
          </cell>
          <cell r="R98">
            <v>0</v>
          </cell>
          <cell r="S98">
            <v>12.611313344988879</v>
          </cell>
          <cell r="T98">
            <v>172.5758668261636</v>
          </cell>
          <cell r="U98">
            <v>459.31730709117409</v>
          </cell>
          <cell r="V98">
            <v>233.64117354926768</v>
          </cell>
          <cell r="W98">
            <v>207.75479352534316</v>
          </cell>
          <cell r="X98">
            <v>76.995386737826877</v>
          </cell>
          <cell r="Y98">
            <v>270.72602199867333</v>
          </cell>
          <cell r="Z98">
            <v>196.84807551818224</v>
          </cell>
          <cell r="AA98">
            <v>158.28427125000027</v>
          </cell>
          <cell r="AB98">
            <v>625.85836876685585</v>
          </cell>
          <cell r="AC98">
            <v>0</v>
          </cell>
          <cell r="AD98">
            <v>428.12090039567505</v>
          </cell>
          <cell r="AE98">
            <v>417.68366958492828</v>
          </cell>
          <cell r="AF98">
            <v>248.16197344264464</v>
          </cell>
          <cell r="AG98">
            <v>293.26611765731059</v>
          </cell>
          <cell r="AH98">
            <v>183.40264045311631</v>
          </cell>
          <cell r="AI98">
            <v>176.98243738084182</v>
          </cell>
          <cell r="AJ98">
            <v>180.64661833542053</v>
          </cell>
          <cell r="AK98">
            <v>180.64661833542053</v>
          </cell>
          <cell r="AL98">
            <v>247.75038863818654</v>
          </cell>
          <cell r="AM98">
            <v>183.40264045311631</v>
          </cell>
          <cell r="AN98">
            <v>176.98243738084182</v>
          </cell>
          <cell r="AO98">
            <v>180.64661833542053</v>
          </cell>
          <cell r="AP98">
            <v>180.64661833542053</v>
          </cell>
          <cell r="AQ98">
            <v>184.38666117927249</v>
          </cell>
          <cell r="AR98">
            <v>184.38666117927249</v>
          </cell>
          <cell r="AS98">
            <v>192.10064752176442</v>
          </cell>
          <cell r="AT98">
            <v>192.10064752176442</v>
          </cell>
          <cell r="AU98">
            <v>6512.8167401304609</v>
          </cell>
          <cell r="AW98">
            <v>2108.9109755853578</v>
          </cell>
          <cell r="AX98">
            <v>1722.4033205450594</v>
          </cell>
          <cell r="AY98">
            <v>2681.5024440000434</v>
          </cell>
          <cell r="AZ98">
            <v>3831.3142961304175</v>
          </cell>
          <cell r="BA98">
            <v>1200</v>
          </cell>
          <cell r="BB98">
            <v>7.8153800881565534</v>
          </cell>
          <cell r="BC98">
            <v>2.5306931707024294</v>
          </cell>
          <cell r="BD98">
            <v>2.0668839846540714</v>
          </cell>
          <cell r="BE98">
            <v>3.2178029328000521</v>
          </cell>
          <cell r="BF98">
            <v>2</v>
          </cell>
          <cell r="BG98">
            <v>4.5975771553565012</v>
          </cell>
          <cell r="BH98">
            <v>9371.3262560359144</v>
          </cell>
          <cell r="BI98">
            <v>5729.0693424579722</v>
          </cell>
          <cell r="BK98">
            <v>0</v>
          </cell>
          <cell r="BL98">
            <v>0</v>
          </cell>
          <cell r="BM98">
            <v>0</v>
          </cell>
        </row>
        <row r="99">
          <cell r="A99">
            <v>36770</v>
          </cell>
          <cell r="B99">
            <v>47.471167342702167</v>
          </cell>
          <cell r="C99">
            <v>66.979866250661956</v>
          </cell>
          <cell r="D99">
            <v>50.072327197096797</v>
          </cell>
          <cell r="E99">
            <v>46.820877379103472</v>
          </cell>
          <cell r="F99">
            <v>31.213918252735667</v>
          </cell>
          <cell r="G99">
            <v>102.74581424858822</v>
          </cell>
          <cell r="H99">
            <v>0</v>
          </cell>
          <cell r="I99">
            <v>61.127256578273986</v>
          </cell>
          <cell r="J99">
            <v>84.537695267825711</v>
          </cell>
          <cell r="K99">
            <v>35.765947997926283</v>
          </cell>
          <cell r="L99">
            <v>27.962468434742366</v>
          </cell>
          <cell r="M99">
            <v>0</v>
          </cell>
          <cell r="N99">
            <v>0</v>
          </cell>
          <cell r="O99">
            <v>73.482765886648551</v>
          </cell>
          <cell r="P99">
            <v>50.722617160695435</v>
          </cell>
          <cell r="Q99">
            <v>195.73727904319651</v>
          </cell>
          <cell r="R99">
            <v>0</v>
          </cell>
          <cell r="S99">
            <v>12.355509308374527</v>
          </cell>
          <cell r="T99">
            <v>169.07539053565142</v>
          </cell>
          <cell r="U99">
            <v>450.00065481027247</v>
          </cell>
          <cell r="V99">
            <v>228.90206718672812</v>
          </cell>
          <cell r="W99">
            <v>203.54075860638042</v>
          </cell>
          <cell r="X99">
            <v>75.433635777444522</v>
          </cell>
          <cell r="Y99">
            <v>265.23469787172792</v>
          </cell>
          <cell r="Z99">
            <v>192.85526914347378</v>
          </cell>
          <cell r="AA99">
            <v>155.07368132881655</v>
          </cell>
          <cell r="AB99">
            <v>613.16364834401827</v>
          </cell>
          <cell r="AC99">
            <v>0</v>
          </cell>
          <cell r="AD99">
            <v>419.43702652113524</v>
          </cell>
          <cell r="AE99">
            <v>409.21150131942608</v>
          </cell>
          <cell r="AF99">
            <v>243.12833160025588</v>
          </cell>
          <cell r="AG99">
            <v>287.31759709907959</v>
          </cell>
          <cell r="AH99">
            <v>179.6825571857951</v>
          </cell>
          <cell r="AI99">
            <v>173.39257955609312</v>
          </cell>
          <cell r="AJ99">
            <v>176.98243738084182</v>
          </cell>
          <cell r="AK99">
            <v>176.98243738084182</v>
          </cell>
          <cell r="AL99">
            <v>242.72509525654166</v>
          </cell>
          <cell r="AM99">
            <v>179.6825571857951</v>
          </cell>
          <cell r="AN99">
            <v>173.39257955609312</v>
          </cell>
          <cell r="AO99">
            <v>176.98243738084182</v>
          </cell>
          <cell r="AP99">
            <v>176.98243738084182</v>
          </cell>
          <cell r="AQ99">
            <v>180.64661833542053</v>
          </cell>
          <cell r="AR99">
            <v>180.64661833542053</v>
          </cell>
          <cell r="AS99">
            <v>188.20413652976501</v>
          </cell>
          <cell r="AT99">
            <v>188.20413652976501</v>
          </cell>
          <cell r="AU99">
            <v>6380.7127501430205</v>
          </cell>
          <cell r="AW99">
            <v>2066.1344680434686</v>
          </cell>
          <cell r="AX99">
            <v>1687.4666164904847</v>
          </cell>
          <cell r="AY99">
            <v>2627.1116656090671</v>
          </cell>
          <cell r="AZ99">
            <v>3753.6010845339533</v>
          </cell>
          <cell r="BA99">
            <v>1200</v>
          </cell>
          <cell r="BB99">
            <v>7.6568553001716246</v>
          </cell>
          <cell r="BC99">
            <v>2.4793613616521624</v>
          </cell>
          <cell r="BD99">
            <v>2.024959939788582</v>
          </cell>
          <cell r="BE99">
            <v>3.1525339987308807</v>
          </cell>
          <cell r="BF99">
            <v>2</v>
          </cell>
          <cell r="BG99">
            <v>4.5043213014407435</v>
          </cell>
          <cell r="BH99">
            <v>9532.652817227241</v>
          </cell>
          <cell r="BI99">
            <v>5656.1369971863933</v>
          </cell>
          <cell r="BK99">
            <v>0</v>
          </cell>
          <cell r="BL99">
            <v>0</v>
          </cell>
          <cell r="BM99">
            <v>0</v>
          </cell>
        </row>
        <row r="100">
          <cell r="A100">
            <v>36800</v>
          </cell>
          <cell r="B100">
            <v>46.508276651076955</v>
          </cell>
          <cell r="C100">
            <v>65.621267055629133</v>
          </cell>
          <cell r="D100">
            <v>49.056675371683902</v>
          </cell>
          <cell r="E100">
            <v>45.871176970925184</v>
          </cell>
          <cell r="F100">
            <v>30.580784647283473</v>
          </cell>
          <cell r="G100">
            <v>100.66174946397476</v>
          </cell>
          <cell r="H100">
            <v>0</v>
          </cell>
          <cell r="I100">
            <v>59.88736993426344</v>
          </cell>
          <cell r="J100">
            <v>82.822958419726021</v>
          </cell>
          <cell r="K100">
            <v>35.040482408345646</v>
          </cell>
          <cell r="L100">
            <v>27.395286246524776</v>
          </cell>
          <cell r="M100">
            <v>0</v>
          </cell>
          <cell r="N100">
            <v>0</v>
          </cell>
          <cell r="O100">
            <v>71.992263857146511</v>
          </cell>
          <cell r="P100">
            <v>49.693775051835622</v>
          </cell>
          <cell r="Q100">
            <v>191.76700372567339</v>
          </cell>
          <cell r="R100">
            <v>0</v>
          </cell>
          <cell r="S100">
            <v>12.104893922883035</v>
          </cell>
          <cell r="T100">
            <v>165.64591683945204</v>
          </cell>
          <cell r="U100">
            <v>440.87297866500336</v>
          </cell>
          <cell r="V100">
            <v>224.25908741341203</v>
          </cell>
          <cell r="W100">
            <v>199.41219988749424</v>
          </cell>
          <cell r="X100">
            <v>73.903562897601716</v>
          </cell>
          <cell r="Y100">
            <v>259.85475808990213</v>
          </cell>
          <cell r="Z100">
            <v>188.94345163646921</v>
          </cell>
          <cell r="AA100">
            <v>151.92821403517254</v>
          </cell>
          <cell r="AB100">
            <v>600.72642376154386</v>
          </cell>
          <cell r="AC100">
            <v>0</v>
          </cell>
          <cell r="AD100">
            <v>410.9292936978714</v>
          </cell>
          <cell r="AE100">
            <v>400.91117993314305</v>
          </cell>
          <cell r="AF100">
            <v>238.19679061500469</v>
          </cell>
          <cell r="AG100">
            <v>281.48973451905067</v>
          </cell>
          <cell r="AH100">
            <v>176.03793095377947</v>
          </cell>
          <cell r="AI100">
            <v>169.87553731345881</v>
          </cell>
          <cell r="AJ100">
            <v>173.39257955609312</v>
          </cell>
          <cell r="AK100">
            <v>173.39257955609312</v>
          </cell>
          <cell r="AL100">
            <v>237.8017333944008</v>
          </cell>
          <cell r="AM100">
            <v>176.03793095377947</v>
          </cell>
          <cell r="AN100">
            <v>169.87553731345881</v>
          </cell>
          <cell r="AO100">
            <v>173.39257955609312</v>
          </cell>
          <cell r="AP100">
            <v>173.39257955609312</v>
          </cell>
          <cell r="AQ100">
            <v>176.98243738084182</v>
          </cell>
          <cell r="AR100">
            <v>176.98243738084182</v>
          </cell>
          <cell r="AS100">
            <v>184.38666117927249</v>
          </cell>
          <cell r="AT100">
            <v>184.38666117927249</v>
          </cell>
          <cell r="AU100">
            <v>6251.2883172300271</v>
          </cell>
          <cell r="AW100">
            <v>2024.2256261444943</v>
          </cell>
          <cell r="AX100">
            <v>1653.2385578940539</v>
          </cell>
          <cell r="AY100">
            <v>2573.8241331914787</v>
          </cell>
          <cell r="AZ100">
            <v>3677.4641840385484</v>
          </cell>
          <cell r="BA100">
            <v>1200</v>
          </cell>
          <cell r="BB100">
            <v>7.501545980676033</v>
          </cell>
          <cell r="BC100">
            <v>2.4290707513733931</v>
          </cell>
          <cell r="BD100">
            <v>1.9838862694728647</v>
          </cell>
          <cell r="BE100">
            <v>3.0885889598297749</v>
          </cell>
          <cell r="BF100">
            <v>2</v>
          </cell>
          <cell r="BG100">
            <v>4.4129570208462576</v>
          </cell>
          <cell r="BH100">
            <v>9477.8672958127972</v>
          </cell>
          <cell r="BI100">
            <v>5389.8726232475219</v>
          </cell>
          <cell r="BK100">
            <v>0</v>
          </cell>
          <cell r="BL100">
            <v>0</v>
          </cell>
          <cell r="BM100">
            <v>0</v>
          </cell>
        </row>
        <row r="101">
          <cell r="A101">
            <v>36831</v>
          </cell>
          <cell r="B101">
            <v>45.564916940801439</v>
          </cell>
          <cell r="C101">
            <v>64.290225272637656</v>
          </cell>
          <cell r="D101">
            <v>48.061624718379591</v>
          </cell>
          <cell r="E101">
            <v>44.940739996406869</v>
          </cell>
          <cell r="F101">
            <v>29.960493330937929</v>
          </cell>
          <cell r="G101">
            <v>98.619957214337333</v>
          </cell>
          <cell r="H101">
            <v>0</v>
          </cell>
          <cell r="I101">
            <v>58.672632773086747</v>
          </cell>
          <cell r="J101">
            <v>81.14300277129017</v>
          </cell>
          <cell r="K101">
            <v>34.329731941699713</v>
          </cell>
          <cell r="L101">
            <v>26.839608608965225</v>
          </cell>
          <cell r="M101">
            <v>0</v>
          </cell>
          <cell r="N101">
            <v>0</v>
          </cell>
          <cell r="O101">
            <v>70.531994716583043</v>
          </cell>
          <cell r="P101">
            <v>48.685801662774111</v>
          </cell>
          <cell r="Q101">
            <v>187.87726026275655</v>
          </cell>
          <cell r="R101">
            <v>0</v>
          </cell>
          <cell r="S101">
            <v>11.859361943496257</v>
          </cell>
          <cell r="T101">
            <v>162.28600554258034</v>
          </cell>
          <cell r="U101">
            <v>431.93044552102174</v>
          </cell>
          <cell r="V101">
            <v>219.71028442687805</v>
          </cell>
          <cell r="W101">
            <v>195.36738359549099</v>
          </cell>
          <cell r="X101">
            <v>72.404525549766646</v>
          </cell>
          <cell r="Y101">
            <v>254.5839433670838</v>
          </cell>
          <cell r="Z101">
            <v>185.11098024365728</v>
          </cell>
          <cell r="AA101">
            <v>148.84654844153721</v>
          </cell>
          <cell r="AB101">
            <v>588.54147205227832</v>
          </cell>
          <cell r="AC101">
            <v>0</v>
          </cell>
          <cell r="AD101">
            <v>402.59412913447812</v>
          </cell>
          <cell r="AE101">
            <v>392.77921973635114</v>
          </cell>
          <cell r="AF101">
            <v>233.36527950421996</v>
          </cell>
          <cell r="AG101">
            <v>275.78008252756422</v>
          </cell>
          <cell r="AH101">
            <v>172.46723120956065</v>
          </cell>
          <cell r="AI101">
            <v>166.42983368386169</v>
          </cell>
          <cell r="AJ101">
            <v>169.87553731345881</v>
          </cell>
          <cell r="AK101">
            <v>169.87553731345881</v>
          </cell>
          <cell r="AL101">
            <v>232.9782355038858</v>
          </cell>
          <cell r="AM101">
            <v>172.46723120956065</v>
          </cell>
          <cell r="AN101">
            <v>166.42983368386169</v>
          </cell>
          <cell r="AO101">
            <v>169.87553731345881</v>
          </cell>
          <cell r="AP101">
            <v>169.87553731345881</v>
          </cell>
          <cell r="AQ101">
            <v>173.39257955609312</v>
          </cell>
          <cell r="AR101">
            <v>173.39257955609312</v>
          </cell>
          <cell r="AS101">
            <v>180.64661833542053</v>
          </cell>
          <cell r="AT101">
            <v>180.64661833542053</v>
          </cell>
          <cell r="AU101">
            <v>6124.4890900723749</v>
          </cell>
          <cell r="AW101">
            <v>1983.1668504229533</v>
          </cell>
          <cell r="AX101">
            <v>1619.704770807253</v>
          </cell>
          <cell r="AY101">
            <v>2521.6174688421693</v>
          </cell>
          <cell r="AZ101">
            <v>3602.8716212302061</v>
          </cell>
          <cell r="BA101">
            <v>1200</v>
          </cell>
          <cell r="BB101">
            <v>7.3493869080868501</v>
          </cell>
          <cell r="BC101">
            <v>2.3798002205075441</v>
          </cell>
          <cell r="BD101">
            <v>1.9436457249687038</v>
          </cell>
          <cell r="BE101">
            <v>3.0259409626106035</v>
          </cell>
          <cell r="BF101">
            <v>2</v>
          </cell>
          <cell r="BG101">
            <v>4.3234459454762471</v>
          </cell>
          <cell r="BH101">
            <v>9926.9504629943585</v>
          </cell>
          <cell r="BI101">
            <v>5697.5617692405413</v>
          </cell>
          <cell r="BK101">
            <v>0</v>
          </cell>
          <cell r="BL101">
            <v>0</v>
          </cell>
          <cell r="BM101">
            <v>0</v>
          </cell>
        </row>
        <row r="102">
          <cell r="A102">
            <v>36861</v>
          </cell>
          <cell r="B102">
            <v>44.640692051401949</v>
          </cell>
          <cell r="C102">
            <v>62.986181935539747</v>
          </cell>
          <cell r="D102">
            <v>47.086757369286978</v>
          </cell>
          <cell r="E102">
            <v>44.029175721930663</v>
          </cell>
          <cell r="F102">
            <v>29.352783814620459</v>
          </cell>
          <cell r="G102">
            <v>96.619580056458986</v>
          </cell>
          <cell r="H102">
            <v>0</v>
          </cell>
          <cell r="I102">
            <v>57.482534970298367</v>
          </cell>
          <cell r="J102">
            <v>79.497122831263681</v>
          </cell>
          <cell r="K102">
            <v>33.633398120919274</v>
          </cell>
          <cell r="L102">
            <v>26.295202167264158</v>
          </cell>
          <cell r="M102">
            <v>0</v>
          </cell>
          <cell r="N102">
            <v>0</v>
          </cell>
          <cell r="O102">
            <v>69.101345230252335</v>
          </cell>
          <cell r="P102">
            <v>47.698273698758221</v>
          </cell>
          <cell r="Q102">
            <v>184.06641517084907</v>
          </cell>
          <cell r="R102">
            <v>0</v>
          </cell>
          <cell r="S102">
            <v>11.618810259953925</v>
          </cell>
          <cell r="T102">
            <v>158.99424566252736</v>
          </cell>
          <cell r="U102">
            <v>423.1692999941115</v>
          </cell>
          <cell r="V102">
            <v>215.25374797388326</v>
          </cell>
          <cell r="W102">
            <v>191.40461112450416</v>
          </cell>
          <cell r="X102">
            <v>70.935894218666093</v>
          </cell>
          <cell r="Y102">
            <v>249.42004024383166</v>
          </cell>
          <cell r="Z102">
            <v>181.35624553263827</v>
          </cell>
          <cell r="AA102">
            <v>145.82739041367105</v>
          </cell>
          <cell r="AB102">
            <v>576.60367619014096</v>
          </cell>
          <cell r="AC102">
            <v>0</v>
          </cell>
          <cell r="AD102">
            <v>394.42803250896208</v>
          </cell>
          <cell r="AE102">
            <v>384.81220574199045</v>
          </cell>
          <cell r="AF102">
            <v>228.63176929241192</v>
          </cell>
          <cell r="AG102">
            <v>270.18624337706677</v>
          </cell>
          <cell r="AH102">
            <v>168.96895845078913</v>
          </cell>
          <cell r="AI102">
            <v>163.05402165661525</v>
          </cell>
          <cell r="AJ102">
            <v>166.42983368386169</v>
          </cell>
          <cell r="AK102">
            <v>166.42983368386169</v>
          </cell>
          <cell r="AL102">
            <v>228.25257597462956</v>
          </cell>
          <cell r="AM102">
            <v>168.96895845078913</v>
          </cell>
          <cell r="AN102">
            <v>163.05402165661525</v>
          </cell>
          <cell r="AO102">
            <v>166.42983368386169</v>
          </cell>
          <cell r="AP102">
            <v>166.42983368386169</v>
          </cell>
          <cell r="AQ102">
            <v>169.87553731345881</v>
          </cell>
          <cell r="AR102">
            <v>169.87553731345881</v>
          </cell>
          <cell r="AS102">
            <v>176.98243738084182</v>
          </cell>
          <cell r="AT102">
            <v>176.98243738084182</v>
          </cell>
          <cell r="AU102">
            <v>6000.2618197965494</v>
          </cell>
          <cell r="AW102">
            <v>1942.9408983955591</v>
          </cell>
          <cell r="AX102">
            <v>1586.8511728383587</v>
          </cell>
          <cell r="AY102">
            <v>2470.4697485626311</v>
          </cell>
          <cell r="AZ102">
            <v>3529.7920712339178</v>
          </cell>
          <cell r="BA102">
            <v>1200</v>
          </cell>
          <cell r="BB102">
            <v>7.20031418375586</v>
          </cell>
          <cell r="BC102">
            <v>2.3315290780746709</v>
          </cell>
          <cell r="BD102">
            <v>1.9042214074060304</v>
          </cell>
          <cell r="BE102">
            <v>2.9645636982751573</v>
          </cell>
          <cell r="BF102">
            <v>2</v>
          </cell>
          <cell r="BG102">
            <v>4.2357504854807013</v>
          </cell>
          <cell r="BH102">
            <v>9741.3808997412052</v>
          </cell>
          <cell r="BI102">
            <v>5730.0101840051084</v>
          </cell>
          <cell r="BK102">
            <v>0</v>
          </cell>
          <cell r="BL102">
            <v>0</v>
          </cell>
          <cell r="BM102">
            <v>0</v>
          </cell>
        </row>
        <row r="103">
          <cell r="B103">
            <v>50.064182783532402</v>
          </cell>
          <cell r="C103">
            <v>70.638504475395038</v>
          </cell>
          <cell r="D103">
            <v>52.807425675780749</v>
          </cell>
          <cell r="E103">
            <v>49.378372060470276</v>
          </cell>
          <cell r="F103">
            <v>32.918914706980203</v>
          </cell>
          <cell r="G103">
            <v>108.35809424380983</v>
          </cell>
          <cell r="H103">
            <v>0</v>
          </cell>
          <cell r="I103">
            <v>64.466207967836226</v>
          </cell>
          <cell r="J103">
            <v>89.155393998071332</v>
          </cell>
          <cell r="K103">
            <v>37.719589768414821</v>
          </cell>
          <cell r="L103">
            <v>29.489861091669773</v>
          </cell>
          <cell r="M103">
            <v>0</v>
          </cell>
          <cell r="N103">
            <v>0</v>
          </cell>
          <cell r="O103">
            <v>77.496611706015926</v>
          </cell>
          <cell r="P103">
            <v>53.493236398842825</v>
          </cell>
          <cell r="Q103">
            <v>206.42902764168832</v>
          </cell>
          <cell r="R103">
            <v>0</v>
          </cell>
          <cell r="S103">
            <v>13.030403738179656</v>
          </cell>
          <cell r="T103">
            <v>178.31078799614266</v>
          </cell>
          <cell r="U103">
            <v>474.58102035896457</v>
          </cell>
          <cell r="V103">
            <v>241.40537451785471</v>
          </cell>
          <cell r="W103">
            <v>214.65875631843335</v>
          </cell>
          <cell r="X103">
            <v>79.55404387520214</v>
          </cell>
          <cell r="Y103">
            <v>279.72260085629745</v>
          </cell>
          <cell r="Z103">
            <v>203.38959384470479</v>
          </cell>
          <cell r="AA103">
            <v>163.54426405641462</v>
          </cell>
          <cell r="AB103">
            <v>646.65645875741689</v>
          </cell>
          <cell r="AC103">
            <v>0</v>
          </cell>
          <cell r="AD103">
            <v>442.34791637504634</v>
          </cell>
          <cell r="AE103">
            <v>431.56384276968788</v>
          </cell>
          <cell r="AF103">
            <v>256.40871953324137</v>
          </cell>
          <cell r="AG103">
            <v>303.01173329593649</v>
          </cell>
          <cell r="AH103">
            <v>189.49734943362591</v>
          </cell>
          <cell r="AI103">
            <v>182.86379463847206</v>
          </cell>
          <cell r="AJ103">
            <v>186.64974110588579</v>
          </cell>
          <cell r="AK103">
            <v>186.64974110588579</v>
          </cell>
          <cell r="AL103">
            <v>255.98345722884233</v>
          </cell>
          <cell r="AM103">
            <v>189.49734943362591</v>
          </cell>
          <cell r="AN103">
            <v>182.86379463847206</v>
          </cell>
          <cell r="AO103">
            <v>186.64974110588579</v>
          </cell>
          <cell r="AP103">
            <v>186.64974110588579</v>
          </cell>
          <cell r="AQ103">
            <v>190.51407045211096</v>
          </cell>
          <cell r="AR103">
            <v>190.51407045211096</v>
          </cell>
          <cell r="AS103">
            <v>199.15432701515184</v>
          </cell>
          <cell r="AT103">
            <v>199.15432701515184</v>
          </cell>
          <cell r="BA103">
            <v>1200</v>
          </cell>
        </row>
        <row r="104">
          <cell r="A104">
            <v>36892</v>
          </cell>
          <cell r="B104">
            <v>43.735213858003142</v>
          </cell>
          <cell r="C104">
            <v>61.708589416086639</v>
          </cell>
          <cell r="D104">
            <v>46.131663932414263</v>
          </cell>
          <cell r="E104">
            <v>43.136101339400334</v>
          </cell>
          <cell r="F104">
            <v>28.757400892933571</v>
          </cell>
          <cell r="G104">
            <v>94.659777939239646</v>
          </cell>
          <cell r="H104">
            <v>0</v>
          </cell>
          <cell r="I104">
            <v>56.316576748661547</v>
          </cell>
          <cell r="J104">
            <v>77.884627418361703</v>
          </cell>
          <cell r="K104">
            <v>32.95118852315305</v>
          </cell>
          <cell r="L104">
            <v>25.761838299919656</v>
          </cell>
          <cell r="M104">
            <v>0</v>
          </cell>
          <cell r="N104">
            <v>0</v>
          </cell>
          <cell r="O104">
            <v>67.699714602114454</v>
          </cell>
          <cell r="P104">
            <v>46.730776451017029</v>
          </cell>
          <cell r="Q104">
            <v>180.33286809943755</v>
          </cell>
          <cell r="R104">
            <v>0</v>
          </cell>
          <cell r="S104">
            <v>11.383137853452865</v>
          </cell>
          <cell r="T104">
            <v>155.76925483672341</v>
          </cell>
          <cell r="U104">
            <v>414.58586287312556</v>
          </cell>
          <cell r="V104">
            <v>210.88760654817943</v>
          </cell>
          <cell r="W104">
            <v>187.52221832267091</v>
          </cell>
          <cell r="X104">
            <v>69.497052157922781</v>
          </cell>
          <cell r="Y104">
            <v>244.36088015784125</v>
          </cell>
          <cell r="Z104">
            <v>177.67767071624883</v>
          </cell>
          <cell r="AA104">
            <v>142.86947206715908</v>
          </cell>
          <cell r="AB104">
            <v>564.90802294124921</v>
          </cell>
          <cell r="AC104">
            <v>0</v>
          </cell>
          <cell r="AD104">
            <v>386.42757449879451</v>
          </cell>
          <cell r="AE104">
            <v>377.00679223155799</v>
          </cell>
          <cell r="AF104">
            <v>223.99427215921133</v>
          </cell>
          <cell r="AG104">
            <v>264.70586795518545</v>
          </cell>
          <cell r="AH104">
            <v>165.54164359056412</v>
          </cell>
          <cell r="AI104">
            <v>159.74668357175673</v>
          </cell>
          <cell r="AJ104">
            <v>163.05402165661525</v>
          </cell>
          <cell r="AK104">
            <v>163.05402165661525</v>
          </cell>
          <cell r="AL104">
            <v>223.6227702831284</v>
          </cell>
          <cell r="AM104">
            <v>165.54164359056412</v>
          </cell>
          <cell r="AN104">
            <v>159.74668357175673</v>
          </cell>
          <cell r="AO104">
            <v>163.05402165661525</v>
          </cell>
          <cell r="AP104">
            <v>163.05402165661525</v>
          </cell>
          <cell r="AQ104">
            <v>166.42983368386169</v>
          </cell>
          <cell r="AR104">
            <v>166.42983368386169</v>
          </cell>
          <cell r="AS104">
            <v>173.39257955609312</v>
          </cell>
          <cell r="AT104">
            <v>173.39257955609312</v>
          </cell>
          <cell r="AU104">
            <v>5878.5543376129572</v>
          </cell>
          <cell r="AW104">
            <v>1903.5308773203008</v>
          </cell>
          <cell r="AX104">
            <v>1554.6639672385895</v>
          </cell>
          <cell r="AY104">
            <v>2420.3594930540667</v>
          </cell>
          <cell r="AZ104">
            <v>3458.1948445588905</v>
          </cell>
          <cell r="BA104">
            <v>1200</v>
          </cell>
          <cell r="BB104">
            <v>7.0542652051355486</v>
          </cell>
          <cell r="BC104">
            <v>2.284237052784361</v>
          </cell>
          <cell r="BD104">
            <v>1.8655967606863075</v>
          </cell>
          <cell r="BE104">
            <v>2.9044313916648798</v>
          </cell>
          <cell r="BF104">
            <v>2</v>
          </cell>
          <cell r="BG104">
            <v>4.1498338134706687</v>
          </cell>
          <cell r="BH104">
            <v>10374.44256411192</v>
          </cell>
          <cell r="BI104">
            <v>5955.7284946094715</v>
          </cell>
          <cell r="BK104">
            <v>0</v>
          </cell>
          <cell r="BL104">
            <v>0</v>
          </cell>
          <cell r="BM104">
            <v>0</v>
          </cell>
        </row>
        <row r="105">
          <cell r="A105">
            <v>36923</v>
          </cell>
          <cell r="B105">
            <v>42.848102108336363</v>
          </cell>
          <cell r="C105">
            <v>60.456911193954056</v>
          </cell>
          <cell r="D105">
            <v>45.19594331975204</v>
          </cell>
          <cell r="E105">
            <v>42.26114180548241</v>
          </cell>
          <cell r="F105">
            <v>28.174094536988289</v>
          </cell>
          <cell r="G105">
            <v>92.739727850919763</v>
          </cell>
          <cell r="H105">
            <v>0</v>
          </cell>
          <cell r="I105">
            <v>55.174268468268707</v>
          </cell>
          <cell r="J105">
            <v>76.304839371009905</v>
          </cell>
          <cell r="K105">
            <v>32.28281665696575</v>
          </cell>
          <cell r="L105">
            <v>25.239293022718677</v>
          </cell>
          <cell r="M105">
            <v>0</v>
          </cell>
          <cell r="N105">
            <v>0</v>
          </cell>
          <cell r="O105">
            <v>66.326514222493273</v>
          </cell>
          <cell r="P105">
            <v>45.78290362260595</v>
          </cell>
          <cell r="Q105">
            <v>176.67505115903069</v>
          </cell>
          <cell r="R105">
            <v>0</v>
          </cell>
          <cell r="S105">
            <v>11.152245754224525</v>
          </cell>
          <cell r="T105">
            <v>152.60967874201981</v>
          </cell>
          <cell r="U105">
            <v>406.17652957491441</v>
          </cell>
          <cell r="V105">
            <v>206.6100266045807</v>
          </cell>
          <cell r="W105">
            <v>183.71857479327772</v>
          </cell>
          <cell r="X105">
            <v>68.087395131055018</v>
          </cell>
          <cell r="Y105">
            <v>239.40433853326499</v>
          </cell>
          <cell r="Z105">
            <v>174.07371099039585</v>
          </cell>
          <cell r="AA105">
            <v>139.97155123496736</v>
          </cell>
          <cell r="AB105">
            <v>553.44960075862821</v>
          </cell>
          <cell r="AC105">
            <v>0</v>
          </cell>
          <cell r="AD105">
            <v>378.58939534077979</v>
          </cell>
          <cell r="AE105">
            <v>369.35970135008523</v>
          </cell>
          <cell r="AF105">
            <v>219.45084060459158</v>
          </cell>
          <cell r="AG105">
            <v>259.33665479822685</v>
          </cell>
          <cell r="AH105">
            <v>162.18384734049579</v>
          </cell>
          <cell r="AI105">
            <v>156.50643052470608</v>
          </cell>
          <cell r="AJ105">
            <v>159.74668357175673</v>
          </cell>
          <cell r="AK105">
            <v>159.74668357175673</v>
          </cell>
          <cell r="AL105">
            <v>219.08687415934855</v>
          </cell>
          <cell r="AM105">
            <v>162.18384734049579</v>
          </cell>
          <cell r="AN105">
            <v>156.50643052470608</v>
          </cell>
          <cell r="AO105">
            <v>159.74668357175673</v>
          </cell>
          <cell r="AP105">
            <v>159.74668357175673</v>
          </cell>
          <cell r="AQ105">
            <v>163.05402165661525</v>
          </cell>
          <cell r="AR105">
            <v>163.05402165661525</v>
          </cell>
          <cell r="AS105">
            <v>169.87553731345881</v>
          </cell>
          <cell r="AT105">
            <v>169.87553731345881</v>
          </cell>
          <cell r="AU105">
            <v>5759.3155329078363</v>
          </cell>
          <cell r="AW105">
            <v>1864.9202371023985</v>
          </cell>
          <cell r="AX105">
            <v>1523.1296371082121</v>
          </cell>
          <cell r="AY105">
            <v>2371.2656586972262</v>
          </cell>
          <cell r="AZ105">
            <v>3388.0498742106106</v>
          </cell>
          <cell r="BA105">
            <v>1200</v>
          </cell>
          <cell r="BB105">
            <v>6.9111786394894041</v>
          </cell>
          <cell r="BC105">
            <v>2.237904284522878</v>
          </cell>
          <cell r="BD105">
            <v>1.8277555645298547</v>
          </cell>
          <cell r="BE105">
            <v>2.8455187904366714</v>
          </cell>
          <cell r="BF105">
            <v>2</v>
          </cell>
          <cell r="BG105">
            <v>4.0656598490527331</v>
          </cell>
          <cell r="BH105">
            <v>10595.024489483914</v>
          </cell>
          <cell r="BI105">
            <v>5843.800409623117</v>
          </cell>
          <cell r="BK105">
            <v>0</v>
          </cell>
          <cell r="BL105">
            <v>0</v>
          </cell>
          <cell r="BM105">
            <v>0</v>
          </cell>
        </row>
        <row r="106">
          <cell r="A106">
            <v>36951</v>
          </cell>
          <cell r="B106">
            <v>41.978984263054087</v>
          </cell>
          <cell r="C106">
            <v>59.230621631432491</v>
          </cell>
          <cell r="D106">
            <v>44.279202578837861</v>
          </cell>
          <cell r="E106">
            <v>41.403929684108114</v>
          </cell>
          <cell r="F106">
            <v>27.602619789405423</v>
          </cell>
          <cell r="G106">
            <v>90.858623473459502</v>
          </cell>
          <cell r="H106">
            <v>0</v>
          </cell>
          <cell r="I106">
            <v>54.055130420918928</v>
          </cell>
          <cell r="J106">
            <v>74.757095262972982</v>
          </cell>
          <cell r="K106">
            <v>31.62800184202705</v>
          </cell>
          <cell r="L106">
            <v>24.727346894675694</v>
          </cell>
          <cell r="M106">
            <v>0</v>
          </cell>
          <cell r="N106">
            <v>0</v>
          </cell>
          <cell r="O106">
            <v>64.98116742089195</v>
          </cell>
          <cell r="P106">
            <v>44.854257157783792</v>
          </cell>
          <cell r="Q106">
            <v>173.09142826272981</v>
          </cell>
          <cell r="R106">
            <v>0</v>
          </cell>
          <cell r="S106">
            <v>10.926036999972974</v>
          </cell>
          <cell r="T106">
            <v>149.51419052594596</v>
          </cell>
          <cell r="U106">
            <v>397.93776863059475</v>
          </cell>
          <cell r="V106">
            <v>202.41921178897303</v>
          </cell>
          <cell r="W106">
            <v>179.99208321008112</v>
          </cell>
          <cell r="X106">
            <v>66.706331157729764</v>
          </cell>
          <cell r="Y106">
            <v>234.54833388850435</v>
          </cell>
          <cell r="Z106">
            <v>170.54285288532174</v>
          </cell>
          <cell r="AA106">
            <v>137.13241094579959</v>
          </cell>
          <cell r="AB106">
            <v>542.22359771962567</v>
          </cell>
          <cell r="AC106">
            <v>0</v>
          </cell>
          <cell r="AD106">
            <v>370.91020342013502</v>
          </cell>
          <cell r="AE106">
            <v>361.86772172961486</v>
          </cell>
          <cell r="AF106">
            <v>214.99956663102299</v>
          </cell>
          <cell r="AG106">
            <v>254.07634912468581</v>
          </cell>
          <cell r="AH106">
            <v>158.89415960628136</v>
          </cell>
          <cell r="AI106">
            <v>153.3319017830004</v>
          </cell>
          <cell r="AJ106">
            <v>156.50643052470608</v>
          </cell>
          <cell r="AK106">
            <v>156.50643052470608</v>
          </cell>
          <cell r="AL106">
            <v>214.64298277023715</v>
          </cell>
          <cell r="AM106">
            <v>158.89415960628136</v>
          </cell>
          <cell r="AN106">
            <v>153.3319017830004</v>
          </cell>
          <cell r="AO106">
            <v>156.50643052470608</v>
          </cell>
          <cell r="AP106">
            <v>156.50643052470608</v>
          </cell>
          <cell r="AQ106">
            <v>159.74668357175673</v>
          </cell>
          <cell r="AR106">
            <v>159.74668357175673</v>
          </cell>
          <cell r="AS106">
            <v>166.42983368386169</v>
          </cell>
          <cell r="AT106">
            <v>166.42983368386169</v>
          </cell>
          <cell r="AU106">
            <v>5642.4953317795407</v>
          </cell>
          <cell r="AW106">
            <v>1827.0927633441524</v>
          </cell>
          <cell r="AX106">
            <v>1492.2349397201679</v>
          </cell>
          <cell r="AY106">
            <v>2323.1676287152209</v>
          </cell>
          <cell r="AZ106">
            <v>3319.3277030643203</v>
          </cell>
          <cell r="BA106">
            <v>1200</v>
          </cell>
          <cell r="BB106">
            <v>6.770994398135449</v>
          </cell>
          <cell r="BC106">
            <v>2.1925113160129825</v>
          </cell>
          <cell r="BD106">
            <v>1.7906819276642014</v>
          </cell>
          <cell r="BE106">
            <v>2.7878011544582648</v>
          </cell>
          <cell r="BF106">
            <v>2</v>
          </cell>
          <cell r="BG106">
            <v>3.9831932436771846</v>
          </cell>
          <cell r="BH106">
            <v>10893.013547654476</v>
          </cell>
          <cell r="BI106">
            <v>5771.4465053148615</v>
          </cell>
          <cell r="BK106">
            <v>0</v>
          </cell>
          <cell r="BL106">
            <v>0</v>
          </cell>
          <cell r="BM106">
            <v>0</v>
          </cell>
        </row>
        <row r="107">
          <cell r="A107">
            <v>36982</v>
          </cell>
          <cell r="B107">
            <v>41.127495339283392</v>
          </cell>
          <cell r="C107">
            <v>58.029205752687538</v>
          </cell>
          <cell r="D107">
            <v>43.381056727737267</v>
          </cell>
          <cell r="E107">
            <v>40.564104992169895</v>
          </cell>
          <cell r="F107">
            <v>27.042736661446611</v>
          </cell>
          <cell r="G107">
            <v>89.015674843928409</v>
          </cell>
          <cell r="H107">
            <v>0</v>
          </cell>
          <cell r="I107">
            <v>52.958692628666256</v>
          </cell>
          <cell r="J107">
            <v>73.2407451247512</v>
          </cell>
          <cell r="K107">
            <v>30.986469091240913</v>
          </cell>
          <cell r="L107">
            <v>24.22578492587926</v>
          </cell>
          <cell r="M107">
            <v>0</v>
          </cell>
          <cell r="N107">
            <v>0</v>
          </cell>
          <cell r="O107">
            <v>63.663109223822246</v>
          </cell>
          <cell r="P107">
            <v>43.944447074850721</v>
          </cell>
          <cell r="Q107">
            <v>169.58049448115474</v>
          </cell>
          <cell r="R107">
            <v>0</v>
          </cell>
          <cell r="S107">
            <v>10.704416595155944</v>
          </cell>
          <cell r="T107">
            <v>146.4814902495024</v>
          </cell>
          <cell r="U107">
            <v>389.86612020252187</v>
          </cell>
          <cell r="V107">
            <v>198.31340218394175</v>
          </cell>
          <cell r="W107">
            <v>176.34117864651637</v>
          </cell>
          <cell r="X107">
            <v>65.353280265162638</v>
          </cell>
          <cell r="Y107">
            <v>229.7908269620992</v>
          </cell>
          <cell r="Z107">
            <v>167.0836136300282</v>
          </cell>
          <cell r="AA107">
            <v>134.35085891303433</v>
          </cell>
          <cell r="AB107">
            <v>531.22529950516173</v>
          </cell>
          <cell r="AC107">
            <v>0</v>
          </cell>
          <cell r="AD107">
            <v>363.38677388818849</v>
          </cell>
          <cell r="AE107">
            <v>354.52770714059858</v>
          </cell>
          <cell r="AF107">
            <v>210.63858094221641</v>
          </cell>
          <cell r="AG107">
            <v>248.92274188835802</v>
          </cell>
          <cell r="AH107">
            <v>155.67119889554124</v>
          </cell>
          <cell r="AI107">
            <v>150.22176421485949</v>
          </cell>
          <cell r="AJ107">
            <v>153.3319017830004</v>
          </cell>
          <cell r="AK107">
            <v>153.3319017830004</v>
          </cell>
          <cell r="AL107">
            <v>210.28922991979445</v>
          </cell>
          <cell r="AM107">
            <v>155.67119889554124</v>
          </cell>
          <cell r="AN107">
            <v>150.22176421485949</v>
          </cell>
          <cell r="AO107">
            <v>153.3319017830004</v>
          </cell>
          <cell r="AP107">
            <v>153.3319017830004</v>
          </cell>
          <cell r="AQ107">
            <v>156.50643052470608</v>
          </cell>
          <cell r="AR107">
            <v>156.50643052470608</v>
          </cell>
          <cell r="AS107">
            <v>163.05402165661525</v>
          </cell>
          <cell r="AT107">
            <v>163.05402165661525</v>
          </cell>
          <cell r="AU107">
            <v>5528.0446760101822</v>
          </cell>
          <cell r="AW107">
            <v>1790.0325705357632</v>
          </cell>
          <cell r="AX107">
            <v>1461.9669009588388</v>
          </cell>
          <cell r="AY107">
            <v>2276.0452045155807</v>
          </cell>
          <cell r="AZ107">
            <v>3251.9994714946019</v>
          </cell>
          <cell r="BA107">
            <v>1200</v>
          </cell>
          <cell r="BB107">
            <v>6.6336536112122193</v>
          </cell>
          <cell r="BC107">
            <v>2.148039084642916</v>
          </cell>
          <cell r="BD107">
            <v>1.7543602811506065</v>
          </cell>
          <cell r="BE107">
            <v>2.7312542454186968</v>
          </cell>
          <cell r="BF107">
            <v>2</v>
          </cell>
          <cell r="BG107">
            <v>3.9023993657935225</v>
          </cell>
          <cell r="BH107">
            <v>10824.209787281205</v>
          </cell>
          <cell r="BI107">
            <v>5904.8025502270193</v>
          </cell>
          <cell r="BK107">
            <v>0</v>
          </cell>
          <cell r="BL107">
            <v>0</v>
          </cell>
          <cell r="BM107">
            <v>0</v>
          </cell>
        </row>
        <row r="108">
          <cell r="A108">
            <v>37012</v>
          </cell>
          <cell r="B108">
            <v>40.293277757352726</v>
          </cell>
          <cell r="C108">
            <v>56.852159027497692</v>
          </cell>
          <cell r="D108">
            <v>42.501128593372037</v>
          </cell>
          <cell r="E108">
            <v>39.741315048347865</v>
          </cell>
          <cell r="F108">
            <v>26.494210032231923</v>
          </cell>
          <cell r="G108">
            <v>87.210108022763393</v>
          </cell>
          <cell r="H108">
            <v>0</v>
          </cell>
          <cell r="I108">
            <v>51.884494646454165</v>
          </cell>
          <cell r="J108">
            <v>71.755152170628094</v>
          </cell>
          <cell r="K108">
            <v>30.357948995265751</v>
          </cell>
          <cell r="L108">
            <v>23.734396487207771</v>
          </cell>
          <cell r="M108">
            <v>0</v>
          </cell>
          <cell r="N108">
            <v>0</v>
          </cell>
          <cell r="O108">
            <v>62.371786117546002</v>
          </cell>
          <cell r="P108">
            <v>43.053091302376856</v>
          </cell>
          <cell r="Q108">
            <v>166.14077541045432</v>
          </cell>
          <cell r="R108">
            <v>0</v>
          </cell>
          <cell r="S108">
            <v>10.487291471091797</v>
          </cell>
          <cell r="T108">
            <v>143.51030434125619</v>
          </cell>
          <cell r="U108">
            <v>381.95819463134347</v>
          </cell>
          <cell r="V108">
            <v>194.29087356970072</v>
          </cell>
          <cell r="W108">
            <v>172.76432791851227</v>
          </cell>
          <cell r="X108">
            <v>64.027674244560473</v>
          </cell>
          <cell r="Y108">
            <v>225.12981985634747</v>
          </cell>
          <cell r="Z108">
            <v>163.69454052959199</v>
          </cell>
          <cell r="AA108">
            <v>131.62572703402861</v>
          </cell>
          <cell r="AB108">
            <v>520.4500874199681</v>
          </cell>
          <cell r="AC108">
            <v>0</v>
          </cell>
          <cell r="AD108">
            <v>356.01594730811615</v>
          </cell>
          <cell r="AE108">
            <v>347.33657517064944</v>
          </cell>
          <cell r="AF108">
            <v>206.36605215811892</v>
          </cell>
          <cell r="AG108">
            <v>243.87366885065924</v>
          </cell>
          <cell r="AH108">
            <v>152.5136117376662</v>
          </cell>
          <cell r="AI108">
            <v>147.17471172934182</v>
          </cell>
          <cell r="AJ108">
            <v>150.22176421485949</v>
          </cell>
          <cell r="AK108">
            <v>150.22176421485949</v>
          </cell>
          <cell r="AL108">
            <v>206.02378726537168</v>
          </cell>
          <cell r="AM108">
            <v>152.5136117376662</v>
          </cell>
          <cell r="AN108">
            <v>147.17471172934182</v>
          </cell>
          <cell r="AO108">
            <v>150.22176421485949</v>
          </cell>
          <cell r="AP108">
            <v>150.22176421485949</v>
          </cell>
          <cell r="AQ108">
            <v>153.3319017830004</v>
          </cell>
          <cell r="AR108">
            <v>153.3319017830004</v>
          </cell>
          <cell r="AS108">
            <v>159.74668357175673</v>
          </cell>
          <cell r="AT108">
            <v>159.74668357175673</v>
          </cell>
          <cell r="AU108">
            <v>5415.9155024638158</v>
          </cell>
          <cell r="AW108">
            <v>1753.7240953842706</v>
          </cell>
          <cell r="AX108">
            <v>1432.3128098716129</v>
          </cell>
          <cell r="AY108">
            <v>2229.8785972079322</v>
          </cell>
          <cell r="AZ108">
            <v>3186.0369052558835</v>
          </cell>
          <cell r="BA108">
            <v>1200</v>
          </cell>
          <cell r="BB108">
            <v>6.4990986029565789</v>
          </cell>
          <cell r="BC108">
            <v>2.1044689144611248</v>
          </cell>
          <cell r="BD108">
            <v>1.7187753718459355</v>
          </cell>
          <cell r="BE108">
            <v>2.6758543166495183</v>
          </cell>
          <cell r="BF108">
            <v>2</v>
          </cell>
          <cell r="BG108">
            <v>3.8232442863070601</v>
          </cell>
          <cell r="BH108">
            <v>11138.444518987872</v>
          </cell>
          <cell r="BI108">
            <v>5992.290029437152</v>
          </cell>
          <cell r="BK108">
            <v>0</v>
          </cell>
          <cell r="BL108">
            <v>0</v>
          </cell>
          <cell r="BM108">
            <v>0</v>
          </cell>
        </row>
        <row r="109">
          <cell r="A109">
            <v>37043</v>
          </cell>
          <cell r="B109">
            <v>39.475981190627607</v>
          </cell>
          <cell r="C109">
            <v>55.698987159378689</v>
          </cell>
          <cell r="D109">
            <v>41.639048653127738</v>
          </cell>
          <cell r="E109">
            <v>38.935214325002541</v>
          </cell>
          <cell r="F109">
            <v>25.956809550001708</v>
          </cell>
          <cell r="G109">
            <v>85.441164768755598</v>
          </cell>
          <cell r="H109">
            <v>0</v>
          </cell>
          <cell r="I109">
            <v>50.832085368753326</v>
          </cell>
          <cell r="J109">
            <v>70.299692531254593</v>
          </cell>
          <cell r="K109">
            <v>29.742177609376963</v>
          </cell>
          <cell r="L109">
            <v>23.252975221876536</v>
          </cell>
          <cell r="M109">
            <v>0</v>
          </cell>
          <cell r="N109">
            <v>0</v>
          </cell>
          <cell r="O109">
            <v>61.10665581562904</v>
          </cell>
          <cell r="P109">
            <v>42.179815518752761</v>
          </cell>
          <cell r="Q109">
            <v>162.77082655313569</v>
          </cell>
          <cell r="R109">
            <v>0</v>
          </cell>
          <cell r="S109">
            <v>10.274570446875671</v>
          </cell>
          <cell r="T109">
            <v>140.59938506250919</v>
          </cell>
          <cell r="U109">
            <v>374.21067101252453</v>
          </cell>
          <cell r="V109">
            <v>190.34993670001248</v>
          </cell>
          <cell r="W109">
            <v>169.26002894063606</v>
          </cell>
          <cell r="X109">
            <v>62.728956412504118</v>
          </cell>
          <cell r="Y109">
            <v>220.56335519829514</v>
          </cell>
          <cell r="Z109">
            <v>160.37421035511102</v>
          </cell>
          <cell r="AA109">
            <v>128.95587089957755</v>
          </cell>
          <cell r="AB109">
            <v>509.89343645298368</v>
          </cell>
          <cell r="AC109">
            <v>0</v>
          </cell>
          <cell r="AD109">
            <v>348.79462832814767</v>
          </cell>
          <cell r="AE109">
            <v>340.29130593009404</v>
          </cell>
          <cell r="AF109">
            <v>202.1801860458325</v>
          </cell>
          <cell r="AG109">
            <v>238.92700967176108</v>
          </cell>
          <cell r="AH109">
            <v>149.42007211543239</v>
          </cell>
          <cell r="AI109">
            <v>144.18946472785655</v>
          </cell>
          <cell r="AJ109">
            <v>147.17471172934182</v>
          </cell>
          <cell r="AK109">
            <v>147.17471172934182</v>
          </cell>
          <cell r="AL109">
            <v>201.84486354986512</v>
          </cell>
          <cell r="AM109">
            <v>149.42007211543239</v>
          </cell>
          <cell r="AN109">
            <v>144.18946472785655</v>
          </cell>
          <cell r="AO109">
            <v>147.17471172934182</v>
          </cell>
          <cell r="AP109">
            <v>147.17471172934182</v>
          </cell>
          <cell r="AQ109">
            <v>150.22176421485949</v>
          </cell>
          <cell r="AR109">
            <v>150.22176421485949</v>
          </cell>
          <cell r="AS109">
            <v>156.50643052470608</v>
          </cell>
          <cell r="AT109">
            <v>156.50643052470608</v>
          </cell>
          <cell r="AU109">
            <v>5306.0607229024954</v>
          </cell>
          <cell r="AW109">
            <v>1718.1520902778082</v>
          </cell>
          <cell r="AX109">
            <v>1403.2602133309688</v>
          </cell>
          <cell r="AY109">
            <v>2184.6484192937187</v>
          </cell>
          <cell r="AZ109">
            <v>3121.4123036087767</v>
          </cell>
          <cell r="BA109">
            <v>1200</v>
          </cell>
          <cell r="BB109">
            <v>6.3672728674829946</v>
          </cell>
          <cell r="BC109">
            <v>2.0617825083333701</v>
          </cell>
          <cell r="BD109">
            <v>1.6839122559971627</v>
          </cell>
          <cell r="BE109">
            <v>2.6215781031524621</v>
          </cell>
          <cell r="BF109">
            <v>2</v>
          </cell>
          <cell r="BG109">
            <v>3.7456947643305321</v>
          </cell>
          <cell r="BH109">
            <v>11084.156111907001</v>
          </cell>
          <cell r="BI109">
            <v>6187.4538849545188</v>
          </cell>
          <cell r="BK109">
            <v>0</v>
          </cell>
          <cell r="BL109">
            <v>0</v>
          </cell>
          <cell r="BM109">
            <v>0</v>
          </cell>
        </row>
        <row r="110">
          <cell r="A110">
            <v>37073</v>
          </cell>
          <cell r="B110">
            <v>38.675262418392258</v>
          </cell>
          <cell r="C110">
            <v>54.569205878005526</v>
          </cell>
          <cell r="D110">
            <v>40.794454879674014</v>
          </cell>
          <cell r="E110">
            <v>38.14546430307179</v>
          </cell>
          <cell r="F110">
            <v>25.430309535381205</v>
          </cell>
          <cell r="G110">
            <v>83.708102220629783</v>
          </cell>
          <cell r="H110">
            <v>0</v>
          </cell>
          <cell r="I110">
            <v>49.801022840121512</v>
          </cell>
          <cell r="J110">
            <v>68.873754991657407</v>
          </cell>
          <cell r="K110">
            <v>29.138896342624303</v>
          </cell>
          <cell r="L110">
            <v>22.781318958779003</v>
          </cell>
          <cell r="M110">
            <v>0</v>
          </cell>
          <cell r="N110">
            <v>0</v>
          </cell>
          <cell r="O110">
            <v>59.867187031209944</v>
          </cell>
          <cell r="P110">
            <v>41.324252994994445</v>
          </cell>
          <cell r="Q110">
            <v>159.46923271145297</v>
          </cell>
          <cell r="R110">
            <v>0</v>
          </cell>
          <cell r="S110">
            <v>10.06616419108839</v>
          </cell>
          <cell r="T110">
            <v>137.74750998331481</v>
          </cell>
          <cell r="U110">
            <v>366.62029580174561</v>
          </cell>
          <cell r="V110">
            <v>186.48893659279545</v>
          </cell>
          <cell r="W110">
            <v>165.82681009529821</v>
          </cell>
          <cell r="X110">
            <v>61.45658137717124</v>
          </cell>
          <cell r="Y110">
            <v>216.08951531774474</v>
          </cell>
          <cell r="Z110">
            <v>157.12122874602449</v>
          </cell>
          <cell r="AA110">
            <v>126.34016931332376</v>
          </cell>
          <cell r="AB110">
            <v>499.55091337709297</v>
          </cell>
          <cell r="AC110">
            <v>0</v>
          </cell>
          <cell r="AD110">
            <v>341.71978438168469</v>
          </cell>
          <cell r="AE110">
            <v>333.38894078378075</v>
          </cell>
          <cell r="AF110">
            <v>198.0792247661324</v>
          </cell>
          <cell r="AG110">
            <v>234.08068702016206</v>
          </cell>
          <cell r="AH110">
            <v>146.38928090814525</v>
          </cell>
          <cell r="AI110">
            <v>141.26476956680068</v>
          </cell>
          <cell r="AJ110">
            <v>144.18946472785655</v>
          </cell>
          <cell r="AK110">
            <v>144.18946472785655</v>
          </cell>
          <cell r="AL110">
            <v>197.7507038494843</v>
          </cell>
          <cell r="AM110">
            <v>146.38928090814525</v>
          </cell>
          <cell r="AN110">
            <v>141.26476956680068</v>
          </cell>
          <cell r="AO110">
            <v>144.18946472785655</v>
          </cell>
          <cell r="AP110">
            <v>144.18946472785655</v>
          </cell>
          <cell r="AQ110">
            <v>147.17471172934182</v>
          </cell>
          <cell r="AR110">
            <v>147.17471172934182</v>
          </cell>
          <cell r="AS110">
            <v>153.3319017830004</v>
          </cell>
          <cell r="AT110">
            <v>153.3319017830004</v>
          </cell>
          <cell r="AU110">
            <v>5198.4342042117478</v>
          </cell>
          <cell r="AW110">
            <v>1683.301616882419</v>
          </cell>
          <cell r="AX110">
            <v>1374.7969108048278</v>
          </cell>
          <cell r="AY110">
            <v>2140.3356765245007</v>
          </cell>
          <cell r="AZ110">
            <v>3058.098527687247</v>
          </cell>
          <cell r="BA110">
            <v>1200</v>
          </cell>
          <cell r="BB110">
            <v>6.2381210450540978</v>
          </cell>
          <cell r="BC110">
            <v>2.0199619402589026</v>
          </cell>
          <cell r="BD110">
            <v>1.6497562929657932</v>
          </cell>
          <cell r="BE110">
            <v>2.5684028118294009</v>
          </cell>
          <cell r="BF110">
            <v>2</v>
          </cell>
          <cell r="BG110">
            <v>3.6697182332246965</v>
          </cell>
          <cell r="BH110">
            <v>11132.81254741118</v>
          </cell>
          <cell r="BI110">
            <v>6279.9549750597325</v>
          </cell>
          <cell r="BK110">
            <v>0</v>
          </cell>
          <cell r="BL110">
            <v>0</v>
          </cell>
          <cell r="BM110">
            <v>0</v>
          </cell>
        </row>
        <row r="111">
          <cell r="A111">
            <v>37104</v>
          </cell>
          <cell r="B111">
            <v>37.890785181715302</v>
          </cell>
          <cell r="C111">
            <v>53.462340735844897</v>
          </cell>
          <cell r="D111">
            <v>39.96699258893257</v>
          </cell>
          <cell r="E111">
            <v>37.37173332991096</v>
          </cell>
          <cell r="F111">
            <v>24.91448888660732</v>
          </cell>
          <cell r="G111">
            <v>82.010192585082407</v>
          </cell>
          <cell r="H111">
            <v>0</v>
          </cell>
          <cell r="I111">
            <v>48.790874069605984</v>
          </cell>
          <cell r="J111">
            <v>67.47674073456146</v>
          </cell>
          <cell r="K111">
            <v>28.547851849237556</v>
          </cell>
          <cell r="L111">
            <v>22.319229627585731</v>
          </cell>
          <cell r="M111">
            <v>0</v>
          </cell>
          <cell r="N111">
            <v>0</v>
          </cell>
          <cell r="O111">
            <v>58.652859253888089</v>
          </cell>
          <cell r="P111">
            <v>40.486044440736883</v>
          </cell>
          <cell r="Q111">
            <v>156.23460739310005</v>
          </cell>
          <cell r="R111">
            <v>0</v>
          </cell>
          <cell r="S111">
            <v>9.8619851842820605</v>
          </cell>
          <cell r="T111">
            <v>134.95348146912292</v>
          </cell>
          <cell r="U111">
            <v>359.18388144858875</v>
          </cell>
          <cell r="V111">
            <v>182.7062518351203</v>
          </cell>
          <cell r="W111">
            <v>162.46322961475184</v>
          </cell>
          <cell r="X111">
            <v>60.210014809301015</v>
          </cell>
          <cell r="Y111">
            <v>211.70642144193664</v>
          </cell>
          <cell r="Z111">
            <v>153.93422962455628</v>
          </cell>
          <cell r="AA111">
            <v>123.77752382091511</v>
          </cell>
          <cell r="AB111">
            <v>489.41817488740804</v>
          </cell>
          <cell r="AC111">
            <v>0</v>
          </cell>
          <cell r="AD111">
            <v>334.78844441378561</v>
          </cell>
          <cell r="AE111">
            <v>326.62658110861173</v>
          </cell>
          <cell r="AF111">
            <v>194.06144613526905</v>
          </cell>
          <cell r="AG111">
            <v>229.33266570031984</v>
          </cell>
          <cell r="AH111">
            <v>143.4199653460785</v>
          </cell>
          <cell r="AI111">
            <v>138.39939803109598</v>
          </cell>
          <cell r="AJ111">
            <v>141.26476956680068</v>
          </cell>
          <cell r="AK111">
            <v>141.26476956680068</v>
          </cell>
          <cell r="AL111">
            <v>193.73958883677807</v>
          </cell>
          <cell r="AM111">
            <v>143.4199653460785</v>
          </cell>
          <cell r="AN111">
            <v>138.39939803109598</v>
          </cell>
          <cell r="AO111">
            <v>141.26476956680068</v>
          </cell>
          <cell r="AP111">
            <v>141.26476956680068</v>
          </cell>
          <cell r="AQ111">
            <v>144.18946472785655</v>
          </cell>
          <cell r="AR111">
            <v>144.18946472785655</v>
          </cell>
          <cell r="AS111">
            <v>150.22176421485949</v>
          </cell>
          <cell r="AT111">
            <v>150.22176421485949</v>
          </cell>
          <cell r="AU111">
            <v>5092.9907490271326</v>
          </cell>
          <cell r="AW111">
            <v>1649.158039868762</v>
          </cell>
          <cell r="AX111">
            <v>1346.9109492329858</v>
          </cell>
          <cell r="AY111">
            <v>2096.9217599253843</v>
          </cell>
          <cell r="AZ111">
            <v>2996.0689891017478</v>
          </cell>
          <cell r="BA111">
            <v>1200</v>
          </cell>
          <cell r="BB111">
            <v>6.1115888988325588</v>
          </cell>
          <cell r="BC111">
            <v>1.9789896478425144</v>
          </cell>
          <cell r="BD111">
            <v>1.6162931390795829</v>
          </cell>
          <cell r="BE111">
            <v>2.5163061119104611</v>
          </cell>
          <cell r="BF111">
            <v>2</v>
          </cell>
          <cell r="BG111">
            <v>3.5952827869220974</v>
          </cell>
          <cell r="BH111">
            <v>11230.267879430818</v>
          </cell>
          <cell r="BI111">
            <v>6494.4457848307375</v>
          </cell>
          <cell r="BK111">
            <v>0</v>
          </cell>
          <cell r="BL111">
            <v>0</v>
          </cell>
          <cell r="BM111">
            <v>0</v>
          </cell>
        </row>
        <row r="112">
          <cell r="A112">
            <v>37135</v>
          </cell>
          <cell r="B112">
            <v>37.122220042239057</v>
          </cell>
          <cell r="C112">
            <v>52.377926908912663</v>
          </cell>
          <cell r="D112">
            <v>39.156314291128858</v>
          </cell>
          <cell r="E112">
            <v>36.613696480016579</v>
          </cell>
          <cell r="F112">
            <v>24.409130986677734</v>
          </cell>
          <cell r="G112">
            <v>80.346722831147517</v>
          </cell>
          <cell r="H112">
            <v>0</v>
          </cell>
          <cell r="I112">
            <v>47.801214848910547</v>
          </cell>
          <cell r="J112">
            <v>66.108063088918826</v>
          </cell>
          <cell r="K112">
            <v>27.968795922234907</v>
          </cell>
          <cell r="L112">
            <v>21.866513175565476</v>
          </cell>
          <cell r="M112">
            <v>0</v>
          </cell>
          <cell r="N112">
            <v>0</v>
          </cell>
          <cell r="O112">
            <v>57.463162531137186</v>
          </cell>
          <cell r="P112">
            <v>39.664837853351308</v>
          </cell>
          <cell r="Q112">
            <v>153.06559222895828</v>
          </cell>
          <cell r="R112">
            <v>0</v>
          </cell>
          <cell r="S112">
            <v>9.6619476822266002</v>
          </cell>
          <cell r="T112">
            <v>132.21612617783765</v>
          </cell>
          <cell r="U112">
            <v>351.89830505793719</v>
          </cell>
          <cell r="V112">
            <v>179.00029390230333</v>
          </cell>
          <cell r="W112">
            <v>159.16787497562765</v>
          </cell>
          <cell r="X112">
            <v>58.988733217804516</v>
          </cell>
          <cell r="Y112">
            <v>207.41223290656532</v>
          </cell>
          <cell r="Z112">
            <v>150.81187462203559</v>
          </cell>
          <cell r="AA112">
            <v>121.26685824871279</v>
          </cell>
          <cell r="AB112">
            <v>479.4909657773137</v>
          </cell>
          <cell r="AC112">
            <v>0</v>
          </cell>
          <cell r="AD112">
            <v>327.99769763348178</v>
          </cell>
          <cell r="AE112">
            <v>320.00138707627667</v>
          </cell>
          <cell r="AF112">
            <v>190.12516290174321</v>
          </cell>
          <cell r="AG112">
            <v>224.6809517979782</v>
          </cell>
          <cell r="AH112">
            <v>140.51087847597904</v>
          </cell>
          <cell r="AI112">
            <v>135.59214681840464</v>
          </cell>
          <cell r="AJ112">
            <v>138.39939803109598</v>
          </cell>
          <cell r="AK112">
            <v>138.39939803109598</v>
          </cell>
          <cell r="AL112">
            <v>189.8098340586094</v>
          </cell>
          <cell r="AM112">
            <v>140.51087847597904</v>
          </cell>
          <cell r="AN112">
            <v>135.59214681840464</v>
          </cell>
          <cell r="AO112">
            <v>138.39939803109598</v>
          </cell>
          <cell r="AP112">
            <v>138.39939803109598</v>
          </cell>
          <cell r="AQ112">
            <v>141.26476956680068</v>
          </cell>
          <cell r="AR112">
            <v>141.26476956680068</v>
          </cell>
          <cell r="AS112">
            <v>147.17471172934182</v>
          </cell>
          <cell r="AT112">
            <v>147.17471172934182</v>
          </cell>
          <cell r="AU112">
            <v>4989.6860767537755</v>
          </cell>
          <cell r="AW112">
            <v>1615.7070207660558</v>
          </cell>
          <cell r="AX112">
            <v>1319.5906180074701</v>
          </cell>
          <cell r="AY112">
            <v>2054.3884379802494</v>
          </cell>
          <cell r="AZ112">
            <v>2935.2976387735262</v>
          </cell>
          <cell r="BA112">
            <v>1200</v>
          </cell>
          <cell r="BB112">
            <v>5.9876232921045309</v>
          </cell>
          <cell r="BC112">
            <v>1.938848424919267</v>
          </cell>
          <cell r="BD112">
            <v>1.5835087416089642</v>
          </cell>
          <cell r="BE112">
            <v>2.4652661255762993</v>
          </cell>
          <cell r="BF112">
            <v>2</v>
          </cell>
          <cell r="BG112">
            <v>3.5223571665282316</v>
          </cell>
          <cell r="BH112">
            <v>11353.88823524237</v>
          </cell>
          <cell r="BI112">
            <v>6405.9887770491841</v>
          </cell>
          <cell r="BK112">
            <v>0</v>
          </cell>
          <cell r="BL112">
            <v>0</v>
          </cell>
          <cell r="BM112">
            <v>0</v>
          </cell>
        </row>
        <row r="113">
          <cell r="A113">
            <v>37165</v>
          </cell>
          <cell r="B113">
            <v>36.36924424383308</v>
          </cell>
          <cell r="C113">
            <v>51.315509001572728</v>
          </cell>
          <cell r="D113">
            <v>38.362079544865026</v>
          </cell>
          <cell r="E113">
            <v>35.871035418575069</v>
          </cell>
          <cell r="F113">
            <v>23.914023612383396</v>
          </cell>
          <cell r="G113">
            <v>78.716994390761982</v>
          </cell>
          <cell r="H113">
            <v>0</v>
          </cell>
          <cell r="I113">
            <v>46.831629574250798</v>
          </cell>
          <cell r="J113">
            <v>64.767147283538321</v>
          </cell>
          <cell r="K113">
            <v>27.401485389189311</v>
          </cell>
          <cell r="L113">
            <v>21.422979486093464</v>
          </cell>
          <cell r="M113">
            <v>0</v>
          </cell>
          <cell r="N113">
            <v>0</v>
          </cell>
          <cell r="O113">
            <v>56.297597254152599</v>
          </cell>
          <cell r="P113">
            <v>38.860288370123008</v>
          </cell>
          <cell r="Q113">
            <v>149.9608564026542</v>
          </cell>
          <cell r="R113">
            <v>0</v>
          </cell>
          <cell r="S113">
            <v>9.4659676799017571</v>
          </cell>
          <cell r="T113">
            <v>129.53429456707664</v>
          </cell>
          <cell r="U113">
            <v>344.76050707852716</v>
          </cell>
          <cell r="V113">
            <v>175.36950649081152</v>
          </cell>
          <cell r="W113">
            <v>155.93936230575</v>
          </cell>
          <cell r="X113">
            <v>57.792223729926526</v>
          </cell>
          <cell r="Y113">
            <v>203.20514638279914</v>
          </cell>
          <cell r="Z113">
            <v>147.75285251685386</v>
          </cell>
          <cell r="AA113">
            <v>118.80711825185615</v>
          </cell>
          <cell r="AB113">
            <v>469.76511715150917</v>
          </cell>
          <cell r="AC113">
            <v>0</v>
          </cell>
          <cell r="AD113">
            <v>321.3446922914016</v>
          </cell>
          <cell r="AE113">
            <v>313.51057646067738</v>
          </cell>
          <cell r="AF113">
            <v>186.26872203775088</v>
          </cell>
          <cell r="AG113">
            <v>220.12359184283008</v>
          </cell>
          <cell r="AH113">
            <v>137.66079863741362</v>
          </cell>
          <cell r="AI113">
            <v>132.84183703380668</v>
          </cell>
          <cell r="AJ113">
            <v>135.59214681840464</v>
          </cell>
          <cell r="AK113">
            <v>135.59214681840464</v>
          </cell>
          <cell r="AL113">
            <v>185.95978922877529</v>
          </cell>
          <cell r="AM113">
            <v>137.66079863741362</v>
          </cell>
          <cell r="AN113">
            <v>132.84183703380668</v>
          </cell>
          <cell r="AO113">
            <v>135.59214681840464</v>
          </cell>
          <cell r="AP113">
            <v>135.59214681840464</v>
          </cell>
          <cell r="AQ113">
            <v>138.39939803109598</v>
          </cell>
          <cell r="AR113">
            <v>138.39939803109598</v>
          </cell>
          <cell r="AS113">
            <v>144.18946472785655</v>
          </cell>
          <cell r="AT113">
            <v>144.18946472785655</v>
          </cell>
          <cell r="AU113">
            <v>4888.4768049708946</v>
          </cell>
          <cell r="AW113">
            <v>1582.9345119406896</v>
          </cell>
          <cell r="AX113">
            <v>1292.8244440547101</v>
          </cell>
          <cell r="AY113">
            <v>2012.7178489754954</v>
          </cell>
          <cell r="AZ113">
            <v>2875.7589559953994</v>
          </cell>
          <cell r="BA113">
            <v>1200</v>
          </cell>
          <cell r="BB113">
            <v>5.8661721659650734</v>
          </cell>
          <cell r="BC113">
            <v>1.8995214143288275</v>
          </cell>
          <cell r="BD113">
            <v>1.5513893328656521</v>
          </cell>
          <cell r="BE113">
            <v>2.4152614187705943</v>
          </cell>
          <cell r="BF113">
            <v>2</v>
          </cell>
          <cell r="BG113">
            <v>3.4509107471944791</v>
          </cell>
          <cell r="BH113">
            <v>11262.161329627173</v>
          </cell>
          <cell r="BI113">
            <v>6124.5146381235772</v>
          </cell>
          <cell r="BK113">
            <v>0</v>
          </cell>
          <cell r="BL113">
            <v>0</v>
          </cell>
          <cell r="BM113">
            <v>0</v>
          </cell>
        </row>
        <row r="114">
          <cell r="A114">
            <v>37196</v>
          </cell>
          <cell r="B114">
            <v>35.63154157705393</v>
          </cell>
          <cell r="C114">
            <v>50.274640855295296</v>
          </cell>
          <cell r="D114">
            <v>37.583954814152776</v>
          </cell>
          <cell r="E114">
            <v>35.143438267779196</v>
          </cell>
          <cell r="F114">
            <v>23.428958845186148</v>
          </cell>
          <cell r="G114">
            <v>77.120322865404376</v>
          </cell>
          <cell r="H114">
            <v>0</v>
          </cell>
          <cell r="I114">
            <v>45.881711071822856</v>
          </cell>
          <cell r="J114">
            <v>63.453430205712444</v>
          </cell>
          <cell r="K114">
            <v>26.84568201010913</v>
          </cell>
          <cell r="L114">
            <v>20.988442298812597</v>
          </cell>
          <cell r="M114">
            <v>0</v>
          </cell>
          <cell r="N114">
            <v>0</v>
          </cell>
          <cell r="O114">
            <v>55.155673948042413</v>
          </cell>
          <cell r="P114">
            <v>38.072058123427482</v>
          </cell>
          <cell r="Q114">
            <v>146.91909609168812</v>
          </cell>
          <cell r="R114">
            <v>0</v>
          </cell>
          <cell r="S114">
            <v>9.2739628762195139</v>
          </cell>
          <cell r="T114">
            <v>126.90686041142489</v>
          </cell>
          <cell r="U114">
            <v>337.76749001810015</v>
          </cell>
          <cell r="V114">
            <v>171.81236486469837</v>
          </cell>
          <cell r="W114">
            <v>152.77633580298462</v>
          </cell>
          <cell r="X114">
            <v>56.619983875866509</v>
          </cell>
          <cell r="Y114">
            <v>199.08339511997886</v>
          </cell>
          <cell r="Z114">
            <v>144.75587868382209</v>
          </cell>
          <cell r="AA114">
            <v>116.39727087149434</v>
          </cell>
          <cell r="AB114">
            <v>460.23654467529531</v>
          </cell>
          <cell r="AC114">
            <v>0</v>
          </cell>
          <cell r="AD114">
            <v>314.82663448218858</v>
          </cell>
          <cell r="AE114">
            <v>307.15142346954184</v>
          </cell>
          <cell r="AF114">
            <v>182.49050404500025</v>
          </cell>
          <cell r="AG114">
            <v>215.65867198816483</v>
          </cell>
          <cell r="AH114">
            <v>134.86852894973686</v>
          </cell>
          <cell r="AI114">
            <v>130.14731369472747</v>
          </cell>
          <cell r="AJ114">
            <v>132.84183703380668</v>
          </cell>
          <cell r="AK114">
            <v>132.84183703380668</v>
          </cell>
          <cell r="AL114">
            <v>182.18783753497519</v>
          </cell>
          <cell r="AM114">
            <v>134.86852894973686</v>
          </cell>
          <cell r="AN114">
            <v>130.14731369472747</v>
          </cell>
          <cell r="AO114">
            <v>132.84183703380668</v>
          </cell>
          <cell r="AP114">
            <v>132.84183703380668</v>
          </cell>
          <cell r="AQ114">
            <v>135.59214681840464</v>
          </cell>
          <cell r="AR114">
            <v>135.59214681840464</v>
          </cell>
          <cell r="AS114">
            <v>141.26476956680068</v>
          </cell>
          <cell r="AT114">
            <v>141.26476956680068</v>
          </cell>
          <cell r="AU114">
            <v>4789.3204312135131</v>
          </cell>
          <cell r="AW114">
            <v>1550.8267506969732</v>
          </cell>
          <cell r="AX114">
            <v>1266.6011870174634</v>
          </cell>
          <cell r="AY114">
            <v>1971.892493499076</v>
          </cell>
          <cell r="AZ114">
            <v>2817.4279377144367</v>
          </cell>
          <cell r="BA114">
            <v>1200</v>
          </cell>
          <cell r="BB114">
            <v>5.7471845174562155</v>
          </cell>
          <cell r="BC114">
            <v>1.8609921008363679</v>
          </cell>
          <cell r="BD114">
            <v>1.519921424420956</v>
          </cell>
          <cell r="BE114">
            <v>2.3662709921988911</v>
          </cell>
          <cell r="BF114">
            <v>2</v>
          </cell>
          <cell r="BG114">
            <v>3.3809135252573239</v>
          </cell>
          <cell r="BH114">
            <v>11675.05242038729</v>
          </cell>
          <cell r="BI114">
            <v>6417.3025293677038</v>
          </cell>
          <cell r="BK114">
            <v>0</v>
          </cell>
          <cell r="BL114">
            <v>0</v>
          </cell>
          <cell r="BM114">
            <v>0</v>
          </cell>
        </row>
        <row r="115">
          <cell r="A115">
            <v>37226</v>
          </cell>
          <cell r="B115">
            <v>34.908802246354149</v>
          </cell>
          <cell r="C115">
            <v>49.254885361294235</v>
          </cell>
          <cell r="D115">
            <v>36.82161332834616</v>
          </cell>
          <cell r="E115">
            <v>34.430599475856127</v>
          </cell>
          <cell r="F115">
            <v>22.9537329839041</v>
          </cell>
          <cell r="G115">
            <v>75.556037738684296</v>
          </cell>
          <cell r="H115">
            <v>0</v>
          </cell>
          <cell r="I115">
            <v>44.951060426812177</v>
          </cell>
          <cell r="J115">
            <v>62.166360164740233</v>
          </cell>
          <cell r="K115">
            <v>26.301152377390117</v>
          </cell>
          <cell r="L115">
            <v>20.562719131414095</v>
          </cell>
          <cell r="M115">
            <v>0</v>
          </cell>
          <cell r="N115">
            <v>0</v>
          </cell>
          <cell r="O115">
            <v>54.036913066274259</v>
          </cell>
          <cell r="P115">
            <v>37.299816098844154</v>
          </cell>
          <cell r="Q115">
            <v>143.93903391989861</v>
          </cell>
          <cell r="R115">
            <v>0</v>
          </cell>
          <cell r="S115">
            <v>9.0858526394620363</v>
          </cell>
          <cell r="T115">
            <v>124.33272032948047</v>
          </cell>
          <cell r="U115">
            <v>330.9163171846173</v>
          </cell>
          <cell r="V115">
            <v>168.32737521529668</v>
          </cell>
          <cell r="W115">
            <v>149.67746716587459</v>
          </cell>
          <cell r="X115">
            <v>55.471521377768227</v>
          </cell>
          <cell r="Y115">
            <v>195.04524820367723</v>
          </cell>
          <cell r="Z115">
            <v>141.81969455469707</v>
          </cell>
          <cell r="AA115">
            <v>114.03630410099908</v>
          </cell>
          <cell r="AB115">
            <v>450.90124685937337</v>
          </cell>
          <cell r="AC115">
            <v>0</v>
          </cell>
          <cell r="AD115">
            <v>308.44078697121108</v>
          </cell>
          <cell r="AE115">
            <v>300.92125759973788</v>
          </cell>
          <cell r="AF115">
            <v>178.78892227460932</v>
          </cell>
          <cell r="AG115">
            <v>211.28431720715517</v>
          </cell>
          <cell r="AH115">
            <v>132.13289680946571</v>
          </cell>
          <cell r="AI115">
            <v>127.50744524590694</v>
          </cell>
          <cell r="AJ115">
            <v>130.14731369472747</v>
          </cell>
          <cell r="AK115">
            <v>130.14731369472747</v>
          </cell>
          <cell r="AL115">
            <v>178.49239495983653</v>
          </cell>
          <cell r="AM115">
            <v>132.13289680946571</v>
          </cell>
          <cell r="AN115">
            <v>127.50744524590694</v>
          </cell>
          <cell r="AO115">
            <v>130.14731369472747</v>
          </cell>
          <cell r="AP115">
            <v>130.14731369472747</v>
          </cell>
          <cell r="AQ115">
            <v>132.84183703380668</v>
          </cell>
          <cell r="AR115">
            <v>132.84183703380668</v>
          </cell>
          <cell r="AS115">
            <v>138.39939803109598</v>
          </cell>
          <cell r="AT115">
            <v>138.39939803109598</v>
          </cell>
          <cell r="AU115">
            <v>4692.1753151236953</v>
          </cell>
          <cell r="AW115">
            <v>1519.3702534975409</v>
          </cell>
          <cell r="AX115">
            <v>1240.9098345344696</v>
          </cell>
          <cell r="AY115">
            <v>1931.8952270916852</v>
          </cell>
          <cell r="AZ115">
            <v>2760.2800880320106</v>
          </cell>
          <cell r="BA115">
            <v>1200</v>
          </cell>
          <cell r="BB115">
            <v>5.6306103781484351</v>
          </cell>
          <cell r="BC115">
            <v>1.8232443041970492</v>
          </cell>
          <cell r="BD115">
            <v>1.4890918014413634</v>
          </cell>
          <cell r="BE115">
            <v>2.3182742725100223</v>
          </cell>
          <cell r="BF115">
            <v>2</v>
          </cell>
          <cell r="BG115">
            <v>3.3123361056384129</v>
          </cell>
          <cell r="BH115">
            <v>11454.024889761355</v>
          </cell>
          <cell r="BI115">
            <v>6435.1519418935732</v>
          </cell>
          <cell r="BK115">
            <v>0</v>
          </cell>
          <cell r="BL115">
            <v>0</v>
          </cell>
          <cell r="BM115">
            <v>0</v>
          </cell>
        </row>
        <row r="116">
          <cell r="B116">
            <v>39.149945399665341</v>
          </cell>
          <cell r="C116">
            <v>55.23896405706207</v>
          </cell>
          <cell r="D116">
            <v>41.29514788731823</v>
          </cell>
          <cell r="E116">
            <v>38.613644777752086</v>
          </cell>
          <cell r="F116">
            <v>25.742429851834746</v>
          </cell>
          <cell r="G116">
            <v>84.735498262289354</v>
          </cell>
          <cell r="H116">
            <v>0</v>
          </cell>
          <cell r="I116">
            <v>50.412258459843024</v>
          </cell>
          <cell r="J116">
            <v>69.719080848719059</v>
          </cell>
          <cell r="K116">
            <v>29.496534205227313</v>
          </cell>
          <cell r="L116">
            <v>23.060926742268627</v>
          </cell>
          <cell r="M116">
            <v>0</v>
          </cell>
          <cell r="N116">
            <v>0</v>
          </cell>
          <cell r="O116">
            <v>60.601970276194301</v>
          </cell>
          <cell r="P116">
            <v>41.831448509231436</v>
          </cell>
          <cell r="Q116">
            <v>161.42648719588036</v>
          </cell>
          <cell r="R116">
            <v>0</v>
          </cell>
          <cell r="S116">
            <v>10.189711816351245</v>
          </cell>
          <cell r="T116">
            <v>139.43816169743812</v>
          </cell>
          <cell r="U116">
            <v>371.12003036395083</v>
          </cell>
          <cell r="V116">
            <v>188.77781891345475</v>
          </cell>
          <cell r="W116">
            <v>167.862094658839</v>
          </cell>
          <cell r="X116">
            <v>62.210872141933955</v>
          </cell>
          <cell r="Y116">
            <v>218.74170198536777</v>
          </cell>
          <cell r="Z116">
            <v>159.04966487337666</v>
          </cell>
          <cell r="AA116">
            <v>127.89081239818297</v>
          </cell>
          <cell r="AB116">
            <v>505.68217925692738</v>
          </cell>
          <cell r="AC116">
            <v>0</v>
          </cell>
          <cell r="AD116">
            <v>345.91390113402912</v>
          </cell>
          <cell r="AE116">
            <v>337.48080846454053</v>
          </cell>
          <cell r="AF116">
            <v>200.5103611323988</v>
          </cell>
          <cell r="AG116">
            <v>236.95368933288432</v>
          </cell>
          <cell r="AH116">
            <v>148.18599787766883</v>
          </cell>
          <cell r="AI116">
            <v>142.9985905617666</v>
          </cell>
          <cell r="AJ116">
            <v>145.959182131316</v>
          </cell>
          <cell r="AK116">
            <v>145.959182131316</v>
          </cell>
          <cell r="AL116">
            <v>200.17780809603451</v>
          </cell>
          <cell r="AM116">
            <v>148.18599787766883</v>
          </cell>
          <cell r="AN116">
            <v>142.9985905617666</v>
          </cell>
          <cell r="AO116">
            <v>145.959182131316</v>
          </cell>
          <cell r="AP116">
            <v>145.959182131316</v>
          </cell>
          <cell r="AQ116">
            <v>148.98106872767127</v>
          </cell>
          <cell r="AR116">
            <v>148.98106872767127</v>
          </cell>
          <cell r="AS116">
            <v>155.21382939541695</v>
          </cell>
          <cell r="AT116">
            <v>155.21382939541695</v>
          </cell>
          <cell r="BA116">
            <v>1200</v>
          </cell>
        </row>
        <row r="117">
          <cell r="A117">
            <v>37257</v>
          </cell>
          <cell r="B117">
            <v>34.200722739984755</v>
          </cell>
          <cell r="C117">
            <v>48.255814276964813</v>
          </cell>
          <cell r="D117">
            <v>36.074734944915427</v>
          </cell>
          <cell r="E117">
            <v>33.732219688752068</v>
          </cell>
          <cell r="F117">
            <v>22.488146459168057</v>
          </cell>
          <cell r="G117">
            <v>74.023482094761491</v>
          </cell>
          <cell r="H117">
            <v>0</v>
          </cell>
          <cell r="I117">
            <v>44.03928681587076</v>
          </cell>
          <cell r="J117">
            <v>60.905396660246787</v>
          </cell>
          <cell r="K117">
            <v>25.767667817796735</v>
          </cell>
          <cell r="L117">
            <v>20.145631203004722</v>
          </cell>
          <cell r="M117">
            <v>0</v>
          </cell>
          <cell r="N117">
            <v>0</v>
          </cell>
          <cell r="O117">
            <v>52.940844789291489</v>
          </cell>
          <cell r="P117">
            <v>36.543237996148086</v>
          </cell>
          <cell r="Q117">
            <v>141.01941842103301</v>
          </cell>
          <cell r="R117">
            <v>0</v>
          </cell>
          <cell r="S117">
            <v>8.9015579734206867</v>
          </cell>
          <cell r="T117">
            <v>121.81079332049357</v>
          </cell>
          <cell r="U117">
            <v>324.20411145300602</v>
          </cell>
          <cell r="V117">
            <v>164.91307403389905</v>
          </cell>
          <cell r="W117">
            <v>146.64145503582498</v>
          </cell>
          <cell r="X117">
            <v>54.34635394298946</v>
          </cell>
          <cell r="Y117">
            <v>191.08900982880775</v>
          </cell>
          <cell r="Z117">
            <v>138.9430670896503</v>
          </cell>
          <cell r="AA117">
            <v>111.72322646097609</v>
          </cell>
          <cell r="AB117">
            <v>441.75530337943417</v>
          </cell>
          <cell r="AC117">
            <v>0</v>
          </cell>
          <cell r="AD117">
            <v>302.1844680450705</v>
          </cell>
          <cell r="AE117">
            <v>294.817462515805</v>
          </cell>
          <cell r="AF117">
            <v>175.16242226079851</v>
          </cell>
          <cell r="AG117">
            <v>206.99869050544666</v>
          </cell>
          <cell r="AH117">
            <v>129.45275339784877</v>
          </cell>
          <cell r="AI117">
            <v>124.92112308420704</v>
          </cell>
          <cell r="AJ117">
            <v>127.50744524590694</v>
          </cell>
          <cell r="AK117">
            <v>127.50744524590694</v>
          </cell>
          <cell r="AL117">
            <v>174.87190961571241</v>
          </cell>
          <cell r="AM117">
            <v>129.45275339784877</v>
          </cell>
          <cell r="AN117">
            <v>124.92112308420704</v>
          </cell>
          <cell r="AO117">
            <v>127.50744524590694</v>
          </cell>
          <cell r="AP117">
            <v>127.50744524590694</v>
          </cell>
          <cell r="AQ117">
            <v>130.14731369472747</v>
          </cell>
          <cell r="AR117">
            <v>130.14731369472747</v>
          </cell>
          <cell r="AS117">
            <v>135.59214681840464</v>
          </cell>
          <cell r="AT117">
            <v>135.59214681840464</v>
          </cell>
          <cell r="AU117">
            <v>4597.0006609638422</v>
          </cell>
          <cell r="AW117">
            <v>1488.5518103009902</v>
          </cell>
          <cell r="AX117">
            <v>1215.7395976158464</v>
          </cell>
          <cell r="AY117">
            <v>1892.7092530470059</v>
          </cell>
          <cell r="AZ117">
            <v>2704.2914079168368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2</v>
          </cell>
          <cell r="BG117">
            <v>0</v>
          </cell>
          <cell r="BH117">
            <v>12052.347805363723</v>
          </cell>
          <cell r="BI117">
            <v>6646.5673719716287</v>
          </cell>
          <cell r="BK117">
            <v>0</v>
          </cell>
          <cell r="BL117">
            <v>0</v>
          </cell>
          <cell r="BM117">
            <v>0</v>
          </cell>
        </row>
        <row r="118">
          <cell r="A118">
            <v>37288</v>
          </cell>
          <cell r="B118">
            <v>33.507005702536581</v>
          </cell>
          <cell r="C118">
            <v>47.277008046044784</v>
          </cell>
          <cell r="D118">
            <v>35.343006015004335</v>
          </cell>
          <cell r="E118">
            <v>33.048005624419623</v>
          </cell>
          <cell r="F118">
            <v>22.032003749613093</v>
          </cell>
          <cell r="G118">
            <v>72.522012342476401</v>
          </cell>
          <cell r="H118">
            <v>0</v>
          </cell>
          <cell r="I118">
            <v>43.146007342992284</v>
          </cell>
          <cell r="J118">
            <v>59.670010155202093</v>
          </cell>
          <cell r="K118">
            <v>25.24500429643167</v>
          </cell>
          <cell r="L118">
            <v>19.7370033590284</v>
          </cell>
          <cell r="M118">
            <v>0</v>
          </cell>
          <cell r="N118">
            <v>0</v>
          </cell>
          <cell r="O118">
            <v>51.867008827214178</v>
          </cell>
          <cell r="P118">
            <v>35.802006093121271</v>
          </cell>
          <cell r="Q118">
            <v>138.15902351319875</v>
          </cell>
          <cell r="R118">
            <v>0</v>
          </cell>
          <cell r="S118">
            <v>8.721001484221846</v>
          </cell>
          <cell r="T118">
            <v>119.34002031040419</v>
          </cell>
          <cell r="U118">
            <v>317.62805405692194</v>
          </cell>
          <cell r="V118">
            <v>161.56802749716263</v>
          </cell>
          <cell r="W118">
            <v>143.66702445060199</v>
          </cell>
          <cell r="X118">
            <v>53.244009061564959</v>
          </cell>
          <cell r="Y118">
            <v>187.21301858747748</v>
          </cell>
          <cell r="Z118">
            <v>136.1247882594574</v>
          </cell>
          <cell r="AA118">
            <v>109.45706658289703</v>
          </cell>
          <cell r="AB118">
            <v>432.79487342983191</v>
          </cell>
          <cell r="AC118">
            <v>0</v>
          </cell>
          <cell r="AD118">
            <v>296.05505038542566</v>
          </cell>
          <cell r="AE118">
            <v>288.8374749512339</v>
          </cell>
          <cell r="AF118">
            <v>171.60948106809838</v>
          </cell>
          <cell r="AG118">
            <v>202.79999214971846</v>
          </cell>
          <cell r="AH118">
            <v>126.8269731984241</v>
          </cell>
          <cell r="AI118">
            <v>122.38726109305797</v>
          </cell>
          <cell r="AJ118">
            <v>124.92112308420704</v>
          </cell>
          <cell r="AK118">
            <v>124.92112308420704</v>
          </cell>
          <cell r="AL118">
            <v>171.32486109297201</v>
          </cell>
          <cell r="AM118">
            <v>126.8269731984241</v>
          </cell>
          <cell r="AN118">
            <v>122.38726109305797</v>
          </cell>
          <cell r="AO118">
            <v>124.92112308420704</v>
          </cell>
          <cell r="AP118">
            <v>124.92112308420704</v>
          </cell>
          <cell r="AQ118">
            <v>127.50744524590694</v>
          </cell>
          <cell r="AR118">
            <v>127.50744524590694</v>
          </cell>
          <cell r="AS118">
            <v>132.84183703380668</v>
          </cell>
          <cell r="AT118">
            <v>132.84183703380668</v>
          </cell>
          <cell r="AU118">
            <v>4503.756500484661</v>
          </cell>
          <cell r="AW118">
            <v>1458.3584790143725</v>
          </cell>
          <cell r="AX118">
            <v>1191.0799061122955</v>
          </cell>
          <cell r="AY118">
            <v>1854.3181153579931</v>
          </cell>
          <cell r="AZ118">
            <v>2649.438385126668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2</v>
          </cell>
          <cell r="BG118">
            <v>0</v>
          </cell>
          <cell r="BH118">
            <v>12238.895612160815</v>
          </cell>
          <cell r="BI118">
            <v>6520.6265217287846</v>
          </cell>
          <cell r="BK118">
            <v>0</v>
          </cell>
          <cell r="BL118">
            <v>0</v>
          </cell>
          <cell r="BM118">
            <v>0</v>
          </cell>
        </row>
        <row r="119">
          <cell r="A119">
            <v>37316</v>
          </cell>
          <cell r="B119">
            <v>32.827359810066966</v>
          </cell>
          <cell r="C119">
            <v>46.318055622423273</v>
          </cell>
          <cell r="D119">
            <v>34.626119251714464</v>
          </cell>
          <cell r="E119">
            <v>32.377669949655072</v>
          </cell>
          <cell r="F119">
            <v>21.585113299770057</v>
          </cell>
          <cell r="G119">
            <v>71.050997945076418</v>
          </cell>
          <cell r="H119">
            <v>0</v>
          </cell>
          <cell r="I119">
            <v>42.270846878716341</v>
          </cell>
          <cell r="J119">
            <v>58.45968185354387</v>
          </cell>
          <cell r="K119">
            <v>24.732942322653191</v>
          </cell>
          <cell r="L119">
            <v>19.33666399771068</v>
          </cell>
          <cell r="M119">
            <v>0</v>
          </cell>
          <cell r="N119">
            <v>0</v>
          </cell>
          <cell r="O119">
            <v>50.814954226542035</v>
          </cell>
          <cell r="P119">
            <v>35.075809112126336</v>
          </cell>
          <cell r="Q119">
            <v>135.35664798397471</v>
          </cell>
          <cell r="R119">
            <v>0</v>
          </cell>
          <cell r="S119">
            <v>8.5441073478256442</v>
          </cell>
          <cell r="T119">
            <v>116.91936370708774</v>
          </cell>
          <cell r="U119">
            <v>311.18538340501817</v>
          </cell>
          <cell r="V119">
            <v>158.29083086498036</v>
          </cell>
          <cell r="W119">
            <v>140.75292630891721</v>
          </cell>
          <cell r="X119">
            <v>52.164023807777625</v>
          </cell>
          <cell r="Y119">
            <v>183.41564677128488</v>
          </cell>
          <cell r="Z119">
            <v>133.36367453819068</v>
          </cell>
          <cell r="AA119">
            <v>107.2368728011767</v>
          </cell>
          <cell r="AB119">
            <v>424.01619411065224</v>
          </cell>
          <cell r="AC119">
            <v>0</v>
          </cell>
          <cell r="AD119">
            <v>290.04995996565987</v>
          </cell>
          <cell r="AE119">
            <v>282.97878363203193</v>
          </cell>
          <cell r="AF119">
            <v>168.12860665179844</v>
          </cell>
          <cell r="AG119">
            <v>198.68645891189195</v>
          </cell>
          <cell r="AH119">
            <v>124.2544535243627</v>
          </cell>
          <cell r="AI119">
            <v>119.90479518634741</v>
          </cell>
          <cell r="AJ119">
            <v>122.38726109305797</v>
          </cell>
          <cell r="AK119">
            <v>122.38726109305797</v>
          </cell>
          <cell r="AL119">
            <v>167.8497598215101</v>
          </cell>
          <cell r="AM119">
            <v>124.2544535243627</v>
          </cell>
          <cell r="AN119">
            <v>119.90479518634741</v>
          </cell>
          <cell r="AO119">
            <v>122.38726109305797</v>
          </cell>
          <cell r="AP119">
            <v>122.38726109305797</v>
          </cell>
          <cell r="AQ119">
            <v>124.92112308420704</v>
          </cell>
          <cell r="AR119">
            <v>124.92112308420704</v>
          </cell>
          <cell r="AS119">
            <v>130.14731369472747</v>
          </cell>
          <cell r="AT119">
            <v>130.14731369472747</v>
          </cell>
          <cell r="AU119">
            <v>4412.403676140646</v>
          </cell>
          <cell r="AW119">
            <v>1428.7775800582083</v>
          </cell>
          <cell r="AX119">
            <v>1166.9204042762053</v>
          </cell>
          <cell r="AY119">
            <v>1816.7056918062324</v>
          </cell>
          <cell r="AZ119">
            <v>2595.6979843344134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2</v>
          </cell>
          <cell r="BG119">
            <v>0</v>
          </cell>
          <cell r="BH119">
            <v>12503.540889445812</v>
          </cell>
          <cell r="BI119">
            <v>6434.5440828241362</v>
          </cell>
          <cell r="BK119">
            <v>0</v>
          </cell>
          <cell r="BL119">
            <v>0</v>
          </cell>
          <cell r="BM119">
            <v>0</v>
          </cell>
        </row>
        <row r="120">
          <cell r="A120">
            <v>37347</v>
          </cell>
          <cell r="B120">
            <v>32.161499647759321</v>
          </cell>
          <cell r="C120">
            <v>45.378554297523443</v>
          </cell>
          <cell r="D120">
            <v>33.923773601061193</v>
          </cell>
          <cell r="E120">
            <v>31.720931159433835</v>
          </cell>
          <cell r="F120">
            <v>21.147287439622566</v>
          </cell>
          <cell r="G120">
            <v>69.609821155424257</v>
          </cell>
          <cell r="H120">
            <v>0</v>
          </cell>
          <cell r="I120">
            <v>41.413437902594168</v>
          </cell>
          <cell r="J120">
            <v>57.273903482311077</v>
          </cell>
          <cell r="K120">
            <v>24.231266857900856</v>
          </cell>
          <cell r="L120">
            <v>18.94444499799522</v>
          </cell>
          <cell r="M120">
            <v>0</v>
          </cell>
          <cell r="N120">
            <v>0</v>
          </cell>
          <cell r="O120">
            <v>49.784239180778151</v>
          </cell>
          <cell r="P120">
            <v>34.36434208938666</v>
          </cell>
          <cell r="Q120">
            <v>132.61111498596648</v>
          </cell>
          <cell r="R120">
            <v>0</v>
          </cell>
          <cell r="S120">
            <v>8.3708012781839294</v>
          </cell>
          <cell r="T120">
            <v>114.54780696462215</v>
          </cell>
          <cell r="U120">
            <v>304.87339392122516</v>
          </cell>
          <cell r="V120">
            <v>155.08010789056542</v>
          </cell>
          <cell r="W120">
            <v>137.8979368458721</v>
          </cell>
          <cell r="X120">
            <v>51.105944645754519</v>
          </cell>
          <cell r="Y120">
            <v>179.69529968776962</v>
          </cell>
          <cell r="Z120">
            <v>130.6585664062016</v>
          </cell>
          <cell r="AA120">
            <v>105.06171275352467</v>
          </cell>
          <cell r="AB120">
            <v>415.41557884749585</v>
          </cell>
          <cell r="AC120">
            <v>0</v>
          </cell>
          <cell r="AD120">
            <v>284.16667496992795</v>
          </cell>
          <cell r="AE120">
            <v>277.23892822212287</v>
          </cell>
          <cell r="AF120">
            <v>164.71833723136842</v>
          </cell>
          <cell r="AG120">
            <v>194.65636332866956</v>
          </cell>
          <cell r="AH120">
            <v>121.73411405539915</v>
          </cell>
          <cell r="AI120">
            <v>117.47268286156148</v>
          </cell>
          <cell r="AJ120">
            <v>119.90479518634741</v>
          </cell>
          <cell r="AK120">
            <v>119.90479518634741</v>
          </cell>
          <cell r="AL120">
            <v>164.4451464452076</v>
          </cell>
          <cell r="AM120">
            <v>121.73411405539915</v>
          </cell>
          <cell r="AN120">
            <v>117.47268286156148</v>
          </cell>
          <cell r="AO120">
            <v>119.90479518634741</v>
          </cell>
          <cell r="AP120">
            <v>119.90479518634741</v>
          </cell>
          <cell r="AQ120">
            <v>122.38726109305797</v>
          </cell>
          <cell r="AR120">
            <v>122.38726109305797</v>
          </cell>
          <cell r="AS120">
            <v>127.50744524590694</v>
          </cell>
          <cell r="AT120">
            <v>127.50744524590694</v>
          </cell>
          <cell r="AU120">
            <v>4322.9038246460141</v>
          </cell>
          <cell r="AW120">
            <v>1399.7966910417445</v>
          </cell>
          <cell r="AX120">
            <v>1143.2509464127929</v>
          </cell>
          <cell r="AY120">
            <v>1779.8561871914765</v>
          </cell>
          <cell r="AZ120">
            <v>2543.0476374545374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2</v>
          </cell>
          <cell r="BG120">
            <v>0</v>
          </cell>
          <cell r="BH120">
            <v>12402.069683276999</v>
          </cell>
          <cell r="BI120">
            <v>6554.4500585519081</v>
          </cell>
          <cell r="BK120">
            <v>0</v>
          </cell>
          <cell r="BL120">
            <v>0</v>
          </cell>
          <cell r="BM120">
            <v>0</v>
          </cell>
        </row>
        <row r="121">
          <cell r="A121">
            <v>37377</v>
          </cell>
          <cell r="B121">
            <v>31.509145590064222</v>
          </cell>
          <cell r="C121">
            <v>44.458109531186523</v>
          </cell>
          <cell r="D121">
            <v>33.235674115547184</v>
          </cell>
          <cell r="E121">
            <v>31.077513458693463</v>
          </cell>
          <cell r="F121">
            <v>20.718342305795652</v>
          </cell>
          <cell r="G121">
            <v>68.19787675657733</v>
          </cell>
          <cell r="H121">
            <v>0</v>
          </cell>
          <cell r="I121">
            <v>40.573420348849794</v>
          </cell>
          <cell r="J121">
            <v>56.112177078196517</v>
          </cell>
          <cell r="K121">
            <v>23.73976722539085</v>
          </cell>
          <cell r="L121">
            <v>18.560181648941942</v>
          </cell>
          <cell r="M121">
            <v>0</v>
          </cell>
          <cell r="N121">
            <v>0</v>
          </cell>
          <cell r="O121">
            <v>48.774430844893956</v>
          </cell>
          <cell r="P121">
            <v>33.667306246917924</v>
          </cell>
          <cell r="Q121">
            <v>129.92127154259353</v>
          </cell>
          <cell r="R121">
            <v>0</v>
          </cell>
          <cell r="S121">
            <v>8.201010496044109</v>
          </cell>
          <cell r="T121">
            <v>112.22435415639303</v>
          </cell>
          <cell r="U121">
            <v>298.68943490855378</v>
          </cell>
          <cell r="V121">
            <v>151.93451024250137</v>
          </cell>
          <cell r="W121">
            <v>135.10085711904242</v>
          </cell>
          <cell r="X121">
            <v>50.069327239006142</v>
          </cell>
          <cell r="Y121">
            <v>176.05041499072718</v>
          </cell>
          <cell r="Z121">
            <v>128.00832786318489</v>
          </cell>
          <cell r="AA121">
            <v>102.93067298940305</v>
          </cell>
          <cell r="AB121">
            <v>406.9894158433151</v>
          </cell>
          <cell r="AC121">
            <v>0</v>
          </cell>
          <cell r="AD121">
            <v>278.40272473412881</v>
          </cell>
          <cell r="AE121">
            <v>271.61549829013762</v>
          </cell>
          <cell r="AF121">
            <v>161.37724067658885</v>
          </cell>
          <cell r="AG121">
            <v>190.70801297609276</v>
          </cell>
          <cell r="AH121">
            <v>119.26489638415507</v>
          </cell>
          <cell r="AI121">
            <v>115.08990276198959</v>
          </cell>
          <cell r="AJ121">
            <v>117.47268286156148</v>
          </cell>
          <cell r="AK121">
            <v>117.47268286156148</v>
          </cell>
          <cell r="AL121">
            <v>161.10959120908009</v>
          </cell>
          <cell r="AM121">
            <v>119.26489638415507</v>
          </cell>
          <cell r="AN121">
            <v>115.08990276198959</v>
          </cell>
          <cell r="AO121">
            <v>117.47268286156148</v>
          </cell>
          <cell r="AP121">
            <v>117.47268286156148</v>
          </cell>
          <cell r="AQ121">
            <v>119.90479518634741</v>
          </cell>
          <cell r="AR121">
            <v>119.90479518634741</v>
          </cell>
          <cell r="AS121">
            <v>124.92112308420704</v>
          </cell>
          <cell r="AT121">
            <v>124.92112308420704</v>
          </cell>
          <cell r="AU121">
            <v>4235.2193608641765</v>
          </cell>
          <cell r="AW121">
            <v>1371.4036415462156</v>
          </cell>
          <cell r="AX121">
            <v>1120.0615926194566</v>
          </cell>
          <cell r="AY121">
            <v>1743.7541266985045</v>
          </cell>
          <cell r="AZ121">
            <v>2491.465234165672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2</v>
          </cell>
          <cell r="BG121">
            <v>0</v>
          </cell>
          <cell r="BH121">
            <v>12684.299585703297</v>
          </cell>
          <cell r="BI121">
            <v>6628.7602856821059</v>
          </cell>
          <cell r="BK121">
            <v>0</v>
          </cell>
          <cell r="BL121">
            <v>0</v>
          </cell>
          <cell r="BM121">
            <v>0</v>
          </cell>
        </row>
        <row r="122">
          <cell r="A122">
            <v>37408</v>
          </cell>
          <cell r="B122">
            <v>30.870023683271665</v>
          </cell>
          <cell r="C122">
            <v>43.556334785986067</v>
          </cell>
          <cell r="D122">
            <v>32.56153183030024</v>
          </cell>
          <cell r="E122">
            <v>30.447146646514504</v>
          </cell>
          <cell r="F122">
            <v>20.298097764343012</v>
          </cell>
          <cell r="G122">
            <v>66.814571807629051</v>
          </cell>
          <cell r="H122">
            <v>0</v>
          </cell>
          <cell r="I122">
            <v>39.75044145517171</v>
          </cell>
          <cell r="J122">
            <v>54.974014778428952</v>
          </cell>
          <cell r="K122">
            <v>23.258237021643033</v>
          </cell>
          <cell r="L122">
            <v>18.183712580557284</v>
          </cell>
          <cell r="M122">
            <v>0</v>
          </cell>
          <cell r="N122">
            <v>0</v>
          </cell>
          <cell r="O122">
            <v>47.785105153557531</v>
          </cell>
          <cell r="P122">
            <v>32.984408867057383</v>
          </cell>
          <cell r="Q122">
            <v>127.28598806390093</v>
          </cell>
          <cell r="R122">
            <v>0</v>
          </cell>
          <cell r="S122">
            <v>8.0346636983857724</v>
          </cell>
          <cell r="T122">
            <v>109.9480295568579</v>
          </cell>
          <cell r="U122">
            <v>292.63090943594489</v>
          </cell>
          <cell r="V122">
            <v>148.85271693851536</v>
          </cell>
          <cell r="W122">
            <v>132.36051250498667</v>
          </cell>
          <cell r="X122">
            <v>49.053736263828931</v>
          </cell>
          <cell r="Y122">
            <v>172.47946202410739</v>
          </cell>
          <cell r="Z122">
            <v>125.41184595111922</v>
          </cell>
          <cell r="AA122">
            <v>100.84285858642627</v>
          </cell>
          <cell r="AB122">
            <v>398.73416656165284</v>
          </cell>
          <cell r="AC122">
            <v>0</v>
          </cell>
          <cell r="AD122">
            <v>272.75568870835895</v>
          </cell>
          <cell r="AE122">
            <v>266.10613229716245</v>
          </cell>
          <cell r="AF122">
            <v>158.10391390613319</v>
          </cell>
          <cell r="AG122">
            <v>186.83974975881483</v>
          </cell>
          <cell r="AH122">
            <v>116.84576357166478</v>
          </cell>
          <cell r="AI122">
            <v>112.7554542478094</v>
          </cell>
          <cell r="AJ122">
            <v>115.08990276198959</v>
          </cell>
          <cell r="AK122">
            <v>115.08990276198959</v>
          </cell>
          <cell r="AL122">
            <v>157.84169335885767</v>
          </cell>
          <cell r="AM122">
            <v>116.84576357166478</v>
          </cell>
          <cell r="AN122">
            <v>112.7554542478094</v>
          </cell>
          <cell r="AO122">
            <v>115.08990276198959</v>
          </cell>
          <cell r="AP122">
            <v>115.08990276198959</v>
          </cell>
          <cell r="AQ122">
            <v>117.47268286156148</v>
          </cell>
          <cell r="AR122">
            <v>117.47268286156148</v>
          </cell>
          <cell r="AS122">
            <v>122.38726109305797</v>
          </cell>
          <cell r="AT122">
            <v>122.38726109305797</v>
          </cell>
          <cell r="AU122">
            <v>4149.3134620240071</v>
          </cell>
          <cell r="AW122">
            <v>1343.5865080139229</v>
          </cell>
          <cell r="AX122">
            <v>1097.3426046115499</v>
          </cell>
          <cell r="AY122">
            <v>1708.3843493985337</v>
          </cell>
          <cell r="AZ122">
            <v>2440.929112625473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  <cell r="BF122">
            <v>2</v>
          </cell>
          <cell r="BG122">
            <v>0</v>
          </cell>
          <cell r="BH122">
            <v>12598.655525545764</v>
          </cell>
          <cell r="BI122">
            <v>6811.0141724849836</v>
          </cell>
          <cell r="BK122">
            <v>0</v>
          </cell>
          <cell r="BL122">
            <v>0</v>
          </cell>
          <cell r="BM122">
            <v>0</v>
          </cell>
        </row>
        <row r="123">
          <cell r="A123">
            <v>37438</v>
          </cell>
          <cell r="B123">
            <v>30.243865530465218</v>
          </cell>
          <cell r="C123">
            <v>42.672851364902996</v>
          </cell>
          <cell r="D123">
            <v>31.901063641723578</v>
          </cell>
          <cell r="E123">
            <v>29.829566002650612</v>
          </cell>
          <cell r="F123">
            <v>19.886377335100416</v>
          </cell>
          <cell r="G123">
            <v>65.459325394705516</v>
          </cell>
          <cell r="H123">
            <v>0</v>
          </cell>
          <cell r="I123">
            <v>38.944155614571628</v>
          </cell>
          <cell r="J123">
            <v>53.858938615896925</v>
          </cell>
          <cell r="K123">
            <v>22.786474029802562</v>
          </cell>
          <cell r="L123">
            <v>17.814879696027461</v>
          </cell>
          <cell r="M123">
            <v>0</v>
          </cell>
          <cell r="N123">
            <v>0</v>
          </cell>
          <cell r="O123">
            <v>46.815846643048921</v>
          </cell>
          <cell r="P123">
            <v>32.315363169538166</v>
          </cell>
          <cell r="Q123">
            <v>124.70415787219217</v>
          </cell>
          <cell r="R123">
            <v>0</v>
          </cell>
          <cell r="S123">
            <v>7.8716910284772457</v>
          </cell>
          <cell r="T123">
            <v>107.71787723179385</v>
          </cell>
          <cell r="U123">
            <v>286.69527324769751</v>
          </cell>
          <cell r="V123">
            <v>145.83343379073634</v>
          </cell>
          <cell r="W123">
            <v>129.67575220596726</v>
          </cell>
          <cell r="X123">
            <v>48.058745226492661</v>
          </cell>
          <cell r="Y123">
            <v>168.98094117922093</v>
          </cell>
          <cell r="Z123">
            <v>122.86803028688463</v>
          </cell>
          <cell r="AA123">
            <v>98.797392774541734</v>
          </cell>
          <cell r="AB123">
            <v>390.6463642406473</v>
          </cell>
          <cell r="AC123">
            <v>0</v>
          </cell>
          <cell r="AD123">
            <v>267.22319544041159</v>
          </cell>
          <cell r="AE123">
            <v>260.70851660501927</v>
          </cell>
          <cell r="AF123">
            <v>154.89698229834889</v>
          </cell>
          <cell r="AG123">
            <v>183.04994921378983</v>
          </cell>
          <cell r="AH123">
            <v>114.4756997119166</v>
          </cell>
          <cell r="AI123">
            <v>110.46835697587179</v>
          </cell>
          <cell r="AJ123">
            <v>112.7554542478094</v>
          </cell>
          <cell r="AK123">
            <v>112.7554542478094</v>
          </cell>
          <cell r="AL123">
            <v>154.64008055274306</v>
          </cell>
          <cell r="AM123">
            <v>114.4756997119166</v>
          </cell>
          <cell r="AN123">
            <v>110.46835697587179</v>
          </cell>
          <cell r="AO123">
            <v>112.7554542478094</v>
          </cell>
          <cell r="AP123">
            <v>112.7554542478094</v>
          </cell>
          <cell r="AQ123">
            <v>115.08990276198959</v>
          </cell>
          <cell r="AR123">
            <v>115.08990276198959</v>
          </cell>
          <cell r="AS123">
            <v>119.90479518634741</v>
          </cell>
          <cell r="AT123">
            <v>119.90479518634741</v>
          </cell>
          <cell r="AU123">
            <v>4065.1500522562392</v>
          </cell>
          <cell r="AW123">
            <v>1316.3336087409768</v>
          </cell>
          <cell r="AX123">
            <v>1075.0844416328241</v>
          </cell>
          <cell r="AY123">
            <v>1673.7320018824385</v>
          </cell>
          <cell r="AZ123">
            <v>2391.4180503738007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  <cell r="BF123">
            <v>2</v>
          </cell>
          <cell r="BG123">
            <v>0</v>
          </cell>
          <cell r="BH123">
            <v>12616.592316484708</v>
          </cell>
          <cell r="BI123">
            <v>6890.8671557468224</v>
          </cell>
          <cell r="BK123">
            <v>0</v>
          </cell>
          <cell r="BL123">
            <v>0</v>
          </cell>
          <cell r="BM123">
            <v>0</v>
          </cell>
        </row>
        <row r="124">
          <cell r="A124">
            <v>37469</v>
          </cell>
          <cell r="B124">
            <v>29.630408178809709</v>
          </cell>
          <cell r="C124">
            <v>41.807288252293169</v>
          </cell>
          <cell r="D124">
            <v>31.253992188607494</v>
          </cell>
          <cell r="E124">
            <v>29.22451217636025</v>
          </cell>
          <cell r="F124">
            <v>19.483008117573508</v>
          </cell>
          <cell r="G124">
            <v>64.131568387012777</v>
          </cell>
          <cell r="H124">
            <v>0</v>
          </cell>
          <cell r="I124">
            <v>38.154224230248097</v>
          </cell>
          <cell r="J124">
            <v>52.766480318428215</v>
          </cell>
          <cell r="K124">
            <v>22.324280134719647</v>
          </cell>
          <cell r="L124">
            <v>17.453528105326271</v>
          </cell>
          <cell r="M124">
            <v>0</v>
          </cell>
          <cell r="N124">
            <v>0</v>
          </cell>
          <cell r="O124">
            <v>45.866248276787658</v>
          </cell>
          <cell r="P124">
            <v>31.65988819105694</v>
          </cell>
          <cell r="Q124">
            <v>122.17469673728384</v>
          </cell>
          <cell r="R124">
            <v>0</v>
          </cell>
          <cell r="S124">
            <v>7.7120240465395105</v>
          </cell>
          <cell r="T124">
            <v>105.53296063685643</v>
          </cell>
          <cell r="U124">
            <v>280.88003369501791</v>
          </cell>
          <cell r="V124">
            <v>142.87539286220567</v>
          </cell>
          <cell r="W124">
            <v>127.04544876667721</v>
          </cell>
          <cell r="X124">
            <v>47.083936284135966</v>
          </cell>
          <cell r="Y124">
            <v>165.55338326498412</v>
          </cell>
          <cell r="Z124">
            <v>120.37581260436005</v>
          </cell>
          <cell r="AA124">
            <v>96.793416567833376</v>
          </cell>
          <cell r="AB124">
            <v>382.72261243717759</v>
          </cell>
          <cell r="AC124">
            <v>0</v>
          </cell>
          <cell r="AD124">
            <v>261.80292157989373</v>
          </cell>
          <cell r="AE124">
            <v>255.42038450466168</v>
          </cell>
          <cell r="AF124">
            <v>151.75509911399016</v>
          </cell>
          <cell r="AG124">
            <v>179.33701982808509</v>
          </cell>
          <cell r="AH124">
            <v>112.1537095052268</v>
          </cell>
          <cell r="AI124">
            <v>108.22765048800932</v>
          </cell>
          <cell r="AJ124">
            <v>110.46835697587179</v>
          </cell>
          <cell r="AK124">
            <v>110.46835697587179</v>
          </cell>
          <cell r="AL124">
            <v>151.50340828510184</v>
          </cell>
          <cell r="AM124">
            <v>112.1537095052268</v>
          </cell>
          <cell r="AN124">
            <v>108.22765048800932</v>
          </cell>
          <cell r="AO124">
            <v>110.46835697587179</v>
          </cell>
          <cell r="AP124">
            <v>110.46835697587179</v>
          </cell>
          <cell r="AQ124">
            <v>112.7554542478094</v>
          </cell>
          <cell r="AR124">
            <v>112.7554542478094</v>
          </cell>
          <cell r="AS124">
            <v>117.47268286156148</v>
          </cell>
          <cell r="AT124">
            <v>117.47268286156148</v>
          </cell>
          <cell r="AU124">
            <v>3982.6937874435516</v>
          </cell>
          <cell r="AW124">
            <v>1289.6334989716102</v>
          </cell>
          <cell r="AX124">
            <v>1053.2777564488233</v>
          </cell>
          <cell r="AY124">
            <v>1639.7825320231179</v>
          </cell>
          <cell r="AZ124">
            <v>2342.9112554204335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2</v>
          </cell>
          <cell r="BG124">
            <v>0</v>
          </cell>
          <cell r="BH124">
            <v>12683.951111847713</v>
          </cell>
          <cell r="BI124">
            <v>7092.9664090191754</v>
          </cell>
          <cell r="BK124">
            <v>0</v>
          </cell>
          <cell r="BL124">
            <v>0</v>
          </cell>
          <cell r="BM124">
            <v>0</v>
          </cell>
        </row>
        <row r="125">
          <cell r="A125">
            <v>37500</v>
          </cell>
          <cell r="B125">
            <v>29.029394009125141</v>
          </cell>
          <cell r="C125">
            <v>40.959281958080695</v>
          </cell>
          <cell r="D125">
            <v>30.620045735652539</v>
          </cell>
          <cell r="E125">
            <v>28.631731077493278</v>
          </cell>
          <cell r="F125">
            <v>19.08782071832886</v>
          </cell>
          <cell r="G125">
            <v>62.830743197832476</v>
          </cell>
          <cell r="H125">
            <v>0</v>
          </cell>
          <cell r="I125">
            <v>37.380315573393993</v>
          </cell>
          <cell r="J125">
            <v>51.696181112140628</v>
          </cell>
          <cell r="K125">
            <v>21.87146123975182</v>
          </cell>
          <cell r="L125">
            <v>17.099506060169606</v>
          </cell>
          <cell r="M125">
            <v>0</v>
          </cell>
          <cell r="N125">
            <v>0</v>
          </cell>
          <cell r="O125">
            <v>44.935911274399217</v>
          </cell>
          <cell r="P125">
            <v>31.017708667284388</v>
          </cell>
          <cell r="Q125">
            <v>119.69654242118719</v>
          </cell>
          <cell r="R125">
            <v>0</v>
          </cell>
          <cell r="S125">
            <v>7.5555957010051706</v>
          </cell>
          <cell r="T125">
            <v>103.39236222428126</v>
          </cell>
          <cell r="U125">
            <v>275.1827486892409</v>
          </cell>
          <cell r="V125">
            <v>139.97735193441159</v>
          </cell>
          <cell r="W125">
            <v>124.46849760076941</v>
          </cell>
          <cell r="X125">
            <v>46.128900069294737</v>
          </cell>
          <cell r="Y125">
            <v>162.19534889093748</v>
          </cell>
          <cell r="Z125">
            <v>117.93414630580888</v>
          </cell>
          <cell r="AA125">
            <v>94.830088403793695</v>
          </cell>
          <cell r="AB125">
            <v>374.95958360054004</v>
          </cell>
          <cell r="AC125">
            <v>0</v>
          </cell>
          <cell r="AD125">
            <v>256.49259090254378</v>
          </cell>
          <cell r="AE125">
            <v>250.23951526427888</v>
          </cell>
          <cell r="AF125">
            <v>148.67694493065963</v>
          </cell>
          <cell r="AG125">
            <v>175.69940237053135</v>
          </cell>
          <cell r="AH125">
            <v>109.87881784026709</v>
          </cell>
          <cell r="AI125">
            <v>106.03239380769531</v>
          </cell>
          <cell r="AJ125">
            <v>108.22765048800932</v>
          </cell>
          <cell r="AK125">
            <v>108.22765048800932</v>
          </cell>
          <cell r="AL125">
            <v>148.43035932184216</v>
          </cell>
          <cell r="AM125">
            <v>109.87881784026709</v>
          </cell>
          <cell r="AN125">
            <v>106.03239380769531</v>
          </cell>
          <cell r="AO125">
            <v>108.22765048800932</v>
          </cell>
          <cell r="AP125">
            <v>108.22765048800932</v>
          </cell>
          <cell r="AQ125">
            <v>110.46835697587179</v>
          </cell>
          <cell r="AR125">
            <v>110.46835697587179</v>
          </cell>
          <cell r="AS125">
            <v>115.08990276198959</v>
          </cell>
          <cell r="AT125">
            <v>115.08990276198959</v>
          </cell>
          <cell r="AU125">
            <v>3901.910040377923</v>
          </cell>
          <cell r="AW125">
            <v>1263.4749660919942</v>
          </cell>
          <cell r="AX125">
            <v>1031.9133914215458</v>
          </cell>
          <cell r="AY125">
            <v>1606.5216828643831</v>
          </cell>
          <cell r="AZ125">
            <v>2295.3883575135401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2</v>
          </cell>
          <cell r="BG125">
            <v>0</v>
          </cell>
          <cell r="BH125">
            <v>12778.085399980311</v>
          </cell>
          <cell r="BI125">
            <v>6992.3691912946842</v>
          </cell>
          <cell r="BK125">
            <v>0</v>
          </cell>
          <cell r="BL125">
            <v>0</v>
          </cell>
          <cell r="BM125">
            <v>0</v>
          </cell>
        </row>
        <row r="126">
          <cell r="A126">
            <v>37530</v>
          </cell>
          <cell r="B126">
            <v>28.440570627700453</v>
          </cell>
          <cell r="C126">
            <v>40.128476365111609</v>
          </cell>
          <cell r="D126">
            <v>29.998958059355264</v>
          </cell>
          <cell r="E126">
            <v>28.050973769786733</v>
          </cell>
          <cell r="F126">
            <v>18.70064917985783</v>
          </cell>
          <cell r="G126">
            <v>61.556303550365335</v>
          </cell>
          <cell r="H126">
            <v>0</v>
          </cell>
          <cell r="I126">
            <v>36.622104643888228</v>
          </cell>
          <cell r="J126">
            <v>50.647591528781589</v>
          </cell>
          <cell r="K126">
            <v>21.427827185253765</v>
          </cell>
          <cell r="L126">
            <v>16.75266489028931</v>
          </cell>
          <cell r="M126">
            <v>0</v>
          </cell>
          <cell r="N126">
            <v>0</v>
          </cell>
          <cell r="O126">
            <v>44.024444944248671</v>
          </cell>
          <cell r="P126">
            <v>30.388554917268966</v>
          </cell>
          <cell r="Q126">
            <v>117.26865423202511</v>
          </cell>
          <cell r="R126">
            <v>0</v>
          </cell>
          <cell r="S126">
            <v>7.4023403003603887</v>
          </cell>
          <cell r="T126">
            <v>101.29518305756318</v>
          </cell>
          <cell r="U126">
            <v>269.60102567628354</v>
          </cell>
          <cell r="V126">
            <v>137.13809398562404</v>
          </cell>
          <cell r="W126">
            <v>121.94381652698958</v>
          </cell>
          <cell r="X126">
            <v>45.193235517989748</v>
          </cell>
          <cell r="Y126">
            <v>158.90542786277899</v>
          </cell>
          <cell r="Z126">
            <v>115.54200602236403</v>
          </cell>
          <cell r="AA126">
            <v>92.906583789912617</v>
          </cell>
          <cell r="AB126">
            <v>367.35401767505562</v>
          </cell>
          <cell r="AC126">
            <v>0</v>
          </cell>
          <cell r="AD126">
            <v>251.28997335433934</v>
          </cell>
          <cell r="AE126">
            <v>245.16373319670726</v>
          </cell>
          <cell r="AF126">
            <v>145.66122708872174</v>
          </cell>
          <cell r="AG126">
            <v>172.13556923692914</v>
          </cell>
          <cell r="AH126">
            <v>107.65006938457022</v>
          </cell>
          <cell r="AI126">
            <v>103.88166504488422</v>
          </cell>
          <cell r="AJ126">
            <v>106.03239380769531</v>
          </cell>
          <cell r="AK126">
            <v>106.03239380769531</v>
          </cell>
          <cell r="AL126">
            <v>145.419643147247</v>
          </cell>
          <cell r="AM126">
            <v>107.65006938457022</v>
          </cell>
          <cell r="AN126">
            <v>103.88166504488422</v>
          </cell>
          <cell r="AO126">
            <v>106.03239380769531</v>
          </cell>
          <cell r="AP126">
            <v>106.03239380769531</v>
          </cell>
          <cell r="AQ126">
            <v>108.22765048800932</v>
          </cell>
          <cell r="AR126">
            <v>108.22765048800932</v>
          </cell>
          <cell r="AS126">
            <v>112.7554542478094</v>
          </cell>
          <cell r="AT126">
            <v>112.7554542478094</v>
          </cell>
          <cell r="AU126">
            <v>3822.7648862190717</v>
          </cell>
          <cell r="AW126">
            <v>1237.8470249215427</v>
          </cell>
          <cell r="AX126">
            <v>1010.9823746637296</v>
          </cell>
          <cell r="AY126">
            <v>1573.9354866337992</v>
          </cell>
          <cell r="AZ126">
            <v>2248.8293995852723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2</v>
          </cell>
          <cell r="BG126">
            <v>0</v>
          </cell>
          <cell r="BH126">
            <v>12657.470513097134</v>
          </cell>
          <cell r="BI126">
            <v>6699.0010907449141</v>
          </cell>
          <cell r="BK126">
            <v>0</v>
          </cell>
          <cell r="BL126">
            <v>0</v>
          </cell>
          <cell r="BM126">
            <v>0</v>
          </cell>
        </row>
        <row r="127">
          <cell r="A127">
            <v>37561</v>
          </cell>
          <cell r="B127">
            <v>27.863690760301697</v>
          </cell>
          <cell r="C127">
            <v>39.314522579603775</v>
          </cell>
          <cell r="D127">
            <v>29.390468336208631</v>
          </cell>
          <cell r="E127">
            <v>27.48199636632495</v>
          </cell>
          <cell r="F127">
            <v>18.321330910883308</v>
          </cell>
          <cell r="G127">
            <v>60.307714248324196</v>
          </cell>
          <cell r="H127">
            <v>0</v>
          </cell>
          <cell r="I127">
            <v>35.879273033813121</v>
          </cell>
          <cell r="J127">
            <v>49.620271216975588</v>
          </cell>
          <cell r="K127">
            <v>20.993191668720456</v>
          </cell>
          <cell r="L127">
            <v>16.412858940999634</v>
          </cell>
          <cell r="M127">
            <v>0</v>
          </cell>
          <cell r="N127">
            <v>0</v>
          </cell>
          <cell r="O127">
            <v>43.131466519371145</v>
          </cell>
          <cell r="P127">
            <v>29.772162730185364</v>
          </cell>
          <cell r="Q127">
            <v>114.89001258699737</v>
          </cell>
          <cell r="R127">
            <v>0</v>
          </cell>
          <cell r="S127">
            <v>7.2521934855579735</v>
          </cell>
          <cell r="T127">
            <v>99.240542433951177</v>
          </cell>
          <cell r="U127">
            <v>264.13252063190083</v>
          </cell>
          <cell r="V127">
            <v>134.35642667981088</v>
          </cell>
          <cell r="W127">
            <v>119.4703453147182</v>
          </cell>
          <cell r="X127">
            <v>44.27654970130132</v>
          </cell>
          <cell r="Y127">
            <v>155.68223859015805</v>
          </cell>
          <cell r="Z127">
            <v>113.19838718342808</v>
          </cell>
          <cell r="AA127">
            <v>91.022094957434874</v>
          </cell>
          <cell r="AB127">
            <v>359.90272073102102</v>
          </cell>
          <cell r="AC127">
            <v>0</v>
          </cell>
          <cell r="AD127">
            <v>246.19288411499417</v>
          </cell>
          <cell r="AE127">
            <v>240.19090674575867</v>
          </cell>
          <cell r="AF127">
            <v>142.70667914845507</v>
          </cell>
          <cell r="AG127">
            <v>168.6440238085371</v>
          </cell>
          <cell r="AH127">
            <v>105.46652818334155</v>
          </cell>
          <cell r="AI127">
            <v>101.7745610088672</v>
          </cell>
          <cell r="AJ127">
            <v>103.88166504488422</v>
          </cell>
          <cell r="AK127">
            <v>103.88166504488422</v>
          </cell>
          <cell r="AL127">
            <v>142.4699954220269</v>
          </cell>
          <cell r="AM127">
            <v>105.46652818334155</v>
          </cell>
          <cell r="AN127">
            <v>101.7745610088672</v>
          </cell>
          <cell r="AO127">
            <v>103.88166504488422</v>
          </cell>
          <cell r="AP127">
            <v>103.88166504488422</v>
          </cell>
          <cell r="AQ127">
            <v>106.03239380769531</v>
          </cell>
          <cell r="AR127">
            <v>106.03239380769531</v>
          </cell>
          <cell r="AS127">
            <v>110.46835697587179</v>
          </cell>
          <cell r="AT127">
            <v>110.46835697587179</v>
          </cell>
          <cell r="AU127">
            <v>3745.2250882478306</v>
          </cell>
          <cell r="AW127">
            <v>1212.7389130997219</v>
          </cell>
          <cell r="AX127">
            <v>990.4759162711382</v>
          </cell>
          <cell r="AY127">
            <v>1542.0102588769705</v>
          </cell>
          <cell r="AZ127">
            <v>2203.2148293708601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2</v>
          </cell>
          <cell r="BG127">
            <v>0</v>
          </cell>
          <cell r="BH127">
            <v>13042.059577597749</v>
          </cell>
          <cell r="BI127">
            <v>6980.1362738577982</v>
          </cell>
          <cell r="BK127">
            <v>0</v>
          </cell>
          <cell r="BL127">
            <v>0</v>
          </cell>
          <cell r="BM127">
            <v>0</v>
          </cell>
        </row>
        <row r="128">
          <cell r="A128">
            <v>37591</v>
          </cell>
          <cell r="B128">
            <v>27.29851214833014</v>
          </cell>
          <cell r="C128">
            <v>38.517078784630208</v>
          </cell>
          <cell r="D128">
            <v>28.794321033170142</v>
          </cell>
          <cell r="E128">
            <v>26.924559927120129</v>
          </cell>
          <cell r="F128">
            <v>17.949706618080093</v>
          </cell>
          <cell r="G128">
            <v>59.08445095118028</v>
          </cell>
          <cell r="H128">
            <v>0</v>
          </cell>
          <cell r="I128">
            <v>35.151508793740156</v>
          </cell>
          <cell r="J128">
            <v>48.613788757300213</v>
          </cell>
          <cell r="K128">
            <v>20.567372166550108</v>
          </cell>
          <cell r="L128">
            <v>16.079945512030086</v>
          </cell>
          <cell r="M128">
            <v>0</v>
          </cell>
          <cell r="N128">
            <v>0</v>
          </cell>
          <cell r="O128">
            <v>42.256600996730242</v>
          </cell>
          <cell r="P128">
            <v>29.168273254380139</v>
          </cell>
          <cell r="Q128">
            <v>112.55961858421054</v>
          </cell>
          <cell r="R128">
            <v>0</v>
          </cell>
          <cell r="S128">
            <v>7.1050922029900345</v>
          </cell>
          <cell r="T128">
            <v>97.227577514600426</v>
          </cell>
          <cell r="U128">
            <v>258.77493707732117</v>
          </cell>
          <cell r="V128">
            <v>131.63118186592064</v>
          </cell>
          <cell r="W128">
            <v>117.04704523873058</v>
          </cell>
          <cell r="X128">
            <v>43.378457660360219</v>
          </cell>
          <cell r="Y128">
            <v>152.52442750648174</v>
          </cell>
          <cell r="Z128">
            <v>110.90230559480742</v>
          </cell>
          <cell r="AA128">
            <v>89.175830522140473</v>
          </cell>
          <cell r="AB128">
            <v>352.60256362342966</v>
          </cell>
          <cell r="AC128">
            <v>0</v>
          </cell>
          <cell r="AD128">
            <v>241.19918268045097</v>
          </cell>
          <cell r="AE128">
            <v>235.31894759108107</v>
          </cell>
          <cell r="AF128">
            <v>139.81206035821549</v>
          </cell>
          <cell r="AG128">
            <v>165.22329982357226</v>
          </cell>
          <cell r="AH128">
            <v>103.3272772664083</v>
          </cell>
          <cell r="AI128">
            <v>99.710196828980528</v>
          </cell>
          <cell r="AJ128">
            <v>101.7745610088672</v>
          </cell>
          <cell r="AK128">
            <v>101.7745610088672</v>
          </cell>
          <cell r="AL128">
            <v>139.58017745236526</v>
          </cell>
          <cell r="AM128">
            <v>103.3272772664083</v>
          </cell>
          <cell r="AN128">
            <v>99.710196828980528</v>
          </cell>
          <cell r="AO128">
            <v>101.7745610088672</v>
          </cell>
          <cell r="AP128">
            <v>101.7745610088672</v>
          </cell>
          <cell r="AQ128">
            <v>103.88166504488422</v>
          </cell>
          <cell r="AR128">
            <v>103.88166504488422</v>
          </cell>
          <cell r="AS128">
            <v>108.22765048800932</v>
          </cell>
          <cell r="AT128">
            <v>108.22765048800932</v>
          </cell>
          <cell r="AU128">
            <v>3669.258083908524</v>
          </cell>
          <cell r="AW128">
            <v>1188.1400865664432</v>
          </cell>
          <cell r="AX128">
            <v>970.38540463127561</v>
          </cell>
          <cell r="AY128">
            <v>1510.732592710805</v>
          </cell>
          <cell r="AZ128">
            <v>2158.525491197719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2</v>
          </cell>
          <cell r="BG128">
            <v>0</v>
          </cell>
          <cell r="BH128">
            <v>12793.304090387966</v>
          </cell>
          <cell r="BI128">
            <v>6986.5693382330173</v>
          </cell>
          <cell r="BK128">
            <v>0</v>
          </cell>
          <cell r="BL128">
            <v>0</v>
          </cell>
          <cell r="BM128">
            <v>0</v>
          </cell>
        </row>
        <row r="129">
          <cell r="B129">
            <v>30.615065293763951</v>
          </cell>
          <cell r="C129">
            <v>43.196598976132719</v>
          </cell>
          <cell r="D129">
            <v>32.292603118079775</v>
          </cell>
          <cell r="E129">
            <v>30.195680837684975</v>
          </cell>
          <cell r="F129">
            <v>20.130453891789994</v>
          </cell>
          <cell r="G129">
            <v>66.26274406047537</v>
          </cell>
          <cell r="H129">
            <v>0</v>
          </cell>
          <cell r="I129">
            <v>39.42213887142205</v>
          </cell>
          <cell r="J129">
            <v>54.51997929026453</v>
          </cell>
          <cell r="K129">
            <v>23.066145084342708</v>
          </cell>
          <cell r="L129">
            <v>18.033531611395208</v>
          </cell>
          <cell r="M129">
            <v>0</v>
          </cell>
          <cell r="N129">
            <v>0</v>
          </cell>
          <cell r="O129">
            <v>47.390443536922298</v>
          </cell>
          <cell r="P129">
            <v>32.711987574158734</v>
          </cell>
          <cell r="Q129">
            <v>126.23472127976635</v>
          </cell>
          <cell r="R129">
            <v>0</v>
          </cell>
          <cell r="S129">
            <v>7.9683046655002032</v>
          </cell>
          <cell r="T129">
            <v>109.03995858052906</v>
          </cell>
          <cell r="U129">
            <v>290.21404360663894</v>
          </cell>
          <cell r="V129">
            <v>147.62332853979325</v>
          </cell>
          <cell r="W129">
            <v>131.26733475271388</v>
          </cell>
          <cell r="X129">
            <v>48.648596905159145</v>
          </cell>
          <cell r="Y129">
            <v>171.05493814579714</v>
          </cell>
          <cell r="Z129">
            <v>124.37605788056408</v>
          </cell>
          <cell r="AA129">
            <v>100.00998806185709</v>
          </cell>
          <cell r="AB129">
            <v>395.44098408821827</v>
          </cell>
          <cell r="AC129">
            <v>0</v>
          </cell>
          <cell r="AD129">
            <v>270.50297417092781</v>
          </cell>
          <cell r="AE129">
            <v>263.9083370630313</v>
          </cell>
          <cell r="AF129">
            <v>156.79811901339335</v>
          </cell>
          <cell r="AG129">
            <v>185.29662293185535</v>
          </cell>
          <cell r="AH129">
            <v>115.88072357018353</v>
          </cell>
          <cell r="AI129">
            <v>111.82419649050452</v>
          </cell>
          <cell r="AJ129">
            <v>114.1393645778321</v>
          </cell>
          <cell r="AK129">
            <v>114.1393645778321</v>
          </cell>
          <cell r="AL129">
            <v>156.53806416994479</v>
          </cell>
          <cell r="AM129">
            <v>115.88072357018353</v>
          </cell>
          <cell r="AN129">
            <v>111.82419649050452</v>
          </cell>
          <cell r="AO129">
            <v>114.1393645778321</v>
          </cell>
          <cell r="AP129">
            <v>114.1393645778321</v>
          </cell>
          <cell r="AQ129">
            <v>116.50246507550374</v>
          </cell>
          <cell r="AR129">
            <v>116.50246507550374</v>
          </cell>
          <cell r="AS129">
            <v>121.37645334944568</v>
          </cell>
          <cell r="AT129">
            <v>121.37645334944568</v>
          </cell>
          <cell r="BA129">
            <v>1200</v>
          </cell>
        </row>
        <row r="130">
          <cell r="A130">
            <v>37622</v>
          </cell>
          <cell r="B130">
            <v>26.744797447086633</v>
          </cell>
          <cell r="C130">
            <v>37.735810096574305</v>
          </cell>
          <cell r="D130">
            <v>28.21026580035165</v>
          </cell>
          <cell r="E130">
            <v>26.37843035877037</v>
          </cell>
          <cell r="F130">
            <v>17.585620239180255</v>
          </cell>
          <cell r="G130">
            <v>57.885999953968309</v>
          </cell>
          <cell r="H130">
            <v>0</v>
          </cell>
          <cell r="I130">
            <v>34.438506301727969</v>
          </cell>
          <cell r="J130">
            <v>47.627721481113149</v>
          </cell>
          <cell r="K130">
            <v>20.150189857394043</v>
          </cell>
          <cell r="L130">
            <v>15.75378479759898</v>
          </cell>
          <cell r="M130">
            <v>0</v>
          </cell>
          <cell r="N130">
            <v>0</v>
          </cell>
          <cell r="O130">
            <v>41.399480979736872</v>
          </cell>
          <cell r="P130">
            <v>28.576632888667902</v>
          </cell>
          <cell r="Q130">
            <v>110.2764935831928</v>
          </cell>
          <cell r="R130">
            <v>0</v>
          </cell>
          <cell r="S130">
            <v>6.9609746780088484</v>
          </cell>
          <cell r="T130">
            <v>95.255442962226297</v>
          </cell>
          <cell r="U130">
            <v>253.52602511484849</v>
          </cell>
          <cell r="V130">
            <v>128.96121508732182</v>
          </cell>
          <cell r="W130">
            <v>114.67289864298787</v>
          </cell>
          <cell r="X130">
            <v>42.498582244685608</v>
          </cell>
          <cell r="Y130">
            <v>149.43066850048939</v>
          </cell>
          <cell r="Z130">
            <v>108.65279702540353</v>
          </cell>
          <cell r="AA130">
            <v>87.367015152005763</v>
          </cell>
          <cell r="AB130">
            <v>345.45048067789867</v>
          </cell>
          <cell r="AC130">
            <v>0</v>
          </cell>
          <cell r="AD130">
            <v>236.30677196398437</v>
          </cell>
          <cell r="AE130">
            <v>230.54580977117604</v>
          </cell>
          <cell r="AF130">
            <v>136.97615513338718</v>
          </cell>
          <cell r="AG130">
            <v>161.87196076145889</v>
          </cell>
          <cell r="AH130">
            <v>101.23141826314119</v>
          </cell>
          <cell r="AI130">
            <v>97.687705583007357</v>
          </cell>
          <cell r="AJ130">
            <v>99.710196828980528</v>
          </cell>
          <cell r="AK130">
            <v>99.710196828980528</v>
          </cell>
          <cell r="AL130">
            <v>136.74897566973331</v>
          </cell>
          <cell r="AM130">
            <v>101.23141826314119</v>
          </cell>
          <cell r="AN130">
            <v>97.687705583007357</v>
          </cell>
          <cell r="AO130">
            <v>99.710196828980528</v>
          </cell>
          <cell r="AP130">
            <v>99.710196828980528</v>
          </cell>
          <cell r="AQ130">
            <v>101.7745610088672</v>
          </cell>
          <cell r="AR130">
            <v>101.7745610088672</v>
          </cell>
          <cell r="AS130">
            <v>106.03239380769531</v>
          </cell>
          <cell r="AT130">
            <v>106.03239380769531</v>
          </cell>
          <cell r="AU130">
            <v>3594.8319711344247</v>
          </cell>
          <cell r="AW130">
            <v>1164.0402151341161</v>
          </cell>
          <cell r="AX130">
            <v>950.70240280696794</v>
          </cell>
          <cell r="AY130">
            <v>1480.0893531933407</v>
          </cell>
          <cell r="AZ130">
            <v>2114.7426179410841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2</v>
          </cell>
          <cell r="BG130">
            <v>0</v>
          </cell>
          <cell r="BH130">
            <v>13364.461474827787</v>
          </cell>
          <cell r="BI130">
            <v>7186.7999858871981</v>
          </cell>
          <cell r="BK130">
            <v>0</v>
          </cell>
          <cell r="BL130">
            <v>0</v>
          </cell>
          <cell r="BM130">
            <v>0</v>
          </cell>
        </row>
        <row r="131">
          <cell r="A131">
            <v>37653</v>
          </cell>
          <cell r="B131">
            <v>26.202314126099576</v>
          </cell>
          <cell r="C131">
            <v>36.970388424496676</v>
          </cell>
          <cell r="D131">
            <v>27.638057365885849</v>
          </cell>
          <cell r="E131">
            <v>25.843378316153</v>
          </cell>
          <cell r="F131">
            <v>17.228918877435341</v>
          </cell>
          <cell r="G131">
            <v>56.711857971557968</v>
          </cell>
          <cell r="H131">
            <v>0</v>
          </cell>
          <cell r="I131">
            <v>33.739966134977514</v>
          </cell>
          <cell r="J131">
            <v>46.661655293054004</v>
          </cell>
          <cell r="K131">
            <v>19.741469547061328</v>
          </cell>
          <cell r="L131">
            <v>15.434239827702495</v>
          </cell>
          <cell r="M131">
            <v>0</v>
          </cell>
          <cell r="N131">
            <v>0</v>
          </cell>
          <cell r="O131">
            <v>40.559746523962389</v>
          </cell>
          <cell r="P131">
            <v>27.996993175832415</v>
          </cell>
          <cell r="Q131">
            <v>108.0396787939174</v>
          </cell>
          <cell r="R131">
            <v>0</v>
          </cell>
          <cell r="S131">
            <v>6.8197803889848201</v>
          </cell>
          <cell r="T131">
            <v>93.323310586108008</v>
          </cell>
          <cell r="U131">
            <v>248.38358048302598</v>
          </cell>
          <cell r="V131">
            <v>126.34540510119245</v>
          </cell>
          <cell r="W131">
            <v>112.34690851327625</v>
          </cell>
          <cell r="X131">
            <v>41.636553953802064</v>
          </cell>
          <cell r="Y131">
            <v>146.399662359357</v>
          </cell>
          <cell r="Z131">
            <v>106.44891680228768</v>
          </cell>
          <cell r="AA131">
            <v>85.594889241605586</v>
          </cell>
          <cell r="AB131">
            <v>338.44346840325028</v>
          </cell>
          <cell r="AC131">
            <v>0</v>
          </cell>
          <cell r="AD131">
            <v>231.51359741553711</v>
          </cell>
          <cell r="AE131">
            <v>225.86948882420467</v>
          </cell>
          <cell r="AF131">
            <v>134.19777254590221</v>
          </cell>
          <cell r="AG131">
            <v>158.58859923956678</v>
          </cell>
          <cell r="AH131">
            <v>99.178071025187037</v>
          </cell>
          <cell r="AI131">
            <v>95.706237933116881</v>
          </cell>
          <cell r="AJ131">
            <v>97.687705583007357</v>
          </cell>
          <cell r="AK131">
            <v>97.687705583007357</v>
          </cell>
          <cell r="AL131">
            <v>133.97520112125656</v>
          </cell>
          <cell r="AM131">
            <v>99.178071025187037</v>
          </cell>
          <cell r="AN131">
            <v>95.706237933116881</v>
          </cell>
          <cell r="AO131">
            <v>97.687705583007357</v>
          </cell>
          <cell r="AP131">
            <v>97.687705583007357</v>
          </cell>
          <cell r="AQ131">
            <v>99.710196828980528</v>
          </cell>
          <cell r="AR131">
            <v>99.710196828980528</v>
          </cell>
          <cell r="AS131">
            <v>103.88166504488422</v>
          </cell>
          <cell r="AT131">
            <v>103.88166504488422</v>
          </cell>
          <cell r="AU131">
            <v>3521.9154949506101</v>
          </cell>
          <cell r="AW131">
            <v>1140.4291781495292</v>
          </cell>
          <cell r="AX131">
            <v>931.41864499330472</v>
          </cell>
          <cell r="AY131">
            <v>1450.0676718077759</v>
          </cell>
          <cell r="AZ131">
            <v>2071.8478231428339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2</v>
          </cell>
          <cell r="BG131">
            <v>0</v>
          </cell>
          <cell r="BH131">
            <v>13524.394767817788</v>
          </cell>
          <cell r="BI131">
            <v>7049.9012219386232</v>
          </cell>
          <cell r="BK131">
            <v>0</v>
          </cell>
          <cell r="BL131">
            <v>0</v>
          </cell>
          <cell r="BM131">
            <v>0</v>
          </cell>
        </row>
        <row r="132">
          <cell r="A132">
            <v>37681</v>
          </cell>
          <cell r="B132">
            <v>25.670834371474591</v>
          </cell>
          <cell r="C132">
            <v>36.220492332354574</v>
          </cell>
          <cell r="D132">
            <v>27.077455432925248</v>
          </cell>
          <cell r="E132">
            <v>25.319179106111918</v>
          </cell>
          <cell r="F132">
            <v>16.879452737407952</v>
          </cell>
          <cell r="G132">
            <v>55.561531927301147</v>
          </cell>
          <cell r="H132">
            <v>0</v>
          </cell>
          <cell r="I132">
            <v>33.055594944090544</v>
          </cell>
          <cell r="J132">
            <v>45.715184497146495</v>
          </cell>
          <cell r="K132">
            <v>19.341039594946611</v>
          </cell>
          <cell r="L132">
            <v>15.121176410594625</v>
          </cell>
          <cell r="M132">
            <v>0</v>
          </cell>
          <cell r="N132">
            <v>0</v>
          </cell>
          <cell r="O132">
            <v>39.737044985981242</v>
          </cell>
          <cell r="P132">
            <v>27.429110698287911</v>
          </cell>
          <cell r="Q132">
            <v>105.84823487416232</v>
          </cell>
          <cell r="R132">
            <v>0</v>
          </cell>
          <cell r="S132">
            <v>6.6814500418906455</v>
          </cell>
          <cell r="T132">
            <v>91.430368994292991</v>
          </cell>
          <cell r="U132">
            <v>243.34544363096447</v>
          </cell>
          <cell r="V132">
            <v>123.78265340765827</v>
          </cell>
          <cell r="W132">
            <v>110.06809805851432</v>
          </cell>
          <cell r="X132">
            <v>40.792010782069212</v>
          </cell>
          <cell r="Y132">
            <v>143.43013622309758</v>
          </cell>
          <cell r="Z132">
            <v>104.28973941398893</v>
          </cell>
          <cell r="AA132">
            <v>83.858708593119744</v>
          </cell>
          <cell r="AB132">
            <v>331.57858423020622</v>
          </cell>
          <cell r="AC132">
            <v>0</v>
          </cell>
          <cell r="AD132">
            <v>226.81764615891908</v>
          </cell>
          <cell r="AE132">
            <v>221.28802094622114</v>
          </cell>
          <cell r="AF132">
            <v>131.4757458241146</v>
          </cell>
          <cell r="AG132">
            <v>155.37183642218611</v>
          </cell>
          <cell r="AH132">
            <v>97.166373256853618</v>
          </cell>
          <cell r="AI132">
            <v>93.76496176918802</v>
          </cell>
          <cell r="AJ132">
            <v>95.706237933116881</v>
          </cell>
          <cell r="AK132">
            <v>95.706237933116881</v>
          </cell>
          <cell r="AL132">
            <v>131.25768897041823</v>
          </cell>
          <cell r="AM132">
            <v>97.166373256853618</v>
          </cell>
          <cell r="AN132">
            <v>93.76496176918802</v>
          </cell>
          <cell r="AO132">
            <v>95.706237933116881</v>
          </cell>
          <cell r="AP132">
            <v>95.706237933116881</v>
          </cell>
          <cell r="AQ132">
            <v>97.687705583007357</v>
          </cell>
          <cell r="AR132">
            <v>97.687705583007357</v>
          </cell>
          <cell r="AS132">
            <v>101.7745610088672</v>
          </cell>
          <cell r="AT132">
            <v>101.7745610088672</v>
          </cell>
          <cell r="AU132">
            <v>3450.4780343485399</v>
          </cell>
          <cell r="AW132">
            <v>1117.2970602437163</v>
          </cell>
          <cell r="AX132">
            <v>912.52603304644254</v>
          </cell>
          <cell r="AY132">
            <v>1420.6549410583812</v>
          </cell>
          <cell r="AZ132">
            <v>2029.8230932901588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2</v>
          </cell>
          <cell r="BG132">
            <v>0</v>
          </cell>
          <cell r="BH132">
            <v>13762.965371983029</v>
          </cell>
          <cell r="BI132">
            <v>6953.0831363104453</v>
          </cell>
          <cell r="BK132">
            <v>0</v>
          </cell>
          <cell r="BL132">
            <v>0</v>
          </cell>
          <cell r="BM132">
            <v>0</v>
          </cell>
        </row>
        <row r="133">
          <cell r="A133">
            <v>37712</v>
          </cell>
          <cell r="B133">
            <v>25.150134990224903</v>
          </cell>
          <cell r="C133">
            <v>35.485806904015973</v>
          </cell>
          <cell r="D133">
            <v>26.528224578730374</v>
          </cell>
          <cell r="E133">
            <v>24.805612593098527</v>
          </cell>
          <cell r="F133">
            <v>16.537075062065693</v>
          </cell>
          <cell r="G133">
            <v>54.434538745966208</v>
          </cell>
          <cell r="H133">
            <v>0</v>
          </cell>
          <cell r="I133">
            <v>32.38510532987862</v>
          </cell>
          <cell r="J133">
            <v>44.787911626427878</v>
          </cell>
          <cell r="K133">
            <v>18.948731841950273</v>
          </cell>
          <cell r="L133">
            <v>14.814463076433851</v>
          </cell>
          <cell r="M133">
            <v>0</v>
          </cell>
          <cell r="N133">
            <v>0</v>
          </cell>
          <cell r="O133">
            <v>38.931030875279674</v>
          </cell>
          <cell r="P133">
            <v>26.872746975856739</v>
          </cell>
          <cell r="Q133">
            <v>103.7012415350369</v>
          </cell>
          <cell r="R133">
            <v>0</v>
          </cell>
          <cell r="S133">
            <v>6.5459255454010012</v>
          </cell>
          <cell r="T133">
            <v>89.575823252855756</v>
          </cell>
          <cell r="U133">
            <v>238.40949881144689</v>
          </cell>
          <cell r="V133">
            <v>121.2718837884817</v>
          </cell>
          <cell r="W133">
            <v>107.83551030055334</v>
          </cell>
          <cell r="X133">
            <v>39.964598066658752</v>
          </cell>
          <cell r="Y133">
            <v>140.52084305002822</v>
          </cell>
          <cell r="Z133">
            <v>102.17435812182893</v>
          </cell>
          <cell r="AA133">
            <v>82.157744103809804</v>
          </cell>
          <cell r="AB133">
            <v>324.85294527566697</v>
          </cell>
          <cell r="AC133">
            <v>0</v>
          </cell>
          <cell r="AD133">
            <v>222.21694614650747</v>
          </cell>
          <cell r="AE133">
            <v>216.7994821664804</v>
          </cell>
          <cell r="AF133">
            <v>128.80893186281892</v>
          </cell>
          <cell r="AG133">
            <v>152.22032144149043</v>
          </cell>
          <cell r="AH133">
            <v>95.195480152991735</v>
          </cell>
          <cell r="AI133">
            <v>91.863061859367818</v>
          </cell>
          <cell r="AJ133">
            <v>93.76496176918802</v>
          </cell>
          <cell r="AK133">
            <v>93.76496176918802</v>
          </cell>
          <cell r="AL133">
            <v>128.59529800789048</v>
          </cell>
          <cell r="AM133">
            <v>95.195480152991735</v>
          </cell>
          <cell r="AN133">
            <v>91.863061859367818</v>
          </cell>
          <cell r="AO133">
            <v>93.76496176918802</v>
          </cell>
          <cell r="AP133">
            <v>93.76496176918802</v>
          </cell>
          <cell r="AQ133">
            <v>95.706237933116881</v>
          </cell>
          <cell r="AR133">
            <v>95.706237933116881</v>
          </cell>
          <cell r="AS133">
            <v>99.710196828980528</v>
          </cell>
          <cell r="AT133">
            <v>99.710196828980528</v>
          </cell>
          <cell r="AU133">
            <v>3380.4895894268839</v>
          </cell>
          <cell r="AW133">
            <v>1094.6341471680328</v>
          </cell>
          <cell r="AX133">
            <v>894.01663308282082</v>
          </cell>
          <cell r="AY133">
            <v>1391.8388091760301</v>
          </cell>
          <cell r="AZ133">
            <v>1988.6507802508536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2</v>
          </cell>
          <cell r="BG133">
            <v>0</v>
          </cell>
          <cell r="BH133">
            <v>13635.948383417812</v>
          </cell>
          <cell r="BI133">
            <v>7062.4712239011587</v>
          </cell>
          <cell r="BK133">
            <v>0</v>
          </cell>
          <cell r="BL133">
            <v>0</v>
          </cell>
          <cell r="BM133">
            <v>0</v>
          </cell>
        </row>
        <row r="134">
          <cell r="A134">
            <v>37742</v>
          </cell>
          <cell r="B134">
            <v>24.639997316542271</v>
          </cell>
          <cell r="C134">
            <v>34.766023611011711</v>
          </cell>
          <cell r="D134">
            <v>25.990134155804856</v>
          </cell>
          <cell r="E134">
            <v>24.302463106726616</v>
          </cell>
          <cell r="F134">
            <v>16.201642071151085</v>
          </cell>
          <cell r="G134">
            <v>53.330405150872288</v>
          </cell>
          <cell r="H134">
            <v>0</v>
          </cell>
          <cell r="I134">
            <v>31.728215722670846</v>
          </cell>
          <cell r="J134">
            <v>43.879447276034149</v>
          </cell>
          <cell r="K134">
            <v>18.564381539860619</v>
          </cell>
          <cell r="L134">
            <v>14.513971022072848</v>
          </cell>
          <cell r="M134">
            <v>0</v>
          </cell>
          <cell r="N134">
            <v>0</v>
          </cell>
          <cell r="O134">
            <v>38.141365709168198</v>
          </cell>
          <cell r="P134">
            <v>26.3276683656205</v>
          </cell>
          <cell r="Q134">
            <v>101.59779715450988</v>
          </cell>
          <cell r="R134">
            <v>0</v>
          </cell>
          <cell r="S134">
            <v>6.4131499864973023</v>
          </cell>
          <cell r="T134">
            <v>87.758894552068298</v>
          </cell>
          <cell r="U134">
            <v>233.57367319242798</v>
          </cell>
          <cell r="V134">
            <v>118.81204185510791</v>
          </cell>
          <cell r="W134">
            <v>105.64820767229767</v>
          </cell>
          <cell r="X134">
            <v>39.153968338615115</v>
          </cell>
          <cell r="Y134">
            <v>137.67056109307947</v>
          </cell>
          <cell r="Z134">
            <v>100.1018845791404</v>
          </cell>
          <cell r="AA134">
            <v>80.491281459835108</v>
          </cell>
          <cell r="AB134">
            <v>318.26372713205501</v>
          </cell>
          <cell r="AC134">
            <v>0</v>
          </cell>
          <cell r="AD134">
            <v>217.70956533109242</v>
          </cell>
          <cell r="AE134">
            <v>212.40198753947368</v>
          </cell>
          <cell r="AF134">
            <v>126.19621074320733</v>
          </cell>
          <cell r="AG134">
            <v>149.13273083024455</v>
          </cell>
          <cell r="AH134">
            <v>93.264564044222411</v>
          </cell>
          <cell r="AI134">
            <v>89.999739507717777</v>
          </cell>
          <cell r="AJ134">
            <v>91.863061859367818</v>
          </cell>
          <cell r="AK134">
            <v>91.863061859367818</v>
          </cell>
          <cell r="AL134">
            <v>125.98691017228771</v>
          </cell>
          <cell r="AM134">
            <v>93.264564044222411</v>
          </cell>
          <cell r="AN134">
            <v>89.999739507717777</v>
          </cell>
          <cell r="AO134">
            <v>91.863061859367818</v>
          </cell>
          <cell r="AP134">
            <v>91.863061859367818</v>
          </cell>
          <cell r="AQ134">
            <v>93.76496176918802</v>
          </cell>
          <cell r="AR134">
            <v>93.76496176918802</v>
          </cell>
          <cell r="AS134">
            <v>97.687705583007357</v>
          </cell>
          <cell r="AT134">
            <v>97.687705583007357</v>
          </cell>
          <cell r="AU134">
            <v>3311.920768793163</v>
          </cell>
          <cell r="AW134">
            <v>1072.4309217146938</v>
          </cell>
          <cell r="AX134">
            <v>875.88267214735424</v>
          </cell>
          <cell r="AY134">
            <v>1363.6071749311152</v>
          </cell>
          <cell r="AZ134">
            <v>1948.313593862048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2</v>
          </cell>
          <cell r="BG134">
            <v>0</v>
          </cell>
          <cell r="BH134">
            <v>13893.1506663128</v>
          </cell>
          <cell r="BI134">
            <v>7126.4769045319626</v>
          </cell>
          <cell r="BK134">
            <v>0</v>
          </cell>
          <cell r="BL134">
            <v>0</v>
          </cell>
          <cell r="BM134">
            <v>0</v>
          </cell>
        </row>
        <row r="135">
          <cell r="A135">
            <v>37773</v>
          </cell>
          <cell r="B135">
            <v>24.140207119969066</v>
          </cell>
          <cell r="C135">
            <v>34.060840182970061</v>
          </cell>
          <cell r="D135">
            <v>25.462958195035856</v>
          </cell>
          <cell r="E135">
            <v>23.809519351202358</v>
          </cell>
          <cell r="F135">
            <v>15.873012900801578</v>
          </cell>
          <cell r="G135">
            <v>52.248667465138496</v>
          </cell>
          <cell r="H135">
            <v>0</v>
          </cell>
          <cell r="I135">
            <v>31.084650264069733</v>
          </cell>
          <cell r="J135">
            <v>42.989409939670907</v>
          </cell>
          <cell r="K135">
            <v>18.187827282168477</v>
          </cell>
          <cell r="L135">
            <v>14.219574056968083</v>
          </cell>
          <cell r="M135">
            <v>0</v>
          </cell>
          <cell r="N135">
            <v>0</v>
          </cell>
          <cell r="O135">
            <v>37.367717870637073</v>
          </cell>
          <cell r="P135">
            <v>25.793645963802554</v>
          </cell>
          <cell r="Q135">
            <v>99.537018398776524</v>
          </cell>
          <cell r="R135">
            <v>0</v>
          </cell>
          <cell r="S135">
            <v>6.2830676065672897</v>
          </cell>
          <cell r="T135">
            <v>85.978819879341813</v>
          </cell>
          <cell r="U135">
            <v>228.83593598655594</v>
          </cell>
          <cell r="V135">
            <v>116.4020946058782</v>
          </cell>
          <cell r="W135">
            <v>103.50527162397694</v>
          </cell>
          <cell r="X135">
            <v>38.35978117693714</v>
          </cell>
          <cell r="Y135">
            <v>134.87809338672707</v>
          </cell>
          <cell r="Z135">
            <v>98.071448458209133</v>
          </cell>
          <cell r="AA135">
            <v>78.858620836279258</v>
          </cell>
          <cell r="AB135">
            <v>311.80816268121549</v>
          </cell>
          <cell r="AC135">
            <v>0</v>
          </cell>
          <cell r="AD135">
            <v>213.29361085452095</v>
          </cell>
          <cell r="AE135">
            <v>208.09369035335246</v>
          </cell>
          <cell r="AF135">
            <v>123.63648526256381</v>
          </cell>
          <cell r="AG135">
            <v>146.10776796601942</v>
          </cell>
          <cell r="AH135">
            <v>91.372814049360102</v>
          </cell>
          <cell r="AI135">
            <v>88.174212218804428</v>
          </cell>
          <cell r="AJ135">
            <v>89.999739507717777</v>
          </cell>
          <cell r="AK135">
            <v>89.999739507717777</v>
          </cell>
          <cell r="AL135">
            <v>123.43143008064074</v>
          </cell>
          <cell r="AM135">
            <v>91.372814049360102</v>
          </cell>
          <cell r="AN135">
            <v>88.174212218804428</v>
          </cell>
          <cell r="AO135">
            <v>89.999739507717777</v>
          </cell>
          <cell r="AP135">
            <v>89.999739507717777</v>
          </cell>
          <cell r="AQ135">
            <v>91.863061859367818</v>
          </cell>
          <cell r="AR135">
            <v>91.863061859367818</v>
          </cell>
          <cell r="AS135">
            <v>95.706237933116881</v>
          </cell>
          <cell r="AT135">
            <v>95.706237933116881</v>
          </cell>
          <cell r="AU135">
            <v>3244.7427772209503</v>
          </cell>
          <cell r="AW135">
            <v>1050.6780597200568</v>
          </cell>
          <cell r="AX135">
            <v>858.11653494921018</v>
          </cell>
          <cell r="AY135">
            <v>1335.9481825516834</v>
          </cell>
          <cell r="AZ135">
            <v>1908.7945946692671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2</v>
          </cell>
          <cell r="BG135">
            <v>0</v>
          </cell>
          <cell r="BH135">
            <v>13782.986639231411</v>
          </cell>
          <cell r="BI135">
            <v>7298.6352591163477</v>
          </cell>
          <cell r="BK135">
            <v>0</v>
          </cell>
          <cell r="BL135">
            <v>0</v>
          </cell>
          <cell r="BM135">
            <v>0</v>
          </cell>
        </row>
        <row r="136">
          <cell r="A136">
            <v>37803</v>
          </cell>
          <cell r="B136">
            <v>23.650554515432972</v>
          </cell>
          <cell r="C136">
            <v>33.36996048067941</v>
          </cell>
          <cell r="D136">
            <v>24.946475310799155</v>
          </cell>
          <cell r="E136">
            <v>23.326574316591419</v>
          </cell>
          <cell r="F136">
            <v>15.551049544394285</v>
          </cell>
          <cell r="G136">
            <v>51.188871416964489</v>
          </cell>
          <cell r="H136">
            <v>0</v>
          </cell>
          <cell r="I136">
            <v>30.454138691105449</v>
          </cell>
          <cell r="J136">
            <v>42.117425849401151</v>
          </cell>
          <cell r="K136">
            <v>17.818910936285121</v>
          </cell>
          <cell r="L136">
            <v>13.931148550186549</v>
          </cell>
          <cell r="M136">
            <v>0</v>
          </cell>
          <cell r="N136">
            <v>0</v>
          </cell>
          <cell r="O136">
            <v>36.609762469094903</v>
          </cell>
          <cell r="P136">
            <v>25.270455509640701</v>
          </cell>
          <cell r="Q136">
            <v>97.518039851305787</v>
          </cell>
          <cell r="R136">
            <v>0</v>
          </cell>
          <cell r="S136">
            <v>6.155623777989403</v>
          </cell>
          <cell r="T136">
            <v>84.234851698802302</v>
          </cell>
          <cell r="U136">
            <v>224.1942975983508</v>
          </cell>
          <cell r="V136">
            <v>114.04102999222472</v>
          </cell>
          <cell r="W136">
            <v>101.40580223740437</v>
          </cell>
          <cell r="X136">
            <v>37.581703065619514</v>
          </cell>
          <cell r="Y136">
            <v>132.14226724433075</v>
          </cell>
          <cell r="Z136">
            <v>96.082197084783019</v>
          </cell>
          <cell r="AA136">
            <v>77.259076603261192</v>
          </cell>
          <cell r="AB136">
            <v>305.48354093237498</v>
          </cell>
          <cell r="AC136">
            <v>0</v>
          </cell>
          <cell r="AD136">
            <v>208.96722825279795</v>
          </cell>
          <cell r="AE136">
            <v>203.8727813544086</v>
          </cell>
          <cell r="AF136">
            <v>121.12868047349785</v>
          </cell>
          <cell r="AG136">
            <v>143.14416252668016</v>
          </cell>
          <cell r="AH136">
            <v>89.519435734886116</v>
          </cell>
          <cell r="AI136">
            <v>86.385713369093182</v>
          </cell>
          <cell r="AJ136">
            <v>88.174212218804428</v>
          </cell>
          <cell r="AK136">
            <v>88.174212218804428</v>
          </cell>
          <cell r="AL136">
            <v>120.9277845683947</v>
          </cell>
          <cell r="AM136">
            <v>89.519435734886116</v>
          </cell>
          <cell r="AN136">
            <v>86.385713369093182</v>
          </cell>
          <cell r="AO136">
            <v>88.174212218804428</v>
          </cell>
          <cell r="AP136">
            <v>88.174212218804428</v>
          </cell>
          <cell r="AQ136">
            <v>89.999739507717777</v>
          </cell>
          <cell r="AR136">
            <v>89.999739507717777</v>
          </cell>
          <cell r="AS136">
            <v>93.76496176918802</v>
          </cell>
          <cell r="AT136">
            <v>93.76496176918802</v>
          </cell>
          <cell r="AU136">
            <v>3178.9274035574149</v>
          </cell>
          <cell r="AW136">
            <v>1029.3664261489726</v>
          </cell>
          <cell r="AX136">
            <v>840.71076066379453</v>
          </cell>
          <cell r="AY136">
            <v>1308.8502167446477</v>
          </cell>
          <cell r="AZ136">
            <v>1870.0771868127672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2</v>
          </cell>
          <cell r="BG136">
            <v>0</v>
          </cell>
          <cell r="BH136">
            <v>13776.900818783164</v>
          </cell>
          <cell r="BI136">
            <v>7368.5974848586184</v>
          </cell>
          <cell r="BK136">
            <v>0</v>
          </cell>
          <cell r="BL136">
            <v>0</v>
          </cell>
          <cell r="BM136">
            <v>0</v>
          </cell>
        </row>
        <row r="137">
          <cell r="A137">
            <v>37834</v>
          </cell>
          <cell r="B137">
            <v>23.170833875106528</v>
          </cell>
          <cell r="C137">
            <v>32.693094371725657</v>
          </cell>
          <cell r="D137">
            <v>24.440468607989068</v>
          </cell>
          <cell r="E137">
            <v>22.853425191885883</v>
          </cell>
          <cell r="F137">
            <v>15.235616794590594</v>
          </cell>
          <cell r="G137">
            <v>50.150571948860673</v>
          </cell>
          <cell r="H137">
            <v>0</v>
          </cell>
          <cell r="I137">
            <v>29.836416222739889</v>
          </cell>
          <cell r="J137">
            <v>41.263128818682823</v>
          </cell>
          <cell r="K137">
            <v>17.457477577135059</v>
          </cell>
          <cell r="L137">
            <v>13.648573378487409</v>
          </cell>
          <cell r="M137">
            <v>0</v>
          </cell>
          <cell r="N137">
            <v>0</v>
          </cell>
          <cell r="O137">
            <v>35.867181203932049</v>
          </cell>
          <cell r="P137">
            <v>24.757877291209702</v>
          </cell>
          <cell r="Q137">
            <v>95.540013649411804</v>
          </cell>
          <cell r="R137">
            <v>0</v>
          </cell>
          <cell r="S137">
            <v>6.0307649811921085</v>
          </cell>
          <cell r="T137">
            <v>82.526257637365646</v>
          </cell>
          <cell r="U137">
            <v>219.64680878868091</v>
          </cell>
          <cell r="V137">
            <v>111.72785649366432</v>
          </cell>
          <cell r="W137">
            <v>99.348917848059472</v>
          </cell>
          <cell r="X137">
            <v>36.81940725359393</v>
          </cell>
          <cell r="Y137">
            <v>129.46193376566862</v>
          </cell>
          <cell r="Z137">
            <v>94.133295079994653</v>
          </cell>
          <cell r="AA137">
            <v>75.69197703800738</v>
          </cell>
          <cell r="AB137">
            <v>299.28720588367065</v>
          </cell>
          <cell r="AC137">
            <v>0</v>
          </cell>
          <cell r="AD137">
            <v>204.72860067731085</v>
          </cell>
          <cell r="AE137">
            <v>199.73748798728477</v>
          </cell>
          <cell r="AF137">
            <v>118.67174323252424</v>
          </cell>
          <cell r="AG137">
            <v>140.24066995691896</v>
          </cell>
          <cell r="AH137">
            <v>87.703650781329159</v>
          </cell>
          <cell r="AI137">
            <v>84.633491885007629</v>
          </cell>
          <cell r="AJ137">
            <v>86.385713369093182</v>
          </cell>
          <cell r="AK137">
            <v>86.385713369093182</v>
          </cell>
          <cell r="AL137">
            <v>118.47492223873753</v>
          </cell>
          <cell r="AM137">
            <v>87.703650781329159</v>
          </cell>
          <cell r="AN137">
            <v>84.633491885007629</v>
          </cell>
          <cell r="AO137">
            <v>86.385713369093182</v>
          </cell>
          <cell r="AP137">
            <v>86.385713369093182</v>
          </cell>
          <cell r="AQ137">
            <v>88.174212218804428</v>
          </cell>
          <cell r="AR137">
            <v>88.174212218804428</v>
          </cell>
          <cell r="AS137">
            <v>91.863061859367818</v>
          </cell>
          <cell r="AT137">
            <v>91.863061859367818</v>
          </cell>
          <cell r="AU137">
            <v>3114.4470088761514</v>
          </cell>
          <cell r="AW137">
            <v>1008.4870712585621</v>
          </cell>
          <cell r="AX137">
            <v>823.65803979960515</v>
          </cell>
          <cell r="AY137">
            <v>1282.3018978179841</v>
          </cell>
          <cell r="AZ137">
            <v>1832.1451110581672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2</v>
          </cell>
          <cell r="BG137">
            <v>0</v>
          </cell>
          <cell r="BH137">
            <v>13820.724270087509</v>
          </cell>
          <cell r="BI137">
            <v>7561.00660172274</v>
          </cell>
          <cell r="BK137">
            <v>0</v>
          </cell>
          <cell r="BL137">
            <v>0</v>
          </cell>
          <cell r="BM137">
            <v>0</v>
          </cell>
        </row>
        <row r="138">
          <cell r="A138">
            <v>37865</v>
          </cell>
          <cell r="B138">
            <v>22.700843742054449</v>
          </cell>
          <cell r="C138">
            <v>32.029957608652175</v>
          </cell>
          <cell r="D138">
            <v>23.944725590934134</v>
          </cell>
          <cell r="E138">
            <v>22.389873279834518</v>
          </cell>
          <cell r="F138">
            <v>14.926582186556351</v>
          </cell>
          <cell r="G138">
            <v>49.133333030747949</v>
          </cell>
          <cell r="H138">
            <v>0</v>
          </cell>
          <cell r="I138">
            <v>29.231223448672825</v>
          </cell>
          <cell r="J138">
            <v>40.42616008859008</v>
          </cell>
          <cell r="K138">
            <v>17.103375422095819</v>
          </cell>
          <cell r="L138">
            <v>13.371729875456731</v>
          </cell>
          <cell r="M138">
            <v>0</v>
          </cell>
          <cell r="N138">
            <v>0</v>
          </cell>
          <cell r="O138">
            <v>35.139662230851428</v>
          </cell>
          <cell r="P138">
            <v>24.255696053154054</v>
          </cell>
          <cell r="Q138">
            <v>93.602109128197057</v>
          </cell>
          <cell r="R138">
            <v>0</v>
          </cell>
          <cell r="S138">
            <v>5.9084387821785533</v>
          </cell>
          <cell r="T138">
            <v>80.852320177180161</v>
          </cell>
          <cell r="U138">
            <v>215.19155985618721</v>
          </cell>
          <cell r="V138">
            <v>109.4616027014132</v>
          </cell>
          <cell r="W138">
            <v>97.333754674836172</v>
          </cell>
          <cell r="X138">
            <v>36.072573617511175</v>
          </cell>
          <cell r="Y138">
            <v>126.83596735446079</v>
          </cell>
          <cell r="Z138">
            <v>92.223924009546977</v>
          </cell>
          <cell r="AA138">
            <v>74.156664042764362</v>
          </cell>
          <cell r="AB138">
            <v>293.21655540677216</v>
          </cell>
          <cell r="AC138">
            <v>0</v>
          </cell>
          <cell r="AD138">
            <v>200.57594813185071</v>
          </cell>
          <cell r="AE138">
            <v>195.68607365059634</v>
          </cell>
          <cell r="AF138">
            <v>116.26464175779925</v>
          </cell>
          <cell r="AG138">
            <v>137.39607094560859</v>
          </cell>
          <cell r="AH138">
            <v>85.924696656412905</v>
          </cell>
          <cell r="AI138">
            <v>82.916811927518879</v>
          </cell>
          <cell r="AJ138">
            <v>84.633491885007629</v>
          </cell>
          <cell r="AK138">
            <v>84.633491885007629</v>
          </cell>
          <cell r="AL138">
            <v>116.07181302106967</v>
          </cell>
          <cell r="AM138">
            <v>85.924696656412905</v>
          </cell>
          <cell r="AN138">
            <v>82.916811927518879</v>
          </cell>
          <cell r="AO138">
            <v>84.633491885007629</v>
          </cell>
          <cell r="AP138">
            <v>84.633491885007629</v>
          </cell>
          <cell r="AQ138">
            <v>86.385713369093182</v>
          </cell>
          <cell r="AR138">
            <v>86.385713369093182</v>
          </cell>
          <cell r="AS138">
            <v>89.999739507717777</v>
          </cell>
          <cell r="AT138">
            <v>89.999739507717777</v>
          </cell>
          <cell r="AU138">
            <v>3051.274514870317</v>
          </cell>
          <cell r="AW138">
            <v>988.031226839802</v>
          </cell>
          <cell r="AX138">
            <v>806.95121112863865</v>
          </cell>
          <cell r="AY138">
            <v>1256.2920769018763</v>
          </cell>
          <cell r="AZ138">
            <v>1794.9824379684405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2</v>
          </cell>
          <cell r="BG138">
            <v>0</v>
          </cell>
          <cell r="BH138">
            <v>13891.800597907977</v>
          </cell>
          <cell r="BI138">
            <v>7450.9157993638692</v>
          </cell>
          <cell r="BK138">
            <v>0</v>
          </cell>
          <cell r="BL138">
            <v>0</v>
          </cell>
          <cell r="BM138">
            <v>0</v>
          </cell>
        </row>
        <row r="139">
          <cell r="A139">
            <v>37895</v>
          </cell>
          <cell r="B139">
            <v>22.240386745632538</v>
          </cell>
          <cell r="C139">
            <v>31.380271709591121</v>
          </cell>
          <cell r="D139">
            <v>23.459038074160336</v>
          </cell>
          <cell r="E139">
            <v>21.935723913500578</v>
          </cell>
          <cell r="F139">
            <v>14.623815942333723</v>
          </cell>
          <cell r="G139">
            <v>48.136727476848471</v>
          </cell>
          <cell r="H139">
            <v>0</v>
          </cell>
          <cell r="I139">
            <v>28.638306220403514</v>
          </cell>
          <cell r="J139">
            <v>39.606168177153798</v>
          </cell>
          <cell r="K139">
            <v>16.756455767257393</v>
          </cell>
          <cell r="L139">
            <v>13.100501781673961</v>
          </cell>
          <cell r="M139">
            <v>0</v>
          </cell>
          <cell r="N139">
            <v>0</v>
          </cell>
          <cell r="O139">
            <v>34.426900030910659</v>
          </cell>
          <cell r="P139">
            <v>23.763700906292286</v>
          </cell>
          <cell r="Q139">
            <v>91.703512471717659</v>
          </cell>
          <cell r="R139">
            <v>0</v>
          </cell>
          <cell r="S139">
            <v>5.7885938105070966</v>
          </cell>
          <cell r="T139">
            <v>79.212336354307595</v>
          </cell>
          <cell r="U139">
            <v>210.82667983531101</v>
          </cell>
          <cell r="V139">
            <v>107.24131691044727</v>
          </cell>
          <cell r="W139">
            <v>95.359466457301124</v>
          </cell>
          <cell r="X139">
            <v>35.34088852730649</v>
          </cell>
          <cell r="Y139">
            <v>124.26326524567929</v>
          </cell>
          <cell r="Z139">
            <v>90.353282040014804</v>
          </cell>
          <cell r="AA139">
            <v>72.652492868432944</v>
          </cell>
          <cell r="AB139">
            <v>287.26904015412703</v>
          </cell>
          <cell r="AC139">
            <v>0</v>
          </cell>
          <cell r="AD139">
            <v>196.50752672510916</v>
          </cell>
          <cell r="AE139">
            <v>191.71683696765197</v>
          </cell>
          <cell r="AF139">
            <v>113.90636519582769</v>
          </cell>
          <cell r="AG139">
            <v>134.60917091375711</v>
          </cell>
          <cell r="AH139">
            <v>84.181826294833328</v>
          </cell>
          <cell r="AI139">
            <v>81.234952583132653</v>
          </cell>
          <cell r="AJ139">
            <v>82.916811927518879</v>
          </cell>
          <cell r="AK139">
            <v>82.916811927518879</v>
          </cell>
          <cell r="AL139">
            <v>113.71744773842971</v>
          </cell>
          <cell r="AM139">
            <v>84.181826294833328</v>
          </cell>
          <cell r="AN139">
            <v>81.234952583132653</v>
          </cell>
          <cell r="AO139">
            <v>82.916811927518879</v>
          </cell>
          <cell r="AP139">
            <v>82.916811927518879</v>
          </cell>
          <cell r="AQ139">
            <v>84.633491885007629</v>
          </cell>
          <cell r="AR139">
            <v>84.633491885007629</v>
          </cell>
          <cell r="AS139">
            <v>88.174212218804428</v>
          </cell>
          <cell r="AT139">
            <v>88.174212218804428</v>
          </cell>
          <cell r="AU139">
            <v>2989.3833924811906</v>
          </cell>
          <cell r="AW139">
            <v>967.99030253534966</v>
          </cell>
          <cell r="AX139">
            <v>790.58325867905762</v>
          </cell>
          <cell r="AY139">
            <v>1230.8098312667837</v>
          </cell>
          <cell r="AZ139">
            <v>1758.5735612144072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2</v>
          </cell>
          <cell r="BG139">
            <v>0</v>
          </cell>
          <cell r="BH139">
            <v>13748.595451352769</v>
          </cell>
          <cell r="BI139">
            <v>7148.2466791572897</v>
          </cell>
          <cell r="BK139">
            <v>0</v>
          </cell>
          <cell r="BL139">
            <v>0</v>
          </cell>
          <cell r="BM139">
            <v>0</v>
          </cell>
        </row>
        <row r="140">
          <cell r="A140">
            <v>37926</v>
          </cell>
          <cell r="B140">
            <v>21.789269518602595</v>
          </cell>
          <cell r="C140">
            <v>30.743763841315992</v>
          </cell>
          <cell r="D140">
            <v>22.983202094964369</v>
          </cell>
          <cell r="E140">
            <v>21.49078637451214</v>
          </cell>
          <cell r="F140">
            <v>14.327190916341431</v>
          </cell>
          <cell r="G140">
            <v>47.160336766290513</v>
          </cell>
          <cell r="H140">
            <v>0</v>
          </cell>
          <cell r="I140">
            <v>28.057415544501943</v>
          </cell>
          <cell r="J140">
            <v>38.802808731758006</v>
          </cell>
          <cell r="K140">
            <v>16.416572924974556</v>
          </cell>
          <cell r="L140">
            <v>12.834775195889199</v>
          </cell>
          <cell r="M140">
            <v>0</v>
          </cell>
          <cell r="N140">
            <v>0</v>
          </cell>
          <cell r="O140">
            <v>33.728595282220468</v>
          </cell>
          <cell r="P140">
            <v>23.281685239054813</v>
          </cell>
          <cell r="Q140">
            <v>89.843426371224325</v>
          </cell>
          <cell r="R140">
            <v>0</v>
          </cell>
          <cell r="S140">
            <v>5.6711797377184814</v>
          </cell>
          <cell r="T140">
            <v>77.605617463516012</v>
          </cell>
          <cell r="U140">
            <v>206.5503357105888</v>
          </cell>
          <cell r="V140">
            <v>105.06606671983712</v>
          </cell>
          <cell r="W140">
            <v>93.42522410030972</v>
          </cell>
          <cell r="X140">
            <v>34.624044714491781</v>
          </cell>
          <cell r="Y140">
            <v>121.74274704244591</v>
          </cell>
          <cell r="Z140">
            <v>88.520583602117796</v>
          </cell>
          <cell r="AA140">
            <v>71.178831843808155</v>
          </cell>
          <cell r="AB140">
            <v>281.44216248837188</v>
          </cell>
          <cell r="AC140">
            <v>0</v>
          </cell>
          <cell r="AD140">
            <v>192.52162793833773</v>
          </cell>
          <cell r="AE140">
            <v>187.82811107196659</v>
          </cell>
          <cell r="AF140">
            <v>111.59592319695855</v>
          </cell>
          <cell r="AG140">
            <v>131.87879951284887</v>
          </cell>
          <cell r="AH140">
            <v>82.474307784531376</v>
          </cell>
          <cell r="AI140">
            <v>79.587207561144297</v>
          </cell>
          <cell r="AJ140">
            <v>81.234952583132653</v>
          </cell>
          <cell r="AK140">
            <v>81.234952583132653</v>
          </cell>
          <cell r="AL140">
            <v>111.41083768369417</v>
          </cell>
          <cell r="AM140">
            <v>82.474307784531376</v>
          </cell>
          <cell r="AN140">
            <v>79.587207561144297</v>
          </cell>
          <cell r="AO140">
            <v>81.234952583132653</v>
          </cell>
          <cell r="AP140">
            <v>81.234952583132653</v>
          </cell>
          <cell r="AQ140">
            <v>82.916811927518879</v>
          </cell>
          <cell r="AR140">
            <v>82.916811927518879</v>
          </cell>
          <cell r="AS140">
            <v>86.385713369093182</v>
          </cell>
          <cell r="AT140">
            <v>86.385713369093182</v>
          </cell>
          <cell r="AU140">
            <v>2928.7476507573965</v>
          </cell>
          <cell r="AW140">
            <v>948.35588223205275</v>
          </cell>
          <cell r="AX140">
            <v>774.54730878885937</v>
          </cell>
          <cell r="AY140">
            <v>1205.8444597364842</v>
          </cell>
          <cell r="AZ140">
            <v>1722.9031910209121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  <cell r="BF140">
            <v>2</v>
          </cell>
          <cell r="BG140">
            <v>0</v>
          </cell>
          <cell r="BH140">
            <v>14111.052470124199</v>
          </cell>
          <cell r="BI140">
            <v>7420.2695016616153</v>
          </cell>
          <cell r="BK140">
            <v>0</v>
          </cell>
          <cell r="BL140">
            <v>0</v>
          </cell>
          <cell r="BM140">
            <v>0</v>
          </cell>
        </row>
        <row r="141">
          <cell r="A141">
            <v>37956</v>
          </cell>
          <cell r="B141">
            <v>21.347302615928548</v>
          </cell>
          <cell r="C141">
            <v>30.120166704666314</v>
          </cell>
          <cell r="D141">
            <v>22.517017827760238</v>
          </cell>
          <cell r="E141">
            <v>21.054873812970616</v>
          </cell>
          <cell r="F141">
            <v>14.036582541980415</v>
          </cell>
          <cell r="G141">
            <v>46.20375086735217</v>
          </cell>
          <cell r="H141">
            <v>0</v>
          </cell>
          <cell r="I141">
            <v>27.488307478044955</v>
          </cell>
          <cell r="J141">
            <v>38.015744384530258</v>
          </cell>
          <cell r="K141">
            <v>16.083584162685892</v>
          </cell>
          <cell r="L141">
            <v>12.574438527190789</v>
          </cell>
          <cell r="M141">
            <v>0</v>
          </cell>
          <cell r="N141">
            <v>0</v>
          </cell>
          <cell r="O141">
            <v>33.044454734245576</v>
          </cell>
          <cell r="P141">
            <v>22.809446630718163</v>
          </cell>
          <cell r="Q141">
            <v>88.021069690335452</v>
          </cell>
          <cell r="R141">
            <v>0</v>
          </cell>
          <cell r="S141">
            <v>5.5561472562005791</v>
          </cell>
          <cell r="T141">
            <v>76.031488769060516</v>
          </cell>
          <cell r="U141">
            <v>202.36073164688415</v>
          </cell>
          <cell r="V141">
            <v>102.93493864118967</v>
          </cell>
          <cell r="W141">
            <v>91.530215325830596</v>
          </cell>
          <cell r="X141">
            <v>33.921741143119327</v>
          </cell>
          <cell r="Y141">
            <v>119.27335426232345</v>
          </cell>
          <cell r="Z141">
            <v>86.725059060823497</v>
          </cell>
          <cell r="AA141">
            <v>69.735062110311276</v>
          </cell>
          <cell r="AB141">
            <v>275.73347543345824</v>
          </cell>
          <cell r="AC141">
            <v>0</v>
          </cell>
          <cell r="AD141">
            <v>188.6165779078616</v>
          </cell>
          <cell r="AE141">
            <v>184.01826290726697</v>
          </cell>
          <cell r="AF141">
            <v>109.33234549949137</v>
          </cell>
          <cell r="AG141">
            <v>129.2038101333608</v>
          </cell>
          <cell r="AH141">
            <v>80.80142405932915</v>
          </cell>
          <cell r="AI141">
            <v>77.972884897034575</v>
          </cell>
          <cell r="AJ141">
            <v>79.587207561144297</v>
          </cell>
          <cell r="AK141">
            <v>79.587207561144297</v>
          </cell>
          <cell r="AL141">
            <v>109.15101420437355</v>
          </cell>
          <cell r="AM141">
            <v>80.80142405932915</v>
          </cell>
          <cell r="AN141">
            <v>77.972884897034575</v>
          </cell>
          <cell r="AO141">
            <v>79.587207561144297</v>
          </cell>
          <cell r="AP141">
            <v>79.587207561144297</v>
          </cell>
          <cell r="AQ141">
            <v>81.234952583132653</v>
          </cell>
          <cell r="AR141">
            <v>81.234952583132653</v>
          </cell>
          <cell r="AS141">
            <v>84.633491885007629</v>
          </cell>
          <cell r="AT141">
            <v>84.633491885007629</v>
          </cell>
          <cell r="AU141">
            <v>2869.3418259400914</v>
          </cell>
          <cell r="AW141">
            <v>929.11972052663293</v>
          </cell>
          <cell r="AX141">
            <v>758.83662721930637</v>
          </cell>
          <cell r="AY141">
            <v>1181.3854781941523</v>
          </cell>
          <cell r="AZ141">
            <v>1687.9563477459392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2</v>
          </cell>
          <cell r="BG141">
            <v>0</v>
          </cell>
          <cell r="BH141">
            <v>13840.6138568561</v>
          </cell>
          <cell r="BI141">
            <v>7417.775037773883</v>
          </cell>
          <cell r="BK141">
            <v>0</v>
          </cell>
          <cell r="BL141">
            <v>0</v>
          </cell>
          <cell r="BM141">
            <v>0</v>
          </cell>
        </row>
        <row r="142">
          <cell r="B142">
            <v>23.940830909803566</v>
          </cell>
          <cell r="C142">
            <v>33.779528543969427</v>
          </cell>
          <cell r="D142">
            <v>25.252657261025675</v>
          </cell>
          <cell r="E142">
            <v>23.612874321998028</v>
          </cell>
          <cell r="F142">
            <v>15.741916214665359</v>
          </cell>
          <cell r="G142">
            <v>51.817140873273438</v>
          </cell>
          <cell r="H142">
            <v>0</v>
          </cell>
          <cell r="I142">
            <v>30.827919253719635</v>
          </cell>
          <cell r="J142">
            <v>42.634356414718646</v>
          </cell>
          <cell r="K142">
            <v>18.037612329304057</v>
          </cell>
          <cell r="L142">
            <v>14.102133275637719</v>
          </cell>
          <cell r="M142">
            <v>0</v>
          </cell>
          <cell r="N142">
            <v>0</v>
          </cell>
          <cell r="O142">
            <v>37.059094422024714</v>
          </cell>
          <cell r="P142">
            <v>25.580613848831202</v>
          </cell>
          <cell r="Q142">
            <v>98.714932929463956</v>
          </cell>
          <cell r="R142">
            <v>0</v>
          </cell>
          <cell r="S142">
            <v>6.2311751683050343</v>
          </cell>
          <cell r="T142">
            <v>85.268712829437291</v>
          </cell>
          <cell r="U142">
            <v>226.94595876142546</v>
          </cell>
          <cell r="V142">
            <v>115.44071890754594</v>
          </cell>
          <cell r="W142">
            <v>102.65041198313033</v>
          </cell>
          <cell r="X142">
            <v>38.042964185441285</v>
          </cell>
          <cell r="Y142">
            <v>133.76412270038821</v>
          </cell>
          <cell r="Z142">
            <v>97.261467267001208</v>
          </cell>
          <cell r="AA142">
            <v>78.207320170834294</v>
          </cell>
          <cell r="AB142">
            <v>309.2329101382237</v>
          </cell>
          <cell r="AC142">
            <v>0</v>
          </cell>
          <cell r="AD142">
            <v>211.5319991345655</v>
          </cell>
          <cell r="AE142">
            <v>206.37502525922889</v>
          </cell>
          <cell r="AF142">
            <v>122.61536006064115</v>
          </cell>
          <cell r="AG142">
            <v>144.90105035551858</v>
          </cell>
          <cell r="AH142">
            <v>90.618157501187881</v>
          </cell>
          <cell r="AI142">
            <v>87.445973219894952</v>
          </cell>
          <cell r="AJ142">
            <v>89.256423309569357</v>
          </cell>
          <cell r="AK142">
            <v>89.256423309569357</v>
          </cell>
          <cell r="AL142">
            <v>122.4119984484892</v>
          </cell>
          <cell r="AM142">
            <v>90.618157501187881</v>
          </cell>
          <cell r="AN142">
            <v>87.445973219894952</v>
          </cell>
          <cell r="AO142">
            <v>89.256423309569357</v>
          </cell>
          <cell r="AP142">
            <v>89.256423309569357</v>
          </cell>
          <cell r="AQ142">
            <v>91.104356309050914</v>
          </cell>
          <cell r="AR142">
            <v>91.104356309050914</v>
          </cell>
          <cell r="AS142">
            <v>94.915791235063594</v>
          </cell>
          <cell r="AT142">
            <v>94.915791235063594</v>
          </cell>
          <cell r="BA142">
            <v>1000</v>
          </cell>
        </row>
        <row r="143">
          <cell r="A143">
            <v>37987</v>
          </cell>
          <cell r="B143">
            <v>20.914300435219712</v>
          </cell>
          <cell r="C143">
            <v>29.509218422296314</v>
          </cell>
          <cell r="D143">
            <v>22.060289500163247</v>
          </cell>
          <cell r="E143">
            <v>20.627803168983821</v>
          </cell>
          <cell r="F143">
            <v>13.751868779322551</v>
          </cell>
          <cell r="G143">
            <v>45.266568065270036</v>
          </cell>
          <cell r="H143">
            <v>0</v>
          </cell>
          <cell r="I143">
            <v>26.930743026173307</v>
          </cell>
          <cell r="J143">
            <v>37.244644610665212</v>
          </cell>
          <cell r="K143">
            <v>15.757349642973756</v>
          </cell>
          <cell r="L143">
            <v>12.31938244814312</v>
          </cell>
          <cell r="M143">
            <v>0</v>
          </cell>
          <cell r="N143">
            <v>0</v>
          </cell>
          <cell r="O143">
            <v>32.374191084655187</v>
          </cell>
          <cell r="P143">
            <v>22.346786766399134</v>
          </cell>
          <cell r="Q143">
            <v>86.235677137001758</v>
          </cell>
          <cell r="R143">
            <v>0</v>
          </cell>
          <cell r="S143">
            <v>5.4434480584818417</v>
          </cell>
          <cell r="T143">
            <v>74.489289221330424</v>
          </cell>
          <cell r="U143">
            <v>198.25610823523328</v>
          </cell>
          <cell r="V143">
            <v>100.847037715032</v>
          </cell>
          <cell r="W143">
            <v>89.673644331832435</v>
          </cell>
          <cell r="X143">
            <v>33.233682883362825</v>
          </cell>
          <cell r="Y143">
            <v>116.85404989280993</v>
          </cell>
          <cell r="Z143">
            <v>84.965954392141882</v>
          </cell>
          <cell r="AA143">
            <v>68.320577362102384</v>
          </cell>
          <cell r="AB143">
            <v>270.1405816470542</v>
          </cell>
          <cell r="AC143">
            <v>0</v>
          </cell>
          <cell r="AD143">
            <v>184.79073672214656</v>
          </cell>
          <cell r="AE143">
            <v>180.28569254169562</v>
          </cell>
          <cell r="AF143">
            <v>107.11468152221832</v>
          </cell>
          <cell r="AG143">
            <v>126.58307942324799</v>
          </cell>
          <cell r="AH143">
            <v>79.162472597800573</v>
          </cell>
          <cell r="AI143">
            <v>76.391306661881686</v>
          </cell>
          <cell r="AJ143">
            <v>77.972884897034575</v>
          </cell>
          <cell r="AK143">
            <v>77.972884897034575</v>
          </cell>
          <cell r="AL143">
            <v>106.93702829583027</v>
          </cell>
          <cell r="AM143">
            <v>79.162472597800573</v>
          </cell>
          <cell r="AN143">
            <v>76.391306661881686</v>
          </cell>
          <cell r="AO143">
            <v>77.972884897034575</v>
          </cell>
          <cell r="AP143">
            <v>77.972884897034575</v>
          </cell>
          <cell r="AQ143">
            <v>79.587207561144297</v>
          </cell>
          <cell r="AR143">
            <v>79.587207561144297</v>
          </cell>
          <cell r="AS143">
            <v>82.916811927518879</v>
          </cell>
          <cell r="AT143">
            <v>82.916811927518879</v>
          </cell>
          <cell r="AU143">
            <v>2811.140970769562</v>
          </cell>
          <cell r="AW143">
            <v>910.27373926305995</v>
          </cell>
          <cell r="AX143">
            <v>743.44461632690809</v>
          </cell>
          <cell r="AY143">
            <v>1157.422615179594</v>
          </cell>
          <cell r="AZ143">
            <v>1653.718355589968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2</v>
          </cell>
          <cell r="BG143">
            <v>0</v>
          </cell>
          <cell r="BH143">
            <v>14390.527929158678</v>
          </cell>
          <cell r="BI143">
            <v>7609.2592404277502</v>
          </cell>
          <cell r="BK143">
            <v>0</v>
          </cell>
          <cell r="BL143">
            <v>0</v>
          </cell>
          <cell r="BM143">
            <v>0</v>
          </cell>
        </row>
        <row r="144">
          <cell r="A144">
            <v>38018</v>
          </cell>
          <cell r="B144">
            <v>20.490081138787726</v>
          </cell>
          <cell r="C144">
            <v>28.910662428700501</v>
          </cell>
          <cell r="D144">
            <v>21.612825310776085</v>
          </cell>
          <cell r="E144">
            <v>20.209395095790629</v>
          </cell>
          <cell r="F144">
            <v>13.472930063860424</v>
          </cell>
          <cell r="G144">
            <v>44.348394793540535</v>
          </cell>
          <cell r="H144">
            <v>0</v>
          </cell>
          <cell r="I144">
            <v>26.384488041726641</v>
          </cell>
          <cell r="J144">
            <v>36.489185589621954</v>
          </cell>
          <cell r="K144">
            <v>15.437732364840068</v>
          </cell>
          <cell r="L144">
            <v>12.069499848874964</v>
          </cell>
          <cell r="M144">
            <v>0</v>
          </cell>
          <cell r="N144">
            <v>0</v>
          </cell>
          <cell r="O144">
            <v>31.71752285867143</v>
          </cell>
          <cell r="P144">
            <v>21.893511353773178</v>
          </cell>
          <cell r="Q144">
            <v>84.486498942124669</v>
          </cell>
          <cell r="R144">
            <v>0</v>
          </cell>
          <cell r="S144">
            <v>5.3330348169447497</v>
          </cell>
          <cell r="T144">
            <v>72.978371179243908</v>
          </cell>
          <cell r="U144">
            <v>194.23474175398763</v>
          </cell>
          <cell r="V144">
            <v>98.801487134976398</v>
          </cell>
          <cell r="W144">
            <v>87.854731458089816</v>
          </cell>
          <cell r="X144">
            <v>32.559580987662684</v>
          </cell>
          <cell r="Y144">
            <v>114.48381795584889</v>
          </cell>
          <cell r="Z144">
            <v>83.242530866475775</v>
          </cell>
          <cell r="AA144">
            <v>66.934783591464438</v>
          </cell>
          <cell r="AB144">
            <v>264.66113241378912</v>
          </cell>
          <cell r="AC144">
            <v>0</v>
          </cell>
          <cell r="AD144">
            <v>181.04249773312424</v>
          </cell>
          <cell r="AE144">
            <v>176.62883249592534</v>
          </cell>
          <cell r="AF144">
            <v>104.9419999652311</v>
          </cell>
          <cell r="AG144">
            <v>124.01550681619607</v>
          </cell>
          <cell r="AH144">
            <v>77.556765128250092</v>
          </cell>
          <cell r="AI144">
            <v>74.841808677667473</v>
          </cell>
          <cell r="AJ144">
            <v>76.391306661881686</v>
          </cell>
          <cell r="AK144">
            <v>76.391306661881686</v>
          </cell>
          <cell r="AL144">
            <v>104.76795020274761</v>
          </cell>
          <cell r="AM144">
            <v>77.556765128250092</v>
          </cell>
          <cell r="AN144">
            <v>74.841808677667473</v>
          </cell>
          <cell r="AO144">
            <v>76.391306661881686</v>
          </cell>
          <cell r="AP144">
            <v>76.391306661881686</v>
          </cell>
          <cell r="AQ144">
            <v>77.972884897034575</v>
          </cell>
          <cell r="AR144">
            <v>77.972884897034575</v>
          </cell>
          <cell r="AS144">
            <v>81.234952583132653</v>
          </cell>
          <cell r="AT144">
            <v>81.234952583132653</v>
          </cell>
          <cell r="AU144">
            <v>2754.1206440087035</v>
          </cell>
          <cell r="AW144">
            <v>891.81002414015757</v>
          </cell>
          <cell r="AX144">
            <v>728.36481229276308</v>
          </cell>
          <cell r="AY144">
            <v>1133.9458075757827</v>
          </cell>
          <cell r="AZ144">
            <v>1620.1748364329205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2</v>
          </cell>
          <cell r="BG144">
            <v>0</v>
          </cell>
          <cell r="BH144">
            <v>14529.648802880965</v>
          </cell>
          <cell r="BI144">
            <v>7463.7914417037837</v>
          </cell>
          <cell r="BK144">
            <v>0</v>
          </cell>
          <cell r="BL144">
            <v>0</v>
          </cell>
          <cell r="BM144">
            <v>0</v>
          </cell>
        </row>
        <row r="145">
          <cell r="A145">
            <v>38047</v>
          </cell>
          <cell r="B145">
            <v>20.07446657728449</v>
          </cell>
          <cell r="C145">
            <v>28.324247362469904</v>
          </cell>
          <cell r="D145">
            <v>21.174437348642535</v>
          </cell>
          <cell r="E145">
            <v>19.799473884444971</v>
          </cell>
          <cell r="F145">
            <v>13.199649256296652</v>
          </cell>
          <cell r="G145">
            <v>43.448845468643114</v>
          </cell>
          <cell r="H145">
            <v>0</v>
          </cell>
          <cell r="I145">
            <v>25.849313126914254</v>
          </cell>
          <cell r="J145">
            <v>35.749050069136736</v>
          </cell>
          <cell r="K145">
            <v>15.124598106173245</v>
          </cell>
          <cell r="L145">
            <v>11.824685792099084</v>
          </cell>
          <cell r="M145">
            <v>0</v>
          </cell>
          <cell r="N145">
            <v>0</v>
          </cell>
          <cell r="O145">
            <v>31.074174290865049</v>
          </cell>
          <cell r="P145">
            <v>21.449430041482049</v>
          </cell>
          <cell r="Q145">
            <v>82.77280054469351</v>
          </cell>
          <cell r="R145">
            <v>0</v>
          </cell>
          <cell r="S145">
            <v>5.2248611639507567</v>
          </cell>
          <cell r="T145">
            <v>71.498100138273472</v>
          </cell>
          <cell r="U145">
            <v>190.29494344494324</v>
          </cell>
          <cell r="V145">
            <v>96.797427879508732</v>
          </cell>
          <cell r="W145">
            <v>86.072712858767716</v>
          </cell>
          <cell r="X145">
            <v>31.899152369383568</v>
          </cell>
          <cell r="Y145">
            <v>112.16166308117319</v>
          </cell>
          <cell r="Z145">
            <v>81.554064738394018</v>
          </cell>
          <cell r="AA145">
            <v>65.577098839351905</v>
          </cell>
          <cell r="AB145">
            <v>259.29282665891913</v>
          </cell>
          <cell r="AC145">
            <v>0</v>
          </cell>
          <cell r="AD145">
            <v>177.37028688148604</v>
          </cell>
          <cell r="AE145">
            <v>173.04614708490183</v>
          </cell>
          <cell r="AF145">
            <v>102.81338841882496</v>
          </cell>
          <cell r="AG145">
            <v>121.50001406944237</v>
          </cell>
          <cell r="AH145">
            <v>75.983627339675465</v>
          </cell>
          <cell r="AI145">
            <v>73.323740238358297</v>
          </cell>
          <cell r="AJ145">
            <v>74.841808677667473</v>
          </cell>
          <cell r="AK145">
            <v>74.841808677667473</v>
          </cell>
          <cell r="AL145">
            <v>102.64286902868233</v>
          </cell>
          <cell r="AM145">
            <v>75.983627339675465</v>
          </cell>
          <cell r="AN145">
            <v>73.323740238358297</v>
          </cell>
          <cell r="AO145">
            <v>74.841808677667473</v>
          </cell>
          <cell r="AP145">
            <v>74.841808677667473</v>
          </cell>
          <cell r="AQ145">
            <v>76.391306661881686</v>
          </cell>
          <cell r="AR145">
            <v>76.391306661881686</v>
          </cell>
          <cell r="AS145">
            <v>79.587207561144297</v>
          </cell>
          <cell r="AT145">
            <v>79.587207561144297</v>
          </cell>
          <cell r="AU145">
            <v>2698.2569001790189</v>
          </cell>
          <cell r="AW145">
            <v>873.72082138802386</v>
          </cell>
          <cell r="AX145">
            <v>713.59088240810297</v>
          </cell>
          <cell r="AY145">
            <v>1110.9451963828922</v>
          </cell>
          <cell r="AZ145">
            <v>1587.3117037961269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2</v>
          </cell>
          <cell r="BG145">
            <v>0</v>
          </cell>
          <cell r="BH145">
            <v>14747.829140548371</v>
          </cell>
          <cell r="BI145">
            <v>7358.5781329902011</v>
          </cell>
          <cell r="BK145">
            <v>0</v>
          </cell>
          <cell r="BL145">
            <v>0</v>
          </cell>
          <cell r="BM145">
            <v>0</v>
          </cell>
        </row>
        <row r="146">
          <cell r="A146">
            <v>38078</v>
          </cell>
          <cell r="B146">
            <v>19.667282214888981</v>
          </cell>
          <cell r="C146">
            <v>27.749726960733778</v>
          </cell>
          <cell r="D146">
            <v>20.744941514334943</v>
          </cell>
          <cell r="E146">
            <v>19.397867390027486</v>
          </cell>
          <cell r="F146">
            <v>12.931911593351661</v>
          </cell>
          <cell r="G146">
            <v>42.567542328115849</v>
          </cell>
          <cell r="H146">
            <v>0</v>
          </cell>
          <cell r="I146">
            <v>25.324993536980312</v>
          </cell>
          <cell r="J146">
            <v>35.023927231994051</v>
          </cell>
          <cell r="K146">
            <v>14.81781536738211</v>
          </cell>
          <cell r="L146">
            <v>11.584837469044196</v>
          </cell>
          <cell r="M146">
            <v>0</v>
          </cell>
          <cell r="N146">
            <v>0</v>
          </cell>
          <cell r="O146">
            <v>30.443875209348715</v>
          </cell>
          <cell r="P146">
            <v>21.014356339196439</v>
          </cell>
          <cell r="Q146">
            <v>81.093862283309292</v>
          </cell>
          <cell r="R146">
            <v>0</v>
          </cell>
          <cell r="S146">
            <v>5.1188816723683646</v>
          </cell>
          <cell r="T146">
            <v>70.047854463988102</v>
          </cell>
          <cell r="U146">
            <v>186.43505880415296</v>
          </cell>
          <cell r="V146">
            <v>94.834018351245462</v>
          </cell>
          <cell r="W146">
            <v>84.326840181647256</v>
          </cell>
          <cell r="X146">
            <v>31.252119683933174</v>
          </cell>
          <cell r="Y146">
            <v>109.88661008830282</v>
          </cell>
          <cell r="Z146">
            <v>79.899846942697209</v>
          </cell>
          <cell r="AA146">
            <v>64.246952950999201</v>
          </cell>
          <cell r="AB146">
            <v>254.03340998199923</v>
          </cell>
          <cell r="AC146">
            <v>0</v>
          </cell>
          <cell r="AD146">
            <v>173.77256203566273</v>
          </cell>
          <cell r="AE146">
            <v>169.53613177293849</v>
          </cell>
          <cell r="AF146">
            <v>100.72795298033552</v>
          </cell>
          <cell r="AG146">
            <v>119.03554481097187</v>
          </cell>
          <cell r="AH146">
            <v>74.442398598593329</v>
          </cell>
          <cell r="AI146">
            <v>71.836463836643389</v>
          </cell>
          <cell r="AJ146">
            <v>73.323740238358297</v>
          </cell>
          <cell r="AK146">
            <v>73.323740238358297</v>
          </cell>
          <cell r="AL146">
            <v>100.56089235353706</v>
          </cell>
          <cell r="AM146">
            <v>74.442398598593329</v>
          </cell>
          <cell r="AN146">
            <v>71.836463836643389</v>
          </cell>
          <cell r="AO146">
            <v>73.323740238358297</v>
          </cell>
          <cell r="AP146">
            <v>73.323740238358297</v>
          </cell>
          <cell r="AQ146">
            <v>74.841808677667473</v>
          </cell>
          <cell r="AR146">
            <v>74.841808677667473</v>
          </cell>
          <cell r="AS146">
            <v>77.972884897034575</v>
          </cell>
          <cell r="AT146">
            <v>77.972884897034575</v>
          </cell>
          <cell r="AU146">
            <v>2643.5262795047993</v>
          </cell>
          <cell r="AW146">
            <v>855.99853451186175</v>
          </cell>
          <cell r="AX146">
            <v>699.11662241489444</v>
          </cell>
          <cell r="AY146">
            <v>1088.4111225780428</v>
          </cell>
          <cell r="AZ146">
            <v>1555.1151569267563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2</v>
          </cell>
          <cell r="BG146">
            <v>0</v>
          </cell>
          <cell r="BH146">
            <v>14600.835475437063</v>
          </cell>
          <cell r="BI146">
            <v>7459.7412836421445</v>
          </cell>
          <cell r="BK146">
            <v>0</v>
          </cell>
          <cell r="BL146">
            <v>0</v>
          </cell>
          <cell r="BM146">
            <v>0</v>
          </cell>
        </row>
        <row r="147">
          <cell r="A147">
            <v>38108</v>
          </cell>
          <cell r="B147">
            <v>19.268357056011592</v>
          </cell>
          <cell r="C147">
            <v>27.186859955742392</v>
          </cell>
          <cell r="D147">
            <v>20.324157442642353</v>
          </cell>
          <cell r="E147">
            <v>19.004406959353897</v>
          </cell>
          <cell r="F147">
            <v>12.669604639569267</v>
          </cell>
          <cell r="G147">
            <v>41.70411527191547</v>
          </cell>
          <cell r="H147">
            <v>0</v>
          </cell>
          <cell r="I147">
            <v>24.811309085823126</v>
          </cell>
          <cell r="J147">
            <v>34.313512565500069</v>
          </cell>
          <cell r="K147">
            <v>14.517255316173117</v>
          </cell>
          <cell r="L147">
            <v>11.349854156280802</v>
          </cell>
          <cell r="M147">
            <v>0</v>
          </cell>
          <cell r="N147">
            <v>0</v>
          </cell>
          <cell r="O147">
            <v>29.826360922319331</v>
          </cell>
          <cell r="P147">
            <v>20.588107539300051</v>
          </cell>
          <cell r="Q147">
            <v>79.448979093965534</v>
          </cell>
          <cell r="R147">
            <v>0</v>
          </cell>
          <cell r="S147">
            <v>5.0150518364961671</v>
          </cell>
          <cell r="T147">
            <v>68.627025131000138</v>
          </cell>
          <cell r="U147">
            <v>182.65346688712344</v>
          </cell>
          <cell r="V147">
            <v>92.910434023507904</v>
          </cell>
          <cell r="W147">
            <v>82.616380253857898</v>
          </cell>
          <cell r="X147">
            <v>30.61821121229239</v>
          </cell>
          <cell r="Y147">
            <v>107.65770357702146</v>
          </cell>
          <cell r="Z147">
            <v>78.279182796648371</v>
          </cell>
          <cell r="AA147">
            <v>62.943787336486245</v>
          </cell>
          <cell r="AB147">
            <v>248.88067371015609</v>
          </cell>
          <cell r="AC147">
            <v>0</v>
          </cell>
          <cell r="AD147">
            <v>170.24781234421181</v>
          </cell>
          <cell r="AE147">
            <v>166.09731254189205</v>
          </cell>
          <cell r="AF147">
            <v>98.684817878747637</v>
          </cell>
          <cell r="AG147">
            <v>116.62106409589755</v>
          </cell>
          <cell r="AH147">
            <v>72.932431671608569</v>
          </cell>
          <cell r="AI147">
            <v>70.379354896216029</v>
          </cell>
          <cell r="AJ147">
            <v>71.836463836643389</v>
          </cell>
          <cell r="AK147">
            <v>71.836463836643389</v>
          </cell>
          <cell r="AL147">
            <v>98.521145858791726</v>
          </cell>
          <cell r="AM147">
            <v>72.932431671608569</v>
          </cell>
          <cell r="AN147">
            <v>70.379354896216029</v>
          </cell>
          <cell r="AO147">
            <v>71.836463836643389</v>
          </cell>
          <cell r="AP147">
            <v>71.836463836643389</v>
          </cell>
          <cell r="AQ147">
            <v>73.323740238358297</v>
          </cell>
          <cell r="AR147">
            <v>73.323740238358297</v>
          </cell>
          <cell r="AS147">
            <v>76.391306661881686</v>
          </cell>
          <cell r="AT147">
            <v>76.391306661881686</v>
          </cell>
          <cell r="AU147">
            <v>2589.9057980612743</v>
          </cell>
          <cell r="AW147">
            <v>838.63572110186033</v>
          </cell>
          <cell r="AX147">
            <v>684.93595390038308</v>
          </cell>
          <cell r="AY147">
            <v>1066.3341230590311</v>
          </cell>
          <cell r="AZ147">
            <v>1523.5716750022434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2</v>
          </cell>
          <cell r="BG147">
            <v>0</v>
          </cell>
          <cell r="BH147">
            <v>14838.466282605164</v>
          </cell>
          <cell r="BI147">
            <v>7515.688859448509</v>
          </cell>
          <cell r="BK147">
            <v>0</v>
          </cell>
          <cell r="BL147">
            <v>0</v>
          </cell>
          <cell r="BM147">
            <v>0</v>
          </cell>
        </row>
        <row r="148">
          <cell r="A148">
            <v>38139</v>
          </cell>
          <cell r="B148">
            <v>18.877523573485135</v>
          </cell>
          <cell r="C148">
            <v>26.635409973547528</v>
          </cell>
          <cell r="D148">
            <v>19.911908426826777</v>
          </cell>
          <cell r="E148">
            <v>18.618927360149719</v>
          </cell>
          <cell r="F148">
            <v>12.412618240099816</v>
          </cell>
          <cell r="G148">
            <v>40.858201706995196</v>
          </cell>
          <cell r="H148">
            <v>0</v>
          </cell>
          <cell r="I148">
            <v>24.308044053528786</v>
          </cell>
          <cell r="J148">
            <v>33.617507733603638</v>
          </cell>
          <cell r="K148">
            <v>14.222791733447703</v>
          </cell>
          <cell r="L148">
            <v>11.119637173422753</v>
          </cell>
          <cell r="M148">
            <v>0</v>
          </cell>
          <cell r="N148">
            <v>0</v>
          </cell>
          <cell r="O148">
            <v>29.221372106901665</v>
          </cell>
          <cell r="P148">
            <v>20.170504640162193</v>
          </cell>
          <cell r="Q148">
            <v>77.83746021395919</v>
          </cell>
          <cell r="R148">
            <v>0</v>
          </cell>
          <cell r="S148">
            <v>4.913328053372843</v>
          </cell>
          <cell r="T148">
            <v>67.235015467207276</v>
          </cell>
          <cell r="U148">
            <v>178.94857962810553</v>
          </cell>
          <cell r="V148">
            <v>91.025867094065262</v>
          </cell>
          <cell r="W148">
            <v>80.94061477398418</v>
          </cell>
          <cell r="X148">
            <v>29.997160746907884</v>
          </cell>
          <cell r="Y148">
            <v>105.47400752615962</v>
          </cell>
          <cell r="Z148">
            <v>76.691391708243458</v>
          </cell>
          <cell r="AA148">
            <v>61.667054736160658</v>
          </cell>
          <cell r="AB148">
            <v>243.83245397056373</v>
          </cell>
          <cell r="AC148">
            <v>0</v>
          </cell>
          <cell r="AD148">
            <v>166.79455760134107</v>
          </cell>
          <cell r="AE148">
            <v>162.72824527215411</v>
          </cell>
          <cell r="AF148">
            <v>96.683125106918567</v>
          </cell>
          <cell r="AG148">
            <v>114.25555797183908</v>
          </cell>
          <cell r="AH148">
            <v>71.453092453611021</v>
          </cell>
          <cell r="AI148">
            <v>68.951801509484923</v>
          </cell>
          <cell r="AJ148">
            <v>70.379354896216029</v>
          </cell>
          <cell r="AK148">
            <v>70.379354896216029</v>
          </cell>
          <cell r="AL148">
            <v>96.522772960336681</v>
          </cell>
          <cell r="AM148">
            <v>71.453092453611021</v>
          </cell>
          <cell r="AN148">
            <v>68.951801509484923</v>
          </cell>
          <cell r="AO148">
            <v>70.379354896216029</v>
          </cell>
          <cell r="AP148">
            <v>70.379354896216029</v>
          </cell>
          <cell r="AQ148">
            <v>71.836463836643389</v>
          </cell>
          <cell r="AR148">
            <v>71.836463836643389</v>
          </cell>
          <cell r="AS148">
            <v>74.841808677667473</v>
          </cell>
          <cell r="AT148">
            <v>74.841808677667473</v>
          </cell>
          <cell r="AU148">
            <v>2537.372938122604</v>
          </cell>
          <cell r="AW148">
            <v>821.62508970778072</v>
          </cell>
          <cell r="AX148">
            <v>671.04292174448631</v>
          </cell>
          <cell r="AY148">
            <v>1044.7049266703368</v>
          </cell>
          <cell r="AZ148">
            <v>1492.6680114522669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2</v>
          </cell>
          <cell r="BG148">
            <v>0</v>
          </cell>
          <cell r="BH148">
            <v>14709.127761646161</v>
          </cell>
          <cell r="BI148">
            <v>7679.9525573510209</v>
          </cell>
          <cell r="BK148">
            <v>0</v>
          </cell>
          <cell r="BL148">
            <v>0</v>
          </cell>
          <cell r="BM148">
            <v>0</v>
          </cell>
        </row>
        <row r="149">
          <cell r="A149">
            <v>38169</v>
          </cell>
          <cell r="B149">
            <v>18.494617638212432</v>
          </cell>
          <cell r="C149">
            <v>26.0951454347381</v>
          </cell>
          <cell r="D149">
            <v>19.508021344415845</v>
          </cell>
          <cell r="E149">
            <v>18.241266711661574</v>
          </cell>
          <cell r="F149">
            <v>12.160844474441053</v>
          </cell>
          <cell r="G149">
            <v>40.029446395035102</v>
          </cell>
          <cell r="H149">
            <v>0</v>
          </cell>
          <cell r="I149">
            <v>23.814987095780374</v>
          </cell>
          <cell r="J149">
            <v>32.935620451611157</v>
          </cell>
          <cell r="K149">
            <v>13.934300960297039</v>
          </cell>
          <cell r="L149">
            <v>10.894089841686778</v>
          </cell>
          <cell r="M149">
            <v>0</v>
          </cell>
          <cell r="N149">
            <v>0</v>
          </cell>
          <cell r="O149">
            <v>28.62865470024666</v>
          </cell>
          <cell r="P149">
            <v>19.761372270966703</v>
          </cell>
          <cell r="Q149">
            <v>76.258628891807362</v>
          </cell>
          <cell r="R149">
            <v>0</v>
          </cell>
          <cell r="S149">
            <v>4.8136676044662492</v>
          </cell>
          <cell r="T149">
            <v>65.871240903222315</v>
          </cell>
          <cell r="U149">
            <v>175.31884117319171</v>
          </cell>
          <cell r="V149">
            <v>89.179526145901008</v>
          </cell>
          <cell r="W149">
            <v>79.298840010417663</v>
          </cell>
          <cell r="X149">
            <v>29.388707479899207</v>
          </cell>
          <cell r="Y149">
            <v>103.33460490051597</v>
          </cell>
          <cell r="Z149">
            <v>75.135806890399223</v>
          </cell>
          <cell r="AA149">
            <v>60.416218990818074</v>
          </cell>
          <cell r="AB149">
            <v>238.88663078173326</v>
          </cell>
          <cell r="AC149">
            <v>0</v>
          </cell>
          <cell r="AD149">
            <v>163.41134762530146</v>
          </cell>
          <cell r="AE149">
            <v>159.42751513619825</v>
          </cell>
          <cell r="AF149">
            <v>94.722034061260956</v>
          </cell>
          <cell r="AG149">
            <v>111.93803305311721</v>
          </cell>
          <cell r="AH149">
            <v>70.003759701485336</v>
          </cell>
          <cell r="AI149">
            <v>67.553204180605903</v>
          </cell>
          <cell r="AJ149">
            <v>68.951801509484923</v>
          </cell>
          <cell r="AK149">
            <v>68.951801509484923</v>
          </cell>
          <cell r="AL149">
            <v>94.564934448753306</v>
          </cell>
          <cell r="AM149">
            <v>70.003759701485336</v>
          </cell>
          <cell r="AN149">
            <v>67.553204180605903</v>
          </cell>
          <cell r="AO149">
            <v>68.951801509484923</v>
          </cell>
          <cell r="AP149">
            <v>68.951801509484923</v>
          </cell>
          <cell r="AQ149">
            <v>70.379354896216029</v>
          </cell>
          <cell r="AR149">
            <v>70.379354896216029</v>
          </cell>
          <cell r="AS149">
            <v>73.323740238358297</v>
          </cell>
          <cell r="AT149">
            <v>73.323740238358297</v>
          </cell>
          <cell r="AU149">
            <v>2485.9056387056335</v>
          </cell>
          <cell r="AW149">
            <v>804.95949677693898</v>
          </cell>
          <cell r="AX149">
            <v>657.43169161896299</v>
          </cell>
          <cell r="AY149">
            <v>1023.5144503097315</v>
          </cell>
          <cell r="AZ149">
            <v>1462.391188395902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2</v>
          </cell>
          <cell r="BG149">
            <v>0</v>
          </cell>
          <cell r="BH149">
            <v>14684.25637691072</v>
          </cell>
          <cell r="BI149">
            <v>7742.18025922167</v>
          </cell>
          <cell r="BK149">
            <v>0</v>
          </cell>
          <cell r="BL149">
            <v>0</v>
          </cell>
          <cell r="BM149">
            <v>0</v>
          </cell>
        </row>
        <row r="150">
          <cell r="A150">
            <v>38200</v>
          </cell>
          <cell r="B150">
            <v>18.119478450240898</v>
          </cell>
          <cell r="C150">
            <v>25.56583945718922</v>
          </cell>
          <cell r="D150">
            <v>19.112326584500664</v>
          </cell>
          <cell r="E150">
            <v>17.871266416675951</v>
          </cell>
          <cell r="F150">
            <v>11.914177611117303</v>
          </cell>
          <cell r="G150">
            <v>39.217501303261095</v>
          </cell>
          <cell r="H150">
            <v>0</v>
          </cell>
          <cell r="I150">
            <v>23.331931155104698</v>
          </cell>
          <cell r="J150">
            <v>32.267564363442673</v>
          </cell>
          <cell r="K150">
            <v>13.651661846071908</v>
          </cell>
          <cell r="L150">
            <v>10.673117443292586</v>
          </cell>
          <cell r="M150">
            <v>0</v>
          </cell>
          <cell r="N150">
            <v>0</v>
          </cell>
          <cell r="O150">
            <v>28.047959792838665</v>
          </cell>
          <cell r="P150">
            <v>19.360538618065611</v>
          </cell>
          <cell r="Q150">
            <v>74.711822103048021</v>
          </cell>
          <cell r="R150">
            <v>0</v>
          </cell>
          <cell r="S150">
            <v>4.716028637733932</v>
          </cell>
          <cell r="T150">
            <v>64.535128726885347</v>
          </cell>
          <cell r="U150">
            <v>171.762727226941</v>
          </cell>
          <cell r="V150">
            <v>87.370635814860179</v>
          </cell>
          <cell r="W150">
            <v>77.690366505827384</v>
          </cell>
          <cell r="X150">
            <v>28.79259589353348</v>
          </cell>
          <cell r="Y150">
            <v>101.23859726575171</v>
          </cell>
          <cell r="Z150">
            <v>73.611775080938429</v>
          </cell>
          <cell r="AA150">
            <v>59.190754816544043</v>
          </cell>
          <cell r="AB150">
            <v>234.04112716323419</v>
          </cell>
          <cell r="AC150">
            <v>0</v>
          </cell>
          <cell r="AD150">
            <v>160.09676164938858</v>
          </cell>
          <cell r="AE150">
            <v>156.19373600442844</v>
          </cell>
          <cell r="AF150">
            <v>92.800721188734443</v>
          </cell>
          <cell r="AG150">
            <v>109.66751610358507</v>
          </cell>
          <cell r="AH150">
            <v>68.583824773222176</v>
          </cell>
          <cell r="AI150">
            <v>66.182975573725813</v>
          </cell>
          <cell r="AJ150">
            <v>67.553204180605903</v>
          </cell>
          <cell r="AK150">
            <v>67.553204180605903</v>
          </cell>
          <cell r="AL150">
            <v>92.646808136891067</v>
          </cell>
          <cell r="AM150">
            <v>68.583824773222176</v>
          </cell>
          <cell r="AN150">
            <v>66.182975573725813</v>
          </cell>
          <cell r="AO150">
            <v>67.553204180605903</v>
          </cell>
          <cell r="AP150">
            <v>67.553204180605903</v>
          </cell>
          <cell r="AQ150">
            <v>68.951801509484923</v>
          </cell>
          <cell r="AR150">
            <v>68.951801509484923</v>
          </cell>
          <cell r="AS150">
            <v>71.836463836643389</v>
          </cell>
          <cell r="AT150">
            <v>71.836463836643389</v>
          </cell>
          <cell r="AU150">
            <v>2435.4822863054687</v>
          </cell>
          <cell r="AW150">
            <v>788.63194365429638</v>
          </cell>
          <cell r="AX150">
            <v>644.09654753730752</v>
          </cell>
          <cell r="AY150">
            <v>1002.7537951138648</v>
          </cell>
          <cell r="AZ150">
            <v>1432.728491191604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  <cell r="BF150">
            <v>2</v>
          </cell>
          <cell r="BG150">
            <v>0</v>
          </cell>
          <cell r="BH150">
            <v>14709.675304589005</v>
          </cell>
          <cell r="BI150">
            <v>7927.011736939301</v>
          </cell>
          <cell r="BK150">
            <v>0</v>
          </cell>
          <cell r="BL150">
            <v>0</v>
          </cell>
          <cell r="BM150">
            <v>0</v>
          </cell>
        </row>
        <row r="151">
          <cell r="A151">
            <v>38231</v>
          </cell>
          <cell r="B151">
            <v>17.751948471235174</v>
          </cell>
          <cell r="C151">
            <v>25.047269760783884</v>
          </cell>
          <cell r="D151">
            <v>18.724657976508325</v>
          </cell>
          <cell r="E151">
            <v>17.508771094916881</v>
          </cell>
          <cell r="F151">
            <v>11.672514063277923</v>
          </cell>
          <cell r="G151">
            <v>38.422025458289802</v>
          </cell>
          <cell r="H151">
            <v>0</v>
          </cell>
          <cell r="I151">
            <v>22.858673373919245</v>
          </cell>
          <cell r="J151">
            <v>31.613058921377686</v>
          </cell>
          <cell r="K151">
            <v>13.374755697505952</v>
          </cell>
          <cell r="L151">
            <v>10.456627181686475</v>
          </cell>
          <cell r="M151">
            <v>0</v>
          </cell>
          <cell r="N151">
            <v>0</v>
          </cell>
          <cell r="O151">
            <v>27.479043523966791</v>
          </cell>
          <cell r="P151">
            <v>18.967835352826619</v>
          </cell>
          <cell r="Q151">
            <v>73.196390271805242</v>
          </cell>
          <cell r="R151">
            <v>0</v>
          </cell>
          <cell r="S151">
            <v>4.6203701500475107</v>
          </cell>
          <cell r="T151">
            <v>63.226117842755372</v>
          </cell>
          <cell r="U151">
            <v>168.2787444122566</v>
          </cell>
          <cell r="V151">
            <v>85.598436464038059</v>
          </cell>
          <cell r="W151">
            <v>76.11451878762476</v>
          </cell>
          <cell r="X151">
            <v>28.208575652921645</v>
          </cell>
          <cell r="Y151">
            <v>99.18510441109639</v>
          </cell>
          <cell r="Z151">
            <v>72.118656268254739</v>
          </cell>
          <cell r="AA151">
            <v>57.990147584122951</v>
          </cell>
          <cell r="AB151">
            <v>229.29390826347407</v>
          </cell>
          <cell r="AC151">
            <v>0</v>
          </cell>
          <cell r="AD151">
            <v>156.84940772529691</v>
          </cell>
          <cell r="AE151">
            <v>153.02554986307899</v>
          </cell>
          <cell r="AF151">
            <v>90.918379640997557</v>
          </cell>
          <cell r="AG151">
            <v>107.44305362792123</v>
          </cell>
          <cell r="AH151">
            <v>67.192691372321249</v>
          </cell>
          <cell r="AI151">
            <v>64.840540266332937</v>
          </cell>
          <cell r="AJ151">
            <v>66.182975573725813</v>
          </cell>
          <cell r="AK151">
            <v>66.182975573725813</v>
          </cell>
          <cell r="AL151">
            <v>90.767588514593044</v>
          </cell>
          <cell r="AM151">
            <v>67.192691372321249</v>
          </cell>
          <cell r="AN151">
            <v>64.840540266332937</v>
          </cell>
          <cell r="AO151">
            <v>66.182975573725813</v>
          </cell>
          <cell r="AP151">
            <v>66.182975573725813</v>
          </cell>
          <cell r="AQ151">
            <v>67.553204180605903</v>
          </cell>
          <cell r="AR151">
            <v>67.553204180605903</v>
          </cell>
          <cell r="AS151">
            <v>70.379354896216029</v>
          </cell>
          <cell r="AT151">
            <v>70.379354896216029</v>
          </cell>
          <cell r="AU151">
            <v>2386.0817058189614</v>
          </cell>
          <cell r="AW151">
            <v>772.63557364340045</v>
          </cell>
          <cell r="AX151">
            <v>631.03188945434272</v>
          </cell>
          <cell r="AY151">
            <v>982.4142427212181</v>
          </cell>
          <cell r="AZ151">
            <v>1403.6674630977432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2</v>
          </cell>
          <cell r="BG151">
            <v>0</v>
          </cell>
          <cell r="BH151">
            <v>14762.720420531898</v>
          </cell>
          <cell r="BI151">
            <v>7809.4969979571142</v>
          </cell>
          <cell r="BK151">
            <v>0</v>
          </cell>
          <cell r="BL151">
            <v>0</v>
          </cell>
          <cell r="BM151">
            <v>0</v>
          </cell>
        </row>
        <row r="152">
          <cell r="A152">
            <v>38261</v>
          </cell>
          <cell r="B152">
            <v>17.391873358319494</v>
          </cell>
          <cell r="C152">
            <v>24.539218574067238</v>
          </cell>
          <cell r="D152">
            <v>18.344852720419183</v>
          </cell>
          <cell r="E152">
            <v>17.153628517794566</v>
          </cell>
          <cell r="F152">
            <v>11.435752345196379</v>
          </cell>
          <cell r="G152">
            <v>37.642684802938049</v>
          </cell>
          <cell r="H152">
            <v>0</v>
          </cell>
          <cell r="I152">
            <v>22.395015009342888</v>
          </cell>
          <cell r="J152">
            <v>30.971829268240171</v>
          </cell>
          <cell r="K152">
            <v>13.103466228870849</v>
          </cell>
          <cell r="L152">
            <v>10.244528142571758</v>
          </cell>
          <cell r="M152">
            <v>0</v>
          </cell>
          <cell r="N152">
            <v>0</v>
          </cell>
          <cell r="O152">
            <v>26.921666979316488</v>
          </cell>
          <cell r="P152">
            <v>18.583097560944108</v>
          </cell>
          <cell r="Q152">
            <v>71.711696998002225</v>
          </cell>
          <cell r="R152">
            <v>0</v>
          </cell>
          <cell r="S152">
            <v>4.5266519699735657</v>
          </cell>
          <cell r="T152">
            <v>61.943658536480342</v>
          </cell>
          <cell r="U152">
            <v>164.86542964324767</v>
          </cell>
          <cell r="V152">
            <v>83.862183864773399</v>
          </cell>
          <cell r="W152">
            <v>74.570635084301358</v>
          </cell>
          <cell r="X152">
            <v>27.636401500891246</v>
          </cell>
          <cell r="Y152">
            <v>97.17326397970659</v>
          </cell>
          <cell r="Z152">
            <v>70.655823422542213</v>
          </cell>
          <cell r="AA152">
            <v>56.813893102921355</v>
          </cell>
          <cell r="AB152">
            <v>224.64298050517016</v>
          </cell>
          <cell r="AC152">
            <v>0</v>
          </cell>
          <cell r="AD152">
            <v>153.66792213857616</v>
          </cell>
          <cell r="AE152">
            <v>149.92162624392157</v>
          </cell>
          <cell r="AF152">
            <v>89.07421893557472</v>
          </cell>
          <cell r="AG152">
            <v>105.26371147121276</v>
          </cell>
          <cell r="AH152">
            <v>65.82977529737876</v>
          </cell>
          <cell r="AI152">
            <v>63.525334507610431</v>
          </cell>
          <cell r="AJ152">
            <v>64.840540266332937</v>
          </cell>
          <cell r="AK152">
            <v>64.840540266332937</v>
          </cell>
          <cell r="AL152">
            <v>88.926486410424857</v>
          </cell>
          <cell r="AM152">
            <v>65.82977529737876</v>
          </cell>
          <cell r="AN152">
            <v>63.525334507610431</v>
          </cell>
          <cell r="AO152">
            <v>64.840540266332937</v>
          </cell>
          <cell r="AP152">
            <v>64.840540266332937</v>
          </cell>
          <cell r="AQ152">
            <v>66.182975573725813</v>
          </cell>
          <cell r="AR152">
            <v>66.182975573725813</v>
          </cell>
          <cell r="AS152">
            <v>68.951801509484923</v>
          </cell>
          <cell r="AT152">
            <v>68.951801509484923</v>
          </cell>
          <cell r="AU152">
            <v>2337.6831516523025</v>
          </cell>
          <cell r="AW152">
            <v>756.9636691269402</v>
          </cell>
          <cell r="AX152">
            <v>618.23223091450132</v>
          </cell>
          <cell r="AY152">
            <v>962.48725161086111</v>
          </cell>
          <cell r="AZ152">
            <v>1375.1959000414415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2</v>
          </cell>
          <cell r="BG152">
            <v>0</v>
          </cell>
          <cell r="BH152">
            <v>14601.849801705859</v>
          </cell>
          <cell r="BI152">
            <v>7499.5545259952542</v>
          </cell>
          <cell r="BK152">
            <v>0</v>
          </cell>
          <cell r="BL152">
            <v>0</v>
          </cell>
          <cell r="BM152">
            <v>0</v>
          </cell>
        </row>
        <row r="153">
          <cell r="A153">
            <v>38292</v>
          </cell>
          <cell r="B153">
            <v>17.03910189926194</v>
          </cell>
          <cell r="C153">
            <v>24.041472542794253</v>
          </cell>
          <cell r="D153">
            <v>17.972751318399574</v>
          </cell>
          <cell r="E153">
            <v>16.805689544477527</v>
          </cell>
          <cell r="F153">
            <v>11.203793029651687</v>
          </cell>
          <cell r="G153">
            <v>36.879152055936771</v>
          </cell>
          <cell r="H153">
            <v>0</v>
          </cell>
          <cell r="I153">
            <v>21.940761349734533</v>
          </cell>
          <cell r="J153">
            <v>30.343606121973295</v>
          </cell>
          <cell r="K153">
            <v>12.837679513142556</v>
          </cell>
          <cell r="L153">
            <v>10.036731255729638</v>
          </cell>
          <cell r="M153">
            <v>0</v>
          </cell>
          <cell r="N153">
            <v>0</v>
          </cell>
          <cell r="O153">
            <v>26.375596090638357</v>
          </cell>
          <cell r="P153">
            <v>18.206163673183983</v>
          </cell>
          <cell r="Q153">
            <v>70.257118790107384</v>
          </cell>
          <cell r="R153">
            <v>0</v>
          </cell>
          <cell r="S153">
            <v>4.4348347409037912</v>
          </cell>
          <cell r="T153">
            <v>60.68721224394659</v>
          </cell>
          <cell r="U153">
            <v>161.52134951081169</v>
          </cell>
          <cell r="V153">
            <v>82.161148884112322</v>
          </cell>
          <cell r="W153">
            <v>73.058067047520339</v>
          </cell>
          <cell r="X153">
            <v>27.075833154991571</v>
          </cell>
          <cell r="Y153">
            <v>95.202231106522291</v>
          </cell>
          <cell r="Z153">
            <v>69.222662232476395</v>
          </cell>
          <cell r="AA153">
            <v>55.66149740915499</v>
          </cell>
          <cell r="AB153">
            <v>220.08639074815369</v>
          </cell>
          <cell r="AC153">
            <v>0</v>
          </cell>
          <cell r="AD153">
            <v>150.55096883594436</v>
          </cell>
          <cell r="AE153">
            <v>146.88066166553989</v>
          </cell>
          <cell r="AF153">
            <v>87.267464623895961</v>
          </cell>
          <cell r="AG153">
            <v>103.12857442666029</v>
          </cell>
          <cell r="AH153">
            <v>64.49450419675415</v>
          </cell>
          <cell r="AI153">
            <v>62.236805981691226</v>
          </cell>
          <cell r="AJ153">
            <v>63.525334507610431</v>
          </cell>
          <cell r="AK153">
            <v>63.525334507610431</v>
          </cell>
          <cell r="AL153">
            <v>87.122728660265011</v>
          </cell>
          <cell r="AM153">
            <v>64.49450419675415</v>
          </cell>
          <cell r="AN153">
            <v>62.236805981691226</v>
          </cell>
          <cell r="AO153">
            <v>63.525334507610431</v>
          </cell>
          <cell r="AP153">
            <v>63.525334507610431</v>
          </cell>
          <cell r="AQ153">
            <v>64.840540266332937</v>
          </cell>
          <cell r="AR153">
            <v>64.840540266332937</v>
          </cell>
          <cell r="AS153">
            <v>67.553204180605903</v>
          </cell>
          <cell r="AT153">
            <v>67.553204180605903</v>
          </cell>
          <cell r="AU153">
            <v>2290.2662990089871</v>
          </cell>
          <cell r="AW153">
            <v>741.60964874570675</v>
          </cell>
          <cell r="AX153">
            <v>605.69219674780891</v>
          </cell>
          <cell r="AY153">
            <v>942.96445351547152</v>
          </cell>
          <cell r="AZ153">
            <v>1347.3018454935157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2</v>
          </cell>
          <cell r="BG153">
            <v>0</v>
          </cell>
          <cell r="BH153">
            <v>14946.999669262479</v>
          </cell>
          <cell r="BI153">
            <v>7764.4515271947621</v>
          </cell>
          <cell r="BK153">
            <v>0</v>
          </cell>
          <cell r="BL153">
            <v>0</v>
          </cell>
          <cell r="BM153">
            <v>0</v>
          </cell>
        </row>
        <row r="154">
          <cell r="A154">
            <v>38322</v>
          </cell>
          <cell r="B154">
            <v>16.693485948973432</v>
          </cell>
          <cell r="C154">
            <v>23.553822640332388</v>
          </cell>
          <cell r="D154">
            <v>17.608197507821284</v>
          </cell>
          <cell r="E154">
            <v>16.464808059261465</v>
          </cell>
          <cell r="F154">
            <v>10.976538706174312</v>
          </cell>
          <cell r="G154">
            <v>36.131106574490417</v>
          </cell>
          <cell r="H154">
            <v>0</v>
          </cell>
          <cell r="I154">
            <v>21.495721632924674</v>
          </cell>
          <cell r="J154">
            <v>29.728125662555406</v>
          </cell>
          <cell r="K154">
            <v>12.577283934158064</v>
          </cell>
          <cell r="L154">
            <v>9.8331492576144903</v>
          </cell>
          <cell r="M154">
            <v>0</v>
          </cell>
          <cell r="N154">
            <v>0</v>
          </cell>
          <cell r="O154">
            <v>25.840601537452038</v>
          </cell>
          <cell r="P154">
            <v>17.836875397533252</v>
          </cell>
          <cell r="Q154">
            <v>68.832044803301343</v>
          </cell>
          <cell r="R154">
            <v>0</v>
          </cell>
          <cell r="S154">
            <v>4.3448799045273301</v>
          </cell>
          <cell r="T154">
            <v>59.456251325110813</v>
          </cell>
          <cell r="U154">
            <v>158.24509968067954</v>
          </cell>
          <cell r="V154">
            <v>80.494617178611577</v>
          </cell>
          <cell r="W154">
            <v>71.576179479844967</v>
          </cell>
          <cell r="X154">
            <v>26.526635206587915</v>
          </cell>
          <cell r="Y154">
            <v>93.271178063468895</v>
          </cell>
          <cell r="Z154">
            <v>67.818570847236543</v>
          </cell>
          <cell r="AA154">
            <v>54.532476558450433</v>
          </cell>
          <cell r="AB154">
            <v>215.62222546915589</v>
          </cell>
          <cell r="AC154">
            <v>0</v>
          </cell>
          <cell r="AD154">
            <v>147.49723886421714</v>
          </cell>
          <cell r="AE154">
            <v>143.90137908593755</v>
          </cell>
          <cell r="AF154">
            <v>85.497357966070126</v>
          </cell>
          <cell r="AG154">
            <v>101.0367458512403</v>
          </cell>
          <cell r="AH154">
            <v>63.1863173282131</v>
          </cell>
          <cell r="AI154">
            <v>60.974413575714983</v>
          </cell>
          <cell r="AJ154">
            <v>62.236805981691226</v>
          </cell>
          <cell r="AK154">
            <v>62.236805981691226</v>
          </cell>
          <cell r="AL154">
            <v>85.355557782617439</v>
          </cell>
          <cell r="AM154">
            <v>63.1863173282131</v>
          </cell>
          <cell r="AN154">
            <v>60.974413575714983</v>
          </cell>
          <cell r="AO154">
            <v>62.236805981691226</v>
          </cell>
          <cell r="AP154">
            <v>62.236805981691226</v>
          </cell>
          <cell r="AQ154">
            <v>63.525334507610431</v>
          </cell>
          <cell r="AR154">
            <v>63.525334507610431</v>
          </cell>
          <cell r="AS154">
            <v>66.182975573725813</v>
          </cell>
          <cell r="AT154">
            <v>66.182975573725813</v>
          </cell>
          <cell r="AU154">
            <v>2243.8112353544866</v>
          </cell>
          <cell r="AW154">
            <v>726.56706463477553</v>
          </cell>
          <cell r="AX154">
            <v>593.40652081260043</v>
          </cell>
          <cell r="AY154">
            <v>923.83764990711063</v>
          </cell>
          <cell r="AZ154">
            <v>1319.9735854473761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2</v>
          </cell>
          <cell r="BG154">
            <v>0</v>
          </cell>
          <cell r="BH154">
            <v>14659.604957760488</v>
          </cell>
          <cell r="BI154">
            <v>7754.975779989978</v>
          </cell>
          <cell r="BK154">
            <v>0</v>
          </cell>
          <cell r="BL154">
            <v>0</v>
          </cell>
          <cell r="BM154">
            <v>0</v>
          </cell>
        </row>
        <row r="155">
          <cell r="B155">
            <v>18.721612354965476</v>
          </cell>
          <cell r="C155">
            <v>26.41542565152664</v>
          </cell>
          <cell r="D155">
            <v>19.747454127840285</v>
          </cell>
          <cell r="E155">
            <v>18.465151911746766</v>
          </cell>
          <cell r="F155">
            <v>12.31010127449785</v>
          </cell>
          <cell r="G155">
            <v>40.520750028555383</v>
          </cell>
          <cell r="H155">
            <v>0</v>
          </cell>
          <cell r="I155">
            <v>24.107281662558268</v>
          </cell>
          <cell r="J155">
            <v>33.339857618431644</v>
          </cell>
          <cell r="K155">
            <v>14.105324377028781</v>
          </cell>
          <cell r="L155">
            <v>11.027799058404321</v>
          </cell>
          <cell r="M155">
            <v>0</v>
          </cell>
          <cell r="N155">
            <v>0</v>
          </cell>
          <cell r="O155">
            <v>28.980030083713693</v>
          </cell>
          <cell r="P155">
            <v>20.003914571058996</v>
          </cell>
          <cell r="Q155">
            <v>77.194593408830173</v>
          </cell>
          <cell r="R155">
            <v>0</v>
          </cell>
          <cell r="S155">
            <v>4.8727484211553964</v>
          </cell>
          <cell r="T155">
            <v>66.679715236863288</v>
          </cell>
          <cell r="U155">
            <v>177.47062670734383</v>
          </cell>
          <cell r="V155">
            <v>90.274076012984182</v>
          </cell>
          <cell r="W155">
            <v>80.272118727454668</v>
          </cell>
          <cell r="X155">
            <v>29.749411413369796</v>
          </cell>
          <cell r="Y155">
            <v>104.60288791285117</v>
          </cell>
          <cell r="Z155">
            <v>76.057990389227456</v>
          </cell>
          <cell r="AA155">
            <v>61.157740810051315</v>
          </cell>
          <cell r="AB155">
            <v>241.81861911212994</v>
          </cell>
          <cell r="AC155">
            <v>0</v>
          </cell>
          <cell r="AD155">
            <v>165.41698587606464</v>
          </cell>
          <cell r="AE155">
            <v>161.3842575976488</v>
          </cell>
          <cell r="AF155">
            <v>95.884610207067965</v>
          </cell>
          <cell r="AG155">
            <v>113.31191071870815</v>
          </cell>
          <cell r="AH155">
            <v>70.862954734112293</v>
          </cell>
          <cell r="AI155">
            <v>68.382322183946201</v>
          </cell>
          <cell r="AJ155">
            <v>69.798085274817751</v>
          </cell>
          <cell r="AK155">
            <v>69.798085274817751</v>
          </cell>
          <cell r="AL155">
            <v>95.725582423741102</v>
          </cell>
          <cell r="AM155">
            <v>70.862954734112293</v>
          </cell>
          <cell r="AN155">
            <v>68.382322183946201</v>
          </cell>
          <cell r="AO155">
            <v>69.798085274817751</v>
          </cell>
          <cell r="AP155">
            <v>69.798085274817751</v>
          </cell>
          <cell r="AQ155">
            <v>71.243159817325619</v>
          </cell>
          <cell r="AR155">
            <v>71.243159817325619</v>
          </cell>
          <cell r="AS155">
            <v>74.223683236492548</v>
          </cell>
          <cell r="AT155">
            <v>74.223683236492548</v>
          </cell>
          <cell r="BA155">
            <v>800</v>
          </cell>
        </row>
        <row r="156">
          <cell r="A156">
            <v>38353</v>
          </cell>
          <cell r="B156">
            <v>16.354880367294729</v>
          </cell>
          <cell r="C156">
            <v>23.076064079881615</v>
          </cell>
          <cell r="D156">
            <v>17.251038195639637</v>
          </cell>
          <cell r="E156">
            <v>16.130840910208498</v>
          </cell>
          <cell r="F156">
            <v>10.753893940138999</v>
          </cell>
          <cell r="G156">
            <v>35.398234219624179</v>
          </cell>
          <cell r="H156">
            <v>0</v>
          </cell>
          <cell r="I156">
            <v>21.059708966105521</v>
          </cell>
          <cell r="J156">
            <v>29.12512942120977</v>
          </cell>
          <cell r="K156">
            <v>12.322170139742603</v>
          </cell>
          <cell r="L156">
            <v>9.6336966547078564</v>
          </cell>
          <cell r="M156">
            <v>0</v>
          </cell>
          <cell r="N156">
            <v>0</v>
          </cell>
          <cell r="O156">
            <v>25.316458650743908</v>
          </cell>
          <cell r="P156">
            <v>17.475077652725869</v>
          </cell>
          <cell r="Q156">
            <v>67.435876582954904</v>
          </cell>
          <cell r="R156">
            <v>0</v>
          </cell>
          <cell r="S156">
            <v>4.2567496846383523</v>
          </cell>
          <cell r="T156">
            <v>58.250258842419541</v>
          </cell>
          <cell r="U156">
            <v>155.03530430367047</v>
          </cell>
          <cell r="V156">
            <v>78.861888894352617</v>
          </cell>
          <cell r="W156">
            <v>70.12435006798971</v>
          </cell>
          <cell r="X156">
            <v>25.988577022002577</v>
          </cell>
          <cell r="Y156">
            <v>91.379293911855797</v>
          </cell>
          <cell r="Z156">
            <v>66.44295962376053</v>
          </cell>
          <cell r="AA156">
            <v>53.426356422614461</v>
          </cell>
          <cell r="AB156">
            <v>211.24860995823076</v>
          </cell>
          <cell r="AC156">
            <v>0</v>
          </cell>
          <cell r="AD156">
            <v>144.50544982061763</v>
          </cell>
          <cell r="AE156">
            <v>140.98252736624877</v>
          </cell>
          <cell r="AF156">
            <v>83.763155612254764</v>
          </cell>
          <cell r="AG156">
            <v>98.987347289163068</v>
          </cell>
          <cell r="AH156">
            <v>61.904665323445911</v>
          </cell>
          <cell r="AI156">
            <v>59.73762715258971</v>
          </cell>
          <cell r="AJ156">
            <v>60.974413575714983</v>
          </cell>
          <cell r="AK156">
            <v>60.974413575714983</v>
          </cell>
          <cell r="AL156">
            <v>83.624231660509864</v>
          </cell>
          <cell r="AM156">
            <v>61.904665323445911</v>
          </cell>
          <cell r="AN156">
            <v>59.73762715258971</v>
          </cell>
          <cell r="AO156">
            <v>60.974413575714983</v>
          </cell>
          <cell r="AP156">
            <v>60.974413575714983</v>
          </cell>
          <cell r="AQ156">
            <v>62.236805981691226</v>
          </cell>
          <cell r="AR156">
            <v>62.236805981691226</v>
          </cell>
          <cell r="AS156">
            <v>64.840540266332937</v>
          </cell>
          <cell r="AT156">
            <v>64.840540266332937</v>
          </cell>
          <cell r="AU156">
            <v>2198.2984520540558</v>
          </cell>
          <cell r="AW156">
            <v>711.82959971574974</v>
          </cell>
          <cell r="AX156">
            <v>581.37004378402389</v>
          </cell>
          <cell r="AY156">
            <v>905.0988085542823</v>
          </cell>
          <cell r="AZ156">
            <v>1293.1996434997736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2</v>
          </cell>
          <cell r="BG156">
            <v>0</v>
          </cell>
          <cell r="BH156">
            <v>15192.906864158407</v>
          </cell>
          <cell r="BI156">
            <v>7939.6203055500637</v>
          </cell>
          <cell r="BK156">
            <v>0</v>
          </cell>
          <cell r="BL156">
            <v>0</v>
          </cell>
          <cell r="BM156">
            <v>0</v>
          </cell>
        </row>
        <row r="157">
          <cell r="A157">
            <v>38384</v>
          </cell>
          <cell r="B157">
            <v>16.023142958045344</v>
          </cell>
          <cell r="C157">
            <v>22.607996228474949</v>
          </cell>
          <cell r="D157">
            <v>16.901123394102616</v>
          </cell>
          <cell r="E157">
            <v>15.803647849031023</v>
          </cell>
          <cell r="F157">
            <v>10.53576523268735</v>
          </cell>
          <cell r="G157">
            <v>34.680227224262502</v>
          </cell>
          <cell r="H157">
            <v>0</v>
          </cell>
          <cell r="I157">
            <v>20.632540247346039</v>
          </cell>
          <cell r="J157">
            <v>28.534364171861554</v>
          </cell>
          <cell r="K157">
            <v>12.072230995787589</v>
          </cell>
          <cell r="L157">
            <v>9.4382896876157538</v>
          </cell>
          <cell r="M157">
            <v>0</v>
          </cell>
          <cell r="N157">
            <v>0</v>
          </cell>
          <cell r="O157">
            <v>24.802947318618148</v>
          </cell>
          <cell r="P157">
            <v>17.120618503116937</v>
          </cell>
          <cell r="Q157">
            <v>66.068027813310181</v>
          </cell>
          <cell r="R157">
            <v>0</v>
          </cell>
          <cell r="S157">
            <v>4.1704070712720744</v>
          </cell>
          <cell r="T157">
            <v>57.068728343723109</v>
          </cell>
          <cell r="U157">
            <v>151.89061543790919</v>
          </cell>
          <cell r="V157">
            <v>77.262278373040516</v>
          </cell>
          <cell r="W157">
            <v>68.70196912148208</v>
          </cell>
          <cell r="X157">
            <v>25.461432645661091</v>
          </cell>
          <cell r="Y157">
            <v>89.525784161825669</v>
          </cell>
          <cell r="Z157">
            <v>65.095250879126425</v>
          </cell>
          <cell r="AA157">
            <v>52.342672490525636</v>
          </cell>
          <cell r="AB157">
            <v>206.96370753147775</v>
          </cell>
          <cell r="AC157">
            <v>0</v>
          </cell>
          <cell r="AD157">
            <v>141.5743453142361</v>
          </cell>
          <cell r="AE157">
            <v>138.12288074532728</v>
          </cell>
          <cell r="AF157">
            <v>82.064129290489092</v>
          </cell>
          <cell r="AG157">
            <v>96.979518102968427</v>
          </cell>
          <cell r="AH157">
            <v>60.649009957362239</v>
          </cell>
          <cell r="AI157">
            <v>58.525927328362641</v>
          </cell>
          <cell r="AJ157">
            <v>59.73762715258971</v>
          </cell>
          <cell r="AK157">
            <v>59.73762715258971</v>
          </cell>
          <cell r="AL157">
            <v>81.928023229844555</v>
          </cell>
          <cell r="AM157">
            <v>60.649009957362239</v>
          </cell>
          <cell r="AN157">
            <v>58.525927328362641</v>
          </cell>
          <cell r="AO157">
            <v>59.73762715258971</v>
          </cell>
          <cell r="AP157">
            <v>59.73762715258971</v>
          </cell>
          <cell r="AQ157">
            <v>60.974413575714983</v>
          </cell>
          <cell r="AR157">
            <v>60.974413575714983</v>
          </cell>
          <cell r="AS157">
            <v>63.525334507610431</v>
          </cell>
          <cell r="AT157">
            <v>63.525334507610431</v>
          </cell>
          <cell r="AU157">
            <v>2153.7088361801507</v>
          </cell>
          <cell r="AW157">
            <v>697.39106504392521</v>
          </cell>
          <cell r="AX157">
            <v>569.57771098739966</v>
          </cell>
          <cell r="AY157">
            <v>886.74006014882571</v>
          </cell>
          <cell r="AZ157">
            <v>1266.968776031325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2</v>
          </cell>
          <cell r="BG157">
            <v>0</v>
          </cell>
          <cell r="BH157">
            <v>15315.752528086719</v>
          </cell>
          <cell r="BI157">
            <v>7787.4515636581054</v>
          </cell>
          <cell r="BK157">
            <v>0</v>
          </cell>
          <cell r="BL157">
            <v>0</v>
          </cell>
          <cell r="BM157">
            <v>0</v>
          </cell>
        </row>
        <row r="158">
          <cell r="A158">
            <v>38412</v>
          </cell>
          <cell r="B158">
            <v>15.698134409308787</v>
          </cell>
          <cell r="C158">
            <v>22.149422522723366</v>
          </cell>
          <cell r="D158">
            <v>16.558306157764054</v>
          </cell>
          <cell r="E158">
            <v>15.483091472194966</v>
          </cell>
          <cell r="F158">
            <v>10.322060981463313</v>
          </cell>
          <cell r="G158">
            <v>33.976784063983381</v>
          </cell>
          <cell r="H158">
            <v>0</v>
          </cell>
          <cell r="I158">
            <v>20.214036088698965</v>
          </cell>
          <cell r="J158">
            <v>27.955581824796454</v>
          </cell>
          <cell r="K158">
            <v>11.827361541260045</v>
          </cell>
          <cell r="L158">
            <v>9.2468462958942208</v>
          </cell>
          <cell r="M158">
            <v>0</v>
          </cell>
          <cell r="N158">
            <v>0</v>
          </cell>
          <cell r="O158">
            <v>24.299851893861561</v>
          </cell>
          <cell r="P158">
            <v>16.773349094877876</v>
          </cell>
          <cell r="Q158">
            <v>64.727924071259451</v>
          </cell>
          <cell r="R158">
            <v>0</v>
          </cell>
          <cell r="S158">
            <v>4.0858158051625599</v>
          </cell>
          <cell r="T158">
            <v>55.911163649592908</v>
          </cell>
          <cell r="U158">
            <v>148.80971248276265</v>
          </cell>
          <cell r="V158">
            <v>75.69511386406424</v>
          </cell>
          <cell r="W158">
            <v>67.308439316625339</v>
          </cell>
          <cell r="X158">
            <v>24.944980705203001</v>
          </cell>
          <cell r="Y158">
            <v>87.709870438711349</v>
          </cell>
          <cell r="Z158">
            <v>63.774878647956626</v>
          </cell>
          <cell r="AA158">
            <v>51.28096967306454</v>
          </cell>
          <cell r="AB158">
            <v>202.76571875973252</v>
          </cell>
          <cell r="AC158">
            <v>0</v>
          </cell>
          <cell r="AD158">
            <v>138.70269443841309</v>
          </cell>
          <cell r="AE158">
            <v>135.32123832499232</v>
          </cell>
          <cell r="AF158">
            <v>80.399565500858856</v>
          </cell>
          <cell r="AG158">
            <v>95.012415112104179</v>
          </cell>
          <cell r="AH158">
            <v>59.418823922065457</v>
          </cell>
          <cell r="AI158">
            <v>57.338805254106816</v>
          </cell>
          <cell r="AJ158">
            <v>58.525927328362641</v>
          </cell>
          <cell r="AK158">
            <v>58.525927328362641</v>
          </cell>
          <cell r="AL158">
            <v>80.266220174070341</v>
          </cell>
          <cell r="AM158">
            <v>59.418823922065457</v>
          </cell>
          <cell r="AN158">
            <v>57.338805254106816</v>
          </cell>
          <cell r="AO158">
            <v>58.525927328362641</v>
          </cell>
          <cell r="AP158">
            <v>58.525927328362641</v>
          </cell>
          <cell r="AQ158">
            <v>59.73762715258971</v>
          </cell>
          <cell r="AR158">
            <v>59.73762715258971</v>
          </cell>
          <cell r="AS158">
            <v>62.236805981691226</v>
          </cell>
          <cell r="AT158">
            <v>62.236805981691226</v>
          </cell>
          <cell r="AU158">
            <v>2110.0236624860254</v>
          </cell>
          <cell r="AW158">
            <v>683.24539720926589</v>
          </cell>
          <cell r="AX158">
            <v>558.02457027552975</v>
          </cell>
          <cell r="AY158">
            <v>868.75369500122963</v>
          </cell>
          <cell r="AZ158">
            <v>1241.2699674847956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2</v>
          </cell>
          <cell r="BG158">
            <v>0</v>
          </cell>
          <cell r="BH158">
            <v>15517.987777355769</v>
          </cell>
          <cell r="BI158">
            <v>7675.6732316656498</v>
          </cell>
          <cell r="BK158">
            <v>0</v>
          </cell>
          <cell r="BL158">
            <v>0</v>
          </cell>
          <cell r="BM158">
            <v>0</v>
          </cell>
        </row>
        <row r="159">
          <cell r="A159">
            <v>38443</v>
          </cell>
          <cell r="B159">
            <v>15.379718234929022</v>
          </cell>
          <cell r="C159">
            <v>21.700150386269726</v>
          </cell>
          <cell r="D159">
            <v>16.22244252177444</v>
          </cell>
          <cell r="E159">
            <v>15.169037163217665</v>
          </cell>
          <cell r="F159">
            <v>10.112691442145112</v>
          </cell>
          <cell r="G159">
            <v>33.287609330394304</v>
          </cell>
          <cell r="H159">
            <v>0</v>
          </cell>
          <cell r="I159">
            <v>19.804020740867486</v>
          </cell>
          <cell r="J159">
            <v>27.388539322476326</v>
          </cell>
          <cell r="K159">
            <v>11.587458944124606</v>
          </cell>
          <cell r="L159">
            <v>9.0592860835883329</v>
          </cell>
          <cell r="M159">
            <v>0</v>
          </cell>
          <cell r="N159">
            <v>0</v>
          </cell>
          <cell r="O159">
            <v>23.806961103383294</v>
          </cell>
          <cell r="P159">
            <v>16.433123593485799</v>
          </cell>
          <cell r="Q159">
            <v>63.415002585118231</v>
          </cell>
          <cell r="R159">
            <v>0</v>
          </cell>
          <cell r="S159">
            <v>4.0029403625157718</v>
          </cell>
          <cell r="T159">
            <v>54.777078644952653</v>
          </cell>
          <cell r="U159">
            <v>145.79130162425858</v>
          </cell>
          <cell r="V159">
            <v>74.159737242397426</v>
          </cell>
          <cell r="W159">
            <v>65.943175445654575</v>
          </cell>
          <cell r="X159">
            <v>24.439004318517348</v>
          </cell>
          <cell r="Y159">
            <v>85.930790156160185</v>
          </cell>
          <cell r="Z159">
            <v>62.481288444742773</v>
          </cell>
          <cell r="AA159">
            <v>50.240802112000772</v>
          </cell>
          <cell r="AB159">
            <v>198.65288071290374</v>
          </cell>
          <cell r="AC159">
            <v>0</v>
          </cell>
          <cell r="AD159">
            <v>135.88929125382475</v>
          </cell>
          <cell r="AE159">
            <v>132.57642356571586</v>
          </cell>
          <cell r="AF159">
            <v>78.768765215864605</v>
          </cell>
          <cell r="AG159">
            <v>93.085212238835467</v>
          </cell>
          <cell r="AH159">
            <v>58.213590605411625</v>
          </cell>
          <cell r="AI159">
            <v>56.175762402231847</v>
          </cell>
          <cell r="AJ159">
            <v>57.338805254106816</v>
          </cell>
          <cell r="AK159">
            <v>57.338805254106816</v>
          </cell>
          <cell r="AL159">
            <v>78.638124625047922</v>
          </cell>
          <cell r="AM159">
            <v>58.213590605411625</v>
          </cell>
          <cell r="AN159">
            <v>56.175762402231847</v>
          </cell>
          <cell r="AO159">
            <v>57.338805254106816</v>
          </cell>
          <cell r="AP159">
            <v>57.338805254106816</v>
          </cell>
          <cell r="AQ159">
            <v>58.525927328362641</v>
          </cell>
          <cell r="AR159">
            <v>58.525927328362641</v>
          </cell>
          <cell r="AS159">
            <v>60.974413575714983</v>
          </cell>
          <cell r="AT159">
            <v>60.974413575714983</v>
          </cell>
          <cell r="AU159">
            <v>2067.2245855421324</v>
          </cell>
          <cell r="AW159">
            <v>669.38665579009773</v>
          </cell>
          <cell r="AX159">
            <v>546.70576994906025</v>
          </cell>
          <cell r="AY159">
            <v>851.13215980297446</v>
          </cell>
          <cell r="AZ159">
            <v>1216.092425739158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2</v>
          </cell>
          <cell r="BG159">
            <v>0</v>
          </cell>
          <cell r="BH159">
            <v>15355.372449159941</v>
          </cell>
          <cell r="BI159">
            <v>7770.4045219702302</v>
          </cell>
          <cell r="BK159">
            <v>0</v>
          </cell>
          <cell r="BL159">
            <v>0</v>
          </cell>
          <cell r="BM159">
            <v>0</v>
          </cell>
        </row>
        <row r="160">
          <cell r="A160">
            <v>38473</v>
          </cell>
          <cell r="B160">
            <v>15.067760717193613</v>
          </cell>
          <cell r="C160">
            <v>21.259991148917024</v>
          </cell>
          <cell r="D160">
            <v>15.89339144142339</v>
          </cell>
          <cell r="E160">
            <v>14.861353036136164</v>
          </cell>
          <cell r="F160">
            <v>9.9075686907574436</v>
          </cell>
          <cell r="G160">
            <v>32.612413607076569</v>
          </cell>
          <cell r="H160">
            <v>0</v>
          </cell>
          <cell r="I160">
            <v>19.402322019399971</v>
          </cell>
          <cell r="J160">
            <v>26.832998537468061</v>
          </cell>
          <cell r="K160">
            <v>11.352422458159571</v>
          </cell>
          <cell r="L160">
            <v>8.8755302854702141</v>
          </cell>
          <cell r="M160">
            <v>0</v>
          </cell>
          <cell r="N160">
            <v>0</v>
          </cell>
          <cell r="O160">
            <v>23.324067959491494</v>
          </cell>
          <cell r="P160">
            <v>16.099799122480839</v>
          </cell>
          <cell r="Q160">
            <v>62.128711998291401</v>
          </cell>
          <cell r="R160">
            <v>0</v>
          </cell>
          <cell r="S160">
            <v>3.9217459400914869</v>
          </cell>
          <cell r="T160">
            <v>53.665997074936122</v>
          </cell>
          <cell r="U160">
            <v>142.83411529175305</v>
          </cell>
          <cell r="V160">
            <v>72.655503732221206</v>
          </cell>
          <cell r="W160">
            <v>64.605604170980826</v>
          </cell>
          <cell r="X160">
            <v>23.94329100266382</v>
          </cell>
          <cell r="Y160">
            <v>84.187796195888723</v>
          </cell>
          <cell r="Z160">
            <v>61.213937030991588</v>
          </cell>
          <cell r="AA160">
            <v>49.221732992756401</v>
          </cell>
          <cell r="AB160">
            <v>194.62346621963673</v>
          </cell>
          <cell r="AC160">
            <v>0</v>
          </cell>
          <cell r="AD160">
            <v>133.13295428205296</v>
          </cell>
          <cell r="AE160">
            <v>129.88728379253914</v>
          </cell>
          <cell r="AF160">
            <v>77.171043586867683</v>
          </cell>
          <cell r="AG160">
            <v>91.197100161336479</v>
          </cell>
          <cell r="AH160">
            <v>57.032803874060079</v>
          </cell>
          <cell r="AI160">
            <v>55.036310357129061</v>
          </cell>
          <cell r="AJ160">
            <v>56.175762402231847</v>
          </cell>
          <cell r="AK160">
            <v>56.175762402231847</v>
          </cell>
          <cell r="AL160">
            <v>77.043052869982631</v>
          </cell>
          <cell r="AM160">
            <v>57.032803874060079</v>
          </cell>
          <cell r="AN160">
            <v>55.036310357129061</v>
          </cell>
          <cell r="AO160">
            <v>56.175762402231847</v>
          </cell>
          <cell r="AP160">
            <v>56.175762402231847</v>
          </cell>
          <cell r="AQ160">
            <v>57.338805254106816</v>
          </cell>
          <cell r="AR160">
            <v>57.338805254106816</v>
          </cell>
          <cell r="AS160">
            <v>59.73762715258971</v>
          </cell>
          <cell r="AT160">
            <v>59.73762715258971</v>
          </cell>
          <cell r="AU160">
            <v>2025.2936320320268</v>
          </cell>
          <cell r="AW160">
            <v>655.80902085844912</v>
          </cell>
          <cell r="AX160">
            <v>535.61655671902849</v>
          </cell>
          <cell r="AY160">
            <v>833.86805445454911</v>
          </cell>
          <cell r="AZ160">
            <v>1191.4255775774777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2</v>
          </cell>
          <cell r="BG160">
            <v>0</v>
          </cell>
          <cell r="BH160">
            <v>15577.698458296854</v>
          </cell>
          <cell r="BI160">
            <v>7820.0506993244198</v>
          </cell>
          <cell r="BK160">
            <v>0</v>
          </cell>
          <cell r="BL160">
            <v>0</v>
          </cell>
          <cell r="BM160">
            <v>0</v>
          </cell>
        </row>
        <row r="161">
          <cell r="A161">
            <v>38504</v>
          </cell>
          <cell r="B161">
            <v>14.762130850679446</v>
          </cell>
          <cell r="C161">
            <v>20.828759967397037</v>
          </cell>
          <cell r="D161">
            <v>15.571014732908447</v>
          </cell>
          <cell r="E161">
            <v>14.559909880122191</v>
          </cell>
          <cell r="F161">
            <v>9.7066065867481282</v>
          </cell>
          <cell r="G161">
            <v>31.950913348045908</v>
          </cell>
          <cell r="H161">
            <v>0</v>
          </cell>
          <cell r="I161">
            <v>19.008771232381729</v>
          </cell>
          <cell r="J161">
            <v>26.288726172442832</v>
          </cell>
          <cell r="K161">
            <v>11.122153380648898</v>
          </cell>
          <cell r="L161">
            <v>8.6955017339618692</v>
          </cell>
          <cell r="M161">
            <v>0</v>
          </cell>
          <cell r="N161">
            <v>0</v>
          </cell>
          <cell r="O161">
            <v>22.850969672969565</v>
          </cell>
          <cell r="P161">
            <v>15.773235703465701</v>
          </cell>
          <cell r="Q161">
            <v>60.868512137732992</v>
          </cell>
          <cell r="R161">
            <v>0</v>
          </cell>
          <cell r="S161">
            <v>3.8421984405877998</v>
          </cell>
          <cell r="T161">
            <v>52.577452344885664</v>
          </cell>
          <cell r="U161">
            <v>139.93691162561876</v>
          </cell>
          <cell r="V161">
            <v>71.181781636152891</v>
          </cell>
          <cell r="W161">
            <v>63.295163784420083</v>
          </cell>
          <cell r="X161">
            <v>23.45763258464131</v>
          </cell>
          <cell r="Y161">
            <v>82.480156593933089</v>
          </cell>
          <cell r="Z161">
            <v>59.972292187093835</v>
          </cell>
          <cell r="AA161">
            <v>48.223334360967272</v>
          </cell>
          <cell r="AB161">
            <v>190.6757831419942</v>
          </cell>
          <cell r="AC161">
            <v>0</v>
          </cell>
          <cell r="AD161">
            <v>130.43252600942779</v>
          </cell>
          <cell r="AE161">
            <v>127.25268971101093</v>
          </cell>
          <cell r="AF161">
            <v>75.605729656490496</v>
          </cell>
          <cell r="AG161">
            <v>89.347285973818671</v>
          </cell>
          <cell r="AH161">
            <v>55.875967860924604</v>
          </cell>
          <cell r="AI161">
            <v>53.919970610063153</v>
          </cell>
          <cell r="AJ161">
            <v>55.036310357129061</v>
          </cell>
          <cell r="AK161">
            <v>55.036310357129061</v>
          </cell>
          <cell r="AL161">
            <v>75.480335064301798</v>
          </cell>
          <cell r="AM161">
            <v>55.875967860924604</v>
          </cell>
          <cell r="AN161">
            <v>53.919970610063153</v>
          </cell>
          <cell r="AO161">
            <v>55.036310357129061</v>
          </cell>
          <cell r="AP161">
            <v>55.036310357129061</v>
          </cell>
          <cell r="AQ161">
            <v>56.175762402231847</v>
          </cell>
          <cell r="AR161">
            <v>56.175762402231847</v>
          </cell>
          <cell r="AS161">
            <v>58.525927328362641</v>
          </cell>
          <cell r="AT161">
            <v>58.525927328362641</v>
          </cell>
          <cell r="AU161">
            <v>1984.2131932045356</v>
          </cell>
          <cell r="AW161">
            <v>642.50679053599379</v>
          </cell>
          <cell r="AX161">
            <v>524.75227371073663</v>
          </cell>
          <cell r="AY161">
            <v>816.95412895780532</v>
          </cell>
          <cell r="AZ161">
            <v>1167.2590642467303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2</v>
          </cell>
          <cell r="BG161">
            <v>0</v>
          </cell>
          <cell r="BH161">
            <v>15433.365577165816</v>
          </cell>
          <cell r="BI161">
            <v>7978.1408144206198</v>
          </cell>
          <cell r="BK161">
            <v>0</v>
          </cell>
          <cell r="BL161">
            <v>0</v>
          </cell>
          <cell r="BM161">
            <v>0</v>
          </cell>
        </row>
        <row r="162">
          <cell r="A162">
            <v>38534</v>
          </cell>
          <cell r="B162">
            <v>14.462700287237492</v>
          </cell>
          <cell r="C162">
            <v>20.406275747746061</v>
          </cell>
          <cell r="D162">
            <v>15.255177015305291</v>
          </cell>
          <cell r="E162">
            <v>14.264581105220538</v>
          </cell>
          <cell r="F162">
            <v>9.5097207368136925</v>
          </cell>
          <cell r="G162">
            <v>31.302830758678393</v>
          </cell>
          <cell r="H162">
            <v>0</v>
          </cell>
          <cell r="I162">
            <v>18.623203109593462</v>
          </cell>
          <cell r="J162">
            <v>25.755493662203737</v>
          </cell>
          <cell r="K162">
            <v>10.896555010932358</v>
          </cell>
          <cell r="L162">
            <v>8.5191248267289374</v>
          </cell>
          <cell r="M162">
            <v>0</v>
          </cell>
          <cell r="N162">
            <v>0</v>
          </cell>
          <cell r="O162">
            <v>22.387467567915582</v>
          </cell>
          <cell r="P162">
            <v>15.453296197322244</v>
          </cell>
          <cell r="Q162">
            <v>59.633873787102473</v>
          </cell>
          <cell r="R162">
            <v>0</v>
          </cell>
          <cell r="S162">
            <v>3.7642644583220859</v>
          </cell>
          <cell r="T162">
            <v>51.510987324407473</v>
          </cell>
          <cell r="U162">
            <v>137.09847395573067</v>
          </cell>
          <cell r="V162">
            <v>69.737952069967037</v>
          </cell>
          <cell r="W162">
            <v>62.011303971305956</v>
          </cell>
          <cell r="X162">
            <v>22.981825113966426</v>
          </cell>
          <cell r="Y162">
            <v>80.807154233263375</v>
          </cell>
          <cell r="Z162">
            <v>58.755832488820637</v>
          </cell>
          <cell r="AA162">
            <v>47.245186942765137</v>
          </cell>
          <cell r="AB162">
            <v>186.80817366484916</v>
          </cell>
          <cell r="AC162">
            <v>0</v>
          </cell>
          <cell r="AD162">
            <v>127.78687240093382</v>
          </cell>
          <cell r="AE162">
            <v>124.67153493294457</v>
          </cell>
          <cell r="AF162">
            <v>74.072166076850436</v>
          </cell>
          <cell r="AG162">
            <v>87.534992853552865</v>
          </cell>
          <cell r="AH162">
            <v>54.742596756935839</v>
          </cell>
          <cell r="AI162">
            <v>52.826274358224168</v>
          </cell>
          <cell r="AJ162">
            <v>53.919970610063153</v>
          </cell>
          <cell r="AK162">
            <v>53.919970610063153</v>
          </cell>
          <cell r="AL162">
            <v>73.949314950355912</v>
          </cell>
          <cell r="AM162">
            <v>54.742596756935839</v>
          </cell>
          <cell r="AN162">
            <v>52.826274358224168</v>
          </cell>
          <cell r="AO162">
            <v>53.919970610063153</v>
          </cell>
          <cell r="AP162">
            <v>53.919970610063153</v>
          </cell>
          <cell r="AQ162">
            <v>55.036310357129061</v>
          </cell>
          <cell r="AR162">
            <v>55.036310357129061</v>
          </cell>
          <cell r="AS162">
            <v>57.338805254106816</v>
          </cell>
          <cell r="AT162">
            <v>57.338805254106816</v>
          </cell>
          <cell r="AU162">
            <v>1943.9660174790313</v>
          </cell>
          <cell r="AW162">
            <v>629.47437859956801</v>
          </cell>
          <cell r="AX162">
            <v>514.10835850811407</v>
          </cell>
          <cell r="AY162">
            <v>800.3832803713492</v>
          </cell>
          <cell r="AZ162">
            <v>1143.5827371076821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2</v>
          </cell>
          <cell r="BG162">
            <v>0</v>
          </cell>
          <cell r="BH162">
            <v>15393.803973290567</v>
          </cell>
          <cell r="BI162">
            <v>8034.3201565572126</v>
          </cell>
          <cell r="BK162">
            <v>0</v>
          </cell>
          <cell r="BL162">
            <v>0</v>
          </cell>
          <cell r="BM162">
            <v>0</v>
          </cell>
        </row>
        <row r="163">
          <cell r="A163">
            <v>38565</v>
          </cell>
          <cell r="B163">
            <v>14.169343282093461</v>
          </cell>
          <cell r="C163">
            <v>19.992361069255168</v>
          </cell>
          <cell r="D163">
            <v>14.945745653715012</v>
          </cell>
          <cell r="E163">
            <v>13.97524268918807</v>
          </cell>
          <cell r="F163">
            <v>9.3168284594587139</v>
          </cell>
          <cell r="G163">
            <v>30.667893679051588</v>
          </cell>
          <cell r="H163">
            <v>0</v>
          </cell>
          <cell r="I163">
            <v>18.245455733106628</v>
          </cell>
          <cell r="J163">
            <v>25.233077077700667</v>
          </cell>
          <cell r="K163">
            <v>10.675532609796445</v>
          </cell>
          <cell r="L163">
            <v>8.3463254949317687</v>
          </cell>
          <cell r="M163">
            <v>0</v>
          </cell>
          <cell r="N163">
            <v>0</v>
          </cell>
          <cell r="O163">
            <v>21.933366998309069</v>
          </cell>
          <cell r="P163">
            <v>15.139846246620403</v>
          </cell>
          <cell r="Q163">
            <v>58.424278464522295</v>
          </cell>
          <cell r="R163">
            <v>0</v>
          </cell>
          <cell r="S163">
            <v>3.6879112652024069</v>
          </cell>
          <cell r="T163">
            <v>50.466154155401334</v>
          </cell>
          <cell r="U163">
            <v>134.31761029052973</v>
          </cell>
          <cell r="V163">
            <v>68.323408702697193</v>
          </cell>
          <cell r="W163">
            <v>60.753485579387032</v>
          </cell>
          <cell r="X163">
            <v>22.515668777025226</v>
          </cell>
          <cell r="Y163">
            <v>79.168086542632977</v>
          </cell>
          <cell r="Z163">
            <v>57.564047088353277</v>
          </cell>
          <cell r="AA163">
            <v>46.286879968705122</v>
          </cell>
          <cell r="AB163">
            <v>183.01901359969139</v>
          </cell>
          <cell r="AC163">
            <v>0</v>
          </cell>
          <cell r="AD163">
            <v>125.19488242397628</v>
          </cell>
          <cell r="AE163">
            <v>122.14273551179416</v>
          </cell>
          <cell r="AF163">
            <v>72.569708833509011</v>
          </cell>
          <cell r="AG163">
            <v>85.759459734645418</v>
          </cell>
          <cell r="AH163">
            <v>53.632214607027549</v>
          </cell>
          <cell r="AI163">
            <v>51.754762307855486</v>
          </cell>
          <cell r="AJ163">
            <v>52.826274358224168</v>
          </cell>
          <cell r="AK163">
            <v>52.826274358224168</v>
          </cell>
          <cell r="AL163">
            <v>72.449349581825643</v>
          </cell>
          <cell r="AM163">
            <v>53.632214607027549</v>
          </cell>
          <cell r="AN163">
            <v>51.754762307855486</v>
          </cell>
          <cell r="AO163">
            <v>52.826274358224168</v>
          </cell>
          <cell r="AP163">
            <v>52.826274358224168</v>
          </cell>
          <cell r="AQ163">
            <v>53.919970610063153</v>
          </cell>
          <cell r="AR163">
            <v>53.919970610063153</v>
          </cell>
          <cell r="AS163">
            <v>56.175762402231847</v>
          </cell>
          <cell r="AT163">
            <v>56.175762402231847</v>
          </cell>
          <cell r="AU163">
            <v>1904.535203200687</v>
          </cell>
          <cell r="AW163">
            <v>616.70631213525621</v>
          </cell>
          <cell r="AX163">
            <v>503.68034123774703</v>
          </cell>
          <cell r="AY163">
            <v>784.14854982768361</v>
          </cell>
          <cell r="AZ163">
            <v>1120.3866533730034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  <cell r="BF163">
            <v>2</v>
          </cell>
          <cell r="BG163">
            <v>0</v>
          </cell>
          <cell r="BH163">
            <v>15404.830653757257</v>
          </cell>
          <cell r="BI163">
            <v>8213.2259576264059</v>
          </cell>
          <cell r="BK163">
            <v>0</v>
          </cell>
          <cell r="BL163">
            <v>0</v>
          </cell>
          <cell r="BM163">
            <v>0</v>
          </cell>
        </row>
        <row r="164">
          <cell r="A164">
            <v>38596</v>
          </cell>
          <cell r="B164">
            <v>13.881936641041744</v>
          </cell>
          <cell r="C164">
            <v>19.586842109963019</v>
          </cell>
          <cell r="D164">
            <v>14.64259070356457</v>
          </cell>
          <cell r="E164">
            <v>13.691773125411034</v>
          </cell>
          <cell r="F164">
            <v>9.1278487502740226</v>
          </cell>
          <cell r="G164">
            <v>30.04583546965198</v>
          </cell>
          <cell r="H164">
            <v>0</v>
          </cell>
          <cell r="I164">
            <v>17.875370469286608</v>
          </cell>
          <cell r="J164">
            <v>24.721257031992131</v>
          </cell>
          <cell r="K164">
            <v>10.458993359688987</v>
          </cell>
          <cell r="L164">
            <v>8.1770311721204827</v>
          </cell>
          <cell r="M164">
            <v>0</v>
          </cell>
          <cell r="N164">
            <v>0</v>
          </cell>
          <cell r="O164">
            <v>21.48847726627011</v>
          </cell>
          <cell r="P164">
            <v>14.83275421919528</v>
          </cell>
          <cell r="Q164">
            <v>57.239218204843297</v>
          </cell>
          <cell r="R164">
            <v>0</v>
          </cell>
          <cell r="S164">
            <v>3.6131067969834669</v>
          </cell>
          <cell r="T164">
            <v>49.442514063984262</v>
          </cell>
          <cell r="U164">
            <v>131.59315281645044</v>
          </cell>
          <cell r="V164">
            <v>66.937557502009469</v>
          </cell>
          <cell r="W164">
            <v>59.521180392411864</v>
          </cell>
          <cell r="X164">
            <v>22.058967813162223</v>
          </cell>
          <cell r="Y164">
            <v>77.562265201536349</v>
          </cell>
          <cell r="Z164">
            <v>56.396435499754503</v>
          </cell>
          <cell r="AA164">
            <v>45.348011001264588</v>
          </cell>
          <cell r="AB164">
            <v>179.30671170255545</v>
          </cell>
          <cell r="AC164">
            <v>0</v>
          </cell>
          <cell r="AD164">
            <v>122.655467581807</v>
          </cell>
          <cell r="AE164">
            <v>119.66522948745522</v>
          </cell>
          <cell r="AF164">
            <v>71.097726975020336</v>
          </cell>
          <cell r="AG164">
            <v>84.019940988431316</v>
          </cell>
          <cell r="AH164">
            <v>52.544355110261002</v>
          </cell>
          <cell r="AI164">
            <v>50.704984481375085</v>
          </cell>
          <cell r="AJ164">
            <v>51.754762307855486</v>
          </cell>
          <cell r="AK164">
            <v>51.754762307855486</v>
          </cell>
          <cell r="AL164">
            <v>70.979809053718853</v>
          </cell>
          <cell r="AM164">
            <v>52.544355110261002</v>
          </cell>
          <cell r="AN164">
            <v>50.704984481375085</v>
          </cell>
          <cell r="AO164">
            <v>51.754762307855486</v>
          </cell>
          <cell r="AP164">
            <v>51.754762307855486</v>
          </cell>
          <cell r="AQ164">
            <v>52.826274358224168</v>
          </cell>
          <cell r="AR164">
            <v>52.826274358224168</v>
          </cell>
          <cell r="AS164">
            <v>55.036310357129061</v>
          </cell>
          <cell r="AT164">
            <v>55.036310357129061</v>
          </cell>
          <cell r="AU164">
            <v>1865.9041915426938</v>
          </cell>
          <cell r="AW164">
            <v>604.19722924006089</v>
          </cell>
          <cell r="AX164">
            <v>493.46384269177241</v>
          </cell>
          <cell r="AY164">
            <v>768.24311961086039</v>
          </cell>
          <cell r="AZ164">
            <v>1097.6610719318332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2</v>
          </cell>
          <cell r="BG164">
            <v>0</v>
          </cell>
          <cell r="BH164">
            <v>15443.77545044498</v>
          </cell>
          <cell r="BI164">
            <v>8089.9057366150782</v>
          </cell>
          <cell r="BK164">
            <v>0</v>
          </cell>
          <cell r="BL164">
            <v>0</v>
          </cell>
          <cell r="BM164">
            <v>0</v>
          </cell>
        </row>
        <row r="165">
          <cell r="A165">
            <v>38626</v>
          </cell>
          <cell r="B165">
            <v>13.600359668710455</v>
          </cell>
          <cell r="C165">
            <v>19.189548573659966</v>
          </cell>
          <cell r="D165">
            <v>14.345584856037046</v>
          </cell>
          <cell r="E165">
            <v>13.414053371878804</v>
          </cell>
          <cell r="F165">
            <v>8.9427022479192022</v>
          </cell>
          <cell r="G165">
            <v>29.436394899400696</v>
          </cell>
          <cell r="H165">
            <v>0</v>
          </cell>
          <cell r="I165">
            <v>17.512791902175085</v>
          </cell>
          <cell r="J165">
            <v>24.219818588114496</v>
          </cell>
          <cell r="K165">
            <v>10.246846325740757</v>
          </cell>
          <cell r="L165">
            <v>8.0111707637609566</v>
          </cell>
          <cell r="M165">
            <v>0</v>
          </cell>
          <cell r="N165">
            <v>0</v>
          </cell>
          <cell r="O165">
            <v>21.052611541976471</v>
          </cell>
          <cell r="P165">
            <v>14.531891152868697</v>
          </cell>
          <cell r="Q165">
            <v>56.078195346326616</v>
          </cell>
          <cell r="R165">
            <v>0</v>
          </cell>
          <cell r="S165">
            <v>3.5398196398013506</v>
          </cell>
          <cell r="T165">
            <v>48.439637176228992</v>
          </cell>
          <cell r="U165">
            <v>128.92395740750177</v>
          </cell>
          <cell r="V165">
            <v>65.579816484740789</v>
          </cell>
          <cell r="W165">
            <v>58.313870908306477</v>
          </cell>
          <cell r="X165">
            <v>21.611530432471408</v>
          </cell>
          <cell r="Y165">
            <v>75.989015851151322</v>
          </cell>
          <cell r="Z165">
            <v>55.252507388791308</v>
          </cell>
          <cell r="AA165">
            <v>44.428185765840965</v>
          </cell>
          <cell r="AB165">
            <v>175.6697090057836</v>
          </cell>
          <cell r="AC165">
            <v>0</v>
          </cell>
          <cell r="AD165">
            <v>120.16756145641412</v>
          </cell>
          <cell r="AE165">
            <v>117.2379764402984</v>
          </cell>
          <cell r="AF165">
            <v>69.655602347965385</v>
          </cell>
          <cell r="AG165">
            <v>82.315706110350163</v>
          </cell>
          <cell r="AH165">
            <v>51.478561424003615</v>
          </cell>
          <cell r="AI165">
            <v>49.67650002840908</v>
          </cell>
          <cell r="AJ165">
            <v>50.704984481375085</v>
          </cell>
          <cell r="AK165">
            <v>50.704984481375085</v>
          </cell>
          <cell r="AL165">
            <v>69.540076237844303</v>
          </cell>
          <cell r="AM165">
            <v>51.478561424003615</v>
          </cell>
          <cell r="AN165">
            <v>49.67650002840908</v>
          </cell>
          <cell r="AO165">
            <v>50.704984481375085</v>
          </cell>
          <cell r="AP165">
            <v>50.704984481375085</v>
          </cell>
          <cell r="AQ165">
            <v>51.754762307855486</v>
          </cell>
          <cell r="AR165">
            <v>51.754762307855486</v>
          </cell>
          <cell r="AS165">
            <v>53.919970610063153</v>
          </cell>
          <cell r="AT165">
            <v>53.919970610063153</v>
          </cell>
          <cell r="AU165">
            <v>1828.056759552439</v>
          </cell>
          <cell r="AW165">
            <v>591.9418767701909</v>
          </cell>
          <cell r="AX165">
            <v>483.45457248884441</v>
          </cell>
          <cell r="AY165">
            <v>752.66031029340365</v>
          </cell>
          <cell r="AZ165">
            <v>1075.3964492590353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2</v>
          </cell>
          <cell r="BG165">
            <v>0</v>
          </cell>
          <cell r="BH165">
            <v>15269.090518942499</v>
          </cell>
          <cell r="BI165">
            <v>7774.2755392523468</v>
          </cell>
          <cell r="BK165">
            <v>0</v>
          </cell>
          <cell r="BL165">
            <v>0</v>
          </cell>
          <cell r="BM165">
            <v>0</v>
          </cell>
        </row>
        <row r="166">
          <cell r="A166">
            <v>38657</v>
          </cell>
          <cell r="B166">
            <v>13.324494117875851</v>
          </cell>
          <cell r="C166">
            <v>18.800313618372783</v>
          </cell>
          <cell r="D166">
            <v>14.054603384608765</v>
          </cell>
          <cell r="E166">
            <v>13.14196680119262</v>
          </cell>
          <cell r="F166">
            <v>8.7613112007950793</v>
          </cell>
          <cell r="G166">
            <v>28.839316035950457</v>
          </cell>
          <cell r="H166">
            <v>0</v>
          </cell>
          <cell r="I166">
            <v>17.157567768223679</v>
          </cell>
          <cell r="J166">
            <v>23.728551168819994</v>
          </cell>
          <cell r="K166">
            <v>10.039002417577699</v>
          </cell>
          <cell r="L166">
            <v>7.8486746173789292</v>
          </cell>
          <cell r="M166">
            <v>0</v>
          </cell>
          <cell r="N166">
            <v>0</v>
          </cell>
          <cell r="O166">
            <v>20.625586785205098</v>
          </cell>
          <cell r="P166">
            <v>14.237130701291997</v>
          </cell>
          <cell r="Q166">
            <v>54.94072232165243</v>
          </cell>
          <cell r="R166">
            <v>0</v>
          </cell>
          <cell r="S166">
            <v>3.4680190169813851</v>
          </cell>
          <cell r="T166">
            <v>47.457102337639988</v>
          </cell>
          <cell r="U166">
            <v>126.30890314479566</v>
          </cell>
          <cell r="V166">
            <v>64.249615472497211</v>
          </cell>
          <cell r="W166">
            <v>57.131050121851253</v>
          </cell>
          <cell r="X166">
            <v>21.173168735254777</v>
          </cell>
          <cell r="Y166">
            <v>74.447677811144544</v>
          </cell>
          <cell r="Z166">
            <v>54.131782367020826</v>
          </cell>
          <cell r="AA166">
            <v>43.527017985177565</v>
          </cell>
          <cell r="AB166">
            <v>172.10647816334293</v>
          </cell>
          <cell r="AC166">
            <v>0</v>
          </cell>
          <cell r="AD166">
            <v>117.73011926068372</v>
          </cell>
          <cell r="AE166">
            <v>114.85995705424904</v>
          </cell>
          <cell r="AF166">
            <v>68.242729337360686</v>
          </cell>
          <cell r="AG166">
            <v>80.646039413173455</v>
          </cell>
          <cell r="AH166">
            <v>50.434385972079532</v>
          </cell>
          <cell r="AI166">
            <v>48.668877040658224</v>
          </cell>
          <cell r="AJ166">
            <v>49.67650002840908</v>
          </cell>
          <cell r="AK166">
            <v>49.67650002840908</v>
          </cell>
          <cell r="AL166">
            <v>68.12954652365093</v>
          </cell>
          <cell r="AM166">
            <v>50.434385972079532</v>
          </cell>
          <cell r="AN166">
            <v>48.668877040658224</v>
          </cell>
          <cell r="AO166">
            <v>49.67650002840908</v>
          </cell>
          <cell r="AP166">
            <v>49.67650002840908</v>
          </cell>
          <cell r="AQ166">
            <v>50.704984481375085</v>
          </cell>
          <cell r="AR166">
            <v>50.704984481375085</v>
          </cell>
          <cell r="AS166">
            <v>52.826274358224168</v>
          </cell>
          <cell r="AT166">
            <v>52.826274358224168</v>
          </cell>
          <cell r="AU166">
            <v>1790.9770133387367</v>
          </cell>
          <cell r="AW166">
            <v>579.93510813502292</v>
          </cell>
          <cell r="AX166">
            <v>473.64832727240537</v>
          </cell>
          <cell r="AY166">
            <v>737.39357793130853</v>
          </cell>
          <cell r="AZ166">
            <v>1053.5834354074282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2</v>
          </cell>
          <cell r="BG166">
            <v>0</v>
          </cell>
          <cell r="BH166">
            <v>15600.706279131118</v>
          </cell>
          <cell r="BI166">
            <v>8033.6001831396898</v>
          </cell>
          <cell r="BK166">
            <v>0</v>
          </cell>
          <cell r="BL166">
            <v>0</v>
          </cell>
          <cell r="BM166">
            <v>0</v>
          </cell>
        </row>
        <row r="167">
          <cell r="A167">
            <v>38687</v>
          </cell>
          <cell r="B167">
            <v>13.054224139804838</v>
          </cell>
          <cell r="C167">
            <v>18.418973786299983</v>
          </cell>
          <cell r="D167">
            <v>13.769524092670848</v>
          </cell>
          <cell r="E167">
            <v>12.875399151588333</v>
          </cell>
          <cell r="F167">
            <v>8.5835994343922213</v>
          </cell>
          <cell r="G167">
            <v>28.254348138207718</v>
          </cell>
          <cell r="H167">
            <v>0</v>
          </cell>
          <cell r="I167">
            <v>16.809548892351415</v>
          </cell>
          <cell r="J167">
            <v>23.247248468145589</v>
          </cell>
          <cell r="K167">
            <v>9.8353743519077579</v>
          </cell>
          <cell r="L167">
            <v>7.6894744933097021</v>
          </cell>
          <cell r="M167">
            <v>0</v>
          </cell>
          <cell r="N167">
            <v>0</v>
          </cell>
          <cell r="O167">
            <v>20.207223668465037</v>
          </cell>
          <cell r="P167">
            <v>13.948349080887354</v>
          </cell>
          <cell r="Q167">
            <v>53.826321453167843</v>
          </cell>
          <cell r="R167">
            <v>0</v>
          </cell>
          <cell r="S167">
            <v>3.397674776113587</v>
          </cell>
          <cell r="T167">
            <v>46.494496936291178</v>
          </cell>
          <cell r="U167">
            <v>123.74689184582112</v>
          </cell>
          <cell r="V167">
            <v>62.946395852209584</v>
          </cell>
          <cell r="W167">
            <v>55.972221311765949</v>
          </cell>
          <cell r="X167">
            <v>20.743698633114537</v>
          </cell>
          <cell r="Y167">
            <v>72.937603802221233</v>
          </cell>
          <cell r="Z167">
            <v>53.033789790052964</v>
          </cell>
          <cell r="AA167">
            <v>42.644129217147857</v>
          </cell>
          <cell r="AB167">
            <v>168.61552280942206</v>
          </cell>
          <cell r="AC167">
            <v>0</v>
          </cell>
          <cell r="AD167">
            <v>115.34211739964532</v>
          </cell>
          <cell r="AE167">
            <v>112.53017268872911</v>
          </cell>
          <cell r="AF167">
            <v>66.858514612332542</v>
          </cell>
          <cell r="AG167">
            <v>79.010239726454301</v>
          </cell>
          <cell r="AH167">
            <v>49.411390256811657</v>
          </cell>
          <cell r="AI167">
            <v>47.681692370519585</v>
          </cell>
          <cell r="AJ167">
            <v>48.668877040658224</v>
          </cell>
          <cell r="AK167">
            <v>48.668877040658224</v>
          </cell>
          <cell r="AL167">
            <v>66.747627564323821</v>
          </cell>
          <cell r="AM167">
            <v>49.411390256811657</v>
          </cell>
          <cell r="AN167">
            <v>47.681692370519585</v>
          </cell>
          <cell r="AO167">
            <v>48.668877040658224</v>
          </cell>
          <cell r="AP167">
            <v>48.668877040658224</v>
          </cell>
          <cell r="AQ167">
            <v>49.67650002840908</v>
          </cell>
          <cell r="AR167">
            <v>49.67650002840908</v>
          </cell>
          <cell r="AS167">
            <v>51.754762307855486</v>
          </cell>
          <cell r="AT167">
            <v>51.754762307855486</v>
          </cell>
          <cell r="AU167">
            <v>1754.6493813972463</v>
          </cell>
          <cell r="AW167">
            <v>568.17188113580903</v>
          </cell>
          <cell r="AX167">
            <v>464.04098894550054</v>
          </cell>
          <cell r="AY167">
            <v>722.43651131593674</v>
          </cell>
          <cell r="AZ167">
            <v>1032.2128700813096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2</v>
          </cell>
          <cell r="BG167">
            <v>0</v>
          </cell>
          <cell r="BH167">
            <v>15300.051981970482</v>
          </cell>
          <cell r="BI167">
            <v>8018.6651066202949</v>
          </cell>
          <cell r="BK167">
            <v>0</v>
          </cell>
          <cell r="BL167">
            <v>0</v>
          </cell>
          <cell r="BM167">
            <v>0</v>
          </cell>
        </row>
        <row r="168">
          <cell r="B168">
            <v>14.640209042455147</v>
          </cell>
          <cell r="C168">
            <v>20.656733306477818</v>
          </cell>
          <cell r="D168">
            <v>15.44241227765816</v>
          </cell>
          <cell r="E168">
            <v>14.439658233654391</v>
          </cell>
          <cell r="F168">
            <v>9.6264388224362616</v>
          </cell>
          <cell r="G168">
            <v>31.687027790519341</v>
          </cell>
          <cell r="H168">
            <v>0</v>
          </cell>
          <cell r="I168">
            <v>18.85177602727099</v>
          </cell>
          <cell r="J168">
            <v>26.071605144098196</v>
          </cell>
          <cell r="K168">
            <v>11.030294484041553</v>
          </cell>
          <cell r="L168">
            <v>8.623684778432489</v>
          </cell>
          <cell r="M168">
            <v>0</v>
          </cell>
          <cell r="N168">
            <v>0</v>
          </cell>
          <cell r="O168">
            <v>22.662241394485378</v>
          </cell>
          <cell r="P168">
            <v>15.64296308645892</v>
          </cell>
          <cell r="Q168">
            <v>60.365793449027322</v>
          </cell>
          <cell r="R168">
            <v>0</v>
          </cell>
          <cell r="S168">
            <v>3.8104653672143529</v>
          </cell>
          <cell r="T168">
            <v>52.143210288196393</v>
          </cell>
          <cell r="U168">
            <v>138.78115969012271</v>
          </cell>
          <cell r="V168">
            <v>70.593884697865875</v>
          </cell>
          <cell r="W168">
            <v>62.77240315463645</v>
          </cell>
          <cell r="X168">
            <v>23.263893820887631</v>
          </cell>
          <cell r="Y168">
            <v>81.798945328684567</v>
          </cell>
          <cell r="Z168">
            <v>59.476975462105607</v>
          </cell>
          <cell r="AA168">
            <v>47.825053368652163</v>
          </cell>
          <cell r="AB168">
            <v>189.10097415944233</v>
          </cell>
          <cell r="AC168">
            <v>0</v>
          </cell>
          <cell r="AD168">
            <v>129.35527167648709</v>
          </cell>
          <cell r="AE168">
            <v>126.20169794106208</v>
          </cell>
          <cell r="AF168">
            <v>74.981294921080178</v>
          </cell>
          <cell r="AG168">
            <v>88.609358449936835</v>
          </cell>
          <cell r="AH168">
            <v>55.414483058574874</v>
          </cell>
          <cell r="AI168">
            <v>53.474640570472211</v>
          </cell>
          <cell r="AJ168">
            <v>54.581760364000814</v>
          </cell>
          <cell r="AK168">
            <v>54.581760364000814</v>
          </cell>
          <cell r="AL168">
            <v>74.856935974461607</v>
          </cell>
          <cell r="AM168">
            <v>55.414483058574874</v>
          </cell>
          <cell r="AN168">
            <v>53.474640570472211</v>
          </cell>
          <cell r="AO168">
            <v>54.581760364000814</v>
          </cell>
          <cell r="AP168">
            <v>54.581760364000814</v>
          </cell>
          <cell r="AQ168">
            <v>55.711801568952588</v>
          </cell>
          <cell r="AR168">
            <v>55.711801568952588</v>
          </cell>
          <cell r="AS168">
            <v>58.042556264926404</v>
          </cell>
          <cell r="AT168">
            <v>58.042556264926404</v>
          </cell>
          <cell r="BA168">
            <v>600</v>
          </cell>
        </row>
        <row r="169">
          <cell r="A169">
            <v>38718</v>
          </cell>
          <cell r="B169">
            <v>12.78943623560472</v>
          </cell>
          <cell r="C169">
            <v>18.045368935168309</v>
          </cell>
          <cell r="D169">
            <v>13.490227262213189</v>
          </cell>
          <cell r="E169">
            <v>12.614238478952601</v>
          </cell>
          <cell r="F169">
            <v>8.4094923193017337</v>
          </cell>
          <cell r="G169">
            <v>27.681245551034859</v>
          </cell>
          <cell r="H169">
            <v>0</v>
          </cell>
          <cell r="I169">
            <v>16.468589125299211</v>
          </cell>
          <cell r="J169">
            <v>22.775708364775515</v>
          </cell>
          <cell r="K169">
            <v>9.6358766158665734</v>
          </cell>
          <cell r="L169">
            <v>7.5335035360411391</v>
          </cell>
          <cell r="M169">
            <v>0</v>
          </cell>
          <cell r="N169">
            <v>0</v>
          </cell>
          <cell r="O169">
            <v>19.79734650168951</v>
          </cell>
          <cell r="P169">
            <v>13.66542501886531</v>
          </cell>
          <cell r="Q169">
            <v>52.734524752287903</v>
          </cell>
          <cell r="R169">
            <v>0</v>
          </cell>
          <cell r="S169">
            <v>3.3287573763902687</v>
          </cell>
          <cell r="T169">
            <v>45.551416729551029</v>
          </cell>
          <cell r="U169">
            <v>121.23684760326658</v>
          </cell>
          <cell r="V169">
            <v>61.669610341546004</v>
          </cell>
          <cell r="W169">
            <v>54.836897832113387</v>
          </cell>
          <cell r="X169">
            <v>20.322939771645856</v>
          </cell>
          <cell r="Y169">
            <v>71.458159674302536</v>
          </cell>
          <cell r="Z169">
            <v>51.95806855990503</v>
          </cell>
          <cell r="AA169">
            <v>41.779148695830074</v>
          </cell>
          <cell r="AB169">
            <v>165.19537693003764</v>
          </cell>
          <cell r="AC169">
            <v>0</v>
          </cell>
          <cell r="AD169">
            <v>113.00255304061689</v>
          </cell>
          <cell r="AE169">
            <v>110.24764495928173</v>
          </cell>
          <cell r="AF169">
            <v>65.502376876949896</v>
          </cell>
          <cell r="AG169">
            <v>77.407620102073508</v>
          </cell>
          <cell r="AH169">
            <v>48.409144674876146</v>
          </cell>
          <cell r="AI169">
            <v>46.714531453387259</v>
          </cell>
          <cell r="AJ169">
            <v>47.681692370519585</v>
          </cell>
          <cell r="AK169">
            <v>47.681692370519585</v>
          </cell>
          <cell r="AL169">
            <v>65.393739028030339</v>
          </cell>
          <cell r="AM169">
            <v>48.409144674876146</v>
          </cell>
          <cell r="AN169">
            <v>46.714531453387259</v>
          </cell>
          <cell r="AO169">
            <v>47.681692370519585</v>
          </cell>
          <cell r="AP169">
            <v>47.681692370519585</v>
          </cell>
          <cell r="AQ169">
            <v>48.668877040658224</v>
          </cell>
          <cell r="AR169">
            <v>48.668877040658224</v>
          </cell>
          <cell r="AS169">
            <v>50.704984481375085</v>
          </cell>
          <cell r="AT169">
            <v>50.704984481375085</v>
          </cell>
          <cell r="AU169">
            <v>1719.0586080712756</v>
          </cell>
          <cell r="AW169">
            <v>556.64725584822463</v>
          </cell>
          <cell r="AX169">
            <v>454.62852294139958</v>
          </cell>
          <cell r="AY169">
            <v>707.78282928165152</v>
          </cell>
          <cell r="AZ169">
            <v>1011.2757787896242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2</v>
          </cell>
          <cell r="BG169">
            <v>0</v>
          </cell>
          <cell r="BH169">
            <v>15820.363256104423</v>
          </cell>
          <cell r="BI169">
            <v>8197.9610382378669</v>
          </cell>
          <cell r="BK169">
            <v>0</v>
          </cell>
          <cell r="BL169">
            <v>0</v>
          </cell>
          <cell r="BM169">
            <v>0</v>
          </cell>
        </row>
        <row r="170">
          <cell r="A170">
            <v>38749</v>
          </cell>
          <cell r="B170">
            <v>12.530019208559752</v>
          </cell>
          <cell r="C170">
            <v>17.679342170981574</v>
          </cell>
          <cell r="D170">
            <v>13.216595603549319</v>
          </cell>
          <cell r="E170">
            <v>12.358375109812359</v>
          </cell>
          <cell r="F170">
            <v>8.2389167398749059</v>
          </cell>
          <cell r="G170">
            <v>27.119767602088217</v>
          </cell>
          <cell r="H170">
            <v>0</v>
          </cell>
          <cell r="I170">
            <v>16.134545282255008</v>
          </cell>
          <cell r="J170">
            <v>22.31373283716119</v>
          </cell>
          <cell r="K170">
            <v>9.4404254311066662</v>
          </cell>
          <cell r="L170">
            <v>7.3806962461379388</v>
          </cell>
          <cell r="M170">
            <v>0</v>
          </cell>
          <cell r="N170">
            <v>0</v>
          </cell>
          <cell r="O170">
            <v>19.395783158455519</v>
          </cell>
          <cell r="P170">
            <v>13.388239702296715</v>
          </cell>
          <cell r="Q170">
            <v>51.664873722965503</v>
          </cell>
          <cell r="R170">
            <v>0</v>
          </cell>
          <cell r="S170">
            <v>3.2612378762004828</v>
          </cell>
          <cell r="T170">
            <v>44.62746567432238</v>
          </cell>
          <cell r="U170">
            <v>118.77771633319648</v>
          </cell>
          <cell r="V170">
            <v>60.418722759082598</v>
          </cell>
          <cell r="W170">
            <v>53.724602907934276</v>
          </cell>
          <cell r="X170">
            <v>19.910715454697687</v>
          </cell>
          <cell r="Y170">
            <v>70.008724140216572</v>
          </cell>
          <cell r="Z170">
            <v>50.904166931365275</v>
          </cell>
          <cell r="AA170">
            <v>40.93171317580542</v>
          </cell>
          <cell r="AB170">
            <v>161.84460424738725</v>
          </cell>
          <cell r="AC170">
            <v>0</v>
          </cell>
          <cell r="AD170">
            <v>110.71044369206889</v>
          </cell>
          <cell r="AE170">
            <v>108.01141532670218</v>
          </cell>
          <cell r="AF170">
            <v>64.173746626111168</v>
          </cell>
          <cell r="AG170">
            <v>75.837507525758156</v>
          </cell>
          <cell r="AH170">
            <v>47.42722833689205</v>
          </cell>
          <cell r="AI170">
            <v>45.766988133557469</v>
          </cell>
          <cell r="AJ170">
            <v>46.714531453387259</v>
          </cell>
          <cell r="AK170">
            <v>46.714531453387259</v>
          </cell>
          <cell r="AL170">
            <v>64.067312354211907</v>
          </cell>
          <cell r="AM170">
            <v>47.42722833689205</v>
          </cell>
          <cell r="AN170">
            <v>45.766988133557469</v>
          </cell>
          <cell r="AO170">
            <v>46.714531453387259</v>
          </cell>
          <cell r="AP170">
            <v>46.714531453387259</v>
          </cell>
          <cell r="AQ170">
            <v>47.681692370519585</v>
          </cell>
          <cell r="AR170">
            <v>47.681692370519585</v>
          </cell>
          <cell r="AS170">
            <v>49.67650002840908</v>
          </cell>
          <cell r="AT170">
            <v>49.67650002840908</v>
          </cell>
          <cell r="AU170">
            <v>1684.1897471452235</v>
          </cell>
          <cell r="AW170">
            <v>545.3563925478644</v>
          </cell>
          <cell r="AX170">
            <v>445.40697652929327</v>
          </cell>
          <cell r="AY170">
            <v>693.42637806806579</v>
          </cell>
          <cell r="AZ170">
            <v>990.76336907715768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2</v>
          </cell>
          <cell r="BG170">
            <v>0</v>
          </cell>
          <cell r="BH170">
            <v>15930.481785794726</v>
          </cell>
          <cell r="BI170">
            <v>8040.5521916529497</v>
          </cell>
          <cell r="BK170">
            <v>0</v>
          </cell>
          <cell r="BL170">
            <v>0</v>
          </cell>
          <cell r="BM170">
            <v>0</v>
          </cell>
        </row>
        <row r="171">
          <cell r="A171">
            <v>38777</v>
          </cell>
          <cell r="B171">
            <v>12.275864117434486</v>
          </cell>
          <cell r="C171">
            <v>17.320739782133593</v>
          </cell>
          <cell r="D171">
            <v>12.948514206061024</v>
          </cell>
          <cell r="E171">
            <v>12.107701595277849</v>
          </cell>
          <cell r="F171">
            <v>8.0718010635185653</v>
          </cell>
          <cell r="G171">
            <v>26.569678500748598</v>
          </cell>
          <cell r="H171">
            <v>0</v>
          </cell>
          <cell r="I171">
            <v>15.807277082723843</v>
          </cell>
          <cell r="J171">
            <v>21.861127880362769</v>
          </cell>
          <cell r="K171">
            <v>9.248938718615026</v>
          </cell>
          <cell r="L171">
            <v>7.2309884527353843</v>
          </cell>
          <cell r="M171">
            <v>0</v>
          </cell>
          <cell r="N171">
            <v>0</v>
          </cell>
          <cell r="O171">
            <v>19.002365003699968</v>
          </cell>
          <cell r="P171">
            <v>13.116676728217664</v>
          </cell>
          <cell r="Q171">
            <v>50.616919169147621</v>
          </cell>
          <cell r="R171">
            <v>0</v>
          </cell>
          <cell r="S171">
            <v>3.1950879209760981</v>
          </cell>
          <cell r="T171">
            <v>43.722255760725538</v>
          </cell>
          <cell r="U171">
            <v>116.36846533239259</v>
          </cell>
          <cell r="V171">
            <v>59.193207799136104</v>
          </cell>
          <cell r="W171">
            <v>52.634869435027312</v>
          </cell>
          <cell r="X171">
            <v>19.506852570169865</v>
          </cell>
          <cell r="Y171">
            <v>68.588688514791087</v>
          </cell>
          <cell r="Z171">
            <v>49.871642322284167</v>
          </cell>
          <cell r="AA171">
            <v>40.101466779614469</v>
          </cell>
          <cell r="AB171">
            <v>158.56179761668972</v>
          </cell>
          <cell r="AC171">
            <v>0</v>
          </cell>
          <cell r="AD171">
            <v>108.46482679103057</v>
          </cell>
          <cell r="AE171">
            <v>105.82054469450284</v>
          </cell>
          <cell r="AF171">
            <v>62.872065906382744</v>
          </cell>
          <cell r="AG171">
            <v>74.299242634451758</v>
          </cell>
          <cell r="AH171">
            <v>46.46522889067036</v>
          </cell>
          <cell r="AI171">
            <v>44.838664493664957</v>
          </cell>
          <cell r="AJ171">
            <v>45.766988133557469</v>
          </cell>
          <cell r="AK171">
            <v>45.766988133557469</v>
          </cell>
          <cell r="AL171">
            <v>62.767790514819026</v>
          </cell>
          <cell r="AM171">
            <v>46.46522889067036</v>
          </cell>
          <cell r="AN171">
            <v>44.838664493664957</v>
          </cell>
          <cell r="AO171">
            <v>45.766988133557469</v>
          </cell>
          <cell r="AP171">
            <v>45.766988133557469</v>
          </cell>
          <cell r="AQ171">
            <v>46.714531453387259</v>
          </cell>
          <cell r="AR171">
            <v>46.714531453387259</v>
          </cell>
          <cell r="AS171">
            <v>48.668877040658224</v>
          </cell>
          <cell r="AT171">
            <v>48.668877040658224</v>
          </cell>
          <cell r="AU171">
            <v>1650.0281555679721</v>
          </cell>
          <cell r="AW171">
            <v>534.29454967781805</v>
          </cell>
          <cell r="AX171">
            <v>436.3724771543603</v>
          </cell>
          <cell r="AY171">
            <v>679.36112873579361</v>
          </cell>
          <cell r="AZ171">
            <v>970.66702683217841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2</v>
          </cell>
          <cell r="BG171">
            <v>0</v>
          </cell>
          <cell r="BH171">
            <v>16120.248054138079</v>
          </cell>
          <cell r="BI171">
            <v>7923.6400436542144</v>
          </cell>
          <cell r="BK171">
            <v>0</v>
          </cell>
          <cell r="BL171">
            <v>0</v>
          </cell>
          <cell r="BM171">
            <v>0</v>
          </cell>
        </row>
        <row r="172">
          <cell r="A172">
            <v>38808</v>
          </cell>
          <cell r="B172">
            <v>12.026864230724289</v>
          </cell>
          <cell r="C172">
            <v>16.969411174857562</v>
          </cell>
          <cell r="D172">
            <v>12.685870489942051</v>
          </cell>
          <cell r="E172">
            <v>11.862112665919847</v>
          </cell>
          <cell r="F172">
            <v>7.9080751106132308</v>
          </cell>
          <cell r="G172">
            <v>26.030747239101874</v>
          </cell>
          <cell r="H172">
            <v>0</v>
          </cell>
          <cell r="I172">
            <v>15.486647091617563</v>
          </cell>
          <cell r="J172">
            <v>21.417703424577489</v>
          </cell>
          <cell r="K172">
            <v>9.0613360642443297</v>
          </cell>
          <cell r="L172">
            <v>7.0843172865910224</v>
          </cell>
          <cell r="M172">
            <v>0</v>
          </cell>
          <cell r="N172">
            <v>0</v>
          </cell>
          <cell r="O172">
            <v>18.616926822901995</v>
          </cell>
          <cell r="P172">
            <v>12.850622054746497</v>
          </cell>
          <cell r="Q172">
            <v>49.590221006137092</v>
          </cell>
          <cell r="R172">
            <v>0</v>
          </cell>
          <cell r="S172">
            <v>3.1302797312844035</v>
          </cell>
          <cell r="T172">
            <v>42.835406849154978</v>
          </cell>
          <cell r="U172">
            <v>114.00808284467402</v>
          </cell>
          <cell r="V172">
            <v>57.992550811163653</v>
          </cell>
          <cell r="W172">
            <v>51.567239783790448</v>
          </cell>
          <cell r="X172">
            <v>19.111181517315309</v>
          </cell>
          <cell r="Y172">
            <v>67.197456459238396</v>
          </cell>
          <cell r="Z172">
            <v>48.860061127713614</v>
          </cell>
          <cell r="AA172">
            <v>39.288060848307737</v>
          </cell>
          <cell r="AB172">
            <v>155.34557843525974</v>
          </cell>
          <cell r="AC172">
            <v>0</v>
          </cell>
          <cell r="AD172">
            <v>106.26475929886514</v>
          </cell>
          <cell r="AE172">
            <v>103.6741130145431</v>
          </cell>
          <cell r="AF172">
            <v>61.596788081688395</v>
          </cell>
          <cell r="AG172">
            <v>72.792179439417126</v>
          </cell>
          <cell r="AH172">
            <v>45.522742348048205</v>
          </cell>
          <cell r="AI172">
            <v>43.929170687579038</v>
          </cell>
          <cell r="AJ172">
            <v>44.838664493664957</v>
          </cell>
          <cell r="AK172">
            <v>44.838664493664957</v>
          </cell>
          <cell r="AL172">
            <v>61.494627780389415</v>
          </cell>
          <cell r="AM172">
            <v>45.522742348048205</v>
          </cell>
          <cell r="AN172">
            <v>43.929170687579038</v>
          </cell>
          <cell r="AO172">
            <v>44.838664493664957</v>
          </cell>
          <cell r="AP172">
            <v>44.838664493664957</v>
          </cell>
          <cell r="AQ172">
            <v>45.766988133557469</v>
          </cell>
          <cell r="AR172">
            <v>45.766988133557469</v>
          </cell>
          <cell r="AS172">
            <v>47.681692370519585</v>
          </cell>
          <cell r="AT172">
            <v>47.681692370519585</v>
          </cell>
          <cell r="AU172">
            <v>1616.5594873035889</v>
          </cell>
          <cell r="AW172">
            <v>523.45708185747083</v>
          </cell>
          <cell r="AX172">
            <v>427.52123081150069</v>
          </cell>
          <cell r="AY172">
            <v>665.58117463461747</v>
          </cell>
          <cell r="AZ172">
            <v>950.97831266897151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2</v>
          </cell>
          <cell r="BG172">
            <v>0</v>
          </cell>
          <cell r="BH172">
            <v>15945.416662025751</v>
          </cell>
          <cell r="BI172">
            <v>8013.3416507118654</v>
          </cell>
          <cell r="BK172">
            <v>0</v>
          </cell>
          <cell r="BL172">
            <v>0</v>
          </cell>
          <cell r="BM172">
            <v>0</v>
          </cell>
        </row>
        <row r="173">
          <cell r="A173">
            <v>38838</v>
          </cell>
          <cell r="B173">
            <v>11.782914981833848</v>
          </cell>
          <cell r="C173">
            <v>16.625208809984748</v>
          </cell>
          <cell r="D173">
            <v>12.428554158920628</v>
          </cell>
          <cell r="E173">
            <v>11.621505187562152</v>
          </cell>
          <cell r="F173">
            <v>7.7476701250414344</v>
          </cell>
          <cell r="G173">
            <v>25.502747494928045</v>
          </cell>
          <cell r="H173">
            <v>0</v>
          </cell>
          <cell r="I173">
            <v>15.172520661539462</v>
          </cell>
          <cell r="J173">
            <v>20.98327325532054</v>
          </cell>
          <cell r="K173">
            <v>8.8775386849433122</v>
          </cell>
          <cell r="L173">
            <v>6.9406211536829545</v>
          </cell>
          <cell r="M173">
            <v>0</v>
          </cell>
          <cell r="N173">
            <v>0</v>
          </cell>
          <cell r="O173">
            <v>18.239306752701722</v>
          </cell>
          <cell r="P173">
            <v>12.589963953192328</v>
          </cell>
          <cell r="Q173">
            <v>48.584348075780618</v>
          </cell>
          <cell r="R173">
            <v>0</v>
          </cell>
          <cell r="S173">
            <v>3.0667860911622342</v>
          </cell>
          <cell r="T173">
            <v>41.966546510641081</v>
          </cell>
          <cell r="U173">
            <v>111.69557763601395</v>
          </cell>
          <cell r="V173">
            <v>56.816247583637143</v>
          </cell>
          <cell r="W173">
            <v>50.521265607041023</v>
          </cell>
          <cell r="X173">
            <v>18.723536135516802</v>
          </cell>
          <cell r="Y173">
            <v>65.834443730725027</v>
          </cell>
          <cell r="Z173">
            <v>47.868998537816154</v>
          </cell>
          <cell r="AA173">
            <v>38.491153795027614</v>
          </cell>
          <cell r="AB173">
            <v>152.19459606356878</v>
          </cell>
          <cell r="AC173">
            <v>0</v>
          </cell>
          <cell r="AD173">
            <v>104.10931730524413</v>
          </cell>
          <cell r="AE173">
            <v>101.57121890065841</v>
          </cell>
          <cell r="AF173">
            <v>60.34737760375149</v>
          </cell>
          <cell r="AG173">
            <v>71.315685054955736</v>
          </cell>
          <cell r="AH173">
            <v>44.599372915235492</v>
          </cell>
          <cell r="AI173">
            <v>43.038124776689138</v>
          </cell>
          <cell r="AJ173">
            <v>43.929170687579038</v>
          </cell>
          <cell r="AK173">
            <v>43.929170687579038</v>
          </cell>
          <cell r="AL173">
            <v>60.247289490870884</v>
          </cell>
          <cell r="AM173">
            <v>44.599372915235492</v>
          </cell>
          <cell r="AN173">
            <v>43.038124776689138</v>
          </cell>
          <cell r="AO173">
            <v>43.929170687579038</v>
          </cell>
          <cell r="AP173">
            <v>43.929170687579038</v>
          </cell>
          <cell r="AQ173">
            <v>44.838664493664957</v>
          </cell>
          <cell r="AR173">
            <v>44.838664493664957</v>
          </cell>
          <cell r="AS173">
            <v>46.714531453387259</v>
          </cell>
          <cell r="AT173">
            <v>46.714531453387259</v>
          </cell>
          <cell r="AU173">
            <v>1583.7696873067634</v>
          </cell>
          <cell r="AW173">
            <v>512.83943793169249</v>
          </cell>
          <cell r="AX173">
            <v>418.84952045205807</v>
          </cell>
          <cell r="AY173">
            <v>652.08072892301288</v>
          </cell>
          <cell r="AZ173">
            <v>931.68895838375056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2</v>
          </cell>
          <cell r="BG173">
            <v>0</v>
          </cell>
          <cell r="BH173">
            <v>16155.774394163824</v>
          </cell>
          <cell r="BI173">
            <v>8058.0601653813192</v>
          </cell>
          <cell r="BK173">
            <v>0</v>
          </cell>
          <cell r="BL173">
            <v>0</v>
          </cell>
          <cell r="BM173">
            <v>0</v>
          </cell>
        </row>
        <row r="174">
          <cell r="A174">
            <v>38869</v>
          </cell>
          <cell r="B174">
            <v>11.5439139251648</v>
          </cell>
          <cell r="C174">
            <v>16.287988140985956</v>
          </cell>
          <cell r="D174">
            <v>12.176457153940946</v>
          </cell>
          <cell r="E174">
            <v>11.385778117970762</v>
          </cell>
          <cell r="F174">
            <v>7.5905187453138412</v>
          </cell>
          <cell r="G174">
            <v>24.98545753665805</v>
          </cell>
          <cell r="H174">
            <v>0</v>
          </cell>
          <cell r="I174">
            <v>14.864765876239591</v>
          </cell>
          <cell r="J174">
            <v>20.557654935224974</v>
          </cell>
          <cell r="K174">
            <v>8.6974693956721119</v>
          </cell>
          <cell r="L174">
            <v>6.7998397093436518</v>
          </cell>
          <cell r="M174">
            <v>0</v>
          </cell>
          <cell r="N174">
            <v>0</v>
          </cell>
          <cell r="O174">
            <v>17.869346212926345</v>
          </cell>
          <cell r="P174">
            <v>12.334592961134989</v>
          </cell>
          <cell r="Q174">
            <v>47.598877965405499</v>
          </cell>
          <cell r="R174">
            <v>0</v>
          </cell>
          <cell r="S174">
            <v>3.0045803366867285</v>
          </cell>
          <cell r="T174">
            <v>41.115309870449948</v>
          </cell>
          <cell r="U174">
            <v>109.42997857827449</v>
          </cell>
          <cell r="V174">
            <v>55.663804132301458</v>
          </cell>
          <cell r="W174">
            <v>49.496507651734007</v>
          </cell>
          <cell r="X174">
            <v>18.343753634508452</v>
          </cell>
          <cell r="Y174">
            <v>64.499077937021113</v>
          </cell>
          <cell r="Z174">
            <v>46.898038359467606</v>
          </cell>
          <cell r="AA174">
            <v>37.710410961560214</v>
          </cell>
          <cell r="AB174">
            <v>149.10752725804895</v>
          </cell>
          <cell r="AC174">
            <v>0</v>
          </cell>
          <cell r="AD174">
            <v>101.9975956401546</v>
          </cell>
          <cell r="AE174">
            <v>99.510979250126496</v>
          </cell>
          <cell r="AF174">
            <v>59.123309787193428</v>
          </cell>
          <cell r="AG174">
            <v>69.869139432629709</v>
          </cell>
          <cell r="AH174">
            <v>43.694732826602753</v>
          </cell>
          <cell r="AI174">
            <v>42.165152569511065</v>
          </cell>
          <cell r="AJ174">
            <v>43.038124776689138</v>
          </cell>
          <cell r="AK174">
            <v>43.038124776689138</v>
          </cell>
          <cell r="AL174">
            <v>59.025251831092817</v>
          </cell>
          <cell r="AM174">
            <v>43.694732826602753</v>
          </cell>
          <cell r="AN174">
            <v>42.165152569511065</v>
          </cell>
          <cell r="AO174">
            <v>43.038124776689138</v>
          </cell>
          <cell r="AP174">
            <v>43.038124776689138</v>
          </cell>
          <cell r="AQ174">
            <v>43.929170687579038</v>
          </cell>
          <cell r="AR174">
            <v>43.929170687579038</v>
          </cell>
          <cell r="AS174">
            <v>45.766988133557469</v>
          </cell>
          <cell r="AT174">
            <v>45.766988133557469</v>
          </cell>
          <cell r="AU174">
            <v>1551.6449856204397</v>
          </cell>
          <cell r="AW174">
            <v>502.43715905959635</v>
          </cell>
          <cell r="AX174">
            <v>410.35370442285785</v>
          </cell>
          <cell r="AY174">
            <v>638.85412213798554</v>
          </cell>
          <cell r="AZ174">
            <v>912.79086348245414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2</v>
          </cell>
          <cell r="BG174">
            <v>0</v>
          </cell>
          <cell r="BH174">
            <v>15999.715996917277</v>
          </cell>
          <cell r="BI174">
            <v>8211.322569000984</v>
          </cell>
          <cell r="BK174">
            <v>0</v>
          </cell>
          <cell r="BL174">
            <v>0</v>
          </cell>
          <cell r="BM174">
            <v>0</v>
          </cell>
        </row>
        <row r="175">
          <cell r="A175">
            <v>38899</v>
          </cell>
          <cell r="B175">
            <v>11.309760693094077</v>
          </cell>
          <cell r="C175">
            <v>15.957607553269732</v>
          </cell>
          <cell r="D175">
            <v>11.929473607784157</v>
          </cell>
          <cell r="E175">
            <v>11.154832464421556</v>
          </cell>
          <cell r="F175">
            <v>7.4365549762810375</v>
          </cell>
          <cell r="G175">
            <v>24.478660130258405</v>
          </cell>
          <cell r="H175">
            <v>0</v>
          </cell>
          <cell r="I175">
            <v>14.563253495217017</v>
          </cell>
          <cell r="J175">
            <v>20.140669727427799</v>
          </cell>
          <cell r="K175">
            <v>8.5210525769886907</v>
          </cell>
          <cell r="L175">
            <v>6.6619138329184322</v>
          </cell>
          <cell r="M175">
            <v>0</v>
          </cell>
          <cell r="N175">
            <v>0</v>
          </cell>
          <cell r="O175">
            <v>17.506889839994955</v>
          </cell>
          <cell r="P175">
            <v>12.084401836456683</v>
          </cell>
          <cell r="Q175">
            <v>46.633396830428964</v>
          </cell>
          <cell r="R175">
            <v>0</v>
          </cell>
          <cell r="S175">
            <v>2.9436363447779104</v>
          </cell>
          <cell r="T175">
            <v>40.281339454855598</v>
          </cell>
          <cell r="U175">
            <v>107.2103342413849</v>
          </cell>
          <cell r="V175">
            <v>54.534736492727568</v>
          </cell>
          <cell r="W175">
            <v>48.492535574499264</v>
          </cell>
          <cell r="X175">
            <v>17.97167452601251</v>
          </cell>
          <cell r="Y175">
            <v>63.190798296126331</v>
          </cell>
          <cell r="Z175">
            <v>45.946772841478285</v>
          </cell>
          <cell r="AA175">
            <v>36.945504477796867</v>
          </cell>
          <cell r="AB175">
            <v>146.0830756154015</v>
          </cell>
          <cell r="AC175">
            <v>0</v>
          </cell>
          <cell r="AD175">
            <v>99.928707493776301</v>
          </cell>
          <cell r="AE175">
            <v>97.49252887281159</v>
          </cell>
          <cell r="AF175">
            <v>57.924070589193924</v>
          </cell>
          <cell r="AG175">
            <v>68.451935100874735</v>
          </cell>
          <cell r="AH175">
            <v>42.808442181840377</v>
          </cell>
          <cell r="AI175">
            <v>41.309887464546662</v>
          </cell>
          <cell r="AJ175">
            <v>42.165152569511065</v>
          </cell>
          <cell r="AK175">
            <v>42.165152569511065</v>
          </cell>
          <cell r="AL175">
            <v>57.828001610791873</v>
          </cell>
          <cell r="AM175">
            <v>42.808442181840377</v>
          </cell>
          <cell r="AN175">
            <v>41.309887464546662</v>
          </cell>
          <cell r="AO175">
            <v>42.165152569511065</v>
          </cell>
          <cell r="AP175">
            <v>42.165152569511065</v>
          </cell>
          <cell r="AQ175">
            <v>43.038124776689138</v>
          </cell>
          <cell r="AR175">
            <v>43.038124776689138</v>
          </cell>
          <cell r="AS175">
            <v>44.838664493664957</v>
          </cell>
          <cell r="AT175">
            <v>44.838664493664957</v>
          </cell>
          <cell r="AU175">
            <v>1520.1718915931756</v>
          </cell>
          <cell r="AW175">
            <v>492.24587684206568</v>
          </cell>
          <cell r="AX175">
            <v>402.03021493690926</v>
          </cell>
          <cell r="AY175">
            <v>625.8957998142007</v>
          </cell>
          <cell r="AZ175">
            <v>894.27609177897489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2</v>
          </cell>
          <cell r="BG175">
            <v>0</v>
          </cell>
          <cell r="BH175">
            <v>15948.666713722076</v>
          </cell>
          <cell r="BI175">
            <v>8262.7721234893961</v>
          </cell>
          <cell r="BK175">
            <v>0</v>
          </cell>
          <cell r="BL175">
            <v>0</v>
          </cell>
          <cell r="BM175">
            <v>0</v>
          </cell>
        </row>
        <row r="176">
          <cell r="A176">
            <v>38930</v>
          </cell>
          <cell r="B176">
            <v>11.080356953824895</v>
          </cell>
          <cell r="C176">
            <v>15.633928304711844</v>
          </cell>
          <cell r="D176">
            <v>11.687499800609814</v>
          </cell>
          <cell r="E176">
            <v>10.928571242128664</v>
          </cell>
          <cell r="F176">
            <v>7.2857141614191097</v>
          </cell>
          <cell r="G176">
            <v>23.982142448004559</v>
          </cell>
          <cell r="H176">
            <v>0</v>
          </cell>
          <cell r="I176">
            <v>14.267856899445741</v>
          </cell>
          <cell r="J176">
            <v>19.732142520510077</v>
          </cell>
          <cell r="K176">
            <v>8.348214143292731</v>
          </cell>
          <cell r="L176">
            <v>6.526785602937955</v>
          </cell>
          <cell r="M176">
            <v>0</v>
          </cell>
          <cell r="N176">
            <v>0</v>
          </cell>
          <cell r="O176">
            <v>17.151785421674166</v>
          </cell>
          <cell r="P176">
            <v>11.83928551230605</v>
          </cell>
          <cell r="Q176">
            <v>45.687499220565627</v>
          </cell>
          <cell r="R176">
            <v>0</v>
          </cell>
          <cell r="S176">
            <v>2.883928522228397</v>
          </cell>
          <cell r="T176">
            <v>39.464285041020155</v>
          </cell>
          <cell r="U176">
            <v>105.0357124937921</v>
          </cell>
          <cell r="V176">
            <v>53.428570517073432</v>
          </cell>
          <cell r="W176">
            <v>47.508927760920443</v>
          </cell>
          <cell r="X176">
            <v>17.607142556762852</v>
          </cell>
          <cell r="Y176">
            <v>61.909055400771557</v>
          </cell>
          <cell r="Z176">
            <v>45.014802503359377</v>
          </cell>
          <cell r="AA176">
            <v>36.196113124046285</v>
          </cell>
          <cell r="AB176">
            <v>143.11997102817722</v>
          </cell>
          <cell r="AC176">
            <v>0</v>
          </cell>
          <cell r="AD176">
            <v>97.901784044069146</v>
          </cell>
          <cell r="AE176">
            <v>95.515020127830965</v>
          </cell>
          <cell r="AF176">
            <v>56.749156393620623</v>
          </cell>
          <cell r="AG176">
            <v>67.063476909894561</v>
          </cell>
          <cell r="AH176">
            <v>41.940128786420857</v>
          </cell>
          <cell r="AI176">
            <v>40.471970296330831</v>
          </cell>
          <cell r="AJ176">
            <v>41.309887464546662</v>
          </cell>
          <cell r="AK176">
            <v>41.309887464546662</v>
          </cell>
          <cell r="AL176">
            <v>56.655036049099628</v>
          </cell>
          <cell r="AM176">
            <v>41.940128786420857</v>
          </cell>
          <cell r="AN176">
            <v>40.471970296330831</v>
          </cell>
          <cell r="AO176">
            <v>41.309887464546662</v>
          </cell>
          <cell r="AP176">
            <v>41.309887464546662</v>
          </cell>
          <cell r="AQ176">
            <v>42.165152569511065</v>
          </cell>
          <cell r="AR176">
            <v>42.165152569511065</v>
          </cell>
          <cell r="AS176">
            <v>43.929170687579038</v>
          </cell>
          <cell r="AT176">
            <v>43.929170687579038</v>
          </cell>
          <cell r="AU176">
            <v>1489.3371882137908</v>
          </cell>
          <cell r="AW176">
            <v>482.26131148726029</v>
          </cell>
          <cell r="AX176">
            <v>393.87555657512479</v>
          </cell>
          <cell r="AY176">
            <v>613.20032015140578</v>
          </cell>
          <cell r="AZ176">
            <v>876.13686806238502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2</v>
          </cell>
          <cell r="BG176">
            <v>0</v>
          </cell>
          <cell r="BH176">
            <v>15948.43872745529</v>
          </cell>
          <cell r="BI176">
            <v>8437.0440744816697</v>
          </cell>
          <cell r="BK176">
            <v>0</v>
          </cell>
          <cell r="BL176">
            <v>0</v>
          </cell>
          <cell r="BM176">
            <v>0</v>
          </cell>
        </row>
        <row r="177">
          <cell r="A177">
            <v>38961</v>
          </cell>
          <cell r="B177">
            <v>10.855606370092666</v>
          </cell>
          <cell r="C177">
            <v>15.316814467391028</v>
          </cell>
          <cell r="D177">
            <v>11.450434116399107</v>
          </cell>
          <cell r="E177">
            <v>10.706899433516053</v>
          </cell>
          <cell r="F177">
            <v>7.1379329556773694</v>
          </cell>
          <cell r="G177">
            <v>23.495695979104667</v>
          </cell>
          <cell r="H177">
            <v>0</v>
          </cell>
          <cell r="I177">
            <v>13.978452038201501</v>
          </cell>
          <cell r="J177">
            <v>19.331901754959532</v>
          </cell>
          <cell r="K177">
            <v>8.1788815117136533</v>
          </cell>
          <cell r="L177">
            <v>6.3943982727943132</v>
          </cell>
          <cell r="M177">
            <v>0</v>
          </cell>
          <cell r="N177">
            <v>0</v>
          </cell>
          <cell r="O177">
            <v>16.803883833157155</v>
          </cell>
          <cell r="P177">
            <v>11.599141052975723</v>
          </cell>
          <cell r="Q177">
            <v>44.760787909560136</v>
          </cell>
          <cell r="R177">
            <v>0</v>
          </cell>
          <cell r="S177">
            <v>2.8254317949556249</v>
          </cell>
          <cell r="T177">
            <v>38.663803509919063</v>
          </cell>
          <cell r="U177">
            <v>102.90520011101536</v>
          </cell>
          <cell r="V177">
            <v>52.344841674967341</v>
          </cell>
          <cell r="W177">
            <v>46.545271148479515</v>
          </cell>
          <cell r="X177">
            <v>17.250004642886982</v>
          </cell>
          <cell r="Y177">
            <v>60.653310987697282</v>
          </cell>
          <cell r="Z177">
            <v>44.101735967562561</v>
          </cell>
          <cell r="AA177">
            <v>35.46192219613949</v>
          </cell>
          <cell r="AB177">
            <v>140.21696915139933</v>
          </cell>
          <cell r="AC177">
            <v>0</v>
          </cell>
          <cell r="AD177">
            <v>95.915974091914521</v>
          </cell>
          <cell r="AE177">
            <v>93.577622567591234</v>
          </cell>
          <cell r="AF177">
            <v>55.59807379953731</v>
          </cell>
          <cell r="AG177">
            <v>65.703181781730052</v>
          </cell>
          <cell r="AH177">
            <v>41.089427995297058</v>
          </cell>
          <cell r="AI177">
            <v>39.651049184601312</v>
          </cell>
          <cell r="AJ177">
            <v>40.471970296330831</v>
          </cell>
          <cell r="AK177">
            <v>40.471970296330831</v>
          </cell>
          <cell r="AL177">
            <v>55.505862563401571</v>
          </cell>
          <cell r="AM177">
            <v>41.089427995297058</v>
          </cell>
          <cell r="AN177">
            <v>39.651049184601312</v>
          </cell>
          <cell r="AO177">
            <v>40.471970296330831</v>
          </cell>
          <cell r="AP177">
            <v>40.471970296330831</v>
          </cell>
          <cell r="AQ177">
            <v>41.309887464546662</v>
          </cell>
          <cell r="AR177">
            <v>41.309887464546662</v>
          </cell>
          <cell r="AS177">
            <v>43.038124776689138</v>
          </cell>
          <cell r="AT177">
            <v>43.038124776689138</v>
          </cell>
          <cell r="AU177">
            <v>1459.1279265609323</v>
          </cell>
          <cell r="AW177">
            <v>472.47927001333318</v>
          </cell>
          <cell r="AX177">
            <v>385.88630481843313</v>
          </cell>
          <cell r="AY177">
            <v>600.7623517291662</v>
          </cell>
          <cell r="AZ177">
            <v>858.36557483176625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2</v>
          </cell>
          <cell r="BG177">
            <v>0</v>
          </cell>
          <cell r="BH177">
            <v>15976.357143639721</v>
          </cell>
          <cell r="BI177">
            <v>8309.1839949962232</v>
          </cell>
          <cell r="BK177">
            <v>0</v>
          </cell>
          <cell r="BL177">
            <v>0</v>
          </cell>
          <cell r="BM177">
            <v>0</v>
          </cell>
        </row>
        <row r="178">
          <cell r="A178">
            <v>38991</v>
          </cell>
          <cell r="B178">
            <v>10.635414558708518</v>
          </cell>
          <cell r="C178">
            <v>15.006132870506546</v>
          </cell>
          <cell r="D178">
            <v>11.218177000281582</v>
          </cell>
          <cell r="E178">
            <v>10.48972394831525</v>
          </cell>
          <cell r="F178">
            <v>6.9931492988768342</v>
          </cell>
          <cell r="G178">
            <v>23.019116442136241</v>
          </cell>
          <cell r="H178">
            <v>0</v>
          </cell>
          <cell r="I178">
            <v>13.694917376967121</v>
          </cell>
          <cell r="J178">
            <v>18.939779351124749</v>
          </cell>
          <cell r="K178">
            <v>8.0129835716297073</v>
          </cell>
          <cell r="L178">
            <v>6.2646962469105008</v>
          </cell>
          <cell r="M178">
            <v>0</v>
          </cell>
          <cell r="N178">
            <v>0</v>
          </cell>
          <cell r="O178">
            <v>16.463038974439229</v>
          </cell>
          <cell r="P178">
            <v>11.363867610674854</v>
          </cell>
          <cell r="Q178">
            <v>43.852873728373446</v>
          </cell>
          <cell r="R178">
            <v>0</v>
          </cell>
          <cell r="S178">
            <v>2.7681215974720796</v>
          </cell>
          <cell r="T178">
            <v>37.879558702249497</v>
          </cell>
          <cell r="U178">
            <v>100.81790239214098</v>
          </cell>
          <cell r="V178">
            <v>51.283094858430083</v>
          </cell>
          <cell r="W178">
            <v>45.601161053092689</v>
          </cell>
          <cell r="X178">
            <v>16.900110805619022</v>
          </cell>
          <cell r="Y178">
            <v>59.423037711611919</v>
          </cell>
          <cell r="Z178">
            <v>43.207189795122439</v>
          </cell>
          <cell r="AA178">
            <v>34.742623373270973</v>
          </cell>
          <cell r="AB178">
            <v>137.37285088000533</v>
          </cell>
          <cell r="AC178">
            <v>0</v>
          </cell>
          <cell r="AD178">
            <v>93.970443703657338</v>
          </cell>
          <cell r="AE178">
            <v>91.679522589044936</v>
          </cell>
          <cell r="AF178">
            <v>54.470339414002005</v>
          </cell>
          <cell r="AG178">
            <v>64.37047846539771</v>
          </cell>
          <cell r="AH178">
            <v>40.25598255977085</v>
          </cell>
          <cell r="AI178">
            <v>38.846779386527864</v>
          </cell>
          <cell r="AJ178">
            <v>39.651049184601312</v>
          </cell>
          <cell r="AK178">
            <v>39.651049184601312</v>
          </cell>
          <cell r="AL178">
            <v>54.379998562478832</v>
          </cell>
          <cell r="AM178">
            <v>40.25598255977085</v>
          </cell>
          <cell r="AN178">
            <v>38.846779386527864</v>
          </cell>
          <cell r="AO178">
            <v>39.651049184601312</v>
          </cell>
          <cell r="AP178">
            <v>39.651049184601312</v>
          </cell>
          <cell r="AQ178">
            <v>40.471970296330831</v>
          </cell>
          <cell r="AR178">
            <v>40.471970296330831</v>
          </cell>
          <cell r="AS178">
            <v>42.165152569511065</v>
          </cell>
          <cell r="AT178">
            <v>42.165152569511065</v>
          </cell>
          <cell r="AU178">
            <v>1429.5314203652217</v>
          </cell>
          <cell r="AW178">
            <v>462.89564448760342</v>
          </cell>
          <cell r="AX178">
            <v>378.05910460966396</v>
          </cell>
          <cell r="AY178">
            <v>588.57667126795434</v>
          </cell>
          <cell r="AZ178">
            <v>840.95474909726738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2</v>
          </cell>
          <cell r="BG178">
            <v>0</v>
          </cell>
          <cell r="BH178">
            <v>15790.869487375805</v>
          </cell>
          <cell r="BI178">
            <v>7989.1060242651502</v>
          </cell>
          <cell r="BK178">
            <v>0</v>
          </cell>
          <cell r="BL178">
            <v>0</v>
          </cell>
          <cell r="BM178">
            <v>0</v>
          </cell>
        </row>
        <row r="179">
          <cell r="A179">
            <v>39022</v>
          </cell>
          <cell r="B179">
            <v>10.419689050923424</v>
          </cell>
          <cell r="C179">
            <v>14.701753044453604</v>
          </cell>
          <cell r="D179">
            <v>10.99063091672744</v>
          </cell>
          <cell r="E179">
            <v>10.276953584472416</v>
          </cell>
          <cell r="F179">
            <v>6.8513023896482785</v>
          </cell>
          <cell r="G179">
            <v>22.552203699258911</v>
          </cell>
          <cell r="H179">
            <v>0</v>
          </cell>
          <cell r="I179">
            <v>13.417133846394533</v>
          </cell>
          <cell r="J179">
            <v>18.555610638630743</v>
          </cell>
          <cell r="K179">
            <v>7.8504506548053206</v>
          </cell>
          <cell r="L179">
            <v>6.1376250573932527</v>
          </cell>
          <cell r="M179">
            <v>0</v>
          </cell>
          <cell r="N179">
            <v>0</v>
          </cell>
          <cell r="O179">
            <v>16.129107708963669</v>
          </cell>
          <cell r="P179">
            <v>11.13336638317845</v>
          </cell>
          <cell r="Q179">
            <v>42.963375401752707</v>
          </cell>
          <cell r="R179">
            <v>0</v>
          </cell>
          <cell r="S179">
            <v>2.7119738625691094</v>
          </cell>
          <cell r="T179">
            <v>37.111221277261485</v>
          </cell>
          <cell r="U179">
            <v>98.77294278409596</v>
          </cell>
          <cell r="V179">
            <v>50.242884190754005</v>
          </cell>
          <cell r="W179">
            <v>44.676200999164813</v>
          </cell>
          <cell r="X179">
            <v>16.557314108316678</v>
          </cell>
          <cell r="Y179">
            <v>58.21771892373507</v>
          </cell>
          <cell r="Z179">
            <v>42.330788324632735</v>
          </cell>
          <cell r="AA179">
            <v>34.037914588520479</v>
          </cell>
          <cell r="AB179">
            <v>134.58642183688829</v>
          </cell>
          <cell r="AC179">
            <v>0</v>
          </cell>
          <cell r="AD179">
            <v>92.064375860898622</v>
          </cell>
          <cell r="AE179">
            <v>89.819923092020858</v>
          </cell>
          <cell r="AF179">
            <v>53.365479649067844</v>
          </cell>
          <cell r="AG179">
            <v>63.064807296994871</v>
          </cell>
          <cell r="AH179">
            <v>39.439442477467836</v>
          </cell>
          <cell r="AI179">
            <v>38.058823151938739</v>
          </cell>
          <cell r="AJ179">
            <v>38.846779386527864</v>
          </cell>
          <cell r="AK179">
            <v>38.846779386527864</v>
          </cell>
          <cell r="AL179">
            <v>53.27697124384575</v>
          </cell>
          <cell r="AM179">
            <v>39.439442477467836</v>
          </cell>
          <cell r="AN179">
            <v>38.058823151938739</v>
          </cell>
          <cell r="AO179">
            <v>38.846779386527864</v>
          </cell>
          <cell r="AP179">
            <v>38.846779386527864</v>
          </cell>
          <cell r="AQ179">
            <v>39.651049184601312</v>
          </cell>
          <cell r="AR179">
            <v>39.651049184601312</v>
          </cell>
          <cell r="AS179">
            <v>41.309887464546662</v>
          </cell>
          <cell r="AT179">
            <v>41.309887464546662</v>
          </cell>
          <cell r="AU179">
            <v>1400.5352406817015</v>
          </cell>
          <cell r="AW179">
            <v>453.50641030144453</v>
          </cell>
          <cell r="AX179">
            <v>370.39066894460393</v>
          </cell>
          <cell r="AY179">
            <v>576.63816143565305</v>
          </cell>
          <cell r="AZ179">
            <v>823.89707924604841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2</v>
          </cell>
          <cell r="BG179">
            <v>0</v>
          </cell>
          <cell r="BH179">
            <v>16111.901641979939</v>
          </cell>
          <cell r="BI179">
            <v>8244.0731120637029</v>
          </cell>
          <cell r="BK179">
            <v>0</v>
          </cell>
          <cell r="BL179">
            <v>0</v>
          </cell>
          <cell r="BM179">
            <v>0</v>
          </cell>
        </row>
        <row r="180">
          <cell r="A180">
            <v>39052</v>
          </cell>
          <cell r="B180">
            <v>10.208339253596275</v>
          </cell>
          <cell r="C180">
            <v>14.403547166033105</v>
          </cell>
          <cell r="D180">
            <v>10.767700308587845</v>
          </cell>
          <cell r="E180">
            <v>10.068498989848379</v>
          </cell>
          <cell r="F180">
            <v>6.7123326598989204</v>
          </cell>
          <cell r="G180">
            <v>22.094761672167273</v>
          </cell>
          <cell r="H180">
            <v>0</v>
          </cell>
          <cell r="I180">
            <v>13.14498479230204</v>
          </cell>
          <cell r="J180">
            <v>18.17923428722623</v>
          </cell>
          <cell r="K180">
            <v>7.6912145061341812</v>
          </cell>
          <cell r="L180">
            <v>6.0131313411594522</v>
          </cell>
          <cell r="M180">
            <v>0</v>
          </cell>
          <cell r="N180">
            <v>0</v>
          </cell>
          <cell r="O180">
            <v>15.801949803512056</v>
          </cell>
          <cell r="P180">
            <v>10.907540572335742</v>
          </cell>
          <cell r="Q180">
            <v>42.091919388116104</v>
          </cell>
          <cell r="R180">
            <v>0</v>
          </cell>
          <cell r="S180">
            <v>2.6569650112099885</v>
          </cell>
          <cell r="T180">
            <v>36.358468574452459</v>
          </cell>
          <cell r="U180">
            <v>96.769462513542706</v>
          </cell>
          <cell r="V180">
            <v>49.223772839258714</v>
          </cell>
          <cell r="W180">
            <v>43.770002553090876</v>
          </cell>
          <cell r="X180">
            <v>16.221470594755729</v>
          </cell>
          <cell r="Y180">
            <v>57.03684845483275</v>
          </cell>
          <cell r="Z180">
            <v>41.472163514488642</v>
          </cell>
          <cell r="AA180">
            <v>33.347499902001111</v>
          </cell>
          <cell r="AB180">
            <v>131.85651187132251</v>
          </cell>
          <cell r="AC180">
            <v>0</v>
          </cell>
          <cell r="AD180">
            <v>90.196970117391629</v>
          </cell>
          <cell r="AE180">
            <v>87.998043144484768</v>
          </cell>
          <cell r="AF180">
            <v>52.283030522901548</v>
          </cell>
          <cell r="AG180">
            <v>61.785619964670943</v>
          </cell>
          <cell r="AH180">
            <v>38.639464845355114</v>
          </cell>
          <cell r="AI180">
            <v>37.286849581483757</v>
          </cell>
          <cell r="AJ180">
            <v>38.058823151938739</v>
          </cell>
          <cell r="AK180">
            <v>38.058823151938739</v>
          </cell>
          <cell r="AL180">
            <v>52.1963173951982</v>
          </cell>
          <cell r="AM180">
            <v>38.639464845355114</v>
          </cell>
          <cell r="AN180">
            <v>37.286849581483757</v>
          </cell>
          <cell r="AO180">
            <v>38.058823151938739</v>
          </cell>
          <cell r="AP180">
            <v>38.058823151938739</v>
          </cell>
          <cell r="AQ180">
            <v>38.846779386527864</v>
          </cell>
          <cell r="AR180">
            <v>38.846779386527864</v>
          </cell>
          <cell r="AS180">
            <v>40.471970296330831</v>
          </cell>
          <cell r="AT180">
            <v>40.471970296330831</v>
          </cell>
          <cell r="AU180">
            <v>1372.1272106703477</v>
          </cell>
          <cell r="AW180">
            <v>444.3076244801652</v>
          </cell>
          <cell r="AX180">
            <v>362.87777749163189</v>
          </cell>
          <cell r="AY180">
            <v>564.94180869855052</v>
          </cell>
          <cell r="AZ180">
            <v>807.18540197179709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2</v>
          </cell>
          <cell r="BG180">
            <v>0</v>
          </cell>
          <cell r="BH180">
            <v>15800.878413865159</v>
          </cell>
          <cell r="BI180">
            <v>8224.8688667952665</v>
          </cell>
          <cell r="BK180">
            <v>0</v>
          </cell>
          <cell r="BL180">
            <v>0</v>
          </cell>
          <cell r="BM180">
            <v>0</v>
          </cell>
        </row>
        <row r="181">
          <cell r="B181">
            <v>11.448571669092264</v>
          </cell>
          <cell r="C181">
            <v>16.153464135842516</v>
          </cell>
          <cell r="D181">
            <v>12.075890664658957</v>
          </cell>
          <cell r="E181">
            <v>11.29174192020059</v>
          </cell>
          <cell r="F181">
            <v>7.527827946800393</v>
          </cell>
          <cell r="G181">
            <v>24.779100324884624</v>
          </cell>
          <cell r="H181">
            <v>0</v>
          </cell>
          <cell r="I181">
            <v>14.741996395817424</v>
          </cell>
          <cell r="J181">
            <v>20.38786735591772</v>
          </cell>
          <cell r="K181">
            <v>8.6256361890421207</v>
          </cell>
          <cell r="L181">
            <v>6.7436792023420207</v>
          </cell>
          <cell r="M181">
            <v>0</v>
          </cell>
          <cell r="N181">
            <v>0</v>
          </cell>
          <cell r="O181">
            <v>17.721761624759271</v>
          </cell>
          <cell r="P181">
            <v>12.232720413550636</v>
          </cell>
          <cell r="Q181">
            <v>47.205754416394093</v>
          </cell>
          <cell r="R181">
            <v>0</v>
          </cell>
          <cell r="S181">
            <v>2.9797652289418224</v>
          </cell>
          <cell r="T181">
            <v>40.77573471183544</v>
          </cell>
          <cell r="U181">
            <v>108.52618623303894</v>
          </cell>
          <cell r="V181">
            <v>55.204071609869516</v>
          </cell>
          <cell r="W181">
            <v>49.087711403094239</v>
          </cell>
          <cell r="X181">
            <v>18.192250871434293</v>
          </cell>
          <cell r="Y181">
            <v>63.966374068560313</v>
          </cell>
          <cell r="Z181">
            <v>46.510703109780685</v>
          </cell>
          <cell r="AA181">
            <v>37.398957178917236</v>
          </cell>
          <cell r="AB181">
            <v>147.87603435725825</v>
          </cell>
          <cell r="AC181">
            <v>0</v>
          </cell>
          <cell r="AD181">
            <v>101.15518803513014</v>
          </cell>
          <cell r="AE181">
            <v>98.68910884055839</v>
          </cell>
          <cell r="AF181">
            <v>58.635004886608691</v>
          </cell>
          <cell r="AG181">
            <v>69.292083728079476</v>
          </cell>
          <cell r="AH181">
            <v>43.333853974492342</v>
          </cell>
          <cell r="AI181">
            <v>41.816906662647867</v>
          </cell>
          <cell r="AJ181">
            <v>42.682668911378514</v>
          </cell>
          <cell r="AK181">
            <v>42.682668911378514</v>
          </cell>
          <cell r="AL181">
            <v>58.53775680026466</v>
          </cell>
          <cell r="AM181">
            <v>43.333853974492342</v>
          </cell>
          <cell r="AN181">
            <v>41.816906662647867</v>
          </cell>
          <cell r="AO181">
            <v>42.682668911378514</v>
          </cell>
          <cell r="AP181">
            <v>42.682668911378514</v>
          </cell>
          <cell r="AQ181">
            <v>43.566355591425285</v>
          </cell>
          <cell r="AR181">
            <v>43.566355591425285</v>
          </cell>
          <cell r="AS181">
            <v>45.388994332617379</v>
          </cell>
          <cell r="AT181">
            <v>45.388994332617379</v>
          </cell>
          <cell r="BA181">
            <v>500</v>
          </cell>
        </row>
        <row r="182">
          <cell r="A182">
            <v>39083</v>
          </cell>
          <cell r="B182">
            <v>10.001276411149634</v>
          </cell>
          <cell r="C182">
            <v>14.111390004772776</v>
          </cell>
          <cell r="D182">
            <v>10.549291556966045</v>
          </cell>
          <cell r="E182">
            <v>9.864272624695527</v>
          </cell>
          <cell r="F182">
            <v>6.5761817497970192</v>
          </cell>
          <cell r="G182">
            <v>21.646598259748515</v>
          </cell>
          <cell r="H182">
            <v>0</v>
          </cell>
          <cell r="I182">
            <v>12.878355926685817</v>
          </cell>
          <cell r="J182">
            <v>17.810492239033582</v>
          </cell>
          <cell r="K182">
            <v>7.5352082549757524</v>
          </cell>
          <cell r="L182">
            <v>5.8911628175264994</v>
          </cell>
          <cell r="M182">
            <v>0</v>
          </cell>
          <cell r="N182">
            <v>0</v>
          </cell>
          <cell r="O182">
            <v>15.48142786931383</v>
          </cell>
          <cell r="P182">
            <v>10.686295343420152</v>
          </cell>
          <cell r="Q182">
            <v>41.238139722685432</v>
          </cell>
          <cell r="R182">
            <v>0</v>
          </cell>
          <cell r="S182">
            <v>2.6030719426279858</v>
          </cell>
          <cell r="T182">
            <v>35.620984478067165</v>
          </cell>
          <cell r="U182">
            <v>94.806620226240298</v>
          </cell>
          <cell r="V182">
            <v>48.225332831844774</v>
          </cell>
          <cell r="W182">
            <v>42.882185160134725</v>
          </cell>
          <cell r="X182">
            <v>15.892439228676134</v>
          </cell>
          <cell r="Y182">
            <v>55.879930402653457</v>
          </cell>
          <cell r="Z182">
            <v>40.630954788329127</v>
          </cell>
          <cell r="AA182">
            <v>32.671089376580447</v>
          </cell>
          <cell r="AB182">
            <v>129.18197456756303</v>
          </cell>
          <cell r="AC182">
            <v>0</v>
          </cell>
          <cell r="AD182">
            <v>88.367442262897328</v>
          </cell>
          <cell r="AE182">
            <v>86.213117654589809</v>
          </cell>
          <cell r="AF182">
            <v>51.222537464935954</v>
          </cell>
          <cell r="AG182">
            <v>60.532379278365802</v>
          </cell>
          <cell r="AH182">
            <v>37.8557137157404</v>
          </cell>
          <cell r="AI182">
            <v>36.530534487674302</v>
          </cell>
          <cell r="AJ182">
            <v>37.286849581483757</v>
          </cell>
          <cell r="AK182">
            <v>37.286849581483757</v>
          </cell>
          <cell r="AL182">
            <v>51.137583199889271</v>
          </cell>
          <cell r="AM182">
            <v>37.8557137157404</v>
          </cell>
          <cell r="AN182">
            <v>36.530534487674302</v>
          </cell>
          <cell r="AO182">
            <v>37.286849581483757</v>
          </cell>
          <cell r="AP182">
            <v>37.286849581483757</v>
          </cell>
          <cell r="AQ182">
            <v>38.058823151938739</v>
          </cell>
          <cell r="AR182">
            <v>38.058823151938739</v>
          </cell>
          <cell r="AS182">
            <v>39.651049184601312</v>
          </cell>
          <cell r="AT182">
            <v>39.651049184601312</v>
          </cell>
          <cell r="AU182">
            <v>1344.2954004824473</v>
          </cell>
          <cell r="AW182">
            <v>435.29542402717112</v>
          </cell>
          <cell r="AX182">
            <v>355.51727523935159</v>
          </cell>
          <cell r="AY182">
            <v>553.48270121592464</v>
          </cell>
          <cell r="AZ182">
            <v>790.81269926652271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2</v>
          </cell>
          <cell r="BG182">
            <v>0</v>
          </cell>
          <cell r="BH182">
            <v>16311.031077280517</v>
          </cell>
          <cell r="BI182">
            <v>8399.9822241816801</v>
          </cell>
          <cell r="BK182">
            <v>0</v>
          </cell>
          <cell r="BL182">
            <v>0</v>
          </cell>
          <cell r="BM182">
            <v>0</v>
          </cell>
        </row>
        <row r="183">
          <cell r="A183">
            <v>39114</v>
          </cell>
          <cell r="B183">
            <v>9.7984135682971463</v>
          </cell>
          <cell r="C183">
            <v>13.825158870337074</v>
          </cell>
          <cell r="D183">
            <v>10.335312941902462</v>
          </cell>
          <cell r="E183">
            <v>9.664188724895812</v>
          </cell>
          <cell r="F183">
            <v>6.4427924832638759</v>
          </cell>
          <cell r="G183">
            <v>21.207525257410254</v>
          </cell>
          <cell r="H183">
            <v>0</v>
          </cell>
          <cell r="I183">
            <v>12.61713527972508</v>
          </cell>
          <cell r="J183">
            <v>17.449229642172988</v>
          </cell>
          <cell r="K183">
            <v>7.3823663870731924</v>
          </cell>
          <cell r="L183">
            <v>5.7716682662572252</v>
          </cell>
          <cell r="M183">
            <v>0</v>
          </cell>
          <cell r="N183">
            <v>0</v>
          </cell>
          <cell r="O183">
            <v>15.167407304350389</v>
          </cell>
          <cell r="P183">
            <v>10.469537785303794</v>
          </cell>
          <cell r="Q183">
            <v>40.401677863800515</v>
          </cell>
          <cell r="R183">
            <v>0</v>
          </cell>
          <cell r="S183">
            <v>2.5502720246252832</v>
          </cell>
          <cell r="T183">
            <v>34.898459284345975</v>
          </cell>
          <cell r="U183">
            <v>92.883591633720826</v>
          </cell>
          <cell r="V183">
            <v>47.24714487726839</v>
          </cell>
          <cell r="W183">
            <v>42.012375984616519</v>
          </cell>
          <cell r="X183">
            <v>15.570081834554371</v>
          </cell>
          <cell r="Y183">
            <v>54.746478923675845</v>
          </cell>
          <cell r="Z183">
            <v>39.80680888361416</v>
          </cell>
          <cell r="AA183">
            <v>32.008398956122505</v>
          </cell>
          <cell r="AB183">
            <v>126.56168676341251</v>
          </cell>
          <cell r="AC183">
            <v>0</v>
          </cell>
          <cell r="AD183">
            <v>86.575023993858224</v>
          </cell>
          <cell r="AE183">
            <v>84.464397049379002</v>
          </cell>
          <cell r="AF183">
            <v>50.183555124974752</v>
          </cell>
          <cell r="AG183">
            <v>59.30455894421879</v>
          </cell>
          <cell r="AH183">
            <v>37.087859955192023</v>
          </cell>
          <cell r="AI183">
            <v>35.789560258741993</v>
          </cell>
          <cell r="AJ183">
            <v>36.530534487674302</v>
          </cell>
          <cell r="AK183">
            <v>36.530534487674302</v>
          </cell>
          <cell r="AL183">
            <v>50.100324046350615</v>
          </cell>
          <cell r="AM183">
            <v>37.087859955192023</v>
          </cell>
          <cell r="AN183">
            <v>35.789560258741993</v>
          </cell>
          <cell r="AO183">
            <v>36.530534487674302</v>
          </cell>
          <cell r="AP183">
            <v>36.530534487674302</v>
          </cell>
          <cell r="AQ183">
            <v>37.286849581483757</v>
          </cell>
          <cell r="AR183">
            <v>37.286849581483757</v>
          </cell>
          <cell r="AS183">
            <v>38.846779386527864</v>
          </cell>
          <cell r="AT183">
            <v>38.846779386527864</v>
          </cell>
          <cell r="AU183">
            <v>1317.0281222507035</v>
          </cell>
          <cell r="AW183">
            <v>426.46602430171333</v>
          </cell>
          <cell r="AX183">
            <v>348.30607117165647</v>
          </cell>
          <cell r="AY183">
            <v>542.25602677733377</v>
          </cell>
          <cell r="AZ183">
            <v>774.77209547336975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2</v>
          </cell>
          <cell r="BG183">
            <v>0</v>
          </cell>
          <cell r="BH183">
            <v>16411.197050416231</v>
          </cell>
          <cell r="BI183">
            <v>8238.4756414266758</v>
          </cell>
          <cell r="BK183">
            <v>0</v>
          </cell>
          <cell r="BL183">
            <v>0</v>
          </cell>
          <cell r="BM183">
            <v>0</v>
          </cell>
        </row>
        <row r="184">
          <cell r="A184">
            <v>39142</v>
          </cell>
          <cell r="B184">
            <v>9.599665533526986</v>
          </cell>
          <cell r="C184">
            <v>13.544733561003833</v>
          </cell>
          <cell r="D184">
            <v>10.125674603857224</v>
          </cell>
          <cell r="E184">
            <v>9.4681632659444208</v>
          </cell>
          <cell r="F184">
            <v>6.3121088439629487</v>
          </cell>
          <cell r="G184">
            <v>20.777358278044701</v>
          </cell>
          <cell r="H184">
            <v>0</v>
          </cell>
          <cell r="I184">
            <v>12.361213152760763</v>
          </cell>
          <cell r="J184">
            <v>17.095294785732975</v>
          </cell>
          <cell r="K184">
            <v>7.2326247170408795</v>
          </cell>
          <cell r="L184">
            <v>5.6545975060501439</v>
          </cell>
          <cell r="M184">
            <v>0</v>
          </cell>
          <cell r="N184">
            <v>0</v>
          </cell>
          <cell r="O184">
            <v>14.859756236829456</v>
          </cell>
          <cell r="P184">
            <v>10.257176871439787</v>
          </cell>
          <cell r="Q184">
            <v>39.582182542350949</v>
          </cell>
          <cell r="R184">
            <v>0</v>
          </cell>
          <cell r="S184">
            <v>2.498543084068666</v>
          </cell>
          <cell r="T184">
            <v>34.190589571465949</v>
          </cell>
          <cell r="U184">
            <v>90.999569167132464</v>
          </cell>
          <cell r="V184">
            <v>46.288798189061588</v>
          </cell>
          <cell r="W184">
            <v>41.160209753341718</v>
          </cell>
          <cell r="X184">
            <v>15.254263039577129</v>
          </cell>
          <cell r="Y184">
            <v>53.636018029080482</v>
          </cell>
          <cell r="Z184">
            <v>38.999379703273426</v>
          </cell>
          <cell r="AA184">
            <v>31.359150346199403</v>
          </cell>
          <cell r="AB184">
            <v>123.99454807855331</v>
          </cell>
          <cell r="AC184">
            <v>0</v>
          </cell>
          <cell r="AD184">
            <v>84.818962590752008</v>
          </cell>
          <cell r="AE184">
            <v>82.751146960004789</v>
          </cell>
          <cell r="AF184">
            <v>49.165647186169295</v>
          </cell>
          <cell r="AG184">
            <v>58.101643343553548</v>
          </cell>
          <cell r="AH184">
            <v>36.335581106320532</v>
          </cell>
          <cell r="AI184">
            <v>35.063615725258764</v>
          </cell>
          <cell r="AJ184">
            <v>35.789560258741993</v>
          </cell>
          <cell r="AK184">
            <v>35.789560258741993</v>
          </cell>
          <cell r="AL184">
            <v>49.084104341379451</v>
          </cell>
          <cell r="AM184">
            <v>36.335581106320532</v>
          </cell>
          <cell r="AN184">
            <v>35.063615725258764</v>
          </cell>
          <cell r="AO184">
            <v>35.789560258741993</v>
          </cell>
          <cell r="AP184">
            <v>35.789560258741993</v>
          </cell>
          <cell r="AQ184">
            <v>36.530534487674302</v>
          </cell>
          <cell r="AR184">
            <v>36.530534487674302</v>
          </cell>
          <cell r="AS184">
            <v>38.058823151938739</v>
          </cell>
          <cell r="AT184">
            <v>38.058823151938739</v>
          </cell>
          <cell r="AU184">
            <v>1290.3139251809575</v>
          </cell>
          <cell r="AW184">
            <v>417.81571742954287</v>
          </cell>
          <cell r="AX184">
            <v>341.24113696966879</v>
          </cell>
          <cell r="AY184">
            <v>531.25707078174594</v>
          </cell>
          <cell r="AZ184">
            <v>759.05685439921172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2</v>
          </cell>
          <cell r="BG184">
            <v>0</v>
          </cell>
          <cell r="BH184">
            <v>16591.212636829128</v>
          </cell>
          <cell r="BI184">
            <v>8117.548874489552</v>
          </cell>
          <cell r="BK184">
            <v>0</v>
          </cell>
          <cell r="BL184">
            <v>0</v>
          </cell>
          <cell r="BM184">
            <v>0</v>
          </cell>
        </row>
        <row r="185">
          <cell r="A185">
            <v>39173</v>
          </cell>
          <cell r="B185">
            <v>9.4049488433259913</v>
          </cell>
          <cell r="C185">
            <v>13.269996313185992</v>
          </cell>
          <cell r="D185">
            <v>9.9202885059739838</v>
          </cell>
          <cell r="E185">
            <v>9.2761139276639888</v>
          </cell>
          <cell r="F185">
            <v>6.184075951775994</v>
          </cell>
          <cell r="G185">
            <v>20.355916674595974</v>
          </cell>
          <cell r="H185">
            <v>0</v>
          </cell>
          <cell r="I185">
            <v>12.110482072227978</v>
          </cell>
          <cell r="J185">
            <v>16.74853903605997</v>
          </cell>
          <cell r="K185">
            <v>7.0859203614099933</v>
          </cell>
          <cell r="L185">
            <v>5.5399013734659963</v>
          </cell>
          <cell r="M185">
            <v>0</v>
          </cell>
          <cell r="N185">
            <v>0</v>
          </cell>
          <cell r="O185">
            <v>14.558345469806</v>
          </cell>
          <cell r="P185">
            <v>10.049123421635986</v>
          </cell>
          <cell r="Q185">
            <v>38.779309614261919</v>
          </cell>
          <cell r="R185">
            <v>0</v>
          </cell>
          <cell r="S185">
            <v>2.4478633975779962</v>
          </cell>
          <cell r="T185">
            <v>33.49707807211994</v>
          </cell>
          <cell r="U185">
            <v>89.153761638103859</v>
          </cell>
          <cell r="V185">
            <v>45.34989031302392</v>
          </cell>
          <cell r="W185">
            <v>40.32532860220595</v>
          </cell>
          <cell r="X185">
            <v>14.944850216791988</v>
          </cell>
          <cell r="Y185">
            <v>52.548081384860104</v>
          </cell>
          <cell r="Z185">
            <v>38.208328170364112</v>
          </cell>
          <cell r="AA185">
            <v>30.723070897222616</v>
          </cell>
          <cell r="AB185">
            <v>121.47948045244684</v>
          </cell>
          <cell r="AC185">
            <v>0</v>
          </cell>
          <cell r="AD185">
            <v>83.098520601989804</v>
          </cell>
          <cell r="AE185">
            <v>81.072647913333512</v>
          </cell>
          <cell r="AF185">
            <v>48.168386181788932</v>
          </cell>
          <cell r="AG185">
            <v>56.923127316345798</v>
          </cell>
          <cell r="AH185">
            <v>35.598561252363908</v>
          </cell>
          <cell r="AI185">
            <v>34.352396029462398</v>
          </cell>
          <cell r="AJ185">
            <v>35.063615725258764</v>
          </cell>
          <cell r="AK185">
            <v>35.063615725258764</v>
          </cell>
          <cell r="AL185">
            <v>48.088497327212764</v>
          </cell>
          <cell r="AM185">
            <v>35.598561252363908</v>
          </cell>
          <cell r="AN185">
            <v>34.352396029462398</v>
          </cell>
          <cell r="AO185">
            <v>35.063615725258764</v>
          </cell>
          <cell r="AP185">
            <v>35.063615725258764</v>
          </cell>
          <cell r="AQ185">
            <v>35.789560258741993</v>
          </cell>
          <cell r="AR185">
            <v>35.789560258741993</v>
          </cell>
          <cell r="AS185">
            <v>37.286849581483757</v>
          </cell>
          <cell r="AT185">
            <v>37.286849581483757</v>
          </cell>
          <cell r="AU185">
            <v>1264.1415907434703</v>
          </cell>
          <cell r="AW185">
            <v>409.34087074580191</v>
          </cell>
          <cell r="AX185">
            <v>334.31950574000808</v>
          </cell>
          <cell r="AY185">
            <v>520.48121425766021</v>
          </cell>
          <cell r="AZ185">
            <v>743.66037648581005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2</v>
          </cell>
          <cell r="BG185">
            <v>0</v>
          </cell>
          <cell r="BH185">
            <v>16406.828342647117</v>
          </cell>
          <cell r="BI185">
            <v>8203.3172939159122</v>
          </cell>
          <cell r="BK185">
            <v>0</v>
          </cell>
          <cell r="BL185">
            <v>0</v>
          </cell>
          <cell r="BM185">
            <v>0</v>
          </cell>
        </row>
        <row r="186">
          <cell r="A186">
            <v>39203</v>
          </cell>
          <cell r="B186">
            <v>9.2141817271294677</v>
          </cell>
          <cell r="C186">
            <v>13.000831751977199</v>
          </cell>
          <cell r="D186">
            <v>9.719068397109158</v>
          </cell>
          <cell r="E186">
            <v>9.0879600596345416</v>
          </cell>
          <cell r="F186">
            <v>6.0586400397563622</v>
          </cell>
          <cell r="G186">
            <v>19.943023464198021</v>
          </cell>
          <cell r="H186">
            <v>0</v>
          </cell>
          <cell r="I186">
            <v>11.864836744522865</v>
          </cell>
          <cell r="J186">
            <v>16.408816774340135</v>
          </cell>
          <cell r="K186">
            <v>6.9421917122208319</v>
          </cell>
          <cell r="L186">
            <v>5.4275317022817431</v>
          </cell>
          <cell r="M186">
            <v>0</v>
          </cell>
          <cell r="N186">
            <v>0</v>
          </cell>
          <cell r="O186">
            <v>14.263048426926449</v>
          </cell>
          <cell r="P186">
            <v>9.8452900646040842</v>
          </cell>
          <cell r="Q186">
            <v>37.992721915972147</v>
          </cell>
          <cell r="R186">
            <v>0</v>
          </cell>
          <cell r="S186">
            <v>2.3982116824035584</v>
          </cell>
          <cell r="T186">
            <v>32.81763354868027</v>
          </cell>
          <cell r="U186">
            <v>87.345393906487502</v>
          </cell>
          <cell r="V186">
            <v>44.43002695821329</v>
          </cell>
          <cell r="W186">
            <v>39.507381925911268</v>
          </cell>
          <cell r="X186">
            <v>14.64171342941121</v>
          </cell>
          <cell r="Y186">
            <v>51.482212115984325</v>
          </cell>
          <cell r="Z186">
            <v>37.433322085676778</v>
          </cell>
          <cell r="AA186">
            <v>30.099893489944787</v>
          </cell>
          <cell r="AB186">
            <v>119.01542769160589</v>
          </cell>
          <cell r="AC186">
            <v>0</v>
          </cell>
          <cell r="AD186">
            <v>81.412975534226007</v>
          </cell>
          <cell r="AE186">
            <v>79.428195029805295</v>
          </cell>
          <cell r="AF186">
            <v>47.191353315707893</v>
          </cell>
          <cell r="AG186">
            <v>55.768515949083259</v>
          </cell>
          <cell r="AH186">
            <v>34.876490884519441</v>
          </cell>
          <cell r="AI186">
            <v>33.655602497232621</v>
          </cell>
          <cell r="AJ186">
            <v>34.352396029462398</v>
          </cell>
          <cell r="AK186">
            <v>34.352396029462398</v>
          </cell>
          <cell r="AL186">
            <v>47.113084902311961</v>
          </cell>
          <cell r="AM186">
            <v>34.876490884519441</v>
          </cell>
          <cell r="AN186">
            <v>33.655602497232621</v>
          </cell>
          <cell r="AO186">
            <v>34.352396029462398</v>
          </cell>
          <cell r="AP186">
            <v>34.352396029462398</v>
          </cell>
          <cell r="AQ186">
            <v>35.063615725258764</v>
          </cell>
          <cell r="AR186">
            <v>35.063615725258764</v>
          </cell>
          <cell r="AS186">
            <v>36.530534487674302</v>
          </cell>
          <cell r="AT186">
            <v>36.530534487674302</v>
          </cell>
          <cell r="AU186">
            <v>1238.5001279617404</v>
          </cell>
          <cell r="AW186">
            <v>401.03792526949934</v>
          </cell>
          <cell r="AX186">
            <v>327.53827076885494</v>
          </cell>
          <cell r="AY186">
            <v>509.92393192338602</v>
          </cell>
          <cell r="AZ186">
            <v>728.57619603835428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2</v>
          </cell>
          <cell r="BG186">
            <v>0</v>
          </cell>
          <cell r="BH186">
            <v>16607.826940869858</v>
          </cell>
          <cell r="BI186">
            <v>8244.1824005333547</v>
          </cell>
          <cell r="BK186">
            <v>0</v>
          </cell>
          <cell r="BL186">
            <v>0</v>
          </cell>
          <cell r="BM186">
            <v>0</v>
          </cell>
        </row>
        <row r="187">
          <cell r="A187">
            <v>39234</v>
          </cell>
          <cell r="B187">
            <v>9.0272840729819332</v>
          </cell>
          <cell r="C187">
            <v>12.73712684270054</v>
          </cell>
          <cell r="D187">
            <v>9.5219297756110741</v>
          </cell>
          <cell r="E187">
            <v>8.9036226473246458</v>
          </cell>
          <cell r="F187">
            <v>5.9357484315497642</v>
          </cell>
          <cell r="G187">
            <v>19.538505253851302</v>
          </cell>
          <cell r="H187">
            <v>0</v>
          </cell>
          <cell r="I187">
            <v>11.624174011784945</v>
          </cell>
          <cell r="J187">
            <v>16.075985335447267</v>
          </cell>
          <cell r="K187">
            <v>6.8013784111507718</v>
          </cell>
          <cell r="L187">
            <v>5.3174413032633323</v>
          </cell>
          <cell r="M187">
            <v>0</v>
          </cell>
          <cell r="N187">
            <v>0</v>
          </cell>
          <cell r="O187">
            <v>13.973741099273417</v>
          </cell>
          <cell r="P187">
            <v>9.6455912012683633</v>
          </cell>
          <cell r="Q187">
            <v>37.222089122843272</v>
          </cell>
          <cell r="R187">
            <v>0</v>
          </cell>
          <cell r="S187">
            <v>2.3495670874884467</v>
          </cell>
          <cell r="T187">
            <v>32.151970670894535</v>
          </cell>
          <cell r="U187">
            <v>85.573706554842389</v>
          </cell>
          <cell r="V187">
            <v>43.528821831364908</v>
          </cell>
          <cell r="W187">
            <v>38.706026230730743</v>
          </cell>
          <cell r="X187">
            <v>14.344725376245265</v>
          </cell>
          <cell r="Y187">
            <v>50.437962614536652</v>
          </cell>
          <cell r="Z187">
            <v>36.674035988229512</v>
          </cell>
          <cell r="AA187">
            <v>29.489356423283972</v>
          </cell>
          <cell r="AB187">
            <v>116.60135502605013</v>
          </cell>
          <cell r="AC187">
            <v>0</v>
          </cell>
          <cell r="AD187">
            <v>79.761619548949852</v>
          </cell>
          <cell r="AE187">
            <v>77.817097727422464</v>
          </cell>
          <cell r="AF187">
            <v>46.234138286533408</v>
          </cell>
          <cell r="AG187">
            <v>54.637324366928503</v>
          </cell>
          <cell r="AH187">
            <v>34.169066771966669</v>
          </cell>
          <cell r="AI187">
            <v>32.972942512663998</v>
          </cell>
          <cell r="AJ187">
            <v>33.655602497232621</v>
          </cell>
          <cell r="AK187">
            <v>33.655602497232621</v>
          </cell>
          <cell r="AL187">
            <v>46.15745744578264</v>
          </cell>
          <cell r="AM187">
            <v>34.169066771966669</v>
          </cell>
          <cell r="AN187">
            <v>32.972942512663998</v>
          </cell>
          <cell r="AO187">
            <v>33.655602497232621</v>
          </cell>
          <cell r="AP187">
            <v>33.655602497232621</v>
          </cell>
          <cell r="AQ187">
            <v>34.352396029462398</v>
          </cell>
          <cell r="AR187">
            <v>34.352396029462398</v>
          </cell>
          <cell r="AS187">
            <v>35.789560258741993</v>
          </cell>
          <cell r="AT187">
            <v>35.789560258741993</v>
          </cell>
          <cell r="AU187">
            <v>1213.3787687968845</v>
          </cell>
          <cell r="AW187">
            <v>392.90339420893014</v>
          </cell>
          <cell r="AX187">
            <v>320.8945843012873</v>
          </cell>
          <cell r="AY187">
            <v>499.58079028666708</v>
          </cell>
          <cell r="AZ187">
            <v>713.79797851021749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2</v>
          </cell>
          <cell r="BG187">
            <v>0</v>
          </cell>
          <cell r="BH187">
            <v>16442.599247528138</v>
          </cell>
          <cell r="BI187">
            <v>8393.6695574556179</v>
          </cell>
          <cell r="BK187">
            <v>0</v>
          </cell>
          <cell r="BL187">
            <v>0</v>
          </cell>
          <cell r="BM187">
            <v>0</v>
          </cell>
        </row>
        <row r="188">
          <cell r="A188">
            <v>39264</v>
          </cell>
          <cell r="B188">
            <v>8.8441773938943982</v>
          </cell>
          <cell r="C188">
            <v>12.478770843440046</v>
          </cell>
          <cell r="D188">
            <v>9.3287898538338112</v>
          </cell>
          <cell r="E188">
            <v>8.7230242789095431</v>
          </cell>
          <cell r="F188">
            <v>5.8153495192730293</v>
          </cell>
          <cell r="G188">
            <v>19.14219216760705</v>
          </cell>
          <cell r="H188">
            <v>0</v>
          </cell>
          <cell r="I188">
            <v>11.388392808576338</v>
          </cell>
          <cell r="J188">
            <v>15.74990494803111</v>
          </cell>
          <cell r="K188">
            <v>6.6634213241670128</v>
          </cell>
          <cell r="L188">
            <v>5.2095839443487568</v>
          </cell>
          <cell r="M188">
            <v>0</v>
          </cell>
          <cell r="N188">
            <v>0</v>
          </cell>
          <cell r="O188">
            <v>13.690301993288603</v>
          </cell>
          <cell r="P188">
            <v>9.4499429688186698</v>
          </cell>
          <cell r="Q188">
            <v>36.467087610441247</v>
          </cell>
          <cell r="R188">
            <v>0</v>
          </cell>
          <cell r="S188">
            <v>2.301909184712239</v>
          </cell>
          <cell r="T188">
            <v>31.499809896062221</v>
          </cell>
          <cell r="U188">
            <v>83.837955569519465</v>
          </cell>
          <cell r="V188">
            <v>42.645896474668852</v>
          </cell>
          <cell r="W188">
            <v>37.920924990259536</v>
          </cell>
          <cell r="X188">
            <v>14.053761338243156</v>
          </cell>
          <cell r="Y188">
            <v>49.414894351743158</v>
          </cell>
          <cell r="Z188">
            <v>35.930151018591772</v>
          </cell>
          <cell r="AA188">
            <v>28.891203304423215</v>
          </cell>
          <cell r="AB188">
            <v>114.23624867475814</v>
          </cell>
          <cell r="AC188">
            <v>0</v>
          </cell>
          <cell r="AD188">
            <v>78.143759165231231</v>
          </cell>
          <cell r="AE188">
            <v>76.238679431742113</v>
          </cell>
          <cell r="AF188">
            <v>45.296339115301109</v>
          </cell>
          <cell r="AG188">
            <v>53.529077530097545</v>
          </cell>
          <cell r="AH188">
            <v>33.475991834526674</v>
          </cell>
          <cell r="AI188">
            <v>32.304129395182947</v>
          </cell>
          <cell r="AJ188">
            <v>32.972942512663998</v>
          </cell>
          <cell r="AK188">
            <v>32.972942512663998</v>
          </cell>
          <cell r="AL188">
            <v>45.221213645355782</v>
          </cell>
          <cell r="AM188">
            <v>33.475991834526674</v>
          </cell>
          <cell r="AN188">
            <v>32.304129395182947</v>
          </cell>
          <cell r="AO188">
            <v>32.972942512663998</v>
          </cell>
          <cell r="AP188">
            <v>32.972942512663998</v>
          </cell>
          <cell r="AQ188">
            <v>33.655602497232621</v>
          </cell>
          <cell r="AR188">
            <v>33.655602497232621</v>
          </cell>
          <cell r="AS188">
            <v>35.063615725258764</v>
          </cell>
          <cell r="AT188">
            <v>35.063615725258764</v>
          </cell>
          <cell r="AU188">
            <v>1188.7669636256392</v>
          </cell>
          <cell r="AW188">
            <v>384.93386149740962</v>
          </cell>
          <cell r="AX188">
            <v>314.38565634537616</v>
          </cell>
          <cell r="AY188">
            <v>489.44744578285326</v>
          </cell>
          <cell r="AZ188">
            <v>699.31951784278579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2</v>
          </cell>
          <cell r="BG188">
            <v>0</v>
          </cell>
          <cell r="BH188">
            <v>16382.566655445435</v>
          </cell>
          <cell r="BI188">
            <v>8441.4204412001382</v>
          </cell>
          <cell r="BK188">
            <v>0</v>
          </cell>
          <cell r="BL188">
            <v>0</v>
          </cell>
          <cell r="BM188">
            <v>0</v>
          </cell>
        </row>
        <row r="189">
          <cell r="A189">
            <v>39295</v>
          </cell>
          <cell r="B189">
            <v>8.6647847948840386</v>
          </cell>
          <cell r="C189">
            <v>12.225655258535019</v>
          </cell>
          <cell r="D189">
            <v>9.1395675233708307</v>
          </cell>
          <cell r="E189">
            <v>8.5460891127623402</v>
          </cell>
          <cell r="F189">
            <v>5.6973927418415604</v>
          </cell>
          <cell r="G189">
            <v>18.753917775228466</v>
          </cell>
          <cell r="H189">
            <v>0</v>
          </cell>
          <cell r="I189">
            <v>11.157394119439711</v>
          </cell>
          <cell r="J189">
            <v>15.430438675820882</v>
          </cell>
          <cell r="K189">
            <v>6.5282625166934549</v>
          </cell>
          <cell r="L189">
            <v>5.1039143312330655</v>
          </cell>
          <cell r="M189">
            <v>0</v>
          </cell>
          <cell r="N189">
            <v>0</v>
          </cell>
          <cell r="O189">
            <v>13.412612079752019</v>
          </cell>
          <cell r="P189">
            <v>9.2582632054925327</v>
          </cell>
          <cell r="Q189">
            <v>35.72740031863141</v>
          </cell>
          <cell r="R189">
            <v>0</v>
          </cell>
          <cell r="S189">
            <v>2.2552179603122826</v>
          </cell>
          <cell r="T189">
            <v>30.860877351641765</v>
          </cell>
          <cell r="U189">
            <v>82.137412028215792</v>
          </cell>
          <cell r="V189">
            <v>41.780880106838083</v>
          </cell>
          <cell r="W189">
            <v>37.151748504091834</v>
          </cell>
          <cell r="X189">
            <v>13.768699126117106</v>
          </cell>
          <cell r="Y189">
            <v>48.412577693813923</v>
          </cell>
          <cell r="Z189">
            <v>35.201354784980538</v>
          </cell>
          <cell r="AA189">
            <v>28.305182941139325</v>
          </cell>
          <cell r="AB189">
            <v>111.91911541993377</v>
          </cell>
          <cell r="AC189">
            <v>0</v>
          </cell>
          <cell r="AD189">
            <v>76.558714968495863</v>
          </cell>
          <cell r="AE189">
            <v>74.692277291751168</v>
          </cell>
          <cell r="AF189">
            <v>44.377561976665454</v>
          </cell>
          <cell r="AG189">
            <v>52.443310034368608</v>
          </cell>
          <cell r="AH189">
            <v>32.796975017904352</v>
          </cell>
          <cell r="AI189">
            <v>31.64888227915727</v>
          </cell>
          <cell r="AJ189">
            <v>32.304129395182947</v>
          </cell>
          <cell r="AK189">
            <v>32.304129395182947</v>
          </cell>
          <cell r="AL189">
            <v>44.303960328858139</v>
          </cell>
          <cell r="AM189">
            <v>32.796975017904352</v>
          </cell>
          <cell r="AN189">
            <v>31.64888227915727</v>
          </cell>
          <cell r="AO189">
            <v>32.304129395182947</v>
          </cell>
          <cell r="AP189">
            <v>32.304129395182947</v>
          </cell>
          <cell r="AQ189">
            <v>32.972942512663998</v>
          </cell>
          <cell r="AR189">
            <v>32.972942512663998</v>
          </cell>
          <cell r="AS189">
            <v>34.352396029462398</v>
          </cell>
          <cell r="AT189">
            <v>34.352396029462398</v>
          </cell>
          <cell r="AU189">
            <v>1164.654376810083</v>
          </cell>
          <cell r="AW189">
            <v>377.12598035870855</v>
          </cell>
          <cell r="AX189">
            <v>308.00875350053843</v>
          </cell>
          <cell r="AY189">
            <v>479.51964295083599</v>
          </cell>
          <cell r="AZ189">
            <v>685.13473385924704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2</v>
          </cell>
          <cell r="BG189">
            <v>0</v>
          </cell>
          <cell r="BH189">
            <v>16373.537574990971</v>
          </cell>
          <cell r="BI189">
            <v>8612.0687441587252</v>
          </cell>
          <cell r="BK189">
            <v>0</v>
          </cell>
          <cell r="BL189">
            <v>0</v>
          </cell>
          <cell r="BM189">
            <v>0</v>
          </cell>
        </row>
        <row r="190">
          <cell r="A190">
            <v>39326</v>
          </cell>
          <cell r="B190">
            <v>8.4890309406824294</v>
          </cell>
          <cell r="C190">
            <v>11.977673793017679</v>
          </cell>
          <cell r="D190">
            <v>8.9541833209937902</v>
          </cell>
          <cell r="E190">
            <v>8.3727428456045878</v>
          </cell>
          <cell r="F190">
            <v>5.5818285637363925</v>
          </cell>
          <cell r="G190">
            <v>18.373519022298954</v>
          </cell>
          <cell r="H190">
            <v>0</v>
          </cell>
          <cell r="I190">
            <v>10.931080937317091</v>
          </cell>
          <cell r="J190">
            <v>15.117452360119385</v>
          </cell>
          <cell r="K190">
            <v>6.3958452292812833</v>
          </cell>
          <cell r="L190">
            <v>5.0003880883471856</v>
          </cell>
          <cell r="M190">
            <v>0</v>
          </cell>
          <cell r="N190">
            <v>0</v>
          </cell>
          <cell r="O190">
            <v>13.140554743796102</v>
          </cell>
          <cell r="P190">
            <v>9.0704714160716353</v>
          </cell>
          <cell r="Q190">
            <v>35.002716618430256</v>
          </cell>
          <cell r="R190">
            <v>0</v>
          </cell>
          <cell r="S190">
            <v>2.2094738064789872</v>
          </cell>
          <cell r="T190">
            <v>30.23490472023877</v>
          </cell>
          <cell r="U190">
            <v>80.471361793866294</v>
          </cell>
          <cell r="V190">
            <v>40.933409467400182</v>
          </cell>
          <cell r="W190">
            <v>36.398173759364383</v>
          </cell>
          <cell r="X190">
            <v>13.489419029029616</v>
          </cell>
          <cell r="Y190">
            <v>47.430591721519896</v>
          </cell>
          <cell r="Z190">
            <v>34.487341232072509</v>
          </cell>
          <cell r="AA190">
            <v>27.73104923631562</v>
          </cell>
          <cell r="AB190">
            <v>109.64898218990803</v>
          </cell>
          <cell r="AC190">
            <v>0</v>
          </cell>
          <cell r="AD190">
            <v>75.005821325207677</v>
          </cell>
          <cell r="AE190">
            <v>73.177241901504487</v>
          </cell>
          <cell r="AF190">
            <v>43.477421033514176</v>
          </cell>
          <cell r="AG190">
            <v>51.379565915637315</v>
          </cell>
          <cell r="AH190">
            <v>32.131731171461226</v>
          </cell>
          <cell r="AI190">
            <v>31.006925995947658</v>
          </cell>
          <cell r="AJ190">
            <v>31.64888227915727</v>
          </cell>
          <cell r="AK190">
            <v>31.64888227915727</v>
          </cell>
          <cell r="AL190">
            <v>43.405312299101013</v>
          </cell>
          <cell r="AM190">
            <v>32.131731171461226</v>
          </cell>
          <cell r="AN190">
            <v>31.006925995947658</v>
          </cell>
          <cell r="AO190">
            <v>31.64888227915727</v>
          </cell>
          <cell r="AP190">
            <v>31.64888227915727</v>
          </cell>
          <cell r="AQ190">
            <v>32.304129395182947</v>
          </cell>
          <cell r="AR190">
            <v>32.304129395182947</v>
          </cell>
          <cell r="AS190">
            <v>33.655602497232621</v>
          </cell>
          <cell r="AT190">
            <v>33.655602497232621</v>
          </cell>
          <cell r="AU190">
            <v>1141.0308823572257</v>
          </cell>
          <cell r="AW190">
            <v>369.47647190158705</v>
          </cell>
          <cell r="AX190">
            <v>301.76119780965553</v>
          </cell>
          <cell r="AY190">
            <v>469.79321264598303</v>
          </cell>
          <cell r="AZ190">
            <v>671.23766971124257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2</v>
          </cell>
          <cell r="BG190">
            <v>0</v>
          </cell>
          <cell r="BH190">
            <v>16392.833415700108</v>
          </cell>
          <cell r="BI190">
            <v>8480.6585176120061</v>
          </cell>
          <cell r="BK190">
            <v>0</v>
          </cell>
          <cell r="BL190">
            <v>0</v>
          </cell>
          <cell r="BM190">
            <v>0</v>
          </cell>
        </row>
        <row r="191">
          <cell r="A191">
            <v>39356</v>
          </cell>
          <cell r="B191">
            <v>8.3168420240987686</v>
          </cell>
          <cell r="C191">
            <v>11.73472230797498</v>
          </cell>
          <cell r="D191">
            <v>8.7725593952822578</v>
          </cell>
          <cell r="E191">
            <v>8.2029126813028963</v>
          </cell>
          <cell r="F191">
            <v>5.4686084542019309</v>
          </cell>
          <cell r="G191">
            <v>18.000836161748019</v>
          </cell>
          <cell r="H191">
            <v>0</v>
          </cell>
          <cell r="I191">
            <v>10.709358222812105</v>
          </cell>
          <cell r="J191">
            <v>14.810814563463552</v>
          </cell>
          <cell r="K191">
            <v>6.2661138537730459</v>
          </cell>
          <cell r="L191">
            <v>4.898961740222564</v>
          </cell>
          <cell r="M191">
            <v>0</v>
          </cell>
          <cell r="N191">
            <v>0</v>
          </cell>
          <cell r="O191">
            <v>12.874015735933725</v>
          </cell>
          <cell r="P191">
            <v>8.8864887380781354</v>
          </cell>
          <cell r="Q191">
            <v>34.292732181557902</v>
          </cell>
          <cell r="R191">
            <v>0</v>
          </cell>
          <cell r="S191">
            <v>2.1646575131215964</v>
          </cell>
          <cell r="T191">
            <v>29.621629126927104</v>
          </cell>
          <cell r="U191">
            <v>78.839105214744478</v>
          </cell>
          <cell r="V191">
            <v>40.103128664147462</v>
          </cell>
          <cell r="W191">
            <v>35.659884295108419</v>
          </cell>
          <cell r="X191">
            <v>13.215803764321334</v>
          </cell>
          <cell r="Y191">
            <v>46.468524053429398</v>
          </cell>
          <cell r="Z191">
            <v>33.7878105124773</v>
          </cell>
          <cell r="AA191">
            <v>27.168561084594327</v>
          </cell>
          <cell r="AB191">
            <v>107.42489565050103</v>
          </cell>
          <cell r="AC191">
            <v>0</v>
          </cell>
          <cell r="AD191">
            <v>73.48442610333835</v>
          </cell>
          <cell r="AE191">
            <v>71.692937027409215</v>
          </cell>
          <cell r="AF191">
            <v>42.595538274937425</v>
          </cell>
          <cell r="AG191">
            <v>50.337398458436233</v>
          </cell>
          <cell r="AH191">
            <v>31.479980928467466</v>
          </cell>
          <cell r="AI191">
            <v>30.377990958351628</v>
          </cell>
          <cell r="AJ191">
            <v>31.006925995947658</v>
          </cell>
          <cell r="AK191">
            <v>31.006925995947658</v>
          </cell>
          <cell r="AL191">
            <v>42.524892172118086</v>
          </cell>
          <cell r="AM191">
            <v>31.479980928467466</v>
          </cell>
          <cell r="AN191">
            <v>30.377990958351628</v>
          </cell>
          <cell r="AO191">
            <v>31.006925995947658</v>
          </cell>
          <cell r="AP191">
            <v>31.006925995947658</v>
          </cell>
          <cell r="AQ191">
            <v>31.64888227915727</v>
          </cell>
          <cell r="AR191">
            <v>31.64888227915727</v>
          </cell>
          <cell r="AS191">
            <v>32.972942512663998</v>
          </cell>
          <cell r="AT191">
            <v>32.972942512663998</v>
          </cell>
          <cell r="AU191">
            <v>1117.8865596666321</v>
          </cell>
          <cell r="AW191">
            <v>361.98212374283565</v>
          </cell>
          <cell r="AX191">
            <v>295.64036563447507</v>
          </cell>
          <cell r="AY191">
            <v>460.2640702893213</v>
          </cell>
          <cell r="AZ191">
            <v>657.62248937731079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2</v>
          </cell>
          <cell r="BG191">
            <v>0</v>
          </cell>
          <cell r="BH191">
            <v>16198.898081654126</v>
          </cell>
          <cell r="BI191">
            <v>8157.1024099207525</v>
          </cell>
          <cell r="BK191">
            <v>0</v>
          </cell>
          <cell r="BL191">
            <v>0</v>
          </cell>
          <cell r="BM191">
            <v>0</v>
          </cell>
        </row>
        <row r="192">
          <cell r="A192">
            <v>39387</v>
          </cell>
          <cell r="B192">
            <v>8.1481457350248245</v>
          </cell>
          <cell r="C192">
            <v>11.496698776815853</v>
          </cell>
          <cell r="D192">
            <v>8.5946194739302886</v>
          </cell>
          <cell r="E192">
            <v>8.0365273002984576</v>
          </cell>
          <cell r="F192">
            <v>5.3576848668656387</v>
          </cell>
          <cell r="G192">
            <v>17.635712686766059</v>
          </cell>
          <cell r="H192">
            <v>0</v>
          </cell>
          <cell r="I192">
            <v>10.492132864278533</v>
          </cell>
          <cell r="J192">
            <v>14.510396514427761</v>
          </cell>
          <cell r="K192">
            <v>6.1390139099502115</v>
          </cell>
          <cell r="L192">
            <v>4.7995926932338024</v>
          </cell>
          <cell r="M192">
            <v>0</v>
          </cell>
          <cell r="N192">
            <v>0</v>
          </cell>
          <cell r="O192">
            <v>12.612883124079536</v>
          </cell>
          <cell r="P192">
            <v>8.7062379086566608</v>
          </cell>
          <cell r="Q192">
            <v>33.597148852636572</v>
          </cell>
          <cell r="R192">
            <v>0</v>
          </cell>
          <cell r="S192">
            <v>2.1207502598009809</v>
          </cell>
          <cell r="T192">
            <v>29.020793028855522</v>
          </cell>
          <cell r="U192">
            <v>77.239956830646264</v>
          </cell>
          <cell r="V192">
            <v>39.289689023681319</v>
          </cell>
          <cell r="W192">
            <v>34.936570069353017</v>
          </cell>
          <cell r="X192">
            <v>12.947738428258628</v>
          </cell>
          <cell r="Y192">
            <v>45.525970672730033</v>
          </cell>
          <cell r="Z192">
            <v>33.102468860817616</v>
          </cell>
          <cell r="AA192">
            <v>26.617482271125283</v>
          </cell>
          <cell r="AB192">
            <v>105.24592180467293</v>
          </cell>
          <cell r="AC192">
            <v>0</v>
          </cell>
          <cell r="AD192">
            <v>71.99389039850692</v>
          </cell>
          <cell r="AE192">
            <v>70.238739341040812</v>
          </cell>
          <cell r="AF192">
            <v>41.731543357483432</v>
          </cell>
          <cell r="AG192">
            <v>49.316370008338332</v>
          </cell>
          <cell r="AH192">
            <v>30.841450588782859</v>
          </cell>
          <cell r="AI192">
            <v>29.76181304739136</v>
          </cell>
          <cell r="AJ192">
            <v>30.377990958351628</v>
          </cell>
          <cell r="AK192">
            <v>30.377990958351628</v>
          </cell>
          <cell r="AL192">
            <v>41.66233021868441</v>
          </cell>
          <cell r="AM192">
            <v>30.841450588782859</v>
          </cell>
          <cell r="AN192">
            <v>29.76181304739136</v>
          </cell>
          <cell r="AO192">
            <v>30.377990958351628</v>
          </cell>
          <cell r="AP192">
            <v>30.377990958351628</v>
          </cell>
          <cell r="AQ192">
            <v>31.006925995947658</v>
          </cell>
          <cell r="AR192">
            <v>31.006925995947658</v>
          </cell>
          <cell r="AS192">
            <v>32.304129395182947</v>
          </cell>
          <cell r="AT192">
            <v>32.304129395182947</v>
          </cell>
          <cell r="AU192">
            <v>1095.2116893643029</v>
          </cell>
          <cell r="AW192">
            <v>354.63978865824697</v>
          </cell>
          <cell r="AX192">
            <v>289.6436865538231</v>
          </cell>
          <cell r="AY192">
            <v>450.92821415223284</v>
          </cell>
          <cell r="AZ192">
            <v>644.28347521207002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2</v>
          </cell>
          <cell r="BG192">
            <v>0</v>
          </cell>
          <cell r="BH192">
            <v>16511.653908597909</v>
          </cell>
          <cell r="BI192">
            <v>8408.661910229268</v>
          </cell>
          <cell r="BK192">
            <v>0</v>
          </cell>
          <cell r="BL192">
            <v>0</v>
          </cell>
          <cell r="BM192">
            <v>0</v>
          </cell>
        </row>
        <row r="193">
          <cell r="A193">
            <v>39417</v>
          </cell>
          <cell r="B193">
            <v>7.9828712300685609</v>
          </cell>
          <cell r="C193">
            <v>11.263503242425507</v>
          </cell>
          <cell r="D193">
            <v>8.4202888317161477</v>
          </cell>
          <cell r="E193">
            <v>7.8735168296566629</v>
          </cell>
          <cell r="F193">
            <v>5.2490112197711092</v>
          </cell>
          <cell r="G193">
            <v>17.277995265079898</v>
          </cell>
          <cell r="H193">
            <v>0</v>
          </cell>
          <cell r="I193">
            <v>10.279313638718413</v>
          </cell>
          <cell r="J193">
            <v>14.216072053546743</v>
          </cell>
          <cell r="K193">
            <v>6.0144920226543963</v>
          </cell>
          <cell r="L193">
            <v>4.7022392177116199</v>
          </cell>
          <cell r="M193">
            <v>0</v>
          </cell>
          <cell r="N193">
            <v>0</v>
          </cell>
          <cell r="O193">
            <v>12.357047246544498</v>
          </cell>
          <cell r="P193">
            <v>8.5296432321280502</v>
          </cell>
          <cell r="Q193">
            <v>32.915674523981295</v>
          </cell>
          <cell r="R193">
            <v>0</v>
          </cell>
          <cell r="S193">
            <v>2.0777336078260631</v>
          </cell>
          <cell r="T193">
            <v>28.432144107093485</v>
          </cell>
          <cell r="U193">
            <v>75.673245085033457</v>
          </cell>
          <cell r="V193">
            <v>38.492748944988101</v>
          </cell>
          <cell r="W193">
            <v>34.227927328924103</v>
          </cell>
          <cell r="X193">
            <v>12.685110447780181</v>
          </cell>
          <cell r="Y193">
            <v>44.602535757563295</v>
          </cell>
          <cell r="Z193">
            <v>32.431028470363543</v>
          </cell>
          <cell r="AA193">
            <v>26.077581372368353</v>
          </cell>
          <cell r="AB193">
            <v>103.11114560029519</v>
          </cell>
          <cell r="AC193">
            <v>0</v>
          </cell>
          <cell r="AD193">
            <v>70.533588265674183</v>
          </cell>
          <cell r="AE193">
            <v>68.814038157378533</v>
          </cell>
          <cell r="AF193">
            <v>40.885073449634156</v>
          </cell>
          <cell r="AG193">
            <v>48.316051788165602</v>
          </cell>
          <cell r="AH193">
            <v>30.215872003917426</v>
          </cell>
          <cell r="AI193">
            <v>29.158133501397881</v>
          </cell>
          <cell r="AJ193">
            <v>29.76181304739136</v>
          </cell>
          <cell r="AK193">
            <v>29.76181304739136</v>
          </cell>
          <cell r="AL193">
            <v>40.817264209049952</v>
          </cell>
          <cell r="AM193">
            <v>30.215872003917426</v>
          </cell>
          <cell r="AN193">
            <v>29.158133501397881</v>
          </cell>
          <cell r="AO193">
            <v>29.76181304739136</v>
          </cell>
          <cell r="AP193">
            <v>29.76181304739136</v>
          </cell>
          <cell r="AQ193">
            <v>30.377990958351628</v>
          </cell>
          <cell r="AR193">
            <v>30.377990958351628</v>
          </cell>
          <cell r="AS193">
            <v>31.64888227915727</v>
          </cell>
          <cell r="AT193">
            <v>31.64888227915727</v>
          </cell>
          <cell r="AU193">
            <v>1072.9967492210599</v>
          </cell>
          <cell r="AW193">
            <v>347.44638326095043</v>
          </cell>
          <cell r="AX193">
            <v>283.76864228416582</v>
          </cell>
          <cell r="AY193">
            <v>441.78172367594351</v>
          </cell>
          <cell r="AZ193">
            <v>631.2150255451163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2</v>
          </cell>
          <cell r="BG193">
            <v>0</v>
          </cell>
          <cell r="BH193">
            <v>16192.522227330846</v>
          </cell>
          <cell r="BI193">
            <v>8386.1191959369862</v>
          </cell>
          <cell r="BK193">
            <v>0</v>
          </cell>
          <cell r="BL193">
            <v>0</v>
          </cell>
          <cell r="BM193">
            <v>0</v>
          </cell>
        </row>
        <row r="194">
          <cell r="B194">
            <v>8.9527268963341111</v>
          </cell>
          <cell r="C194">
            <v>12.631929730444025</v>
          </cell>
          <cell r="D194">
            <v>9.443287274215427</v>
          </cell>
          <cell r="E194">
            <v>8.8300868018637821</v>
          </cell>
          <cell r="F194">
            <v>5.8867245345758548</v>
          </cell>
          <cell r="G194">
            <v>19.377134926312184</v>
          </cell>
          <cell r="H194">
            <v>0</v>
          </cell>
          <cell r="I194">
            <v>11.528168880211037</v>
          </cell>
          <cell r="J194">
            <v>15.94321228114293</v>
          </cell>
          <cell r="K194">
            <v>6.7452051958681665</v>
          </cell>
          <cell r="L194">
            <v>5.2735240622242054</v>
          </cell>
          <cell r="M194">
            <v>0</v>
          </cell>
          <cell r="N194">
            <v>0</v>
          </cell>
          <cell r="O194">
            <v>13.858330675147336</v>
          </cell>
          <cell r="P194">
            <v>9.5659273686857613</v>
          </cell>
          <cell r="Q194">
            <v>36.914668435569375</v>
          </cell>
          <cell r="R194">
            <v>0</v>
          </cell>
          <cell r="S194">
            <v>2.3301617949362745</v>
          </cell>
          <cell r="T194">
            <v>31.88642456228586</v>
          </cell>
          <cell r="U194">
            <v>84.866945373468525</v>
          </cell>
          <cell r="V194">
            <v>43.16931325355624</v>
          </cell>
          <cell r="W194">
            <v>38.38634956921338</v>
          </cell>
          <cell r="X194">
            <v>14.226250958558316</v>
          </cell>
          <cell r="Y194">
            <v>50.0213908020174</v>
          </cell>
          <cell r="Z194">
            <v>36.371141722638981</v>
          </cell>
          <cell r="AA194">
            <v>29.245801092765273</v>
          </cell>
          <cell r="AB194">
            <v>115.63833361742167</v>
          </cell>
          <cell r="AC194">
            <v>0</v>
          </cell>
          <cell r="AD194">
            <v>79.102860933362948</v>
          </cell>
          <cell r="AE194">
            <v>77.174399097958855</v>
          </cell>
          <cell r="AF194">
            <v>45.852286249140931</v>
          </cell>
          <cell r="AG194">
            <v>54.186069636108485</v>
          </cell>
          <cell r="AH194">
            <v>33.886861279526997</v>
          </cell>
          <cell r="AI194">
            <v>32.700615921450051</v>
          </cell>
          <cell r="AJ194">
            <v>33.377637753873636</v>
          </cell>
          <cell r="AK194">
            <v>33.377637753873636</v>
          </cell>
          <cell r="AL194">
            <v>45.77623872256784</v>
          </cell>
          <cell r="AM194">
            <v>33.886861279526997</v>
          </cell>
          <cell r="AN194">
            <v>32.700615921450051</v>
          </cell>
          <cell r="AO194">
            <v>33.377637753873636</v>
          </cell>
          <cell r="AP194">
            <v>33.377637753873636</v>
          </cell>
          <cell r="AQ194">
            <v>34.068676403677038</v>
          </cell>
          <cell r="AR194">
            <v>34.068676403677038</v>
          </cell>
          <cell r="AS194">
            <v>35.493970960256846</v>
          </cell>
          <cell r="AT194">
            <v>35.493970960256846</v>
          </cell>
          <cell r="BA194">
            <v>450</v>
          </cell>
        </row>
        <row r="195">
          <cell r="A195">
            <v>39448</v>
          </cell>
          <cell r="B195">
            <v>7.8209491028037172</v>
          </cell>
          <cell r="C195">
            <v>11.03503777518881</v>
          </cell>
          <cell r="D195">
            <v>8.2494942591217235</v>
          </cell>
          <cell r="E195">
            <v>7.7138128137242141</v>
          </cell>
          <cell r="F195">
            <v>5.1425418758161436</v>
          </cell>
          <cell r="G195">
            <v>16.92753367456147</v>
          </cell>
          <cell r="H195">
            <v>0</v>
          </cell>
          <cell r="I195">
            <v>10.070811173473272</v>
          </cell>
          <cell r="J195">
            <v>13.927717580335377</v>
          </cell>
          <cell r="K195">
            <v>5.8924958993726646</v>
          </cell>
          <cell r="L195">
            <v>4.6068604304186298</v>
          </cell>
          <cell r="M195">
            <v>0</v>
          </cell>
          <cell r="N195">
            <v>0</v>
          </cell>
          <cell r="O195">
            <v>12.10640066598385</v>
          </cell>
          <cell r="P195">
            <v>8.3566305482012311</v>
          </cell>
          <cell r="Q195">
            <v>32.248023012930368</v>
          </cell>
          <cell r="R195">
            <v>0</v>
          </cell>
          <cell r="S195">
            <v>2.0355894925105558</v>
          </cell>
          <cell r="T195">
            <v>27.855435160670755</v>
          </cell>
          <cell r="U195">
            <v>74.138312043016043</v>
          </cell>
          <cell r="V195">
            <v>37.711973755985021</v>
          </cell>
          <cell r="W195">
            <v>33.53365848188443</v>
          </cell>
          <cell r="X195">
            <v>12.427809533222348</v>
          </cell>
          <cell r="Y195">
            <v>43.697831514800647</v>
          </cell>
          <cell r="Z195">
            <v>31.773207372169171</v>
          </cell>
          <cell r="AA195">
            <v>25.548631658907965</v>
          </cell>
          <cell r="AB195">
            <v>101.01967054587779</v>
          </cell>
          <cell r="AC195">
            <v>0</v>
          </cell>
          <cell r="AD195">
            <v>69.102906456279328</v>
          </cell>
          <cell r="AE195">
            <v>67.4182351783505</v>
          </cell>
          <cell r="AF195">
            <v>40.05577307943549</v>
          </cell>
          <cell r="AG195">
            <v>47.336023717925649</v>
          </cell>
          <cell r="AH195">
            <v>29.602982464423437</v>
          </cell>
          <cell r="AI195">
            <v>28.566698807345063</v>
          </cell>
          <cell r="AJ195">
            <v>29.158133501397881</v>
          </cell>
          <cell r="AK195">
            <v>29.158133501397881</v>
          </cell>
          <cell r="AL195">
            <v>39.989339260822547</v>
          </cell>
          <cell r="AM195">
            <v>29.602982464423437</v>
          </cell>
          <cell r="AN195">
            <v>28.566698807345063</v>
          </cell>
          <cell r="AO195">
            <v>29.158133501397881</v>
          </cell>
          <cell r="AP195">
            <v>29.158133501397881</v>
          </cell>
          <cell r="AQ195">
            <v>29.76181304739136</v>
          </cell>
          <cell r="AR195">
            <v>29.76181304739136</v>
          </cell>
          <cell r="AS195">
            <v>31.006925995947658</v>
          </cell>
          <cell r="AT195">
            <v>31.006925995947658</v>
          </cell>
          <cell r="AU195">
            <v>1051.2324101537183</v>
          </cell>
          <cell r="AW195">
            <v>340.39888670655517</v>
          </cell>
          <cell r="AX195">
            <v>278.01276562206488</v>
          </cell>
          <cell r="AY195">
            <v>432.82075782509844</v>
          </cell>
          <cell r="AZ195">
            <v>618.41165232861999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2</v>
          </cell>
          <cell r="BG195">
            <v>0</v>
          </cell>
          <cell r="BH195">
            <v>16694.730906986624</v>
          </cell>
          <cell r="BI195">
            <v>8557.9618007878416</v>
          </cell>
          <cell r="BK195">
            <v>0</v>
          </cell>
          <cell r="BL195">
            <v>0</v>
          </cell>
          <cell r="BM195">
            <v>0</v>
          </cell>
        </row>
        <row r="196">
          <cell r="A196">
            <v>39479</v>
          </cell>
          <cell r="B196">
            <v>7.6623113546228323</v>
          </cell>
          <cell r="C196">
            <v>10.811206431865095</v>
          </cell>
          <cell r="D196">
            <v>8.0821640315884622</v>
          </cell>
          <cell r="E196">
            <v>7.5573481853814233</v>
          </cell>
          <cell r="F196">
            <v>5.0382321235876164</v>
          </cell>
          <cell r="G196">
            <v>16.584180740142568</v>
          </cell>
          <cell r="H196">
            <v>0</v>
          </cell>
          <cell r="I196">
            <v>9.8665379086924077</v>
          </cell>
          <cell r="J196">
            <v>13.645212001383117</v>
          </cell>
          <cell r="K196">
            <v>5.7729743082774769</v>
          </cell>
          <cell r="L196">
            <v>4.5134162773805739</v>
          </cell>
          <cell r="M196">
            <v>0</v>
          </cell>
          <cell r="N196">
            <v>0</v>
          </cell>
          <cell r="O196">
            <v>11.860838124279192</v>
          </cell>
          <cell r="P196">
            <v>8.1871272008298739</v>
          </cell>
          <cell r="Q196">
            <v>31.593913941663981</v>
          </cell>
          <cell r="R196">
            <v>0</v>
          </cell>
          <cell r="S196">
            <v>1.9943002155867637</v>
          </cell>
          <cell r="T196">
            <v>27.290424002766233</v>
          </cell>
          <cell r="U196">
            <v>72.634513115054773</v>
          </cell>
          <cell r="V196">
            <v>36.947035572975821</v>
          </cell>
          <cell r="W196">
            <v>32.853471972560911</v>
          </cell>
          <cell r="X196">
            <v>12.175727632003408</v>
          </cell>
          <cell r="Y196">
            <v>42.811478017191185</v>
          </cell>
          <cell r="Z196">
            <v>31.12872931666076</v>
          </cell>
          <cell r="AA196">
            <v>25.030411000238921</v>
          </cell>
          <cell r="AB196">
            <v>98.970618334090858</v>
          </cell>
          <cell r="AC196">
            <v>0</v>
          </cell>
          <cell r="AD196">
            <v>67.701244160708498</v>
          </cell>
          <cell r="AE196">
            <v>66.050744241580588</v>
          </cell>
          <cell r="AF196">
            <v>39.243293985218116</v>
          </cell>
          <cell r="AG196">
            <v>46.375874238400627</v>
          </cell>
          <cell r="AH196">
            <v>29.002524589571543</v>
          </cell>
          <cell r="AI196">
            <v>27.987260594387735</v>
          </cell>
          <cell r="AJ196">
            <v>28.566698807345063</v>
          </cell>
          <cell r="AK196">
            <v>28.566698807345063</v>
          </cell>
          <cell r="AL196">
            <v>39.178207689936329</v>
          </cell>
          <cell r="AM196">
            <v>29.002524589571543</v>
          </cell>
          <cell r="AN196">
            <v>27.987260594387735</v>
          </cell>
          <cell r="AO196">
            <v>28.566698807345063</v>
          </cell>
          <cell r="AP196">
            <v>28.566698807345063</v>
          </cell>
          <cell r="AQ196">
            <v>29.158133501397881</v>
          </cell>
          <cell r="AR196">
            <v>29.158133501397881</v>
          </cell>
          <cell r="AS196">
            <v>30.377990958351628</v>
          </cell>
          <cell r="AT196">
            <v>30.377990958351628</v>
          </cell>
          <cell r="AU196">
            <v>1029.9095323073755</v>
          </cell>
          <cell r="AW196">
            <v>333.49433942455727</v>
          </cell>
          <cell r="AX196">
            <v>272.37363940808478</v>
          </cell>
          <cell r="AY196">
            <v>424.04155347473346</v>
          </cell>
          <cell r="AZ196">
            <v>605.86797883264205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  <cell r="BF196">
            <v>2</v>
          </cell>
          <cell r="BG196">
            <v>0</v>
          </cell>
          <cell r="BH196">
            <v>16787.114029708424</v>
          </cell>
          <cell r="BI196">
            <v>8393.2508084449528</v>
          </cell>
          <cell r="BK196">
            <v>0</v>
          </cell>
          <cell r="BL196">
            <v>0</v>
          </cell>
          <cell r="BM196">
            <v>0</v>
          </cell>
        </row>
        <row r="197">
          <cell r="A197">
            <v>39508</v>
          </cell>
          <cell r="B197">
            <v>7.5068913661814758</v>
          </cell>
          <cell r="C197">
            <v>10.591915215297153</v>
          </cell>
          <cell r="D197">
            <v>7.9182278793968948</v>
          </cell>
          <cell r="E197">
            <v>7.4040572378776197</v>
          </cell>
          <cell r="F197">
            <v>4.936038158585081</v>
          </cell>
          <cell r="G197">
            <v>16.247792272009221</v>
          </cell>
          <cell r="H197">
            <v>0</v>
          </cell>
          <cell r="I197">
            <v>9.666408060562441</v>
          </cell>
          <cell r="J197">
            <v>13.368436679501249</v>
          </cell>
          <cell r="K197">
            <v>5.6558770567120709</v>
          </cell>
          <cell r="L197">
            <v>4.4218675170658024</v>
          </cell>
          <cell r="M197">
            <v>0</v>
          </cell>
          <cell r="N197">
            <v>0</v>
          </cell>
          <cell r="O197">
            <v>11.620256498335722</v>
          </cell>
          <cell r="P197">
            <v>8.0210620077007526</v>
          </cell>
          <cell r="Q197">
            <v>30.953072619460581</v>
          </cell>
          <cell r="R197">
            <v>0</v>
          </cell>
          <cell r="S197">
            <v>1.9538484377732599</v>
          </cell>
          <cell r="T197">
            <v>26.736873359002498</v>
          </cell>
          <cell r="U197">
            <v>71.161216786268213</v>
          </cell>
          <cell r="V197">
            <v>36.197613162957225</v>
          </cell>
          <cell r="W197">
            <v>32.187082159106872</v>
          </cell>
          <cell r="X197">
            <v>11.92875888324728</v>
          </cell>
          <cell r="Y197">
            <v>41.94310304381257</v>
          </cell>
          <cell r="Z197">
            <v>30.497323657626733</v>
          </cell>
          <cell r="AA197">
            <v>24.52270177148349</v>
          </cell>
          <cell r="AB197">
            <v>96.96312847292279</v>
          </cell>
          <cell r="AC197">
            <v>0</v>
          </cell>
          <cell r="AD197">
            <v>66.328012755986919</v>
          </cell>
          <cell r="AE197">
            <v>64.710991074231686</v>
          </cell>
          <cell r="AF197">
            <v>38.447294969346281</v>
          </cell>
          <cell r="AG197">
            <v>45.435200138314435</v>
          </cell>
          <cell r="AH197">
            <v>28.414246219264669</v>
          </cell>
          <cell r="AI197">
            <v>27.419575529559264</v>
          </cell>
          <cell r="AJ197">
            <v>27.987260594387735</v>
          </cell>
          <cell r="AK197">
            <v>27.987260594387735</v>
          </cell>
          <cell r="AL197">
            <v>38.383528864643054</v>
          </cell>
          <cell r="AM197">
            <v>28.414246219264669</v>
          </cell>
          <cell r="AN197">
            <v>27.419575529559264</v>
          </cell>
          <cell r="AO197">
            <v>27.987260594387735</v>
          </cell>
          <cell r="AP197">
            <v>27.987260594387735</v>
          </cell>
          <cell r="AQ197">
            <v>28.566698807345063</v>
          </cell>
          <cell r="AR197">
            <v>28.566698807345063</v>
          </cell>
          <cell r="AS197">
            <v>29.76181304739136</v>
          </cell>
          <cell r="AT197">
            <v>29.76181304739136</v>
          </cell>
          <cell r="AU197">
            <v>1009.0191612171582</v>
          </cell>
          <cell r="AW197">
            <v>326.72984187547871</v>
          </cell>
          <cell r="AX197">
            <v>266.84889551171534</v>
          </cell>
          <cell r="AY197">
            <v>415.44042382996417</v>
          </cell>
          <cell r="AZ197">
            <v>593.578737387194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2</v>
          </cell>
          <cell r="BG197">
            <v>0</v>
          </cell>
          <cell r="BH197">
            <v>16959.504630673389</v>
          </cell>
          <cell r="BI197">
            <v>8269.1846291874881</v>
          </cell>
          <cell r="BK197">
            <v>0</v>
          </cell>
          <cell r="BL197">
            <v>0</v>
          </cell>
          <cell r="BM197">
            <v>0</v>
          </cell>
        </row>
        <row r="198">
          <cell r="A198">
            <v>39539</v>
          </cell>
          <cell r="B198">
            <v>7.3546238694216974</v>
          </cell>
          <cell r="C198">
            <v>10.377072034937466</v>
          </cell>
          <cell r="D198">
            <v>7.7576169581571284</v>
          </cell>
          <cell r="E198">
            <v>7.2538755972378386</v>
          </cell>
          <cell r="F198">
            <v>4.8359170648252263</v>
          </cell>
          <cell r="G198">
            <v>15.918227005049701</v>
          </cell>
          <cell r="H198">
            <v>0</v>
          </cell>
          <cell r="I198">
            <v>9.4703375852827261</v>
          </cell>
          <cell r="J198">
            <v>13.097275383901644</v>
          </cell>
          <cell r="K198">
            <v>5.5411549701122382</v>
          </cell>
          <cell r="L198">
            <v>4.332175703905933</v>
          </cell>
          <cell r="M198">
            <v>0</v>
          </cell>
          <cell r="N198">
            <v>0</v>
          </cell>
          <cell r="O198">
            <v>11.384554756776065</v>
          </cell>
          <cell r="P198">
            <v>7.8583652303409899</v>
          </cell>
          <cell r="Q198">
            <v>30.325229927341496</v>
          </cell>
          <cell r="R198">
            <v>0</v>
          </cell>
          <cell r="S198">
            <v>1.9142171714933176</v>
          </cell>
          <cell r="T198">
            <v>26.194550767803289</v>
          </cell>
          <cell r="U198">
            <v>69.717804351230313</v>
          </cell>
          <cell r="V198">
            <v>35.463391808718292</v>
          </cell>
          <cell r="W198">
            <v>31.534209193547824</v>
          </cell>
          <cell r="X198">
            <v>11.686799573327631</v>
          </cell>
          <cell r="Y198">
            <v>41.092341923758234</v>
          </cell>
          <cell r="Z198">
            <v>29.878725238560797</v>
          </cell>
          <cell r="AA198">
            <v>24.025290762000648</v>
          </cell>
          <cell r="AB198">
            <v>94.996357924319682</v>
          </cell>
          <cell r="AC198">
            <v>0</v>
          </cell>
          <cell r="AD198">
            <v>64.982635558588882</v>
          </cell>
          <cell r="AE198">
            <v>63.398413051841878</v>
          </cell>
          <cell r="AF198">
            <v>37.667441754933101</v>
          </cell>
          <cell r="AG198">
            <v>44.51360638500563</v>
          </cell>
          <cell r="AH198">
            <v>27.837900308144309</v>
          </cell>
          <cell r="AI198">
            <v>26.863405215584759</v>
          </cell>
          <cell r="AJ198">
            <v>27.419575529559264</v>
          </cell>
          <cell r="AK198">
            <v>27.419575529559264</v>
          </cell>
          <cell r="AL198">
            <v>37.604969062465067</v>
          </cell>
          <cell r="AM198">
            <v>27.837900308144309</v>
          </cell>
          <cell r="AN198">
            <v>26.863405215584759</v>
          </cell>
          <cell r="AO198">
            <v>27.419575529559264</v>
          </cell>
          <cell r="AP198">
            <v>27.419575529559264</v>
          </cell>
          <cell r="AQ198">
            <v>27.987260594387735</v>
          </cell>
          <cell r="AR198">
            <v>27.987260594387735</v>
          </cell>
          <cell r="AS198">
            <v>29.158133501397881</v>
          </cell>
          <cell r="AT198">
            <v>29.158133501397881</v>
          </cell>
          <cell r="AU198">
            <v>988.55252404783141</v>
          </cell>
          <cell r="AW198">
            <v>320.10255333321709</v>
          </cell>
          <cell r="AX198">
            <v>261.43621383688389</v>
          </cell>
          <cell r="AY198">
            <v>407.01375687773043</v>
          </cell>
          <cell r="AZ198">
            <v>581.53876717010098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2</v>
          </cell>
          <cell r="BG198">
            <v>0</v>
          </cell>
          <cell r="BH198">
            <v>16767.650013924576</v>
          </cell>
          <cell r="BI198">
            <v>8351.8773151762834</v>
          </cell>
          <cell r="BK198">
            <v>0</v>
          </cell>
          <cell r="BL198">
            <v>0</v>
          </cell>
          <cell r="BM198">
            <v>0</v>
          </cell>
        </row>
        <row r="199">
          <cell r="A199">
            <v>39569</v>
          </cell>
          <cell r="B199">
            <v>7.2054449201629449</v>
          </cell>
          <cell r="C199">
            <v>10.166586668175116</v>
          </cell>
          <cell r="D199">
            <v>7.6002638198978962</v>
          </cell>
          <cell r="E199">
            <v>7.1067401952292055</v>
          </cell>
          <cell r="F199">
            <v>4.7378267968194709</v>
          </cell>
          <cell r="G199">
            <v>15.595346539530757</v>
          </cell>
          <cell r="H199">
            <v>0</v>
          </cell>
          <cell r="I199">
            <v>9.278244143771456</v>
          </cell>
          <cell r="J199">
            <v>12.831614241386058</v>
          </cell>
          <cell r="K199">
            <v>5.428759871355644</v>
          </cell>
          <cell r="L199">
            <v>4.2443031721507776</v>
          </cell>
          <cell r="M199">
            <v>0</v>
          </cell>
          <cell r="N199">
            <v>0</v>
          </cell>
          <cell r="O199">
            <v>11.153633917512517</v>
          </cell>
          <cell r="P199">
            <v>7.6989685448316374</v>
          </cell>
          <cell r="Q199">
            <v>29.710122205055406</v>
          </cell>
          <cell r="R199">
            <v>0</v>
          </cell>
          <cell r="S199">
            <v>1.8753897737410394</v>
          </cell>
          <cell r="T199">
            <v>25.663228482772116</v>
          </cell>
          <cell r="U199">
            <v>68.303669654147342</v>
          </cell>
          <cell r="V199">
            <v>34.744063176676086</v>
          </cell>
          <cell r="W199">
            <v>30.894578904260296</v>
          </cell>
          <cell r="X199">
            <v>11.449748092313722</v>
          </cell>
          <cell r="Y199">
            <v>40.258837382995132</v>
          </cell>
          <cell r="Z199">
            <v>29.272674281310422</v>
          </cell>
          <cell r="AA199">
            <v>23.537969085849031</v>
          </cell>
          <cell r="AB199">
            <v>93.069480750154582</v>
          </cell>
          <cell r="AC199">
            <v>0</v>
          </cell>
          <cell r="AD199">
            <v>63.664547582261548</v>
          </cell>
          <cell r="AE199">
            <v>62.112458962052393</v>
          </cell>
          <cell r="AF199">
            <v>36.903406845462193</v>
          </cell>
          <cell r="AG199">
            <v>43.610705958534872</v>
          </cell>
          <cell r="AH199">
            <v>27.27324482184472</v>
          </cell>
          <cell r="AI199">
            <v>26.318516090766995</v>
          </cell>
          <cell r="AJ199">
            <v>26.863405215584759</v>
          </cell>
          <cell r="AK199">
            <v>26.863405215584759</v>
          </cell>
          <cell r="AL199">
            <v>36.84220133004974</v>
          </cell>
          <cell r="AM199">
            <v>27.27324482184472</v>
          </cell>
          <cell r="AN199">
            <v>26.318516090766995</v>
          </cell>
          <cell r="AO199">
            <v>26.863405215584759</v>
          </cell>
          <cell r="AP199">
            <v>26.863405215584759</v>
          </cell>
          <cell r="AQ199">
            <v>27.419575529559264</v>
          </cell>
          <cell r="AR199">
            <v>27.419575529559264</v>
          </cell>
          <cell r="AS199">
            <v>28.566698807345063</v>
          </cell>
          <cell r="AT199">
            <v>28.566698807345063</v>
          </cell>
          <cell r="AU199">
            <v>968.50102590967595</v>
          </cell>
          <cell r="AW199">
            <v>313.60969069209222</v>
          </cell>
          <cell r="AX199">
            <v>256.13332134763959</v>
          </cell>
          <cell r="AY199">
            <v>398.75801386994408</v>
          </cell>
          <cell r="AZ199">
            <v>569.74301203973187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2</v>
          </cell>
          <cell r="BG199">
            <v>0</v>
          </cell>
          <cell r="BH199">
            <v>16961.329815326888</v>
          </cell>
          <cell r="BI199">
            <v>8389.7290755958838</v>
          </cell>
          <cell r="BK199">
            <v>0</v>
          </cell>
          <cell r="BL199">
            <v>0</v>
          </cell>
          <cell r="BM199">
            <v>0</v>
          </cell>
        </row>
        <row r="200">
          <cell r="A200">
            <v>39600</v>
          </cell>
          <cell r="B200">
            <v>7.0592918712489361</v>
          </cell>
          <cell r="C200">
            <v>9.9603707224471307</v>
          </cell>
          <cell r="D200">
            <v>7.4461023847420238</v>
          </cell>
          <cell r="E200">
            <v>6.9625892428756622</v>
          </cell>
          <cell r="F200">
            <v>4.6417261619171093</v>
          </cell>
          <cell r="G200">
            <v>15.279015282977149</v>
          </cell>
          <cell r="H200">
            <v>0</v>
          </cell>
          <cell r="I200">
            <v>9.0900470670876636</v>
          </cell>
          <cell r="J200">
            <v>12.571341688525495</v>
          </cell>
          <cell r="K200">
            <v>5.3186445605300205</v>
          </cell>
          <cell r="L200">
            <v>4.158213020050745</v>
          </cell>
          <cell r="M200">
            <v>0</v>
          </cell>
          <cell r="N200">
            <v>0</v>
          </cell>
          <cell r="O200">
            <v>10.927397006179872</v>
          </cell>
          <cell r="P200">
            <v>7.5428050131152995</v>
          </cell>
          <cell r="Q200">
            <v>29.107491140355179</v>
          </cell>
          <cell r="R200">
            <v>0</v>
          </cell>
          <cell r="S200">
            <v>1.8373499390921879</v>
          </cell>
          <cell r="T200">
            <v>25.142683377050989</v>
          </cell>
          <cell r="U200">
            <v>66.918218834304952</v>
          </cell>
          <cell r="V200">
            <v>34.039325187392102</v>
          </cell>
          <cell r="W200">
            <v>30.267922680834477</v>
          </cell>
          <cell r="X200">
            <v>11.217504891299681</v>
          </cell>
          <cell r="Y200">
            <v>39.442239394327842</v>
          </cell>
          <cell r="Z200">
            <v>28.678916276983959</v>
          </cell>
          <cell r="AA200">
            <v>23.060532094066055</v>
          </cell>
          <cell r="AB200">
            <v>91.181687765377859</v>
          </cell>
          <cell r="AC200">
            <v>0</v>
          </cell>
          <cell r="AD200">
            <v>62.373195300761061</v>
          </cell>
          <cell r="AE200">
            <v>60.85258877312797</v>
          </cell>
          <cell r="AF200">
            <v>36.15486938725671</v>
          </cell>
          <cell r="AG200">
            <v>42.726119689157343</v>
          </cell>
          <cell r="AH200">
            <v>26.720042635351472</v>
          </cell>
          <cell r="AI200">
            <v>25.784679330903039</v>
          </cell>
          <cell r="AJ200">
            <v>26.318516090766995</v>
          </cell>
          <cell r="AK200">
            <v>26.318516090766995</v>
          </cell>
          <cell r="AL200">
            <v>36.094905345866607</v>
          </cell>
          <cell r="AM200">
            <v>26.720042635351472</v>
          </cell>
          <cell r="AN200">
            <v>25.784679330903039</v>
          </cell>
          <cell r="AO200">
            <v>26.318516090766995</v>
          </cell>
          <cell r="AP200">
            <v>26.318516090766995</v>
          </cell>
          <cell r="AQ200">
            <v>26.863405215584759</v>
          </cell>
          <cell r="AR200">
            <v>26.863405215584759</v>
          </cell>
          <cell r="AS200">
            <v>27.987260594387735</v>
          </cell>
          <cell r="AT200">
            <v>27.987260594387735</v>
          </cell>
          <cell r="AU200">
            <v>948.8562462490961</v>
          </cell>
          <cell r="AW200">
            <v>307.24852729809157</v>
          </cell>
          <cell r="AX200">
            <v>250.93799111360011</v>
          </cell>
          <cell r="AY200">
            <v>390.66972783740448</v>
          </cell>
          <cell r="AZ200">
            <v>558.18651841169162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2</v>
          </cell>
          <cell r="BG200">
            <v>0</v>
          </cell>
          <cell r="BH200">
            <v>16788.93177740906</v>
          </cell>
          <cell r="BI200">
            <v>8536.2640081162699</v>
          </cell>
          <cell r="BK200">
            <v>0</v>
          </cell>
          <cell r="BL200">
            <v>0</v>
          </cell>
          <cell r="BM200">
            <v>0</v>
          </cell>
        </row>
        <row r="201">
          <cell r="A201">
            <v>39630</v>
          </cell>
          <cell r="B201">
            <v>6.9161033462392165</v>
          </cell>
          <cell r="C201">
            <v>9.7583375981183487</v>
          </cell>
          <cell r="D201">
            <v>7.2950679131564291</v>
          </cell>
          <cell r="E201">
            <v>6.8213622045099109</v>
          </cell>
          <cell r="F201">
            <v>4.5475748030066088</v>
          </cell>
          <cell r="G201">
            <v>14.969100393230084</v>
          </cell>
          <cell r="H201">
            <v>0</v>
          </cell>
          <cell r="I201">
            <v>8.9056673225545993</v>
          </cell>
          <cell r="J201">
            <v>12.316348424809556</v>
          </cell>
          <cell r="K201">
            <v>5.2107627951117381</v>
          </cell>
          <cell r="L201">
            <v>4.0738690943600879</v>
          </cell>
          <cell r="M201">
            <v>0</v>
          </cell>
          <cell r="N201">
            <v>0</v>
          </cell>
          <cell r="O201">
            <v>10.705749015411401</v>
          </cell>
          <cell r="P201">
            <v>7.3898090548857356</v>
          </cell>
          <cell r="Q201">
            <v>28.51708366052058</v>
          </cell>
          <cell r="R201">
            <v>0</v>
          </cell>
          <cell r="S201">
            <v>1.8000816928567813</v>
          </cell>
          <cell r="T201">
            <v>24.632696849619112</v>
          </cell>
          <cell r="U201">
            <v>65.560870076678569</v>
          </cell>
          <cell r="V201">
            <v>33.348881888715098</v>
          </cell>
          <cell r="W201">
            <v>29.653977361272254</v>
          </cell>
          <cell r="X201">
            <v>10.989972440599304</v>
          </cell>
          <cell r="Y201">
            <v>38.64220503040589</v>
          </cell>
          <cell r="Z201">
            <v>28.097201879070553</v>
          </cell>
          <cell r="AA201">
            <v>22.592779288726327</v>
          </cell>
          <cell r="AB201">
            <v>89.332186198202777</v>
          </cell>
          <cell r="AC201">
            <v>0</v>
          </cell>
          <cell r="AD201">
            <v>61.108036415401209</v>
          </cell>
          <cell r="AE201">
            <v>59.618273407172481</v>
          </cell>
          <cell r="AF201">
            <v>35.421515034738</v>
          </cell>
          <cell r="AG201">
            <v>41.859476098091768</v>
          </cell>
          <cell r="AH201">
            <v>26.178061433421668</v>
          </cell>
          <cell r="AI201">
            <v>25.261670753190355</v>
          </cell>
          <cell r="AJ201">
            <v>25.784679330903039</v>
          </cell>
          <cell r="AK201">
            <v>25.784679330903039</v>
          </cell>
          <cell r="AL201">
            <v>35.362767285689515</v>
          </cell>
          <cell r="AM201">
            <v>26.178061433421668</v>
          </cell>
          <cell r="AN201">
            <v>25.261670753190355</v>
          </cell>
          <cell r="AO201">
            <v>25.784679330903039</v>
          </cell>
          <cell r="AP201">
            <v>25.784679330903039</v>
          </cell>
          <cell r="AQ201">
            <v>26.318516090766995</v>
          </cell>
          <cell r="AR201">
            <v>26.318516090766995</v>
          </cell>
          <cell r="AS201">
            <v>27.419575529559264</v>
          </cell>
          <cell r="AT201">
            <v>27.419575529559264</v>
          </cell>
          <cell r="AU201">
            <v>929.6099353124398</v>
          </cell>
          <cell r="AW201">
            <v>301.01639180382153</v>
          </cell>
          <cell r="AX201">
            <v>245.84804137476013</v>
          </cell>
          <cell r="AY201">
            <v>382.74550213385822</v>
          </cell>
          <cell r="AZ201">
            <v>546.86443317858163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2</v>
          </cell>
          <cell r="BG201">
            <v>0</v>
          </cell>
          <cell r="BH201">
            <v>16721.874281834476</v>
          </cell>
          <cell r="BI201">
            <v>8581.122549478996</v>
          </cell>
          <cell r="BK201">
            <v>0</v>
          </cell>
          <cell r="BL201">
            <v>0</v>
          </cell>
          <cell r="BM201">
            <v>0</v>
          </cell>
        </row>
        <row r="202">
          <cell r="A202">
            <v>39661</v>
          </cell>
          <cell r="B202">
            <v>6.7758192136343443</v>
          </cell>
          <cell r="C202">
            <v>9.5604024521142144</v>
          </cell>
          <cell r="D202">
            <v>7.1470969787649885</v>
          </cell>
          <cell r="E202">
            <v>6.682999772351681</v>
          </cell>
          <cell r="F202">
            <v>4.4553331815677888</v>
          </cell>
          <cell r="G202">
            <v>14.665471722660635</v>
          </cell>
          <cell r="H202">
            <v>0</v>
          </cell>
          <cell r="I202">
            <v>8.7250274805702439</v>
          </cell>
          <cell r="J202">
            <v>12.066527366746085</v>
          </cell>
          <cell r="K202">
            <v>5.1050692705464238</v>
          </cell>
          <cell r="L202">
            <v>3.9912359751544781</v>
          </cell>
          <cell r="M202">
            <v>0</v>
          </cell>
          <cell r="N202">
            <v>0</v>
          </cell>
          <cell r="O202">
            <v>10.488596864940845</v>
          </cell>
          <cell r="P202">
            <v>7.2399164200476527</v>
          </cell>
          <cell r="Q202">
            <v>27.938651826081312</v>
          </cell>
          <cell r="R202">
            <v>0</v>
          </cell>
          <cell r="S202">
            <v>1.7635693843705817</v>
          </cell>
          <cell r="T202">
            <v>24.13305473349217</v>
          </cell>
          <cell r="U202">
            <v>64.231053367602243</v>
          </cell>
          <cell r="V202">
            <v>32.672443331497085</v>
          </cell>
          <cell r="W202">
            <v>29.052485121473282</v>
          </cell>
          <cell r="X202">
            <v>10.767055188788822</v>
          </cell>
          <cell r="Y202">
            <v>37.85839831971267</v>
          </cell>
          <cell r="Z202">
            <v>27.527286798727989</v>
          </cell>
          <cell r="AA202">
            <v>22.134514238743272</v>
          </cell>
          <cell r="AB202">
            <v>87.520199357183941</v>
          </cell>
          <cell r="AC202">
            <v>0</v>
          </cell>
          <cell r="AD202">
            <v>59.86853962731707</v>
          </cell>
          <cell r="AE202">
            <v>58.408994517944613</v>
          </cell>
          <cell r="AF202">
            <v>34.703035818417341</v>
          </cell>
          <cell r="AG202">
            <v>41.010411241519272</v>
          </cell>
          <cell r="AH202">
            <v>25.647073613023995</v>
          </cell>
          <cell r="AI202">
            <v>24.749270722082059</v>
          </cell>
          <cell r="AJ202">
            <v>25.261670753190355</v>
          </cell>
          <cell r="AK202">
            <v>25.261670753190355</v>
          </cell>
          <cell r="AL202">
            <v>34.645479690807278</v>
          </cell>
          <cell r="AM202">
            <v>25.647073613023995</v>
          </cell>
          <cell r="AN202">
            <v>24.749270722082059</v>
          </cell>
          <cell r="AO202">
            <v>25.261670753190355</v>
          </cell>
          <cell r="AP202">
            <v>25.261670753190355</v>
          </cell>
          <cell r="AQ202">
            <v>25.784679330903039</v>
          </cell>
          <cell r="AR202">
            <v>25.784679330903039</v>
          </cell>
          <cell r="AS202">
            <v>26.863405215584759</v>
          </cell>
          <cell r="AT202">
            <v>26.863405215584759</v>
          </cell>
          <cell r="AU202">
            <v>910.75401068154338</v>
          </cell>
          <cell r="AW202">
            <v>294.91066704668503</v>
          </cell>
          <cell r="AX202">
            <v>240.86133462526959</v>
          </cell>
          <cell r="AY202">
            <v>374.98200900958881</v>
          </cell>
          <cell r="AZ202">
            <v>535.77200167195463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2</v>
          </cell>
          <cell r="BG202">
            <v>0</v>
          </cell>
          <cell r="BH202">
            <v>16705.962788889734</v>
          </cell>
          <cell r="BI202">
            <v>8748.9371774472256</v>
          </cell>
          <cell r="BK202">
            <v>0</v>
          </cell>
          <cell r="BL202">
            <v>0</v>
          </cell>
          <cell r="BM202">
            <v>0</v>
          </cell>
        </row>
        <row r="203">
          <cell r="A203">
            <v>39692</v>
          </cell>
          <cell r="B203">
            <v>6.6383805616238885</v>
          </cell>
          <cell r="C203">
            <v>9.3664821622912431</v>
          </cell>
          <cell r="D203">
            <v>7.0021274417128643</v>
          </cell>
          <cell r="E203">
            <v>6.5474438416016421</v>
          </cell>
          <cell r="F203">
            <v>4.3649625610677631</v>
          </cell>
          <cell r="G203">
            <v>14.368001763514718</v>
          </cell>
          <cell r="H203">
            <v>0</v>
          </cell>
          <cell r="I203">
            <v>8.5480516820910264</v>
          </cell>
          <cell r="J203">
            <v>11.821773602891849</v>
          </cell>
          <cell r="K203">
            <v>5.0015196012234773</v>
          </cell>
          <cell r="L203">
            <v>3.9102789609565383</v>
          </cell>
          <cell r="M203">
            <v>0</v>
          </cell>
          <cell r="N203">
            <v>0</v>
          </cell>
          <cell r="O203">
            <v>10.275849362513702</v>
          </cell>
          <cell r="P203">
            <v>7.0930641617351107</v>
          </cell>
          <cell r="Q203">
            <v>27.371952726695735</v>
          </cell>
          <cell r="R203">
            <v>0</v>
          </cell>
          <cell r="S203">
            <v>1.7277976804226549</v>
          </cell>
          <cell r="T203">
            <v>23.643547205783698</v>
          </cell>
          <cell r="U203">
            <v>62.928210255393537</v>
          </cell>
          <cell r="V203">
            <v>32.009725447830228</v>
          </cell>
          <cell r="W203">
            <v>28.463193366962699</v>
          </cell>
          <cell r="X203">
            <v>10.548659522580426</v>
          </cell>
          <cell r="Y203">
            <v>37.090490105475446</v>
          </cell>
          <cell r="Z203">
            <v>26.968931702194482</v>
          </cell>
          <cell r="AA203">
            <v>21.685544497378611</v>
          </cell>
          <cell r="AB203">
            <v>85.74496630504855</v>
          </cell>
          <cell r="AC203">
            <v>0</v>
          </cell>
          <cell r="AD203">
            <v>58.654184414347974</v>
          </cell>
          <cell r="AE203">
            <v>57.22424427318024</v>
          </cell>
          <cell r="AF203">
            <v>33.999130015565257</v>
          </cell>
          <cell r="AG203">
            <v>40.17856855774648</v>
          </cell>
          <cell r="AH203">
            <v>25.126856187757671</v>
          </cell>
          <cell r="AI203">
            <v>24.247264057051762</v>
          </cell>
          <cell r="AJ203">
            <v>24.749270722082059</v>
          </cell>
          <cell r="AK203">
            <v>24.749270722082059</v>
          </cell>
          <cell r="AL203">
            <v>33.94274133890751</v>
          </cell>
          <cell r="AM203">
            <v>25.126856187757671</v>
          </cell>
          <cell r="AN203">
            <v>24.247264057051762</v>
          </cell>
          <cell r="AO203">
            <v>24.749270722082059</v>
          </cell>
          <cell r="AP203">
            <v>24.749270722082059</v>
          </cell>
          <cell r="AQ203">
            <v>25.261670753190355</v>
          </cell>
          <cell r="AR203">
            <v>25.261670753190355</v>
          </cell>
          <cell r="AS203">
            <v>26.318516090766995</v>
          </cell>
          <cell r="AT203">
            <v>26.318516090766995</v>
          </cell>
          <cell r="AU203">
            <v>892.28055387955055</v>
          </cell>
          <cell r="AW203">
            <v>288.92878894981357</v>
          </cell>
          <cell r="AX203">
            <v>235.97577671579575</v>
          </cell>
          <cell r="AY203">
            <v>367.3759882139413</v>
          </cell>
          <cell r="AZ203">
            <v>524.90456566560931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2</v>
          </cell>
          <cell r="BG203">
            <v>0</v>
          </cell>
          <cell r="BH203">
            <v>16718.515817866144</v>
          </cell>
          <cell r="BI203">
            <v>8614.7507533100943</v>
          </cell>
          <cell r="BK203">
            <v>0</v>
          </cell>
          <cell r="BL203">
            <v>0</v>
          </cell>
          <cell r="BM203">
            <v>0</v>
          </cell>
        </row>
        <row r="204">
          <cell r="A204">
            <v>39722</v>
          </cell>
          <cell r="B204">
            <v>6.5037296733466272</v>
          </cell>
          <cell r="C204">
            <v>9.1764952925301753</v>
          </cell>
          <cell r="D204">
            <v>6.8600984225710953</v>
          </cell>
          <cell r="E204">
            <v>6.4146374860405073</v>
          </cell>
          <cell r="F204">
            <v>4.2764249906936733</v>
          </cell>
          <cell r="G204">
            <v>14.076565594366672</v>
          </cell>
          <cell r="H204">
            <v>0</v>
          </cell>
          <cell r="I204">
            <v>8.3746656067751015</v>
          </cell>
          <cell r="J204">
            <v>11.581984349795356</v>
          </cell>
          <cell r="K204">
            <v>4.9000703018364993</v>
          </cell>
          <cell r="L204">
            <v>3.8309640541630827</v>
          </cell>
          <cell r="M204">
            <v>0</v>
          </cell>
          <cell r="N204">
            <v>0</v>
          </cell>
          <cell r="O204">
            <v>10.067417165591365</v>
          </cell>
          <cell r="P204">
            <v>6.9491906098772152</v>
          </cell>
          <cell r="Q204">
            <v>26.816748379141547</v>
          </cell>
          <cell r="R204">
            <v>0</v>
          </cell>
          <cell r="S204">
            <v>1.6927515588162445</v>
          </cell>
          <cell r="T204">
            <v>23.163968699590711</v>
          </cell>
          <cell r="U204">
            <v>61.651793615833746</v>
          </cell>
          <cell r="V204">
            <v>31.360449931753571</v>
          </cell>
          <cell r="W204">
            <v>27.885854626814989</v>
          </cell>
          <cell r="X204">
            <v>10.334693727509709</v>
          </cell>
          <cell r="Y204">
            <v>36.338157907437143</v>
          </cell>
          <cell r="Z204">
            <v>26.421902110281334</v>
          </cell>
          <cell r="AA204">
            <v>21.245681521425059</v>
          </cell>
          <cell r="AB204">
            <v>84.005741539143528</v>
          </cell>
          <cell r="AC204">
            <v>0</v>
          </cell>
          <cell r="AD204">
            <v>57.464460812446141</v>
          </cell>
          <cell r="AE204">
            <v>56.063525141330132</v>
          </cell>
          <cell r="AF204">
            <v>33.30950202350418</v>
          </cell>
          <cell r="AG204">
            <v>39.363598717468747</v>
          </cell>
          <cell r="AH204">
            <v>24.617190694210109</v>
          </cell>
          <cell r="AI204">
            <v>23.755439942229295</v>
          </cell>
          <cell r="AJ204">
            <v>24.247264057051762</v>
          </cell>
          <cell r="AK204">
            <v>24.247264057051762</v>
          </cell>
          <cell r="AL204">
            <v>33.254257117579407</v>
          </cell>
          <cell r="AM204">
            <v>24.617190694210109</v>
          </cell>
          <cell r="AN204">
            <v>23.755439942229295</v>
          </cell>
          <cell r="AO204">
            <v>24.247264057051762</v>
          </cell>
          <cell r="AP204">
            <v>24.247264057051762</v>
          </cell>
          <cell r="AQ204">
            <v>24.749270722082059</v>
          </cell>
          <cell r="AR204">
            <v>24.749270722082059</v>
          </cell>
          <cell r="AS204">
            <v>25.784679330903039</v>
          </cell>
          <cell r="AT204">
            <v>25.784679330903039</v>
          </cell>
          <cell r="AU204">
            <v>874.18180704557608</v>
          </cell>
          <cell r="AW204">
            <v>283.06824544529212</v>
          </cell>
          <cell r="AX204">
            <v>231.18931597409252</v>
          </cell>
          <cell r="AY204">
            <v>359.92424562619146</v>
          </cell>
          <cell r="AZ204">
            <v>514.25756141938461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2</v>
          </cell>
          <cell r="BG204">
            <v>0</v>
          </cell>
          <cell r="BH204">
            <v>16517.974441225761</v>
          </cell>
          <cell r="BI204">
            <v>8288.474759574312</v>
          </cell>
          <cell r="BK204">
            <v>0</v>
          </cell>
          <cell r="BL204">
            <v>0</v>
          </cell>
          <cell r="BM204">
            <v>0</v>
          </cell>
        </row>
        <row r="205">
          <cell r="A205">
            <v>39753</v>
          </cell>
          <cell r="B205">
            <v>6.3718100026525617</v>
          </cell>
          <cell r="C205">
            <v>8.9903620585371797</v>
          </cell>
          <cell r="D205">
            <v>6.7209502767705063</v>
          </cell>
          <cell r="E205">
            <v>6.2845249341230733</v>
          </cell>
          <cell r="F205">
            <v>4.1896832894153837</v>
          </cell>
          <cell r="G205">
            <v>13.79104082765897</v>
          </cell>
          <cell r="H205">
            <v>0</v>
          </cell>
          <cell r="I205">
            <v>8.2047964417717854</v>
          </cell>
          <cell r="J205">
            <v>11.347058908833322</v>
          </cell>
          <cell r="K205">
            <v>4.8006787691217925</v>
          </cell>
          <cell r="L205">
            <v>3.7532579467679485</v>
          </cell>
          <cell r="M205">
            <v>0</v>
          </cell>
          <cell r="N205">
            <v>0</v>
          </cell>
          <cell r="O205">
            <v>9.863212743832058</v>
          </cell>
          <cell r="P205">
            <v>6.8082353452999946</v>
          </cell>
          <cell r="Q205">
            <v>26.272805627375607</v>
          </cell>
          <cell r="R205">
            <v>0</v>
          </cell>
          <cell r="S205">
            <v>1.6584163020602549</v>
          </cell>
          <cell r="T205">
            <v>22.694117817666644</v>
          </cell>
          <cell r="U205">
            <v>60.401267422405077</v>
          </cell>
          <cell r="V205">
            <v>30.724344122379449</v>
          </cell>
          <cell r="W205">
            <v>27.320226449729478</v>
          </cell>
          <cell r="X205">
            <v>10.12506794942051</v>
          </cell>
          <cell r="Y205">
            <v>35.601085786431945</v>
          </cell>
          <cell r="Z205">
            <v>25.885968299904253</v>
          </cell>
          <cell r="AA205">
            <v>20.814740592028283</v>
          </cell>
          <cell r="AB205">
            <v>82.301794678364487</v>
          </cell>
          <cell r="AC205">
            <v>0</v>
          </cell>
          <cell r="AD205">
            <v>56.298869201519132</v>
          </cell>
          <cell r="AE205">
            <v>54.926349682623375</v>
          </cell>
          <cell r="AF205">
            <v>32.633862235471163</v>
          </cell>
          <cell r="AG205">
            <v>38.565159477070594</v>
          </cell>
          <cell r="AH205">
            <v>24.117863100214009</v>
          </cell>
          <cell r="AI205">
            <v>23.273591837869361</v>
          </cell>
          <cell r="AJ205">
            <v>23.755439942229295</v>
          </cell>
          <cell r="AK205">
            <v>23.755439942229295</v>
          </cell>
          <cell r="AL205">
            <v>32.579737900382376</v>
          </cell>
          <cell r="AM205">
            <v>24.117863100214009</v>
          </cell>
          <cell r="AN205">
            <v>23.273591837869361</v>
          </cell>
          <cell r="AO205">
            <v>23.755439942229295</v>
          </cell>
          <cell r="AP205">
            <v>23.755439942229295</v>
          </cell>
          <cell r="AQ205">
            <v>24.247264057051762</v>
          </cell>
          <cell r="AR205">
            <v>24.247264057051762</v>
          </cell>
          <cell r="AS205">
            <v>25.261670753190355</v>
          </cell>
          <cell r="AT205">
            <v>25.261670753190355</v>
          </cell>
          <cell r="AU205">
            <v>856.45016967682079</v>
          </cell>
          <cell r="AW205">
            <v>277.32657541922623</v>
          </cell>
          <cell r="AX205">
            <v>226.49994234340852</v>
          </cell>
          <cell r="AY205">
            <v>352.62365191418604</v>
          </cell>
          <cell r="AZ205">
            <v>503.82651776263475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2</v>
          </cell>
          <cell r="BG205">
            <v>0</v>
          </cell>
          <cell r="BH205">
            <v>16824.258220529948</v>
          </cell>
          <cell r="BI205">
            <v>8537.3695431779452</v>
          </cell>
          <cell r="BK205">
            <v>0</v>
          </cell>
          <cell r="BL205">
            <v>0</v>
          </cell>
          <cell r="BM205">
            <v>0</v>
          </cell>
        </row>
        <row r="206">
          <cell r="A206">
            <v>39783</v>
          </cell>
          <cell r="B206">
            <v>6.242566150356569</v>
          </cell>
          <cell r="C206">
            <v>8.8080042943387244</v>
          </cell>
          <cell r="D206">
            <v>6.584624569554185</v>
          </cell>
          <cell r="E206">
            <v>6.1570515455571631</v>
          </cell>
          <cell r="F206">
            <v>4.1047010303714435</v>
          </cell>
          <cell r="G206">
            <v>13.511307558305999</v>
          </cell>
          <cell r="H206">
            <v>0</v>
          </cell>
          <cell r="I206">
            <v>8.038372851144068</v>
          </cell>
          <cell r="J206">
            <v>11.116898623922649</v>
          </cell>
          <cell r="K206">
            <v>4.7033032639672774</v>
          </cell>
          <cell r="L206">
            <v>3.6771280063744185</v>
          </cell>
          <cell r="M206">
            <v>0</v>
          </cell>
          <cell r="N206">
            <v>0</v>
          </cell>
          <cell r="O206">
            <v>9.6631503423327807</v>
          </cell>
          <cell r="P206">
            <v>6.6701391743535918</v>
          </cell>
          <cell r="Q206">
            <v>25.739896044620899</v>
          </cell>
          <cell r="R206">
            <v>0</v>
          </cell>
          <cell r="S206">
            <v>1.6247774911886952</v>
          </cell>
          <cell r="T206">
            <v>22.233797247845299</v>
          </cell>
          <cell r="U206">
            <v>59.176106521188267</v>
          </cell>
          <cell r="V206">
            <v>30.101140889390553</v>
          </cell>
          <cell r="W206">
            <v>26.766071302213785</v>
          </cell>
          <cell r="X206">
            <v>9.9196941567309871</v>
          </cell>
          <cell r="Y206">
            <v>34.878964211707789</v>
          </cell>
          <cell r="Z206">
            <v>25.360905207611982</v>
          </cell>
          <cell r="AA206">
            <v>20.392540737114906</v>
          </cell>
          <cell r="AB206">
            <v>80.632410156434673</v>
          </cell>
          <cell r="AC206">
            <v>0</v>
          </cell>
          <cell r="AD206">
            <v>55.156920095616186</v>
          </cell>
          <cell r="AE206">
            <v>53.812240344368817</v>
          </cell>
          <cell r="AF206">
            <v>31.971926918998577</v>
          </cell>
          <cell r="AG206">
            <v>37.782915534901733</v>
          </cell>
          <cell r="AH206">
            <v>23.628663714965327</v>
          </cell>
          <cell r="AI206">
            <v>22.801517393615907</v>
          </cell>
          <cell r="AJ206">
            <v>23.273591837869361</v>
          </cell>
          <cell r="AK206">
            <v>23.273591837869361</v>
          </cell>
          <cell r="AL206">
            <v>31.918900425428436</v>
          </cell>
          <cell r="AM206">
            <v>23.628663714965327</v>
          </cell>
          <cell r="AN206">
            <v>22.801517393615907</v>
          </cell>
          <cell r="AO206">
            <v>23.273591837869361</v>
          </cell>
          <cell r="AP206">
            <v>23.273591837869361</v>
          </cell>
          <cell r="AQ206">
            <v>23.755439942229295</v>
          </cell>
          <cell r="AR206">
            <v>23.755439942229295</v>
          </cell>
          <cell r="AS206">
            <v>24.749270722082059</v>
          </cell>
          <cell r="AT206">
            <v>24.749270722082059</v>
          </cell>
          <cell r="AU206">
            <v>839.07819543676851</v>
          </cell>
          <cell r="AW206">
            <v>271.70136767820532</v>
          </cell>
          <cell r="AX206">
            <v>221.9056865383711</v>
          </cell>
          <cell r="AY206">
            <v>345.47114122019212</v>
          </cell>
          <cell r="AZ206">
            <v>493.60705421657644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2</v>
          </cell>
          <cell r="BG206">
            <v>0</v>
          </cell>
          <cell r="BH206">
            <v>16498.785768665268</v>
          </cell>
          <cell r="BI206">
            <v>8512.2161624823566</v>
          </cell>
          <cell r="BK206">
            <v>0</v>
          </cell>
          <cell r="BL206">
            <v>0</v>
          </cell>
          <cell r="BM206">
            <v>0</v>
          </cell>
        </row>
        <row r="207">
          <cell r="B207">
            <v>7.0009885247719508</v>
          </cell>
          <cell r="C207">
            <v>9.8781070965960449</v>
          </cell>
          <cell r="D207">
            <v>7.3846043343484915</v>
          </cell>
          <cell r="E207">
            <v>6.905084572377814</v>
          </cell>
          <cell r="F207">
            <v>4.6033897149185439</v>
          </cell>
          <cell r="G207">
            <v>15.152824478273539</v>
          </cell>
          <cell r="H207">
            <v>0</v>
          </cell>
          <cell r="I207">
            <v>9.0149715250488089</v>
          </cell>
          <cell r="J207">
            <v>12.467513811237716</v>
          </cell>
          <cell r="K207">
            <v>5.2747173816774984</v>
          </cell>
          <cell r="L207">
            <v>4.1238699529478628</v>
          </cell>
          <cell r="M207">
            <v>0</v>
          </cell>
          <cell r="N207">
            <v>0</v>
          </cell>
          <cell r="O207">
            <v>10.837146620537414</v>
          </cell>
          <cell r="P207">
            <v>7.48050828674263</v>
          </cell>
          <cell r="Q207">
            <v>28.867089670635</v>
          </cell>
          <cell r="R207">
            <v>0</v>
          </cell>
          <cell r="S207">
            <v>1.8221750954885896</v>
          </cell>
          <cell r="T207">
            <v>24.935027622475431</v>
          </cell>
          <cell r="U207">
            <v>66.365535056742289</v>
          </cell>
          <cell r="V207">
            <v>33.758191242735961</v>
          </cell>
          <cell r="W207">
            <v>30.017937099364669</v>
          </cell>
          <cell r="X207">
            <v>11.124858477719814</v>
          </cell>
          <cell r="Y207">
            <v>39.116482279991551</v>
          </cell>
          <cell r="Z207">
            <v>28.442054446820588</v>
          </cell>
          <cell r="AA207">
            <v>22.870073020104275</v>
          </cell>
          <cell r="AB207">
            <v>90.428609746916408</v>
          </cell>
          <cell r="AC207">
            <v>0</v>
          </cell>
          <cell r="AD207">
            <v>61.858049294217835</v>
          </cell>
          <cell r="AE207">
            <v>60.350001596967843</v>
          </cell>
          <cell r="AF207">
            <v>35.8562629667883</v>
          </cell>
          <cell r="AG207">
            <v>42.373240702810328</v>
          </cell>
          <cell r="AH207">
            <v>26.499359324325109</v>
          </cell>
          <cell r="AI207">
            <v>25.571721272184661</v>
          </cell>
          <cell r="AJ207">
            <v>26.101149024723213</v>
          </cell>
          <cell r="AK207">
            <v>26.101149024723213</v>
          </cell>
          <cell r="AL207">
            <v>35.796794173979087</v>
          </cell>
          <cell r="AM207">
            <v>26.499359324325109</v>
          </cell>
          <cell r="AN207">
            <v>25.571721272184661</v>
          </cell>
          <cell r="AO207">
            <v>26.101149024723213</v>
          </cell>
          <cell r="AP207">
            <v>26.101149024723213</v>
          </cell>
          <cell r="AQ207">
            <v>26.641537859708059</v>
          </cell>
          <cell r="AR207">
            <v>26.641537859708059</v>
          </cell>
          <cell r="AS207">
            <v>27.756111212673968</v>
          </cell>
          <cell r="AT207">
            <v>27.756111212673968</v>
          </cell>
          <cell r="BA207">
            <v>400</v>
          </cell>
        </row>
        <row r="208">
          <cell r="A208">
            <v>39814</v>
          </cell>
          <cell r="B208">
            <v>6.1159438409737135</v>
          </cell>
          <cell r="C208">
            <v>8.6293454194560653</v>
          </cell>
          <cell r="D208">
            <v>6.4510640514380224</v>
          </cell>
          <cell r="E208">
            <v>6.032163788357634</v>
          </cell>
          <cell r="F208">
            <v>4.0214425255717572</v>
          </cell>
          <cell r="G208">
            <v>13.237248313340366</v>
          </cell>
          <cell r="H208">
            <v>0</v>
          </cell>
          <cell r="I208">
            <v>7.8753249459113492</v>
          </cell>
          <cell r="J208">
            <v>10.891406840090166</v>
          </cell>
          <cell r="K208">
            <v>4.6079028938843036</v>
          </cell>
          <cell r="L208">
            <v>3.6025422624913666</v>
          </cell>
          <cell r="M208">
            <v>0</v>
          </cell>
          <cell r="N208">
            <v>0</v>
          </cell>
          <cell r="O208">
            <v>9.4671459456168527</v>
          </cell>
          <cell r="P208">
            <v>6.5348441040541019</v>
          </cell>
          <cell r="Q208">
            <v>25.217795837439535</v>
          </cell>
          <cell r="R208">
            <v>0</v>
          </cell>
          <cell r="S208">
            <v>1.5918209997054862</v>
          </cell>
          <cell r="T208">
            <v>21.782813680180332</v>
          </cell>
          <cell r="U208">
            <v>57.975796410326126</v>
          </cell>
          <cell r="V208">
            <v>29.490578520859522</v>
          </cell>
          <cell r="W208">
            <v>26.223156468832499</v>
          </cell>
          <cell r="X208">
            <v>9.7184861034650787</v>
          </cell>
          <cell r="Y208">
            <v>34.171489930940069</v>
          </cell>
          <cell r="Z208">
            <v>24.846492335071719</v>
          </cell>
          <cell r="AA208">
            <v>19.978904655393936</v>
          </cell>
          <cell r="AB208">
            <v>78.996886921405718</v>
          </cell>
          <cell r="AC208">
            <v>0</v>
          </cell>
          <cell r="AD208">
            <v>54.038133937370404</v>
          </cell>
          <cell r="AE208">
            <v>52.720729260408568</v>
          </cell>
          <cell r="AF208">
            <v>31.323418096761706</v>
          </cell>
          <cell r="AG208">
            <v>37.016538390468369</v>
          </cell>
          <cell r="AH208">
            <v>23.149387100964383</v>
          </cell>
          <cell r="AI208">
            <v>22.339018363525838</v>
          </cell>
          <cell r="AJ208">
            <v>22.801517393615907</v>
          </cell>
          <cell r="AK208">
            <v>22.801517393615907</v>
          </cell>
          <cell r="AL208">
            <v>31.271467176427411</v>
          </cell>
          <cell r="AM208">
            <v>23.149387100964383</v>
          </cell>
          <cell r="AN208">
            <v>22.339018363525838</v>
          </cell>
          <cell r="AO208">
            <v>22.801517393615907</v>
          </cell>
          <cell r="AP208">
            <v>22.801517393615907</v>
          </cell>
          <cell r="AQ208">
            <v>23.273591837869361</v>
          </cell>
          <cell r="AR208">
            <v>23.273591837869361</v>
          </cell>
          <cell r="AS208">
            <v>24.247264057051762</v>
          </cell>
          <cell r="AT208">
            <v>24.247264057051762</v>
          </cell>
          <cell r="AU208">
            <v>822.05858902812281</v>
          </cell>
          <cell r="AW208">
            <v>266.19025993673108</v>
          </cell>
          <cell r="AX208">
            <v>217.40461921799167</v>
          </cell>
          <cell r="AY208">
            <v>338.46370987340003</v>
          </cell>
          <cell r="AZ208">
            <v>483.59487915472278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2</v>
          </cell>
          <cell r="BG208">
            <v>0</v>
          </cell>
          <cell r="BH208">
            <v>16994.78229198189</v>
          </cell>
          <cell r="BI208">
            <v>8681.5010548916325</v>
          </cell>
          <cell r="BK208">
            <v>0</v>
          </cell>
          <cell r="BL208">
            <v>0</v>
          </cell>
          <cell r="BM208">
            <v>0</v>
          </cell>
        </row>
        <row r="209">
          <cell r="A209">
            <v>39845</v>
          </cell>
          <cell r="B209">
            <v>5.9918898999264547</v>
          </cell>
          <cell r="C209">
            <v>8.4543104067455506</v>
          </cell>
          <cell r="D209">
            <v>6.3202126341689961</v>
          </cell>
          <cell r="E209">
            <v>5.9098092163658178</v>
          </cell>
          <cell r="F209">
            <v>3.9398728109105461</v>
          </cell>
          <cell r="G209">
            <v>12.968748002580547</v>
          </cell>
          <cell r="H209">
            <v>0</v>
          </cell>
          <cell r="I209">
            <v>7.7155842546998112</v>
          </cell>
          <cell r="J209">
            <v>10.670488862882721</v>
          </cell>
          <cell r="K209">
            <v>4.5144375958349992</v>
          </cell>
          <cell r="L209">
            <v>3.5294693931073651</v>
          </cell>
          <cell r="M209">
            <v>0</v>
          </cell>
          <cell r="N209">
            <v>0</v>
          </cell>
          <cell r="O209">
            <v>9.2751172423519179</v>
          </cell>
          <cell r="P209">
            <v>6.4022933177296339</v>
          </cell>
          <cell r="Q209">
            <v>24.706285751751526</v>
          </cell>
          <cell r="R209">
            <v>0</v>
          </cell>
          <cell r="S209">
            <v>1.5595329876520903</v>
          </cell>
          <cell r="T209">
            <v>21.340977725765441</v>
          </cell>
          <cell r="U209">
            <v>56.799833023960332</v>
          </cell>
          <cell r="V209">
            <v>28.892400613343973</v>
          </cell>
          <cell r="W209">
            <v>25.691253954479187</v>
          </cell>
          <cell r="X209">
            <v>9.521359293033818</v>
          </cell>
          <cell r="Y209">
            <v>33.478365842881907</v>
          </cell>
          <cell r="Z209">
            <v>24.342513656471652</v>
          </cell>
          <cell r="AA209">
            <v>19.57365864189973</v>
          </cell>
          <cell r="AB209">
            <v>77.394538141253292</v>
          </cell>
          <cell r="AC209">
            <v>0</v>
          </cell>
          <cell r="AD209">
            <v>52.942040896610379</v>
          </cell>
          <cell r="AE209">
            <v>51.651358054639296</v>
          </cell>
          <cell r="AF209">
            <v>30.688063429843172</v>
          </cell>
          <cell r="AG209">
            <v>36.265706206480615</v>
          </cell>
          <cell r="AH209">
            <v>22.679831987743135</v>
          </cell>
          <cell r="AI209">
            <v>21.885900522816357</v>
          </cell>
          <cell r="AJ209">
            <v>22.339018363525838</v>
          </cell>
          <cell r="AK209">
            <v>22.339018363525838</v>
          </cell>
          <cell r="AL209">
            <v>30.637166266144988</v>
          </cell>
          <cell r="AM209">
            <v>22.679831987743135</v>
          </cell>
          <cell r="AN209">
            <v>21.885900522816357</v>
          </cell>
          <cell r="AO209">
            <v>22.339018363525838</v>
          </cell>
          <cell r="AP209">
            <v>22.339018363525838</v>
          </cell>
          <cell r="AQ209">
            <v>22.801517393615907</v>
          </cell>
          <cell r="AR209">
            <v>22.801517393615907</v>
          </cell>
          <cell r="AS209">
            <v>23.755439942229295</v>
          </cell>
          <cell r="AT209">
            <v>23.755439942229295</v>
          </cell>
          <cell r="AU209">
            <v>805.38420312917515</v>
          </cell>
          <cell r="AW209">
            <v>260.79093782518464</v>
          </cell>
          <cell r="AX209">
            <v>212.99485017544654</v>
          </cell>
          <cell r="AY209">
            <v>331.59841512854399</v>
          </cell>
          <cell r="AZ209">
            <v>473.78578800063121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2</v>
          </cell>
          <cell r="BG209">
            <v>0</v>
          </cell>
          <cell r="BH209">
            <v>17081.079263850574</v>
          </cell>
          <cell r="BI209">
            <v>8514.2842299668719</v>
          </cell>
          <cell r="BK209">
            <v>0</v>
          </cell>
          <cell r="BL209">
            <v>0</v>
          </cell>
          <cell r="BM209">
            <v>0</v>
          </cell>
        </row>
        <row r="210">
          <cell r="A210">
            <v>39873</v>
          </cell>
          <cell r="B210">
            <v>5.8703522312141798</v>
          </cell>
          <cell r="C210">
            <v>8.2828257508912451</v>
          </cell>
          <cell r="D210">
            <v>6.1920153671711171</v>
          </cell>
          <cell r="E210">
            <v>5.7899364472249442</v>
          </cell>
          <cell r="F210">
            <v>3.8599576314832968</v>
          </cell>
          <cell r="G210">
            <v>12.705693870299186</v>
          </cell>
          <cell r="H210">
            <v>0</v>
          </cell>
          <cell r="I210">
            <v>7.5590836949881153</v>
          </cell>
          <cell r="J210">
            <v>10.454051918600587</v>
          </cell>
          <cell r="K210">
            <v>4.4228681194079424</v>
          </cell>
          <cell r="L210">
            <v>3.4578787115371212</v>
          </cell>
          <cell r="M210">
            <v>0</v>
          </cell>
          <cell r="N210">
            <v>0</v>
          </cell>
          <cell r="O210">
            <v>9.0869835907836016</v>
          </cell>
          <cell r="P210">
            <v>6.2724311511603545</v>
          </cell>
          <cell r="Q210">
            <v>24.205150980759818</v>
          </cell>
          <cell r="R210">
            <v>0</v>
          </cell>
          <cell r="S210">
            <v>1.5278998957954708</v>
          </cell>
          <cell r="T210">
            <v>20.908103837201175</v>
          </cell>
          <cell r="U210">
            <v>55.647722520550822</v>
          </cell>
          <cell r="V210">
            <v>28.306355964210812</v>
          </cell>
          <cell r="W210">
            <v>25.170140388630667</v>
          </cell>
          <cell r="X210">
            <v>9.3282309427512988</v>
          </cell>
          <cell r="Y210">
            <v>32.799300872597577</v>
          </cell>
          <cell r="Z210">
            <v>23.848757527801698</v>
          </cell>
          <cell r="AA210">
            <v>19.176632515045235</v>
          </cell>
          <cell r="AB210">
            <v>75.824690915444506</v>
          </cell>
          <cell r="AC210">
            <v>0</v>
          </cell>
          <cell r="AD210">
            <v>51.86818067305672</v>
          </cell>
          <cell r="AE210">
            <v>50.603677648518868</v>
          </cell>
          <cell r="AF210">
            <v>30.065596103365205</v>
          </cell>
          <cell r="AG210">
            <v>35.530103673698093</v>
          </cell>
          <cell r="AH210">
            <v>22.21980118734238</v>
          </cell>
          <cell r="AI210">
            <v>21.441973586300968</v>
          </cell>
          <cell r="AJ210">
            <v>21.885900522816357</v>
          </cell>
          <cell r="AK210">
            <v>21.885900522816357</v>
          </cell>
          <cell r="AL210">
            <v>30.015731322224653</v>
          </cell>
          <cell r="AM210">
            <v>22.21980118734238</v>
          </cell>
          <cell r="AN210">
            <v>21.441973586300968</v>
          </cell>
          <cell r="AO210">
            <v>21.885900522816357</v>
          </cell>
          <cell r="AP210">
            <v>21.885900522816357</v>
          </cell>
          <cell r="AQ210">
            <v>22.339018363525838</v>
          </cell>
          <cell r="AR210">
            <v>22.339018363525838</v>
          </cell>
          <cell r="AS210">
            <v>23.273591837869361</v>
          </cell>
          <cell r="AT210">
            <v>23.273591837869361</v>
          </cell>
          <cell r="AU210">
            <v>789.04803539231239</v>
          </cell>
          <cell r="AW210">
            <v>255.50113391791496</v>
          </cell>
          <cell r="AX210">
            <v>208.67452754429112</v>
          </cell>
          <cell r="AY210">
            <v>324.87237393010628</v>
          </cell>
          <cell r="AZ210">
            <v>464.17566146220611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2</v>
          </cell>
          <cell r="BG210">
            <v>0</v>
          </cell>
          <cell r="BH210">
            <v>17247.507163591585</v>
          </cell>
          <cell r="BI210">
            <v>8387.7630456719762</v>
          </cell>
          <cell r="BK210">
            <v>0</v>
          </cell>
          <cell r="BL210">
            <v>0</v>
          </cell>
          <cell r="BM210">
            <v>0</v>
          </cell>
        </row>
        <row r="211">
          <cell r="A211">
            <v>39904</v>
          </cell>
          <cell r="B211">
            <v>5.7512797955356758</v>
          </cell>
          <cell r="C211">
            <v>8.1148194375366423</v>
          </cell>
          <cell r="D211">
            <v>6.0664184144691333</v>
          </cell>
          <cell r="E211">
            <v>5.6724951408023099</v>
          </cell>
          <cell r="F211">
            <v>3.7816634272015408</v>
          </cell>
          <cell r="G211">
            <v>12.447975447871737</v>
          </cell>
          <cell r="H211">
            <v>0</v>
          </cell>
          <cell r="I211">
            <v>7.4057575449363426</v>
          </cell>
          <cell r="J211">
            <v>10.242005115337498</v>
          </cell>
          <cell r="K211">
            <v>4.333156010335097</v>
          </cell>
          <cell r="L211">
            <v>3.3877401535347147</v>
          </cell>
          <cell r="M211">
            <v>0</v>
          </cell>
          <cell r="N211">
            <v>0</v>
          </cell>
          <cell r="O211">
            <v>8.9026659848702998</v>
          </cell>
          <cell r="P211">
            <v>6.145203069202501</v>
          </cell>
          <cell r="Q211">
            <v>23.714181074742971</v>
          </cell>
          <cell r="R211">
            <v>0</v>
          </cell>
          <cell r="S211">
            <v>1.4969084399339423</v>
          </cell>
          <cell r="T211">
            <v>20.484010230674997</v>
          </cell>
          <cell r="U211">
            <v>54.518981075488838</v>
          </cell>
          <cell r="V211">
            <v>27.732198466144602</v>
          </cell>
          <cell r="W211">
            <v>24.659596931543383</v>
          </cell>
          <cell r="X211">
            <v>9.1390199490703878</v>
          </cell>
          <cell r="Y211">
            <v>32.134009849226651</v>
          </cell>
          <cell r="Z211">
            <v>23.365016597974382</v>
          </cell>
          <cell r="AA211">
            <v>18.787659545154849</v>
          </cell>
          <cell r="AB211">
            <v>74.286685992355885</v>
          </cell>
          <cell r="AC211">
            <v>0</v>
          </cell>
          <cell r="AD211">
            <v>50.816102303020621</v>
          </cell>
          <cell r="AE211">
            <v>49.577248072477438</v>
          </cell>
          <cell r="AF211">
            <v>29.455754714441703</v>
          </cell>
          <cell r="AG211">
            <v>34.809421878516957</v>
          </cell>
          <cell r="AH211">
            <v>21.769101511503379</v>
          </cell>
          <cell r="AI211">
            <v>21.007051128479908</v>
          </cell>
          <cell r="AJ211">
            <v>21.441973586300968</v>
          </cell>
          <cell r="AK211">
            <v>21.441973586300968</v>
          </cell>
          <cell r="AL211">
            <v>29.406901375325599</v>
          </cell>
          <cell r="AM211">
            <v>21.769101511503379</v>
          </cell>
          <cell r="AN211">
            <v>21.007051128479908</v>
          </cell>
          <cell r="AO211">
            <v>21.441973586300968</v>
          </cell>
          <cell r="AP211">
            <v>21.441973586300968</v>
          </cell>
          <cell r="AQ211">
            <v>21.885900522816357</v>
          </cell>
          <cell r="AR211">
            <v>21.885900522816357</v>
          </cell>
          <cell r="AS211">
            <v>22.801517393615907</v>
          </cell>
          <cell r="AT211">
            <v>22.801517393615907</v>
          </cell>
          <cell r="AU211">
            <v>773.04322550340578</v>
          </cell>
          <cell r="AW211">
            <v>250.31862678104196</v>
          </cell>
          <cell r="AX211">
            <v>204.44183702077538</v>
          </cell>
          <cell r="AY211">
            <v>318.28276170158847</v>
          </cell>
          <cell r="AZ211">
            <v>454.76046380181731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2</v>
          </cell>
          <cell r="BG211">
            <v>0</v>
          </cell>
          <cell r="BH211">
            <v>17049.810791233318</v>
          </cell>
          <cell r="BI211">
            <v>8468.0505231973639</v>
          </cell>
          <cell r="BK211">
            <v>0</v>
          </cell>
          <cell r="BL211">
            <v>0</v>
          </cell>
          <cell r="BM211">
            <v>0</v>
          </cell>
        </row>
        <row r="212">
          <cell r="A212">
            <v>39934</v>
          </cell>
          <cell r="B212">
            <v>5.6346225888553603</v>
          </cell>
          <cell r="C212">
            <v>7.9502209130424983</v>
          </cell>
          <cell r="D212">
            <v>5.9433690320803079</v>
          </cell>
          <cell r="E212">
            <v>5.5574359780491225</v>
          </cell>
          <cell r="F212">
            <v>3.7049573186994156</v>
          </cell>
          <cell r="G212">
            <v>12.195484507385576</v>
          </cell>
          <cell r="H212">
            <v>0</v>
          </cell>
          <cell r="I212">
            <v>7.2555414157863476</v>
          </cell>
          <cell r="J212">
            <v>10.034259404810909</v>
          </cell>
          <cell r="K212">
            <v>4.2452635943430783</v>
          </cell>
          <cell r="L212">
            <v>3.3190242646682275</v>
          </cell>
          <cell r="M212">
            <v>0</v>
          </cell>
          <cell r="N212">
            <v>0</v>
          </cell>
          <cell r="O212">
            <v>8.7220870211048798</v>
          </cell>
          <cell r="P212">
            <v>6.0205556428865474</v>
          </cell>
          <cell r="Q212">
            <v>23.233169852677563</v>
          </cell>
          <cell r="R212">
            <v>0</v>
          </cell>
          <cell r="S212">
            <v>1.4665456053185177</v>
          </cell>
          <cell r="T212">
            <v>20.068518809621818</v>
          </cell>
          <cell r="U212">
            <v>53.413134677916538</v>
          </cell>
          <cell r="V212">
            <v>27.169687003795687</v>
          </cell>
          <cell r="W212">
            <v>24.159409182352441</v>
          </cell>
          <cell r="X212">
            <v>8.9536468535235851</v>
          </cell>
          <cell r="Y212">
            <v>31.482213386227521</v>
          </cell>
          <cell r="Z212">
            <v>22.891087721748491</v>
          </cell>
          <cell r="AA212">
            <v>18.406576384446897</v>
          </cell>
          <cell r="AB212">
            <v>72.779877492422912</v>
          </cell>
          <cell r="AC212">
            <v>0</v>
          </cell>
          <cell r="AD212">
            <v>49.785363970023319</v>
          </cell>
          <cell r="AE212">
            <v>48.571638281153838</v>
          </cell>
          <cell r="AF212">
            <v>28.85828316240304</v>
          </cell>
          <cell r="AG212">
            <v>34.103358173242775</v>
          </cell>
          <cell r="AH212">
            <v>21.327543690539169</v>
          </cell>
          <cell r="AI212">
            <v>20.580950505251444</v>
          </cell>
          <cell r="AJ212">
            <v>21.007051128479908</v>
          </cell>
          <cell r="AK212">
            <v>21.007051128479908</v>
          </cell>
          <cell r="AL212">
            <v>28.810420749529602</v>
          </cell>
          <cell r="AM212">
            <v>21.327543690539169</v>
          </cell>
          <cell r="AN212">
            <v>20.580950505251444</v>
          </cell>
          <cell r="AO212">
            <v>21.007051128479908</v>
          </cell>
          <cell r="AP212">
            <v>21.007051128479908</v>
          </cell>
          <cell r="AQ212">
            <v>21.441973586300968</v>
          </cell>
          <cell r="AR212">
            <v>21.441973586300968</v>
          </cell>
          <cell r="AS212">
            <v>22.339018363525838</v>
          </cell>
          <cell r="AT212">
            <v>22.339018363525838</v>
          </cell>
          <cell r="AU212">
            <v>757.36305230084838</v>
          </cell>
          <cell r="AW212">
            <v>245.2412400395734</v>
          </cell>
          <cell r="AX212">
            <v>200.29500110193365</v>
          </cell>
          <cell r="AY212">
            <v>311.82681115934133</v>
          </cell>
          <cell r="AZ212">
            <v>445.53624114150705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2</v>
          </cell>
          <cell r="BG212">
            <v>0</v>
          </cell>
          <cell r="BH212">
            <v>17237.767329416696</v>
          </cell>
          <cell r="BI212">
            <v>8503.545861669043</v>
          </cell>
          <cell r="BK212">
            <v>0</v>
          </cell>
          <cell r="BL212">
            <v>0</v>
          </cell>
          <cell r="BM212">
            <v>0</v>
          </cell>
        </row>
        <row r="213">
          <cell r="A213">
            <v>39965</v>
          </cell>
          <cell r="B213">
            <v>5.5203316214042717</v>
          </cell>
          <cell r="C213">
            <v>7.7889610548580848</v>
          </cell>
          <cell r="D213">
            <v>5.8228155458647759</v>
          </cell>
          <cell r="E213">
            <v>5.4447106402891441</v>
          </cell>
          <cell r="F213">
            <v>3.6298070935260967</v>
          </cell>
          <cell r="G213">
            <v>11.948115016190068</v>
          </cell>
          <cell r="H213">
            <v>0</v>
          </cell>
          <cell r="I213">
            <v>7.1083722248219319</v>
          </cell>
          <cell r="J213">
            <v>9.8307275449665035</v>
          </cell>
          <cell r="K213">
            <v>4.1591539613319837</v>
          </cell>
          <cell r="L213">
            <v>3.2517021879504626</v>
          </cell>
          <cell r="M213">
            <v>0</v>
          </cell>
          <cell r="N213">
            <v>0</v>
          </cell>
          <cell r="O213">
            <v>8.545170866009359</v>
          </cell>
          <cell r="P213">
            <v>5.8984365269799044</v>
          </cell>
          <cell r="Q213">
            <v>22.761915315653209</v>
          </cell>
          <cell r="R213">
            <v>0</v>
          </cell>
          <cell r="S213">
            <v>1.4367986411874125</v>
          </cell>
          <cell r="T213">
            <v>19.661455089933007</v>
          </cell>
          <cell r="U213">
            <v>52.329718931667863</v>
          </cell>
          <cell r="V213">
            <v>26.618585352524683</v>
          </cell>
          <cell r="W213">
            <v>23.669367089034758</v>
          </cell>
          <cell r="X213">
            <v>8.7720338093547312</v>
          </cell>
          <cell r="Y213">
            <v>30.843637764050047</v>
          </cell>
          <cell r="Z213">
            <v>22.426771874418982</v>
          </cell>
          <cell r="AA213">
            <v>18.033222998436326</v>
          </cell>
          <cell r="AB213">
            <v>71.303632636905363</v>
          </cell>
          <cell r="AC213">
            <v>0</v>
          </cell>
          <cell r="AD213">
            <v>48.775532819256853</v>
          </cell>
          <cell r="AE213">
            <v>47.586425972379644</v>
          </cell>
          <cell r="AF213">
            <v>28.272930541247533</v>
          </cell>
          <cell r="AG213">
            <v>33.411616048994716</v>
          </cell>
          <cell r="AH213">
            <v>20.894942293851436</v>
          </cell>
          <cell r="AI213">
            <v>20.163492777211136</v>
          </cell>
          <cell r="AJ213">
            <v>20.580950505251444</v>
          </cell>
          <cell r="AK213">
            <v>20.580950505251444</v>
          </cell>
          <cell r="AL213">
            <v>28.226038954970836</v>
          </cell>
          <cell r="AM213">
            <v>20.894942293851436</v>
          </cell>
          <cell r="AN213">
            <v>20.163492777211136</v>
          </cell>
          <cell r="AO213">
            <v>20.580950505251444</v>
          </cell>
          <cell r="AP213">
            <v>20.580950505251444</v>
          </cell>
          <cell r="AQ213">
            <v>21.007051128479908</v>
          </cell>
          <cell r="AR213">
            <v>21.007051128479908</v>
          </cell>
          <cell r="AS213">
            <v>21.885900522816357</v>
          </cell>
          <cell r="AT213">
            <v>21.885900522816357</v>
          </cell>
          <cell r="AU213">
            <v>742.00093095302668</v>
          </cell>
          <cell r="AW213">
            <v>240.26684146344422</v>
          </cell>
          <cell r="AX213">
            <v>196.23227833912881</v>
          </cell>
          <cell r="AY213">
            <v>305.50181115045359</v>
          </cell>
          <cell r="AZ213">
            <v>436.49911980257303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  <cell r="BF213">
            <v>2</v>
          </cell>
          <cell r="BG213">
            <v>0</v>
          </cell>
          <cell r="BH213">
            <v>17059.762117206916</v>
          </cell>
          <cell r="BI213">
            <v>8647.7721691861861</v>
          </cell>
          <cell r="BK213">
            <v>0</v>
          </cell>
          <cell r="BL213">
            <v>0</v>
          </cell>
          <cell r="BM213">
            <v>0</v>
          </cell>
        </row>
        <row r="214">
          <cell r="A214">
            <v>39995</v>
          </cell>
          <cell r="B214">
            <v>5.4083588971069911</v>
          </cell>
          <cell r="C214">
            <v>7.6309721424934285</v>
          </cell>
          <cell r="D214">
            <v>5.7047073298251787</v>
          </cell>
          <cell r="E214">
            <v>5.3342717889274427</v>
          </cell>
          <cell r="F214">
            <v>3.5561811926182956</v>
          </cell>
          <cell r="G214">
            <v>11.705763092368555</v>
          </cell>
          <cell r="H214">
            <v>0</v>
          </cell>
          <cell r="I214">
            <v>6.964188168877488</v>
          </cell>
          <cell r="J214">
            <v>9.6313240633412089</v>
          </cell>
          <cell r="K214">
            <v>4.074790949875128</v>
          </cell>
          <cell r="L214">
            <v>3.1857456517205573</v>
          </cell>
          <cell r="M214">
            <v>0</v>
          </cell>
          <cell r="N214">
            <v>0</v>
          </cell>
          <cell r="O214">
            <v>8.3718432242889111</v>
          </cell>
          <cell r="P214">
            <v>5.778794438004728</v>
          </cell>
          <cell r="Q214">
            <v>22.300219562043871</v>
          </cell>
          <cell r="R214">
            <v>0</v>
          </cell>
          <cell r="S214">
            <v>1.407655055411408</v>
          </cell>
          <cell r="T214">
            <v>19.262648126682418</v>
          </cell>
          <cell r="U214">
            <v>51.268278860247065</v>
          </cell>
          <cell r="V214">
            <v>26.078662079200807</v>
          </cell>
          <cell r="W214">
            <v>23.18926486019847</v>
          </cell>
          <cell r="X214">
            <v>8.5941045488275449</v>
          </cell>
          <cell r="Y214">
            <v>30.218014815188031</v>
          </cell>
          <cell r="Z214">
            <v>21.97187406823727</v>
          </cell>
          <cell r="AA214">
            <v>17.667442598728808</v>
          </cell>
          <cell r="AB214">
            <v>69.857331482154109</v>
          </cell>
          <cell r="AC214">
            <v>0</v>
          </cell>
          <cell r="AD214">
            <v>47.786184775808273</v>
          </cell>
          <cell r="AE214">
            <v>46.62119740983492</v>
          </cell>
          <cell r="AF214">
            <v>27.699451034274372</v>
          </cell>
          <cell r="AG214">
            <v>32.733905011187716</v>
          </cell>
          <cell r="AH214">
            <v>20.471115652059606</v>
          </cell>
          <cell r="AI214">
            <v>19.754502634506892</v>
          </cell>
          <cell r="AJ214">
            <v>20.163492777211136</v>
          </cell>
          <cell r="AK214">
            <v>20.163492777211136</v>
          </cell>
          <cell r="AL214">
            <v>27.65351058264358</v>
          </cell>
          <cell r="AM214">
            <v>20.471115652059606</v>
          </cell>
          <cell r="AN214">
            <v>19.754502634506892</v>
          </cell>
          <cell r="AO214">
            <v>20.163492777211136</v>
          </cell>
          <cell r="AP214">
            <v>20.163492777211136</v>
          </cell>
          <cell r="AQ214">
            <v>20.580950505251444</v>
          </cell>
          <cell r="AR214">
            <v>20.580950505251444</v>
          </cell>
          <cell r="AS214">
            <v>21.441973586300968</v>
          </cell>
          <cell r="AT214">
            <v>21.441973586300968</v>
          </cell>
          <cell r="AU214">
            <v>726.95041019304495</v>
          </cell>
          <cell r="AW214">
            <v>235.39334207209407</v>
          </cell>
          <cell r="AX214">
            <v>192.25196260673718</v>
          </cell>
          <cell r="AY214">
            <v>299.30510551421366</v>
          </cell>
          <cell r="AZ214">
            <v>427.64530467883128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2</v>
          </cell>
          <cell r="BG214">
            <v>0</v>
          </cell>
          <cell r="BH214">
            <v>16987.211181554936</v>
          </cell>
          <cell r="BI214">
            <v>8690.3689129916838</v>
          </cell>
          <cell r="BK214">
            <v>0</v>
          </cell>
          <cell r="BL214">
            <v>0</v>
          </cell>
          <cell r="BM214">
            <v>0</v>
          </cell>
        </row>
        <row r="215">
          <cell r="A215">
            <v>40026</v>
          </cell>
          <cell r="B215">
            <v>5.2986573934258665</v>
          </cell>
          <cell r="C215">
            <v>7.4761878290803354</v>
          </cell>
          <cell r="D215">
            <v>5.5889947848464585</v>
          </cell>
          <cell r="E215">
            <v>5.2260730455707174</v>
          </cell>
          <cell r="F215">
            <v>3.4840486970471454</v>
          </cell>
          <cell r="G215">
            <v>11.468326961113519</v>
          </cell>
          <cell r="H215">
            <v>0</v>
          </cell>
          <cell r="I215">
            <v>6.8229286983839854</v>
          </cell>
          <cell r="J215">
            <v>9.4359652211693437</v>
          </cell>
          <cell r="K215">
            <v>3.9921391320331852</v>
          </cell>
          <cell r="L215">
            <v>3.121126957771402</v>
          </cell>
          <cell r="M215">
            <v>0</v>
          </cell>
          <cell r="N215">
            <v>0</v>
          </cell>
          <cell r="O215">
            <v>8.2020313076318274</v>
          </cell>
          <cell r="P215">
            <v>5.6615791327016094</v>
          </cell>
          <cell r="Q215">
            <v>21.847888704399786</v>
          </cell>
          <cell r="R215">
            <v>0</v>
          </cell>
          <cell r="S215">
            <v>1.3791026092478278</v>
          </cell>
          <cell r="T215">
            <v>18.871930442338687</v>
          </cell>
          <cell r="U215">
            <v>50.228368715762983</v>
          </cell>
          <cell r="V215">
            <v>25.549690445012374</v>
          </cell>
          <cell r="W215">
            <v>22.718900878661596</v>
          </cell>
          <cell r="X215">
            <v>8.419784351197265</v>
          </cell>
          <cell r="Y215">
            <v>29.605081811563245</v>
          </cell>
          <cell r="Z215">
            <v>21.52620327052685</v>
          </cell>
          <cell r="AA215">
            <v>17.309081577178031</v>
          </cell>
          <cell r="AB215">
            <v>68.440366659268122</v>
          </cell>
          <cell r="AC215">
            <v>0</v>
          </cell>
          <cell r="AD215">
            <v>46.816904366570945</v>
          </cell>
          <cell r="AE215">
            <v>45.675547249301161</v>
          </cell>
          <cell r="AF215">
            <v>27.13760381085379</v>
          </cell>
          <cell r="AG215">
            <v>32.069940457540355</v>
          </cell>
          <cell r="AH215">
            <v>20.055885780709463</v>
          </cell>
          <cell r="AI215">
            <v>19.353808323218239</v>
          </cell>
          <cell r="AJ215">
            <v>19.754502634506892</v>
          </cell>
          <cell r="AK215">
            <v>19.754502634506892</v>
          </cell>
          <cell r="AL215">
            <v>27.092595201343606</v>
          </cell>
          <cell r="AM215">
            <v>20.055885780709463</v>
          </cell>
          <cell r="AN215">
            <v>19.353808323218239</v>
          </cell>
          <cell r="AO215">
            <v>19.754502634506892</v>
          </cell>
          <cell r="AP215">
            <v>19.754502634506892</v>
          </cell>
          <cell r="AQ215">
            <v>20.163492777211136</v>
          </cell>
          <cell r="AR215">
            <v>20.163492777211136</v>
          </cell>
          <cell r="AS215">
            <v>21.007051128479908</v>
          </cell>
          <cell r="AT215">
            <v>21.007051128479908</v>
          </cell>
          <cell r="AU215">
            <v>712.20516960953887</v>
          </cell>
          <cell r="AW215">
            <v>230.61869525720772</v>
          </cell>
          <cell r="AX215">
            <v>188.35238238566717</v>
          </cell>
          <cell r="AY215">
            <v>293.23409196666404</v>
          </cell>
          <cell r="AZ215">
            <v>418.97107764287489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2</v>
          </cell>
          <cell r="BG215">
            <v>0</v>
          </cell>
          <cell r="BH215">
            <v>16965.917675797216</v>
          </cell>
          <cell r="BI215">
            <v>8855.9676210150574</v>
          </cell>
          <cell r="BK215">
            <v>0</v>
          </cell>
          <cell r="BL215">
            <v>0</v>
          </cell>
          <cell r="BM215">
            <v>0</v>
          </cell>
        </row>
        <row r="216">
          <cell r="A216">
            <v>40057</v>
          </cell>
          <cell r="B216">
            <v>5.1911810416140716</v>
          </cell>
          <cell r="C216">
            <v>7.3245431135102681</v>
          </cell>
          <cell r="D216">
            <v>5.4756293178668933</v>
          </cell>
          <cell r="E216">
            <v>5.1200689725508646</v>
          </cell>
          <cell r="F216">
            <v>3.41337931503391</v>
          </cell>
          <cell r="G216">
            <v>11.23570691198662</v>
          </cell>
          <cell r="H216">
            <v>0</v>
          </cell>
          <cell r="I216">
            <v>6.6845344919413998</v>
          </cell>
          <cell r="J216">
            <v>9.2445689782168312</v>
          </cell>
          <cell r="K216">
            <v>3.9111637984763532</v>
          </cell>
          <cell r="L216">
            <v>3.0578189697178786</v>
          </cell>
          <cell r="M216">
            <v>0</v>
          </cell>
          <cell r="N216">
            <v>0</v>
          </cell>
          <cell r="O216">
            <v>8.0356638041423363</v>
          </cell>
          <cell r="P216">
            <v>5.5467413869301021</v>
          </cell>
          <cell r="Q216">
            <v>21.404732788025125</v>
          </cell>
          <cell r="R216">
            <v>0</v>
          </cell>
          <cell r="S216">
            <v>1.3511293122009223</v>
          </cell>
          <cell r="T216">
            <v>18.489137956433662</v>
          </cell>
          <cell r="U216">
            <v>49.209551791738839</v>
          </cell>
          <cell r="V216">
            <v>25.031448310248649</v>
          </cell>
          <cell r="W216">
            <v>22.258077616783623</v>
          </cell>
          <cell r="X216">
            <v>8.2490000113319457</v>
          </cell>
          <cell r="Y216">
            <v>29.004581354193739</v>
          </cell>
          <cell r="Z216">
            <v>21.089572323459802</v>
          </cell>
          <cell r="AA216">
            <v>16.957989441378501</v>
          </cell>
          <cell r="AB216">
            <v>67.052143119032038</v>
          </cell>
          <cell r="AC216">
            <v>0</v>
          </cell>
          <cell r="AD216">
            <v>45.867284545768101</v>
          </cell>
          <cell r="AE216">
            <v>44.749078368438454</v>
          </cell>
          <cell r="AF216">
            <v>26.587152925291125</v>
          </cell>
          <cell r="AG216">
            <v>31.419443558557155</v>
          </cell>
          <cell r="AH216">
            <v>19.649078305529219</v>
          </cell>
          <cell r="AI216">
            <v>18.961241573228886</v>
          </cell>
          <cell r="AJ216">
            <v>19.353808323218239</v>
          </cell>
          <cell r="AK216">
            <v>19.353808323218239</v>
          </cell>
          <cell r="AL216">
            <v>26.543057256699949</v>
          </cell>
          <cell r="AM216">
            <v>19.649078305529219</v>
          </cell>
          <cell r="AN216">
            <v>18.961241573228886</v>
          </cell>
          <cell r="AO216">
            <v>19.353808323218239</v>
          </cell>
          <cell r="AP216">
            <v>19.353808323218239</v>
          </cell>
          <cell r="AQ216">
            <v>19.754502634506892</v>
          </cell>
          <cell r="AR216">
            <v>19.754502634506892</v>
          </cell>
          <cell r="AS216">
            <v>20.580950505251444</v>
          </cell>
          <cell r="AT216">
            <v>20.580950505251444</v>
          </cell>
          <cell r="AU216">
            <v>697.75901699244287</v>
          </cell>
          <cell r="AW216">
            <v>225.9408959232494</v>
          </cell>
          <cell r="AX216">
            <v>184.53190006141122</v>
          </cell>
          <cell r="AY216">
            <v>287.28622100778233</v>
          </cell>
          <cell r="AZ216">
            <v>410.47279598466059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2</v>
          </cell>
          <cell r="BG216">
            <v>0</v>
          </cell>
          <cell r="BH216">
            <v>16973.197859068387</v>
          </cell>
          <cell r="BI216">
            <v>8719.6102239779357</v>
          </cell>
          <cell r="BK216">
            <v>0</v>
          </cell>
          <cell r="BL216">
            <v>0</v>
          </cell>
          <cell r="BM216">
            <v>0</v>
          </cell>
        </row>
        <row r="217">
          <cell r="A217">
            <v>40087</v>
          </cell>
          <cell r="B217">
            <v>5.0858847073691988</v>
          </cell>
          <cell r="C217">
            <v>7.1759743131373659</v>
          </cell>
          <cell r="D217">
            <v>5.3645633214716169</v>
          </cell>
          <cell r="E217">
            <v>5.0162150538435926</v>
          </cell>
          <cell r="F217">
            <v>3.3441433692290623</v>
          </cell>
          <cell r="G217">
            <v>11.007805257045662</v>
          </cell>
          <cell r="H217">
            <v>0</v>
          </cell>
          <cell r="I217">
            <v>6.5489474314069067</v>
          </cell>
          <cell r="J217">
            <v>9.0570549583287026</v>
          </cell>
          <cell r="K217">
            <v>3.8318309439082987</v>
          </cell>
          <cell r="L217">
            <v>2.9957951016010358</v>
          </cell>
          <cell r="M217">
            <v>0</v>
          </cell>
          <cell r="N217">
            <v>0</v>
          </cell>
          <cell r="O217">
            <v>7.8726708483934233</v>
          </cell>
          <cell r="P217">
            <v>5.4342329749972249</v>
          </cell>
          <cell r="Q217">
            <v>20.970565711207225</v>
          </cell>
          <cell r="R217">
            <v>0</v>
          </cell>
          <cell r="S217">
            <v>1.3237234169865033</v>
          </cell>
          <cell r="T217">
            <v>18.114109916657405</v>
          </cell>
          <cell r="U217">
            <v>48.211400239718948</v>
          </cell>
          <cell r="V217">
            <v>24.523718041013101</v>
          </cell>
          <cell r="W217">
            <v>21.806601553514511</v>
          </cell>
          <cell r="X217">
            <v>8.0816798089702306</v>
          </cell>
          <cell r="Y217">
            <v>28.416261265100065</v>
          </cell>
          <cell r="Z217">
            <v>20.661797865460553</v>
          </cell>
          <cell r="AA217">
            <v>16.614018751466823</v>
          </cell>
          <cell r="AB217">
            <v>65.692077882027434</v>
          </cell>
          <cell r="AC217">
            <v>0</v>
          </cell>
          <cell r="AD217">
            <v>44.936926524015462</v>
          </cell>
          <cell r="AE217">
            <v>43.841401700015417</v>
          </cell>
          <cell r="AF217">
            <v>26.047867217742279</v>
          </cell>
          <cell r="AG217">
            <v>30.782141140435154</v>
          </cell>
          <cell r="AH217">
            <v>19.250522389201674</v>
          </cell>
          <cell r="AI217">
            <v>18.576637527562294</v>
          </cell>
          <cell r="AJ217">
            <v>18.961241573228886</v>
          </cell>
          <cell r="AK217">
            <v>18.961241573228886</v>
          </cell>
          <cell r="AL217">
            <v>26.004665972254731</v>
          </cell>
          <cell r="AM217">
            <v>19.250522389201674</v>
          </cell>
          <cell r="AN217">
            <v>18.576637527562294</v>
          </cell>
          <cell r="AO217">
            <v>18.961241573228886</v>
          </cell>
          <cell r="AP217">
            <v>18.961241573228886</v>
          </cell>
          <cell r="AQ217">
            <v>19.353808323218239</v>
          </cell>
          <cell r="AR217">
            <v>19.353808323218239</v>
          </cell>
          <cell r="AS217">
            <v>20.163492777211136</v>
          </cell>
          <cell r="AT217">
            <v>20.163492777211136</v>
          </cell>
          <cell r="AU217">
            <v>683.6058857325927</v>
          </cell>
          <cell r="AW217">
            <v>221.35797964543002</v>
          </cell>
          <cell r="AX217">
            <v>180.78891123633522</v>
          </cell>
          <cell r="AY217">
            <v>281.45899485082742</v>
          </cell>
          <cell r="AZ217">
            <v>402.14689088176522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2</v>
          </cell>
          <cell r="BG217">
            <v>0</v>
          </cell>
          <cell r="BH217">
            <v>16767.490589518158</v>
          </cell>
          <cell r="BI217">
            <v>8391.207292694864</v>
          </cell>
          <cell r="BK217">
            <v>0</v>
          </cell>
          <cell r="BL217">
            <v>0</v>
          </cell>
          <cell r="BM217">
            <v>0</v>
          </cell>
        </row>
        <row r="218">
          <cell r="A218">
            <v>40118</v>
          </cell>
          <cell r="B218">
            <v>4.9827241718792781</v>
          </cell>
          <cell r="C218">
            <v>7.0304190370351485</v>
          </cell>
          <cell r="D218">
            <v>5.2557501539000562</v>
          </cell>
          <cell r="E218">
            <v>4.9144676763740813</v>
          </cell>
          <cell r="F218">
            <v>3.2763117842493883</v>
          </cell>
          <cell r="G218">
            <v>10.784526289820901</v>
          </cell>
          <cell r="H218">
            <v>0</v>
          </cell>
          <cell r="I218">
            <v>6.4161105774883787</v>
          </cell>
          <cell r="J218">
            <v>8.8733444156754189</v>
          </cell>
          <cell r="K218">
            <v>3.7541072527857557</v>
          </cell>
          <cell r="L218">
            <v>2.9350293067234112</v>
          </cell>
          <cell r="M218">
            <v>0</v>
          </cell>
          <cell r="N218">
            <v>0</v>
          </cell>
          <cell r="O218">
            <v>7.7129839920871071</v>
          </cell>
          <cell r="P218">
            <v>5.3240066494052547</v>
          </cell>
          <cell r="Q218">
            <v>20.545205147063854</v>
          </cell>
          <cell r="R218">
            <v>0</v>
          </cell>
          <cell r="S218">
            <v>1.2968734145987157</v>
          </cell>
          <cell r="T218">
            <v>17.746688831350838</v>
          </cell>
          <cell r="U218">
            <v>47.233494889595313</v>
          </cell>
          <cell r="V218">
            <v>24.026286417828825</v>
          </cell>
          <cell r="W218">
            <v>21.364283093126218</v>
          </cell>
          <cell r="X218">
            <v>7.9177534786026849</v>
          </cell>
          <cell r="Y218">
            <v>27.839874481404063</v>
          </cell>
          <cell r="Z218">
            <v>20.242700254203854</v>
          </cell>
          <cell r="AA218">
            <v>16.277025058204856</v>
          </cell>
          <cell r="AB218">
            <v>64.359599793812777</v>
          </cell>
          <cell r="AC218">
            <v>0</v>
          </cell>
          <cell r="AD218">
            <v>44.025439600851094</v>
          </cell>
          <cell r="AE218">
            <v>42.952136068521817</v>
          </cell>
          <cell r="AF218">
            <v>25.519520217138989</v>
          </cell>
          <cell r="AG218">
            <v>30.157765570345557</v>
          </cell>
          <cell r="AH218">
            <v>18.860050659621706</v>
          </cell>
          <cell r="AI218">
            <v>18.199834673150601</v>
          </cell>
          <cell r="AJ218">
            <v>18.576637527562294</v>
          </cell>
          <cell r="AK218">
            <v>18.576637527562294</v>
          </cell>
          <cell r="AL218">
            <v>25.477195252549407</v>
          </cell>
          <cell r="AM218">
            <v>18.860050659621706</v>
          </cell>
          <cell r="AN218">
            <v>18.199834673150601</v>
          </cell>
          <cell r="AO218">
            <v>18.576637527562294</v>
          </cell>
          <cell r="AP218">
            <v>18.576637527562294</v>
          </cell>
          <cell r="AQ218">
            <v>18.961241573228886</v>
          </cell>
          <cell r="AR218">
            <v>18.961241573228886</v>
          </cell>
          <cell r="AS218">
            <v>19.754502634506892</v>
          </cell>
          <cell r="AT218">
            <v>19.754502634506892</v>
          </cell>
          <cell r="AU218">
            <v>669.73983227407552</v>
          </cell>
          <cell r="AW218">
            <v>216.86802184475434</v>
          </cell>
          <cell r="AX218">
            <v>177.12184405591785</v>
          </cell>
          <cell r="AY218">
            <v>275.74996637340337</v>
          </cell>
          <cell r="AZ218">
            <v>393.98986590067216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2</v>
          </cell>
          <cell r="BG218">
            <v>0</v>
          </cell>
          <cell r="BH218">
            <v>17068.713259309985</v>
          </cell>
          <cell r="BI218">
            <v>8638.0182809042381</v>
          </cell>
          <cell r="BK218">
            <v>0</v>
          </cell>
          <cell r="BL218">
            <v>0</v>
          </cell>
          <cell r="BM218">
            <v>0</v>
          </cell>
        </row>
        <row r="219">
          <cell r="A219">
            <v>40148</v>
          </cell>
          <cell r="B219">
            <v>4.8816561132532446</v>
          </cell>
          <cell r="C219">
            <v>6.8878161597956762</v>
          </cell>
          <cell r="D219">
            <v>5.1491441194588976</v>
          </cell>
          <cell r="E219">
            <v>4.8147841117018286</v>
          </cell>
          <cell r="F219">
            <v>3.2098560744678863</v>
          </cell>
          <cell r="G219">
            <v>10.565776245123457</v>
          </cell>
          <cell r="H219">
            <v>0</v>
          </cell>
          <cell r="I219">
            <v>6.2859681458329382</v>
          </cell>
          <cell r="J219">
            <v>8.693360201683852</v>
          </cell>
          <cell r="K219">
            <v>3.677960085327785</v>
          </cell>
          <cell r="L219">
            <v>2.875496066710816</v>
          </cell>
          <cell r="M219">
            <v>0</v>
          </cell>
          <cell r="N219">
            <v>0</v>
          </cell>
          <cell r="O219">
            <v>7.5565361753098212</v>
          </cell>
          <cell r="P219">
            <v>5.2160161210103144</v>
          </cell>
          <cell r="Q219">
            <v>20.128472466975687</v>
          </cell>
          <cell r="R219">
            <v>0</v>
          </cell>
          <cell r="S219">
            <v>1.2705680294768713</v>
          </cell>
          <cell r="T219">
            <v>17.386720403367704</v>
          </cell>
          <cell r="U219">
            <v>46.275425073578667</v>
          </cell>
          <cell r="V219">
            <v>23.538944546097813</v>
          </cell>
          <cell r="W219">
            <v>20.930936485592675</v>
          </cell>
          <cell r="X219">
            <v>7.7571521799640557</v>
          </cell>
          <cell r="Y219">
            <v>27.275178951575697</v>
          </cell>
          <cell r="Z219">
            <v>19.832103491174628</v>
          </cell>
          <cell r="AA219">
            <v>15.946866842318784</v>
          </cell>
          <cell r="AB219">
            <v>63.054149285069109</v>
          </cell>
          <cell r="AC219">
            <v>0</v>
          </cell>
          <cell r="AD219">
            <v>43.132441000662169</v>
          </cell>
          <cell r="AE219">
            <v>42.080908030095308</v>
          </cell>
          <cell r="AF219">
            <v>25.001890046083126</v>
          </cell>
          <cell r="AG219">
            <v>29.546054644042307</v>
          </cell>
          <cell r="AH219">
            <v>18.47749913960897</v>
          </cell>
          <cell r="AI219">
            <v>17.830674773007793</v>
          </cell>
          <cell r="AJ219">
            <v>18.199834673150601</v>
          </cell>
          <cell r="AK219">
            <v>18.199834673150601</v>
          </cell>
          <cell r="AL219">
            <v>24.96042358817682</v>
          </cell>
          <cell r="AM219">
            <v>18.47749913960897</v>
          </cell>
          <cell r="AN219">
            <v>17.830674773007793</v>
          </cell>
          <cell r="AO219">
            <v>18.199834673150601</v>
          </cell>
          <cell r="AP219">
            <v>18.199834673150601</v>
          </cell>
          <cell r="AQ219">
            <v>18.576637527562294</v>
          </cell>
          <cell r="AR219">
            <v>18.576637527562294</v>
          </cell>
          <cell r="AS219">
            <v>19.353808323218239</v>
          </cell>
          <cell r="AT219">
            <v>19.353808323218239</v>
          </cell>
          <cell r="AU219">
            <v>656.15503361825586</v>
          </cell>
          <cell r="AW219">
            <v>212.46913697980088</v>
          </cell>
          <cell r="AX219">
            <v>173.52915854865583</v>
          </cell>
          <cell r="AY219">
            <v>270.15673808979909</v>
          </cell>
          <cell r="AZ219">
            <v>385.99829552845671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2</v>
          </cell>
          <cell r="BG219">
            <v>0</v>
          </cell>
          <cell r="BH219">
            <v>16738.282355935931</v>
          </cell>
          <cell r="BI219">
            <v>8610.8233718851334</v>
          </cell>
          <cell r="BK219">
            <v>0</v>
          </cell>
          <cell r="BL219">
            <v>0</v>
          </cell>
          <cell r="BM219">
            <v>0</v>
          </cell>
        </row>
        <row r="220">
          <cell r="B220">
            <v>5.4747386904048563</v>
          </cell>
          <cell r="C220">
            <v>7.7246313029000051</v>
          </cell>
          <cell r="D220">
            <v>5.7747243720708701</v>
          </cell>
          <cell r="E220">
            <v>5.3997422699883515</v>
          </cell>
          <cell r="F220">
            <v>3.599828179992234</v>
          </cell>
          <cell r="G220">
            <v>11.84943442580777</v>
          </cell>
          <cell r="H220">
            <v>0</v>
          </cell>
          <cell r="I220">
            <v>7.0496635191514514</v>
          </cell>
          <cell r="J220">
            <v>9.7495346541456254</v>
          </cell>
          <cell r="K220">
            <v>4.1248031229077675</v>
          </cell>
          <cell r="L220">
            <v>3.2248460779097115</v>
          </cell>
          <cell r="M220">
            <v>0</v>
          </cell>
          <cell r="N220">
            <v>0</v>
          </cell>
          <cell r="O220">
            <v>8.4745955070650574</v>
          </cell>
          <cell r="P220">
            <v>5.8497207924873775</v>
          </cell>
          <cell r="Q220">
            <v>22.573922545367946</v>
          </cell>
          <cell r="R220">
            <v>0</v>
          </cell>
          <cell r="S220">
            <v>1.4249319879135918</v>
          </cell>
          <cell r="T220">
            <v>19.499069308291251</v>
          </cell>
          <cell r="U220">
            <v>51.897522928221342</v>
          </cell>
          <cell r="V220">
            <v>26.398739986609691</v>
          </cell>
          <cell r="W220">
            <v>23.473879590366032</v>
          </cell>
          <cell r="X220">
            <v>8.6995847683145637</v>
          </cell>
          <cell r="Y220">
            <v>30.588897298297091</v>
          </cell>
          <cell r="Z220">
            <v>22.241547084907168</v>
          </cell>
          <cell r="AA220">
            <v>17.884284936694367</v>
          </cell>
          <cell r="AB220">
            <v>70.714729319898623</v>
          </cell>
          <cell r="AC220">
            <v>0</v>
          </cell>
          <cell r="AD220">
            <v>48.372691168645581</v>
          </cell>
          <cell r="AE220">
            <v>47.193405265533848</v>
          </cell>
          <cell r="AF220">
            <v>28.03942178494016</v>
          </cell>
          <cell r="AG220">
            <v>33.135666412347113</v>
          </cell>
          <cell r="AH220">
            <v>20.722369026958098</v>
          </cell>
          <cell r="AI220">
            <v>19.996960619734558</v>
          </cell>
          <cell r="AJ220">
            <v>20.410970525670141</v>
          </cell>
          <cell r="AK220">
            <v>20.410970525670141</v>
          </cell>
          <cell r="AL220">
            <v>27.992917480624797</v>
          </cell>
          <cell r="AM220">
            <v>20.722369026958098</v>
          </cell>
          <cell r="AN220">
            <v>19.996960619734558</v>
          </cell>
          <cell r="AO220">
            <v>20.410970525670141</v>
          </cell>
          <cell r="AP220">
            <v>20.410970525670141</v>
          </cell>
          <cell r="AQ220">
            <v>20.833551944320686</v>
          </cell>
          <cell r="AR220">
            <v>20.833551944320686</v>
          </cell>
          <cell r="AS220">
            <v>21.705142839975739</v>
          </cell>
          <cell r="AT220">
            <v>21.705142839975739</v>
          </cell>
          <cell r="BA220">
            <v>350</v>
          </cell>
        </row>
        <row r="221">
          <cell r="A221">
            <v>40179</v>
          </cell>
          <cell r="B221">
            <v>4.7826380883280697</v>
          </cell>
          <cell r="C221">
            <v>6.7481057958601545</v>
          </cell>
          <cell r="D221">
            <v>5.0447004493323426</v>
          </cell>
          <cell r="E221">
            <v>4.7171224980769981</v>
          </cell>
          <cell r="F221">
            <v>3.144748332051333</v>
          </cell>
          <cell r="G221">
            <v>10.351463259668968</v>
          </cell>
          <cell r="H221">
            <v>0</v>
          </cell>
          <cell r="I221">
            <v>6.158465483600521</v>
          </cell>
          <cell r="J221">
            <v>8.5170267326390192</v>
          </cell>
          <cell r="K221">
            <v>3.6033574638088175</v>
          </cell>
          <cell r="L221">
            <v>2.8171703807959867</v>
          </cell>
          <cell r="M221">
            <v>0</v>
          </cell>
          <cell r="N221">
            <v>0</v>
          </cell>
          <cell r="O221">
            <v>7.4032616983708515</v>
          </cell>
          <cell r="P221">
            <v>5.1102160395834151</v>
          </cell>
          <cell r="Q221">
            <v>19.720192665571883</v>
          </cell>
          <cell r="R221">
            <v>0</v>
          </cell>
          <cell r="S221">
            <v>1.2447962147703189</v>
          </cell>
          <cell r="T221">
            <v>17.034053465278038</v>
          </cell>
          <cell r="U221">
            <v>45.33678845374002</v>
          </cell>
          <cell r="V221">
            <v>23.06148776837642</v>
          </cell>
          <cell r="W221">
            <v>20.506379748584731</v>
          </cell>
          <cell r="X221">
            <v>7.5998084691240511</v>
          </cell>
          <cell r="Y221">
            <v>26.721937533784409</v>
          </cell>
          <cell r="Z221">
            <v>19.429835147758052</v>
          </cell>
          <cell r="AA221">
            <v>15.623405455068612</v>
          </cell>
          <cell r="AB221">
            <v>61.775178136611075</v>
          </cell>
          <cell r="AC221">
            <v>0</v>
          </cell>
          <cell r="AD221">
            <v>42.25755571193973</v>
          </cell>
          <cell r="AE221">
            <v>41.227351715695036</v>
          </cell>
          <cell r="AF221">
            <v>24.494759327670081</v>
          </cell>
          <cell r="AG221">
            <v>28.946751475750371</v>
          </cell>
          <cell r="AH221">
            <v>18.102707178046273</v>
          </cell>
          <cell r="AI221">
            <v>17.469002799778657</v>
          </cell>
          <cell r="AJ221">
            <v>17.830674773007793</v>
          </cell>
          <cell r="AK221">
            <v>17.830674773007793</v>
          </cell>
          <cell r="AL221">
            <v>24.454133962759116</v>
          </cell>
          <cell r="AM221">
            <v>18.102707178046273</v>
          </cell>
          <cell r="AN221">
            <v>17.469002799778657</v>
          </cell>
          <cell r="AO221">
            <v>17.830674773007793</v>
          </cell>
          <cell r="AP221">
            <v>17.830674773007793</v>
          </cell>
          <cell r="AQ221">
            <v>18.199834673150601</v>
          </cell>
          <cell r="AR221">
            <v>18.199834673150601</v>
          </cell>
          <cell r="AS221">
            <v>18.961241573228886</v>
          </cell>
          <cell r="AT221">
            <v>18.961241573228886</v>
          </cell>
          <cell r="AU221">
            <v>642.84578487842725</v>
          </cell>
          <cell r="AW221">
            <v>208.1594777548957</v>
          </cell>
          <cell r="AX221">
            <v>170.00934597935859</v>
          </cell>
          <cell r="AY221">
            <v>264.67696114417299</v>
          </cell>
          <cell r="AZ221">
            <v>378.16882373425426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2</v>
          </cell>
          <cell r="BG221">
            <v>0</v>
          </cell>
          <cell r="BH221">
            <v>17229.421003462518</v>
          </cell>
          <cell r="BI221">
            <v>8778.108145709255</v>
          </cell>
          <cell r="BK221">
            <v>0</v>
          </cell>
          <cell r="BL221">
            <v>0</v>
          </cell>
          <cell r="BM221">
            <v>0</v>
          </cell>
        </row>
        <row r="222">
          <cell r="A222">
            <v>40210</v>
          </cell>
          <cell r="B222">
            <v>4.6856285148449093</v>
          </cell>
          <cell r="C222">
            <v>6.6112292743702152</v>
          </cell>
          <cell r="D222">
            <v>4.9423752827816116</v>
          </cell>
          <cell r="E222">
            <v>4.6214418228607297</v>
          </cell>
          <cell r="F222">
            <v>3.0809612152404875</v>
          </cell>
          <cell r="G222">
            <v>10.141497333499935</v>
          </cell>
          <cell r="H222">
            <v>0</v>
          </cell>
          <cell r="I222">
            <v>6.0335490465126158</v>
          </cell>
          <cell r="J222">
            <v>8.3442699579429807</v>
          </cell>
          <cell r="K222">
            <v>3.5302680591297237</v>
          </cell>
          <cell r="L222">
            <v>2.7600277553196042</v>
          </cell>
          <cell r="M222">
            <v>0</v>
          </cell>
          <cell r="N222">
            <v>0</v>
          </cell>
          <cell r="O222">
            <v>7.2530961942119863</v>
          </cell>
          <cell r="P222">
            <v>5.0065619747657912</v>
          </cell>
          <cell r="Q222">
            <v>19.320194287237207</v>
          </cell>
          <cell r="R222">
            <v>0</v>
          </cell>
          <cell r="S222">
            <v>1.2195471476993593</v>
          </cell>
          <cell r="T222">
            <v>16.688539915885961</v>
          </cell>
          <cell r="U222">
            <v>44.417190853050336</v>
          </cell>
          <cell r="V222">
            <v>22.593715578430221</v>
          </cell>
          <cell r="W222">
            <v>20.090434591047345</v>
          </cell>
          <cell r="X222">
            <v>7.4456562701645082</v>
          </cell>
          <cell r="Y222">
            <v>26.179917896312258</v>
          </cell>
          <cell r="Z222">
            <v>19.035726292828773</v>
          </cell>
          <cell r="AA222">
            <v>15.306505060023138</v>
          </cell>
          <cell r="AB222">
            <v>60.522149249164173</v>
          </cell>
          <cell r="AC222">
            <v>0</v>
          </cell>
          <cell r="AD222">
            <v>41.400416329793998</v>
          </cell>
          <cell r="AE222">
            <v>40.391108677456288</v>
          </cell>
          <cell r="AF222">
            <v>23.997915094202138</v>
          </cell>
          <cell r="AG222">
            <v>28.35960439028749</v>
          </cell>
          <cell r="AH222">
            <v>17.735517382414731</v>
          </cell>
          <cell r="AI222">
            <v>17.114666870635606</v>
          </cell>
          <cell r="AJ222">
            <v>17.469002799778657</v>
          </cell>
          <cell r="AK222">
            <v>17.469002799778657</v>
          </cell>
          <cell r="AL222">
            <v>23.95811376181252</v>
          </cell>
          <cell r="AM222">
            <v>17.735517382414731</v>
          </cell>
          <cell r="AN222">
            <v>17.114666870635606</v>
          </cell>
          <cell r="AO222">
            <v>17.469002799778657</v>
          </cell>
          <cell r="AP222">
            <v>17.469002799778657</v>
          </cell>
          <cell r="AQ222">
            <v>17.830674773007793</v>
          </cell>
          <cell r="AR222">
            <v>17.830674773007793</v>
          </cell>
          <cell r="AS222">
            <v>18.576637527562294</v>
          </cell>
          <cell r="AT222">
            <v>18.576637527562294</v>
          </cell>
          <cell r="AU222">
            <v>629.80649688406754</v>
          </cell>
          <cell r="AW222">
            <v>203.93723434434756</v>
          </cell>
          <cell r="AX222">
            <v>166.56092821556032</v>
          </cell>
          <cell r="AY222">
            <v>259.30833432415966</v>
          </cell>
          <cell r="AZ222">
            <v>370.49816255990788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2</v>
          </cell>
          <cell r="BG222">
            <v>0</v>
          </cell>
          <cell r="BH222">
            <v>17310.958635213257</v>
          </cell>
          <cell r="BI222">
            <v>8608.9317719951905</v>
          </cell>
          <cell r="BK222">
            <v>0</v>
          </cell>
          <cell r="BL222">
            <v>0</v>
          </cell>
          <cell r="BM222">
            <v>0</v>
          </cell>
        </row>
        <row r="223">
          <cell r="A223">
            <v>40238</v>
          </cell>
          <cell r="B223">
            <v>4.5905866539867857</v>
          </cell>
          <cell r="C223">
            <v>6.4771291145293004</v>
          </cell>
          <cell r="D223">
            <v>4.8421256487257827</v>
          </cell>
          <cell r="E223">
            <v>4.527701905302032</v>
          </cell>
          <cell r="F223">
            <v>3.0184679368680225</v>
          </cell>
          <cell r="G223">
            <v>9.9357902921905712</v>
          </cell>
          <cell r="H223">
            <v>0</v>
          </cell>
          <cell r="I223">
            <v>5.9111663763665385</v>
          </cell>
          <cell r="J223">
            <v>8.175017329017555</v>
          </cell>
          <cell r="K223">
            <v>3.4586611776612743</v>
          </cell>
          <cell r="L223">
            <v>2.7040441934442709</v>
          </cell>
          <cell r="M223">
            <v>0</v>
          </cell>
          <cell r="N223">
            <v>0</v>
          </cell>
          <cell r="O223">
            <v>7.105976601376808</v>
          </cell>
          <cell r="P223">
            <v>4.9050103974105355</v>
          </cell>
          <cell r="Q223">
            <v>18.928309354109874</v>
          </cell>
          <cell r="R223">
            <v>0</v>
          </cell>
          <cell r="S223">
            <v>1.1948102250102586</v>
          </cell>
          <cell r="T223">
            <v>16.35003465803511</v>
          </cell>
          <cell r="U223">
            <v>43.5162460898473</v>
          </cell>
          <cell r="V223">
            <v>22.135431537032144</v>
          </cell>
          <cell r="W223">
            <v>19.682926338326894</v>
          </cell>
          <cell r="X223">
            <v>7.2946308474310513</v>
          </cell>
          <cell r="Y223">
            <v>25.648892419987067</v>
          </cell>
          <cell r="Z223">
            <v>18.649611421808903</v>
          </cell>
          <cell r="AA223">
            <v>14.996032576015933</v>
          </cell>
          <cell r="AB223">
            <v>59.294536417811905</v>
          </cell>
          <cell r="AC223">
            <v>0</v>
          </cell>
          <cell r="AD223">
            <v>40.560662901664003</v>
          </cell>
          <cell r="AE223">
            <v>39.571827738161588</v>
          </cell>
          <cell r="AF223">
            <v>23.511148697753459</v>
          </cell>
          <cell r="AG223">
            <v>27.784366817374103</v>
          </cell>
          <cell r="AH223">
            <v>17.375775552697338</v>
          </cell>
          <cell r="AI223">
            <v>16.767518183496048</v>
          </cell>
          <cell r="AJ223">
            <v>17.114666870635606</v>
          </cell>
          <cell r="AK223">
            <v>17.114666870635606</v>
          </cell>
          <cell r="AL223">
            <v>23.472154683460648</v>
          </cell>
          <cell r="AM223">
            <v>17.375775552697338</v>
          </cell>
          <cell r="AN223">
            <v>16.767518183496048</v>
          </cell>
          <cell r="AO223">
            <v>17.114666870635606</v>
          </cell>
          <cell r="AP223">
            <v>17.114666870635606</v>
          </cell>
          <cell r="AQ223">
            <v>17.469002799778657</v>
          </cell>
          <cell r="AR223">
            <v>17.469002799778657</v>
          </cell>
          <cell r="AS223">
            <v>18.199834673150601</v>
          </cell>
          <cell r="AT223">
            <v>18.199834673150601</v>
          </cell>
          <cell r="AU223">
            <v>617.03169383368549</v>
          </cell>
          <cell r="AW223">
            <v>199.80063363241774</v>
          </cell>
          <cell r="AX223">
            <v>163.18245710678374</v>
          </cell>
          <cell r="AY223">
            <v>254.04860309448401</v>
          </cell>
          <cell r="AZ223">
            <v>362.98309073920149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2</v>
          </cell>
          <cell r="BG223">
            <v>0</v>
          </cell>
          <cell r="BH223">
            <v>17472.723731840881</v>
          </cell>
          <cell r="BI223">
            <v>8480.4907858014631</v>
          </cell>
          <cell r="BK223">
            <v>0</v>
          </cell>
          <cell r="BL223">
            <v>0</v>
          </cell>
          <cell r="BM223">
            <v>0</v>
          </cell>
        </row>
        <row r="224">
          <cell r="A224">
            <v>40269</v>
          </cell>
          <cell r="B224">
            <v>4.4974725932704693</v>
          </cell>
          <cell r="C224">
            <v>6.3457490014638127</v>
          </cell>
          <cell r="D224">
            <v>4.7439094476962431</v>
          </cell>
          <cell r="E224">
            <v>4.4358633796640214</v>
          </cell>
          <cell r="F224">
            <v>2.9572422531093485</v>
          </cell>
          <cell r="G224">
            <v>9.7342557498182689</v>
          </cell>
          <cell r="H224">
            <v>0</v>
          </cell>
          <cell r="I224">
            <v>5.7912660790058021</v>
          </cell>
          <cell r="J224">
            <v>8.0091977688378133</v>
          </cell>
          <cell r="K224">
            <v>3.3885067483544606</v>
          </cell>
          <cell r="L224">
            <v>2.6491961850771255</v>
          </cell>
          <cell r="M224">
            <v>0</v>
          </cell>
          <cell r="N224">
            <v>0</v>
          </cell>
          <cell r="O224">
            <v>6.9618411375282632</v>
          </cell>
          <cell r="P224">
            <v>4.8055186613026901</v>
          </cell>
          <cell r="Q224">
            <v>18.544373295539856</v>
          </cell>
          <cell r="R224">
            <v>0</v>
          </cell>
          <cell r="S224">
            <v>1.1705750585224501</v>
          </cell>
          <cell r="T224">
            <v>16.018395537675627</v>
          </cell>
          <cell r="U224">
            <v>42.633575815659754</v>
          </cell>
          <cell r="V224">
            <v>21.686443189468537</v>
          </cell>
          <cell r="W224">
            <v>19.283683858817209</v>
          </cell>
          <cell r="X224">
            <v>7.1466687783475891</v>
          </cell>
          <cell r="Y224">
            <v>25.128638102594582</v>
          </cell>
          <cell r="Z224">
            <v>18.271328387164978</v>
          </cell>
          <cell r="AA224">
            <v>14.691857621258391</v>
          </cell>
          <cell r="AB224">
            <v>58.091824111017957</v>
          </cell>
          <cell r="AC224">
            <v>0</v>
          </cell>
          <cell r="AD224">
            <v>39.737942776156821</v>
          </cell>
          <cell r="AE224">
            <v>38.769164843765125</v>
          </cell>
          <cell r="AF224">
            <v>23.034255722549148</v>
          </cell>
          <cell r="AG224">
            <v>27.220797188087058</v>
          </cell>
          <cell r="AH224">
            <v>17.023330616623248</v>
          </cell>
          <cell r="AI224">
            <v>16.427410954533478</v>
          </cell>
          <cell r="AJ224">
            <v>16.767518183496048</v>
          </cell>
          <cell r="AK224">
            <v>16.767518183496048</v>
          </cell>
          <cell r="AL224">
            <v>22.996052650958895</v>
          </cell>
          <cell r="AM224">
            <v>17.023330616623248</v>
          </cell>
          <cell r="AN224">
            <v>16.427410954533478</v>
          </cell>
          <cell r="AO224">
            <v>16.767518183496048</v>
          </cell>
          <cell r="AP224">
            <v>16.767518183496048</v>
          </cell>
          <cell r="AQ224">
            <v>17.114666870635606</v>
          </cell>
          <cell r="AR224">
            <v>17.114666870635606</v>
          </cell>
          <cell r="AS224">
            <v>17.830674773007793</v>
          </cell>
          <cell r="AT224">
            <v>17.830674773007793</v>
          </cell>
          <cell r="AU224">
            <v>604.51601099527875</v>
          </cell>
          <cell r="AW224">
            <v>195.74793846870696</v>
          </cell>
          <cell r="AX224">
            <v>159.87251387639449</v>
          </cell>
          <cell r="AY224">
            <v>248.89555865017726</v>
          </cell>
          <cell r="AZ224">
            <v>355.62045234510146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2</v>
          </cell>
          <cell r="BG224">
            <v>0</v>
          </cell>
          <cell r="BH224">
            <v>17270.459135246594</v>
          </cell>
          <cell r="BI224">
            <v>8558.8974021046779</v>
          </cell>
          <cell r="BK224">
            <v>0</v>
          </cell>
          <cell r="BL224">
            <v>0</v>
          </cell>
          <cell r="BM224">
            <v>0</v>
          </cell>
        </row>
        <row r="225">
          <cell r="A225">
            <v>40299</v>
          </cell>
          <cell r="B225">
            <v>4.4062472297853779</v>
          </cell>
          <cell r="C225">
            <v>6.2170337625738883</v>
          </cell>
          <cell r="D225">
            <v>4.6476854341571734</v>
          </cell>
          <cell r="E225">
            <v>4.3458876786924243</v>
          </cell>
          <cell r="F225">
            <v>2.897258452461617</v>
          </cell>
          <cell r="G225">
            <v>9.5368090726861521</v>
          </cell>
          <cell r="H225">
            <v>0</v>
          </cell>
          <cell r="I225">
            <v>5.6737978027373277</v>
          </cell>
          <cell r="J225">
            <v>7.8467416420835407</v>
          </cell>
          <cell r="K225">
            <v>3.3197753101122682</v>
          </cell>
          <cell r="L225">
            <v>2.5954606969968661</v>
          </cell>
          <cell r="M225">
            <v>0</v>
          </cell>
          <cell r="N225">
            <v>0</v>
          </cell>
          <cell r="O225">
            <v>6.8206292735033953</v>
          </cell>
          <cell r="P225">
            <v>4.708044985250126</v>
          </cell>
          <cell r="Q225">
            <v>18.168224878978041</v>
          </cell>
          <cell r="R225">
            <v>0</v>
          </cell>
          <cell r="S225">
            <v>1.1468314707660563</v>
          </cell>
          <cell r="T225">
            <v>15.693483284167081</v>
          </cell>
          <cell r="U225">
            <v>41.768809356321626</v>
          </cell>
          <cell r="V225">
            <v>21.246561984718507</v>
          </cell>
          <cell r="W225">
            <v>18.892539492093459</v>
          </cell>
          <cell r="X225">
            <v>7.0017079267822382</v>
          </cell>
          <cell r="Y225">
            <v>24.618936465229506</v>
          </cell>
          <cell r="Z225">
            <v>17.900718330314685</v>
          </cell>
          <cell r="AA225">
            <v>14.393852458586371</v>
          </cell>
          <cell r="AB225">
            <v>56.913507254130565</v>
          </cell>
          <cell r="AC225">
            <v>0</v>
          </cell>
          <cell r="AD225">
            <v>38.931910454952927</v>
          </cell>
          <cell r="AE225">
            <v>37.982782918908505</v>
          </cell>
          <cell r="AF225">
            <v>22.567035899121592</v>
          </cell>
          <cell r="AG225">
            <v>26.668658833413627</v>
          </cell>
          <cell r="AH225">
            <v>16.678034566225513</v>
          </cell>
          <cell r="AI225">
            <v>16.09420235695611</v>
          </cell>
          <cell r="AJ225">
            <v>16.427410954533478</v>
          </cell>
          <cell r="AK225">
            <v>16.427410954533478</v>
          </cell>
          <cell r="AL225">
            <v>22.529607726993156</v>
          </cell>
          <cell r="AM225">
            <v>16.678034566225513</v>
          </cell>
          <cell r="AN225">
            <v>16.09420235695611</v>
          </cell>
          <cell r="AO225">
            <v>16.427410954533478</v>
          </cell>
          <cell r="AP225">
            <v>16.427410954533478</v>
          </cell>
          <cell r="AQ225">
            <v>16.767518183496048</v>
          </cell>
          <cell r="AR225">
            <v>16.767518183496048</v>
          </cell>
          <cell r="AS225">
            <v>17.469002799778657</v>
          </cell>
          <cell r="AT225">
            <v>17.469002799778657</v>
          </cell>
          <cell r="AU225">
            <v>592.25419245343414</v>
          </cell>
          <cell r="AW225">
            <v>191.77744693864526</v>
          </cell>
          <cell r="AX225">
            <v>156.62970852579113</v>
          </cell>
          <cell r="AY225">
            <v>243.8470369889977</v>
          </cell>
          <cell r="AZ225">
            <v>348.40715546443641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2</v>
          </cell>
          <cell r="BG225">
            <v>0</v>
          </cell>
          <cell r="BH225">
            <v>17453.940109662199</v>
          </cell>
          <cell r="BI225">
            <v>8592.5500301700267</v>
          </cell>
          <cell r="BK225">
            <v>0</v>
          </cell>
          <cell r="BL225">
            <v>0</v>
          </cell>
          <cell r="BM225">
            <v>0</v>
          </cell>
        </row>
        <row r="226">
          <cell r="A226">
            <v>40330</v>
          </cell>
          <cell r="B226">
            <v>4.3168722537724493</v>
          </cell>
          <cell r="C226">
            <v>6.0909293443638663</v>
          </cell>
          <cell r="D226">
            <v>4.5534131991846332</v>
          </cell>
          <cell r="E226">
            <v>4.2577370174193989</v>
          </cell>
          <cell r="F226">
            <v>2.838491344946267</v>
          </cell>
          <cell r="G226">
            <v>9.3433673437814591</v>
          </cell>
          <cell r="H226">
            <v>0</v>
          </cell>
          <cell r="I226">
            <v>5.558712217186434</v>
          </cell>
          <cell r="J226">
            <v>7.6875807258961348</v>
          </cell>
          <cell r="K226">
            <v>3.2524379994175963</v>
          </cell>
          <cell r="L226">
            <v>2.5428151631810318</v>
          </cell>
          <cell r="M226">
            <v>0</v>
          </cell>
          <cell r="N226">
            <v>0</v>
          </cell>
          <cell r="O226">
            <v>6.6822817078943419</v>
          </cell>
          <cell r="P226">
            <v>4.6125484355376827</v>
          </cell>
          <cell r="Q226">
            <v>17.799706142267201</v>
          </cell>
          <cell r="R226">
            <v>0</v>
          </cell>
          <cell r="S226">
            <v>1.123569490707897</v>
          </cell>
          <cell r="T226">
            <v>15.37516145179227</v>
          </cell>
          <cell r="U226">
            <v>40.921583556308661</v>
          </cell>
          <cell r="V226">
            <v>20.815603196272608</v>
          </cell>
          <cell r="W226">
            <v>18.509328978503781</v>
          </cell>
          <cell r="X226">
            <v>6.8596874169534754</v>
          </cell>
          <cell r="Y226">
            <v>24.119573460546071</v>
          </cell>
          <cell r="Z226">
            <v>17.537625614914784</v>
          </cell>
          <cell r="AA226">
            <v>14.101891941817446</v>
          </cell>
          <cell r="AB226">
            <v>55.759091017278294</v>
          </cell>
          <cell r="AC226">
            <v>0</v>
          </cell>
          <cell r="AD226">
            <v>38.142227447715413</v>
          </cell>
          <cell r="AE226">
            <v>37.212351725367178</v>
          </cell>
          <cell r="AF226">
            <v>22.109293020208028</v>
          </cell>
          <cell r="AG226">
            <v>26.127719884863204</v>
          </cell>
          <cell r="AH226">
            <v>16.339742395685686</v>
          </cell>
          <cell r="AI226">
            <v>15.767752461027273</v>
          </cell>
          <cell r="AJ226">
            <v>16.09420235695611</v>
          </cell>
          <cell r="AK226">
            <v>16.09420235695611</v>
          </cell>
          <cell r="AL226">
            <v>22.072624029716874</v>
          </cell>
          <cell r="AM226">
            <v>16.339742395685686</v>
          </cell>
          <cell r="AN226">
            <v>15.767752461027273</v>
          </cell>
          <cell r="AO226">
            <v>16.09420235695611</v>
          </cell>
          <cell r="AP226">
            <v>16.09420235695611</v>
          </cell>
          <cell r="AQ226">
            <v>16.427410954533478</v>
          </cell>
          <cell r="AR226">
            <v>16.427410954533478</v>
          </cell>
          <cell r="AS226">
            <v>17.114666870635606</v>
          </cell>
          <cell r="AT226">
            <v>17.114666870635606</v>
          </cell>
          <cell r="AU226">
            <v>580.24108890212472</v>
          </cell>
          <cell r="AW226">
            <v>187.88749164877899</v>
          </cell>
          <cell r="AX226">
            <v>153.45267925068023</v>
          </cell>
          <cell r="AY226">
            <v>238.90091800266549</v>
          </cell>
          <cell r="AZ226">
            <v>341.34017089945922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2</v>
          </cell>
          <cell r="BG226">
            <v>0</v>
          </cell>
          <cell r="BH226">
            <v>17271.550114656191</v>
          </cell>
          <cell r="BI226">
            <v>8734.9710042571587</v>
          </cell>
          <cell r="BK226">
            <v>0</v>
          </cell>
          <cell r="BL226">
            <v>0</v>
          </cell>
          <cell r="BM226">
            <v>0</v>
          </cell>
        </row>
        <row r="227">
          <cell r="A227">
            <v>40360</v>
          </cell>
          <cell r="B227">
            <v>4.229310132536102</v>
          </cell>
          <cell r="C227">
            <v>5.9673827897427181</v>
          </cell>
          <cell r="D227">
            <v>4.4610531534969793</v>
          </cell>
          <cell r="E227">
            <v>4.1713743772958782</v>
          </cell>
          <cell r="F227">
            <v>2.7809162515305865</v>
          </cell>
          <cell r="G227">
            <v>9.1538493279548447</v>
          </cell>
          <cell r="H227">
            <v>0</v>
          </cell>
          <cell r="I227">
            <v>5.4459609925807264</v>
          </cell>
          <cell r="J227">
            <v>7.5316481812286664</v>
          </cell>
          <cell r="K227">
            <v>3.1864665382121289</v>
          </cell>
          <cell r="L227">
            <v>2.4912374753294846</v>
          </cell>
          <cell r="M227">
            <v>0</v>
          </cell>
          <cell r="N227">
            <v>0</v>
          </cell>
          <cell r="O227">
            <v>6.5467403421449273</v>
          </cell>
          <cell r="P227">
            <v>4.5189889087372022</v>
          </cell>
          <cell r="Q227">
            <v>17.438662327306371</v>
          </cell>
          <cell r="R227">
            <v>0</v>
          </cell>
          <cell r="S227">
            <v>1.1007793495641902</v>
          </cell>
          <cell r="T227">
            <v>15.063296362457333</v>
          </cell>
          <cell r="U227">
            <v>40.091542626232602</v>
          </cell>
          <cell r="V227">
            <v>20.393385844557617</v>
          </cell>
          <cell r="W227">
            <v>18.133891390189032</v>
          </cell>
          <cell r="X227">
            <v>6.7205476078655808</v>
          </cell>
          <cell r="Y227">
            <v>23.630339382869643</v>
          </cell>
          <cell r="Z227">
            <v>17.181897761502196</v>
          </cell>
          <cell r="AA227">
            <v>13.815853463196211</v>
          </cell>
          <cell r="AB227">
            <v>54.628090607568048</v>
          </cell>
          <cell r="AC227">
            <v>0</v>
          </cell>
          <cell r="AD227">
            <v>37.368562129942205</v>
          </cell>
          <cell r="AE227">
            <v>36.457547723368101</v>
          </cell>
          <cell r="AF227">
            <v>21.660834858354015</v>
          </cell>
          <cell r="AG227">
            <v>25.597753177094994</v>
          </cell>
          <cell r="AH227">
            <v>16.008312040439151</v>
          </cell>
          <cell r="AI227">
            <v>15.447924175302429</v>
          </cell>
          <cell r="AJ227">
            <v>15.767752461027273</v>
          </cell>
          <cell r="AK227">
            <v>15.767752461027273</v>
          </cell>
          <cell r="AL227">
            <v>21.624909650491173</v>
          </cell>
          <cell r="AM227">
            <v>16.008312040439151</v>
          </cell>
          <cell r="AN227">
            <v>15.447924175302429</v>
          </cell>
          <cell r="AO227">
            <v>15.767752461027273</v>
          </cell>
          <cell r="AP227">
            <v>15.767752461027273</v>
          </cell>
          <cell r="AQ227">
            <v>16.09420235695611</v>
          </cell>
          <cell r="AR227">
            <v>16.09420235695611</v>
          </cell>
          <cell r="AS227">
            <v>16.767518183496048</v>
          </cell>
          <cell r="AT227">
            <v>16.767518183496048</v>
          </cell>
          <cell r="AU227">
            <v>568.47165548227804</v>
          </cell>
          <cell r="AW227">
            <v>184.07643902655542</v>
          </cell>
          <cell r="AX227">
            <v>150.34009186919161</v>
          </cell>
          <cell r="AY227">
            <v>234.05512458653104</v>
          </cell>
          <cell r="AZ227">
            <v>334.41653089574703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2</v>
          </cell>
          <cell r="BG227">
            <v>0</v>
          </cell>
          <cell r="BH227">
            <v>17194.703335805967</v>
          </cell>
          <cell r="BI227">
            <v>8775.7990334657679</v>
          </cell>
          <cell r="BK227">
            <v>0</v>
          </cell>
          <cell r="BL227">
            <v>0</v>
          </cell>
          <cell r="BM227">
            <v>0</v>
          </cell>
        </row>
        <row r="228">
          <cell r="A228">
            <v>40391</v>
          </cell>
          <cell r="B228">
            <v>4.1435240946825109</v>
          </cell>
          <cell r="C228">
            <v>5.8463422157849116</v>
          </cell>
          <cell r="D228">
            <v>4.3705665108294935</v>
          </cell>
          <cell r="E228">
            <v>4.0867634906457617</v>
          </cell>
          <cell r="F228">
            <v>2.724508993763842</v>
          </cell>
          <cell r="G228">
            <v>8.9681754378059768</v>
          </cell>
          <cell r="H228">
            <v>0</v>
          </cell>
          <cell r="I228">
            <v>5.3354967794541848</v>
          </cell>
          <cell r="J228">
            <v>7.3788785247770665</v>
          </cell>
          <cell r="K228">
            <v>3.1218332220210674</v>
          </cell>
          <cell r="L228">
            <v>2.4407059735801093</v>
          </cell>
          <cell r="M228">
            <v>0</v>
          </cell>
          <cell r="N228">
            <v>0</v>
          </cell>
          <cell r="O228">
            <v>6.4139482561523824</v>
          </cell>
          <cell r="P228">
            <v>4.4273271148662419</v>
          </cell>
          <cell r="Q228">
            <v>17.084941815060745</v>
          </cell>
          <cell r="R228">
            <v>0</v>
          </cell>
          <cell r="S228">
            <v>1.0784514766981872</v>
          </cell>
          <cell r="T228">
            <v>14.757757049554133</v>
          </cell>
          <cell r="U228">
            <v>39.2783379934287</v>
          </cell>
          <cell r="V228">
            <v>19.979732620934822</v>
          </cell>
          <cell r="W228">
            <v>17.766069063501718</v>
          </cell>
          <cell r="X228">
            <v>6.5842300682626149</v>
          </cell>
          <cell r="Y228">
            <v>23.151028780131586</v>
          </cell>
          <cell r="Z228">
            <v>16.833385383460794</v>
          </cell>
          <cell r="AA228">
            <v>13.535616901905609</v>
          </cell>
          <cell r="AB228">
            <v>53.520031065497989</v>
          </cell>
          <cell r="AC228">
            <v>0</v>
          </cell>
          <cell r="AD228">
            <v>36.610589603701577</v>
          </cell>
          <cell r="AE228">
            <v>35.718053935720391</v>
          </cell>
          <cell r="AF228">
            <v>21.221473085188215</v>
          </cell>
          <cell r="AG228">
            <v>25.078536152520737</v>
          </cell>
          <cell r="AH228">
            <v>15.683604317515622</v>
          </cell>
          <cell r="AI228">
            <v>15.134583189058123</v>
          </cell>
          <cell r="AJ228">
            <v>15.447924175302429</v>
          </cell>
          <cell r="AK228">
            <v>15.447924175302429</v>
          </cell>
          <cell r="AL228">
            <v>21.186276573293522</v>
          </cell>
          <cell r="AM228">
            <v>15.683604317515622</v>
          </cell>
          <cell r="AN228">
            <v>15.134583189058123</v>
          </cell>
          <cell r="AO228">
            <v>15.447924175302429</v>
          </cell>
          <cell r="AP228">
            <v>15.447924175302429</v>
          </cell>
          <cell r="AQ228">
            <v>15.767752461027273</v>
          </cell>
          <cell r="AR228">
            <v>15.767752461027273</v>
          </cell>
          <cell r="AS228">
            <v>16.427410954533478</v>
          </cell>
          <cell r="AT228">
            <v>16.427410954533478</v>
          </cell>
          <cell r="AU228">
            <v>556.94094966320563</v>
          </cell>
          <cell r="AW228">
            <v>180.34268863430955</v>
          </cell>
          <cell r="AX228">
            <v>147.29063926159364</v>
          </cell>
          <cell r="AY228">
            <v>229.30762176730241</v>
          </cell>
          <cell r="AZ228">
            <v>327.63332789590322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2</v>
          </cell>
          <cell r="BG228">
            <v>0</v>
          </cell>
          <cell r="BH228">
            <v>17169.201122424285</v>
          </cell>
          <cell r="BI228">
            <v>8939.6649029601231</v>
          </cell>
          <cell r="BK228">
            <v>0</v>
          </cell>
          <cell r="BL228">
            <v>0</v>
          </cell>
          <cell r="BM228">
            <v>0</v>
          </cell>
        </row>
        <row r="229">
          <cell r="A229">
            <v>40422</v>
          </cell>
          <cell r="B229">
            <v>4.0594781146775993</v>
          </cell>
          <cell r="C229">
            <v>5.7277567919423653</v>
          </cell>
          <cell r="D229">
            <v>4.2819152716462305</v>
          </cell>
          <cell r="E229">
            <v>4.003868825435438</v>
          </cell>
          <cell r="F229">
            <v>2.6692458836236264</v>
          </cell>
          <cell r="G229">
            <v>8.7862677002610994</v>
          </cell>
          <cell r="H229">
            <v>0</v>
          </cell>
          <cell r="I229">
            <v>5.2272731887629291</v>
          </cell>
          <cell r="J229">
            <v>7.229207601480649</v>
          </cell>
          <cell r="K229">
            <v>3.0585109083187367</v>
          </cell>
          <cell r="L229">
            <v>2.3911994374128325</v>
          </cell>
          <cell r="M229">
            <v>0</v>
          </cell>
          <cell r="N229">
            <v>0</v>
          </cell>
          <cell r="O229">
            <v>6.2838496843639575</v>
          </cell>
          <cell r="P229">
            <v>4.337524560888391</v>
          </cell>
          <cell r="Q229">
            <v>16.738396061889809</v>
          </cell>
          <cell r="R229">
            <v>0</v>
          </cell>
          <cell r="S229">
            <v>1.0565764956010184</v>
          </cell>
          <cell r="T229">
            <v>14.458415202961298</v>
          </cell>
          <cell r="U229">
            <v>38.481628155573922</v>
          </cell>
          <cell r="V229">
            <v>19.574469813239904</v>
          </cell>
          <cell r="W229">
            <v>17.405707532795727</v>
          </cell>
          <cell r="X229">
            <v>6.4506775520904265</v>
          </cell>
          <cell r="Y229">
            <v>22.681440367590412</v>
          </cell>
          <cell r="Z229">
            <v>16.491942124287053</v>
          </cell>
          <cell r="AA229">
            <v>13.261064573622631</v>
          </cell>
          <cell r="AB229">
            <v>52.434447065500095</v>
          </cell>
          <cell r="AC229">
            <v>0</v>
          </cell>
          <cell r="AD229">
            <v>35.867991561192426</v>
          </cell>
          <cell r="AE229">
            <v>34.993559814701911</v>
          </cell>
          <cell r="AF229">
            <v>20.791023192334592</v>
          </cell>
          <cell r="AG229">
            <v>24.569850767842478</v>
          </cell>
          <cell r="AH229">
            <v>15.365482867089771</v>
          </cell>
          <cell r="AI229">
            <v>14.827597915888687</v>
          </cell>
          <cell r="AJ229">
            <v>15.134583189058123</v>
          </cell>
          <cell r="AK229">
            <v>15.134583189058123</v>
          </cell>
          <cell r="AL229">
            <v>20.756540595761095</v>
          </cell>
          <cell r="AM229">
            <v>15.365482867089771</v>
          </cell>
          <cell r="AN229">
            <v>14.827597915888687</v>
          </cell>
          <cell r="AO229">
            <v>15.134583189058123</v>
          </cell>
          <cell r="AP229">
            <v>15.134583189058123</v>
          </cell>
          <cell r="AQ229">
            <v>15.447924175302429</v>
          </cell>
          <cell r="AR229">
            <v>15.447924175302429</v>
          </cell>
          <cell r="AS229">
            <v>16.09420235695611</v>
          </cell>
          <cell r="AT229">
            <v>16.09420235695611</v>
          </cell>
          <cell r="AU229">
            <v>545.64412916700508</v>
          </cell>
          <cell r="AW229">
            <v>176.68467249716613</v>
          </cell>
          <cell r="AX229">
            <v>144.30304082137289</v>
          </cell>
          <cell r="AY229">
            <v>224.65641584846608</v>
          </cell>
          <cell r="AZ229">
            <v>320.98771331853902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2</v>
          </cell>
          <cell r="BG229">
            <v>0</v>
          </cell>
          <cell r="BH229">
            <v>17172.357966214342</v>
          </cell>
          <cell r="BI229">
            <v>8801.6098157626257</v>
          </cell>
          <cell r="BK229">
            <v>0</v>
          </cell>
          <cell r="BL229">
            <v>0</v>
          </cell>
          <cell r="BM229">
            <v>0</v>
          </cell>
        </row>
        <row r="230">
          <cell r="A230">
            <v>40452</v>
          </cell>
          <cell r="B230">
            <v>3.9771368977182435</v>
          </cell>
          <cell r="C230">
            <v>5.611576718698343</v>
          </cell>
          <cell r="D230">
            <v>4.1950622071822528</v>
          </cell>
          <cell r="E230">
            <v>3.9226555703522381</v>
          </cell>
          <cell r="F230">
            <v>2.6151037135681596</v>
          </cell>
          <cell r="G230">
            <v>8.6080497238285218</v>
          </cell>
          <cell r="H230">
            <v>0</v>
          </cell>
          <cell r="I230">
            <v>5.1212447724043066</v>
          </cell>
          <cell r="J230">
            <v>7.082572557580427</v>
          </cell>
          <cell r="K230">
            <v>2.9964730051301811</v>
          </cell>
          <cell r="L230">
            <v>2.3426970767381436</v>
          </cell>
          <cell r="M230">
            <v>0</v>
          </cell>
          <cell r="N230">
            <v>0</v>
          </cell>
          <cell r="O230">
            <v>6.1563899923583794</v>
          </cell>
          <cell r="P230">
            <v>4.2495435345482573</v>
          </cell>
          <cell r="Q230">
            <v>16.398879537166987</v>
          </cell>
          <cell r="R230">
            <v>0</v>
          </cell>
          <cell r="S230">
            <v>1.0351452199540629</v>
          </cell>
          <cell r="T230">
            <v>14.165145115160854</v>
          </cell>
          <cell r="U230">
            <v>37.701078537274277</v>
          </cell>
          <cell r="V230">
            <v>19.17742723283315</v>
          </cell>
          <cell r="W230">
            <v>17.052655465559038</v>
          </cell>
          <cell r="X230">
            <v>6.3198339744563823</v>
          </cell>
          <cell r="Y230">
            <v>22.221376943302985</v>
          </cell>
          <cell r="Z230">
            <v>16.157424596128166</v>
          </cell>
          <cell r="AA230">
            <v>12.992081181097209</v>
          </cell>
          <cell r="AB230">
            <v>51.370882720528357</v>
          </cell>
          <cell r="AC230">
            <v>0</v>
          </cell>
          <cell r="AD230">
            <v>35.140456151072094</v>
          </cell>
          <cell r="AE230">
            <v>34.283761111645866</v>
          </cell>
          <cell r="AF230">
            <v>20.369304413928766</v>
          </cell>
          <cell r="AG230">
            <v>24.071483402486063</v>
          </cell>
          <cell r="AH230">
            <v>15.053814095217408</v>
          </cell>
          <cell r="AI230">
            <v>14.526839438447</v>
          </cell>
          <cell r="AJ230">
            <v>14.827597915888687</v>
          </cell>
          <cell r="AK230">
            <v>14.827597915888687</v>
          </cell>
          <cell r="AL230">
            <v>20.335521251835658</v>
          </cell>
          <cell r="AM230">
            <v>15.053814095217408</v>
          </cell>
          <cell r="AN230">
            <v>14.526839438447</v>
          </cell>
          <cell r="AO230">
            <v>14.827597915888687</v>
          </cell>
          <cell r="AP230">
            <v>14.827597915888687</v>
          </cell>
          <cell r="AQ230">
            <v>15.134583189058123</v>
          </cell>
          <cell r="AR230">
            <v>15.134583189058123</v>
          </cell>
          <cell r="AS230">
            <v>15.767752461027273</v>
          </cell>
          <cell r="AT230">
            <v>15.767752461027273</v>
          </cell>
          <cell r="AU230">
            <v>534.57644993506335</v>
          </cell>
          <cell r="AW230">
            <v>173.10085444457457</v>
          </cell>
          <cell r="AX230">
            <v>141.37604191744822</v>
          </cell>
          <cell r="AY230">
            <v>220.09955357304057</v>
          </cell>
          <cell r="AZ230">
            <v>314.47689636202279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2</v>
          </cell>
          <cell r="BG230">
            <v>0</v>
          </cell>
          <cell r="BH230">
            <v>16962.610993744456</v>
          </cell>
          <cell r="BI230">
            <v>8471.5436297490232</v>
          </cell>
          <cell r="BK230">
            <v>0</v>
          </cell>
          <cell r="BL230">
            <v>0</v>
          </cell>
          <cell r="BM230">
            <v>0</v>
          </cell>
        </row>
        <row r="231">
          <cell r="A231">
            <v>40483</v>
          </cell>
          <cell r="B231">
            <v>3.8964658649103514</v>
          </cell>
          <cell r="C231">
            <v>5.4977532066543313</v>
          </cell>
          <cell r="D231">
            <v>4.1099708438095446</v>
          </cell>
          <cell r="E231">
            <v>3.84308962018555</v>
          </cell>
          <cell r="F231">
            <v>2.5620597467903674</v>
          </cell>
          <cell r="G231">
            <v>8.4334466665182894</v>
          </cell>
          <cell r="H231">
            <v>0</v>
          </cell>
          <cell r="I231">
            <v>5.0173670041311311</v>
          </cell>
          <cell r="J231">
            <v>6.938911814223907</v>
          </cell>
          <cell r="K231">
            <v>2.9356934598639612</v>
          </cell>
          <cell r="L231">
            <v>2.2951785231663715</v>
          </cell>
          <cell r="M231">
            <v>0</v>
          </cell>
          <cell r="N231">
            <v>0</v>
          </cell>
          <cell r="O231">
            <v>6.0315156539023276</v>
          </cell>
          <cell r="P231">
            <v>4.1633470885343451</v>
          </cell>
          <cell r="Q231">
            <v>16.066249662164584</v>
          </cell>
          <cell r="R231">
            <v>0</v>
          </cell>
          <cell r="S231">
            <v>1.0141486497711869</v>
          </cell>
          <cell r="T231">
            <v>13.877823628447814</v>
          </cell>
          <cell r="U231">
            <v>36.936361349561111</v>
          </cell>
          <cell r="V231">
            <v>18.788438143129341</v>
          </cell>
          <cell r="W231">
            <v>16.706764598862186</v>
          </cell>
          <cell r="X231">
            <v>6.1916443880767185</v>
          </cell>
          <cell r="Y231">
            <v>21.770645305310289</v>
          </cell>
          <cell r="Z231">
            <v>15.829692319566828</v>
          </cell>
          <cell r="AA231">
            <v>12.72855376573356</v>
          </cell>
          <cell r="AB231">
            <v>50.328891390610671</v>
          </cell>
          <cell r="AC231">
            <v>0</v>
          </cell>
          <cell r="AD231">
            <v>34.427677847495517</v>
          </cell>
          <cell r="AE231">
            <v>33.58835974917271</v>
          </cell>
          <cell r="AF231">
            <v>19.956139650706074</v>
          </cell>
          <cell r="AG231">
            <v>23.583224768891963</v>
          </cell>
          <cell r="AH231">
            <v>14.748467117733199</v>
          </cell>
          <cell r="AI231">
            <v>14.232181454306129</v>
          </cell>
          <cell r="AJ231">
            <v>14.526839438447</v>
          </cell>
          <cell r="AK231">
            <v>14.526839438447</v>
          </cell>
          <cell r="AL231">
            <v>19.923041735977506</v>
          </cell>
          <cell r="AM231">
            <v>14.748467117733199</v>
          </cell>
          <cell r="AN231">
            <v>14.232181454306129</v>
          </cell>
          <cell r="AO231">
            <v>14.526839438447</v>
          </cell>
          <cell r="AP231">
            <v>14.526839438447</v>
          </cell>
          <cell r="AQ231">
            <v>14.827597915888687</v>
          </cell>
          <cell r="AR231">
            <v>14.827597915888687</v>
          </cell>
          <cell r="AS231">
            <v>15.447924175302429</v>
          </cell>
          <cell r="AT231">
            <v>15.447924175302429</v>
          </cell>
          <cell r="AU231">
            <v>523.73326413580685</v>
          </cell>
          <cell r="AW231">
            <v>169.58972946519964</v>
          </cell>
          <cell r="AX231">
            <v>138.50841336729306</v>
          </cell>
          <cell r="AY231">
            <v>215.63512130331407</v>
          </cell>
          <cell r="AZ231">
            <v>308.09814283249273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2</v>
          </cell>
          <cell r="BG231">
            <v>0</v>
          </cell>
          <cell r="BH231">
            <v>17259.875900719555</v>
          </cell>
          <cell r="BI231">
            <v>8716.7251001799468</v>
          </cell>
          <cell r="BK231">
            <v>0</v>
          </cell>
          <cell r="BL231">
            <v>0</v>
          </cell>
          <cell r="BM231">
            <v>0</v>
          </cell>
        </row>
        <row r="232">
          <cell r="A232">
            <v>40513</v>
          </cell>
          <cell r="B232">
            <v>3.8174311387475801</v>
          </cell>
          <cell r="C232">
            <v>5.3862384560411067</v>
          </cell>
          <cell r="D232">
            <v>4.0266054477200468</v>
          </cell>
          <cell r="E232">
            <v>3.7651375615044609</v>
          </cell>
          <cell r="F232">
            <v>2.5100917076696412</v>
          </cell>
          <cell r="G232">
            <v>8.2623852044125652</v>
          </cell>
          <cell r="H232">
            <v>0</v>
          </cell>
          <cell r="I232">
            <v>4.9155962608530421</v>
          </cell>
          <cell r="J232">
            <v>6.7981650416052739</v>
          </cell>
          <cell r="K232">
            <v>2.8761467483714624</v>
          </cell>
          <cell r="L232">
            <v>2.2486238214540544</v>
          </cell>
          <cell r="M232">
            <v>0</v>
          </cell>
          <cell r="N232">
            <v>0</v>
          </cell>
          <cell r="O232">
            <v>5.9091742284722848</v>
          </cell>
          <cell r="P232">
            <v>4.0788990249631647</v>
          </cell>
          <cell r="Q232">
            <v>15.740366750178364</v>
          </cell>
          <cell r="R232">
            <v>0</v>
          </cell>
          <cell r="S232">
            <v>0.99357796761923278</v>
          </cell>
          <cell r="T232">
            <v>13.596330083210548</v>
          </cell>
          <cell r="U232">
            <v>36.187155452237306</v>
          </cell>
          <cell r="V232">
            <v>18.40733918957735</v>
          </cell>
          <cell r="W232">
            <v>16.367889677095786</v>
          </cell>
          <cell r="X232">
            <v>6.0660549602016305</v>
          </cell>
          <cell r="Y232">
            <v>21.32905617050297</v>
          </cell>
          <cell r="Z232">
            <v>15.50860766462743</v>
          </cell>
          <cell r="AA232">
            <v>12.470371660153635</v>
          </cell>
          <cell r="AB232">
            <v>49.308035495284031</v>
          </cell>
          <cell r="AC232">
            <v>0</v>
          </cell>
          <cell r="AD232">
            <v>33.72935732181076</v>
          </cell>
          <cell r="AE232">
            <v>32.90706369601363</v>
          </cell>
          <cell r="AF232">
            <v>19.551355395629361</v>
          </cell>
          <cell r="AG232">
            <v>23.104869824625734</v>
          </cell>
          <cell r="AH232">
            <v>14.449313705286329</v>
          </cell>
          <cell r="AI232">
            <v>13.943500222919072</v>
          </cell>
          <cell r="AJ232">
            <v>14.232181454306129</v>
          </cell>
          <cell r="AK232">
            <v>14.232181454306129</v>
          </cell>
          <cell r="AL232">
            <v>19.518928828916618</v>
          </cell>
          <cell r="AM232">
            <v>14.449313705286329</v>
          </cell>
          <cell r="AN232">
            <v>13.943500222919072</v>
          </cell>
          <cell r="AO232">
            <v>14.232181454306129</v>
          </cell>
          <cell r="AP232">
            <v>14.232181454306129</v>
          </cell>
          <cell r="AQ232">
            <v>14.526839438447</v>
          </cell>
          <cell r="AR232">
            <v>14.526839438447</v>
          </cell>
          <cell r="AS232">
            <v>15.134583189058123</v>
          </cell>
          <cell r="AT232">
            <v>15.134583189058123</v>
          </cell>
          <cell r="AU232">
            <v>513.1100182128605</v>
          </cell>
          <cell r="AW232">
            <v>166.14982307489714</v>
          </cell>
          <cell r="AX232">
            <v>135.69895092074452</v>
          </cell>
          <cell r="AY232">
            <v>211.26124421721892</v>
          </cell>
          <cell r="AZ232">
            <v>301.84877399564164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2</v>
          </cell>
          <cell r="BG232">
            <v>0</v>
          </cell>
          <cell r="BH232">
            <v>16925.567512583624</v>
          </cell>
          <cell r="BI232">
            <v>8687.9337260244174</v>
          </cell>
          <cell r="BK232">
            <v>0</v>
          </cell>
          <cell r="BL232">
            <v>0</v>
          </cell>
          <cell r="BM232">
            <v>0</v>
          </cell>
        </row>
        <row r="233">
          <cell r="B233">
            <v>4.2812188053389519</v>
          </cell>
          <cell r="C233">
            <v>6.0406237938344134</v>
          </cell>
          <cell r="D233">
            <v>4.5158061371383411</v>
          </cell>
          <cell r="E233">
            <v>4.2225719723891002</v>
          </cell>
          <cell r="F233">
            <v>2.8150479815927354</v>
          </cell>
          <cell r="G233">
            <v>9.2661996060760838</v>
          </cell>
          <cell r="H233">
            <v>0</v>
          </cell>
          <cell r="I233">
            <v>5.5128022972857664</v>
          </cell>
          <cell r="J233">
            <v>7.6240882834803179</v>
          </cell>
          <cell r="K233">
            <v>3.225575812241674</v>
          </cell>
          <cell r="L233">
            <v>2.5218138168434923</v>
          </cell>
          <cell r="M233">
            <v>0</v>
          </cell>
          <cell r="N233">
            <v>0</v>
          </cell>
          <cell r="O233">
            <v>6.6270921233329023</v>
          </cell>
          <cell r="P233">
            <v>4.5744529700881928</v>
          </cell>
          <cell r="Q233">
            <v>17.652696717904423</v>
          </cell>
          <cell r="R233">
            <v>0</v>
          </cell>
          <cell r="S233">
            <v>1.1142898260471239</v>
          </cell>
          <cell r="T233">
            <v>15.248176566960636</v>
          </cell>
          <cell r="U233">
            <v>40.583608401295244</v>
          </cell>
          <cell r="V233">
            <v>20.643685198346706</v>
          </cell>
          <cell r="W233">
            <v>18.356458713302626</v>
          </cell>
          <cell r="X233">
            <v>6.8030326221824398</v>
          </cell>
          <cell r="Y233">
            <v>23.920367665687987</v>
          </cell>
          <cell r="Z233">
            <v>17.392780737941436</v>
          </cell>
          <cell r="AA233">
            <v>13.985423107993844</v>
          </cell>
          <cell r="AB233">
            <v>55.298571511623273</v>
          </cell>
          <cell r="AC233">
            <v>0</v>
          </cell>
          <cell r="AD233">
            <v>37.827207252652322</v>
          </cell>
          <cell r="AE233">
            <v>36.905011460162406</v>
          </cell>
          <cell r="AF233">
            <v>21.926690318006631</v>
          </cell>
          <cell r="AG233">
            <v>25.911928622384739</v>
          </cell>
          <cell r="AH233">
            <v>16.204790947351281</v>
          </cell>
          <cell r="AI233">
            <v>15.637525130628489</v>
          </cell>
          <cell r="AJ233">
            <v>15.961278846581083</v>
          </cell>
          <cell r="AK233">
            <v>15.961278846581083</v>
          </cell>
          <cell r="AL233">
            <v>21.890324180109847</v>
          </cell>
          <cell r="AM233">
            <v>16.204790947351281</v>
          </cell>
          <cell r="AN233">
            <v>15.637525130628489</v>
          </cell>
          <cell r="AO233">
            <v>15.961278846581083</v>
          </cell>
          <cell r="AP233">
            <v>15.961278846581083</v>
          </cell>
          <cell r="AQ233">
            <v>16.291735443438267</v>
          </cell>
          <cell r="AR233">
            <v>16.291735443438267</v>
          </cell>
          <cell r="AS233">
            <v>16.973315249170447</v>
          </cell>
          <cell r="AT233">
            <v>16.973315249170447</v>
          </cell>
          <cell r="BA233">
            <v>300</v>
          </cell>
        </row>
        <row r="234">
          <cell r="A234">
            <v>40544</v>
          </cell>
          <cell r="B234">
            <v>3.739999528884602</v>
          </cell>
          <cell r="C234">
            <v>5.2769856366453975</v>
          </cell>
          <cell r="D234">
            <v>3.9449310099193711</v>
          </cell>
          <cell r="E234">
            <v>3.6887666586259069</v>
          </cell>
          <cell r="F234">
            <v>2.4591777724172719</v>
          </cell>
          <cell r="G234">
            <v>8.0947935008735161</v>
          </cell>
          <cell r="H234">
            <v>0</v>
          </cell>
          <cell r="I234">
            <v>4.8158898043171527</v>
          </cell>
          <cell r="J234">
            <v>6.6602731336301071</v>
          </cell>
          <cell r="K234">
            <v>2.8178078642281226</v>
          </cell>
          <cell r="L234">
            <v>2.2030134211238068</v>
          </cell>
          <cell r="M234">
            <v>0</v>
          </cell>
          <cell r="N234">
            <v>0</v>
          </cell>
          <cell r="O234">
            <v>5.7893143392323321</v>
          </cell>
          <cell r="P234">
            <v>3.9961638801780648</v>
          </cell>
          <cell r="Q234">
            <v>15.421093947866632</v>
          </cell>
          <cell r="R234">
            <v>0</v>
          </cell>
          <cell r="S234">
            <v>0.97342453491517</v>
          </cell>
          <cell r="T234">
            <v>13.320546267260214</v>
          </cell>
          <cell r="U234">
            <v>35.45314621901565</v>
          </cell>
          <cell r="V234">
            <v>18.033970331059976</v>
          </cell>
          <cell r="W234">
            <v>16.03588839097096</v>
          </cell>
          <cell r="X234">
            <v>5.9430129500084048</v>
          </cell>
          <cell r="Y234">
            <v>20.896424095132573</v>
          </cell>
          <cell r="Z234">
            <v>15.194035792978843</v>
          </cell>
          <cell r="AA234">
            <v>12.217426441722752</v>
          </cell>
          <cell r="AB234">
            <v>48.307886329834169</v>
          </cell>
          <cell r="AC234">
            <v>0</v>
          </cell>
          <cell r="AD234">
            <v>33.045201316857046</v>
          </cell>
          <cell r="AE234">
            <v>32.239586844373065</v>
          </cell>
          <cell r="AF234">
            <v>19.154781661025339</v>
          </cell>
          <cell r="AG234">
            <v>22.636217686271177</v>
          </cell>
          <cell r="AH234">
            <v>14.156228229491058</v>
          </cell>
          <cell r="AI234">
            <v>13.660674513654376</v>
          </cell>
          <cell r="AJ234">
            <v>13.943500222919072</v>
          </cell>
          <cell r="AK234">
            <v>13.943500222919072</v>
          </cell>
          <cell r="AL234">
            <v>19.123012824909861</v>
          </cell>
          <cell r="AM234">
            <v>14.156228229491058</v>
          </cell>
          <cell r="AN234">
            <v>13.660674513654376</v>
          </cell>
          <cell r="AO234">
            <v>13.943500222919072</v>
          </cell>
          <cell r="AP234">
            <v>13.943500222919072</v>
          </cell>
          <cell r="AQ234">
            <v>14.232181454306129</v>
          </cell>
          <cell r="AR234">
            <v>14.232181454306129</v>
          </cell>
          <cell r="AS234">
            <v>14.827597915888687</v>
          </cell>
          <cell r="AT234">
            <v>14.827597915888687</v>
          </cell>
          <cell r="AU234">
            <v>502.70225097280013</v>
          </cell>
          <cell r="AW234">
            <v>162.77969069751023</v>
          </cell>
          <cell r="AX234">
            <v>132.94647475428306</v>
          </cell>
          <cell r="AY234">
            <v>206.97608552100681</v>
          </cell>
          <cell r="AZ234">
            <v>295.72616545179329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2</v>
          </cell>
          <cell r="BG234">
            <v>0</v>
          </cell>
          <cell r="BH234">
            <v>17412.90732506759</v>
          </cell>
          <cell r="BI234">
            <v>8853.6544169244225</v>
          </cell>
          <cell r="BK234">
            <v>0</v>
          </cell>
          <cell r="BL234">
            <v>0</v>
          </cell>
          <cell r="BM234">
            <v>0</v>
          </cell>
        </row>
        <row r="235">
          <cell r="A235">
            <v>40575</v>
          </cell>
          <cell r="B235">
            <v>3.6641385181989383</v>
          </cell>
          <cell r="C235">
            <v>5.1699488681437078</v>
          </cell>
          <cell r="D235">
            <v>3.8649132315249042</v>
          </cell>
          <cell r="E235">
            <v>3.6139448398674441</v>
          </cell>
          <cell r="F235">
            <v>2.4092965599116303</v>
          </cell>
          <cell r="G235">
            <v>7.9306011763757791</v>
          </cell>
          <cell r="H235">
            <v>0</v>
          </cell>
          <cell r="I235">
            <v>4.7182057631602712</v>
          </cell>
          <cell r="J235">
            <v>6.5251781830939937</v>
          </cell>
          <cell r="K235">
            <v>2.7606523082320749</v>
          </cell>
          <cell r="L235">
            <v>2.1583281682541693</v>
          </cell>
          <cell r="M235">
            <v>0</v>
          </cell>
          <cell r="N235">
            <v>0</v>
          </cell>
          <cell r="O235">
            <v>5.6718856514586333</v>
          </cell>
          <cell r="P235">
            <v>3.9151069098563971</v>
          </cell>
          <cell r="Q235">
            <v>15.108297177779171</v>
          </cell>
          <cell r="R235">
            <v>0</v>
          </cell>
          <cell r="S235">
            <v>0.95367988829835348</v>
          </cell>
          <cell r="T235">
            <v>13.050356366187987</v>
          </cell>
          <cell r="U235">
            <v>34.73402540539265</v>
          </cell>
          <cell r="V235">
            <v>17.668174772685269</v>
          </cell>
          <cell r="W235">
            <v>15.710621317757088</v>
          </cell>
          <cell r="X235">
            <v>5.8224666864531036</v>
          </cell>
          <cell r="Y235">
            <v>20.472567396935133</v>
          </cell>
          <cell r="Z235">
            <v>14.885844601309554</v>
          </cell>
          <cell r="AA235">
            <v>11.969611887017916</v>
          </cell>
          <cell r="AB235">
            <v>47.32802388526261</v>
          </cell>
          <cell r="AC235">
            <v>0</v>
          </cell>
          <cell r="AD235">
            <v>32.374922523812486</v>
          </cell>
          <cell r="AE235">
            <v>31.585648889778785</v>
          </cell>
          <cell r="AF235">
            <v>18.766251907198882</v>
          </cell>
          <cell r="AG235">
            <v>22.177071545070095</v>
          </cell>
          <cell r="AH235">
            <v>13.869087610169538</v>
          </cell>
          <cell r="AI235">
            <v>13.383585554885771</v>
          </cell>
          <cell r="AJ235">
            <v>13.660674513654376</v>
          </cell>
          <cell r="AK235">
            <v>13.660674513654376</v>
          </cell>
          <cell r="AL235">
            <v>18.735127460473674</v>
          </cell>
          <cell r="AM235">
            <v>13.869087610169538</v>
          </cell>
          <cell r="AN235">
            <v>13.383585554885771</v>
          </cell>
          <cell r="AO235">
            <v>13.660674513654376</v>
          </cell>
          <cell r="AP235">
            <v>13.660674513654376</v>
          </cell>
          <cell r="AQ235">
            <v>13.943500222919072</v>
          </cell>
          <cell r="AR235">
            <v>13.943500222919072</v>
          </cell>
          <cell r="AS235">
            <v>14.526839438447</v>
          </cell>
          <cell r="AT235">
            <v>14.526839438447</v>
          </cell>
          <cell r="AU235">
            <v>492.50559171168845</v>
          </cell>
          <cell r="AW235">
            <v>159.47791705822434</v>
          </cell>
          <cell r="AX235">
            <v>130.24982897556987</v>
          </cell>
          <cell r="AY235">
            <v>202.77784567789419</v>
          </cell>
          <cell r="AZ235">
            <v>289.72774603379423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2</v>
          </cell>
          <cell r="BG235">
            <v>0</v>
          </cell>
          <cell r="BH235">
            <v>17490.723176188025</v>
          </cell>
          <cell r="BI235">
            <v>8682.9456856676225</v>
          </cell>
          <cell r="BK235">
            <v>0</v>
          </cell>
          <cell r="BL235">
            <v>0</v>
          </cell>
          <cell r="BM235">
            <v>0</v>
          </cell>
        </row>
        <row r="236">
          <cell r="A236">
            <v>40603</v>
          </cell>
          <cell r="B236">
            <v>3.5898162491355143</v>
          </cell>
          <cell r="C236">
            <v>5.0650832008350406</v>
          </cell>
          <cell r="D236">
            <v>3.7865185093621143</v>
          </cell>
          <cell r="E236">
            <v>3.5406406840788613</v>
          </cell>
          <cell r="F236">
            <v>2.3604271227192419</v>
          </cell>
          <cell r="G236">
            <v>7.7697392789508335</v>
          </cell>
          <cell r="H236">
            <v>0</v>
          </cell>
          <cell r="I236">
            <v>4.622503115325177</v>
          </cell>
          <cell r="J236">
            <v>6.3928234573646083</v>
          </cell>
          <cell r="K236">
            <v>2.7046560781157964</v>
          </cell>
          <cell r="L236">
            <v>2.1145492974359881</v>
          </cell>
          <cell r="M236">
            <v>0</v>
          </cell>
          <cell r="N236">
            <v>0</v>
          </cell>
          <cell r="O236">
            <v>5.5568388514015519</v>
          </cell>
          <cell r="P236">
            <v>3.835694074418766</v>
          </cell>
          <cell r="Q236">
            <v>14.801845082051901</v>
          </cell>
          <cell r="R236">
            <v>0</v>
          </cell>
          <cell r="S236">
            <v>0.93433573607636633</v>
          </cell>
          <cell r="T236">
            <v>12.785646914729217</v>
          </cell>
          <cell r="U236">
            <v>34.029491019202382</v>
          </cell>
          <cell r="V236">
            <v>17.309798899941086</v>
          </cell>
          <cell r="W236">
            <v>15.391951862731721</v>
          </cell>
          <cell r="X236">
            <v>5.7043655465714984</v>
          </cell>
          <cell r="Y236">
            <v>20.057308078834353</v>
          </cell>
          <cell r="Z236">
            <v>14.583904665851366</v>
          </cell>
          <cell r="AA236">
            <v>11.726823927219664</v>
          </cell>
          <cell r="AB236">
            <v>46.368036671905379</v>
          </cell>
          <cell r="AC236">
            <v>0</v>
          </cell>
          <cell r="AD236">
            <v>31.718239461539767</v>
          </cell>
          <cell r="AE236">
            <v>30.944975213369062</v>
          </cell>
          <cell r="AF236">
            <v>18.385602972495288</v>
          </cell>
          <cell r="AG236">
            <v>21.727238584273163</v>
          </cell>
          <cell r="AH236">
            <v>13.587771263664742</v>
          </cell>
          <cell r="AI236">
            <v>13.11211698411446</v>
          </cell>
          <cell r="AJ236">
            <v>13.383585554885771</v>
          </cell>
          <cell r="AK236">
            <v>13.383585554885771</v>
          </cell>
          <cell r="AL236">
            <v>18.355109844562332</v>
          </cell>
          <cell r="AM236">
            <v>13.587771263664742</v>
          </cell>
          <cell r="AN236">
            <v>13.11211698411446</v>
          </cell>
          <cell r="AO236">
            <v>13.383585554885771</v>
          </cell>
          <cell r="AP236">
            <v>13.383585554885771</v>
          </cell>
          <cell r="AQ236">
            <v>13.660674513654376</v>
          </cell>
          <cell r="AR236">
            <v>13.660674513654376</v>
          </cell>
          <cell r="AS236">
            <v>14.232181454306129</v>
          </cell>
          <cell r="AT236">
            <v>14.232181454306129</v>
          </cell>
          <cell r="AU236">
            <v>482.51575837961514</v>
          </cell>
          <cell r="AW236">
            <v>156.24311558922804</v>
          </cell>
          <cell r="AX236">
            <v>127.60788113803407</v>
          </cell>
          <cell r="AY236">
            <v>198.66476165235306</v>
          </cell>
          <cell r="AZ236">
            <v>283.8509967272621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2</v>
          </cell>
          <cell r="BG236">
            <v>0</v>
          </cell>
          <cell r="BH236">
            <v>17648.841983649439</v>
          </cell>
          <cell r="BI236">
            <v>8553.0034238045719</v>
          </cell>
          <cell r="BK236">
            <v>0</v>
          </cell>
          <cell r="BL236">
            <v>0</v>
          </cell>
          <cell r="BM236">
            <v>0</v>
          </cell>
        </row>
        <row r="237">
          <cell r="A237">
            <v>40634</v>
          </cell>
          <cell r="B237">
            <v>3.5170015103281926</v>
          </cell>
          <cell r="C237">
            <v>4.962344596764436</v>
          </cell>
          <cell r="D237">
            <v>3.7097139218530217</v>
          </cell>
          <cell r="E237">
            <v>3.4688234074469828</v>
          </cell>
          <cell r="F237">
            <v>2.3125489382979896</v>
          </cell>
          <cell r="G237">
            <v>7.6121402552308775</v>
          </cell>
          <cell r="H237">
            <v>0</v>
          </cell>
          <cell r="I237">
            <v>4.5287416708335577</v>
          </cell>
          <cell r="J237">
            <v>6.2631533745570493</v>
          </cell>
          <cell r="K237">
            <v>2.6497956584664446</v>
          </cell>
          <cell r="L237">
            <v>2.0716584238919493</v>
          </cell>
          <cell r="M237">
            <v>0</v>
          </cell>
          <cell r="N237">
            <v>0</v>
          </cell>
          <cell r="O237">
            <v>5.44412562557652</v>
          </cell>
          <cell r="P237">
            <v>3.7578920247342307</v>
          </cell>
          <cell r="Q237">
            <v>14.50160896724363</v>
          </cell>
          <cell r="R237">
            <v>0</v>
          </cell>
          <cell r="S237">
            <v>0.91538395474295386</v>
          </cell>
          <cell r="T237">
            <v>12.526306749114099</v>
          </cell>
          <cell r="U237">
            <v>33.339247193795991</v>
          </cell>
          <cell r="V237">
            <v>16.958692214185234</v>
          </cell>
          <cell r="W237">
            <v>15.079746201818137</v>
          </cell>
          <cell r="X237">
            <v>5.5886599342201384</v>
          </cell>
          <cell r="Y237">
            <v>19.650471754192388</v>
          </cell>
          <cell r="Z237">
            <v>14.288089188028351</v>
          </cell>
          <cell r="AA237">
            <v>11.48896060440876</v>
          </cell>
          <cell r="AB237">
            <v>45.427521546629499</v>
          </cell>
          <cell r="AC237">
            <v>0</v>
          </cell>
          <cell r="AD237">
            <v>31.074876358379186</v>
          </cell>
          <cell r="AE237">
            <v>30.317296766567466</v>
          </cell>
          <cell r="AF237">
            <v>18.012675004781133</v>
          </cell>
          <cell r="AG237">
            <v>21.286529898167238</v>
          </cell>
          <cell r="AH237">
            <v>13.312161052201791</v>
          </cell>
          <cell r="AI237">
            <v>12.846154799103108</v>
          </cell>
          <cell r="AJ237">
            <v>13.11211698411446</v>
          </cell>
          <cell r="AK237">
            <v>13.11211698411446</v>
          </cell>
          <cell r="AL237">
            <v>17.982800390162442</v>
          </cell>
          <cell r="AM237">
            <v>13.312161052201791</v>
          </cell>
          <cell r="AN237">
            <v>12.846154799103108</v>
          </cell>
          <cell r="AO237">
            <v>13.11211698411446</v>
          </cell>
          <cell r="AP237">
            <v>13.11211698411446</v>
          </cell>
          <cell r="AQ237">
            <v>13.383585554885771</v>
          </cell>
          <cell r="AR237">
            <v>13.383585554885771</v>
          </cell>
          <cell r="AS237">
            <v>13.943500222919072</v>
          </cell>
          <cell r="AT237">
            <v>13.943500222919072</v>
          </cell>
          <cell r="AU237">
            <v>472.72855578246566</v>
          </cell>
          <cell r="AW237">
            <v>153.07392784742882</v>
          </cell>
          <cell r="AX237">
            <v>125.01952176530594</v>
          </cell>
          <cell r="AY237">
            <v>194.63510616973093</v>
          </cell>
          <cell r="AZ237">
            <v>278.09344961273473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2</v>
          </cell>
          <cell r="BG237">
            <v>0</v>
          </cell>
          <cell r="BH237">
            <v>17443.005058107196</v>
          </cell>
          <cell r="BI237">
            <v>8629.9392158566297</v>
          </cell>
          <cell r="BK237">
            <v>0</v>
          </cell>
          <cell r="BL237">
            <v>0</v>
          </cell>
          <cell r="BM237">
            <v>0</v>
          </cell>
        </row>
        <row r="238">
          <cell r="A238">
            <v>40664</v>
          </cell>
          <cell r="B238">
            <v>3.4456637234926761</v>
          </cell>
          <cell r="C238">
            <v>4.8616899112293925</v>
          </cell>
          <cell r="D238">
            <v>3.6344672151909014</v>
          </cell>
          <cell r="E238">
            <v>3.3984628505681171</v>
          </cell>
          <cell r="F238">
            <v>2.2656419003787458</v>
          </cell>
          <cell r="G238">
            <v>7.4577379220800335</v>
          </cell>
          <cell r="H238">
            <v>0</v>
          </cell>
          <cell r="I238">
            <v>4.4368820549083718</v>
          </cell>
          <cell r="J238">
            <v>6.1361134801924306</v>
          </cell>
          <cell r="K238">
            <v>2.5960480108506445</v>
          </cell>
          <cell r="L238">
            <v>2.0296375357559602</v>
          </cell>
          <cell r="M238">
            <v>0</v>
          </cell>
          <cell r="N238">
            <v>0</v>
          </cell>
          <cell r="O238">
            <v>5.3336986404749673</v>
          </cell>
          <cell r="P238">
            <v>3.6816680881154595</v>
          </cell>
          <cell r="Q238">
            <v>14.207462750291706</v>
          </cell>
          <cell r="R238">
            <v>0</v>
          </cell>
          <cell r="S238">
            <v>0.89681658556658661</v>
          </cell>
          <cell r="T238">
            <v>12.272226960384861</v>
          </cell>
          <cell r="U238">
            <v>32.663004063793558</v>
          </cell>
          <cell r="V238">
            <v>16.614707269444114</v>
          </cell>
          <cell r="W238">
            <v>14.773873225386403</v>
          </cell>
          <cell r="X238">
            <v>5.4753012592486332</v>
          </cell>
          <cell r="Y238">
            <v>19.251887573576809</v>
          </cell>
          <cell r="Z238">
            <v>13.998273941208256</v>
          </cell>
          <cell r="AA238">
            <v>11.255922028749326</v>
          </cell>
          <cell r="AB238">
            <v>44.506083543534388</v>
          </cell>
          <cell r="AC238">
            <v>0</v>
          </cell>
          <cell r="AD238">
            <v>30.44456303633935</v>
          </cell>
          <cell r="AE238">
            <v>29.702349958096899</v>
          </cell>
          <cell r="AF238">
            <v>17.647311394314954</v>
          </cell>
          <cell r="AG238">
            <v>20.854760412745094</v>
          </cell>
          <cell r="AH238">
            <v>13.04214123427643</v>
          </cell>
          <cell r="AI238">
            <v>12.585587310001021</v>
          </cell>
          <cell r="AJ238">
            <v>12.846154799103108</v>
          </cell>
          <cell r="AK238">
            <v>12.846154799103108</v>
          </cell>
          <cell r="AL238">
            <v>17.618042747274952</v>
          </cell>
          <cell r="AM238">
            <v>13.04214123427643</v>
          </cell>
          <cell r="AN238">
            <v>12.585587310001021</v>
          </cell>
          <cell r="AO238">
            <v>12.846154799103108</v>
          </cell>
          <cell r="AP238">
            <v>12.846154799103108</v>
          </cell>
          <cell r="AQ238">
            <v>13.11211698411446</v>
          </cell>
          <cell r="AR238">
            <v>13.11211698411446</v>
          </cell>
          <cell r="AS238">
            <v>13.660674513654376</v>
          </cell>
          <cell r="AT238">
            <v>13.660674513654376</v>
          </cell>
          <cell r="AU238">
            <v>463.13987382016421</v>
          </cell>
          <cell r="AW238">
            <v>149.96902294397998</v>
          </cell>
          <cell r="AX238">
            <v>122.48366388529628</v>
          </cell>
          <cell r="AY238">
            <v>190.68718699088791</v>
          </cell>
          <cell r="AZ238">
            <v>272.45268682927627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2</v>
          </cell>
          <cell r="BG238">
            <v>0</v>
          </cell>
          <cell r="BH238">
            <v>17622.986163606558</v>
          </cell>
          <cell r="BI238">
            <v>8662.150853421701</v>
          </cell>
          <cell r="BK238">
            <v>0</v>
          </cell>
          <cell r="BL238">
            <v>0</v>
          </cell>
          <cell r="BM238">
            <v>0</v>
          </cell>
        </row>
        <row r="239">
          <cell r="A239">
            <v>40695</v>
          </cell>
          <cell r="B239">
            <v>3.3757729305852671</v>
          </cell>
          <cell r="C239">
            <v>4.7630768746614045</v>
          </cell>
          <cell r="D239">
            <v>3.5607467897954153</v>
          </cell>
          <cell r="E239">
            <v>3.3295294657827275</v>
          </cell>
          <cell r="F239">
            <v>2.2196863105218192</v>
          </cell>
          <cell r="G239">
            <v>7.3064674388009836</v>
          </cell>
          <cell r="H239">
            <v>0</v>
          </cell>
          <cell r="I239">
            <v>4.3468856914385574</v>
          </cell>
          <cell r="J239">
            <v>6.0116504243299218</v>
          </cell>
          <cell r="K239">
            <v>2.5433905641395831</v>
          </cell>
          <cell r="L239">
            <v>1.9884689865091301</v>
          </cell>
          <cell r="M239">
            <v>0</v>
          </cell>
          <cell r="N239">
            <v>0</v>
          </cell>
          <cell r="O239">
            <v>5.2255115226867863</v>
          </cell>
          <cell r="P239">
            <v>3.606990254597954</v>
          </cell>
          <cell r="Q239">
            <v>13.919282905563897</v>
          </cell>
          <cell r="R239">
            <v>0</v>
          </cell>
          <cell r="S239">
            <v>0.87862583124821991</v>
          </cell>
          <cell r="T239">
            <v>12.023300848659844</v>
          </cell>
          <cell r="U239">
            <v>32.000477643356199</v>
          </cell>
          <cell r="V239">
            <v>16.277699610493322</v>
          </cell>
          <cell r="W239">
            <v>14.474204483194361</v>
          </cell>
          <cell r="X239">
            <v>5.364241917094394</v>
          </cell>
          <cell r="Y239">
            <v>18.861388153013014</v>
          </cell>
          <cell r="Z239">
            <v>13.714337218533975</v>
          </cell>
          <cell r="AA239">
            <v>11.027610336540475</v>
          </cell>
          <cell r="AB239">
            <v>43.603335708087464</v>
          </cell>
          <cell r="AC239">
            <v>0</v>
          </cell>
          <cell r="AD239">
            <v>29.827034797636902</v>
          </cell>
          <cell r="AE239">
            <v>29.099876543285401</v>
          </cell>
          <cell r="AF239">
            <v>17.289358707979559</v>
          </cell>
          <cell r="AG239">
            <v>20.431748807984267</v>
          </cell>
          <cell r="AH239">
            <v>12.777598416049807</v>
          </cell>
          <cell r="AI239">
            <v>12.330305092440399</v>
          </cell>
          <cell r="AJ239">
            <v>12.585587310001021</v>
          </cell>
          <cell r="AK239">
            <v>12.585587310001021</v>
          </cell>
          <cell r="AL239">
            <v>17.260683737256546</v>
          </cell>
          <cell r="AM239">
            <v>12.777598416049807</v>
          </cell>
          <cell r="AN239">
            <v>12.330305092440399</v>
          </cell>
          <cell r="AO239">
            <v>12.585587310001021</v>
          </cell>
          <cell r="AP239">
            <v>12.585587310001021</v>
          </cell>
          <cell r="AQ239">
            <v>12.846154799103108</v>
          </cell>
          <cell r="AR239">
            <v>12.846154799103108</v>
          </cell>
          <cell r="AS239">
            <v>13.383585554885771</v>
          </cell>
          <cell r="AT239">
            <v>13.383585554885771</v>
          </cell>
          <cell r="AU239">
            <v>453.74568576065224</v>
          </cell>
          <cell r="AW239">
            <v>146.92709698537837</v>
          </cell>
          <cell r="AX239">
            <v>119.99924257372653</v>
          </cell>
          <cell r="AY239">
            <v>186.81934620154729</v>
          </cell>
          <cell r="AZ239">
            <v>266.92633955910492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2</v>
          </cell>
          <cell r="BG239">
            <v>0</v>
          </cell>
          <cell r="BH239">
            <v>17437.16728995883</v>
          </cell>
          <cell r="BI239">
            <v>8803.1600656207229</v>
          </cell>
          <cell r="BK239">
            <v>0</v>
          </cell>
          <cell r="BL239">
            <v>0</v>
          </cell>
          <cell r="BM239">
            <v>0</v>
          </cell>
        </row>
        <row r="240">
          <cell r="A240">
            <v>40725</v>
          </cell>
          <cell r="B240">
            <v>3.3072997812220963</v>
          </cell>
          <cell r="C240">
            <v>4.6664640748750132</v>
          </cell>
          <cell r="D240">
            <v>3.488521687042482</v>
          </cell>
          <cell r="E240">
            <v>3.2619943047669975</v>
          </cell>
          <cell r="F240">
            <v>2.1746628698446662</v>
          </cell>
          <cell r="G240">
            <v>7.1582652799053541</v>
          </cell>
          <cell r="H240">
            <v>0</v>
          </cell>
          <cell r="I240">
            <v>4.2587147867791328</v>
          </cell>
          <cell r="J240">
            <v>5.8897119391626322</v>
          </cell>
          <cell r="K240">
            <v>2.4918012050303449</v>
          </cell>
          <cell r="L240">
            <v>1.9481354875691803</v>
          </cell>
          <cell r="M240">
            <v>0</v>
          </cell>
          <cell r="N240">
            <v>0</v>
          </cell>
          <cell r="O240">
            <v>5.1195188394259876</v>
          </cell>
          <cell r="P240">
            <v>3.53382716349758</v>
          </cell>
          <cell r="Q240">
            <v>13.636948412984248</v>
          </cell>
          <cell r="R240">
            <v>0</v>
          </cell>
          <cell r="S240">
            <v>0.86080405264684678</v>
          </cell>
          <cell r="T240">
            <v>11.779423878325264</v>
          </cell>
          <cell r="U240">
            <v>31.35138970692724</v>
          </cell>
          <cell r="V240">
            <v>15.947527712194198</v>
          </cell>
          <cell r="W240">
            <v>14.180614130445425</v>
          </cell>
          <cell r="X240">
            <v>5.255435268791274</v>
          </cell>
          <cell r="Y240">
            <v>18.478809503691927</v>
          </cell>
          <cell r="Z240">
            <v>13.436159781813208</v>
          </cell>
          <cell r="AA240">
            <v>10.803929649118805</v>
          </cell>
          <cell r="AB240">
            <v>42.718898934623944</v>
          </cell>
          <cell r="AC240">
            <v>0</v>
          </cell>
          <cell r="AD240">
            <v>29.222032313537657</v>
          </cell>
          <cell r="AE240">
            <v>28.509623515617232</v>
          </cell>
          <cell r="AF240">
            <v>16.938666624848345</v>
          </cell>
          <cell r="AG240">
            <v>20.017317441702371</v>
          </cell>
          <cell r="AH240">
            <v>12.518421503729137</v>
          </cell>
          <cell r="AI240">
            <v>12.080200941583975</v>
          </cell>
          <cell r="AJ240">
            <v>12.330305092440399</v>
          </cell>
          <cell r="AK240">
            <v>12.330305092440399</v>
          </cell>
          <cell r="AL240">
            <v>16.910573288492827</v>
          </cell>
          <cell r="AM240">
            <v>12.518421503729137</v>
          </cell>
          <cell r="AN240">
            <v>12.080200941583975</v>
          </cell>
          <cell r="AO240">
            <v>12.330305092440399</v>
          </cell>
          <cell r="AP240">
            <v>12.330305092440399</v>
          </cell>
          <cell r="AQ240">
            <v>12.585587310001021</v>
          </cell>
          <cell r="AR240">
            <v>12.585587310001021</v>
          </cell>
          <cell r="AS240">
            <v>13.11211698411446</v>
          </cell>
          <cell r="AT240">
            <v>13.11211698411446</v>
          </cell>
          <cell r="AU240">
            <v>444.54204654887712</v>
          </cell>
          <cell r="AW240">
            <v>143.94687252589952</v>
          </cell>
          <cell r="AX240">
            <v>117.5652145069177</v>
          </cell>
          <cell r="AY240">
            <v>183.0299595160599</v>
          </cell>
          <cell r="AZ240">
            <v>261.51208703281725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2</v>
          </cell>
          <cell r="BG240">
            <v>0</v>
          </cell>
          <cell r="BH240">
            <v>17356.961182796309</v>
          </cell>
          <cell r="BI240">
            <v>8842.6049686891292</v>
          </cell>
          <cell r="BK240">
            <v>0</v>
          </cell>
          <cell r="BL240">
            <v>0</v>
          </cell>
          <cell r="BM240">
            <v>0</v>
          </cell>
        </row>
        <row r="241">
          <cell r="A241">
            <v>40756</v>
          </cell>
          <cell r="B241">
            <v>3.2402155203535372</v>
          </cell>
          <cell r="C241">
            <v>4.5718109396769098</v>
          </cell>
          <cell r="D241">
            <v>3.4177615762633171</v>
          </cell>
          <cell r="E241">
            <v>3.1958290063760901</v>
          </cell>
          <cell r="F241">
            <v>2.1305526709173943</v>
          </cell>
          <cell r="G241">
            <v>7.0130692084364181</v>
          </cell>
          <cell r="H241">
            <v>0</v>
          </cell>
          <cell r="I241">
            <v>4.1723323138798927</v>
          </cell>
          <cell r="J241">
            <v>5.770246817067938</v>
          </cell>
          <cell r="K241">
            <v>2.4412582687595128</v>
          </cell>
          <cell r="L241">
            <v>1.9086201010301662</v>
          </cell>
          <cell r="M241">
            <v>0</v>
          </cell>
          <cell r="N241">
            <v>0</v>
          </cell>
          <cell r="O241">
            <v>5.0156760794513691</v>
          </cell>
          <cell r="P241">
            <v>3.4621480902407638</v>
          </cell>
          <cell r="Q241">
            <v>13.360340707211149</v>
          </cell>
          <cell r="R241">
            <v>0</v>
          </cell>
          <cell r="S241">
            <v>0.8433437655714684</v>
          </cell>
          <cell r="T241">
            <v>11.540493634135876</v>
          </cell>
          <cell r="U241">
            <v>30.715467672392407</v>
          </cell>
          <cell r="V241">
            <v>15.624052920060873</v>
          </cell>
          <cell r="W241">
            <v>13.892978874940509</v>
          </cell>
          <cell r="X241">
            <v>5.148835621383701</v>
          </cell>
          <cell r="Y241">
            <v>18.103990963103506</v>
          </cell>
          <cell r="Z241">
            <v>13.163624811444803</v>
          </cell>
          <cell r="AA241">
            <v>10.584786032594502</v>
          </cell>
          <cell r="AB241">
            <v>41.852401807142812</v>
          </cell>
          <cell r="AC241">
            <v>0</v>
          </cell>
          <cell r="AD241">
            <v>28.629301515452443</v>
          </cell>
          <cell r="AE241">
            <v>27.931343000483718</v>
          </cell>
          <cell r="AF241">
            <v>16.595087873058571</v>
          </cell>
          <cell r="AG241">
            <v>19.611292274956913</v>
          </cell>
          <cell r="AH241">
            <v>12.264501656914273</v>
          </cell>
          <cell r="AI241">
            <v>11.835169827104725</v>
          </cell>
          <cell r="AJ241">
            <v>12.080200941583975</v>
          </cell>
          <cell r="AK241">
            <v>12.080200941583975</v>
          </cell>
          <cell r="AL241">
            <v>16.567564373376296</v>
          </cell>
          <cell r="AM241">
            <v>12.264501656914273</v>
          </cell>
          <cell r="AN241">
            <v>11.835169827104725</v>
          </cell>
          <cell r="AO241">
            <v>12.080200941583975</v>
          </cell>
          <cell r="AP241">
            <v>12.080200941583975</v>
          </cell>
          <cell r="AQ241">
            <v>12.330305092440399</v>
          </cell>
          <cell r="AR241">
            <v>12.330305092440399</v>
          </cell>
          <cell r="AS241">
            <v>12.846154799103108</v>
          </cell>
          <cell r="AT241">
            <v>12.846154799103108</v>
          </cell>
          <cell r="AU241">
            <v>435.52509115008098</v>
          </cell>
          <cell r="AW241">
            <v>141.02709803113859</v>
          </cell>
          <cell r="AX241">
            <v>115.18055752365025</v>
          </cell>
          <cell r="AY241">
            <v>179.31743559529212</v>
          </cell>
          <cell r="AZ241">
            <v>256.20765555478886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2</v>
          </cell>
          <cell r="BG241">
            <v>0</v>
          </cell>
          <cell r="BH241">
            <v>17328.167780694064</v>
          </cell>
          <cell r="BI241">
            <v>9005.1157669524055</v>
          </cell>
          <cell r="BK241">
            <v>0</v>
          </cell>
          <cell r="BL241">
            <v>0</v>
          </cell>
          <cell r="BM241">
            <v>0</v>
          </cell>
        </row>
        <row r="242">
          <cell r="A242">
            <v>40787</v>
          </cell>
          <cell r="B242">
            <v>3.1744919761886266</v>
          </cell>
          <cell r="C242">
            <v>4.4790777198277887</v>
          </cell>
          <cell r="D242">
            <v>3.3484367420071783</v>
          </cell>
          <cell r="E242">
            <v>3.1310057847339863</v>
          </cell>
          <cell r="F242">
            <v>2.0873371898226583</v>
          </cell>
          <cell r="G242">
            <v>6.8708182498329124</v>
          </cell>
          <cell r="H242">
            <v>0</v>
          </cell>
          <cell r="I242">
            <v>4.0877019967360351</v>
          </cell>
          <cell r="J242">
            <v>5.6532048891030282</v>
          </cell>
          <cell r="K242">
            <v>2.3917405300051282</v>
          </cell>
          <cell r="L242">
            <v>1.8699062325494653</v>
          </cell>
          <cell r="M242">
            <v>0</v>
          </cell>
          <cell r="N242">
            <v>0</v>
          </cell>
          <cell r="O242">
            <v>4.9139396343741781</v>
          </cell>
          <cell r="P242">
            <v>3.3919229334618182</v>
          </cell>
          <cell r="Q242">
            <v>13.089343627846244</v>
          </cell>
          <cell r="R242">
            <v>0</v>
          </cell>
          <cell r="S242">
            <v>0.82623763763813551</v>
          </cell>
          <cell r="T242">
            <v>11.306409778206056</v>
          </cell>
          <cell r="U242">
            <v>30.092444486609967</v>
          </cell>
          <cell r="V242">
            <v>15.307139392032811</v>
          </cell>
          <cell r="W242">
            <v>13.611177925301918</v>
          </cell>
          <cell r="X242">
            <v>5.0443982087380892</v>
          </cell>
          <cell r="Y242">
            <v>17.736775127567093</v>
          </cell>
          <cell r="Z242">
            <v>12.896617857360802</v>
          </cell>
          <cell r="AA242">
            <v>10.37008745840415</v>
          </cell>
          <cell r="AB242">
            <v>41.003480443332045</v>
          </cell>
          <cell r="AC242">
            <v>0</v>
          </cell>
          <cell r="AD242">
            <v>28.048593488241931</v>
          </cell>
          <cell r="AE242">
            <v>27.364792151089212</v>
          </cell>
          <cell r="AF242">
            <v>16.258478167965084</v>
          </cell>
          <cell r="AG242">
            <v>19.21350279895827</v>
          </cell>
          <cell r="AH242">
            <v>12.01573224289058</v>
          </cell>
          <cell r="AI242">
            <v>11.595108849078773</v>
          </cell>
          <cell r="AJ242">
            <v>11.835169827104725</v>
          </cell>
          <cell r="AK242">
            <v>11.835169827104725</v>
          </cell>
          <cell r="AL242">
            <v>16.231512946562628</v>
          </cell>
          <cell r="AM242">
            <v>12.01573224289058</v>
          </cell>
          <cell r="AN242">
            <v>11.595108849078773</v>
          </cell>
          <cell r="AO242">
            <v>11.835169827104725</v>
          </cell>
          <cell r="AP242">
            <v>11.835169827104725</v>
          </cell>
          <cell r="AQ242">
            <v>12.080200941583975</v>
          </cell>
          <cell r="AR242">
            <v>12.080200941583975</v>
          </cell>
          <cell r="AS242">
            <v>12.585587310001021</v>
          </cell>
          <cell r="AT242">
            <v>12.585587310001021</v>
          </cell>
          <cell r="AU242">
            <v>426.6910329266928</v>
          </cell>
          <cell r="AW242">
            <v>138.1665473524333</v>
          </cell>
          <cell r="AX242">
            <v>112.84427019591141</v>
          </cell>
          <cell r="AY242">
            <v>175.68021537834809</v>
          </cell>
          <cell r="AZ242">
            <v>251.0108175483447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2</v>
          </cell>
          <cell r="BG242">
            <v>0</v>
          </cell>
          <cell r="BH242">
            <v>17328.100193232585</v>
          </cell>
          <cell r="BI242">
            <v>8865.7330943757224</v>
          </cell>
          <cell r="BK242">
            <v>0</v>
          </cell>
          <cell r="BL242">
            <v>0</v>
          </cell>
          <cell r="BM242">
            <v>0</v>
          </cell>
        </row>
        <row r="243">
          <cell r="A243">
            <v>40817</v>
          </cell>
          <cell r="B243">
            <v>3.110101548364423</v>
          </cell>
          <cell r="C243">
            <v>4.3882254723498031</v>
          </cell>
          <cell r="D243">
            <v>3.2805180715624709</v>
          </cell>
          <cell r="E243">
            <v>3.0674974175649088</v>
          </cell>
          <cell r="F243">
            <v>2.0449982783766067</v>
          </cell>
          <cell r="G243">
            <v>6.7314526663229932</v>
          </cell>
          <cell r="H243">
            <v>0</v>
          </cell>
          <cell r="I243">
            <v>4.0047882951541842</v>
          </cell>
          <cell r="J243">
            <v>5.5385370039366384</v>
          </cell>
          <cell r="K243">
            <v>2.3432271939731941</v>
          </cell>
          <cell r="L243">
            <v>1.8319776243790442</v>
          </cell>
          <cell r="M243">
            <v>0</v>
          </cell>
          <cell r="N243">
            <v>0</v>
          </cell>
          <cell r="O243">
            <v>4.8142667803449317</v>
          </cell>
          <cell r="P243">
            <v>3.3231222023619846</v>
          </cell>
          <cell r="Q243">
            <v>12.823843370653297</v>
          </cell>
          <cell r="R243">
            <v>0</v>
          </cell>
          <cell r="S243">
            <v>0.80947848519074006</v>
          </cell>
          <cell r="T243">
            <v>11.077074007873277</v>
          </cell>
          <cell r="U243">
            <v>29.482058513262725</v>
          </cell>
          <cell r="V243">
            <v>14.996654041428434</v>
          </cell>
          <cell r="W243">
            <v>13.335092940247458</v>
          </cell>
          <cell r="X243">
            <v>4.9420791727434645</v>
          </cell>
          <cell r="Y243">
            <v>17.377007786130324</v>
          </cell>
          <cell r="Z243">
            <v>12.635026790963543</v>
          </cell>
          <cell r="AA243">
            <v>10.159743764663665</v>
          </cell>
          <cell r="AB243">
            <v>40.17177834175753</v>
          </cell>
          <cell r="AC243">
            <v>0</v>
          </cell>
          <cell r="AD243">
            <v>27.479664365685615</v>
          </cell>
          <cell r="AE243">
            <v>26.809733046468455</v>
          </cell>
          <cell r="AF243">
            <v>15.928696151548502</v>
          </cell>
          <cell r="AG243">
            <v>18.823781963465144</v>
          </cell>
          <cell r="AH243">
            <v>11.772008791848906</v>
          </cell>
          <cell r="AI243">
            <v>11.359917194772942</v>
          </cell>
          <cell r="AJ243">
            <v>11.595108849078773</v>
          </cell>
          <cell r="AK243">
            <v>11.595108849078773</v>
          </cell>
          <cell r="AL243">
            <v>15.902277884479371</v>
          </cell>
          <cell r="AM243">
            <v>11.772008791848906</v>
          </cell>
          <cell r="AN243">
            <v>11.359917194772942</v>
          </cell>
          <cell r="AO243">
            <v>11.595108849078773</v>
          </cell>
          <cell r="AP243">
            <v>11.595108849078773</v>
          </cell>
          <cell r="AQ243">
            <v>11.835169827104725</v>
          </cell>
          <cell r="AR243">
            <v>11.835169827104725</v>
          </cell>
          <cell r="AS243">
            <v>12.330305092440399</v>
          </cell>
          <cell r="AT243">
            <v>12.330305092440399</v>
          </cell>
          <cell r="AU243">
            <v>418.03616204814421</v>
          </cell>
          <cell r="AW243">
            <v>135.36401921194712</v>
          </cell>
          <cell r="AX243">
            <v>110.555371408349</v>
          </cell>
          <cell r="AY243">
            <v>172.11677142784811</v>
          </cell>
          <cell r="AZ243">
            <v>245.91939062029613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2</v>
          </cell>
          <cell r="BG243">
            <v>0</v>
          </cell>
          <cell r="BH243">
            <v>17115.194192892028</v>
          </cell>
          <cell r="BI243">
            <v>8534.3662513201871</v>
          </cell>
          <cell r="BK243">
            <v>0</v>
          </cell>
          <cell r="BL243">
            <v>0</v>
          </cell>
          <cell r="BM243">
            <v>0</v>
          </cell>
        </row>
        <row r="244">
          <cell r="A244">
            <v>40848</v>
          </cell>
          <cell r="B244">
            <v>3.0470171963553367</v>
          </cell>
          <cell r="C244">
            <v>4.2992160441725993</v>
          </cell>
          <cell r="D244">
            <v>3.2139770427309693</v>
          </cell>
          <cell r="E244">
            <v>3.0052772347614267</v>
          </cell>
          <cell r="F244">
            <v>2.0035181565076186</v>
          </cell>
          <cell r="G244">
            <v>6.5949139318375742</v>
          </cell>
          <cell r="H244">
            <v>0</v>
          </cell>
          <cell r="I244">
            <v>3.9235563898274162</v>
          </cell>
          <cell r="J244">
            <v>5.4261950072081291</v>
          </cell>
          <cell r="K244">
            <v>2.2956978876649785</v>
          </cell>
          <cell r="L244">
            <v>1.7948183485380758</v>
          </cell>
          <cell r="M244">
            <v>0</v>
          </cell>
          <cell r="N244">
            <v>0</v>
          </cell>
          <cell r="O244">
            <v>4.7166156601116889</v>
          </cell>
          <cell r="P244">
            <v>3.2557170043248789</v>
          </cell>
          <cell r="Q244">
            <v>12.563728439766518</v>
          </cell>
          <cell r="R244">
            <v>0</v>
          </cell>
          <cell r="S244">
            <v>0.79305927028426559</v>
          </cell>
          <cell r="T244">
            <v>10.852390014416258</v>
          </cell>
          <cell r="U244">
            <v>28.884053422984813</v>
          </cell>
          <cell r="V244">
            <v>14.692466481055854</v>
          </cell>
          <cell r="W244">
            <v>13.064607978893431</v>
          </cell>
          <cell r="X244">
            <v>4.8418355448934101</v>
          </cell>
          <cell r="Y244">
            <v>17.024537855808799</v>
          </cell>
          <cell r="Z244">
            <v>12.378741758037673</v>
          </cell>
          <cell r="AA244">
            <v>9.9536666183051423</v>
          </cell>
          <cell r="AB244">
            <v>39.356946232151614</v>
          </cell>
          <cell r="AC244">
            <v>0</v>
          </cell>
          <cell r="AD244">
            <v>26.922275228071086</v>
          </cell>
          <cell r="AE244">
            <v>26.265932591572547</v>
          </cell>
          <cell r="AF244">
            <v>15.60560333305243</v>
          </cell>
          <cell r="AG244">
            <v>18.441966106632428</v>
          </cell>
          <cell r="AH244">
            <v>11.53322895301387</v>
          </cell>
          <cell r="AI244">
            <v>11.129496096308811</v>
          </cell>
          <cell r="AJ244">
            <v>11.359917194772942</v>
          </cell>
          <cell r="AK244">
            <v>11.359917194772942</v>
          </cell>
          <cell r="AL244">
            <v>15.57972092606161</v>
          </cell>
          <cell r="AM244">
            <v>11.53322895301387</v>
          </cell>
          <cell r="AN244">
            <v>11.129496096308811</v>
          </cell>
          <cell r="AO244">
            <v>11.359917194772942</v>
          </cell>
          <cell r="AP244">
            <v>11.359917194772942</v>
          </cell>
          <cell r="AQ244">
            <v>11.595108849078773</v>
          </cell>
          <cell r="AR244">
            <v>11.595108849078773</v>
          </cell>
          <cell r="AS244">
            <v>12.080200941583975</v>
          </cell>
          <cell r="AT244">
            <v>12.080200941583975</v>
          </cell>
          <cell r="AU244">
            <v>409.55684393293961</v>
          </cell>
          <cell r="AW244">
            <v>132.61833669819708</v>
          </cell>
          <cell r="AX244">
            <v>108.31289994625567</v>
          </cell>
          <cell r="AY244">
            <v>168.62560728848686</v>
          </cell>
          <cell r="AZ244">
            <v>240.93123664445275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2</v>
          </cell>
          <cell r="BG244">
            <v>0</v>
          </cell>
          <cell r="BH244">
            <v>17409.364148755078</v>
          </cell>
          <cell r="BI244">
            <v>8778.273446840245</v>
          </cell>
          <cell r="BK244">
            <v>0</v>
          </cell>
          <cell r="BL244">
            <v>0</v>
          </cell>
          <cell r="BM244">
            <v>0</v>
          </cell>
        </row>
        <row r="245">
          <cell r="A245">
            <v>40878</v>
          </cell>
          <cell r="B245">
            <v>2.9852124281175585</v>
          </cell>
          <cell r="C245">
            <v>4.2120120561110763</v>
          </cell>
          <cell r="D245">
            <v>3.1487857118500253</v>
          </cell>
          <cell r="E245">
            <v>2.9443191071844401</v>
          </cell>
          <cell r="F245">
            <v>1.9628794047896274</v>
          </cell>
          <cell r="G245">
            <v>6.4611447074325197</v>
          </cell>
          <cell r="H245">
            <v>0</v>
          </cell>
          <cell r="I245">
            <v>3.8439721677130168</v>
          </cell>
          <cell r="J245">
            <v>5.3161317213052364</v>
          </cell>
          <cell r="K245">
            <v>2.2491326513214469</v>
          </cell>
          <cell r="L245">
            <v>1.758412800124042</v>
          </cell>
          <cell r="M245">
            <v>0</v>
          </cell>
          <cell r="N245">
            <v>0</v>
          </cell>
          <cell r="O245">
            <v>4.6209452654422511</v>
          </cell>
          <cell r="P245">
            <v>3.1896790327831432</v>
          </cell>
          <cell r="Q245">
            <v>12.308889600868282</v>
          </cell>
          <cell r="R245">
            <v>0</v>
          </cell>
          <cell r="S245">
            <v>0.7769730977292274</v>
          </cell>
          <cell r="T245">
            <v>10.632263442610473</v>
          </cell>
          <cell r="U245">
            <v>28.298178085717108</v>
          </cell>
          <cell r="V245">
            <v>14.394448968457253</v>
          </cell>
          <cell r="W245">
            <v>12.799609452065697</v>
          </cell>
          <cell r="X245">
            <v>4.7436252282415978</v>
          </cell>
          <cell r="Y245">
            <v>16.67921731813933</v>
          </cell>
          <cell r="Z245">
            <v>12.127655132617262</v>
          </cell>
          <cell r="AA245">
            <v>9.7517694779817123</v>
          </cell>
          <cell r="AB245">
            <v>38.558641928738304</v>
          </cell>
          <cell r="AC245">
            <v>0</v>
          </cell>
          <cell r="AD245">
            <v>26.376192001860581</v>
          </cell>
          <cell r="AE245">
            <v>25.733162419381522</v>
          </cell>
          <cell r="AF245">
            <v>15.289064030824768</v>
          </cell>
          <cell r="AG245">
            <v>18.067894886282001</v>
          </cell>
          <cell r="AH245">
            <v>11.299292451662032</v>
          </cell>
          <cell r="AI245">
            <v>10.903748789185505</v>
          </cell>
          <cell r="AJ245">
            <v>11.129496096308811</v>
          </cell>
          <cell r="AK245">
            <v>11.129496096308811</v>
          </cell>
          <cell r="AL245">
            <v>15.263706614689731</v>
          </cell>
          <cell r="AM245">
            <v>11.299292451662032</v>
          </cell>
          <cell r="AN245">
            <v>10.903748789185505</v>
          </cell>
          <cell r="AO245">
            <v>11.129496096308811</v>
          </cell>
          <cell r="AP245">
            <v>11.129496096308811</v>
          </cell>
          <cell r="AQ245">
            <v>11.359917194772942</v>
          </cell>
          <cell r="AR245">
            <v>11.359917194772942</v>
          </cell>
          <cell r="AS245">
            <v>11.835169827104725</v>
          </cell>
          <cell r="AT245">
            <v>11.835169827104725</v>
          </cell>
          <cell r="AU245">
            <v>401.24951772232657</v>
          </cell>
          <cell r="AW245">
            <v>129.92834677181401</v>
          </cell>
          <cell r="AX245">
            <v>106.11591409191023</v>
          </cell>
          <cell r="AY245">
            <v>165.20525685860235</v>
          </cell>
          <cell r="AZ245">
            <v>236.04426086372422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2</v>
          </cell>
          <cell r="BG245">
            <v>0</v>
          </cell>
          <cell r="BH245">
            <v>17072.023586552274</v>
          </cell>
          <cell r="BI245">
            <v>8748.2336447778071</v>
          </cell>
          <cell r="BK245">
            <v>0</v>
          </cell>
          <cell r="BL245">
            <v>0</v>
          </cell>
          <cell r="BM245">
            <v>0</v>
          </cell>
        </row>
        <row r="246">
          <cell r="B246">
            <v>3.3478921087706675</v>
          </cell>
          <cell r="C246">
            <v>4.7237381808682022</v>
          </cell>
          <cell r="D246">
            <v>3.5313382517170022</v>
          </cell>
          <cell r="E246">
            <v>3.3020305730340822</v>
          </cell>
          <cell r="F246">
            <v>2.201353715356055</v>
          </cell>
          <cell r="G246">
            <v>7.2461226463803445</v>
          </cell>
          <cell r="H246">
            <v>0</v>
          </cell>
          <cell r="I246">
            <v>4.3109843592389376</v>
          </cell>
          <cell r="J246">
            <v>5.9619996457559781</v>
          </cell>
          <cell r="K246">
            <v>2.522384465512145</v>
          </cell>
          <cell r="L246">
            <v>1.9720460366731332</v>
          </cell>
          <cell r="M246">
            <v>0</v>
          </cell>
          <cell r="N246">
            <v>0</v>
          </cell>
          <cell r="O246">
            <v>5.1823535382340493</v>
          </cell>
          <cell r="P246">
            <v>3.5771997874535884</v>
          </cell>
          <cell r="Q246">
            <v>13.804322256711918</v>
          </cell>
          <cell r="R246">
            <v>0</v>
          </cell>
          <cell r="S246">
            <v>0.87136917899510491</v>
          </cell>
          <cell r="T246">
            <v>11.923999291511956</v>
          </cell>
          <cell r="U246">
            <v>31.73618272971644</v>
          </cell>
          <cell r="V246">
            <v>16.143260579277715</v>
          </cell>
          <cell r="W246">
            <v>14.354660685550945</v>
          </cell>
          <cell r="X246">
            <v>5.3199381454437979</v>
          </cell>
          <cell r="Y246">
            <v>18.705610198427966</v>
          </cell>
          <cell r="Z246">
            <v>13.601069235124625</v>
          </cell>
          <cell r="AA246">
            <v>10.936532279705469</v>
          </cell>
          <cell r="AB246">
            <v>43.243211713258056</v>
          </cell>
          <cell r="AC246">
            <v>0</v>
          </cell>
          <cell r="AD246">
            <v>29.580690550096953</v>
          </cell>
          <cell r="AE246">
            <v>28.85953796322886</v>
          </cell>
          <cell r="AF246">
            <v>17.146564290423076</v>
          </cell>
          <cell r="AG246">
            <v>20.263001099062599</v>
          </cell>
          <cell r="AH246">
            <v>12.672067045314327</v>
          </cell>
          <cell r="AI246">
            <v>12.22846795876139</v>
          </cell>
          <cell r="AJ246">
            <v>12.48164177680386</v>
          </cell>
          <cell r="AK246">
            <v>12.48164177680386</v>
          </cell>
          <cell r="AL246">
            <v>17.118126148943528</v>
          </cell>
          <cell r="AM246">
            <v>12.672067045314327</v>
          </cell>
          <cell r="AN246">
            <v>12.22846795876139</v>
          </cell>
          <cell r="AO246">
            <v>12.48164177680386</v>
          </cell>
          <cell r="AP246">
            <v>12.48164177680386</v>
          </cell>
          <cell r="AQ246">
            <v>12.740057214839803</v>
          </cell>
          <cell r="AR246">
            <v>12.740057214839803</v>
          </cell>
          <cell r="AS246">
            <v>13.273049280151342</v>
          </cell>
          <cell r="AT246">
            <v>13.273049280151342</v>
          </cell>
          <cell r="BA246">
            <v>250</v>
          </cell>
        </row>
        <row r="247">
          <cell r="B247">
            <v>2.9246612889638217</v>
          </cell>
          <cell r="C247">
            <v>4.1265768871681328</v>
          </cell>
          <cell r="D247">
            <v>3.0849167020577277</v>
          </cell>
          <cell r="E247">
            <v>2.8845974356903437</v>
          </cell>
          <cell r="F247">
            <v>1.9230649571268963</v>
          </cell>
          <cell r="G247">
            <v>6.3300888172093632</v>
          </cell>
          <cell r="H247">
            <v>0</v>
          </cell>
          <cell r="I247">
            <v>3.7660022077068351</v>
          </cell>
          <cell r="J247">
            <v>5.2083009255520061</v>
          </cell>
          <cell r="K247">
            <v>2.203511930041234</v>
          </cell>
          <cell r="L247">
            <v>1.722745690759512</v>
          </cell>
          <cell r="M247">
            <v>0</v>
          </cell>
          <cell r="N247">
            <v>0</v>
          </cell>
          <cell r="O247">
            <v>4.5272154199029053</v>
          </cell>
          <cell r="P247">
            <v>3.1249805553312053</v>
          </cell>
          <cell r="Q247">
            <v>12.059219835316572</v>
          </cell>
          <cell r="R247">
            <v>0</v>
          </cell>
          <cell r="S247">
            <v>0.76121321219606297</v>
          </cell>
          <cell r="T247">
            <v>10.416601851104012</v>
          </cell>
          <cell r="U247">
            <v>27.724186465246071</v>
          </cell>
          <cell r="V247">
            <v>14.102476352263892</v>
          </cell>
          <cell r="W247">
            <v>12.539986074598305</v>
          </cell>
          <cell r="X247">
            <v>4.6474069797233311</v>
          </cell>
          <cell r="Y247">
            <v>16.340901157020124</v>
          </cell>
          <cell r="Z247">
            <v>11.881661471788673</v>
          </cell>
          <cell r="AA247">
            <v>9.5539675577248069</v>
          </cell>
          <cell r="AB247">
            <v>37.776530186533606</v>
          </cell>
          <cell r="AC247">
            <v>0</v>
          </cell>
          <cell r="AD247">
            <v>25.841185361392633</v>
          </cell>
          <cell r="AE247">
            <v>25.211198795002453</v>
          </cell>
          <cell r="AF247">
            <v>14.9789453153387</v>
          </cell>
          <cell r="AG247">
            <v>17.701411212567621</v>
          </cell>
          <cell r="AH247">
            <v>11.07010104701188</v>
          </cell>
          <cell r="AI247">
            <v>10.682580471643796</v>
          </cell>
          <cell r="AJ247">
            <v>10.903748789185505</v>
          </cell>
          <cell r="AK247">
            <v>10.903748789185505</v>
          </cell>
          <cell r="AL247">
            <v>14.954102241304918</v>
          </cell>
          <cell r="AM247">
            <v>11.07010104701188</v>
          </cell>
          <cell r="AN247">
            <v>10.682580471643796</v>
          </cell>
          <cell r="AO247">
            <v>10.903748789185505</v>
          </cell>
          <cell r="AP247">
            <v>10.903748789185505</v>
          </cell>
          <cell r="AQ247">
            <v>11.129496096308811</v>
          </cell>
          <cell r="AR247">
            <v>11.129496096308811</v>
          </cell>
          <cell r="AS247">
            <v>11.595108849078773</v>
          </cell>
          <cell r="AT247">
            <v>11.595108849078773</v>
          </cell>
        </row>
        <row r="248">
          <cell r="B248">
            <v>2.8653383506638268</v>
          </cell>
          <cell r="C248">
            <v>4.0428746591558111</v>
          </cell>
          <cell r="D248">
            <v>3.0223431917960895</v>
          </cell>
          <cell r="E248">
            <v>2.8260871403807597</v>
          </cell>
          <cell r="F248">
            <v>1.8840580935871736</v>
          </cell>
          <cell r="G248">
            <v>6.2016912247244429</v>
          </cell>
          <cell r="H248">
            <v>0</v>
          </cell>
          <cell r="I248">
            <v>3.6896137666082116</v>
          </cell>
          <cell r="J248">
            <v>5.1026573367985906</v>
          </cell>
          <cell r="K248">
            <v>2.1588165655686353</v>
          </cell>
          <cell r="L248">
            <v>1.6878020421718438</v>
          </cell>
          <cell r="M248">
            <v>0</v>
          </cell>
          <cell r="N248">
            <v>0</v>
          </cell>
          <cell r="O248">
            <v>4.4353867619864751</v>
          </cell>
          <cell r="P248">
            <v>3.0615944020791561</v>
          </cell>
          <cell r="Q248">
            <v>11.814614295202896</v>
          </cell>
          <cell r="R248">
            <v>0</v>
          </cell>
          <cell r="S248">
            <v>0.74577299537825614</v>
          </cell>
          <cell r="T248">
            <v>10.205314673597181</v>
          </cell>
          <cell r="U248">
            <v>27.161837515881736</v>
          </cell>
          <cell r="V248">
            <v>13.816426019639259</v>
          </cell>
          <cell r="W248">
            <v>12.285628818599697</v>
          </cell>
          <cell r="X248">
            <v>4.553140392835668</v>
          </cell>
          <cell r="Y248">
            <v>16.009447297811811</v>
          </cell>
          <cell r="Z248">
            <v>11.640657471410199</v>
          </cell>
          <cell r="AA248">
            <v>9.3601777913386073</v>
          </cell>
          <cell r="AB248">
            <v>37.010282560560618</v>
          </cell>
          <cell r="AC248">
            <v>0</v>
          </cell>
          <cell r="AD248">
            <v>25.317030632577609</v>
          </cell>
          <cell r="AE248">
            <v>24.6998225217128</v>
          </cell>
          <cell r="AF248">
            <v>14.675116953369423</v>
          </cell>
          <cell r="AG248">
            <v>17.342361182005611</v>
          </cell>
          <cell r="AH248">
            <v>10.845558490967976</v>
          </cell>
          <cell r="AI248">
            <v>10.465898264854449</v>
          </cell>
          <cell r="AJ248">
            <v>10.682580471643796</v>
          </cell>
          <cell r="AK248">
            <v>10.682580471643796</v>
          </cell>
          <cell r="AL248">
            <v>14.650777788678459</v>
          </cell>
          <cell r="AM248">
            <v>10.845558490967976</v>
          </cell>
          <cell r="AN248">
            <v>10.465898264854449</v>
          </cell>
          <cell r="AO248">
            <v>10.682580471643796</v>
          </cell>
          <cell r="AP248">
            <v>10.682580471643796</v>
          </cell>
          <cell r="AQ248">
            <v>10.903748789185505</v>
          </cell>
          <cell r="AR248">
            <v>10.903748789185505</v>
          </cell>
          <cell r="AS248">
            <v>11.359917194772942</v>
          </cell>
          <cell r="AT248">
            <v>11.359917194772942</v>
          </cell>
        </row>
        <row r="249">
          <cell r="B249">
            <v>2.8072187007657488</v>
          </cell>
          <cell r="C249">
            <v>3.9608702216283858</v>
          </cell>
          <cell r="D249">
            <v>2.9610389035474318</v>
          </cell>
          <cell r="E249">
            <v>2.7687636500703263</v>
          </cell>
          <cell r="F249">
            <v>1.8458424333802181</v>
          </cell>
          <cell r="G249">
            <v>6.075898009876548</v>
          </cell>
          <cell r="H249">
            <v>0</v>
          </cell>
          <cell r="I249">
            <v>3.6147747653695905</v>
          </cell>
          <cell r="J249">
            <v>4.9991565904047528</v>
          </cell>
          <cell r="K249">
            <v>2.1150277882481654</v>
          </cell>
          <cell r="L249">
            <v>1.6535671799031129</v>
          </cell>
          <cell r="M249">
            <v>0</v>
          </cell>
          <cell r="N249">
            <v>0</v>
          </cell>
          <cell r="O249">
            <v>4.3454207285826003</v>
          </cell>
          <cell r="P249">
            <v>2.9994939542428534</v>
          </cell>
          <cell r="Q249">
            <v>11.574970259321779</v>
          </cell>
          <cell r="R249">
            <v>0</v>
          </cell>
          <cell r="S249">
            <v>0.7306459632130029</v>
          </cell>
          <cell r="T249">
            <v>9.9983131808095056</v>
          </cell>
          <cell r="U249">
            <v>26.610895081231462</v>
          </cell>
          <cell r="V249">
            <v>13.536177844788252</v>
          </cell>
          <cell r="W249">
            <v>12.036430867666843</v>
          </cell>
          <cell r="X249">
            <v>4.4607858806688592</v>
          </cell>
          <cell r="Y249">
            <v>15.684716547673702</v>
          </cell>
          <cell r="Z249">
            <v>11.404541922729859</v>
          </cell>
          <cell r="AA249">
            <v>9.1703187975166962</v>
          </cell>
          <cell r="AB249">
            <v>36.259577267920257</v>
          </cell>
          <cell r="AC249">
            <v>0</v>
          </cell>
          <cell r="AD249">
            <v>24.803507698546646</v>
          </cell>
          <cell r="AE249">
            <v>24.198818848909539</v>
          </cell>
          <cell r="AF249">
            <v>14.377451353303176</v>
          </cell>
          <cell r="AG249">
            <v>16.990594012843662</v>
          </cell>
          <cell r="AH249">
            <v>10.625570487701921</v>
          </cell>
          <cell r="AI249">
            <v>10.253611173914098</v>
          </cell>
          <cell r="AJ249">
            <v>10.465898264854449</v>
          </cell>
          <cell r="AK249">
            <v>10.465898264854449</v>
          </cell>
          <cell r="AL249">
            <v>14.353605876811486</v>
          </cell>
          <cell r="AM249">
            <v>10.625570487701921</v>
          </cell>
          <cell r="AN249">
            <v>10.253611173914098</v>
          </cell>
          <cell r="AO249">
            <v>10.465898264854449</v>
          </cell>
          <cell r="AP249">
            <v>10.465898264854449</v>
          </cell>
          <cell r="AQ249">
            <v>10.682580471643796</v>
          </cell>
          <cell r="AR249">
            <v>10.682580471643796</v>
          </cell>
          <cell r="AS249">
            <v>11.129496096308811</v>
          </cell>
          <cell r="AT249">
            <v>11.129496096308811</v>
          </cell>
        </row>
        <row r="250">
          <cell r="B250">
            <v>2.7502779321343427</v>
          </cell>
          <cell r="C250">
            <v>3.8805291371210595</v>
          </cell>
          <cell r="D250">
            <v>2.9009780927992366</v>
          </cell>
          <cell r="E250">
            <v>2.712602891968118</v>
          </cell>
          <cell r="F250">
            <v>1.8084019279787458</v>
          </cell>
          <cell r="G250">
            <v>5.9526563462633684</v>
          </cell>
          <cell r="H250">
            <v>0</v>
          </cell>
          <cell r="I250">
            <v>3.5414537756250404</v>
          </cell>
          <cell r="J250">
            <v>4.8977552216090983</v>
          </cell>
          <cell r="K250">
            <v>2.0721272091423115</v>
          </cell>
          <cell r="L250">
            <v>1.6200267271476272</v>
          </cell>
          <cell r="M250">
            <v>0</v>
          </cell>
          <cell r="N250">
            <v>0</v>
          </cell>
          <cell r="O250">
            <v>4.2572795387833011</v>
          </cell>
          <cell r="P250">
            <v>2.9386531329654608</v>
          </cell>
          <cell r="Q250">
            <v>11.34018709003338</v>
          </cell>
          <cell r="R250">
            <v>0</v>
          </cell>
          <cell r="S250">
            <v>0.71582576315825341</v>
          </cell>
          <cell r="T250">
            <v>9.7955104432181965</v>
          </cell>
          <cell r="U250">
            <v>26.071127795026904</v>
          </cell>
          <cell r="V250">
            <v>13.261614138510788</v>
          </cell>
          <cell r="W250">
            <v>11.792287572028075</v>
          </cell>
          <cell r="X250">
            <v>4.3703046592819677</v>
          </cell>
          <cell r="Y250">
            <v>15.366572537110274</v>
          </cell>
          <cell r="Z250">
            <v>11.173215669883156</v>
          </cell>
          <cell r="AA250">
            <v>8.9843108456662772</v>
          </cell>
          <cell r="AB250">
            <v>35.524099052659707</v>
          </cell>
          <cell r="AC250">
            <v>0</v>
          </cell>
          <cell r="AD250">
            <v>24.300400907214364</v>
          </cell>
          <cell r="AE250">
            <v>23.707977381925438</v>
          </cell>
          <cell r="AF250">
            <v>14.085823511555606</v>
          </cell>
          <cell r="AG250">
            <v>16.64596198174057</v>
          </cell>
          <cell r="AH250">
            <v>10.410044654053161</v>
          </cell>
          <cell r="AI250">
            <v>10.045630049632267</v>
          </cell>
          <cell r="AJ250">
            <v>10.253611173914098</v>
          </cell>
          <cell r="AK250">
            <v>10.253611173914098</v>
          </cell>
          <cell r="AL250">
            <v>14.062461709442207</v>
          </cell>
          <cell r="AM250">
            <v>10.410044654053161</v>
          </cell>
          <cell r="AN250">
            <v>10.045630049632267</v>
          </cell>
          <cell r="AO250">
            <v>10.253611173914098</v>
          </cell>
          <cell r="AP250">
            <v>10.253611173914098</v>
          </cell>
          <cell r="AQ250">
            <v>10.465898264854449</v>
          </cell>
          <cell r="AR250">
            <v>10.465898264854449</v>
          </cell>
          <cell r="AS250">
            <v>10.903748789185505</v>
          </cell>
          <cell r="AT250">
            <v>10.903748789185505</v>
          </cell>
        </row>
        <row r="251">
          <cell r="B251">
            <v>2.6944921327012579</v>
          </cell>
          <cell r="C251">
            <v>3.801817666688077</v>
          </cell>
          <cell r="D251">
            <v>2.8421355372328323</v>
          </cell>
          <cell r="E251">
            <v>2.6575812815683633</v>
          </cell>
          <cell r="F251">
            <v>1.7717208543789091</v>
          </cell>
          <cell r="G251">
            <v>5.8319144789972395</v>
          </cell>
          <cell r="H251">
            <v>0</v>
          </cell>
          <cell r="I251">
            <v>3.4696200064920273</v>
          </cell>
          <cell r="J251">
            <v>4.7984106472762074</v>
          </cell>
          <cell r="K251">
            <v>2.0300968123091656</v>
          </cell>
          <cell r="L251">
            <v>1.5871665987144403</v>
          </cell>
          <cell r="M251">
            <v>0</v>
          </cell>
          <cell r="N251">
            <v>0</v>
          </cell>
          <cell r="O251">
            <v>4.1709261780170195</v>
          </cell>
          <cell r="P251">
            <v>2.8790463883657265</v>
          </cell>
          <cell r="Q251">
            <v>11.110166191001072</v>
          </cell>
          <cell r="R251">
            <v>0</v>
          </cell>
          <cell r="S251">
            <v>0.70130617152498476</v>
          </cell>
          <cell r="T251">
            <v>9.5968212945524147</v>
          </cell>
          <cell r="U251">
            <v>25.542308983962592</v>
          </cell>
          <cell r="V251">
            <v>12.992619598778655</v>
          </cell>
          <cell r="W251">
            <v>11.553096404595808</v>
          </cell>
          <cell r="X251">
            <v>4.2816587314156962</v>
          </cell>
          <cell r="Y251">
            <v>15.054881662703291</v>
          </cell>
          <cell r="Z251">
            <v>10.946581568252929</v>
          </cell>
          <cell r="AA251">
            <v>8.8020758224255982</v>
          </cell>
          <cell r="AB251">
            <v>34.803539053381819</v>
          </cell>
          <cell r="AC251">
            <v>0</v>
          </cell>
          <cell r="AD251">
            <v>23.807498980716559</v>
          </cell>
          <cell r="AE251">
            <v>23.227091993674577</v>
          </cell>
          <cell r="AF251">
            <v>13.800110960076976</v>
          </cell>
          <cell r="AG251">
            <v>16.308320361730374</v>
          </cell>
          <cell r="AH251">
            <v>10.198890480733015</v>
          </cell>
          <cell r="AI251">
            <v>9.8418675510934897</v>
          </cell>
          <cell r="AJ251">
            <v>10.045630049632267</v>
          </cell>
          <cell r="AK251">
            <v>10.045630049632267</v>
          </cell>
          <cell r="AL251">
            <v>13.777223021638179</v>
          </cell>
          <cell r="AM251">
            <v>10.198890480733015</v>
          </cell>
          <cell r="AN251">
            <v>9.8418675510934897</v>
          </cell>
          <cell r="AO251">
            <v>10.045630049632267</v>
          </cell>
          <cell r="AP251">
            <v>10.045630049632267</v>
          </cell>
          <cell r="AQ251">
            <v>10.253611173914098</v>
          </cell>
          <cell r="AR251">
            <v>10.253611173914098</v>
          </cell>
          <cell r="AS251">
            <v>10.682580471643796</v>
          </cell>
          <cell r="AT251">
            <v>10.682580471643796</v>
          </cell>
        </row>
        <row r="252">
          <cell r="B252">
            <v>2.6398378754232503</v>
          </cell>
          <cell r="C252">
            <v>3.7247027557341759</v>
          </cell>
          <cell r="D252">
            <v>2.784486526131372</v>
          </cell>
          <cell r="E252">
            <v>2.6036757127462189</v>
          </cell>
          <cell r="F252">
            <v>1.7357838084974795</v>
          </cell>
          <cell r="G252">
            <v>5.7136217029708671</v>
          </cell>
          <cell r="H252">
            <v>0</v>
          </cell>
          <cell r="I252">
            <v>3.3992432916408943</v>
          </cell>
          <cell r="J252">
            <v>4.7010811480140022</v>
          </cell>
          <cell r="K252">
            <v>1.9889189472366942</v>
          </cell>
          <cell r="L252">
            <v>1.5549729951123261</v>
          </cell>
          <cell r="M252">
            <v>0</v>
          </cell>
          <cell r="N252">
            <v>0</v>
          </cell>
          <cell r="O252">
            <v>4.086324382504487</v>
          </cell>
          <cell r="P252">
            <v>2.820648688808403</v>
          </cell>
          <cell r="Q252">
            <v>10.884810965786274</v>
          </cell>
          <cell r="R252">
            <v>0</v>
          </cell>
          <cell r="S252">
            <v>0.68708109086358549</v>
          </cell>
          <cell r="T252">
            <v>9.4021622960280045</v>
          </cell>
          <cell r="U252">
            <v>25.024216572505313</v>
          </cell>
          <cell r="V252">
            <v>12.729081262314837</v>
          </cell>
          <cell r="W252">
            <v>11.318756917910651</v>
          </cell>
          <cell r="X252">
            <v>4.1948108705355747</v>
          </cell>
          <cell r="Y252">
            <v>14.749513031005538</v>
          </cell>
          <cell r="Z252">
            <v>10.72454444367383</v>
          </cell>
          <cell r="AA252">
            <v>8.6235371988605323</v>
          </cell>
          <cell r="AB252">
            <v>34.097594673539902</v>
          </cell>
          <cell r="AC252">
            <v>0</v>
          </cell>
          <cell r="AD252">
            <v>23.324594926684849</v>
          </cell>
          <cell r="AE252">
            <v>22.755960738090025</v>
          </cell>
          <cell r="AF252">
            <v>13.520193714922145</v>
          </cell>
          <cell r="AG252">
            <v>15.977527361444778</v>
          </cell>
          <cell r="AH252">
            <v>9.9920192943156341</v>
          </cell>
          <cell r="AI252">
            <v>9.6422381089788125</v>
          </cell>
          <cell r="AJ252">
            <v>9.8418675510934897</v>
          </cell>
          <cell r="AK252">
            <v>9.8418675510934897</v>
          </cell>
          <cell r="AL252">
            <v>13.497770028451582</v>
          </cell>
          <cell r="AM252">
            <v>9.9920192943156341</v>
          </cell>
          <cell r="AN252">
            <v>9.6422381089788125</v>
          </cell>
          <cell r="AO252">
            <v>9.8418675510934897</v>
          </cell>
          <cell r="AP252">
            <v>9.8418675510934897</v>
          </cell>
          <cell r="AQ252">
            <v>10.045630049632267</v>
          </cell>
          <cell r="AR252">
            <v>10.045630049632267</v>
          </cell>
          <cell r="AS252">
            <v>10.465898264854449</v>
          </cell>
          <cell r="AT252">
            <v>10.465898264854449</v>
          </cell>
        </row>
        <row r="253">
          <cell r="B253">
            <v>2.5862922084440818</v>
          </cell>
          <cell r="C253">
            <v>3.6491520201334309</v>
          </cell>
          <cell r="D253">
            <v>2.72800685000266</v>
          </cell>
          <cell r="E253">
            <v>2.5508635480544362</v>
          </cell>
          <cell r="F253">
            <v>1.7005756987029577</v>
          </cell>
          <cell r="G253">
            <v>5.597728341563899</v>
          </cell>
          <cell r="H253">
            <v>0</v>
          </cell>
          <cell r="I253">
            <v>3.3302940766266222</v>
          </cell>
          <cell r="J253">
            <v>4.6057258506538385</v>
          </cell>
          <cell r="K253">
            <v>1.9485763214304712</v>
          </cell>
          <cell r="L253">
            <v>1.5234323967547336</v>
          </cell>
          <cell r="M253">
            <v>0</v>
          </cell>
          <cell r="N253">
            <v>0</v>
          </cell>
          <cell r="O253">
            <v>4.0034386240298838</v>
          </cell>
          <cell r="P253">
            <v>2.7634355103923052</v>
          </cell>
          <cell r="Q253">
            <v>10.664026777283127</v>
          </cell>
          <cell r="R253">
            <v>0</v>
          </cell>
          <cell r="S253">
            <v>0.67314454740325391</v>
          </cell>
          <cell r="T253">
            <v>9.2114517013076771</v>
          </cell>
          <cell r="U253">
            <v>24.516632989634289</v>
          </cell>
          <cell r="V253">
            <v>12.470888457155011</v>
          </cell>
          <cell r="W253">
            <v>11.089170701958873</v>
          </cell>
          <cell r="X253">
            <v>4.1097246051988137</v>
          </cell>
          <cell r="Y253">
            <v>14.450338403572593</v>
          </cell>
          <cell r="Z253">
            <v>10.507011052464273</v>
          </cell>
          <cell r="AA253">
            <v>8.4486199983265315</v>
          </cell>
          <cell r="AB253">
            <v>33.405969454363401</v>
          </cell>
          <cell r="AC253">
            <v>0</v>
          </cell>
          <cell r="AD253">
            <v>22.851485951320964</v>
          </cell>
          <cell r="AE253">
            <v>22.294385765317333</v>
          </cell>
          <cell r="AF253">
            <v>13.24595422586375</v>
          </cell>
          <cell r="AG253">
            <v>15.653444065568394</v>
          </cell>
          <cell r="AH253">
            <v>9.7893442199999168</v>
          </cell>
          <cell r="AI253">
            <v>9.4466578896312701</v>
          </cell>
          <cell r="AJ253">
            <v>9.6422381089788125</v>
          </cell>
          <cell r="AK253">
            <v>9.6422381089788125</v>
          </cell>
          <cell r="AL253">
            <v>13.223985374615976</v>
          </cell>
          <cell r="AM253">
            <v>9.7893442199999168</v>
          </cell>
          <cell r="AN253">
            <v>9.4466578896312701</v>
          </cell>
          <cell r="AO253">
            <v>9.6422381089788125</v>
          </cell>
          <cell r="AP253">
            <v>9.6422381089788125</v>
          </cell>
          <cell r="AQ253">
            <v>9.8418675510934897</v>
          </cell>
          <cell r="AR253">
            <v>9.8418675510934897</v>
          </cell>
          <cell r="AS253">
            <v>10.253611173914098</v>
          </cell>
          <cell r="AT253">
            <v>10.253611173914098</v>
          </cell>
        </row>
        <row r="254">
          <cell r="B254">
            <v>2.5338326454559716</v>
          </cell>
          <cell r="C254">
            <v>3.5751337326296588</v>
          </cell>
          <cell r="D254">
            <v>2.6726727904124612</v>
          </cell>
          <cell r="E254">
            <v>2.4991226092168479</v>
          </cell>
          <cell r="F254">
            <v>1.6660817394778988</v>
          </cell>
          <cell r="G254">
            <v>5.4841857257814137</v>
          </cell>
          <cell r="H254">
            <v>0</v>
          </cell>
          <cell r="I254">
            <v>3.2627434064775489</v>
          </cell>
          <cell r="J254">
            <v>4.5123047110859709</v>
          </cell>
          <cell r="K254">
            <v>1.909051993151758</v>
          </cell>
          <cell r="L254">
            <v>1.4925315582822851</v>
          </cell>
          <cell r="M254">
            <v>0</v>
          </cell>
          <cell r="N254">
            <v>0</v>
          </cell>
          <cell r="O254">
            <v>3.9222340950208912</v>
          </cell>
          <cell r="P254">
            <v>2.7073828266515845</v>
          </cell>
          <cell r="Q254">
            <v>10.447720907975986</v>
          </cell>
          <cell r="R254">
            <v>0</v>
          </cell>
          <cell r="S254">
            <v>0.65949068854333481</v>
          </cell>
          <cell r="T254">
            <v>9.0246094221719417</v>
          </cell>
          <cell r="U254">
            <v>24.019345077473023</v>
          </cell>
          <cell r="V254">
            <v>12.217932756171246</v>
          </cell>
          <cell r="W254">
            <v>10.864241342845467</v>
          </cell>
          <cell r="X254">
            <v>4.0263642037382548</v>
          </cell>
          <cell r="Y254">
            <v>14.157232143109558</v>
          </cell>
          <cell r="Z254">
            <v>10.293890042269094</v>
          </cell>
          <cell r="AA254">
            <v>8.2772507649824547</v>
          </cell>
          <cell r="AB254">
            <v>32.728372950361106</v>
          </cell>
          <cell r="AC254">
            <v>0</v>
          </cell>
          <cell r="AD254">
            <v>22.387973374234235</v>
          </cell>
          <cell r="AE254">
            <v>21.842173238628209</v>
          </cell>
          <cell r="AF254">
            <v>12.977277327027418</v>
          </cell>
          <cell r="AG254">
            <v>15.335934376501756</v>
          </cell>
          <cell r="AH254">
            <v>9.5907801451267503</v>
          </cell>
          <cell r="AI254">
            <v>9.2550447598502483</v>
          </cell>
          <cell r="AJ254">
            <v>9.4466578896312701</v>
          </cell>
          <cell r="AK254">
            <v>9.4466578896312701</v>
          </cell>
          <cell r="AL254">
            <v>12.955754085263385</v>
          </cell>
          <cell r="AM254">
            <v>9.5907801451267503</v>
          </cell>
          <cell r="AN254">
            <v>9.2550447598502483</v>
          </cell>
          <cell r="AO254">
            <v>9.4466578896312701</v>
          </cell>
          <cell r="AP254">
            <v>9.4466578896312701</v>
          </cell>
          <cell r="AQ254">
            <v>9.6422381089788125</v>
          </cell>
          <cell r="AR254">
            <v>9.6422381089788125</v>
          </cell>
          <cell r="AS254">
            <v>10.045630049632267</v>
          </cell>
          <cell r="AT254">
            <v>10.045630049632267</v>
          </cell>
        </row>
        <row r="255">
          <cell r="B255">
            <v>2.482437156256553</v>
          </cell>
          <cell r="C255">
            <v>3.5026168095126713</v>
          </cell>
          <cell r="D255">
            <v>2.6184611100240334</v>
          </cell>
          <cell r="E255">
            <v>2.448431167814682</v>
          </cell>
          <cell r="F255">
            <v>1.6322874452097882</v>
          </cell>
          <cell r="G255">
            <v>5.3729461738155493</v>
          </cell>
          <cell r="H255">
            <v>0</v>
          </cell>
          <cell r="I255">
            <v>3.196562913535832</v>
          </cell>
          <cell r="J255">
            <v>4.4207784974431714</v>
          </cell>
          <cell r="K255">
            <v>1.8703293643028811</v>
          </cell>
          <cell r="L255">
            <v>1.4622575030004359</v>
          </cell>
          <cell r="M255">
            <v>0</v>
          </cell>
          <cell r="N255">
            <v>0</v>
          </cell>
          <cell r="O255">
            <v>3.8426766939313803</v>
          </cell>
          <cell r="P255">
            <v>2.6524670984659044</v>
          </cell>
          <cell r="Q255">
            <v>10.235802521003041</v>
          </cell>
          <cell r="R255">
            <v>0</v>
          </cell>
          <cell r="S255">
            <v>0.64611378039554102</v>
          </cell>
          <cell r="T255">
            <v>8.8415569948863428</v>
          </cell>
          <cell r="U255">
            <v>23.532144001774427</v>
          </cell>
          <cell r="V255">
            <v>11.970107931538434</v>
          </cell>
          <cell r="W255">
            <v>10.643874382305496</v>
          </cell>
          <cell r="X255">
            <v>3.9446946592569869</v>
          </cell>
          <cell r="Y255">
            <v>13.870071160710143</v>
          </cell>
          <cell r="Z255">
            <v>10.085091913696465</v>
          </cell>
          <cell r="AA255">
            <v>8.1093575329430596</v>
          </cell>
          <cell r="AB255">
            <v>32.064520607349664</v>
          </cell>
          <cell r="AC255">
            <v>0</v>
          </cell>
          <cell r="AD255">
            <v>21.933862545006498</v>
          </cell>
          <cell r="AE255">
            <v>21.399133253019478</v>
          </cell>
          <cell r="AF255">
            <v>12.714050188528272</v>
          </cell>
          <cell r="AG255">
            <v>15.024864957207631</v>
          </cell>
          <cell r="AH255">
            <v>9.3962436834362606</v>
          </cell>
          <cell r="AI255">
            <v>9.0673182523999429</v>
          </cell>
          <cell r="AJ255">
            <v>9.2550447598502483</v>
          </cell>
          <cell r="AK255">
            <v>9.2550447598502483</v>
          </cell>
          <cell r="AL255">
            <v>12.692963517641012</v>
          </cell>
          <cell r="AM255">
            <v>9.3962436834362606</v>
          </cell>
          <cell r="AN255">
            <v>9.0673182523999429</v>
          </cell>
          <cell r="AO255">
            <v>9.2550447598502483</v>
          </cell>
          <cell r="AP255">
            <v>9.2550447598502483</v>
          </cell>
          <cell r="AQ255">
            <v>9.4466578896312701</v>
          </cell>
          <cell r="AR255">
            <v>9.4466578896312701</v>
          </cell>
          <cell r="AS255">
            <v>9.8418675510934897</v>
          </cell>
          <cell r="AT255">
            <v>9.8418675510934897</v>
          </cell>
        </row>
        <row r="256">
          <cell r="B256">
            <v>2.4320841574973713</v>
          </cell>
          <cell r="C256">
            <v>3.4315707975647847</v>
          </cell>
          <cell r="D256">
            <v>2.5653490428396912</v>
          </cell>
          <cell r="E256">
            <v>2.3987679361617902</v>
          </cell>
          <cell r="F256">
            <v>1.5991786241078605</v>
          </cell>
          <cell r="G256">
            <v>5.2639629710217042</v>
          </cell>
          <cell r="H256">
            <v>0</v>
          </cell>
          <cell r="I256">
            <v>3.131724805544557</v>
          </cell>
          <cell r="J256">
            <v>4.3311087736254503</v>
          </cell>
          <cell r="K256">
            <v>1.8323921734569222</v>
          </cell>
          <cell r="L256">
            <v>1.432597517429959</v>
          </cell>
          <cell r="M256">
            <v>0</v>
          </cell>
          <cell r="N256">
            <v>0</v>
          </cell>
          <cell r="O256">
            <v>3.7647330109205921</v>
          </cell>
          <cell r="P256">
            <v>2.5986652641752719</v>
          </cell>
          <cell r="Q256">
            <v>10.028182622009703</v>
          </cell>
          <cell r="R256">
            <v>0</v>
          </cell>
          <cell r="S256">
            <v>0.63300820537602798</v>
          </cell>
          <cell r="T256">
            <v>8.6622175472509007</v>
          </cell>
          <cell r="U256">
            <v>23.054825164221636</v>
          </cell>
          <cell r="V256">
            <v>11.727309910124298</v>
          </cell>
          <cell r="W256">
            <v>10.427977278036675</v>
          </cell>
          <cell r="X256">
            <v>3.8646816749273283</v>
          </cell>
          <cell r="Y256">
            <v>13.588734864165916</v>
          </cell>
          <cell r="Z256">
            <v>9.8805289827329421</v>
          </cell>
          <cell r="AA256">
            <v>7.9448697960571861</v>
          </cell>
          <cell r="AB256">
            <v>31.414133642956045</v>
          </cell>
          <cell r="AC256">
            <v>0</v>
          </cell>
          <cell r="AD256">
            <v>21.488962761449343</v>
          </cell>
          <cell r="AE256">
            <v>20.965079755463186</v>
          </cell>
          <cell r="AF256">
            <v>12.456162269088439</v>
          </cell>
          <cell r="AG256">
            <v>14.720105175216613</v>
          </cell>
          <cell r="AH256">
            <v>9.2056531400500585</v>
          </cell>
          <cell r="AI256">
            <v>8.8833995322174388</v>
          </cell>
          <cell r="AJ256">
            <v>9.0673182523999429</v>
          </cell>
          <cell r="AK256">
            <v>9.0673182523999429</v>
          </cell>
          <cell r="AL256">
            <v>12.435503313807329</v>
          </cell>
          <cell r="AM256">
            <v>9.2056531400500585</v>
          </cell>
          <cell r="AN256">
            <v>8.8833995322174388</v>
          </cell>
          <cell r="AO256">
            <v>9.0673182523999429</v>
          </cell>
          <cell r="AP256">
            <v>9.0673182523999429</v>
          </cell>
          <cell r="AQ256">
            <v>9.2550447598502483</v>
          </cell>
          <cell r="AR256">
            <v>9.2550447598502483</v>
          </cell>
          <cell r="AS256">
            <v>9.6422381089788125</v>
          </cell>
          <cell r="AT256">
            <v>9.6422381089788125</v>
          </cell>
        </row>
        <row r="257">
          <cell r="B257">
            <v>2.3827525036200337</v>
          </cell>
          <cell r="C257">
            <v>3.3619658612721026</v>
          </cell>
          <cell r="D257">
            <v>2.5133142846403076</v>
          </cell>
          <cell r="E257">
            <v>2.3501120583649642</v>
          </cell>
          <cell r="F257">
            <v>1.5667413722433097</v>
          </cell>
          <cell r="G257">
            <v>5.1571903503008913</v>
          </cell>
          <cell r="H257">
            <v>0</v>
          </cell>
          <cell r="I257">
            <v>3.0682018539764786</v>
          </cell>
          <cell r="J257">
            <v>4.2432578831589591</v>
          </cell>
          <cell r="K257">
            <v>1.7952244890287912</v>
          </cell>
          <cell r="L257">
            <v>1.4035391459679656</v>
          </cell>
          <cell r="M257">
            <v>0</v>
          </cell>
          <cell r="N257">
            <v>0</v>
          </cell>
          <cell r="O257">
            <v>3.6883703138227952</v>
          </cell>
          <cell r="P257">
            <v>2.5459547298953771</v>
          </cell>
          <cell r="Q257">
            <v>9.8247740217757489</v>
          </cell>
          <cell r="R257">
            <v>0</v>
          </cell>
          <cell r="S257">
            <v>0.62016845984630997</v>
          </cell>
          <cell r="T257">
            <v>8.4865157663179183</v>
          </cell>
          <cell r="U257">
            <v>22.587188116507697</v>
          </cell>
          <cell r="V257">
            <v>11.489436729784259</v>
          </cell>
          <cell r="W257">
            <v>10.216459364836583</v>
          </cell>
          <cell r="X257">
            <v>3.786291649587997</v>
          </cell>
          <cell r="Y257">
            <v>13.313105107324054</v>
          </cell>
          <cell r="Z257">
            <v>9.6801153439208925</v>
          </cell>
          <cell r="AA257">
            <v>7.7837184782989599</v>
          </cell>
          <cell r="AB257">
            <v>30.776938929543903</v>
          </cell>
          <cell r="AC257">
            <v>0</v>
          </cell>
          <cell r="AD257">
            <v>21.053087189519442</v>
          </cell>
          <cell r="AE257">
            <v>20.539830466774291</v>
          </cell>
          <cell r="AF257">
            <v>12.203505269615638</v>
          </cell>
          <cell r="AG257">
            <v>14.421527047768498</v>
          </cell>
          <cell r="AH257">
            <v>9.0189284771637723</v>
          </cell>
          <cell r="AI257">
            <v>8.7032113633062131</v>
          </cell>
          <cell r="AJ257">
            <v>8.8833995322174388</v>
          </cell>
          <cell r="AK257">
            <v>8.8833995322174388</v>
          </cell>
          <cell r="AL257">
            <v>12.18326535428767</v>
          </cell>
          <cell r="AM257">
            <v>9.0189284771637723</v>
          </cell>
          <cell r="AN257">
            <v>8.7032113633062131</v>
          </cell>
          <cell r="AO257">
            <v>8.8833995322174388</v>
          </cell>
          <cell r="AP257">
            <v>8.8833995322174388</v>
          </cell>
          <cell r="AQ257">
            <v>9.0673182523999429</v>
          </cell>
          <cell r="AR257">
            <v>9.0673182523999429</v>
          </cell>
          <cell r="AS257">
            <v>9.4466578896312701</v>
          </cell>
          <cell r="AT257">
            <v>9.4466578896312701</v>
          </cell>
        </row>
        <row r="258">
          <cell r="B258">
            <v>2.3344214779762096</v>
          </cell>
          <cell r="C258">
            <v>3.2937727702952002</v>
          </cell>
          <cell r="D258">
            <v>2.46233498361874</v>
          </cell>
          <cell r="E258">
            <v>2.3024431015655762</v>
          </cell>
          <cell r="F258">
            <v>1.5349620677103843</v>
          </cell>
          <cell r="G258">
            <v>5.0525834728800119</v>
          </cell>
          <cell r="H258">
            <v>0</v>
          </cell>
          <cell r="I258">
            <v>3.0059673825995001</v>
          </cell>
          <cell r="J258">
            <v>4.1571889333822867</v>
          </cell>
          <cell r="K258">
            <v>1.7588107025848143</v>
          </cell>
          <cell r="L258">
            <v>1.3750701856572201</v>
          </cell>
          <cell r="M258">
            <v>0</v>
          </cell>
          <cell r="N258">
            <v>0</v>
          </cell>
          <cell r="O258">
            <v>3.6135565344015337</v>
          </cell>
          <cell r="P258">
            <v>2.4943133600293734</v>
          </cell>
          <cell r="Q258">
            <v>9.6254912996005295</v>
          </cell>
          <cell r="R258">
            <v>0</v>
          </cell>
          <cell r="S258">
            <v>0.60758915180202699</v>
          </cell>
          <cell r="T258">
            <v>8.3143778667645734</v>
          </cell>
          <cell r="U258">
            <v>22.129036476158024</v>
          </cell>
          <cell r="V258">
            <v>11.256388496542808</v>
          </cell>
          <cell r="W258">
            <v>10.009231816528132</v>
          </cell>
          <cell r="X258">
            <v>3.7094916636334276</v>
          </cell>
          <cell r="Y258">
            <v>13.043066140472293</v>
          </cell>
          <cell r="Z258">
            <v>9.4837668342828056</v>
          </cell>
          <cell r="AA258">
            <v>7.6258359047595627</v>
          </cell>
          <cell r="AB258">
            <v>30.15266887951466</v>
          </cell>
          <cell r="AC258">
            <v>0</v>
          </cell>
          <cell r="AD258">
            <v>20.62605278485826</v>
          </cell>
          <cell r="AE258">
            <v>20.123206805063194</v>
          </cell>
          <cell r="AF258">
            <v>11.955973087723368</v>
          </cell>
          <cell r="AG258">
            <v>14.129005188066385</v>
          </cell>
          <cell r="AH258">
            <v>8.8359912804354597</v>
          </cell>
          <cell r="AI258">
            <v>8.526678076301156</v>
          </cell>
          <cell r="AJ258">
            <v>8.7032113633062131</v>
          </cell>
          <cell r="AK258">
            <v>8.7032113633062131</v>
          </cell>
          <cell r="AL258">
            <v>11.936143712669836</v>
          </cell>
          <cell r="AM258">
            <v>8.8359912804354597</v>
          </cell>
          <cell r="AN258">
            <v>8.526678076301156</v>
          </cell>
          <cell r="AO258">
            <v>8.7032113633062131</v>
          </cell>
          <cell r="AP258">
            <v>8.7032113633062131</v>
          </cell>
          <cell r="AQ258">
            <v>8.8833995322174388</v>
          </cell>
          <cell r="AR258">
            <v>8.8833995322174388</v>
          </cell>
          <cell r="AS258">
            <v>9.2550447598502483</v>
          </cell>
          <cell r="AT258">
            <v>9.2550447598502483</v>
          </cell>
        </row>
        <row r="259">
          <cell r="B259">
            <v>2.618035209504205</v>
          </cell>
          <cell r="C259">
            <v>3.6939400901223731</v>
          </cell>
          <cell r="D259">
            <v>2.7614891935866264</v>
          </cell>
          <cell r="E259">
            <v>2.5821717134835991</v>
          </cell>
          <cell r="F259">
            <v>1.7214478089890668</v>
          </cell>
          <cell r="G259">
            <v>5.6664323712556746</v>
          </cell>
          <cell r="H259">
            <v>0</v>
          </cell>
          <cell r="I259">
            <v>3.3711686259369182</v>
          </cell>
          <cell r="J259">
            <v>4.6622544826787164</v>
          </cell>
          <cell r="K259">
            <v>1.9724922811333041</v>
          </cell>
          <cell r="L259">
            <v>1.5421303288860393</v>
          </cell>
          <cell r="M259">
            <v>0</v>
          </cell>
          <cell r="N259">
            <v>0</v>
          </cell>
          <cell r="O259">
            <v>4.0525750503284312</v>
          </cell>
          <cell r="P259">
            <v>2.7973526896072323</v>
          </cell>
          <cell r="Q259">
            <v>10.794912302202269</v>
          </cell>
          <cell r="R259">
            <v>0</v>
          </cell>
          <cell r="S259">
            <v>0.68140642439150545</v>
          </cell>
          <cell r="T259">
            <v>9.3245089653574329</v>
          </cell>
          <cell r="U259">
            <v>24.817539246259024</v>
          </cell>
          <cell r="V259">
            <v>12.623950599253142</v>
          </cell>
          <cell r="W259">
            <v>11.225274254449543</v>
          </cell>
          <cell r="X259">
            <v>4.1601655383902418</v>
          </cell>
          <cell r="Y259">
            <v>14.62769543452452</v>
          </cell>
          <cell r="Z259">
            <v>10.635969436164372</v>
          </cell>
          <cell r="AA259">
            <v>8.5523146051029286</v>
          </cell>
          <cell r="AB259">
            <v>33.815979475791821</v>
          </cell>
          <cell r="AC259">
            <v>0</v>
          </cell>
          <cell r="AD259">
            <v>23.131954933290547</v>
          </cell>
          <cell r="AE259">
            <v>22.568017147213283</v>
          </cell>
          <cell r="AF259">
            <v>13.408529180720421</v>
          </cell>
          <cell r="AG259">
            <v>15.845567480681975</v>
          </cell>
          <cell r="AH259">
            <v>9.9094942799733499</v>
          </cell>
          <cell r="AI259">
            <v>9.5626019698965052</v>
          </cell>
          <cell r="AJ259">
            <v>9.7605826539285161</v>
          </cell>
          <cell r="AK259">
            <v>9.7605826539285161</v>
          </cell>
          <cell r="AL259">
            <v>13.386290693556724</v>
          </cell>
          <cell r="AM259">
            <v>9.9094942799733499</v>
          </cell>
          <cell r="AN259">
            <v>9.5626019698965052</v>
          </cell>
          <cell r="AO259">
            <v>9.7605826539285161</v>
          </cell>
          <cell r="AP259">
            <v>9.7605826539285161</v>
          </cell>
          <cell r="AQ259">
            <v>9.9626622590881837</v>
          </cell>
          <cell r="AR259">
            <v>9.9626622590881837</v>
          </cell>
          <cell r="AS259">
            <v>10.379459440131264</v>
          </cell>
          <cell r="AT259">
            <v>10.379459440131264</v>
          </cell>
        </row>
        <row r="262">
          <cell r="B262">
            <v>0.13352676858426435</v>
          </cell>
          <cell r="C262">
            <v>0.17111314565286531</v>
          </cell>
          <cell r="D262">
            <v>0.14332783326783533</v>
          </cell>
          <cell r="E262">
            <v>0.13202585453756682</v>
          </cell>
          <cell r="F262">
            <v>8.8934635732196746E-2</v>
          </cell>
          <cell r="G262">
            <v>0.28961777906036001</v>
          </cell>
          <cell r="H262">
            <v>2.1374653936784189E-2</v>
          </cell>
          <cell r="I262">
            <v>0.17265458790056473</v>
          </cell>
          <cell r="J262">
            <v>0.23592093985186555</v>
          </cell>
          <cell r="K262">
            <v>0.10507954926987223</v>
          </cell>
          <cell r="L262">
            <v>0.12496332755818158</v>
          </cell>
          <cell r="M262">
            <v>0</v>
          </cell>
          <cell r="N262">
            <v>4.420427204375621E-2</v>
          </cell>
          <cell r="O262">
            <v>0.23123316961074492</v>
          </cell>
          <cell r="P262">
            <v>0.14259499413970686</v>
          </cell>
          <cell r="Q262">
            <v>0.55422319579285328</v>
          </cell>
          <cell r="R262">
            <v>1.4511838836364999E-3</v>
          </cell>
          <cell r="S262">
            <v>3.5666847699550509E-2</v>
          </cell>
          <cell r="T262">
            <v>0.48389233953777139</v>
          </cell>
          <cell r="U262">
            <v>1.3023371251880582</v>
          </cell>
          <cell r="V262">
            <v>0.5894682172291702</v>
          </cell>
          <cell r="W262">
            <v>0.58817184087126329</v>
          </cell>
          <cell r="X262">
            <v>0.20170141393705593</v>
          </cell>
          <cell r="Y262">
            <v>0.70857105004816634</v>
          </cell>
          <cell r="Z262">
            <v>0.48401643306829845</v>
          </cell>
          <cell r="AA262">
            <v>0.38752632249643892</v>
          </cell>
          <cell r="AB262">
            <v>1.5801138056129034</v>
          </cell>
          <cell r="AC262">
            <v>2.5389386740258656E-3</v>
          </cell>
          <cell r="AD262">
            <v>1.1730352904058572</v>
          </cell>
          <cell r="AE262">
            <v>1.0058083580396815</v>
          </cell>
          <cell r="AF262">
            <v>0.60024152219349192</v>
          </cell>
          <cell r="AG262">
            <v>0.6763801854071898</v>
          </cell>
          <cell r="AH262">
            <v>0.4050868582210051</v>
          </cell>
          <cell r="AI262">
            <v>0.39257523667482092</v>
          </cell>
          <cell r="AJ262">
            <v>0.39231602566130119</v>
          </cell>
          <cell r="AK262">
            <v>0.39231602566130119</v>
          </cell>
          <cell r="AL262">
            <v>0.58199281553799642</v>
          </cell>
          <cell r="AM262">
            <v>0.40426605822100509</v>
          </cell>
          <cell r="AN262">
            <v>0.39257523667482092</v>
          </cell>
          <cell r="AO262">
            <v>0.39231602566130119</v>
          </cell>
          <cell r="AP262">
            <v>0.39231602566130119</v>
          </cell>
          <cell r="AQ262">
            <v>0.39205144803585673</v>
          </cell>
          <cell r="AR262">
            <v>0.39205144803585673</v>
          </cell>
          <cell r="AS262">
            <v>0.39150574621520434</v>
          </cell>
          <cell r="AT262">
            <v>0.39150574621520434</v>
          </cell>
          <cell r="BA262">
            <v>4.7445952</v>
          </cell>
        </row>
        <row r="264">
          <cell r="B264">
            <v>0.14935757477941752</v>
          </cell>
        </row>
      </sheetData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."/>
      <sheetName val="PLANEADAS"/>
      <sheetName val="REALES"/>
      <sheetName val="DATOS"/>
      <sheetName val="DATOS (2)"/>
      <sheetName val="PRECIOS REAL"/>
      <sheetName val="TRANSFER"/>
      <sheetName val="PRECIOS PROG."/>
      <sheetName val="PRECIOS VOL."/>
      <sheetName val="ACUM. EXPORT"/>
      <sheetName val="PRECIOS PLAN"/>
      <sheetName val="PREC. I.P"/>
      <sheetName val="PREC. TRANSF."/>
      <sheetName val="CARGAS"/>
      <sheetName val="DATOS MARG."/>
      <sheetName val="REAL"/>
      <sheetName val="PLAN"/>
      <sheetName val="VOLUM"/>
      <sheetName val="VR"/>
      <sheetName val="Hoja2"/>
      <sheetName val="VOLUMETR_"/>
      <sheetName val="DATOS_(2)"/>
      <sheetName val="PRECIOS_REAL"/>
      <sheetName val="PRECIOS_PROG_"/>
      <sheetName val="PRECIOS_VOL_"/>
      <sheetName val="ACUM__EXPORT"/>
      <sheetName val="PRECIOS_PLAN"/>
      <sheetName val="PREC__I_P"/>
      <sheetName val="PREC__TRANSF_"/>
      <sheetName val="DATOS_MARG_"/>
      <sheetName val="OPCIONES DE SIMULACION"/>
      <sheetName val="COSTOS DE TRANSPORTE"/>
      <sheetName val="BOUNDS &amp; ROWS"/>
      <sheetName val="COMPRA MATERIA PRIMA"/>
      <sheetName val="AIU"/>
      <sheetName val="CALCULO SALARIO"/>
      <sheetName val="PARAMETROS"/>
      <sheetName val="MATRIZ"/>
      <sheetName val="VOLUMETR_1"/>
      <sheetName val="DATOS_(2)1"/>
      <sheetName val="PRECIOS_REAL1"/>
      <sheetName val="PRECIOS_PROG_1"/>
      <sheetName val="PRECIOS_VOL_1"/>
      <sheetName val="ACUM__EXPORT1"/>
      <sheetName val="PRECIOS_PLAN1"/>
      <sheetName val="PREC__I_P1"/>
      <sheetName val="PREC__TRANSF_1"/>
      <sheetName val="DATOS_MARG_1"/>
      <sheetName val="OPCIONES_DE_SIMULACION"/>
      <sheetName val="COSTOS_DE_TRANSPORTE"/>
      <sheetName val="BOUNDS_&amp;_ROWS"/>
      <sheetName val="COMPRA_MATERIA_PRIMA"/>
      <sheetName val="CALCULO_SALARIO"/>
      <sheetName val="API93"/>
      <sheetName val="Prestaciones y AIU"/>
      <sheetName val="Tabla5"/>
      <sheetName val="A_A310"/>
      <sheetName val="A_G105"/>
      <sheetName val="A_G200"/>
      <sheetName val="Resultados"/>
      <sheetName val="pressure"/>
      <sheetName val="Equipo"/>
      <sheetName val="Estimado"/>
      <sheetName val="original_sist"/>
      <sheetName val="FUENTE1"/>
      <sheetName val="140 kbbld Cus,BCF22"/>
      <sheetName val="VOLUMETR_2"/>
      <sheetName val="DATOS_(2)2"/>
      <sheetName val="PRECIOS_REAL2"/>
      <sheetName val="PRECIOS_PROG_2"/>
      <sheetName val="PRECIOS_VOL_2"/>
      <sheetName val="ACUM__EXPORT2"/>
      <sheetName val="PRECIOS_PLAN2"/>
      <sheetName val="PREC__I_P2"/>
      <sheetName val="PREC__TRANSF_2"/>
      <sheetName val="DATOS_MARG_2"/>
      <sheetName val="OPCIONES_DE_SIMULACION1"/>
      <sheetName val="COSTOS_DE_TRANSPORTE1"/>
      <sheetName val="BOUNDS_&amp;_ROWS1"/>
      <sheetName val="COMPRA_MATERIA_PRIMA1"/>
      <sheetName val="CALCULO_SALARIO1"/>
      <sheetName val="Prestaciones_y_AIU"/>
      <sheetName val="Tablas"/>
      <sheetName val="SABANA"/>
      <sheetName val="RESUMEN"/>
      <sheetName val="Tabla"/>
      <sheetName val="Settings"/>
      <sheetName val="Parámetros Formato"/>
      <sheetName val="VENTAS NACIONALES 2010"/>
      <sheetName val="PRECIOS PLAN."/>
      <sheetName val="#¡REF"/>
      <sheetName val="CAR"/>
      <sheetName val="RESUMEN BALANZA "/>
      <sheetName val="DatosEntrada"/>
      <sheetName val="PRECIOS_PLAN_"/>
      <sheetName val="RESUMEN_BALANZA_"/>
      <sheetName val="PSM Monthly"/>
      <sheetName val="Sal_Integ "/>
      <sheetName val="Centros Resp. anteriores"/>
      <sheetName val="VFA"/>
      <sheetName val="VIT"/>
      <sheetName val="Homologacion a CECO (2)"/>
      <sheetName val="Centro de Costos SAP"/>
      <sheetName val="RELACION CECE- CEGO"/>
      <sheetName val="Homologacion a CECO"/>
      <sheetName val="Homologación Cent.Resp."/>
      <sheetName val="CECO - PGCP"/>
      <sheetName val="Cecos-ceges y cebes-Septiembre"/>
      <sheetName val="Cecos-ceges y cebes-Agosto"/>
      <sheetName val="Cecos SAP-PARA CARGUE"/>
      <sheetName val="Cecos SAP-VIT"/>
      <sheetName val="Cecos-SAP Sheet1-Viajero"/>
      <sheetName val="Cecos habilit. en SAP"/>
      <sheetName val="Cecos-Bloq"/>
      <sheetName val="Nuevos_Cecos"/>
      <sheetName val="Arch.CecosFabio-may-07"/>
      <sheetName val="GESTORES-GPO"/>
      <sheetName val="Nuevos_Cecos Total"/>
      <sheetName val="Centros_Resp__anteriores"/>
      <sheetName val="Homologacion_a_CECO_(2)"/>
      <sheetName val="Centro_de_Costos_SAP"/>
      <sheetName val="RELACION_CECE-_CEGO"/>
      <sheetName val="Homologacion_a_CECO"/>
      <sheetName val="Homologación_Cent_Resp_"/>
      <sheetName val="CECO_-_PGCP"/>
      <sheetName val="Cecos-ceges_y_cebes-Septiembre"/>
      <sheetName val="Cecos-ceges_y_cebes-Agosto"/>
      <sheetName val="Cecos_SAP-PARA_CARGUE"/>
      <sheetName val="Cecos_SAP-VIT"/>
      <sheetName val="Cecos-SAP_Sheet1-Viajero"/>
      <sheetName val="Cecos_habilit__en_SAP"/>
      <sheetName val="Arch_CecosFabio-may-07"/>
      <sheetName val="Nuevos_Cecos_Total"/>
      <sheetName val="ALIMENTACION"/>
      <sheetName val="Inf. entrada"/>
      <sheetName val="140_kbbld_Cus,BCF22"/>
      <sheetName val="7422CW00"/>
      <sheetName val="TIPO"/>
      <sheetName val="tub"/>
      <sheetName val="MAT"/>
      <sheetName val=""/>
      <sheetName val="VOLUMETR_3"/>
      <sheetName val="DATOS_(2)3"/>
      <sheetName val="PRECIOS_REAL3"/>
      <sheetName val="PRECIOS_PROG_3"/>
      <sheetName val="PRECIOS_VOL_3"/>
      <sheetName val="ACUM__EXPORT3"/>
      <sheetName val="PRECIOS_PLAN3"/>
      <sheetName val="PREC__I_P3"/>
      <sheetName val="PREC__TRANSF_3"/>
      <sheetName val="DATOS_MARG_3"/>
      <sheetName val="OPCIONES_DE_SIMULACION2"/>
      <sheetName val="COSTOS_DE_TRANSPORTE2"/>
      <sheetName val="BOUNDS_&amp;_ROWS2"/>
      <sheetName val="COMPRA_MATERIA_PRIMA2"/>
      <sheetName val="CALCULO_SALARIO2"/>
      <sheetName val="Prestaciones_y_AIU1"/>
      <sheetName val="VENTAS_NACIONALES_2010"/>
      <sheetName val="Parámetros_Formato"/>
      <sheetName val="CRUDOS"/>
      <sheetName val="Hoja3"/>
      <sheetName val="calculation"/>
      <sheetName val="Calculo"/>
      <sheetName val="DEST. MEDIOS"/>
      <sheetName val="COMBUASF"/>
      <sheetName val="BALCRUDO"/>
      <sheetName val="PRECIOS"/>
      <sheetName val="CARGASPROC."/>
      <sheetName val="G L P  FINAL"/>
      <sheetName val="main"/>
      <sheetName val="Sal_Integ"/>
      <sheetName val="BASE RACK"/>
      <sheetName val="DATOS_PIMS"/>
      <sheetName val="1.Herramientas"/>
      <sheetName val="1.Materiales o Consumibles"/>
      <sheetName val="CARBOCOL"/>
      <sheetName val="PRECIOS_PLAN_1"/>
      <sheetName val="RESUMEN_BALANZA_1"/>
      <sheetName val="PSM_Monthly"/>
      <sheetName val="Hoja4"/>
      <sheetName val="Input"/>
      <sheetName val="Par"/>
      <sheetName val="Fase1"/>
      <sheetName val="PTRheologyInBH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/>
      <sheetData sheetId="177"/>
      <sheetData sheetId="178"/>
      <sheetData sheetId="179" refreshError="1"/>
      <sheetData sheetId="180" refreshError="1"/>
      <sheetData sheetId="181" refreshError="1"/>
      <sheetData sheetId="182" refreshError="1"/>
      <sheetData sheetId="18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T-ESTN"/>
      <sheetName val="BQ-GSUM"/>
      <sheetName val="CNST-SCH"/>
      <sheetName val="EQT-SCH1"/>
      <sheetName val="DIR-MNG"/>
      <sheetName val="STF-MNG1"/>
      <sheetName val="CRW-MKUP"/>
      <sheetName val="CST-BDN0"/>
      <sheetName val="CST-SUM0"/>
      <sheetName val="CST-SUM2"/>
      <sheetName val="bm내역서(B공구)"/>
      <sheetName val="변경내역"/>
      <sheetName val="견적조건보고서"/>
      <sheetName val="견적갑지"/>
      <sheetName val="을지"/>
      <sheetName val="EQUIPMENT -2"/>
      <sheetName val="HVAC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 refreshError="1"/>
      <sheetData sheetId="1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ERSON"/>
      <sheetName val="GCB2000"/>
      <sheetName val="CODIGOS PERDIDAS"/>
      <sheetName val="Graficos"/>
      <sheetName val="nombres"/>
      <sheetName val="URCDIT"/>
      <sheetName val="Hoja3"/>
      <sheetName val="Datos_de_Entrada"/>
      <sheetName val="ListaEmpresas"/>
      <sheetName val="Lineas del PACC"/>
      <sheetName val="COL 21169"/>
      <sheetName val="Valor Oferta"/>
      <sheetName val="DEST. MEDIOS"/>
      <sheetName val="COMBUASF"/>
      <sheetName val="BALCRUDO"/>
      <sheetName val="PRECIOS"/>
      <sheetName val="CARGASPROC."/>
      <sheetName val="G L P  FINAL"/>
      <sheetName val="Tabla5"/>
      <sheetName val="CONTRATO"/>
      <sheetName val="Lista APU"/>
      <sheetName val="Tablas"/>
      <sheetName val="COMPROMISOS"/>
      <sheetName val="INGENIERÍA"/>
      <sheetName val="PROYECTOS TRÁNSITO"/>
      <sheetName val="Puntos"/>
      <sheetName val="PLAN CARGUE RIS (for nuevo)"/>
      <sheetName val="Análisis determinístico"/>
      <sheetName val="Modelo financiero"/>
      <sheetName val="PLANILLA"/>
      <sheetName val="TALLA"/>
      <sheetName val="Análisis_determinístico"/>
      <sheetName val="PLAN_CARGUE_RIS_(for_nuevo)"/>
      <sheetName val="Modelo_financiero"/>
      <sheetName val="Resumen"/>
      <sheetName val="Modelo Financiero Determ. "/>
      <sheetName val="Análisis_determinístico1"/>
      <sheetName val="PLAN_CARGUE_RIS_(for_nuevo)1"/>
      <sheetName val="Modelo_financiero1"/>
      <sheetName val="Parametros"/>
      <sheetName val="Listas Desplegables"/>
      <sheetName val="DCurva"/>
      <sheetName val="Inf.Semanal"/>
      <sheetName val="envío"/>
      <sheetName val="1. MODELO 60KB"/>
      <sheetName val="Hoja2"/>
      <sheetName val="API93"/>
      <sheetName val="PSM Monthly"/>
      <sheetName val="BHA"/>
      <sheetName val="Jun17-08"/>
      <sheetName val="MOD-DEV_XLS"/>
      <sheetName val="Crudos"/>
      <sheetName val="TOVFEB."/>
      <sheetName val="Ppto 2001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arametros Inversion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#¡REF"/>
      <sheetName val="PYF100-2"/>
      <sheetName val="CrudosA"/>
      <sheetName val="casosWTI"/>
      <sheetName val="APU"/>
      <sheetName val="Parámetros Formato"/>
      <sheetName val="LISTA VALIDACION"/>
      <sheetName val="TOTAL AREA_PORTAFOLIO ORIGINAL"/>
      <sheetName val="Main"/>
      <sheetName val="CorpTax"/>
      <sheetName val="Input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Cover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ARIF2002"/>
      <sheetName val="PLAN_CARGUE_RIS_(for_nuevo)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Admin Cost Flow"/>
      <sheetName val="DATOS BASE ABA"/>
      <sheetName val="BENEF. DE ESPEC.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F.Caja"/>
      <sheetName val="LISTA_VALIDACION"/>
      <sheetName val="Resultados"/>
      <sheetName val="General"/>
      <sheetName val="DATOSINI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LAN MENSUAL"/>
      <sheetName val="CODIGOS_PERDIDAS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TASA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LISTA DE LAS MACROS "/>
      <sheetName val="Malas Prácticas eliminadas"/>
      <sheetName val="Plan Anual Mantto"/>
      <sheetName val="Modelo financiero-Alter_3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Salario"/>
      <sheetName val="FORMULA Marzo 07"/>
      <sheetName val="140 kbbld Cus,BCF22"/>
      <sheetName val="POZO 7959"/>
      <sheetName val="A-RECURSOS-MATERIAL"/>
      <sheetName val="Par"/>
      <sheetName val="Siglas"/>
      <sheetName val="CECOS SOP"/>
      <sheetName val="EMPRESA"/>
      <sheetName val="Cronograma"/>
      <sheetName val=""/>
      <sheetName val="Listas_Desplegables"/>
      <sheetName val="FORMULAS1"/>
      <sheetName val="SEGUIMIENTO"/>
      <sheetName val="PROYECTOS_TRÁNSITO1"/>
      <sheetName val="PLAN_CARGUE_RIS_(for_nuevo)3"/>
      <sheetName val="Inf_Semanal"/>
      <sheetName val="1__MODELO_60KB1"/>
      <sheetName val="LISTA_VALIDACION1"/>
      <sheetName val="BENEF__DE_ESPEC_"/>
      <sheetName val="TOTAL_AREA_PORTAFOLIO_ORIGINAL"/>
      <sheetName val="Hist__Avances"/>
      <sheetName val="C_E_cas1"/>
      <sheetName val="INV_$_cas1"/>
      <sheetName val="USED_WELLS"/>
      <sheetName val="PIA_CASABE_SUR_ECP"/>
      <sheetName val="PARAMETROS_FORMATO1"/>
      <sheetName val="INSP_TUBERIAS"/>
      <sheetName val="Admin_Cost_Flow"/>
      <sheetName val="COMPRA_MATERIA_PRIMA2"/>
      <sheetName val="DATOS_BASE_ABA"/>
      <sheetName val="PARÁMETROS_(2)"/>
      <sheetName val="F_Caja"/>
      <sheetName val="COST_CCTL"/>
      <sheetName val="CantidadesComite"/>
      <sheetName val="BASE CG1"/>
      <sheetName val="Menu"/>
      <sheetName val="OT"/>
      <sheetName val="Ordenes Internas"/>
      <sheetName val="CONFIGURACION"/>
      <sheetName val="Análisis_determinístico3"/>
      <sheetName val="Modelo_Financiero_Determ__1"/>
      <sheetName val="Listas_Desplegables1"/>
      <sheetName val="PLAN_MENSUAL"/>
      <sheetName val="Modelo_financiero-Alter_3"/>
      <sheetName val="Malas_Prácticas_eliminadas"/>
      <sheetName val="LISTA_DE_LAS_MACROS_"/>
      <sheetName val="Ordenes_Internas"/>
      <sheetName val="BASE_CG1"/>
      <sheetName val="Mano de Obra"/>
      <sheetName val="Pañete Impermeabilizado"/>
      <sheetName val="Análisis_determinístico4"/>
      <sheetName val="Plan_Anual_Mantto"/>
      <sheetName val="DATABASE"/>
      <sheetName val="Referencia Sistemas"/>
      <sheetName val="PRESUPUESTO 2O16"/>
      <sheetName val="AIU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Informacion"/>
      <sheetName val="TariCiud"/>
      <sheetName val="D. ENTRADA"/>
      <sheetName val="OBRA CIVIL RQ 06"/>
      <sheetName val="SALARIOS (2)"/>
      <sheetName val="Inf_Semanal1"/>
      <sheetName val="INSP_TUBERIAS1"/>
      <sheetName val="PSM_Monthly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USED_WELLS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C_CTL"/>
      <sheetName val="TRACK"/>
      <sheetName val="HH_HM"/>
      <sheetName val="WKL"/>
      <sheetName val="CANTIDADES TOTALES"/>
      <sheetName val="SABANA"/>
      <sheetName val="LISTA OTS"/>
      <sheetName val="TABLAS (3)"/>
      <sheetName val="REG (2)"/>
      <sheetName val="Tablas (2)"/>
      <sheetName val="GRAFICAS GEC"/>
      <sheetName val="Matriz RAM"/>
      <sheetName val="RESERVAS Y PRODUCCIONES"/>
      <sheetName val="C. IMPORTADAS"/>
      <sheetName val="cantidades sf-21"/>
      <sheetName val="informe avance campo"/>
      <sheetName val="Clúster"/>
      <sheetName val="trafos acad"/>
      <sheetName val="MAMPO 1"/>
      <sheetName val="DATOSBP"/>
      <sheetName val="DATOSPB"/>
      <sheetName val="Referencia_Sistemas"/>
      <sheetName val="BASE CENIT"/>
      <sheetName val="TARIFAS 2015"/>
      <sheetName val="Parámetros Formato "/>
      <sheetName val="Modelo financiero Alt 1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parametros de formato"/>
      <sheetName val="DATOS INFORME ECP"/>
      <sheetName val="DATOS INGRESO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MATERIALES"/>
      <sheetName val="OTROS"/>
      <sheetName val="PERSONAL"/>
    </sheetNames>
    <sheetDataSet>
      <sheetData sheetId="0">
        <row r="224">
          <cell r="B224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/>
      <sheetData sheetId="198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 refreshError="1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>
        <row r="224">
          <cell r="B224" t="str">
            <v>MES No:</v>
          </cell>
        </row>
      </sheetData>
      <sheetData sheetId="236">
        <row r="224">
          <cell r="B224" t="str">
            <v>MES No:</v>
          </cell>
        </row>
      </sheetData>
      <sheetData sheetId="237"/>
      <sheetData sheetId="238"/>
      <sheetData sheetId="239"/>
      <sheetData sheetId="240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/>
      <sheetData sheetId="264" refreshError="1"/>
      <sheetData sheetId="265" refreshError="1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/>
      <sheetData sheetId="292"/>
      <sheetData sheetId="293"/>
      <sheetData sheetId="294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>
        <row r="224">
          <cell r="B224" t="str">
            <v>MES No:</v>
          </cell>
        </row>
      </sheetData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/>
      <sheetData sheetId="328"/>
      <sheetData sheetId="329"/>
      <sheetData sheetId="330"/>
      <sheetData sheetId="331">
        <row r="224">
          <cell r="B224" t="str">
            <v>MES No:</v>
          </cell>
        </row>
      </sheetData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 refreshError="1"/>
      <sheetData sheetId="349"/>
      <sheetData sheetId="350" refreshError="1"/>
      <sheetData sheetId="351" refreshError="1"/>
      <sheetData sheetId="352"/>
      <sheetData sheetId="353" refreshError="1"/>
      <sheetData sheetId="354" refreshError="1"/>
      <sheetData sheetId="355" refreshError="1"/>
      <sheetData sheetId="356"/>
      <sheetData sheetId="357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/>
      <sheetData sheetId="409"/>
      <sheetData sheetId="410"/>
      <sheetData sheetId="41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산근"/>
      <sheetName val="Factor"/>
      <sheetName val="공문"/>
      <sheetName val="갑지"/>
      <sheetName val="合成単価作成表-BLDG"/>
      <sheetName val="HVAC"/>
      <sheetName val="jobhist"/>
      <sheetName val="#2CDU실행"/>
      <sheetName val="w't table"/>
      <sheetName val="단가집"/>
      <sheetName val="할증 "/>
      <sheetName val="토목(대안)"/>
      <sheetName val="#REF"/>
      <sheetName val="뜃맟뭁돽띿맟?-BLDG"/>
      <sheetName val="Sheet1"/>
      <sheetName val="수지표"/>
      <sheetName val="셀명"/>
      <sheetName val="PipWT"/>
      <sheetName val="기계내역서"/>
      <sheetName val="12CGOU"/>
      <sheetName val=" Sum"/>
      <sheetName val="해평견적"/>
      <sheetName val="Main"/>
      <sheetName val="공정계획(내부계획25%,내부w.f)"/>
      <sheetName val="h-013211-2"/>
      <sheetName val="EQT-ESTN"/>
      <sheetName val="inter"/>
      <sheetName val="장비종합부표"/>
      <sheetName val="집계표_식재"/>
      <sheetName val="부표"/>
      <sheetName val="내역서"/>
      <sheetName val="BATCH"/>
      <sheetName val="단가"/>
      <sheetName val="99노임기준"/>
      <sheetName val="일위대가"/>
      <sheetName val="제잡비"/>
      <sheetName val="공내역서"/>
      <sheetName val="식재"/>
      <sheetName val="시설물"/>
      <sheetName val="식재출력용"/>
      <sheetName val="유지관리"/>
      <sheetName val="단가조사"/>
      <sheetName val="계수시트"/>
      <sheetName val="원가계산서"/>
      <sheetName val="대림경상68억"/>
      <sheetName val="시설물일위"/>
      <sheetName val="수목데이타"/>
      <sheetName val="가설공사"/>
      <sheetName val="단가결정"/>
      <sheetName val="내역아"/>
      <sheetName val="울타리"/>
      <sheetName val="Piping(Methanol)"/>
      <sheetName val="HO ENG MH CAL"/>
      <sheetName val="Gia vat tu"/>
      <sheetName val="환율표"/>
      <sheetName val="PIPE"/>
      <sheetName val="FLANGE"/>
      <sheetName val="VALVE"/>
      <sheetName val="cal"/>
      <sheetName val="Piping Design Data"/>
      <sheetName val="2-1. 경관조명 내역총괄표"/>
      <sheetName val="CAT_5"/>
      <sheetName val="뜃맟뭁돽띿맟_-BLDG"/>
      <sheetName val="Currencies"/>
      <sheetName val="경비"/>
      <sheetName val="Price Summary Sheet (Final BQ)"/>
      <sheetName val="원가계산"/>
      <sheetName val="재료비"/>
      <sheetName val="AREA"/>
      <sheetName val="D"/>
      <sheetName val="8"/>
      <sheetName val="10"/>
      <sheetName val="12"/>
      <sheetName val="9"/>
      <sheetName val="11"/>
      <sheetName val="2"/>
      <sheetName val="AA"/>
      <sheetName val="Chi tiet"/>
      <sheetName val="PDS U-1400"/>
      <sheetName val="PROGRESS"/>
      <sheetName val="일위대가표"/>
      <sheetName val="Summary"/>
      <sheetName val="도급"/>
      <sheetName val="견적기준"/>
      <sheetName val="Sheet5"/>
      <sheetName val="관련부서"/>
      <sheetName val="Report"/>
      <sheetName val="추가예산"/>
      <sheetName val="A01"/>
      <sheetName val="A11"/>
      <sheetName val="A16"/>
      <sheetName val="A02"/>
      <sheetName val="A03"/>
      <sheetName val="A04"/>
      <sheetName val="A05"/>
      <sheetName val="A06"/>
      <sheetName val="A07"/>
      <sheetName val="A08a"/>
      <sheetName val="A08b"/>
      <sheetName val="CE-ORG"/>
      <sheetName val="SUBCON"/>
      <sheetName val="설계"/>
      <sheetName val="공사_산출"/>
      <sheetName val="산출내역"/>
      <sheetName val="노임이"/>
      <sheetName val="갑지(추정)"/>
      <sheetName val="공통(20-91)"/>
      <sheetName val="DATE"/>
      <sheetName val="Spec1"/>
      <sheetName val="AILC004"/>
      <sheetName val="도면자료제출일정"/>
      <sheetName val="MB(LAB_No.2)"/>
      <sheetName val="개산공사비"/>
      <sheetName val="준공조서갑지"/>
      <sheetName val="PSV2701F"/>
      <sheetName val="costing_CV"/>
      <sheetName val="Chiet tinh dz35"/>
      <sheetName val="Chiet tinh dz22"/>
      <sheetName val="CT Thang Mo"/>
      <sheetName val="CT  PL"/>
      <sheetName val="MTP"/>
      <sheetName val="MTP1"/>
      <sheetName val="cable-data"/>
      <sheetName val="Pile"/>
      <sheetName val="PBS"/>
      <sheetName val="편성절차"/>
      <sheetName val="cement"/>
      <sheetName val="TOT-SUM"/>
      <sheetName val="잡비계산"/>
      <sheetName val="전기"/>
      <sheetName val="예총"/>
      <sheetName val="UNIT PRICES"/>
      <sheetName val="주관사업"/>
      <sheetName val="기자재집계"/>
      <sheetName val="토공개요"/>
      <sheetName val="SS2"/>
      <sheetName val="TRANSFER"/>
      <sheetName val="실행내역"/>
      <sheetName val="name"/>
      <sheetName val="견적대비표"/>
      <sheetName val="BQMPALOC"/>
      <sheetName val="Precall-new"/>
      <sheetName val="MEPS Structural Steel Index 비교"/>
      <sheetName val="MEPS CS Index 비교"/>
      <sheetName val="BASE DE PERSONAL"/>
      <sheetName val="Facturación A"/>
      <sheetName val="TABLAS"/>
      <sheetName val="RES"/>
      <sheetName val="SILICATE"/>
      <sheetName val="C3"/>
      <sheetName val="집계표(OPTION)"/>
      <sheetName val="M"/>
      <sheetName val="명세서"/>
      <sheetName val="설계명세서"/>
      <sheetName val="품셈표"/>
      <sheetName val="設計条件"/>
      <sheetName val="일위대가목차"/>
      <sheetName val="노임단가"/>
      <sheetName val="CODE"/>
      <sheetName val="98수지배부(수정)"/>
      <sheetName val="TIE-INS"/>
      <sheetName val="총괄표"/>
      <sheetName val="실행철강하도"/>
      <sheetName val="공사비 내역 (가)"/>
      <sheetName val="수주추정"/>
      <sheetName val="마감집계(창고)"/>
      <sheetName val="도장면적"/>
      <sheetName val="마감산근(창고)"/>
      <sheetName val="참고자료"/>
      <sheetName val="자금운영"/>
      <sheetName val="골조시행"/>
      <sheetName val="Variations"/>
      <sheetName val="DELIVERIES"/>
      <sheetName val="見積条件入力画面"/>
      <sheetName val="性能取り纏め"/>
      <sheetName val="자재단가조사표-수목"/>
      <sheetName val="Total"/>
      <sheetName val="건축명"/>
      <sheetName val="기계명"/>
      <sheetName val="전기명"/>
      <sheetName val="토목명"/>
      <sheetName val="부서코드표"/>
      <sheetName val="각계정원장"/>
      <sheetName val="간접비차이_PJT"/>
      <sheetName val="자바라1"/>
      <sheetName val="상반기손익차2총괄"/>
      <sheetName val="1100-1200-1300-1910-2140-LEV 2"/>
      <sheetName val="AU"/>
      <sheetName val="wp DESCRIPTION"/>
      <sheetName val="Civil Boq"/>
      <sheetName val="Data"/>
      <sheetName val="2002년12월"/>
      <sheetName val="Process Piping"/>
      <sheetName val="??-BLDG"/>
      <sheetName val="KP1590_E"/>
      <sheetName val="BOX 설계"/>
      <sheetName val="1.설계조건"/>
      <sheetName val="member design"/>
      <sheetName val="design criteria"/>
      <sheetName val="working load at the btm ft."/>
      <sheetName val="plan&amp;section of foundation"/>
      <sheetName val="soil bearing check"/>
      <sheetName val="SKETCH"/>
      <sheetName val="CAL."/>
      <sheetName val="Segment"/>
      <sheetName val="laroux"/>
      <sheetName val="단중표-ST"/>
      <sheetName val="Q5434 EQ LIST"/>
      <sheetName val="Pump"/>
      <sheetName val="_REF"/>
      <sheetName val="실행내역서 "/>
      <sheetName val="경비집계"/>
      <sheetName val="차액보증"/>
      <sheetName val="H_param"/>
      <sheetName val="대창(함평)"/>
      <sheetName val="대창(장성)"/>
      <sheetName val="ESTI."/>
      <sheetName val="DI-ESTI"/>
      <sheetName val="96.12"/>
      <sheetName val="영업소실적"/>
      <sheetName val="3514-HV-0201"/>
      <sheetName val="PROJECT"/>
      <sheetName val="eq_data"/>
      <sheetName val="COA-17"/>
      <sheetName val="C-18"/>
      <sheetName val="XLR_NoRangeSheet"/>
      <sheetName val="지수"/>
      <sheetName val="INVOICE_CERT EIV'S"/>
      <sheetName val="w't_table"/>
      <sheetName val="wp_DESCRIPTION"/>
      <sheetName val="할증_"/>
      <sheetName val="INVOICE_CERT_EIV'S"/>
      <sheetName val="2. Project Orgarnization(Site)"/>
      <sheetName val="TENDER PROG."/>
      <sheetName val="Katsayılar"/>
      <sheetName val="CONSTANTES"/>
      <sheetName val="Weights"/>
      <sheetName val="당진1,2호기전선관설치및접지4차공사내역서-을지"/>
      <sheetName val="hGH정제"/>
      <sheetName val="POWER"/>
      <sheetName val="설명서 "/>
      <sheetName val="토목"/>
      <sheetName val="Project Details"/>
      <sheetName val="steel data sheet"/>
      <sheetName val="P2-Project Data"/>
      <sheetName val="9-1차이내역"/>
      <sheetName val="Questions to Vendor"/>
      <sheetName val="MEXICO-C"/>
      <sheetName val="15100"/>
      <sheetName val="BM"/>
      <sheetName val="costing_Misc"/>
      <sheetName val="__-BLDG"/>
      <sheetName val="거래처계좌"/>
      <sheetName val="대비표"/>
      <sheetName val="Civil"/>
      <sheetName val="DB@Acess"/>
      <sheetName val="INDIRECTS"/>
      <sheetName val="PI"/>
      <sheetName val="자재코드"/>
      <sheetName val="Table"/>
      <sheetName val="기초입력"/>
      <sheetName val="CTEMCOST"/>
      <sheetName val="FAB별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B2:L30"/>
  <sheetViews>
    <sheetView showGridLines="0" workbookViewId="0">
      <selection activeCell="B5" sqref="B5"/>
    </sheetView>
  </sheetViews>
  <sheetFormatPr baseColWidth="10" defaultRowHeight="15" x14ac:dyDescent="0.25"/>
  <cols>
    <col min="1" max="1" width="2.85546875" style="41" customWidth="1"/>
    <col min="2" max="2" width="18" style="41" customWidth="1"/>
    <col min="3" max="3" width="2.85546875" style="41" customWidth="1"/>
    <col min="4" max="4" width="21.5703125" style="41" customWidth="1"/>
    <col min="5" max="5" width="2.85546875" style="41" customWidth="1"/>
    <col min="6" max="6" width="21.5703125" style="41" customWidth="1"/>
    <col min="7" max="7" width="2.85546875" style="41" customWidth="1"/>
    <col min="8" max="8" width="21.5703125" style="41" customWidth="1"/>
    <col min="9" max="9" width="2.85546875" style="41" customWidth="1"/>
    <col min="10" max="10" width="21.5703125" style="41" customWidth="1"/>
    <col min="11" max="11" width="2.85546875" style="41" customWidth="1"/>
    <col min="12" max="12" width="21.5703125" style="41" customWidth="1"/>
    <col min="13" max="16384" width="11.42578125" style="41"/>
  </cols>
  <sheetData>
    <row r="2" spans="2:12" x14ac:dyDescent="0.25">
      <c r="B2" s="340" t="s">
        <v>248</v>
      </c>
      <c r="D2" s="340" t="s">
        <v>147</v>
      </c>
      <c r="F2" s="340" t="s">
        <v>173</v>
      </c>
      <c r="H2" s="340" t="s">
        <v>246</v>
      </c>
      <c r="J2" s="340" t="s">
        <v>232</v>
      </c>
      <c r="L2" s="340" t="s">
        <v>247</v>
      </c>
    </row>
    <row r="3" spans="2:12" x14ac:dyDescent="0.25">
      <c r="B3" s="1" t="s">
        <v>0</v>
      </c>
      <c r="D3" s="1"/>
      <c r="F3" s="1"/>
      <c r="H3" s="1" t="s">
        <v>229</v>
      </c>
      <c r="J3" s="1" t="s">
        <v>233</v>
      </c>
      <c r="L3" s="1" t="s">
        <v>13</v>
      </c>
    </row>
    <row r="4" spans="2:12" x14ac:dyDescent="0.25">
      <c r="B4" s="2" t="s">
        <v>1</v>
      </c>
      <c r="D4" s="2"/>
      <c r="F4" s="2"/>
      <c r="H4" s="2" t="s">
        <v>230</v>
      </c>
      <c r="J4" s="2" t="s">
        <v>234</v>
      </c>
      <c r="L4" s="2" t="s">
        <v>15</v>
      </c>
    </row>
    <row r="5" spans="2:12" x14ac:dyDescent="0.25">
      <c r="B5" s="2" t="s">
        <v>2</v>
      </c>
      <c r="D5" s="2"/>
      <c r="F5" s="2"/>
      <c r="H5" s="2"/>
      <c r="J5" s="2" t="s">
        <v>235</v>
      </c>
      <c r="L5" s="2" t="s">
        <v>16</v>
      </c>
    </row>
    <row r="6" spans="2:12" x14ac:dyDescent="0.25">
      <c r="B6" s="2" t="s">
        <v>3</v>
      </c>
      <c r="D6" s="2"/>
      <c r="F6" s="2"/>
      <c r="H6" s="2"/>
      <c r="J6" s="2" t="s">
        <v>236</v>
      </c>
      <c r="L6" s="2"/>
    </row>
    <row r="7" spans="2:12" x14ac:dyDescent="0.25">
      <c r="B7" s="2" t="s">
        <v>4</v>
      </c>
      <c r="D7" s="2"/>
      <c r="F7" s="2"/>
      <c r="H7" s="2"/>
      <c r="J7" s="2" t="s">
        <v>237</v>
      </c>
      <c r="L7" s="2"/>
    </row>
    <row r="8" spans="2:12" x14ac:dyDescent="0.25">
      <c r="B8" s="2"/>
      <c r="D8" s="2"/>
      <c r="F8" s="2"/>
      <c r="H8" s="2"/>
      <c r="J8" s="2" t="s">
        <v>238</v>
      </c>
      <c r="L8" s="2"/>
    </row>
    <row r="9" spans="2:12" x14ac:dyDescent="0.25">
      <c r="B9" s="2"/>
      <c r="D9" s="2"/>
      <c r="F9" s="2"/>
      <c r="H9" s="2"/>
      <c r="J9" s="2" t="s">
        <v>239</v>
      </c>
      <c r="L9" s="2"/>
    </row>
    <row r="10" spans="2:12" x14ac:dyDescent="0.25">
      <c r="B10" s="2"/>
      <c r="D10" s="2"/>
      <c r="F10" s="2"/>
      <c r="H10" s="2"/>
      <c r="J10" s="2" t="s">
        <v>240</v>
      </c>
      <c r="L10" s="2"/>
    </row>
    <row r="11" spans="2:12" x14ac:dyDescent="0.25">
      <c r="B11" s="2"/>
      <c r="D11" s="2"/>
      <c r="F11" s="2"/>
      <c r="H11" s="2"/>
      <c r="J11" s="2" t="s">
        <v>241</v>
      </c>
      <c r="L11" s="2"/>
    </row>
    <row r="12" spans="2:12" x14ac:dyDescent="0.25">
      <c r="B12" s="2"/>
      <c r="D12" s="2"/>
      <c r="F12" s="2"/>
      <c r="H12" s="2"/>
      <c r="J12" s="2" t="s">
        <v>242</v>
      </c>
      <c r="L12" s="2"/>
    </row>
    <row r="13" spans="2:12" x14ac:dyDescent="0.25">
      <c r="B13" s="2"/>
      <c r="D13" s="2"/>
      <c r="F13" s="2"/>
      <c r="H13" s="2"/>
      <c r="J13" s="2" t="s">
        <v>243</v>
      </c>
      <c r="L13" s="2"/>
    </row>
    <row r="14" spans="2:12" x14ac:dyDescent="0.25">
      <c r="B14" s="2"/>
      <c r="D14" s="2"/>
      <c r="F14" s="2"/>
      <c r="H14" s="2"/>
      <c r="J14" s="2"/>
      <c r="L14" s="2"/>
    </row>
    <row r="15" spans="2:12" x14ac:dyDescent="0.25">
      <c r="B15" s="2"/>
      <c r="D15" s="2"/>
      <c r="F15" s="2"/>
      <c r="H15" s="2"/>
      <c r="J15" s="2"/>
      <c r="L15" s="2"/>
    </row>
    <row r="16" spans="2:12" x14ac:dyDescent="0.25">
      <c r="B16" s="2"/>
      <c r="D16" s="2"/>
      <c r="F16" s="2"/>
      <c r="H16" s="2"/>
      <c r="J16" s="2"/>
      <c r="L16" s="2"/>
    </row>
    <row r="17" spans="2:12" x14ac:dyDescent="0.25">
      <c r="B17" s="2"/>
      <c r="D17" s="2"/>
      <c r="F17" s="2"/>
      <c r="H17" s="2"/>
      <c r="J17" s="2"/>
      <c r="L17" s="2"/>
    </row>
    <row r="18" spans="2:12" x14ac:dyDescent="0.25">
      <c r="B18" s="2"/>
      <c r="D18" s="2"/>
      <c r="F18" s="2"/>
      <c r="H18" s="2"/>
      <c r="J18" s="2"/>
      <c r="L18" s="2"/>
    </row>
    <row r="19" spans="2:12" x14ac:dyDescent="0.25">
      <c r="B19" s="2"/>
      <c r="D19" s="2"/>
      <c r="F19" s="2"/>
      <c r="H19" s="2"/>
      <c r="J19" s="2"/>
      <c r="L19" s="2"/>
    </row>
    <row r="20" spans="2:12" x14ac:dyDescent="0.25">
      <c r="B20" s="2"/>
      <c r="D20" s="2"/>
      <c r="F20" s="2"/>
      <c r="H20" s="2"/>
      <c r="J20" s="2"/>
      <c r="L20" s="2"/>
    </row>
    <row r="21" spans="2:12" x14ac:dyDescent="0.25">
      <c r="B21" s="2"/>
      <c r="D21" s="2"/>
      <c r="F21" s="2"/>
      <c r="H21" s="2"/>
      <c r="J21" s="2"/>
      <c r="L21" s="2"/>
    </row>
    <row r="22" spans="2:12" x14ac:dyDescent="0.25">
      <c r="B22" s="2"/>
      <c r="D22" s="2"/>
      <c r="F22" s="2"/>
      <c r="H22" s="2"/>
      <c r="J22" s="2"/>
      <c r="L22" s="2"/>
    </row>
    <row r="23" spans="2:12" x14ac:dyDescent="0.25">
      <c r="B23" s="2"/>
      <c r="D23" s="2"/>
      <c r="F23" s="2"/>
      <c r="H23" s="2"/>
      <c r="J23" s="2"/>
      <c r="L23" s="2"/>
    </row>
    <row r="24" spans="2:12" x14ac:dyDescent="0.25">
      <c r="B24" s="2"/>
      <c r="D24" s="2"/>
      <c r="F24" s="2"/>
      <c r="H24" s="2"/>
      <c r="J24" s="2"/>
      <c r="L24" s="2"/>
    </row>
    <row r="25" spans="2:12" x14ac:dyDescent="0.25">
      <c r="B25" s="2"/>
      <c r="D25" s="2"/>
      <c r="F25" s="2"/>
      <c r="H25" s="2"/>
      <c r="J25" s="2"/>
      <c r="L25" s="2"/>
    </row>
    <row r="26" spans="2:12" x14ac:dyDescent="0.25">
      <c r="B26" s="2"/>
      <c r="D26" s="2"/>
      <c r="F26" s="2"/>
      <c r="H26" s="2"/>
      <c r="J26" s="2"/>
      <c r="L26" s="2"/>
    </row>
    <row r="27" spans="2:12" x14ac:dyDescent="0.25">
      <c r="B27" s="2"/>
      <c r="D27" s="2"/>
      <c r="F27" s="2"/>
      <c r="H27" s="2"/>
      <c r="J27" s="2"/>
      <c r="L27" s="2"/>
    </row>
    <row r="28" spans="2:12" x14ac:dyDescent="0.25">
      <c r="B28" s="2"/>
      <c r="D28" s="2"/>
      <c r="F28" s="2"/>
      <c r="H28" s="2"/>
      <c r="J28" s="2"/>
      <c r="L28" s="2"/>
    </row>
    <row r="29" spans="2:12" x14ac:dyDescent="0.25">
      <c r="B29" s="2"/>
      <c r="D29" s="2"/>
      <c r="F29" s="2"/>
      <c r="H29" s="2"/>
      <c r="J29" s="2"/>
      <c r="L29" s="2"/>
    </row>
    <row r="30" spans="2:12" x14ac:dyDescent="0.25">
      <c r="B30" s="3"/>
      <c r="D30" s="3"/>
      <c r="F30" s="3"/>
      <c r="H30" s="3"/>
      <c r="J30" s="3"/>
      <c r="L30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B4010"/>
  <sheetViews>
    <sheetView showGridLines="0" zoomScaleNormal="100" workbookViewId="0">
      <pane ySplit="10" topLeftCell="A11" activePane="bottomLeft" state="frozen"/>
      <selection pane="bottomLeft" activeCell="G7" sqref="G7"/>
    </sheetView>
  </sheetViews>
  <sheetFormatPr baseColWidth="10" defaultRowHeight="15" outlineLevelCol="1" x14ac:dyDescent="0.25"/>
  <cols>
    <col min="1" max="1" width="7.140625" style="41" bestFit="1" customWidth="1"/>
    <col min="2" max="2" width="9.5703125" style="41" customWidth="1"/>
    <col min="3" max="3" width="45.42578125" style="41" customWidth="1"/>
    <col min="4" max="6" width="11.42578125" style="41" hidden="1" customWidth="1"/>
    <col min="7" max="7" width="6.85546875" style="343" customWidth="1"/>
    <col min="8" max="8" width="11.42578125" style="41" hidden="1" customWidth="1"/>
    <col min="9" max="9" width="12.42578125" style="41" hidden="1" customWidth="1"/>
    <col min="10" max="10" width="16.7109375" style="41" hidden="1" customWidth="1"/>
    <col min="11" max="12" width="11.42578125" style="41" hidden="1" customWidth="1" outlineLevel="1"/>
    <col min="13" max="13" width="12.28515625" style="41" hidden="1" customWidth="1" outlineLevel="1"/>
    <col min="14" max="14" width="2.42578125" style="41" hidden="1" customWidth="1"/>
    <col min="15" max="15" width="13" style="41" hidden="1" customWidth="1"/>
    <col min="16" max="16" width="17.140625" style="41" hidden="1" customWidth="1"/>
    <col min="17" max="18" width="11.42578125" style="41" hidden="1" customWidth="1" outlineLevel="1"/>
    <col min="19" max="19" width="15" style="41" hidden="1" customWidth="1" outlineLevel="1"/>
    <col min="20" max="20" width="2.85546875" style="41" customWidth="1" collapsed="1"/>
    <col min="21" max="21" width="31.5703125" style="41" customWidth="1"/>
    <col min="22" max="50" width="11.42578125" style="41" customWidth="1"/>
    <col min="51" max="51" width="11.42578125" style="41"/>
    <col min="52" max="52" width="5.42578125" style="339" customWidth="1"/>
    <col min="53" max="54" width="5.42578125" style="41" customWidth="1"/>
    <col min="55" max="16384" width="11.42578125" style="41"/>
  </cols>
  <sheetData>
    <row r="1" spans="1:54" x14ac:dyDescent="0.25">
      <c r="A1" s="84"/>
      <c r="B1" s="85"/>
      <c r="C1" s="86"/>
      <c r="D1" s="86"/>
      <c r="E1" s="86"/>
      <c r="F1" s="86"/>
      <c r="G1" s="301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</row>
    <row r="2" spans="1:54" ht="30.75" customHeight="1" thickBot="1" x14ac:dyDescent="0.3">
      <c r="A2" s="296"/>
      <c r="B2" s="296"/>
      <c r="C2" s="296" t="s">
        <v>180</v>
      </c>
      <c r="D2" s="305"/>
      <c r="E2" s="305"/>
      <c r="F2" s="305"/>
      <c r="G2" s="311"/>
      <c r="H2" s="305"/>
      <c r="I2" s="305"/>
      <c r="J2" s="305"/>
      <c r="K2" s="305"/>
      <c r="L2" s="305"/>
      <c r="M2" s="305"/>
      <c r="N2" s="312"/>
      <c r="O2" s="757"/>
      <c r="P2" s="757"/>
      <c r="Q2" s="757"/>
      <c r="R2" s="757"/>
      <c r="S2" s="757"/>
    </row>
    <row r="3" spans="1:54" ht="14.25" customHeight="1" x14ac:dyDescent="0.25">
      <c r="A3" s="336"/>
      <c r="B3" s="87"/>
      <c r="C3" s="336"/>
      <c r="D3" s="336"/>
      <c r="E3" s="336"/>
      <c r="F3" s="366"/>
      <c r="G3" s="302"/>
      <c r="H3" s="336"/>
      <c r="I3" s="313" t="s">
        <v>226</v>
      </c>
      <c r="J3" s="314"/>
      <c r="K3" s="336"/>
      <c r="L3" s="336"/>
      <c r="M3" s="336"/>
      <c r="N3" s="86"/>
      <c r="O3" s="315" t="s">
        <v>227</v>
      </c>
      <c r="P3" s="316"/>
      <c r="Q3" s="336"/>
      <c r="R3" s="336"/>
      <c r="S3" s="336"/>
    </row>
    <row r="4" spans="1:54" ht="10.5" customHeight="1" x14ac:dyDescent="0.25">
      <c r="A4" s="336"/>
      <c r="B4" s="87"/>
      <c r="C4" s="336"/>
      <c r="D4" s="336"/>
      <c r="E4" s="336"/>
      <c r="F4" s="366"/>
      <c r="G4" s="302"/>
      <c r="H4" s="336"/>
      <c r="I4" s="336"/>
      <c r="J4" s="336"/>
      <c r="K4" s="336"/>
      <c r="L4" s="336"/>
      <c r="M4" s="336"/>
      <c r="N4" s="86"/>
      <c r="O4" s="336"/>
      <c r="P4" s="336"/>
      <c r="Q4" s="336"/>
      <c r="R4" s="336"/>
      <c r="S4" s="336"/>
    </row>
    <row r="5" spans="1:54" ht="15.75" x14ac:dyDescent="0.25">
      <c r="A5" s="336"/>
      <c r="B5" s="87"/>
      <c r="C5" s="336"/>
      <c r="D5" s="336"/>
      <c r="E5" s="336"/>
      <c r="F5" s="366"/>
      <c r="G5" s="302"/>
      <c r="H5" s="307"/>
      <c r="I5" s="308" t="s">
        <v>224</v>
      </c>
      <c r="J5" s="317">
        <f>SUM(J6:J9)</f>
        <v>0</v>
      </c>
      <c r="K5" s="336"/>
      <c r="L5" s="336"/>
      <c r="M5" s="336"/>
      <c r="N5" s="305"/>
      <c r="O5" s="308" t="s">
        <v>224</v>
      </c>
      <c r="P5" s="317">
        <f>SUM(P6:P9)</f>
        <v>0</v>
      </c>
      <c r="Q5" s="336"/>
      <c r="R5" s="336"/>
      <c r="S5" s="336"/>
    </row>
    <row r="6" spans="1:54" ht="13.5" customHeight="1" x14ac:dyDescent="0.25">
      <c r="A6" s="336"/>
      <c r="B6" s="87"/>
      <c r="C6" s="336"/>
      <c r="D6" s="336"/>
      <c r="E6" s="336"/>
      <c r="F6" s="366"/>
      <c r="G6" s="302"/>
      <c r="H6" s="308" t="s">
        <v>13</v>
      </c>
      <c r="I6" s="344">
        <v>0.19</v>
      </c>
      <c r="J6" s="318">
        <f>$J$9*$I$6</f>
        <v>0</v>
      </c>
      <c r="K6" s="336"/>
      <c r="L6" s="336"/>
      <c r="M6" s="336"/>
      <c r="N6" s="308" t="s">
        <v>13</v>
      </c>
      <c r="O6" s="344">
        <v>0.19</v>
      </c>
      <c r="P6" s="318">
        <f>$P$9*$O$6</f>
        <v>0</v>
      </c>
      <c r="Q6" s="336"/>
      <c r="R6" s="336"/>
      <c r="S6" s="336"/>
    </row>
    <row r="7" spans="1:54" ht="13.5" customHeight="1" x14ac:dyDescent="0.25">
      <c r="A7" s="336"/>
      <c r="B7" s="87"/>
      <c r="C7" s="336"/>
      <c r="D7" s="336"/>
      <c r="E7" s="336"/>
      <c r="F7" s="366"/>
      <c r="G7" s="302"/>
      <c r="H7" s="308" t="s">
        <v>9</v>
      </c>
      <c r="I7" s="345">
        <v>0.01</v>
      </c>
      <c r="J7" s="319">
        <f>$J$9*$I$7</f>
        <v>0</v>
      </c>
      <c r="K7" s="336"/>
      <c r="L7" s="336"/>
      <c r="M7" s="336"/>
      <c r="N7" s="308" t="s">
        <v>9</v>
      </c>
      <c r="O7" s="345">
        <v>0.01</v>
      </c>
      <c r="P7" s="319">
        <f>$P$9*$O$7</f>
        <v>0</v>
      </c>
      <c r="Q7" s="336"/>
      <c r="R7" s="336"/>
      <c r="S7" s="336"/>
    </row>
    <row r="8" spans="1:54" ht="13.5" customHeight="1" x14ac:dyDescent="0.25">
      <c r="A8" s="84"/>
      <c r="B8" s="85"/>
      <c r="C8" s="86"/>
      <c r="D8" s="86"/>
      <c r="E8" s="86"/>
      <c r="F8" s="86"/>
      <c r="G8" s="301"/>
      <c r="H8" s="308" t="s">
        <v>45</v>
      </c>
      <c r="I8" s="346">
        <v>0.03</v>
      </c>
      <c r="J8" s="320">
        <f>$J$9*$I$8</f>
        <v>0</v>
      </c>
      <c r="K8" s="86"/>
      <c r="L8" s="86"/>
      <c r="M8" s="86"/>
      <c r="N8" s="308" t="s">
        <v>45</v>
      </c>
      <c r="O8" s="346">
        <v>0.03</v>
      </c>
      <c r="P8" s="320">
        <f>$P$9*$O$8</f>
        <v>0</v>
      </c>
      <c r="Q8" s="86"/>
      <c r="R8" s="86"/>
      <c r="S8" s="86"/>
    </row>
    <row r="9" spans="1:54" x14ac:dyDescent="0.25">
      <c r="A9" s="84"/>
      <c r="B9" s="85"/>
      <c r="C9" s="86"/>
      <c r="D9" s="86"/>
      <c r="E9" s="86"/>
      <c r="F9" s="86"/>
      <c r="G9" s="301"/>
      <c r="H9" s="310"/>
      <c r="I9" s="308" t="s">
        <v>225</v>
      </c>
      <c r="J9" s="309">
        <f>+SUBTOTAL(9,J11:J1010)</f>
        <v>0</v>
      </c>
      <c r="K9" s="86"/>
      <c r="L9" s="86"/>
      <c r="M9" s="86"/>
      <c r="N9" s="306"/>
      <c r="O9" s="308" t="s">
        <v>225</v>
      </c>
      <c r="P9" s="309">
        <f>+SUBTOTAL(9,P11:P1010)</f>
        <v>0</v>
      </c>
      <c r="Q9" s="86"/>
      <c r="R9" s="86"/>
      <c r="S9" s="86"/>
    </row>
    <row r="10" spans="1:54" ht="25.5" x14ac:dyDescent="0.25">
      <c r="A10" s="303" t="s">
        <v>181</v>
      </c>
      <c r="B10" s="303" t="s">
        <v>124</v>
      </c>
      <c r="C10" s="303" t="s">
        <v>182</v>
      </c>
      <c r="D10" s="303" t="s">
        <v>125</v>
      </c>
      <c r="E10" s="303" t="s">
        <v>231</v>
      </c>
      <c r="F10" s="303" t="s">
        <v>245</v>
      </c>
      <c r="G10" s="304" t="s">
        <v>127</v>
      </c>
      <c r="H10" s="303" t="s">
        <v>183</v>
      </c>
      <c r="I10" s="303" t="s">
        <v>184</v>
      </c>
      <c r="J10" s="303" t="s">
        <v>185</v>
      </c>
      <c r="K10" s="303" t="s">
        <v>186</v>
      </c>
      <c r="L10" s="303" t="s">
        <v>154</v>
      </c>
      <c r="M10" s="303" t="s">
        <v>187</v>
      </c>
      <c r="O10" s="298" t="s">
        <v>184</v>
      </c>
      <c r="P10" s="298" t="s">
        <v>185</v>
      </c>
      <c r="Q10" s="298" t="s">
        <v>186</v>
      </c>
      <c r="R10" s="298" t="s">
        <v>154</v>
      </c>
      <c r="S10" s="298" t="s">
        <v>187</v>
      </c>
      <c r="U10" s="419" t="s">
        <v>3354</v>
      </c>
      <c r="V10" s="424"/>
      <c r="W10" s="429"/>
      <c r="AZ10" s="341" t="s">
        <v>228</v>
      </c>
      <c r="BA10" s="342"/>
      <c r="BB10" s="342"/>
    </row>
    <row r="11" spans="1:54" x14ac:dyDescent="0.25">
      <c r="A11" s="299">
        <v>1</v>
      </c>
      <c r="B11" s="381" t="s">
        <v>252</v>
      </c>
      <c r="C11" s="382" t="s">
        <v>253</v>
      </c>
      <c r="D11" s="300" t="str">
        <f>IFERROR(VLOOKUP(CONCATENATE($A11,"T"),'05 APU'!$1:$1048576,3,),"")</f>
        <v/>
      </c>
      <c r="E11" s="300" t="str">
        <f>IFERROR(VLOOKUP(CONCATENATE($A11,"T2"),'05 APU'!$1:$1048576,3,),"")</f>
        <v/>
      </c>
      <c r="F11" s="300" t="str">
        <f>IFERROR(VLOOKUP(CONCATENATE($A11,"T3"),'05 APU'!$1:$1048576,3,),"")</f>
        <v/>
      </c>
      <c r="G11" s="382"/>
      <c r="H11" s="349"/>
      <c r="I11" s="297">
        <f>IFERROR((VLOOKUP(CONCATENATE($A11,"D"),'05 APU'!$1:$1048576,9,)),0)</f>
        <v>0</v>
      </c>
      <c r="J11" s="297">
        <f>IFERROR(I11*H11,0)</f>
        <v>0</v>
      </c>
      <c r="K11" s="297" t="str">
        <f>IFERROR(VLOOKUP(CONCATENATE($A11,"C"),'05 APU'!$1:$1048576,9,),"")</f>
        <v/>
      </c>
      <c r="L11" s="297" t="str">
        <f>IFERROR(VLOOKUP(CONCATENATE($A11,"B"),'05 APU'!$1:$1048576,9,),"")</f>
        <v/>
      </c>
      <c r="M11" s="297" t="str">
        <f>IFERROR(VLOOKUP(CONCATENATE($A11,"A"),'05 APU'!$1:$1048576,9,),"")</f>
        <v/>
      </c>
      <c r="N11" s="86"/>
      <c r="O11" s="297">
        <f>IFERROR(VLOOKUP(CONCATENATE($A11,"D"),'05 APU'!$T:$AB,9,),0)</f>
        <v>0</v>
      </c>
      <c r="P11" s="297">
        <f t="shared" ref="P11:P74" si="0">IFERROR($O11*$H11,0)</f>
        <v>0</v>
      </c>
      <c r="Q11" s="297">
        <f>IFERROR(VLOOKUP(CONCATENATE($A11,"C"),'05 APU'!$T:$AB,9,),0)</f>
        <v>0</v>
      </c>
      <c r="R11" s="297">
        <f>IFERROR(VLOOKUP(CONCATENATE($A11,"B"),'05 APU'!$T:$AB,9,),0)</f>
        <v>0</v>
      </c>
      <c r="S11" s="297">
        <f>IFERROR(VLOOKUP(CONCATENATE($A11,"A"),'05 APU'!$T:$AB,9,),0)</f>
        <v>0</v>
      </c>
      <c r="U11" s="420"/>
      <c r="V11" s="424"/>
      <c r="W11" s="429">
        <v>0</v>
      </c>
      <c r="AZ11" s="331" t="e">
        <f>IF((VLOOKUP(CONCATENATE($A11,"EP"),'05 APU'!$1:$1048576,1,FALSE)=CONCATENATE($A11,"EP")),1,0)</f>
        <v>#N/A</v>
      </c>
      <c r="BA11" s="331" t="e">
        <f>IF((VLOOKUP(CONCATENATE($A11,"EE"),'05 APU'!$1:$1048576,1,FALSE)=CONCATENATE($A11,"EE")),1,0)</f>
        <v>#N/A</v>
      </c>
      <c r="BB11" s="331" t="e">
        <f>IF((VLOOKUP(CONCATENATE($A11,"EM"),'05 APU'!$1:$1048576,1,FALSE)=CONCATENATE($A11,"EM")),1,0)</f>
        <v>#N/A</v>
      </c>
    </row>
    <row r="12" spans="1:54" x14ac:dyDescent="0.25">
      <c r="A12" s="88">
        <v>2</v>
      </c>
      <c r="B12" s="383" t="s">
        <v>254</v>
      </c>
      <c r="C12" s="384" t="s">
        <v>255</v>
      </c>
      <c r="D12" s="89" t="str">
        <f>IFERROR(VLOOKUP(CONCATENATE($A12,"T"),'05 APU'!$1:$1048576,3,),"")</f>
        <v/>
      </c>
      <c r="E12" s="89" t="str">
        <f>IFERROR(VLOOKUP(CONCATENATE($A12,"T2"),'05 APU'!$1:$1048576,3,),"")</f>
        <v/>
      </c>
      <c r="F12" s="89" t="str">
        <f>IFERROR(VLOOKUP(CONCATENATE($A12,"T3"),'05 APU'!$1:$1048576,3,),"")</f>
        <v/>
      </c>
      <c r="G12" s="412" t="s">
        <v>138</v>
      </c>
      <c r="H12" s="351"/>
      <c r="I12" s="90">
        <f>IFERROR((VLOOKUP(CONCATENATE($A12,"D"),'05 APU'!$1:$1048576,9,)),0)</f>
        <v>0</v>
      </c>
      <c r="J12" s="90">
        <f t="shared" ref="J12" si="1">IFERROR(I12*H12,0)</f>
        <v>0</v>
      </c>
      <c r="K12" s="297" t="str">
        <f>IFERROR(VLOOKUP(CONCATENATE($A12,"C"),'05 APU'!$1:$1048576,9,),"")</f>
        <v/>
      </c>
      <c r="L12" s="297" t="str">
        <f>IFERROR(VLOOKUP(CONCATENATE($A12,"B"),'05 APU'!$1:$1048576,9,),"")</f>
        <v/>
      </c>
      <c r="M12" s="297" t="str">
        <f>IFERROR(VLOOKUP(CONCATENATE($A12,"A"),'05 APU'!$1:$1048576,9,),"")</f>
        <v/>
      </c>
      <c r="N12" s="86"/>
      <c r="O12" s="90">
        <f>IFERROR(VLOOKUP(CONCATENATE($A12,"D"),'05 APU'!$T:$AB,9,),0)</f>
        <v>0</v>
      </c>
      <c r="P12" s="90">
        <f t="shared" si="0"/>
        <v>0</v>
      </c>
      <c r="Q12" s="90">
        <f>IFERROR(VLOOKUP(CONCATENATE($A12,"C"),'05 APU'!$T:$AB,9,),0)</f>
        <v>0</v>
      </c>
      <c r="R12" s="90">
        <f>IFERROR(VLOOKUP(CONCATENATE($A12,"B"),'05 APU'!$T:$AB,9,),0)</f>
        <v>0</v>
      </c>
      <c r="S12" s="90">
        <f>IFERROR(VLOOKUP(CONCATENATE($A12,"A"),'05 APU'!$T:$AB,9,),0)</f>
        <v>0</v>
      </c>
      <c r="U12" s="421" t="s">
        <v>3355</v>
      </c>
      <c r="V12" s="424"/>
      <c r="W12" s="429" t="s">
        <v>3490</v>
      </c>
      <c r="AZ12" s="331" t="e">
        <f>IF((VLOOKUP(CONCATENATE($A12,"EP"),'05 APU'!$1:$1048576,1,FALSE)=CONCATENATE($A12,"EP")),1,0)</f>
        <v>#N/A</v>
      </c>
      <c r="BA12" s="331" t="e">
        <f>IF((VLOOKUP(CONCATENATE($A12,"EE"),'05 APU'!$1:$1048576,1,FALSE)=CONCATENATE($A12,"EE")),1,0)</f>
        <v>#N/A</v>
      </c>
      <c r="BB12" s="331" t="e">
        <f>IF((VLOOKUP(CONCATENATE($A12,"EM"),'05 APU'!$1:$1048576,1,FALSE)=CONCATENATE($A12,"EM")),1,0)</f>
        <v>#N/A</v>
      </c>
    </row>
    <row r="13" spans="1:54" ht="21" x14ac:dyDescent="0.25">
      <c r="A13" s="88">
        <v>3</v>
      </c>
      <c r="B13" s="383" t="s">
        <v>256</v>
      </c>
      <c r="C13" s="384" t="s">
        <v>257</v>
      </c>
      <c r="D13" s="89" t="str">
        <f>IFERROR(VLOOKUP(CONCATENATE($A13,"T"),'05 APU'!$1:$1048576,3,),"")</f>
        <v/>
      </c>
      <c r="E13" s="89" t="str">
        <f>IFERROR(VLOOKUP(CONCATENATE($A13,"T2"),'05 APU'!$1:$1048576,3,),"")</f>
        <v/>
      </c>
      <c r="F13" s="89" t="str">
        <f>IFERROR(VLOOKUP(CONCATENATE($A13,"T3"),'05 APU'!$1:$1048576,3,),"")</f>
        <v/>
      </c>
      <c r="G13" s="412" t="s">
        <v>3336</v>
      </c>
      <c r="H13" s="351"/>
      <c r="I13" s="90">
        <f>IFERROR((VLOOKUP(CONCATENATE($A13,"D"),'05 APU'!$1:$1048576,9,)),0)</f>
        <v>0</v>
      </c>
      <c r="J13" s="90">
        <f t="shared" ref="J13:J76" si="2">IFERROR(I13*H13,0)</f>
        <v>0</v>
      </c>
      <c r="K13" s="297" t="str">
        <f>IFERROR(VLOOKUP(CONCATENATE($A13,"C"),'05 APU'!$1:$1048576,9,),"")</f>
        <v/>
      </c>
      <c r="L13" s="297" t="str">
        <f>IFERROR(VLOOKUP(CONCATENATE($A13,"B"),'05 APU'!$1:$1048576,9,),"")</f>
        <v/>
      </c>
      <c r="M13" s="297" t="str">
        <f>IFERROR(VLOOKUP(CONCATENATE($A13,"A"),'05 APU'!$1:$1048576,9,),"")</f>
        <v/>
      </c>
      <c r="N13" s="86"/>
      <c r="O13" s="90">
        <f>IFERROR(VLOOKUP(CONCATENATE($A13,"D"),'05 APU'!$T:$AB,9,),0)</f>
        <v>0</v>
      </c>
      <c r="P13" s="90">
        <f t="shared" si="0"/>
        <v>0</v>
      </c>
      <c r="Q13" s="90">
        <f>IFERROR(VLOOKUP(CONCATENATE($A13,"C"),'05 APU'!$T:$AB,9,),0)</f>
        <v>0</v>
      </c>
      <c r="R13" s="90">
        <f>IFERROR(VLOOKUP(CONCATENATE($A13,"B"),'05 APU'!$T:$AB,9,),0)</f>
        <v>0</v>
      </c>
      <c r="S13" s="90">
        <f>IFERROR(VLOOKUP(CONCATENATE($A13,"A"),'05 APU'!$T:$AB,9,),0)</f>
        <v>0</v>
      </c>
      <c r="U13" s="420" t="s">
        <v>3356</v>
      </c>
      <c r="V13" s="425" t="s">
        <v>3486</v>
      </c>
      <c r="W13" s="429" t="s">
        <v>3490</v>
      </c>
      <c r="AZ13" s="331" t="e">
        <f>IF((VLOOKUP(CONCATENATE($A13,"EP"),'05 APU'!$1:$1048576,1,FALSE)=CONCATENATE($A13,"EP")),1,0)</f>
        <v>#N/A</v>
      </c>
      <c r="BA13" s="331" t="e">
        <f>IF((VLOOKUP(CONCATENATE($A13,"EE"),'05 APU'!$1:$1048576,1,FALSE)=CONCATENATE($A13,"EE")),1,0)</f>
        <v>#N/A</v>
      </c>
      <c r="BB13" s="331" t="e">
        <f>IF((VLOOKUP(CONCATENATE($A13,"EM"),'05 APU'!$1:$1048576,1,FALSE)=CONCATENATE($A13,"EM")),1,0)</f>
        <v>#N/A</v>
      </c>
    </row>
    <row r="14" spans="1:54" ht="21" x14ac:dyDescent="0.25">
      <c r="A14" s="88">
        <v>4</v>
      </c>
      <c r="B14" s="383" t="s">
        <v>258</v>
      </c>
      <c r="C14" s="384" t="s">
        <v>259</v>
      </c>
      <c r="D14" s="89" t="str">
        <f>IFERROR(VLOOKUP(CONCATENATE($A14,"T"),'05 APU'!$1:$1048576,3,),"")</f>
        <v/>
      </c>
      <c r="E14" s="89" t="str">
        <f>IFERROR(VLOOKUP(CONCATENATE($A14,"T2"),'05 APU'!$1:$1048576,3,),"")</f>
        <v/>
      </c>
      <c r="F14" s="89" t="str">
        <f>IFERROR(VLOOKUP(CONCATENATE($A14,"T3"),'05 APU'!$1:$1048576,3,),"")</f>
        <v/>
      </c>
      <c r="G14" s="412" t="s">
        <v>3337</v>
      </c>
      <c r="H14" s="351"/>
      <c r="I14" s="90">
        <f>IFERROR((VLOOKUP(CONCATENATE($A14,"D"),'05 APU'!$1:$1048576,9,)),0)</f>
        <v>0</v>
      </c>
      <c r="J14" s="90">
        <f t="shared" si="2"/>
        <v>0</v>
      </c>
      <c r="K14" s="297" t="str">
        <f>IFERROR(VLOOKUP(CONCATENATE($A14,"C"),'05 APU'!$1:$1048576,9,),"")</f>
        <v/>
      </c>
      <c r="L14" s="297" t="str">
        <f>IFERROR(VLOOKUP(CONCATENATE($A14,"B"),'05 APU'!$1:$1048576,9,),"")</f>
        <v/>
      </c>
      <c r="M14" s="297" t="str">
        <f>IFERROR(VLOOKUP(CONCATENATE($A14,"A"),'05 APU'!$1:$1048576,9,),"")</f>
        <v/>
      </c>
      <c r="N14" s="86"/>
      <c r="O14" s="90">
        <f>IFERROR(VLOOKUP(CONCATENATE($A14,"D"),'05 APU'!$T:$AB,9,),0)</f>
        <v>0</v>
      </c>
      <c r="P14" s="90">
        <f t="shared" si="0"/>
        <v>0</v>
      </c>
      <c r="Q14" s="90">
        <f>IFERROR(VLOOKUP(CONCATENATE($A14,"C"),'05 APU'!$T:$AB,9,),0)</f>
        <v>0</v>
      </c>
      <c r="R14" s="90">
        <f>IFERROR(VLOOKUP(CONCATENATE($A14,"B"),'05 APU'!$T:$AB,9,),0)</f>
        <v>0</v>
      </c>
      <c r="S14" s="90">
        <f>IFERROR(VLOOKUP(CONCATENATE($A14,"A"),'05 APU'!$T:$AB,9,),0)</f>
        <v>0</v>
      </c>
      <c r="U14" s="420" t="s">
        <v>3357</v>
      </c>
      <c r="V14" s="425" t="s">
        <v>3486</v>
      </c>
      <c r="W14" s="429" t="s">
        <v>3490</v>
      </c>
      <c r="AZ14" s="331" t="e">
        <f>IF((VLOOKUP(CONCATENATE($A14,"EP"),'05 APU'!$1:$1048576,1,FALSE)=CONCATENATE($A14,"EP")),1,0)</f>
        <v>#N/A</v>
      </c>
      <c r="BA14" s="331" t="e">
        <f>IF((VLOOKUP(CONCATENATE($A14,"EE"),'05 APU'!$1:$1048576,1,FALSE)=CONCATENATE($A14,"EE")),1,0)</f>
        <v>#N/A</v>
      </c>
      <c r="BB14" s="331" t="e">
        <f>IF((VLOOKUP(CONCATENATE($A14,"EM"),'05 APU'!$1:$1048576,1,FALSE)=CONCATENATE($A14,"EM")),1,0)</f>
        <v>#N/A</v>
      </c>
    </row>
    <row r="15" spans="1:54" x14ac:dyDescent="0.25">
      <c r="A15" s="88">
        <v>5</v>
      </c>
      <c r="B15" s="383" t="s">
        <v>260</v>
      </c>
      <c r="C15" s="384" t="s">
        <v>261</v>
      </c>
      <c r="D15" s="89" t="str">
        <f>IFERROR(VLOOKUP(CONCATENATE($A15,"T"),'05 APU'!$1:$1048576,3,),"")</f>
        <v/>
      </c>
      <c r="E15" s="89" t="str">
        <f>IFERROR(VLOOKUP(CONCATENATE($A15,"T2"),'05 APU'!$1:$1048576,3,),"")</f>
        <v/>
      </c>
      <c r="F15" s="89" t="str">
        <f>IFERROR(VLOOKUP(CONCATENATE($A15,"T3"),'05 APU'!$1:$1048576,3,),"")</f>
        <v/>
      </c>
      <c r="G15" s="412" t="s">
        <v>3336</v>
      </c>
      <c r="H15" s="351"/>
      <c r="I15" s="90">
        <f>IFERROR((VLOOKUP(CONCATENATE($A15,"D"),'05 APU'!$1:$1048576,9,)),0)</f>
        <v>0</v>
      </c>
      <c r="J15" s="90">
        <f t="shared" si="2"/>
        <v>0</v>
      </c>
      <c r="K15" s="297" t="str">
        <f>IFERROR(VLOOKUP(CONCATENATE($A15,"C"),'05 APU'!$1:$1048576,9,),"")</f>
        <v/>
      </c>
      <c r="L15" s="297" t="str">
        <f>IFERROR(VLOOKUP(CONCATENATE($A15,"B"),'05 APU'!$1:$1048576,9,),"")</f>
        <v/>
      </c>
      <c r="M15" s="297" t="str">
        <f>IFERROR(VLOOKUP(CONCATENATE($A15,"A"),'05 APU'!$1:$1048576,9,),"")</f>
        <v/>
      </c>
      <c r="N15" s="86"/>
      <c r="O15" s="90">
        <f>IFERROR(VLOOKUP(CONCATENATE($A15,"D"),'05 APU'!$T:$AB,9,),0)</f>
        <v>0</v>
      </c>
      <c r="P15" s="90">
        <f t="shared" si="0"/>
        <v>0</v>
      </c>
      <c r="Q15" s="90">
        <f>IFERROR(VLOOKUP(CONCATENATE($A15,"C"),'05 APU'!$T:$AB,9,),0)</f>
        <v>0</v>
      </c>
      <c r="R15" s="90">
        <f>IFERROR(VLOOKUP(CONCATENATE($A15,"B"),'05 APU'!$T:$AB,9,),0)</f>
        <v>0</v>
      </c>
      <c r="S15" s="90">
        <f>IFERROR(VLOOKUP(CONCATENATE($A15,"A"),'05 APU'!$T:$AB,9,),0)</f>
        <v>0</v>
      </c>
      <c r="U15" s="420" t="s">
        <v>3358</v>
      </c>
      <c r="V15" s="425" t="s">
        <v>3486</v>
      </c>
      <c r="W15" s="429" t="s">
        <v>3490</v>
      </c>
      <c r="AZ15" s="331" t="e">
        <f>IF((VLOOKUP(CONCATENATE($A15,"EP"),'05 APU'!$1:$1048576,1,FALSE)=CONCATENATE($A15,"EP")),1,0)</f>
        <v>#N/A</v>
      </c>
      <c r="BA15" s="331" t="e">
        <f>IF((VLOOKUP(CONCATENATE($A15,"EE"),'05 APU'!$1:$1048576,1,FALSE)=CONCATENATE($A15,"EE")),1,0)</f>
        <v>#N/A</v>
      </c>
      <c r="BB15" s="331" t="e">
        <f>IF((VLOOKUP(CONCATENATE($A15,"EM"),'05 APU'!$1:$1048576,1,FALSE)=CONCATENATE($A15,"EM")),1,0)</f>
        <v>#N/A</v>
      </c>
    </row>
    <row r="16" spans="1:54" ht="31.5" x14ac:dyDescent="0.25">
      <c r="A16" s="88">
        <v>6</v>
      </c>
      <c r="B16" s="383" t="s">
        <v>262</v>
      </c>
      <c r="C16" s="384" t="s">
        <v>263</v>
      </c>
      <c r="D16" s="89" t="str">
        <f>IFERROR(VLOOKUP(CONCATENATE($A16,"T"),'05 APU'!$1:$1048576,3,),"")</f>
        <v/>
      </c>
      <c r="E16" s="89" t="str">
        <f>IFERROR(VLOOKUP(CONCATENATE($A16,"T2"),'05 APU'!$1:$1048576,3,),"")</f>
        <v/>
      </c>
      <c r="F16" s="89" t="str">
        <f>IFERROR(VLOOKUP(CONCATENATE($A16,"T3"),'05 APU'!$1:$1048576,3,),"")</f>
        <v/>
      </c>
      <c r="G16" s="412" t="s">
        <v>3338</v>
      </c>
      <c r="H16" s="351"/>
      <c r="I16" s="90">
        <f>IFERROR((VLOOKUP(CONCATENATE($A16,"D"),'05 APU'!$1:$1048576,9,)),0)</f>
        <v>0</v>
      </c>
      <c r="J16" s="90">
        <f t="shared" si="2"/>
        <v>0</v>
      </c>
      <c r="K16" s="297" t="str">
        <f>IFERROR(VLOOKUP(CONCATENATE($A16,"C"),'05 APU'!$1:$1048576,9,),"")</f>
        <v/>
      </c>
      <c r="L16" s="297" t="str">
        <f>IFERROR(VLOOKUP(CONCATENATE($A16,"B"),'05 APU'!$1:$1048576,9,),"")</f>
        <v/>
      </c>
      <c r="M16" s="297" t="str">
        <f>IFERROR(VLOOKUP(CONCATENATE($A16,"A"),'05 APU'!$1:$1048576,9,),"")</f>
        <v/>
      </c>
      <c r="N16" s="86"/>
      <c r="O16" s="90">
        <f>IFERROR(VLOOKUP(CONCATENATE($A16,"D"),'05 APU'!$T:$AB,9,),0)</f>
        <v>0</v>
      </c>
      <c r="P16" s="90">
        <f t="shared" si="0"/>
        <v>0</v>
      </c>
      <c r="Q16" s="90">
        <f>IFERROR(VLOOKUP(CONCATENATE($A16,"C"),'05 APU'!$T:$AB,9,),0)</f>
        <v>0</v>
      </c>
      <c r="R16" s="90">
        <f>IFERROR(VLOOKUP(CONCATENATE($A16,"B"),'05 APU'!$T:$AB,9,),0)</f>
        <v>0</v>
      </c>
      <c r="S16" s="90">
        <f>IFERROR(VLOOKUP(CONCATENATE($A16,"A"),'05 APU'!$T:$AB,9,),0)</f>
        <v>0</v>
      </c>
      <c r="U16" s="421" t="s">
        <v>3355</v>
      </c>
      <c r="V16" s="424"/>
      <c r="W16" s="429">
        <v>0</v>
      </c>
      <c r="AZ16" s="331" t="e">
        <f>IF((VLOOKUP(CONCATENATE($A16,"EP"),'05 APU'!$1:$1048576,1,FALSE)=CONCATENATE($A16,"EP")),1,0)</f>
        <v>#N/A</v>
      </c>
      <c r="BA16" s="331" t="e">
        <f>IF((VLOOKUP(CONCATENATE($A16,"EE"),'05 APU'!$1:$1048576,1,FALSE)=CONCATENATE($A16,"EE")),1,0)</f>
        <v>#N/A</v>
      </c>
      <c r="BB16" s="331" t="e">
        <f>IF((VLOOKUP(CONCATENATE($A16,"EM"),'05 APU'!$1:$1048576,1,FALSE)=CONCATENATE($A16,"EM")),1,0)</f>
        <v>#N/A</v>
      </c>
    </row>
    <row r="17" spans="1:54" x14ac:dyDescent="0.25">
      <c r="A17" s="88">
        <v>7</v>
      </c>
      <c r="B17" s="383" t="s">
        <v>264</v>
      </c>
      <c r="C17" s="384" t="s">
        <v>265</v>
      </c>
      <c r="D17" s="89" t="str">
        <f>IFERROR(VLOOKUP(CONCATENATE($A17,"T"),'05 APU'!$1:$1048576,3,),"")</f>
        <v/>
      </c>
      <c r="E17" s="89" t="str">
        <f>IFERROR(VLOOKUP(CONCATENATE($A17,"T2"),'05 APU'!$1:$1048576,3,),"")</f>
        <v/>
      </c>
      <c r="F17" s="89" t="str">
        <f>IFERROR(VLOOKUP(CONCATENATE($A17,"T3"),'05 APU'!$1:$1048576,3,),"")</f>
        <v/>
      </c>
      <c r="G17" s="412" t="s">
        <v>3339</v>
      </c>
      <c r="H17" s="351"/>
      <c r="I17" s="90">
        <f>IFERROR((VLOOKUP(CONCATENATE($A17,"D"),'05 APU'!$1:$1048576,9,)),0)</f>
        <v>0</v>
      </c>
      <c r="J17" s="90">
        <f t="shared" si="2"/>
        <v>0</v>
      </c>
      <c r="K17" s="297" t="str">
        <f>IFERROR(VLOOKUP(CONCATENATE($A17,"C"),'05 APU'!$1:$1048576,9,),"")</f>
        <v/>
      </c>
      <c r="L17" s="297" t="str">
        <f>IFERROR(VLOOKUP(CONCATENATE($A17,"B"),'05 APU'!$1:$1048576,9,),"")</f>
        <v/>
      </c>
      <c r="M17" s="297" t="str">
        <f>IFERROR(VLOOKUP(CONCATENATE($A17,"A"),'05 APU'!$1:$1048576,9,),"")</f>
        <v/>
      </c>
      <c r="N17" s="86"/>
      <c r="O17" s="90">
        <f>IFERROR(VLOOKUP(CONCATENATE($A17,"D"),'05 APU'!$T:$AB,9,),0)</f>
        <v>0</v>
      </c>
      <c r="P17" s="90">
        <f t="shared" si="0"/>
        <v>0</v>
      </c>
      <c r="Q17" s="90">
        <f>IFERROR(VLOOKUP(CONCATENATE($A17,"C"),'05 APU'!$T:$AB,9,),0)</f>
        <v>0</v>
      </c>
      <c r="R17" s="90">
        <f>IFERROR(VLOOKUP(CONCATENATE($A17,"B"),'05 APU'!$T:$AB,9,),0)</f>
        <v>0</v>
      </c>
      <c r="S17" s="90">
        <f>IFERROR(VLOOKUP(CONCATENATE($A17,"A"),'05 APU'!$T:$AB,9,),0)</f>
        <v>0</v>
      </c>
      <c r="U17" s="421" t="s">
        <v>3355</v>
      </c>
      <c r="V17" s="424"/>
      <c r="W17" s="429">
        <v>0</v>
      </c>
      <c r="AZ17" s="331" t="e">
        <f>IF((VLOOKUP(CONCATENATE($A17,"EP"),'05 APU'!$1:$1048576,1,FALSE)=CONCATENATE($A17,"EP")),1,0)</f>
        <v>#N/A</v>
      </c>
      <c r="BA17" s="331" t="e">
        <f>IF((VLOOKUP(CONCATENATE($A17,"EE"),'05 APU'!$1:$1048576,1,FALSE)=CONCATENATE($A17,"EE")),1,0)</f>
        <v>#N/A</v>
      </c>
      <c r="BB17" s="331" t="e">
        <f>IF((VLOOKUP(CONCATENATE($A17,"EM"),'05 APU'!$1:$1048576,1,FALSE)=CONCATENATE($A17,"EM")),1,0)</f>
        <v>#N/A</v>
      </c>
    </row>
    <row r="18" spans="1:54" x14ac:dyDescent="0.25">
      <c r="A18" s="88">
        <v>8</v>
      </c>
      <c r="B18" s="383" t="s">
        <v>266</v>
      </c>
      <c r="C18" s="384" t="s">
        <v>267</v>
      </c>
      <c r="D18" s="89" t="str">
        <f>IFERROR(VLOOKUP(CONCATENATE($A18,"T"),'05 APU'!$1:$1048576,3,),"")</f>
        <v/>
      </c>
      <c r="E18" s="89" t="str">
        <f>IFERROR(VLOOKUP(CONCATENATE($A18,"T2"),'05 APU'!$1:$1048576,3,),"")</f>
        <v/>
      </c>
      <c r="F18" s="89" t="str">
        <f>IFERROR(VLOOKUP(CONCATENATE($A18,"T3"),'05 APU'!$1:$1048576,3,),"")</f>
        <v/>
      </c>
      <c r="G18" s="412" t="s">
        <v>167</v>
      </c>
      <c r="H18" s="351"/>
      <c r="I18" s="90">
        <f>IFERROR((VLOOKUP(CONCATENATE($A18,"D"),'05 APU'!$1:$1048576,9,)),0)</f>
        <v>0</v>
      </c>
      <c r="J18" s="90">
        <f t="shared" si="2"/>
        <v>0</v>
      </c>
      <c r="K18" s="297" t="str">
        <f>IFERROR(VLOOKUP(CONCATENATE($A18,"C"),'05 APU'!$1:$1048576,9,),"")</f>
        <v/>
      </c>
      <c r="L18" s="297" t="str">
        <f>IFERROR(VLOOKUP(CONCATENATE($A18,"B"),'05 APU'!$1:$1048576,9,),"")</f>
        <v/>
      </c>
      <c r="M18" s="297" t="str">
        <f>IFERROR(VLOOKUP(CONCATENATE($A18,"A"),'05 APU'!$1:$1048576,9,),"")</f>
        <v/>
      </c>
      <c r="N18" s="86"/>
      <c r="O18" s="90">
        <f>IFERROR(VLOOKUP(CONCATENATE($A18,"D"),'05 APU'!$T:$AB,9,),0)</f>
        <v>0</v>
      </c>
      <c r="P18" s="90">
        <f t="shared" si="0"/>
        <v>0</v>
      </c>
      <c r="Q18" s="90">
        <f>IFERROR(VLOOKUP(CONCATENATE($A18,"C"),'05 APU'!$T:$AB,9,),0)</f>
        <v>0</v>
      </c>
      <c r="R18" s="90">
        <f>IFERROR(VLOOKUP(CONCATENATE($A18,"B"),'05 APU'!$T:$AB,9,),0)</f>
        <v>0</v>
      </c>
      <c r="S18" s="90">
        <f>IFERROR(VLOOKUP(CONCATENATE($A18,"A"),'05 APU'!$T:$AB,9,),0)</f>
        <v>0</v>
      </c>
      <c r="U18" s="420" t="s">
        <v>3359</v>
      </c>
      <c r="V18" s="425" t="s">
        <v>3486</v>
      </c>
      <c r="W18" s="429" t="s">
        <v>3490</v>
      </c>
      <c r="AZ18" s="331" t="e">
        <f>IF((VLOOKUP(CONCATENATE($A18,"EP"),'05 APU'!$1:$1048576,1,FALSE)=CONCATENATE($A18,"EP")),1,0)</f>
        <v>#N/A</v>
      </c>
      <c r="BA18" s="331" t="e">
        <f>IF((VLOOKUP(CONCATENATE($A18,"EE"),'05 APU'!$1:$1048576,1,FALSE)=CONCATENATE($A18,"EE")),1,0)</f>
        <v>#N/A</v>
      </c>
      <c r="BB18" s="331" t="e">
        <f>IF((VLOOKUP(CONCATENATE($A18,"EM"),'05 APU'!$1:$1048576,1,FALSE)=CONCATENATE($A18,"EM")),1,0)</f>
        <v>#N/A</v>
      </c>
    </row>
    <row r="19" spans="1:54" x14ac:dyDescent="0.25">
      <c r="A19" s="88">
        <v>9</v>
      </c>
      <c r="B19" s="385" t="s">
        <v>268</v>
      </c>
      <c r="C19" s="386" t="s">
        <v>269</v>
      </c>
      <c r="D19" s="89" t="str">
        <f>IFERROR(VLOOKUP(CONCATENATE($A19,"T"),'05 APU'!$1:$1048576,3,),"")</f>
        <v/>
      </c>
      <c r="E19" s="89" t="str">
        <f>IFERROR(VLOOKUP(CONCATENATE($A19,"T2"),'05 APU'!$1:$1048576,3,),"")</f>
        <v/>
      </c>
      <c r="F19" s="89" t="str">
        <f>IFERROR(VLOOKUP(CONCATENATE($A19,"T3"),'05 APU'!$1:$1048576,3,),"")</f>
        <v/>
      </c>
      <c r="G19" s="398"/>
      <c r="H19" s="351"/>
      <c r="I19" s="90">
        <f>IFERROR((VLOOKUP(CONCATENATE($A19,"D"),'05 APU'!$1:$1048576,9,)),0)</f>
        <v>0</v>
      </c>
      <c r="J19" s="90">
        <f t="shared" si="2"/>
        <v>0</v>
      </c>
      <c r="K19" s="297" t="str">
        <f>IFERROR(VLOOKUP(CONCATENATE($A19,"C"),'05 APU'!$1:$1048576,9,),"")</f>
        <v/>
      </c>
      <c r="L19" s="297" t="str">
        <f>IFERROR(VLOOKUP(CONCATENATE($A19,"B"),'05 APU'!$1:$1048576,9,),"")</f>
        <v/>
      </c>
      <c r="M19" s="297" t="str">
        <f>IFERROR(VLOOKUP(CONCATENATE($A19,"A"),'05 APU'!$1:$1048576,9,),"")</f>
        <v/>
      </c>
      <c r="N19" s="86"/>
      <c r="O19" s="90">
        <f>IFERROR(VLOOKUP(CONCATENATE($A19,"D"),'05 APU'!$T:$AB,9,),0)</f>
        <v>0</v>
      </c>
      <c r="P19" s="90">
        <f t="shared" si="0"/>
        <v>0</v>
      </c>
      <c r="Q19" s="90">
        <f>IFERROR(VLOOKUP(CONCATENATE($A19,"C"),'05 APU'!$T:$AB,9,),0)</f>
        <v>0</v>
      </c>
      <c r="R19" s="90">
        <f>IFERROR(VLOOKUP(CONCATENATE($A19,"B"),'05 APU'!$T:$AB,9,),0)</f>
        <v>0</v>
      </c>
      <c r="S19" s="90">
        <f>IFERROR(VLOOKUP(CONCATENATE($A19,"A"),'05 APU'!$T:$AB,9,),0)</f>
        <v>0</v>
      </c>
      <c r="U19" s="420"/>
      <c r="V19" s="424"/>
      <c r="W19" s="429">
        <v>0</v>
      </c>
      <c r="AZ19" s="331" t="e">
        <f>IF((VLOOKUP(CONCATENATE($A19,"EP"),'05 APU'!$1:$1048576,1,FALSE)=CONCATENATE($A19,"EP")),1,0)</f>
        <v>#N/A</v>
      </c>
      <c r="BA19" s="331" t="e">
        <f>IF((VLOOKUP(CONCATENATE($A19,"EE"),'05 APU'!$1:$1048576,1,FALSE)=CONCATENATE($A19,"EE")),1,0)</f>
        <v>#N/A</v>
      </c>
      <c r="BB19" s="331" t="e">
        <f>IF((VLOOKUP(CONCATENATE($A19,"EM"),'05 APU'!$1:$1048576,1,FALSE)=CONCATENATE($A19,"EM")),1,0)</f>
        <v>#N/A</v>
      </c>
    </row>
    <row r="20" spans="1:54" x14ac:dyDescent="0.25">
      <c r="A20" s="88">
        <v>10</v>
      </c>
      <c r="B20" s="383" t="s">
        <v>270</v>
      </c>
      <c r="C20" s="384" t="s">
        <v>271</v>
      </c>
      <c r="D20" s="89" t="str">
        <f>IFERROR(VLOOKUP(CONCATENATE($A20,"T"),'05 APU'!$1:$1048576,3,),"")</f>
        <v/>
      </c>
      <c r="E20" s="89" t="str">
        <f>IFERROR(VLOOKUP(CONCATENATE($A20,"T2"),'05 APU'!$1:$1048576,3,),"")</f>
        <v/>
      </c>
      <c r="F20" s="89" t="str">
        <f>IFERROR(VLOOKUP(CONCATENATE($A20,"T3"),'05 APU'!$1:$1048576,3,),"")</f>
        <v/>
      </c>
      <c r="G20" s="412" t="s">
        <v>167</v>
      </c>
      <c r="H20" s="351"/>
      <c r="I20" s="90">
        <f>IFERROR((VLOOKUP(CONCATENATE($A20,"D"),'05 APU'!$1:$1048576,9,)),0)</f>
        <v>0</v>
      </c>
      <c r="J20" s="90">
        <f t="shared" si="2"/>
        <v>0</v>
      </c>
      <c r="K20" s="297" t="str">
        <f>IFERROR(VLOOKUP(CONCATENATE($A20,"C"),'05 APU'!$1:$1048576,9,),"")</f>
        <v/>
      </c>
      <c r="L20" s="297" t="str">
        <f>IFERROR(VLOOKUP(CONCATENATE($A20,"B"),'05 APU'!$1:$1048576,9,),"")</f>
        <v/>
      </c>
      <c r="M20" s="297" t="str">
        <f>IFERROR(VLOOKUP(CONCATENATE($A20,"A"),'05 APU'!$1:$1048576,9,),"")</f>
        <v/>
      </c>
      <c r="N20" s="86"/>
      <c r="O20" s="90">
        <f>IFERROR(VLOOKUP(CONCATENATE($A20,"D"),'05 APU'!$T:$AB,9,),0)</f>
        <v>0</v>
      </c>
      <c r="P20" s="90">
        <f t="shared" si="0"/>
        <v>0</v>
      </c>
      <c r="Q20" s="90">
        <f>IFERROR(VLOOKUP(CONCATENATE($A20,"C"),'05 APU'!$T:$AB,9,),0)</f>
        <v>0</v>
      </c>
      <c r="R20" s="90">
        <f>IFERROR(VLOOKUP(CONCATENATE($A20,"B"),'05 APU'!$T:$AB,9,),0)</f>
        <v>0</v>
      </c>
      <c r="S20" s="90">
        <f>IFERROR(VLOOKUP(CONCATENATE($A20,"A"),'05 APU'!$T:$AB,9,),0)</f>
        <v>0</v>
      </c>
      <c r="U20" s="420" t="s">
        <v>3360</v>
      </c>
      <c r="V20" s="425" t="s">
        <v>3486</v>
      </c>
      <c r="W20" s="429" t="s">
        <v>3491</v>
      </c>
      <c r="AZ20" s="331" t="e">
        <f>IF((VLOOKUP(CONCATENATE($A20,"EP"),'05 APU'!$1:$1048576,1,FALSE)=CONCATENATE($A20,"EP")),1,0)</f>
        <v>#N/A</v>
      </c>
      <c r="BA20" s="331" t="e">
        <f>IF((VLOOKUP(CONCATENATE($A20,"EE"),'05 APU'!$1:$1048576,1,FALSE)=CONCATENATE($A20,"EE")),1,0)</f>
        <v>#N/A</v>
      </c>
      <c r="BB20" s="331" t="e">
        <f>IF((VLOOKUP(CONCATENATE($A20,"EM"),'05 APU'!$1:$1048576,1,FALSE)=CONCATENATE($A20,"EM")),1,0)</f>
        <v>#N/A</v>
      </c>
    </row>
    <row r="21" spans="1:54" x14ac:dyDescent="0.25">
      <c r="A21" s="88">
        <v>11</v>
      </c>
      <c r="B21" s="383" t="s">
        <v>272</v>
      </c>
      <c r="C21" s="384" t="s">
        <v>273</v>
      </c>
      <c r="D21" s="89" t="str">
        <f>IFERROR(VLOOKUP(CONCATENATE($A21,"T"),'05 APU'!$1:$1048576,3,),"")</f>
        <v/>
      </c>
      <c r="E21" s="89" t="str">
        <f>IFERROR(VLOOKUP(CONCATENATE($A21,"T2"),'05 APU'!$1:$1048576,3,),"")</f>
        <v/>
      </c>
      <c r="F21" s="89" t="str">
        <f>IFERROR(VLOOKUP(CONCATENATE($A21,"T3"),'05 APU'!$1:$1048576,3,),"")</f>
        <v/>
      </c>
      <c r="G21" s="412" t="s">
        <v>167</v>
      </c>
      <c r="H21" s="351"/>
      <c r="I21" s="90">
        <f>IFERROR((VLOOKUP(CONCATENATE($A21,"D"),'05 APU'!$1:$1048576,9,)),0)</f>
        <v>0</v>
      </c>
      <c r="J21" s="90">
        <f t="shared" si="2"/>
        <v>0</v>
      </c>
      <c r="K21" s="297" t="str">
        <f>IFERROR(VLOOKUP(CONCATENATE($A21,"C"),'05 APU'!$1:$1048576,9,),"")</f>
        <v/>
      </c>
      <c r="L21" s="297" t="str">
        <f>IFERROR(VLOOKUP(CONCATENATE($A21,"B"),'05 APU'!$1:$1048576,9,),"")</f>
        <v/>
      </c>
      <c r="M21" s="297" t="str">
        <f>IFERROR(VLOOKUP(CONCATENATE($A21,"A"),'05 APU'!$1:$1048576,9,),"")</f>
        <v/>
      </c>
      <c r="N21" s="86"/>
      <c r="O21" s="90">
        <f>IFERROR(VLOOKUP(CONCATENATE($A21,"D"),'05 APU'!$T:$AB,9,),0)</f>
        <v>0</v>
      </c>
      <c r="P21" s="90">
        <f t="shared" si="0"/>
        <v>0</v>
      </c>
      <c r="Q21" s="90">
        <f>IFERROR(VLOOKUP(CONCATENATE($A21,"C"),'05 APU'!$T:$AB,9,),0)</f>
        <v>0</v>
      </c>
      <c r="R21" s="90">
        <f>IFERROR(VLOOKUP(CONCATENATE($A21,"B"),'05 APU'!$T:$AB,9,),0)</f>
        <v>0</v>
      </c>
      <c r="S21" s="90">
        <f>IFERROR(VLOOKUP(CONCATENATE($A21,"A"),'05 APU'!$T:$AB,9,),0)</f>
        <v>0</v>
      </c>
      <c r="U21" s="420" t="s">
        <v>3360</v>
      </c>
      <c r="V21" s="425" t="s">
        <v>3486</v>
      </c>
      <c r="W21" s="429" t="s">
        <v>3491</v>
      </c>
      <c r="AZ21" s="331" t="e">
        <f>IF((VLOOKUP(CONCATENATE($A21,"EP"),'05 APU'!$1:$1048576,1,FALSE)=CONCATENATE($A21,"EP")),1,0)</f>
        <v>#N/A</v>
      </c>
      <c r="BA21" s="331" t="e">
        <f>IF((VLOOKUP(CONCATENATE($A21,"EE"),'05 APU'!$1:$1048576,1,FALSE)=CONCATENATE($A21,"EE")),1,0)</f>
        <v>#N/A</v>
      </c>
      <c r="BB21" s="331" t="e">
        <f>IF((VLOOKUP(CONCATENATE($A21,"EM"),'05 APU'!$1:$1048576,1,FALSE)=CONCATENATE($A21,"EM")),1,0)</f>
        <v>#N/A</v>
      </c>
    </row>
    <row r="22" spans="1:54" x14ac:dyDescent="0.25">
      <c r="A22" s="88">
        <v>12</v>
      </c>
      <c r="B22" s="383" t="s">
        <v>274</v>
      </c>
      <c r="C22" s="384" t="s">
        <v>275</v>
      </c>
      <c r="D22" s="89" t="str">
        <f>IFERROR(VLOOKUP(CONCATENATE($A22,"T"),'05 APU'!$1:$1048576,3,),"")</f>
        <v/>
      </c>
      <c r="E22" s="89" t="str">
        <f>IFERROR(VLOOKUP(CONCATENATE($A22,"T2"),'05 APU'!$1:$1048576,3,),"")</f>
        <v/>
      </c>
      <c r="F22" s="89" t="str">
        <f>IFERROR(VLOOKUP(CONCATENATE($A22,"T3"),'05 APU'!$1:$1048576,3,),"")</f>
        <v/>
      </c>
      <c r="G22" s="412" t="s">
        <v>167</v>
      </c>
      <c r="H22" s="351"/>
      <c r="I22" s="90">
        <f>IFERROR((VLOOKUP(CONCATENATE($A22,"D"),'05 APU'!$1:$1048576,9,)),0)</f>
        <v>0</v>
      </c>
      <c r="J22" s="90">
        <f t="shared" si="2"/>
        <v>0</v>
      </c>
      <c r="K22" s="297" t="str">
        <f>IFERROR(VLOOKUP(CONCATENATE($A22,"C"),'05 APU'!$1:$1048576,9,),"")</f>
        <v/>
      </c>
      <c r="L22" s="297" t="str">
        <f>IFERROR(VLOOKUP(CONCATENATE($A22,"B"),'05 APU'!$1:$1048576,9,),"")</f>
        <v/>
      </c>
      <c r="M22" s="297" t="str">
        <f>IFERROR(VLOOKUP(CONCATENATE($A22,"A"),'05 APU'!$1:$1048576,9,),"")</f>
        <v/>
      </c>
      <c r="N22" s="86"/>
      <c r="O22" s="90">
        <f>IFERROR(VLOOKUP(CONCATENATE($A22,"D"),'05 APU'!$T:$AB,9,),0)</f>
        <v>0</v>
      </c>
      <c r="P22" s="90">
        <f t="shared" si="0"/>
        <v>0</v>
      </c>
      <c r="Q22" s="90">
        <f>IFERROR(VLOOKUP(CONCATENATE($A22,"C"),'05 APU'!$T:$AB,9,),0)</f>
        <v>0</v>
      </c>
      <c r="R22" s="90">
        <f>IFERROR(VLOOKUP(CONCATENATE($A22,"B"),'05 APU'!$T:$AB,9,),0)</f>
        <v>0</v>
      </c>
      <c r="S22" s="90">
        <f>IFERROR(VLOOKUP(CONCATENATE($A22,"A"),'05 APU'!$T:$AB,9,),0)</f>
        <v>0</v>
      </c>
      <c r="U22" s="420" t="s">
        <v>3360</v>
      </c>
      <c r="V22" s="425" t="s">
        <v>3486</v>
      </c>
      <c r="W22" s="429" t="s">
        <v>3491</v>
      </c>
      <c r="AZ22" s="331" t="e">
        <f>IF((VLOOKUP(CONCATENATE($A22,"EP"),'05 APU'!$1:$1048576,1,FALSE)=CONCATENATE($A22,"EP")),1,0)</f>
        <v>#N/A</v>
      </c>
      <c r="BA22" s="331" t="e">
        <f>IF((VLOOKUP(CONCATENATE($A22,"EE"),'05 APU'!$1:$1048576,1,FALSE)=CONCATENATE($A22,"EE")),1,0)</f>
        <v>#N/A</v>
      </c>
      <c r="BB22" s="331" t="e">
        <f>IF((VLOOKUP(CONCATENATE($A22,"EM"),'05 APU'!$1:$1048576,1,FALSE)=CONCATENATE($A22,"EM")),1,0)</f>
        <v>#N/A</v>
      </c>
    </row>
    <row r="23" spans="1:54" x14ac:dyDescent="0.25">
      <c r="A23" s="88">
        <v>13</v>
      </c>
      <c r="B23" s="383" t="s">
        <v>276</v>
      </c>
      <c r="C23" s="384" t="s">
        <v>277</v>
      </c>
      <c r="D23" s="89" t="str">
        <f>IFERROR(VLOOKUP(CONCATENATE($A23,"T"),'05 APU'!$1:$1048576,3,),"")</f>
        <v/>
      </c>
      <c r="E23" s="89" t="str">
        <f>IFERROR(VLOOKUP(CONCATENATE($A23,"T2"),'05 APU'!$1:$1048576,3,),"")</f>
        <v/>
      </c>
      <c r="F23" s="89" t="str">
        <f>IFERROR(VLOOKUP(CONCATENATE($A23,"T3"),'05 APU'!$1:$1048576,3,),"")</f>
        <v/>
      </c>
      <c r="G23" s="412" t="s">
        <v>167</v>
      </c>
      <c r="H23" s="351"/>
      <c r="I23" s="90">
        <f>IFERROR((VLOOKUP(CONCATENATE($A23,"D"),'05 APU'!$1:$1048576,9,)),0)</f>
        <v>0</v>
      </c>
      <c r="J23" s="90">
        <f t="shared" si="2"/>
        <v>0</v>
      </c>
      <c r="K23" s="297" t="str">
        <f>IFERROR(VLOOKUP(CONCATENATE($A23,"C"),'05 APU'!$1:$1048576,9,),"")</f>
        <v/>
      </c>
      <c r="L23" s="297" t="str">
        <f>IFERROR(VLOOKUP(CONCATENATE($A23,"B"),'05 APU'!$1:$1048576,9,),"")</f>
        <v/>
      </c>
      <c r="M23" s="297" t="str">
        <f>IFERROR(VLOOKUP(CONCATENATE($A23,"A"),'05 APU'!$1:$1048576,9,),"")</f>
        <v/>
      </c>
      <c r="N23" s="86"/>
      <c r="O23" s="90">
        <f>IFERROR(VLOOKUP(CONCATENATE($A23,"D"),'05 APU'!$T:$AB,9,),0)</f>
        <v>0</v>
      </c>
      <c r="P23" s="90">
        <f t="shared" si="0"/>
        <v>0</v>
      </c>
      <c r="Q23" s="90">
        <f>IFERROR(VLOOKUP(CONCATENATE($A23,"C"),'05 APU'!$T:$AB,9,),0)</f>
        <v>0</v>
      </c>
      <c r="R23" s="90">
        <f>IFERROR(VLOOKUP(CONCATENATE($A23,"B"),'05 APU'!$T:$AB,9,),0)</f>
        <v>0</v>
      </c>
      <c r="S23" s="90">
        <f>IFERROR(VLOOKUP(CONCATENATE($A23,"A"),'05 APU'!$T:$AB,9,),0)</f>
        <v>0</v>
      </c>
      <c r="U23" s="420" t="s">
        <v>3360</v>
      </c>
      <c r="V23" s="425" t="s">
        <v>3486</v>
      </c>
      <c r="W23" s="429" t="s">
        <v>3491</v>
      </c>
      <c r="AZ23" s="331" t="e">
        <f>IF((VLOOKUP(CONCATENATE($A23,"EP"),'05 APU'!$1:$1048576,1,FALSE)=CONCATENATE($A23,"EP")),1,0)</f>
        <v>#N/A</v>
      </c>
      <c r="BA23" s="331" t="e">
        <f>IF((VLOOKUP(CONCATENATE($A23,"EE"),'05 APU'!$1:$1048576,1,FALSE)=CONCATENATE($A23,"EE")),1,0)</f>
        <v>#N/A</v>
      </c>
      <c r="BB23" s="331" t="e">
        <f>IF((VLOOKUP(CONCATENATE($A23,"EM"),'05 APU'!$1:$1048576,1,FALSE)=CONCATENATE($A23,"EM")),1,0)</f>
        <v>#N/A</v>
      </c>
    </row>
    <row r="24" spans="1:54" x14ac:dyDescent="0.25">
      <c r="A24" s="88">
        <v>14</v>
      </c>
      <c r="B24" s="383" t="s">
        <v>278</v>
      </c>
      <c r="C24" s="384" t="s">
        <v>279</v>
      </c>
      <c r="D24" s="89" t="str">
        <f>IFERROR(VLOOKUP(CONCATENATE($A24,"T"),'05 APU'!$1:$1048576,3,),"")</f>
        <v/>
      </c>
      <c r="E24" s="89" t="str">
        <f>IFERROR(VLOOKUP(CONCATENATE($A24,"T2"),'05 APU'!$1:$1048576,3,),"")</f>
        <v/>
      </c>
      <c r="F24" s="89" t="str">
        <f>IFERROR(VLOOKUP(CONCATENATE($A24,"T3"),'05 APU'!$1:$1048576,3,),"")</f>
        <v/>
      </c>
      <c r="G24" s="412" t="s">
        <v>167</v>
      </c>
      <c r="H24" s="351"/>
      <c r="I24" s="90">
        <f>IFERROR((VLOOKUP(CONCATENATE($A24,"D"),'05 APU'!$1:$1048576,9,)),0)</f>
        <v>0</v>
      </c>
      <c r="J24" s="90">
        <f t="shared" si="2"/>
        <v>0</v>
      </c>
      <c r="K24" s="297" t="str">
        <f>IFERROR(VLOOKUP(CONCATENATE($A24,"C"),'05 APU'!$1:$1048576,9,),"")</f>
        <v/>
      </c>
      <c r="L24" s="297" t="str">
        <f>IFERROR(VLOOKUP(CONCATENATE($A24,"B"),'05 APU'!$1:$1048576,9,),"")</f>
        <v/>
      </c>
      <c r="M24" s="297" t="str">
        <f>IFERROR(VLOOKUP(CONCATENATE($A24,"A"),'05 APU'!$1:$1048576,9,),"")</f>
        <v/>
      </c>
      <c r="N24" s="86"/>
      <c r="O24" s="90">
        <f>IFERROR(VLOOKUP(CONCATENATE($A24,"D"),'05 APU'!$T:$AB,9,),0)</f>
        <v>0</v>
      </c>
      <c r="P24" s="90">
        <f t="shared" si="0"/>
        <v>0</v>
      </c>
      <c r="Q24" s="90">
        <f>IFERROR(VLOOKUP(CONCATENATE($A24,"C"),'05 APU'!$T:$AB,9,),0)</f>
        <v>0</v>
      </c>
      <c r="R24" s="90">
        <f>IFERROR(VLOOKUP(CONCATENATE($A24,"B"),'05 APU'!$T:$AB,9,),0)</f>
        <v>0</v>
      </c>
      <c r="S24" s="90">
        <f>IFERROR(VLOOKUP(CONCATENATE($A24,"A"),'05 APU'!$T:$AB,9,),0)</f>
        <v>0</v>
      </c>
      <c r="U24" s="420" t="s">
        <v>3360</v>
      </c>
      <c r="V24" s="425" t="s">
        <v>3486</v>
      </c>
      <c r="W24" s="429" t="s">
        <v>3491</v>
      </c>
      <c r="AZ24" s="331" t="e">
        <f>IF((VLOOKUP(CONCATENATE($A24,"EP"),'05 APU'!$1:$1048576,1,FALSE)=CONCATENATE($A24,"EP")),1,0)</f>
        <v>#N/A</v>
      </c>
      <c r="BA24" s="331" t="e">
        <f>IF((VLOOKUP(CONCATENATE($A24,"EE"),'05 APU'!$1:$1048576,1,FALSE)=CONCATENATE($A24,"EE")),1,0)</f>
        <v>#N/A</v>
      </c>
      <c r="BB24" s="331" t="e">
        <f>IF((VLOOKUP(CONCATENATE($A24,"EM"),'05 APU'!$1:$1048576,1,FALSE)=CONCATENATE($A24,"EM")),1,0)</f>
        <v>#N/A</v>
      </c>
    </row>
    <row r="25" spans="1:54" x14ac:dyDescent="0.25">
      <c r="A25" s="88">
        <v>15</v>
      </c>
      <c r="B25" s="383" t="s">
        <v>280</v>
      </c>
      <c r="C25" s="384" t="s">
        <v>281</v>
      </c>
      <c r="D25" s="89" t="str">
        <f>IFERROR(VLOOKUP(CONCATENATE($A25,"T"),'05 APU'!$1:$1048576,3,),"")</f>
        <v/>
      </c>
      <c r="E25" s="89" t="str">
        <f>IFERROR(VLOOKUP(CONCATENATE($A25,"T2"),'05 APU'!$1:$1048576,3,),"")</f>
        <v/>
      </c>
      <c r="F25" s="89" t="str">
        <f>IFERROR(VLOOKUP(CONCATENATE($A25,"T3"),'05 APU'!$1:$1048576,3,),"")</f>
        <v/>
      </c>
      <c r="G25" s="412" t="s">
        <v>167</v>
      </c>
      <c r="H25" s="351"/>
      <c r="I25" s="90">
        <f>IFERROR((VLOOKUP(CONCATENATE($A25,"D"),'05 APU'!$1:$1048576,9,)),0)</f>
        <v>0</v>
      </c>
      <c r="J25" s="90">
        <f t="shared" si="2"/>
        <v>0</v>
      </c>
      <c r="K25" s="297" t="str">
        <f>IFERROR(VLOOKUP(CONCATENATE($A25,"C"),'05 APU'!$1:$1048576,9,),"")</f>
        <v/>
      </c>
      <c r="L25" s="297" t="str">
        <f>IFERROR(VLOOKUP(CONCATENATE($A25,"B"),'05 APU'!$1:$1048576,9,),"")</f>
        <v/>
      </c>
      <c r="M25" s="297" t="str">
        <f>IFERROR(VLOOKUP(CONCATENATE($A25,"A"),'05 APU'!$1:$1048576,9,),"")</f>
        <v/>
      </c>
      <c r="N25" s="86"/>
      <c r="O25" s="90">
        <f>IFERROR(VLOOKUP(CONCATENATE($A25,"D"),'05 APU'!$T:$AB,9,),0)</f>
        <v>0</v>
      </c>
      <c r="P25" s="90">
        <f t="shared" si="0"/>
        <v>0</v>
      </c>
      <c r="Q25" s="90">
        <f>IFERROR(VLOOKUP(CONCATENATE($A25,"C"),'05 APU'!$T:$AB,9,),0)</f>
        <v>0</v>
      </c>
      <c r="R25" s="90">
        <f>IFERROR(VLOOKUP(CONCATENATE($A25,"B"),'05 APU'!$T:$AB,9,),0)</f>
        <v>0</v>
      </c>
      <c r="S25" s="90">
        <f>IFERROR(VLOOKUP(CONCATENATE($A25,"A"),'05 APU'!$T:$AB,9,),0)</f>
        <v>0</v>
      </c>
      <c r="U25" s="421" t="s">
        <v>3355</v>
      </c>
      <c r="V25" s="424"/>
      <c r="W25" s="429" t="s">
        <v>3491</v>
      </c>
      <c r="AZ25" s="331" t="e">
        <f>IF((VLOOKUP(CONCATENATE($A25,"EP"),'05 APU'!$1:$1048576,1,FALSE)=CONCATENATE($A25,"EP")),1,0)</f>
        <v>#N/A</v>
      </c>
      <c r="BA25" s="331" t="e">
        <f>IF((VLOOKUP(CONCATENATE($A25,"EE"),'05 APU'!$1:$1048576,1,FALSE)=CONCATENATE($A25,"EE")),1,0)</f>
        <v>#N/A</v>
      </c>
      <c r="BB25" s="331" t="e">
        <f>IF((VLOOKUP(CONCATENATE($A25,"EM"),'05 APU'!$1:$1048576,1,FALSE)=CONCATENATE($A25,"EM")),1,0)</f>
        <v>#N/A</v>
      </c>
    </row>
    <row r="26" spans="1:54" ht="21" x14ac:dyDescent="0.25">
      <c r="A26" s="88">
        <v>16</v>
      </c>
      <c r="B26" s="383" t="s">
        <v>282</v>
      </c>
      <c r="C26" s="384" t="s">
        <v>283</v>
      </c>
      <c r="D26" s="89" t="str">
        <f>IFERROR(VLOOKUP(CONCATENATE($A26,"T"),'05 APU'!$1:$1048576,3,),"")</f>
        <v/>
      </c>
      <c r="E26" s="89" t="str">
        <f>IFERROR(VLOOKUP(CONCATENATE($A26,"T2"),'05 APU'!$1:$1048576,3,),"")</f>
        <v/>
      </c>
      <c r="F26" s="89" t="str">
        <f>IFERROR(VLOOKUP(CONCATENATE($A26,"T3"),'05 APU'!$1:$1048576,3,),"")</f>
        <v/>
      </c>
      <c r="G26" s="412" t="s">
        <v>167</v>
      </c>
      <c r="H26" s="351"/>
      <c r="I26" s="90">
        <f>IFERROR((VLOOKUP(CONCATENATE($A26,"D"),'05 APU'!$1:$1048576,9,)),0)</f>
        <v>0</v>
      </c>
      <c r="J26" s="90">
        <f t="shared" si="2"/>
        <v>0</v>
      </c>
      <c r="K26" s="297" t="str">
        <f>IFERROR(VLOOKUP(CONCATENATE($A26,"C"),'05 APU'!$1:$1048576,9,),"")</f>
        <v/>
      </c>
      <c r="L26" s="297" t="str">
        <f>IFERROR(VLOOKUP(CONCATENATE($A26,"B"),'05 APU'!$1:$1048576,9,),"")</f>
        <v/>
      </c>
      <c r="M26" s="297" t="str">
        <f>IFERROR(VLOOKUP(CONCATENATE($A26,"A"),'05 APU'!$1:$1048576,9,),"")</f>
        <v/>
      </c>
      <c r="N26" s="86"/>
      <c r="O26" s="90">
        <f>IFERROR(VLOOKUP(CONCATENATE($A26,"D"),'05 APU'!$T:$AB,9,),0)</f>
        <v>0</v>
      </c>
      <c r="P26" s="90">
        <f t="shared" si="0"/>
        <v>0</v>
      </c>
      <c r="Q26" s="90">
        <f>IFERROR(VLOOKUP(CONCATENATE($A26,"C"),'05 APU'!$T:$AB,9,),0)</f>
        <v>0</v>
      </c>
      <c r="R26" s="90">
        <f>IFERROR(VLOOKUP(CONCATENATE($A26,"B"),'05 APU'!$T:$AB,9,),0)</f>
        <v>0</v>
      </c>
      <c r="S26" s="90">
        <f>IFERROR(VLOOKUP(CONCATENATE($A26,"A"),'05 APU'!$T:$AB,9,),0)</f>
        <v>0</v>
      </c>
      <c r="U26" s="421" t="s">
        <v>3355</v>
      </c>
      <c r="V26" s="424"/>
      <c r="W26" s="429" t="s">
        <v>3491</v>
      </c>
      <c r="AZ26" s="331" t="e">
        <f>IF((VLOOKUP(CONCATENATE($A26,"EP"),'05 APU'!$1:$1048576,1,FALSE)=CONCATENATE($A26,"EP")),1,0)</f>
        <v>#N/A</v>
      </c>
      <c r="BA26" s="331" t="e">
        <f>IF((VLOOKUP(CONCATENATE($A26,"EE"),'05 APU'!$1:$1048576,1,FALSE)=CONCATENATE($A26,"EE")),1,0)</f>
        <v>#N/A</v>
      </c>
      <c r="BB26" s="331" t="e">
        <f>IF((VLOOKUP(CONCATENATE($A26,"EM"),'05 APU'!$1:$1048576,1,FALSE)=CONCATENATE($A26,"EM")),1,0)</f>
        <v>#N/A</v>
      </c>
    </row>
    <row r="27" spans="1:54" x14ac:dyDescent="0.25">
      <c r="A27" s="88">
        <v>17</v>
      </c>
      <c r="B27" s="383" t="s">
        <v>284</v>
      </c>
      <c r="C27" s="384" t="s">
        <v>285</v>
      </c>
      <c r="D27" s="89" t="str">
        <f>IFERROR(VLOOKUP(CONCATENATE($A27,"T"),'05 APU'!$1:$1048576,3,),"")</f>
        <v/>
      </c>
      <c r="E27" s="89" t="str">
        <f>IFERROR(VLOOKUP(CONCATENATE($A27,"T2"),'05 APU'!$1:$1048576,3,),"")</f>
        <v/>
      </c>
      <c r="F27" s="89" t="str">
        <f>IFERROR(VLOOKUP(CONCATENATE($A27,"T3"),'05 APU'!$1:$1048576,3,),"")</f>
        <v/>
      </c>
      <c r="G27" s="412" t="s">
        <v>167</v>
      </c>
      <c r="H27" s="351"/>
      <c r="I27" s="90">
        <f>IFERROR((VLOOKUP(CONCATENATE($A27,"D"),'05 APU'!$1:$1048576,9,)),0)</f>
        <v>0</v>
      </c>
      <c r="J27" s="90">
        <f t="shared" si="2"/>
        <v>0</v>
      </c>
      <c r="K27" s="297" t="str">
        <f>IFERROR(VLOOKUP(CONCATENATE($A27,"C"),'05 APU'!$1:$1048576,9,),"")</f>
        <v/>
      </c>
      <c r="L27" s="297" t="str">
        <f>IFERROR(VLOOKUP(CONCATENATE($A27,"B"),'05 APU'!$1:$1048576,9,),"")</f>
        <v/>
      </c>
      <c r="M27" s="297" t="str">
        <f>IFERROR(VLOOKUP(CONCATENATE($A27,"A"),'05 APU'!$1:$1048576,9,),"")</f>
        <v/>
      </c>
      <c r="N27" s="86"/>
      <c r="O27" s="90">
        <f>IFERROR(VLOOKUP(CONCATENATE($A27,"D"),'05 APU'!$T:$AB,9,),0)</f>
        <v>0</v>
      </c>
      <c r="P27" s="90">
        <f t="shared" si="0"/>
        <v>0</v>
      </c>
      <c r="Q27" s="90">
        <f>IFERROR(VLOOKUP(CONCATENATE($A27,"C"),'05 APU'!$T:$AB,9,),0)</f>
        <v>0</v>
      </c>
      <c r="R27" s="90">
        <f>IFERROR(VLOOKUP(CONCATENATE($A27,"B"),'05 APU'!$T:$AB,9,),0)</f>
        <v>0</v>
      </c>
      <c r="S27" s="90">
        <f>IFERROR(VLOOKUP(CONCATENATE($A27,"A"),'05 APU'!$T:$AB,9,),0)</f>
        <v>0</v>
      </c>
      <c r="U27" s="420" t="s">
        <v>3360</v>
      </c>
      <c r="V27" s="425" t="s">
        <v>3486</v>
      </c>
      <c r="W27" s="429" t="s">
        <v>3491</v>
      </c>
      <c r="AZ27" s="331" t="e">
        <f>IF((VLOOKUP(CONCATENATE($A27,"EP"),'05 APU'!$1:$1048576,1,FALSE)=CONCATENATE($A27,"EP")),1,0)</f>
        <v>#N/A</v>
      </c>
      <c r="BA27" s="331" t="e">
        <f>IF((VLOOKUP(CONCATENATE($A27,"EE"),'05 APU'!$1:$1048576,1,FALSE)=CONCATENATE($A27,"EE")),1,0)</f>
        <v>#N/A</v>
      </c>
      <c r="BB27" s="331" t="e">
        <f>IF((VLOOKUP(CONCATENATE($A27,"EM"),'05 APU'!$1:$1048576,1,FALSE)=CONCATENATE($A27,"EM")),1,0)</f>
        <v>#N/A</v>
      </c>
    </row>
    <row r="28" spans="1:54" ht="21" x14ac:dyDescent="0.25">
      <c r="A28" s="88">
        <v>18</v>
      </c>
      <c r="B28" s="383" t="s">
        <v>286</v>
      </c>
      <c r="C28" s="384" t="s">
        <v>287</v>
      </c>
      <c r="D28" s="89" t="str">
        <f>IFERROR(VLOOKUP(CONCATENATE($A28,"T"),'05 APU'!$1:$1048576,3,),"")</f>
        <v/>
      </c>
      <c r="E28" s="89" t="str">
        <f>IFERROR(VLOOKUP(CONCATENATE($A28,"T2"),'05 APU'!$1:$1048576,3,),"")</f>
        <v/>
      </c>
      <c r="F28" s="89" t="str">
        <f>IFERROR(VLOOKUP(CONCATENATE($A28,"T3"),'05 APU'!$1:$1048576,3,),"")</f>
        <v/>
      </c>
      <c r="G28" s="412" t="s">
        <v>167</v>
      </c>
      <c r="H28" s="351"/>
      <c r="I28" s="90">
        <f>IFERROR((VLOOKUP(CONCATENATE($A28,"D"),'05 APU'!$1:$1048576,9,)),0)</f>
        <v>0</v>
      </c>
      <c r="J28" s="90">
        <f t="shared" si="2"/>
        <v>0</v>
      </c>
      <c r="K28" s="297" t="str">
        <f>IFERROR(VLOOKUP(CONCATENATE($A28,"C"),'05 APU'!$1:$1048576,9,),"")</f>
        <v/>
      </c>
      <c r="L28" s="297" t="str">
        <f>IFERROR(VLOOKUP(CONCATENATE($A28,"B"),'05 APU'!$1:$1048576,9,),"")</f>
        <v/>
      </c>
      <c r="M28" s="297" t="str">
        <f>IFERROR(VLOOKUP(CONCATENATE($A28,"A"),'05 APU'!$1:$1048576,9,),"")</f>
        <v/>
      </c>
      <c r="N28" s="86"/>
      <c r="O28" s="90">
        <f>IFERROR(VLOOKUP(CONCATENATE($A28,"D"),'05 APU'!$T:$AB,9,),0)</f>
        <v>0</v>
      </c>
      <c r="P28" s="90">
        <f t="shared" si="0"/>
        <v>0</v>
      </c>
      <c r="Q28" s="90">
        <f>IFERROR(VLOOKUP(CONCATENATE($A28,"C"),'05 APU'!$T:$AB,9,),0)</f>
        <v>0</v>
      </c>
      <c r="R28" s="90">
        <f>IFERROR(VLOOKUP(CONCATENATE($A28,"B"),'05 APU'!$T:$AB,9,),0)</f>
        <v>0</v>
      </c>
      <c r="S28" s="90">
        <f>IFERROR(VLOOKUP(CONCATENATE($A28,"A"),'05 APU'!$T:$AB,9,),0)</f>
        <v>0</v>
      </c>
      <c r="U28" s="420" t="s">
        <v>3360</v>
      </c>
      <c r="V28" s="425" t="s">
        <v>3486</v>
      </c>
      <c r="W28" s="429" t="s">
        <v>3491</v>
      </c>
      <c r="AZ28" s="331" t="e">
        <f>IF((VLOOKUP(CONCATENATE($A28,"EP"),'05 APU'!$1:$1048576,1,FALSE)=CONCATENATE($A28,"EP")),1,0)</f>
        <v>#N/A</v>
      </c>
      <c r="BA28" s="331" t="e">
        <f>IF((VLOOKUP(CONCATENATE($A28,"EE"),'05 APU'!$1:$1048576,1,FALSE)=CONCATENATE($A28,"EE")),1,0)</f>
        <v>#N/A</v>
      </c>
      <c r="BB28" s="331" t="e">
        <f>IF((VLOOKUP(CONCATENATE($A28,"EM"),'05 APU'!$1:$1048576,1,FALSE)=CONCATENATE($A28,"EM")),1,0)</f>
        <v>#N/A</v>
      </c>
    </row>
    <row r="29" spans="1:54" x14ac:dyDescent="0.25">
      <c r="A29" s="88">
        <v>19</v>
      </c>
      <c r="B29" s="383" t="s">
        <v>288</v>
      </c>
      <c r="C29" s="384" t="s">
        <v>289</v>
      </c>
      <c r="D29" s="89" t="str">
        <f>IFERROR(VLOOKUP(CONCATENATE($A29,"T"),'05 APU'!$1:$1048576,3,),"")</f>
        <v/>
      </c>
      <c r="E29" s="89" t="str">
        <f>IFERROR(VLOOKUP(CONCATENATE($A29,"T2"),'05 APU'!$1:$1048576,3,),"")</f>
        <v/>
      </c>
      <c r="F29" s="89" t="str">
        <f>IFERROR(VLOOKUP(CONCATENATE($A29,"T3"),'05 APU'!$1:$1048576,3,),"")</f>
        <v/>
      </c>
      <c r="G29" s="412" t="s">
        <v>167</v>
      </c>
      <c r="H29" s="351"/>
      <c r="I29" s="90">
        <f>IFERROR((VLOOKUP(CONCATENATE($A29,"D"),'05 APU'!$1:$1048576,9,)),0)</f>
        <v>0</v>
      </c>
      <c r="J29" s="90">
        <f t="shared" si="2"/>
        <v>0</v>
      </c>
      <c r="K29" s="297" t="str">
        <f>IFERROR(VLOOKUP(CONCATENATE($A29,"C"),'05 APU'!$1:$1048576,9,),"")</f>
        <v/>
      </c>
      <c r="L29" s="297" t="str">
        <f>IFERROR(VLOOKUP(CONCATENATE($A29,"B"),'05 APU'!$1:$1048576,9,),"")</f>
        <v/>
      </c>
      <c r="M29" s="297" t="str">
        <f>IFERROR(VLOOKUP(CONCATENATE($A29,"A"),'05 APU'!$1:$1048576,9,),"")</f>
        <v/>
      </c>
      <c r="N29" s="86"/>
      <c r="O29" s="90">
        <f>IFERROR(VLOOKUP(CONCATENATE($A29,"D"),'05 APU'!$T:$AB,9,),0)</f>
        <v>0</v>
      </c>
      <c r="P29" s="90">
        <f t="shared" si="0"/>
        <v>0</v>
      </c>
      <c r="Q29" s="90">
        <f>IFERROR(VLOOKUP(CONCATENATE($A29,"C"),'05 APU'!$T:$AB,9,),0)</f>
        <v>0</v>
      </c>
      <c r="R29" s="90">
        <f>IFERROR(VLOOKUP(CONCATENATE($A29,"B"),'05 APU'!$T:$AB,9,),0)</f>
        <v>0</v>
      </c>
      <c r="S29" s="90">
        <f>IFERROR(VLOOKUP(CONCATENATE($A29,"A"),'05 APU'!$T:$AB,9,),0)</f>
        <v>0</v>
      </c>
      <c r="U29" s="420" t="s">
        <v>3360</v>
      </c>
      <c r="V29" s="425" t="s">
        <v>3486</v>
      </c>
      <c r="W29" s="429" t="s">
        <v>3491</v>
      </c>
      <c r="AZ29" s="331" t="e">
        <f>IF((VLOOKUP(CONCATENATE($A29,"EP"),'05 APU'!$1:$1048576,1,FALSE)=CONCATENATE($A29,"EP")),1,0)</f>
        <v>#N/A</v>
      </c>
      <c r="BA29" s="331" t="e">
        <f>IF((VLOOKUP(CONCATENATE($A29,"EE"),'05 APU'!$1:$1048576,1,FALSE)=CONCATENATE($A29,"EE")),1,0)</f>
        <v>#N/A</v>
      </c>
      <c r="BB29" s="331" t="e">
        <f>IF((VLOOKUP(CONCATENATE($A29,"EM"),'05 APU'!$1:$1048576,1,FALSE)=CONCATENATE($A29,"EM")),1,0)</f>
        <v>#N/A</v>
      </c>
    </row>
    <row r="30" spans="1:54" x14ac:dyDescent="0.25">
      <c r="A30" s="88">
        <v>20</v>
      </c>
      <c r="B30" s="383" t="s">
        <v>290</v>
      </c>
      <c r="C30" s="384" t="s">
        <v>291</v>
      </c>
      <c r="D30" s="89" t="str">
        <f>IFERROR(VLOOKUP(CONCATENATE($A30,"T"),'05 APU'!$1:$1048576,3,),"")</f>
        <v/>
      </c>
      <c r="E30" s="89" t="str">
        <f>IFERROR(VLOOKUP(CONCATENATE($A30,"T2"),'05 APU'!$1:$1048576,3,),"")</f>
        <v/>
      </c>
      <c r="F30" s="89" t="str">
        <f>IFERROR(VLOOKUP(CONCATENATE($A30,"T3"),'05 APU'!$1:$1048576,3,),"")</f>
        <v/>
      </c>
      <c r="G30" s="412" t="s">
        <v>167</v>
      </c>
      <c r="H30" s="351"/>
      <c r="I30" s="90">
        <f>IFERROR((VLOOKUP(CONCATENATE($A30,"D"),'05 APU'!$1:$1048576,9,)),0)</f>
        <v>0</v>
      </c>
      <c r="J30" s="90">
        <f t="shared" si="2"/>
        <v>0</v>
      </c>
      <c r="K30" s="297" t="str">
        <f>IFERROR(VLOOKUP(CONCATENATE($A30,"C"),'05 APU'!$1:$1048576,9,),"")</f>
        <v/>
      </c>
      <c r="L30" s="297" t="str">
        <f>IFERROR(VLOOKUP(CONCATENATE($A30,"B"),'05 APU'!$1:$1048576,9,),"")</f>
        <v/>
      </c>
      <c r="M30" s="297" t="str">
        <f>IFERROR(VLOOKUP(CONCATENATE($A30,"A"),'05 APU'!$1:$1048576,9,),"")</f>
        <v/>
      </c>
      <c r="N30" s="86"/>
      <c r="O30" s="90">
        <f>IFERROR(VLOOKUP(CONCATENATE($A30,"D"),'05 APU'!$T:$AB,9,),0)</f>
        <v>0</v>
      </c>
      <c r="P30" s="90">
        <f t="shared" si="0"/>
        <v>0</v>
      </c>
      <c r="Q30" s="90">
        <f>IFERROR(VLOOKUP(CONCATENATE($A30,"C"),'05 APU'!$T:$AB,9,),0)</f>
        <v>0</v>
      </c>
      <c r="R30" s="90">
        <f>IFERROR(VLOOKUP(CONCATENATE($A30,"B"),'05 APU'!$T:$AB,9,),0)</f>
        <v>0</v>
      </c>
      <c r="S30" s="90">
        <f>IFERROR(VLOOKUP(CONCATENATE($A30,"A"),'05 APU'!$T:$AB,9,),0)</f>
        <v>0</v>
      </c>
      <c r="U30" s="420" t="s">
        <v>3360</v>
      </c>
      <c r="V30" s="425" t="s">
        <v>3486</v>
      </c>
      <c r="W30" s="429" t="s">
        <v>3491</v>
      </c>
      <c r="AZ30" s="331" t="e">
        <f>IF((VLOOKUP(CONCATENATE($A30,"EP"),'05 APU'!$1:$1048576,1,FALSE)=CONCATENATE($A30,"EP")),1,0)</f>
        <v>#N/A</v>
      </c>
      <c r="BA30" s="331" t="e">
        <f>IF((VLOOKUP(CONCATENATE($A30,"EE"),'05 APU'!$1:$1048576,1,FALSE)=CONCATENATE($A30,"EE")),1,0)</f>
        <v>#N/A</v>
      </c>
      <c r="BB30" s="331" t="e">
        <f>IF((VLOOKUP(CONCATENATE($A30,"EM"),'05 APU'!$1:$1048576,1,FALSE)=CONCATENATE($A30,"EM")),1,0)</f>
        <v>#N/A</v>
      </c>
    </row>
    <row r="31" spans="1:54" x14ac:dyDescent="0.25">
      <c r="A31" s="88">
        <v>21</v>
      </c>
      <c r="B31" s="383" t="s">
        <v>292</v>
      </c>
      <c r="C31" s="384" t="s">
        <v>293</v>
      </c>
      <c r="D31" s="89" t="str">
        <f>IFERROR(VLOOKUP(CONCATENATE($A31,"T"),'05 APU'!$1:$1048576,3,),"")</f>
        <v/>
      </c>
      <c r="E31" s="89" t="str">
        <f>IFERROR(VLOOKUP(CONCATENATE($A31,"T2"),'05 APU'!$1:$1048576,3,),"")</f>
        <v/>
      </c>
      <c r="F31" s="89" t="str">
        <f>IFERROR(VLOOKUP(CONCATENATE($A31,"T3"),'05 APU'!$1:$1048576,3,),"")</f>
        <v/>
      </c>
      <c r="G31" s="412" t="s">
        <v>3340</v>
      </c>
      <c r="H31" s="351"/>
      <c r="I31" s="90">
        <f>IFERROR((VLOOKUP(CONCATENATE($A31,"D"),'05 APU'!$1:$1048576,9,)),0)</f>
        <v>0</v>
      </c>
      <c r="J31" s="90">
        <f t="shared" si="2"/>
        <v>0</v>
      </c>
      <c r="K31" s="297" t="str">
        <f>IFERROR(VLOOKUP(CONCATENATE($A31,"C"),'05 APU'!$1:$1048576,9,),"")</f>
        <v/>
      </c>
      <c r="L31" s="297" t="str">
        <f>IFERROR(VLOOKUP(CONCATENATE($A31,"B"),'05 APU'!$1:$1048576,9,),"")</f>
        <v/>
      </c>
      <c r="M31" s="297" t="str">
        <f>IFERROR(VLOOKUP(CONCATENATE($A31,"A"),'05 APU'!$1:$1048576,9,),"")</f>
        <v/>
      </c>
      <c r="N31" s="86"/>
      <c r="O31" s="90">
        <f>IFERROR(VLOOKUP(CONCATENATE($A31,"D"),'05 APU'!$T:$AB,9,),0)</f>
        <v>0</v>
      </c>
      <c r="P31" s="90">
        <f t="shared" si="0"/>
        <v>0</v>
      </c>
      <c r="Q31" s="90">
        <f>IFERROR(VLOOKUP(CONCATENATE($A31,"C"),'05 APU'!$T:$AB,9,),0)</f>
        <v>0</v>
      </c>
      <c r="R31" s="90">
        <f>IFERROR(VLOOKUP(CONCATENATE($A31,"B"),'05 APU'!$T:$AB,9,),0)</f>
        <v>0</v>
      </c>
      <c r="S31" s="90">
        <f>IFERROR(VLOOKUP(CONCATENATE($A31,"A"),'05 APU'!$T:$AB,9,),0)</f>
        <v>0</v>
      </c>
      <c r="U31" s="420" t="s">
        <v>3360</v>
      </c>
      <c r="V31" s="425" t="s">
        <v>3486</v>
      </c>
      <c r="W31" s="429" t="s">
        <v>3491</v>
      </c>
      <c r="AZ31" s="331" t="e">
        <f>IF((VLOOKUP(CONCATENATE($A31,"EP"),'05 APU'!$1:$1048576,1,FALSE)=CONCATENATE($A31,"EP")),1,0)</f>
        <v>#N/A</v>
      </c>
      <c r="BA31" s="331" t="e">
        <f>IF((VLOOKUP(CONCATENATE($A31,"EE"),'05 APU'!$1:$1048576,1,FALSE)=CONCATENATE($A31,"EE")),1,0)</f>
        <v>#N/A</v>
      </c>
      <c r="BB31" s="331" t="e">
        <f>IF((VLOOKUP(CONCATENATE($A31,"EM"),'05 APU'!$1:$1048576,1,FALSE)=CONCATENATE($A31,"EM")),1,0)</f>
        <v>#N/A</v>
      </c>
    </row>
    <row r="32" spans="1:54" x14ac:dyDescent="0.25">
      <c r="A32" s="88">
        <v>22</v>
      </c>
      <c r="B32" s="383" t="s">
        <v>294</v>
      </c>
      <c r="C32" s="384" t="s">
        <v>295</v>
      </c>
      <c r="D32" s="89" t="str">
        <f>IFERROR(VLOOKUP(CONCATENATE($A32,"T"),'05 APU'!$1:$1048576,3,),"")</f>
        <v/>
      </c>
      <c r="E32" s="89" t="str">
        <f>IFERROR(VLOOKUP(CONCATENATE($A32,"T2"),'05 APU'!$1:$1048576,3,),"")</f>
        <v/>
      </c>
      <c r="F32" s="89" t="str">
        <f>IFERROR(VLOOKUP(CONCATENATE($A32,"T3"),'05 APU'!$1:$1048576,3,),"")</f>
        <v/>
      </c>
      <c r="G32" s="412" t="s">
        <v>167</v>
      </c>
      <c r="H32" s="351"/>
      <c r="I32" s="90">
        <f>IFERROR((VLOOKUP(CONCATENATE($A32,"D"),'05 APU'!$1:$1048576,9,)),0)</f>
        <v>0</v>
      </c>
      <c r="J32" s="90">
        <f t="shared" si="2"/>
        <v>0</v>
      </c>
      <c r="K32" s="297" t="str">
        <f>IFERROR(VLOOKUP(CONCATENATE($A32,"C"),'05 APU'!$1:$1048576,9,),"")</f>
        <v/>
      </c>
      <c r="L32" s="297" t="str">
        <f>IFERROR(VLOOKUP(CONCATENATE($A32,"B"),'05 APU'!$1:$1048576,9,),"")</f>
        <v/>
      </c>
      <c r="M32" s="297" t="str">
        <f>IFERROR(VLOOKUP(CONCATENATE($A32,"A"),'05 APU'!$1:$1048576,9,),"")</f>
        <v/>
      </c>
      <c r="N32" s="86"/>
      <c r="O32" s="90">
        <f>IFERROR(VLOOKUP(CONCATENATE($A32,"D"),'05 APU'!$T:$AB,9,),0)</f>
        <v>0</v>
      </c>
      <c r="P32" s="90">
        <f t="shared" si="0"/>
        <v>0</v>
      </c>
      <c r="Q32" s="90">
        <f>IFERROR(VLOOKUP(CONCATENATE($A32,"C"),'05 APU'!$T:$AB,9,),0)</f>
        <v>0</v>
      </c>
      <c r="R32" s="90">
        <f>IFERROR(VLOOKUP(CONCATENATE($A32,"B"),'05 APU'!$T:$AB,9,),0)</f>
        <v>0</v>
      </c>
      <c r="S32" s="90">
        <f>IFERROR(VLOOKUP(CONCATENATE($A32,"A"),'05 APU'!$T:$AB,9,),0)</f>
        <v>0</v>
      </c>
      <c r="U32" s="420" t="s">
        <v>3360</v>
      </c>
      <c r="V32" s="425" t="s">
        <v>3486</v>
      </c>
      <c r="W32" s="429" t="s">
        <v>3491</v>
      </c>
      <c r="AZ32" s="331" t="e">
        <f>IF((VLOOKUP(CONCATENATE($A32,"EP"),'05 APU'!$1:$1048576,1,FALSE)=CONCATENATE($A32,"EP")),1,0)</f>
        <v>#N/A</v>
      </c>
      <c r="BA32" s="331" t="e">
        <f>IF((VLOOKUP(CONCATENATE($A32,"EE"),'05 APU'!$1:$1048576,1,FALSE)=CONCATENATE($A32,"EE")),1,0)</f>
        <v>#N/A</v>
      </c>
      <c r="BB32" s="331" t="e">
        <f>IF((VLOOKUP(CONCATENATE($A32,"EM"),'05 APU'!$1:$1048576,1,FALSE)=CONCATENATE($A32,"EM")),1,0)</f>
        <v>#N/A</v>
      </c>
    </row>
    <row r="33" spans="1:54" x14ac:dyDescent="0.25">
      <c r="A33" s="88">
        <v>23</v>
      </c>
      <c r="B33" s="383" t="s">
        <v>296</v>
      </c>
      <c r="C33" s="384" t="s">
        <v>297</v>
      </c>
      <c r="D33" s="89" t="str">
        <f>IFERROR(VLOOKUP(CONCATENATE($A33,"T"),'05 APU'!$1:$1048576,3,),"")</f>
        <v/>
      </c>
      <c r="E33" s="89" t="str">
        <f>IFERROR(VLOOKUP(CONCATENATE($A33,"T2"),'05 APU'!$1:$1048576,3,),"")</f>
        <v/>
      </c>
      <c r="F33" s="89" t="str">
        <f>IFERROR(VLOOKUP(CONCATENATE($A33,"T3"),'05 APU'!$1:$1048576,3,),"")</f>
        <v/>
      </c>
      <c r="G33" s="412" t="s">
        <v>167</v>
      </c>
      <c r="H33" s="351"/>
      <c r="I33" s="90">
        <f>IFERROR((VLOOKUP(CONCATENATE($A33,"D"),'05 APU'!$1:$1048576,9,)),0)</f>
        <v>0</v>
      </c>
      <c r="J33" s="90">
        <f t="shared" si="2"/>
        <v>0</v>
      </c>
      <c r="K33" s="297" t="str">
        <f>IFERROR(VLOOKUP(CONCATENATE($A33,"C"),'05 APU'!$1:$1048576,9,),"")</f>
        <v/>
      </c>
      <c r="L33" s="297" t="str">
        <f>IFERROR(VLOOKUP(CONCATENATE($A33,"B"),'05 APU'!$1:$1048576,9,),"")</f>
        <v/>
      </c>
      <c r="M33" s="297" t="str">
        <f>IFERROR(VLOOKUP(CONCATENATE($A33,"A"),'05 APU'!$1:$1048576,9,),"")</f>
        <v/>
      </c>
      <c r="N33" s="86"/>
      <c r="O33" s="90">
        <f>IFERROR(VLOOKUP(CONCATENATE($A33,"D"),'05 APU'!$T:$AB,9,),0)</f>
        <v>0</v>
      </c>
      <c r="P33" s="90">
        <f t="shared" si="0"/>
        <v>0</v>
      </c>
      <c r="Q33" s="90">
        <f>IFERROR(VLOOKUP(CONCATENATE($A33,"C"),'05 APU'!$T:$AB,9,),0)</f>
        <v>0</v>
      </c>
      <c r="R33" s="90">
        <f>IFERROR(VLOOKUP(CONCATENATE($A33,"B"),'05 APU'!$T:$AB,9,),0)</f>
        <v>0</v>
      </c>
      <c r="S33" s="90">
        <f>IFERROR(VLOOKUP(CONCATENATE($A33,"A"),'05 APU'!$T:$AB,9,),0)</f>
        <v>0</v>
      </c>
      <c r="U33" s="420" t="s">
        <v>3360</v>
      </c>
      <c r="V33" s="425" t="s">
        <v>3486</v>
      </c>
      <c r="W33" s="429" t="s">
        <v>3491</v>
      </c>
      <c r="AZ33" s="331" t="e">
        <f>IF((VLOOKUP(CONCATENATE($A33,"EP"),'05 APU'!$1:$1048576,1,FALSE)=CONCATENATE($A33,"EP")),1,0)</f>
        <v>#N/A</v>
      </c>
      <c r="BA33" s="331" t="e">
        <f>IF((VLOOKUP(CONCATENATE($A33,"EE"),'05 APU'!$1:$1048576,1,FALSE)=CONCATENATE($A33,"EE")),1,0)</f>
        <v>#N/A</v>
      </c>
      <c r="BB33" s="331" t="e">
        <f>IF((VLOOKUP(CONCATENATE($A33,"EM"),'05 APU'!$1:$1048576,1,FALSE)=CONCATENATE($A33,"EM")),1,0)</f>
        <v>#N/A</v>
      </c>
    </row>
    <row r="34" spans="1:54" x14ac:dyDescent="0.25">
      <c r="A34" s="88">
        <v>24</v>
      </c>
      <c r="B34" s="383" t="s">
        <v>298</v>
      </c>
      <c r="C34" s="384" t="s">
        <v>299</v>
      </c>
      <c r="D34" s="89" t="str">
        <f>IFERROR(VLOOKUP(CONCATENATE($A34,"T"),'05 APU'!$1:$1048576,3,),"")</f>
        <v/>
      </c>
      <c r="E34" s="89" t="str">
        <f>IFERROR(VLOOKUP(CONCATENATE($A34,"T2"),'05 APU'!$1:$1048576,3,),"")</f>
        <v/>
      </c>
      <c r="F34" s="89" t="str">
        <f>IFERROR(VLOOKUP(CONCATENATE($A34,"T3"),'05 APU'!$1:$1048576,3,),"")</f>
        <v/>
      </c>
      <c r="G34" s="412" t="s">
        <v>167</v>
      </c>
      <c r="H34" s="351"/>
      <c r="I34" s="90">
        <f>IFERROR((VLOOKUP(CONCATENATE($A34,"D"),'05 APU'!$1:$1048576,9,)),0)</f>
        <v>0</v>
      </c>
      <c r="J34" s="90">
        <f t="shared" si="2"/>
        <v>0</v>
      </c>
      <c r="K34" s="297" t="str">
        <f>IFERROR(VLOOKUP(CONCATENATE($A34,"C"),'05 APU'!$1:$1048576,9,),"")</f>
        <v/>
      </c>
      <c r="L34" s="297" t="str">
        <f>IFERROR(VLOOKUP(CONCATENATE($A34,"B"),'05 APU'!$1:$1048576,9,),"")</f>
        <v/>
      </c>
      <c r="M34" s="297" t="str">
        <f>IFERROR(VLOOKUP(CONCATENATE($A34,"A"),'05 APU'!$1:$1048576,9,),"")</f>
        <v/>
      </c>
      <c r="N34" s="86"/>
      <c r="O34" s="90">
        <f>IFERROR(VLOOKUP(CONCATENATE($A34,"D"),'05 APU'!$T:$AB,9,),0)</f>
        <v>0</v>
      </c>
      <c r="P34" s="90">
        <f t="shared" si="0"/>
        <v>0</v>
      </c>
      <c r="Q34" s="90">
        <f>IFERROR(VLOOKUP(CONCATENATE($A34,"C"),'05 APU'!$T:$AB,9,),0)</f>
        <v>0</v>
      </c>
      <c r="R34" s="90">
        <f>IFERROR(VLOOKUP(CONCATENATE($A34,"B"),'05 APU'!$T:$AB,9,),0)</f>
        <v>0</v>
      </c>
      <c r="S34" s="90">
        <f>IFERROR(VLOOKUP(CONCATENATE($A34,"A"),'05 APU'!$T:$AB,9,),0)</f>
        <v>0</v>
      </c>
      <c r="U34" s="420" t="s">
        <v>3360</v>
      </c>
      <c r="V34" s="425" t="s">
        <v>3486</v>
      </c>
      <c r="W34" s="429" t="s">
        <v>3491</v>
      </c>
      <c r="AZ34" s="331" t="e">
        <f>IF((VLOOKUP(CONCATENATE($A34,"EP"),'05 APU'!$1:$1048576,1,FALSE)=CONCATENATE($A34,"EP")),1,0)</f>
        <v>#N/A</v>
      </c>
      <c r="BA34" s="331" t="e">
        <f>IF((VLOOKUP(CONCATENATE($A34,"EE"),'05 APU'!$1:$1048576,1,FALSE)=CONCATENATE($A34,"EE")),1,0)</f>
        <v>#N/A</v>
      </c>
      <c r="BB34" s="331" t="e">
        <f>IF((VLOOKUP(CONCATENATE($A34,"EM"),'05 APU'!$1:$1048576,1,FALSE)=CONCATENATE($A34,"EM")),1,0)</f>
        <v>#N/A</v>
      </c>
    </row>
    <row r="35" spans="1:54" x14ac:dyDescent="0.25">
      <c r="A35" s="88">
        <v>25</v>
      </c>
      <c r="B35" s="383" t="s">
        <v>300</v>
      </c>
      <c r="C35" s="384" t="s">
        <v>301</v>
      </c>
      <c r="D35" s="89" t="str">
        <f>IFERROR(VLOOKUP(CONCATENATE($A35,"T"),'05 APU'!$1:$1048576,3,),"")</f>
        <v/>
      </c>
      <c r="E35" s="89" t="str">
        <f>IFERROR(VLOOKUP(CONCATENATE($A35,"T2"),'05 APU'!$1:$1048576,3,),"")</f>
        <v/>
      </c>
      <c r="F35" s="89" t="str">
        <f>IFERROR(VLOOKUP(CONCATENATE($A35,"T3"),'05 APU'!$1:$1048576,3,),"")</f>
        <v/>
      </c>
      <c r="G35" s="412" t="s">
        <v>167</v>
      </c>
      <c r="H35" s="351"/>
      <c r="I35" s="90">
        <f>IFERROR((VLOOKUP(CONCATENATE($A35,"D"),'05 APU'!$1:$1048576,9,)),0)</f>
        <v>0</v>
      </c>
      <c r="J35" s="90">
        <f t="shared" si="2"/>
        <v>0</v>
      </c>
      <c r="K35" s="297" t="str">
        <f>IFERROR(VLOOKUP(CONCATENATE($A35,"C"),'05 APU'!$1:$1048576,9,),"")</f>
        <v/>
      </c>
      <c r="L35" s="297" t="str">
        <f>IFERROR(VLOOKUP(CONCATENATE($A35,"B"),'05 APU'!$1:$1048576,9,),"")</f>
        <v/>
      </c>
      <c r="M35" s="297" t="str">
        <f>IFERROR(VLOOKUP(CONCATENATE($A35,"A"),'05 APU'!$1:$1048576,9,),"")</f>
        <v/>
      </c>
      <c r="N35" s="86"/>
      <c r="O35" s="90">
        <f>IFERROR(VLOOKUP(CONCATENATE($A35,"D"),'05 APU'!$T:$AB,9,),0)</f>
        <v>0</v>
      </c>
      <c r="P35" s="90">
        <f t="shared" si="0"/>
        <v>0</v>
      </c>
      <c r="Q35" s="90">
        <f>IFERROR(VLOOKUP(CONCATENATE($A35,"C"),'05 APU'!$T:$AB,9,),0)</f>
        <v>0</v>
      </c>
      <c r="R35" s="90">
        <f>IFERROR(VLOOKUP(CONCATENATE($A35,"B"),'05 APU'!$T:$AB,9,),0)</f>
        <v>0</v>
      </c>
      <c r="S35" s="90">
        <f>IFERROR(VLOOKUP(CONCATENATE($A35,"A"),'05 APU'!$T:$AB,9,),0)</f>
        <v>0</v>
      </c>
      <c r="U35" s="421" t="s">
        <v>3355</v>
      </c>
      <c r="V35" s="424"/>
      <c r="W35" s="429">
        <v>0</v>
      </c>
      <c r="AZ35" s="331" t="e">
        <f>IF((VLOOKUP(CONCATENATE($A35,"EP"),'05 APU'!$1:$1048576,1,FALSE)=CONCATENATE($A35,"EP")),1,0)</f>
        <v>#N/A</v>
      </c>
      <c r="BA35" s="331" t="e">
        <f>IF((VLOOKUP(CONCATENATE($A35,"EE"),'05 APU'!$1:$1048576,1,FALSE)=CONCATENATE($A35,"EE")),1,0)</f>
        <v>#N/A</v>
      </c>
      <c r="BB35" s="331" t="e">
        <f>IF((VLOOKUP(CONCATENATE($A35,"EM"),'05 APU'!$1:$1048576,1,FALSE)=CONCATENATE($A35,"EM")),1,0)</f>
        <v>#N/A</v>
      </c>
    </row>
    <row r="36" spans="1:54" x14ac:dyDescent="0.25">
      <c r="A36" s="88">
        <v>26</v>
      </c>
      <c r="B36" s="383" t="s">
        <v>302</v>
      </c>
      <c r="C36" s="384" t="s">
        <v>303</v>
      </c>
      <c r="D36" s="89" t="str">
        <f>IFERROR(VLOOKUP(CONCATENATE($A36,"T"),'05 APU'!$1:$1048576,3,),"")</f>
        <v/>
      </c>
      <c r="E36" s="89" t="str">
        <f>IFERROR(VLOOKUP(CONCATENATE($A36,"T2"),'05 APU'!$1:$1048576,3,),"")</f>
        <v/>
      </c>
      <c r="F36" s="89" t="str">
        <f>IFERROR(VLOOKUP(CONCATENATE($A36,"T3"),'05 APU'!$1:$1048576,3,),"")</f>
        <v/>
      </c>
      <c r="G36" s="412" t="s">
        <v>167</v>
      </c>
      <c r="H36" s="351"/>
      <c r="I36" s="90">
        <f>IFERROR((VLOOKUP(CONCATENATE($A36,"D"),'05 APU'!$1:$1048576,9,)),0)</f>
        <v>0</v>
      </c>
      <c r="J36" s="90">
        <f t="shared" si="2"/>
        <v>0</v>
      </c>
      <c r="K36" s="297" t="str">
        <f>IFERROR(VLOOKUP(CONCATENATE($A36,"C"),'05 APU'!$1:$1048576,9,),"")</f>
        <v/>
      </c>
      <c r="L36" s="297" t="str">
        <f>IFERROR(VLOOKUP(CONCATENATE($A36,"B"),'05 APU'!$1:$1048576,9,),"")</f>
        <v/>
      </c>
      <c r="M36" s="297" t="str">
        <f>IFERROR(VLOOKUP(CONCATENATE($A36,"A"),'05 APU'!$1:$1048576,9,),"")</f>
        <v/>
      </c>
      <c r="N36" s="86"/>
      <c r="O36" s="90">
        <f>IFERROR(VLOOKUP(CONCATENATE($A36,"D"),'05 APU'!$T:$AB,9,),0)</f>
        <v>0</v>
      </c>
      <c r="P36" s="90">
        <f t="shared" si="0"/>
        <v>0</v>
      </c>
      <c r="Q36" s="90">
        <f>IFERROR(VLOOKUP(CONCATENATE($A36,"C"),'05 APU'!$T:$AB,9,),0)</f>
        <v>0</v>
      </c>
      <c r="R36" s="90">
        <f>IFERROR(VLOOKUP(CONCATENATE($A36,"B"),'05 APU'!$T:$AB,9,),0)</f>
        <v>0</v>
      </c>
      <c r="S36" s="90">
        <f>IFERROR(VLOOKUP(CONCATENATE($A36,"A"),'05 APU'!$T:$AB,9,),0)</f>
        <v>0</v>
      </c>
      <c r="U36" s="421" t="s">
        <v>3355</v>
      </c>
      <c r="V36" s="424"/>
      <c r="W36" s="429">
        <v>0</v>
      </c>
      <c r="AZ36" s="331" t="e">
        <f>IF((VLOOKUP(CONCATENATE($A36,"EP"),'05 APU'!$1:$1048576,1,FALSE)=CONCATENATE($A36,"EP")),1,0)</f>
        <v>#N/A</v>
      </c>
      <c r="BA36" s="331" t="e">
        <f>IF((VLOOKUP(CONCATENATE($A36,"EE"),'05 APU'!$1:$1048576,1,FALSE)=CONCATENATE($A36,"EE")),1,0)</f>
        <v>#N/A</v>
      </c>
      <c r="BB36" s="331" t="e">
        <f>IF((VLOOKUP(CONCATENATE($A36,"EM"),'05 APU'!$1:$1048576,1,FALSE)=CONCATENATE($A36,"EM")),1,0)</f>
        <v>#N/A</v>
      </c>
    </row>
    <row r="37" spans="1:54" x14ac:dyDescent="0.25">
      <c r="A37" s="88">
        <v>27</v>
      </c>
      <c r="B37" s="383" t="s">
        <v>304</v>
      </c>
      <c r="C37" s="384" t="s">
        <v>305</v>
      </c>
      <c r="D37" s="89" t="str">
        <f>IFERROR(VLOOKUP(CONCATENATE($A37,"T"),'05 APU'!$1:$1048576,3,),"")</f>
        <v/>
      </c>
      <c r="E37" s="89" t="str">
        <f>IFERROR(VLOOKUP(CONCATENATE($A37,"T2"),'05 APU'!$1:$1048576,3,),"")</f>
        <v/>
      </c>
      <c r="F37" s="89" t="str">
        <f>IFERROR(VLOOKUP(CONCATENATE($A37,"T3"),'05 APU'!$1:$1048576,3,),"")</f>
        <v/>
      </c>
      <c r="G37" s="412" t="s">
        <v>167</v>
      </c>
      <c r="H37" s="351"/>
      <c r="I37" s="90">
        <f>IFERROR((VLOOKUP(CONCATENATE($A37,"D"),'05 APU'!$1:$1048576,9,)),0)</f>
        <v>0</v>
      </c>
      <c r="J37" s="90">
        <f t="shared" si="2"/>
        <v>0</v>
      </c>
      <c r="K37" s="297" t="str">
        <f>IFERROR(VLOOKUP(CONCATENATE($A37,"C"),'05 APU'!$1:$1048576,9,),"")</f>
        <v/>
      </c>
      <c r="L37" s="297" t="str">
        <f>IFERROR(VLOOKUP(CONCATENATE($A37,"B"),'05 APU'!$1:$1048576,9,),"")</f>
        <v/>
      </c>
      <c r="M37" s="297" t="str">
        <f>IFERROR(VLOOKUP(CONCATENATE($A37,"A"),'05 APU'!$1:$1048576,9,),"")</f>
        <v/>
      </c>
      <c r="N37" s="86"/>
      <c r="O37" s="90">
        <f>IFERROR(VLOOKUP(CONCATENATE($A37,"D"),'05 APU'!$T:$AB,9,),0)</f>
        <v>0</v>
      </c>
      <c r="P37" s="90">
        <f t="shared" si="0"/>
        <v>0</v>
      </c>
      <c r="Q37" s="90">
        <f>IFERROR(VLOOKUP(CONCATENATE($A37,"C"),'05 APU'!$T:$AB,9,),0)</f>
        <v>0</v>
      </c>
      <c r="R37" s="90">
        <f>IFERROR(VLOOKUP(CONCATENATE($A37,"B"),'05 APU'!$T:$AB,9,),0)</f>
        <v>0</v>
      </c>
      <c r="S37" s="90">
        <f>IFERROR(VLOOKUP(CONCATENATE($A37,"A"),'05 APU'!$T:$AB,9,),0)</f>
        <v>0</v>
      </c>
      <c r="U37" s="421" t="s">
        <v>3355</v>
      </c>
      <c r="V37" s="424"/>
      <c r="W37" s="429">
        <v>0</v>
      </c>
      <c r="AZ37" s="331" t="e">
        <f>IF((VLOOKUP(CONCATENATE($A37,"EP"),'05 APU'!$1:$1048576,1,FALSE)=CONCATENATE($A37,"EP")),1,0)</f>
        <v>#N/A</v>
      </c>
      <c r="BA37" s="331" t="e">
        <f>IF((VLOOKUP(CONCATENATE($A37,"EE"),'05 APU'!$1:$1048576,1,FALSE)=CONCATENATE($A37,"EE")),1,0)</f>
        <v>#N/A</v>
      </c>
      <c r="BB37" s="331" t="e">
        <f>IF((VLOOKUP(CONCATENATE($A37,"EM"),'05 APU'!$1:$1048576,1,FALSE)=CONCATENATE($A37,"EM")),1,0)</f>
        <v>#N/A</v>
      </c>
    </row>
    <row r="38" spans="1:54" ht="21" x14ac:dyDescent="0.25">
      <c r="A38" s="88">
        <v>28</v>
      </c>
      <c r="B38" s="383" t="s">
        <v>306</v>
      </c>
      <c r="C38" s="384" t="s">
        <v>307</v>
      </c>
      <c r="D38" s="89" t="str">
        <f>IFERROR(VLOOKUP(CONCATENATE($A38,"T"),'05 APU'!$1:$1048576,3,),"")</f>
        <v/>
      </c>
      <c r="E38" s="89" t="str">
        <f>IFERROR(VLOOKUP(CONCATENATE($A38,"T2"),'05 APU'!$1:$1048576,3,),"")</f>
        <v/>
      </c>
      <c r="F38" s="89" t="str">
        <f>IFERROR(VLOOKUP(CONCATENATE($A38,"T3"),'05 APU'!$1:$1048576,3,),"")</f>
        <v/>
      </c>
      <c r="G38" s="412" t="s">
        <v>167</v>
      </c>
      <c r="H38" s="351"/>
      <c r="I38" s="90">
        <f>IFERROR((VLOOKUP(CONCATENATE($A38,"D"),'05 APU'!$1:$1048576,9,)),0)</f>
        <v>0</v>
      </c>
      <c r="J38" s="90">
        <f t="shared" si="2"/>
        <v>0</v>
      </c>
      <c r="K38" s="297" t="str">
        <f>IFERROR(VLOOKUP(CONCATENATE($A38,"C"),'05 APU'!$1:$1048576,9,),"")</f>
        <v/>
      </c>
      <c r="L38" s="297" t="str">
        <f>IFERROR(VLOOKUP(CONCATENATE($A38,"B"),'05 APU'!$1:$1048576,9,),"")</f>
        <v/>
      </c>
      <c r="M38" s="297" t="str">
        <f>IFERROR(VLOOKUP(CONCATENATE($A38,"A"),'05 APU'!$1:$1048576,9,),"")</f>
        <v/>
      </c>
      <c r="N38" s="86"/>
      <c r="O38" s="90">
        <f>IFERROR(VLOOKUP(CONCATENATE($A38,"D"),'05 APU'!$T:$AB,9,),0)</f>
        <v>0</v>
      </c>
      <c r="P38" s="90">
        <f t="shared" si="0"/>
        <v>0</v>
      </c>
      <c r="Q38" s="90">
        <f>IFERROR(VLOOKUP(CONCATENATE($A38,"C"),'05 APU'!$T:$AB,9,),0)</f>
        <v>0</v>
      </c>
      <c r="R38" s="90">
        <f>IFERROR(VLOOKUP(CONCATENATE($A38,"B"),'05 APU'!$T:$AB,9,),0)</f>
        <v>0</v>
      </c>
      <c r="S38" s="90">
        <f>IFERROR(VLOOKUP(CONCATENATE($A38,"A"),'05 APU'!$T:$AB,9,),0)</f>
        <v>0</v>
      </c>
      <c r="U38" s="421" t="s">
        <v>3355</v>
      </c>
      <c r="V38" s="424"/>
      <c r="W38" s="429">
        <v>0</v>
      </c>
      <c r="AZ38" s="331" t="e">
        <f>IF((VLOOKUP(CONCATENATE($A38,"EP"),'05 APU'!$1:$1048576,1,FALSE)=CONCATENATE($A38,"EP")),1,0)</f>
        <v>#N/A</v>
      </c>
      <c r="BA38" s="331" t="e">
        <f>IF((VLOOKUP(CONCATENATE($A38,"EE"),'05 APU'!$1:$1048576,1,FALSE)=CONCATENATE($A38,"EE")),1,0)</f>
        <v>#N/A</v>
      </c>
      <c r="BB38" s="331" t="e">
        <f>IF((VLOOKUP(CONCATENATE($A38,"EM"),'05 APU'!$1:$1048576,1,FALSE)=CONCATENATE($A38,"EM")),1,0)</f>
        <v>#N/A</v>
      </c>
    </row>
    <row r="39" spans="1:54" x14ac:dyDescent="0.25">
      <c r="A39" s="88">
        <v>29</v>
      </c>
      <c r="B39" s="383" t="s">
        <v>308</v>
      </c>
      <c r="C39" s="384" t="s">
        <v>309</v>
      </c>
      <c r="D39" s="89" t="str">
        <f>IFERROR(VLOOKUP(CONCATENATE($A39,"T"),'05 APU'!$1:$1048576,3,),"")</f>
        <v/>
      </c>
      <c r="E39" s="89" t="str">
        <f>IFERROR(VLOOKUP(CONCATENATE($A39,"T2"),'05 APU'!$1:$1048576,3,),"")</f>
        <v/>
      </c>
      <c r="F39" s="89" t="str">
        <f>IFERROR(VLOOKUP(CONCATENATE($A39,"T3"),'05 APU'!$1:$1048576,3,),"")</f>
        <v/>
      </c>
      <c r="G39" s="412" t="s">
        <v>167</v>
      </c>
      <c r="H39" s="351"/>
      <c r="I39" s="90">
        <f>IFERROR((VLOOKUP(CONCATENATE($A39,"D"),'05 APU'!$1:$1048576,9,)),0)</f>
        <v>0</v>
      </c>
      <c r="J39" s="90">
        <f t="shared" si="2"/>
        <v>0</v>
      </c>
      <c r="K39" s="297" t="str">
        <f>IFERROR(VLOOKUP(CONCATENATE($A39,"C"),'05 APU'!$1:$1048576,9,),"")</f>
        <v/>
      </c>
      <c r="L39" s="297" t="str">
        <f>IFERROR(VLOOKUP(CONCATENATE($A39,"B"),'05 APU'!$1:$1048576,9,),"")</f>
        <v/>
      </c>
      <c r="M39" s="297" t="str">
        <f>IFERROR(VLOOKUP(CONCATENATE($A39,"A"),'05 APU'!$1:$1048576,9,),"")</f>
        <v/>
      </c>
      <c r="N39" s="86"/>
      <c r="O39" s="90">
        <f>IFERROR(VLOOKUP(CONCATENATE($A39,"D"),'05 APU'!$T:$AB,9,),0)</f>
        <v>0</v>
      </c>
      <c r="P39" s="90">
        <f t="shared" si="0"/>
        <v>0</v>
      </c>
      <c r="Q39" s="90">
        <f>IFERROR(VLOOKUP(CONCATENATE($A39,"C"),'05 APU'!$T:$AB,9,),0)</f>
        <v>0</v>
      </c>
      <c r="R39" s="90">
        <f>IFERROR(VLOOKUP(CONCATENATE($A39,"B"),'05 APU'!$T:$AB,9,),0)</f>
        <v>0</v>
      </c>
      <c r="S39" s="90">
        <f>IFERROR(VLOOKUP(CONCATENATE($A39,"A"),'05 APU'!$T:$AB,9,),0)</f>
        <v>0</v>
      </c>
      <c r="U39" s="421" t="s">
        <v>3355</v>
      </c>
      <c r="V39" s="424"/>
      <c r="W39" s="429" t="s">
        <v>3491</v>
      </c>
      <c r="AZ39" s="331" t="e">
        <f>IF((VLOOKUP(CONCATENATE($A39,"EP"),'05 APU'!$1:$1048576,1,FALSE)=CONCATENATE($A39,"EP")),1,0)</f>
        <v>#N/A</v>
      </c>
      <c r="BA39" s="331" t="e">
        <f>IF((VLOOKUP(CONCATENATE($A39,"EE"),'05 APU'!$1:$1048576,1,FALSE)=CONCATENATE($A39,"EE")),1,0)</f>
        <v>#N/A</v>
      </c>
      <c r="BB39" s="331" t="e">
        <f>IF((VLOOKUP(CONCATENATE($A39,"EM"),'05 APU'!$1:$1048576,1,FALSE)=CONCATENATE($A39,"EM")),1,0)</f>
        <v>#N/A</v>
      </c>
    </row>
    <row r="40" spans="1:54" x14ac:dyDescent="0.25">
      <c r="A40" s="88">
        <v>30</v>
      </c>
      <c r="B40" s="383" t="s">
        <v>310</v>
      </c>
      <c r="C40" s="384" t="s">
        <v>311</v>
      </c>
      <c r="D40" s="89" t="str">
        <f>IFERROR(VLOOKUP(CONCATENATE($A40,"T"),'05 APU'!$1:$1048576,3,),"")</f>
        <v/>
      </c>
      <c r="E40" s="89" t="str">
        <f>IFERROR(VLOOKUP(CONCATENATE($A40,"T2"),'05 APU'!$1:$1048576,3,),"")</f>
        <v/>
      </c>
      <c r="F40" s="89" t="str">
        <f>IFERROR(VLOOKUP(CONCATENATE($A40,"T3"),'05 APU'!$1:$1048576,3,),"")</f>
        <v/>
      </c>
      <c r="G40" s="412" t="s">
        <v>167</v>
      </c>
      <c r="H40" s="351"/>
      <c r="I40" s="90">
        <f>IFERROR((VLOOKUP(CONCATENATE($A40,"D"),'05 APU'!$1:$1048576,9,)),0)</f>
        <v>0</v>
      </c>
      <c r="J40" s="90">
        <f t="shared" si="2"/>
        <v>0</v>
      </c>
      <c r="K40" s="297" t="str">
        <f>IFERROR(VLOOKUP(CONCATENATE($A40,"C"),'05 APU'!$1:$1048576,9,),"")</f>
        <v/>
      </c>
      <c r="L40" s="297" t="str">
        <f>IFERROR(VLOOKUP(CONCATENATE($A40,"B"),'05 APU'!$1:$1048576,9,),"")</f>
        <v/>
      </c>
      <c r="M40" s="297" t="str">
        <f>IFERROR(VLOOKUP(CONCATENATE($A40,"A"),'05 APU'!$1:$1048576,9,),"")</f>
        <v/>
      </c>
      <c r="N40" s="86"/>
      <c r="O40" s="90">
        <f>IFERROR(VLOOKUP(CONCATENATE($A40,"D"),'05 APU'!$T:$AB,9,),0)</f>
        <v>0</v>
      </c>
      <c r="P40" s="90">
        <f t="shared" si="0"/>
        <v>0</v>
      </c>
      <c r="Q40" s="90">
        <f>IFERROR(VLOOKUP(CONCATENATE($A40,"C"),'05 APU'!$T:$AB,9,),0)</f>
        <v>0</v>
      </c>
      <c r="R40" s="90">
        <f>IFERROR(VLOOKUP(CONCATENATE($A40,"B"),'05 APU'!$T:$AB,9,),0)</f>
        <v>0</v>
      </c>
      <c r="S40" s="90">
        <f>IFERROR(VLOOKUP(CONCATENATE($A40,"A"),'05 APU'!$T:$AB,9,),0)</f>
        <v>0</v>
      </c>
      <c r="U40" s="420" t="s">
        <v>3360</v>
      </c>
      <c r="V40" s="425" t="s">
        <v>3486</v>
      </c>
      <c r="W40" s="429" t="s">
        <v>3491</v>
      </c>
      <c r="AZ40" s="331" t="e">
        <f>IF((VLOOKUP(CONCATENATE($A40,"EP"),'05 APU'!$1:$1048576,1,FALSE)=CONCATENATE($A40,"EP")),1,0)</f>
        <v>#N/A</v>
      </c>
      <c r="BA40" s="331" t="e">
        <f>IF((VLOOKUP(CONCATENATE($A40,"EE"),'05 APU'!$1:$1048576,1,FALSE)=CONCATENATE($A40,"EE")),1,0)</f>
        <v>#N/A</v>
      </c>
      <c r="BB40" s="331" t="e">
        <f>IF((VLOOKUP(CONCATENATE($A40,"EM"),'05 APU'!$1:$1048576,1,FALSE)=CONCATENATE($A40,"EM")),1,0)</f>
        <v>#N/A</v>
      </c>
    </row>
    <row r="41" spans="1:54" x14ac:dyDescent="0.25">
      <c r="A41" s="88">
        <v>31</v>
      </c>
      <c r="B41" s="383" t="s">
        <v>312</v>
      </c>
      <c r="C41" s="384" t="s">
        <v>313</v>
      </c>
      <c r="D41" s="89" t="str">
        <f>IFERROR(VLOOKUP(CONCATENATE($A41,"T"),'05 APU'!$1:$1048576,3,),"")</f>
        <v/>
      </c>
      <c r="E41" s="89" t="str">
        <f>IFERROR(VLOOKUP(CONCATENATE($A41,"T2"),'05 APU'!$1:$1048576,3,),"")</f>
        <v/>
      </c>
      <c r="F41" s="89" t="str">
        <f>IFERROR(VLOOKUP(CONCATENATE($A41,"T3"),'05 APU'!$1:$1048576,3,),"")</f>
        <v/>
      </c>
      <c r="G41" s="412" t="s">
        <v>167</v>
      </c>
      <c r="H41" s="351"/>
      <c r="I41" s="90">
        <f>IFERROR((VLOOKUP(CONCATENATE($A41,"D"),'05 APU'!$1:$1048576,9,)),0)</f>
        <v>0</v>
      </c>
      <c r="J41" s="90">
        <f t="shared" si="2"/>
        <v>0</v>
      </c>
      <c r="K41" s="297" t="str">
        <f>IFERROR(VLOOKUP(CONCATENATE($A41,"C"),'05 APU'!$1:$1048576,9,),"")</f>
        <v/>
      </c>
      <c r="L41" s="297" t="str">
        <f>IFERROR(VLOOKUP(CONCATENATE($A41,"B"),'05 APU'!$1:$1048576,9,),"")</f>
        <v/>
      </c>
      <c r="M41" s="297" t="str">
        <f>IFERROR(VLOOKUP(CONCATENATE($A41,"A"),'05 APU'!$1:$1048576,9,),"")</f>
        <v/>
      </c>
      <c r="N41" s="86"/>
      <c r="O41" s="90">
        <f>IFERROR(VLOOKUP(CONCATENATE($A41,"D"),'05 APU'!$T:$AB,9,),0)</f>
        <v>0</v>
      </c>
      <c r="P41" s="90">
        <f t="shared" si="0"/>
        <v>0</v>
      </c>
      <c r="Q41" s="90">
        <f>IFERROR(VLOOKUP(CONCATENATE($A41,"C"),'05 APU'!$T:$AB,9,),0)</f>
        <v>0</v>
      </c>
      <c r="R41" s="90">
        <f>IFERROR(VLOOKUP(CONCATENATE($A41,"B"),'05 APU'!$T:$AB,9,),0)</f>
        <v>0</v>
      </c>
      <c r="S41" s="90">
        <f>IFERROR(VLOOKUP(CONCATENATE($A41,"A"),'05 APU'!$T:$AB,9,),0)</f>
        <v>0</v>
      </c>
      <c r="U41" s="421" t="s">
        <v>3355</v>
      </c>
      <c r="V41" s="424"/>
      <c r="W41" s="429">
        <v>0</v>
      </c>
      <c r="AZ41" s="331" t="e">
        <f>IF((VLOOKUP(CONCATENATE($A41,"EP"),'05 APU'!$1:$1048576,1,FALSE)=CONCATENATE($A41,"EP")),1,0)</f>
        <v>#N/A</v>
      </c>
      <c r="BA41" s="331" t="e">
        <f>IF((VLOOKUP(CONCATENATE($A41,"EE"),'05 APU'!$1:$1048576,1,FALSE)=CONCATENATE($A41,"EE")),1,0)</f>
        <v>#N/A</v>
      </c>
      <c r="BB41" s="331" t="e">
        <f>IF((VLOOKUP(CONCATENATE($A41,"EM"),'05 APU'!$1:$1048576,1,FALSE)=CONCATENATE($A41,"EM")),1,0)</f>
        <v>#N/A</v>
      </c>
    </row>
    <row r="42" spans="1:54" x14ac:dyDescent="0.25">
      <c r="A42" s="88">
        <v>32</v>
      </c>
      <c r="B42" s="383" t="s">
        <v>314</v>
      </c>
      <c r="C42" s="384" t="s">
        <v>315</v>
      </c>
      <c r="D42" s="89" t="str">
        <f>IFERROR(VLOOKUP(CONCATENATE($A42,"T"),'05 APU'!$1:$1048576,3,),"")</f>
        <v/>
      </c>
      <c r="E42" s="89" t="str">
        <f>IFERROR(VLOOKUP(CONCATENATE($A42,"T2"),'05 APU'!$1:$1048576,3,),"")</f>
        <v/>
      </c>
      <c r="F42" s="89" t="str">
        <f>IFERROR(VLOOKUP(CONCATENATE($A42,"T3"),'05 APU'!$1:$1048576,3,),"")</f>
        <v/>
      </c>
      <c r="G42" s="412" t="s">
        <v>3341</v>
      </c>
      <c r="H42" s="351"/>
      <c r="I42" s="90">
        <f>IFERROR((VLOOKUP(CONCATENATE($A42,"D"),'05 APU'!$1:$1048576,9,)),0)</f>
        <v>0</v>
      </c>
      <c r="J42" s="90">
        <f t="shared" si="2"/>
        <v>0</v>
      </c>
      <c r="K42" s="297" t="str">
        <f>IFERROR(VLOOKUP(CONCATENATE($A42,"C"),'05 APU'!$1:$1048576,9,),"")</f>
        <v/>
      </c>
      <c r="L42" s="297" t="str">
        <f>IFERROR(VLOOKUP(CONCATENATE($A42,"B"),'05 APU'!$1:$1048576,9,),"")</f>
        <v/>
      </c>
      <c r="M42" s="297" t="str">
        <f>IFERROR(VLOOKUP(CONCATENATE($A42,"A"),'05 APU'!$1:$1048576,9,),"")</f>
        <v/>
      </c>
      <c r="N42" s="86"/>
      <c r="O42" s="90">
        <f>IFERROR(VLOOKUP(CONCATENATE($A42,"D"),'05 APU'!$T:$AB,9,),0)</f>
        <v>0</v>
      </c>
      <c r="P42" s="90">
        <f t="shared" si="0"/>
        <v>0</v>
      </c>
      <c r="Q42" s="90">
        <f>IFERROR(VLOOKUP(CONCATENATE($A42,"C"),'05 APU'!$T:$AB,9,),0)</f>
        <v>0</v>
      </c>
      <c r="R42" s="90">
        <f>IFERROR(VLOOKUP(CONCATENATE($A42,"B"),'05 APU'!$T:$AB,9,),0)</f>
        <v>0</v>
      </c>
      <c r="S42" s="90">
        <f>IFERROR(VLOOKUP(CONCATENATE($A42,"A"),'05 APU'!$T:$AB,9,),0)</f>
        <v>0</v>
      </c>
      <c r="U42" s="420" t="s">
        <v>3360</v>
      </c>
      <c r="V42" s="425" t="s">
        <v>3486</v>
      </c>
      <c r="W42" s="429" t="s">
        <v>3491</v>
      </c>
      <c r="AZ42" s="331" t="e">
        <f>IF((VLOOKUP(CONCATENATE($A42,"EP"),'05 APU'!$1:$1048576,1,FALSE)=CONCATENATE($A42,"EP")),1,0)</f>
        <v>#N/A</v>
      </c>
      <c r="BA42" s="331" t="e">
        <f>IF((VLOOKUP(CONCATENATE($A42,"EE"),'05 APU'!$1:$1048576,1,FALSE)=CONCATENATE($A42,"EE")),1,0)</f>
        <v>#N/A</v>
      </c>
      <c r="BB42" s="331" t="e">
        <f>IF((VLOOKUP(CONCATENATE($A42,"EM"),'05 APU'!$1:$1048576,1,FALSE)=CONCATENATE($A42,"EM")),1,0)</f>
        <v>#N/A</v>
      </c>
    </row>
    <row r="43" spans="1:54" x14ac:dyDescent="0.25">
      <c r="A43" s="88">
        <v>33</v>
      </c>
      <c r="B43" s="383" t="s">
        <v>316</v>
      </c>
      <c r="C43" s="384" t="s">
        <v>317</v>
      </c>
      <c r="D43" s="89" t="str">
        <f>IFERROR(VLOOKUP(CONCATENATE($A43,"T"),'05 APU'!$1:$1048576,3,),"")</f>
        <v/>
      </c>
      <c r="E43" s="89" t="str">
        <f>IFERROR(VLOOKUP(CONCATENATE($A43,"T2"),'05 APU'!$1:$1048576,3,),"")</f>
        <v/>
      </c>
      <c r="F43" s="89" t="str">
        <f>IFERROR(VLOOKUP(CONCATENATE($A43,"T3"),'05 APU'!$1:$1048576,3,),"")</f>
        <v/>
      </c>
      <c r="G43" s="412" t="s">
        <v>3341</v>
      </c>
      <c r="H43" s="351"/>
      <c r="I43" s="90">
        <f>IFERROR((VLOOKUP(CONCATENATE($A43,"D"),'05 APU'!$1:$1048576,9,)),0)</f>
        <v>0</v>
      </c>
      <c r="J43" s="90">
        <f t="shared" si="2"/>
        <v>0</v>
      </c>
      <c r="K43" s="297" t="str">
        <f>IFERROR(VLOOKUP(CONCATENATE($A43,"C"),'05 APU'!$1:$1048576,9,),"")</f>
        <v/>
      </c>
      <c r="L43" s="297" t="str">
        <f>IFERROR(VLOOKUP(CONCATENATE($A43,"B"),'05 APU'!$1:$1048576,9,),"")</f>
        <v/>
      </c>
      <c r="M43" s="297" t="str">
        <f>IFERROR(VLOOKUP(CONCATENATE($A43,"A"),'05 APU'!$1:$1048576,9,),"")</f>
        <v/>
      </c>
      <c r="N43" s="86"/>
      <c r="O43" s="90">
        <f>IFERROR(VLOOKUP(CONCATENATE($A43,"D"),'05 APU'!$T:$AB,9,),0)</f>
        <v>0</v>
      </c>
      <c r="P43" s="90">
        <f t="shared" si="0"/>
        <v>0</v>
      </c>
      <c r="Q43" s="90">
        <f>IFERROR(VLOOKUP(CONCATENATE($A43,"C"),'05 APU'!$T:$AB,9,),0)</f>
        <v>0</v>
      </c>
      <c r="R43" s="90">
        <f>IFERROR(VLOOKUP(CONCATENATE($A43,"B"),'05 APU'!$T:$AB,9,),0)</f>
        <v>0</v>
      </c>
      <c r="S43" s="90">
        <f>IFERROR(VLOOKUP(CONCATENATE($A43,"A"),'05 APU'!$T:$AB,9,),0)</f>
        <v>0</v>
      </c>
      <c r="U43" s="420" t="s">
        <v>3360</v>
      </c>
      <c r="V43" s="425" t="s">
        <v>3486</v>
      </c>
      <c r="W43" s="429" t="s">
        <v>3491</v>
      </c>
      <c r="AZ43" s="331" t="e">
        <f>IF((VLOOKUP(CONCATENATE($A43,"EP"),'05 APU'!$1:$1048576,1,FALSE)=CONCATENATE($A43,"EP")),1,0)</f>
        <v>#N/A</v>
      </c>
      <c r="BA43" s="331" t="e">
        <f>IF((VLOOKUP(CONCATENATE($A43,"EE"),'05 APU'!$1:$1048576,1,FALSE)=CONCATENATE($A43,"EE")),1,0)</f>
        <v>#N/A</v>
      </c>
      <c r="BB43" s="331" t="e">
        <f>IF((VLOOKUP(CONCATENATE($A43,"EM"),'05 APU'!$1:$1048576,1,FALSE)=CONCATENATE($A43,"EM")),1,0)</f>
        <v>#N/A</v>
      </c>
    </row>
    <row r="44" spans="1:54" x14ac:dyDescent="0.25">
      <c r="A44" s="88">
        <v>34</v>
      </c>
      <c r="B44" s="383" t="s">
        <v>318</v>
      </c>
      <c r="C44" s="384" t="s">
        <v>319</v>
      </c>
      <c r="D44" s="89" t="str">
        <f>IFERROR(VLOOKUP(CONCATENATE($A44,"T"),'05 APU'!$1:$1048576,3,),"")</f>
        <v/>
      </c>
      <c r="E44" s="89" t="str">
        <f>IFERROR(VLOOKUP(CONCATENATE($A44,"T2"),'05 APU'!$1:$1048576,3,),"")</f>
        <v/>
      </c>
      <c r="F44" s="89" t="str">
        <f>IFERROR(VLOOKUP(CONCATENATE($A44,"T3"),'05 APU'!$1:$1048576,3,),"")</f>
        <v/>
      </c>
      <c r="G44" s="412" t="s">
        <v>3341</v>
      </c>
      <c r="H44" s="351"/>
      <c r="I44" s="90">
        <f>IFERROR((VLOOKUP(CONCATENATE($A44,"D"),'05 APU'!$1:$1048576,9,)),0)</f>
        <v>0</v>
      </c>
      <c r="J44" s="90">
        <f t="shared" si="2"/>
        <v>0</v>
      </c>
      <c r="K44" s="297" t="str">
        <f>IFERROR(VLOOKUP(CONCATENATE($A44,"C"),'05 APU'!$1:$1048576,9,),"")</f>
        <v/>
      </c>
      <c r="L44" s="297" t="str">
        <f>IFERROR(VLOOKUP(CONCATENATE($A44,"B"),'05 APU'!$1:$1048576,9,),"")</f>
        <v/>
      </c>
      <c r="M44" s="297" t="str">
        <f>IFERROR(VLOOKUP(CONCATENATE($A44,"A"),'05 APU'!$1:$1048576,9,),"")</f>
        <v/>
      </c>
      <c r="N44" s="86"/>
      <c r="O44" s="90">
        <f>IFERROR(VLOOKUP(CONCATENATE($A44,"D"),'05 APU'!$T:$AB,9,),0)</f>
        <v>0</v>
      </c>
      <c r="P44" s="90">
        <f t="shared" si="0"/>
        <v>0</v>
      </c>
      <c r="Q44" s="90">
        <f>IFERROR(VLOOKUP(CONCATENATE($A44,"C"),'05 APU'!$T:$AB,9,),0)</f>
        <v>0</v>
      </c>
      <c r="R44" s="90">
        <f>IFERROR(VLOOKUP(CONCATENATE($A44,"B"),'05 APU'!$T:$AB,9,),0)</f>
        <v>0</v>
      </c>
      <c r="S44" s="90">
        <f>IFERROR(VLOOKUP(CONCATENATE($A44,"A"),'05 APU'!$T:$AB,9,),0)</f>
        <v>0</v>
      </c>
      <c r="U44" s="420" t="s">
        <v>3360</v>
      </c>
      <c r="V44" s="425" t="s">
        <v>3486</v>
      </c>
      <c r="W44" s="429" t="s">
        <v>3491</v>
      </c>
      <c r="AZ44" s="331" t="e">
        <f>IF((VLOOKUP(CONCATENATE($A44,"EP"),'05 APU'!$1:$1048576,1,FALSE)=CONCATENATE($A44,"EP")),1,0)</f>
        <v>#N/A</v>
      </c>
      <c r="BA44" s="331" t="e">
        <f>IF((VLOOKUP(CONCATENATE($A44,"EE"),'05 APU'!$1:$1048576,1,FALSE)=CONCATENATE($A44,"EE")),1,0)</f>
        <v>#N/A</v>
      </c>
      <c r="BB44" s="331" t="e">
        <f>IF((VLOOKUP(CONCATENATE($A44,"EM"),'05 APU'!$1:$1048576,1,FALSE)=CONCATENATE($A44,"EM")),1,0)</f>
        <v>#N/A</v>
      </c>
    </row>
    <row r="45" spans="1:54" x14ac:dyDescent="0.25">
      <c r="A45" s="88">
        <v>35</v>
      </c>
      <c r="B45" s="383" t="s">
        <v>320</v>
      </c>
      <c r="C45" s="384" t="s">
        <v>321</v>
      </c>
      <c r="D45" s="89" t="str">
        <f>IFERROR(VLOOKUP(CONCATENATE($A45,"T"),'05 APU'!$1:$1048576,3,),"")</f>
        <v/>
      </c>
      <c r="E45" s="89" t="str">
        <f>IFERROR(VLOOKUP(CONCATENATE($A45,"T2"),'05 APU'!$1:$1048576,3,),"")</f>
        <v/>
      </c>
      <c r="F45" s="89" t="str">
        <f>IFERROR(VLOOKUP(CONCATENATE($A45,"T3"),'05 APU'!$1:$1048576,3,),"")</f>
        <v/>
      </c>
      <c r="G45" s="412" t="s">
        <v>3341</v>
      </c>
      <c r="H45" s="351"/>
      <c r="I45" s="90">
        <f>IFERROR((VLOOKUP(CONCATENATE($A45,"D"),'05 APU'!$1:$1048576,9,)),0)</f>
        <v>0</v>
      </c>
      <c r="J45" s="90">
        <f t="shared" si="2"/>
        <v>0</v>
      </c>
      <c r="K45" s="297" t="str">
        <f>IFERROR(VLOOKUP(CONCATENATE($A45,"C"),'05 APU'!$1:$1048576,9,),"")</f>
        <v/>
      </c>
      <c r="L45" s="297" t="str">
        <f>IFERROR(VLOOKUP(CONCATENATE($A45,"B"),'05 APU'!$1:$1048576,9,),"")</f>
        <v/>
      </c>
      <c r="M45" s="297" t="str">
        <f>IFERROR(VLOOKUP(CONCATENATE($A45,"A"),'05 APU'!$1:$1048576,9,),"")</f>
        <v/>
      </c>
      <c r="N45" s="86"/>
      <c r="O45" s="90">
        <f>IFERROR(VLOOKUP(CONCATENATE($A45,"D"),'05 APU'!$T:$AB,9,),0)</f>
        <v>0</v>
      </c>
      <c r="P45" s="90">
        <f t="shared" si="0"/>
        <v>0</v>
      </c>
      <c r="Q45" s="90">
        <f>IFERROR(VLOOKUP(CONCATENATE($A45,"C"),'05 APU'!$T:$AB,9,),0)</f>
        <v>0</v>
      </c>
      <c r="R45" s="90">
        <f>IFERROR(VLOOKUP(CONCATENATE($A45,"B"),'05 APU'!$T:$AB,9,),0)</f>
        <v>0</v>
      </c>
      <c r="S45" s="90">
        <f>IFERROR(VLOOKUP(CONCATENATE($A45,"A"),'05 APU'!$T:$AB,9,),0)</f>
        <v>0</v>
      </c>
      <c r="U45" s="421" t="s">
        <v>3355</v>
      </c>
      <c r="V45" s="424"/>
      <c r="W45" s="429" t="s">
        <v>3491</v>
      </c>
      <c r="AZ45" s="331" t="e">
        <f>IF((VLOOKUP(CONCATENATE($A45,"EP"),'05 APU'!$1:$1048576,1,FALSE)=CONCATENATE($A45,"EP")),1,0)</f>
        <v>#N/A</v>
      </c>
      <c r="BA45" s="331" t="e">
        <f>IF((VLOOKUP(CONCATENATE($A45,"EE"),'05 APU'!$1:$1048576,1,FALSE)=CONCATENATE($A45,"EE")),1,0)</f>
        <v>#N/A</v>
      </c>
      <c r="BB45" s="331" t="e">
        <f>IF((VLOOKUP(CONCATENATE($A45,"EM"),'05 APU'!$1:$1048576,1,FALSE)=CONCATENATE($A45,"EM")),1,0)</f>
        <v>#N/A</v>
      </c>
    </row>
    <row r="46" spans="1:54" x14ac:dyDescent="0.25">
      <c r="A46" s="88">
        <v>36</v>
      </c>
      <c r="B46" s="383" t="s">
        <v>322</v>
      </c>
      <c r="C46" s="384" t="s">
        <v>323</v>
      </c>
      <c r="D46" s="89" t="str">
        <f>IFERROR(VLOOKUP(CONCATENATE($A46,"T"),'05 APU'!$1:$1048576,3,),"")</f>
        <v/>
      </c>
      <c r="E46" s="89" t="str">
        <f>IFERROR(VLOOKUP(CONCATENATE($A46,"T2"),'05 APU'!$1:$1048576,3,),"")</f>
        <v/>
      </c>
      <c r="F46" s="89" t="str">
        <f>IFERROR(VLOOKUP(CONCATENATE($A46,"T3"),'05 APU'!$1:$1048576,3,),"")</f>
        <v/>
      </c>
      <c r="G46" s="412" t="s">
        <v>167</v>
      </c>
      <c r="H46" s="351"/>
      <c r="I46" s="90">
        <f>IFERROR((VLOOKUP(CONCATENATE($A46,"D"),'05 APU'!$1:$1048576,9,)),0)</f>
        <v>0</v>
      </c>
      <c r="J46" s="90">
        <f t="shared" si="2"/>
        <v>0</v>
      </c>
      <c r="K46" s="297" t="str">
        <f>IFERROR(VLOOKUP(CONCATENATE($A46,"C"),'05 APU'!$1:$1048576,9,),"")</f>
        <v/>
      </c>
      <c r="L46" s="297" t="str">
        <f>IFERROR(VLOOKUP(CONCATENATE($A46,"B"),'05 APU'!$1:$1048576,9,),"")</f>
        <v/>
      </c>
      <c r="M46" s="297" t="str">
        <f>IFERROR(VLOOKUP(CONCATENATE($A46,"A"),'05 APU'!$1:$1048576,9,),"")</f>
        <v/>
      </c>
      <c r="N46" s="86"/>
      <c r="O46" s="90">
        <f>IFERROR(VLOOKUP(CONCATENATE($A46,"D"),'05 APU'!$T:$AB,9,),0)</f>
        <v>0</v>
      </c>
      <c r="P46" s="90">
        <f t="shared" si="0"/>
        <v>0</v>
      </c>
      <c r="Q46" s="90">
        <f>IFERROR(VLOOKUP(CONCATENATE($A46,"C"),'05 APU'!$T:$AB,9,),0)</f>
        <v>0</v>
      </c>
      <c r="R46" s="90">
        <f>IFERROR(VLOOKUP(CONCATENATE($A46,"B"),'05 APU'!$T:$AB,9,),0)</f>
        <v>0</v>
      </c>
      <c r="S46" s="90">
        <f>IFERROR(VLOOKUP(CONCATENATE($A46,"A"),'05 APU'!$T:$AB,9,),0)</f>
        <v>0</v>
      </c>
      <c r="U46" s="420" t="s">
        <v>3360</v>
      </c>
      <c r="V46" s="425" t="s">
        <v>3486</v>
      </c>
      <c r="W46" s="429" t="s">
        <v>3491</v>
      </c>
      <c r="AZ46" s="331" t="e">
        <f>IF((VLOOKUP(CONCATENATE($A46,"EP"),'05 APU'!$1:$1048576,1,FALSE)=CONCATENATE($A46,"EP")),1,0)</f>
        <v>#N/A</v>
      </c>
      <c r="BA46" s="331" t="e">
        <f>IF((VLOOKUP(CONCATENATE($A46,"EE"),'05 APU'!$1:$1048576,1,FALSE)=CONCATENATE($A46,"EE")),1,0)</f>
        <v>#N/A</v>
      </c>
      <c r="BB46" s="331" t="e">
        <f>IF((VLOOKUP(CONCATENATE($A46,"EM"),'05 APU'!$1:$1048576,1,FALSE)=CONCATENATE($A46,"EM")),1,0)</f>
        <v>#N/A</v>
      </c>
    </row>
    <row r="47" spans="1:54" x14ac:dyDescent="0.25">
      <c r="A47" s="88">
        <v>37</v>
      </c>
      <c r="B47" s="383" t="s">
        <v>324</v>
      </c>
      <c r="C47" s="384" t="s">
        <v>325</v>
      </c>
      <c r="D47" s="89" t="str">
        <f>IFERROR(VLOOKUP(CONCATENATE($A47,"T"),'05 APU'!$1:$1048576,3,),"")</f>
        <v/>
      </c>
      <c r="E47" s="89" t="str">
        <f>IFERROR(VLOOKUP(CONCATENATE($A47,"T2"),'05 APU'!$1:$1048576,3,),"")</f>
        <v/>
      </c>
      <c r="F47" s="89" t="str">
        <f>IFERROR(VLOOKUP(CONCATENATE($A47,"T3"),'05 APU'!$1:$1048576,3,),"")</f>
        <v/>
      </c>
      <c r="G47" s="412" t="s">
        <v>167</v>
      </c>
      <c r="H47" s="351"/>
      <c r="I47" s="90">
        <f>IFERROR((VLOOKUP(CONCATENATE($A47,"D"),'05 APU'!$1:$1048576,9,)),0)</f>
        <v>0</v>
      </c>
      <c r="J47" s="90">
        <f t="shared" si="2"/>
        <v>0</v>
      </c>
      <c r="K47" s="297" t="str">
        <f>IFERROR(VLOOKUP(CONCATENATE($A47,"C"),'05 APU'!$1:$1048576,9,),"")</f>
        <v/>
      </c>
      <c r="L47" s="297" t="str">
        <f>IFERROR(VLOOKUP(CONCATENATE($A47,"B"),'05 APU'!$1:$1048576,9,),"")</f>
        <v/>
      </c>
      <c r="M47" s="297" t="str">
        <f>IFERROR(VLOOKUP(CONCATENATE($A47,"A"),'05 APU'!$1:$1048576,9,),"")</f>
        <v/>
      </c>
      <c r="N47" s="86"/>
      <c r="O47" s="90">
        <f>IFERROR(VLOOKUP(CONCATENATE($A47,"D"),'05 APU'!$T:$AB,9,),0)</f>
        <v>0</v>
      </c>
      <c r="P47" s="90">
        <f t="shared" si="0"/>
        <v>0</v>
      </c>
      <c r="Q47" s="90">
        <f>IFERROR(VLOOKUP(CONCATENATE($A47,"C"),'05 APU'!$T:$AB,9,),0)</f>
        <v>0</v>
      </c>
      <c r="R47" s="90">
        <f>IFERROR(VLOOKUP(CONCATENATE($A47,"B"),'05 APU'!$T:$AB,9,),0)</f>
        <v>0</v>
      </c>
      <c r="S47" s="90">
        <f>IFERROR(VLOOKUP(CONCATENATE($A47,"A"),'05 APU'!$T:$AB,9,),0)</f>
        <v>0</v>
      </c>
      <c r="U47" s="420" t="s">
        <v>3360</v>
      </c>
      <c r="V47" s="425" t="s">
        <v>3486</v>
      </c>
      <c r="W47" s="429" t="s">
        <v>3491</v>
      </c>
      <c r="AZ47" s="331" t="e">
        <f>IF((VLOOKUP(CONCATENATE($A47,"EP"),'05 APU'!$1:$1048576,1,FALSE)=CONCATENATE($A47,"EP")),1,0)</f>
        <v>#N/A</v>
      </c>
      <c r="BA47" s="331" t="e">
        <f>IF((VLOOKUP(CONCATENATE($A47,"EE"),'05 APU'!$1:$1048576,1,FALSE)=CONCATENATE($A47,"EE")),1,0)</f>
        <v>#N/A</v>
      </c>
      <c r="BB47" s="331" t="e">
        <f>IF((VLOOKUP(CONCATENATE($A47,"EM"),'05 APU'!$1:$1048576,1,FALSE)=CONCATENATE($A47,"EM")),1,0)</f>
        <v>#N/A</v>
      </c>
    </row>
    <row r="48" spans="1:54" x14ac:dyDescent="0.25">
      <c r="A48" s="88">
        <v>38</v>
      </c>
      <c r="B48" s="383" t="s">
        <v>326</v>
      </c>
      <c r="C48" s="384" t="s">
        <v>327</v>
      </c>
      <c r="D48" s="89" t="str">
        <f>IFERROR(VLOOKUP(CONCATENATE($A48,"T"),'05 APU'!$1:$1048576,3,),"")</f>
        <v/>
      </c>
      <c r="E48" s="89" t="str">
        <f>IFERROR(VLOOKUP(CONCATENATE($A48,"T2"),'05 APU'!$1:$1048576,3,),"")</f>
        <v/>
      </c>
      <c r="F48" s="89" t="str">
        <f>IFERROR(VLOOKUP(CONCATENATE($A48,"T3"),'05 APU'!$1:$1048576,3,),"")</f>
        <v/>
      </c>
      <c r="G48" s="412" t="s">
        <v>167</v>
      </c>
      <c r="H48" s="351"/>
      <c r="I48" s="90">
        <f>IFERROR((VLOOKUP(CONCATENATE($A48,"D"),'05 APU'!$1:$1048576,9,)),0)</f>
        <v>0</v>
      </c>
      <c r="J48" s="90">
        <f t="shared" si="2"/>
        <v>0</v>
      </c>
      <c r="K48" s="297" t="str">
        <f>IFERROR(VLOOKUP(CONCATENATE($A48,"C"),'05 APU'!$1:$1048576,9,),"")</f>
        <v/>
      </c>
      <c r="L48" s="297" t="str">
        <f>IFERROR(VLOOKUP(CONCATENATE($A48,"B"),'05 APU'!$1:$1048576,9,),"")</f>
        <v/>
      </c>
      <c r="M48" s="297" t="str">
        <f>IFERROR(VLOOKUP(CONCATENATE($A48,"A"),'05 APU'!$1:$1048576,9,),"")</f>
        <v/>
      </c>
      <c r="N48" s="86"/>
      <c r="O48" s="90">
        <f>IFERROR(VLOOKUP(CONCATENATE($A48,"D"),'05 APU'!$T:$AB,9,),0)</f>
        <v>0</v>
      </c>
      <c r="P48" s="90">
        <f t="shared" si="0"/>
        <v>0</v>
      </c>
      <c r="Q48" s="90">
        <f>IFERROR(VLOOKUP(CONCATENATE($A48,"C"),'05 APU'!$T:$AB,9,),0)</f>
        <v>0</v>
      </c>
      <c r="R48" s="90">
        <f>IFERROR(VLOOKUP(CONCATENATE($A48,"B"),'05 APU'!$T:$AB,9,),0)</f>
        <v>0</v>
      </c>
      <c r="S48" s="90">
        <f>IFERROR(VLOOKUP(CONCATENATE($A48,"A"),'05 APU'!$T:$AB,9,),0)</f>
        <v>0</v>
      </c>
      <c r="U48" s="421" t="s">
        <v>3355</v>
      </c>
      <c r="V48" s="424"/>
      <c r="W48" s="429" t="s">
        <v>3491</v>
      </c>
      <c r="AZ48" s="331" t="e">
        <f>IF((VLOOKUP(CONCATENATE($A48,"EP"),'05 APU'!$1:$1048576,1,FALSE)=CONCATENATE($A48,"EP")),1,0)</f>
        <v>#N/A</v>
      </c>
      <c r="BA48" s="331" t="e">
        <f>IF((VLOOKUP(CONCATENATE($A48,"EE"),'05 APU'!$1:$1048576,1,FALSE)=CONCATENATE($A48,"EE")),1,0)</f>
        <v>#N/A</v>
      </c>
      <c r="BB48" s="331" t="e">
        <f>IF((VLOOKUP(CONCATENATE($A48,"EM"),'05 APU'!$1:$1048576,1,FALSE)=CONCATENATE($A48,"EM")),1,0)</f>
        <v>#N/A</v>
      </c>
    </row>
    <row r="49" spans="1:54" ht="21" x14ac:dyDescent="0.25">
      <c r="A49" s="88">
        <v>39</v>
      </c>
      <c r="B49" s="383" t="s">
        <v>328</v>
      </c>
      <c r="C49" s="384" t="s">
        <v>329</v>
      </c>
      <c r="D49" s="89" t="str">
        <f>IFERROR(VLOOKUP(CONCATENATE($A49,"T"),'05 APU'!$1:$1048576,3,),"")</f>
        <v/>
      </c>
      <c r="E49" s="89" t="str">
        <f>IFERROR(VLOOKUP(CONCATENATE($A49,"T2"),'05 APU'!$1:$1048576,3,),"")</f>
        <v/>
      </c>
      <c r="F49" s="89" t="str">
        <f>IFERROR(VLOOKUP(CONCATENATE($A49,"T3"),'05 APU'!$1:$1048576,3,),"")</f>
        <v/>
      </c>
      <c r="G49" s="412" t="s">
        <v>167</v>
      </c>
      <c r="H49" s="351"/>
      <c r="I49" s="90">
        <f>IFERROR((VLOOKUP(CONCATENATE($A49,"D"),'05 APU'!$1:$1048576,9,)),0)</f>
        <v>0</v>
      </c>
      <c r="J49" s="90">
        <f t="shared" si="2"/>
        <v>0</v>
      </c>
      <c r="K49" s="297" t="str">
        <f>IFERROR(VLOOKUP(CONCATENATE($A49,"C"),'05 APU'!$1:$1048576,9,),"")</f>
        <v/>
      </c>
      <c r="L49" s="297" t="str">
        <f>IFERROR(VLOOKUP(CONCATENATE($A49,"B"),'05 APU'!$1:$1048576,9,),"")</f>
        <v/>
      </c>
      <c r="M49" s="297" t="str">
        <f>IFERROR(VLOOKUP(CONCATENATE($A49,"A"),'05 APU'!$1:$1048576,9,),"")</f>
        <v/>
      </c>
      <c r="N49" s="86"/>
      <c r="O49" s="90">
        <f>IFERROR(VLOOKUP(CONCATENATE($A49,"D"),'05 APU'!$T:$AB,9,),0)</f>
        <v>0</v>
      </c>
      <c r="P49" s="90">
        <f t="shared" si="0"/>
        <v>0</v>
      </c>
      <c r="Q49" s="90">
        <f>IFERROR(VLOOKUP(CONCATENATE($A49,"C"),'05 APU'!$T:$AB,9,),0)</f>
        <v>0</v>
      </c>
      <c r="R49" s="90">
        <f>IFERROR(VLOOKUP(CONCATENATE($A49,"B"),'05 APU'!$T:$AB,9,),0)</f>
        <v>0</v>
      </c>
      <c r="S49" s="90">
        <f>IFERROR(VLOOKUP(CONCATENATE($A49,"A"),'05 APU'!$T:$AB,9,),0)</f>
        <v>0</v>
      </c>
      <c r="U49" s="420" t="s">
        <v>3360</v>
      </c>
      <c r="V49" s="425" t="s">
        <v>3486</v>
      </c>
      <c r="W49" s="429" t="s">
        <v>3491</v>
      </c>
      <c r="AZ49" s="331" t="e">
        <f>IF((VLOOKUP(CONCATENATE($A49,"EP"),'05 APU'!$1:$1048576,1,FALSE)=CONCATENATE($A49,"EP")),1,0)</f>
        <v>#N/A</v>
      </c>
      <c r="BA49" s="331" t="e">
        <f>IF((VLOOKUP(CONCATENATE($A49,"EE"),'05 APU'!$1:$1048576,1,FALSE)=CONCATENATE($A49,"EE")),1,0)</f>
        <v>#N/A</v>
      </c>
      <c r="BB49" s="331" t="e">
        <f>IF((VLOOKUP(CONCATENATE($A49,"EM"),'05 APU'!$1:$1048576,1,FALSE)=CONCATENATE($A49,"EM")),1,0)</f>
        <v>#N/A</v>
      </c>
    </row>
    <row r="50" spans="1:54" ht="21" x14ac:dyDescent="0.25">
      <c r="A50" s="88">
        <v>40</v>
      </c>
      <c r="B50" s="383" t="s">
        <v>330</v>
      </c>
      <c r="C50" s="384" t="s">
        <v>331</v>
      </c>
      <c r="D50" s="89" t="str">
        <f>IFERROR(VLOOKUP(CONCATENATE($A50,"T"),'05 APU'!$1:$1048576,3,),"")</f>
        <v/>
      </c>
      <c r="E50" s="89" t="str">
        <f>IFERROR(VLOOKUP(CONCATENATE($A50,"T2"),'05 APU'!$1:$1048576,3,),"")</f>
        <v/>
      </c>
      <c r="F50" s="89" t="str">
        <f>IFERROR(VLOOKUP(CONCATENATE($A50,"T3"),'05 APU'!$1:$1048576,3,),"")</f>
        <v/>
      </c>
      <c r="G50" s="412" t="s">
        <v>3342</v>
      </c>
      <c r="H50" s="351"/>
      <c r="I50" s="90">
        <f>IFERROR((VLOOKUP(CONCATENATE($A50,"D"),'05 APU'!$1:$1048576,9,)),0)</f>
        <v>0</v>
      </c>
      <c r="J50" s="90">
        <f t="shared" si="2"/>
        <v>0</v>
      </c>
      <c r="K50" s="297" t="str">
        <f>IFERROR(VLOOKUP(CONCATENATE($A50,"C"),'05 APU'!$1:$1048576,9,),"")</f>
        <v/>
      </c>
      <c r="L50" s="297" t="str">
        <f>IFERROR(VLOOKUP(CONCATENATE($A50,"B"),'05 APU'!$1:$1048576,9,),"")</f>
        <v/>
      </c>
      <c r="M50" s="297" t="str">
        <f>IFERROR(VLOOKUP(CONCATENATE($A50,"A"),'05 APU'!$1:$1048576,9,),"")</f>
        <v/>
      </c>
      <c r="N50" s="86"/>
      <c r="O50" s="90">
        <f>IFERROR(VLOOKUP(CONCATENATE($A50,"D"),'05 APU'!$T:$AB,9,),0)</f>
        <v>0</v>
      </c>
      <c r="P50" s="90">
        <f t="shared" si="0"/>
        <v>0</v>
      </c>
      <c r="Q50" s="90">
        <f>IFERROR(VLOOKUP(CONCATENATE($A50,"C"),'05 APU'!$T:$AB,9,),0)</f>
        <v>0</v>
      </c>
      <c r="R50" s="90">
        <f>IFERROR(VLOOKUP(CONCATENATE($A50,"B"),'05 APU'!$T:$AB,9,),0)</f>
        <v>0</v>
      </c>
      <c r="S50" s="90">
        <f>IFERROR(VLOOKUP(CONCATENATE($A50,"A"),'05 APU'!$T:$AB,9,),0)</f>
        <v>0</v>
      </c>
      <c r="U50" s="420" t="s">
        <v>3360</v>
      </c>
      <c r="V50" s="425" t="s">
        <v>3486</v>
      </c>
      <c r="W50" s="429" t="s">
        <v>3491</v>
      </c>
      <c r="AZ50" s="331" t="e">
        <f>IF((VLOOKUP(CONCATENATE($A50,"EP"),'05 APU'!$1:$1048576,1,FALSE)=CONCATENATE($A50,"EP")),1,0)</f>
        <v>#N/A</v>
      </c>
      <c r="BA50" s="331" t="e">
        <f>IF((VLOOKUP(CONCATENATE($A50,"EE"),'05 APU'!$1:$1048576,1,FALSE)=CONCATENATE($A50,"EE")),1,0)</f>
        <v>#N/A</v>
      </c>
      <c r="BB50" s="331" t="e">
        <f>IF((VLOOKUP(CONCATENATE($A50,"EM"),'05 APU'!$1:$1048576,1,FALSE)=CONCATENATE($A50,"EM")),1,0)</f>
        <v>#N/A</v>
      </c>
    </row>
    <row r="51" spans="1:54" x14ac:dyDescent="0.25">
      <c r="A51" s="88">
        <v>41</v>
      </c>
      <c r="B51" s="383" t="s">
        <v>332</v>
      </c>
      <c r="C51" s="384" t="s">
        <v>333</v>
      </c>
      <c r="D51" s="89" t="str">
        <f>IFERROR(VLOOKUP(CONCATENATE($A51,"T"),'05 APU'!$1:$1048576,3,),"")</f>
        <v/>
      </c>
      <c r="E51" s="89" t="str">
        <f>IFERROR(VLOOKUP(CONCATENATE($A51,"T2"),'05 APU'!$1:$1048576,3,),"")</f>
        <v/>
      </c>
      <c r="F51" s="89" t="str">
        <f>IFERROR(VLOOKUP(CONCATENATE($A51,"T3"),'05 APU'!$1:$1048576,3,),"")</f>
        <v/>
      </c>
      <c r="G51" s="412" t="s">
        <v>3342</v>
      </c>
      <c r="H51" s="351"/>
      <c r="I51" s="90">
        <f>IFERROR((VLOOKUP(CONCATENATE($A51,"D"),'05 APU'!$1:$1048576,9,)),0)</f>
        <v>0</v>
      </c>
      <c r="J51" s="90">
        <f t="shared" si="2"/>
        <v>0</v>
      </c>
      <c r="K51" s="297" t="str">
        <f>IFERROR(VLOOKUP(CONCATENATE($A51,"C"),'05 APU'!$1:$1048576,9,),"")</f>
        <v/>
      </c>
      <c r="L51" s="297" t="str">
        <f>IFERROR(VLOOKUP(CONCATENATE($A51,"B"),'05 APU'!$1:$1048576,9,),"")</f>
        <v/>
      </c>
      <c r="M51" s="297" t="str">
        <f>IFERROR(VLOOKUP(CONCATENATE($A51,"A"),'05 APU'!$1:$1048576,9,),"")</f>
        <v/>
      </c>
      <c r="N51" s="86"/>
      <c r="O51" s="90">
        <f>IFERROR(VLOOKUP(CONCATENATE($A51,"D"),'05 APU'!$T:$AB,9,),0)</f>
        <v>0</v>
      </c>
      <c r="P51" s="90">
        <f t="shared" si="0"/>
        <v>0</v>
      </c>
      <c r="Q51" s="90">
        <f>IFERROR(VLOOKUP(CONCATENATE($A51,"C"),'05 APU'!$T:$AB,9,),0)</f>
        <v>0</v>
      </c>
      <c r="R51" s="90">
        <f>IFERROR(VLOOKUP(CONCATENATE($A51,"B"),'05 APU'!$T:$AB,9,),0)</f>
        <v>0</v>
      </c>
      <c r="S51" s="90">
        <f>IFERROR(VLOOKUP(CONCATENATE($A51,"A"),'05 APU'!$T:$AB,9,),0)</f>
        <v>0</v>
      </c>
      <c r="U51" s="420" t="s">
        <v>3360</v>
      </c>
      <c r="V51" s="425" t="s">
        <v>3486</v>
      </c>
      <c r="W51" s="429" t="s">
        <v>3491</v>
      </c>
      <c r="AZ51" s="331" t="e">
        <f>IF((VLOOKUP(CONCATENATE($A51,"EP"),'05 APU'!$1:$1048576,1,FALSE)=CONCATENATE($A51,"EP")),1,0)</f>
        <v>#N/A</v>
      </c>
      <c r="BA51" s="331" t="e">
        <f>IF((VLOOKUP(CONCATENATE($A51,"EE"),'05 APU'!$1:$1048576,1,FALSE)=CONCATENATE($A51,"EE")),1,0)</f>
        <v>#N/A</v>
      </c>
      <c r="BB51" s="331" t="e">
        <f>IF((VLOOKUP(CONCATENATE($A51,"EM"),'05 APU'!$1:$1048576,1,FALSE)=CONCATENATE($A51,"EM")),1,0)</f>
        <v>#N/A</v>
      </c>
    </row>
    <row r="52" spans="1:54" x14ac:dyDescent="0.25">
      <c r="A52" s="88">
        <v>42</v>
      </c>
      <c r="B52" s="383" t="s">
        <v>334</v>
      </c>
      <c r="C52" s="384" t="s">
        <v>335</v>
      </c>
      <c r="D52" s="89" t="str">
        <f>IFERROR(VLOOKUP(CONCATENATE($A52,"T"),'05 APU'!$1:$1048576,3,),"")</f>
        <v/>
      </c>
      <c r="E52" s="89" t="str">
        <f>IFERROR(VLOOKUP(CONCATENATE($A52,"T2"),'05 APU'!$1:$1048576,3,),"")</f>
        <v/>
      </c>
      <c r="F52" s="89" t="str">
        <f>IFERROR(VLOOKUP(CONCATENATE($A52,"T3"),'05 APU'!$1:$1048576,3,),"")</f>
        <v/>
      </c>
      <c r="G52" s="412" t="s">
        <v>167</v>
      </c>
      <c r="H52" s="351"/>
      <c r="I52" s="90">
        <f>IFERROR((VLOOKUP(CONCATENATE($A52,"D"),'05 APU'!$1:$1048576,9,)),0)</f>
        <v>0</v>
      </c>
      <c r="J52" s="90">
        <f t="shared" si="2"/>
        <v>0</v>
      </c>
      <c r="K52" s="297" t="str">
        <f>IFERROR(VLOOKUP(CONCATENATE($A52,"C"),'05 APU'!$1:$1048576,9,),"")</f>
        <v/>
      </c>
      <c r="L52" s="297" t="str">
        <f>IFERROR(VLOOKUP(CONCATENATE($A52,"B"),'05 APU'!$1:$1048576,9,),"")</f>
        <v/>
      </c>
      <c r="M52" s="297" t="str">
        <f>IFERROR(VLOOKUP(CONCATENATE($A52,"A"),'05 APU'!$1:$1048576,9,),"")</f>
        <v/>
      </c>
      <c r="N52" s="86"/>
      <c r="O52" s="90">
        <f>IFERROR(VLOOKUP(CONCATENATE($A52,"D"),'05 APU'!$T:$AB,9,),0)</f>
        <v>0</v>
      </c>
      <c r="P52" s="90">
        <f t="shared" si="0"/>
        <v>0</v>
      </c>
      <c r="Q52" s="90">
        <f>IFERROR(VLOOKUP(CONCATENATE($A52,"C"),'05 APU'!$T:$AB,9,),0)</f>
        <v>0</v>
      </c>
      <c r="R52" s="90">
        <f>IFERROR(VLOOKUP(CONCATENATE($A52,"B"),'05 APU'!$T:$AB,9,),0)</f>
        <v>0</v>
      </c>
      <c r="S52" s="90">
        <f>IFERROR(VLOOKUP(CONCATENATE($A52,"A"),'05 APU'!$T:$AB,9,),0)</f>
        <v>0</v>
      </c>
      <c r="U52" s="420" t="s">
        <v>3360</v>
      </c>
      <c r="V52" s="425" t="s">
        <v>3486</v>
      </c>
      <c r="W52" s="429" t="s">
        <v>3491</v>
      </c>
      <c r="AZ52" s="331" t="e">
        <f>IF((VLOOKUP(CONCATENATE($A52,"EP"),'05 APU'!$1:$1048576,1,FALSE)=CONCATENATE($A52,"EP")),1,0)</f>
        <v>#N/A</v>
      </c>
      <c r="BA52" s="331" t="e">
        <f>IF((VLOOKUP(CONCATENATE($A52,"EE"),'05 APU'!$1:$1048576,1,FALSE)=CONCATENATE($A52,"EE")),1,0)</f>
        <v>#N/A</v>
      </c>
      <c r="BB52" s="331" t="e">
        <f>IF((VLOOKUP(CONCATENATE($A52,"EM"),'05 APU'!$1:$1048576,1,FALSE)=CONCATENATE($A52,"EM")),1,0)</f>
        <v>#N/A</v>
      </c>
    </row>
    <row r="53" spans="1:54" x14ac:dyDescent="0.25">
      <c r="A53" s="88">
        <v>43</v>
      </c>
      <c r="B53" s="383" t="s">
        <v>336</v>
      </c>
      <c r="C53" s="384" t="s">
        <v>337</v>
      </c>
      <c r="D53" s="89" t="str">
        <f>IFERROR(VLOOKUP(CONCATENATE($A53,"T"),'05 APU'!$1:$1048576,3,),"")</f>
        <v/>
      </c>
      <c r="E53" s="89" t="str">
        <f>IFERROR(VLOOKUP(CONCATENATE($A53,"T2"),'05 APU'!$1:$1048576,3,),"")</f>
        <v/>
      </c>
      <c r="F53" s="89" t="str">
        <f>IFERROR(VLOOKUP(CONCATENATE($A53,"T3"),'05 APU'!$1:$1048576,3,),"")</f>
        <v/>
      </c>
      <c r="G53" s="412" t="s">
        <v>167</v>
      </c>
      <c r="H53" s="351"/>
      <c r="I53" s="90">
        <f>IFERROR((VLOOKUP(CONCATENATE($A53,"D"),'05 APU'!$1:$1048576,9,)),0)</f>
        <v>0</v>
      </c>
      <c r="J53" s="90">
        <f t="shared" si="2"/>
        <v>0</v>
      </c>
      <c r="K53" s="297" t="str">
        <f>IFERROR(VLOOKUP(CONCATENATE($A53,"C"),'05 APU'!$1:$1048576,9,),"")</f>
        <v/>
      </c>
      <c r="L53" s="297" t="str">
        <f>IFERROR(VLOOKUP(CONCATENATE($A53,"B"),'05 APU'!$1:$1048576,9,),"")</f>
        <v/>
      </c>
      <c r="M53" s="297" t="str">
        <f>IFERROR(VLOOKUP(CONCATENATE($A53,"A"),'05 APU'!$1:$1048576,9,),"")</f>
        <v/>
      </c>
      <c r="N53" s="86"/>
      <c r="O53" s="90">
        <f>IFERROR(VLOOKUP(CONCATENATE($A53,"D"),'05 APU'!$T:$AB,9,),0)</f>
        <v>0</v>
      </c>
      <c r="P53" s="90">
        <f t="shared" si="0"/>
        <v>0</v>
      </c>
      <c r="Q53" s="90">
        <f>IFERROR(VLOOKUP(CONCATENATE($A53,"C"),'05 APU'!$T:$AB,9,),0)</f>
        <v>0</v>
      </c>
      <c r="R53" s="90">
        <f>IFERROR(VLOOKUP(CONCATENATE($A53,"B"),'05 APU'!$T:$AB,9,),0)</f>
        <v>0</v>
      </c>
      <c r="S53" s="90">
        <f>IFERROR(VLOOKUP(CONCATENATE($A53,"A"),'05 APU'!$T:$AB,9,),0)</f>
        <v>0</v>
      </c>
      <c r="U53" s="420" t="s">
        <v>3360</v>
      </c>
      <c r="V53" s="425" t="s">
        <v>3486</v>
      </c>
      <c r="W53" s="429" t="s">
        <v>3491</v>
      </c>
      <c r="AZ53" s="331" t="e">
        <f>IF((VLOOKUP(CONCATENATE($A53,"EP"),'05 APU'!$1:$1048576,1,FALSE)=CONCATENATE($A53,"EP")),1,0)</f>
        <v>#N/A</v>
      </c>
      <c r="BA53" s="331" t="e">
        <f>IF((VLOOKUP(CONCATENATE($A53,"EE"),'05 APU'!$1:$1048576,1,FALSE)=CONCATENATE($A53,"EE")),1,0)</f>
        <v>#N/A</v>
      </c>
      <c r="BB53" s="331" t="e">
        <f>IF((VLOOKUP(CONCATENATE($A53,"EM"),'05 APU'!$1:$1048576,1,FALSE)=CONCATENATE($A53,"EM")),1,0)</f>
        <v>#N/A</v>
      </c>
    </row>
    <row r="54" spans="1:54" x14ac:dyDescent="0.25">
      <c r="A54" s="88">
        <v>44</v>
      </c>
      <c r="B54" s="383" t="s">
        <v>338</v>
      </c>
      <c r="C54" s="384" t="s">
        <v>339</v>
      </c>
      <c r="D54" s="89" t="str">
        <f>IFERROR(VLOOKUP(CONCATENATE($A54,"T"),'05 APU'!$1:$1048576,3,),"")</f>
        <v/>
      </c>
      <c r="E54" s="89" t="str">
        <f>IFERROR(VLOOKUP(CONCATENATE($A54,"T2"),'05 APU'!$1:$1048576,3,),"")</f>
        <v/>
      </c>
      <c r="F54" s="89" t="str">
        <f>IFERROR(VLOOKUP(CONCATENATE($A54,"T3"),'05 APU'!$1:$1048576,3,),"")</f>
        <v/>
      </c>
      <c r="G54" s="412" t="s">
        <v>167</v>
      </c>
      <c r="H54" s="351"/>
      <c r="I54" s="90">
        <f>IFERROR((VLOOKUP(CONCATENATE($A54,"D"),'05 APU'!$1:$1048576,9,)),0)</f>
        <v>0</v>
      </c>
      <c r="J54" s="90">
        <f t="shared" si="2"/>
        <v>0</v>
      </c>
      <c r="K54" s="297" t="str">
        <f>IFERROR(VLOOKUP(CONCATENATE($A54,"C"),'05 APU'!$1:$1048576,9,),"")</f>
        <v/>
      </c>
      <c r="L54" s="297" t="str">
        <f>IFERROR(VLOOKUP(CONCATENATE($A54,"B"),'05 APU'!$1:$1048576,9,),"")</f>
        <v/>
      </c>
      <c r="M54" s="297" t="str">
        <f>IFERROR(VLOOKUP(CONCATENATE($A54,"A"),'05 APU'!$1:$1048576,9,),"")</f>
        <v/>
      </c>
      <c r="N54" s="86"/>
      <c r="O54" s="90">
        <f>IFERROR(VLOOKUP(CONCATENATE($A54,"D"),'05 APU'!$T:$AB,9,),0)</f>
        <v>0</v>
      </c>
      <c r="P54" s="90">
        <f t="shared" si="0"/>
        <v>0</v>
      </c>
      <c r="Q54" s="90">
        <f>IFERROR(VLOOKUP(CONCATENATE($A54,"C"),'05 APU'!$T:$AB,9,),0)</f>
        <v>0</v>
      </c>
      <c r="R54" s="90">
        <f>IFERROR(VLOOKUP(CONCATENATE($A54,"B"),'05 APU'!$T:$AB,9,),0)</f>
        <v>0</v>
      </c>
      <c r="S54" s="90">
        <f>IFERROR(VLOOKUP(CONCATENATE($A54,"A"),'05 APU'!$T:$AB,9,),0)</f>
        <v>0</v>
      </c>
      <c r="U54" s="420" t="s">
        <v>3360</v>
      </c>
      <c r="V54" s="425" t="s">
        <v>3486</v>
      </c>
      <c r="W54" s="429" t="s">
        <v>3491</v>
      </c>
      <c r="AZ54" s="331" t="e">
        <f>IF((VLOOKUP(CONCATENATE($A54,"EP"),'05 APU'!$1:$1048576,1,FALSE)=CONCATENATE($A54,"EP")),1,0)</f>
        <v>#N/A</v>
      </c>
      <c r="BA54" s="331" t="e">
        <f>IF((VLOOKUP(CONCATENATE($A54,"EE"),'05 APU'!$1:$1048576,1,FALSE)=CONCATENATE($A54,"EE")),1,0)</f>
        <v>#N/A</v>
      </c>
      <c r="BB54" s="331" t="e">
        <f>IF((VLOOKUP(CONCATENATE($A54,"EM"),'05 APU'!$1:$1048576,1,FALSE)=CONCATENATE($A54,"EM")),1,0)</f>
        <v>#N/A</v>
      </c>
    </row>
    <row r="55" spans="1:54" x14ac:dyDescent="0.25">
      <c r="A55" s="88">
        <v>45</v>
      </c>
      <c r="B55" s="387" t="s">
        <v>340</v>
      </c>
      <c r="C55" s="384" t="s">
        <v>341</v>
      </c>
      <c r="D55" s="89" t="str">
        <f>IFERROR(VLOOKUP(CONCATENATE($A55,"T"),'05 APU'!$1:$1048576,3,),"")</f>
        <v/>
      </c>
      <c r="E55" s="89" t="str">
        <f>IFERROR(VLOOKUP(CONCATENATE($A55,"T2"),'05 APU'!$1:$1048576,3,),"")</f>
        <v/>
      </c>
      <c r="F55" s="89" t="str">
        <f>IFERROR(VLOOKUP(CONCATENATE($A55,"T3"),'05 APU'!$1:$1048576,3,),"")</f>
        <v/>
      </c>
      <c r="G55" s="412" t="s">
        <v>167</v>
      </c>
      <c r="H55" s="351"/>
      <c r="I55" s="90">
        <f>IFERROR((VLOOKUP(CONCATENATE($A55,"D"),'05 APU'!$1:$1048576,9,)),0)</f>
        <v>0</v>
      </c>
      <c r="J55" s="90">
        <f t="shared" si="2"/>
        <v>0</v>
      </c>
      <c r="K55" s="297" t="str">
        <f>IFERROR(VLOOKUP(CONCATENATE($A55,"C"),'05 APU'!$1:$1048576,9,),"")</f>
        <v/>
      </c>
      <c r="L55" s="297" t="str">
        <f>IFERROR(VLOOKUP(CONCATENATE($A55,"B"),'05 APU'!$1:$1048576,9,),"")</f>
        <v/>
      </c>
      <c r="M55" s="297" t="str">
        <f>IFERROR(VLOOKUP(CONCATENATE($A55,"A"),'05 APU'!$1:$1048576,9,),"")</f>
        <v/>
      </c>
      <c r="N55" s="86"/>
      <c r="O55" s="90">
        <f>IFERROR(VLOOKUP(CONCATENATE($A55,"D"),'05 APU'!$T:$AB,9,),0)</f>
        <v>0</v>
      </c>
      <c r="P55" s="90">
        <f t="shared" si="0"/>
        <v>0</v>
      </c>
      <c r="Q55" s="90">
        <f>IFERROR(VLOOKUP(CONCATENATE($A55,"C"),'05 APU'!$T:$AB,9,),0)</f>
        <v>0</v>
      </c>
      <c r="R55" s="90">
        <f>IFERROR(VLOOKUP(CONCATENATE($A55,"B"),'05 APU'!$T:$AB,9,),0)</f>
        <v>0</v>
      </c>
      <c r="S55" s="90">
        <f>IFERROR(VLOOKUP(CONCATENATE($A55,"A"),'05 APU'!$T:$AB,9,),0)</f>
        <v>0</v>
      </c>
      <c r="U55" s="420" t="s">
        <v>3360</v>
      </c>
      <c r="V55" s="425" t="s">
        <v>3486</v>
      </c>
      <c r="W55" s="429" t="s">
        <v>3491</v>
      </c>
      <c r="AZ55" s="331" t="e">
        <f>IF((VLOOKUP(CONCATENATE($A55,"EP"),'05 APU'!$1:$1048576,1,FALSE)=CONCATENATE($A55,"EP")),1,0)</f>
        <v>#N/A</v>
      </c>
      <c r="BA55" s="331" t="e">
        <f>IF((VLOOKUP(CONCATENATE($A55,"EE"),'05 APU'!$1:$1048576,1,FALSE)=CONCATENATE($A55,"EE")),1,0)</f>
        <v>#N/A</v>
      </c>
      <c r="BB55" s="331" t="e">
        <f>IF((VLOOKUP(CONCATENATE($A55,"EM"),'05 APU'!$1:$1048576,1,FALSE)=CONCATENATE($A55,"EM")),1,0)</f>
        <v>#N/A</v>
      </c>
    </row>
    <row r="56" spans="1:54" x14ac:dyDescent="0.25">
      <c r="A56" s="88">
        <v>46</v>
      </c>
      <c r="B56" s="387" t="s">
        <v>340</v>
      </c>
      <c r="C56" s="384" t="s">
        <v>341</v>
      </c>
      <c r="D56" s="89" t="str">
        <f>IFERROR(VLOOKUP(CONCATENATE($A56,"T"),'05 APU'!$1:$1048576,3,),"")</f>
        <v/>
      </c>
      <c r="E56" s="89" t="str">
        <f>IFERROR(VLOOKUP(CONCATENATE($A56,"T2"),'05 APU'!$1:$1048576,3,),"")</f>
        <v/>
      </c>
      <c r="F56" s="89" t="str">
        <f>IFERROR(VLOOKUP(CONCATENATE($A56,"T3"),'05 APU'!$1:$1048576,3,),"")</f>
        <v/>
      </c>
      <c r="G56" s="412" t="s">
        <v>3342</v>
      </c>
      <c r="H56" s="351"/>
      <c r="I56" s="90">
        <f>IFERROR((VLOOKUP(CONCATENATE($A56,"D"),'05 APU'!$1:$1048576,9,)),0)</f>
        <v>0</v>
      </c>
      <c r="J56" s="90">
        <f t="shared" si="2"/>
        <v>0</v>
      </c>
      <c r="K56" s="297" t="str">
        <f>IFERROR(VLOOKUP(CONCATENATE($A56,"C"),'05 APU'!$1:$1048576,9,),"")</f>
        <v/>
      </c>
      <c r="L56" s="297" t="str">
        <f>IFERROR(VLOOKUP(CONCATENATE($A56,"B"),'05 APU'!$1:$1048576,9,),"")</f>
        <v/>
      </c>
      <c r="M56" s="297" t="str">
        <f>IFERROR(VLOOKUP(CONCATENATE($A56,"A"),'05 APU'!$1:$1048576,9,),"")</f>
        <v/>
      </c>
      <c r="N56" s="86"/>
      <c r="O56" s="90">
        <f>IFERROR(VLOOKUP(CONCATENATE($A56,"D"),'05 APU'!$T:$AB,9,),0)</f>
        <v>0</v>
      </c>
      <c r="P56" s="90">
        <f t="shared" si="0"/>
        <v>0</v>
      </c>
      <c r="Q56" s="90">
        <f>IFERROR(VLOOKUP(CONCATENATE($A56,"C"),'05 APU'!$T:$AB,9,),0)</f>
        <v>0</v>
      </c>
      <c r="R56" s="90">
        <f>IFERROR(VLOOKUP(CONCATENATE($A56,"B"),'05 APU'!$T:$AB,9,),0)</f>
        <v>0</v>
      </c>
      <c r="S56" s="90">
        <f>IFERROR(VLOOKUP(CONCATENATE($A56,"A"),'05 APU'!$T:$AB,9,),0)</f>
        <v>0</v>
      </c>
      <c r="U56" s="420" t="s">
        <v>3360</v>
      </c>
      <c r="V56" s="425" t="s">
        <v>3486</v>
      </c>
      <c r="W56" s="429" t="s">
        <v>3491</v>
      </c>
      <c r="AZ56" s="331" t="e">
        <f>IF((VLOOKUP(CONCATENATE($A56,"EP"),'05 APU'!$1:$1048576,1,FALSE)=CONCATENATE($A56,"EP")),1,0)</f>
        <v>#N/A</v>
      </c>
      <c r="BA56" s="331" t="e">
        <f>IF((VLOOKUP(CONCATENATE($A56,"EE"),'05 APU'!$1:$1048576,1,FALSE)=CONCATENATE($A56,"EE")),1,0)</f>
        <v>#N/A</v>
      </c>
      <c r="BB56" s="331" t="e">
        <f>IF((VLOOKUP(CONCATENATE($A56,"EM"),'05 APU'!$1:$1048576,1,FALSE)=CONCATENATE($A56,"EM")),1,0)</f>
        <v>#N/A</v>
      </c>
    </row>
    <row r="57" spans="1:54" x14ac:dyDescent="0.25">
      <c r="A57" s="88">
        <v>47</v>
      </c>
      <c r="B57" s="388" t="s">
        <v>342</v>
      </c>
      <c r="C57" s="389" t="s">
        <v>343</v>
      </c>
      <c r="D57" s="89" t="str">
        <f>IFERROR(VLOOKUP(CONCATENATE($A57,"T"),'05 APU'!$1:$1048576,3,),"")</f>
        <v/>
      </c>
      <c r="E57" s="89" t="str">
        <f>IFERROR(VLOOKUP(CONCATENATE($A57,"T2"),'05 APU'!$1:$1048576,3,),"")</f>
        <v/>
      </c>
      <c r="F57" s="89" t="str">
        <f>IFERROR(VLOOKUP(CONCATENATE($A57,"T3"),'05 APU'!$1:$1048576,3,),"")</f>
        <v/>
      </c>
      <c r="G57" s="398"/>
      <c r="H57" s="351"/>
      <c r="I57" s="90">
        <f>IFERROR((VLOOKUP(CONCATENATE($A57,"D"),'05 APU'!$1:$1048576,9,)),0)</f>
        <v>0</v>
      </c>
      <c r="J57" s="90">
        <f t="shared" si="2"/>
        <v>0</v>
      </c>
      <c r="K57" s="297" t="str">
        <f>IFERROR(VLOOKUP(CONCATENATE($A57,"C"),'05 APU'!$1:$1048576,9,),"")</f>
        <v/>
      </c>
      <c r="L57" s="297" t="str">
        <f>IFERROR(VLOOKUP(CONCATENATE($A57,"B"),'05 APU'!$1:$1048576,9,),"")</f>
        <v/>
      </c>
      <c r="M57" s="297" t="str">
        <f>IFERROR(VLOOKUP(CONCATENATE($A57,"A"),'05 APU'!$1:$1048576,9,),"")</f>
        <v/>
      </c>
      <c r="N57" s="86"/>
      <c r="O57" s="90">
        <f>IFERROR(VLOOKUP(CONCATENATE($A57,"D"),'05 APU'!$T:$AB,9,),0)</f>
        <v>0</v>
      </c>
      <c r="P57" s="90">
        <f t="shared" si="0"/>
        <v>0</v>
      </c>
      <c r="Q57" s="90">
        <f>IFERROR(VLOOKUP(CONCATENATE($A57,"C"),'05 APU'!$T:$AB,9,),0)</f>
        <v>0</v>
      </c>
      <c r="R57" s="90">
        <f>IFERROR(VLOOKUP(CONCATENATE($A57,"B"),'05 APU'!$T:$AB,9,),0)</f>
        <v>0</v>
      </c>
      <c r="S57" s="90">
        <f>IFERROR(VLOOKUP(CONCATENATE($A57,"A"),'05 APU'!$T:$AB,9,),0)</f>
        <v>0</v>
      </c>
      <c r="U57" s="420"/>
      <c r="V57" s="424"/>
      <c r="W57" s="429">
        <v>0</v>
      </c>
      <c r="AZ57" s="331" t="e">
        <f>IF((VLOOKUP(CONCATENATE($A57,"EP"),'05 APU'!$1:$1048576,1,FALSE)=CONCATENATE($A57,"EP")),1,0)</f>
        <v>#N/A</v>
      </c>
      <c r="BA57" s="331" t="e">
        <f>IF((VLOOKUP(CONCATENATE($A57,"EE"),'05 APU'!$1:$1048576,1,FALSE)=CONCATENATE($A57,"EE")),1,0)</f>
        <v>#N/A</v>
      </c>
      <c r="BB57" s="331" t="e">
        <f>IF((VLOOKUP(CONCATENATE($A57,"EM"),'05 APU'!$1:$1048576,1,FALSE)=CONCATENATE($A57,"EM")),1,0)</f>
        <v>#N/A</v>
      </c>
    </row>
    <row r="58" spans="1:54" ht="31.5" x14ac:dyDescent="0.25">
      <c r="A58" s="88">
        <v>48</v>
      </c>
      <c r="B58" s="388" t="s">
        <v>344</v>
      </c>
      <c r="C58" s="389" t="s">
        <v>345</v>
      </c>
      <c r="D58" s="89" t="str">
        <f>IFERROR(VLOOKUP(CONCATENATE($A58,"T"),'05 APU'!$1:$1048576,3,),"")</f>
        <v/>
      </c>
      <c r="E58" s="89" t="str">
        <f>IFERROR(VLOOKUP(CONCATENATE($A58,"T2"),'05 APU'!$1:$1048576,3,),"")</f>
        <v/>
      </c>
      <c r="F58" s="89" t="str">
        <f>IFERROR(VLOOKUP(CONCATENATE($A58,"T3"),'05 APU'!$1:$1048576,3,),"")</f>
        <v/>
      </c>
      <c r="G58" s="398"/>
      <c r="H58" s="351"/>
      <c r="I58" s="90">
        <f>IFERROR((VLOOKUP(CONCATENATE($A58,"D"),'05 APU'!$1:$1048576,9,)),0)</f>
        <v>0</v>
      </c>
      <c r="J58" s="90">
        <f t="shared" si="2"/>
        <v>0</v>
      </c>
      <c r="K58" s="297" t="str">
        <f>IFERROR(VLOOKUP(CONCATENATE($A58,"C"),'05 APU'!$1:$1048576,9,),"")</f>
        <v/>
      </c>
      <c r="L58" s="297" t="str">
        <f>IFERROR(VLOOKUP(CONCATENATE($A58,"B"),'05 APU'!$1:$1048576,9,),"")</f>
        <v/>
      </c>
      <c r="M58" s="297" t="str">
        <f>IFERROR(VLOOKUP(CONCATENATE($A58,"A"),'05 APU'!$1:$1048576,9,),"")</f>
        <v/>
      </c>
      <c r="N58" s="86"/>
      <c r="O58" s="90">
        <f>IFERROR(VLOOKUP(CONCATENATE($A58,"D"),'05 APU'!$T:$AB,9,),0)</f>
        <v>0</v>
      </c>
      <c r="P58" s="90">
        <f t="shared" si="0"/>
        <v>0</v>
      </c>
      <c r="Q58" s="90">
        <f>IFERROR(VLOOKUP(CONCATENATE($A58,"C"),'05 APU'!$T:$AB,9,),0)</f>
        <v>0</v>
      </c>
      <c r="R58" s="90">
        <f>IFERROR(VLOOKUP(CONCATENATE($A58,"B"),'05 APU'!$T:$AB,9,),0)</f>
        <v>0</v>
      </c>
      <c r="S58" s="90">
        <f>IFERROR(VLOOKUP(CONCATENATE($A58,"A"),'05 APU'!$T:$AB,9,),0)</f>
        <v>0</v>
      </c>
      <c r="U58" s="420"/>
      <c r="V58" s="424"/>
      <c r="W58" s="429">
        <v>0</v>
      </c>
      <c r="AZ58" s="331" t="e">
        <f>IF((VLOOKUP(CONCATENATE($A58,"EP"),'05 APU'!$1:$1048576,1,FALSE)=CONCATENATE($A58,"EP")),1,0)</f>
        <v>#N/A</v>
      </c>
      <c r="BA58" s="331" t="e">
        <f>IF((VLOOKUP(CONCATENATE($A58,"EE"),'05 APU'!$1:$1048576,1,FALSE)=CONCATENATE($A58,"EE")),1,0)</f>
        <v>#N/A</v>
      </c>
      <c r="BB58" s="331" t="e">
        <f>IF((VLOOKUP(CONCATENATE($A58,"EM"),'05 APU'!$1:$1048576,1,FALSE)=CONCATENATE($A58,"EM")),1,0)</f>
        <v>#N/A</v>
      </c>
    </row>
    <row r="59" spans="1:54" ht="31.5" x14ac:dyDescent="0.25">
      <c r="A59" s="88">
        <v>49</v>
      </c>
      <c r="B59" s="387" t="s">
        <v>346</v>
      </c>
      <c r="C59" s="384" t="s">
        <v>347</v>
      </c>
      <c r="D59" s="89" t="str">
        <f>IFERROR(VLOOKUP(CONCATENATE($A59,"T"),'05 APU'!$1:$1048576,3,),"")</f>
        <v/>
      </c>
      <c r="E59" s="89" t="str">
        <f>IFERROR(VLOOKUP(CONCATENATE($A59,"T2"),'05 APU'!$1:$1048576,3,),"")</f>
        <v/>
      </c>
      <c r="F59" s="89" t="str">
        <f>IFERROR(VLOOKUP(CONCATENATE($A59,"T3"),'05 APU'!$1:$1048576,3,),"")</f>
        <v/>
      </c>
      <c r="G59" s="412" t="s">
        <v>167</v>
      </c>
      <c r="H59" s="351"/>
      <c r="I59" s="90">
        <f>IFERROR((VLOOKUP(CONCATENATE($A59,"D"),'05 APU'!$1:$1048576,9,)),0)</f>
        <v>0</v>
      </c>
      <c r="J59" s="90">
        <f t="shared" si="2"/>
        <v>0</v>
      </c>
      <c r="K59" s="297" t="str">
        <f>IFERROR(VLOOKUP(CONCATENATE($A59,"C"),'05 APU'!$1:$1048576,9,),"")</f>
        <v/>
      </c>
      <c r="L59" s="297" t="str">
        <f>IFERROR(VLOOKUP(CONCATENATE($A59,"B"),'05 APU'!$1:$1048576,9,),"")</f>
        <v/>
      </c>
      <c r="M59" s="297" t="str">
        <f>IFERROR(VLOOKUP(CONCATENATE($A59,"A"),'05 APU'!$1:$1048576,9,),"")</f>
        <v/>
      </c>
      <c r="N59" s="86"/>
      <c r="O59" s="90">
        <f>IFERROR(VLOOKUP(CONCATENATE($A59,"D"),'05 APU'!$T:$AB,9,),0)</f>
        <v>0</v>
      </c>
      <c r="P59" s="90">
        <f t="shared" si="0"/>
        <v>0</v>
      </c>
      <c r="Q59" s="90">
        <f>IFERROR(VLOOKUP(CONCATENATE($A59,"C"),'05 APU'!$T:$AB,9,),0)</f>
        <v>0</v>
      </c>
      <c r="R59" s="90">
        <f>IFERROR(VLOOKUP(CONCATENATE($A59,"B"),'05 APU'!$T:$AB,9,),0)</f>
        <v>0</v>
      </c>
      <c r="S59" s="90">
        <f>IFERROR(VLOOKUP(CONCATENATE($A59,"A"),'05 APU'!$T:$AB,9,),0)</f>
        <v>0</v>
      </c>
      <c r="U59" s="420" t="s">
        <v>3360</v>
      </c>
      <c r="V59" s="425" t="s">
        <v>3486</v>
      </c>
      <c r="W59" s="429" t="s">
        <v>3492</v>
      </c>
      <c r="AZ59" s="331" t="e">
        <f>IF((VLOOKUP(CONCATENATE($A59,"EP"),'05 APU'!$1:$1048576,1,FALSE)=CONCATENATE($A59,"EP")),1,0)</f>
        <v>#N/A</v>
      </c>
      <c r="BA59" s="331" t="e">
        <f>IF((VLOOKUP(CONCATENATE($A59,"EE"),'05 APU'!$1:$1048576,1,FALSE)=CONCATENATE($A59,"EE")),1,0)</f>
        <v>#N/A</v>
      </c>
      <c r="BB59" s="331" t="e">
        <f>IF((VLOOKUP(CONCATENATE($A59,"EM"),'05 APU'!$1:$1048576,1,FALSE)=CONCATENATE($A59,"EM")),1,0)</f>
        <v>#N/A</v>
      </c>
    </row>
    <row r="60" spans="1:54" ht="21" x14ac:dyDescent="0.25">
      <c r="A60" s="88">
        <v>50</v>
      </c>
      <c r="B60" s="387" t="s">
        <v>348</v>
      </c>
      <c r="C60" s="384" t="s">
        <v>349</v>
      </c>
      <c r="D60" s="89" t="str">
        <f>IFERROR(VLOOKUP(CONCATENATE($A60,"T"),'05 APU'!$1:$1048576,3,),"")</f>
        <v/>
      </c>
      <c r="E60" s="89" t="str">
        <f>IFERROR(VLOOKUP(CONCATENATE($A60,"T2"),'05 APU'!$1:$1048576,3,),"")</f>
        <v/>
      </c>
      <c r="F60" s="89" t="str">
        <f>IFERROR(VLOOKUP(CONCATENATE($A60,"T3"),'05 APU'!$1:$1048576,3,),"")</f>
        <v/>
      </c>
      <c r="G60" s="412" t="s">
        <v>167</v>
      </c>
      <c r="H60" s="351"/>
      <c r="I60" s="90">
        <f>IFERROR((VLOOKUP(CONCATENATE($A60,"D"),'05 APU'!$1:$1048576,9,)),0)</f>
        <v>0</v>
      </c>
      <c r="J60" s="90">
        <f t="shared" si="2"/>
        <v>0</v>
      </c>
      <c r="K60" s="297" t="str">
        <f>IFERROR(VLOOKUP(CONCATENATE($A60,"C"),'05 APU'!$1:$1048576,9,),"")</f>
        <v/>
      </c>
      <c r="L60" s="297" t="str">
        <f>IFERROR(VLOOKUP(CONCATENATE($A60,"B"),'05 APU'!$1:$1048576,9,),"")</f>
        <v/>
      </c>
      <c r="M60" s="297" t="str">
        <f>IFERROR(VLOOKUP(CONCATENATE($A60,"A"),'05 APU'!$1:$1048576,9,),"")</f>
        <v/>
      </c>
      <c r="N60" s="86"/>
      <c r="O60" s="90">
        <f>IFERROR(VLOOKUP(CONCATENATE($A60,"D"),'05 APU'!$T:$AB,9,),0)</f>
        <v>0</v>
      </c>
      <c r="P60" s="90">
        <f t="shared" si="0"/>
        <v>0</v>
      </c>
      <c r="Q60" s="90">
        <f>IFERROR(VLOOKUP(CONCATENATE($A60,"C"),'05 APU'!$T:$AB,9,),0)</f>
        <v>0</v>
      </c>
      <c r="R60" s="90">
        <f>IFERROR(VLOOKUP(CONCATENATE($A60,"B"),'05 APU'!$T:$AB,9,),0)</f>
        <v>0</v>
      </c>
      <c r="S60" s="90">
        <f>IFERROR(VLOOKUP(CONCATENATE($A60,"A"),'05 APU'!$T:$AB,9,),0)</f>
        <v>0</v>
      </c>
      <c r="U60" s="420" t="s">
        <v>3360</v>
      </c>
      <c r="V60" s="425" t="s">
        <v>3486</v>
      </c>
      <c r="W60" s="429" t="s">
        <v>3492</v>
      </c>
      <c r="AZ60" s="331" t="e">
        <f>IF((VLOOKUP(CONCATENATE($A60,"EP"),'05 APU'!$1:$1048576,1,FALSE)=CONCATENATE($A60,"EP")),1,0)</f>
        <v>#N/A</v>
      </c>
      <c r="BA60" s="331" t="e">
        <f>IF((VLOOKUP(CONCATENATE($A60,"EE"),'05 APU'!$1:$1048576,1,FALSE)=CONCATENATE($A60,"EE")),1,0)</f>
        <v>#N/A</v>
      </c>
      <c r="BB60" s="331" t="e">
        <f>IF((VLOOKUP(CONCATENATE($A60,"EM"),'05 APU'!$1:$1048576,1,FALSE)=CONCATENATE($A60,"EM")),1,0)</f>
        <v>#N/A</v>
      </c>
    </row>
    <row r="61" spans="1:54" ht="21" x14ac:dyDescent="0.25">
      <c r="A61" s="88">
        <v>51</v>
      </c>
      <c r="B61" s="387" t="s">
        <v>350</v>
      </c>
      <c r="C61" s="384" t="s">
        <v>351</v>
      </c>
      <c r="D61" s="89" t="str">
        <f>IFERROR(VLOOKUP(CONCATENATE($A61,"T"),'05 APU'!$1:$1048576,3,),"")</f>
        <v/>
      </c>
      <c r="E61" s="89" t="str">
        <f>IFERROR(VLOOKUP(CONCATENATE($A61,"T2"),'05 APU'!$1:$1048576,3,),"")</f>
        <v/>
      </c>
      <c r="F61" s="89" t="str">
        <f>IFERROR(VLOOKUP(CONCATENATE($A61,"T3"),'05 APU'!$1:$1048576,3,),"")</f>
        <v/>
      </c>
      <c r="G61" s="412" t="s">
        <v>167</v>
      </c>
      <c r="H61" s="351"/>
      <c r="I61" s="90">
        <f>IFERROR((VLOOKUP(CONCATENATE($A61,"D"),'05 APU'!$1:$1048576,9,)),0)</f>
        <v>0</v>
      </c>
      <c r="J61" s="90">
        <f t="shared" si="2"/>
        <v>0</v>
      </c>
      <c r="K61" s="297" t="str">
        <f>IFERROR(VLOOKUP(CONCATENATE($A61,"C"),'05 APU'!$1:$1048576,9,),"")</f>
        <v/>
      </c>
      <c r="L61" s="297" t="str">
        <f>IFERROR(VLOOKUP(CONCATENATE($A61,"B"),'05 APU'!$1:$1048576,9,),"")</f>
        <v/>
      </c>
      <c r="M61" s="297" t="str">
        <f>IFERROR(VLOOKUP(CONCATENATE($A61,"A"),'05 APU'!$1:$1048576,9,),"")</f>
        <v/>
      </c>
      <c r="N61" s="86"/>
      <c r="O61" s="90">
        <f>IFERROR(VLOOKUP(CONCATENATE($A61,"D"),'05 APU'!$T:$AB,9,),0)</f>
        <v>0</v>
      </c>
      <c r="P61" s="90">
        <f t="shared" si="0"/>
        <v>0</v>
      </c>
      <c r="Q61" s="90">
        <f>IFERROR(VLOOKUP(CONCATENATE($A61,"C"),'05 APU'!$T:$AB,9,),0)</f>
        <v>0</v>
      </c>
      <c r="R61" s="90">
        <f>IFERROR(VLOOKUP(CONCATENATE($A61,"B"),'05 APU'!$T:$AB,9,),0)</f>
        <v>0</v>
      </c>
      <c r="S61" s="90">
        <f>IFERROR(VLOOKUP(CONCATENATE($A61,"A"),'05 APU'!$T:$AB,9,),0)</f>
        <v>0</v>
      </c>
      <c r="U61" s="420" t="s">
        <v>3360</v>
      </c>
      <c r="V61" s="425" t="s">
        <v>3486</v>
      </c>
      <c r="W61" s="429" t="s">
        <v>3492</v>
      </c>
      <c r="AZ61" s="331" t="e">
        <f>IF((VLOOKUP(CONCATENATE($A61,"EP"),'05 APU'!$1:$1048576,1,FALSE)=CONCATENATE($A61,"EP")),1,0)</f>
        <v>#N/A</v>
      </c>
      <c r="BA61" s="331" t="e">
        <f>IF((VLOOKUP(CONCATENATE($A61,"EE"),'05 APU'!$1:$1048576,1,FALSE)=CONCATENATE($A61,"EE")),1,0)</f>
        <v>#N/A</v>
      </c>
      <c r="BB61" s="331" t="e">
        <f>IF((VLOOKUP(CONCATENATE($A61,"EM"),'05 APU'!$1:$1048576,1,FALSE)=CONCATENATE($A61,"EM")),1,0)</f>
        <v>#N/A</v>
      </c>
    </row>
    <row r="62" spans="1:54" ht="31.5" x14ac:dyDescent="0.25">
      <c r="A62" s="88">
        <v>52</v>
      </c>
      <c r="B62" s="387" t="s">
        <v>352</v>
      </c>
      <c r="C62" s="384" t="s">
        <v>353</v>
      </c>
      <c r="D62" s="89" t="str">
        <f>IFERROR(VLOOKUP(CONCATENATE($A62,"T"),'05 APU'!$1:$1048576,3,),"")</f>
        <v/>
      </c>
      <c r="E62" s="89" t="str">
        <f>IFERROR(VLOOKUP(CONCATENATE($A62,"T2"),'05 APU'!$1:$1048576,3,),"")</f>
        <v/>
      </c>
      <c r="F62" s="89" t="str">
        <f>IFERROR(VLOOKUP(CONCATENATE($A62,"T3"),'05 APU'!$1:$1048576,3,),"")</f>
        <v/>
      </c>
      <c r="G62" s="412" t="s">
        <v>167</v>
      </c>
      <c r="H62" s="351"/>
      <c r="I62" s="90">
        <f>IFERROR((VLOOKUP(CONCATENATE($A62,"D"),'05 APU'!$1:$1048576,9,)),0)</f>
        <v>0</v>
      </c>
      <c r="J62" s="90">
        <f t="shared" si="2"/>
        <v>0</v>
      </c>
      <c r="K62" s="297" t="str">
        <f>IFERROR(VLOOKUP(CONCATENATE($A62,"C"),'05 APU'!$1:$1048576,9,),"")</f>
        <v/>
      </c>
      <c r="L62" s="297" t="str">
        <f>IFERROR(VLOOKUP(CONCATENATE($A62,"B"),'05 APU'!$1:$1048576,9,),"")</f>
        <v/>
      </c>
      <c r="M62" s="297" t="str">
        <f>IFERROR(VLOOKUP(CONCATENATE($A62,"A"),'05 APU'!$1:$1048576,9,),"")</f>
        <v/>
      </c>
      <c r="N62" s="86"/>
      <c r="O62" s="90">
        <f>IFERROR(VLOOKUP(CONCATENATE($A62,"D"),'05 APU'!$T:$AB,9,),0)</f>
        <v>0</v>
      </c>
      <c r="P62" s="90">
        <f t="shared" si="0"/>
        <v>0</v>
      </c>
      <c r="Q62" s="90">
        <f>IFERROR(VLOOKUP(CONCATENATE($A62,"C"),'05 APU'!$T:$AB,9,),0)</f>
        <v>0</v>
      </c>
      <c r="R62" s="90">
        <f>IFERROR(VLOOKUP(CONCATENATE($A62,"B"),'05 APU'!$T:$AB,9,),0)</f>
        <v>0</v>
      </c>
      <c r="S62" s="90">
        <f>IFERROR(VLOOKUP(CONCATENATE($A62,"A"),'05 APU'!$T:$AB,9,),0)</f>
        <v>0</v>
      </c>
      <c r="U62" s="420" t="s">
        <v>3360</v>
      </c>
      <c r="V62" s="425" t="s">
        <v>3486</v>
      </c>
      <c r="W62" s="429" t="s">
        <v>3492</v>
      </c>
      <c r="AZ62" s="331" t="e">
        <f>IF((VLOOKUP(CONCATENATE($A62,"EP"),'05 APU'!$1:$1048576,1,FALSE)=CONCATENATE($A62,"EP")),1,0)</f>
        <v>#N/A</v>
      </c>
      <c r="BA62" s="331" t="e">
        <f>IF((VLOOKUP(CONCATENATE($A62,"EE"),'05 APU'!$1:$1048576,1,FALSE)=CONCATENATE($A62,"EE")),1,0)</f>
        <v>#N/A</v>
      </c>
      <c r="BB62" s="331" t="e">
        <f>IF((VLOOKUP(CONCATENATE($A62,"EM"),'05 APU'!$1:$1048576,1,FALSE)=CONCATENATE($A62,"EM")),1,0)</f>
        <v>#N/A</v>
      </c>
    </row>
    <row r="63" spans="1:54" ht="21" x14ac:dyDescent="0.25">
      <c r="A63" s="88">
        <v>53</v>
      </c>
      <c r="B63" s="387" t="s">
        <v>354</v>
      </c>
      <c r="C63" s="384" t="s">
        <v>355</v>
      </c>
      <c r="D63" s="89" t="str">
        <f>IFERROR(VLOOKUP(CONCATENATE($A63,"T"),'05 APU'!$1:$1048576,3,),"")</f>
        <v/>
      </c>
      <c r="E63" s="89" t="str">
        <f>IFERROR(VLOOKUP(CONCATENATE($A63,"T2"),'05 APU'!$1:$1048576,3,),"")</f>
        <v/>
      </c>
      <c r="F63" s="89" t="str">
        <f>IFERROR(VLOOKUP(CONCATENATE($A63,"T3"),'05 APU'!$1:$1048576,3,),"")</f>
        <v/>
      </c>
      <c r="G63" s="412" t="s">
        <v>167</v>
      </c>
      <c r="H63" s="351"/>
      <c r="I63" s="90">
        <f>IFERROR((VLOOKUP(CONCATENATE($A63,"D"),'05 APU'!$1:$1048576,9,)),0)</f>
        <v>0</v>
      </c>
      <c r="J63" s="90">
        <f t="shared" si="2"/>
        <v>0</v>
      </c>
      <c r="K63" s="297" t="str">
        <f>IFERROR(VLOOKUP(CONCATENATE($A63,"C"),'05 APU'!$1:$1048576,9,),"")</f>
        <v/>
      </c>
      <c r="L63" s="297" t="str">
        <f>IFERROR(VLOOKUP(CONCATENATE($A63,"B"),'05 APU'!$1:$1048576,9,),"")</f>
        <v/>
      </c>
      <c r="M63" s="297" t="str">
        <f>IFERROR(VLOOKUP(CONCATENATE($A63,"A"),'05 APU'!$1:$1048576,9,),"")</f>
        <v/>
      </c>
      <c r="N63" s="86"/>
      <c r="O63" s="90">
        <f>IFERROR(VLOOKUP(CONCATENATE($A63,"D"),'05 APU'!$T:$AB,9,),0)</f>
        <v>0</v>
      </c>
      <c r="P63" s="90">
        <f t="shared" si="0"/>
        <v>0</v>
      </c>
      <c r="Q63" s="90">
        <f>IFERROR(VLOOKUP(CONCATENATE($A63,"C"),'05 APU'!$T:$AB,9,),0)</f>
        <v>0</v>
      </c>
      <c r="R63" s="90">
        <f>IFERROR(VLOOKUP(CONCATENATE($A63,"B"),'05 APU'!$T:$AB,9,),0)</f>
        <v>0</v>
      </c>
      <c r="S63" s="90">
        <f>IFERROR(VLOOKUP(CONCATENATE($A63,"A"),'05 APU'!$T:$AB,9,),0)</f>
        <v>0</v>
      </c>
      <c r="U63" s="420" t="s">
        <v>3360</v>
      </c>
      <c r="V63" s="425" t="s">
        <v>3486</v>
      </c>
      <c r="W63" s="429" t="s">
        <v>3492</v>
      </c>
      <c r="AZ63" s="331" t="e">
        <f>IF((VLOOKUP(CONCATENATE($A63,"EP"),'05 APU'!$1:$1048576,1,FALSE)=CONCATENATE($A63,"EP")),1,0)</f>
        <v>#N/A</v>
      </c>
      <c r="BA63" s="331" t="e">
        <f>IF((VLOOKUP(CONCATENATE($A63,"EE"),'05 APU'!$1:$1048576,1,FALSE)=CONCATENATE($A63,"EE")),1,0)</f>
        <v>#N/A</v>
      </c>
      <c r="BB63" s="331" t="e">
        <f>IF((VLOOKUP(CONCATENATE($A63,"EM"),'05 APU'!$1:$1048576,1,FALSE)=CONCATENATE($A63,"EM")),1,0)</f>
        <v>#N/A</v>
      </c>
    </row>
    <row r="64" spans="1:54" x14ac:dyDescent="0.25">
      <c r="A64" s="88">
        <v>54</v>
      </c>
      <c r="B64" s="387" t="s">
        <v>356</v>
      </c>
      <c r="C64" s="384" t="s">
        <v>357</v>
      </c>
      <c r="D64" s="89" t="str">
        <f>IFERROR(VLOOKUP(CONCATENATE($A64,"T"),'05 APU'!$1:$1048576,3,),"")</f>
        <v/>
      </c>
      <c r="E64" s="89" t="str">
        <f>IFERROR(VLOOKUP(CONCATENATE($A64,"T2"),'05 APU'!$1:$1048576,3,),"")</f>
        <v/>
      </c>
      <c r="F64" s="89" t="str">
        <f>IFERROR(VLOOKUP(CONCATENATE($A64,"T3"),'05 APU'!$1:$1048576,3,),"")</f>
        <v/>
      </c>
      <c r="G64" s="412" t="s">
        <v>167</v>
      </c>
      <c r="H64" s="351"/>
      <c r="I64" s="90">
        <f>IFERROR((VLOOKUP(CONCATENATE($A64,"D"),'05 APU'!$1:$1048576,9,)),0)</f>
        <v>0</v>
      </c>
      <c r="J64" s="90">
        <f t="shared" si="2"/>
        <v>0</v>
      </c>
      <c r="K64" s="297" t="str">
        <f>IFERROR(VLOOKUP(CONCATENATE($A64,"C"),'05 APU'!$1:$1048576,9,),"")</f>
        <v/>
      </c>
      <c r="L64" s="297" t="str">
        <f>IFERROR(VLOOKUP(CONCATENATE($A64,"B"),'05 APU'!$1:$1048576,9,),"")</f>
        <v/>
      </c>
      <c r="M64" s="297" t="str">
        <f>IFERROR(VLOOKUP(CONCATENATE($A64,"A"),'05 APU'!$1:$1048576,9,),"")</f>
        <v/>
      </c>
      <c r="N64" s="86"/>
      <c r="O64" s="90">
        <f>IFERROR(VLOOKUP(CONCATENATE($A64,"D"),'05 APU'!$T:$AB,9,),0)</f>
        <v>0</v>
      </c>
      <c r="P64" s="90">
        <f t="shared" si="0"/>
        <v>0</v>
      </c>
      <c r="Q64" s="90">
        <f>IFERROR(VLOOKUP(CONCATENATE($A64,"C"),'05 APU'!$T:$AB,9,),0)</f>
        <v>0</v>
      </c>
      <c r="R64" s="90">
        <f>IFERROR(VLOOKUP(CONCATENATE($A64,"B"),'05 APU'!$T:$AB,9,),0)</f>
        <v>0</v>
      </c>
      <c r="S64" s="90">
        <f>IFERROR(VLOOKUP(CONCATENATE($A64,"A"),'05 APU'!$T:$AB,9,),0)</f>
        <v>0</v>
      </c>
      <c r="U64" s="420" t="s">
        <v>3360</v>
      </c>
      <c r="V64" s="425" t="s">
        <v>3486</v>
      </c>
      <c r="W64" s="429" t="s">
        <v>3491</v>
      </c>
      <c r="AZ64" s="331" t="e">
        <f>IF((VLOOKUP(CONCATENATE($A64,"EP"),'05 APU'!$1:$1048576,1,FALSE)=CONCATENATE($A64,"EP")),1,0)</f>
        <v>#N/A</v>
      </c>
      <c r="BA64" s="331" t="e">
        <f>IF((VLOOKUP(CONCATENATE($A64,"EE"),'05 APU'!$1:$1048576,1,FALSE)=CONCATENATE($A64,"EE")),1,0)</f>
        <v>#N/A</v>
      </c>
      <c r="BB64" s="331" t="e">
        <f>IF((VLOOKUP(CONCATENATE($A64,"EM"),'05 APU'!$1:$1048576,1,FALSE)=CONCATENATE($A64,"EM")),1,0)</f>
        <v>#N/A</v>
      </c>
    </row>
    <row r="65" spans="1:54" x14ac:dyDescent="0.25">
      <c r="A65" s="88">
        <v>55</v>
      </c>
      <c r="B65" s="387" t="s">
        <v>358</v>
      </c>
      <c r="C65" s="384" t="s">
        <v>359</v>
      </c>
      <c r="D65" s="89" t="str">
        <f>IFERROR(VLOOKUP(CONCATENATE($A65,"T"),'05 APU'!$1:$1048576,3,),"")</f>
        <v/>
      </c>
      <c r="E65" s="89" t="str">
        <f>IFERROR(VLOOKUP(CONCATENATE($A65,"T2"),'05 APU'!$1:$1048576,3,),"")</f>
        <v/>
      </c>
      <c r="F65" s="89" t="str">
        <f>IFERROR(VLOOKUP(CONCATENATE($A65,"T3"),'05 APU'!$1:$1048576,3,),"")</f>
        <v/>
      </c>
      <c r="G65" s="412" t="s">
        <v>167</v>
      </c>
      <c r="H65" s="351"/>
      <c r="I65" s="90">
        <f>IFERROR((VLOOKUP(CONCATENATE($A65,"D"),'05 APU'!$1:$1048576,9,)),0)</f>
        <v>0</v>
      </c>
      <c r="J65" s="90">
        <f t="shared" si="2"/>
        <v>0</v>
      </c>
      <c r="K65" s="297" t="str">
        <f>IFERROR(VLOOKUP(CONCATENATE($A65,"C"),'05 APU'!$1:$1048576,9,),"")</f>
        <v/>
      </c>
      <c r="L65" s="297" t="str">
        <f>IFERROR(VLOOKUP(CONCATENATE($A65,"B"),'05 APU'!$1:$1048576,9,),"")</f>
        <v/>
      </c>
      <c r="M65" s="297" t="str">
        <f>IFERROR(VLOOKUP(CONCATENATE($A65,"A"),'05 APU'!$1:$1048576,9,),"")</f>
        <v/>
      </c>
      <c r="N65" s="86"/>
      <c r="O65" s="90">
        <f>IFERROR(VLOOKUP(CONCATENATE($A65,"D"),'05 APU'!$T:$AB,9,),0)</f>
        <v>0</v>
      </c>
      <c r="P65" s="90">
        <f t="shared" si="0"/>
        <v>0</v>
      </c>
      <c r="Q65" s="90">
        <f>IFERROR(VLOOKUP(CONCATENATE($A65,"C"),'05 APU'!$T:$AB,9,),0)</f>
        <v>0</v>
      </c>
      <c r="R65" s="90">
        <f>IFERROR(VLOOKUP(CONCATENATE($A65,"B"),'05 APU'!$T:$AB,9,),0)</f>
        <v>0</v>
      </c>
      <c r="S65" s="90">
        <f>IFERROR(VLOOKUP(CONCATENATE($A65,"A"),'05 APU'!$T:$AB,9,),0)</f>
        <v>0</v>
      </c>
      <c r="U65" s="421" t="s">
        <v>3355</v>
      </c>
      <c r="V65" s="424"/>
      <c r="W65" s="429">
        <v>0</v>
      </c>
      <c r="AZ65" s="331" t="e">
        <f>IF((VLOOKUP(CONCATENATE($A65,"EP"),'05 APU'!$1:$1048576,1,FALSE)=CONCATENATE($A65,"EP")),1,0)</f>
        <v>#N/A</v>
      </c>
      <c r="BA65" s="331" t="e">
        <f>IF((VLOOKUP(CONCATENATE($A65,"EE"),'05 APU'!$1:$1048576,1,FALSE)=CONCATENATE($A65,"EE")),1,0)</f>
        <v>#N/A</v>
      </c>
      <c r="BB65" s="331" t="e">
        <f>IF((VLOOKUP(CONCATENATE($A65,"EM"),'05 APU'!$1:$1048576,1,FALSE)=CONCATENATE($A65,"EM")),1,0)</f>
        <v>#N/A</v>
      </c>
    </row>
    <row r="66" spans="1:54" x14ac:dyDescent="0.25">
      <c r="A66" s="88">
        <v>56</v>
      </c>
      <c r="B66" s="387" t="s">
        <v>360</v>
      </c>
      <c r="C66" s="384" t="s">
        <v>361</v>
      </c>
      <c r="D66" s="89" t="str">
        <f>IFERROR(VLOOKUP(CONCATENATE($A66,"T"),'05 APU'!$1:$1048576,3,),"")</f>
        <v/>
      </c>
      <c r="E66" s="89" t="str">
        <f>IFERROR(VLOOKUP(CONCATENATE($A66,"T2"),'05 APU'!$1:$1048576,3,),"")</f>
        <v/>
      </c>
      <c r="F66" s="89" t="str">
        <f>IFERROR(VLOOKUP(CONCATENATE($A66,"T3"),'05 APU'!$1:$1048576,3,),"")</f>
        <v/>
      </c>
      <c r="G66" s="412" t="s">
        <v>167</v>
      </c>
      <c r="H66" s="351"/>
      <c r="I66" s="90">
        <f>IFERROR((VLOOKUP(CONCATENATE($A66,"D"),'05 APU'!$1:$1048576,9,)),0)</f>
        <v>0</v>
      </c>
      <c r="J66" s="90">
        <f t="shared" si="2"/>
        <v>0</v>
      </c>
      <c r="K66" s="297" t="str">
        <f>IFERROR(VLOOKUP(CONCATENATE($A66,"C"),'05 APU'!$1:$1048576,9,),"")</f>
        <v/>
      </c>
      <c r="L66" s="297" t="str">
        <f>IFERROR(VLOOKUP(CONCATENATE($A66,"B"),'05 APU'!$1:$1048576,9,),"")</f>
        <v/>
      </c>
      <c r="M66" s="297" t="str">
        <f>IFERROR(VLOOKUP(CONCATENATE($A66,"A"),'05 APU'!$1:$1048576,9,),"")</f>
        <v/>
      </c>
      <c r="N66" s="86"/>
      <c r="O66" s="90">
        <f>IFERROR(VLOOKUP(CONCATENATE($A66,"D"),'05 APU'!$T:$AB,9,),0)</f>
        <v>0</v>
      </c>
      <c r="P66" s="90">
        <f t="shared" si="0"/>
        <v>0</v>
      </c>
      <c r="Q66" s="90">
        <f>IFERROR(VLOOKUP(CONCATENATE($A66,"C"),'05 APU'!$T:$AB,9,),0)</f>
        <v>0</v>
      </c>
      <c r="R66" s="90">
        <f>IFERROR(VLOOKUP(CONCATENATE($A66,"B"),'05 APU'!$T:$AB,9,),0)</f>
        <v>0</v>
      </c>
      <c r="S66" s="90">
        <f>IFERROR(VLOOKUP(CONCATENATE($A66,"A"),'05 APU'!$T:$AB,9,),0)</f>
        <v>0</v>
      </c>
      <c r="U66" s="420" t="s">
        <v>3360</v>
      </c>
      <c r="V66" s="425" t="s">
        <v>3486</v>
      </c>
      <c r="W66" s="429" t="s">
        <v>3491</v>
      </c>
      <c r="AZ66" s="331" t="e">
        <f>IF((VLOOKUP(CONCATENATE($A66,"EP"),'05 APU'!$1:$1048576,1,FALSE)=CONCATENATE($A66,"EP")),1,0)</f>
        <v>#N/A</v>
      </c>
      <c r="BA66" s="331" t="e">
        <f>IF((VLOOKUP(CONCATENATE($A66,"EE"),'05 APU'!$1:$1048576,1,FALSE)=CONCATENATE($A66,"EE")),1,0)</f>
        <v>#N/A</v>
      </c>
      <c r="BB66" s="331" t="e">
        <f>IF((VLOOKUP(CONCATENATE($A66,"EM"),'05 APU'!$1:$1048576,1,FALSE)=CONCATENATE($A66,"EM")),1,0)</f>
        <v>#N/A</v>
      </c>
    </row>
    <row r="67" spans="1:54" ht="21" x14ac:dyDescent="0.25">
      <c r="A67" s="88">
        <v>57</v>
      </c>
      <c r="B67" s="387" t="s">
        <v>362</v>
      </c>
      <c r="C67" s="384" t="s">
        <v>363</v>
      </c>
      <c r="D67" s="89" t="str">
        <f>IFERROR(VLOOKUP(CONCATENATE($A67,"T"),'05 APU'!$1:$1048576,3,),"")</f>
        <v/>
      </c>
      <c r="E67" s="89" t="str">
        <f>IFERROR(VLOOKUP(CONCATENATE($A67,"T2"),'05 APU'!$1:$1048576,3,),"")</f>
        <v/>
      </c>
      <c r="F67" s="89" t="str">
        <f>IFERROR(VLOOKUP(CONCATENATE($A67,"T3"),'05 APU'!$1:$1048576,3,),"")</f>
        <v/>
      </c>
      <c r="G67" s="412" t="s">
        <v>167</v>
      </c>
      <c r="H67" s="351"/>
      <c r="I67" s="90">
        <f>IFERROR((VLOOKUP(CONCATENATE($A67,"D"),'05 APU'!$1:$1048576,9,)),0)</f>
        <v>0</v>
      </c>
      <c r="J67" s="90">
        <f t="shared" si="2"/>
        <v>0</v>
      </c>
      <c r="K67" s="297" t="str">
        <f>IFERROR(VLOOKUP(CONCATENATE($A67,"C"),'05 APU'!$1:$1048576,9,),"")</f>
        <v/>
      </c>
      <c r="L67" s="297" t="str">
        <f>IFERROR(VLOOKUP(CONCATENATE($A67,"B"),'05 APU'!$1:$1048576,9,),"")</f>
        <v/>
      </c>
      <c r="M67" s="297" t="str">
        <f>IFERROR(VLOOKUP(CONCATENATE($A67,"A"),'05 APU'!$1:$1048576,9,),"")</f>
        <v/>
      </c>
      <c r="N67" s="86"/>
      <c r="O67" s="90">
        <f>IFERROR(VLOOKUP(CONCATENATE($A67,"D"),'05 APU'!$T:$AB,9,),0)</f>
        <v>0</v>
      </c>
      <c r="P67" s="90">
        <f t="shared" si="0"/>
        <v>0</v>
      </c>
      <c r="Q67" s="90">
        <f>IFERROR(VLOOKUP(CONCATENATE($A67,"C"),'05 APU'!$T:$AB,9,),0)</f>
        <v>0</v>
      </c>
      <c r="R67" s="90">
        <f>IFERROR(VLOOKUP(CONCATENATE($A67,"B"),'05 APU'!$T:$AB,9,),0)</f>
        <v>0</v>
      </c>
      <c r="S67" s="90">
        <f>IFERROR(VLOOKUP(CONCATENATE($A67,"A"),'05 APU'!$T:$AB,9,),0)</f>
        <v>0</v>
      </c>
      <c r="U67" s="421" t="s">
        <v>3355</v>
      </c>
      <c r="V67" s="424"/>
      <c r="W67" s="429">
        <v>0</v>
      </c>
      <c r="AZ67" s="331" t="e">
        <f>IF((VLOOKUP(CONCATENATE($A67,"EP"),'05 APU'!$1:$1048576,1,FALSE)=CONCATENATE($A67,"EP")),1,0)</f>
        <v>#N/A</v>
      </c>
      <c r="BA67" s="331" t="e">
        <f>IF((VLOOKUP(CONCATENATE($A67,"EE"),'05 APU'!$1:$1048576,1,FALSE)=CONCATENATE($A67,"EE")),1,0)</f>
        <v>#N/A</v>
      </c>
      <c r="BB67" s="331" t="e">
        <f>IF((VLOOKUP(CONCATENATE($A67,"EM"),'05 APU'!$1:$1048576,1,FALSE)=CONCATENATE($A67,"EM")),1,0)</f>
        <v>#N/A</v>
      </c>
    </row>
    <row r="68" spans="1:54" ht="21" x14ac:dyDescent="0.25">
      <c r="A68" s="88">
        <v>58</v>
      </c>
      <c r="B68" s="387" t="s">
        <v>364</v>
      </c>
      <c r="C68" s="384" t="s">
        <v>365</v>
      </c>
      <c r="D68" s="89" t="str">
        <f>IFERROR(VLOOKUP(CONCATENATE($A68,"T"),'05 APU'!$1:$1048576,3,),"")</f>
        <v/>
      </c>
      <c r="E68" s="89" t="str">
        <f>IFERROR(VLOOKUP(CONCATENATE($A68,"T2"),'05 APU'!$1:$1048576,3,),"")</f>
        <v/>
      </c>
      <c r="F68" s="89" t="str">
        <f>IFERROR(VLOOKUP(CONCATENATE($A68,"T3"),'05 APU'!$1:$1048576,3,),"")</f>
        <v/>
      </c>
      <c r="G68" s="412" t="s">
        <v>167</v>
      </c>
      <c r="H68" s="351"/>
      <c r="I68" s="90">
        <f>IFERROR((VLOOKUP(CONCATENATE($A68,"D"),'05 APU'!$1:$1048576,9,)),0)</f>
        <v>0</v>
      </c>
      <c r="J68" s="90">
        <f t="shared" si="2"/>
        <v>0</v>
      </c>
      <c r="K68" s="297" t="str">
        <f>IFERROR(VLOOKUP(CONCATENATE($A68,"C"),'05 APU'!$1:$1048576,9,),"")</f>
        <v/>
      </c>
      <c r="L68" s="297" t="str">
        <f>IFERROR(VLOOKUP(CONCATENATE($A68,"B"),'05 APU'!$1:$1048576,9,),"")</f>
        <v/>
      </c>
      <c r="M68" s="297" t="str">
        <f>IFERROR(VLOOKUP(CONCATENATE($A68,"A"),'05 APU'!$1:$1048576,9,),"")</f>
        <v/>
      </c>
      <c r="N68" s="86"/>
      <c r="O68" s="90">
        <f>IFERROR(VLOOKUP(CONCATENATE($A68,"D"),'05 APU'!$T:$AB,9,),0)</f>
        <v>0</v>
      </c>
      <c r="P68" s="90">
        <f t="shared" si="0"/>
        <v>0</v>
      </c>
      <c r="Q68" s="90">
        <f>IFERROR(VLOOKUP(CONCATENATE($A68,"C"),'05 APU'!$T:$AB,9,),0)</f>
        <v>0</v>
      </c>
      <c r="R68" s="90">
        <f>IFERROR(VLOOKUP(CONCATENATE($A68,"B"),'05 APU'!$T:$AB,9,),0)</f>
        <v>0</v>
      </c>
      <c r="S68" s="90">
        <f>IFERROR(VLOOKUP(CONCATENATE($A68,"A"),'05 APU'!$T:$AB,9,),0)</f>
        <v>0</v>
      </c>
      <c r="U68" s="421" t="s">
        <v>3355</v>
      </c>
      <c r="V68" s="424"/>
      <c r="W68" s="429">
        <v>0</v>
      </c>
      <c r="AZ68" s="331" t="e">
        <f>IF((VLOOKUP(CONCATENATE($A68,"EP"),'05 APU'!$1:$1048576,1,FALSE)=CONCATENATE($A68,"EP")),1,0)</f>
        <v>#N/A</v>
      </c>
      <c r="BA68" s="331" t="e">
        <f>IF((VLOOKUP(CONCATENATE($A68,"EE"),'05 APU'!$1:$1048576,1,FALSE)=CONCATENATE($A68,"EE")),1,0)</f>
        <v>#N/A</v>
      </c>
      <c r="BB68" s="331" t="e">
        <f>IF((VLOOKUP(CONCATENATE($A68,"EM"),'05 APU'!$1:$1048576,1,FALSE)=CONCATENATE($A68,"EM")),1,0)</f>
        <v>#N/A</v>
      </c>
    </row>
    <row r="69" spans="1:54" x14ac:dyDescent="0.25">
      <c r="A69" s="88">
        <v>59</v>
      </c>
      <c r="B69" s="387" t="s">
        <v>366</v>
      </c>
      <c r="C69" s="384" t="s">
        <v>367</v>
      </c>
      <c r="D69" s="89" t="str">
        <f>IFERROR(VLOOKUP(CONCATENATE($A69,"T"),'05 APU'!$1:$1048576,3,),"")</f>
        <v/>
      </c>
      <c r="E69" s="89" t="str">
        <f>IFERROR(VLOOKUP(CONCATENATE($A69,"T2"),'05 APU'!$1:$1048576,3,),"")</f>
        <v/>
      </c>
      <c r="F69" s="89" t="str">
        <f>IFERROR(VLOOKUP(CONCATENATE($A69,"T3"),'05 APU'!$1:$1048576,3,),"")</f>
        <v/>
      </c>
      <c r="G69" s="412" t="s">
        <v>167</v>
      </c>
      <c r="H69" s="351"/>
      <c r="I69" s="90">
        <f>IFERROR((VLOOKUP(CONCATENATE($A69,"D"),'05 APU'!$1:$1048576,9,)),0)</f>
        <v>0</v>
      </c>
      <c r="J69" s="90">
        <f t="shared" si="2"/>
        <v>0</v>
      </c>
      <c r="K69" s="297" t="str">
        <f>IFERROR(VLOOKUP(CONCATENATE($A69,"C"),'05 APU'!$1:$1048576,9,),"")</f>
        <v/>
      </c>
      <c r="L69" s="297" t="str">
        <f>IFERROR(VLOOKUP(CONCATENATE($A69,"B"),'05 APU'!$1:$1048576,9,),"")</f>
        <v/>
      </c>
      <c r="M69" s="297" t="str">
        <f>IFERROR(VLOOKUP(CONCATENATE($A69,"A"),'05 APU'!$1:$1048576,9,),"")</f>
        <v/>
      </c>
      <c r="N69" s="86"/>
      <c r="O69" s="90">
        <f>IFERROR(VLOOKUP(CONCATENATE($A69,"D"),'05 APU'!$T:$AB,9,),0)</f>
        <v>0</v>
      </c>
      <c r="P69" s="90">
        <f t="shared" si="0"/>
        <v>0</v>
      </c>
      <c r="Q69" s="90">
        <f>IFERROR(VLOOKUP(CONCATENATE($A69,"C"),'05 APU'!$T:$AB,9,),0)</f>
        <v>0</v>
      </c>
      <c r="R69" s="90">
        <f>IFERROR(VLOOKUP(CONCATENATE($A69,"B"),'05 APU'!$T:$AB,9,),0)</f>
        <v>0</v>
      </c>
      <c r="S69" s="90">
        <f>IFERROR(VLOOKUP(CONCATENATE($A69,"A"),'05 APU'!$T:$AB,9,),0)</f>
        <v>0</v>
      </c>
      <c r="U69" s="421" t="s">
        <v>3355</v>
      </c>
      <c r="V69" s="424"/>
      <c r="W69" s="429">
        <v>0</v>
      </c>
      <c r="AZ69" s="331" t="e">
        <f>IF((VLOOKUP(CONCATENATE($A69,"EP"),'05 APU'!$1:$1048576,1,FALSE)=CONCATENATE($A69,"EP")),1,0)</f>
        <v>#N/A</v>
      </c>
      <c r="BA69" s="331" t="e">
        <f>IF((VLOOKUP(CONCATENATE($A69,"EE"),'05 APU'!$1:$1048576,1,FALSE)=CONCATENATE($A69,"EE")),1,0)</f>
        <v>#N/A</v>
      </c>
      <c r="BB69" s="331" t="e">
        <f>IF((VLOOKUP(CONCATENATE($A69,"EM"),'05 APU'!$1:$1048576,1,FALSE)=CONCATENATE($A69,"EM")),1,0)</f>
        <v>#N/A</v>
      </c>
    </row>
    <row r="70" spans="1:54" x14ac:dyDescent="0.25">
      <c r="A70" s="88">
        <v>60</v>
      </c>
      <c r="B70" s="387" t="s">
        <v>368</v>
      </c>
      <c r="C70" s="384" t="s">
        <v>369</v>
      </c>
      <c r="D70" s="89" t="str">
        <f>IFERROR(VLOOKUP(CONCATENATE($A70,"T"),'05 APU'!$1:$1048576,3,),"")</f>
        <v/>
      </c>
      <c r="E70" s="89" t="str">
        <f>IFERROR(VLOOKUP(CONCATENATE($A70,"T2"),'05 APU'!$1:$1048576,3,),"")</f>
        <v/>
      </c>
      <c r="F70" s="89" t="str">
        <f>IFERROR(VLOOKUP(CONCATENATE($A70,"T3"),'05 APU'!$1:$1048576,3,),"")</f>
        <v/>
      </c>
      <c r="G70" s="412" t="s">
        <v>167</v>
      </c>
      <c r="H70" s="351"/>
      <c r="I70" s="90">
        <f>IFERROR((VLOOKUP(CONCATENATE($A70,"D"),'05 APU'!$1:$1048576,9,)),0)</f>
        <v>0</v>
      </c>
      <c r="J70" s="90">
        <f t="shared" si="2"/>
        <v>0</v>
      </c>
      <c r="K70" s="297" t="str">
        <f>IFERROR(VLOOKUP(CONCATENATE($A70,"C"),'05 APU'!$1:$1048576,9,),"")</f>
        <v/>
      </c>
      <c r="L70" s="297" t="str">
        <f>IFERROR(VLOOKUP(CONCATENATE($A70,"B"),'05 APU'!$1:$1048576,9,),"")</f>
        <v/>
      </c>
      <c r="M70" s="297" t="str">
        <f>IFERROR(VLOOKUP(CONCATENATE($A70,"A"),'05 APU'!$1:$1048576,9,),"")</f>
        <v/>
      </c>
      <c r="N70" s="86"/>
      <c r="O70" s="90">
        <f>IFERROR(VLOOKUP(CONCATENATE($A70,"D"),'05 APU'!$T:$AB,9,),0)</f>
        <v>0</v>
      </c>
      <c r="P70" s="90">
        <f t="shared" si="0"/>
        <v>0</v>
      </c>
      <c r="Q70" s="90">
        <f>IFERROR(VLOOKUP(CONCATENATE($A70,"C"),'05 APU'!$T:$AB,9,),0)</f>
        <v>0</v>
      </c>
      <c r="R70" s="90">
        <f>IFERROR(VLOOKUP(CONCATENATE($A70,"B"),'05 APU'!$T:$AB,9,),0)</f>
        <v>0</v>
      </c>
      <c r="S70" s="90">
        <f>IFERROR(VLOOKUP(CONCATENATE($A70,"A"),'05 APU'!$T:$AB,9,),0)</f>
        <v>0</v>
      </c>
      <c r="U70" s="421" t="s">
        <v>3355</v>
      </c>
      <c r="V70" s="424"/>
      <c r="W70" s="429">
        <v>0</v>
      </c>
      <c r="AZ70" s="331" t="e">
        <f>IF((VLOOKUP(CONCATENATE($A70,"EP"),'05 APU'!$1:$1048576,1,FALSE)=CONCATENATE($A70,"EP")),1,0)</f>
        <v>#N/A</v>
      </c>
      <c r="BA70" s="331" t="e">
        <f>IF((VLOOKUP(CONCATENATE($A70,"EE"),'05 APU'!$1:$1048576,1,FALSE)=CONCATENATE($A70,"EE")),1,0)</f>
        <v>#N/A</v>
      </c>
      <c r="BB70" s="331" t="e">
        <f>IF((VLOOKUP(CONCATENATE($A70,"EM"),'05 APU'!$1:$1048576,1,FALSE)=CONCATENATE($A70,"EM")),1,0)</f>
        <v>#N/A</v>
      </c>
    </row>
    <row r="71" spans="1:54" x14ac:dyDescent="0.25">
      <c r="A71" s="88">
        <v>61</v>
      </c>
      <c r="B71" s="387" t="s">
        <v>370</v>
      </c>
      <c r="C71" s="384" t="s">
        <v>371</v>
      </c>
      <c r="D71" s="89" t="str">
        <f>IFERROR(VLOOKUP(CONCATENATE($A71,"T"),'05 APU'!$1:$1048576,3,),"")</f>
        <v/>
      </c>
      <c r="E71" s="89" t="str">
        <f>IFERROR(VLOOKUP(CONCATENATE($A71,"T2"),'05 APU'!$1:$1048576,3,),"")</f>
        <v/>
      </c>
      <c r="F71" s="89" t="str">
        <f>IFERROR(VLOOKUP(CONCATENATE($A71,"T3"),'05 APU'!$1:$1048576,3,),"")</f>
        <v/>
      </c>
      <c r="G71" s="412" t="s">
        <v>167</v>
      </c>
      <c r="H71" s="351"/>
      <c r="I71" s="90">
        <f>IFERROR((VLOOKUP(CONCATENATE($A71,"D"),'05 APU'!$1:$1048576,9,)),0)</f>
        <v>0</v>
      </c>
      <c r="J71" s="90">
        <f t="shared" si="2"/>
        <v>0</v>
      </c>
      <c r="K71" s="297" t="str">
        <f>IFERROR(VLOOKUP(CONCATENATE($A71,"C"),'05 APU'!$1:$1048576,9,),"")</f>
        <v/>
      </c>
      <c r="L71" s="297" t="str">
        <f>IFERROR(VLOOKUP(CONCATENATE($A71,"B"),'05 APU'!$1:$1048576,9,),"")</f>
        <v/>
      </c>
      <c r="M71" s="297" t="str">
        <f>IFERROR(VLOOKUP(CONCATENATE($A71,"A"),'05 APU'!$1:$1048576,9,),"")</f>
        <v/>
      </c>
      <c r="N71" s="86"/>
      <c r="O71" s="90">
        <f>IFERROR(VLOOKUP(CONCATENATE($A71,"D"),'05 APU'!$T:$AB,9,),0)</f>
        <v>0</v>
      </c>
      <c r="P71" s="90">
        <f t="shared" si="0"/>
        <v>0</v>
      </c>
      <c r="Q71" s="90">
        <f>IFERROR(VLOOKUP(CONCATENATE($A71,"C"),'05 APU'!$T:$AB,9,),0)</f>
        <v>0</v>
      </c>
      <c r="R71" s="90">
        <f>IFERROR(VLOOKUP(CONCATENATE($A71,"B"),'05 APU'!$T:$AB,9,),0)</f>
        <v>0</v>
      </c>
      <c r="S71" s="90">
        <f>IFERROR(VLOOKUP(CONCATENATE($A71,"A"),'05 APU'!$T:$AB,9,),0)</f>
        <v>0</v>
      </c>
      <c r="U71" s="421" t="s">
        <v>3355</v>
      </c>
      <c r="V71" s="424"/>
      <c r="W71" s="429">
        <v>0</v>
      </c>
      <c r="AZ71" s="331" t="e">
        <f>IF((VLOOKUP(CONCATENATE($A71,"EP"),'05 APU'!$1:$1048576,1,FALSE)=CONCATENATE($A71,"EP")),1,0)</f>
        <v>#N/A</v>
      </c>
      <c r="BA71" s="331" t="e">
        <f>IF((VLOOKUP(CONCATENATE($A71,"EE"),'05 APU'!$1:$1048576,1,FALSE)=CONCATENATE($A71,"EE")),1,0)</f>
        <v>#N/A</v>
      </c>
      <c r="BB71" s="331" t="e">
        <f>IF((VLOOKUP(CONCATENATE($A71,"EM"),'05 APU'!$1:$1048576,1,FALSE)=CONCATENATE($A71,"EM")),1,0)</f>
        <v>#N/A</v>
      </c>
    </row>
    <row r="72" spans="1:54" ht="31.5" x14ac:dyDescent="0.25">
      <c r="A72" s="88">
        <v>62</v>
      </c>
      <c r="B72" s="387" t="s">
        <v>372</v>
      </c>
      <c r="C72" s="384" t="s">
        <v>373</v>
      </c>
      <c r="D72" s="89" t="str">
        <f>IFERROR(VLOOKUP(CONCATENATE($A72,"T"),'05 APU'!$1:$1048576,3,),"")</f>
        <v/>
      </c>
      <c r="E72" s="89" t="str">
        <f>IFERROR(VLOOKUP(CONCATENATE($A72,"T2"),'05 APU'!$1:$1048576,3,),"")</f>
        <v/>
      </c>
      <c r="F72" s="89" t="str">
        <f>IFERROR(VLOOKUP(CONCATENATE($A72,"T3"),'05 APU'!$1:$1048576,3,),"")</f>
        <v/>
      </c>
      <c r="G72" s="412" t="s">
        <v>167</v>
      </c>
      <c r="H72" s="351"/>
      <c r="I72" s="90">
        <f>IFERROR((VLOOKUP(CONCATENATE($A72,"D"),'05 APU'!$1:$1048576,9,)),0)</f>
        <v>0</v>
      </c>
      <c r="J72" s="90">
        <f t="shared" si="2"/>
        <v>0</v>
      </c>
      <c r="K72" s="297" t="str">
        <f>IFERROR(VLOOKUP(CONCATENATE($A72,"C"),'05 APU'!$1:$1048576,9,),"")</f>
        <v/>
      </c>
      <c r="L72" s="297" t="str">
        <f>IFERROR(VLOOKUP(CONCATENATE($A72,"B"),'05 APU'!$1:$1048576,9,),"")</f>
        <v/>
      </c>
      <c r="M72" s="297" t="str">
        <f>IFERROR(VLOOKUP(CONCATENATE($A72,"A"),'05 APU'!$1:$1048576,9,),"")</f>
        <v/>
      </c>
      <c r="N72" s="86"/>
      <c r="O72" s="90">
        <f>IFERROR(VLOOKUP(CONCATENATE($A72,"D"),'05 APU'!$T:$AB,9,),0)</f>
        <v>0</v>
      </c>
      <c r="P72" s="90">
        <f t="shared" si="0"/>
        <v>0</v>
      </c>
      <c r="Q72" s="90">
        <f>IFERROR(VLOOKUP(CONCATENATE($A72,"C"),'05 APU'!$T:$AB,9,),0)</f>
        <v>0</v>
      </c>
      <c r="R72" s="90">
        <f>IFERROR(VLOOKUP(CONCATENATE($A72,"B"),'05 APU'!$T:$AB,9,),0)</f>
        <v>0</v>
      </c>
      <c r="S72" s="90">
        <f>IFERROR(VLOOKUP(CONCATENATE($A72,"A"),'05 APU'!$T:$AB,9,),0)</f>
        <v>0</v>
      </c>
      <c r="U72" s="421" t="s">
        <v>3355</v>
      </c>
      <c r="V72" s="424"/>
      <c r="W72" s="429">
        <v>0</v>
      </c>
      <c r="AZ72" s="331" t="e">
        <f>IF((VLOOKUP(CONCATENATE($A72,"EP"),'05 APU'!$1:$1048576,1,FALSE)=CONCATENATE($A72,"EP")),1,0)</f>
        <v>#N/A</v>
      </c>
      <c r="BA72" s="331" t="e">
        <f>IF((VLOOKUP(CONCATENATE($A72,"EE"),'05 APU'!$1:$1048576,1,FALSE)=CONCATENATE($A72,"EE")),1,0)</f>
        <v>#N/A</v>
      </c>
      <c r="BB72" s="331" t="e">
        <f>IF((VLOOKUP(CONCATENATE($A72,"EM"),'05 APU'!$1:$1048576,1,FALSE)=CONCATENATE($A72,"EM")),1,0)</f>
        <v>#N/A</v>
      </c>
    </row>
    <row r="73" spans="1:54" x14ac:dyDescent="0.25">
      <c r="A73" s="88">
        <v>63</v>
      </c>
      <c r="B73" s="387" t="s">
        <v>374</v>
      </c>
      <c r="C73" s="384" t="s">
        <v>375</v>
      </c>
      <c r="D73" s="89" t="str">
        <f>IFERROR(VLOOKUP(CONCATENATE($A73,"T"),'05 APU'!$1:$1048576,3,),"")</f>
        <v/>
      </c>
      <c r="E73" s="89" t="str">
        <f>IFERROR(VLOOKUP(CONCATENATE($A73,"T2"),'05 APU'!$1:$1048576,3,),"")</f>
        <v/>
      </c>
      <c r="F73" s="89" t="str">
        <f>IFERROR(VLOOKUP(CONCATENATE($A73,"T3"),'05 APU'!$1:$1048576,3,),"")</f>
        <v/>
      </c>
      <c r="G73" s="412" t="s">
        <v>167</v>
      </c>
      <c r="H73" s="351"/>
      <c r="I73" s="90">
        <f>IFERROR((VLOOKUP(CONCATENATE($A73,"D"),'05 APU'!$1:$1048576,9,)),0)</f>
        <v>0</v>
      </c>
      <c r="J73" s="90">
        <f t="shared" si="2"/>
        <v>0</v>
      </c>
      <c r="K73" s="297" t="str">
        <f>IFERROR(VLOOKUP(CONCATENATE($A73,"C"),'05 APU'!$1:$1048576,9,),"")</f>
        <v/>
      </c>
      <c r="L73" s="297" t="str">
        <f>IFERROR(VLOOKUP(CONCATENATE($A73,"B"),'05 APU'!$1:$1048576,9,),"")</f>
        <v/>
      </c>
      <c r="M73" s="297" t="str">
        <f>IFERROR(VLOOKUP(CONCATENATE($A73,"A"),'05 APU'!$1:$1048576,9,),"")</f>
        <v/>
      </c>
      <c r="N73" s="86"/>
      <c r="O73" s="90">
        <f>IFERROR(VLOOKUP(CONCATENATE($A73,"D"),'05 APU'!$T:$AB,9,),0)</f>
        <v>0</v>
      </c>
      <c r="P73" s="90">
        <f t="shared" si="0"/>
        <v>0</v>
      </c>
      <c r="Q73" s="90">
        <f>IFERROR(VLOOKUP(CONCATENATE($A73,"C"),'05 APU'!$T:$AB,9,),0)</f>
        <v>0</v>
      </c>
      <c r="R73" s="90">
        <f>IFERROR(VLOOKUP(CONCATENATE($A73,"B"),'05 APU'!$T:$AB,9,),0)</f>
        <v>0</v>
      </c>
      <c r="S73" s="90">
        <f>IFERROR(VLOOKUP(CONCATENATE($A73,"A"),'05 APU'!$T:$AB,9,),0)</f>
        <v>0</v>
      </c>
      <c r="U73" s="421" t="s">
        <v>3355</v>
      </c>
      <c r="V73" s="424"/>
      <c r="W73" s="429">
        <v>0</v>
      </c>
      <c r="AZ73" s="331" t="e">
        <f>IF((VLOOKUP(CONCATENATE($A73,"EP"),'05 APU'!$1:$1048576,1,FALSE)=CONCATENATE($A73,"EP")),1,0)</f>
        <v>#N/A</v>
      </c>
      <c r="BA73" s="331" t="e">
        <f>IF((VLOOKUP(CONCATENATE($A73,"EE"),'05 APU'!$1:$1048576,1,FALSE)=CONCATENATE($A73,"EE")),1,0)</f>
        <v>#N/A</v>
      </c>
      <c r="BB73" s="331" t="e">
        <f>IF((VLOOKUP(CONCATENATE($A73,"EM"),'05 APU'!$1:$1048576,1,FALSE)=CONCATENATE($A73,"EM")),1,0)</f>
        <v>#N/A</v>
      </c>
    </row>
    <row r="74" spans="1:54" ht="21" x14ac:dyDescent="0.25">
      <c r="A74" s="88">
        <v>64</v>
      </c>
      <c r="B74" s="387" t="s">
        <v>376</v>
      </c>
      <c r="C74" s="384" t="s">
        <v>377</v>
      </c>
      <c r="D74" s="89" t="str">
        <f>IFERROR(VLOOKUP(CONCATENATE($A74,"T"),'05 APU'!$1:$1048576,3,),"")</f>
        <v/>
      </c>
      <c r="E74" s="89" t="str">
        <f>IFERROR(VLOOKUP(CONCATENATE($A74,"T2"),'05 APU'!$1:$1048576,3,),"")</f>
        <v/>
      </c>
      <c r="F74" s="89" t="str">
        <f>IFERROR(VLOOKUP(CONCATENATE($A74,"T3"),'05 APU'!$1:$1048576,3,),"")</f>
        <v/>
      </c>
      <c r="G74" s="412" t="s">
        <v>167</v>
      </c>
      <c r="H74" s="351"/>
      <c r="I74" s="90">
        <f>IFERROR((VLOOKUP(CONCATENATE($A74,"D"),'05 APU'!$1:$1048576,9,)),0)</f>
        <v>0</v>
      </c>
      <c r="J74" s="90">
        <f t="shared" si="2"/>
        <v>0</v>
      </c>
      <c r="K74" s="297" t="str">
        <f>IFERROR(VLOOKUP(CONCATENATE($A74,"C"),'05 APU'!$1:$1048576,9,),"")</f>
        <v/>
      </c>
      <c r="L74" s="297" t="str">
        <f>IFERROR(VLOOKUP(CONCATENATE($A74,"B"),'05 APU'!$1:$1048576,9,),"")</f>
        <v/>
      </c>
      <c r="M74" s="297" t="str">
        <f>IFERROR(VLOOKUP(CONCATENATE($A74,"A"),'05 APU'!$1:$1048576,9,),"")</f>
        <v/>
      </c>
      <c r="N74" s="86"/>
      <c r="O74" s="90">
        <f>IFERROR(VLOOKUP(CONCATENATE($A74,"D"),'05 APU'!$T:$AB,9,),0)</f>
        <v>0</v>
      </c>
      <c r="P74" s="90">
        <f t="shared" si="0"/>
        <v>0</v>
      </c>
      <c r="Q74" s="90">
        <f>IFERROR(VLOOKUP(CONCATENATE($A74,"C"),'05 APU'!$T:$AB,9,),0)</f>
        <v>0</v>
      </c>
      <c r="R74" s="90">
        <f>IFERROR(VLOOKUP(CONCATENATE($A74,"B"),'05 APU'!$T:$AB,9,),0)</f>
        <v>0</v>
      </c>
      <c r="S74" s="90">
        <f>IFERROR(VLOOKUP(CONCATENATE($A74,"A"),'05 APU'!$T:$AB,9,),0)</f>
        <v>0</v>
      </c>
      <c r="U74" s="421" t="s">
        <v>3355</v>
      </c>
      <c r="V74" s="424"/>
      <c r="W74" s="429">
        <v>0</v>
      </c>
      <c r="AZ74" s="331" t="e">
        <f>IF((VLOOKUP(CONCATENATE($A74,"EP"),'05 APU'!$1:$1048576,1,FALSE)=CONCATENATE($A74,"EP")),1,0)</f>
        <v>#N/A</v>
      </c>
      <c r="BA74" s="331" t="e">
        <f>IF((VLOOKUP(CONCATENATE($A74,"EE"),'05 APU'!$1:$1048576,1,FALSE)=CONCATENATE($A74,"EE")),1,0)</f>
        <v>#N/A</v>
      </c>
      <c r="BB74" s="331" t="e">
        <f>IF((VLOOKUP(CONCATENATE($A74,"EM"),'05 APU'!$1:$1048576,1,FALSE)=CONCATENATE($A74,"EM")),1,0)</f>
        <v>#N/A</v>
      </c>
    </row>
    <row r="75" spans="1:54" x14ac:dyDescent="0.25">
      <c r="A75" s="88">
        <v>65</v>
      </c>
      <c r="B75" s="387" t="s">
        <v>378</v>
      </c>
      <c r="C75" s="384" t="s">
        <v>379</v>
      </c>
      <c r="D75" s="89" t="str">
        <f>IFERROR(VLOOKUP(CONCATENATE($A75,"T"),'05 APU'!$1:$1048576,3,),"")</f>
        <v/>
      </c>
      <c r="E75" s="89" t="str">
        <f>IFERROR(VLOOKUP(CONCATENATE($A75,"T2"),'05 APU'!$1:$1048576,3,),"")</f>
        <v/>
      </c>
      <c r="F75" s="89" t="str">
        <f>IFERROR(VLOOKUP(CONCATENATE($A75,"T3"),'05 APU'!$1:$1048576,3,),"")</f>
        <v/>
      </c>
      <c r="G75" s="412" t="s">
        <v>167</v>
      </c>
      <c r="H75" s="351"/>
      <c r="I75" s="90">
        <f>IFERROR((VLOOKUP(CONCATENATE($A75,"D"),'05 APU'!$1:$1048576,9,)),0)</f>
        <v>0</v>
      </c>
      <c r="J75" s="90">
        <f t="shared" si="2"/>
        <v>0</v>
      </c>
      <c r="K75" s="297" t="str">
        <f>IFERROR(VLOOKUP(CONCATENATE($A75,"C"),'05 APU'!$1:$1048576,9,),"")</f>
        <v/>
      </c>
      <c r="L75" s="297" t="str">
        <f>IFERROR(VLOOKUP(CONCATENATE($A75,"B"),'05 APU'!$1:$1048576,9,),"")</f>
        <v/>
      </c>
      <c r="M75" s="297" t="str">
        <f>IFERROR(VLOOKUP(CONCATENATE($A75,"A"),'05 APU'!$1:$1048576,9,),"")</f>
        <v/>
      </c>
      <c r="N75" s="86"/>
      <c r="O75" s="90">
        <f>IFERROR(VLOOKUP(CONCATENATE($A75,"D"),'05 APU'!$T:$AB,9,),0)</f>
        <v>0</v>
      </c>
      <c r="P75" s="90">
        <f t="shared" ref="P75:P138" si="3">IFERROR($O75*$H75,0)</f>
        <v>0</v>
      </c>
      <c r="Q75" s="90">
        <f>IFERROR(VLOOKUP(CONCATENATE($A75,"C"),'05 APU'!$T:$AB,9,),0)</f>
        <v>0</v>
      </c>
      <c r="R75" s="90">
        <f>IFERROR(VLOOKUP(CONCATENATE($A75,"B"),'05 APU'!$T:$AB,9,),0)</f>
        <v>0</v>
      </c>
      <c r="S75" s="90">
        <f>IFERROR(VLOOKUP(CONCATENATE($A75,"A"),'05 APU'!$T:$AB,9,),0)</f>
        <v>0</v>
      </c>
      <c r="U75" s="421" t="s">
        <v>3355</v>
      </c>
      <c r="V75" s="424"/>
      <c r="W75" s="429">
        <v>0</v>
      </c>
      <c r="AZ75" s="331" t="e">
        <f>IF((VLOOKUP(CONCATENATE($A75,"EP"),'05 APU'!$1:$1048576,1,FALSE)=CONCATENATE($A75,"EP")),1,0)</f>
        <v>#N/A</v>
      </c>
      <c r="BA75" s="331" t="e">
        <f>IF((VLOOKUP(CONCATENATE($A75,"EE"),'05 APU'!$1:$1048576,1,FALSE)=CONCATENATE($A75,"EE")),1,0)</f>
        <v>#N/A</v>
      </c>
      <c r="BB75" s="331" t="e">
        <f>IF((VLOOKUP(CONCATENATE($A75,"EM"),'05 APU'!$1:$1048576,1,FALSE)=CONCATENATE($A75,"EM")),1,0)</f>
        <v>#N/A</v>
      </c>
    </row>
    <row r="76" spans="1:54" ht="21" x14ac:dyDescent="0.25">
      <c r="A76" s="88">
        <v>66</v>
      </c>
      <c r="B76" s="387" t="s">
        <v>380</v>
      </c>
      <c r="C76" s="384" t="s">
        <v>381</v>
      </c>
      <c r="D76" s="89" t="str">
        <f>IFERROR(VLOOKUP(CONCATENATE($A76,"T"),'05 APU'!$1:$1048576,3,),"")</f>
        <v/>
      </c>
      <c r="E76" s="89" t="str">
        <f>IFERROR(VLOOKUP(CONCATENATE($A76,"T2"),'05 APU'!$1:$1048576,3,),"")</f>
        <v/>
      </c>
      <c r="F76" s="89" t="str">
        <f>IFERROR(VLOOKUP(CONCATENATE($A76,"T3"),'05 APU'!$1:$1048576,3,),"")</f>
        <v/>
      </c>
      <c r="G76" s="412" t="s">
        <v>167</v>
      </c>
      <c r="H76" s="351"/>
      <c r="I76" s="90">
        <f>IFERROR((VLOOKUP(CONCATENATE($A76,"D"),'05 APU'!$1:$1048576,9,)),0)</f>
        <v>0</v>
      </c>
      <c r="J76" s="90">
        <f t="shared" si="2"/>
        <v>0</v>
      </c>
      <c r="K76" s="297" t="str">
        <f>IFERROR(VLOOKUP(CONCATENATE($A76,"C"),'05 APU'!$1:$1048576,9,),"")</f>
        <v/>
      </c>
      <c r="L76" s="297" t="str">
        <f>IFERROR(VLOOKUP(CONCATENATE($A76,"B"),'05 APU'!$1:$1048576,9,),"")</f>
        <v/>
      </c>
      <c r="M76" s="297" t="str">
        <f>IFERROR(VLOOKUP(CONCATENATE($A76,"A"),'05 APU'!$1:$1048576,9,),"")</f>
        <v/>
      </c>
      <c r="N76" s="86"/>
      <c r="O76" s="90">
        <f>IFERROR(VLOOKUP(CONCATENATE($A76,"D"),'05 APU'!$T:$AB,9,),0)</f>
        <v>0</v>
      </c>
      <c r="P76" s="90">
        <f t="shared" si="3"/>
        <v>0</v>
      </c>
      <c r="Q76" s="90">
        <f>IFERROR(VLOOKUP(CONCATENATE($A76,"C"),'05 APU'!$T:$AB,9,),0)</f>
        <v>0</v>
      </c>
      <c r="R76" s="90">
        <f>IFERROR(VLOOKUP(CONCATENATE($A76,"B"),'05 APU'!$T:$AB,9,),0)</f>
        <v>0</v>
      </c>
      <c r="S76" s="90">
        <f>IFERROR(VLOOKUP(CONCATENATE($A76,"A"),'05 APU'!$T:$AB,9,),0)</f>
        <v>0</v>
      </c>
      <c r="U76" s="421" t="s">
        <v>3355</v>
      </c>
      <c r="V76" s="424"/>
      <c r="W76" s="429">
        <v>0</v>
      </c>
      <c r="AZ76" s="331" t="e">
        <f>IF((VLOOKUP(CONCATENATE($A76,"EP"),'05 APU'!$1:$1048576,1,FALSE)=CONCATENATE($A76,"EP")),1,0)</f>
        <v>#N/A</v>
      </c>
      <c r="BA76" s="331" t="e">
        <f>IF((VLOOKUP(CONCATENATE($A76,"EE"),'05 APU'!$1:$1048576,1,FALSE)=CONCATENATE($A76,"EE")),1,0)</f>
        <v>#N/A</v>
      </c>
      <c r="BB76" s="331" t="e">
        <f>IF((VLOOKUP(CONCATENATE($A76,"EM"),'05 APU'!$1:$1048576,1,FALSE)=CONCATENATE($A76,"EM")),1,0)</f>
        <v>#N/A</v>
      </c>
    </row>
    <row r="77" spans="1:54" ht="21" x14ac:dyDescent="0.25">
      <c r="A77" s="88">
        <v>67</v>
      </c>
      <c r="B77" s="387" t="s">
        <v>382</v>
      </c>
      <c r="C77" s="384" t="s">
        <v>383</v>
      </c>
      <c r="D77" s="89" t="str">
        <f>IFERROR(VLOOKUP(CONCATENATE($A77,"T"),'05 APU'!$1:$1048576,3,),"")</f>
        <v/>
      </c>
      <c r="E77" s="89" t="str">
        <f>IFERROR(VLOOKUP(CONCATENATE($A77,"T2"),'05 APU'!$1:$1048576,3,),"")</f>
        <v/>
      </c>
      <c r="F77" s="89" t="str">
        <f>IFERROR(VLOOKUP(CONCATENATE($A77,"T3"),'05 APU'!$1:$1048576,3,),"")</f>
        <v/>
      </c>
      <c r="G77" s="412" t="s">
        <v>167</v>
      </c>
      <c r="H77" s="351"/>
      <c r="I77" s="90">
        <f>IFERROR((VLOOKUP(CONCATENATE($A77,"D"),'05 APU'!$1:$1048576,9,)),0)</f>
        <v>0</v>
      </c>
      <c r="J77" s="90">
        <f t="shared" ref="J77:J140" si="4">IFERROR(I77*H77,0)</f>
        <v>0</v>
      </c>
      <c r="K77" s="297" t="str">
        <f>IFERROR(VLOOKUP(CONCATENATE($A77,"C"),'05 APU'!$1:$1048576,9,),"")</f>
        <v/>
      </c>
      <c r="L77" s="297" t="str">
        <f>IFERROR(VLOOKUP(CONCATENATE($A77,"B"),'05 APU'!$1:$1048576,9,),"")</f>
        <v/>
      </c>
      <c r="M77" s="297" t="str">
        <f>IFERROR(VLOOKUP(CONCATENATE($A77,"A"),'05 APU'!$1:$1048576,9,),"")</f>
        <v/>
      </c>
      <c r="N77" s="86"/>
      <c r="O77" s="90">
        <f>IFERROR(VLOOKUP(CONCATENATE($A77,"D"),'05 APU'!$T:$AB,9,),0)</f>
        <v>0</v>
      </c>
      <c r="P77" s="90">
        <f t="shared" si="3"/>
        <v>0</v>
      </c>
      <c r="Q77" s="90">
        <f>IFERROR(VLOOKUP(CONCATENATE($A77,"C"),'05 APU'!$T:$AB,9,),0)</f>
        <v>0</v>
      </c>
      <c r="R77" s="90">
        <f>IFERROR(VLOOKUP(CONCATENATE($A77,"B"),'05 APU'!$T:$AB,9,),0)</f>
        <v>0</v>
      </c>
      <c r="S77" s="90">
        <f>IFERROR(VLOOKUP(CONCATENATE($A77,"A"),'05 APU'!$T:$AB,9,),0)</f>
        <v>0</v>
      </c>
      <c r="U77" s="421" t="s">
        <v>3355</v>
      </c>
      <c r="V77" s="424"/>
      <c r="W77" s="429">
        <v>0</v>
      </c>
      <c r="AZ77" s="331" t="e">
        <f>IF((VLOOKUP(CONCATENATE($A77,"EP"),'05 APU'!$1:$1048576,1,FALSE)=CONCATENATE($A77,"EP")),1,0)</f>
        <v>#N/A</v>
      </c>
      <c r="BA77" s="331" t="e">
        <f>IF((VLOOKUP(CONCATENATE($A77,"EE"),'05 APU'!$1:$1048576,1,FALSE)=CONCATENATE($A77,"EE")),1,0)</f>
        <v>#N/A</v>
      </c>
      <c r="BB77" s="331" t="e">
        <f>IF((VLOOKUP(CONCATENATE($A77,"EM"),'05 APU'!$1:$1048576,1,FALSE)=CONCATENATE($A77,"EM")),1,0)</f>
        <v>#N/A</v>
      </c>
    </row>
    <row r="78" spans="1:54" x14ac:dyDescent="0.25">
      <c r="A78" s="88">
        <v>68</v>
      </c>
      <c r="B78" s="387" t="s">
        <v>384</v>
      </c>
      <c r="C78" s="384" t="s">
        <v>385</v>
      </c>
      <c r="D78" s="89" t="str">
        <f>IFERROR(VLOOKUP(CONCATENATE($A78,"T"),'05 APU'!$1:$1048576,3,),"")</f>
        <v/>
      </c>
      <c r="E78" s="89" t="str">
        <f>IFERROR(VLOOKUP(CONCATENATE($A78,"T2"),'05 APU'!$1:$1048576,3,),"")</f>
        <v/>
      </c>
      <c r="F78" s="89" t="str">
        <f>IFERROR(VLOOKUP(CONCATENATE($A78,"T3"),'05 APU'!$1:$1048576,3,),"")</f>
        <v/>
      </c>
      <c r="G78" s="412" t="s">
        <v>167</v>
      </c>
      <c r="H78" s="351"/>
      <c r="I78" s="90">
        <f>IFERROR((VLOOKUP(CONCATENATE($A78,"D"),'05 APU'!$1:$1048576,9,)),0)</f>
        <v>0</v>
      </c>
      <c r="J78" s="90">
        <f t="shared" si="4"/>
        <v>0</v>
      </c>
      <c r="K78" s="297" t="str">
        <f>IFERROR(VLOOKUP(CONCATENATE($A78,"C"),'05 APU'!$1:$1048576,9,),"")</f>
        <v/>
      </c>
      <c r="L78" s="297" t="str">
        <f>IFERROR(VLOOKUP(CONCATENATE($A78,"B"),'05 APU'!$1:$1048576,9,),"")</f>
        <v/>
      </c>
      <c r="M78" s="297" t="str">
        <f>IFERROR(VLOOKUP(CONCATENATE($A78,"A"),'05 APU'!$1:$1048576,9,),"")</f>
        <v/>
      </c>
      <c r="N78" s="86"/>
      <c r="O78" s="90">
        <f>IFERROR(VLOOKUP(CONCATENATE($A78,"D"),'05 APU'!$T:$AB,9,),0)</f>
        <v>0</v>
      </c>
      <c r="P78" s="90">
        <f t="shared" si="3"/>
        <v>0</v>
      </c>
      <c r="Q78" s="90">
        <f>IFERROR(VLOOKUP(CONCATENATE($A78,"C"),'05 APU'!$T:$AB,9,),0)</f>
        <v>0</v>
      </c>
      <c r="R78" s="90">
        <f>IFERROR(VLOOKUP(CONCATENATE($A78,"B"),'05 APU'!$T:$AB,9,),0)</f>
        <v>0</v>
      </c>
      <c r="S78" s="90">
        <f>IFERROR(VLOOKUP(CONCATENATE($A78,"A"),'05 APU'!$T:$AB,9,),0)</f>
        <v>0</v>
      </c>
      <c r="U78" s="421" t="s">
        <v>3355</v>
      </c>
      <c r="V78" s="424"/>
      <c r="W78" s="429">
        <v>0</v>
      </c>
      <c r="AZ78" s="331" t="e">
        <f>IF((VLOOKUP(CONCATENATE($A78,"EP"),'05 APU'!$1:$1048576,1,FALSE)=CONCATENATE($A78,"EP")),1,0)</f>
        <v>#N/A</v>
      </c>
      <c r="BA78" s="331" t="e">
        <f>IF((VLOOKUP(CONCATENATE($A78,"EE"),'05 APU'!$1:$1048576,1,FALSE)=CONCATENATE($A78,"EE")),1,0)</f>
        <v>#N/A</v>
      </c>
      <c r="BB78" s="331" t="e">
        <f>IF((VLOOKUP(CONCATENATE($A78,"EM"),'05 APU'!$1:$1048576,1,FALSE)=CONCATENATE($A78,"EM")),1,0)</f>
        <v>#N/A</v>
      </c>
    </row>
    <row r="79" spans="1:54" x14ac:dyDescent="0.25">
      <c r="A79" s="88">
        <v>69</v>
      </c>
      <c r="B79" s="387" t="s">
        <v>386</v>
      </c>
      <c r="C79" s="384" t="s">
        <v>387</v>
      </c>
      <c r="D79" s="89" t="str">
        <f>IFERROR(VLOOKUP(CONCATENATE($A79,"T"),'05 APU'!$1:$1048576,3,),"")</f>
        <v/>
      </c>
      <c r="E79" s="89" t="str">
        <f>IFERROR(VLOOKUP(CONCATENATE($A79,"T2"),'05 APU'!$1:$1048576,3,),"")</f>
        <v/>
      </c>
      <c r="F79" s="89" t="str">
        <f>IFERROR(VLOOKUP(CONCATENATE($A79,"T3"),'05 APU'!$1:$1048576,3,),"")</f>
        <v/>
      </c>
      <c r="G79" s="412" t="s">
        <v>167</v>
      </c>
      <c r="H79" s="351"/>
      <c r="I79" s="90">
        <f>IFERROR((VLOOKUP(CONCATENATE($A79,"D"),'05 APU'!$1:$1048576,9,)),0)</f>
        <v>0</v>
      </c>
      <c r="J79" s="90">
        <f t="shared" si="4"/>
        <v>0</v>
      </c>
      <c r="K79" s="297" t="str">
        <f>IFERROR(VLOOKUP(CONCATENATE($A79,"C"),'05 APU'!$1:$1048576,9,),"")</f>
        <v/>
      </c>
      <c r="L79" s="297" t="str">
        <f>IFERROR(VLOOKUP(CONCATENATE($A79,"B"),'05 APU'!$1:$1048576,9,),"")</f>
        <v/>
      </c>
      <c r="M79" s="297" t="str">
        <f>IFERROR(VLOOKUP(CONCATENATE($A79,"A"),'05 APU'!$1:$1048576,9,),"")</f>
        <v/>
      </c>
      <c r="N79" s="86"/>
      <c r="O79" s="90">
        <f>IFERROR(VLOOKUP(CONCATENATE($A79,"D"),'05 APU'!$T:$AB,9,),0)</f>
        <v>0</v>
      </c>
      <c r="P79" s="90">
        <f t="shared" si="3"/>
        <v>0</v>
      </c>
      <c r="Q79" s="90">
        <f>IFERROR(VLOOKUP(CONCATENATE($A79,"C"),'05 APU'!$T:$AB,9,),0)</f>
        <v>0</v>
      </c>
      <c r="R79" s="90">
        <f>IFERROR(VLOOKUP(CONCATENATE($A79,"B"),'05 APU'!$T:$AB,9,),0)</f>
        <v>0</v>
      </c>
      <c r="S79" s="90">
        <f>IFERROR(VLOOKUP(CONCATENATE($A79,"A"),'05 APU'!$T:$AB,9,),0)</f>
        <v>0</v>
      </c>
      <c r="U79" s="421" t="s">
        <v>3355</v>
      </c>
      <c r="V79" s="424"/>
      <c r="W79" s="429">
        <v>0</v>
      </c>
      <c r="AZ79" s="331" t="e">
        <f>IF((VLOOKUP(CONCATENATE($A79,"EP"),'05 APU'!$1:$1048576,1,FALSE)=CONCATENATE($A79,"EP")),1,0)</f>
        <v>#N/A</v>
      </c>
      <c r="BA79" s="331" t="e">
        <f>IF((VLOOKUP(CONCATENATE($A79,"EE"),'05 APU'!$1:$1048576,1,FALSE)=CONCATENATE($A79,"EE")),1,0)</f>
        <v>#N/A</v>
      </c>
      <c r="BB79" s="331" t="e">
        <f>IF((VLOOKUP(CONCATENATE($A79,"EM"),'05 APU'!$1:$1048576,1,FALSE)=CONCATENATE($A79,"EM")),1,0)</f>
        <v>#N/A</v>
      </c>
    </row>
    <row r="80" spans="1:54" x14ac:dyDescent="0.25">
      <c r="A80" s="88">
        <v>70</v>
      </c>
      <c r="B80" s="387" t="s">
        <v>388</v>
      </c>
      <c r="C80" s="384" t="s">
        <v>389</v>
      </c>
      <c r="D80" s="89" t="str">
        <f>IFERROR(VLOOKUP(CONCATENATE($A80,"T"),'05 APU'!$1:$1048576,3,),"")</f>
        <v/>
      </c>
      <c r="E80" s="89" t="str">
        <f>IFERROR(VLOOKUP(CONCATENATE($A80,"T2"),'05 APU'!$1:$1048576,3,),"")</f>
        <v/>
      </c>
      <c r="F80" s="89" t="str">
        <f>IFERROR(VLOOKUP(CONCATENATE($A80,"T3"),'05 APU'!$1:$1048576,3,),"")</f>
        <v/>
      </c>
      <c r="G80" s="412" t="s">
        <v>167</v>
      </c>
      <c r="H80" s="351"/>
      <c r="I80" s="90">
        <f>IFERROR((VLOOKUP(CONCATENATE($A80,"D"),'05 APU'!$1:$1048576,9,)),0)</f>
        <v>0</v>
      </c>
      <c r="J80" s="90">
        <f t="shared" si="4"/>
        <v>0</v>
      </c>
      <c r="K80" s="297" t="str">
        <f>IFERROR(VLOOKUP(CONCATENATE($A80,"C"),'05 APU'!$1:$1048576,9,),"")</f>
        <v/>
      </c>
      <c r="L80" s="297" t="str">
        <f>IFERROR(VLOOKUP(CONCATENATE($A80,"B"),'05 APU'!$1:$1048576,9,),"")</f>
        <v/>
      </c>
      <c r="M80" s="297" t="str">
        <f>IFERROR(VLOOKUP(CONCATENATE($A80,"A"),'05 APU'!$1:$1048576,9,),"")</f>
        <v/>
      </c>
      <c r="N80" s="86"/>
      <c r="O80" s="90">
        <f>IFERROR(VLOOKUP(CONCATENATE($A80,"D"),'05 APU'!$T:$AB,9,),0)</f>
        <v>0</v>
      </c>
      <c r="P80" s="90">
        <f t="shared" si="3"/>
        <v>0</v>
      </c>
      <c r="Q80" s="90">
        <f>IFERROR(VLOOKUP(CONCATENATE($A80,"C"),'05 APU'!$T:$AB,9,),0)</f>
        <v>0</v>
      </c>
      <c r="R80" s="90">
        <f>IFERROR(VLOOKUP(CONCATENATE($A80,"B"),'05 APU'!$T:$AB,9,),0)</f>
        <v>0</v>
      </c>
      <c r="S80" s="90">
        <f>IFERROR(VLOOKUP(CONCATENATE($A80,"A"),'05 APU'!$T:$AB,9,),0)</f>
        <v>0</v>
      </c>
      <c r="U80" s="421" t="s">
        <v>3355</v>
      </c>
      <c r="V80" s="424"/>
      <c r="W80" s="429">
        <v>0</v>
      </c>
      <c r="AZ80" s="331" t="e">
        <f>IF((VLOOKUP(CONCATENATE($A80,"EP"),'05 APU'!$1:$1048576,1,FALSE)=CONCATENATE($A80,"EP")),1,0)</f>
        <v>#N/A</v>
      </c>
      <c r="BA80" s="331" t="e">
        <f>IF((VLOOKUP(CONCATENATE($A80,"EE"),'05 APU'!$1:$1048576,1,FALSE)=CONCATENATE($A80,"EE")),1,0)</f>
        <v>#N/A</v>
      </c>
      <c r="BB80" s="331" t="e">
        <f>IF((VLOOKUP(CONCATENATE($A80,"EM"),'05 APU'!$1:$1048576,1,FALSE)=CONCATENATE($A80,"EM")),1,0)</f>
        <v>#N/A</v>
      </c>
    </row>
    <row r="81" spans="1:54" x14ac:dyDescent="0.25">
      <c r="A81" s="88">
        <v>71</v>
      </c>
      <c r="B81" s="387" t="s">
        <v>390</v>
      </c>
      <c r="C81" s="384" t="s">
        <v>391</v>
      </c>
      <c r="D81" s="89" t="str">
        <f>IFERROR(VLOOKUP(CONCATENATE($A81,"T"),'05 APU'!$1:$1048576,3,),"")</f>
        <v/>
      </c>
      <c r="E81" s="89" t="str">
        <f>IFERROR(VLOOKUP(CONCATENATE($A81,"T2"),'05 APU'!$1:$1048576,3,),"")</f>
        <v/>
      </c>
      <c r="F81" s="89" t="str">
        <f>IFERROR(VLOOKUP(CONCATENATE($A81,"T3"),'05 APU'!$1:$1048576,3,),"")</f>
        <v/>
      </c>
      <c r="G81" s="412" t="s">
        <v>167</v>
      </c>
      <c r="H81" s="351"/>
      <c r="I81" s="90">
        <f>IFERROR((VLOOKUP(CONCATENATE($A81,"D"),'05 APU'!$1:$1048576,9,)),0)</f>
        <v>0</v>
      </c>
      <c r="J81" s="90">
        <f t="shared" si="4"/>
        <v>0</v>
      </c>
      <c r="K81" s="297" t="str">
        <f>IFERROR(VLOOKUP(CONCATENATE($A81,"C"),'05 APU'!$1:$1048576,9,),"")</f>
        <v/>
      </c>
      <c r="L81" s="297" t="str">
        <f>IFERROR(VLOOKUP(CONCATENATE($A81,"B"),'05 APU'!$1:$1048576,9,),"")</f>
        <v/>
      </c>
      <c r="M81" s="297" t="str">
        <f>IFERROR(VLOOKUP(CONCATENATE($A81,"A"),'05 APU'!$1:$1048576,9,),"")</f>
        <v/>
      </c>
      <c r="N81" s="86"/>
      <c r="O81" s="90">
        <f>IFERROR(VLOOKUP(CONCATENATE($A81,"D"),'05 APU'!$T:$AB,9,),0)</f>
        <v>0</v>
      </c>
      <c r="P81" s="90">
        <f t="shared" si="3"/>
        <v>0</v>
      </c>
      <c r="Q81" s="90">
        <f>IFERROR(VLOOKUP(CONCATENATE($A81,"C"),'05 APU'!$T:$AB,9,),0)</f>
        <v>0</v>
      </c>
      <c r="R81" s="90">
        <f>IFERROR(VLOOKUP(CONCATENATE($A81,"B"),'05 APU'!$T:$AB,9,),0)</f>
        <v>0</v>
      </c>
      <c r="S81" s="90">
        <f>IFERROR(VLOOKUP(CONCATENATE($A81,"A"),'05 APU'!$T:$AB,9,),0)</f>
        <v>0</v>
      </c>
      <c r="U81" s="421" t="s">
        <v>3355</v>
      </c>
      <c r="V81" s="424"/>
      <c r="W81" s="429">
        <v>0</v>
      </c>
      <c r="AZ81" s="331" t="e">
        <f>IF((VLOOKUP(CONCATENATE($A81,"EP"),'05 APU'!$1:$1048576,1,FALSE)=CONCATENATE($A81,"EP")),1,0)</f>
        <v>#N/A</v>
      </c>
      <c r="BA81" s="331" t="e">
        <f>IF((VLOOKUP(CONCATENATE($A81,"EE"),'05 APU'!$1:$1048576,1,FALSE)=CONCATENATE($A81,"EE")),1,0)</f>
        <v>#N/A</v>
      </c>
      <c r="BB81" s="331" t="e">
        <f>IF((VLOOKUP(CONCATENATE($A81,"EM"),'05 APU'!$1:$1048576,1,FALSE)=CONCATENATE($A81,"EM")),1,0)</f>
        <v>#N/A</v>
      </c>
    </row>
    <row r="82" spans="1:54" x14ac:dyDescent="0.25">
      <c r="A82" s="88">
        <v>72</v>
      </c>
      <c r="B82" s="387" t="s">
        <v>392</v>
      </c>
      <c r="C82" s="384" t="s">
        <v>393</v>
      </c>
      <c r="D82" s="89" t="str">
        <f>IFERROR(VLOOKUP(CONCATENATE($A82,"T"),'05 APU'!$1:$1048576,3,),"")</f>
        <v/>
      </c>
      <c r="E82" s="89" t="str">
        <f>IFERROR(VLOOKUP(CONCATENATE($A82,"T2"),'05 APU'!$1:$1048576,3,),"")</f>
        <v/>
      </c>
      <c r="F82" s="89" t="str">
        <f>IFERROR(VLOOKUP(CONCATENATE($A82,"T3"),'05 APU'!$1:$1048576,3,),"")</f>
        <v/>
      </c>
      <c r="G82" s="412" t="s">
        <v>167</v>
      </c>
      <c r="H82" s="351"/>
      <c r="I82" s="90">
        <f>IFERROR((VLOOKUP(CONCATENATE($A82,"D"),'05 APU'!$1:$1048576,9,)),0)</f>
        <v>0</v>
      </c>
      <c r="J82" s="90">
        <f t="shared" si="4"/>
        <v>0</v>
      </c>
      <c r="K82" s="297" t="str">
        <f>IFERROR(VLOOKUP(CONCATENATE($A82,"C"),'05 APU'!$1:$1048576,9,),"")</f>
        <v/>
      </c>
      <c r="L82" s="297" t="str">
        <f>IFERROR(VLOOKUP(CONCATENATE($A82,"B"),'05 APU'!$1:$1048576,9,),"")</f>
        <v/>
      </c>
      <c r="M82" s="297" t="str">
        <f>IFERROR(VLOOKUP(CONCATENATE($A82,"A"),'05 APU'!$1:$1048576,9,),"")</f>
        <v/>
      </c>
      <c r="N82" s="86"/>
      <c r="O82" s="90">
        <f>IFERROR(VLOOKUP(CONCATENATE($A82,"D"),'05 APU'!$T:$AB,9,),0)</f>
        <v>0</v>
      </c>
      <c r="P82" s="90">
        <f t="shared" si="3"/>
        <v>0</v>
      </c>
      <c r="Q82" s="90">
        <f>IFERROR(VLOOKUP(CONCATENATE($A82,"C"),'05 APU'!$T:$AB,9,),0)</f>
        <v>0</v>
      </c>
      <c r="R82" s="90">
        <f>IFERROR(VLOOKUP(CONCATENATE($A82,"B"),'05 APU'!$T:$AB,9,),0)</f>
        <v>0</v>
      </c>
      <c r="S82" s="90">
        <f>IFERROR(VLOOKUP(CONCATENATE($A82,"A"),'05 APU'!$T:$AB,9,),0)</f>
        <v>0</v>
      </c>
      <c r="U82" s="421" t="s">
        <v>3355</v>
      </c>
      <c r="V82" s="424"/>
      <c r="W82" s="429">
        <v>0</v>
      </c>
      <c r="AZ82" s="331" t="e">
        <f>IF((VLOOKUP(CONCATENATE($A82,"EP"),'05 APU'!$1:$1048576,1,FALSE)=CONCATENATE($A82,"EP")),1,0)</f>
        <v>#N/A</v>
      </c>
      <c r="BA82" s="331" t="e">
        <f>IF((VLOOKUP(CONCATENATE($A82,"EE"),'05 APU'!$1:$1048576,1,FALSE)=CONCATENATE($A82,"EE")),1,0)</f>
        <v>#N/A</v>
      </c>
      <c r="BB82" s="331" t="e">
        <f>IF((VLOOKUP(CONCATENATE($A82,"EM"),'05 APU'!$1:$1048576,1,FALSE)=CONCATENATE($A82,"EM")),1,0)</f>
        <v>#N/A</v>
      </c>
    </row>
    <row r="83" spans="1:54" x14ac:dyDescent="0.25">
      <c r="A83" s="88">
        <v>73</v>
      </c>
      <c r="B83" s="387" t="s">
        <v>394</v>
      </c>
      <c r="C83" s="384" t="s">
        <v>395</v>
      </c>
      <c r="D83" s="89" t="str">
        <f>IFERROR(VLOOKUP(CONCATENATE($A83,"T"),'05 APU'!$1:$1048576,3,),"")</f>
        <v/>
      </c>
      <c r="E83" s="89" t="str">
        <f>IFERROR(VLOOKUP(CONCATENATE($A83,"T2"),'05 APU'!$1:$1048576,3,),"")</f>
        <v/>
      </c>
      <c r="F83" s="89" t="str">
        <f>IFERROR(VLOOKUP(CONCATENATE($A83,"T3"),'05 APU'!$1:$1048576,3,),"")</f>
        <v/>
      </c>
      <c r="G83" s="412" t="s">
        <v>167</v>
      </c>
      <c r="H83" s="351"/>
      <c r="I83" s="90">
        <f>IFERROR((VLOOKUP(CONCATENATE($A83,"D"),'05 APU'!$1:$1048576,9,)),0)</f>
        <v>0</v>
      </c>
      <c r="J83" s="90">
        <f t="shared" si="4"/>
        <v>0</v>
      </c>
      <c r="K83" s="297" t="str">
        <f>IFERROR(VLOOKUP(CONCATENATE($A83,"C"),'05 APU'!$1:$1048576,9,),"")</f>
        <v/>
      </c>
      <c r="L83" s="297" t="str">
        <f>IFERROR(VLOOKUP(CONCATENATE($A83,"B"),'05 APU'!$1:$1048576,9,),"")</f>
        <v/>
      </c>
      <c r="M83" s="297" t="str">
        <f>IFERROR(VLOOKUP(CONCATENATE($A83,"A"),'05 APU'!$1:$1048576,9,),"")</f>
        <v/>
      </c>
      <c r="N83" s="86"/>
      <c r="O83" s="90">
        <f>IFERROR(VLOOKUP(CONCATENATE($A83,"D"),'05 APU'!$T:$AB,9,),0)</f>
        <v>0</v>
      </c>
      <c r="P83" s="90">
        <f t="shared" si="3"/>
        <v>0</v>
      </c>
      <c r="Q83" s="90">
        <f>IFERROR(VLOOKUP(CONCATENATE($A83,"C"),'05 APU'!$T:$AB,9,),0)</f>
        <v>0</v>
      </c>
      <c r="R83" s="90">
        <f>IFERROR(VLOOKUP(CONCATENATE($A83,"B"),'05 APU'!$T:$AB,9,),0)</f>
        <v>0</v>
      </c>
      <c r="S83" s="90">
        <f>IFERROR(VLOOKUP(CONCATENATE($A83,"A"),'05 APU'!$T:$AB,9,),0)</f>
        <v>0</v>
      </c>
      <c r="U83" s="421" t="s">
        <v>3355</v>
      </c>
      <c r="V83" s="424"/>
      <c r="W83" s="429">
        <v>0</v>
      </c>
      <c r="AZ83" s="331" t="e">
        <f>IF((VLOOKUP(CONCATENATE($A83,"EP"),'05 APU'!$1:$1048576,1,FALSE)=CONCATENATE($A83,"EP")),1,0)</f>
        <v>#N/A</v>
      </c>
      <c r="BA83" s="331" t="e">
        <f>IF((VLOOKUP(CONCATENATE($A83,"EE"),'05 APU'!$1:$1048576,1,FALSE)=CONCATENATE($A83,"EE")),1,0)</f>
        <v>#N/A</v>
      </c>
      <c r="BB83" s="331" t="e">
        <f>IF((VLOOKUP(CONCATENATE($A83,"EM"),'05 APU'!$1:$1048576,1,FALSE)=CONCATENATE($A83,"EM")),1,0)</f>
        <v>#N/A</v>
      </c>
    </row>
    <row r="84" spans="1:54" x14ac:dyDescent="0.25">
      <c r="A84" s="88">
        <v>74</v>
      </c>
      <c r="B84" s="387" t="s">
        <v>396</v>
      </c>
      <c r="C84" s="384" t="s">
        <v>397</v>
      </c>
      <c r="D84" s="89" t="str">
        <f>IFERROR(VLOOKUP(CONCATENATE($A84,"T"),'05 APU'!$1:$1048576,3,),"")</f>
        <v/>
      </c>
      <c r="E84" s="89" t="str">
        <f>IFERROR(VLOOKUP(CONCATENATE($A84,"T2"),'05 APU'!$1:$1048576,3,),"")</f>
        <v/>
      </c>
      <c r="F84" s="89" t="str">
        <f>IFERROR(VLOOKUP(CONCATENATE($A84,"T3"),'05 APU'!$1:$1048576,3,),"")</f>
        <v/>
      </c>
      <c r="G84" s="412" t="s">
        <v>167</v>
      </c>
      <c r="H84" s="351"/>
      <c r="I84" s="90">
        <f>IFERROR((VLOOKUP(CONCATENATE($A84,"D"),'05 APU'!$1:$1048576,9,)),0)</f>
        <v>0</v>
      </c>
      <c r="J84" s="90">
        <f t="shared" si="4"/>
        <v>0</v>
      </c>
      <c r="K84" s="297" t="str">
        <f>IFERROR(VLOOKUP(CONCATENATE($A84,"C"),'05 APU'!$1:$1048576,9,),"")</f>
        <v/>
      </c>
      <c r="L84" s="297" t="str">
        <f>IFERROR(VLOOKUP(CONCATENATE($A84,"B"),'05 APU'!$1:$1048576,9,),"")</f>
        <v/>
      </c>
      <c r="M84" s="297" t="str">
        <f>IFERROR(VLOOKUP(CONCATENATE($A84,"A"),'05 APU'!$1:$1048576,9,),"")</f>
        <v/>
      </c>
      <c r="N84" s="86"/>
      <c r="O84" s="90">
        <f>IFERROR(VLOOKUP(CONCATENATE($A84,"D"),'05 APU'!$T:$AB,9,),0)</f>
        <v>0</v>
      </c>
      <c r="P84" s="90">
        <f t="shared" si="3"/>
        <v>0</v>
      </c>
      <c r="Q84" s="90">
        <f>IFERROR(VLOOKUP(CONCATENATE($A84,"C"),'05 APU'!$T:$AB,9,),0)</f>
        <v>0</v>
      </c>
      <c r="R84" s="90">
        <f>IFERROR(VLOOKUP(CONCATENATE($A84,"B"),'05 APU'!$T:$AB,9,),0)</f>
        <v>0</v>
      </c>
      <c r="S84" s="90">
        <f>IFERROR(VLOOKUP(CONCATENATE($A84,"A"),'05 APU'!$T:$AB,9,),0)</f>
        <v>0</v>
      </c>
      <c r="U84" s="421" t="s">
        <v>3355</v>
      </c>
      <c r="V84" s="424"/>
      <c r="W84" s="429">
        <v>0</v>
      </c>
      <c r="AZ84" s="331" t="e">
        <f>IF((VLOOKUP(CONCATENATE($A84,"EP"),'05 APU'!$1:$1048576,1,FALSE)=CONCATENATE($A84,"EP")),1,0)</f>
        <v>#N/A</v>
      </c>
      <c r="BA84" s="331" t="e">
        <f>IF((VLOOKUP(CONCATENATE($A84,"EE"),'05 APU'!$1:$1048576,1,FALSE)=CONCATENATE($A84,"EE")),1,0)</f>
        <v>#N/A</v>
      </c>
      <c r="BB84" s="331" t="e">
        <f>IF((VLOOKUP(CONCATENATE($A84,"EM"),'05 APU'!$1:$1048576,1,FALSE)=CONCATENATE($A84,"EM")),1,0)</f>
        <v>#N/A</v>
      </c>
    </row>
    <row r="85" spans="1:54" x14ac:dyDescent="0.25">
      <c r="A85" s="88">
        <v>75</v>
      </c>
      <c r="B85" s="387" t="s">
        <v>398</v>
      </c>
      <c r="C85" s="384" t="s">
        <v>399</v>
      </c>
      <c r="D85" s="89" t="str">
        <f>IFERROR(VLOOKUP(CONCATENATE($A85,"T"),'05 APU'!$1:$1048576,3,),"")</f>
        <v/>
      </c>
      <c r="E85" s="89" t="str">
        <f>IFERROR(VLOOKUP(CONCATENATE($A85,"T2"),'05 APU'!$1:$1048576,3,),"")</f>
        <v/>
      </c>
      <c r="F85" s="89" t="str">
        <f>IFERROR(VLOOKUP(CONCATENATE($A85,"T3"),'05 APU'!$1:$1048576,3,),"")</f>
        <v/>
      </c>
      <c r="G85" s="412" t="s">
        <v>167</v>
      </c>
      <c r="H85" s="351"/>
      <c r="I85" s="90">
        <f>IFERROR((VLOOKUP(CONCATENATE($A85,"D"),'05 APU'!$1:$1048576,9,)),0)</f>
        <v>0</v>
      </c>
      <c r="J85" s="90">
        <f t="shared" si="4"/>
        <v>0</v>
      </c>
      <c r="K85" s="297" t="str">
        <f>IFERROR(VLOOKUP(CONCATENATE($A85,"C"),'05 APU'!$1:$1048576,9,),"")</f>
        <v/>
      </c>
      <c r="L85" s="297" t="str">
        <f>IFERROR(VLOOKUP(CONCATENATE($A85,"B"),'05 APU'!$1:$1048576,9,),"")</f>
        <v/>
      </c>
      <c r="M85" s="297" t="str">
        <f>IFERROR(VLOOKUP(CONCATENATE($A85,"A"),'05 APU'!$1:$1048576,9,),"")</f>
        <v/>
      </c>
      <c r="N85" s="86"/>
      <c r="O85" s="90">
        <f>IFERROR(VLOOKUP(CONCATENATE($A85,"D"),'05 APU'!$T:$AB,9,),0)</f>
        <v>0</v>
      </c>
      <c r="P85" s="90">
        <f t="shared" si="3"/>
        <v>0</v>
      </c>
      <c r="Q85" s="90">
        <f>IFERROR(VLOOKUP(CONCATENATE($A85,"C"),'05 APU'!$T:$AB,9,),0)</f>
        <v>0</v>
      </c>
      <c r="R85" s="90">
        <f>IFERROR(VLOOKUP(CONCATENATE($A85,"B"),'05 APU'!$T:$AB,9,),0)</f>
        <v>0</v>
      </c>
      <c r="S85" s="90">
        <f>IFERROR(VLOOKUP(CONCATENATE($A85,"A"),'05 APU'!$T:$AB,9,),0)</f>
        <v>0</v>
      </c>
      <c r="U85" s="421" t="s">
        <v>3355</v>
      </c>
      <c r="V85" s="424"/>
      <c r="W85" s="429">
        <v>0</v>
      </c>
      <c r="AZ85" s="331" t="e">
        <f>IF((VLOOKUP(CONCATENATE($A85,"EP"),'05 APU'!$1:$1048576,1,FALSE)=CONCATENATE($A85,"EP")),1,0)</f>
        <v>#N/A</v>
      </c>
      <c r="BA85" s="331" t="e">
        <f>IF((VLOOKUP(CONCATENATE($A85,"EE"),'05 APU'!$1:$1048576,1,FALSE)=CONCATENATE($A85,"EE")),1,0)</f>
        <v>#N/A</v>
      </c>
      <c r="BB85" s="331" t="e">
        <f>IF((VLOOKUP(CONCATENATE($A85,"EM"),'05 APU'!$1:$1048576,1,FALSE)=CONCATENATE($A85,"EM")),1,0)</f>
        <v>#N/A</v>
      </c>
    </row>
    <row r="86" spans="1:54" x14ac:dyDescent="0.25">
      <c r="A86" s="88">
        <v>76</v>
      </c>
      <c r="B86" s="387" t="s">
        <v>400</v>
      </c>
      <c r="C86" s="384" t="s">
        <v>401</v>
      </c>
      <c r="D86" s="89" t="str">
        <f>IFERROR(VLOOKUP(CONCATENATE($A86,"T"),'05 APU'!$1:$1048576,3,),"")</f>
        <v/>
      </c>
      <c r="E86" s="89" t="str">
        <f>IFERROR(VLOOKUP(CONCATENATE($A86,"T2"),'05 APU'!$1:$1048576,3,),"")</f>
        <v/>
      </c>
      <c r="F86" s="89" t="str">
        <f>IFERROR(VLOOKUP(CONCATENATE($A86,"T3"),'05 APU'!$1:$1048576,3,),"")</f>
        <v/>
      </c>
      <c r="G86" s="412" t="s">
        <v>167</v>
      </c>
      <c r="H86" s="351"/>
      <c r="I86" s="90">
        <f>IFERROR((VLOOKUP(CONCATENATE($A86,"D"),'05 APU'!$1:$1048576,9,)),0)</f>
        <v>0</v>
      </c>
      <c r="J86" s="90">
        <f t="shared" si="4"/>
        <v>0</v>
      </c>
      <c r="K86" s="297" t="str">
        <f>IFERROR(VLOOKUP(CONCATENATE($A86,"C"),'05 APU'!$1:$1048576,9,),"")</f>
        <v/>
      </c>
      <c r="L86" s="297" t="str">
        <f>IFERROR(VLOOKUP(CONCATENATE($A86,"B"),'05 APU'!$1:$1048576,9,),"")</f>
        <v/>
      </c>
      <c r="M86" s="297" t="str">
        <f>IFERROR(VLOOKUP(CONCATENATE($A86,"A"),'05 APU'!$1:$1048576,9,),"")</f>
        <v/>
      </c>
      <c r="N86" s="86"/>
      <c r="O86" s="90">
        <f>IFERROR(VLOOKUP(CONCATENATE($A86,"D"),'05 APU'!$T:$AB,9,),0)</f>
        <v>0</v>
      </c>
      <c r="P86" s="90">
        <f t="shared" si="3"/>
        <v>0</v>
      </c>
      <c r="Q86" s="90">
        <f>IFERROR(VLOOKUP(CONCATENATE($A86,"C"),'05 APU'!$T:$AB,9,),0)</f>
        <v>0</v>
      </c>
      <c r="R86" s="90">
        <f>IFERROR(VLOOKUP(CONCATENATE($A86,"B"),'05 APU'!$T:$AB,9,),0)</f>
        <v>0</v>
      </c>
      <c r="S86" s="90">
        <f>IFERROR(VLOOKUP(CONCATENATE($A86,"A"),'05 APU'!$T:$AB,9,),0)</f>
        <v>0</v>
      </c>
      <c r="U86" s="421" t="s">
        <v>3355</v>
      </c>
      <c r="V86" s="424"/>
      <c r="W86" s="429">
        <v>0</v>
      </c>
      <c r="AZ86" s="331" t="e">
        <f>IF((VLOOKUP(CONCATENATE($A86,"EP"),'05 APU'!$1:$1048576,1,FALSE)=CONCATENATE($A86,"EP")),1,0)</f>
        <v>#N/A</v>
      </c>
      <c r="BA86" s="331" t="e">
        <f>IF((VLOOKUP(CONCATENATE($A86,"EE"),'05 APU'!$1:$1048576,1,FALSE)=CONCATENATE($A86,"EE")),1,0)</f>
        <v>#N/A</v>
      </c>
      <c r="BB86" s="331" t="e">
        <f>IF((VLOOKUP(CONCATENATE($A86,"EM"),'05 APU'!$1:$1048576,1,FALSE)=CONCATENATE($A86,"EM")),1,0)</f>
        <v>#N/A</v>
      </c>
    </row>
    <row r="87" spans="1:54" ht="21" x14ac:dyDescent="0.25">
      <c r="A87" s="88">
        <v>77</v>
      </c>
      <c r="B87" s="387" t="s">
        <v>402</v>
      </c>
      <c r="C87" s="384" t="s">
        <v>403</v>
      </c>
      <c r="D87" s="89" t="str">
        <f>IFERROR(VLOOKUP(CONCATENATE($A87,"T"),'05 APU'!$1:$1048576,3,),"")</f>
        <v/>
      </c>
      <c r="E87" s="89" t="str">
        <f>IFERROR(VLOOKUP(CONCATENATE($A87,"T2"),'05 APU'!$1:$1048576,3,),"")</f>
        <v/>
      </c>
      <c r="F87" s="89" t="str">
        <f>IFERROR(VLOOKUP(CONCATENATE($A87,"T3"),'05 APU'!$1:$1048576,3,),"")</f>
        <v/>
      </c>
      <c r="G87" s="412" t="s">
        <v>167</v>
      </c>
      <c r="H87" s="351"/>
      <c r="I87" s="90">
        <f>IFERROR((VLOOKUP(CONCATENATE($A87,"D"),'05 APU'!$1:$1048576,9,)),0)</f>
        <v>0</v>
      </c>
      <c r="J87" s="90">
        <f t="shared" si="4"/>
        <v>0</v>
      </c>
      <c r="K87" s="297" t="str">
        <f>IFERROR(VLOOKUP(CONCATENATE($A87,"C"),'05 APU'!$1:$1048576,9,),"")</f>
        <v/>
      </c>
      <c r="L87" s="297" t="str">
        <f>IFERROR(VLOOKUP(CONCATENATE($A87,"B"),'05 APU'!$1:$1048576,9,),"")</f>
        <v/>
      </c>
      <c r="M87" s="297" t="str">
        <f>IFERROR(VLOOKUP(CONCATENATE($A87,"A"),'05 APU'!$1:$1048576,9,),"")</f>
        <v/>
      </c>
      <c r="N87" s="86"/>
      <c r="O87" s="90">
        <f>IFERROR(VLOOKUP(CONCATENATE($A87,"D"),'05 APU'!$T:$AB,9,),0)</f>
        <v>0</v>
      </c>
      <c r="P87" s="90">
        <f t="shared" si="3"/>
        <v>0</v>
      </c>
      <c r="Q87" s="90">
        <f>IFERROR(VLOOKUP(CONCATENATE($A87,"C"),'05 APU'!$T:$AB,9,),0)</f>
        <v>0</v>
      </c>
      <c r="R87" s="90">
        <f>IFERROR(VLOOKUP(CONCATENATE($A87,"B"),'05 APU'!$T:$AB,9,),0)</f>
        <v>0</v>
      </c>
      <c r="S87" s="90">
        <f>IFERROR(VLOOKUP(CONCATENATE($A87,"A"),'05 APU'!$T:$AB,9,),0)</f>
        <v>0</v>
      </c>
      <c r="U87" s="421" t="s">
        <v>3355</v>
      </c>
      <c r="V87" s="424"/>
      <c r="W87" s="429">
        <v>0</v>
      </c>
      <c r="AZ87" s="331" t="e">
        <f>IF((VLOOKUP(CONCATENATE($A87,"EP"),'05 APU'!$1:$1048576,1,FALSE)=CONCATENATE($A87,"EP")),1,0)</f>
        <v>#N/A</v>
      </c>
      <c r="BA87" s="331" t="e">
        <f>IF((VLOOKUP(CONCATENATE($A87,"EE"),'05 APU'!$1:$1048576,1,FALSE)=CONCATENATE($A87,"EE")),1,0)</f>
        <v>#N/A</v>
      </c>
      <c r="BB87" s="331" t="e">
        <f>IF((VLOOKUP(CONCATENATE($A87,"EM"),'05 APU'!$1:$1048576,1,FALSE)=CONCATENATE($A87,"EM")),1,0)</f>
        <v>#N/A</v>
      </c>
    </row>
    <row r="88" spans="1:54" ht="52.5" x14ac:dyDescent="0.25">
      <c r="A88" s="88">
        <v>78</v>
      </c>
      <c r="B88" s="388" t="s">
        <v>404</v>
      </c>
      <c r="C88" s="389" t="s">
        <v>405</v>
      </c>
      <c r="D88" s="89" t="str">
        <f>IFERROR(VLOOKUP(CONCATENATE($A88,"T"),'05 APU'!$1:$1048576,3,),"")</f>
        <v/>
      </c>
      <c r="E88" s="89" t="str">
        <f>IFERROR(VLOOKUP(CONCATENATE($A88,"T2"),'05 APU'!$1:$1048576,3,),"")</f>
        <v/>
      </c>
      <c r="F88" s="89" t="str">
        <f>IFERROR(VLOOKUP(CONCATENATE($A88,"T3"),'05 APU'!$1:$1048576,3,),"")</f>
        <v/>
      </c>
      <c r="G88" s="398"/>
      <c r="H88" s="351"/>
      <c r="I88" s="90">
        <f>IFERROR((VLOOKUP(CONCATENATE($A88,"D"),'05 APU'!$1:$1048576,9,)),0)</f>
        <v>0</v>
      </c>
      <c r="J88" s="90">
        <f t="shared" si="4"/>
        <v>0</v>
      </c>
      <c r="K88" s="297" t="str">
        <f>IFERROR(VLOOKUP(CONCATENATE($A88,"C"),'05 APU'!$1:$1048576,9,),"")</f>
        <v/>
      </c>
      <c r="L88" s="297" t="str">
        <f>IFERROR(VLOOKUP(CONCATENATE($A88,"B"),'05 APU'!$1:$1048576,9,),"")</f>
        <v/>
      </c>
      <c r="M88" s="297" t="str">
        <f>IFERROR(VLOOKUP(CONCATENATE($A88,"A"),'05 APU'!$1:$1048576,9,),"")</f>
        <v/>
      </c>
      <c r="N88" s="86"/>
      <c r="O88" s="90">
        <f>IFERROR(VLOOKUP(CONCATENATE($A88,"D"),'05 APU'!$T:$AB,9,),0)</f>
        <v>0</v>
      </c>
      <c r="P88" s="90">
        <f t="shared" si="3"/>
        <v>0</v>
      </c>
      <c r="Q88" s="90">
        <f>IFERROR(VLOOKUP(CONCATENATE($A88,"C"),'05 APU'!$T:$AB,9,),0)</f>
        <v>0</v>
      </c>
      <c r="R88" s="90">
        <f>IFERROR(VLOOKUP(CONCATENATE($A88,"B"),'05 APU'!$T:$AB,9,),0)</f>
        <v>0</v>
      </c>
      <c r="S88" s="90">
        <f>IFERROR(VLOOKUP(CONCATENATE($A88,"A"),'05 APU'!$T:$AB,9,),0)</f>
        <v>0</v>
      </c>
      <c r="U88" s="420"/>
      <c r="V88" s="424"/>
      <c r="W88" s="429">
        <v>0</v>
      </c>
      <c r="AZ88" s="331" t="e">
        <f>IF((VLOOKUP(CONCATENATE($A88,"EP"),'05 APU'!$1:$1048576,1,FALSE)=CONCATENATE($A88,"EP")),1,0)</f>
        <v>#N/A</v>
      </c>
      <c r="BA88" s="331" t="e">
        <f>IF((VLOOKUP(CONCATENATE($A88,"EE"),'05 APU'!$1:$1048576,1,FALSE)=CONCATENATE($A88,"EE")),1,0)</f>
        <v>#N/A</v>
      </c>
      <c r="BB88" s="331" t="e">
        <f>IF((VLOOKUP(CONCATENATE($A88,"EM"),'05 APU'!$1:$1048576,1,FALSE)=CONCATENATE($A88,"EM")),1,0)</f>
        <v>#N/A</v>
      </c>
    </row>
    <row r="89" spans="1:54" x14ac:dyDescent="0.25">
      <c r="A89" s="88">
        <v>79</v>
      </c>
      <c r="B89" s="387" t="s">
        <v>406</v>
      </c>
      <c r="C89" s="390" t="s">
        <v>407</v>
      </c>
      <c r="D89" s="89" t="str">
        <f>IFERROR(VLOOKUP(CONCATENATE($A89,"T"),'05 APU'!$1:$1048576,3,),"")</f>
        <v/>
      </c>
      <c r="E89" s="89" t="str">
        <f>IFERROR(VLOOKUP(CONCATENATE($A89,"T2"),'05 APU'!$1:$1048576,3,),"")</f>
        <v/>
      </c>
      <c r="F89" s="89" t="str">
        <f>IFERROR(VLOOKUP(CONCATENATE($A89,"T3"),'05 APU'!$1:$1048576,3,),"")</f>
        <v/>
      </c>
      <c r="G89" s="412" t="s">
        <v>167</v>
      </c>
      <c r="H89" s="351"/>
      <c r="I89" s="90">
        <f>IFERROR((VLOOKUP(CONCATENATE($A89,"D"),'05 APU'!$1:$1048576,9,)),0)</f>
        <v>0</v>
      </c>
      <c r="J89" s="90">
        <f t="shared" si="4"/>
        <v>0</v>
      </c>
      <c r="K89" s="297" t="str">
        <f>IFERROR(VLOOKUP(CONCATENATE($A89,"C"),'05 APU'!$1:$1048576,9,),"")</f>
        <v/>
      </c>
      <c r="L89" s="297" t="str">
        <f>IFERROR(VLOOKUP(CONCATENATE($A89,"B"),'05 APU'!$1:$1048576,9,),"")</f>
        <v/>
      </c>
      <c r="M89" s="297" t="str">
        <f>IFERROR(VLOOKUP(CONCATENATE($A89,"A"),'05 APU'!$1:$1048576,9,),"")</f>
        <v/>
      </c>
      <c r="N89" s="86"/>
      <c r="O89" s="90">
        <f>IFERROR(VLOOKUP(CONCATENATE($A89,"D"),'05 APU'!$T:$AB,9,),0)</f>
        <v>0</v>
      </c>
      <c r="P89" s="90">
        <f t="shared" si="3"/>
        <v>0</v>
      </c>
      <c r="Q89" s="90">
        <f>IFERROR(VLOOKUP(CONCATENATE($A89,"C"),'05 APU'!$T:$AB,9,),0)</f>
        <v>0</v>
      </c>
      <c r="R89" s="90">
        <f>IFERROR(VLOOKUP(CONCATENATE($A89,"B"),'05 APU'!$T:$AB,9,),0)</f>
        <v>0</v>
      </c>
      <c r="S89" s="90">
        <f>IFERROR(VLOOKUP(CONCATENATE($A89,"A"),'05 APU'!$T:$AB,9,),0)</f>
        <v>0</v>
      </c>
      <c r="U89" s="420" t="s">
        <v>3360</v>
      </c>
      <c r="V89" s="425" t="s">
        <v>3486</v>
      </c>
      <c r="W89" s="429" t="s">
        <v>3492</v>
      </c>
      <c r="AZ89" s="331" t="e">
        <f>IF((VLOOKUP(CONCATENATE($A89,"EP"),'05 APU'!$1:$1048576,1,FALSE)=CONCATENATE($A89,"EP")),1,0)</f>
        <v>#N/A</v>
      </c>
      <c r="BA89" s="331" t="e">
        <f>IF((VLOOKUP(CONCATENATE($A89,"EE"),'05 APU'!$1:$1048576,1,FALSE)=CONCATENATE($A89,"EE")),1,0)</f>
        <v>#N/A</v>
      </c>
      <c r="BB89" s="331" t="e">
        <f>IF((VLOOKUP(CONCATENATE($A89,"EM"),'05 APU'!$1:$1048576,1,FALSE)=CONCATENATE($A89,"EM")),1,0)</f>
        <v>#N/A</v>
      </c>
    </row>
    <row r="90" spans="1:54" ht="21" x14ac:dyDescent="0.25">
      <c r="A90" s="88">
        <v>80</v>
      </c>
      <c r="B90" s="387" t="s">
        <v>408</v>
      </c>
      <c r="C90" s="390" t="s">
        <v>409</v>
      </c>
      <c r="D90" s="89" t="str">
        <f>IFERROR(VLOOKUP(CONCATENATE($A90,"T"),'05 APU'!$1:$1048576,3,),"")</f>
        <v/>
      </c>
      <c r="E90" s="89" t="str">
        <f>IFERROR(VLOOKUP(CONCATENATE($A90,"T2"),'05 APU'!$1:$1048576,3,),"")</f>
        <v/>
      </c>
      <c r="F90" s="89" t="str">
        <f>IFERROR(VLOOKUP(CONCATENATE($A90,"T3"),'05 APU'!$1:$1048576,3,),"")</f>
        <v/>
      </c>
      <c r="G90" s="412" t="s">
        <v>167</v>
      </c>
      <c r="H90" s="351"/>
      <c r="I90" s="90">
        <f>IFERROR((VLOOKUP(CONCATENATE($A90,"D"),'05 APU'!$1:$1048576,9,)),0)</f>
        <v>0</v>
      </c>
      <c r="J90" s="90">
        <f t="shared" si="4"/>
        <v>0</v>
      </c>
      <c r="K90" s="297" t="str">
        <f>IFERROR(VLOOKUP(CONCATENATE($A90,"C"),'05 APU'!$1:$1048576,9,),"")</f>
        <v/>
      </c>
      <c r="L90" s="297" t="str">
        <f>IFERROR(VLOOKUP(CONCATENATE($A90,"B"),'05 APU'!$1:$1048576,9,),"")</f>
        <v/>
      </c>
      <c r="M90" s="297" t="str">
        <f>IFERROR(VLOOKUP(CONCATENATE($A90,"A"),'05 APU'!$1:$1048576,9,),"")</f>
        <v/>
      </c>
      <c r="N90" s="86"/>
      <c r="O90" s="90">
        <f>IFERROR(VLOOKUP(CONCATENATE($A90,"D"),'05 APU'!$T:$AB,9,),0)</f>
        <v>0</v>
      </c>
      <c r="P90" s="90">
        <f t="shared" si="3"/>
        <v>0</v>
      </c>
      <c r="Q90" s="90">
        <f>IFERROR(VLOOKUP(CONCATENATE($A90,"C"),'05 APU'!$T:$AB,9,),0)</f>
        <v>0</v>
      </c>
      <c r="R90" s="90">
        <f>IFERROR(VLOOKUP(CONCATENATE($A90,"B"),'05 APU'!$T:$AB,9,),0)</f>
        <v>0</v>
      </c>
      <c r="S90" s="90">
        <f>IFERROR(VLOOKUP(CONCATENATE($A90,"A"),'05 APU'!$T:$AB,9,),0)</f>
        <v>0</v>
      </c>
      <c r="U90" s="420" t="s">
        <v>3360</v>
      </c>
      <c r="V90" s="425" t="s">
        <v>3486</v>
      </c>
      <c r="W90" s="429" t="s">
        <v>3492</v>
      </c>
      <c r="AZ90" s="331" t="e">
        <f>IF((VLOOKUP(CONCATENATE($A90,"EP"),'05 APU'!$1:$1048576,1,FALSE)=CONCATENATE($A90,"EP")),1,0)</f>
        <v>#N/A</v>
      </c>
      <c r="BA90" s="331" t="e">
        <f>IF((VLOOKUP(CONCATENATE($A90,"EE"),'05 APU'!$1:$1048576,1,FALSE)=CONCATENATE($A90,"EE")),1,0)</f>
        <v>#N/A</v>
      </c>
      <c r="BB90" s="331" t="e">
        <f>IF((VLOOKUP(CONCATENATE($A90,"EM"),'05 APU'!$1:$1048576,1,FALSE)=CONCATENATE($A90,"EM")),1,0)</f>
        <v>#N/A</v>
      </c>
    </row>
    <row r="91" spans="1:54" ht="21" x14ac:dyDescent="0.25">
      <c r="A91" s="88">
        <v>81</v>
      </c>
      <c r="B91" s="387" t="s">
        <v>410</v>
      </c>
      <c r="C91" s="390" t="s">
        <v>411</v>
      </c>
      <c r="D91" s="89" t="str">
        <f>IFERROR(VLOOKUP(CONCATENATE($A91,"T"),'05 APU'!$1:$1048576,3,),"")</f>
        <v/>
      </c>
      <c r="E91" s="89" t="str">
        <f>IFERROR(VLOOKUP(CONCATENATE($A91,"T2"),'05 APU'!$1:$1048576,3,),"")</f>
        <v/>
      </c>
      <c r="F91" s="89" t="str">
        <f>IFERROR(VLOOKUP(CONCATENATE($A91,"T3"),'05 APU'!$1:$1048576,3,),"")</f>
        <v/>
      </c>
      <c r="G91" s="412" t="s">
        <v>167</v>
      </c>
      <c r="H91" s="351"/>
      <c r="I91" s="90">
        <f>IFERROR((VLOOKUP(CONCATENATE($A91,"D"),'05 APU'!$1:$1048576,9,)),0)</f>
        <v>0</v>
      </c>
      <c r="J91" s="90">
        <f t="shared" si="4"/>
        <v>0</v>
      </c>
      <c r="K91" s="297" t="str">
        <f>IFERROR(VLOOKUP(CONCATENATE($A91,"C"),'05 APU'!$1:$1048576,9,),"")</f>
        <v/>
      </c>
      <c r="L91" s="297" t="str">
        <f>IFERROR(VLOOKUP(CONCATENATE($A91,"B"),'05 APU'!$1:$1048576,9,),"")</f>
        <v/>
      </c>
      <c r="M91" s="297" t="str">
        <f>IFERROR(VLOOKUP(CONCATENATE($A91,"A"),'05 APU'!$1:$1048576,9,),"")</f>
        <v/>
      </c>
      <c r="N91" s="86"/>
      <c r="O91" s="90">
        <f>IFERROR(VLOOKUP(CONCATENATE($A91,"D"),'05 APU'!$T:$AB,9,),0)</f>
        <v>0</v>
      </c>
      <c r="P91" s="90">
        <f t="shared" si="3"/>
        <v>0</v>
      </c>
      <c r="Q91" s="90">
        <f>IFERROR(VLOOKUP(CONCATENATE($A91,"C"),'05 APU'!$T:$AB,9,),0)</f>
        <v>0</v>
      </c>
      <c r="R91" s="90">
        <f>IFERROR(VLOOKUP(CONCATENATE($A91,"B"),'05 APU'!$T:$AB,9,),0)</f>
        <v>0</v>
      </c>
      <c r="S91" s="90">
        <f>IFERROR(VLOOKUP(CONCATENATE($A91,"A"),'05 APU'!$T:$AB,9,),0)</f>
        <v>0</v>
      </c>
      <c r="U91" s="420" t="s">
        <v>3360</v>
      </c>
      <c r="V91" s="425" t="s">
        <v>3486</v>
      </c>
      <c r="W91" s="429" t="s">
        <v>3492</v>
      </c>
      <c r="AZ91" s="331" t="e">
        <f>IF((VLOOKUP(CONCATENATE($A91,"EP"),'05 APU'!$1:$1048576,1,FALSE)=CONCATENATE($A91,"EP")),1,0)</f>
        <v>#N/A</v>
      </c>
      <c r="BA91" s="331" t="e">
        <f>IF((VLOOKUP(CONCATENATE($A91,"EE"),'05 APU'!$1:$1048576,1,FALSE)=CONCATENATE($A91,"EE")),1,0)</f>
        <v>#N/A</v>
      </c>
      <c r="BB91" s="331" t="e">
        <f>IF((VLOOKUP(CONCATENATE($A91,"EM"),'05 APU'!$1:$1048576,1,FALSE)=CONCATENATE($A91,"EM")),1,0)</f>
        <v>#N/A</v>
      </c>
    </row>
    <row r="92" spans="1:54" ht="21" x14ac:dyDescent="0.25">
      <c r="A92" s="88">
        <v>82</v>
      </c>
      <c r="B92" s="387" t="s">
        <v>412</v>
      </c>
      <c r="C92" s="390" t="s">
        <v>413</v>
      </c>
      <c r="D92" s="89" t="str">
        <f>IFERROR(VLOOKUP(CONCATENATE($A92,"T"),'05 APU'!$1:$1048576,3,),"")</f>
        <v/>
      </c>
      <c r="E92" s="89" t="str">
        <f>IFERROR(VLOOKUP(CONCATENATE($A92,"T2"),'05 APU'!$1:$1048576,3,),"")</f>
        <v/>
      </c>
      <c r="F92" s="89" t="str">
        <f>IFERROR(VLOOKUP(CONCATENATE($A92,"T3"),'05 APU'!$1:$1048576,3,),"")</f>
        <v/>
      </c>
      <c r="G92" s="412" t="s">
        <v>167</v>
      </c>
      <c r="H92" s="351"/>
      <c r="I92" s="90">
        <f>IFERROR((VLOOKUP(CONCATENATE($A92,"D"),'05 APU'!$1:$1048576,9,)),0)</f>
        <v>0</v>
      </c>
      <c r="J92" s="90">
        <f t="shared" si="4"/>
        <v>0</v>
      </c>
      <c r="K92" s="297" t="str">
        <f>IFERROR(VLOOKUP(CONCATENATE($A92,"C"),'05 APU'!$1:$1048576,9,),"")</f>
        <v/>
      </c>
      <c r="L92" s="297" t="str">
        <f>IFERROR(VLOOKUP(CONCATENATE($A92,"B"),'05 APU'!$1:$1048576,9,),"")</f>
        <v/>
      </c>
      <c r="M92" s="297" t="str">
        <f>IFERROR(VLOOKUP(CONCATENATE($A92,"A"),'05 APU'!$1:$1048576,9,),"")</f>
        <v/>
      </c>
      <c r="N92" s="86"/>
      <c r="O92" s="90">
        <f>IFERROR(VLOOKUP(CONCATENATE($A92,"D"),'05 APU'!$T:$AB,9,),0)</f>
        <v>0</v>
      </c>
      <c r="P92" s="90">
        <f t="shared" si="3"/>
        <v>0</v>
      </c>
      <c r="Q92" s="90">
        <f>IFERROR(VLOOKUP(CONCATENATE($A92,"C"),'05 APU'!$T:$AB,9,),0)</f>
        <v>0</v>
      </c>
      <c r="R92" s="90">
        <f>IFERROR(VLOOKUP(CONCATENATE($A92,"B"),'05 APU'!$T:$AB,9,),0)</f>
        <v>0</v>
      </c>
      <c r="S92" s="90">
        <f>IFERROR(VLOOKUP(CONCATENATE($A92,"A"),'05 APU'!$T:$AB,9,),0)</f>
        <v>0</v>
      </c>
      <c r="U92" s="420" t="s">
        <v>3360</v>
      </c>
      <c r="V92" s="425" t="s">
        <v>3486</v>
      </c>
      <c r="W92" s="429" t="s">
        <v>3492</v>
      </c>
      <c r="AZ92" s="331" t="e">
        <f>IF((VLOOKUP(CONCATENATE($A92,"EP"),'05 APU'!$1:$1048576,1,FALSE)=CONCATENATE($A92,"EP")),1,0)</f>
        <v>#N/A</v>
      </c>
      <c r="BA92" s="331" t="e">
        <f>IF((VLOOKUP(CONCATENATE($A92,"EE"),'05 APU'!$1:$1048576,1,FALSE)=CONCATENATE($A92,"EE")),1,0)</f>
        <v>#N/A</v>
      </c>
      <c r="BB92" s="331" t="e">
        <f>IF((VLOOKUP(CONCATENATE($A92,"EM"),'05 APU'!$1:$1048576,1,FALSE)=CONCATENATE($A92,"EM")),1,0)</f>
        <v>#N/A</v>
      </c>
    </row>
    <row r="93" spans="1:54" ht="21" x14ac:dyDescent="0.25">
      <c r="A93" s="88">
        <v>83</v>
      </c>
      <c r="B93" s="387" t="s">
        <v>414</v>
      </c>
      <c r="C93" s="390" t="s">
        <v>415</v>
      </c>
      <c r="D93" s="89" t="str">
        <f>IFERROR(VLOOKUP(CONCATENATE($A93,"T"),'05 APU'!$1:$1048576,3,),"")</f>
        <v/>
      </c>
      <c r="E93" s="89" t="str">
        <f>IFERROR(VLOOKUP(CONCATENATE($A93,"T2"),'05 APU'!$1:$1048576,3,),"")</f>
        <v/>
      </c>
      <c r="F93" s="89" t="str">
        <f>IFERROR(VLOOKUP(CONCATENATE($A93,"T3"),'05 APU'!$1:$1048576,3,),"")</f>
        <v/>
      </c>
      <c r="G93" s="412" t="s">
        <v>167</v>
      </c>
      <c r="H93" s="351"/>
      <c r="I93" s="90">
        <f>IFERROR((VLOOKUP(CONCATENATE($A93,"D"),'05 APU'!$1:$1048576,9,)),0)</f>
        <v>0</v>
      </c>
      <c r="J93" s="90">
        <f t="shared" si="4"/>
        <v>0</v>
      </c>
      <c r="K93" s="297" t="str">
        <f>IFERROR(VLOOKUP(CONCATENATE($A93,"C"),'05 APU'!$1:$1048576,9,),"")</f>
        <v/>
      </c>
      <c r="L93" s="297" t="str">
        <f>IFERROR(VLOOKUP(CONCATENATE($A93,"B"),'05 APU'!$1:$1048576,9,),"")</f>
        <v/>
      </c>
      <c r="M93" s="297" t="str">
        <f>IFERROR(VLOOKUP(CONCATENATE($A93,"A"),'05 APU'!$1:$1048576,9,),"")</f>
        <v/>
      </c>
      <c r="N93" s="86"/>
      <c r="O93" s="90">
        <f>IFERROR(VLOOKUP(CONCATENATE($A93,"D"),'05 APU'!$T:$AB,9,),0)</f>
        <v>0</v>
      </c>
      <c r="P93" s="90">
        <f t="shared" si="3"/>
        <v>0</v>
      </c>
      <c r="Q93" s="90">
        <f>IFERROR(VLOOKUP(CONCATENATE($A93,"C"),'05 APU'!$T:$AB,9,),0)</f>
        <v>0</v>
      </c>
      <c r="R93" s="90">
        <f>IFERROR(VLOOKUP(CONCATENATE($A93,"B"),'05 APU'!$T:$AB,9,),0)</f>
        <v>0</v>
      </c>
      <c r="S93" s="90">
        <f>IFERROR(VLOOKUP(CONCATENATE($A93,"A"),'05 APU'!$T:$AB,9,),0)</f>
        <v>0</v>
      </c>
      <c r="U93" s="420" t="s">
        <v>3360</v>
      </c>
      <c r="V93" s="425" t="s">
        <v>3486</v>
      </c>
      <c r="W93" s="429" t="s">
        <v>3491</v>
      </c>
      <c r="AZ93" s="331" t="e">
        <f>IF((VLOOKUP(CONCATENATE($A93,"EP"),'05 APU'!$1:$1048576,1,FALSE)=CONCATENATE($A93,"EP")),1,0)</f>
        <v>#N/A</v>
      </c>
      <c r="BA93" s="331" t="e">
        <f>IF((VLOOKUP(CONCATENATE($A93,"EE"),'05 APU'!$1:$1048576,1,FALSE)=CONCATENATE($A93,"EE")),1,0)</f>
        <v>#N/A</v>
      </c>
      <c r="BB93" s="331" t="e">
        <f>IF((VLOOKUP(CONCATENATE($A93,"EM"),'05 APU'!$1:$1048576,1,FALSE)=CONCATENATE($A93,"EM")),1,0)</f>
        <v>#N/A</v>
      </c>
    </row>
    <row r="94" spans="1:54" ht="31.5" x14ac:dyDescent="0.25">
      <c r="A94" s="88">
        <v>84</v>
      </c>
      <c r="B94" s="387" t="s">
        <v>416</v>
      </c>
      <c r="C94" s="390" t="s">
        <v>417</v>
      </c>
      <c r="D94" s="89" t="str">
        <f>IFERROR(VLOOKUP(CONCATENATE($A94,"T"),'05 APU'!$1:$1048576,3,),"")</f>
        <v/>
      </c>
      <c r="E94" s="89" t="str">
        <f>IFERROR(VLOOKUP(CONCATENATE($A94,"T2"),'05 APU'!$1:$1048576,3,),"")</f>
        <v/>
      </c>
      <c r="F94" s="89" t="str">
        <f>IFERROR(VLOOKUP(CONCATENATE($A94,"T3"),'05 APU'!$1:$1048576,3,),"")</f>
        <v/>
      </c>
      <c r="G94" s="412" t="s">
        <v>167</v>
      </c>
      <c r="H94" s="351"/>
      <c r="I94" s="90">
        <f>IFERROR((VLOOKUP(CONCATENATE($A94,"D"),'05 APU'!$1:$1048576,9,)),0)</f>
        <v>0</v>
      </c>
      <c r="J94" s="90">
        <f t="shared" si="4"/>
        <v>0</v>
      </c>
      <c r="K94" s="297" t="str">
        <f>IFERROR(VLOOKUP(CONCATENATE($A94,"C"),'05 APU'!$1:$1048576,9,),"")</f>
        <v/>
      </c>
      <c r="L94" s="297" t="str">
        <f>IFERROR(VLOOKUP(CONCATENATE($A94,"B"),'05 APU'!$1:$1048576,9,),"")</f>
        <v/>
      </c>
      <c r="M94" s="297" t="str">
        <f>IFERROR(VLOOKUP(CONCATENATE($A94,"A"),'05 APU'!$1:$1048576,9,),"")</f>
        <v/>
      </c>
      <c r="N94" s="86"/>
      <c r="O94" s="90">
        <f>IFERROR(VLOOKUP(CONCATENATE($A94,"D"),'05 APU'!$T:$AB,9,),0)</f>
        <v>0</v>
      </c>
      <c r="P94" s="90">
        <f t="shared" si="3"/>
        <v>0</v>
      </c>
      <c r="Q94" s="90">
        <f>IFERROR(VLOOKUP(CONCATENATE($A94,"C"),'05 APU'!$T:$AB,9,),0)</f>
        <v>0</v>
      </c>
      <c r="R94" s="90">
        <f>IFERROR(VLOOKUP(CONCATENATE($A94,"B"),'05 APU'!$T:$AB,9,),0)</f>
        <v>0</v>
      </c>
      <c r="S94" s="90">
        <f>IFERROR(VLOOKUP(CONCATENATE($A94,"A"),'05 APU'!$T:$AB,9,),0)</f>
        <v>0</v>
      </c>
      <c r="U94" s="421" t="s">
        <v>3355</v>
      </c>
      <c r="V94" s="424"/>
      <c r="W94" s="429">
        <v>0</v>
      </c>
      <c r="AZ94" s="331" t="e">
        <f>IF((VLOOKUP(CONCATENATE($A94,"EP"),'05 APU'!$1:$1048576,1,FALSE)=CONCATENATE($A94,"EP")),1,0)</f>
        <v>#N/A</v>
      </c>
      <c r="BA94" s="331" t="e">
        <f>IF((VLOOKUP(CONCATENATE($A94,"EE"),'05 APU'!$1:$1048576,1,FALSE)=CONCATENATE($A94,"EE")),1,0)</f>
        <v>#N/A</v>
      </c>
      <c r="BB94" s="331" t="e">
        <f>IF((VLOOKUP(CONCATENATE($A94,"EM"),'05 APU'!$1:$1048576,1,FALSE)=CONCATENATE($A94,"EM")),1,0)</f>
        <v>#N/A</v>
      </c>
    </row>
    <row r="95" spans="1:54" ht="31.5" x14ac:dyDescent="0.25">
      <c r="A95" s="88">
        <v>85</v>
      </c>
      <c r="B95" s="387" t="s">
        <v>418</v>
      </c>
      <c r="C95" s="390" t="s">
        <v>419</v>
      </c>
      <c r="D95" s="89" t="str">
        <f>IFERROR(VLOOKUP(CONCATENATE($A95,"T"),'05 APU'!$1:$1048576,3,),"")</f>
        <v/>
      </c>
      <c r="E95" s="89" t="str">
        <f>IFERROR(VLOOKUP(CONCATENATE($A95,"T2"),'05 APU'!$1:$1048576,3,),"")</f>
        <v/>
      </c>
      <c r="F95" s="89" t="str">
        <f>IFERROR(VLOOKUP(CONCATENATE($A95,"T3"),'05 APU'!$1:$1048576,3,),"")</f>
        <v/>
      </c>
      <c r="G95" s="412" t="s">
        <v>167</v>
      </c>
      <c r="H95" s="351"/>
      <c r="I95" s="90">
        <f>IFERROR((VLOOKUP(CONCATENATE($A95,"D"),'05 APU'!$1:$1048576,9,)),0)</f>
        <v>0</v>
      </c>
      <c r="J95" s="90">
        <f t="shared" si="4"/>
        <v>0</v>
      </c>
      <c r="K95" s="297" t="str">
        <f>IFERROR(VLOOKUP(CONCATENATE($A95,"C"),'05 APU'!$1:$1048576,9,),"")</f>
        <v/>
      </c>
      <c r="L95" s="297" t="str">
        <f>IFERROR(VLOOKUP(CONCATENATE($A95,"B"),'05 APU'!$1:$1048576,9,),"")</f>
        <v/>
      </c>
      <c r="M95" s="297" t="str">
        <f>IFERROR(VLOOKUP(CONCATENATE($A95,"A"),'05 APU'!$1:$1048576,9,),"")</f>
        <v/>
      </c>
      <c r="N95" s="86"/>
      <c r="O95" s="90">
        <f>IFERROR(VLOOKUP(CONCATENATE($A95,"D"),'05 APU'!$T:$AB,9,),0)</f>
        <v>0</v>
      </c>
      <c r="P95" s="90">
        <f t="shared" si="3"/>
        <v>0</v>
      </c>
      <c r="Q95" s="90">
        <f>IFERROR(VLOOKUP(CONCATENATE($A95,"C"),'05 APU'!$T:$AB,9,),0)</f>
        <v>0</v>
      </c>
      <c r="R95" s="90">
        <f>IFERROR(VLOOKUP(CONCATENATE($A95,"B"),'05 APU'!$T:$AB,9,),0)</f>
        <v>0</v>
      </c>
      <c r="S95" s="90">
        <f>IFERROR(VLOOKUP(CONCATENATE($A95,"A"),'05 APU'!$T:$AB,9,),0)</f>
        <v>0</v>
      </c>
      <c r="U95" s="421" t="s">
        <v>3355</v>
      </c>
      <c r="V95" s="424"/>
      <c r="W95" s="429">
        <v>0</v>
      </c>
      <c r="AZ95" s="331" t="e">
        <f>IF((VLOOKUP(CONCATENATE($A95,"EP"),'05 APU'!$1:$1048576,1,FALSE)=CONCATENATE($A95,"EP")),1,0)</f>
        <v>#N/A</v>
      </c>
      <c r="BA95" s="331" t="e">
        <f>IF((VLOOKUP(CONCATENATE($A95,"EE"),'05 APU'!$1:$1048576,1,FALSE)=CONCATENATE($A95,"EE")),1,0)</f>
        <v>#N/A</v>
      </c>
      <c r="BB95" s="331" t="e">
        <f>IF((VLOOKUP(CONCATENATE($A95,"EM"),'05 APU'!$1:$1048576,1,FALSE)=CONCATENATE($A95,"EM")),1,0)</f>
        <v>#N/A</v>
      </c>
    </row>
    <row r="96" spans="1:54" ht="21" x14ac:dyDescent="0.25">
      <c r="A96" s="88">
        <v>86</v>
      </c>
      <c r="B96" s="387" t="s">
        <v>420</v>
      </c>
      <c r="C96" s="390" t="s">
        <v>421</v>
      </c>
      <c r="D96" s="89" t="str">
        <f>IFERROR(VLOOKUP(CONCATENATE($A96,"T"),'05 APU'!$1:$1048576,3,),"")</f>
        <v/>
      </c>
      <c r="E96" s="89" t="str">
        <f>IFERROR(VLOOKUP(CONCATENATE($A96,"T2"),'05 APU'!$1:$1048576,3,),"")</f>
        <v/>
      </c>
      <c r="F96" s="89" t="str">
        <f>IFERROR(VLOOKUP(CONCATENATE($A96,"T3"),'05 APU'!$1:$1048576,3,),"")</f>
        <v/>
      </c>
      <c r="G96" s="412" t="s">
        <v>3336</v>
      </c>
      <c r="H96" s="351"/>
      <c r="I96" s="90">
        <f>IFERROR((VLOOKUP(CONCATENATE($A96,"D"),'05 APU'!$1:$1048576,9,)),0)</f>
        <v>0</v>
      </c>
      <c r="J96" s="90">
        <f t="shared" si="4"/>
        <v>0</v>
      </c>
      <c r="K96" s="297" t="str">
        <f>IFERROR(VLOOKUP(CONCATENATE($A96,"C"),'05 APU'!$1:$1048576,9,),"")</f>
        <v/>
      </c>
      <c r="L96" s="297" t="str">
        <f>IFERROR(VLOOKUP(CONCATENATE($A96,"B"),'05 APU'!$1:$1048576,9,),"")</f>
        <v/>
      </c>
      <c r="M96" s="297" t="str">
        <f>IFERROR(VLOOKUP(CONCATENATE($A96,"A"),'05 APU'!$1:$1048576,9,),"")</f>
        <v/>
      </c>
      <c r="N96" s="86"/>
      <c r="O96" s="90">
        <f>IFERROR(VLOOKUP(CONCATENATE($A96,"D"),'05 APU'!$T:$AB,9,),0)</f>
        <v>0</v>
      </c>
      <c r="P96" s="90">
        <f t="shared" si="3"/>
        <v>0</v>
      </c>
      <c r="Q96" s="90">
        <f>IFERROR(VLOOKUP(CONCATENATE($A96,"C"),'05 APU'!$T:$AB,9,),0)</f>
        <v>0</v>
      </c>
      <c r="R96" s="90">
        <f>IFERROR(VLOOKUP(CONCATENATE($A96,"B"),'05 APU'!$T:$AB,9,),0)</f>
        <v>0</v>
      </c>
      <c r="S96" s="90">
        <f>IFERROR(VLOOKUP(CONCATENATE($A96,"A"),'05 APU'!$T:$AB,9,),0)</f>
        <v>0</v>
      </c>
      <c r="U96" s="421" t="s">
        <v>3355</v>
      </c>
      <c r="V96" s="424"/>
      <c r="W96" s="429">
        <v>0</v>
      </c>
      <c r="AZ96" s="331" t="e">
        <f>IF((VLOOKUP(CONCATENATE($A96,"EP"),'05 APU'!$1:$1048576,1,FALSE)=CONCATENATE($A96,"EP")),1,0)</f>
        <v>#N/A</v>
      </c>
      <c r="BA96" s="331" t="e">
        <f>IF((VLOOKUP(CONCATENATE($A96,"EE"),'05 APU'!$1:$1048576,1,FALSE)=CONCATENATE($A96,"EE")),1,0)</f>
        <v>#N/A</v>
      </c>
      <c r="BB96" s="331" t="e">
        <f>IF((VLOOKUP(CONCATENATE($A96,"EM"),'05 APU'!$1:$1048576,1,FALSE)=CONCATENATE($A96,"EM")),1,0)</f>
        <v>#N/A</v>
      </c>
    </row>
    <row r="97" spans="1:54" x14ac:dyDescent="0.25">
      <c r="A97" s="88">
        <v>87</v>
      </c>
      <c r="B97" s="381" t="s">
        <v>422</v>
      </c>
      <c r="C97" s="382" t="s">
        <v>423</v>
      </c>
      <c r="D97" s="89" t="str">
        <f>IFERROR(VLOOKUP(CONCATENATE($A97,"T"),'05 APU'!$1:$1048576,3,),"")</f>
        <v/>
      </c>
      <c r="E97" s="89" t="str">
        <f>IFERROR(VLOOKUP(CONCATENATE($A97,"T2"),'05 APU'!$1:$1048576,3,),"")</f>
        <v/>
      </c>
      <c r="F97" s="89" t="str">
        <f>IFERROR(VLOOKUP(CONCATENATE($A97,"T3"),'05 APU'!$1:$1048576,3,),"")</f>
        <v/>
      </c>
      <c r="G97" s="382"/>
      <c r="H97" s="351"/>
      <c r="I97" s="90">
        <f>IFERROR((VLOOKUP(CONCATENATE($A97,"D"),'05 APU'!$1:$1048576,9,)),0)</f>
        <v>0</v>
      </c>
      <c r="J97" s="90">
        <f t="shared" si="4"/>
        <v>0</v>
      </c>
      <c r="K97" s="297" t="str">
        <f>IFERROR(VLOOKUP(CONCATENATE($A97,"C"),'05 APU'!$1:$1048576,9,),"")</f>
        <v/>
      </c>
      <c r="L97" s="297" t="str">
        <f>IFERROR(VLOOKUP(CONCATENATE($A97,"B"),'05 APU'!$1:$1048576,9,),"")</f>
        <v/>
      </c>
      <c r="M97" s="297" t="str">
        <f>IFERROR(VLOOKUP(CONCATENATE($A97,"A"),'05 APU'!$1:$1048576,9,),"")</f>
        <v/>
      </c>
      <c r="N97" s="86"/>
      <c r="O97" s="90">
        <f>IFERROR(VLOOKUP(CONCATENATE($A97,"D"),'05 APU'!$T:$AB,9,),0)</f>
        <v>0</v>
      </c>
      <c r="P97" s="90">
        <f t="shared" si="3"/>
        <v>0</v>
      </c>
      <c r="Q97" s="90">
        <f>IFERROR(VLOOKUP(CONCATENATE($A97,"C"),'05 APU'!$T:$AB,9,),0)</f>
        <v>0</v>
      </c>
      <c r="R97" s="90">
        <f>IFERROR(VLOOKUP(CONCATENATE($A97,"B"),'05 APU'!$T:$AB,9,),0)</f>
        <v>0</v>
      </c>
      <c r="S97" s="90">
        <f>IFERROR(VLOOKUP(CONCATENATE($A97,"A"),'05 APU'!$T:$AB,9,),0)</f>
        <v>0</v>
      </c>
      <c r="U97" s="420"/>
      <c r="V97" s="424"/>
      <c r="W97" s="429"/>
      <c r="AZ97" s="331" t="e">
        <f>IF((VLOOKUP(CONCATENATE($A97,"EP"),'05 APU'!$1:$1048576,1,FALSE)=CONCATENATE($A97,"EP")),1,0)</f>
        <v>#N/A</v>
      </c>
      <c r="BA97" s="331" t="e">
        <f>IF((VLOOKUP(CONCATENATE($A97,"EE"),'05 APU'!$1:$1048576,1,FALSE)=CONCATENATE($A97,"EE")),1,0)</f>
        <v>#N/A</v>
      </c>
      <c r="BB97" s="331" t="e">
        <f>IF((VLOOKUP(CONCATENATE($A97,"EM"),'05 APU'!$1:$1048576,1,FALSE)=CONCATENATE($A97,"EM")),1,0)</f>
        <v>#N/A</v>
      </c>
    </row>
    <row r="98" spans="1:54" x14ac:dyDescent="0.25">
      <c r="A98" s="88">
        <v>88</v>
      </c>
      <c r="B98" s="388" t="s">
        <v>424</v>
      </c>
      <c r="C98" s="389" t="s">
        <v>425</v>
      </c>
      <c r="D98" s="89" t="str">
        <f>IFERROR(VLOOKUP(CONCATENATE($A98,"T"),'05 APU'!$1:$1048576,3,),"")</f>
        <v/>
      </c>
      <c r="E98" s="89" t="str">
        <f>IFERROR(VLOOKUP(CONCATENATE($A98,"T2"),'05 APU'!$1:$1048576,3,),"")</f>
        <v/>
      </c>
      <c r="F98" s="89" t="str">
        <f>IFERROR(VLOOKUP(CONCATENATE($A98,"T3"),'05 APU'!$1:$1048576,3,),"")</f>
        <v/>
      </c>
      <c r="G98" s="398"/>
      <c r="H98" s="351"/>
      <c r="I98" s="90">
        <f>IFERROR((VLOOKUP(CONCATENATE($A98,"D"),'05 APU'!$1:$1048576,9,)),0)</f>
        <v>0</v>
      </c>
      <c r="J98" s="90">
        <f t="shared" si="4"/>
        <v>0</v>
      </c>
      <c r="K98" s="297" t="str">
        <f>IFERROR(VLOOKUP(CONCATENATE($A98,"C"),'05 APU'!$1:$1048576,9,),"")</f>
        <v/>
      </c>
      <c r="L98" s="297" t="str">
        <f>IFERROR(VLOOKUP(CONCATENATE($A98,"B"),'05 APU'!$1:$1048576,9,),"")</f>
        <v/>
      </c>
      <c r="M98" s="297" t="str">
        <f>IFERROR(VLOOKUP(CONCATENATE($A98,"A"),'05 APU'!$1:$1048576,9,),"")</f>
        <v/>
      </c>
      <c r="N98" s="86"/>
      <c r="O98" s="90">
        <f>IFERROR(VLOOKUP(CONCATENATE($A98,"D"),'05 APU'!$T:$AB,9,),0)</f>
        <v>0</v>
      </c>
      <c r="P98" s="90">
        <f t="shared" si="3"/>
        <v>0</v>
      </c>
      <c r="Q98" s="90">
        <f>IFERROR(VLOOKUP(CONCATENATE($A98,"C"),'05 APU'!$T:$AB,9,),0)</f>
        <v>0</v>
      </c>
      <c r="R98" s="90">
        <f>IFERROR(VLOOKUP(CONCATENATE($A98,"B"),'05 APU'!$T:$AB,9,),0)</f>
        <v>0</v>
      </c>
      <c r="S98" s="90">
        <f>IFERROR(VLOOKUP(CONCATENATE($A98,"A"),'05 APU'!$T:$AB,9,),0)</f>
        <v>0</v>
      </c>
      <c r="U98" s="420"/>
      <c r="V98" s="424"/>
      <c r="W98" s="429">
        <v>0</v>
      </c>
      <c r="AZ98" s="331" t="e">
        <f>IF((VLOOKUP(CONCATENATE($A98,"EP"),'05 APU'!$1:$1048576,1,FALSE)=CONCATENATE($A98,"EP")),1,0)</f>
        <v>#N/A</v>
      </c>
      <c r="BA98" s="331" t="e">
        <f>IF((VLOOKUP(CONCATENATE($A98,"EE"),'05 APU'!$1:$1048576,1,FALSE)=CONCATENATE($A98,"EE")),1,0)</f>
        <v>#N/A</v>
      </c>
      <c r="BB98" s="331" t="e">
        <f>IF((VLOOKUP(CONCATENATE($A98,"EM"),'05 APU'!$1:$1048576,1,FALSE)=CONCATENATE($A98,"EM")),1,0)</f>
        <v>#N/A</v>
      </c>
    </row>
    <row r="99" spans="1:54" ht="42" x14ac:dyDescent="0.25">
      <c r="A99" s="88">
        <v>89</v>
      </c>
      <c r="B99" s="387" t="s">
        <v>426</v>
      </c>
      <c r="C99" s="384" t="s">
        <v>427</v>
      </c>
      <c r="D99" s="89" t="str">
        <f>IFERROR(VLOOKUP(CONCATENATE($A99,"T"),'05 APU'!$1:$1048576,3,),"")</f>
        <v/>
      </c>
      <c r="E99" s="89" t="str">
        <f>IFERROR(VLOOKUP(CONCATENATE($A99,"T2"),'05 APU'!$1:$1048576,3,),"")</f>
        <v/>
      </c>
      <c r="F99" s="89" t="str">
        <f>IFERROR(VLOOKUP(CONCATENATE($A99,"T3"),'05 APU'!$1:$1048576,3,),"")</f>
        <v/>
      </c>
      <c r="G99" s="412" t="s">
        <v>142</v>
      </c>
      <c r="H99" s="351"/>
      <c r="I99" s="90">
        <f>IFERROR((VLOOKUP(CONCATENATE($A99,"D"),'05 APU'!$1:$1048576,9,)),0)</f>
        <v>0</v>
      </c>
      <c r="J99" s="90">
        <f t="shared" si="4"/>
        <v>0</v>
      </c>
      <c r="K99" s="297" t="str">
        <f>IFERROR(VLOOKUP(CONCATENATE($A99,"C"),'05 APU'!$1:$1048576,9,),"")</f>
        <v/>
      </c>
      <c r="L99" s="297" t="str">
        <f>IFERROR(VLOOKUP(CONCATENATE($A99,"B"),'05 APU'!$1:$1048576,9,),"")</f>
        <v/>
      </c>
      <c r="M99" s="297" t="str">
        <f>IFERROR(VLOOKUP(CONCATENATE($A99,"A"),'05 APU'!$1:$1048576,9,),"")</f>
        <v/>
      </c>
      <c r="N99" s="86"/>
      <c r="O99" s="90">
        <f>IFERROR(VLOOKUP(CONCATENATE($A99,"D"),'05 APU'!$T:$AB,9,),0)</f>
        <v>0</v>
      </c>
      <c r="P99" s="90">
        <f t="shared" si="3"/>
        <v>0</v>
      </c>
      <c r="Q99" s="90">
        <f>IFERROR(VLOOKUP(CONCATENATE($A99,"C"),'05 APU'!$T:$AB,9,),0)</f>
        <v>0</v>
      </c>
      <c r="R99" s="90">
        <f>IFERROR(VLOOKUP(CONCATENATE($A99,"B"),'05 APU'!$T:$AB,9,),0)</f>
        <v>0</v>
      </c>
      <c r="S99" s="90">
        <f>IFERROR(VLOOKUP(CONCATENATE($A99,"A"),'05 APU'!$T:$AB,9,),0)</f>
        <v>0</v>
      </c>
      <c r="U99" s="421" t="s">
        <v>3355</v>
      </c>
      <c r="V99" s="424"/>
      <c r="W99" s="429">
        <v>0</v>
      </c>
      <c r="AZ99" s="331" t="e">
        <f>IF((VLOOKUP(CONCATENATE($A99,"EP"),'05 APU'!$1:$1048576,1,FALSE)=CONCATENATE($A99,"EP")),1,0)</f>
        <v>#N/A</v>
      </c>
      <c r="BA99" s="331" t="e">
        <f>IF((VLOOKUP(CONCATENATE($A99,"EE"),'05 APU'!$1:$1048576,1,FALSE)=CONCATENATE($A99,"EE")),1,0)</f>
        <v>#N/A</v>
      </c>
      <c r="BB99" s="331" t="e">
        <f>IF((VLOOKUP(CONCATENATE($A99,"EM"),'05 APU'!$1:$1048576,1,FALSE)=CONCATENATE($A99,"EM")),1,0)</f>
        <v>#N/A</v>
      </c>
    </row>
    <row r="100" spans="1:54" ht="31.5" x14ac:dyDescent="0.25">
      <c r="A100" s="88">
        <v>90</v>
      </c>
      <c r="B100" s="387" t="s">
        <v>428</v>
      </c>
      <c r="C100" s="384" t="s">
        <v>429</v>
      </c>
      <c r="D100" s="89" t="str">
        <f>IFERROR(VLOOKUP(CONCATENATE($A100,"T"),'05 APU'!$1:$1048576,3,),"")</f>
        <v/>
      </c>
      <c r="E100" s="89" t="str">
        <f>IFERROR(VLOOKUP(CONCATENATE($A100,"T2"),'05 APU'!$1:$1048576,3,),"")</f>
        <v/>
      </c>
      <c r="F100" s="89" t="str">
        <f>IFERROR(VLOOKUP(CONCATENATE($A100,"T3"),'05 APU'!$1:$1048576,3,),"")</f>
        <v/>
      </c>
      <c r="G100" s="412" t="s">
        <v>168</v>
      </c>
      <c r="H100" s="351"/>
      <c r="I100" s="90">
        <f>IFERROR((VLOOKUP(CONCATENATE($A100,"D"),'05 APU'!$1:$1048576,9,)),0)</f>
        <v>0</v>
      </c>
      <c r="J100" s="90">
        <f t="shared" si="4"/>
        <v>0</v>
      </c>
      <c r="K100" s="297" t="str">
        <f>IFERROR(VLOOKUP(CONCATENATE($A100,"C"),'05 APU'!$1:$1048576,9,),"")</f>
        <v/>
      </c>
      <c r="L100" s="297" t="str">
        <f>IFERROR(VLOOKUP(CONCATENATE($A100,"B"),'05 APU'!$1:$1048576,9,),"")</f>
        <v/>
      </c>
      <c r="M100" s="297" t="str">
        <f>IFERROR(VLOOKUP(CONCATENATE($A100,"A"),'05 APU'!$1:$1048576,9,),"")</f>
        <v/>
      </c>
      <c r="N100" s="86"/>
      <c r="O100" s="90">
        <f>IFERROR(VLOOKUP(CONCATENATE($A100,"D"),'05 APU'!$T:$AB,9,),0)</f>
        <v>0</v>
      </c>
      <c r="P100" s="90">
        <f t="shared" si="3"/>
        <v>0</v>
      </c>
      <c r="Q100" s="90">
        <f>IFERROR(VLOOKUP(CONCATENATE($A100,"C"),'05 APU'!$T:$AB,9,),0)</f>
        <v>0</v>
      </c>
      <c r="R100" s="90">
        <f>IFERROR(VLOOKUP(CONCATENATE($A100,"B"),'05 APU'!$T:$AB,9,),0)</f>
        <v>0</v>
      </c>
      <c r="S100" s="90">
        <f>IFERROR(VLOOKUP(CONCATENATE($A100,"A"),'05 APU'!$T:$AB,9,),0)</f>
        <v>0</v>
      </c>
      <c r="U100" s="421" t="s">
        <v>3355</v>
      </c>
      <c r="V100" s="424"/>
      <c r="W100" s="429">
        <v>0</v>
      </c>
      <c r="AZ100" s="331" t="e">
        <f>IF((VLOOKUP(CONCATENATE($A100,"EP"),'05 APU'!$1:$1048576,1,FALSE)=CONCATENATE($A100,"EP")),1,0)</f>
        <v>#N/A</v>
      </c>
      <c r="BA100" s="331" t="e">
        <f>IF((VLOOKUP(CONCATENATE($A100,"EE"),'05 APU'!$1:$1048576,1,FALSE)=CONCATENATE($A100,"EE")),1,0)</f>
        <v>#N/A</v>
      </c>
      <c r="BB100" s="331" t="e">
        <f>IF((VLOOKUP(CONCATENATE($A100,"EM"),'05 APU'!$1:$1048576,1,FALSE)=CONCATENATE($A100,"EM")),1,0)</f>
        <v>#N/A</v>
      </c>
    </row>
    <row r="101" spans="1:54" ht="31.5" x14ac:dyDescent="0.25">
      <c r="A101" s="88">
        <v>91</v>
      </c>
      <c r="B101" s="387" t="s">
        <v>430</v>
      </c>
      <c r="C101" s="384" t="s">
        <v>431</v>
      </c>
      <c r="D101" s="89" t="str">
        <f>IFERROR(VLOOKUP(CONCATENATE($A101,"T"),'05 APU'!$1:$1048576,3,),"")</f>
        <v/>
      </c>
      <c r="E101" s="89" t="str">
        <f>IFERROR(VLOOKUP(CONCATENATE($A101,"T2"),'05 APU'!$1:$1048576,3,),"")</f>
        <v/>
      </c>
      <c r="F101" s="89" t="str">
        <f>IFERROR(VLOOKUP(CONCATENATE($A101,"T3"),'05 APU'!$1:$1048576,3,),"")</f>
        <v/>
      </c>
      <c r="G101" s="412" t="s">
        <v>168</v>
      </c>
      <c r="H101" s="351"/>
      <c r="I101" s="90">
        <f>IFERROR((VLOOKUP(CONCATENATE($A101,"D"),'05 APU'!$1:$1048576,9,)),0)</f>
        <v>0</v>
      </c>
      <c r="J101" s="90">
        <f t="shared" si="4"/>
        <v>0</v>
      </c>
      <c r="K101" s="297" t="str">
        <f>IFERROR(VLOOKUP(CONCATENATE($A101,"C"),'05 APU'!$1:$1048576,9,),"")</f>
        <v/>
      </c>
      <c r="L101" s="297" t="str">
        <f>IFERROR(VLOOKUP(CONCATENATE($A101,"B"),'05 APU'!$1:$1048576,9,),"")</f>
        <v/>
      </c>
      <c r="M101" s="297" t="str">
        <f>IFERROR(VLOOKUP(CONCATENATE($A101,"A"),'05 APU'!$1:$1048576,9,),"")</f>
        <v/>
      </c>
      <c r="N101" s="86"/>
      <c r="O101" s="90">
        <f>IFERROR(VLOOKUP(CONCATENATE($A101,"D"),'05 APU'!$T:$AB,9,),0)</f>
        <v>0</v>
      </c>
      <c r="P101" s="90">
        <f t="shared" si="3"/>
        <v>0</v>
      </c>
      <c r="Q101" s="90">
        <f>IFERROR(VLOOKUP(CONCATENATE($A101,"C"),'05 APU'!$T:$AB,9,),0)</f>
        <v>0</v>
      </c>
      <c r="R101" s="90">
        <f>IFERROR(VLOOKUP(CONCATENATE($A101,"B"),'05 APU'!$T:$AB,9,),0)</f>
        <v>0</v>
      </c>
      <c r="S101" s="90">
        <f>IFERROR(VLOOKUP(CONCATENATE($A101,"A"),'05 APU'!$T:$AB,9,),0)</f>
        <v>0</v>
      </c>
      <c r="U101" s="421" t="s">
        <v>3355</v>
      </c>
      <c r="V101" s="424"/>
      <c r="W101" s="429">
        <v>0</v>
      </c>
      <c r="AZ101" s="331" t="e">
        <f>IF((VLOOKUP(CONCATENATE($A101,"EP"),'05 APU'!$1:$1048576,1,FALSE)=CONCATENATE($A101,"EP")),1,0)</f>
        <v>#N/A</v>
      </c>
      <c r="BA101" s="331" t="e">
        <f>IF((VLOOKUP(CONCATENATE($A101,"EE"),'05 APU'!$1:$1048576,1,FALSE)=CONCATENATE($A101,"EE")),1,0)</f>
        <v>#N/A</v>
      </c>
      <c r="BB101" s="331" t="e">
        <f>IF((VLOOKUP(CONCATENATE($A101,"EM"),'05 APU'!$1:$1048576,1,FALSE)=CONCATENATE($A101,"EM")),1,0)</f>
        <v>#N/A</v>
      </c>
    </row>
    <row r="102" spans="1:54" ht="31.5" x14ac:dyDescent="0.25">
      <c r="A102" s="88">
        <v>92</v>
      </c>
      <c r="B102" s="387" t="s">
        <v>432</v>
      </c>
      <c r="C102" s="384" t="s">
        <v>433</v>
      </c>
      <c r="D102" s="89" t="str">
        <f>IFERROR(VLOOKUP(CONCATENATE($A102,"T"),'05 APU'!$1:$1048576,3,),"")</f>
        <v/>
      </c>
      <c r="E102" s="89" t="str">
        <f>IFERROR(VLOOKUP(CONCATENATE($A102,"T2"),'05 APU'!$1:$1048576,3,),"")</f>
        <v/>
      </c>
      <c r="F102" s="89" t="str">
        <f>IFERROR(VLOOKUP(CONCATENATE($A102,"T3"),'05 APU'!$1:$1048576,3,),"")</f>
        <v/>
      </c>
      <c r="G102" s="412" t="s">
        <v>168</v>
      </c>
      <c r="H102" s="351"/>
      <c r="I102" s="90">
        <f>IFERROR((VLOOKUP(CONCATENATE($A102,"D"),'05 APU'!$1:$1048576,9,)),0)</f>
        <v>0</v>
      </c>
      <c r="J102" s="90">
        <f t="shared" si="4"/>
        <v>0</v>
      </c>
      <c r="K102" s="297" t="str">
        <f>IFERROR(VLOOKUP(CONCATENATE($A102,"C"),'05 APU'!$1:$1048576,9,),"")</f>
        <v/>
      </c>
      <c r="L102" s="297" t="str">
        <f>IFERROR(VLOOKUP(CONCATENATE($A102,"B"),'05 APU'!$1:$1048576,9,),"")</f>
        <v/>
      </c>
      <c r="M102" s="297" t="str">
        <f>IFERROR(VLOOKUP(CONCATENATE($A102,"A"),'05 APU'!$1:$1048576,9,),"")</f>
        <v/>
      </c>
      <c r="N102" s="86"/>
      <c r="O102" s="90">
        <f>IFERROR(VLOOKUP(CONCATENATE($A102,"D"),'05 APU'!$T:$AB,9,),0)</f>
        <v>0</v>
      </c>
      <c r="P102" s="90">
        <f t="shared" si="3"/>
        <v>0</v>
      </c>
      <c r="Q102" s="90">
        <f>IFERROR(VLOOKUP(CONCATENATE($A102,"C"),'05 APU'!$T:$AB,9,),0)</f>
        <v>0</v>
      </c>
      <c r="R102" s="90">
        <f>IFERROR(VLOOKUP(CONCATENATE($A102,"B"),'05 APU'!$T:$AB,9,),0)</f>
        <v>0</v>
      </c>
      <c r="S102" s="90">
        <f>IFERROR(VLOOKUP(CONCATENATE($A102,"A"),'05 APU'!$T:$AB,9,),0)</f>
        <v>0</v>
      </c>
      <c r="U102" s="421" t="s">
        <v>3355</v>
      </c>
      <c r="V102" s="424"/>
      <c r="W102" s="429">
        <v>0</v>
      </c>
      <c r="AZ102" s="331" t="e">
        <f>IF((VLOOKUP(CONCATENATE($A102,"EP"),'05 APU'!$1:$1048576,1,FALSE)=CONCATENATE($A102,"EP")),1,0)</f>
        <v>#N/A</v>
      </c>
      <c r="BA102" s="331" t="e">
        <f>IF((VLOOKUP(CONCATENATE($A102,"EE"),'05 APU'!$1:$1048576,1,FALSE)=CONCATENATE($A102,"EE")),1,0)</f>
        <v>#N/A</v>
      </c>
      <c r="BB102" s="331" t="e">
        <f>IF((VLOOKUP(CONCATENATE($A102,"EM"),'05 APU'!$1:$1048576,1,FALSE)=CONCATENATE($A102,"EM")),1,0)</f>
        <v>#N/A</v>
      </c>
    </row>
    <row r="103" spans="1:54" ht="42" x14ac:dyDescent="0.25">
      <c r="A103" s="88">
        <v>93</v>
      </c>
      <c r="B103" s="387" t="s">
        <v>434</v>
      </c>
      <c r="C103" s="384" t="s">
        <v>435</v>
      </c>
      <c r="D103" s="89" t="str">
        <f>IFERROR(VLOOKUP(CONCATENATE($A103,"T"),'05 APU'!$1:$1048576,3,),"")</f>
        <v/>
      </c>
      <c r="E103" s="89" t="str">
        <f>IFERROR(VLOOKUP(CONCATENATE($A103,"T2"),'05 APU'!$1:$1048576,3,),"")</f>
        <v/>
      </c>
      <c r="F103" s="89" t="str">
        <f>IFERROR(VLOOKUP(CONCATENATE($A103,"T3"),'05 APU'!$1:$1048576,3,),"")</f>
        <v/>
      </c>
      <c r="G103" s="412" t="s">
        <v>3343</v>
      </c>
      <c r="H103" s="351"/>
      <c r="I103" s="90">
        <f>IFERROR((VLOOKUP(CONCATENATE($A103,"D"),'05 APU'!$1:$1048576,9,)),0)</f>
        <v>0</v>
      </c>
      <c r="J103" s="90">
        <f t="shared" si="4"/>
        <v>0</v>
      </c>
      <c r="K103" s="297" t="str">
        <f>IFERROR(VLOOKUP(CONCATENATE($A103,"C"),'05 APU'!$1:$1048576,9,),"")</f>
        <v/>
      </c>
      <c r="L103" s="297" t="str">
        <f>IFERROR(VLOOKUP(CONCATENATE($A103,"B"),'05 APU'!$1:$1048576,9,),"")</f>
        <v/>
      </c>
      <c r="M103" s="297" t="str">
        <f>IFERROR(VLOOKUP(CONCATENATE($A103,"A"),'05 APU'!$1:$1048576,9,),"")</f>
        <v/>
      </c>
      <c r="N103" s="86"/>
      <c r="O103" s="90">
        <f>IFERROR(VLOOKUP(CONCATENATE($A103,"D"),'05 APU'!$T:$AB,9,),0)</f>
        <v>0</v>
      </c>
      <c r="P103" s="90">
        <f t="shared" si="3"/>
        <v>0</v>
      </c>
      <c r="Q103" s="90">
        <f>IFERROR(VLOOKUP(CONCATENATE($A103,"C"),'05 APU'!$T:$AB,9,),0)</f>
        <v>0</v>
      </c>
      <c r="R103" s="90">
        <f>IFERROR(VLOOKUP(CONCATENATE($A103,"B"),'05 APU'!$T:$AB,9,),0)</f>
        <v>0</v>
      </c>
      <c r="S103" s="90">
        <f>IFERROR(VLOOKUP(CONCATENATE($A103,"A"),'05 APU'!$T:$AB,9,),0)</f>
        <v>0</v>
      </c>
      <c r="U103" s="420" t="s">
        <v>3360</v>
      </c>
      <c r="V103" s="425" t="s">
        <v>3486</v>
      </c>
      <c r="W103" s="429" t="s">
        <v>3490</v>
      </c>
      <c r="AZ103" s="331" t="e">
        <f>IF((VLOOKUP(CONCATENATE($A103,"EP"),'05 APU'!$1:$1048576,1,FALSE)=CONCATENATE($A103,"EP")),1,0)</f>
        <v>#N/A</v>
      </c>
      <c r="BA103" s="331" t="e">
        <f>IF((VLOOKUP(CONCATENATE($A103,"EE"),'05 APU'!$1:$1048576,1,FALSE)=CONCATENATE($A103,"EE")),1,0)</f>
        <v>#N/A</v>
      </c>
      <c r="BB103" s="331" t="e">
        <f>IF((VLOOKUP(CONCATENATE($A103,"EM"),'05 APU'!$1:$1048576,1,FALSE)=CONCATENATE($A103,"EM")),1,0)</f>
        <v>#N/A</v>
      </c>
    </row>
    <row r="104" spans="1:54" ht="42" x14ac:dyDescent="0.25">
      <c r="A104" s="88">
        <v>94</v>
      </c>
      <c r="B104" s="387" t="s">
        <v>436</v>
      </c>
      <c r="C104" s="384" t="s">
        <v>437</v>
      </c>
      <c r="D104" s="89" t="str">
        <f>IFERROR(VLOOKUP(CONCATENATE($A104,"T"),'05 APU'!$1:$1048576,3,),"")</f>
        <v/>
      </c>
      <c r="E104" s="89" t="str">
        <f>IFERROR(VLOOKUP(CONCATENATE($A104,"T2"),'05 APU'!$1:$1048576,3,),"")</f>
        <v/>
      </c>
      <c r="F104" s="89" t="str">
        <f>IFERROR(VLOOKUP(CONCATENATE($A104,"T3"),'05 APU'!$1:$1048576,3,),"")</f>
        <v/>
      </c>
      <c r="G104" s="412" t="s">
        <v>3343</v>
      </c>
      <c r="H104" s="351"/>
      <c r="I104" s="90">
        <f>IFERROR((VLOOKUP(CONCATENATE($A104,"D"),'05 APU'!$1:$1048576,9,)),0)</f>
        <v>0</v>
      </c>
      <c r="J104" s="90">
        <f t="shared" si="4"/>
        <v>0</v>
      </c>
      <c r="K104" s="297" t="str">
        <f>IFERROR(VLOOKUP(CONCATENATE($A104,"C"),'05 APU'!$1:$1048576,9,),"")</f>
        <v/>
      </c>
      <c r="L104" s="297" t="str">
        <f>IFERROR(VLOOKUP(CONCATENATE($A104,"B"),'05 APU'!$1:$1048576,9,),"")</f>
        <v/>
      </c>
      <c r="M104" s="297" t="str">
        <f>IFERROR(VLOOKUP(CONCATENATE($A104,"A"),'05 APU'!$1:$1048576,9,),"")</f>
        <v/>
      </c>
      <c r="N104" s="86"/>
      <c r="O104" s="90">
        <f>IFERROR(VLOOKUP(CONCATENATE($A104,"D"),'05 APU'!$T:$AB,9,),0)</f>
        <v>0</v>
      </c>
      <c r="P104" s="90">
        <f t="shared" si="3"/>
        <v>0</v>
      </c>
      <c r="Q104" s="90">
        <f>IFERROR(VLOOKUP(CONCATENATE($A104,"C"),'05 APU'!$T:$AB,9,),0)</f>
        <v>0</v>
      </c>
      <c r="R104" s="90">
        <f>IFERROR(VLOOKUP(CONCATENATE($A104,"B"),'05 APU'!$T:$AB,9,),0)</f>
        <v>0</v>
      </c>
      <c r="S104" s="90">
        <f>IFERROR(VLOOKUP(CONCATENATE($A104,"A"),'05 APU'!$T:$AB,9,),0)</f>
        <v>0</v>
      </c>
      <c r="U104" s="421" t="s">
        <v>3355</v>
      </c>
      <c r="V104" s="424"/>
      <c r="W104" s="429">
        <v>0</v>
      </c>
      <c r="AZ104" s="331" t="e">
        <f>IF((VLOOKUP(CONCATENATE($A104,"EP"),'05 APU'!$1:$1048576,1,FALSE)=CONCATENATE($A104,"EP")),1,0)</f>
        <v>#N/A</v>
      </c>
      <c r="BA104" s="331" t="e">
        <f>IF((VLOOKUP(CONCATENATE($A104,"EE"),'05 APU'!$1:$1048576,1,FALSE)=CONCATENATE($A104,"EE")),1,0)</f>
        <v>#N/A</v>
      </c>
      <c r="BB104" s="331" t="e">
        <f>IF((VLOOKUP(CONCATENATE($A104,"EM"),'05 APU'!$1:$1048576,1,FALSE)=CONCATENATE($A104,"EM")),1,0)</f>
        <v>#N/A</v>
      </c>
    </row>
    <row r="105" spans="1:54" ht="42" x14ac:dyDescent="0.25">
      <c r="A105" s="88">
        <v>95</v>
      </c>
      <c r="B105" s="387" t="s">
        <v>438</v>
      </c>
      <c r="C105" s="384" t="s">
        <v>439</v>
      </c>
      <c r="D105" s="89" t="str">
        <f>IFERROR(VLOOKUP(CONCATENATE($A105,"T"),'05 APU'!$1:$1048576,3,),"")</f>
        <v/>
      </c>
      <c r="E105" s="89" t="str">
        <f>IFERROR(VLOOKUP(CONCATENATE($A105,"T2"),'05 APU'!$1:$1048576,3,),"")</f>
        <v/>
      </c>
      <c r="F105" s="89" t="str">
        <f>IFERROR(VLOOKUP(CONCATENATE($A105,"T3"),'05 APU'!$1:$1048576,3,),"")</f>
        <v/>
      </c>
      <c r="G105" s="412" t="s">
        <v>3343</v>
      </c>
      <c r="H105" s="351"/>
      <c r="I105" s="90">
        <f>IFERROR((VLOOKUP(CONCATENATE($A105,"D"),'05 APU'!$1:$1048576,9,)),0)</f>
        <v>0</v>
      </c>
      <c r="J105" s="90">
        <f t="shared" si="4"/>
        <v>0</v>
      </c>
      <c r="K105" s="297" t="str">
        <f>IFERROR(VLOOKUP(CONCATENATE($A105,"C"),'05 APU'!$1:$1048576,9,),"")</f>
        <v/>
      </c>
      <c r="L105" s="297" t="str">
        <f>IFERROR(VLOOKUP(CONCATENATE($A105,"B"),'05 APU'!$1:$1048576,9,),"")</f>
        <v/>
      </c>
      <c r="M105" s="297" t="str">
        <f>IFERROR(VLOOKUP(CONCATENATE($A105,"A"),'05 APU'!$1:$1048576,9,),"")</f>
        <v/>
      </c>
      <c r="N105" s="86"/>
      <c r="O105" s="90">
        <f>IFERROR(VLOOKUP(CONCATENATE($A105,"D"),'05 APU'!$T:$AB,9,),0)</f>
        <v>0</v>
      </c>
      <c r="P105" s="90">
        <f t="shared" si="3"/>
        <v>0</v>
      </c>
      <c r="Q105" s="90">
        <f>IFERROR(VLOOKUP(CONCATENATE($A105,"C"),'05 APU'!$T:$AB,9,),0)</f>
        <v>0</v>
      </c>
      <c r="R105" s="90">
        <f>IFERROR(VLOOKUP(CONCATENATE($A105,"B"),'05 APU'!$T:$AB,9,),0)</f>
        <v>0</v>
      </c>
      <c r="S105" s="90">
        <f>IFERROR(VLOOKUP(CONCATENATE($A105,"A"),'05 APU'!$T:$AB,9,),0)</f>
        <v>0</v>
      </c>
      <c r="U105" s="421" t="s">
        <v>3355</v>
      </c>
      <c r="V105" s="424"/>
      <c r="W105" s="429">
        <v>0</v>
      </c>
      <c r="AZ105" s="331" t="e">
        <f>IF((VLOOKUP(CONCATENATE($A105,"EP"),'05 APU'!$1:$1048576,1,FALSE)=CONCATENATE($A105,"EP")),1,0)</f>
        <v>#N/A</v>
      </c>
      <c r="BA105" s="331" t="e">
        <f>IF((VLOOKUP(CONCATENATE($A105,"EE"),'05 APU'!$1:$1048576,1,FALSE)=CONCATENATE($A105,"EE")),1,0)</f>
        <v>#N/A</v>
      </c>
      <c r="BB105" s="331" t="e">
        <f>IF((VLOOKUP(CONCATENATE($A105,"EM"),'05 APU'!$1:$1048576,1,FALSE)=CONCATENATE($A105,"EM")),1,0)</f>
        <v>#N/A</v>
      </c>
    </row>
    <row r="106" spans="1:54" x14ac:dyDescent="0.25">
      <c r="A106" s="88">
        <v>96</v>
      </c>
      <c r="B106" s="388" t="s">
        <v>440</v>
      </c>
      <c r="C106" s="389" t="s">
        <v>441</v>
      </c>
      <c r="D106" s="89" t="str">
        <f>IFERROR(VLOOKUP(CONCATENATE($A106,"T"),'05 APU'!$1:$1048576,3,),"")</f>
        <v/>
      </c>
      <c r="E106" s="89" t="str">
        <f>IFERROR(VLOOKUP(CONCATENATE($A106,"T2"),'05 APU'!$1:$1048576,3,),"")</f>
        <v/>
      </c>
      <c r="F106" s="89" t="str">
        <f>IFERROR(VLOOKUP(CONCATENATE($A106,"T3"),'05 APU'!$1:$1048576,3,),"")</f>
        <v/>
      </c>
      <c r="G106" s="398"/>
      <c r="H106" s="351"/>
      <c r="I106" s="90">
        <f>IFERROR((VLOOKUP(CONCATENATE($A106,"D"),'05 APU'!$1:$1048576,9,)),0)</f>
        <v>0</v>
      </c>
      <c r="J106" s="90">
        <f t="shared" si="4"/>
        <v>0</v>
      </c>
      <c r="K106" s="297" t="str">
        <f>IFERROR(VLOOKUP(CONCATENATE($A106,"C"),'05 APU'!$1:$1048576,9,),"")</f>
        <v/>
      </c>
      <c r="L106" s="297" t="str">
        <f>IFERROR(VLOOKUP(CONCATENATE($A106,"B"),'05 APU'!$1:$1048576,9,),"")</f>
        <v/>
      </c>
      <c r="M106" s="297" t="str">
        <f>IFERROR(VLOOKUP(CONCATENATE($A106,"A"),'05 APU'!$1:$1048576,9,),"")</f>
        <v/>
      </c>
      <c r="N106" s="86"/>
      <c r="O106" s="90">
        <f>IFERROR(VLOOKUP(CONCATENATE($A106,"D"),'05 APU'!$T:$AB,9,),0)</f>
        <v>0</v>
      </c>
      <c r="P106" s="90">
        <f t="shared" si="3"/>
        <v>0</v>
      </c>
      <c r="Q106" s="90">
        <f>IFERROR(VLOOKUP(CONCATENATE($A106,"C"),'05 APU'!$T:$AB,9,),0)</f>
        <v>0</v>
      </c>
      <c r="R106" s="90">
        <f>IFERROR(VLOOKUP(CONCATENATE($A106,"B"),'05 APU'!$T:$AB,9,),0)</f>
        <v>0</v>
      </c>
      <c r="S106" s="90">
        <f>IFERROR(VLOOKUP(CONCATENATE($A106,"A"),'05 APU'!$T:$AB,9,),0)</f>
        <v>0</v>
      </c>
      <c r="U106" s="420"/>
      <c r="V106" s="424"/>
      <c r="W106" s="429">
        <v>0</v>
      </c>
      <c r="AZ106" s="331" t="e">
        <f>IF((VLOOKUP(CONCATENATE($A106,"EP"),'05 APU'!$1:$1048576,1,FALSE)=CONCATENATE($A106,"EP")),1,0)</f>
        <v>#N/A</v>
      </c>
      <c r="BA106" s="331" t="e">
        <f>IF((VLOOKUP(CONCATENATE($A106,"EE"),'05 APU'!$1:$1048576,1,FALSE)=CONCATENATE($A106,"EE")),1,0)</f>
        <v>#N/A</v>
      </c>
      <c r="BB106" s="331" t="e">
        <f>IF((VLOOKUP(CONCATENATE($A106,"EM"),'05 APU'!$1:$1048576,1,FALSE)=CONCATENATE($A106,"EM")),1,0)</f>
        <v>#N/A</v>
      </c>
    </row>
    <row r="107" spans="1:54" ht="51" x14ac:dyDescent="0.25">
      <c r="A107" s="88">
        <v>97</v>
      </c>
      <c r="B107" s="387" t="s">
        <v>442</v>
      </c>
      <c r="C107" s="384" t="s">
        <v>443</v>
      </c>
      <c r="D107" s="89" t="str">
        <f>IFERROR(VLOOKUP(CONCATENATE($A107,"T"),'05 APU'!$1:$1048576,3,),"")</f>
        <v/>
      </c>
      <c r="E107" s="89" t="str">
        <f>IFERROR(VLOOKUP(CONCATENATE($A107,"T2"),'05 APU'!$1:$1048576,3,),"")</f>
        <v/>
      </c>
      <c r="F107" s="89" t="str">
        <f>IFERROR(VLOOKUP(CONCATENATE($A107,"T3"),'05 APU'!$1:$1048576,3,),"")</f>
        <v/>
      </c>
      <c r="G107" s="412" t="s">
        <v>138</v>
      </c>
      <c r="H107" s="351"/>
      <c r="I107" s="90">
        <f>IFERROR((VLOOKUP(CONCATENATE($A107,"D"),'05 APU'!$1:$1048576,9,)),0)</f>
        <v>0</v>
      </c>
      <c r="J107" s="90">
        <f t="shared" si="4"/>
        <v>0</v>
      </c>
      <c r="K107" s="297" t="str">
        <f>IFERROR(VLOOKUP(CONCATENATE($A107,"C"),'05 APU'!$1:$1048576,9,),"")</f>
        <v/>
      </c>
      <c r="L107" s="297" t="str">
        <f>IFERROR(VLOOKUP(CONCATENATE($A107,"B"),'05 APU'!$1:$1048576,9,),"")</f>
        <v/>
      </c>
      <c r="M107" s="297" t="str">
        <f>IFERROR(VLOOKUP(CONCATENATE($A107,"A"),'05 APU'!$1:$1048576,9,),"")</f>
        <v/>
      </c>
      <c r="N107" s="86"/>
      <c r="O107" s="90">
        <f>IFERROR(VLOOKUP(CONCATENATE($A107,"D"),'05 APU'!$T:$AB,9,),0)</f>
        <v>0</v>
      </c>
      <c r="P107" s="90">
        <f t="shared" si="3"/>
        <v>0</v>
      </c>
      <c r="Q107" s="90">
        <f>IFERROR(VLOOKUP(CONCATENATE($A107,"C"),'05 APU'!$T:$AB,9,),0)</f>
        <v>0</v>
      </c>
      <c r="R107" s="90">
        <f>IFERROR(VLOOKUP(CONCATENATE($A107,"B"),'05 APU'!$T:$AB,9,),0)</f>
        <v>0</v>
      </c>
      <c r="S107" s="90">
        <f>IFERROR(VLOOKUP(CONCATENATE($A107,"A"),'05 APU'!$T:$AB,9,),0)</f>
        <v>0</v>
      </c>
      <c r="U107" s="422" t="s">
        <v>3361</v>
      </c>
      <c r="V107" s="425" t="s">
        <v>3486</v>
      </c>
      <c r="W107" s="429" t="s">
        <v>3490</v>
      </c>
      <c r="AZ107" s="331" t="e">
        <f>IF((VLOOKUP(CONCATENATE($A107,"EP"),'05 APU'!$1:$1048576,1,FALSE)=CONCATENATE($A107,"EP")),1,0)</f>
        <v>#N/A</v>
      </c>
      <c r="BA107" s="331" t="e">
        <f>IF((VLOOKUP(CONCATENATE($A107,"EE"),'05 APU'!$1:$1048576,1,FALSE)=CONCATENATE($A107,"EE")),1,0)</f>
        <v>#N/A</v>
      </c>
      <c r="BB107" s="331" t="e">
        <f>IF((VLOOKUP(CONCATENATE($A107,"EM"),'05 APU'!$1:$1048576,1,FALSE)=CONCATENATE($A107,"EM")),1,0)</f>
        <v>#N/A</v>
      </c>
    </row>
    <row r="108" spans="1:54" ht="51" x14ac:dyDescent="0.25">
      <c r="A108" s="88">
        <v>98</v>
      </c>
      <c r="B108" s="387" t="s">
        <v>444</v>
      </c>
      <c r="C108" s="384" t="s">
        <v>445</v>
      </c>
      <c r="D108" s="89" t="str">
        <f>IFERROR(VLOOKUP(CONCATENATE($A108,"T"),'05 APU'!$1:$1048576,3,),"")</f>
        <v/>
      </c>
      <c r="E108" s="89" t="str">
        <f>IFERROR(VLOOKUP(CONCATENATE($A108,"T2"),'05 APU'!$1:$1048576,3,),"")</f>
        <v/>
      </c>
      <c r="F108" s="89" t="str">
        <f>IFERROR(VLOOKUP(CONCATENATE($A108,"T3"),'05 APU'!$1:$1048576,3,),"")</f>
        <v/>
      </c>
      <c r="G108" s="412" t="s">
        <v>138</v>
      </c>
      <c r="H108" s="351"/>
      <c r="I108" s="90">
        <f>IFERROR((VLOOKUP(CONCATENATE($A108,"D"),'05 APU'!$1:$1048576,9,)),0)</f>
        <v>0</v>
      </c>
      <c r="J108" s="90">
        <f t="shared" si="4"/>
        <v>0</v>
      </c>
      <c r="K108" s="297" t="str">
        <f>IFERROR(VLOOKUP(CONCATENATE($A108,"C"),'05 APU'!$1:$1048576,9,),"")</f>
        <v/>
      </c>
      <c r="L108" s="297" t="str">
        <f>IFERROR(VLOOKUP(CONCATENATE($A108,"B"),'05 APU'!$1:$1048576,9,),"")</f>
        <v/>
      </c>
      <c r="M108" s="297" t="str">
        <f>IFERROR(VLOOKUP(CONCATENATE($A108,"A"),'05 APU'!$1:$1048576,9,),"")</f>
        <v/>
      </c>
      <c r="N108" s="86"/>
      <c r="O108" s="90">
        <f>IFERROR(VLOOKUP(CONCATENATE($A108,"D"),'05 APU'!$T:$AB,9,),0)</f>
        <v>0</v>
      </c>
      <c r="P108" s="90">
        <f t="shared" si="3"/>
        <v>0</v>
      </c>
      <c r="Q108" s="90">
        <f>IFERROR(VLOOKUP(CONCATENATE($A108,"C"),'05 APU'!$T:$AB,9,),0)</f>
        <v>0</v>
      </c>
      <c r="R108" s="90">
        <f>IFERROR(VLOOKUP(CONCATENATE($A108,"B"),'05 APU'!$T:$AB,9,),0)</f>
        <v>0</v>
      </c>
      <c r="S108" s="90">
        <f>IFERROR(VLOOKUP(CONCATENATE($A108,"A"),'05 APU'!$T:$AB,9,),0)</f>
        <v>0</v>
      </c>
      <c r="U108" s="422" t="s">
        <v>3361</v>
      </c>
      <c r="V108" s="425" t="s">
        <v>3486</v>
      </c>
      <c r="W108" s="429" t="s">
        <v>3490</v>
      </c>
      <c r="AZ108" s="331" t="e">
        <f>IF((VLOOKUP(CONCATENATE($A108,"EP"),'05 APU'!$1:$1048576,1,FALSE)=CONCATENATE($A108,"EP")),1,0)</f>
        <v>#N/A</v>
      </c>
      <c r="BA108" s="331" t="e">
        <f>IF((VLOOKUP(CONCATENATE($A108,"EE"),'05 APU'!$1:$1048576,1,FALSE)=CONCATENATE($A108,"EE")),1,0)</f>
        <v>#N/A</v>
      </c>
      <c r="BB108" s="331" t="e">
        <f>IF((VLOOKUP(CONCATENATE($A108,"EM"),'05 APU'!$1:$1048576,1,FALSE)=CONCATENATE($A108,"EM")),1,0)</f>
        <v>#N/A</v>
      </c>
    </row>
    <row r="109" spans="1:54" ht="52.5" x14ac:dyDescent="0.25">
      <c r="A109" s="88">
        <v>99</v>
      </c>
      <c r="B109" s="387" t="s">
        <v>446</v>
      </c>
      <c r="C109" s="384" t="s">
        <v>447</v>
      </c>
      <c r="D109" s="89" t="str">
        <f>IFERROR(VLOOKUP(CONCATENATE($A109,"T"),'05 APU'!$1:$1048576,3,),"")</f>
        <v/>
      </c>
      <c r="E109" s="89" t="str">
        <f>IFERROR(VLOOKUP(CONCATENATE($A109,"T2"),'05 APU'!$1:$1048576,3,),"")</f>
        <v/>
      </c>
      <c r="F109" s="89" t="str">
        <f>IFERROR(VLOOKUP(CONCATENATE($A109,"T3"),'05 APU'!$1:$1048576,3,),"")</f>
        <v/>
      </c>
      <c r="G109" s="412" t="s">
        <v>138</v>
      </c>
      <c r="H109" s="351"/>
      <c r="I109" s="90">
        <f>IFERROR((VLOOKUP(CONCATENATE($A109,"D"),'05 APU'!$1:$1048576,9,)),0)</f>
        <v>0</v>
      </c>
      <c r="J109" s="90">
        <f t="shared" si="4"/>
        <v>0</v>
      </c>
      <c r="K109" s="297" t="str">
        <f>IFERROR(VLOOKUP(CONCATENATE($A109,"C"),'05 APU'!$1:$1048576,9,),"")</f>
        <v/>
      </c>
      <c r="L109" s="297" t="str">
        <f>IFERROR(VLOOKUP(CONCATENATE($A109,"B"),'05 APU'!$1:$1048576,9,),"")</f>
        <v/>
      </c>
      <c r="M109" s="297" t="str">
        <f>IFERROR(VLOOKUP(CONCATENATE($A109,"A"),'05 APU'!$1:$1048576,9,),"")</f>
        <v/>
      </c>
      <c r="N109" s="86"/>
      <c r="O109" s="90">
        <f>IFERROR(VLOOKUP(CONCATENATE($A109,"D"),'05 APU'!$T:$AB,9,),0)</f>
        <v>0</v>
      </c>
      <c r="P109" s="90">
        <f t="shared" si="3"/>
        <v>0</v>
      </c>
      <c r="Q109" s="90">
        <f>IFERROR(VLOOKUP(CONCATENATE($A109,"C"),'05 APU'!$T:$AB,9,),0)</f>
        <v>0</v>
      </c>
      <c r="R109" s="90">
        <f>IFERROR(VLOOKUP(CONCATENATE($A109,"B"),'05 APU'!$T:$AB,9,),0)</f>
        <v>0</v>
      </c>
      <c r="S109" s="90">
        <f>IFERROR(VLOOKUP(CONCATENATE($A109,"A"),'05 APU'!$T:$AB,9,),0)</f>
        <v>0</v>
      </c>
      <c r="U109" s="422" t="s">
        <v>3361</v>
      </c>
      <c r="V109" s="425" t="s">
        <v>3486</v>
      </c>
      <c r="W109" s="429" t="s">
        <v>3490</v>
      </c>
      <c r="AZ109" s="331" t="e">
        <f>IF((VLOOKUP(CONCATENATE($A109,"EP"),'05 APU'!$1:$1048576,1,FALSE)=CONCATENATE($A109,"EP")),1,0)</f>
        <v>#N/A</v>
      </c>
      <c r="BA109" s="331" t="e">
        <f>IF((VLOOKUP(CONCATENATE($A109,"EE"),'05 APU'!$1:$1048576,1,FALSE)=CONCATENATE($A109,"EE")),1,0)</f>
        <v>#N/A</v>
      </c>
      <c r="BB109" s="331" t="e">
        <f>IF((VLOOKUP(CONCATENATE($A109,"EM"),'05 APU'!$1:$1048576,1,FALSE)=CONCATENATE($A109,"EM")),1,0)</f>
        <v>#N/A</v>
      </c>
    </row>
    <row r="110" spans="1:54" ht="31.5" x14ac:dyDescent="0.25">
      <c r="A110" s="88">
        <v>100</v>
      </c>
      <c r="B110" s="387" t="s">
        <v>448</v>
      </c>
      <c r="C110" s="384" t="s">
        <v>449</v>
      </c>
      <c r="D110" s="89" t="str">
        <f>IFERROR(VLOOKUP(CONCATENATE($A110,"T"),'05 APU'!$1:$1048576,3,),"")</f>
        <v/>
      </c>
      <c r="E110" s="89" t="str">
        <f>IFERROR(VLOOKUP(CONCATENATE($A110,"T2"),'05 APU'!$1:$1048576,3,),"")</f>
        <v/>
      </c>
      <c r="F110" s="89" t="str">
        <f>IFERROR(VLOOKUP(CONCATENATE($A110,"T3"),'05 APU'!$1:$1048576,3,),"")</f>
        <v/>
      </c>
      <c r="G110" s="412" t="s">
        <v>138</v>
      </c>
      <c r="H110" s="351"/>
      <c r="I110" s="90">
        <f>IFERROR((VLOOKUP(CONCATENATE($A110,"D"),'05 APU'!$1:$1048576,9,)),0)</f>
        <v>0</v>
      </c>
      <c r="J110" s="90">
        <f t="shared" si="4"/>
        <v>0</v>
      </c>
      <c r="K110" s="297" t="str">
        <f>IFERROR(VLOOKUP(CONCATENATE($A110,"C"),'05 APU'!$1:$1048576,9,),"")</f>
        <v/>
      </c>
      <c r="L110" s="297" t="str">
        <f>IFERROR(VLOOKUP(CONCATENATE($A110,"B"),'05 APU'!$1:$1048576,9,),"")</f>
        <v/>
      </c>
      <c r="M110" s="297" t="str">
        <f>IFERROR(VLOOKUP(CONCATENATE($A110,"A"),'05 APU'!$1:$1048576,9,),"")</f>
        <v/>
      </c>
      <c r="N110" s="86"/>
      <c r="O110" s="90">
        <f>IFERROR(VLOOKUP(CONCATENATE($A110,"D"),'05 APU'!$T:$AB,9,),0)</f>
        <v>0</v>
      </c>
      <c r="P110" s="90">
        <f t="shared" si="3"/>
        <v>0</v>
      </c>
      <c r="Q110" s="90">
        <f>IFERROR(VLOOKUP(CONCATENATE($A110,"C"),'05 APU'!$T:$AB,9,),0)</f>
        <v>0</v>
      </c>
      <c r="R110" s="90">
        <f>IFERROR(VLOOKUP(CONCATENATE($A110,"B"),'05 APU'!$T:$AB,9,),0)</f>
        <v>0</v>
      </c>
      <c r="S110" s="90">
        <f>IFERROR(VLOOKUP(CONCATENATE($A110,"A"),'05 APU'!$T:$AB,9,),0)</f>
        <v>0</v>
      </c>
      <c r="U110" s="420" t="s">
        <v>3362</v>
      </c>
      <c r="V110" s="425" t="s">
        <v>3486</v>
      </c>
      <c r="W110" s="429" t="s">
        <v>3490</v>
      </c>
      <c r="AZ110" s="331" t="e">
        <f>IF((VLOOKUP(CONCATENATE($A110,"EP"),'05 APU'!$1:$1048576,1,FALSE)=CONCATENATE($A110,"EP")),1,0)</f>
        <v>#N/A</v>
      </c>
      <c r="BA110" s="331" t="e">
        <f>IF((VLOOKUP(CONCATENATE($A110,"EE"),'05 APU'!$1:$1048576,1,FALSE)=CONCATENATE($A110,"EE")),1,0)</f>
        <v>#N/A</v>
      </c>
      <c r="BB110" s="331" t="e">
        <f>IF((VLOOKUP(CONCATENATE($A110,"EM"),'05 APU'!$1:$1048576,1,FALSE)=CONCATENATE($A110,"EM")),1,0)</f>
        <v>#N/A</v>
      </c>
    </row>
    <row r="111" spans="1:54" ht="31.5" x14ac:dyDescent="0.25">
      <c r="A111" s="88">
        <v>101</v>
      </c>
      <c r="B111" s="387" t="s">
        <v>448</v>
      </c>
      <c r="C111" s="384" t="s">
        <v>450</v>
      </c>
      <c r="D111" s="89" t="str">
        <f>IFERROR(VLOOKUP(CONCATENATE($A111,"T"),'05 APU'!$1:$1048576,3,),"")</f>
        <v/>
      </c>
      <c r="E111" s="89" t="str">
        <f>IFERROR(VLOOKUP(CONCATENATE($A111,"T2"),'05 APU'!$1:$1048576,3,),"")</f>
        <v/>
      </c>
      <c r="F111" s="89" t="str">
        <f>IFERROR(VLOOKUP(CONCATENATE($A111,"T3"),'05 APU'!$1:$1048576,3,),"")</f>
        <v/>
      </c>
      <c r="G111" s="412" t="s">
        <v>138</v>
      </c>
      <c r="H111" s="351"/>
      <c r="I111" s="90">
        <f>IFERROR((VLOOKUP(CONCATENATE($A111,"D"),'05 APU'!$1:$1048576,9,)),0)</f>
        <v>0</v>
      </c>
      <c r="J111" s="90">
        <f t="shared" si="4"/>
        <v>0</v>
      </c>
      <c r="K111" s="297" t="str">
        <f>IFERROR(VLOOKUP(CONCATENATE($A111,"C"),'05 APU'!$1:$1048576,9,),"")</f>
        <v/>
      </c>
      <c r="L111" s="297" t="str">
        <f>IFERROR(VLOOKUP(CONCATENATE($A111,"B"),'05 APU'!$1:$1048576,9,),"")</f>
        <v/>
      </c>
      <c r="M111" s="297" t="str">
        <f>IFERROR(VLOOKUP(CONCATENATE($A111,"A"),'05 APU'!$1:$1048576,9,),"")</f>
        <v/>
      </c>
      <c r="N111" s="86"/>
      <c r="O111" s="90">
        <f>IFERROR(VLOOKUP(CONCATENATE($A111,"D"),'05 APU'!$T:$AB,9,),0)</f>
        <v>0</v>
      </c>
      <c r="P111" s="90">
        <f t="shared" si="3"/>
        <v>0</v>
      </c>
      <c r="Q111" s="90">
        <f>IFERROR(VLOOKUP(CONCATENATE($A111,"C"),'05 APU'!$T:$AB,9,),0)</f>
        <v>0</v>
      </c>
      <c r="R111" s="90">
        <f>IFERROR(VLOOKUP(CONCATENATE($A111,"B"),'05 APU'!$T:$AB,9,),0)</f>
        <v>0</v>
      </c>
      <c r="S111" s="90">
        <f>IFERROR(VLOOKUP(CONCATENATE($A111,"A"),'05 APU'!$T:$AB,9,),0)</f>
        <v>0</v>
      </c>
      <c r="U111" s="420" t="s">
        <v>3363</v>
      </c>
      <c r="V111" s="425" t="s">
        <v>3486</v>
      </c>
      <c r="W111" s="429" t="s">
        <v>3490</v>
      </c>
      <c r="AZ111" s="331" t="e">
        <f>IF((VLOOKUP(CONCATENATE($A111,"EP"),'05 APU'!$1:$1048576,1,FALSE)=CONCATENATE($A111,"EP")),1,0)</f>
        <v>#N/A</v>
      </c>
      <c r="BA111" s="331" t="e">
        <f>IF((VLOOKUP(CONCATENATE($A111,"EE"),'05 APU'!$1:$1048576,1,FALSE)=CONCATENATE($A111,"EE")),1,0)</f>
        <v>#N/A</v>
      </c>
      <c r="BB111" s="331" t="e">
        <f>IF((VLOOKUP(CONCATENATE($A111,"EM"),'05 APU'!$1:$1048576,1,FALSE)=CONCATENATE($A111,"EM")),1,0)</f>
        <v>#N/A</v>
      </c>
    </row>
    <row r="112" spans="1:54" ht="21" x14ac:dyDescent="0.25">
      <c r="A112" s="88">
        <v>102</v>
      </c>
      <c r="B112" s="387" t="s">
        <v>451</v>
      </c>
      <c r="C112" s="384" t="s">
        <v>452</v>
      </c>
      <c r="D112" s="89" t="str">
        <f>IFERROR(VLOOKUP(CONCATENATE($A112,"T"),'05 APU'!$1:$1048576,3,),"")</f>
        <v/>
      </c>
      <c r="E112" s="89" t="str">
        <f>IFERROR(VLOOKUP(CONCATENATE($A112,"T2"),'05 APU'!$1:$1048576,3,),"")</f>
        <v/>
      </c>
      <c r="F112" s="89" t="str">
        <f>IFERROR(VLOOKUP(CONCATENATE($A112,"T3"),'05 APU'!$1:$1048576,3,),"")</f>
        <v/>
      </c>
      <c r="G112" s="412" t="s">
        <v>142</v>
      </c>
      <c r="H112" s="351"/>
      <c r="I112" s="90">
        <f>IFERROR((VLOOKUP(CONCATENATE($A112,"D"),'05 APU'!$1:$1048576,9,)),0)</f>
        <v>0</v>
      </c>
      <c r="J112" s="90">
        <f t="shared" si="4"/>
        <v>0</v>
      </c>
      <c r="K112" s="297" t="str">
        <f>IFERROR(VLOOKUP(CONCATENATE($A112,"C"),'05 APU'!$1:$1048576,9,),"")</f>
        <v/>
      </c>
      <c r="L112" s="297" t="str">
        <f>IFERROR(VLOOKUP(CONCATENATE($A112,"B"),'05 APU'!$1:$1048576,9,),"")</f>
        <v/>
      </c>
      <c r="M112" s="297" t="str">
        <f>IFERROR(VLOOKUP(CONCATENATE($A112,"A"),'05 APU'!$1:$1048576,9,),"")</f>
        <v/>
      </c>
      <c r="N112" s="86"/>
      <c r="O112" s="90">
        <f>IFERROR(VLOOKUP(CONCATENATE($A112,"D"),'05 APU'!$T:$AB,9,),0)</f>
        <v>0</v>
      </c>
      <c r="P112" s="90">
        <f t="shared" si="3"/>
        <v>0</v>
      </c>
      <c r="Q112" s="90">
        <f>IFERROR(VLOOKUP(CONCATENATE($A112,"C"),'05 APU'!$T:$AB,9,),0)</f>
        <v>0</v>
      </c>
      <c r="R112" s="90">
        <f>IFERROR(VLOOKUP(CONCATENATE($A112,"B"),'05 APU'!$T:$AB,9,),0)</f>
        <v>0</v>
      </c>
      <c r="S112" s="90">
        <f>IFERROR(VLOOKUP(CONCATENATE($A112,"A"),'05 APU'!$T:$AB,9,),0)</f>
        <v>0</v>
      </c>
      <c r="U112" s="420" t="s">
        <v>3364</v>
      </c>
      <c r="V112" s="425" t="s">
        <v>3486</v>
      </c>
      <c r="W112" s="429" t="s">
        <v>3490</v>
      </c>
      <c r="AZ112" s="331" t="e">
        <f>IF((VLOOKUP(CONCATENATE($A112,"EP"),'05 APU'!$1:$1048576,1,FALSE)=CONCATENATE($A112,"EP")),1,0)</f>
        <v>#N/A</v>
      </c>
      <c r="BA112" s="331" t="e">
        <f>IF((VLOOKUP(CONCATENATE($A112,"EE"),'05 APU'!$1:$1048576,1,FALSE)=CONCATENATE($A112,"EE")),1,0)</f>
        <v>#N/A</v>
      </c>
      <c r="BB112" s="331" t="e">
        <f>IF((VLOOKUP(CONCATENATE($A112,"EM"),'05 APU'!$1:$1048576,1,FALSE)=CONCATENATE($A112,"EM")),1,0)</f>
        <v>#N/A</v>
      </c>
    </row>
    <row r="113" spans="1:54" ht="21" x14ac:dyDescent="0.25">
      <c r="A113" s="88">
        <v>103</v>
      </c>
      <c r="B113" s="387" t="s">
        <v>451</v>
      </c>
      <c r="C113" s="384" t="s">
        <v>453</v>
      </c>
      <c r="D113" s="89" t="str">
        <f>IFERROR(VLOOKUP(CONCATENATE($A113,"T"),'05 APU'!$1:$1048576,3,),"")</f>
        <v/>
      </c>
      <c r="E113" s="89" t="str">
        <f>IFERROR(VLOOKUP(CONCATENATE($A113,"T2"),'05 APU'!$1:$1048576,3,),"")</f>
        <v/>
      </c>
      <c r="F113" s="89" t="str">
        <f>IFERROR(VLOOKUP(CONCATENATE($A113,"T3"),'05 APU'!$1:$1048576,3,),"")</f>
        <v/>
      </c>
      <c r="G113" s="412" t="s">
        <v>142</v>
      </c>
      <c r="H113" s="351"/>
      <c r="I113" s="90">
        <f>IFERROR((VLOOKUP(CONCATENATE($A113,"D"),'05 APU'!$1:$1048576,9,)),0)</f>
        <v>0</v>
      </c>
      <c r="J113" s="90">
        <f t="shared" si="4"/>
        <v>0</v>
      </c>
      <c r="K113" s="297" t="str">
        <f>IFERROR(VLOOKUP(CONCATENATE($A113,"C"),'05 APU'!$1:$1048576,9,),"")</f>
        <v/>
      </c>
      <c r="L113" s="297" t="str">
        <f>IFERROR(VLOOKUP(CONCATENATE($A113,"B"),'05 APU'!$1:$1048576,9,),"")</f>
        <v/>
      </c>
      <c r="M113" s="297" t="str">
        <f>IFERROR(VLOOKUP(CONCATENATE($A113,"A"),'05 APU'!$1:$1048576,9,),"")</f>
        <v/>
      </c>
      <c r="N113" s="86"/>
      <c r="O113" s="90">
        <f>IFERROR(VLOOKUP(CONCATENATE($A113,"D"),'05 APU'!$T:$AB,9,),0)</f>
        <v>0</v>
      </c>
      <c r="P113" s="90">
        <f t="shared" si="3"/>
        <v>0</v>
      </c>
      <c r="Q113" s="90">
        <f>IFERROR(VLOOKUP(CONCATENATE($A113,"C"),'05 APU'!$T:$AB,9,),0)</f>
        <v>0</v>
      </c>
      <c r="R113" s="90">
        <f>IFERROR(VLOOKUP(CONCATENATE($A113,"B"),'05 APU'!$T:$AB,9,),0)</f>
        <v>0</v>
      </c>
      <c r="S113" s="90">
        <f>IFERROR(VLOOKUP(CONCATENATE($A113,"A"),'05 APU'!$T:$AB,9,),0)</f>
        <v>0</v>
      </c>
      <c r="U113" s="421" t="s">
        <v>3355</v>
      </c>
      <c r="V113" s="424"/>
      <c r="W113" s="429" t="s">
        <v>3490</v>
      </c>
      <c r="AZ113" s="331" t="e">
        <f>IF((VLOOKUP(CONCATENATE($A113,"EP"),'05 APU'!$1:$1048576,1,FALSE)=CONCATENATE($A113,"EP")),1,0)</f>
        <v>#N/A</v>
      </c>
      <c r="BA113" s="331" t="e">
        <f>IF((VLOOKUP(CONCATENATE($A113,"EE"),'05 APU'!$1:$1048576,1,FALSE)=CONCATENATE($A113,"EE")),1,0)</f>
        <v>#N/A</v>
      </c>
      <c r="BB113" s="331" t="e">
        <f>IF((VLOOKUP(CONCATENATE($A113,"EM"),'05 APU'!$1:$1048576,1,FALSE)=CONCATENATE($A113,"EM")),1,0)</f>
        <v>#N/A</v>
      </c>
    </row>
    <row r="114" spans="1:54" ht="42" x14ac:dyDescent="0.25">
      <c r="A114" s="88">
        <v>104</v>
      </c>
      <c r="B114" s="387" t="s">
        <v>454</v>
      </c>
      <c r="C114" s="384" t="s">
        <v>455</v>
      </c>
      <c r="D114" s="89" t="str">
        <f>IFERROR(VLOOKUP(CONCATENATE($A114,"T"),'05 APU'!$1:$1048576,3,),"")</f>
        <v/>
      </c>
      <c r="E114" s="89" t="str">
        <f>IFERROR(VLOOKUP(CONCATENATE($A114,"T2"),'05 APU'!$1:$1048576,3,),"")</f>
        <v/>
      </c>
      <c r="F114" s="89" t="str">
        <f>IFERROR(VLOOKUP(CONCATENATE($A114,"T3"),'05 APU'!$1:$1048576,3,),"")</f>
        <v/>
      </c>
      <c r="G114" s="412" t="s">
        <v>138</v>
      </c>
      <c r="H114" s="351"/>
      <c r="I114" s="90">
        <f>IFERROR((VLOOKUP(CONCATENATE($A114,"D"),'05 APU'!$1:$1048576,9,)),0)</f>
        <v>0</v>
      </c>
      <c r="J114" s="90">
        <f t="shared" si="4"/>
        <v>0</v>
      </c>
      <c r="K114" s="297" t="str">
        <f>IFERROR(VLOOKUP(CONCATENATE($A114,"C"),'05 APU'!$1:$1048576,9,),"")</f>
        <v/>
      </c>
      <c r="L114" s="297" t="str">
        <f>IFERROR(VLOOKUP(CONCATENATE($A114,"B"),'05 APU'!$1:$1048576,9,),"")</f>
        <v/>
      </c>
      <c r="M114" s="297" t="str">
        <f>IFERROR(VLOOKUP(CONCATENATE($A114,"A"),'05 APU'!$1:$1048576,9,),"")</f>
        <v/>
      </c>
      <c r="N114" s="86"/>
      <c r="O114" s="90">
        <f>IFERROR(VLOOKUP(CONCATENATE($A114,"D"),'05 APU'!$T:$AB,9,),0)</f>
        <v>0</v>
      </c>
      <c r="P114" s="90">
        <f t="shared" si="3"/>
        <v>0</v>
      </c>
      <c r="Q114" s="90">
        <f>IFERROR(VLOOKUP(CONCATENATE($A114,"C"),'05 APU'!$T:$AB,9,),0)</f>
        <v>0</v>
      </c>
      <c r="R114" s="90">
        <f>IFERROR(VLOOKUP(CONCATENATE($A114,"B"),'05 APU'!$T:$AB,9,),0)</f>
        <v>0</v>
      </c>
      <c r="S114" s="90">
        <f>IFERROR(VLOOKUP(CONCATENATE($A114,"A"),'05 APU'!$T:$AB,9,),0)</f>
        <v>0</v>
      </c>
      <c r="U114" s="421" t="s">
        <v>3355</v>
      </c>
      <c r="V114" s="424"/>
      <c r="W114" s="429">
        <v>0</v>
      </c>
      <c r="AZ114" s="331" t="e">
        <f>IF((VLOOKUP(CONCATENATE($A114,"EP"),'05 APU'!$1:$1048576,1,FALSE)=CONCATENATE($A114,"EP")),1,0)</f>
        <v>#N/A</v>
      </c>
      <c r="BA114" s="331" t="e">
        <f>IF((VLOOKUP(CONCATENATE($A114,"EE"),'05 APU'!$1:$1048576,1,FALSE)=CONCATENATE($A114,"EE")),1,0)</f>
        <v>#N/A</v>
      </c>
      <c r="BB114" s="331" t="e">
        <f>IF((VLOOKUP(CONCATENATE($A114,"EM"),'05 APU'!$1:$1048576,1,FALSE)=CONCATENATE($A114,"EM")),1,0)</f>
        <v>#N/A</v>
      </c>
    </row>
    <row r="115" spans="1:54" ht="42" x14ac:dyDescent="0.25">
      <c r="A115" s="88">
        <v>105</v>
      </c>
      <c r="B115" s="387" t="s">
        <v>456</v>
      </c>
      <c r="C115" s="384" t="s">
        <v>457</v>
      </c>
      <c r="D115" s="89" t="str">
        <f>IFERROR(VLOOKUP(CONCATENATE($A115,"T"),'05 APU'!$1:$1048576,3,),"")</f>
        <v/>
      </c>
      <c r="E115" s="89" t="str">
        <f>IFERROR(VLOOKUP(CONCATENATE($A115,"T2"),'05 APU'!$1:$1048576,3,),"")</f>
        <v/>
      </c>
      <c r="F115" s="89" t="str">
        <f>IFERROR(VLOOKUP(CONCATENATE($A115,"T3"),'05 APU'!$1:$1048576,3,),"")</f>
        <v/>
      </c>
      <c r="G115" s="412" t="s">
        <v>138</v>
      </c>
      <c r="H115" s="351"/>
      <c r="I115" s="90">
        <f>IFERROR((VLOOKUP(CONCATENATE($A115,"D"),'05 APU'!$1:$1048576,9,)),0)</f>
        <v>0</v>
      </c>
      <c r="J115" s="90">
        <f t="shared" si="4"/>
        <v>0</v>
      </c>
      <c r="K115" s="297" t="str">
        <f>IFERROR(VLOOKUP(CONCATENATE($A115,"C"),'05 APU'!$1:$1048576,9,),"")</f>
        <v/>
      </c>
      <c r="L115" s="297" t="str">
        <f>IFERROR(VLOOKUP(CONCATENATE($A115,"B"),'05 APU'!$1:$1048576,9,),"")</f>
        <v/>
      </c>
      <c r="M115" s="297" t="str">
        <f>IFERROR(VLOOKUP(CONCATENATE($A115,"A"),'05 APU'!$1:$1048576,9,),"")</f>
        <v/>
      </c>
      <c r="N115" s="86"/>
      <c r="O115" s="90">
        <f>IFERROR(VLOOKUP(CONCATENATE($A115,"D"),'05 APU'!$T:$AB,9,),0)</f>
        <v>0</v>
      </c>
      <c r="P115" s="90">
        <f t="shared" si="3"/>
        <v>0</v>
      </c>
      <c r="Q115" s="90">
        <f>IFERROR(VLOOKUP(CONCATENATE($A115,"C"),'05 APU'!$T:$AB,9,),0)</f>
        <v>0</v>
      </c>
      <c r="R115" s="90">
        <f>IFERROR(VLOOKUP(CONCATENATE($A115,"B"),'05 APU'!$T:$AB,9,),0)</f>
        <v>0</v>
      </c>
      <c r="S115" s="90">
        <f>IFERROR(VLOOKUP(CONCATENATE($A115,"A"),'05 APU'!$T:$AB,9,),0)</f>
        <v>0</v>
      </c>
      <c r="U115" s="421" t="s">
        <v>3355</v>
      </c>
      <c r="V115" s="424"/>
      <c r="W115" s="429">
        <v>0</v>
      </c>
      <c r="AZ115" s="331" t="e">
        <f>IF((VLOOKUP(CONCATENATE($A115,"EP"),'05 APU'!$1:$1048576,1,FALSE)=CONCATENATE($A115,"EP")),1,0)</f>
        <v>#N/A</v>
      </c>
      <c r="BA115" s="331" t="e">
        <f>IF((VLOOKUP(CONCATENATE($A115,"EE"),'05 APU'!$1:$1048576,1,FALSE)=CONCATENATE($A115,"EE")),1,0)</f>
        <v>#N/A</v>
      </c>
      <c r="BB115" s="331" t="e">
        <f>IF((VLOOKUP(CONCATENATE($A115,"EM"),'05 APU'!$1:$1048576,1,FALSE)=CONCATENATE($A115,"EM")),1,0)</f>
        <v>#N/A</v>
      </c>
    </row>
    <row r="116" spans="1:54" ht="52.5" x14ac:dyDescent="0.25">
      <c r="A116" s="88">
        <v>106</v>
      </c>
      <c r="B116" s="387" t="s">
        <v>458</v>
      </c>
      <c r="C116" s="384" t="s">
        <v>459</v>
      </c>
      <c r="D116" s="89" t="str">
        <f>IFERROR(VLOOKUP(CONCATENATE($A116,"T"),'05 APU'!$1:$1048576,3,),"")</f>
        <v/>
      </c>
      <c r="E116" s="89" t="str">
        <f>IFERROR(VLOOKUP(CONCATENATE($A116,"T2"),'05 APU'!$1:$1048576,3,),"")</f>
        <v/>
      </c>
      <c r="F116" s="89" t="str">
        <f>IFERROR(VLOOKUP(CONCATENATE($A116,"T3"),'05 APU'!$1:$1048576,3,),"")</f>
        <v/>
      </c>
      <c r="G116" s="412" t="s">
        <v>138</v>
      </c>
      <c r="H116" s="351"/>
      <c r="I116" s="90">
        <f>IFERROR((VLOOKUP(CONCATENATE($A116,"D"),'05 APU'!$1:$1048576,9,)),0)</f>
        <v>0</v>
      </c>
      <c r="J116" s="90">
        <f t="shared" si="4"/>
        <v>0</v>
      </c>
      <c r="K116" s="297" t="str">
        <f>IFERROR(VLOOKUP(CONCATENATE($A116,"C"),'05 APU'!$1:$1048576,9,),"")</f>
        <v/>
      </c>
      <c r="L116" s="297" t="str">
        <f>IFERROR(VLOOKUP(CONCATENATE($A116,"B"),'05 APU'!$1:$1048576,9,),"")</f>
        <v/>
      </c>
      <c r="M116" s="297" t="str">
        <f>IFERROR(VLOOKUP(CONCATENATE($A116,"A"),'05 APU'!$1:$1048576,9,),"")</f>
        <v/>
      </c>
      <c r="N116" s="86"/>
      <c r="O116" s="90">
        <f>IFERROR(VLOOKUP(CONCATENATE($A116,"D"),'05 APU'!$T:$AB,9,),0)</f>
        <v>0</v>
      </c>
      <c r="P116" s="90">
        <f t="shared" si="3"/>
        <v>0</v>
      </c>
      <c r="Q116" s="90">
        <f>IFERROR(VLOOKUP(CONCATENATE($A116,"C"),'05 APU'!$T:$AB,9,),0)</f>
        <v>0</v>
      </c>
      <c r="R116" s="90">
        <f>IFERROR(VLOOKUP(CONCATENATE($A116,"B"),'05 APU'!$T:$AB,9,),0)</f>
        <v>0</v>
      </c>
      <c r="S116" s="90">
        <f>IFERROR(VLOOKUP(CONCATENATE($A116,"A"),'05 APU'!$T:$AB,9,),0)</f>
        <v>0</v>
      </c>
      <c r="U116" s="421" t="s">
        <v>3355</v>
      </c>
      <c r="V116" s="424"/>
      <c r="W116" s="429">
        <v>0</v>
      </c>
      <c r="AZ116" s="331" t="e">
        <f>IF((VLOOKUP(CONCATENATE($A116,"EP"),'05 APU'!$1:$1048576,1,FALSE)=CONCATENATE($A116,"EP")),1,0)</f>
        <v>#N/A</v>
      </c>
      <c r="BA116" s="331" t="e">
        <f>IF((VLOOKUP(CONCATENATE($A116,"EE"),'05 APU'!$1:$1048576,1,FALSE)=CONCATENATE($A116,"EE")),1,0)</f>
        <v>#N/A</v>
      </c>
      <c r="BB116" s="331" t="e">
        <f>IF((VLOOKUP(CONCATENATE($A116,"EM"),'05 APU'!$1:$1048576,1,FALSE)=CONCATENATE($A116,"EM")),1,0)</f>
        <v>#N/A</v>
      </c>
    </row>
    <row r="117" spans="1:54" ht="31.5" x14ac:dyDescent="0.25">
      <c r="A117" s="88">
        <v>107</v>
      </c>
      <c r="B117" s="387" t="s">
        <v>460</v>
      </c>
      <c r="C117" s="384" t="s">
        <v>461</v>
      </c>
      <c r="D117" s="89" t="str">
        <f>IFERROR(VLOOKUP(CONCATENATE($A117,"T"),'05 APU'!$1:$1048576,3,),"")</f>
        <v/>
      </c>
      <c r="E117" s="89" t="str">
        <f>IFERROR(VLOOKUP(CONCATENATE($A117,"T2"),'05 APU'!$1:$1048576,3,),"")</f>
        <v/>
      </c>
      <c r="F117" s="89" t="str">
        <f>IFERROR(VLOOKUP(CONCATENATE($A117,"T3"),'05 APU'!$1:$1048576,3,),"")</f>
        <v/>
      </c>
      <c r="G117" s="412" t="s">
        <v>138</v>
      </c>
      <c r="H117" s="351"/>
      <c r="I117" s="90">
        <f>IFERROR((VLOOKUP(CONCATENATE($A117,"D"),'05 APU'!$1:$1048576,9,)),0)</f>
        <v>0</v>
      </c>
      <c r="J117" s="90">
        <f t="shared" si="4"/>
        <v>0</v>
      </c>
      <c r="K117" s="297" t="str">
        <f>IFERROR(VLOOKUP(CONCATENATE($A117,"C"),'05 APU'!$1:$1048576,9,),"")</f>
        <v/>
      </c>
      <c r="L117" s="297" t="str">
        <f>IFERROR(VLOOKUP(CONCATENATE($A117,"B"),'05 APU'!$1:$1048576,9,),"")</f>
        <v/>
      </c>
      <c r="M117" s="297" t="str">
        <f>IFERROR(VLOOKUP(CONCATENATE($A117,"A"),'05 APU'!$1:$1048576,9,),"")</f>
        <v/>
      </c>
      <c r="N117" s="86"/>
      <c r="O117" s="90">
        <f>IFERROR(VLOOKUP(CONCATENATE($A117,"D"),'05 APU'!$T:$AB,9,),0)</f>
        <v>0</v>
      </c>
      <c r="P117" s="90">
        <f t="shared" si="3"/>
        <v>0</v>
      </c>
      <c r="Q117" s="90">
        <f>IFERROR(VLOOKUP(CONCATENATE($A117,"C"),'05 APU'!$T:$AB,9,),0)</f>
        <v>0</v>
      </c>
      <c r="R117" s="90">
        <f>IFERROR(VLOOKUP(CONCATENATE($A117,"B"),'05 APU'!$T:$AB,9,),0)</f>
        <v>0</v>
      </c>
      <c r="S117" s="90">
        <f>IFERROR(VLOOKUP(CONCATENATE($A117,"A"),'05 APU'!$T:$AB,9,),0)</f>
        <v>0</v>
      </c>
      <c r="U117" s="420" t="s">
        <v>3362</v>
      </c>
      <c r="V117" s="425" t="s">
        <v>3486</v>
      </c>
      <c r="W117" s="429" t="s">
        <v>3490</v>
      </c>
      <c r="AZ117" s="331" t="e">
        <f>IF((VLOOKUP(CONCATENATE($A117,"EP"),'05 APU'!$1:$1048576,1,FALSE)=CONCATENATE($A117,"EP")),1,0)</f>
        <v>#N/A</v>
      </c>
      <c r="BA117" s="331" t="e">
        <f>IF((VLOOKUP(CONCATENATE($A117,"EE"),'05 APU'!$1:$1048576,1,FALSE)=CONCATENATE($A117,"EE")),1,0)</f>
        <v>#N/A</v>
      </c>
      <c r="BB117" s="331" t="e">
        <f>IF((VLOOKUP(CONCATENATE($A117,"EM"),'05 APU'!$1:$1048576,1,FALSE)=CONCATENATE($A117,"EM")),1,0)</f>
        <v>#N/A</v>
      </c>
    </row>
    <row r="118" spans="1:54" ht="21" x14ac:dyDescent="0.25">
      <c r="A118" s="88">
        <v>108</v>
      </c>
      <c r="B118" s="387" t="s">
        <v>462</v>
      </c>
      <c r="C118" s="384" t="s">
        <v>463</v>
      </c>
      <c r="D118" s="89" t="str">
        <f>IFERROR(VLOOKUP(CONCATENATE($A118,"T"),'05 APU'!$1:$1048576,3,),"")</f>
        <v/>
      </c>
      <c r="E118" s="89" t="str">
        <f>IFERROR(VLOOKUP(CONCATENATE($A118,"T2"),'05 APU'!$1:$1048576,3,),"")</f>
        <v/>
      </c>
      <c r="F118" s="89" t="str">
        <f>IFERROR(VLOOKUP(CONCATENATE($A118,"T3"),'05 APU'!$1:$1048576,3,),"")</f>
        <v/>
      </c>
      <c r="G118" s="412" t="s">
        <v>138</v>
      </c>
      <c r="H118" s="351"/>
      <c r="I118" s="90">
        <f>IFERROR((VLOOKUP(CONCATENATE($A118,"D"),'05 APU'!$1:$1048576,9,)),0)</f>
        <v>0</v>
      </c>
      <c r="J118" s="90">
        <f t="shared" si="4"/>
        <v>0</v>
      </c>
      <c r="K118" s="297" t="str">
        <f>IFERROR(VLOOKUP(CONCATENATE($A118,"C"),'05 APU'!$1:$1048576,9,),"")</f>
        <v/>
      </c>
      <c r="L118" s="297" t="str">
        <f>IFERROR(VLOOKUP(CONCATENATE($A118,"B"),'05 APU'!$1:$1048576,9,),"")</f>
        <v/>
      </c>
      <c r="M118" s="297" t="str">
        <f>IFERROR(VLOOKUP(CONCATENATE($A118,"A"),'05 APU'!$1:$1048576,9,),"")</f>
        <v/>
      </c>
      <c r="N118" s="86"/>
      <c r="O118" s="90">
        <f>IFERROR(VLOOKUP(CONCATENATE($A118,"D"),'05 APU'!$T:$AB,9,),0)</f>
        <v>0</v>
      </c>
      <c r="P118" s="90">
        <f t="shared" si="3"/>
        <v>0</v>
      </c>
      <c r="Q118" s="90">
        <f>IFERROR(VLOOKUP(CONCATENATE($A118,"C"),'05 APU'!$T:$AB,9,),0)</f>
        <v>0</v>
      </c>
      <c r="R118" s="90">
        <f>IFERROR(VLOOKUP(CONCATENATE($A118,"B"),'05 APU'!$T:$AB,9,),0)</f>
        <v>0</v>
      </c>
      <c r="S118" s="90">
        <f>IFERROR(VLOOKUP(CONCATENATE($A118,"A"),'05 APU'!$T:$AB,9,),0)</f>
        <v>0</v>
      </c>
      <c r="U118" s="421" t="s">
        <v>3355</v>
      </c>
      <c r="V118" s="424"/>
      <c r="W118" s="429">
        <v>0</v>
      </c>
      <c r="AZ118" s="331" t="e">
        <f>IF((VLOOKUP(CONCATENATE($A118,"EP"),'05 APU'!$1:$1048576,1,FALSE)=CONCATENATE($A118,"EP")),1,0)</f>
        <v>#N/A</v>
      </c>
      <c r="BA118" s="331" t="e">
        <f>IF((VLOOKUP(CONCATENATE($A118,"EE"),'05 APU'!$1:$1048576,1,FALSE)=CONCATENATE($A118,"EE")),1,0)</f>
        <v>#N/A</v>
      </c>
      <c r="BB118" s="331" t="e">
        <f>IF((VLOOKUP(CONCATENATE($A118,"EM"),'05 APU'!$1:$1048576,1,FALSE)=CONCATENATE($A118,"EM")),1,0)</f>
        <v>#N/A</v>
      </c>
    </row>
    <row r="119" spans="1:54" x14ac:dyDescent="0.25">
      <c r="A119" s="88">
        <v>109</v>
      </c>
      <c r="B119" s="388" t="s">
        <v>464</v>
      </c>
      <c r="C119" s="389" t="s">
        <v>465</v>
      </c>
      <c r="D119" s="89" t="str">
        <f>IFERROR(VLOOKUP(CONCATENATE($A119,"T"),'05 APU'!$1:$1048576,3,),"")</f>
        <v/>
      </c>
      <c r="E119" s="89" t="str">
        <f>IFERROR(VLOOKUP(CONCATENATE($A119,"T2"),'05 APU'!$1:$1048576,3,),"")</f>
        <v/>
      </c>
      <c r="F119" s="89" t="str">
        <f>IFERROR(VLOOKUP(CONCATENATE($A119,"T3"),'05 APU'!$1:$1048576,3,),"")</f>
        <v/>
      </c>
      <c r="G119" s="398"/>
      <c r="H119" s="351"/>
      <c r="I119" s="90">
        <f>IFERROR((VLOOKUP(CONCATENATE($A119,"D"),'05 APU'!$1:$1048576,9,)),0)</f>
        <v>0</v>
      </c>
      <c r="J119" s="90">
        <f t="shared" si="4"/>
        <v>0</v>
      </c>
      <c r="K119" s="297" t="str">
        <f>IFERROR(VLOOKUP(CONCATENATE($A119,"C"),'05 APU'!$1:$1048576,9,),"")</f>
        <v/>
      </c>
      <c r="L119" s="297" t="str">
        <f>IFERROR(VLOOKUP(CONCATENATE($A119,"B"),'05 APU'!$1:$1048576,9,),"")</f>
        <v/>
      </c>
      <c r="M119" s="297" t="str">
        <f>IFERROR(VLOOKUP(CONCATENATE($A119,"A"),'05 APU'!$1:$1048576,9,),"")</f>
        <v/>
      </c>
      <c r="N119" s="86"/>
      <c r="O119" s="90">
        <f>IFERROR(VLOOKUP(CONCATENATE($A119,"D"),'05 APU'!$T:$AB,9,),0)</f>
        <v>0</v>
      </c>
      <c r="P119" s="90">
        <f t="shared" si="3"/>
        <v>0</v>
      </c>
      <c r="Q119" s="90">
        <f>IFERROR(VLOOKUP(CONCATENATE($A119,"C"),'05 APU'!$T:$AB,9,),0)</f>
        <v>0</v>
      </c>
      <c r="R119" s="90">
        <f>IFERROR(VLOOKUP(CONCATENATE($A119,"B"),'05 APU'!$T:$AB,9,),0)</f>
        <v>0</v>
      </c>
      <c r="S119" s="90">
        <f>IFERROR(VLOOKUP(CONCATENATE($A119,"A"),'05 APU'!$T:$AB,9,),0)</f>
        <v>0</v>
      </c>
      <c r="U119" s="420"/>
      <c r="V119" s="424"/>
      <c r="W119" s="429">
        <v>0</v>
      </c>
      <c r="AZ119" s="331" t="e">
        <f>IF((VLOOKUP(CONCATENATE($A119,"EP"),'05 APU'!$1:$1048576,1,FALSE)=CONCATENATE($A119,"EP")),1,0)</f>
        <v>#N/A</v>
      </c>
      <c r="BA119" s="331" t="e">
        <f>IF((VLOOKUP(CONCATENATE($A119,"EE"),'05 APU'!$1:$1048576,1,FALSE)=CONCATENATE($A119,"EE")),1,0)</f>
        <v>#N/A</v>
      </c>
      <c r="BB119" s="331" t="e">
        <f>IF((VLOOKUP(CONCATENATE($A119,"EM"),'05 APU'!$1:$1048576,1,FALSE)=CONCATENATE($A119,"EM")),1,0)</f>
        <v>#N/A</v>
      </c>
    </row>
    <row r="120" spans="1:54" ht="31.5" x14ac:dyDescent="0.25">
      <c r="A120" s="88">
        <v>110</v>
      </c>
      <c r="B120" s="387" t="s">
        <v>466</v>
      </c>
      <c r="C120" s="384" t="s">
        <v>467</v>
      </c>
      <c r="D120" s="89" t="str">
        <f>IFERROR(VLOOKUP(CONCATENATE($A120,"T"),'05 APU'!$1:$1048576,3,),"")</f>
        <v/>
      </c>
      <c r="E120" s="89" t="str">
        <f>IFERROR(VLOOKUP(CONCATENATE($A120,"T2"),'05 APU'!$1:$1048576,3,),"")</f>
        <v/>
      </c>
      <c r="F120" s="89" t="str">
        <f>IFERROR(VLOOKUP(CONCATENATE($A120,"T3"),'05 APU'!$1:$1048576,3,),"")</f>
        <v/>
      </c>
      <c r="G120" s="412" t="s">
        <v>144</v>
      </c>
      <c r="H120" s="351"/>
      <c r="I120" s="90">
        <f>IFERROR((VLOOKUP(CONCATENATE($A120,"D"),'05 APU'!$1:$1048576,9,)),0)</f>
        <v>0</v>
      </c>
      <c r="J120" s="90">
        <f t="shared" si="4"/>
        <v>0</v>
      </c>
      <c r="K120" s="297" t="str">
        <f>IFERROR(VLOOKUP(CONCATENATE($A120,"C"),'05 APU'!$1:$1048576,9,),"")</f>
        <v/>
      </c>
      <c r="L120" s="297" t="str">
        <f>IFERROR(VLOOKUP(CONCATENATE($A120,"B"),'05 APU'!$1:$1048576,9,),"")</f>
        <v/>
      </c>
      <c r="M120" s="297" t="str">
        <f>IFERROR(VLOOKUP(CONCATENATE($A120,"A"),'05 APU'!$1:$1048576,9,),"")</f>
        <v/>
      </c>
      <c r="N120" s="86"/>
      <c r="O120" s="90">
        <f>IFERROR(VLOOKUP(CONCATENATE($A120,"D"),'05 APU'!$T:$AB,9,),0)</f>
        <v>0</v>
      </c>
      <c r="P120" s="90">
        <f t="shared" si="3"/>
        <v>0</v>
      </c>
      <c r="Q120" s="90">
        <f>IFERROR(VLOOKUP(CONCATENATE($A120,"C"),'05 APU'!$T:$AB,9,),0)</f>
        <v>0</v>
      </c>
      <c r="R120" s="90">
        <f>IFERROR(VLOOKUP(CONCATENATE($A120,"B"),'05 APU'!$T:$AB,9,),0)</f>
        <v>0</v>
      </c>
      <c r="S120" s="90">
        <f>IFERROR(VLOOKUP(CONCATENATE($A120,"A"),'05 APU'!$T:$AB,9,),0)</f>
        <v>0</v>
      </c>
      <c r="U120" s="420" t="s">
        <v>3365</v>
      </c>
      <c r="V120" s="425" t="s">
        <v>3486</v>
      </c>
      <c r="W120" s="429" t="s">
        <v>3490</v>
      </c>
      <c r="AZ120" s="331" t="e">
        <f>IF((VLOOKUP(CONCATENATE($A120,"EP"),'05 APU'!$1:$1048576,1,FALSE)=CONCATENATE($A120,"EP")),1,0)</f>
        <v>#N/A</v>
      </c>
      <c r="BA120" s="331" t="e">
        <f>IF((VLOOKUP(CONCATENATE($A120,"EE"),'05 APU'!$1:$1048576,1,FALSE)=CONCATENATE($A120,"EE")),1,0)</f>
        <v>#N/A</v>
      </c>
      <c r="BB120" s="331" t="e">
        <f>IF((VLOOKUP(CONCATENATE($A120,"EM"),'05 APU'!$1:$1048576,1,FALSE)=CONCATENATE($A120,"EM")),1,0)</f>
        <v>#N/A</v>
      </c>
    </row>
    <row r="121" spans="1:54" ht="38.25" x14ac:dyDescent="0.25">
      <c r="A121" s="88">
        <v>111</v>
      </c>
      <c r="B121" s="387" t="s">
        <v>468</v>
      </c>
      <c r="C121" s="384" t="s">
        <v>469</v>
      </c>
      <c r="D121" s="89" t="str">
        <f>IFERROR(VLOOKUP(CONCATENATE($A121,"T"),'05 APU'!$1:$1048576,3,),"")</f>
        <v/>
      </c>
      <c r="E121" s="89" t="str">
        <f>IFERROR(VLOOKUP(CONCATENATE($A121,"T2"),'05 APU'!$1:$1048576,3,),"")</f>
        <v/>
      </c>
      <c r="F121" s="89" t="str">
        <f>IFERROR(VLOOKUP(CONCATENATE($A121,"T3"),'05 APU'!$1:$1048576,3,),"")</f>
        <v/>
      </c>
      <c r="G121" s="412" t="s">
        <v>144</v>
      </c>
      <c r="H121" s="351"/>
      <c r="I121" s="90">
        <f>IFERROR((VLOOKUP(CONCATENATE($A121,"D"),'05 APU'!$1:$1048576,9,)),0)</f>
        <v>0</v>
      </c>
      <c r="J121" s="90">
        <f t="shared" si="4"/>
        <v>0</v>
      </c>
      <c r="K121" s="297" t="str">
        <f>IFERROR(VLOOKUP(CONCATENATE($A121,"C"),'05 APU'!$1:$1048576,9,),"")</f>
        <v/>
      </c>
      <c r="L121" s="297" t="str">
        <f>IFERROR(VLOOKUP(CONCATENATE($A121,"B"),'05 APU'!$1:$1048576,9,),"")</f>
        <v/>
      </c>
      <c r="M121" s="297" t="str">
        <f>IFERROR(VLOOKUP(CONCATENATE($A121,"A"),'05 APU'!$1:$1048576,9,),"")</f>
        <v/>
      </c>
      <c r="N121" s="86"/>
      <c r="O121" s="90">
        <f>IFERROR(VLOOKUP(CONCATENATE($A121,"D"),'05 APU'!$T:$AB,9,),0)</f>
        <v>0</v>
      </c>
      <c r="P121" s="90">
        <f t="shared" si="3"/>
        <v>0</v>
      </c>
      <c r="Q121" s="90">
        <f>IFERROR(VLOOKUP(CONCATENATE($A121,"C"),'05 APU'!$T:$AB,9,),0)</f>
        <v>0</v>
      </c>
      <c r="R121" s="90">
        <f>IFERROR(VLOOKUP(CONCATENATE($A121,"B"),'05 APU'!$T:$AB,9,),0)</f>
        <v>0</v>
      </c>
      <c r="S121" s="90">
        <f>IFERROR(VLOOKUP(CONCATENATE($A121,"A"),'05 APU'!$T:$AB,9,),0)</f>
        <v>0</v>
      </c>
      <c r="U121" s="422" t="s">
        <v>3366</v>
      </c>
      <c r="V121" s="425" t="s">
        <v>3486</v>
      </c>
      <c r="W121" s="429" t="s">
        <v>3490</v>
      </c>
      <c r="AZ121" s="331" t="e">
        <f>IF((VLOOKUP(CONCATENATE($A121,"EP"),'05 APU'!$1:$1048576,1,FALSE)=CONCATENATE($A121,"EP")),1,0)</f>
        <v>#N/A</v>
      </c>
      <c r="BA121" s="331" t="e">
        <f>IF((VLOOKUP(CONCATENATE($A121,"EE"),'05 APU'!$1:$1048576,1,FALSE)=CONCATENATE($A121,"EE")),1,0)</f>
        <v>#N/A</v>
      </c>
      <c r="BB121" s="331" t="e">
        <f>IF((VLOOKUP(CONCATENATE($A121,"EM"),'05 APU'!$1:$1048576,1,FALSE)=CONCATENATE($A121,"EM")),1,0)</f>
        <v>#N/A</v>
      </c>
    </row>
    <row r="122" spans="1:54" ht="31.5" x14ac:dyDescent="0.25">
      <c r="A122" s="88">
        <v>112</v>
      </c>
      <c r="B122" s="387" t="s">
        <v>470</v>
      </c>
      <c r="C122" s="384" t="s">
        <v>471</v>
      </c>
      <c r="D122" s="89" t="str">
        <f>IFERROR(VLOOKUP(CONCATENATE($A122,"T"),'05 APU'!$1:$1048576,3,),"")</f>
        <v/>
      </c>
      <c r="E122" s="89" t="str">
        <f>IFERROR(VLOOKUP(CONCATENATE($A122,"T2"),'05 APU'!$1:$1048576,3,),"")</f>
        <v/>
      </c>
      <c r="F122" s="89" t="str">
        <f>IFERROR(VLOOKUP(CONCATENATE($A122,"T3"),'05 APU'!$1:$1048576,3,),"")</f>
        <v/>
      </c>
      <c r="G122" s="412" t="s">
        <v>144</v>
      </c>
      <c r="H122" s="351"/>
      <c r="I122" s="90">
        <f>IFERROR((VLOOKUP(CONCATENATE($A122,"D"),'05 APU'!$1:$1048576,9,)),0)</f>
        <v>0</v>
      </c>
      <c r="J122" s="90">
        <f t="shared" si="4"/>
        <v>0</v>
      </c>
      <c r="K122" s="297" t="str">
        <f>IFERROR(VLOOKUP(CONCATENATE($A122,"C"),'05 APU'!$1:$1048576,9,),"")</f>
        <v/>
      </c>
      <c r="L122" s="297" t="str">
        <f>IFERROR(VLOOKUP(CONCATENATE($A122,"B"),'05 APU'!$1:$1048576,9,),"")</f>
        <v/>
      </c>
      <c r="M122" s="297" t="str">
        <f>IFERROR(VLOOKUP(CONCATENATE($A122,"A"),'05 APU'!$1:$1048576,9,),"")</f>
        <v/>
      </c>
      <c r="N122" s="86"/>
      <c r="O122" s="90">
        <f>IFERROR(VLOOKUP(CONCATENATE($A122,"D"),'05 APU'!$T:$AB,9,),0)</f>
        <v>0</v>
      </c>
      <c r="P122" s="90">
        <f t="shared" si="3"/>
        <v>0</v>
      </c>
      <c r="Q122" s="90">
        <f>IFERROR(VLOOKUP(CONCATENATE($A122,"C"),'05 APU'!$T:$AB,9,),0)</f>
        <v>0</v>
      </c>
      <c r="R122" s="90">
        <f>IFERROR(VLOOKUP(CONCATENATE($A122,"B"),'05 APU'!$T:$AB,9,),0)</f>
        <v>0</v>
      </c>
      <c r="S122" s="90">
        <f>IFERROR(VLOOKUP(CONCATENATE($A122,"A"),'05 APU'!$T:$AB,9,),0)</f>
        <v>0</v>
      </c>
      <c r="U122" s="420" t="s">
        <v>3365</v>
      </c>
      <c r="V122" s="425" t="s">
        <v>3486</v>
      </c>
      <c r="W122" s="429" t="s">
        <v>3490</v>
      </c>
      <c r="AZ122" s="331" t="e">
        <f>IF((VLOOKUP(CONCATENATE($A122,"EP"),'05 APU'!$1:$1048576,1,FALSE)=CONCATENATE($A122,"EP")),1,0)</f>
        <v>#N/A</v>
      </c>
      <c r="BA122" s="331" t="e">
        <f>IF((VLOOKUP(CONCATENATE($A122,"EE"),'05 APU'!$1:$1048576,1,FALSE)=CONCATENATE($A122,"EE")),1,0)</f>
        <v>#N/A</v>
      </c>
      <c r="BB122" s="331" t="e">
        <f>IF((VLOOKUP(CONCATENATE($A122,"EM"),'05 APU'!$1:$1048576,1,FALSE)=CONCATENATE($A122,"EM")),1,0)</f>
        <v>#N/A</v>
      </c>
    </row>
    <row r="123" spans="1:54" ht="31.5" x14ac:dyDescent="0.25">
      <c r="A123" s="88">
        <v>113</v>
      </c>
      <c r="B123" s="387" t="s">
        <v>472</v>
      </c>
      <c r="C123" s="384" t="s">
        <v>473</v>
      </c>
      <c r="D123" s="89" t="str">
        <f>IFERROR(VLOOKUP(CONCATENATE($A123,"T"),'05 APU'!$1:$1048576,3,),"")</f>
        <v/>
      </c>
      <c r="E123" s="89" t="str">
        <f>IFERROR(VLOOKUP(CONCATENATE($A123,"T2"),'05 APU'!$1:$1048576,3,),"")</f>
        <v/>
      </c>
      <c r="F123" s="89" t="str">
        <f>IFERROR(VLOOKUP(CONCATENATE($A123,"T3"),'05 APU'!$1:$1048576,3,),"")</f>
        <v/>
      </c>
      <c r="G123" s="412" t="s">
        <v>144</v>
      </c>
      <c r="H123" s="351"/>
      <c r="I123" s="90">
        <f>IFERROR((VLOOKUP(CONCATENATE($A123,"D"),'05 APU'!$1:$1048576,9,)),0)</f>
        <v>0</v>
      </c>
      <c r="J123" s="90">
        <f t="shared" si="4"/>
        <v>0</v>
      </c>
      <c r="K123" s="297" t="str">
        <f>IFERROR(VLOOKUP(CONCATENATE($A123,"C"),'05 APU'!$1:$1048576,9,),"")</f>
        <v/>
      </c>
      <c r="L123" s="297" t="str">
        <f>IFERROR(VLOOKUP(CONCATENATE($A123,"B"),'05 APU'!$1:$1048576,9,),"")</f>
        <v/>
      </c>
      <c r="M123" s="297" t="str">
        <f>IFERROR(VLOOKUP(CONCATENATE($A123,"A"),'05 APU'!$1:$1048576,9,),"")</f>
        <v/>
      </c>
      <c r="N123" s="86"/>
      <c r="O123" s="90">
        <f>IFERROR(VLOOKUP(CONCATENATE($A123,"D"),'05 APU'!$T:$AB,9,),0)</f>
        <v>0</v>
      </c>
      <c r="P123" s="90">
        <f t="shared" si="3"/>
        <v>0</v>
      </c>
      <c r="Q123" s="90">
        <f>IFERROR(VLOOKUP(CONCATENATE($A123,"C"),'05 APU'!$T:$AB,9,),0)</f>
        <v>0</v>
      </c>
      <c r="R123" s="90">
        <f>IFERROR(VLOOKUP(CONCATENATE($A123,"B"),'05 APU'!$T:$AB,9,),0)</f>
        <v>0</v>
      </c>
      <c r="S123" s="90">
        <f>IFERROR(VLOOKUP(CONCATENATE($A123,"A"),'05 APU'!$T:$AB,9,),0)</f>
        <v>0</v>
      </c>
      <c r="U123" s="420" t="s">
        <v>3365</v>
      </c>
      <c r="V123" s="425" t="s">
        <v>3486</v>
      </c>
      <c r="W123" s="429" t="s">
        <v>3490</v>
      </c>
      <c r="AZ123" s="331" t="e">
        <f>IF((VLOOKUP(CONCATENATE($A123,"EP"),'05 APU'!$1:$1048576,1,FALSE)=CONCATENATE($A123,"EP")),1,0)</f>
        <v>#N/A</v>
      </c>
      <c r="BA123" s="331" t="e">
        <f>IF((VLOOKUP(CONCATENATE($A123,"EE"),'05 APU'!$1:$1048576,1,FALSE)=CONCATENATE($A123,"EE")),1,0)</f>
        <v>#N/A</v>
      </c>
      <c r="BB123" s="331" t="e">
        <f>IF((VLOOKUP(CONCATENATE($A123,"EM"),'05 APU'!$1:$1048576,1,FALSE)=CONCATENATE($A123,"EM")),1,0)</f>
        <v>#N/A</v>
      </c>
    </row>
    <row r="124" spans="1:54" ht="31.5" x14ac:dyDescent="0.25">
      <c r="A124" s="88">
        <v>114</v>
      </c>
      <c r="B124" s="387" t="s">
        <v>474</v>
      </c>
      <c r="C124" s="384" t="s">
        <v>475</v>
      </c>
      <c r="D124" s="89" t="str">
        <f>IFERROR(VLOOKUP(CONCATENATE($A124,"T"),'05 APU'!$1:$1048576,3,),"")</f>
        <v/>
      </c>
      <c r="E124" s="89" t="str">
        <f>IFERROR(VLOOKUP(CONCATENATE($A124,"T2"),'05 APU'!$1:$1048576,3,),"")</f>
        <v/>
      </c>
      <c r="F124" s="89" t="str">
        <f>IFERROR(VLOOKUP(CONCATENATE($A124,"T3"),'05 APU'!$1:$1048576,3,),"")</f>
        <v/>
      </c>
      <c r="G124" s="412" t="s">
        <v>144</v>
      </c>
      <c r="H124" s="351"/>
      <c r="I124" s="90">
        <f>IFERROR((VLOOKUP(CONCATENATE($A124,"D"),'05 APU'!$1:$1048576,9,)),0)</f>
        <v>0</v>
      </c>
      <c r="J124" s="90">
        <f t="shared" si="4"/>
        <v>0</v>
      </c>
      <c r="K124" s="297" t="str">
        <f>IFERROR(VLOOKUP(CONCATENATE($A124,"C"),'05 APU'!$1:$1048576,9,),"")</f>
        <v/>
      </c>
      <c r="L124" s="297" t="str">
        <f>IFERROR(VLOOKUP(CONCATENATE($A124,"B"),'05 APU'!$1:$1048576,9,),"")</f>
        <v/>
      </c>
      <c r="M124" s="297" t="str">
        <f>IFERROR(VLOOKUP(CONCATENATE($A124,"A"),'05 APU'!$1:$1048576,9,),"")</f>
        <v/>
      </c>
      <c r="N124" s="86"/>
      <c r="O124" s="90">
        <f>IFERROR(VLOOKUP(CONCATENATE($A124,"D"),'05 APU'!$T:$AB,9,),0)</f>
        <v>0</v>
      </c>
      <c r="P124" s="90">
        <f t="shared" si="3"/>
        <v>0</v>
      </c>
      <c r="Q124" s="90">
        <f>IFERROR(VLOOKUP(CONCATENATE($A124,"C"),'05 APU'!$T:$AB,9,),0)</f>
        <v>0</v>
      </c>
      <c r="R124" s="90">
        <f>IFERROR(VLOOKUP(CONCATENATE($A124,"B"),'05 APU'!$T:$AB,9,),0)</f>
        <v>0</v>
      </c>
      <c r="S124" s="90">
        <f>IFERROR(VLOOKUP(CONCATENATE($A124,"A"),'05 APU'!$T:$AB,9,),0)</f>
        <v>0</v>
      </c>
      <c r="U124" s="420" t="s">
        <v>3367</v>
      </c>
      <c r="V124" s="425" t="s">
        <v>3486</v>
      </c>
      <c r="W124" s="429" t="s">
        <v>3490</v>
      </c>
      <c r="AZ124" s="331" t="e">
        <f>IF((VLOOKUP(CONCATENATE($A124,"EP"),'05 APU'!$1:$1048576,1,FALSE)=CONCATENATE($A124,"EP")),1,0)</f>
        <v>#N/A</v>
      </c>
      <c r="BA124" s="331" t="e">
        <f>IF((VLOOKUP(CONCATENATE($A124,"EE"),'05 APU'!$1:$1048576,1,FALSE)=CONCATENATE($A124,"EE")),1,0)</f>
        <v>#N/A</v>
      </c>
      <c r="BB124" s="331" t="e">
        <f>IF((VLOOKUP(CONCATENATE($A124,"EM"),'05 APU'!$1:$1048576,1,FALSE)=CONCATENATE($A124,"EM")),1,0)</f>
        <v>#N/A</v>
      </c>
    </row>
    <row r="125" spans="1:54" ht="31.5" x14ac:dyDescent="0.25">
      <c r="A125" s="88">
        <v>115</v>
      </c>
      <c r="B125" s="387" t="s">
        <v>476</v>
      </c>
      <c r="C125" s="384" t="s">
        <v>477</v>
      </c>
      <c r="D125" s="89" t="str">
        <f>IFERROR(VLOOKUP(CONCATENATE($A125,"T"),'05 APU'!$1:$1048576,3,),"")</f>
        <v/>
      </c>
      <c r="E125" s="89" t="str">
        <f>IFERROR(VLOOKUP(CONCATENATE($A125,"T2"),'05 APU'!$1:$1048576,3,),"")</f>
        <v/>
      </c>
      <c r="F125" s="89" t="str">
        <f>IFERROR(VLOOKUP(CONCATENATE($A125,"T3"),'05 APU'!$1:$1048576,3,),"")</f>
        <v/>
      </c>
      <c r="G125" s="412" t="s">
        <v>144</v>
      </c>
      <c r="H125" s="351"/>
      <c r="I125" s="90">
        <f>IFERROR((VLOOKUP(CONCATENATE($A125,"D"),'05 APU'!$1:$1048576,9,)),0)</f>
        <v>0</v>
      </c>
      <c r="J125" s="90">
        <f t="shared" si="4"/>
        <v>0</v>
      </c>
      <c r="K125" s="297" t="str">
        <f>IFERROR(VLOOKUP(CONCATENATE($A125,"C"),'05 APU'!$1:$1048576,9,),"")</f>
        <v/>
      </c>
      <c r="L125" s="297" t="str">
        <f>IFERROR(VLOOKUP(CONCATENATE($A125,"B"),'05 APU'!$1:$1048576,9,),"")</f>
        <v/>
      </c>
      <c r="M125" s="297" t="str">
        <f>IFERROR(VLOOKUP(CONCATENATE($A125,"A"),'05 APU'!$1:$1048576,9,),"")</f>
        <v/>
      </c>
      <c r="N125" s="86"/>
      <c r="O125" s="90">
        <f>IFERROR(VLOOKUP(CONCATENATE($A125,"D"),'05 APU'!$T:$AB,9,),0)</f>
        <v>0</v>
      </c>
      <c r="P125" s="90">
        <f t="shared" si="3"/>
        <v>0</v>
      </c>
      <c r="Q125" s="90">
        <f>IFERROR(VLOOKUP(CONCATENATE($A125,"C"),'05 APU'!$T:$AB,9,),0)</f>
        <v>0</v>
      </c>
      <c r="R125" s="90">
        <f>IFERROR(VLOOKUP(CONCATENATE($A125,"B"),'05 APU'!$T:$AB,9,),0)</f>
        <v>0</v>
      </c>
      <c r="S125" s="90">
        <f>IFERROR(VLOOKUP(CONCATENATE($A125,"A"),'05 APU'!$T:$AB,9,),0)</f>
        <v>0</v>
      </c>
      <c r="U125" s="421" t="s">
        <v>3355</v>
      </c>
      <c r="V125" s="424"/>
      <c r="W125" s="429" t="s">
        <v>3490</v>
      </c>
      <c r="AZ125" s="331" t="e">
        <f>IF((VLOOKUP(CONCATENATE($A125,"EP"),'05 APU'!$1:$1048576,1,FALSE)=CONCATENATE($A125,"EP")),1,0)</f>
        <v>#N/A</v>
      </c>
      <c r="BA125" s="331" t="e">
        <f>IF((VLOOKUP(CONCATENATE($A125,"EE"),'05 APU'!$1:$1048576,1,FALSE)=CONCATENATE($A125,"EE")),1,0)</f>
        <v>#N/A</v>
      </c>
      <c r="BB125" s="331" t="e">
        <f>IF((VLOOKUP(CONCATENATE($A125,"EM"),'05 APU'!$1:$1048576,1,FALSE)=CONCATENATE($A125,"EM")),1,0)</f>
        <v>#N/A</v>
      </c>
    </row>
    <row r="126" spans="1:54" ht="31.5" x14ac:dyDescent="0.25">
      <c r="A126" s="88">
        <v>116</v>
      </c>
      <c r="B126" s="387" t="s">
        <v>478</v>
      </c>
      <c r="C126" s="384" t="s">
        <v>479</v>
      </c>
      <c r="D126" s="89" t="str">
        <f>IFERROR(VLOOKUP(CONCATENATE($A126,"T"),'05 APU'!$1:$1048576,3,),"")</f>
        <v/>
      </c>
      <c r="E126" s="89" t="str">
        <f>IFERROR(VLOOKUP(CONCATENATE($A126,"T2"),'05 APU'!$1:$1048576,3,),"")</f>
        <v/>
      </c>
      <c r="F126" s="89" t="str">
        <f>IFERROR(VLOOKUP(CONCATENATE($A126,"T3"),'05 APU'!$1:$1048576,3,),"")</f>
        <v/>
      </c>
      <c r="G126" s="412" t="s">
        <v>144</v>
      </c>
      <c r="H126" s="351"/>
      <c r="I126" s="90">
        <f>IFERROR((VLOOKUP(CONCATENATE($A126,"D"),'05 APU'!$1:$1048576,9,)),0)</f>
        <v>0</v>
      </c>
      <c r="J126" s="90">
        <f t="shared" si="4"/>
        <v>0</v>
      </c>
      <c r="K126" s="297" t="str">
        <f>IFERROR(VLOOKUP(CONCATENATE($A126,"C"),'05 APU'!$1:$1048576,9,),"")</f>
        <v/>
      </c>
      <c r="L126" s="297" t="str">
        <f>IFERROR(VLOOKUP(CONCATENATE($A126,"B"),'05 APU'!$1:$1048576,9,),"")</f>
        <v/>
      </c>
      <c r="M126" s="297" t="str">
        <f>IFERROR(VLOOKUP(CONCATENATE($A126,"A"),'05 APU'!$1:$1048576,9,),"")</f>
        <v/>
      </c>
      <c r="N126" s="86"/>
      <c r="O126" s="90">
        <f>IFERROR(VLOOKUP(CONCATENATE($A126,"D"),'05 APU'!$T:$AB,9,),0)</f>
        <v>0</v>
      </c>
      <c r="P126" s="90">
        <f t="shared" si="3"/>
        <v>0</v>
      </c>
      <c r="Q126" s="90">
        <f>IFERROR(VLOOKUP(CONCATENATE($A126,"C"),'05 APU'!$T:$AB,9,),0)</f>
        <v>0</v>
      </c>
      <c r="R126" s="90">
        <f>IFERROR(VLOOKUP(CONCATENATE($A126,"B"),'05 APU'!$T:$AB,9,),0)</f>
        <v>0</v>
      </c>
      <c r="S126" s="90">
        <f>IFERROR(VLOOKUP(CONCATENATE($A126,"A"),'05 APU'!$T:$AB,9,),0)</f>
        <v>0</v>
      </c>
      <c r="U126" s="421" t="s">
        <v>3355</v>
      </c>
      <c r="V126" s="424"/>
      <c r="W126" s="429" t="s">
        <v>3490</v>
      </c>
      <c r="AZ126" s="331" t="e">
        <f>IF((VLOOKUP(CONCATENATE($A126,"EP"),'05 APU'!$1:$1048576,1,FALSE)=CONCATENATE($A126,"EP")),1,0)</f>
        <v>#N/A</v>
      </c>
      <c r="BA126" s="331" t="e">
        <f>IF((VLOOKUP(CONCATENATE($A126,"EE"),'05 APU'!$1:$1048576,1,FALSE)=CONCATENATE($A126,"EE")),1,0)</f>
        <v>#N/A</v>
      </c>
      <c r="BB126" s="331" t="e">
        <f>IF((VLOOKUP(CONCATENATE($A126,"EM"),'05 APU'!$1:$1048576,1,FALSE)=CONCATENATE($A126,"EM")),1,0)</f>
        <v>#N/A</v>
      </c>
    </row>
    <row r="127" spans="1:54" ht="31.5" x14ac:dyDescent="0.25">
      <c r="A127" s="88">
        <v>117</v>
      </c>
      <c r="B127" s="387" t="s">
        <v>480</v>
      </c>
      <c r="C127" s="384" t="s">
        <v>481</v>
      </c>
      <c r="D127" s="89" t="str">
        <f>IFERROR(VLOOKUP(CONCATENATE($A127,"T"),'05 APU'!$1:$1048576,3,),"")</f>
        <v/>
      </c>
      <c r="E127" s="89" t="str">
        <f>IFERROR(VLOOKUP(CONCATENATE($A127,"T2"),'05 APU'!$1:$1048576,3,),"")</f>
        <v/>
      </c>
      <c r="F127" s="89" t="str">
        <f>IFERROR(VLOOKUP(CONCATENATE($A127,"T3"),'05 APU'!$1:$1048576,3,),"")</f>
        <v/>
      </c>
      <c r="G127" s="412" t="s">
        <v>144</v>
      </c>
      <c r="H127" s="351"/>
      <c r="I127" s="90">
        <f>IFERROR((VLOOKUP(CONCATENATE($A127,"D"),'05 APU'!$1:$1048576,9,)),0)</f>
        <v>0</v>
      </c>
      <c r="J127" s="90">
        <f t="shared" si="4"/>
        <v>0</v>
      </c>
      <c r="K127" s="297" t="str">
        <f>IFERROR(VLOOKUP(CONCATENATE($A127,"C"),'05 APU'!$1:$1048576,9,),"")</f>
        <v/>
      </c>
      <c r="L127" s="297" t="str">
        <f>IFERROR(VLOOKUP(CONCATENATE($A127,"B"),'05 APU'!$1:$1048576,9,),"")</f>
        <v/>
      </c>
      <c r="M127" s="297" t="str">
        <f>IFERROR(VLOOKUP(CONCATENATE($A127,"A"),'05 APU'!$1:$1048576,9,),"")</f>
        <v/>
      </c>
      <c r="N127" s="86"/>
      <c r="O127" s="90">
        <f>IFERROR(VLOOKUP(CONCATENATE($A127,"D"),'05 APU'!$T:$AB,9,),0)</f>
        <v>0</v>
      </c>
      <c r="P127" s="90">
        <f t="shared" si="3"/>
        <v>0</v>
      </c>
      <c r="Q127" s="90">
        <f>IFERROR(VLOOKUP(CONCATENATE($A127,"C"),'05 APU'!$T:$AB,9,),0)</f>
        <v>0</v>
      </c>
      <c r="R127" s="90">
        <f>IFERROR(VLOOKUP(CONCATENATE($A127,"B"),'05 APU'!$T:$AB,9,),0)</f>
        <v>0</v>
      </c>
      <c r="S127" s="90">
        <f>IFERROR(VLOOKUP(CONCATENATE($A127,"A"),'05 APU'!$T:$AB,9,),0)</f>
        <v>0</v>
      </c>
      <c r="U127" s="421" t="s">
        <v>3355</v>
      </c>
      <c r="V127" s="424"/>
      <c r="W127" s="429" t="s">
        <v>3490</v>
      </c>
      <c r="AZ127" s="331" t="e">
        <f>IF((VLOOKUP(CONCATENATE($A127,"EP"),'05 APU'!$1:$1048576,1,FALSE)=CONCATENATE($A127,"EP")),1,0)</f>
        <v>#N/A</v>
      </c>
      <c r="BA127" s="331" t="e">
        <f>IF((VLOOKUP(CONCATENATE($A127,"EE"),'05 APU'!$1:$1048576,1,FALSE)=CONCATENATE($A127,"EE")),1,0)</f>
        <v>#N/A</v>
      </c>
      <c r="BB127" s="331" t="e">
        <f>IF((VLOOKUP(CONCATENATE($A127,"EM"),'05 APU'!$1:$1048576,1,FALSE)=CONCATENATE($A127,"EM")),1,0)</f>
        <v>#N/A</v>
      </c>
    </row>
    <row r="128" spans="1:54" ht="31.5" x14ac:dyDescent="0.25">
      <c r="A128" s="88">
        <v>118</v>
      </c>
      <c r="B128" s="387" t="s">
        <v>482</v>
      </c>
      <c r="C128" s="384" t="s">
        <v>483</v>
      </c>
      <c r="D128" s="89" t="str">
        <f>IFERROR(VLOOKUP(CONCATENATE($A128,"T"),'05 APU'!$1:$1048576,3,),"")</f>
        <v/>
      </c>
      <c r="E128" s="89" t="str">
        <f>IFERROR(VLOOKUP(CONCATENATE($A128,"T2"),'05 APU'!$1:$1048576,3,),"")</f>
        <v/>
      </c>
      <c r="F128" s="89" t="str">
        <f>IFERROR(VLOOKUP(CONCATENATE($A128,"T3"),'05 APU'!$1:$1048576,3,),"")</f>
        <v/>
      </c>
      <c r="G128" s="412" t="s">
        <v>142</v>
      </c>
      <c r="H128" s="351"/>
      <c r="I128" s="90">
        <f>IFERROR((VLOOKUP(CONCATENATE($A128,"D"),'05 APU'!$1:$1048576,9,)),0)</f>
        <v>0</v>
      </c>
      <c r="J128" s="90">
        <f t="shared" si="4"/>
        <v>0</v>
      </c>
      <c r="K128" s="297" t="str">
        <f>IFERROR(VLOOKUP(CONCATENATE($A128,"C"),'05 APU'!$1:$1048576,9,),"")</f>
        <v/>
      </c>
      <c r="L128" s="297" t="str">
        <f>IFERROR(VLOOKUP(CONCATENATE($A128,"B"),'05 APU'!$1:$1048576,9,),"")</f>
        <v/>
      </c>
      <c r="M128" s="297" t="str">
        <f>IFERROR(VLOOKUP(CONCATENATE($A128,"A"),'05 APU'!$1:$1048576,9,),"")</f>
        <v/>
      </c>
      <c r="N128" s="86"/>
      <c r="O128" s="90">
        <f>IFERROR(VLOOKUP(CONCATENATE($A128,"D"),'05 APU'!$T:$AB,9,),0)</f>
        <v>0</v>
      </c>
      <c r="P128" s="90">
        <f t="shared" si="3"/>
        <v>0</v>
      </c>
      <c r="Q128" s="90">
        <f>IFERROR(VLOOKUP(CONCATENATE($A128,"C"),'05 APU'!$T:$AB,9,),0)</f>
        <v>0</v>
      </c>
      <c r="R128" s="90">
        <f>IFERROR(VLOOKUP(CONCATENATE($A128,"B"),'05 APU'!$T:$AB,9,),0)</f>
        <v>0</v>
      </c>
      <c r="S128" s="90">
        <f>IFERROR(VLOOKUP(CONCATENATE($A128,"A"),'05 APU'!$T:$AB,9,),0)</f>
        <v>0</v>
      </c>
      <c r="U128" s="421" t="s">
        <v>3355</v>
      </c>
      <c r="V128" s="424"/>
      <c r="W128" s="429" t="s">
        <v>3490</v>
      </c>
      <c r="AZ128" s="331" t="e">
        <f>IF((VLOOKUP(CONCATENATE($A128,"EP"),'05 APU'!$1:$1048576,1,FALSE)=CONCATENATE($A128,"EP")),1,0)</f>
        <v>#N/A</v>
      </c>
      <c r="BA128" s="331" t="e">
        <f>IF((VLOOKUP(CONCATENATE($A128,"EE"),'05 APU'!$1:$1048576,1,FALSE)=CONCATENATE($A128,"EE")),1,0)</f>
        <v>#N/A</v>
      </c>
      <c r="BB128" s="331" t="e">
        <f>IF((VLOOKUP(CONCATENATE($A128,"EM"),'05 APU'!$1:$1048576,1,FALSE)=CONCATENATE($A128,"EM")),1,0)</f>
        <v>#N/A</v>
      </c>
    </row>
    <row r="129" spans="1:54" ht="31.5" x14ac:dyDescent="0.25">
      <c r="A129" s="88">
        <v>119</v>
      </c>
      <c r="B129" s="387" t="s">
        <v>484</v>
      </c>
      <c r="C129" s="384" t="s">
        <v>485</v>
      </c>
      <c r="D129" s="89" t="str">
        <f>IFERROR(VLOOKUP(CONCATENATE($A129,"T"),'05 APU'!$1:$1048576,3,),"")</f>
        <v/>
      </c>
      <c r="E129" s="89" t="str">
        <f>IFERROR(VLOOKUP(CONCATENATE($A129,"T2"),'05 APU'!$1:$1048576,3,),"")</f>
        <v/>
      </c>
      <c r="F129" s="89" t="str">
        <f>IFERROR(VLOOKUP(CONCATENATE($A129,"T3"),'05 APU'!$1:$1048576,3,),"")</f>
        <v/>
      </c>
      <c r="G129" s="412" t="s">
        <v>142</v>
      </c>
      <c r="H129" s="351"/>
      <c r="I129" s="90">
        <f>IFERROR((VLOOKUP(CONCATENATE($A129,"D"),'05 APU'!$1:$1048576,9,)),0)</f>
        <v>0</v>
      </c>
      <c r="J129" s="90">
        <f t="shared" si="4"/>
        <v>0</v>
      </c>
      <c r="K129" s="297" t="str">
        <f>IFERROR(VLOOKUP(CONCATENATE($A129,"C"),'05 APU'!$1:$1048576,9,),"")</f>
        <v/>
      </c>
      <c r="L129" s="297" t="str">
        <f>IFERROR(VLOOKUP(CONCATENATE($A129,"B"),'05 APU'!$1:$1048576,9,),"")</f>
        <v/>
      </c>
      <c r="M129" s="297" t="str">
        <f>IFERROR(VLOOKUP(CONCATENATE($A129,"A"),'05 APU'!$1:$1048576,9,),"")</f>
        <v/>
      </c>
      <c r="N129" s="86"/>
      <c r="O129" s="90">
        <f>IFERROR(VLOOKUP(CONCATENATE($A129,"D"),'05 APU'!$T:$AB,9,),0)</f>
        <v>0</v>
      </c>
      <c r="P129" s="90">
        <f t="shared" si="3"/>
        <v>0</v>
      </c>
      <c r="Q129" s="90">
        <f>IFERROR(VLOOKUP(CONCATENATE($A129,"C"),'05 APU'!$T:$AB,9,),0)</f>
        <v>0</v>
      </c>
      <c r="R129" s="90">
        <f>IFERROR(VLOOKUP(CONCATENATE($A129,"B"),'05 APU'!$T:$AB,9,),0)</f>
        <v>0</v>
      </c>
      <c r="S129" s="90">
        <f>IFERROR(VLOOKUP(CONCATENATE($A129,"A"),'05 APU'!$T:$AB,9,),0)</f>
        <v>0</v>
      </c>
      <c r="U129" s="421" t="s">
        <v>3355</v>
      </c>
      <c r="V129" s="424"/>
      <c r="W129" s="429" t="s">
        <v>3490</v>
      </c>
      <c r="AZ129" s="331" t="e">
        <f>IF((VLOOKUP(CONCATENATE($A129,"EP"),'05 APU'!$1:$1048576,1,FALSE)=CONCATENATE($A129,"EP")),1,0)</f>
        <v>#N/A</v>
      </c>
      <c r="BA129" s="331" t="e">
        <f>IF((VLOOKUP(CONCATENATE($A129,"EE"),'05 APU'!$1:$1048576,1,FALSE)=CONCATENATE($A129,"EE")),1,0)</f>
        <v>#N/A</v>
      </c>
      <c r="BB129" s="331" t="e">
        <f>IF((VLOOKUP(CONCATENATE($A129,"EM"),'05 APU'!$1:$1048576,1,FALSE)=CONCATENATE($A129,"EM")),1,0)</f>
        <v>#N/A</v>
      </c>
    </row>
    <row r="130" spans="1:54" ht="31.5" x14ac:dyDescent="0.25">
      <c r="A130" s="88">
        <v>120</v>
      </c>
      <c r="B130" s="387" t="s">
        <v>486</v>
      </c>
      <c r="C130" s="384" t="s">
        <v>487</v>
      </c>
      <c r="D130" s="89" t="str">
        <f>IFERROR(VLOOKUP(CONCATENATE($A130,"T"),'05 APU'!$1:$1048576,3,),"")</f>
        <v/>
      </c>
      <c r="E130" s="89" t="str">
        <f>IFERROR(VLOOKUP(CONCATENATE($A130,"T2"),'05 APU'!$1:$1048576,3,),"")</f>
        <v/>
      </c>
      <c r="F130" s="89" t="str">
        <f>IFERROR(VLOOKUP(CONCATENATE($A130,"T3"),'05 APU'!$1:$1048576,3,),"")</f>
        <v/>
      </c>
      <c r="G130" s="412" t="s">
        <v>142</v>
      </c>
      <c r="H130" s="351"/>
      <c r="I130" s="90">
        <f>IFERROR((VLOOKUP(CONCATENATE($A130,"D"),'05 APU'!$1:$1048576,9,)),0)</f>
        <v>0</v>
      </c>
      <c r="J130" s="90">
        <f t="shared" si="4"/>
        <v>0</v>
      </c>
      <c r="K130" s="297" t="str">
        <f>IFERROR(VLOOKUP(CONCATENATE($A130,"C"),'05 APU'!$1:$1048576,9,),"")</f>
        <v/>
      </c>
      <c r="L130" s="297" t="str">
        <f>IFERROR(VLOOKUP(CONCATENATE($A130,"B"),'05 APU'!$1:$1048576,9,),"")</f>
        <v/>
      </c>
      <c r="M130" s="297" t="str">
        <f>IFERROR(VLOOKUP(CONCATENATE($A130,"A"),'05 APU'!$1:$1048576,9,),"")</f>
        <v/>
      </c>
      <c r="N130" s="86"/>
      <c r="O130" s="90">
        <f>IFERROR(VLOOKUP(CONCATENATE($A130,"D"),'05 APU'!$T:$AB,9,),0)</f>
        <v>0</v>
      </c>
      <c r="P130" s="90">
        <f t="shared" si="3"/>
        <v>0</v>
      </c>
      <c r="Q130" s="90">
        <f>IFERROR(VLOOKUP(CONCATENATE($A130,"C"),'05 APU'!$T:$AB,9,),0)</f>
        <v>0</v>
      </c>
      <c r="R130" s="90">
        <f>IFERROR(VLOOKUP(CONCATENATE($A130,"B"),'05 APU'!$T:$AB,9,),0)</f>
        <v>0</v>
      </c>
      <c r="S130" s="90">
        <f>IFERROR(VLOOKUP(CONCATENATE($A130,"A"),'05 APU'!$T:$AB,9,),0)</f>
        <v>0</v>
      </c>
      <c r="U130" s="421" t="s">
        <v>3355</v>
      </c>
      <c r="V130" s="424"/>
      <c r="W130" s="429">
        <v>0</v>
      </c>
      <c r="AZ130" s="331" t="e">
        <f>IF((VLOOKUP(CONCATENATE($A130,"EP"),'05 APU'!$1:$1048576,1,FALSE)=CONCATENATE($A130,"EP")),1,0)</f>
        <v>#N/A</v>
      </c>
      <c r="BA130" s="331" t="e">
        <f>IF((VLOOKUP(CONCATENATE($A130,"EE"),'05 APU'!$1:$1048576,1,FALSE)=CONCATENATE($A130,"EE")),1,0)</f>
        <v>#N/A</v>
      </c>
      <c r="BB130" s="331" t="e">
        <f>IF((VLOOKUP(CONCATENATE($A130,"EM"),'05 APU'!$1:$1048576,1,FALSE)=CONCATENATE($A130,"EM")),1,0)</f>
        <v>#N/A</v>
      </c>
    </row>
    <row r="131" spans="1:54" ht="31.5" x14ac:dyDescent="0.25">
      <c r="A131" s="88">
        <v>121</v>
      </c>
      <c r="B131" s="387" t="s">
        <v>488</v>
      </c>
      <c r="C131" s="384" t="s">
        <v>489</v>
      </c>
      <c r="D131" s="89" t="str">
        <f>IFERROR(VLOOKUP(CONCATENATE($A131,"T"),'05 APU'!$1:$1048576,3,),"")</f>
        <v/>
      </c>
      <c r="E131" s="89" t="str">
        <f>IFERROR(VLOOKUP(CONCATENATE($A131,"T2"),'05 APU'!$1:$1048576,3,),"")</f>
        <v/>
      </c>
      <c r="F131" s="89" t="str">
        <f>IFERROR(VLOOKUP(CONCATENATE($A131,"T3"),'05 APU'!$1:$1048576,3,),"")</f>
        <v/>
      </c>
      <c r="G131" s="412" t="s">
        <v>142</v>
      </c>
      <c r="H131" s="351"/>
      <c r="I131" s="90">
        <f>IFERROR((VLOOKUP(CONCATENATE($A131,"D"),'05 APU'!$1:$1048576,9,)),0)</f>
        <v>0</v>
      </c>
      <c r="J131" s="90">
        <f t="shared" si="4"/>
        <v>0</v>
      </c>
      <c r="K131" s="297" t="str">
        <f>IFERROR(VLOOKUP(CONCATENATE($A131,"C"),'05 APU'!$1:$1048576,9,),"")</f>
        <v/>
      </c>
      <c r="L131" s="297" t="str">
        <f>IFERROR(VLOOKUP(CONCATENATE($A131,"B"),'05 APU'!$1:$1048576,9,),"")</f>
        <v/>
      </c>
      <c r="M131" s="297" t="str">
        <f>IFERROR(VLOOKUP(CONCATENATE($A131,"A"),'05 APU'!$1:$1048576,9,),"")</f>
        <v/>
      </c>
      <c r="N131" s="86"/>
      <c r="O131" s="90">
        <f>IFERROR(VLOOKUP(CONCATENATE($A131,"D"),'05 APU'!$T:$AB,9,),0)</f>
        <v>0</v>
      </c>
      <c r="P131" s="90">
        <f t="shared" si="3"/>
        <v>0</v>
      </c>
      <c r="Q131" s="90">
        <f>IFERROR(VLOOKUP(CONCATENATE($A131,"C"),'05 APU'!$T:$AB,9,),0)</f>
        <v>0</v>
      </c>
      <c r="R131" s="90">
        <f>IFERROR(VLOOKUP(CONCATENATE($A131,"B"),'05 APU'!$T:$AB,9,),0)</f>
        <v>0</v>
      </c>
      <c r="S131" s="90">
        <f>IFERROR(VLOOKUP(CONCATENATE($A131,"A"),'05 APU'!$T:$AB,9,),0)</f>
        <v>0</v>
      </c>
      <c r="U131" s="421" t="s">
        <v>3355</v>
      </c>
      <c r="V131" s="424"/>
      <c r="W131" s="429">
        <v>0</v>
      </c>
      <c r="AZ131" s="331" t="e">
        <f>IF((VLOOKUP(CONCATENATE($A131,"EP"),'05 APU'!$1:$1048576,1,FALSE)=CONCATENATE($A131,"EP")),1,0)</f>
        <v>#N/A</v>
      </c>
      <c r="BA131" s="331" t="e">
        <f>IF((VLOOKUP(CONCATENATE($A131,"EE"),'05 APU'!$1:$1048576,1,FALSE)=CONCATENATE($A131,"EE")),1,0)</f>
        <v>#N/A</v>
      </c>
      <c r="BB131" s="331" t="e">
        <f>IF((VLOOKUP(CONCATENATE($A131,"EM"),'05 APU'!$1:$1048576,1,FALSE)=CONCATENATE($A131,"EM")),1,0)</f>
        <v>#N/A</v>
      </c>
    </row>
    <row r="132" spans="1:54" ht="31.5" x14ac:dyDescent="0.25">
      <c r="A132" s="88">
        <v>122</v>
      </c>
      <c r="B132" s="387" t="s">
        <v>490</v>
      </c>
      <c r="C132" s="384" t="s">
        <v>491</v>
      </c>
      <c r="D132" s="89" t="str">
        <f>IFERROR(VLOOKUP(CONCATENATE($A132,"T"),'05 APU'!$1:$1048576,3,),"")</f>
        <v/>
      </c>
      <c r="E132" s="89" t="str">
        <f>IFERROR(VLOOKUP(CONCATENATE($A132,"T2"),'05 APU'!$1:$1048576,3,),"")</f>
        <v/>
      </c>
      <c r="F132" s="89" t="str">
        <f>IFERROR(VLOOKUP(CONCATENATE($A132,"T3"),'05 APU'!$1:$1048576,3,),"")</f>
        <v/>
      </c>
      <c r="G132" s="412" t="s">
        <v>3344</v>
      </c>
      <c r="H132" s="351"/>
      <c r="I132" s="90">
        <f>IFERROR((VLOOKUP(CONCATENATE($A132,"D"),'05 APU'!$1:$1048576,9,)),0)</f>
        <v>0</v>
      </c>
      <c r="J132" s="90">
        <f t="shared" si="4"/>
        <v>0</v>
      </c>
      <c r="K132" s="297" t="str">
        <f>IFERROR(VLOOKUP(CONCATENATE($A132,"C"),'05 APU'!$1:$1048576,9,),"")</f>
        <v/>
      </c>
      <c r="L132" s="297" t="str">
        <f>IFERROR(VLOOKUP(CONCATENATE($A132,"B"),'05 APU'!$1:$1048576,9,),"")</f>
        <v/>
      </c>
      <c r="M132" s="297" t="str">
        <f>IFERROR(VLOOKUP(CONCATENATE($A132,"A"),'05 APU'!$1:$1048576,9,),"")</f>
        <v/>
      </c>
      <c r="N132" s="86"/>
      <c r="O132" s="90">
        <f>IFERROR(VLOOKUP(CONCATENATE($A132,"D"),'05 APU'!$T:$AB,9,),0)</f>
        <v>0</v>
      </c>
      <c r="P132" s="90">
        <f t="shared" si="3"/>
        <v>0</v>
      </c>
      <c r="Q132" s="90">
        <f>IFERROR(VLOOKUP(CONCATENATE($A132,"C"),'05 APU'!$T:$AB,9,),0)</f>
        <v>0</v>
      </c>
      <c r="R132" s="90">
        <f>IFERROR(VLOOKUP(CONCATENATE($A132,"B"),'05 APU'!$T:$AB,9,),0)</f>
        <v>0</v>
      </c>
      <c r="S132" s="90">
        <f>IFERROR(VLOOKUP(CONCATENATE($A132,"A"),'05 APU'!$T:$AB,9,),0)</f>
        <v>0</v>
      </c>
      <c r="U132" s="421" t="s">
        <v>3355</v>
      </c>
      <c r="V132" s="424"/>
      <c r="W132" s="429">
        <v>0</v>
      </c>
      <c r="AZ132" s="331" t="e">
        <f>IF((VLOOKUP(CONCATENATE($A132,"EP"),'05 APU'!$1:$1048576,1,FALSE)=CONCATENATE($A132,"EP")),1,0)</f>
        <v>#N/A</v>
      </c>
      <c r="BA132" s="331" t="e">
        <f>IF((VLOOKUP(CONCATENATE($A132,"EE"),'05 APU'!$1:$1048576,1,FALSE)=CONCATENATE($A132,"EE")),1,0)</f>
        <v>#N/A</v>
      </c>
      <c r="BB132" s="331" t="e">
        <f>IF((VLOOKUP(CONCATENATE($A132,"EM"),'05 APU'!$1:$1048576,1,FALSE)=CONCATENATE($A132,"EM")),1,0)</f>
        <v>#N/A</v>
      </c>
    </row>
    <row r="133" spans="1:54" ht="42" x14ac:dyDescent="0.25">
      <c r="A133" s="88">
        <v>123</v>
      </c>
      <c r="B133" s="387" t="s">
        <v>492</v>
      </c>
      <c r="C133" s="384" t="s">
        <v>493</v>
      </c>
      <c r="D133" s="89" t="str">
        <f>IFERROR(VLOOKUP(CONCATENATE($A133,"T"),'05 APU'!$1:$1048576,3,),"")</f>
        <v/>
      </c>
      <c r="E133" s="89" t="str">
        <f>IFERROR(VLOOKUP(CONCATENATE($A133,"T2"),'05 APU'!$1:$1048576,3,),"")</f>
        <v/>
      </c>
      <c r="F133" s="89" t="str">
        <f>IFERROR(VLOOKUP(CONCATENATE($A133,"T3"),'05 APU'!$1:$1048576,3,),"")</f>
        <v/>
      </c>
      <c r="G133" s="412" t="s">
        <v>3344</v>
      </c>
      <c r="H133" s="351"/>
      <c r="I133" s="90">
        <f>IFERROR((VLOOKUP(CONCATENATE($A133,"D"),'05 APU'!$1:$1048576,9,)),0)</f>
        <v>0</v>
      </c>
      <c r="J133" s="90">
        <f t="shared" si="4"/>
        <v>0</v>
      </c>
      <c r="K133" s="297" t="str">
        <f>IFERROR(VLOOKUP(CONCATENATE($A133,"C"),'05 APU'!$1:$1048576,9,),"")</f>
        <v/>
      </c>
      <c r="L133" s="297" t="str">
        <f>IFERROR(VLOOKUP(CONCATENATE($A133,"B"),'05 APU'!$1:$1048576,9,),"")</f>
        <v/>
      </c>
      <c r="M133" s="297" t="str">
        <f>IFERROR(VLOOKUP(CONCATENATE($A133,"A"),'05 APU'!$1:$1048576,9,),"")</f>
        <v/>
      </c>
      <c r="N133" s="86"/>
      <c r="O133" s="90">
        <f>IFERROR(VLOOKUP(CONCATENATE($A133,"D"),'05 APU'!$T:$AB,9,),0)</f>
        <v>0</v>
      </c>
      <c r="P133" s="90">
        <f t="shared" si="3"/>
        <v>0</v>
      </c>
      <c r="Q133" s="90">
        <f>IFERROR(VLOOKUP(CONCATENATE($A133,"C"),'05 APU'!$T:$AB,9,),0)</f>
        <v>0</v>
      </c>
      <c r="R133" s="90">
        <f>IFERROR(VLOOKUP(CONCATENATE($A133,"B"),'05 APU'!$T:$AB,9,),0)</f>
        <v>0</v>
      </c>
      <c r="S133" s="90">
        <f>IFERROR(VLOOKUP(CONCATENATE($A133,"A"),'05 APU'!$T:$AB,9,),0)</f>
        <v>0</v>
      </c>
      <c r="U133" s="421" t="s">
        <v>3355</v>
      </c>
      <c r="V133" s="424"/>
      <c r="W133" s="429">
        <v>0</v>
      </c>
      <c r="AZ133" s="331" t="e">
        <f>IF((VLOOKUP(CONCATENATE($A133,"EP"),'05 APU'!$1:$1048576,1,FALSE)=CONCATENATE($A133,"EP")),1,0)</f>
        <v>#N/A</v>
      </c>
      <c r="BA133" s="331" t="e">
        <f>IF((VLOOKUP(CONCATENATE($A133,"EE"),'05 APU'!$1:$1048576,1,FALSE)=CONCATENATE($A133,"EE")),1,0)</f>
        <v>#N/A</v>
      </c>
      <c r="BB133" s="331" t="e">
        <f>IF((VLOOKUP(CONCATENATE($A133,"EM"),'05 APU'!$1:$1048576,1,FALSE)=CONCATENATE($A133,"EM")),1,0)</f>
        <v>#N/A</v>
      </c>
    </row>
    <row r="134" spans="1:54" ht="42" x14ac:dyDescent="0.25">
      <c r="A134" s="88">
        <v>124</v>
      </c>
      <c r="B134" s="387" t="s">
        <v>494</v>
      </c>
      <c r="C134" s="384" t="s">
        <v>495</v>
      </c>
      <c r="D134" s="89" t="str">
        <f>IFERROR(VLOOKUP(CONCATENATE($A134,"T"),'05 APU'!$1:$1048576,3,),"")</f>
        <v/>
      </c>
      <c r="E134" s="89" t="str">
        <f>IFERROR(VLOOKUP(CONCATENATE($A134,"T2"),'05 APU'!$1:$1048576,3,),"")</f>
        <v/>
      </c>
      <c r="F134" s="89" t="str">
        <f>IFERROR(VLOOKUP(CONCATENATE($A134,"T3"),'05 APU'!$1:$1048576,3,),"")</f>
        <v/>
      </c>
      <c r="G134" s="412" t="s">
        <v>3344</v>
      </c>
      <c r="H134" s="351"/>
      <c r="I134" s="90">
        <f>IFERROR((VLOOKUP(CONCATENATE($A134,"D"),'05 APU'!$1:$1048576,9,)),0)</f>
        <v>0</v>
      </c>
      <c r="J134" s="90">
        <f t="shared" si="4"/>
        <v>0</v>
      </c>
      <c r="K134" s="297" t="str">
        <f>IFERROR(VLOOKUP(CONCATENATE($A134,"C"),'05 APU'!$1:$1048576,9,),"")</f>
        <v/>
      </c>
      <c r="L134" s="297" t="str">
        <f>IFERROR(VLOOKUP(CONCATENATE($A134,"B"),'05 APU'!$1:$1048576,9,),"")</f>
        <v/>
      </c>
      <c r="M134" s="297" t="str">
        <f>IFERROR(VLOOKUP(CONCATENATE($A134,"A"),'05 APU'!$1:$1048576,9,),"")</f>
        <v/>
      </c>
      <c r="N134" s="86"/>
      <c r="O134" s="90">
        <f>IFERROR(VLOOKUP(CONCATENATE($A134,"D"),'05 APU'!$T:$AB,9,),0)</f>
        <v>0</v>
      </c>
      <c r="P134" s="90">
        <f t="shared" si="3"/>
        <v>0</v>
      </c>
      <c r="Q134" s="90">
        <f>IFERROR(VLOOKUP(CONCATENATE($A134,"C"),'05 APU'!$T:$AB,9,),0)</f>
        <v>0</v>
      </c>
      <c r="R134" s="90">
        <f>IFERROR(VLOOKUP(CONCATENATE($A134,"B"),'05 APU'!$T:$AB,9,),0)</f>
        <v>0</v>
      </c>
      <c r="S134" s="90">
        <f>IFERROR(VLOOKUP(CONCATENATE($A134,"A"),'05 APU'!$T:$AB,9,),0)</f>
        <v>0</v>
      </c>
      <c r="U134" s="421" t="s">
        <v>3355</v>
      </c>
      <c r="V134" s="424"/>
      <c r="W134" s="429">
        <v>0</v>
      </c>
      <c r="AZ134" s="331" t="e">
        <f>IF((VLOOKUP(CONCATENATE($A134,"EP"),'05 APU'!$1:$1048576,1,FALSE)=CONCATENATE($A134,"EP")),1,0)</f>
        <v>#N/A</v>
      </c>
      <c r="BA134" s="331" t="e">
        <f>IF((VLOOKUP(CONCATENATE($A134,"EE"),'05 APU'!$1:$1048576,1,FALSE)=CONCATENATE($A134,"EE")),1,0)</f>
        <v>#N/A</v>
      </c>
      <c r="BB134" s="331" t="e">
        <f>IF((VLOOKUP(CONCATENATE($A134,"EM"),'05 APU'!$1:$1048576,1,FALSE)=CONCATENATE($A134,"EM")),1,0)</f>
        <v>#N/A</v>
      </c>
    </row>
    <row r="135" spans="1:54" ht="31.5" x14ac:dyDescent="0.25">
      <c r="A135" s="88">
        <v>125</v>
      </c>
      <c r="B135" s="387" t="s">
        <v>496</v>
      </c>
      <c r="C135" s="384" t="s">
        <v>497</v>
      </c>
      <c r="D135" s="89" t="str">
        <f>IFERROR(VLOOKUP(CONCATENATE($A135,"T"),'05 APU'!$1:$1048576,3,),"")</f>
        <v/>
      </c>
      <c r="E135" s="89" t="str">
        <f>IFERROR(VLOOKUP(CONCATENATE($A135,"T2"),'05 APU'!$1:$1048576,3,),"")</f>
        <v/>
      </c>
      <c r="F135" s="89" t="str">
        <f>IFERROR(VLOOKUP(CONCATENATE($A135,"T3"),'05 APU'!$1:$1048576,3,),"")</f>
        <v/>
      </c>
      <c r="G135" s="412" t="s">
        <v>3344</v>
      </c>
      <c r="H135" s="351"/>
      <c r="I135" s="90">
        <f>IFERROR((VLOOKUP(CONCATENATE($A135,"D"),'05 APU'!$1:$1048576,9,)),0)</f>
        <v>0</v>
      </c>
      <c r="J135" s="90">
        <f t="shared" si="4"/>
        <v>0</v>
      </c>
      <c r="K135" s="297" t="str">
        <f>IFERROR(VLOOKUP(CONCATENATE($A135,"C"),'05 APU'!$1:$1048576,9,),"")</f>
        <v/>
      </c>
      <c r="L135" s="297" t="str">
        <f>IFERROR(VLOOKUP(CONCATENATE($A135,"B"),'05 APU'!$1:$1048576,9,),"")</f>
        <v/>
      </c>
      <c r="M135" s="297" t="str">
        <f>IFERROR(VLOOKUP(CONCATENATE($A135,"A"),'05 APU'!$1:$1048576,9,),"")</f>
        <v/>
      </c>
      <c r="N135" s="86"/>
      <c r="O135" s="90">
        <f>IFERROR(VLOOKUP(CONCATENATE($A135,"D"),'05 APU'!$T:$AB,9,),0)</f>
        <v>0</v>
      </c>
      <c r="P135" s="90">
        <f t="shared" si="3"/>
        <v>0</v>
      </c>
      <c r="Q135" s="90">
        <f>IFERROR(VLOOKUP(CONCATENATE($A135,"C"),'05 APU'!$T:$AB,9,),0)</f>
        <v>0</v>
      </c>
      <c r="R135" s="90">
        <f>IFERROR(VLOOKUP(CONCATENATE($A135,"B"),'05 APU'!$T:$AB,9,),0)</f>
        <v>0</v>
      </c>
      <c r="S135" s="90">
        <f>IFERROR(VLOOKUP(CONCATENATE($A135,"A"),'05 APU'!$T:$AB,9,),0)</f>
        <v>0</v>
      </c>
      <c r="U135" s="421" t="s">
        <v>3355</v>
      </c>
      <c r="V135" s="424"/>
      <c r="W135" s="429">
        <v>0</v>
      </c>
      <c r="AZ135" s="331" t="e">
        <f>IF((VLOOKUP(CONCATENATE($A135,"EP"),'05 APU'!$1:$1048576,1,FALSE)=CONCATENATE($A135,"EP")),1,0)</f>
        <v>#N/A</v>
      </c>
      <c r="BA135" s="331" t="e">
        <f>IF((VLOOKUP(CONCATENATE($A135,"EE"),'05 APU'!$1:$1048576,1,FALSE)=CONCATENATE($A135,"EE")),1,0)</f>
        <v>#N/A</v>
      </c>
      <c r="BB135" s="331" t="e">
        <f>IF((VLOOKUP(CONCATENATE($A135,"EM"),'05 APU'!$1:$1048576,1,FALSE)=CONCATENATE($A135,"EM")),1,0)</f>
        <v>#N/A</v>
      </c>
    </row>
    <row r="136" spans="1:54" ht="31.5" x14ac:dyDescent="0.25">
      <c r="A136" s="88">
        <v>126</v>
      </c>
      <c r="B136" s="387" t="s">
        <v>498</v>
      </c>
      <c r="C136" s="384" t="s">
        <v>499</v>
      </c>
      <c r="D136" s="89" t="str">
        <f>IFERROR(VLOOKUP(CONCATENATE($A136,"T"),'05 APU'!$1:$1048576,3,),"")</f>
        <v/>
      </c>
      <c r="E136" s="89" t="str">
        <f>IFERROR(VLOOKUP(CONCATENATE($A136,"T2"),'05 APU'!$1:$1048576,3,),"")</f>
        <v/>
      </c>
      <c r="F136" s="89" t="str">
        <f>IFERROR(VLOOKUP(CONCATENATE($A136,"T3"),'05 APU'!$1:$1048576,3,),"")</f>
        <v/>
      </c>
      <c r="G136" s="412" t="s">
        <v>3344</v>
      </c>
      <c r="H136" s="351"/>
      <c r="I136" s="90">
        <f>IFERROR((VLOOKUP(CONCATENATE($A136,"D"),'05 APU'!$1:$1048576,9,)),0)</f>
        <v>0</v>
      </c>
      <c r="J136" s="90">
        <f t="shared" si="4"/>
        <v>0</v>
      </c>
      <c r="K136" s="297" t="str">
        <f>IFERROR(VLOOKUP(CONCATENATE($A136,"C"),'05 APU'!$1:$1048576,9,),"")</f>
        <v/>
      </c>
      <c r="L136" s="297" t="str">
        <f>IFERROR(VLOOKUP(CONCATENATE($A136,"B"),'05 APU'!$1:$1048576,9,),"")</f>
        <v/>
      </c>
      <c r="M136" s="297" t="str">
        <f>IFERROR(VLOOKUP(CONCATENATE($A136,"A"),'05 APU'!$1:$1048576,9,),"")</f>
        <v/>
      </c>
      <c r="N136" s="86"/>
      <c r="O136" s="90">
        <f>IFERROR(VLOOKUP(CONCATENATE($A136,"D"),'05 APU'!$T:$AB,9,),0)</f>
        <v>0</v>
      </c>
      <c r="P136" s="90">
        <f t="shared" si="3"/>
        <v>0</v>
      </c>
      <c r="Q136" s="90">
        <f>IFERROR(VLOOKUP(CONCATENATE($A136,"C"),'05 APU'!$T:$AB,9,),0)</f>
        <v>0</v>
      </c>
      <c r="R136" s="90">
        <f>IFERROR(VLOOKUP(CONCATENATE($A136,"B"),'05 APU'!$T:$AB,9,),0)</f>
        <v>0</v>
      </c>
      <c r="S136" s="90">
        <f>IFERROR(VLOOKUP(CONCATENATE($A136,"A"),'05 APU'!$T:$AB,9,),0)</f>
        <v>0</v>
      </c>
      <c r="U136" s="421" t="s">
        <v>3355</v>
      </c>
      <c r="V136" s="424"/>
      <c r="W136" s="429">
        <v>0</v>
      </c>
      <c r="AZ136" s="331" t="e">
        <f>IF((VLOOKUP(CONCATENATE($A136,"EP"),'05 APU'!$1:$1048576,1,FALSE)=CONCATENATE($A136,"EP")),1,0)</f>
        <v>#N/A</v>
      </c>
      <c r="BA136" s="331" t="e">
        <f>IF((VLOOKUP(CONCATENATE($A136,"EE"),'05 APU'!$1:$1048576,1,FALSE)=CONCATENATE($A136,"EE")),1,0)</f>
        <v>#N/A</v>
      </c>
      <c r="BB136" s="331" t="e">
        <f>IF((VLOOKUP(CONCATENATE($A136,"EM"),'05 APU'!$1:$1048576,1,FALSE)=CONCATENATE($A136,"EM")),1,0)</f>
        <v>#N/A</v>
      </c>
    </row>
    <row r="137" spans="1:54" ht="31.5" x14ac:dyDescent="0.25">
      <c r="A137" s="88">
        <v>127</v>
      </c>
      <c r="B137" s="387" t="s">
        <v>500</v>
      </c>
      <c r="C137" s="384" t="s">
        <v>501</v>
      </c>
      <c r="D137" s="89" t="str">
        <f>IFERROR(VLOOKUP(CONCATENATE($A137,"T"),'05 APU'!$1:$1048576,3,),"")</f>
        <v/>
      </c>
      <c r="E137" s="89" t="str">
        <f>IFERROR(VLOOKUP(CONCATENATE($A137,"T2"),'05 APU'!$1:$1048576,3,),"")</f>
        <v/>
      </c>
      <c r="F137" s="89" t="str">
        <f>IFERROR(VLOOKUP(CONCATENATE($A137,"T3"),'05 APU'!$1:$1048576,3,),"")</f>
        <v/>
      </c>
      <c r="G137" s="412" t="s">
        <v>3344</v>
      </c>
      <c r="H137" s="351"/>
      <c r="I137" s="90">
        <f>IFERROR((VLOOKUP(CONCATENATE($A137,"D"),'05 APU'!$1:$1048576,9,)),0)</f>
        <v>0</v>
      </c>
      <c r="J137" s="90">
        <f t="shared" si="4"/>
        <v>0</v>
      </c>
      <c r="K137" s="297" t="str">
        <f>IFERROR(VLOOKUP(CONCATENATE($A137,"C"),'05 APU'!$1:$1048576,9,),"")</f>
        <v/>
      </c>
      <c r="L137" s="297" t="str">
        <f>IFERROR(VLOOKUP(CONCATENATE($A137,"B"),'05 APU'!$1:$1048576,9,),"")</f>
        <v/>
      </c>
      <c r="M137" s="297" t="str">
        <f>IFERROR(VLOOKUP(CONCATENATE($A137,"A"),'05 APU'!$1:$1048576,9,),"")</f>
        <v/>
      </c>
      <c r="N137" s="86"/>
      <c r="O137" s="90">
        <f>IFERROR(VLOOKUP(CONCATENATE($A137,"D"),'05 APU'!$T:$AB,9,),0)</f>
        <v>0</v>
      </c>
      <c r="P137" s="90">
        <f t="shared" si="3"/>
        <v>0</v>
      </c>
      <c r="Q137" s="90">
        <f>IFERROR(VLOOKUP(CONCATENATE($A137,"C"),'05 APU'!$T:$AB,9,),0)</f>
        <v>0</v>
      </c>
      <c r="R137" s="90">
        <f>IFERROR(VLOOKUP(CONCATENATE($A137,"B"),'05 APU'!$T:$AB,9,),0)</f>
        <v>0</v>
      </c>
      <c r="S137" s="90">
        <f>IFERROR(VLOOKUP(CONCATENATE($A137,"A"),'05 APU'!$T:$AB,9,),0)</f>
        <v>0</v>
      </c>
      <c r="U137" s="421" t="s">
        <v>3355</v>
      </c>
      <c r="V137" s="424"/>
      <c r="W137" s="429">
        <v>0</v>
      </c>
      <c r="AZ137" s="331" t="e">
        <f>IF((VLOOKUP(CONCATENATE($A137,"EP"),'05 APU'!$1:$1048576,1,FALSE)=CONCATENATE($A137,"EP")),1,0)</f>
        <v>#N/A</v>
      </c>
      <c r="BA137" s="331" t="e">
        <f>IF((VLOOKUP(CONCATENATE($A137,"EE"),'05 APU'!$1:$1048576,1,FALSE)=CONCATENATE($A137,"EE")),1,0)</f>
        <v>#N/A</v>
      </c>
      <c r="BB137" s="331" t="e">
        <f>IF((VLOOKUP(CONCATENATE($A137,"EM"),'05 APU'!$1:$1048576,1,FALSE)=CONCATENATE($A137,"EM")),1,0)</f>
        <v>#N/A</v>
      </c>
    </row>
    <row r="138" spans="1:54" ht="42" x14ac:dyDescent="0.25">
      <c r="A138" s="88">
        <v>128</v>
      </c>
      <c r="B138" s="387" t="s">
        <v>502</v>
      </c>
      <c r="C138" s="384" t="s">
        <v>503</v>
      </c>
      <c r="D138" s="89" t="str">
        <f>IFERROR(VLOOKUP(CONCATENATE($A138,"T"),'05 APU'!$1:$1048576,3,),"")</f>
        <v/>
      </c>
      <c r="E138" s="89" t="str">
        <f>IFERROR(VLOOKUP(CONCATENATE($A138,"T2"),'05 APU'!$1:$1048576,3,),"")</f>
        <v/>
      </c>
      <c r="F138" s="89" t="str">
        <f>IFERROR(VLOOKUP(CONCATENATE($A138,"T3"),'05 APU'!$1:$1048576,3,),"")</f>
        <v/>
      </c>
      <c r="G138" s="412" t="s">
        <v>136</v>
      </c>
      <c r="H138" s="351"/>
      <c r="I138" s="90">
        <f>IFERROR((VLOOKUP(CONCATENATE($A138,"D"),'05 APU'!$1:$1048576,9,)),0)</f>
        <v>0</v>
      </c>
      <c r="J138" s="90">
        <f t="shared" si="4"/>
        <v>0</v>
      </c>
      <c r="K138" s="297" t="str">
        <f>IFERROR(VLOOKUP(CONCATENATE($A138,"C"),'05 APU'!$1:$1048576,9,),"")</f>
        <v/>
      </c>
      <c r="L138" s="297" t="str">
        <f>IFERROR(VLOOKUP(CONCATENATE($A138,"B"),'05 APU'!$1:$1048576,9,),"")</f>
        <v/>
      </c>
      <c r="M138" s="297" t="str">
        <f>IFERROR(VLOOKUP(CONCATENATE($A138,"A"),'05 APU'!$1:$1048576,9,),"")</f>
        <v/>
      </c>
      <c r="N138" s="86"/>
      <c r="O138" s="90">
        <f>IFERROR(VLOOKUP(CONCATENATE($A138,"D"),'05 APU'!$T:$AB,9,),0)</f>
        <v>0</v>
      </c>
      <c r="P138" s="90">
        <f t="shared" si="3"/>
        <v>0</v>
      </c>
      <c r="Q138" s="90">
        <f>IFERROR(VLOOKUP(CONCATENATE($A138,"C"),'05 APU'!$T:$AB,9,),0)</f>
        <v>0</v>
      </c>
      <c r="R138" s="90">
        <f>IFERROR(VLOOKUP(CONCATENATE($A138,"B"),'05 APU'!$T:$AB,9,),0)</f>
        <v>0</v>
      </c>
      <c r="S138" s="90">
        <f>IFERROR(VLOOKUP(CONCATENATE($A138,"A"),'05 APU'!$T:$AB,9,),0)</f>
        <v>0</v>
      </c>
      <c r="U138" s="421" t="s">
        <v>3355</v>
      </c>
      <c r="V138" s="424"/>
      <c r="W138" s="429">
        <v>0</v>
      </c>
      <c r="AZ138" s="331" t="e">
        <f>IF((VLOOKUP(CONCATENATE($A138,"EP"),'05 APU'!$1:$1048576,1,FALSE)=CONCATENATE($A138,"EP")),1,0)</f>
        <v>#N/A</v>
      </c>
      <c r="BA138" s="331" t="e">
        <f>IF((VLOOKUP(CONCATENATE($A138,"EE"),'05 APU'!$1:$1048576,1,FALSE)=CONCATENATE($A138,"EE")),1,0)</f>
        <v>#N/A</v>
      </c>
      <c r="BB138" s="331" t="e">
        <f>IF((VLOOKUP(CONCATENATE($A138,"EM"),'05 APU'!$1:$1048576,1,FALSE)=CONCATENATE($A138,"EM")),1,0)</f>
        <v>#N/A</v>
      </c>
    </row>
    <row r="139" spans="1:54" ht="42" x14ac:dyDescent="0.25">
      <c r="A139" s="88">
        <v>129</v>
      </c>
      <c r="B139" s="387" t="s">
        <v>504</v>
      </c>
      <c r="C139" s="384" t="s">
        <v>505</v>
      </c>
      <c r="D139" s="89" t="str">
        <f>IFERROR(VLOOKUP(CONCATENATE($A139,"T"),'05 APU'!$1:$1048576,3,),"")</f>
        <v/>
      </c>
      <c r="E139" s="89" t="str">
        <f>IFERROR(VLOOKUP(CONCATENATE($A139,"T2"),'05 APU'!$1:$1048576,3,),"")</f>
        <v/>
      </c>
      <c r="F139" s="89" t="str">
        <f>IFERROR(VLOOKUP(CONCATENATE($A139,"T3"),'05 APU'!$1:$1048576,3,),"")</f>
        <v/>
      </c>
      <c r="G139" s="412" t="s">
        <v>136</v>
      </c>
      <c r="H139" s="351"/>
      <c r="I139" s="90">
        <f>IFERROR((VLOOKUP(CONCATENATE($A139,"D"),'05 APU'!$1:$1048576,9,)),0)</f>
        <v>0</v>
      </c>
      <c r="J139" s="90">
        <f t="shared" si="4"/>
        <v>0</v>
      </c>
      <c r="K139" s="297" t="str">
        <f>IFERROR(VLOOKUP(CONCATENATE($A139,"C"),'05 APU'!$1:$1048576,9,),"")</f>
        <v/>
      </c>
      <c r="L139" s="297" t="str">
        <f>IFERROR(VLOOKUP(CONCATENATE($A139,"B"),'05 APU'!$1:$1048576,9,),"")</f>
        <v/>
      </c>
      <c r="M139" s="297" t="str">
        <f>IFERROR(VLOOKUP(CONCATENATE($A139,"A"),'05 APU'!$1:$1048576,9,),"")</f>
        <v/>
      </c>
      <c r="N139" s="86"/>
      <c r="O139" s="90">
        <f>IFERROR(VLOOKUP(CONCATENATE($A139,"D"),'05 APU'!$T:$AB,9,),0)</f>
        <v>0</v>
      </c>
      <c r="P139" s="90">
        <f t="shared" ref="P139:P202" si="5">IFERROR($O139*$H139,0)</f>
        <v>0</v>
      </c>
      <c r="Q139" s="90">
        <f>IFERROR(VLOOKUP(CONCATENATE($A139,"C"),'05 APU'!$T:$AB,9,),0)</f>
        <v>0</v>
      </c>
      <c r="R139" s="90">
        <f>IFERROR(VLOOKUP(CONCATENATE($A139,"B"),'05 APU'!$T:$AB,9,),0)</f>
        <v>0</v>
      </c>
      <c r="S139" s="90">
        <f>IFERROR(VLOOKUP(CONCATENATE($A139,"A"),'05 APU'!$T:$AB,9,),0)</f>
        <v>0</v>
      </c>
      <c r="U139" s="421" t="s">
        <v>3355</v>
      </c>
      <c r="V139" s="424"/>
      <c r="W139" s="429">
        <v>0</v>
      </c>
      <c r="AZ139" s="331" t="e">
        <f>IF((VLOOKUP(CONCATENATE($A139,"EP"),'05 APU'!$1:$1048576,1,FALSE)=CONCATENATE($A139,"EP")),1,0)</f>
        <v>#N/A</v>
      </c>
      <c r="BA139" s="331" t="e">
        <f>IF((VLOOKUP(CONCATENATE($A139,"EE"),'05 APU'!$1:$1048576,1,FALSE)=CONCATENATE($A139,"EE")),1,0)</f>
        <v>#N/A</v>
      </c>
      <c r="BB139" s="331" t="e">
        <f>IF((VLOOKUP(CONCATENATE($A139,"EM"),'05 APU'!$1:$1048576,1,FALSE)=CONCATENATE($A139,"EM")),1,0)</f>
        <v>#N/A</v>
      </c>
    </row>
    <row r="140" spans="1:54" ht="42" x14ac:dyDescent="0.25">
      <c r="A140" s="88">
        <v>130</v>
      </c>
      <c r="B140" s="387" t="s">
        <v>506</v>
      </c>
      <c r="C140" s="384" t="s">
        <v>507</v>
      </c>
      <c r="D140" s="89" t="str">
        <f>IFERROR(VLOOKUP(CONCATENATE($A140,"T"),'05 APU'!$1:$1048576,3,),"")</f>
        <v/>
      </c>
      <c r="E140" s="89" t="str">
        <f>IFERROR(VLOOKUP(CONCATENATE($A140,"T2"),'05 APU'!$1:$1048576,3,),"")</f>
        <v/>
      </c>
      <c r="F140" s="89" t="str">
        <f>IFERROR(VLOOKUP(CONCATENATE($A140,"T3"),'05 APU'!$1:$1048576,3,),"")</f>
        <v/>
      </c>
      <c r="G140" s="412" t="s">
        <v>136</v>
      </c>
      <c r="H140" s="351"/>
      <c r="I140" s="90">
        <f>IFERROR((VLOOKUP(CONCATENATE($A140,"D"),'05 APU'!$1:$1048576,9,)),0)</f>
        <v>0</v>
      </c>
      <c r="J140" s="90">
        <f t="shared" si="4"/>
        <v>0</v>
      </c>
      <c r="K140" s="297" t="str">
        <f>IFERROR(VLOOKUP(CONCATENATE($A140,"C"),'05 APU'!$1:$1048576,9,),"")</f>
        <v/>
      </c>
      <c r="L140" s="297" t="str">
        <f>IFERROR(VLOOKUP(CONCATENATE($A140,"B"),'05 APU'!$1:$1048576,9,),"")</f>
        <v/>
      </c>
      <c r="M140" s="297" t="str">
        <f>IFERROR(VLOOKUP(CONCATENATE($A140,"A"),'05 APU'!$1:$1048576,9,),"")</f>
        <v/>
      </c>
      <c r="N140" s="86"/>
      <c r="O140" s="90">
        <f>IFERROR(VLOOKUP(CONCATENATE($A140,"D"),'05 APU'!$T:$AB,9,),0)</f>
        <v>0</v>
      </c>
      <c r="P140" s="90">
        <f t="shared" si="5"/>
        <v>0</v>
      </c>
      <c r="Q140" s="90">
        <f>IFERROR(VLOOKUP(CONCATENATE($A140,"C"),'05 APU'!$T:$AB,9,),0)</f>
        <v>0</v>
      </c>
      <c r="R140" s="90">
        <f>IFERROR(VLOOKUP(CONCATENATE($A140,"B"),'05 APU'!$T:$AB,9,),0)</f>
        <v>0</v>
      </c>
      <c r="S140" s="90">
        <f>IFERROR(VLOOKUP(CONCATENATE($A140,"A"),'05 APU'!$T:$AB,9,),0)</f>
        <v>0</v>
      </c>
      <c r="U140" s="421" t="s">
        <v>3355</v>
      </c>
      <c r="V140" s="424"/>
      <c r="W140" s="429">
        <v>0</v>
      </c>
      <c r="AZ140" s="331" t="e">
        <f>IF((VLOOKUP(CONCATENATE($A140,"EP"),'05 APU'!$1:$1048576,1,FALSE)=CONCATENATE($A140,"EP")),1,0)</f>
        <v>#N/A</v>
      </c>
      <c r="BA140" s="331" t="e">
        <f>IF((VLOOKUP(CONCATENATE($A140,"EE"),'05 APU'!$1:$1048576,1,FALSE)=CONCATENATE($A140,"EE")),1,0)</f>
        <v>#N/A</v>
      </c>
      <c r="BB140" s="331" t="e">
        <f>IF((VLOOKUP(CONCATENATE($A140,"EM"),'05 APU'!$1:$1048576,1,FALSE)=CONCATENATE($A140,"EM")),1,0)</f>
        <v>#N/A</v>
      </c>
    </row>
    <row r="141" spans="1:54" ht="52.5" x14ac:dyDescent="0.25">
      <c r="A141" s="88">
        <v>131</v>
      </c>
      <c r="B141" s="387" t="s">
        <v>508</v>
      </c>
      <c r="C141" s="384" t="s">
        <v>509</v>
      </c>
      <c r="D141" s="89" t="str">
        <f>IFERROR(VLOOKUP(CONCATENATE($A141,"T"),'05 APU'!$1:$1048576,3,),"")</f>
        <v/>
      </c>
      <c r="E141" s="89" t="str">
        <f>IFERROR(VLOOKUP(CONCATENATE($A141,"T2"),'05 APU'!$1:$1048576,3,),"")</f>
        <v/>
      </c>
      <c r="F141" s="89" t="str">
        <f>IFERROR(VLOOKUP(CONCATENATE($A141,"T3"),'05 APU'!$1:$1048576,3,),"")</f>
        <v/>
      </c>
      <c r="G141" s="412" t="s">
        <v>138</v>
      </c>
      <c r="H141" s="351"/>
      <c r="I141" s="90">
        <f>IFERROR((VLOOKUP(CONCATENATE($A141,"D"),'05 APU'!$1:$1048576,9,)),0)</f>
        <v>0</v>
      </c>
      <c r="J141" s="90">
        <f t="shared" ref="J141:J204" si="6">IFERROR(I141*H141,0)</f>
        <v>0</v>
      </c>
      <c r="K141" s="297" t="str">
        <f>IFERROR(VLOOKUP(CONCATENATE($A141,"C"),'05 APU'!$1:$1048576,9,),"")</f>
        <v/>
      </c>
      <c r="L141" s="297" t="str">
        <f>IFERROR(VLOOKUP(CONCATENATE($A141,"B"),'05 APU'!$1:$1048576,9,),"")</f>
        <v/>
      </c>
      <c r="M141" s="297" t="str">
        <f>IFERROR(VLOOKUP(CONCATENATE($A141,"A"),'05 APU'!$1:$1048576,9,),"")</f>
        <v/>
      </c>
      <c r="N141" s="86"/>
      <c r="O141" s="90">
        <f>IFERROR(VLOOKUP(CONCATENATE($A141,"D"),'05 APU'!$T:$AB,9,),0)</f>
        <v>0</v>
      </c>
      <c r="P141" s="90">
        <f t="shared" si="5"/>
        <v>0</v>
      </c>
      <c r="Q141" s="90">
        <f>IFERROR(VLOOKUP(CONCATENATE($A141,"C"),'05 APU'!$T:$AB,9,),0)</f>
        <v>0</v>
      </c>
      <c r="R141" s="90">
        <f>IFERROR(VLOOKUP(CONCATENATE($A141,"B"),'05 APU'!$T:$AB,9,),0)</f>
        <v>0</v>
      </c>
      <c r="S141" s="90">
        <f>IFERROR(VLOOKUP(CONCATENATE($A141,"A"),'05 APU'!$T:$AB,9,),0)</f>
        <v>0</v>
      </c>
      <c r="U141" s="421" t="s">
        <v>3355</v>
      </c>
      <c r="V141" s="424"/>
      <c r="W141" s="429">
        <v>0</v>
      </c>
      <c r="AZ141" s="331" t="e">
        <f>IF((VLOOKUP(CONCATENATE($A141,"EP"),'05 APU'!$1:$1048576,1,FALSE)=CONCATENATE($A141,"EP")),1,0)</f>
        <v>#N/A</v>
      </c>
      <c r="BA141" s="331" t="e">
        <f>IF((VLOOKUP(CONCATENATE($A141,"EE"),'05 APU'!$1:$1048576,1,FALSE)=CONCATENATE($A141,"EE")),1,0)</f>
        <v>#N/A</v>
      </c>
      <c r="BB141" s="331" t="e">
        <f>IF((VLOOKUP(CONCATENATE($A141,"EM"),'05 APU'!$1:$1048576,1,FALSE)=CONCATENATE($A141,"EM")),1,0)</f>
        <v>#N/A</v>
      </c>
    </row>
    <row r="142" spans="1:54" ht="52.5" x14ac:dyDescent="0.25">
      <c r="A142" s="88">
        <v>132</v>
      </c>
      <c r="B142" s="387" t="s">
        <v>510</v>
      </c>
      <c r="C142" s="384" t="s">
        <v>511</v>
      </c>
      <c r="D142" s="89" t="str">
        <f>IFERROR(VLOOKUP(CONCATENATE($A142,"T"),'05 APU'!$1:$1048576,3,),"")</f>
        <v/>
      </c>
      <c r="E142" s="89" t="str">
        <f>IFERROR(VLOOKUP(CONCATENATE($A142,"T2"),'05 APU'!$1:$1048576,3,),"")</f>
        <v/>
      </c>
      <c r="F142" s="89" t="str">
        <f>IFERROR(VLOOKUP(CONCATENATE($A142,"T3"),'05 APU'!$1:$1048576,3,),"")</f>
        <v/>
      </c>
      <c r="G142" s="412" t="s">
        <v>138</v>
      </c>
      <c r="H142" s="351"/>
      <c r="I142" s="90">
        <f>IFERROR((VLOOKUP(CONCATENATE($A142,"D"),'05 APU'!$1:$1048576,9,)),0)</f>
        <v>0</v>
      </c>
      <c r="J142" s="90">
        <f t="shared" si="6"/>
        <v>0</v>
      </c>
      <c r="K142" s="297" t="str">
        <f>IFERROR(VLOOKUP(CONCATENATE($A142,"C"),'05 APU'!$1:$1048576,9,),"")</f>
        <v/>
      </c>
      <c r="L142" s="297" t="str">
        <f>IFERROR(VLOOKUP(CONCATENATE($A142,"B"),'05 APU'!$1:$1048576,9,),"")</f>
        <v/>
      </c>
      <c r="M142" s="297" t="str">
        <f>IFERROR(VLOOKUP(CONCATENATE($A142,"A"),'05 APU'!$1:$1048576,9,),"")</f>
        <v/>
      </c>
      <c r="N142" s="86"/>
      <c r="O142" s="90">
        <f>IFERROR(VLOOKUP(CONCATENATE($A142,"D"),'05 APU'!$T:$AB,9,),0)</f>
        <v>0</v>
      </c>
      <c r="P142" s="90">
        <f t="shared" si="5"/>
        <v>0</v>
      </c>
      <c r="Q142" s="90">
        <f>IFERROR(VLOOKUP(CONCATENATE($A142,"C"),'05 APU'!$T:$AB,9,),0)</f>
        <v>0</v>
      </c>
      <c r="R142" s="90">
        <f>IFERROR(VLOOKUP(CONCATENATE($A142,"B"),'05 APU'!$T:$AB,9,),0)</f>
        <v>0</v>
      </c>
      <c r="S142" s="90">
        <f>IFERROR(VLOOKUP(CONCATENATE($A142,"A"),'05 APU'!$T:$AB,9,),0)</f>
        <v>0</v>
      </c>
      <c r="U142" s="421" t="s">
        <v>3355</v>
      </c>
      <c r="V142" s="424"/>
      <c r="W142" s="429">
        <v>0</v>
      </c>
      <c r="AZ142" s="331" t="e">
        <f>IF((VLOOKUP(CONCATENATE($A142,"EP"),'05 APU'!$1:$1048576,1,FALSE)=CONCATENATE($A142,"EP")),1,0)</f>
        <v>#N/A</v>
      </c>
      <c r="BA142" s="331" t="e">
        <f>IF((VLOOKUP(CONCATENATE($A142,"EE"),'05 APU'!$1:$1048576,1,FALSE)=CONCATENATE($A142,"EE")),1,0)</f>
        <v>#N/A</v>
      </c>
      <c r="BB142" s="331" t="e">
        <f>IF((VLOOKUP(CONCATENATE($A142,"EM"),'05 APU'!$1:$1048576,1,FALSE)=CONCATENATE($A142,"EM")),1,0)</f>
        <v>#N/A</v>
      </c>
    </row>
    <row r="143" spans="1:54" ht="52.5" x14ac:dyDescent="0.25">
      <c r="A143" s="88">
        <v>133</v>
      </c>
      <c r="B143" s="387" t="s">
        <v>512</v>
      </c>
      <c r="C143" s="384" t="s">
        <v>513</v>
      </c>
      <c r="D143" s="89" t="str">
        <f>IFERROR(VLOOKUP(CONCATENATE($A143,"T"),'05 APU'!$1:$1048576,3,),"")</f>
        <v/>
      </c>
      <c r="E143" s="89" t="str">
        <f>IFERROR(VLOOKUP(CONCATENATE($A143,"T2"),'05 APU'!$1:$1048576,3,),"")</f>
        <v/>
      </c>
      <c r="F143" s="89" t="str">
        <f>IFERROR(VLOOKUP(CONCATENATE($A143,"T3"),'05 APU'!$1:$1048576,3,),"")</f>
        <v/>
      </c>
      <c r="G143" s="412" t="s">
        <v>138</v>
      </c>
      <c r="H143" s="351"/>
      <c r="I143" s="90">
        <f>IFERROR((VLOOKUP(CONCATENATE($A143,"D"),'05 APU'!$1:$1048576,9,)),0)</f>
        <v>0</v>
      </c>
      <c r="J143" s="90">
        <f t="shared" si="6"/>
        <v>0</v>
      </c>
      <c r="K143" s="297" t="str">
        <f>IFERROR(VLOOKUP(CONCATENATE($A143,"C"),'05 APU'!$1:$1048576,9,),"")</f>
        <v/>
      </c>
      <c r="L143" s="297" t="str">
        <f>IFERROR(VLOOKUP(CONCATENATE($A143,"B"),'05 APU'!$1:$1048576,9,),"")</f>
        <v/>
      </c>
      <c r="M143" s="297" t="str">
        <f>IFERROR(VLOOKUP(CONCATENATE($A143,"A"),'05 APU'!$1:$1048576,9,),"")</f>
        <v/>
      </c>
      <c r="N143" s="86"/>
      <c r="O143" s="90">
        <f>IFERROR(VLOOKUP(CONCATENATE($A143,"D"),'05 APU'!$T:$AB,9,),0)</f>
        <v>0</v>
      </c>
      <c r="P143" s="90">
        <f t="shared" si="5"/>
        <v>0</v>
      </c>
      <c r="Q143" s="90">
        <f>IFERROR(VLOOKUP(CONCATENATE($A143,"C"),'05 APU'!$T:$AB,9,),0)</f>
        <v>0</v>
      </c>
      <c r="R143" s="90">
        <f>IFERROR(VLOOKUP(CONCATENATE($A143,"B"),'05 APU'!$T:$AB,9,),0)</f>
        <v>0</v>
      </c>
      <c r="S143" s="90">
        <f>IFERROR(VLOOKUP(CONCATENATE($A143,"A"),'05 APU'!$T:$AB,9,),0)</f>
        <v>0</v>
      </c>
      <c r="U143" s="421" t="s">
        <v>3355</v>
      </c>
      <c r="V143" s="424"/>
      <c r="W143" s="429">
        <v>0</v>
      </c>
      <c r="AZ143" s="331" t="e">
        <f>IF((VLOOKUP(CONCATENATE($A143,"EP"),'05 APU'!$1:$1048576,1,FALSE)=CONCATENATE($A143,"EP")),1,0)</f>
        <v>#N/A</v>
      </c>
      <c r="BA143" s="331" t="e">
        <f>IF((VLOOKUP(CONCATENATE($A143,"EE"),'05 APU'!$1:$1048576,1,FALSE)=CONCATENATE($A143,"EE")),1,0)</f>
        <v>#N/A</v>
      </c>
      <c r="BB143" s="331" t="e">
        <f>IF((VLOOKUP(CONCATENATE($A143,"EM"),'05 APU'!$1:$1048576,1,FALSE)=CONCATENATE($A143,"EM")),1,0)</f>
        <v>#N/A</v>
      </c>
    </row>
    <row r="144" spans="1:54" ht="42" x14ac:dyDescent="0.25">
      <c r="A144" s="88">
        <v>134</v>
      </c>
      <c r="B144" s="387" t="s">
        <v>514</v>
      </c>
      <c r="C144" s="384" t="s">
        <v>515</v>
      </c>
      <c r="D144" s="89" t="str">
        <f>IFERROR(VLOOKUP(CONCATENATE($A144,"T"),'05 APU'!$1:$1048576,3,),"")</f>
        <v/>
      </c>
      <c r="E144" s="89" t="str">
        <f>IFERROR(VLOOKUP(CONCATENATE($A144,"T2"),'05 APU'!$1:$1048576,3,),"")</f>
        <v/>
      </c>
      <c r="F144" s="89" t="str">
        <f>IFERROR(VLOOKUP(CONCATENATE($A144,"T3"),'05 APU'!$1:$1048576,3,),"")</f>
        <v/>
      </c>
      <c r="G144" s="412" t="s">
        <v>138</v>
      </c>
      <c r="H144" s="351"/>
      <c r="I144" s="90">
        <f>IFERROR((VLOOKUP(CONCATENATE($A144,"D"),'05 APU'!$1:$1048576,9,)),0)</f>
        <v>0</v>
      </c>
      <c r="J144" s="90">
        <f t="shared" si="6"/>
        <v>0</v>
      </c>
      <c r="K144" s="297" t="str">
        <f>IFERROR(VLOOKUP(CONCATENATE($A144,"C"),'05 APU'!$1:$1048576,9,),"")</f>
        <v/>
      </c>
      <c r="L144" s="297" t="str">
        <f>IFERROR(VLOOKUP(CONCATENATE($A144,"B"),'05 APU'!$1:$1048576,9,),"")</f>
        <v/>
      </c>
      <c r="M144" s="297" t="str">
        <f>IFERROR(VLOOKUP(CONCATENATE($A144,"A"),'05 APU'!$1:$1048576,9,),"")</f>
        <v/>
      </c>
      <c r="N144" s="86"/>
      <c r="O144" s="90">
        <f>IFERROR(VLOOKUP(CONCATENATE($A144,"D"),'05 APU'!$T:$AB,9,),0)</f>
        <v>0</v>
      </c>
      <c r="P144" s="90">
        <f t="shared" si="5"/>
        <v>0</v>
      </c>
      <c r="Q144" s="90">
        <f>IFERROR(VLOOKUP(CONCATENATE($A144,"C"),'05 APU'!$T:$AB,9,),0)</f>
        <v>0</v>
      </c>
      <c r="R144" s="90">
        <f>IFERROR(VLOOKUP(CONCATENATE($A144,"B"),'05 APU'!$T:$AB,9,),0)</f>
        <v>0</v>
      </c>
      <c r="S144" s="90">
        <f>IFERROR(VLOOKUP(CONCATENATE($A144,"A"),'05 APU'!$T:$AB,9,),0)</f>
        <v>0</v>
      </c>
      <c r="U144" s="421" t="s">
        <v>3355</v>
      </c>
      <c r="V144" s="424"/>
      <c r="W144" s="429">
        <v>0</v>
      </c>
      <c r="AZ144" s="331" t="e">
        <f>IF((VLOOKUP(CONCATENATE($A144,"EP"),'05 APU'!$1:$1048576,1,FALSE)=CONCATENATE($A144,"EP")),1,0)</f>
        <v>#N/A</v>
      </c>
      <c r="BA144" s="331" t="e">
        <f>IF((VLOOKUP(CONCATENATE($A144,"EE"),'05 APU'!$1:$1048576,1,FALSE)=CONCATENATE($A144,"EE")),1,0)</f>
        <v>#N/A</v>
      </c>
      <c r="BB144" s="331" t="e">
        <f>IF((VLOOKUP(CONCATENATE($A144,"EM"),'05 APU'!$1:$1048576,1,FALSE)=CONCATENATE($A144,"EM")),1,0)</f>
        <v>#N/A</v>
      </c>
    </row>
    <row r="145" spans="1:54" ht="31.5" x14ac:dyDescent="0.25">
      <c r="A145" s="88">
        <v>135</v>
      </c>
      <c r="B145" s="387" t="s">
        <v>516</v>
      </c>
      <c r="C145" s="384" t="s">
        <v>517</v>
      </c>
      <c r="D145" s="89" t="str">
        <f>IFERROR(VLOOKUP(CONCATENATE($A145,"T"),'05 APU'!$1:$1048576,3,),"")</f>
        <v/>
      </c>
      <c r="E145" s="89" t="str">
        <f>IFERROR(VLOOKUP(CONCATENATE($A145,"T2"),'05 APU'!$1:$1048576,3,),"")</f>
        <v/>
      </c>
      <c r="F145" s="89" t="str">
        <f>IFERROR(VLOOKUP(CONCATENATE($A145,"T3"),'05 APU'!$1:$1048576,3,),"")</f>
        <v/>
      </c>
      <c r="G145" s="412" t="s">
        <v>142</v>
      </c>
      <c r="H145" s="351"/>
      <c r="I145" s="90">
        <f>IFERROR((VLOOKUP(CONCATENATE($A145,"D"),'05 APU'!$1:$1048576,9,)),0)</f>
        <v>0</v>
      </c>
      <c r="J145" s="90">
        <f t="shared" si="6"/>
        <v>0</v>
      </c>
      <c r="K145" s="297" t="str">
        <f>IFERROR(VLOOKUP(CONCATENATE($A145,"C"),'05 APU'!$1:$1048576,9,),"")</f>
        <v/>
      </c>
      <c r="L145" s="297" t="str">
        <f>IFERROR(VLOOKUP(CONCATENATE($A145,"B"),'05 APU'!$1:$1048576,9,),"")</f>
        <v/>
      </c>
      <c r="M145" s="297" t="str">
        <f>IFERROR(VLOOKUP(CONCATENATE($A145,"A"),'05 APU'!$1:$1048576,9,),"")</f>
        <v/>
      </c>
      <c r="N145" s="86"/>
      <c r="O145" s="90">
        <f>IFERROR(VLOOKUP(CONCATENATE($A145,"D"),'05 APU'!$T:$AB,9,),0)</f>
        <v>0</v>
      </c>
      <c r="P145" s="90">
        <f t="shared" si="5"/>
        <v>0</v>
      </c>
      <c r="Q145" s="90">
        <f>IFERROR(VLOOKUP(CONCATENATE($A145,"C"),'05 APU'!$T:$AB,9,),0)</f>
        <v>0</v>
      </c>
      <c r="R145" s="90">
        <f>IFERROR(VLOOKUP(CONCATENATE($A145,"B"),'05 APU'!$T:$AB,9,),0)</f>
        <v>0</v>
      </c>
      <c r="S145" s="90">
        <f>IFERROR(VLOOKUP(CONCATENATE($A145,"A"),'05 APU'!$T:$AB,9,),0)</f>
        <v>0</v>
      </c>
      <c r="U145" s="421" t="s">
        <v>3355</v>
      </c>
      <c r="V145" s="424"/>
      <c r="W145" s="429">
        <v>0</v>
      </c>
      <c r="AZ145" s="331" t="e">
        <f>IF((VLOOKUP(CONCATENATE($A145,"EP"),'05 APU'!$1:$1048576,1,FALSE)=CONCATENATE($A145,"EP")),1,0)</f>
        <v>#N/A</v>
      </c>
      <c r="BA145" s="331" t="e">
        <f>IF((VLOOKUP(CONCATENATE($A145,"EE"),'05 APU'!$1:$1048576,1,FALSE)=CONCATENATE($A145,"EE")),1,0)</f>
        <v>#N/A</v>
      </c>
      <c r="BB145" s="331" t="e">
        <f>IF((VLOOKUP(CONCATENATE($A145,"EM"),'05 APU'!$1:$1048576,1,FALSE)=CONCATENATE($A145,"EM")),1,0)</f>
        <v>#N/A</v>
      </c>
    </row>
    <row r="146" spans="1:54" ht="31.5" x14ac:dyDescent="0.25">
      <c r="A146" s="88">
        <v>136</v>
      </c>
      <c r="B146" s="387" t="s">
        <v>518</v>
      </c>
      <c r="C146" s="384" t="s">
        <v>519</v>
      </c>
      <c r="D146" s="89" t="str">
        <f>IFERROR(VLOOKUP(CONCATENATE($A146,"T"),'05 APU'!$1:$1048576,3,),"")</f>
        <v/>
      </c>
      <c r="E146" s="89" t="str">
        <f>IFERROR(VLOOKUP(CONCATENATE($A146,"T2"),'05 APU'!$1:$1048576,3,),"")</f>
        <v/>
      </c>
      <c r="F146" s="89" t="str">
        <f>IFERROR(VLOOKUP(CONCATENATE($A146,"T3"),'05 APU'!$1:$1048576,3,),"")</f>
        <v/>
      </c>
      <c r="G146" s="412" t="s">
        <v>144</v>
      </c>
      <c r="H146" s="351"/>
      <c r="I146" s="90">
        <f>IFERROR((VLOOKUP(CONCATENATE($A146,"D"),'05 APU'!$1:$1048576,9,)),0)</f>
        <v>0</v>
      </c>
      <c r="J146" s="90">
        <f t="shared" si="6"/>
        <v>0</v>
      </c>
      <c r="K146" s="297" t="str">
        <f>IFERROR(VLOOKUP(CONCATENATE($A146,"C"),'05 APU'!$1:$1048576,9,),"")</f>
        <v/>
      </c>
      <c r="L146" s="297" t="str">
        <f>IFERROR(VLOOKUP(CONCATENATE($A146,"B"),'05 APU'!$1:$1048576,9,),"")</f>
        <v/>
      </c>
      <c r="M146" s="297" t="str">
        <f>IFERROR(VLOOKUP(CONCATENATE($A146,"A"),'05 APU'!$1:$1048576,9,),"")</f>
        <v/>
      </c>
      <c r="N146" s="86"/>
      <c r="O146" s="90">
        <f>IFERROR(VLOOKUP(CONCATENATE($A146,"D"),'05 APU'!$T:$AB,9,),0)</f>
        <v>0</v>
      </c>
      <c r="P146" s="90">
        <f t="shared" si="5"/>
        <v>0</v>
      </c>
      <c r="Q146" s="90">
        <f>IFERROR(VLOOKUP(CONCATENATE($A146,"C"),'05 APU'!$T:$AB,9,),0)</f>
        <v>0</v>
      </c>
      <c r="R146" s="90">
        <f>IFERROR(VLOOKUP(CONCATENATE($A146,"B"),'05 APU'!$T:$AB,9,),0)</f>
        <v>0</v>
      </c>
      <c r="S146" s="90">
        <f>IFERROR(VLOOKUP(CONCATENATE($A146,"A"),'05 APU'!$T:$AB,9,),0)</f>
        <v>0</v>
      </c>
      <c r="U146" s="421" t="s">
        <v>3355</v>
      </c>
      <c r="V146" s="424"/>
      <c r="W146" s="429">
        <v>0</v>
      </c>
      <c r="AZ146" s="331" t="e">
        <f>IF((VLOOKUP(CONCATENATE($A146,"EP"),'05 APU'!$1:$1048576,1,FALSE)=CONCATENATE($A146,"EP")),1,0)</f>
        <v>#N/A</v>
      </c>
      <c r="BA146" s="331" t="e">
        <f>IF((VLOOKUP(CONCATENATE($A146,"EE"),'05 APU'!$1:$1048576,1,FALSE)=CONCATENATE($A146,"EE")),1,0)</f>
        <v>#N/A</v>
      </c>
      <c r="BB146" s="331" t="e">
        <f>IF((VLOOKUP(CONCATENATE($A146,"EM"),'05 APU'!$1:$1048576,1,FALSE)=CONCATENATE($A146,"EM")),1,0)</f>
        <v>#N/A</v>
      </c>
    </row>
    <row r="147" spans="1:54" ht="31.5" x14ac:dyDescent="0.25">
      <c r="A147" s="88">
        <v>137</v>
      </c>
      <c r="B147" s="387" t="s">
        <v>520</v>
      </c>
      <c r="C147" s="384" t="s">
        <v>521</v>
      </c>
      <c r="D147" s="89" t="str">
        <f>IFERROR(VLOOKUP(CONCATENATE($A147,"T"),'05 APU'!$1:$1048576,3,),"")</f>
        <v/>
      </c>
      <c r="E147" s="89" t="str">
        <f>IFERROR(VLOOKUP(CONCATENATE($A147,"T2"),'05 APU'!$1:$1048576,3,),"")</f>
        <v/>
      </c>
      <c r="F147" s="89" t="str">
        <f>IFERROR(VLOOKUP(CONCATENATE($A147,"T3"),'05 APU'!$1:$1048576,3,),"")</f>
        <v/>
      </c>
      <c r="G147" s="412" t="s">
        <v>144</v>
      </c>
      <c r="H147" s="351"/>
      <c r="I147" s="90">
        <f>IFERROR((VLOOKUP(CONCATENATE($A147,"D"),'05 APU'!$1:$1048576,9,)),0)</f>
        <v>0</v>
      </c>
      <c r="J147" s="90">
        <f t="shared" si="6"/>
        <v>0</v>
      </c>
      <c r="K147" s="297" t="str">
        <f>IFERROR(VLOOKUP(CONCATENATE($A147,"C"),'05 APU'!$1:$1048576,9,),"")</f>
        <v/>
      </c>
      <c r="L147" s="297" t="str">
        <f>IFERROR(VLOOKUP(CONCATENATE($A147,"B"),'05 APU'!$1:$1048576,9,),"")</f>
        <v/>
      </c>
      <c r="M147" s="297" t="str">
        <f>IFERROR(VLOOKUP(CONCATENATE($A147,"A"),'05 APU'!$1:$1048576,9,),"")</f>
        <v/>
      </c>
      <c r="N147" s="86"/>
      <c r="O147" s="90">
        <f>IFERROR(VLOOKUP(CONCATENATE($A147,"D"),'05 APU'!$T:$AB,9,),0)</f>
        <v>0</v>
      </c>
      <c r="P147" s="90">
        <f t="shared" si="5"/>
        <v>0</v>
      </c>
      <c r="Q147" s="90">
        <f>IFERROR(VLOOKUP(CONCATENATE($A147,"C"),'05 APU'!$T:$AB,9,),0)</f>
        <v>0</v>
      </c>
      <c r="R147" s="90">
        <f>IFERROR(VLOOKUP(CONCATENATE($A147,"B"),'05 APU'!$T:$AB,9,),0)</f>
        <v>0</v>
      </c>
      <c r="S147" s="90">
        <f>IFERROR(VLOOKUP(CONCATENATE($A147,"A"),'05 APU'!$T:$AB,9,),0)</f>
        <v>0</v>
      </c>
      <c r="U147" s="421" t="s">
        <v>3355</v>
      </c>
      <c r="V147" s="424"/>
      <c r="W147" s="429">
        <v>0</v>
      </c>
      <c r="AZ147" s="331" t="e">
        <f>IF((VLOOKUP(CONCATENATE($A147,"EP"),'05 APU'!$1:$1048576,1,FALSE)=CONCATENATE($A147,"EP")),1,0)</f>
        <v>#N/A</v>
      </c>
      <c r="BA147" s="331" t="e">
        <f>IF((VLOOKUP(CONCATENATE($A147,"EE"),'05 APU'!$1:$1048576,1,FALSE)=CONCATENATE($A147,"EE")),1,0)</f>
        <v>#N/A</v>
      </c>
      <c r="BB147" s="331" t="e">
        <f>IF((VLOOKUP(CONCATENATE($A147,"EM"),'05 APU'!$1:$1048576,1,FALSE)=CONCATENATE($A147,"EM")),1,0)</f>
        <v>#N/A</v>
      </c>
    </row>
    <row r="148" spans="1:54" ht="31.5" x14ac:dyDescent="0.25">
      <c r="A148" s="88">
        <v>138</v>
      </c>
      <c r="B148" s="387" t="s">
        <v>522</v>
      </c>
      <c r="C148" s="384" t="s">
        <v>523</v>
      </c>
      <c r="D148" s="89" t="str">
        <f>IFERROR(VLOOKUP(CONCATENATE($A148,"T"),'05 APU'!$1:$1048576,3,),"")</f>
        <v/>
      </c>
      <c r="E148" s="89" t="str">
        <f>IFERROR(VLOOKUP(CONCATENATE($A148,"T2"),'05 APU'!$1:$1048576,3,),"")</f>
        <v/>
      </c>
      <c r="F148" s="89" t="str">
        <f>IFERROR(VLOOKUP(CONCATENATE($A148,"T3"),'05 APU'!$1:$1048576,3,),"")</f>
        <v/>
      </c>
      <c r="G148" s="412" t="s">
        <v>144</v>
      </c>
      <c r="H148" s="351"/>
      <c r="I148" s="90">
        <f>IFERROR((VLOOKUP(CONCATENATE($A148,"D"),'05 APU'!$1:$1048576,9,)),0)</f>
        <v>0</v>
      </c>
      <c r="J148" s="90">
        <f t="shared" si="6"/>
        <v>0</v>
      </c>
      <c r="K148" s="297" t="str">
        <f>IFERROR(VLOOKUP(CONCATENATE($A148,"C"),'05 APU'!$1:$1048576,9,),"")</f>
        <v/>
      </c>
      <c r="L148" s="297" t="str">
        <f>IFERROR(VLOOKUP(CONCATENATE($A148,"B"),'05 APU'!$1:$1048576,9,),"")</f>
        <v/>
      </c>
      <c r="M148" s="297" t="str">
        <f>IFERROR(VLOOKUP(CONCATENATE($A148,"A"),'05 APU'!$1:$1048576,9,),"")</f>
        <v/>
      </c>
      <c r="N148" s="86"/>
      <c r="O148" s="90">
        <f>IFERROR(VLOOKUP(CONCATENATE($A148,"D"),'05 APU'!$T:$AB,9,),0)</f>
        <v>0</v>
      </c>
      <c r="P148" s="90">
        <f t="shared" si="5"/>
        <v>0</v>
      </c>
      <c r="Q148" s="90">
        <f>IFERROR(VLOOKUP(CONCATENATE($A148,"C"),'05 APU'!$T:$AB,9,),0)</f>
        <v>0</v>
      </c>
      <c r="R148" s="90">
        <f>IFERROR(VLOOKUP(CONCATENATE($A148,"B"),'05 APU'!$T:$AB,9,),0)</f>
        <v>0</v>
      </c>
      <c r="S148" s="90">
        <f>IFERROR(VLOOKUP(CONCATENATE($A148,"A"),'05 APU'!$T:$AB,9,),0)</f>
        <v>0</v>
      </c>
      <c r="U148" s="421" t="s">
        <v>3355</v>
      </c>
      <c r="V148" s="424"/>
      <c r="W148" s="429">
        <v>0</v>
      </c>
      <c r="AZ148" s="331" t="e">
        <f>IF((VLOOKUP(CONCATENATE($A148,"EP"),'05 APU'!$1:$1048576,1,FALSE)=CONCATENATE($A148,"EP")),1,0)</f>
        <v>#N/A</v>
      </c>
      <c r="BA148" s="331" t="e">
        <f>IF((VLOOKUP(CONCATENATE($A148,"EE"),'05 APU'!$1:$1048576,1,FALSE)=CONCATENATE($A148,"EE")),1,0)</f>
        <v>#N/A</v>
      </c>
      <c r="BB148" s="331" t="e">
        <f>IF((VLOOKUP(CONCATENATE($A148,"EM"),'05 APU'!$1:$1048576,1,FALSE)=CONCATENATE($A148,"EM")),1,0)</f>
        <v>#N/A</v>
      </c>
    </row>
    <row r="149" spans="1:54" ht="31.5" x14ac:dyDescent="0.25">
      <c r="A149" s="88">
        <v>139</v>
      </c>
      <c r="B149" s="387" t="s">
        <v>524</v>
      </c>
      <c r="C149" s="384" t="s">
        <v>525</v>
      </c>
      <c r="D149" s="89" t="str">
        <f>IFERROR(VLOOKUP(CONCATENATE($A149,"T"),'05 APU'!$1:$1048576,3,),"")</f>
        <v/>
      </c>
      <c r="E149" s="89" t="str">
        <f>IFERROR(VLOOKUP(CONCATENATE($A149,"T2"),'05 APU'!$1:$1048576,3,),"")</f>
        <v/>
      </c>
      <c r="F149" s="89" t="str">
        <f>IFERROR(VLOOKUP(CONCATENATE($A149,"T3"),'05 APU'!$1:$1048576,3,),"")</f>
        <v/>
      </c>
      <c r="G149" s="412" t="s">
        <v>144</v>
      </c>
      <c r="H149" s="351"/>
      <c r="I149" s="90">
        <f>IFERROR((VLOOKUP(CONCATENATE($A149,"D"),'05 APU'!$1:$1048576,9,)),0)</f>
        <v>0</v>
      </c>
      <c r="J149" s="90">
        <f t="shared" si="6"/>
        <v>0</v>
      </c>
      <c r="K149" s="297" t="str">
        <f>IFERROR(VLOOKUP(CONCATENATE($A149,"C"),'05 APU'!$1:$1048576,9,),"")</f>
        <v/>
      </c>
      <c r="L149" s="297" t="str">
        <f>IFERROR(VLOOKUP(CONCATENATE($A149,"B"),'05 APU'!$1:$1048576,9,),"")</f>
        <v/>
      </c>
      <c r="M149" s="297" t="str">
        <f>IFERROR(VLOOKUP(CONCATENATE($A149,"A"),'05 APU'!$1:$1048576,9,),"")</f>
        <v/>
      </c>
      <c r="N149" s="86"/>
      <c r="O149" s="90">
        <f>IFERROR(VLOOKUP(CONCATENATE($A149,"D"),'05 APU'!$T:$AB,9,),0)</f>
        <v>0</v>
      </c>
      <c r="P149" s="90">
        <f t="shared" si="5"/>
        <v>0</v>
      </c>
      <c r="Q149" s="90">
        <f>IFERROR(VLOOKUP(CONCATENATE($A149,"C"),'05 APU'!$T:$AB,9,),0)</f>
        <v>0</v>
      </c>
      <c r="R149" s="90">
        <f>IFERROR(VLOOKUP(CONCATENATE($A149,"B"),'05 APU'!$T:$AB,9,),0)</f>
        <v>0</v>
      </c>
      <c r="S149" s="90">
        <f>IFERROR(VLOOKUP(CONCATENATE($A149,"A"),'05 APU'!$T:$AB,9,),0)</f>
        <v>0</v>
      </c>
      <c r="U149" s="421" t="s">
        <v>3355</v>
      </c>
      <c r="V149" s="424"/>
      <c r="W149" s="429">
        <v>0</v>
      </c>
      <c r="AZ149" s="331" t="e">
        <f>IF((VLOOKUP(CONCATENATE($A149,"EP"),'05 APU'!$1:$1048576,1,FALSE)=CONCATENATE($A149,"EP")),1,0)</f>
        <v>#N/A</v>
      </c>
      <c r="BA149" s="331" t="e">
        <f>IF((VLOOKUP(CONCATENATE($A149,"EE"),'05 APU'!$1:$1048576,1,FALSE)=CONCATENATE($A149,"EE")),1,0)</f>
        <v>#N/A</v>
      </c>
      <c r="BB149" s="331" t="e">
        <f>IF((VLOOKUP(CONCATENATE($A149,"EM"),'05 APU'!$1:$1048576,1,FALSE)=CONCATENATE($A149,"EM")),1,0)</f>
        <v>#N/A</v>
      </c>
    </row>
    <row r="150" spans="1:54" ht="42" x14ac:dyDescent="0.25">
      <c r="A150" s="88">
        <v>140</v>
      </c>
      <c r="B150" s="387" t="s">
        <v>526</v>
      </c>
      <c r="C150" s="384" t="s">
        <v>527</v>
      </c>
      <c r="D150" s="89" t="str">
        <f>IFERROR(VLOOKUP(CONCATENATE($A150,"T"),'05 APU'!$1:$1048576,3,),"")</f>
        <v/>
      </c>
      <c r="E150" s="89" t="str">
        <f>IFERROR(VLOOKUP(CONCATENATE($A150,"T2"),'05 APU'!$1:$1048576,3,),"")</f>
        <v/>
      </c>
      <c r="F150" s="89" t="str">
        <f>IFERROR(VLOOKUP(CONCATENATE($A150,"T3"),'05 APU'!$1:$1048576,3,),"")</f>
        <v/>
      </c>
      <c r="G150" s="412" t="s">
        <v>144</v>
      </c>
      <c r="H150" s="351"/>
      <c r="I150" s="90">
        <f>IFERROR((VLOOKUP(CONCATENATE($A150,"D"),'05 APU'!$1:$1048576,9,)),0)</f>
        <v>0</v>
      </c>
      <c r="J150" s="90">
        <f t="shared" si="6"/>
        <v>0</v>
      </c>
      <c r="K150" s="297" t="str">
        <f>IFERROR(VLOOKUP(CONCATENATE($A150,"C"),'05 APU'!$1:$1048576,9,),"")</f>
        <v/>
      </c>
      <c r="L150" s="297" t="str">
        <f>IFERROR(VLOOKUP(CONCATENATE($A150,"B"),'05 APU'!$1:$1048576,9,),"")</f>
        <v/>
      </c>
      <c r="M150" s="297" t="str">
        <f>IFERROR(VLOOKUP(CONCATENATE($A150,"A"),'05 APU'!$1:$1048576,9,),"")</f>
        <v/>
      </c>
      <c r="N150" s="86"/>
      <c r="O150" s="90">
        <f>IFERROR(VLOOKUP(CONCATENATE($A150,"D"),'05 APU'!$T:$AB,9,),0)</f>
        <v>0</v>
      </c>
      <c r="P150" s="90">
        <f t="shared" si="5"/>
        <v>0</v>
      </c>
      <c r="Q150" s="90">
        <f>IFERROR(VLOOKUP(CONCATENATE($A150,"C"),'05 APU'!$T:$AB,9,),0)</f>
        <v>0</v>
      </c>
      <c r="R150" s="90">
        <f>IFERROR(VLOOKUP(CONCATENATE($A150,"B"),'05 APU'!$T:$AB,9,),0)</f>
        <v>0</v>
      </c>
      <c r="S150" s="90">
        <f>IFERROR(VLOOKUP(CONCATENATE($A150,"A"),'05 APU'!$T:$AB,9,),0)</f>
        <v>0</v>
      </c>
      <c r="U150" s="421" t="s">
        <v>3355</v>
      </c>
      <c r="V150" s="424"/>
      <c r="W150" s="429">
        <v>0</v>
      </c>
      <c r="AZ150" s="331" t="e">
        <f>IF((VLOOKUP(CONCATENATE($A150,"EP"),'05 APU'!$1:$1048576,1,FALSE)=CONCATENATE($A150,"EP")),1,0)</f>
        <v>#N/A</v>
      </c>
      <c r="BA150" s="331" t="e">
        <f>IF((VLOOKUP(CONCATENATE($A150,"EE"),'05 APU'!$1:$1048576,1,FALSE)=CONCATENATE($A150,"EE")),1,0)</f>
        <v>#N/A</v>
      </c>
      <c r="BB150" s="331" t="e">
        <f>IF((VLOOKUP(CONCATENATE($A150,"EM"),'05 APU'!$1:$1048576,1,FALSE)=CONCATENATE($A150,"EM")),1,0)</f>
        <v>#N/A</v>
      </c>
    </row>
    <row r="151" spans="1:54" ht="42" x14ac:dyDescent="0.25">
      <c r="A151" s="88">
        <v>141</v>
      </c>
      <c r="B151" s="387" t="s">
        <v>528</v>
      </c>
      <c r="C151" s="384" t="s">
        <v>529</v>
      </c>
      <c r="D151" s="89" t="str">
        <f>IFERROR(VLOOKUP(CONCATENATE($A151,"T"),'05 APU'!$1:$1048576,3,),"")</f>
        <v/>
      </c>
      <c r="E151" s="89" t="str">
        <f>IFERROR(VLOOKUP(CONCATENATE($A151,"T2"),'05 APU'!$1:$1048576,3,),"")</f>
        <v/>
      </c>
      <c r="F151" s="89" t="str">
        <f>IFERROR(VLOOKUP(CONCATENATE($A151,"T3"),'05 APU'!$1:$1048576,3,),"")</f>
        <v/>
      </c>
      <c r="G151" s="412" t="s">
        <v>144</v>
      </c>
      <c r="H151" s="351"/>
      <c r="I151" s="90">
        <f>IFERROR((VLOOKUP(CONCATENATE($A151,"D"),'05 APU'!$1:$1048576,9,)),0)</f>
        <v>0</v>
      </c>
      <c r="J151" s="90">
        <f t="shared" si="6"/>
        <v>0</v>
      </c>
      <c r="K151" s="297" t="str">
        <f>IFERROR(VLOOKUP(CONCATENATE($A151,"C"),'05 APU'!$1:$1048576,9,),"")</f>
        <v/>
      </c>
      <c r="L151" s="297" t="str">
        <f>IFERROR(VLOOKUP(CONCATENATE($A151,"B"),'05 APU'!$1:$1048576,9,),"")</f>
        <v/>
      </c>
      <c r="M151" s="297" t="str">
        <f>IFERROR(VLOOKUP(CONCATENATE($A151,"A"),'05 APU'!$1:$1048576,9,),"")</f>
        <v/>
      </c>
      <c r="N151" s="86"/>
      <c r="O151" s="90">
        <f>IFERROR(VLOOKUP(CONCATENATE($A151,"D"),'05 APU'!$T:$AB,9,),0)</f>
        <v>0</v>
      </c>
      <c r="P151" s="90">
        <f t="shared" si="5"/>
        <v>0</v>
      </c>
      <c r="Q151" s="90">
        <f>IFERROR(VLOOKUP(CONCATENATE($A151,"C"),'05 APU'!$T:$AB,9,),0)</f>
        <v>0</v>
      </c>
      <c r="R151" s="90">
        <f>IFERROR(VLOOKUP(CONCATENATE($A151,"B"),'05 APU'!$T:$AB,9,),0)</f>
        <v>0</v>
      </c>
      <c r="S151" s="90">
        <f>IFERROR(VLOOKUP(CONCATENATE($A151,"A"),'05 APU'!$T:$AB,9,),0)</f>
        <v>0</v>
      </c>
      <c r="U151" s="421" t="s">
        <v>3355</v>
      </c>
      <c r="V151" s="424"/>
      <c r="W151" s="429">
        <v>0</v>
      </c>
      <c r="AZ151" s="331" t="e">
        <f>IF((VLOOKUP(CONCATENATE($A151,"EP"),'05 APU'!$1:$1048576,1,FALSE)=CONCATENATE($A151,"EP")),1,0)</f>
        <v>#N/A</v>
      </c>
      <c r="BA151" s="331" t="e">
        <f>IF((VLOOKUP(CONCATENATE($A151,"EE"),'05 APU'!$1:$1048576,1,FALSE)=CONCATENATE($A151,"EE")),1,0)</f>
        <v>#N/A</v>
      </c>
      <c r="BB151" s="331" t="e">
        <f>IF((VLOOKUP(CONCATENATE($A151,"EM"),'05 APU'!$1:$1048576,1,FALSE)=CONCATENATE($A151,"EM")),1,0)</f>
        <v>#N/A</v>
      </c>
    </row>
    <row r="152" spans="1:54" ht="31.5" x14ac:dyDescent="0.25">
      <c r="A152" s="88">
        <v>142</v>
      </c>
      <c r="B152" s="387" t="s">
        <v>530</v>
      </c>
      <c r="C152" s="384" t="s">
        <v>531</v>
      </c>
      <c r="D152" s="89" t="str">
        <f>IFERROR(VLOOKUP(CONCATENATE($A152,"T"),'05 APU'!$1:$1048576,3,),"")</f>
        <v/>
      </c>
      <c r="E152" s="89" t="str">
        <f>IFERROR(VLOOKUP(CONCATENATE($A152,"T2"),'05 APU'!$1:$1048576,3,),"")</f>
        <v/>
      </c>
      <c r="F152" s="89" t="str">
        <f>IFERROR(VLOOKUP(CONCATENATE($A152,"T3"),'05 APU'!$1:$1048576,3,),"")</f>
        <v/>
      </c>
      <c r="G152" s="412" t="s">
        <v>135</v>
      </c>
      <c r="H152" s="351"/>
      <c r="I152" s="90">
        <f>IFERROR((VLOOKUP(CONCATENATE($A152,"D"),'05 APU'!$1:$1048576,9,)),0)</f>
        <v>0</v>
      </c>
      <c r="J152" s="90">
        <f t="shared" si="6"/>
        <v>0</v>
      </c>
      <c r="K152" s="297" t="str">
        <f>IFERROR(VLOOKUP(CONCATENATE($A152,"C"),'05 APU'!$1:$1048576,9,),"")</f>
        <v/>
      </c>
      <c r="L152" s="297" t="str">
        <f>IFERROR(VLOOKUP(CONCATENATE($A152,"B"),'05 APU'!$1:$1048576,9,),"")</f>
        <v/>
      </c>
      <c r="M152" s="297" t="str">
        <f>IFERROR(VLOOKUP(CONCATENATE($A152,"A"),'05 APU'!$1:$1048576,9,),"")</f>
        <v/>
      </c>
      <c r="N152" s="86"/>
      <c r="O152" s="90">
        <f>IFERROR(VLOOKUP(CONCATENATE($A152,"D"),'05 APU'!$T:$AB,9,),0)</f>
        <v>0</v>
      </c>
      <c r="P152" s="90">
        <f t="shared" si="5"/>
        <v>0</v>
      </c>
      <c r="Q152" s="90">
        <f>IFERROR(VLOOKUP(CONCATENATE($A152,"C"),'05 APU'!$T:$AB,9,),0)</f>
        <v>0</v>
      </c>
      <c r="R152" s="90">
        <f>IFERROR(VLOOKUP(CONCATENATE($A152,"B"),'05 APU'!$T:$AB,9,),0)</f>
        <v>0</v>
      </c>
      <c r="S152" s="90">
        <f>IFERROR(VLOOKUP(CONCATENATE($A152,"A"),'05 APU'!$T:$AB,9,),0)</f>
        <v>0</v>
      </c>
      <c r="U152" s="421" t="s">
        <v>3355</v>
      </c>
      <c r="V152" s="424"/>
      <c r="W152" s="429">
        <v>0</v>
      </c>
      <c r="AZ152" s="331" t="e">
        <f>IF((VLOOKUP(CONCATENATE($A152,"EP"),'05 APU'!$1:$1048576,1,FALSE)=CONCATENATE($A152,"EP")),1,0)</f>
        <v>#N/A</v>
      </c>
      <c r="BA152" s="331" t="e">
        <f>IF((VLOOKUP(CONCATENATE($A152,"EE"),'05 APU'!$1:$1048576,1,FALSE)=CONCATENATE($A152,"EE")),1,0)</f>
        <v>#N/A</v>
      </c>
      <c r="BB152" s="331" t="e">
        <f>IF((VLOOKUP(CONCATENATE($A152,"EM"),'05 APU'!$1:$1048576,1,FALSE)=CONCATENATE($A152,"EM")),1,0)</f>
        <v>#N/A</v>
      </c>
    </row>
    <row r="153" spans="1:54" ht="31.5" x14ac:dyDescent="0.25">
      <c r="A153" s="88">
        <v>143</v>
      </c>
      <c r="B153" s="387" t="s">
        <v>532</v>
      </c>
      <c r="C153" s="384" t="s">
        <v>533</v>
      </c>
      <c r="D153" s="89" t="str">
        <f>IFERROR(VLOOKUP(CONCATENATE($A153,"T"),'05 APU'!$1:$1048576,3,),"")</f>
        <v/>
      </c>
      <c r="E153" s="89" t="str">
        <f>IFERROR(VLOOKUP(CONCATENATE($A153,"T2"),'05 APU'!$1:$1048576,3,),"")</f>
        <v/>
      </c>
      <c r="F153" s="89" t="str">
        <f>IFERROR(VLOOKUP(CONCATENATE($A153,"T3"),'05 APU'!$1:$1048576,3,),"")</f>
        <v/>
      </c>
      <c r="G153" s="412" t="s">
        <v>135</v>
      </c>
      <c r="H153" s="351"/>
      <c r="I153" s="90">
        <f>IFERROR((VLOOKUP(CONCATENATE($A153,"D"),'05 APU'!$1:$1048576,9,)),0)</f>
        <v>0</v>
      </c>
      <c r="J153" s="90">
        <f t="shared" si="6"/>
        <v>0</v>
      </c>
      <c r="K153" s="297" t="str">
        <f>IFERROR(VLOOKUP(CONCATENATE($A153,"C"),'05 APU'!$1:$1048576,9,),"")</f>
        <v/>
      </c>
      <c r="L153" s="297" t="str">
        <f>IFERROR(VLOOKUP(CONCATENATE($A153,"B"),'05 APU'!$1:$1048576,9,),"")</f>
        <v/>
      </c>
      <c r="M153" s="297" t="str">
        <f>IFERROR(VLOOKUP(CONCATENATE($A153,"A"),'05 APU'!$1:$1048576,9,),"")</f>
        <v/>
      </c>
      <c r="N153" s="86"/>
      <c r="O153" s="90">
        <f>IFERROR(VLOOKUP(CONCATENATE($A153,"D"),'05 APU'!$T:$AB,9,),0)</f>
        <v>0</v>
      </c>
      <c r="P153" s="90">
        <f t="shared" si="5"/>
        <v>0</v>
      </c>
      <c r="Q153" s="90">
        <f>IFERROR(VLOOKUP(CONCATENATE($A153,"C"),'05 APU'!$T:$AB,9,),0)</f>
        <v>0</v>
      </c>
      <c r="R153" s="90">
        <f>IFERROR(VLOOKUP(CONCATENATE($A153,"B"),'05 APU'!$T:$AB,9,),0)</f>
        <v>0</v>
      </c>
      <c r="S153" s="90">
        <f>IFERROR(VLOOKUP(CONCATENATE($A153,"A"),'05 APU'!$T:$AB,9,),0)</f>
        <v>0</v>
      </c>
      <c r="U153" s="421" t="s">
        <v>3355</v>
      </c>
      <c r="V153" s="424"/>
      <c r="W153" s="429">
        <v>0</v>
      </c>
      <c r="AZ153" s="331" t="e">
        <f>IF((VLOOKUP(CONCATENATE($A153,"EP"),'05 APU'!$1:$1048576,1,FALSE)=CONCATENATE($A153,"EP")),1,0)</f>
        <v>#N/A</v>
      </c>
      <c r="BA153" s="331" t="e">
        <f>IF((VLOOKUP(CONCATENATE($A153,"EE"),'05 APU'!$1:$1048576,1,FALSE)=CONCATENATE($A153,"EE")),1,0)</f>
        <v>#N/A</v>
      </c>
      <c r="BB153" s="331" t="e">
        <f>IF((VLOOKUP(CONCATENATE($A153,"EM"),'05 APU'!$1:$1048576,1,FALSE)=CONCATENATE($A153,"EM")),1,0)</f>
        <v>#N/A</v>
      </c>
    </row>
    <row r="154" spans="1:54" ht="42" x14ac:dyDescent="0.25">
      <c r="A154" s="88">
        <v>144</v>
      </c>
      <c r="B154" s="387" t="s">
        <v>534</v>
      </c>
      <c r="C154" s="384" t="s">
        <v>535</v>
      </c>
      <c r="D154" s="89" t="str">
        <f>IFERROR(VLOOKUP(CONCATENATE($A154,"T"),'05 APU'!$1:$1048576,3,),"")</f>
        <v/>
      </c>
      <c r="E154" s="89" t="str">
        <f>IFERROR(VLOOKUP(CONCATENATE($A154,"T2"),'05 APU'!$1:$1048576,3,),"")</f>
        <v/>
      </c>
      <c r="F154" s="89" t="str">
        <f>IFERROR(VLOOKUP(CONCATENATE($A154,"T3"),'05 APU'!$1:$1048576,3,),"")</f>
        <v/>
      </c>
      <c r="G154" s="412" t="s">
        <v>142</v>
      </c>
      <c r="H154" s="351"/>
      <c r="I154" s="90">
        <f>IFERROR((VLOOKUP(CONCATENATE($A154,"D"),'05 APU'!$1:$1048576,9,)),0)</f>
        <v>0</v>
      </c>
      <c r="J154" s="90">
        <f t="shared" si="6"/>
        <v>0</v>
      </c>
      <c r="K154" s="297" t="str">
        <f>IFERROR(VLOOKUP(CONCATENATE($A154,"C"),'05 APU'!$1:$1048576,9,),"")</f>
        <v/>
      </c>
      <c r="L154" s="297" t="str">
        <f>IFERROR(VLOOKUP(CONCATENATE($A154,"B"),'05 APU'!$1:$1048576,9,),"")</f>
        <v/>
      </c>
      <c r="M154" s="297" t="str">
        <f>IFERROR(VLOOKUP(CONCATENATE($A154,"A"),'05 APU'!$1:$1048576,9,),"")</f>
        <v/>
      </c>
      <c r="N154" s="86"/>
      <c r="O154" s="90">
        <f>IFERROR(VLOOKUP(CONCATENATE($A154,"D"),'05 APU'!$T:$AB,9,),0)</f>
        <v>0</v>
      </c>
      <c r="P154" s="90">
        <f t="shared" si="5"/>
        <v>0</v>
      </c>
      <c r="Q154" s="90">
        <f>IFERROR(VLOOKUP(CONCATENATE($A154,"C"),'05 APU'!$T:$AB,9,),0)</f>
        <v>0</v>
      </c>
      <c r="R154" s="90">
        <f>IFERROR(VLOOKUP(CONCATENATE($A154,"B"),'05 APU'!$T:$AB,9,),0)</f>
        <v>0</v>
      </c>
      <c r="S154" s="90">
        <f>IFERROR(VLOOKUP(CONCATENATE($A154,"A"),'05 APU'!$T:$AB,9,),0)</f>
        <v>0</v>
      </c>
      <c r="U154" s="421" t="s">
        <v>3355</v>
      </c>
      <c r="V154" s="424"/>
      <c r="W154" s="429">
        <v>0</v>
      </c>
      <c r="AZ154" s="331" t="e">
        <f>IF((VLOOKUP(CONCATENATE($A154,"EP"),'05 APU'!$1:$1048576,1,FALSE)=CONCATENATE($A154,"EP")),1,0)</f>
        <v>#N/A</v>
      </c>
      <c r="BA154" s="331" t="e">
        <f>IF((VLOOKUP(CONCATENATE($A154,"EE"),'05 APU'!$1:$1048576,1,FALSE)=CONCATENATE($A154,"EE")),1,0)</f>
        <v>#N/A</v>
      </c>
      <c r="BB154" s="331" t="e">
        <f>IF((VLOOKUP(CONCATENATE($A154,"EM"),'05 APU'!$1:$1048576,1,FALSE)=CONCATENATE($A154,"EM")),1,0)</f>
        <v>#N/A</v>
      </c>
    </row>
    <row r="155" spans="1:54" x14ac:dyDescent="0.25">
      <c r="A155" s="88">
        <v>145</v>
      </c>
      <c r="B155" s="388" t="s">
        <v>536</v>
      </c>
      <c r="C155" s="389" t="s">
        <v>537</v>
      </c>
      <c r="D155" s="89" t="str">
        <f>IFERROR(VLOOKUP(CONCATENATE($A155,"T"),'05 APU'!$1:$1048576,3,),"")</f>
        <v/>
      </c>
      <c r="E155" s="89" t="str">
        <f>IFERROR(VLOOKUP(CONCATENATE($A155,"T2"),'05 APU'!$1:$1048576,3,),"")</f>
        <v/>
      </c>
      <c r="F155" s="89" t="str">
        <f>IFERROR(VLOOKUP(CONCATENATE($A155,"T3"),'05 APU'!$1:$1048576,3,),"")</f>
        <v/>
      </c>
      <c r="G155" s="398"/>
      <c r="H155" s="351"/>
      <c r="I155" s="90">
        <f>IFERROR((VLOOKUP(CONCATENATE($A155,"D"),'05 APU'!$1:$1048576,9,)),0)</f>
        <v>0</v>
      </c>
      <c r="J155" s="90">
        <f t="shared" si="6"/>
        <v>0</v>
      </c>
      <c r="K155" s="297" t="str">
        <f>IFERROR(VLOOKUP(CONCATENATE($A155,"C"),'05 APU'!$1:$1048576,9,),"")</f>
        <v/>
      </c>
      <c r="L155" s="297" t="str">
        <f>IFERROR(VLOOKUP(CONCATENATE($A155,"B"),'05 APU'!$1:$1048576,9,),"")</f>
        <v/>
      </c>
      <c r="M155" s="297" t="str">
        <f>IFERROR(VLOOKUP(CONCATENATE($A155,"A"),'05 APU'!$1:$1048576,9,),"")</f>
        <v/>
      </c>
      <c r="N155" s="86"/>
      <c r="O155" s="90">
        <f>IFERROR(VLOOKUP(CONCATENATE($A155,"D"),'05 APU'!$T:$AB,9,),0)</f>
        <v>0</v>
      </c>
      <c r="P155" s="90">
        <f t="shared" si="5"/>
        <v>0</v>
      </c>
      <c r="Q155" s="90">
        <f>IFERROR(VLOOKUP(CONCATENATE($A155,"C"),'05 APU'!$T:$AB,9,),0)</f>
        <v>0</v>
      </c>
      <c r="R155" s="90">
        <f>IFERROR(VLOOKUP(CONCATENATE($A155,"B"),'05 APU'!$T:$AB,9,),0)</f>
        <v>0</v>
      </c>
      <c r="S155" s="90">
        <f>IFERROR(VLOOKUP(CONCATENATE($A155,"A"),'05 APU'!$T:$AB,9,),0)</f>
        <v>0</v>
      </c>
      <c r="U155" s="420"/>
      <c r="V155" s="424"/>
      <c r="W155" s="429">
        <v>0</v>
      </c>
      <c r="AZ155" s="331" t="e">
        <f>IF((VLOOKUP(CONCATENATE($A155,"EP"),'05 APU'!$1:$1048576,1,FALSE)=CONCATENATE($A155,"EP")),1,0)</f>
        <v>#N/A</v>
      </c>
      <c r="BA155" s="331" t="e">
        <f>IF((VLOOKUP(CONCATENATE($A155,"EE"),'05 APU'!$1:$1048576,1,FALSE)=CONCATENATE($A155,"EE")),1,0)</f>
        <v>#N/A</v>
      </c>
      <c r="BB155" s="331" t="e">
        <f>IF((VLOOKUP(CONCATENATE($A155,"EM"),'05 APU'!$1:$1048576,1,FALSE)=CONCATENATE($A155,"EM")),1,0)</f>
        <v>#N/A</v>
      </c>
    </row>
    <row r="156" spans="1:54" ht="31.5" x14ac:dyDescent="0.25">
      <c r="A156" s="88">
        <v>146</v>
      </c>
      <c r="B156" s="387" t="s">
        <v>538</v>
      </c>
      <c r="C156" s="384" t="s">
        <v>539</v>
      </c>
      <c r="D156" s="89" t="str">
        <f>IFERROR(VLOOKUP(CONCATENATE($A156,"T"),'05 APU'!$1:$1048576,3,),"")</f>
        <v/>
      </c>
      <c r="E156" s="89" t="str">
        <f>IFERROR(VLOOKUP(CONCATENATE($A156,"T2"),'05 APU'!$1:$1048576,3,),"")</f>
        <v/>
      </c>
      <c r="F156" s="89" t="str">
        <f>IFERROR(VLOOKUP(CONCATENATE($A156,"T3"),'05 APU'!$1:$1048576,3,),"")</f>
        <v/>
      </c>
      <c r="G156" s="412" t="s">
        <v>144</v>
      </c>
      <c r="H156" s="351"/>
      <c r="I156" s="90">
        <f>IFERROR((VLOOKUP(CONCATENATE($A156,"D"),'05 APU'!$1:$1048576,9,)),0)</f>
        <v>0</v>
      </c>
      <c r="J156" s="90">
        <f t="shared" si="6"/>
        <v>0</v>
      </c>
      <c r="K156" s="297" t="str">
        <f>IFERROR(VLOOKUP(CONCATENATE($A156,"C"),'05 APU'!$1:$1048576,9,),"")</f>
        <v/>
      </c>
      <c r="L156" s="297" t="str">
        <f>IFERROR(VLOOKUP(CONCATENATE($A156,"B"),'05 APU'!$1:$1048576,9,),"")</f>
        <v/>
      </c>
      <c r="M156" s="297" t="str">
        <f>IFERROR(VLOOKUP(CONCATENATE($A156,"A"),'05 APU'!$1:$1048576,9,),"")</f>
        <v/>
      </c>
      <c r="N156" s="86"/>
      <c r="O156" s="90">
        <f>IFERROR(VLOOKUP(CONCATENATE($A156,"D"),'05 APU'!$T:$AB,9,),0)</f>
        <v>0</v>
      </c>
      <c r="P156" s="90">
        <f t="shared" si="5"/>
        <v>0</v>
      </c>
      <c r="Q156" s="90">
        <f>IFERROR(VLOOKUP(CONCATENATE($A156,"C"),'05 APU'!$T:$AB,9,),0)</f>
        <v>0</v>
      </c>
      <c r="R156" s="90">
        <f>IFERROR(VLOOKUP(CONCATENATE($A156,"B"),'05 APU'!$T:$AB,9,),0)</f>
        <v>0</v>
      </c>
      <c r="S156" s="90">
        <f>IFERROR(VLOOKUP(CONCATENATE($A156,"A"),'05 APU'!$T:$AB,9,),0)</f>
        <v>0</v>
      </c>
      <c r="U156" s="421" t="s">
        <v>3355</v>
      </c>
      <c r="V156" s="424"/>
      <c r="W156" s="429">
        <v>0</v>
      </c>
      <c r="AZ156" s="331" t="e">
        <f>IF((VLOOKUP(CONCATENATE($A156,"EP"),'05 APU'!$1:$1048576,1,FALSE)=CONCATENATE($A156,"EP")),1,0)</f>
        <v>#N/A</v>
      </c>
      <c r="BA156" s="331" t="e">
        <f>IF((VLOOKUP(CONCATENATE($A156,"EE"),'05 APU'!$1:$1048576,1,FALSE)=CONCATENATE($A156,"EE")),1,0)</f>
        <v>#N/A</v>
      </c>
      <c r="BB156" s="331" t="e">
        <f>IF((VLOOKUP(CONCATENATE($A156,"EM"),'05 APU'!$1:$1048576,1,FALSE)=CONCATENATE($A156,"EM")),1,0)</f>
        <v>#N/A</v>
      </c>
    </row>
    <row r="157" spans="1:54" ht="31.5" x14ac:dyDescent="0.25">
      <c r="A157" s="88">
        <v>147</v>
      </c>
      <c r="B157" s="387" t="s">
        <v>540</v>
      </c>
      <c r="C157" s="384" t="s">
        <v>541</v>
      </c>
      <c r="D157" s="89" t="str">
        <f>IFERROR(VLOOKUP(CONCATENATE($A157,"T"),'05 APU'!$1:$1048576,3,),"")</f>
        <v/>
      </c>
      <c r="E157" s="89" t="str">
        <f>IFERROR(VLOOKUP(CONCATENATE($A157,"T2"),'05 APU'!$1:$1048576,3,),"")</f>
        <v/>
      </c>
      <c r="F157" s="89" t="str">
        <f>IFERROR(VLOOKUP(CONCATENATE($A157,"T3"),'05 APU'!$1:$1048576,3,),"")</f>
        <v/>
      </c>
      <c r="G157" s="412" t="s">
        <v>144</v>
      </c>
      <c r="H157" s="351"/>
      <c r="I157" s="90">
        <f>IFERROR((VLOOKUP(CONCATENATE($A157,"D"),'05 APU'!$1:$1048576,9,)),0)</f>
        <v>0</v>
      </c>
      <c r="J157" s="90">
        <f t="shared" si="6"/>
        <v>0</v>
      </c>
      <c r="K157" s="297" t="str">
        <f>IFERROR(VLOOKUP(CONCATENATE($A157,"C"),'05 APU'!$1:$1048576,9,),"")</f>
        <v/>
      </c>
      <c r="L157" s="297" t="str">
        <f>IFERROR(VLOOKUP(CONCATENATE($A157,"B"),'05 APU'!$1:$1048576,9,),"")</f>
        <v/>
      </c>
      <c r="M157" s="297" t="str">
        <f>IFERROR(VLOOKUP(CONCATENATE($A157,"A"),'05 APU'!$1:$1048576,9,),"")</f>
        <v/>
      </c>
      <c r="N157" s="86"/>
      <c r="O157" s="90">
        <f>IFERROR(VLOOKUP(CONCATENATE($A157,"D"),'05 APU'!$T:$AB,9,),0)</f>
        <v>0</v>
      </c>
      <c r="P157" s="90">
        <f t="shared" si="5"/>
        <v>0</v>
      </c>
      <c r="Q157" s="90">
        <f>IFERROR(VLOOKUP(CONCATENATE($A157,"C"),'05 APU'!$T:$AB,9,),0)</f>
        <v>0</v>
      </c>
      <c r="R157" s="90">
        <f>IFERROR(VLOOKUP(CONCATENATE($A157,"B"),'05 APU'!$T:$AB,9,),0)</f>
        <v>0</v>
      </c>
      <c r="S157" s="90">
        <f>IFERROR(VLOOKUP(CONCATENATE($A157,"A"),'05 APU'!$T:$AB,9,),0)</f>
        <v>0</v>
      </c>
      <c r="U157" s="421" t="s">
        <v>3355</v>
      </c>
      <c r="V157" s="424"/>
      <c r="W157" s="429">
        <v>0</v>
      </c>
      <c r="AZ157" s="331" t="e">
        <f>IF((VLOOKUP(CONCATENATE($A157,"EP"),'05 APU'!$1:$1048576,1,FALSE)=CONCATENATE($A157,"EP")),1,0)</f>
        <v>#N/A</v>
      </c>
      <c r="BA157" s="331" t="e">
        <f>IF((VLOOKUP(CONCATENATE($A157,"EE"),'05 APU'!$1:$1048576,1,FALSE)=CONCATENATE($A157,"EE")),1,0)</f>
        <v>#N/A</v>
      </c>
      <c r="BB157" s="331" t="e">
        <f>IF((VLOOKUP(CONCATENATE($A157,"EM"),'05 APU'!$1:$1048576,1,FALSE)=CONCATENATE($A157,"EM")),1,0)</f>
        <v>#N/A</v>
      </c>
    </row>
    <row r="158" spans="1:54" ht="31.5" x14ac:dyDescent="0.25">
      <c r="A158" s="88">
        <v>148</v>
      </c>
      <c r="B158" s="387" t="s">
        <v>542</v>
      </c>
      <c r="C158" s="384" t="s">
        <v>543</v>
      </c>
      <c r="D158" s="89" t="str">
        <f>IFERROR(VLOOKUP(CONCATENATE($A158,"T"),'05 APU'!$1:$1048576,3,),"")</f>
        <v/>
      </c>
      <c r="E158" s="89" t="str">
        <f>IFERROR(VLOOKUP(CONCATENATE($A158,"T2"),'05 APU'!$1:$1048576,3,),"")</f>
        <v/>
      </c>
      <c r="F158" s="89" t="str">
        <f>IFERROR(VLOOKUP(CONCATENATE($A158,"T3"),'05 APU'!$1:$1048576,3,),"")</f>
        <v/>
      </c>
      <c r="G158" s="412" t="s">
        <v>144</v>
      </c>
      <c r="H158" s="351"/>
      <c r="I158" s="90">
        <f>IFERROR((VLOOKUP(CONCATENATE($A158,"D"),'05 APU'!$1:$1048576,9,)),0)</f>
        <v>0</v>
      </c>
      <c r="J158" s="90">
        <f t="shared" si="6"/>
        <v>0</v>
      </c>
      <c r="K158" s="297" t="str">
        <f>IFERROR(VLOOKUP(CONCATENATE($A158,"C"),'05 APU'!$1:$1048576,9,),"")</f>
        <v/>
      </c>
      <c r="L158" s="297" t="str">
        <f>IFERROR(VLOOKUP(CONCATENATE($A158,"B"),'05 APU'!$1:$1048576,9,),"")</f>
        <v/>
      </c>
      <c r="M158" s="297" t="str">
        <f>IFERROR(VLOOKUP(CONCATENATE($A158,"A"),'05 APU'!$1:$1048576,9,),"")</f>
        <v/>
      </c>
      <c r="N158" s="86"/>
      <c r="O158" s="90">
        <f>IFERROR(VLOOKUP(CONCATENATE($A158,"D"),'05 APU'!$T:$AB,9,),0)</f>
        <v>0</v>
      </c>
      <c r="P158" s="90">
        <f t="shared" si="5"/>
        <v>0</v>
      </c>
      <c r="Q158" s="90">
        <f>IFERROR(VLOOKUP(CONCATENATE($A158,"C"),'05 APU'!$T:$AB,9,),0)</f>
        <v>0</v>
      </c>
      <c r="R158" s="90">
        <f>IFERROR(VLOOKUP(CONCATENATE($A158,"B"),'05 APU'!$T:$AB,9,),0)</f>
        <v>0</v>
      </c>
      <c r="S158" s="90">
        <f>IFERROR(VLOOKUP(CONCATENATE($A158,"A"),'05 APU'!$T:$AB,9,),0)</f>
        <v>0</v>
      </c>
      <c r="U158" s="420" t="s">
        <v>3368</v>
      </c>
      <c r="V158" s="425" t="s">
        <v>3486</v>
      </c>
      <c r="W158" s="429" t="s">
        <v>3490</v>
      </c>
      <c r="AZ158" s="331" t="e">
        <f>IF((VLOOKUP(CONCATENATE($A158,"EP"),'05 APU'!$1:$1048576,1,FALSE)=CONCATENATE($A158,"EP")),1,0)</f>
        <v>#N/A</v>
      </c>
      <c r="BA158" s="331" t="e">
        <f>IF((VLOOKUP(CONCATENATE($A158,"EE"),'05 APU'!$1:$1048576,1,FALSE)=CONCATENATE($A158,"EE")),1,0)</f>
        <v>#N/A</v>
      </c>
      <c r="BB158" s="331" t="e">
        <f>IF((VLOOKUP(CONCATENATE($A158,"EM"),'05 APU'!$1:$1048576,1,FALSE)=CONCATENATE($A158,"EM")),1,0)</f>
        <v>#N/A</v>
      </c>
    </row>
    <row r="159" spans="1:54" ht="31.5" x14ac:dyDescent="0.25">
      <c r="A159" s="88">
        <v>149</v>
      </c>
      <c r="B159" s="387" t="s">
        <v>544</v>
      </c>
      <c r="C159" s="384" t="s">
        <v>545</v>
      </c>
      <c r="D159" s="89" t="str">
        <f>IFERROR(VLOOKUP(CONCATENATE($A159,"T"),'05 APU'!$1:$1048576,3,),"")</f>
        <v/>
      </c>
      <c r="E159" s="89" t="str">
        <f>IFERROR(VLOOKUP(CONCATENATE($A159,"T2"),'05 APU'!$1:$1048576,3,),"")</f>
        <v/>
      </c>
      <c r="F159" s="89" t="str">
        <f>IFERROR(VLOOKUP(CONCATENATE($A159,"T3"),'05 APU'!$1:$1048576,3,),"")</f>
        <v/>
      </c>
      <c r="G159" s="412" t="s">
        <v>144</v>
      </c>
      <c r="H159" s="351"/>
      <c r="I159" s="90">
        <f>IFERROR((VLOOKUP(CONCATENATE($A159,"D"),'05 APU'!$1:$1048576,9,)),0)</f>
        <v>0</v>
      </c>
      <c r="J159" s="90">
        <f t="shared" si="6"/>
        <v>0</v>
      </c>
      <c r="K159" s="297" t="str">
        <f>IFERROR(VLOOKUP(CONCATENATE($A159,"C"),'05 APU'!$1:$1048576,9,),"")</f>
        <v/>
      </c>
      <c r="L159" s="297" t="str">
        <f>IFERROR(VLOOKUP(CONCATENATE($A159,"B"),'05 APU'!$1:$1048576,9,),"")</f>
        <v/>
      </c>
      <c r="M159" s="297" t="str">
        <f>IFERROR(VLOOKUP(CONCATENATE($A159,"A"),'05 APU'!$1:$1048576,9,),"")</f>
        <v/>
      </c>
      <c r="N159" s="86"/>
      <c r="O159" s="90">
        <f>IFERROR(VLOOKUP(CONCATENATE($A159,"D"),'05 APU'!$T:$AB,9,),0)</f>
        <v>0</v>
      </c>
      <c r="P159" s="90">
        <f t="shared" si="5"/>
        <v>0</v>
      </c>
      <c r="Q159" s="90">
        <f>IFERROR(VLOOKUP(CONCATENATE($A159,"C"),'05 APU'!$T:$AB,9,),0)</f>
        <v>0</v>
      </c>
      <c r="R159" s="90">
        <f>IFERROR(VLOOKUP(CONCATENATE($A159,"B"),'05 APU'!$T:$AB,9,),0)</f>
        <v>0</v>
      </c>
      <c r="S159" s="90">
        <f>IFERROR(VLOOKUP(CONCATENATE($A159,"A"),'05 APU'!$T:$AB,9,),0)</f>
        <v>0</v>
      </c>
      <c r="U159" s="420" t="s">
        <v>3369</v>
      </c>
      <c r="V159" s="425" t="s">
        <v>3486</v>
      </c>
      <c r="W159" s="429" t="s">
        <v>3490</v>
      </c>
      <c r="AZ159" s="331" t="e">
        <f>IF((VLOOKUP(CONCATENATE($A159,"EP"),'05 APU'!$1:$1048576,1,FALSE)=CONCATENATE($A159,"EP")),1,0)</f>
        <v>#N/A</v>
      </c>
      <c r="BA159" s="331" t="e">
        <f>IF((VLOOKUP(CONCATENATE($A159,"EE"),'05 APU'!$1:$1048576,1,FALSE)=CONCATENATE($A159,"EE")),1,0)</f>
        <v>#N/A</v>
      </c>
      <c r="BB159" s="331" t="e">
        <f>IF((VLOOKUP(CONCATENATE($A159,"EM"),'05 APU'!$1:$1048576,1,FALSE)=CONCATENATE($A159,"EM")),1,0)</f>
        <v>#N/A</v>
      </c>
    </row>
    <row r="160" spans="1:54" ht="31.5" x14ac:dyDescent="0.25">
      <c r="A160" s="88">
        <v>150</v>
      </c>
      <c r="B160" s="387" t="s">
        <v>546</v>
      </c>
      <c r="C160" s="384" t="s">
        <v>547</v>
      </c>
      <c r="D160" s="89" t="str">
        <f>IFERROR(VLOOKUP(CONCATENATE($A160,"T"),'05 APU'!$1:$1048576,3,),"")</f>
        <v/>
      </c>
      <c r="E160" s="89" t="str">
        <f>IFERROR(VLOOKUP(CONCATENATE($A160,"T2"),'05 APU'!$1:$1048576,3,),"")</f>
        <v/>
      </c>
      <c r="F160" s="89" t="str">
        <f>IFERROR(VLOOKUP(CONCATENATE($A160,"T3"),'05 APU'!$1:$1048576,3,),"")</f>
        <v/>
      </c>
      <c r="G160" s="412" t="s">
        <v>144</v>
      </c>
      <c r="H160" s="351"/>
      <c r="I160" s="90">
        <f>IFERROR((VLOOKUP(CONCATENATE($A160,"D"),'05 APU'!$1:$1048576,9,)),0)</f>
        <v>0</v>
      </c>
      <c r="J160" s="90">
        <f t="shared" si="6"/>
        <v>0</v>
      </c>
      <c r="K160" s="297" t="str">
        <f>IFERROR(VLOOKUP(CONCATENATE($A160,"C"),'05 APU'!$1:$1048576,9,),"")</f>
        <v/>
      </c>
      <c r="L160" s="297" t="str">
        <f>IFERROR(VLOOKUP(CONCATENATE($A160,"B"),'05 APU'!$1:$1048576,9,),"")</f>
        <v/>
      </c>
      <c r="M160" s="297" t="str">
        <f>IFERROR(VLOOKUP(CONCATENATE($A160,"A"),'05 APU'!$1:$1048576,9,),"")</f>
        <v/>
      </c>
      <c r="N160" s="86"/>
      <c r="O160" s="90">
        <f>IFERROR(VLOOKUP(CONCATENATE($A160,"D"),'05 APU'!$T:$AB,9,),0)</f>
        <v>0</v>
      </c>
      <c r="P160" s="90">
        <f t="shared" si="5"/>
        <v>0</v>
      </c>
      <c r="Q160" s="90">
        <f>IFERROR(VLOOKUP(CONCATENATE($A160,"C"),'05 APU'!$T:$AB,9,),0)</f>
        <v>0</v>
      </c>
      <c r="R160" s="90">
        <f>IFERROR(VLOOKUP(CONCATENATE($A160,"B"),'05 APU'!$T:$AB,9,),0)</f>
        <v>0</v>
      </c>
      <c r="S160" s="90">
        <f>IFERROR(VLOOKUP(CONCATENATE($A160,"A"),'05 APU'!$T:$AB,9,),0)</f>
        <v>0</v>
      </c>
      <c r="U160" s="420" t="s">
        <v>3370</v>
      </c>
      <c r="V160" s="425" t="s">
        <v>3486</v>
      </c>
      <c r="W160" s="429" t="s">
        <v>3490</v>
      </c>
      <c r="AZ160" s="331" t="e">
        <f>IF((VLOOKUP(CONCATENATE($A160,"EP"),'05 APU'!$1:$1048576,1,FALSE)=CONCATENATE($A160,"EP")),1,0)</f>
        <v>#N/A</v>
      </c>
      <c r="BA160" s="331" t="e">
        <f>IF((VLOOKUP(CONCATENATE($A160,"EE"),'05 APU'!$1:$1048576,1,FALSE)=CONCATENATE($A160,"EE")),1,0)</f>
        <v>#N/A</v>
      </c>
      <c r="BB160" s="331" t="e">
        <f>IF((VLOOKUP(CONCATENATE($A160,"EM"),'05 APU'!$1:$1048576,1,FALSE)=CONCATENATE($A160,"EM")),1,0)</f>
        <v>#N/A</v>
      </c>
    </row>
    <row r="161" spans="1:54" ht="31.5" x14ac:dyDescent="0.25">
      <c r="A161" s="88">
        <v>151</v>
      </c>
      <c r="B161" s="387" t="s">
        <v>548</v>
      </c>
      <c r="C161" s="384" t="s">
        <v>549</v>
      </c>
      <c r="D161" s="89" t="str">
        <f>IFERROR(VLOOKUP(CONCATENATE($A161,"T"),'05 APU'!$1:$1048576,3,),"")</f>
        <v/>
      </c>
      <c r="E161" s="89" t="str">
        <f>IFERROR(VLOOKUP(CONCATENATE($A161,"T2"),'05 APU'!$1:$1048576,3,),"")</f>
        <v/>
      </c>
      <c r="F161" s="89" t="str">
        <f>IFERROR(VLOOKUP(CONCATENATE($A161,"T3"),'05 APU'!$1:$1048576,3,),"")</f>
        <v/>
      </c>
      <c r="G161" s="412" t="s">
        <v>144</v>
      </c>
      <c r="H161" s="351"/>
      <c r="I161" s="90">
        <f>IFERROR((VLOOKUP(CONCATENATE($A161,"D"),'05 APU'!$1:$1048576,9,)),0)</f>
        <v>0</v>
      </c>
      <c r="J161" s="90">
        <f t="shared" si="6"/>
        <v>0</v>
      </c>
      <c r="K161" s="297" t="str">
        <f>IFERROR(VLOOKUP(CONCATENATE($A161,"C"),'05 APU'!$1:$1048576,9,),"")</f>
        <v/>
      </c>
      <c r="L161" s="297" t="str">
        <f>IFERROR(VLOOKUP(CONCATENATE($A161,"B"),'05 APU'!$1:$1048576,9,),"")</f>
        <v/>
      </c>
      <c r="M161" s="297" t="str">
        <f>IFERROR(VLOOKUP(CONCATENATE($A161,"A"),'05 APU'!$1:$1048576,9,),"")</f>
        <v/>
      </c>
      <c r="N161" s="86"/>
      <c r="O161" s="90">
        <f>IFERROR(VLOOKUP(CONCATENATE($A161,"D"),'05 APU'!$T:$AB,9,),0)</f>
        <v>0</v>
      </c>
      <c r="P161" s="90">
        <f t="shared" si="5"/>
        <v>0</v>
      </c>
      <c r="Q161" s="90">
        <f>IFERROR(VLOOKUP(CONCATENATE($A161,"C"),'05 APU'!$T:$AB,9,),0)</f>
        <v>0</v>
      </c>
      <c r="R161" s="90">
        <f>IFERROR(VLOOKUP(CONCATENATE($A161,"B"),'05 APU'!$T:$AB,9,),0)</f>
        <v>0</v>
      </c>
      <c r="S161" s="90">
        <f>IFERROR(VLOOKUP(CONCATENATE($A161,"A"),'05 APU'!$T:$AB,9,),0)</f>
        <v>0</v>
      </c>
      <c r="U161" s="420" t="s">
        <v>3371</v>
      </c>
      <c r="V161" s="425" t="s">
        <v>3486</v>
      </c>
      <c r="W161" s="429" t="s">
        <v>3490</v>
      </c>
      <c r="AZ161" s="331" t="e">
        <f>IF((VLOOKUP(CONCATENATE($A161,"EP"),'05 APU'!$1:$1048576,1,FALSE)=CONCATENATE($A161,"EP")),1,0)</f>
        <v>#N/A</v>
      </c>
      <c r="BA161" s="331" t="e">
        <f>IF((VLOOKUP(CONCATENATE($A161,"EE"),'05 APU'!$1:$1048576,1,FALSE)=CONCATENATE($A161,"EE")),1,0)</f>
        <v>#N/A</v>
      </c>
      <c r="BB161" s="331" t="e">
        <f>IF((VLOOKUP(CONCATENATE($A161,"EM"),'05 APU'!$1:$1048576,1,FALSE)=CONCATENATE($A161,"EM")),1,0)</f>
        <v>#N/A</v>
      </c>
    </row>
    <row r="162" spans="1:54" ht="31.5" x14ac:dyDescent="0.25">
      <c r="A162" s="88">
        <v>152</v>
      </c>
      <c r="B162" s="387" t="s">
        <v>550</v>
      </c>
      <c r="C162" s="384" t="s">
        <v>551</v>
      </c>
      <c r="D162" s="89" t="str">
        <f>IFERROR(VLOOKUP(CONCATENATE($A162,"T"),'05 APU'!$1:$1048576,3,),"")</f>
        <v/>
      </c>
      <c r="E162" s="89" t="str">
        <f>IFERROR(VLOOKUP(CONCATENATE($A162,"T2"),'05 APU'!$1:$1048576,3,),"")</f>
        <v/>
      </c>
      <c r="F162" s="89" t="str">
        <f>IFERROR(VLOOKUP(CONCATENATE($A162,"T3"),'05 APU'!$1:$1048576,3,),"")</f>
        <v/>
      </c>
      <c r="G162" s="412" t="s">
        <v>144</v>
      </c>
      <c r="H162" s="351"/>
      <c r="I162" s="90">
        <f>IFERROR((VLOOKUP(CONCATENATE($A162,"D"),'05 APU'!$1:$1048576,9,)),0)</f>
        <v>0</v>
      </c>
      <c r="J162" s="90">
        <f t="shared" si="6"/>
        <v>0</v>
      </c>
      <c r="K162" s="297" t="str">
        <f>IFERROR(VLOOKUP(CONCATENATE($A162,"C"),'05 APU'!$1:$1048576,9,),"")</f>
        <v/>
      </c>
      <c r="L162" s="297" t="str">
        <f>IFERROR(VLOOKUP(CONCATENATE($A162,"B"),'05 APU'!$1:$1048576,9,),"")</f>
        <v/>
      </c>
      <c r="M162" s="297" t="str">
        <f>IFERROR(VLOOKUP(CONCATENATE($A162,"A"),'05 APU'!$1:$1048576,9,),"")</f>
        <v/>
      </c>
      <c r="N162" s="86"/>
      <c r="O162" s="90">
        <f>IFERROR(VLOOKUP(CONCATENATE($A162,"D"),'05 APU'!$T:$AB,9,),0)</f>
        <v>0</v>
      </c>
      <c r="P162" s="90">
        <f t="shared" si="5"/>
        <v>0</v>
      </c>
      <c r="Q162" s="90">
        <f>IFERROR(VLOOKUP(CONCATENATE($A162,"C"),'05 APU'!$T:$AB,9,),0)</f>
        <v>0</v>
      </c>
      <c r="R162" s="90">
        <f>IFERROR(VLOOKUP(CONCATENATE($A162,"B"),'05 APU'!$T:$AB,9,),0)</f>
        <v>0</v>
      </c>
      <c r="S162" s="90">
        <f>IFERROR(VLOOKUP(CONCATENATE($A162,"A"),'05 APU'!$T:$AB,9,),0)</f>
        <v>0</v>
      </c>
      <c r="U162" s="421" t="s">
        <v>3355</v>
      </c>
      <c r="V162" s="424"/>
      <c r="W162" s="429">
        <v>0</v>
      </c>
      <c r="AZ162" s="331" t="e">
        <f>IF((VLOOKUP(CONCATENATE($A162,"EP"),'05 APU'!$1:$1048576,1,FALSE)=CONCATENATE($A162,"EP")),1,0)</f>
        <v>#N/A</v>
      </c>
      <c r="BA162" s="331" t="e">
        <f>IF((VLOOKUP(CONCATENATE($A162,"EE"),'05 APU'!$1:$1048576,1,FALSE)=CONCATENATE($A162,"EE")),1,0)</f>
        <v>#N/A</v>
      </c>
      <c r="BB162" s="331" t="e">
        <f>IF((VLOOKUP(CONCATENATE($A162,"EM"),'05 APU'!$1:$1048576,1,FALSE)=CONCATENATE($A162,"EM")),1,0)</f>
        <v>#N/A</v>
      </c>
    </row>
    <row r="163" spans="1:54" ht="31.5" x14ac:dyDescent="0.25">
      <c r="A163" s="88">
        <v>153</v>
      </c>
      <c r="B163" s="387" t="s">
        <v>552</v>
      </c>
      <c r="C163" s="384" t="s">
        <v>553</v>
      </c>
      <c r="D163" s="89" t="str">
        <f>IFERROR(VLOOKUP(CONCATENATE($A163,"T"),'05 APU'!$1:$1048576,3,),"")</f>
        <v/>
      </c>
      <c r="E163" s="89" t="str">
        <f>IFERROR(VLOOKUP(CONCATENATE($A163,"T2"),'05 APU'!$1:$1048576,3,),"")</f>
        <v/>
      </c>
      <c r="F163" s="89" t="str">
        <f>IFERROR(VLOOKUP(CONCATENATE($A163,"T3"),'05 APU'!$1:$1048576,3,),"")</f>
        <v/>
      </c>
      <c r="G163" s="412" t="s">
        <v>144</v>
      </c>
      <c r="H163" s="351"/>
      <c r="I163" s="90">
        <f>IFERROR((VLOOKUP(CONCATENATE($A163,"D"),'05 APU'!$1:$1048576,9,)),0)</f>
        <v>0</v>
      </c>
      <c r="J163" s="90">
        <f t="shared" si="6"/>
        <v>0</v>
      </c>
      <c r="K163" s="297" t="str">
        <f>IFERROR(VLOOKUP(CONCATENATE($A163,"C"),'05 APU'!$1:$1048576,9,),"")</f>
        <v/>
      </c>
      <c r="L163" s="297" t="str">
        <f>IFERROR(VLOOKUP(CONCATENATE($A163,"B"),'05 APU'!$1:$1048576,9,),"")</f>
        <v/>
      </c>
      <c r="M163" s="297" t="str">
        <f>IFERROR(VLOOKUP(CONCATENATE($A163,"A"),'05 APU'!$1:$1048576,9,),"")</f>
        <v/>
      </c>
      <c r="N163" s="86"/>
      <c r="O163" s="90">
        <f>IFERROR(VLOOKUP(CONCATENATE($A163,"D"),'05 APU'!$T:$AB,9,),0)</f>
        <v>0</v>
      </c>
      <c r="P163" s="90">
        <f t="shared" si="5"/>
        <v>0</v>
      </c>
      <c r="Q163" s="90">
        <f>IFERROR(VLOOKUP(CONCATENATE($A163,"C"),'05 APU'!$T:$AB,9,),0)</f>
        <v>0</v>
      </c>
      <c r="R163" s="90">
        <f>IFERROR(VLOOKUP(CONCATENATE($A163,"B"),'05 APU'!$T:$AB,9,),0)</f>
        <v>0</v>
      </c>
      <c r="S163" s="90">
        <f>IFERROR(VLOOKUP(CONCATENATE($A163,"A"),'05 APU'!$T:$AB,9,),0)</f>
        <v>0</v>
      </c>
      <c r="U163" s="421" t="s">
        <v>3355</v>
      </c>
      <c r="V163" s="424"/>
      <c r="W163" s="429">
        <v>0</v>
      </c>
      <c r="AZ163" s="331" t="e">
        <f>IF((VLOOKUP(CONCATENATE($A163,"EP"),'05 APU'!$1:$1048576,1,FALSE)=CONCATENATE($A163,"EP")),1,0)</f>
        <v>#N/A</v>
      </c>
      <c r="BA163" s="331" t="e">
        <f>IF((VLOOKUP(CONCATENATE($A163,"EE"),'05 APU'!$1:$1048576,1,FALSE)=CONCATENATE($A163,"EE")),1,0)</f>
        <v>#N/A</v>
      </c>
      <c r="BB163" s="331" t="e">
        <f>IF((VLOOKUP(CONCATENATE($A163,"EM"),'05 APU'!$1:$1048576,1,FALSE)=CONCATENATE($A163,"EM")),1,0)</f>
        <v>#N/A</v>
      </c>
    </row>
    <row r="164" spans="1:54" ht="31.5" x14ac:dyDescent="0.25">
      <c r="A164" s="88">
        <v>154</v>
      </c>
      <c r="B164" s="387" t="s">
        <v>554</v>
      </c>
      <c r="C164" s="384" t="s">
        <v>555</v>
      </c>
      <c r="D164" s="89" t="str">
        <f>IFERROR(VLOOKUP(CONCATENATE($A164,"T"),'05 APU'!$1:$1048576,3,),"")</f>
        <v/>
      </c>
      <c r="E164" s="89" t="str">
        <f>IFERROR(VLOOKUP(CONCATENATE($A164,"T2"),'05 APU'!$1:$1048576,3,),"")</f>
        <v/>
      </c>
      <c r="F164" s="89" t="str">
        <f>IFERROR(VLOOKUP(CONCATENATE($A164,"T3"),'05 APU'!$1:$1048576,3,),"")</f>
        <v/>
      </c>
      <c r="G164" s="412" t="s">
        <v>144</v>
      </c>
      <c r="H164" s="351"/>
      <c r="I164" s="90">
        <f>IFERROR((VLOOKUP(CONCATENATE($A164,"D"),'05 APU'!$1:$1048576,9,)),0)</f>
        <v>0</v>
      </c>
      <c r="J164" s="90">
        <f t="shared" si="6"/>
        <v>0</v>
      </c>
      <c r="K164" s="297" t="str">
        <f>IFERROR(VLOOKUP(CONCATENATE($A164,"C"),'05 APU'!$1:$1048576,9,),"")</f>
        <v/>
      </c>
      <c r="L164" s="297" t="str">
        <f>IFERROR(VLOOKUP(CONCATENATE($A164,"B"),'05 APU'!$1:$1048576,9,),"")</f>
        <v/>
      </c>
      <c r="M164" s="297" t="str">
        <f>IFERROR(VLOOKUP(CONCATENATE($A164,"A"),'05 APU'!$1:$1048576,9,),"")</f>
        <v/>
      </c>
      <c r="N164" s="86"/>
      <c r="O164" s="90">
        <f>IFERROR(VLOOKUP(CONCATENATE($A164,"D"),'05 APU'!$T:$AB,9,),0)</f>
        <v>0</v>
      </c>
      <c r="P164" s="90">
        <f t="shared" si="5"/>
        <v>0</v>
      </c>
      <c r="Q164" s="90">
        <f>IFERROR(VLOOKUP(CONCATENATE($A164,"C"),'05 APU'!$T:$AB,9,),0)</f>
        <v>0</v>
      </c>
      <c r="R164" s="90">
        <f>IFERROR(VLOOKUP(CONCATENATE($A164,"B"),'05 APU'!$T:$AB,9,),0)</f>
        <v>0</v>
      </c>
      <c r="S164" s="90">
        <f>IFERROR(VLOOKUP(CONCATENATE($A164,"A"),'05 APU'!$T:$AB,9,),0)</f>
        <v>0</v>
      </c>
      <c r="U164" s="421" t="s">
        <v>3355</v>
      </c>
      <c r="V164" s="424"/>
      <c r="W164" s="429">
        <v>0</v>
      </c>
      <c r="AZ164" s="331" t="e">
        <f>IF((VLOOKUP(CONCATENATE($A164,"EP"),'05 APU'!$1:$1048576,1,FALSE)=CONCATENATE($A164,"EP")),1,0)</f>
        <v>#N/A</v>
      </c>
      <c r="BA164" s="331" t="e">
        <f>IF((VLOOKUP(CONCATENATE($A164,"EE"),'05 APU'!$1:$1048576,1,FALSE)=CONCATENATE($A164,"EE")),1,0)</f>
        <v>#N/A</v>
      </c>
      <c r="BB164" s="331" t="e">
        <f>IF((VLOOKUP(CONCATENATE($A164,"EM"),'05 APU'!$1:$1048576,1,FALSE)=CONCATENATE($A164,"EM")),1,0)</f>
        <v>#N/A</v>
      </c>
    </row>
    <row r="165" spans="1:54" ht="31.5" x14ac:dyDescent="0.25">
      <c r="A165" s="88">
        <v>155</v>
      </c>
      <c r="B165" s="387" t="s">
        <v>556</v>
      </c>
      <c r="C165" s="384" t="s">
        <v>557</v>
      </c>
      <c r="D165" s="89" t="str">
        <f>IFERROR(VLOOKUP(CONCATENATE($A165,"T"),'05 APU'!$1:$1048576,3,),"")</f>
        <v/>
      </c>
      <c r="E165" s="89" t="str">
        <f>IFERROR(VLOOKUP(CONCATENATE($A165,"T2"),'05 APU'!$1:$1048576,3,),"")</f>
        <v/>
      </c>
      <c r="F165" s="89" t="str">
        <f>IFERROR(VLOOKUP(CONCATENATE($A165,"T3"),'05 APU'!$1:$1048576,3,),"")</f>
        <v/>
      </c>
      <c r="G165" s="412" t="s">
        <v>144</v>
      </c>
      <c r="H165" s="351"/>
      <c r="I165" s="90">
        <f>IFERROR((VLOOKUP(CONCATENATE($A165,"D"),'05 APU'!$1:$1048576,9,)),0)</f>
        <v>0</v>
      </c>
      <c r="J165" s="90">
        <f t="shared" si="6"/>
        <v>0</v>
      </c>
      <c r="K165" s="297" t="str">
        <f>IFERROR(VLOOKUP(CONCATENATE($A165,"C"),'05 APU'!$1:$1048576,9,),"")</f>
        <v/>
      </c>
      <c r="L165" s="297" t="str">
        <f>IFERROR(VLOOKUP(CONCATENATE($A165,"B"),'05 APU'!$1:$1048576,9,),"")</f>
        <v/>
      </c>
      <c r="M165" s="297" t="str">
        <f>IFERROR(VLOOKUP(CONCATENATE($A165,"A"),'05 APU'!$1:$1048576,9,),"")</f>
        <v/>
      </c>
      <c r="N165" s="86"/>
      <c r="O165" s="90">
        <f>IFERROR(VLOOKUP(CONCATENATE($A165,"D"),'05 APU'!$T:$AB,9,),0)</f>
        <v>0</v>
      </c>
      <c r="P165" s="90">
        <f t="shared" si="5"/>
        <v>0</v>
      </c>
      <c r="Q165" s="90">
        <f>IFERROR(VLOOKUP(CONCATENATE($A165,"C"),'05 APU'!$T:$AB,9,),0)</f>
        <v>0</v>
      </c>
      <c r="R165" s="90">
        <f>IFERROR(VLOOKUP(CONCATENATE($A165,"B"),'05 APU'!$T:$AB,9,),0)</f>
        <v>0</v>
      </c>
      <c r="S165" s="90">
        <f>IFERROR(VLOOKUP(CONCATENATE($A165,"A"),'05 APU'!$T:$AB,9,),0)</f>
        <v>0</v>
      </c>
      <c r="U165" s="421" t="s">
        <v>3355</v>
      </c>
      <c r="V165" s="424"/>
      <c r="W165" s="429">
        <v>0</v>
      </c>
      <c r="AZ165" s="331" t="e">
        <f>IF((VLOOKUP(CONCATENATE($A165,"EP"),'05 APU'!$1:$1048576,1,FALSE)=CONCATENATE($A165,"EP")),1,0)</f>
        <v>#N/A</v>
      </c>
      <c r="BA165" s="331" t="e">
        <f>IF((VLOOKUP(CONCATENATE($A165,"EE"),'05 APU'!$1:$1048576,1,FALSE)=CONCATENATE($A165,"EE")),1,0)</f>
        <v>#N/A</v>
      </c>
      <c r="BB165" s="331" t="e">
        <f>IF((VLOOKUP(CONCATENATE($A165,"EM"),'05 APU'!$1:$1048576,1,FALSE)=CONCATENATE($A165,"EM")),1,0)</f>
        <v>#N/A</v>
      </c>
    </row>
    <row r="166" spans="1:54" ht="31.5" x14ac:dyDescent="0.25">
      <c r="A166" s="88">
        <v>156</v>
      </c>
      <c r="B166" s="387" t="s">
        <v>558</v>
      </c>
      <c r="C166" s="384" t="s">
        <v>559</v>
      </c>
      <c r="D166" s="89" t="str">
        <f>IFERROR(VLOOKUP(CONCATENATE($A166,"T"),'05 APU'!$1:$1048576,3,),"")</f>
        <v/>
      </c>
      <c r="E166" s="89" t="str">
        <f>IFERROR(VLOOKUP(CONCATENATE($A166,"T2"),'05 APU'!$1:$1048576,3,),"")</f>
        <v/>
      </c>
      <c r="F166" s="89" t="str">
        <f>IFERROR(VLOOKUP(CONCATENATE($A166,"T3"),'05 APU'!$1:$1048576,3,),"")</f>
        <v/>
      </c>
      <c r="G166" s="412" t="s">
        <v>144</v>
      </c>
      <c r="H166" s="351"/>
      <c r="I166" s="90">
        <f>IFERROR((VLOOKUP(CONCATENATE($A166,"D"),'05 APU'!$1:$1048576,9,)),0)</f>
        <v>0</v>
      </c>
      <c r="J166" s="90">
        <f t="shared" si="6"/>
        <v>0</v>
      </c>
      <c r="K166" s="297" t="str">
        <f>IFERROR(VLOOKUP(CONCATENATE($A166,"C"),'05 APU'!$1:$1048576,9,),"")</f>
        <v/>
      </c>
      <c r="L166" s="297" t="str">
        <f>IFERROR(VLOOKUP(CONCATENATE($A166,"B"),'05 APU'!$1:$1048576,9,),"")</f>
        <v/>
      </c>
      <c r="M166" s="297" t="str">
        <f>IFERROR(VLOOKUP(CONCATENATE($A166,"A"),'05 APU'!$1:$1048576,9,),"")</f>
        <v/>
      </c>
      <c r="N166" s="86"/>
      <c r="O166" s="90">
        <f>IFERROR(VLOOKUP(CONCATENATE($A166,"D"),'05 APU'!$T:$AB,9,),0)</f>
        <v>0</v>
      </c>
      <c r="P166" s="90">
        <f t="shared" si="5"/>
        <v>0</v>
      </c>
      <c r="Q166" s="90">
        <f>IFERROR(VLOOKUP(CONCATENATE($A166,"C"),'05 APU'!$T:$AB,9,),0)</f>
        <v>0</v>
      </c>
      <c r="R166" s="90">
        <f>IFERROR(VLOOKUP(CONCATENATE($A166,"B"),'05 APU'!$T:$AB,9,),0)</f>
        <v>0</v>
      </c>
      <c r="S166" s="90">
        <f>IFERROR(VLOOKUP(CONCATENATE($A166,"A"),'05 APU'!$T:$AB,9,),0)</f>
        <v>0</v>
      </c>
      <c r="U166" s="421" t="s">
        <v>3355</v>
      </c>
      <c r="V166" s="424"/>
      <c r="W166" s="429">
        <v>0</v>
      </c>
      <c r="AZ166" s="331" t="e">
        <f>IF((VLOOKUP(CONCATENATE($A166,"EP"),'05 APU'!$1:$1048576,1,FALSE)=CONCATENATE($A166,"EP")),1,0)</f>
        <v>#N/A</v>
      </c>
      <c r="BA166" s="331" t="e">
        <f>IF((VLOOKUP(CONCATENATE($A166,"EE"),'05 APU'!$1:$1048576,1,FALSE)=CONCATENATE($A166,"EE")),1,0)</f>
        <v>#N/A</v>
      </c>
      <c r="BB166" s="331" t="e">
        <f>IF((VLOOKUP(CONCATENATE($A166,"EM"),'05 APU'!$1:$1048576,1,FALSE)=CONCATENATE($A166,"EM")),1,0)</f>
        <v>#N/A</v>
      </c>
    </row>
    <row r="167" spans="1:54" ht="21" x14ac:dyDescent="0.25">
      <c r="A167" s="88">
        <v>157</v>
      </c>
      <c r="B167" s="388" t="s">
        <v>560</v>
      </c>
      <c r="C167" s="389" t="s">
        <v>561</v>
      </c>
      <c r="D167" s="89" t="str">
        <f>IFERROR(VLOOKUP(CONCATENATE($A167,"T"),'05 APU'!$1:$1048576,3,),"")</f>
        <v/>
      </c>
      <c r="E167" s="89" t="str">
        <f>IFERROR(VLOOKUP(CONCATENATE($A167,"T2"),'05 APU'!$1:$1048576,3,),"")</f>
        <v/>
      </c>
      <c r="F167" s="89" t="str">
        <f>IFERROR(VLOOKUP(CONCATENATE($A167,"T3"),'05 APU'!$1:$1048576,3,),"")</f>
        <v/>
      </c>
      <c r="G167" s="398"/>
      <c r="H167" s="351"/>
      <c r="I167" s="90">
        <f>IFERROR((VLOOKUP(CONCATENATE($A167,"D"),'05 APU'!$1:$1048576,9,)),0)</f>
        <v>0</v>
      </c>
      <c r="J167" s="90">
        <f t="shared" si="6"/>
        <v>0</v>
      </c>
      <c r="K167" s="297" t="str">
        <f>IFERROR(VLOOKUP(CONCATENATE($A167,"C"),'05 APU'!$1:$1048576,9,),"")</f>
        <v/>
      </c>
      <c r="L167" s="297" t="str">
        <f>IFERROR(VLOOKUP(CONCATENATE($A167,"B"),'05 APU'!$1:$1048576,9,),"")</f>
        <v/>
      </c>
      <c r="M167" s="297" t="str">
        <f>IFERROR(VLOOKUP(CONCATENATE($A167,"A"),'05 APU'!$1:$1048576,9,),"")</f>
        <v/>
      </c>
      <c r="N167" s="86"/>
      <c r="O167" s="90">
        <f>IFERROR(VLOOKUP(CONCATENATE($A167,"D"),'05 APU'!$T:$AB,9,),0)</f>
        <v>0</v>
      </c>
      <c r="P167" s="90">
        <f t="shared" si="5"/>
        <v>0</v>
      </c>
      <c r="Q167" s="90">
        <f>IFERROR(VLOOKUP(CONCATENATE($A167,"C"),'05 APU'!$T:$AB,9,),0)</f>
        <v>0</v>
      </c>
      <c r="R167" s="90">
        <f>IFERROR(VLOOKUP(CONCATENATE($A167,"B"),'05 APU'!$T:$AB,9,),0)</f>
        <v>0</v>
      </c>
      <c r="S167" s="90">
        <f>IFERROR(VLOOKUP(CONCATENATE($A167,"A"),'05 APU'!$T:$AB,9,),0)</f>
        <v>0</v>
      </c>
      <c r="U167" s="420"/>
      <c r="V167" s="424"/>
      <c r="W167" s="429">
        <v>0</v>
      </c>
      <c r="AZ167" s="331" t="e">
        <f>IF((VLOOKUP(CONCATENATE($A167,"EP"),'05 APU'!$1:$1048576,1,FALSE)=CONCATENATE($A167,"EP")),1,0)</f>
        <v>#N/A</v>
      </c>
      <c r="BA167" s="331" t="e">
        <f>IF((VLOOKUP(CONCATENATE($A167,"EE"),'05 APU'!$1:$1048576,1,FALSE)=CONCATENATE($A167,"EE")),1,0)</f>
        <v>#N/A</v>
      </c>
      <c r="BB167" s="331" t="e">
        <f>IF((VLOOKUP(CONCATENATE($A167,"EM"),'05 APU'!$1:$1048576,1,FALSE)=CONCATENATE($A167,"EM")),1,0)</f>
        <v>#N/A</v>
      </c>
    </row>
    <row r="168" spans="1:54" ht="31.5" x14ac:dyDescent="0.25">
      <c r="A168" s="88">
        <v>158</v>
      </c>
      <c r="B168" s="387" t="s">
        <v>562</v>
      </c>
      <c r="C168" s="384" t="s">
        <v>563</v>
      </c>
      <c r="D168" s="89" t="str">
        <f>IFERROR(VLOOKUP(CONCATENATE($A168,"T"),'05 APU'!$1:$1048576,3,),"")</f>
        <v/>
      </c>
      <c r="E168" s="89" t="str">
        <f>IFERROR(VLOOKUP(CONCATENATE($A168,"T2"),'05 APU'!$1:$1048576,3,),"")</f>
        <v/>
      </c>
      <c r="F168" s="89" t="str">
        <f>IFERROR(VLOOKUP(CONCATENATE($A168,"T3"),'05 APU'!$1:$1048576,3,),"")</f>
        <v/>
      </c>
      <c r="G168" s="412" t="s">
        <v>3339</v>
      </c>
      <c r="H168" s="351"/>
      <c r="I168" s="90">
        <f>IFERROR((VLOOKUP(CONCATENATE($A168,"D"),'05 APU'!$1:$1048576,9,)),0)</f>
        <v>0</v>
      </c>
      <c r="J168" s="90">
        <f t="shared" si="6"/>
        <v>0</v>
      </c>
      <c r="K168" s="297" t="str">
        <f>IFERROR(VLOOKUP(CONCATENATE($A168,"C"),'05 APU'!$1:$1048576,9,),"")</f>
        <v/>
      </c>
      <c r="L168" s="297" t="str">
        <f>IFERROR(VLOOKUP(CONCATENATE($A168,"B"),'05 APU'!$1:$1048576,9,),"")</f>
        <v/>
      </c>
      <c r="M168" s="297" t="str">
        <f>IFERROR(VLOOKUP(CONCATENATE($A168,"A"),'05 APU'!$1:$1048576,9,),"")</f>
        <v/>
      </c>
      <c r="N168" s="86"/>
      <c r="O168" s="90">
        <f>IFERROR(VLOOKUP(CONCATENATE($A168,"D"),'05 APU'!$T:$AB,9,),0)</f>
        <v>0</v>
      </c>
      <c r="P168" s="90">
        <f t="shared" si="5"/>
        <v>0</v>
      </c>
      <c r="Q168" s="90">
        <f>IFERROR(VLOOKUP(CONCATENATE($A168,"C"),'05 APU'!$T:$AB,9,),0)</f>
        <v>0</v>
      </c>
      <c r="R168" s="90">
        <f>IFERROR(VLOOKUP(CONCATENATE($A168,"B"),'05 APU'!$T:$AB,9,),0)</f>
        <v>0</v>
      </c>
      <c r="S168" s="90">
        <f>IFERROR(VLOOKUP(CONCATENATE($A168,"A"),'05 APU'!$T:$AB,9,),0)</f>
        <v>0</v>
      </c>
      <c r="U168" s="421" t="s">
        <v>3355</v>
      </c>
      <c r="V168" s="424"/>
      <c r="W168" s="429">
        <v>0</v>
      </c>
      <c r="AZ168" s="331" t="e">
        <f>IF((VLOOKUP(CONCATENATE($A168,"EP"),'05 APU'!$1:$1048576,1,FALSE)=CONCATENATE($A168,"EP")),1,0)</f>
        <v>#N/A</v>
      </c>
      <c r="BA168" s="331" t="e">
        <f>IF((VLOOKUP(CONCATENATE($A168,"EE"),'05 APU'!$1:$1048576,1,FALSE)=CONCATENATE($A168,"EE")),1,0)</f>
        <v>#N/A</v>
      </c>
      <c r="BB168" s="331" t="e">
        <f>IF((VLOOKUP(CONCATENATE($A168,"EM"),'05 APU'!$1:$1048576,1,FALSE)=CONCATENATE($A168,"EM")),1,0)</f>
        <v>#N/A</v>
      </c>
    </row>
    <row r="169" spans="1:54" ht="42" x14ac:dyDescent="0.25">
      <c r="A169" s="88">
        <v>159</v>
      </c>
      <c r="B169" s="387" t="s">
        <v>564</v>
      </c>
      <c r="C169" s="384" t="s">
        <v>565</v>
      </c>
      <c r="D169" s="89" t="str">
        <f>IFERROR(VLOOKUP(CONCATENATE($A169,"T"),'05 APU'!$1:$1048576,3,),"")</f>
        <v/>
      </c>
      <c r="E169" s="89" t="str">
        <f>IFERROR(VLOOKUP(CONCATENATE($A169,"T2"),'05 APU'!$1:$1048576,3,),"")</f>
        <v/>
      </c>
      <c r="F169" s="89" t="str">
        <f>IFERROR(VLOOKUP(CONCATENATE($A169,"T3"),'05 APU'!$1:$1048576,3,),"")</f>
        <v/>
      </c>
      <c r="G169" s="412" t="s">
        <v>3339</v>
      </c>
      <c r="H169" s="351"/>
      <c r="I169" s="90">
        <f>IFERROR((VLOOKUP(CONCATENATE($A169,"D"),'05 APU'!$1:$1048576,9,)),0)</f>
        <v>0</v>
      </c>
      <c r="J169" s="90">
        <f t="shared" si="6"/>
        <v>0</v>
      </c>
      <c r="K169" s="297" t="str">
        <f>IFERROR(VLOOKUP(CONCATENATE($A169,"C"),'05 APU'!$1:$1048576,9,),"")</f>
        <v/>
      </c>
      <c r="L169" s="297" t="str">
        <f>IFERROR(VLOOKUP(CONCATENATE($A169,"B"),'05 APU'!$1:$1048576,9,),"")</f>
        <v/>
      </c>
      <c r="M169" s="297" t="str">
        <f>IFERROR(VLOOKUP(CONCATENATE($A169,"A"),'05 APU'!$1:$1048576,9,),"")</f>
        <v/>
      </c>
      <c r="N169" s="86"/>
      <c r="O169" s="90">
        <f>IFERROR(VLOOKUP(CONCATENATE($A169,"D"),'05 APU'!$T:$AB,9,),0)</f>
        <v>0</v>
      </c>
      <c r="P169" s="90">
        <f t="shared" si="5"/>
        <v>0</v>
      </c>
      <c r="Q169" s="90">
        <f>IFERROR(VLOOKUP(CONCATENATE($A169,"C"),'05 APU'!$T:$AB,9,),0)</f>
        <v>0</v>
      </c>
      <c r="R169" s="90">
        <f>IFERROR(VLOOKUP(CONCATENATE($A169,"B"),'05 APU'!$T:$AB,9,),0)</f>
        <v>0</v>
      </c>
      <c r="S169" s="90">
        <f>IFERROR(VLOOKUP(CONCATENATE($A169,"A"),'05 APU'!$T:$AB,9,),0)</f>
        <v>0</v>
      </c>
      <c r="U169" s="421" t="s">
        <v>3355</v>
      </c>
      <c r="V169" s="424"/>
      <c r="W169" s="429">
        <v>0</v>
      </c>
      <c r="AZ169" s="331" t="e">
        <f>IF((VLOOKUP(CONCATENATE($A169,"EP"),'05 APU'!$1:$1048576,1,FALSE)=CONCATENATE($A169,"EP")),1,0)</f>
        <v>#N/A</v>
      </c>
      <c r="BA169" s="331" t="e">
        <f>IF((VLOOKUP(CONCATENATE($A169,"EE"),'05 APU'!$1:$1048576,1,FALSE)=CONCATENATE($A169,"EE")),1,0)</f>
        <v>#N/A</v>
      </c>
      <c r="BB169" s="331" t="e">
        <f>IF((VLOOKUP(CONCATENATE($A169,"EM"),'05 APU'!$1:$1048576,1,FALSE)=CONCATENATE($A169,"EM")),1,0)</f>
        <v>#N/A</v>
      </c>
    </row>
    <row r="170" spans="1:54" ht="31.5" x14ac:dyDescent="0.25">
      <c r="A170" s="88">
        <v>160</v>
      </c>
      <c r="B170" s="387" t="s">
        <v>566</v>
      </c>
      <c r="C170" s="384" t="s">
        <v>567</v>
      </c>
      <c r="D170" s="89" t="str">
        <f>IFERROR(VLOOKUP(CONCATENATE($A170,"T"),'05 APU'!$1:$1048576,3,),"")</f>
        <v/>
      </c>
      <c r="E170" s="89" t="str">
        <f>IFERROR(VLOOKUP(CONCATENATE($A170,"T2"),'05 APU'!$1:$1048576,3,),"")</f>
        <v/>
      </c>
      <c r="F170" s="89" t="str">
        <f>IFERROR(VLOOKUP(CONCATENATE($A170,"T3"),'05 APU'!$1:$1048576,3,),"")</f>
        <v/>
      </c>
      <c r="G170" s="412" t="s">
        <v>3339</v>
      </c>
      <c r="H170" s="351"/>
      <c r="I170" s="90">
        <f>IFERROR((VLOOKUP(CONCATENATE($A170,"D"),'05 APU'!$1:$1048576,9,)),0)</f>
        <v>0</v>
      </c>
      <c r="J170" s="90">
        <f t="shared" si="6"/>
        <v>0</v>
      </c>
      <c r="K170" s="297" t="str">
        <f>IFERROR(VLOOKUP(CONCATENATE($A170,"C"),'05 APU'!$1:$1048576,9,),"")</f>
        <v/>
      </c>
      <c r="L170" s="297" t="str">
        <f>IFERROR(VLOOKUP(CONCATENATE($A170,"B"),'05 APU'!$1:$1048576,9,),"")</f>
        <v/>
      </c>
      <c r="M170" s="297" t="str">
        <f>IFERROR(VLOOKUP(CONCATENATE($A170,"A"),'05 APU'!$1:$1048576,9,),"")</f>
        <v/>
      </c>
      <c r="N170" s="86"/>
      <c r="O170" s="90">
        <f>IFERROR(VLOOKUP(CONCATENATE($A170,"D"),'05 APU'!$T:$AB,9,),0)</f>
        <v>0</v>
      </c>
      <c r="P170" s="90">
        <f t="shared" si="5"/>
        <v>0</v>
      </c>
      <c r="Q170" s="90">
        <f>IFERROR(VLOOKUP(CONCATENATE($A170,"C"),'05 APU'!$T:$AB,9,),0)</f>
        <v>0</v>
      </c>
      <c r="R170" s="90">
        <f>IFERROR(VLOOKUP(CONCATENATE($A170,"B"),'05 APU'!$T:$AB,9,),0)</f>
        <v>0</v>
      </c>
      <c r="S170" s="90">
        <f>IFERROR(VLOOKUP(CONCATENATE($A170,"A"),'05 APU'!$T:$AB,9,),0)</f>
        <v>0</v>
      </c>
      <c r="U170" s="421" t="s">
        <v>3355</v>
      </c>
      <c r="V170" s="424"/>
      <c r="W170" s="429">
        <v>0</v>
      </c>
      <c r="AZ170" s="331" t="e">
        <f>IF((VLOOKUP(CONCATENATE($A170,"EP"),'05 APU'!$1:$1048576,1,FALSE)=CONCATENATE($A170,"EP")),1,0)</f>
        <v>#N/A</v>
      </c>
      <c r="BA170" s="331" t="e">
        <f>IF((VLOOKUP(CONCATENATE($A170,"EE"),'05 APU'!$1:$1048576,1,FALSE)=CONCATENATE($A170,"EE")),1,0)</f>
        <v>#N/A</v>
      </c>
      <c r="BB170" s="331" t="e">
        <f>IF((VLOOKUP(CONCATENATE($A170,"EM"),'05 APU'!$1:$1048576,1,FALSE)=CONCATENATE($A170,"EM")),1,0)</f>
        <v>#N/A</v>
      </c>
    </row>
    <row r="171" spans="1:54" ht="42" x14ac:dyDescent="0.25">
      <c r="A171" s="88">
        <v>161</v>
      </c>
      <c r="B171" s="387" t="s">
        <v>568</v>
      </c>
      <c r="C171" s="384" t="s">
        <v>569</v>
      </c>
      <c r="D171" s="89" t="str">
        <f>IFERROR(VLOOKUP(CONCATENATE($A171,"T"),'05 APU'!$1:$1048576,3,),"")</f>
        <v/>
      </c>
      <c r="E171" s="89" t="str">
        <f>IFERROR(VLOOKUP(CONCATENATE($A171,"T2"),'05 APU'!$1:$1048576,3,),"")</f>
        <v/>
      </c>
      <c r="F171" s="89" t="str">
        <f>IFERROR(VLOOKUP(CONCATENATE($A171,"T3"),'05 APU'!$1:$1048576,3,),"")</f>
        <v/>
      </c>
      <c r="G171" s="412" t="s">
        <v>3339</v>
      </c>
      <c r="H171" s="351"/>
      <c r="I171" s="90">
        <f>IFERROR((VLOOKUP(CONCATENATE($A171,"D"),'05 APU'!$1:$1048576,9,)),0)</f>
        <v>0</v>
      </c>
      <c r="J171" s="90">
        <f t="shared" si="6"/>
        <v>0</v>
      </c>
      <c r="K171" s="297" t="str">
        <f>IFERROR(VLOOKUP(CONCATENATE($A171,"C"),'05 APU'!$1:$1048576,9,),"")</f>
        <v/>
      </c>
      <c r="L171" s="297" t="str">
        <f>IFERROR(VLOOKUP(CONCATENATE($A171,"B"),'05 APU'!$1:$1048576,9,),"")</f>
        <v/>
      </c>
      <c r="M171" s="297" t="str">
        <f>IFERROR(VLOOKUP(CONCATENATE($A171,"A"),'05 APU'!$1:$1048576,9,),"")</f>
        <v/>
      </c>
      <c r="N171" s="86"/>
      <c r="O171" s="90">
        <f>IFERROR(VLOOKUP(CONCATENATE($A171,"D"),'05 APU'!$T:$AB,9,),0)</f>
        <v>0</v>
      </c>
      <c r="P171" s="90">
        <f t="shared" si="5"/>
        <v>0</v>
      </c>
      <c r="Q171" s="90">
        <f>IFERROR(VLOOKUP(CONCATENATE($A171,"C"),'05 APU'!$T:$AB,9,),0)</f>
        <v>0</v>
      </c>
      <c r="R171" s="90">
        <f>IFERROR(VLOOKUP(CONCATENATE($A171,"B"),'05 APU'!$T:$AB,9,),0)</f>
        <v>0</v>
      </c>
      <c r="S171" s="90">
        <f>IFERROR(VLOOKUP(CONCATENATE($A171,"A"),'05 APU'!$T:$AB,9,),0)</f>
        <v>0</v>
      </c>
      <c r="U171" s="421" t="s">
        <v>3355</v>
      </c>
      <c r="V171" s="424"/>
      <c r="W171" s="429">
        <v>0</v>
      </c>
      <c r="AZ171" s="331" t="e">
        <f>IF((VLOOKUP(CONCATENATE($A171,"EP"),'05 APU'!$1:$1048576,1,FALSE)=CONCATENATE($A171,"EP")),1,0)</f>
        <v>#N/A</v>
      </c>
      <c r="BA171" s="331" t="e">
        <f>IF((VLOOKUP(CONCATENATE($A171,"EE"),'05 APU'!$1:$1048576,1,FALSE)=CONCATENATE($A171,"EE")),1,0)</f>
        <v>#N/A</v>
      </c>
      <c r="BB171" s="331" t="e">
        <f>IF((VLOOKUP(CONCATENATE($A171,"EM"),'05 APU'!$1:$1048576,1,FALSE)=CONCATENATE($A171,"EM")),1,0)</f>
        <v>#N/A</v>
      </c>
    </row>
    <row r="172" spans="1:54" ht="42" x14ac:dyDescent="0.25">
      <c r="A172" s="88">
        <v>162</v>
      </c>
      <c r="B172" s="387" t="s">
        <v>570</v>
      </c>
      <c r="C172" s="384" t="s">
        <v>571</v>
      </c>
      <c r="D172" s="89" t="str">
        <f>IFERROR(VLOOKUP(CONCATENATE($A172,"T"),'05 APU'!$1:$1048576,3,),"")</f>
        <v/>
      </c>
      <c r="E172" s="89" t="str">
        <f>IFERROR(VLOOKUP(CONCATENATE($A172,"T2"),'05 APU'!$1:$1048576,3,),"")</f>
        <v/>
      </c>
      <c r="F172" s="89" t="str">
        <f>IFERROR(VLOOKUP(CONCATENATE($A172,"T3"),'05 APU'!$1:$1048576,3,),"")</f>
        <v/>
      </c>
      <c r="G172" s="412" t="s">
        <v>3339</v>
      </c>
      <c r="H172" s="351"/>
      <c r="I172" s="90">
        <f>IFERROR((VLOOKUP(CONCATENATE($A172,"D"),'05 APU'!$1:$1048576,9,)),0)</f>
        <v>0</v>
      </c>
      <c r="J172" s="90">
        <f t="shared" si="6"/>
        <v>0</v>
      </c>
      <c r="K172" s="297" t="str">
        <f>IFERROR(VLOOKUP(CONCATENATE($A172,"C"),'05 APU'!$1:$1048576,9,),"")</f>
        <v/>
      </c>
      <c r="L172" s="297" t="str">
        <f>IFERROR(VLOOKUP(CONCATENATE($A172,"B"),'05 APU'!$1:$1048576,9,),"")</f>
        <v/>
      </c>
      <c r="M172" s="297" t="str">
        <f>IFERROR(VLOOKUP(CONCATENATE($A172,"A"),'05 APU'!$1:$1048576,9,),"")</f>
        <v/>
      </c>
      <c r="N172" s="86"/>
      <c r="O172" s="90">
        <f>IFERROR(VLOOKUP(CONCATENATE($A172,"D"),'05 APU'!$T:$AB,9,),0)</f>
        <v>0</v>
      </c>
      <c r="P172" s="90">
        <f t="shared" si="5"/>
        <v>0</v>
      </c>
      <c r="Q172" s="90">
        <f>IFERROR(VLOOKUP(CONCATENATE($A172,"C"),'05 APU'!$T:$AB,9,),0)</f>
        <v>0</v>
      </c>
      <c r="R172" s="90">
        <f>IFERROR(VLOOKUP(CONCATENATE($A172,"B"),'05 APU'!$T:$AB,9,),0)</f>
        <v>0</v>
      </c>
      <c r="S172" s="90">
        <f>IFERROR(VLOOKUP(CONCATENATE($A172,"A"),'05 APU'!$T:$AB,9,),0)</f>
        <v>0</v>
      </c>
      <c r="U172" s="421" t="s">
        <v>3355</v>
      </c>
      <c r="V172" s="424"/>
      <c r="W172" s="429">
        <v>0</v>
      </c>
      <c r="AZ172" s="331" t="e">
        <f>IF((VLOOKUP(CONCATENATE($A172,"EP"),'05 APU'!$1:$1048576,1,FALSE)=CONCATENATE($A172,"EP")),1,0)</f>
        <v>#N/A</v>
      </c>
      <c r="BA172" s="331" t="e">
        <f>IF((VLOOKUP(CONCATENATE($A172,"EE"),'05 APU'!$1:$1048576,1,FALSE)=CONCATENATE($A172,"EE")),1,0)</f>
        <v>#N/A</v>
      </c>
      <c r="BB172" s="331" t="e">
        <f>IF((VLOOKUP(CONCATENATE($A172,"EM"),'05 APU'!$1:$1048576,1,FALSE)=CONCATENATE($A172,"EM")),1,0)</f>
        <v>#N/A</v>
      </c>
    </row>
    <row r="173" spans="1:54" ht="31.5" x14ac:dyDescent="0.25">
      <c r="A173" s="88">
        <v>163</v>
      </c>
      <c r="B173" s="387" t="s">
        <v>572</v>
      </c>
      <c r="C173" s="384" t="s">
        <v>573</v>
      </c>
      <c r="D173" s="89" t="str">
        <f>IFERROR(VLOOKUP(CONCATENATE($A173,"T"),'05 APU'!$1:$1048576,3,),"")</f>
        <v/>
      </c>
      <c r="E173" s="89" t="str">
        <f>IFERROR(VLOOKUP(CONCATENATE($A173,"T2"),'05 APU'!$1:$1048576,3,),"")</f>
        <v/>
      </c>
      <c r="F173" s="89" t="str">
        <f>IFERROR(VLOOKUP(CONCATENATE($A173,"T3"),'05 APU'!$1:$1048576,3,),"")</f>
        <v/>
      </c>
      <c r="G173" s="412" t="s">
        <v>3339</v>
      </c>
      <c r="H173" s="351"/>
      <c r="I173" s="90">
        <f>IFERROR((VLOOKUP(CONCATENATE($A173,"D"),'05 APU'!$1:$1048576,9,)),0)</f>
        <v>0</v>
      </c>
      <c r="J173" s="90">
        <f t="shared" si="6"/>
        <v>0</v>
      </c>
      <c r="K173" s="297" t="str">
        <f>IFERROR(VLOOKUP(CONCATENATE($A173,"C"),'05 APU'!$1:$1048576,9,),"")</f>
        <v/>
      </c>
      <c r="L173" s="297" t="str">
        <f>IFERROR(VLOOKUP(CONCATENATE($A173,"B"),'05 APU'!$1:$1048576,9,),"")</f>
        <v/>
      </c>
      <c r="M173" s="297" t="str">
        <f>IFERROR(VLOOKUP(CONCATENATE($A173,"A"),'05 APU'!$1:$1048576,9,),"")</f>
        <v/>
      </c>
      <c r="N173" s="86"/>
      <c r="O173" s="90">
        <f>IFERROR(VLOOKUP(CONCATENATE($A173,"D"),'05 APU'!$T:$AB,9,),0)</f>
        <v>0</v>
      </c>
      <c r="P173" s="90">
        <f t="shared" si="5"/>
        <v>0</v>
      </c>
      <c r="Q173" s="90">
        <f>IFERROR(VLOOKUP(CONCATENATE($A173,"C"),'05 APU'!$T:$AB,9,),0)</f>
        <v>0</v>
      </c>
      <c r="R173" s="90">
        <f>IFERROR(VLOOKUP(CONCATENATE($A173,"B"),'05 APU'!$T:$AB,9,),0)</f>
        <v>0</v>
      </c>
      <c r="S173" s="90">
        <f>IFERROR(VLOOKUP(CONCATENATE($A173,"A"),'05 APU'!$T:$AB,9,),0)</f>
        <v>0</v>
      </c>
      <c r="U173" s="421" t="s">
        <v>3355</v>
      </c>
      <c r="V173" s="424"/>
      <c r="W173" s="429">
        <v>0</v>
      </c>
      <c r="AZ173" s="331" t="e">
        <f>IF((VLOOKUP(CONCATENATE($A173,"EP"),'05 APU'!$1:$1048576,1,FALSE)=CONCATENATE($A173,"EP")),1,0)</f>
        <v>#N/A</v>
      </c>
      <c r="BA173" s="331" t="e">
        <f>IF((VLOOKUP(CONCATENATE($A173,"EE"),'05 APU'!$1:$1048576,1,FALSE)=CONCATENATE($A173,"EE")),1,0)</f>
        <v>#N/A</v>
      </c>
      <c r="BB173" s="331" t="e">
        <f>IF((VLOOKUP(CONCATENATE($A173,"EM"),'05 APU'!$1:$1048576,1,FALSE)=CONCATENATE($A173,"EM")),1,0)</f>
        <v>#N/A</v>
      </c>
    </row>
    <row r="174" spans="1:54" ht="31.5" x14ac:dyDescent="0.25">
      <c r="A174" s="88">
        <v>164</v>
      </c>
      <c r="B174" s="387" t="s">
        <v>574</v>
      </c>
      <c r="C174" s="384" t="s">
        <v>575</v>
      </c>
      <c r="D174" s="89" t="str">
        <f>IFERROR(VLOOKUP(CONCATENATE($A174,"T"),'05 APU'!$1:$1048576,3,),"")</f>
        <v/>
      </c>
      <c r="E174" s="89" t="str">
        <f>IFERROR(VLOOKUP(CONCATENATE($A174,"T2"),'05 APU'!$1:$1048576,3,),"")</f>
        <v/>
      </c>
      <c r="F174" s="89" t="str">
        <f>IFERROR(VLOOKUP(CONCATENATE($A174,"T3"),'05 APU'!$1:$1048576,3,),"")</f>
        <v/>
      </c>
      <c r="G174" s="412" t="s">
        <v>3339</v>
      </c>
      <c r="H174" s="351"/>
      <c r="I174" s="90">
        <f>IFERROR((VLOOKUP(CONCATENATE($A174,"D"),'05 APU'!$1:$1048576,9,)),0)</f>
        <v>0</v>
      </c>
      <c r="J174" s="90">
        <f t="shared" si="6"/>
        <v>0</v>
      </c>
      <c r="K174" s="297" t="str">
        <f>IFERROR(VLOOKUP(CONCATENATE($A174,"C"),'05 APU'!$1:$1048576,9,),"")</f>
        <v/>
      </c>
      <c r="L174" s="297" t="str">
        <f>IFERROR(VLOOKUP(CONCATENATE($A174,"B"),'05 APU'!$1:$1048576,9,),"")</f>
        <v/>
      </c>
      <c r="M174" s="297" t="str">
        <f>IFERROR(VLOOKUP(CONCATENATE($A174,"A"),'05 APU'!$1:$1048576,9,),"")</f>
        <v/>
      </c>
      <c r="N174" s="86"/>
      <c r="O174" s="90">
        <f>IFERROR(VLOOKUP(CONCATENATE($A174,"D"),'05 APU'!$T:$AB,9,),0)</f>
        <v>0</v>
      </c>
      <c r="P174" s="90">
        <f t="shared" si="5"/>
        <v>0</v>
      </c>
      <c r="Q174" s="90">
        <f>IFERROR(VLOOKUP(CONCATENATE($A174,"C"),'05 APU'!$T:$AB,9,),0)</f>
        <v>0</v>
      </c>
      <c r="R174" s="90">
        <f>IFERROR(VLOOKUP(CONCATENATE($A174,"B"),'05 APU'!$T:$AB,9,),0)</f>
        <v>0</v>
      </c>
      <c r="S174" s="90">
        <f>IFERROR(VLOOKUP(CONCATENATE($A174,"A"),'05 APU'!$T:$AB,9,),0)</f>
        <v>0</v>
      </c>
      <c r="U174" s="421" t="s">
        <v>3355</v>
      </c>
      <c r="V174" s="424"/>
      <c r="W174" s="429">
        <v>0</v>
      </c>
      <c r="AZ174" s="331" t="e">
        <f>IF((VLOOKUP(CONCATENATE($A174,"EP"),'05 APU'!$1:$1048576,1,FALSE)=CONCATENATE($A174,"EP")),1,0)</f>
        <v>#N/A</v>
      </c>
      <c r="BA174" s="331" t="e">
        <f>IF((VLOOKUP(CONCATENATE($A174,"EE"),'05 APU'!$1:$1048576,1,FALSE)=CONCATENATE($A174,"EE")),1,0)</f>
        <v>#N/A</v>
      </c>
      <c r="BB174" s="331" t="e">
        <f>IF((VLOOKUP(CONCATENATE($A174,"EM"),'05 APU'!$1:$1048576,1,FALSE)=CONCATENATE($A174,"EM")),1,0)</f>
        <v>#N/A</v>
      </c>
    </row>
    <row r="175" spans="1:54" ht="42" x14ac:dyDescent="0.25">
      <c r="A175" s="88">
        <v>165</v>
      </c>
      <c r="B175" s="387" t="s">
        <v>576</v>
      </c>
      <c r="C175" s="384" t="s">
        <v>577</v>
      </c>
      <c r="D175" s="89" t="str">
        <f>IFERROR(VLOOKUP(CONCATENATE($A175,"T"),'05 APU'!$1:$1048576,3,),"")</f>
        <v/>
      </c>
      <c r="E175" s="89" t="str">
        <f>IFERROR(VLOOKUP(CONCATENATE($A175,"T2"),'05 APU'!$1:$1048576,3,),"")</f>
        <v/>
      </c>
      <c r="F175" s="89" t="str">
        <f>IFERROR(VLOOKUP(CONCATENATE($A175,"T3"),'05 APU'!$1:$1048576,3,),"")</f>
        <v/>
      </c>
      <c r="G175" s="412" t="s">
        <v>3339</v>
      </c>
      <c r="H175" s="351"/>
      <c r="I175" s="90">
        <f>IFERROR((VLOOKUP(CONCATENATE($A175,"D"),'05 APU'!$1:$1048576,9,)),0)</f>
        <v>0</v>
      </c>
      <c r="J175" s="90">
        <f t="shared" si="6"/>
        <v>0</v>
      </c>
      <c r="K175" s="297" t="str">
        <f>IFERROR(VLOOKUP(CONCATENATE($A175,"C"),'05 APU'!$1:$1048576,9,),"")</f>
        <v/>
      </c>
      <c r="L175" s="297" t="str">
        <f>IFERROR(VLOOKUP(CONCATENATE($A175,"B"),'05 APU'!$1:$1048576,9,),"")</f>
        <v/>
      </c>
      <c r="M175" s="297" t="str">
        <f>IFERROR(VLOOKUP(CONCATENATE($A175,"A"),'05 APU'!$1:$1048576,9,),"")</f>
        <v/>
      </c>
      <c r="N175" s="86"/>
      <c r="O175" s="90">
        <f>IFERROR(VLOOKUP(CONCATENATE($A175,"D"),'05 APU'!$T:$AB,9,),0)</f>
        <v>0</v>
      </c>
      <c r="P175" s="90">
        <f t="shared" si="5"/>
        <v>0</v>
      </c>
      <c r="Q175" s="90">
        <f>IFERROR(VLOOKUP(CONCATENATE($A175,"C"),'05 APU'!$T:$AB,9,),0)</f>
        <v>0</v>
      </c>
      <c r="R175" s="90">
        <f>IFERROR(VLOOKUP(CONCATENATE($A175,"B"),'05 APU'!$T:$AB,9,),0)</f>
        <v>0</v>
      </c>
      <c r="S175" s="90">
        <f>IFERROR(VLOOKUP(CONCATENATE($A175,"A"),'05 APU'!$T:$AB,9,),0)</f>
        <v>0</v>
      </c>
      <c r="U175" s="421" t="s">
        <v>3355</v>
      </c>
      <c r="V175" s="424"/>
      <c r="W175" s="429">
        <v>0</v>
      </c>
      <c r="AZ175" s="331" t="e">
        <f>IF((VLOOKUP(CONCATENATE($A175,"EP"),'05 APU'!$1:$1048576,1,FALSE)=CONCATENATE($A175,"EP")),1,0)</f>
        <v>#N/A</v>
      </c>
      <c r="BA175" s="331" t="e">
        <f>IF((VLOOKUP(CONCATENATE($A175,"EE"),'05 APU'!$1:$1048576,1,FALSE)=CONCATENATE($A175,"EE")),1,0)</f>
        <v>#N/A</v>
      </c>
      <c r="BB175" s="331" t="e">
        <f>IF((VLOOKUP(CONCATENATE($A175,"EM"),'05 APU'!$1:$1048576,1,FALSE)=CONCATENATE($A175,"EM")),1,0)</f>
        <v>#N/A</v>
      </c>
    </row>
    <row r="176" spans="1:54" ht="31.5" x14ac:dyDescent="0.25">
      <c r="A176" s="88">
        <v>166</v>
      </c>
      <c r="B176" s="387" t="s">
        <v>578</v>
      </c>
      <c r="C176" s="384" t="s">
        <v>579</v>
      </c>
      <c r="D176" s="89" t="str">
        <f>IFERROR(VLOOKUP(CONCATENATE($A176,"T"),'05 APU'!$1:$1048576,3,),"")</f>
        <v/>
      </c>
      <c r="E176" s="89" t="str">
        <f>IFERROR(VLOOKUP(CONCATENATE($A176,"T2"),'05 APU'!$1:$1048576,3,),"")</f>
        <v/>
      </c>
      <c r="F176" s="89" t="str">
        <f>IFERROR(VLOOKUP(CONCATENATE($A176,"T3"),'05 APU'!$1:$1048576,3,),"")</f>
        <v/>
      </c>
      <c r="G176" s="412" t="s">
        <v>3339</v>
      </c>
      <c r="H176" s="351"/>
      <c r="I176" s="90">
        <f>IFERROR((VLOOKUP(CONCATENATE($A176,"D"),'05 APU'!$1:$1048576,9,)),0)</f>
        <v>0</v>
      </c>
      <c r="J176" s="90">
        <f t="shared" si="6"/>
        <v>0</v>
      </c>
      <c r="K176" s="297" t="str">
        <f>IFERROR(VLOOKUP(CONCATENATE($A176,"C"),'05 APU'!$1:$1048576,9,),"")</f>
        <v/>
      </c>
      <c r="L176" s="297" t="str">
        <f>IFERROR(VLOOKUP(CONCATENATE($A176,"B"),'05 APU'!$1:$1048576,9,),"")</f>
        <v/>
      </c>
      <c r="M176" s="297" t="str">
        <f>IFERROR(VLOOKUP(CONCATENATE($A176,"A"),'05 APU'!$1:$1048576,9,),"")</f>
        <v/>
      </c>
      <c r="N176" s="86"/>
      <c r="O176" s="90">
        <f>IFERROR(VLOOKUP(CONCATENATE($A176,"D"),'05 APU'!$T:$AB,9,),0)</f>
        <v>0</v>
      </c>
      <c r="P176" s="90">
        <f t="shared" si="5"/>
        <v>0</v>
      </c>
      <c r="Q176" s="90">
        <f>IFERROR(VLOOKUP(CONCATENATE($A176,"C"),'05 APU'!$T:$AB,9,),0)</f>
        <v>0</v>
      </c>
      <c r="R176" s="90">
        <f>IFERROR(VLOOKUP(CONCATENATE($A176,"B"),'05 APU'!$T:$AB,9,),0)</f>
        <v>0</v>
      </c>
      <c r="S176" s="90">
        <f>IFERROR(VLOOKUP(CONCATENATE($A176,"A"),'05 APU'!$T:$AB,9,),0)</f>
        <v>0</v>
      </c>
      <c r="U176" s="421" t="s">
        <v>3355</v>
      </c>
      <c r="V176" s="424"/>
      <c r="W176" s="429">
        <v>0</v>
      </c>
      <c r="AZ176" s="331" t="e">
        <f>IF((VLOOKUP(CONCATENATE($A176,"EP"),'05 APU'!$1:$1048576,1,FALSE)=CONCATENATE($A176,"EP")),1,0)</f>
        <v>#N/A</v>
      </c>
      <c r="BA176" s="331" t="e">
        <f>IF((VLOOKUP(CONCATENATE($A176,"EE"),'05 APU'!$1:$1048576,1,FALSE)=CONCATENATE($A176,"EE")),1,0)</f>
        <v>#N/A</v>
      </c>
      <c r="BB176" s="331" t="e">
        <f>IF((VLOOKUP(CONCATENATE($A176,"EM"),'05 APU'!$1:$1048576,1,FALSE)=CONCATENATE($A176,"EM")),1,0)</f>
        <v>#N/A</v>
      </c>
    </row>
    <row r="177" spans="1:54" x14ac:dyDescent="0.25">
      <c r="A177" s="88">
        <v>167</v>
      </c>
      <c r="B177" s="388" t="s">
        <v>580</v>
      </c>
      <c r="C177" s="389" t="s">
        <v>581</v>
      </c>
      <c r="D177" s="89" t="str">
        <f>IFERROR(VLOOKUP(CONCATENATE($A177,"T"),'05 APU'!$1:$1048576,3,),"")</f>
        <v/>
      </c>
      <c r="E177" s="89" t="str">
        <f>IFERROR(VLOOKUP(CONCATENATE($A177,"T2"),'05 APU'!$1:$1048576,3,),"")</f>
        <v/>
      </c>
      <c r="F177" s="89" t="str">
        <f>IFERROR(VLOOKUP(CONCATENATE($A177,"T3"),'05 APU'!$1:$1048576,3,),"")</f>
        <v/>
      </c>
      <c r="G177" s="398"/>
      <c r="H177" s="351"/>
      <c r="I177" s="90">
        <f>IFERROR((VLOOKUP(CONCATENATE($A177,"D"),'05 APU'!$1:$1048576,9,)),0)</f>
        <v>0</v>
      </c>
      <c r="J177" s="90">
        <f t="shared" si="6"/>
        <v>0</v>
      </c>
      <c r="K177" s="297" t="str">
        <f>IFERROR(VLOOKUP(CONCATENATE($A177,"C"),'05 APU'!$1:$1048576,9,),"")</f>
        <v/>
      </c>
      <c r="L177" s="297" t="str">
        <f>IFERROR(VLOOKUP(CONCATENATE($A177,"B"),'05 APU'!$1:$1048576,9,),"")</f>
        <v/>
      </c>
      <c r="M177" s="297" t="str">
        <f>IFERROR(VLOOKUP(CONCATENATE($A177,"A"),'05 APU'!$1:$1048576,9,),"")</f>
        <v/>
      </c>
      <c r="N177" s="86"/>
      <c r="O177" s="90">
        <f>IFERROR(VLOOKUP(CONCATENATE($A177,"D"),'05 APU'!$T:$AB,9,),0)</f>
        <v>0</v>
      </c>
      <c r="P177" s="90">
        <f t="shared" si="5"/>
        <v>0</v>
      </c>
      <c r="Q177" s="90">
        <f>IFERROR(VLOOKUP(CONCATENATE($A177,"C"),'05 APU'!$T:$AB,9,),0)</f>
        <v>0</v>
      </c>
      <c r="R177" s="90">
        <f>IFERROR(VLOOKUP(CONCATENATE($A177,"B"),'05 APU'!$T:$AB,9,),0)</f>
        <v>0</v>
      </c>
      <c r="S177" s="90">
        <f>IFERROR(VLOOKUP(CONCATENATE($A177,"A"),'05 APU'!$T:$AB,9,),0)</f>
        <v>0</v>
      </c>
      <c r="U177" s="420"/>
      <c r="V177" s="424"/>
      <c r="W177" s="429">
        <v>0</v>
      </c>
      <c r="AZ177" s="331" t="e">
        <f>IF((VLOOKUP(CONCATENATE($A177,"EP"),'05 APU'!$1:$1048576,1,FALSE)=CONCATENATE($A177,"EP")),1,0)</f>
        <v>#N/A</v>
      </c>
      <c r="BA177" s="331" t="e">
        <f>IF((VLOOKUP(CONCATENATE($A177,"EE"),'05 APU'!$1:$1048576,1,FALSE)=CONCATENATE($A177,"EE")),1,0)</f>
        <v>#N/A</v>
      </c>
      <c r="BB177" s="331" t="e">
        <f>IF((VLOOKUP(CONCATENATE($A177,"EM"),'05 APU'!$1:$1048576,1,FALSE)=CONCATENATE($A177,"EM")),1,0)</f>
        <v>#N/A</v>
      </c>
    </row>
    <row r="178" spans="1:54" ht="21" x14ac:dyDescent="0.25">
      <c r="A178" s="88">
        <v>168</v>
      </c>
      <c r="B178" s="387" t="s">
        <v>582</v>
      </c>
      <c r="C178" s="384" t="s">
        <v>583</v>
      </c>
      <c r="D178" s="89" t="str">
        <f>IFERROR(VLOOKUP(CONCATENATE($A178,"T"),'05 APU'!$1:$1048576,3,),"")</f>
        <v/>
      </c>
      <c r="E178" s="89" t="str">
        <f>IFERROR(VLOOKUP(CONCATENATE($A178,"T2"),'05 APU'!$1:$1048576,3,),"")</f>
        <v/>
      </c>
      <c r="F178" s="89" t="str">
        <f>IFERROR(VLOOKUP(CONCATENATE($A178,"T3"),'05 APU'!$1:$1048576,3,),"")</f>
        <v/>
      </c>
      <c r="G178" s="412" t="s">
        <v>142</v>
      </c>
      <c r="H178" s="351"/>
      <c r="I178" s="90">
        <f>IFERROR((VLOOKUP(CONCATENATE($A178,"D"),'05 APU'!$1:$1048576,9,)),0)</f>
        <v>0</v>
      </c>
      <c r="J178" s="90">
        <f t="shared" si="6"/>
        <v>0</v>
      </c>
      <c r="K178" s="297" t="str">
        <f>IFERROR(VLOOKUP(CONCATENATE($A178,"C"),'05 APU'!$1:$1048576,9,),"")</f>
        <v/>
      </c>
      <c r="L178" s="297" t="str">
        <f>IFERROR(VLOOKUP(CONCATENATE($A178,"B"),'05 APU'!$1:$1048576,9,),"")</f>
        <v/>
      </c>
      <c r="M178" s="297" t="str">
        <f>IFERROR(VLOOKUP(CONCATENATE($A178,"A"),'05 APU'!$1:$1048576,9,),"")</f>
        <v/>
      </c>
      <c r="N178" s="86"/>
      <c r="O178" s="90">
        <f>IFERROR(VLOOKUP(CONCATENATE($A178,"D"),'05 APU'!$T:$AB,9,),0)</f>
        <v>0</v>
      </c>
      <c r="P178" s="90">
        <f t="shared" si="5"/>
        <v>0</v>
      </c>
      <c r="Q178" s="90">
        <f>IFERROR(VLOOKUP(CONCATENATE($A178,"C"),'05 APU'!$T:$AB,9,),0)</f>
        <v>0</v>
      </c>
      <c r="R178" s="90">
        <f>IFERROR(VLOOKUP(CONCATENATE($A178,"B"),'05 APU'!$T:$AB,9,),0)</f>
        <v>0</v>
      </c>
      <c r="S178" s="90">
        <f>IFERROR(VLOOKUP(CONCATENATE($A178,"A"),'05 APU'!$T:$AB,9,),0)</f>
        <v>0</v>
      </c>
      <c r="U178" s="421" t="s">
        <v>3355</v>
      </c>
      <c r="V178" s="424"/>
      <c r="W178" s="429">
        <v>0</v>
      </c>
      <c r="AZ178" s="331" t="e">
        <f>IF((VLOOKUP(CONCATENATE($A178,"EP"),'05 APU'!$1:$1048576,1,FALSE)=CONCATENATE($A178,"EP")),1,0)</f>
        <v>#N/A</v>
      </c>
      <c r="BA178" s="331" t="e">
        <f>IF((VLOOKUP(CONCATENATE($A178,"EE"),'05 APU'!$1:$1048576,1,FALSE)=CONCATENATE($A178,"EE")),1,0)</f>
        <v>#N/A</v>
      </c>
      <c r="BB178" s="331" t="e">
        <f>IF((VLOOKUP(CONCATENATE($A178,"EM"),'05 APU'!$1:$1048576,1,FALSE)=CONCATENATE($A178,"EM")),1,0)</f>
        <v>#N/A</v>
      </c>
    </row>
    <row r="179" spans="1:54" ht="21" x14ac:dyDescent="0.25">
      <c r="A179" s="88">
        <v>169</v>
      </c>
      <c r="B179" s="387" t="s">
        <v>584</v>
      </c>
      <c r="C179" s="384" t="s">
        <v>585</v>
      </c>
      <c r="D179" s="89" t="str">
        <f>IFERROR(VLOOKUP(CONCATENATE($A179,"T"),'05 APU'!$1:$1048576,3,),"")</f>
        <v/>
      </c>
      <c r="E179" s="89" t="str">
        <f>IFERROR(VLOOKUP(CONCATENATE($A179,"T2"),'05 APU'!$1:$1048576,3,),"")</f>
        <v/>
      </c>
      <c r="F179" s="89" t="str">
        <f>IFERROR(VLOOKUP(CONCATENATE($A179,"T3"),'05 APU'!$1:$1048576,3,),"")</f>
        <v/>
      </c>
      <c r="G179" s="412" t="s">
        <v>142</v>
      </c>
      <c r="H179" s="351"/>
      <c r="I179" s="90">
        <f>IFERROR((VLOOKUP(CONCATENATE($A179,"D"),'05 APU'!$1:$1048576,9,)),0)</f>
        <v>0</v>
      </c>
      <c r="J179" s="90">
        <f t="shared" si="6"/>
        <v>0</v>
      </c>
      <c r="K179" s="297" t="str">
        <f>IFERROR(VLOOKUP(CONCATENATE($A179,"C"),'05 APU'!$1:$1048576,9,),"")</f>
        <v/>
      </c>
      <c r="L179" s="297" t="str">
        <f>IFERROR(VLOOKUP(CONCATENATE($A179,"B"),'05 APU'!$1:$1048576,9,),"")</f>
        <v/>
      </c>
      <c r="M179" s="297" t="str">
        <f>IFERROR(VLOOKUP(CONCATENATE($A179,"A"),'05 APU'!$1:$1048576,9,),"")</f>
        <v/>
      </c>
      <c r="N179" s="86"/>
      <c r="O179" s="90">
        <f>IFERROR(VLOOKUP(CONCATENATE($A179,"D"),'05 APU'!$T:$AB,9,),0)</f>
        <v>0</v>
      </c>
      <c r="P179" s="90">
        <f t="shared" si="5"/>
        <v>0</v>
      </c>
      <c r="Q179" s="90">
        <f>IFERROR(VLOOKUP(CONCATENATE($A179,"C"),'05 APU'!$T:$AB,9,),0)</f>
        <v>0</v>
      </c>
      <c r="R179" s="90">
        <f>IFERROR(VLOOKUP(CONCATENATE($A179,"B"),'05 APU'!$T:$AB,9,),0)</f>
        <v>0</v>
      </c>
      <c r="S179" s="90">
        <f>IFERROR(VLOOKUP(CONCATENATE($A179,"A"),'05 APU'!$T:$AB,9,),0)</f>
        <v>0</v>
      </c>
      <c r="U179" s="421" t="s">
        <v>3355</v>
      </c>
      <c r="V179" s="424"/>
      <c r="W179" s="429">
        <v>0</v>
      </c>
      <c r="AZ179" s="331" t="e">
        <f>IF((VLOOKUP(CONCATENATE($A179,"EP"),'05 APU'!$1:$1048576,1,FALSE)=CONCATENATE($A179,"EP")),1,0)</f>
        <v>#N/A</v>
      </c>
      <c r="BA179" s="331" t="e">
        <f>IF((VLOOKUP(CONCATENATE($A179,"EE"),'05 APU'!$1:$1048576,1,FALSE)=CONCATENATE($A179,"EE")),1,0)</f>
        <v>#N/A</v>
      </c>
      <c r="BB179" s="331" t="e">
        <f>IF((VLOOKUP(CONCATENATE($A179,"EM"),'05 APU'!$1:$1048576,1,FALSE)=CONCATENATE($A179,"EM")),1,0)</f>
        <v>#N/A</v>
      </c>
    </row>
    <row r="180" spans="1:54" ht="31.5" x14ac:dyDescent="0.25">
      <c r="A180" s="88">
        <v>170</v>
      </c>
      <c r="B180" s="387" t="s">
        <v>586</v>
      </c>
      <c r="C180" s="384" t="s">
        <v>587</v>
      </c>
      <c r="D180" s="89" t="str">
        <f>IFERROR(VLOOKUP(CONCATENATE($A180,"T"),'05 APU'!$1:$1048576,3,),"")</f>
        <v/>
      </c>
      <c r="E180" s="89" t="str">
        <f>IFERROR(VLOOKUP(CONCATENATE($A180,"T2"),'05 APU'!$1:$1048576,3,),"")</f>
        <v/>
      </c>
      <c r="F180" s="89" t="str">
        <f>IFERROR(VLOOKUP(CONCATENATE($A180,"T3"),'05 APU'!$1:$1048576,3,),"")</f>
        <v/>
      </c>
      <c r="G180" s="412" t="s">
        <v>144</v>
      </c>
      <c r="H180" s="351"/>
      <c r="I180" s="90">
        <f>IFERROR((VLOOKUP(CONCATENATE($A180,"D"),'05 APU'!$1:$1048576,9,)),0)</f>
        <v>0</v>
      </c>
      <c r="J180" s="90">
        <f t="shared" si="6"/>
        <v>0</v>
      </c>
      <c r="K180" s="297" t="str">
        <f>IFERROR(VLOOKUP(CONCATENATE($A180,"C"),'05 APU'!$1:$1048576,9,),"")</f>
        <v/>
      </c>
      <c r="L180" s="297" t="str">
        <f>IFERROR(VLOOKUP(CONCATENATE($A180,"B"),'05 APU'!$1:$1048576,9,),"")</f>
        <v/>
      </c>
      <c r="M180" s="297" t="str">
        <f>IFERROR(VLOOKUP(CONCATENATE($A180,"A"),'05 APU'!$1:$1048576,9,),"")</f>
        <v/>
      </c>
      <c r="N180" s="86"/>
      <c r="O180" s="90">
        <f>IFERROR(VLOOKUP(CONCATENATE($A180,"D"),'05 APU'!$T:$AB,9,),0)</f>
        <v>0</v>
      </c>
      <c r="P180" s="90">
        <f t="shared" si="5"/>
        <v>0</v>
      </c>
      <c r="Q180" s="90">
        <f>IFERROR(VLOOKUP(CONCATENATE($A180,"C"),'05 APU'!$T:$AB,9,),0)</f>
        <v>0</v>
      </c>
      <c r="R180" s="90">
        <f>IFERROR(VLOOKUP(CONCATENATE($A180,"B"),'05 APU'!$T:$AB,9,),0)</f>
        <v>0</v>
      </c>
      <c r="S180" s="90">
        <f>IFERROR(VLOOKUP(CONCATENATE($A180,"A"),'05 APU'!$T:$AB,9,),0)</f>
        <v>0</v>
      </c>
      <c r="U180" s="421" t="s">
        <v>3355</v>
      </c>
      <c r="V180" s="424"/>
      <c r="W180" s="429">
        <v>0</v>
      </c>
      <c r="AZ180" s="331" t="e">
        <f>IF((VLOOKUP(CONCATENATE($A180,"EP"),'05 APU'!$1:$1048576,1,FALSE)=CONCATENATE($A180,"EP")),1,0)</f>
        <v>#N/A</v>
      </c>
      <c r="BA180" s="331" t="e">
        <f>IF((VLOOKUP(CONCATENATE($A180,"EE"),'05 APU'!$1:$1048576,1,FALSE)=CONCATENATE($A180,"EE")),1,0)</f>
        <v>#N/A</v>
      </c>
      <c r="BB180" s="331" t="e">
        <f>IF((VLOOKUP(CONCATENATE($A180,"EM"),'05 APU'!$1:$1048576,1,FALSE)=CONCATENATE($A180,"EM")),1,0)</f>
        <v>#N/A</v>
      </c>
    </row>
    <row r="181" spans="1:54" ht="42" x14ac:dyDescent="0.25">
      <c r="A181" s="88">
        <v>171</v>
      </c>
      <c r="B181" s="387" t="s">
        <v>588</v>
      </c>
      <c r="C181" s="384" t="s">
        <v>589</v>
      </c>
      <c r="D181" s="89" t="str">
        <f>IFERROR(VLOOKUP(CONCATENATE($A181,"T"),'05 APU'!$1:$1048576,3,),"")</f>
        <v/>
      </c>
      <c r="E181" s="89" t="str">
        <f>IFERROR(VLOOKUP(CONCATENATE($A181,"T2"),'05 APU'!$1:$1048576,3,),"")</f>
        <v/>
      </c>
      <c r="F181" s="89" t="str">
        <f>IFERROR(VLOOKUP(CONCATENATE($A181,"T3"),'05 APU'!$1:$1048576,3,),"")</f>
        <v/>
      </c>
      <c r="G181" s="412" t="s">
        <v>144</v>
      </c>
      <c r="H181" s="351"/>
      <c r="I181" s="90">
        <f>IFERROR((VLOOKUP(CONCATENATE($A181,"D"),'05 APU'!$1:$1048576,9,)),0)</f>
        <v>0</v>
      </c>
      <c r="J181" s="90">
        <f t="shared" si="6"/>
        <v>0</v>
      </c>
      <c r="K181" s="297" t="str">
        <f>IFERROR(VLOOKUP(CONCATENATE($A181,"C"),'05 APU'!$1:$1048576,9,),"")</f>
        <v/>
      </c>
      <c r="L181" s="297" t="str">
        <f>IFERROR(VLOOKUP(CONCATENATE($A181,"B"),'05 APU'!$1:$1048576,9,),"")</f>
        <v/>
      </c>
      <c r="M181" s="297" t="str">
        <f>IFERROR(VLOOKUP(CONCATENATE($A181,"A"),'05 APU'!$1:$1048576,9,),"")</f>
        <v/>
      </c>
      <c r="N181" s="86"/>
      <c r="O181" s="90">
        <f>IFERROR(VLOOKUP(CONCATENATE($A181,"D"),'05 APU'!$T:$AB,9,),0)</f>
        <v>0</v>
      </c>
      <c r="P181" s="90">
        <f t="shared" si="5"/>
        <v>0</v>
      </c>
      <c r="Q181" s="90">
        <f>IFERROR(VLOOKUP(CONCATENATE($A181,"C"),'05 APU'!$T:$AB,9,),0)</f>
        <v>0</v>
      </c>
      <c r="R181" s="90">
        <f>IFERROR(VLOOKUP(CONCATENATE($A181,"B"),'05 APU'!$T:$AB,9,),0)</f>
        <v>0</v>
      </c>
      <c r="S181" s="90">
        <f>IFERROR(VLOOKUP(CONCATENATE($A181,"A"),'05 APU'!$T:$AB,9,),0)</f>
        <v>0</v>
      </c>
      <c r="U181" s="422" t="s">
        <v>3372</v>
      </c>
      <c r="V181" s="425" t="s">
        <v>3486</v>
      </c>
      <c r="W181" s="429" t="s">
        <v>3490</v>
      </c>
      <c r="AZ181" s="331" t="e">
        <f>IF((VLOOKUP(CONCATENATE($A181,"EP"),'05 APU'!$1:$1048576,1,FALSE)=CONCATENATE($A181,"EP")),1,0)</f>
        <v>#N/A</v>
      </c>
      <c r="BA181" s="331" t="e">
        <f>IF((VLOOKUP(CONCATENATE($A181,"EE"),'05 APU'!$1:$1048576,1,FALSE)=CONCATENATE($A181,"EE")),1,0)</f>
        <v>#N/A</v>
      </c>
      <c r="BB181" s="331" t="e">
        <f>IF((VLOOKUP(CONCATENATE($A181,"EM"),'05 APU'!$1:$1048576,1,FALSE)=CONCATENATE($A181,"EM")),1,0)</f>
        <v>#N/A</v>
      </c>
    </row>
    <row r="182" spans="1:54" ht="42" x14ac:dyDescent="0.25">
      <c r="A182" s="88">
        <v>172</v>
      </c>
      <c r="B182" s="387" t="s">
        <v>590</v>
      </c>
      <c r="C182" s="384" t="s">
        <v>591</v>
      </c>
      <c r="D182" s="89" t="str">
        <f>IFERROR(VLOOKUP(CONCATENATE($A182,"T"),'05 APU'!$1:$1048576,3,),"")</f>
        <v/>
      </c>
      <c r="E182" s="89" t="str">
        <f>IFERROR(VLOOKUP(CONCATENATE($A182,"T2"),'05 APU'!$1:$1048576,3,),"")</f>
        <v/>
      </c>
      <c r="F182" s="89" t="str">
        <f>IFERROR(VLOOKUP(CONCATENATE($A182,"T3"),'05 APU'!$1:$1048576,3,),"")</f>
        <v/>
      </c>
      <c r="G182" s="412" t="s">
        <v>144</v>
      </c>
      <c r="H182" s="351"/>
      <c r="I182" s="90">
        <f>IFERROR((VLOOKUP(CONCATENATE($A182,"D"),'05 APU'!$1:$1048576,9,)),0)</f>
        <v>0</v>
      </c>
      <c r="J182" s="90">
        <f t="shared" si="6"/>
        <v>0</v>
      </c>
      <c r="K182" s="297" t="str">
        <f>IFERROR(VLOOKUP(CONCATENATE($A182,"C"),'05 APU'!$1:$1048576,9,),"")</f>
        <v/>
      </c>
      <c r="L182" s="297" t="str">
        <f>IFERROR(VLOOKUP(CONCATENATE($A182,"B"),'05 APU'!$1:$1048576,9,),"")</f>
        <v/>
      </c>
      <c r="M182" s="297" t="str">
        <f>IFERROR(VLOOKUP(CONCATENATE($A182,"A"),'05 APU'!$1:$1048576,9,),"")</f>
        <v/>
      </c>
      <c r="N182" s="86"/>
      <c r="O182" s="90">
        <f>IFERROR(VLOOKUP(CONCATENATE($A182,"D"),'05 APU'!$T:$AB,9,),0)</f>
        <v>0</v>
      </c>
      <c r="P182" s="90">
        <f t="shared" si="5"/>
        <v>0</v>
      </c>
      <c r="Q182" s="90">
        <f>IFERROR(VLOOKUP(CONCATENATE($A182,"C"),'05 APU'!$T:$AB,9,),0)</f>
        <v>0</v>
      </c>
      <c r="R182" s="90">
        <f>IFERROR(VLOOKUP(CONCATENATE($A182,"B"),'05 APU'!$T:$AB,9,),0)</f>
        <v>0</v>
      </c>
      <c r="S182" s="90">
        <f>IFERROR(VLOOKUP(CONCATENATE($A182,"A"),'05 APU'!$T:$AB,9,),0)</f>
        <v>0</v>
      </c>
      <c r="U182" s="420" t="s">
        <v>3373</v>
      </c>
      <c r="V182" s="425" t="s">
        <v>3486</v>
      </c>
      <c r="W182" s="429" t="s">
        <v>3490</v>
      </c>
      <c r="AZ182" s="331" t="e">
        <f>IF((VLOOKUP(CONCATENATE($A182,"EP"),'05 APU'!$1:$1048576,1,FALSE)=CONCATENATE($A182,"EP")),1,0)</f>
        <v>#N/A</v>
      </c>
      <c r="BA182" s="331" t="e">
        <f>IF((VLOOKUP(CONCATENATE($A182,"EE"),'05 APU'!$1:$1048576,1,FALSE)=CONCATENATE($A182,"EE")),1,0)</f>
        <v>#N/A</v>
      </c>
      <c r="BB182" s="331" t="e">
        <f>IF((VLOOKUP(CONCATENATE($A182,"EM"),'05 APU'!$1:$1048576,1,FALSE)=CONCATENATE($A182,"EM")),1,0)</f>
        <v>#N/A</v>
      </c>
    </row>
    <row r="183" spans="1:54" ht="31.5" x14ac:dyDescent="0.25">
      <c r="A183" s="88">
        <v>173</v>
      </c>
      <c r="B183" s="387" t="s">
        <v>592</v>
      </c>
      <c r="C183" s="384" t="s">
        <v>593</v>
      </c>
      <c r="D183" s="89" t="str">
        <f>IFERROR(VLOOKUP(CONCATENATE($A183,"T"),'05 APU'!$1:$1048576,3,),"")</f>
        <v/>
      </c>
      <c r="E183" s="89" t="str">
        <f>IFERROR(VLOOKUP(CONCATENATE($A183,"T2"),'05 APU'!$1:$1048576,3,),"")</f>
        <v/>
      </c>
      <c r="F183" s="89" t="str">
        <f>IFERROR(VLOOKUP(CONCATENATE($A183,"T3"),'05 APU'!$1:$1048576,3,),"")</f>
        <v/>
      </c>
      <c r="G183" s="412" t="s">
        <v>144</v>
      </c>
      <c r="H183" s="351"/>
      <c r="I183" s="90">
        <f>IFERROR((VLOOKUP(CONCATENATE($A183,"D"),'05 APU'!$1:$1048576,9,)),0)</f>
        <v>0</v>
      </c>
      <c r="J183" s="90">
        <f t="shared" si="6"/>
        <v>0</v>
      </c>
      <c r="K183" s="297" t="str">
        <f>IFERROR(VLOOKUP(CONCATENATE($A183,"C"),'05 APU'!$1:$1048576,9,),"")</f>
        <v/>
      </c>
      <c r="L183" s="297" t="str">
        <f>IFERROR(VLOOKUP(CONCATENATE($A183,"B"),'05 APU'!$1:$1048576,9,),"")</f>
        <v/>
      </c>
      <c r="M183" s="297" t="str">
        <f>IFERROR(VLOOKUP(CONCATENATE($A183,"A"),'05 APU'!$1:$1048576,9,),"")</f>
        <v/>
      </c>
      <c r="N183" s="86"/>
      <c r="O183" s="90">
        <f>IFERROR(VLOOKUP(CONCATENATE($A183,"D"),'05 APU'!$T:$AB,9,),0)</f>
        <v>0</v>
      </c>
      <c r="P183" s="90">
        <f t="shared" si="5"/>
        <v>0</v>
      </c>
      <c r="Q183" s="90">
        <f>IFERROR(VLOOKUP(CONCATENATE($A183,"C"),'05 APU'!$T:$AB,9,),0)</f>
        <v>0</v>
      </c>
      <c r="R183" s="90">
        <f>IFERROR(VLOOKUP(CONCATENATE($A183,"B"),'05 APU'!$T:$AB,9,),0)</f>
        <v>0</v>
      </c>
      <c r="S183" s="90">
        <f>IFERROR(VLOOKUP(CONCATENATE($A183,"A"),'05 APU'!$T:$AB,9,),0)</f>
        <v>0</v>
      </c>
      <c r="U183" s="420" t="s">
        <v>3374</v>
      </c>
      <c r="V183" s="425" t="s">
        <v>3486</v>
      </c>
      <c r="W183" s="429" t="s">
        <v>3490</v>
      </c>
      <c r="AZ183" s="331" t="e">
        <f>IF((VLOOKUP(CONCATENATE($A183,"EP"),'05 APU'!$1:$1048576,1,FALSE)=CONCATENATE($A183,"EP")),1,0)</f>
        <v>#N/A</v>
      </c>
      <c r="BA183" s="331" t="e">
        <f>IF((VLOOKUP(CONCATENATE($A183,"EE"),'05 APU'!$1:$1048576,1,FALSE)=CONCATENATE($A183,"EE")),1,0)</f>
        <v>#N/A</v>
      </c>
      <c r="BB183" s="331" t="e">
        <f>IF((VLOOKUP(CONCATENATE($A183,"EM"),'05 APU'!$1:$1048576,1,FALSE)=CONCATENATE($A183,"EM")),1,0)</f>
        <v>#N/A</v>
      </c>
    </row>
    <row r="184" spans="1:54" ht="31.5" x14ac:dyDescent="0.25">
      <c r="A184" s="88">
        <v>174</v>
      </c>
      <c r="B184" s="387" t="s">
        <v>594</v>
      </c>
      <c r="C184" s="384" t="s">
        <v>595</v>
      </c>
      <c r="D184" s="89" t="str">
        <f>IFERROR(VLOOKUP(CONCATENATE($A184,"T"),'05 APU'!$1:$1048576,3,),"")</f>
        <v/>
      </c>
      <c r="E184" s="89" t="str">
        <f>IFERROR(VLOOKUP(CONCATENATE($A184,"T2"),'05 APU'!$1:$1048576,3,),"")</f>
        <v/>
      </c>
      <c r="F184" s="89" t="str">
        <f>IFERROR(VLOOKUP(CONCATENATE($A184,"T3"),'05 APU'!$1:$1048576,3,),"")</f>
        <v/>
      </c>
      <c r="G184" s="412" t="s">
        <v>144</v>
      </c>
      <c r="H184" s="351"/>
      <c r="I184" s="90">
        <f>IFERROR((VLOOKUP(CONCATENATE($A184,"D"),'05 APU'!$1:$1048576,9,)),0)</f>
        <v>0</v>
      </c>
      <c r="J184" s="90">
        <f t="shared" si="6"/>
        <v>0</v>
      </c>
      <c r="K184" s="297" t="str">
        <f>IFERROR(VLOOKUP(CONCATENATE($A184,"C"),'05 APU'!$1:$1048576,9,),"")</f>
        <v/>
      </c>
      <c r="L184" s="297" t="str">
        <f>IFERROR(VLOOKUP(CONCATENATE($A184,"B"),'05 APU'!$1:$1048576,9,),"")</f>
        <v/>
      </c>
      <c r="M184" s="297" t="str">
        <f>IFERROR(VLOOKUP(CONCATENATE($A184,"A"),'05 APU'!$1:$1048576,9,),"")</f>
        <v/>
      </c>
      <c r="N184" s="86"/>
      <c r="O184" s="90">
        <f>IFERROR(VLOOKUP(CONCATENATE($A184,"D"),'05 APU'!$T:$AB,9,),0)</f>
        <v>0</v>
      </c>
      <c r="P184" s="90">
        <f t="shared" si="5"/>
        <v>0</v>
      </c>
      <c r="Q184" s="90">
        <f>IFERROR(VLOOKUP(CONCATENATE($A184,"C"),'05 APU'!$T:$AB,9,),0)</f>
        <v>0</v>
      </c>
      <c r="R184" s="90">
        <f>IFERROR(VLOOKUP(CONCATENATE($A184,"B"),'05 APU'!$T:$AB,9,),0)</f>
        <v>0</v>
      </c>
      <c r="S184" s="90">
        <f>IFERROR(VLOOKUP(CONCATENATE($A184,"A"),'05 APU'!$T:$AB,9,),0)</f>
        <v>0</v>
      </c>
      <c r="U184" s="421" t="s">
        <v>3355</v>
      </c>
      <c r="V184" s="424"/>
      <c r="W184" s="429">
        <v>0</v>
      </c>
      <c r="AZ184" s="331" t="e">
        <f>IF((VLOOKUP(CONCATENATE($A184,"EP"),'05 APU'!$1:$1048576,1,FALSE)=CONCATENATE($A184,"EP")),1,0)</f>
        <v>#N/A</v>
      </c>
      <c r="BA184" s="331" t="e">
        <f>IF((VLOOKUP(CONCATENATE($A184,"EE"),'05 APU'!$1:$1048576,1,FALSE)=CONCATENATE($A184,"EE")),1,0)</f>
        <v>#N/A</v>
      </c>
      <c r="BB184" s="331" t="e">
        <f>IF((VLOOKUP(CONCATENATE($A184,"EM"),'05 APU'!$1:$1048576,1,FALSE)=CONCATENATE($A184,"EM")),1,0)</f>
        <v>#N/A</v>
      </c>
    </row>
    <row r="185" spans="1:54" ht="31.5" x14ac:dyDescent="0.25">
      <c r="A185" s="88">
        <v>175</v>
      </c>
      <c r="B185" s="387" t="s">
        <v>596</v>
      </c>
      <c r="C185" s="384" t="s">
        <v>597</v>
      </c>
      <c r="D185" s="89" t="str">
        <f>IFERROR(VLOOKUP(CONCATENATE($A185,"T"),'05 APU'!$1:$1048576,3,),"")</f>
        <v/>
      </c>
      <c r="E185" s="89" t="str">
        <f>IFERROR(VLOOKUP(CONCATENATE($A185,"T2"),'05 APU'!$1:$1048576,3,),"")</f>
        <v/>
      </c>
      <c r="F185" s="89" t="str">
        <f>IFERROR(VLOOKUP(CONCATENATE($A185,"T3"),'05 APU'!$1:$1048576,3,),"")</f>
        <v/>
      </c>
      <c r="G185" s="412" t="s">
        <v>144</v>
      </c>
      <c r="H185" s="351"/>
      <c r="I185" s="90">
        <f>IFERROR((VLOOKUP(CONCATENATE($A185,"D"),'05 APU'!$1:$1048576,9,)),0)</f>
        <v>0</v>
      </c>
      <c r="J185" s="90">
        <f t="shared" si="6"/>
        <v>0</v>
      </c>
      <c r="K185" s="297" t="str">
        <f>IFERROR(VLOOKUP(CONCATENATE($A185,"C"),'05 APU'!$1:$1048576,9,),"")</f>
        <v/>
      </c>
      <c r="L185" s="297" t="str">
        <f>IFERROR(VLOOKUP(CONCATENATE($A185,"B"),'05 APU'!$1:$1048576,9,),"")</f>
        <v/>
      </c>
      <c r="M185" s="297" t="str">
        <f>IFERROR(VLOOKUP(CONCATENATE($A185,"A"),'05 APU'!$1:$1048576,9,),"")</f>
        <v/>
      </c>
      <c r="N185" s="86"/>
      <c r="O185" s="90">
        <f>IFERROR(VLOOKUP(CONCATENATE($A185,"D"),'05 APU'!$T:$AB,9,),0)</f>
        <v>0</v>
      </c>
      <c r="P185" s="90">
        <f t="shared" si="5"/>
        <v>0</v>
      </c>
      <c r="Q185" s="90">
        <f>IFERROR(VLOOKUP(CONCATENATE($A185,"C"),'05 APU'!$T:$AB,9,),0)</f>
        <v>0</v>
      </c>
      <c r="R185" s="90">
        <f>IFERROR(VLOOKUP(CONCATENATE($A185,"B"),'05 APU'!$T:$AB,9,),0)</f>
        <v>0</v>
      </c>
      <c r="S185" s="90">
        <f>IFERROR(VLOOKUP(CONCATENATE($A185,"A"),'05 APU'!$T:$AB,9,),0)</f>
        <v>0</v>
      </c>
      <c r="U185" s="420" t="s">
        <v>3375</v>
      </c>
      <c r="V185" s="425" t="s">
        <v>3486</v>
      </c>
      <c r="W185" s="429" t="s">
        <v>3490</v>
      </c>
      <c r="AZ185" s="331" t="e">
        <f>IF((VLOOKUP(CONCATENATE($A185,"EP"),'05 APU'!$1:$1048576,1,FALSE)=CONCATENATE($A185,"EP")),1,0)</f>
        <v>#N/A</v>
      </c>
      <c r="BA185" s="331" t="e">
        <f>IF((VLOOKUP(CONCATENATE($A185,"EE"),'05 APU'!$1:$1048576,1,FALSE)=CONCATENATE($A185,"EE")),1,0)</f>
        <v>#N/A</v>
      </c>
      <c r="BB185" s="331" t="e">
        <f>IF((VLOOKUP(CONCATENATE($A185,"EM"),'05 APU'!$1:$1048576,1,FALSE)=CONCATENATE($A185,"EM")),1,0)</f>
        <v>#N/A</v>
      </c>
    </row>
    <row r="186" spans="1:54" ht="31.5" x14ac:dyDescent="0.25">
      <c r="A186" s="88">
        <v>176</v>
      </c>
      <c r="B186" s="387" t="s">
        <v>598</v>
      </c>
      <c r="C186" s="384" t="s">
        <v>599</v>
      </c>
      <c r="D186" s="89" t="str">
        <f>IFERROR(VLOOKUP(CONCATENATE($A186,"T"),'05 APU'!$1:$1048576,3,),"")</f>
        <v/>
      </c>
      <c r="E186" s="89" t="str">
        <f>IFERROR(VLOOKUP(CONCATENATE($A186,"T2"),'05 APU'!$1:$1048576,3,),"")</f>
        <v/>
      </c>
      <c r="F186" s="89" t="str">
        <f>IFERROR(VLOOKUP(CONCATENATE($A186,"T3"),'05 APU'!$1:$1048576,3,),"")</f>
        <v/>
      </c>
      <c r="G186" s="412" t="s">
        <v>144</v>
      </c>
      <c r="H186" s="351"/>
      <c r="I186" s="90">
        <f>IFERROR((VLOOKUP(CONCATENATE($A186,"D"),'05 APU'!$1:$1048576,9,)),0)</f>
        <v>0</v>
      </c>
      <c r="J186" s="90">
        <f t="shared" si="6"/>
        <v>0</v>
      </c>
      <c r="K186" s="297" t="str">
        <f>IFERROR(VLOOKUP(CONCATENATE($A186,"C"),'05 APU'!$1:$1048576,9,),"")</f>
        <v/>
      </c>
      <c r="L186" s="297" t="str">
        <f>IFERROR(VLOOKUP(CONCATENATE($A186,"B"),'05 APU'!$1:$1048576,9,),"")</f>
        <v/>
      </c>
      <c r="M186" s="297" t="str">
        <f>IFERROR(VLOOKUP(CONCATENATE($A186,"A"),'05 APU'!$1:$1048576,9,),"")</f>
        <v/>
      </c>
      <c r="N186" s="86"/>
      <c r="O186" s="90">
        <f>IFERROR(VLOOKUP(CONCATENATE($A186,"D"),'05 APU'!$T:$AB,9,),0)</f>
        <v>0</v>
      </c>
      <c r="P186" s="90">
        <f t="shared" si="5"/>
        <v>0</v>
      </c>
      <c r="Q186" s="90">
        <f>IFERROR(VLOOKUP(CONCATENATE($A186,"C"),'05 APU'!$T:$AB,9,),0)</f>
        <v>0</v>
      </c>
      <c r="R186" s="90">
        <f>IFERROR(VLOOKUP(CONCATENATE($A186,"B"),'05 APU'!$T:$AB,9,),0)</f>
        <v>0</v>
      </c>
      <c r="S186" s="90">
        <f>IFERROR(VLOOKUP(CONCATENATE($A186,"A"),'05 APU'!$T:$AB,9,),0)</f>
        <v>0</v>
      </c>
      <c r="U186" s="420" t="s">
        <v>3376</v>
      </c>
      <c r="V186" s="425" t="s">
        <v>3486</v>
      </c>
      <c r="W186" s="429" t="s">
        <v>3490</v>
      </c>
      <c r="AZ186" s="331" t="e">
        <f>IF((VLOOKUP(CONCATENATE($A186,"EP"),'05 APU'!$1:$1048576,1,FALSE)=CONCATENATE($A186,"EP")),1,0)</f>
        <v>#N/A</v>
      </c>
      <c r="BA186" s="331" t="e">
        <f>IF((VLOOKUP(CONCATENATE($A186,"EE"),'05 APU'!$1:$1048576,1,FALSE)=CONCATENATE($A186,"EE")),1,0)</f>
        <v>#N/A</v>
      </c>
      <c r="BB186" s="331" t="e">
        <f>IF((VLOOKUP(CONCATENATE($A186,"EM"),'05 APU'!$1:$1048576,1,FALSE)=CONCATENATE($A186,"EM")),1,0)</f>
        <v>#N/A</v>
      </c>
    </row>
    <row r="187" spans="1:54" ht="31.5" x14ac:dyDescent="0.25">
      <c r="A187" s="88">
        <v>177</v>
      </c>
      <c r="B187" s="387" t="s">
        <v>600</v>
      </c>
      <c r="C187" s="384" t="s">
        <v>601</v>
      </c>
      <c r="D187" s="89" t="str">
        <f>IFERROR(VLOOKUP(CONCATENATE($A187,"T"),'05 APU'!$1:$1048576,3,),"")</f>
        <v/>
      </c>
      <c r="E187" s="89" t="str">
        <f>IFERROR(VLOOKUP(CONCATENATE($A187,"T2"),'05 APU'!$1:$1048576,3,),"")</f>
        <v/>
      </c>
      <c r="F187" s="89" t="str">
        <f>IFERROR(VLOOKUP(CONCATENATE($A187,"T3"),'05 APU'!$1:$1048576,3,),"")</f>
        <v/>
      </c>
      <c r="G187" s="412" t="s">
        <v>144</v>
      </c>
      <c r="H187" s="351"/>
      <c r="I187" s="90">
        <f>IFERROR((VLOOKUP(CONCATENATE($A187,"D"),'05 APU'!$1:$1048576,9,)),0)</f>
        <v>0</v>
      </c>
      <c r="J187" s="90">
        <f t="shared" si="6"/>
        <v>0</v>
      </c>
      <c r="K187" s="297" t="str">
        <f>IFERROR(VLOOKUP(CONCATENATE($A187,"C"),'05 APU'!$1:$1048576,9,),"")</f>
        <v/>
      </c>
      <c r="L187" s="297" t="str">
        <f>IFERROR(VLOOKUP(CONCATENATE($A187,"B"),'05 APU'!$1:$1048576,9,),"")</f>
        <v/>
      </c>
      <c r="M187" s="297" t="str">
        <f>IFERROR(VLOOKUP(CONCATENATE($A187,"A"),'05 APU'!$1:$1048576,9,),"")</f>
        <v/>
      </c>
      <c r="N187" s="86"/>
      <c r="O187" s="90">
        <f>IFERROR(VLOOKUP(CONCATENATE($A187,"D"),'05 APU'!$T:$AB,9,),0)</f>
        <v>0</v>
      </c>
      <c r="P187" s="90">
        <f t="shared" si="5"/>
        <v>0</v>
      </c>
      <c r="Q187" s="90">
        <f>IFERROR(VLOOKUP(CONCATENATE($A187,"C"),'05 APU'!$T:$AB,9,),0)</f>
        <v>0</v>
      </c>
      <c r="R187" s="90">
        <f>IFERROR(VLOOKUP(CONCATENATE($A187,"B"),'05 APU'!$T:$AB,9,),0)</f>
        <v>0</v>
      </c>
      <c r="S187" s="90">
        <f>IFERROR(VLOOKUP(CONCATENATE($A187,"A"),'05 APU'!$T:$AB,9,),0)</f>
        <v>0</v>
      </c>
      <c r="U187" s="421" t="s">
        <v>3355</v>
      </c>
      <c r="V187" s="424"/>
      <c r="W187" s="429">
        <v>0</v>
      </c>
      <c r="AZ187" s="331" t="e">
        <f>IF((VLOOKUP(CONCATENATE($A187,"EP"),'05 APU'!$1:$1048576,1,FALSE)=CONCATENATE($A187,"EP")),1,0)</f>
        <v>#N/A</v>
      </c>
      <c r="BA187" s="331" t="e">
        <f>IF((VLOOKUP(CONCATENATE($A187,"EE"),'05 APU'!$1:$1048576,1,FALSE)=CONCATENATE($A187,"EE")),1,0)</f>
        <v>#N/A</v>
      </c>
      <c r="BB187" s="331" t="e">
        <f>IF((VLOOKUP(CONCATENATE($A187,"EM"),'05 APU'!$1:$1048576,1,FALSE)=CONCATENATE($A187,"EM")),1,0)</f>
        <v>#N/A</v>
      </c>
    </row>
    <row r="188" spans="1:54" ht="31.5" x14ac:dyDescent="0.25">
      <c r="A188" s="88">
        <v>178</v>
      </c>
      <c r="B188" s="387" t="s">
        <v>602</v>
      </c>
      <c r="C188" s="384" t="s">
        <v>603</v>
      </c>
      <c r="D188" s="89" t="str">
        <f>IFERROR(VLOOKUP(CONCATENATE($A188,"T"),'05 APU'!$1:$1048576,3,),"")</f>
        <v/>
      </c>
      <c r="E188" s="89" t="str">
        <f>IFERROR(VLOOKUP(CONCATENATE($A188,"T2"),'05 APU'!$1:$1048576,3,),"")</f>
        <v/>
      </c>
      <c r="F188" s="89" t="str">
        <f>IFERROR(VLOOKUP(CONCATENATE($A188,"T3"),'05 APU'!$1:$1048576,3,),"")</f>
        <v/>
      </c>
      <c r="G188" s="412" t="s">
        <v>144</v>
      </c>
      <c r="H188" s="351"/>
      <c r="I188" s="90">
        <f>IFERROR((VLOOKUP(CONCATENATE($A188,"D"),'05 APU'!$1:$1048576,9,)),0)</f>
        <v>0</v>
      </c>
      <c r="J188" s="90">
        <f t="shared" si="6"/>
        <v>0</v>
      </c>
      <c r="K188" s="297" t="str">
        <f>IFERROR(VLOOKUP(CONCATENATE($A188,"C"),'05 APU'!$1:$1048576,9,),"")</f>
        <v/>
      </c>
      <c r="L188" s="297" t="str">
        <f>IFERROR(VLOOKUP(CONCATENATE($A188,"B"),'05 APU'!$1:$1048576,9,),"")</f>
        <v/>
      </c>
      <c r="M188" s="297" t="str">
        <f>IFERROR(VLOOKUP(CONCATENATE($A188,"A"),'05 APU'!$1:$1048576,9,),"")</f>
        <v/>
      </c>
      <c r="N188" s="86"/>
      <c r="O188" s="90">
        <f>IFERROR(VLOOKUP(CONCATENATE($A188,"D"),'05 APU'!$T:$AB,9,),0)</f>
        <v>0</v>
      </c>
      <c r="P188" s="90">
        <f t="shared" si="5"/>
        <v>0</v>
      </c>
      <c r="Q188" s="90">
        <f>IFERROR(VLOOKUP(CONCATENATE($A188,"C"),'05 APU'!$T:$AB,9,),0)</f>
        <v>0</v>
      </c>
      <c r="R188" s="90">
        <f>IFERROR(VLOOKUP(CONCATENATE($A188,"B"),'05 APU'!$T:$AB,9,),0)</f>
        <v>0</v>
      </c>
      <c r="S188" s="90">
        <f>IFERROR(VLOOKUP(CONCATENATE($A188,"A"),'05 APU'!$T:$AB,9,),0)</f>
        <v>0</v>
      </c>
      <c r="U188" s="421" t="s">
        <v>3355</v>
      </c>
      <c r="V188" s="424"/>
      <c r="W188" s="429">
        <v>0</v>
      </c>
      <c r="AZ188" s="331" t="e">
        <f>IF((VLOOKUP(CONCATENATE($A188,"EP"),'05 APU'!$1:$1048576,1,FALSE)=CONCATENATE($A188,"EP")),1,0)</f>
        <v>#N/A</v>
      </c>
      <c r="BA188" s="331" t="e">
        <f>IF((VLOOKUP(CONCATENATE($A188,"EE"),'05 APU'!$1:$1048576,1,FALSE)=CONCATENATE($A188,"EE")),1,0)</f>
        <v>#N/A</v>
      </c>
      <c r="BB188" s="331" t="e">
        <f>IF((VLOOKUP(CONCATENATE($A188,"EM"),'05 APU'!$1:$1048576,1,FALSE)=CONCATENATE($A188,"EM")),1,0)</f>
        <v>#N/A</v>
      </c>
    </row>
    <row r="189" spans="1:54" ht="31.5" x14ac:dyDescent="0.25">
      <c r="A189" s="88">
        <v>179</v>
      </c>
      <c r="B189" s="387" t="s">
        <v>604</v>
      </c>
      <c r="C189" s="384" t="s">
        <v>605</v>
      </c>
      <c r="D189" s="89" t="str">
        <f>IFERROR(VLOOKUP(CONCATENATE($A189,"T"),'05 APU'!$1:$1048576,3,),"")</f>
        <v/>
      </c>
      <c r="E189" s="89" t="str">
        <f>IFERROR(VLOOKUP(CONCATENATE($A189,"T2"),'05 APU'!$1:$1048576,3,),"")</f>
        <v/>
      </c>
      <c r="F189" s="89" t="str">
        <f>IFERROR(VLOOKUP(CONCATENATE($A189,"T3"),'05 APU'!$1:$1048576,3,),"")</f>
        <v/>
      </c>
      <c r="G189" s="412" t="s">
        <v>144</v>
      </c>
      <c r="H189" s="351"/>
      <c r="I189" s="90">
        <f>IFERROR((VLOOKUP(CONCATENATE($A189,"D"),'05 APU'!$1:$1048576,9,)),0)</f>
        <v>0</v>
      </c>
      <c r="J189" s="90">
        <f t="shared" si="6"/>
        <v>0</v>
      </c>
      <c r="K189" s="297" t="str">
        <f>IFERROR(VLOOKUP(CONCATENATE($A189,"C"),'05 APU'!$1:$1048576,9,),"")</f>
        <v/>
      </c>
      <c r="L189" s="297" t="str">
        <f>IFERROR(VLOOKUP(CONCATENATE($A189,"B"),'05 APU'!$1:$1048576,9,),"")</f>
        <v/>
      </c>
      <c r="M189" s="297" t="str">
        <f>IFERROR(VLOOKUP(CONCATENATE($A189,"A"),'05 APU'!$1:$1048576,9,),"")</f>
        <v/>
      </c>
      <c r="N189" s="86"/>
      <c r="O189" s="90">
        <f>IFERROR(VLOOKUP(CONCATENATE($A189,"D"),'05 APU'!$T:$AB,9,),0)</f>
        <v>0</v>
      </c>
      <c r="P189" s="90">
        <f t="shared" si="5"/>
        <v>0</v>
      </c>
      <c r="Q189" s="90">
        <f>IFERROR(VLOOKUP(CONCATENATE($A189,"C"),'05 APU'!$T:$AB,9,),0)</f>
        <v>0</v>
      </c>
      <c r="R189" s="90">
        <f>IFERROR(VLOOKUP(CONCATENATE($A189,"B"),'05 APU'!$T:$AB,9,),0)</f>
        <v>0</v>
      </c>
      <c r="S189" s="90">
        <f>IFERROR(VLOOKUP(CONCATENATE($A189,"A"),'05 APU'!$T:$AB,9,),0)</f>
        <v>0</v>
      </c>
      <c r="U189" s="420" t="s">
        <v>3377</v>
      </c>
      <c r="V189" s="425" t="s">
        <v>3486</v>
      </c>
      <c r="W189" s="429" t="s">
        <v>3490</v>
      </c>
      <c r="AZ189" s="331" t="e">
        <f>IF((VLOOKUP(CONCATENATE($A189,"EP"),'05 APU'!$1:$1048576,1,FALSE)=CONCATENATE($A189,"EP")),1,0)</f>
        <v>#N/A</v>
      </c>
      <c r="BA189" s="331" t="e">
        <f>IF((VLOOKUP(CONCATENATE($A189,"EE"),'05 APU'!$1:$1048576,1,FALSE)=CONCATENATE($A189,"EE")),1,0)</f>
        <v>#N/A</v>
      </c>
      <c r="BB189" s="331" t="e">
        <f>IF((VLOOKUP(CONCATENATE($A189,"EM"),'05 APU'!$1:$1048576,1,FALSE)=CONCATENATE($A189,"EM")),1,0)</f>
        <v>#N/A</v>
      </c>
    </row>
    <row r="190" spans="1:54" ht="31.5" x14ac:dyDescent="0.25">
      <c r="A190" s="88">
        <v>180</v>
      </c>
      <c r="B190" s="387" t="s">
        <v>606</v>
      </c>
      <c r="C190" s="384" t="s">
        <v>607</v>
      </c>
      <c r="D190" s="89" t="str">
        <f>IFERROR(VLOOKUP(CONCATENATE($A190,"T"),'05 APU'!$1:$1048576,3,),"")</f>
        <v/>
      </c>
      <c r="E190" s="89" t="str">
        <f>IFERROR(VLOOKUP(CONCATENATE($A190,"T2"),'05 APU'!$1:$1048576,3,),"")</f>
        <v/>
      </c>
      <c r="F190" s="89" t="str">
        <f>IFERROR(VLOOKUP(CONCATENATE($A190,"T3"),'05 APU'!$1:$1048576,3,),"")</f>
        <v/>
      </c>
      <c r="G190" s="412" t="s">
        <v>144</v>
      </c>
      <c r="H190" s="351"/>
      <c r="I190" s="90">
        <f>IFERROR((VLOOKUP(CONCATENATE($A190,"D"),'05 APU'!$1:$1048576,9,)),0)</f>
        <v>0</v>
      </c>
      <c r="J190" s="90">
        <f t="shared" si="6"/>
        <v>0</v>
      </c>
      <c r="K190" s="297" t="str">
        <f>IFERROR(VLOOKUP(CONCATENATE($A190,"C"),'05 APU'!$1:$1048576,9,),"")</f>
        <v/>
      </c>
      <c r="L190" s="297" t="str">
        <f>IFERROR(VLOOKUP(CONCATENATE($A190,"B"),'05 APU'!$1:$1048576,9,),"")</f>
        <v/>
      </c>
      <c r="M190" s="297" t="str">
        <f>IFERROR(VLOOKUP(CONCATENATE($A190,"A"),'05 APU'!$1:$1048576,9,),"")</f>
        <v/>
      </c>
      <c r="N190" s="86"/>
      <c r="O190" s="90">
        <f>IFERROR(VLOOKUP(CONCATENATE($A190,"D"),'05 APU'!$T:$AB,9,),0)</f>
        <v>0</v>
      </c>
      <c r="P190" s="90">
        <f t="shared" si="5"/>
        <v>0</v>
      </c>
      <c r="Q190" s="90">
        <f>IFERROR(VLOOKUP(CONCATENATE($A190,"C"),'05 APU'!$T:$AB,9,),0)</f>
        <v>0</v>
      </c>
      <c r="R190" s="90">
        <f>IFERROR(VLOOKUP(CONCATENATE($A190,"B"),'05 APU'!$T:$AB,9,),0)</f>
        <v>0</v>
      </c>
      <c r="S190" s="90">
        <f>IFERROR(VLOOKUP(CONCATENATE($A190,"A"),'05 APU'!$T:$AB,9,),0)</f>
        <v>0</v>
      </c>
      <c r="U190" s="421" t="s">
        <v>3355</v>
      </c>
      <c r="V190" s="424"/>
      <c r="W190" s="429">
        <v>0</v>
      </c>
      <c r="AZ190" s="331" t="e">
        <f>IF((VLOOKUP(CONCATENATE($A190,"EP"),'05 APU'!$1:$1048576,1,FALSE)=CONCATENATE($A190,"EP")),1,0)</f>
        <v>#N/A</v>
      </c>
      <c r="BA190" s="331" t="e">
        <f>IF((VLOOKUP(CONCATENATE($A190,"EE"),'05 APU'!$1:$1048576,1,FALSE)=CONCATENATE($A190,"EE")),1,0)</f>
        <v>#N/A</v>
      </c>
      <c r="BB190" s="331" t="e">
        <f>IF((VLOOKUP(CONCATENATE($A190,"EM"),'05 APU'!$1:$1048576,1,FALSE)=CONCATENATE($A190,"EM")),1,0)</f>
        <v>#N/A</v>
      </c>
    </row>
    <row r="191" spans="1:54" ht="31.5" x14ac:dyDescent="0.25">
      <c r="A191" s="88">
        <v>181</v>
      </c>
      <c r="B191" s="387" t="s">
        <v>608</v>
      </c>
      <c r="C191" s="384" t="s">
        <v>609</v>
      </c>
      <c r="D191" s="89" t="str">
        <f>IFERROR(VLOOKUP(CONCATENATE($A191,"T"),'05 APU'!$1:$1048576,3,),"")</f>
        <v/>
      </c>
      <c r="E191" s="89" t="str">
        <f>IFERROR(VLOOKUP(CONCATENATE($A191,"T2"),'05 APU'!$1:$1048576,3,),"")</f>
        <v/>
      </c>
      <c r="F191" s="89" t="str">
        <f>IFERROR(VLOOKUP(CONCATENATE($A191,"T3"),'05 APU'!$1:$1048576,3,),"")</f>
        <v/>
      </c>
      <c r="G191" s="412" t="s">
        <v>144</v>
      </c>
      <c r="H191" s="351"/>
      <c r="I191" s="90">
        <f>IFERROR((VLOOKUP(CONCATENATE($A191,"D"),'05 APU'!$1:$1048576,9,)),0)</f>
        <v>0</v>
      </c>
      <c r="J191" s="90">
        <f t="shared" si="6"/>
        <v>0</v>
      </c>
      <c r="K191" s="297" t="str">
        <f>IFERROR(VLOOKUP(CONCATENATE($A191,"C"),'05 APU'!$1:$1048576,9,),"")</f>
        <v/>
      </c>
      <c r="L191" s="297" t="str">
        <f>IFERROR(VLOOKUP(CONCATENATE($A191,"B"),'05 APU'!$1:$1048576,9,),"")</f>
        <v/>
      </c>
      <c r="M191" s="297" t="str">
        <f>IFERROR(VLOOKUP(CONCATENATE($A191,"A"),'05 APU'!$1:$1048576,9,),"")</f>
        <v/>
      </c>
      <c r="N191" s="86"/>
      <c r="O191" s="90">
        <f>IFERROR(VLOOKUP(CONCATENATE($A191,"D"),'05 APU'!$T:$AB,9,),0)</f>
        <v>0</v>
      </c>
      <c r="P191" s="90">
        <f t="shared" si="5"/>
        <v>0</v>
      </c>
      <c r="Q191" s="90">
        <f>IFERROR(VLOOKUP(CONCATENATE($A191,"C"),'05 APU'!$T:$AB,9,),0)</f>
        <v>0</v>
      </c>
      <c r="R191" s="90">
        <f>IFERROR(VLOOKUP(CONCATENATE($A191,"B"),'05 APU'!$T:$AB,9,),0)</f>
        <v>0</v>
      </c>
      <c r="S191" s="90">
        <f>IFERROR(VLOOKUP(CONCATENATE($A191,"A"),'05 APU'!$T:$AB,9,),0)</f>
        <v>0</v>
      </c>
      <c r="U191" s="421" t="s">
        <v>3355</v>
      </c>
      <c r="V191" s="424"/>
      <c r="W191" s="429">
        <v>0</v>
      </c>
      <c r="AZ191" s="331" t="e">
        <f>IF((VLOOKUP(CONCATENATE($A191,"EP"),'05 APU'!$1:$1048576,1,FALSE)=CONCATENATE($A191,"EP")),1,0)</f>
        <v>#N/A</v>
      </c>
      <c r="BA191" s="331" t="e">
        <f>IF((VLOOKUP(CONCATENATE($A191,"EE"),'05 APU'!$1:$1048576,1,FALSE)=CONCATENATE($A191,"EE")),1,0)</f>
        <v>#N/A</v>
      </c>
      <c r="BB191" s="331" t="e">
        <f>IF((VLOOKUP(CONCATENATE($A191,"EM"),'05 APU'!$1:$1048576,1,FALSE)=CONCATENATE($A191,"EM")),1,0)</f>
        <v>#N/A</v>
      </c>
    </row>
    <row r="192" spans="1:54" ht="31.5" x14ac:dyDescent="0.25">
      <c r="A192" s="88">
        <v>182</v>
      </c>
      <c r="B192" s="387" t="s">
        <v>610</v>
      </c>
      <c r="C192" s="384" t="s">
        <v>611</v>
      </c>
      <c r="D192" s="89" t="str">
        <f>IFERROR(VLOOKUP(CONCATENATE($A192,"T"),'05 APU'!$1:$1048576,3,),"")</f>
        <v/>
      </c>
      <c r="E192" s="89" t="str">
        <f>IFERROR(VLOOKUP(CONCATENATE($A192,"T2"),'05 APU'!$1:$1048576,3,),"")</f>
        <v/>
      </c>
      <c r="F192" s="89" t="str">
        <f>IFERROR(VLOOKUP(CONCATENATE($A192,"T3"),'05 APU'!$1:$1048576,3,),"")</f>
        <v/>
      </c>
      <c r="G192" s="412" t="s">
        <v>144</v>
      </c>
      <c r="H192" s="351"/>
      <c r="I192" s="90">
        <f>IFERROR((VLOOKUP(CONCATENATE($A192,"D"),'05 APU'!$1:$1048576,9,)),0)</f>
        <v>0</v>
      </c>
      <c r="J192" s="90">
        <f t="shared" si="6"/>
        <v>0</v>
      </c>
      <c r="K192" s="297" t="str">
        <f>IFERROR(VLOOKUP(CONCATENATE($A192,"C"),'05 APU'!$1:$1048576,9,),"")</f>
        <v/>
      </c>
      <c r="L192" s="297" t="str">
        <f>IFERROR(VLOOKUP(CONCATENATE($A192,"B"),'05 APU'!$1:$1048576,9,),"")</f>
        <v/>
      </c>
      <c r="M192" s="297" t="str">
        <f>IFERROR(VLOOKUP(CONCATENATE($A192,"A"),'05 APU'!$1:$1048576,9,),"")</f>
        <v/>
      </c>
      <c r="N192" s="86"/>
      <c r="O192" s="90">
        <f>IFERROR(VLOOKUP(CONCATENATE($A192,"D"),'05 APU'!$T:$AB,9,),0)</f>
        <v>0</v>
      </c>
      <c r="P192" s="90">
        <f t="shared" si="5"/>
        <v>0</v>
      </c>
      <c r="Q192" s="90">
        <f>IFERROR(VLOOKUP(CONCATENATE($A192,"C"),'05 APU'!$T:$AB,9,),0)</f>
        <v>0</v>
      </c>
      <c r="R192" s="90">
        <f>IFERROR(VLOOKUP(CONCATENATE($A192,"B"),'05 APU'!$T:$AB,9,),0)</f>
        <v>0</v>
      </c>
      <c r="S192" s="90">
        <f>IFERROR(VLOOKUP(CONCATENATE($A192,"A"),'05 APU'!$T:$AB,9,),0)</f>
        <v>0</v>
      </c>
      <c r="U192" s="421" t="s">
        <v>3355</v>
      </c>
      <c r="V192" s="424"/>
      <c r="W192" s="429">
        <v>0</v>
      </c>
      <c r="AZ192" s="331" t="e">
        <f>IF((VLOOKUP(CONCATENATE($A192,"EP"),'05 APU'!$1:$1048576,1,FALSE)=CONCATENATE($A192,"EP")),1,0)</f>
        <v>#N/A</v>
      </c>
      <c r="BA192" s="331" t="e">
        <f>IF((VLOOKUP(CONCATENATE($A192,"EE"),'05 APU'!$1:$1048576,1,FALSE)=CONCATENATE($A192,"EE")),1,0)</f>
        <v>#N/A</v>
      </c>
      <c r="BB192" s="331" t="e">
        <f>IF((VLOOKUP(CONCATENATE($A192,"EM"),'05 APU'!$1:$1048576,1,FALSE)=CONCATENATE($A192,"EM")),1,0)</f>
        <v>#N/A</v>
      </c>
    </row>
    <row r="193" spans="1:54" ht="31.5" x14ac:dyDescent="0.25">
      <c r="A193" s="88">
        <v>183</v>
      </c>
      <c r="B193" s="387" t="s">
        <v>612</v>
      </c>
      <c r="C193" s="384" t="s">
        <v>613</v>
      </c>
      <c r="D193" s="89" t="str">
        <f>IFERROR(VLOOKUP(CONCATENATE($A193,"T"),'05 APU'!$1:$1048576,3,),"")</f>
        <v/>
      </c>
      <c r="E193" s="89" t="str">
        <f>IFERROR(VLOOKUP(CONCATENATE($A193,"T2"),'05 APU'!$1:$1048576,3,),"")</f>
        <v/>
      </c>
      <c r="F193" s="89" t="str">
        <f>IFERROR(VLOOKUP(CONCATENATE($A193,"T3"),'05 APU'!$1:$1048576,3,),"")</f>
        <v/>
      </c>
      <c r="G193" s="412" t="s">
        <v>144</v>
      </c>
      <c r="H193" s="351"/>
      <c r="I193" s="90">
        <f>IFERROR((VLOOKUP(CONCATENATE($A193,"D"),'05 APU'!$1:$1048576,9,)),0)</f>
        <v>0</v>
      </c>
      <c r="J193" s="90">
        <f t="shared" si="6"/>
        <v>0</v>
      </c>
      <c r="K193" s="297" t="str">
        <f>IFERROR(VLOOKUP(CONCATENATE($A193,"C"),'05 APU'!$1:$1048576,9,),"")</f>
        <v/>
      </c>
      <c r="L193" s="297" t="str">
        <f>IFERROR(VLOOKUP(CONCATENATE($A193,"B"),'05 APU'!$1:$1048576,9,),"")</f>
        <v/>
      </c>
      <c r="M193" s="297" t="str">
        <f>IFERROR(VLOOKUP(CONCATENATE($A193,"A"),'05 APU'!$1:$1048576,9,),"")</f>
        <v/>
      </c>
      <c r="N193" s="86"/>
      <c r="O193" s="90">
        <f>IFERROR(VLOOKUP(CONCATENATE($A193,"D"),'05 APU'!$T:$AB,9,),0)</f>
        <v>0</v>
      </c>
      <c r="P193" s="90">
        <f t="shared" si="5"/>
        <v>0</v>
      </c>
      <c r="Q193" s="90">
        <f>IFERROR(VLOOKUP(CONCATENATE($A193,"C"),'05 APU'!$T:$AB,9,),0)</f>
        <v>0</v>
      </c>
      <c r="R193" s="90">
        <f>IFERROR(VLOOKUP(CONCATENATE($A193,"B"),'05 APU'!$T:$AB,9,),0)</f>
        <v>0</v>
      </c>
      <c r="S193" s="90">
        <f>IFERROR(VLOOKUP(CONCATENATE($A193,"A"),'05 APU'!$T:$AB,9,),0)</f>
        <v>0</v>
      </c>
      <c r="U193" s="421" t="s">
        <v>3355</v>
      </c>
      <c r="V193" s="424"/>
      <c r="W193" s="429">
        <v>0</v>
      </c>
      <c r="AZ193" s="331" t="e">
        <f>IF((VLOOKUP(CONCATENATE($A193,"EP"),'05 APU'!$1:$1048576,1,FALSE)=CONCATENATE($A193,"EP")),1,0)</f>
        <v>#N/A</v>
      </c>
      <c r="BA193" s="331" t="e">
        <f>IF((VLOOKUP(CONCATENATE($A193,"EE"),'05 APU'!$1:$1048576,1,FALSE)=CONCATENATE($A193,"EE")),1,0)</f>
        <v>#N/A</v>
      </c>
      <c r="BB193" s="331" t="e">
        <f>IF((VLOOKUP(CONCATENATE($A193,"EM"),'05 APU'!$1:$1048576,1,FALSE)=CONCATENATE($A193,"EM")),1,0)</f>
        <v>#N/A</v>
      </c>
    </row>
    <row r="194" spans="1:54" ht="21" x14ac:dyDescent="0.25">
      <c r="A194" s="88">
        <v>184</v>
      </c>
      <c r="B194" s="388" t="s">
        <v>614</v>
      </c>
      <c r="C194" s="389" t="s">
        <v>615</v>
      </c>
      <c r="D194" s="89" t="str">
        <f>IFERROR(VLOOKUP(CONCATENATE($A194,"T"),'05 APU'!$1:$1048576,3,),"")</f>
        <v/>
      </c>
      <c r="E194" s="89" t="str">
        <f>IFERROR(VLOOKUP(CONCATENATE($A194,"T2"),'05 APU'!$1:$1048576,3,),"")</f>
        <v/>
      </c>
      <c r="F194" s="89" t="str">
        <f>IFERROR(VLOOKUP(CONCATENATE($A194,"T3"),'05 APU'!$1:$1048576,3,),"")</f>
        <v/>
      </c>
      <c r="G194" s="398"/>
      <c r="H194" s="351"/>
      <c r="I194" s="90">
        <f>IFERROR((VLOOKUP(CONCATENATE($A194,"D"),'05 APU'!$1:$1048576,9,)),0)</f>
        <v>0</v>
      </c>
      <c r="J194" s="90">
        <f t="shared" si="6"/>
        <v>0</v>
      </c>
      <c r="K194" s="297" t="str">
        <f>IFERROR(VLOOKUP(CONCATENATE($A194,"C"),'05 APU'!$1:$1048576,9,),"")</f>
        <v/>
      </c>
      <c r="L194" s="297" t="str">
        <f>IFERROR(VLOOKUP(CONCATENATE($A194,"B"),'05 APU'!$1:$1048576,9,),"")</f>
        <v/>
      </c>
      <c r="M194" s="297" t="str">
        <f>IFERROR(VLOOKUP(CONCATENATE($A194,"A"),'05 APU'!$1:$1048576,9,),"")</f>
        <v/>
      </c>
      <c r="N194" s="86"/>
      <c r="O194" s="90">
        <f>IFERROR(VLOOKUP(CONCATENATE($A194,"D"),'05 APU'!$T:$AB,9,),0)</f>
        <v>0</v>
      </c>
      <c r="P194" s="90">
        <f t="shared" si="5"/>
        <v>0</v>
      </c>
      <c r="Q194" s="90">
        <f>IFERROR(VLOOKUP(CONCATENATE($A194,"C"),'05 APU'!$T:$AB,9,),0)</f>
        <v>0</v>
      </c>
      <c r="R194" s="90">
        <f>IFERROR(VLOOKUP(CONCATENATE($A194,"B"),'05 APU'!$T:$AB,9,),0)</f>
        <v>0</v>
      </c>
      <c r="S194" s="90">
        <f>IFERROR(VLOOKUP(CONCATENATE($A194,"A"),'05 APU'!$T:$AB,9,),0)</f>
        <v>0</v>
      </c>
      <c r="U194" s="420"/>
      <c r="V194" s="424"/>
      <c r="W194" s="429">
        <v>0</v>
      </c>
      <c r="AZ194" s="331" t="e">
        <f>IF((VLOOKUP(CONCATENATE($A194,"EP"),'05 APU'!$1:$1048576,1,FALSE)=CONCATENATE($A194,"EP")),1,0)</f>
        <v>#N/A</v>
      </c>
      <c r="BA194" s="331" t="e">
        <f>IF((VLOOKUP(CONCATENATE($A194,"EE"),'05 APU'!$1:$1048576,1,FALSE)=CONCATENATE($A194,"EE")),1,0)</f>
        <v>#N/A</v>
      </c>
      <c r="BB194" s="331" t="e">
        <f>IF((VLOOKUP(CONCATENATE($A194,"EM"),'05 APU'!$1:$1048576,1,FALSE)=CONCATENATE($A194,"EM")),1,0)</f>
        <v>#N/A</v>
      </c>
    </row>
    <row r="195" spans="1:54" ht="31.5" x14ac:dyDescent="0.25">
      <c r="A195" s="88">
        <v>185</v>
      </c>
      <c r="B195" s="387" t="s">
        <v>616</v>
      </c>
      <c r="C195" s="384" t="s">
        <v>617</v>
      </c>
      <c r="D195" s="89" t="str">
        <f>IFERROR(VLOOKUP(CONCATENATE($A195,"T"),'05 APU'!$1:$1048576,3,),"")</f>
        <v/>
      </c>
      <c r="E195" s="89" t="str">
        <f>IFERROR(VLOOKUP(CONCATENATE($A195,"T2"),'05 APU'!$1:$1048576,3,),"")</f>
        <v/>
      </c>
      <c r="F195" s="89" t="str">
        <f>IFERROR(VLOOKUP(CONCATENATE($A195,"T3"),'05 APU'!$1:$1048576,3,),"")</f>
        <v/>
      </c>
      <c r="G195" s="412" t="s">
        <v>144</v>
      </c>
      <c r="H195" s="351"/>
      <c r="I195" s="90">
        <f>IFERROR((VLOOKUP(CONCATENATE($A195,"D"),'05 APU'!$1:$1048576,9,)),0)</f>
        <v>0</v>
      </c>
      <c r="J195" s="90">
        <f t="shared" si="6"/>
        <v>0</v>
      </c>
      <c r="K195" s="297" t="str">
        <f>IFERROR(VLOOKUP(CONCATENATE($A195,"C"),'05 APU'!$1:$1048576,9,),"")</f>
        <v/>
      </c>
      <c r="L195" s="297" t="str">
        <f>IFERROR(VLOOKUP(CONCATENATE($A195,"B"),'05 APU'!$1:$1048576,9,),"")</f>
        <v/>
      </c>
      <c r="M195" s="297" t="str">
        <f>IFERROR(VLOOKUP(CONCATENATE($A195,"A"),'05 APU'!$1:$1048576,9,),"")</f>
        <v/>
      </c>
      <c r="N195" s="86"/>
      <c r="O195" s="90">
        <f>IFERROR(VLOOKUP(CONCATENATE($A195,"D"),'05 APU'!$T:$AB,9,),0)</f>
        <v>0</v>
      </c>
      <c r="P195" s="90">
        <f t="shared" si="5"/>
        <v>0</v>
      </c>
      <c r="Q195" s="90">
        <f>IFERROR(VLOOKUP(CONCATENATE($A195,"C"),'05 APU'!$T:$AB,9,),0)</f>
        <v>0</v>
      </c>
      <c r="R195" s="90">
        <f>IFERROR(VLOOKUP(CONCATENATE($A195,"B"),'05 APU'!$T:$AB,9,),0)</f>
        <v>0</v>
      </c>
      <c r="S195" s="90">
        <f>IFERROR(VLOOKUP(CONCATENATE($A195,"A"),'05 APU'!$T:$AB,9,),0)</f>
        <v>0</v>
      </c>
      <c r="U195" s="421" t="s">
        <v>3355</v>
      </c>
      <c r="V195" s="424"/>
      <c r="W195" s="429">
        <v>0</v>
      </c>
      <c r="AZ195" s="331" t="e">
        <f>IF((VLOOKUP(CONCATENATE($A195,"EP"),'05 APU'!$1:$1048576,1,FALSE)=CONCATENATE($A195,"EP")),1,0)</f>
        <v>#N/A</v>
      </c>
      <c r="BA195" s="331" t="e">
        <f>IF((VLOOKUP(CONCATENATE($A195,"EE"),'05 APU'!$1:$1048576,1,FALSE)=CONCATENATE($A195,"EE")),1,0)</f>
        <v>#N/A</v>
      </c>
      <c r="BB195" s="331" t="e">
        <f>IF((VLOOKUP(CONCATENATE($A195,"EM"),'05 APU'!$1:$1048576,1,FALSE)=CONCATENATE($A195,"EM")),1,0)</f>
        <v>#N/A</v>
      </c>
    </row>
    <row r="196" spans="1:54" ht="21" x14ac:dyDescent="0.25">
      <c r="A196" s="88">
        <v>186</v>
      </c>
      <c r="B196" s="387" t="s">
        <v>618</v>
      </c>
      <c r="C196" s="384" t="s">
        <v>619</v>
      </c>
      <c r="D196" s="89" t="str">
        <f>IFERROR(VLOOKUP(CONCATENATE($A196,"T"),'05 APU'!$1:$1048576,3,),"")</f>
        <v/>
      </c>
      <c r="E196" s="89" t="str">
        <f>IFERROR(VLOOKUP(CONCATENATE($A196,"T2"),'05 APU'!$1:$1048576,3,),"")</f>
        <v/>
      </c>
      <c r="F196" s="89" t="str">
        <f>IFERROR(VLOOKUP(CONCATENATE($A196,"T3"),'05 APU'!$1:$1048576,3,),"")</f>
        <v/>
      </c>
      <c r="G196" s="412" t="s">
        <v>144</v>
      </c>
      <c r="H196" s="351"/>
      <c r="I196" s="90">
        <f>IFERROR((VLOOKUP(CONCATENATE($A196,"D"),'05 APU'!$1:$1048576,9,)),0)</f>
        <v>0</v>
      </c>
      <c r="J196" s="90">
        <f t="shared" si="6"/>
        <v>0</v>
      </c>
      <c r="K196" s="297" t="str">
        <f>IFERROR(VLOOKUP(CONCATENATE($A196,"C"),'05 APU'!$1:$1048576,9,),"")</f>
        <v/>
      </c>
      <c r="L196" s="297" t="str">
        <f>IFERROR(VLOOKUP(CONCATENATE($A196,"B"),'05 APU'!$1:$1048576,9,),"")</f>
        <v/>
      </c>
      <c r="M196" s="297" t="str">
        <f>IFERROR(VLOOKUP(CONCATENATE($A196,"A"),'05 APU'!$1:$1048576,9,),"")</f>
        <v/>
      </c>
      <c r="N196" s="86"/>
      <c r="O196" s="90">
        <f>IFERROR(VLOOKUP(CONCATENATE($A196,"D"),'05 APU'!$T:$AB,9,),0)</f>
        <v>0</v>
      </c>
      <c r="P196" s="90">
        <f t="shared" si="5"/>
        <v>0</v>
      </c>
      <c r="Q196" s="90">
        <f>IFERROR(VLOOKUP(CONCATENATE($A196,"C"),'05 APU'!$T:$AB,9,),0)</f>
        <v>0</v>
      </c>
      <c r="R196" s="90">
        <f>IFERROR(VLOOKUP(CONCATENATE($A196,"B"),'05 APU'!$T:$AB,9,),0)</f>
        <v>0</v>
      </c>
      <c r="S196" s="90">
        <f>IFERROR(VLOOKUP(CONCATENATE($A196,"A"),'05 APU'!$T:$AB,9,),0)</f>
        <v>0</v>
      </c>
      <c r="U196" s="421" t="s">
        <v>3355</v>
      </c>
      <c r="V196" s="424"/>
      <c r="W196" s="429">
        <v>0</v>
      </c>
      <c r="AZ196" s="331" t="e">
        <f>IF((VLOOKUP(CONCATENATE($A196,"EP"),'05 APU'!$1:$1048576,1,FALSE)=CONCATENATE($A196,"EP")),1,0)</f>
        <v>#N/A</v>
      </c>
      <c r="BA196" s="331" t="e">
        <f>IF((VLOOKUP(CONCATENATE($A196,"EE"),'05 APU'!$1:$1048576,1,FALSE)=CONCATENATE($A196,"EE")),1,0)</f>
        <v>#N/A</v>
      </c>
      <c r="BB196" s="331" t="e">
        <f>IF((VLOOKUP(CONCATENATE($A196,"EM"),'05 APU'!$1:$1048576,1,FALSE)=CONCATENATE($A196,"EM")),1,0)</f>
        <v>#N/A</v>
      </c>
    </row>
    <row r="197" spans="1:54" ht="21" x14ac:dyDescent="0.25">
      <c r="A197" s="88">
        <v>187</v>
      </c>
      <c r="B197" s="387" t="s">
        <v>620</v>
      </c>
      <c r="C197" s="384" t="s">
        <v>621</v>
      </c>
      <c r="D197" s="89" t="str">
        <f>IFERROR(VLOOKUP(CONCATENATE($A197,"T"),'05 APU'!$1:$1048576,3,),"")</f>
        <v/>
      </c>
      <c r="E197" s="89" t="str">
        <f>IFERROR(VLOOKUP(CONCATENATE($A197,"T2"),'05 APU'!$1:$1048576,3,),"")</f>
        <v/>
      </c>
      <c r="F197" s="89" t="str">
        <f>IFERROR(VLOOKUP(CONCATENATE($A197,"T3"),'05 APU'!$1:$1048576,3,),"")</f>
        <v/>
      </c>
      <c r="G197" s="412" t="s">
        <v>142</v>
      </c>
      <c r="H197" s="351"/>
      <c r="I197" s="90">
        <f>IFERROR((VLOOKUP(CONCATENATE($A197,"D"),'05 APU'!$1:$1048576,9,)),0)</f>
        <v>0</v>
      </c>
      <c r="J197" s="90">
        <f t="shared" si="6"/>
        <v>0</v>
      </c>
      <c r="K197" s="297" t="str">
        <f>IFERROR(VLOOKUP(CONCATENATE($A197,"C"),'05 APU'!$1:$1048576,9,),"")</f>
        <v/>
      </c>
      <c r="L197" s="297" t="str">
        <f>IFERROR(VLOOKUP(CONCATENATE($A197,"B"),'05 APU'!$1:$1048576,9,),"")</f>
        <v/>
      </c>
      <c r="M197" s="297" t="str">
        <f>IFERROR(VLOOKUP(CONCATENATE($A197,"A"),'05 APU'!$1:$1048576,9,),"")</f>
        <v/>
      </c>
      <c r="N197" s="86"/>
      <c r="O197" s="90">
        <f>IFERROR(VLOOKUP(CONCATENATE($A197,"D"),'05 APU'!$T:$AB,9,),0)</f>
        <v>0</v>
      </c>
      <c r="P197" s="90">
        <f t="shared" si="5"/>
        <v>0</v>
      </c>
      <c r="Q197" s="90">
        <f>IFERROR(VLOOKUP(CONCATENATE($A197,"C"),'05 APU'!$T:$AB,9,),0)</f>
        <v>0</v>
      </c>
      <c r="R197" s="90">
        <f>IFERROR(VLOOKUP(CONCATENATE($A197,"B"),'05 APU'!$T:$AB,9,),0)</f>
        <v>0</v>
      </c>
      <c r="S197" s="90">
        <f>IFERROR(VLOOKUP(CONCATENATE($A197,"A"),'05 APU'!$T:$AB,9,),0)</f>
        <v>0</v>
      </c>
      <c r="U197" s="421" t="s">
        <v>3355</v>
      </c>
      <c r="V197" s="424"/>
      <c r="W197" s="429">
        <v>0</v>
      </c>
      <c r="AZ197" s="331" t="e">
        <f>IF((VLOOKUP(CONCATENATE($A197,"EP"),'05 APU'!$1:$1048576,1,FALSE)=CONCATENATE($A197,"EP")),1,0)</f>
        <v>#N/A</v>
      </c>
      <c r="BA197" s="331" t="e">
        <f>IF((VLOOKUP(CONCATENATE($A197,"EE"),'05 APU'!$1:$1048576,1,FALSE)=CONCATENATE($A197,"EE")),1,0)</f>
        <v>#N/A</v>
      </c>
      <c r="BB197" s="331" t="e">
        <f>IF((VLOOKUP(CONCATENATE($A197,"EM"),'05 APU'!$1:$1048576,1,FALSE)=CONCATENATE($A197,"EM")),1,0)</f>
        <v>#N/A</v>
      </c>
    </row>
    <row r="198" spans="1:54" ht="31.5" x14ac:dyDescent="0.25">
      <c r="A198" s="88">
        <v>188</v>
      </c>
      <c r="B198" s="387" t="s">
        <v>622</v>
      </c>
      <c r="C198" s="384" t="s">
        <v>623</v>
      </c>
      <c r="D198" s="89" t="str">
        <f>IFERROR(VLOOKUP(CONCATENATE($A198,"T"),'05 APU'!$1:$1048576,3,),"")</f>
        <v/>
      </c>
      <c r="E198" s="89" t="str">
        <f>IFERROR(VLOOKUP(CONCATENATE($A198,"T2"),'05 APU'!$1:$1048576,3,),"")</f>
        <v/>
      </c>
      <c r="F198" s="89" t="str">
        <f>IFERROR(VLOOKUP(CONCATENATE($A198,"T3"),'05 APU'!$1:$1048576,3,),"")</f>
        <v/>
      </c>
      <c r="G198" s="412" t="s">
        <v>144</v>
      </c>
      <c r="H198" s="351"/>
      <c r="I198" s="90">
        <f>IFERROR((VLOOKUP(CONCATENATE($A198,"D"),'05 APU'!$1:$1048576,9,)),0)</f>
        <v>0</v>
      </c>
      <c r="J198" s="90">
        <f t="shared" si="6"/>
        <v>0</v>
      </c>
      <c r="K198" s="297" t="str">
        <f>IFERROR(VLOOKUP(CONCATENATE($A198,"C"),'05 APU'!$1:$1048576,9,),"")</f>
        <v/>
      </c>
      <c r="L198" s="297" t="str">
        <f>IFERROR(VLOOKUP(CONCATENATE($A198,"B"),'05 APU'!$1:$1048576,9,),"")</f>
        <v/>
      </c>
      <c r="M198" s="297" t="str">
        <f>IFERROR(VLOOKUP(CONCATENATE($A198,"A"),'05 APU'!$1:$1048576,9,),"")</f>
        <v/>
      </c>
      <c r="N198" s="86"/>
      <c r="O198" s="90">
        <f>IFERROR(VLOOKUP(CONCATENATE($A198,"D"),'05 APU'!$T:$AB,9,),0)</f>
        <v>0</v>
      </c>
      <c r="P198" s="90">
        <f t="shared" si="5"/>
        <v>0</v>
      </c>
      <c r="Q198" s="90">
        <f>IFERROR(VLOOKUP(CONCATENATE($A198,"C"),'05 APU'!$T:$AB,9,),0)</f>
        <v>0</v>
      </c>
      <c r="R198" s="90">
        <f>IFERROR(VLOOKUP(CONCATENATE($A198,"B"),'05 APU'!$T:$AB,9,),0)</f>
        <v>0</v>
      </c>
      <c r="S198" s="90">
        <f>IFERROR(VLOOKUP(CONCATENATE($A198,"A"),'05 APU'!$T:$AB,9,),0)</f>
        <v>0</v>
      </c>
      <c r="U198" s="421" t="s">
        <v>3355</v>
      </c>
      <c r="V198" s="424"/>
      <c r="W198" s="429">
        <v>0</v>
      </c>
      <c r="AZ198" s="331" t="e">
        <f>IF((VLOOKUP(CONCATENATE($A198,"EP"),'05 APU'!$1:$1048576,1,FALSE)=CONCATENATE($A198,"EP")),1,0)</f>
        <v>#N/A</v>
      </c>
      <c r="BA198" s="331" t="e">
        <f>IF((VLOOKUP(CONCATENATE($A198,"EE"),'05 APU'!$1:$1048576,1,FALSE)=CONCATENATE($A198,"EE")),1,0)</f>
        <v>#N/A</v>
      </c>
      <c r="BB198" s="331" t="e">
        <f>IF((VLOOKUP(CONCATENATE($A198,"EM"),'05 APU'!$1:$1048576,1,FALSE)=CONCATENATE($A198,"EM")),1,0)</f>
        <v>#N/A</v>
      </c>
    </row>
    <row r="199" spans="1:54" ht="31.5" x14ac:dyDescent="0.25">
      <c r="A199" s="88">
        <v>189</v>
      </c>
      <c r="B199" s="387" t="s">
        <v>624</v>
      </c>
      <c r="C199" s="384" t="s">
        <v>625</v>
      </c>
      <c r="D199" s="89" t="str">
        <f>IFERROR(VLOOKUP(CONCATENATE($A199,"T"),'05 APU'!$1:$1048576,3,),"")</f>
        <v/>
      </c>
      <c r="E199" s="89" t="str">
        <f>IFERROR(VLOOKUP(CONCATENATE($A199,"T2"),'05 APU'!$1:$1048576,3,),"")</f>
        <v/>
      </c>
      <c r="F199" s="89" t="str">
        <f>IFERROR(VLOOKUP(CONCATENATE($A199,"T3"),'05 APU'!$1:$1048576,3,),"")</f>
        <v/>
      </c>
      <c r="G199" s="412" t="s">
        <v>144</v>
      </c>
      <c r="H199" s="351"/>
      <c r="I199" s="90">
        <f>IFERROR((VLOOKUP(CONCATENATE($A199,"D"),'05 APU'!$1:$1048576,9,)),0)</f>
        <v>0</v>
      </c>
      <c r="J199" s="90">
        <f t="shared" si="6"/>
        <v>0</v>
      </c>
      <c r="K199" s="297" t="str">
        <f>IFERROR(VLOOKUP(CONCATENATE($A199,"C"),'05 APU'!$1:$1048576,9,),"")</f>
        <v/>
      </c>
      <c r="L199" s="297" t="str">
        <f>IFERROR(VLOOKUP(CONCATENATE($A199,"B"),'05 APU'!$1:$1048576,9,),"")</f>
        <v/>
      </c>
      <c r="M199" s="297" t="str">
        <f>IFERROR(VLOOKUP(CONCATENATE($A199,"A"),'05 APU'!$1:$1048576,9,),"")</f>
        <v/>
      </c>
      <c r="N199" s="86"/>
      <c r="O199" s="90">
        <f>IFERROR(VLOOKUP(CONCATENATE($A199,"D"),'05 APU'!$T:$AB,9,),0)</f>
        <v>0</v>
      </c>
      <c r="P199" s="90">
        <f t="shared" si="5"/>
        <v>0</v>
      </c>
      <c r="Q199" s="90">
        <f>IFERROR(VLOOKUP(CONCATENATE($A199,"C"),'05 APU'!$T:$AB,9,),0)</f>
        <v>0</v>
      </c>
      <c r="R199" s="90">
        <f>IFERROR(VLOOKUP(CONCATENATE($A199,"B"),'05 APU'!$T:$AB,9,),0)</f>
        <v>0</v>
      </c>
      <c r="S199" s="90">
        <f>IFERROR(VLOOKUP(CONCATENATE($A199,"A"),'05 APU'!$T:$AB,9,),0)</f>
        <v>0</v>
      </c>
      <c r="U199" s="421" t="s">
        <v>3355</v>
      </c>
      <c r="V199" s="424"/>
      <c r="W199" s="429">
        <v>0</v>
      </c>
      <c r="AZ199" s="331" t="e">
        <f>IF((VLOOKUP(CONCATENATE($A199,"EP"),'05 APU'!$1:$1048576,1,FALSE)=CONCATENATE($A199,"EP")),1,0)</f>
        <v>#N/A</v>
      </c>
      <c r="BA199" s="331" t="e">
        <f>IF((VLOOKUP(CONCATENATE($A199,"EE"),'05 APU'!$1:$1048576,1,FALSE)=CONCATENATE($A199,"EE")),1,0)</f>
        <v>#N/A</v>
      </c>
      <c r="BB199" s="331" t="e">
        <f>IF((VLOOKUP(CONCATENATE($A199,"EM"),'05 APU'!$1:$1048576,1,FALSE)=CONCATENATE($A199,"EM")),1,0)</f>
        <v>#N/A</v>
      </c>
    </row>
    <row r="200" spans="1:54" x14ac:dyDescent="0.25">
      <c r="A200" s="88">
        <v>190</v>
      </c>
      <c r="B200" s="388" t="s">
        <v>626</v>
      </c>
      <c r="C200" s="389" t="s">
        <v>627</v>
      </c>
      <c r="D200" s="89" t="str">
        <f>IFERROR(VLOOKUP(CONCATENATE($A200,"T"),'05 APU'!$1:$1048576,3,),"")</f>
        <v/>
      </c>
      <c r="E200" s="89" t="str">
        <f>IFERROR(VLOOKUP(CONCATENATE($A200,"T2"),'05 APU'!$1:$1048576,3,),"")</f>
        <v/>
      </c>
      <c r="F200" s="89" t="str">
        <f>IFERROR(VLOOKUP(CONCATENATE($A200,"T3"),'05 APU'!$1:$1048576,3,),"")</f>
        <v/>
      </c>
      <c r="G200" s="398"/>
      <c r="H200" s="351"/>
      <c r="I200" s="90">
        <f>IFERROR((VLOOKUP(CONCATENATE($A200,"D"),'05 APU'!$1:$1048576,9,)),0)</f>
        <v>0</v>
      </c>
      <c r="J200" s="90">
        <f t="shared" si="6"/>
        <v>0</v>
      </c>
      <c r="K200" s="297" t="str">
        <f>IFERROR(VLOOKUP(CONCATENATE($A200,"C"),'05 APU'!$1:$1048576,9,),"")</f>
        <v/>
      </c>
      <c r="L200" s="297" t="str">
        <f>IFERROR(VLOOKUP(CONCATENATE($A200,"B"),'05 APU'!$1:$1048576,9,),"")</f>
        <v/>
      </c>
      <c r="M200" s="297" t="str">
        <f>IFERROR(VLOOKUP(CONCATENATE($A200,"A"),'05 APU'!$1:$1048576,9,),"")</f>
        <v/>
      </c>
      <c r="N200" s="86"/>
      <c r="O200" s="90">
        <f>IFERROR(VLOOKUP(CONCATENATE($A200,"D"),'05 APU'!$T:$AB,9,),0)</f>
        <v>0</v>
      </c>
      <c r="P200" s="90">
        <f t="shared" si="5"/>
        <v>0</v>
      </c>
      <c r="Q200" s="90">
        <f>IFERROR(VLOOKUP(CONCATENATE($A200,"C"),'05 APU'!$T:$AB,9,),0)</f>
        <v>0</v>
      </c>
      <c r="R200" s="90">
        <f>IFERROR(VLOOKUP(CONCATENATE($A200,"B"),'05 APU'!$T:$AB,9,),0)</f>
        <v>0</v>
      </c>
      <c r="S200" s="90">
        <f>IFERROR(VLOOKUP(CONCATENATE($A200,"A"),'05 APU'!$T:$AB,9,),0)</f>
        <v>0</v>
      </c>
      <c r="U200" s="420"/>
      <c r="V200" s="424"/>
      <c r="W200" s="429">
        <v>0</v>
      </c>
      <c r="AZ200" s="331" t="e">
        <f>IF((VLOOKUP(CONCATENATE($A200,"EP"),'05 APU'!$1:$1048576,1,FALSE)=CONCATENATE($A200,"EP")),1,0)</f>
        <v>#N/A</v>
      </c>
      <c r="BA200" s="331" t="e">
        <f>IF((VLOOKUP(CONCATENATE($A200,"EE"),'05 APU'!$1:$1048576,1,FALSE)=CONCATENATE($A200,"EE")),1,0)</f>
        <v>#N/A</v>
      </c>
      <c r="BB200" s="331" t="e">
        <f>IF((VLOOKUP(CONCATENATE($A200,"EM"),'05 APU'!$1:$1048576,1,FALSE)=CONCATENATE($A200,"EM")),1,0)</f>
        <v>#N/A</v>
      </c>
    </row>
    <row r="201" spans="1:54" ht="52.5" x14ac:dyDescent="0.25">
      <c r="A201" s="88">
        <v>191</v>
      </c>
      <c r="B201" s="387" t="s">
        <v>628</v>
      </c>
      <c r="C201" s="384" t="s">
        <v>629</v>
      </c>
      <c r="D201" s="89" t="str">
        <f>IFERROR(VLOOKUP(CONCATENATE($A201,"T"),'05 APU'!$1:$1048576,3,),"")</f>
        <v/>
      </c>
      <c r="E201" s="89" t="str">
        <f>IFERROR(VLOOKUP(CONCATENATE($A201,"T2"),'05 APU'!$1:$1048576,3,),"")</f>
        <v/>
      </c>
      <c r="F201" s="89" t="str">
        <f>IFERROR(VLOOKUP(CONCATENATE($A201,"T3"),'05 APU'!$1:$1048576,3,),"")</f>
        <v/>
      </c>
      <c r="G201" s="412" t="s">
        <v>138</v>
      </c>
      <c r="H201" s="351"/>
      <c r="I201" s="90">
        <f>IFERROR((VLOOKUP(CONCATENATE($A201,"D"),'05 APU'!$1:$1048576,9,)),0)</f>
        <v>0</v>
      </c>
      <c r="J201" s="90">
        <f t="shared" si="6"/>
        <v>0</v>
      </c>
      <c r="K201" s="297" t="str">
        <f>IFERROR(VLOOKUP(CONCATENATE($A201,"C"),'05 APU'!$1:$1048576,9,),"")</f>
        <v/>
      </c>
      <c r="L201" s="297" t="str">
        <f>IFERROR(VLOOKUP(CONCATENATE($A201,"B"),'05 APU'!$1:$1048576,9,),"")</f>
        <v/>
      </c>
      <c r="M201" s="297" t="str">
        <f>IFERROR(VLOOKUP(CONCATENATE($A201,"A"),'05 APU'!$1:$1048576,9,),"")</f>
        <v/>
      </c>
      <c r="N201" s="86"/>
      <c r="O201" s="90">
        <f>IFERROR(VLOOKUP(CONCATENATE($A201,"D"),'05 APU'!$T:$AB,9,),0)</f>
        <v>0</v>
      </c>
      <c r="P201" s="90">
        <f t="shared" si="5"/>
        <v>0</v>
      </c>
      <c r="Q201" s="90">
        <f>IFERROR(VLOOKUP(CONCATENATE($A201,"C"),'05 APU'!$T:$AB,9,),0)</f>
        <v>0</v>
      </c>
      <c r="R201" s="90">
        <f>IFERROR(VLOOKUP(CONCATENATE($A201,"B"),'05 APU'!$T:$AB,9,),0)</f>
        <v>0</v>
      </c>
      <c r="S201" s="90">
        <f>IFERROR(VLOOKUP(CONCATENATE($A201,"A"),'05 APU'!$T:$AB,9,),0)</f>
        <v>0</v>
      </c>
      <c r="U201" s="421" t="s">
        <v>3355</v>
      </c>
      <c r="V201" s="424"/>
      <c r="W201" s="429">
        <v>0</v>
      </c>
      <c r="AZ201" s="331" t="e">
        <f>IF((VLOOKUP(CONCATENATE($A201,"EP"),'05 APU'!$1:$1048576,1,FALSE)=CONCATENATE($A201,"EP")),1,0)</f>
        <v>#N/A</v>
      </c>
      <c r="BA201" s="331" t="e">
        <f>IF((VLOOKUP(CONCATENATE($A201,"EE"),'05 APU'!$1:$1048576,1,FALSE)=CONCATENATE($A201,"EE")),1,0)</f>
        <v>#N/A</v>
      </c>
      <c r="BB201" s="331" t="e">
        <f>IF((VLOOKUP(CONCATENATE($A201,"EM"),'05 APU'!$1:$1048576,1,FALSE)=CONCATENATE($A201,"EM")),1,0)</f>
        <v>#N/A</v>
      </c>
    </row>
    <row r="202" spans="1:54" ht="52.5" x14ac:dyDescent="0.25">
      <c r="A202" s="88">
        <v>192</v>
      </c>
      <c r="B202" s="387" t="s">
        <v>630</v>
      </c>
      <c r="C202" s="384" t="s">
        <v>631</v>
      </c>
      <c r="D202" s="89" t="str">
        <f>IFERROR(VLOOKUP(CONCATENATE($A202,"T"),'05 APU'!$1:$1048576,3,),"")</f>
        <v/>
      </c>
      <c r="E202" s="89" t="str">
        <f>IFERROR(VLOOKUP(CONCATENATE($A202,"T2"),'05 APU'!$1:$1048576,3,),"")</f>
        <v/>
      </c>
      <c r="F202" s="89" t="str">
        <f>IFERROR(VLOOKUP(CONCATENATE($A202,"T3"),'05 APU'!$1:$1048576,3,),"")</f>
        <v/>
      </c>
      <c r="G202" s="412" t="s">
        <v>138</v>
      </c>
      <c r="H202" s="351"/>
      <c r="I202" s="90">
        <f>IFERROR((VLOOKUP(CONCATENATE($A202,"D"),'05 APU'!$1:$1048576,9,)),0)</f>
        <v>0</v>
      </c>
      <c r="J202" s="90">
        <f t="shared" si="6"/>
        <v>0</v>
      </c>
      <c r="K202" s="297" t="str">
        <f>IFERROR(VLOOKUP(CONCATENATE($A202,"C"),'05 APU'!$1:$1048576,9,),"")</f>
        <v/>
      </c>
      <c r="L202" s="297" t="str">
        <f>IFERROR(VLOOKUP(CONCATENATE($A202,"B"),'05 APU'!$1:$1048576,9,),"")</f>
        <v/>
      </c>
      <c r="M202" s="297" t="str">
        <f>IFERROR(VLOOKUP(CONCATENATE($A202,"A"),'05 APU'!$1:$1048576,9,),"")</f>
        <v/>
      </c>
      <c r="N202" s="86"/>
      <c r="O202" s="90">
        <f>IFERROR(VLOOKUP(CONCATENATE($A202,"D"),'05 APU'!$T:$AB,9,),0)</f>
        <v>0</v>
      </c>
      <c r="P202" s="90">
        <f t="shared" si="5"/>
        <v>0</v>
      </c>
      <c r="Q202" s="90">
        <f>IFERROR(VLOOKUP(CONCATENATE($A202,"C"),'05 APU'!$T:$AB,9,),0)</f>
        <v>0</v>
      </c>
      <c r="R202" s="90">
        <f>IFERROR(VLOOKUP(CONCATENATE($A202,"B"),'05 APU'!$T:$AB,9,),0)</f>
        <v>0</v>
      </c>
      <c r="S202" s="90">
        <f>IFERROR(VLOOKUP(CONCATENATE($A202,"A"),'05 APU'!$T:$AB,9,),0)</f>
        <v>0</v>
      </c>
      <c r="U202" s="421" t="s">
        <v>3355</v>
      </c>
      <c r="V202" s="424"/>
      <c r="W202" s="429">
        <v>0</v>
      </c>
      <c r="AZ202" s="331" t="e">
        <f>IF((VLOOKUP(CONCATENATE($A202,"EP"),'05 APU'!$1:$1048576,1,FALSE)=CONCATENATE($A202,"EP")),1,0)</f>
        <v>#N/A</v>
      </c>
      <c r="BA202" s="331" t="e">
        <f>IF((VLOOKUP(CONCATENATE($A202,"EE"),'05 APU'!$1:$1048576,1,FALSE)=CONCATENATE($A202,"EE")),1,0)</f>
        <v>#N/A</v>
      </c>
      <c r="BB202" s="331" t="e">
        <f>IF((VLOOKUP(CONCATENATE($A202,"EM"),'05 APU'!$1:$1048576,1,FALSE)=CONCATENATE($A202,"EM")),1,0)</f>
        <v>#N/A</v>
      </c>
    </row>
    <row r="203" spans="1:54" ht="21" x14ac:dyDescent="0.25">
      <c r="A203" s="88">
        <v>193</v>
      </c>
      <c r="B203" s="387" t="s">
        <v>632</v>
      </c>
      <c r="C203" s="384" t="s">
        <v>633</v>
      </c>
      <c r="D203" s="89" t="str">
        <f>IFERROR(VLOOKUP(CONCATENATE($A203,"T"),'05 APU'!$1:$1048576,3,),"")</f>
        <v/>
      </c>
      <c r="E203" s="89" t="str">
        <f>IFERROR(VLOOKUP(CONCATENATE($A203,"T2"),'05 APU'!$1:$1048576,3,),"")</f>
        <v/>
      </c>
      <c r="F203" s="89" t="str">
        <f>IFERROR(VLOOKUP(CONCATENATE($A203,"T3"),'05 APU'!$1:$1048576,3,),"")</f>
        <v/>
      </c>
      <c r="G203" s="412" t="s">
        <v>168</v>
      </c>
      <c r="H203" s="351"/>
      <c r="I203" s="90">
        <f>IFERROR((VLOOKUP(CONCATENATE($A203,"D"),'05 APU'!$1:$1048576,9,)),0)</f>
        <v>0</v>
      </c>
      <c r="J203" s="90">
        <f t="shared" si="6"/>
        <v>0</v>
      </c>
      <c r="K203" s="297" t="str">
        <f>IFERROR(VLOOKUP(CONCATENATE($A203,"C"),'05 APU'!$1:$1048576,9,),"")</f>
        <v/>
      </c>
      <c r="L203" s="297" t="str">
        <f>IFERROR(VLOOKUP(CONCATENATE($A203,"B"),'05 APU'!$1:$1048576,9,),"")</f>
        <v/>
      </c>
      <c r="M203" s="297" t="str">
        <f>IFERROR(VLOOKUP(CONCATENATE($A203,"A"),'05 APU'!$1:$1048576,9,),"")</f>
        <v/>
      </c>
      <c r="N203" s="86"/>
      <c r="O203" s="90">
        <f>IFERROR(VLOOKUP(CONCATENATE($A203,"D"),'05 APU'!$T:$AB,9,),0)</f>
        <v>0</v>
      </c>
      <c r="P203" s="90">
        <f t="shared" ref="P203:P266" si="7">IFERROR($O203*$H203,0)</f>
        <v>0</v>
      </c>
      <c r="Q203" s="90">
        <f>IFERROR(VLOOKUP(CONCATENATE($A203,"C"),'05 APU'!$T:$AB,9,),0)</f>
        <v>0</v>
      </c>
      <c r="R203" s="90">
        <f>IFERROR(VLOOKUP(CONCATENATE($A203,"B"),'05 APU'!$T:$AB,9,),0)</f>
        <v>0</v>
      </c>
      <c r="S203" s="90">
        <f>IFERROR(VLOOKUP(CONCATENATE($A203,"A"),'05 APU'!$T:$AB,9,),0)</f>
        <v>0</v>
      </c>
      <c r="U203" s="421" t="s">
        <v>3355</v>
      </c>
      <c r="V203" s="424"/>
      <c r="W203" s="429">
        <v>0</v>
      </c>
      <c r="AZ203" s="331" t="e">
        <f>IF((VLOOKUP(CONCATENATE($A203,"EP"),'05 APU'!$1:$1048576,1,FALSE)=CONCATENATE($A203,"EP")),1,0)</f>
        <v>#N/A</v>
      </c>
      <c r="BA203" s="331" t="e">
        <f>IF((VLOOKUP(CONCATENATE($A203,"EE"),'05 APU'!$1:$1048576,1,FALSE)=CONCATENATE($A203,"EE")),1,0)</f>
        <v>#N/A</v>
      </c>
      <c r="BB203" s="331" t="e">
        <f>IF((VLOOKUP(CONCATENATE($A203,"EM"),'05 APU'!$1:$1048576,1,FALSE)=CONCATENATE($A203,"EM")),1,0)</f>
        <v>#N/A</v>
      </c>
    </row>
    <row r="204" spans="1:54" x14ac:dyDescent="0.25">
      <c r="A204" s="88">
        <v>194</v>
      </c>
      <c r="B204" s="388" t="s">
        <v>634</v>
      </c>
      <c r="C204" s="389" t="s">
        <v>635</v>
      </c>
      <c r="D204" s="89" t="str">
        <f>IFERROR(VLOOKUP(CONCATENATE($A204,"T"),'05 APU'!$1:$1048576,3,),"")</f>
        <v/>
      </c>
      <c r="E204" s="89" t="str">
        <f>IFERROR(VLOOKUP(CONCATENATE($A204,"T2"),'05 APU'!$1:$1048576,3,),"")</f>
        <v/>
      </c>
      <c r="F204" s="89" t="str">
        <f>IFERROR(VLOOKUP(CONCATENATE($A204,"T3"),'05 APU'!$1:$1048576,3,),"")</f>
        <v/>
      </c>
      <c r="G204" s="398"/>
      <c r="H204" s="351"/>
      <c r="I204" s="90">
        <f>IFERROR((VLOOKUP(CONCATENATE($A204,"D"),'05 APU'!$1:$1048576,9,)),0)</f>
        <v>0</v>
      </c>
      <c r="J204" s="90">
        <f t="shared" si="6"/>
        <v>0</v>
      </c>
      <c r="K204" s="297" t="str">
        <f>IFERROR(VLOOKUP(CONCATENATE($A204,"C"),'05 APU'!$1:$1048576,9,),"")</f>
        <v/>
      </c>
      <c r="L204" s="297" t="str">
        <f>IFERROR(VLOOKUP(CONCATENATE($A204,"B"),'05 APU'!$1:$1048576,9,),"")</f>
        <v/>
      </c>
      <c r="M204" s="297" t="str">
        <f>IFERROR(VLOOKUP(CONCATENATE($A204,"A"),'05 APU'!$1:$1048576,9,),"")</f>
        <v/>
      </c>
      <c r="N204" s="86"/>
      <c r="O204" s="90">
        <f>IFERROR(VLOOKUP(CONCATENATE($A204,"D"),'05 APU'!$T:$AB,9,),0)</f>
        <v>0</v>
      </c>
      <c r="P204" s="90">
        <f t="shared" si="7"/>
        <v>0</v>
      </c>
      <c r="Q204" s="90">
        <f>IFERROR(VLOOKUP(CONCATENATE($A204,"C"),'05 APU'!$T:$AB,9,),0)</f>
        <v>0</v>
      </c>
      <c r="R204" s="90">
        <f>IFERROR(VLOOKUP(CONCATENATE($A204,"B"),'05 APU'!$T:$AB,9,),0)</f>
        <v>0</v>
      </c>
      <c r="S204" s="90">
        <f>IFERROR(VLOOKUP(CONCATENATE($A204,"A"),'05 APU'!$T:$AB,9,),0)</f>
        <v>0</v>
      </c>
      <c r="U204" s="420"/>
      <c r="V204" s="424"/>
      <c r="W204" s="429">
        <v>0</v>
      </c>
      <c r="AZ204" s="331" t="e">
        <f>IF((VLOOKUP(CONCATENATE($A204,"EP"),'05 APU'!$1:$1048576,1,FALSE)=CONCATENATE($A204,"EP")),1,0)</f>
        <v>#N/A</v>
      </c>
      <c r="BA204" s="331" t="e">
        <f>IF((VLOOKUP(CONCATENATE($A204,"EE"),'05 APU'!$1:$1048576,1,FALSE)=CONCATENATE($A204,"EE")),1,0)</f>
        <v>#N/A</v>
      </c>
      <c r="BB204" s="331" t="e">
        <f>IF((VLOOKUP(CONCATENATE($A204,"EM"),'05 APU'!$1:$1048576,1,FALSE)=CONCATENATE($A204,"EM")),1,0)</f>
        <v>#N/A</v>
      </c>
    </row>
    <row r="205" spans="1:54" ht="21" x14ac:dyDescent="0.25">
      <c r="A205" s="88">
        <v>195</v>
      </c>
      <c r="B205" s="387" t="s">
        <v>636</v>
      </c>
      <c r="C205" s="384" t="s">
        <v>637</v>
      </c>
      <c r="D205" s="89" t="str">
        <f>IFERROR(VLOOKUP(CONCATENATE($A205,"T"),'05 APU'!$1:$1048576,3,),"")</f>
        <v/>
      </c>
      <c r="E205" s="89" t="str">
        <f>IFERROR(VLOOKUP(CONCATENATE($A205,"T2"),'05 APU'!$1:$1048576,3,),"")</f>
        <v/>
      </c>
      <c r="F205" s="89" t="str">
        <f>IFERROR(VLOOKUP(CONCATENATE($A205,"T3"),'05 APU'!$1:$1048576,3,),"")</f>
        <v/>
      </c>
      <c r="G205" s="412" t="s">
        <v>142</v>
      </c>
      <c r="H205" s="351"/>
      <c r="I205" s="90">
        <f>IFERROR((VLOOKUP(CONCATENATE($A205,"D"),'05 APU'!$1:$1048576,9,)),0)</f>
        <v>0</v>
      </c>
      <c r="J205" s="90">
        <f t="shared" ref="J205:J268" si="8">IFERROR(I205*H205,0)</f>
        <v>0</v>
      </c>
      <c r="K205" s="297" t="str">
        <f>IFERROR(VLOOKUP(CONCATENATE($A205,"C"),'05 APU'!$1:$1048576,9,),"")</f>
        <v/>
      </c>
      <c r="L205" s="297" t="str">
        <f>IFERROR(VLOOKUP(CONCATENATE($A205,"B"),'05 APU'!$1:$1048576,9,),"")</f>
        <v/>
      </c>
      <c r="M205" s="297" t="str">
        <f>IFERROR(VLOOKUP(CONCATENATE($A205,"A"),'05 APU'!$1:$1048576,9,),"")</f>
        <v/>
      </c>
      <c r="N205" s="86"/>
      <c r="O205" s="90">
        <f>IFERROR(VLOOKUP(CONCATENATE($A205,"D"),'05 APU'!$T:$AB,9,),0)</f>
        <v>0</v>
      </c>
      <c r="P205" s="90">
        <f t="shared" si="7"/>
        <v>0</v>
      </c>
      <c r="Q205" s="90">
        <f>IFERROR(VLOOKUP(CONCATENATE($A205,"C"),'05 APU'!$T:$AB,9,),0)</f>
        <v>0</v>
      </c>
      <c r="R205" s="90">
        <f>IFERROR(VLOOKUP(CONCATENATE($A205,"B"),'05 APU'!$T:$AB,9,),0)</f>
        <v>0</v>
      </c>
      <c r="S205" s="90">
        <f>IFERROR(VLOOKUP(CONCATENATE($A205,"A"),'05 APU'!$T:$AB,9,),0)</f>
        <v>0</v>
      </c>
      <c r="U205" s="421" t="s">
        <v>3355</v>
      </c>
      <c r="V205" s="424"/>
      <c r="W205" s="429">
        <v>0</v>
      </c>
      <c r="AZ205" s="331" t="e">
        <f>IF((VLOOKUP(CONCATENATE($A205,"EP"),'05 APU'!$1:$1048576,1,FALSE)=CONCATENATE($A205,"EP")),1,0)</f>
        <v>#N/A</v>
      </c>
      <c r="BA205" s="331" t="e">
        <f>IF((VLOOKUP(CONCATENATE($A205,"EE"),'05 APU'!$1:$1048576,1,FALSE)=CONCATENATE($A205,"EE")),1,0)</f>
        <v>#N/A</v>
      </c>
      <c r="BB205" s="331" t="e">
        <f>IF((VLOOKUP(CONCATENATE($A205,"EM"),'05 APU'!$1:$1048576,1,FALSE)=CONCATENATE($A205,"EM")),1,0)</f>
        <v>#N/A</v>
      </c>
    </row>
    <row r="206" spans="1:54" ht="31.5" x14ac:dyDescent="0.25">
      <c r="A206" s="88">
        <v>196</v>
      </c>
      <c r="B206" s="387" t="s">
        <v>638</v>
      </c>
      <c r="C206" s="384" t="s">
        <v>639</v>
      </c>
      <c r="D206" s="89" t="str">
        <f>IFERROR(VLOOKUP(CONCATENATE($A206,"T"),'05 APU'!$1:$1048576,3,),"")</f>
        <v/>
      </c>
      <c r="E206" s="89" t="str">
        <f>IFERROR(VLOOKUP(CONCATENATE($A206,"T2"),'05 APU'!$1:$1048576,3,),"")</f>
        <v/>
      </c>
      <c r="F206" s="89" t="str">
        <f>IFERROR(VLOOKUP(CONCATENATE($A206,"T3"),'05 APU'!$1:$1048576,3,),"")</f>
        <v/>
      </c>
      <c r="G206" s="412" t="s">
        <v>142</v>
      </c>
      <c r="H206" s="351"/>
      <c r="I206" s="90">
        <f>IFERROR((VLOOKUP(CONCATENATE($A206,"D"),'05 APU'!$1:$1048576,9,)),0)</f>
        <v>0</v>
      </c>
      <c r="J206" s="90">
        <f t="shared" si="8"/>
        <v>0</v>
      </c>
      <c r="K206" s="297" t="str">
        <f>IFERROR(VLOOKUP(CONCATENATE($A206,"C"),'05 APU'!$1:$1048576,9,),"")</f>
        <v/>
      </c>
      <c r="L206" s="297" t="str">
        <f>IFERROR(VLOOKUP(CONCATENATE($A206,"B"),'05 APU'!$1:$1048576,9,),"")</f>
        <v/>
      </c>
      <c r="M206" s="297" t="str">
        <f>IFERROR(VLOOKUP(CONCATENATE($A206,"A"),'05 APU'!$1:$1048576,9,),"")</f>
        <v/>
      </c>
      <c r="N206" s="86"/>
      <c r="O206" s="90">
        <f>IFERROR(VLOOKUP(CONCATENATE($A206,"D"),'05 APU'!$T:$AB,9,),0)</f>
        <v>0</v>
      </c>
      <c r="P206" s="90">
        <f t="shared" si="7"/>
        <v>0</v>
      </c>
      <c r="Q206" s="90">
        <f>IFERROR(VLOOKUP(CONCATENATE($A206,"C"),'05 APU'!$T:$AB,9,),0)</f>
        <v>0</v>
      </c>
      <c r="R206" s="90">
        <f>IFERROR(VLOOKUP(CONCATENATE($A206,"B"),'05 APU'!$T:$AB,9,),0)</f>
        <v>0</v>
      </c>
      <c r="S206" s="90">
        <f>IFERROR(VLOOKUP(CONCATENATE($A206,"A"),'05 APU'!$T:$AB,9,),0)</f>
        <v>0</v>
      </c>
      <c r="U206" s="420" t="s">
        <v>3378</v>
      </c>
      <c r="V206" s="425" t="s">
        <v>3486</v>
      </c>
      <c r="W206" s="429" t="s">
        <v>3490</v>
      </c>
      <c r="AZ206" s="331" t="e">
        <f>IF((VLOOKUP(CONCATENATE($A206,"EP"),'05 APU'!$1:$1048576,1,FALSE)=CONCATENATE($A206,"EP")),1,0)</f>
        <v>#N/A</v>
      </c>
      <c r="BA206" s="331" t="e">
        <f>IF((VLOOKUP(CONCATENATE($A206,"EE"),'05 APU'!$1:$1048576,1,FALSE)=CONCATENATE($A206,"EE")),1,0)</f>
        <v>#N/A</v>
      </c>
      <c r="BB206" s="331" t="e">
        <f>IF((VLOOKUP(CONCATENATE($A206,"EM"),'05 APU'!$1:$1048576,1,FALSE)=CONCATENATE($A206,"EM")),1,0)</f>
        <v>#N/A</v>
      </c>
    </row>
    <row r="207" spans="1:54" ht="31.5" x14ac:dyDescent="0.25">
      <c r="A207" s="88">
        <v>197</v>
      </c>
      <c r="B207" s="387" t="s">
        <v>640</v>
      </c>
      <c r="C207" s="384" t="s">
        <v>641</v>
      </c>
      <c r="D207" s="89" t="str">
        <f>IFERROR(VLOOKUP(CONCATENATE($A207,"T"),'05 APU'!$1:$1048576,3,),"")</f>
        <v/>
      </c>
      <c r="E207" s="89" t="str">
        <f>IFERROR(VLOOKUP(CONCATENATE($A207,"T2"),'05 APU'!$1:$1048576,3,),"")</f>
        <v/>
      </c>
      <c r="F207" s="89" t="str">
        <f>IFERROR(VLOOKUP(CONCATENATE($A207,"T3"),'05 APU'!$1:$1048576,3,),"")</f>
        <v/>
      </c>
      <c r="G207" s="412" t="s">
        <v>142</v>
      </c>
      <c r="H207" s="351"/>
      <c r="I207" s="90">
        <f>IFERROR((VLOOKUP(CONCATENATE($A207,"D"),'05 APU'!$1:$1048576,9,)),0)</f>
        <v>0</v>
      </c>
      <c r="J207" s="90">
        <f t="shared" si="8"/>
        <v>0</v>
      </c>
      <c r="K207" s="297" t="str">
        <f>IFERROR(VLOOKUP(CONCATENATE($A207,"C"),'05 APU'!$1:$1048576,9,),"")</f>
        <v/>
      </c>
      <c r="L207" s="297" t="str">
        <f>IFERROR(VLOOKUP(CONCATENATE($A207,"B"),'05 APU'!$1:$1048576,9,),"")</f>
        <v/>
      </c>
      <c r="M207" s="297" t="str">
        <f>IFERROR(VLOOKUP(CONCATENATE($A207,"A"),'05 APU'!$1:$1048576,9,),"")</f>
        <v/>
      </c>
      <c r="N207" s="86"/>
      <c r="O207" s="90">
        <f>IFERROR(VLOOKUP(CONCATENATE($A207,"D"),'05 APU'!$T:$AB,9,),0)</f>
        <v>0</v>
      </c>
      <c r="P207" s="90">
        <f t="shared" si="7"/>
        <v>0</v>
      </c>
      <c r="Q207" s="90">
        <f>IFERROR(VLOOKUP(CONCATENATE($A207,"C"),'05 APU'!$T:$AB,9,),0)</f>
        <v>0</v>
      </c>
      <c r="R207" s="90">
        <f>IFERROR(VLOOKUP(CONCATENATE($A207,"B"),'05 APU'!$T:$AB,9,),0)</f>
        <v>0</v>
      </c>
      <c r="S207" s="90">
        <f>IFERROR(VLOOKUP(CONCATENATE($A207,"A"),'05 APU'!$T:$AB,9,),0)</f>
        <v>0</v>
      </c>
      <c r="U207" s="421" t="s">
        <v>3355</v>
      </c>
      <c r="V207" s="424"/>
      <c r="W207" s="429">
        <v>0</v>
      </c>
      <c r="AZ207" s="331" t="e">
        <f>IF((VLOOKUP(CONCATENATE($A207,"EP"),'05 APU'!$1:$1048576,1,FALSE)=CONCATENATE($A207,"EP")),1,0)</f>
        <v>#N/A</v>
      </c>
      <c r="BA207" s="331" t="e">
        <f>IF((VLOOKUP(CONCATENATE($A207,"EE"),'05 APU'!$1:$1048576,1,FALSE)=CONCATENATE($A207,"EE")),1,0)</f>
        <v>#N/A</v>
      </c>
      <c r="BB207" s="331" t="e">
        <f>IF((VLOOKUP(CONCATENATE($A207,"EM"),'05 APU'!$1:$1048576,1,FALSE)=CONCATENATE($A207,"EM")),1,0)</f>
        <v>#N/A</v>
      </c>
    </row>
    <row r="208" spans="1:54" x14ac:dyDescent="0.25">
      <c r="A208" s="88">
        <v>198</v>
      </c>
      <c r="B208" s="388" t="s">
        <v>642</v>
      </c>
      <c r="C208" s="389" t="s">
        <v>643</v>
      </c>
      <c r="D208" s="89" t="str">
        <f>IFERROR(VLOOKUP(CONCATENATE($A208,"T"),'05 APU'!$1:$1048576,3,),"")</f>
        <v/>
      </c>
      <c r="E208" s="89" t="str">
        <f>IFERROR(VLOOKUP(CONCATENATE($A208,"T2"),'05 APU'!$1:$1048576,3,),"")</f>
        <v/>
      </c>
      <c r="F208" s="89" t="str">
        <f>IFERROR(VLOOKUP(CONCATENATE($A208,"T3"),'05 APU'!$1:$1048576,3,),"")</f>
        <v/>
      </c>
      <c r="G208" s="398"/>
      <c r="H208" s="351"/>
      <c r="I208" s="90">
        <f>IFERROR((VLOOKUP(CONCATENATE($A208,"D"),'05 APU'!$1:$1048576,9,)),0)</f>
        <v>0</v>
      </c>
      <c r="J208" s="90">
        <f t="shared" si="8"/>
        <v>0</v>
      </c>
      <c r="K208" s="297" t="str">
        <f>IFERROR(VLOOKUP(CONCATENATE($A208,"C"),'05 APU'!$1:$1048576,9,),"")</f>
        <v/>
      </c>
      <c r="L208" s="297" t="str">
        <f>IFERROR(VLOOKUP(CONCATENATE($A208,"B"),'05 APU'!$1:$1048576,9,),"")</f>
        <v/>
      </c>
      <c r="M208" s="297" t="str">
        <f>IFERROR(VLOOKUP(CONCATENATE($A208,"A"),'05 APU'!$1:$1048576,9,),"")</f>
        <v/>
      </c>
      <c r="N208" s="86"/>
      <c r="O208" s="90">
        <f>IFERROR(VLOOKUP(CONCATENATE($A208,"D"),'05 APU'!$T:$AB,9,),0)</f>
        <v>0</v>
      </c>
      <c r="P208" s="90">
        <f t="shared" si="7"/>
        <v>0</v>
      </c>
      <c r="Q208" s="90">
        <f>IFERROR(VLOOKUP(CONCATENATE($A208,"C"),'05 APU'!$T:$AB,9,),0)</f>
        <v>0</v>
      </c>
      <c r="R208" s="90">
        <f>IFERROR(VLOOKUP(CONCATENATE($A208,"B"),'05 APU'!$T:$AB,9,),0)</f>
        <v>0</v>
      </c>
      <c r="S208" s="90">
        <f>IFERROR(VLOOKUP(CONCATENATE($A208,"A"),'05 APU'!$T:$AB,9,),0)</f>
        <v>0</v>
      </c>
      <c r="U208" s="420"/>
      <c r="V208" s="424"/>
      <c r="W208" s="429">
        <v>0</v>
      </c>
      <c r="AZ208" s="331" t="e">
        <f>IF((VLOOKUP(CONCATENATE($A208,"EP"),'05 APU'!$1:$1048576,1,FALSE)=CONCATENATE($A208,"EP")),1,0)</f>
        <v>#N/A</v>
      </c>
      <c r="BA208" s="331" t="e">
        <f>IF((VLOOKUP(CONCATENATE($A208,"EE"),'05 APU'!$1:$1048576,1,FALSE)=CONCATENATE($A208,"EE")),1,0)</f>
        <v>#N/A</v>
      </c>
      <c r="BB208" s="331" t="e">
        <f>IF((VLOOKUP(CONCATENATE($A208,"EM"),'05 APU'!$1:$1048576,1,FALSE)=CONCATENATE($A208,"EM")),1,0)</f>
        <v>#N/A</v>
      </c>
    </row>
    <row r="209" spans="1:54" ht="31.5" x14ac:dyDescent="0.25">
      <c r="A209" s="88">
        <v>199</v>
      </c>
      <c r="B209" s="387" t="s">
        <v>644</v>
      </c>
      <c r="C209" s="384" t="s">
        <v>645</v>
      </c>
      <c r="D209" s="89" t="str">
        <f>IFERROR(VLOOKUP(CONCATENATE($A209,"T"),'05 APU'!$1:$1048576,3,),"")</f>
        <v/>
      </c>
      <c r="E209" s="89" t="str">
        <f>IFERROR(VLOOKUP(CONCATENATE($A209,"T2"),'05 APU'!$1:$1048576,3,),"")</f>
        <v/>
      </c>
      <c r="F209" s="89" t="str">
        <f>IFERROR(VLOOKUP(CONCATENATE($A209,"T3"),'05 APU'!$1:$1048576,3,),"")</f>
        <v/>
      </c>
      <c r="G209" s="412" t="s">
        <v>142</v>
      </c>
      <c r="H209" s="351"/>
      <c r="I209" s="90">
        <f>IFERROR((VLOOKUP(CONCATENATE($A209,"D"),'05 APU'!$1:$1048576,9,)),0)</f>
        <v>0</v>
      </c>
      <c r="J209" s="90">
        <f t="shared" si="8"/>
        <v>0</v>
      </c>
      <c r="K209" s="297" t="str">
        <f>IFERROR(VLOOKUP(CONCATENATE($A209,"C"),'05 APU'!$1:$1048576,9,),"")</f>
        <v/>
      </c>
      <c r="L209" s="297" t="str">
        <f>IFERROR(VLOOKUP(CONCATENATE($A209,"B"),'05 APU'!$1:$1048576,9,),"")</f>
        <v/>
      </c>
      <c r="M209" s="297" t="str">
        <f>IFERROR(VLOOKUP(CONCATENATE($A209,"A"),'05 APU'!$1:$1048576,9,),"")</f>
        <v/>
      </c>
      <c r="N209" s="86"/>
      <c r="O209" s="90">
        <f>IFERROR(VLOOKUP(CONCATENATE($A209,"D"),'05 APU'!$T:$AB,9,),0)</f>
        <v>0</v>
      </c>
      <c r="P209" s="90">
        <f t="shared" si="7"/>
        <v>0</v>
      </c>
      <c r="Q209" s="90">
        <f>IFERROR(VLOOKUP(CONCATENATE($A209,"C"),'05 APU'!$T:$AB,9,),0)</f>
        <v>0</v>
      </c>
      <c r="R209" s="90">
        <f>IFERROR(VLOOKUP(CONCATENATE($A209,"B"),'05 APU'!$T:$AB,9,),0)</f>
        <v>0</v>
      </c>
      <c r="S209" s="90">
        <f>IFERROR(VLOOKUP(CONCATENATE($A209,"A"),'05 APU'!$T:$AB,9,),0)</f>
        <v>0</v>
      </c>
      <c r="U209" s="420" t="s">
        <v>3379</v>
      </c>
      <c r="V209" s="425" t="s">
        <v>3486</v>
      </c>
      <c r="W209" s="429" t="s">
        <v>3490</v>
      </c>
      <c r="AZ209" s="331" t="e">
        <f>IF((VLOOKUP(CONCATENATE($A209,"EP"),'05 APU'!$1:$1048576,1,FALSE)=CONCATENATE($A209,"EP")),1,0)</f>
        <v>#N/A</v>
      </c>
      <c r="BA209" s="331" t="e">
        <f>IF((VLOOKUP(CONCATENATE($A209,"EE"),'05 APU'!$1:$1048576,1,FALSE)=CONCATENATE($A209,"EE")),1,0)</f>
        <v>#N/A</v>
      </c>
      <c r="BB209" s="331" t="e">
        <f>IF((VLOOKUP(CONCATENATE($A209,"EM"),'05 APU'!$1:$1048576,1,FALSE)=CONCATENATE($A209,"EM")),1,0)</f>
        <v>#N/A</v>
      </c>
    </row>
    <row r="210" spans="1:54" ht="31.5" x14ac:dyDescent="0.25">
      <c r="A210" s="88">
        <v>200</v>
      </c>
      <c r="B210" s="387" t="s">
        <v>646</v>
      </c>
      <c r="C210" s="384" t="s">
        <v>647</v>
      </c>
      <c r="D210" s="89" t="str">
        <f>IFERROR(VLOOKUP(CONCATENATE($A210,"T"),'05 APU'!$1:$1048576,3,),"")</f>
        <v/>
      </c>
      <c r="E210" s="89" t="str">
        <f>IFERROR(VLOOKUP(CONCATENATE($A210,"T2"),'05 APU'!$1:$1048576,3,),"")</f>
        <v/>
      </c>
      <c r="F210" s="89" t="str">
        <f>IFERROR(VLOOKUP(CONCATENATE($A210,"T3"),'05 APU'!$1:$1048576,3,),"")</f>
        <v/>
      </c>
      <c r="G210" s="412" t="s">
        <v>142</v>
      </c>
      <c r="H210" s="351"/>
      <c r="I210" s="90">
        <f>IFERROR((VLOOKUP(CONCATENATE($A210,"D"),'05 APU'!$1:$1048576,9,)),0)</f>
        <v>0</v>
      </c>
      <c r="J210" s="90">
        <f t="shared" si="8"/>
        <v>0</v>
      </c>
      <c r="K210" s="297" t="str">
        <f>IFERROR(VLOOKUP(CONCATENATE($A210,"C"),'05 APU'!$1:$1048576,9,),"")</f>
        <v/>
      </c>
      <c r="L210" s="297" t="str">
        <f>IFERROR(VLOOKUP(CONCATENATE($A210,"B"),'05 APU'!$1:$1048576,9,),"")</f>
        <v/>
      </c>
      <c r="M210" s="297" t="str">
        <f>IFERROR(VLOOKUP(CONCATENATE($A210,"A"),'05 APU'!$1:$1048576,9,),"")</f>
        <v/>
      </c>
      <c r="N210" s="86"/>
      <c r="O210" s="90">
        <f>IFERROR(VLOOKUP(CONCATENATE($A210,"D"),'05 APU'!$T:$AB,9,),0)</f>
        <v>0</v>
      </c>
      <c r="P210" s="90">
        <f t="shared" si="7"/>
        <v>0</v>
      </c>
      <c r="Q210" s="90">
        <f>IFERROR(VLOOKUP(CONCATENATE($A210,"C"),'05 APU'!$T:$AB,9,),0)</f>
        <v>0</v>
      </c>
      <c r="R210" s="90">
        <f>IFERROR(VLOOKUP(CONCATENATE($A210,"B"),'05 APU'!$T:$AB,9,),0)</f>
        <v>0</v>
      </c>
      <c r="S210" s="90">
        <f>IFERROR(VLOOKUP(CONCATENATE($A210,"A"),'05 APU'!$T:$AB,9,),0)</f>
        <v>0</v>
      </c>
      <c r="U210" s="420" t="s">
        <v>3380</v>
      </c>
      <c r="V210" s="425" t="s">
        <v>3486</v>
      </c>
      <c r="W210" s="429" t="s">
        <v>3490</v>
      </c>
      <c r="AZ210" s="331" t="e">
        <f>IF((VLOOKUP(CONCATENATE($A210,"EP"),'05 APU'!$1:$1048576,1,FALSE)=CONCATENATE($A210,"EP")),1,0)</f>
        <v>#N/A</v>
      </c>
      <c r="BA210" s="331" t="e">
        <f>IF((VLOOKUP(CONCATENATE($A210,"EE"),'05 APU'!$1:$1048576,1,FALSE)=CONCATENATE($A210,"EE")),1,0)</f>
        <v>#N/A</v>
      </c>
      <c r="BB210" s="331" t="e">
        <f>IF((VLOOKUP(CONCATENATE($A210,"EM"),'05 APU'!$1:$1048576,1,FALSE)=CONCATENATE($A210,"EM")),1,0)</f>
        <v>#N/A</v>
      </c>
    </row>
    <row r="211" spans="1:54" ht="31.5" x14ac:dyDescent="0.25">
      <c r="A211" s="88">
        <v>201</v>
      </c>
      <c r="B211" s="387" t="s">
        <v>648</v>
      </c>
      <c r="C211" s="384" t="s">
        <v>649</v>
      </c>
      <c r="D211" s="89" t="str">
        <f>IFERROR(VLOOKUP(CONCATENATE($A211,"T"),'05 APU'!$1:$1048576,3,),"")</f>
        <v/>
      </c>
      <c r="E211" s="89" t="str">
        <f>IFERROR(VLOOKUP(CONCATENATE($A211,"T2"),'05 APU'!$1:$1048576,3,),"")</f>
        <v/>
      </c>
      <c r="F211" s="89" t="str">
        <f>IFERROR(VLOOKUP(CONCATENATE($A211,"T3"),'05 APU'!$1:$1048576,3,),"")</f>
        <v/>
      </c>
      <c r="G211" s="412" t="s">
        <v>142</v>
      </c>
      <c r="H211" s="351"/>
      <c r="I211" s="90">
        <f>IFERROR((VLOOKUP(CONCATENATE($A211,"D"),'05 APU'!$1:$1048576,9,)),0)</f>
        <v>0</v>
      </c>
      <c r="J211" s="90">
        <f t="shared" si="8"/>
        <v>0</v>
      </c>
      <c r="K211" s="297" t="str">
        <f>IFERROR(VLOOKUP(CONCATENATE($A211,"C"),'05 APU'!$1:$1048576,9,),"")</f>
        <v/>
      </c>
      <c r="L211" s="297" t="str">
        <f>IFERROR(VLOOKUP(CONCATENATE($A211,"B"),'05 APU'!$1:$1048576,9,),"")</f>
        <v/>
      </c>
      <c r="M211" s="297" t="str">
        <f>IFERROR(VLOOKUP(CONCATENATE($A211,"A"),'05 APU'!$1:$1048576,9,),"")</f>
        <v/>
      </c>
      <c r="N211" s="86"/>
      <c r="O211" s="90">
        <f>IFERROR(VLOOKUP(CONCATENATE($A211,"D"),'05 APU'!$T:$AB,9,),0)</f>
        <v>0</v>
      </c>
      <c r="P211" s="90">
        <f t="shared" si="7"/>
        <v>0</v>
      </c>
      <c r="Q211" s="90">
        <f>IFERROR(VLOOKUP(CONCATENATE($A211,"C"),'05 APU'!$T:$AB,9,),0)</f>
        <v>0</v>
      </c>
      <c r="R211" s="90">
        <f>IFERROR(VLOOKUP(CONCATENATE($A211,"B"),'05 APU'!$T:$AB,9,),0)</f>
        <v>0</v>
      </c>
      <c r="S211" s="90">
        <f>IFERROR(VLOOKUP(CONCATENATE($A211,"A"),'05 APU'!$T:$AB,9,),0)</f>
        <v>0</v>
      </c>
      <c r="U211" s="421" t="s">
        <v>3355</v>
      </c>
      <c r="V211" s="424"/>
      <c r="W211" s="429">
        <v>0</v>
      </c>
      <c r="AZ211" s="331" t="e">
        <f>IF((VLOOKUP(CONCATENATE($A211,"EP"),'05 APU'!$1:$1048576,1,FALSE)=CONCATENATE($A211,"EP")),1,0)</f>
        <v>#N/A</v>
      </c>
      <c r="BA211" s="331" t="e">
        <f>IF((VLOOKUP(CONCATENATE($A211,"EE"),'05 APU'!$1:$1048576,1,FALSE)=CONCATENATE($A211,"EE")),1,0)</f>
        <v>#N/A</v>
      </c>
      <c r="BB211" s="331" t="e">
        <f>IF((VLOOKUP(CONCATENATE($A211,"EM"),'05 APU'!$1:$1048576,1,FALSE)=CONCATENATE($A211,"EM")),1,0)</f>
        <v>#N/A</v>
      </c>
    </row>
    <row r="212" spans="1:54" ht="31.5" x14ac:dyDescent="0.25">
      <c r="A212" s="88">
        <v>202</v>
      </c>
      <c r="B212" s="387" t="s">
        <v>650</v>
      </c>
      <c r="C212" s="384" t="s">
        <v>651</v>
      </c>
      <c r="D212" s="89" t="str">
        <f>IFERROR(VLOOKUP(CONCATENATE($A212,"T"),'05 APU'!$1:$1048576,3,),"")</f>
        <v/>
      </c>
      <c r="E212" s="89" t="str">
        <f>IFERROR(VLOOKUP(CONCATENATE($A212,"T2"),'05 APU'!$1:$1048576,3,),"")</f>
        <v/>
      </c>
      <c r="F212" s="89" t="str">
        <f>IFERROR(VLOOKUP(CONCATENATE($A212,"T3"),'05 APU'!$1:$1048576,3,),"")</f>
        <v/>
      </c>
      <c r="G212" s="412" t="s">
        <v>142</v>
      </c>
      <c r="H212" s="351"/>
      <c r="I212" s="90">
        <f>IFERROR((VLOOKUP(CONCATENATE($A212,"D"),'05 APU'!$1:$1048576,9,)),0)</f>
        <v>0</v>
      </c>
      <c r="J212" s="90">
        <f t="shared" si="8"/>
        <v>0</v>
      </c>
      <c r="K212" s="297" t="str">
        <f>IFERROR(VLOOKUP(CONCATENATE($A212,"C"),'05 APU'!$1:$1048576,9,),"")</f>
        <v/>
      </c>
      <c r="L212" s="297" t="str">
        <f>IFERROR(VLOOKUP(CONCATENATE($A212,"B"),'05 APU'!$1:$1048576,9,),"")</f>
        <v/>
      </c>
      <c r="M212" s="297" t="str">
        <f>IFERROR(VLOOKUP(CONCATENATE($A212,"A"),'05 APU'!$1:$1048576,9,),"")</f>
        <v/>
      </c>
      <c r="N212" s="86"/>
      <c r="O212" s="90">
        <f>IFERROR(VLOOKUP(CONCATENATE($A212,"D"),'05 APU'!$T:$AB,9,),0)</f>
        <v>0</v>
      </c>
      <c r="P212" s="90">
        <f t="shared" si="7"/>
        <v>0</v>
      </c>
      <c r="Q212" s="90">
        <f>IFERROR(VLOOKUP(CONCATENATE($A212,"C"),'05 APU'!$T:$AB,9,),0)</f>
        <v>0</v>
      </c>
      <c r="R212" s="90">
        <f>IFERROR(VLOOKUP(CONCATENATE($A212,"B"),'05 APU'!$T:$AB,9,),0)</f>
        <v>0</v>
      </c>
      <c r="S212" s="90">
        <f>IFERROR(VLOOKUP(CONCATENATE($A212,"A"),'05 APU'!$T:$AB,9,),0)</f>
        <v>0</v>
      </c>
      <c r="U212" s="421" t="s">
        <v>3355</v>
      </c>
      <c r="V212" s="424"/>
      <c r="W212" s="429">
        <v>0</v>
      </c>
      <c r="AZ212" s="331" t="e">
        <f>IF((VLOOKUP(CONCATENATE($A212,"EP"),'05 APU'!$1:$1048576,1,FALSE)=CONCATENATE($A212,"EP")),1,0)</f>
        <v>#N/A</v>
      </c>
      <c r="BA212" s="331" t="e">
        <f>IF((VLOOKUP(CONCATENATE($A212,"EE"),'05 APU'!$1:$1048576,1,FALSE)=CONCATENATE($A212,"EE")),1,0)</f>
        <v>#N/A</v>
      </c>
      <c r="BB212" s="331" t="e">
        <f>IF((VLOOKUP(CONCATENATE($A212,"EM"),'05 APU'!$1:$1048576,1,FALSE)=CONCATENATE($A212,"EM")),1,0)</f>
        <v>#N/A</v>
      </c>
    </row>
    <row r="213" spans="1:54" ht="21" x14ac:dyDescent="0.25">
      <c r="A213" s="88">
        <v>203</v>
      </c>
      <c r="B213" s="388" t="s">
        <v>652</v>
      </c>
      <c r="C213" s="389" t="s">
        <v>653</v>
      </c>
      <c r="D213" s="89" t="str">
        <f>IFERROR(VLOOKUP(CONCATENATE($A213,"T"),'05 APU'!$1:$1048576,3,),"")</f>
        <v/>
      </c>
      <c r="E213" s="89" t="str">
        <f>IFERROR(VLOOKUP(CONCATENATE($A213,"T2"),'05 APU'!$1:$1048576,3,),"")</f>
        <v/>
      </c>
      <c r="F213" s="89" t="str">
        <f>IFERROR(VLOOKUP(CONCATENATE($A213,"T3"),'05 APU'!$1:$1048576,3,),"")</f>
        <v/>
      </c>
      <c r="G213" s="398"/>
      <c r="H213" s="351"/>
      <c r="I213" s="90">
        <f>IFERROR((VLOOKUP(CONCATENATE($A213,"D"),'05 APU'!$1:$1048576,9,)),0)</f>
        <v>0</v>
      </c>
      <c r="J213" s="90">
        <f t="shared" si="8"/>
        <v>0</v>
      </c>
      <c r="K213" s="297" t="str">
        <f>IFERROR(VLOOKUP(CONCATENATE($A213,"C"),'05 APU'!$1:$1048576,9,),"")</f>
        <v/>
      </c>
      <c r="L213" s="297" t="str">
        <f>IFERROR(VLOOKUP(CONCATENATE($A213,"B"),'05 APU'!$1:$1048576,9,),"")</f>
        <v/>
      </c>
      <c r="M213" s="297" t="str">
        <f>IFERROR(VLOOKUP(CONCATENATE($A213,"A"),'05 APU'!$1:$1048576,9,),"")</f>
        <v/>
      </c>
      <c r="N213" s="86"/>
      <c r="O213" s="90">
        <f>IFERROR(VLOOKUP(CONCATENATE($A213,"D"),'05 APU'!$T:$AB,9,),0)</f>
        <v>0</v>
      </c>
      <c r="P213" s="90">
        <f t="shared" si="7"/>
        <v>0</v>
      </c>
      <c r="Q213" s="90">
        <f>IFERROR(VLOOKUP(CONCATENATE($A213,"C"),'05 APU'!$T:$AB,9,),0)</f>
        <v>0</v>
      </c>
      <c r="R213" s="90">
        <f>IFERROR(VLOOKUP(CONCATENATE($A213,"B"),'05 APU'!$T:$AB,9,),0)</f>
        <v>0</v>
      </c>
      <c r="S213" s="90">
        <f>IFERROR(VLOOKUP(CONCATENATE($A213,"A"),'05 APU'!$T:$AB,9,),0)</f>
        <v>0</v>
      </c>
      <c r="U213" s="420"/>
      <c r="V213" s="424"/>
      <c r="W213" s="429">
        <v>0</v>
      </c>
      <c r="AZ213" s="331" t="e">
        <f>IF((VLOOKUP(CONCATENATE($A213,"EP"),'05 APU'!$1:$1048576,1,FALSE)=CONCATENATE($A213,"EP")),1,0)</f>
        <v>#N/A</v>
      </c>
      <c r="BA213" s="331" t="e">
        <f>IF((VLOOKUP(CONCATENATE($A213,"EE"),'05 APU'!$1:$1048576,1,FALSE)=CONCATENATE($A213,"EE")),1,0)</f>
        <v>#N/A</v>
      </c>
      <c r="BB213" s="331" t="e">
        <f>IF((VLOOKUP(CONCATENATE($A213,"EM"),'05 APU'!$1:$1048576,1,FALSE)=CONCATENATE($A213,"EM")),1,0)</f>
        <v>#N/A</v>
      </c>
    </row>
    <row r="214" spans="1:54" ht="21" x14ac:dyDescent="0.25">
      <c r="A214" s="88">
        <v>204</v>
      </c>
      <c r="B214" s="387" t="s">
        <v>654</v>
      </c>
      <c r="C214" s="384" t="s">
        <v>655</v>
      </c>
      <c r="D214" s="89" t="str">
        <f>IFERROR(VLOOKUP(CONCATENATE($A214,"T"),'05 APU'!$1:$1048576,3,),"")</f>
        <v/>
      </c>
      <c r="E214" s="89" t="str">
        <f>IFERROR(VLOOKUP(CONCATENATE($A214,"T2"),'05 APU'!$1:$1048576,3,),"")</f>
        <v/>
      </c>
      <c r="F214" s="89" t="str">
        <f>IFERROR(VLOOKUP(CONCATENATE($A214,"T3"),'05 APU'!$1:$1048576,3,),"")</f>
        <v/>
      </c>
      <c r="G214" s="412" t="s">
        <v>142</v>
      </c>
      <c r="H214" s="351"/>
      <c r="I214" s="90">
        <f>IFERROR((VLOOKUP(CONCATENATE($A214,"D"),'05 APU'!$1:$1048576,9,)),0)</f>
        <v>0</v>
      </c>
      <c r="J214" s="90">
        <f t="shared" si="8"/>
        <v>0</v>
      </c>
      <c r="K214" s="297" t="str">
        <f>IFERROR(VLOOKUP(CONCATENATE($A214,"C"),'05 APU'!$1:$1048576,9,),"")</f>
        <v/>
      </c>
      <c r="L214" s="297" t="str">
        <f>IFERROR(VLOOKUP(CONCATENATE($A214,"B"),'05 APU'!$1:$1048576,9,),"")</f>
        <v/>
      </c>
      <c r="M214" s="297" t="str">
        <f>IFERROR(VLOOKUP(CONCATENATE($A214,"A"),'05 APU'!$1:$1048576,9,),"")</f>
        <v/>
      </c>
      <c r="N214" s="86"/>
      <c r="O214" s="90">
        <f>IFERROR(VLOOKUP(CONCATENATE($A214,"D"),'05 APU'!$T:$AB,9,),0)</f>
        <v>0</v>
      </c>
      <c r="P214" s="90">
        <f t="shared" si="7"/>
        <v>0</v>
      </c>
      <c r="Q214" s="90">
        <f>IFERROR(VLOOKUP(CONCATENATE($A214,"C"),'05 APU'!$T:$AB,9,),0)</f>
        <v>0</v>
      </c>
      <c r="R214" s="90">
        <f>IFERROR(VLOOKUP(CONCATENATE($A214,"B"),'05 APU'!$T:$AB,9,),0)</f>
        <v>0</v>
      </c>
      <c r="S214" s="90">
        <f>IFERROR(VLOOKUP(CONCATENATE($A214,"A"),'05 APU'!$T:$AB,9,),0)</f>
        <v>0</v>
      </c>
      <c r="U214" s="421" t="s">
        <v>3355</v>
      </c>
      <c r="V214" s="424"/>
      <c r="W214" s="429">
        <v>0</v>
      </c>
      <c r="AZ214" s="331" t="e">
        <f>IF((VLOOKUP(CONCATENATE($A214,"EP"),'05 APU'!$1:$1048576,1,FALSE)=CONCATENATE($A214,"EP")),1,0)</f>
        <v>#N/A</v>
      </c>
      <c r="BA214" s="331" t="e">
        <f>IF((VLOOKUP(CONCATENATE($A214,"EE"),'05 APU'!$1:$1048576,1,FALSE)=CONCATENATE($A214,"EE")),1,0)</f>
        <v>#N/A</v>
      </c>
      <c r="BB214" s="331" t="e">
        <f>IF((VLOOKUP(CONCATENATE($A214,"EM"),'05 APU'!$1:$1048576,1,FALSE)=CONCATENATE($A214,"EM")),1,0)</f>
        <v>#N/A</v>
      </c>
    </row>
    <row r="215" spans="1:54" x14ac:dyDescent="0.25">
      <c r="A215" s="88">
        <v>205</v>
      </c>
      <c r="B215" s="387" t="s">
        <v>656</v>
      </c>
      <c r="C215" s="384" t="s">
        <v>657</v>
      </c>
      <c r="D215" s="89" t="str">
        <f>IFERROR(VLOOKUP(CONCATENATE($A215,"T"),'05 APU'!$1:$1048576,3,),"")</f>
        <v/>
      </c>
      <c r="E215" s="89" t="str">
        <f>IFERROR(VLOOKUP(CONCATENATE($A215,"T2"),'05 APU'!$1:$1048576,3,),"")</f>
        <v/>
      </c>
      <c r="F215" s="89" t="str">
        <f>IFERROR(VLOOKUP(CONCATENATE($A215,"T3"),'05 APU'!$1:$1048576,3,),"")</f>
        <v/>
      </c>
      <c r="G215" s="412" t="s">
        <v>142</v>
      </c>
      <c r="H215" s="351"/>
      <c r="I215" s="90">
        <f>IFERROR((VLOOKUP(CONCATENATE($A215,"D"),'05 APU'!$1:$1048576,9,)),0)</f>
        <v>0</v>
      </c>
      <c r="J215" s="90">
        <f t="shared" si="8"/>
        <v>0</v>
      </c>
      <c r="K215" s="297" t="str">
        <f>IFERROR(VLOOKUP(CONCATENATE($A215,"C"),'05 APU'!$1:$1048576,9,),"")</f>
        <v/>
      </c>
      <c r="L215" s="297" t="str">
        <f>IFERROR(VLOOKUP(CONCATENATE($A215,"B"),'05 APU'!$1:$1048576,9,),"")</f>
        <v/>
      </c>
      <c r="M215" s="297" t="str">
        <f>IFERROR(VLOOKUP(CONCATENATE($A215,"A"),'05 APU'!$1:$1048576,9,),"")</f>
        <v/>
      </c>
      <c r="N215" s="86"/>
      <c r="O215" s="90">
        <f>IFERROR(VLOOKUP(CONCATENATE($A215,"D"),'05 APU'!$T:$AB,9,),0)</f>
        <v>0</v>
      </c>
      <c r="P215" s="90">
        <f t="shared" si="7"/>
        <v>0</v>
      </c>
      <c r="Q215" s="90">
        <f>IFERROR(VLOOKUP(CONCATENATE($A215,"C"),'05 APU'!$T:$AB,9,),0)</f>
        <v>0</v>
      </c>
      <c r="R215" s="90">
        <f>IFERROR(VLOOKUP(CONCATENATE($A215,"B"),'05 APU'!$T:$AB,9,),0)</f>
        <v>0</v>
      </c>
      <c r="S215" s="90">
        <f>IFERROR(VLOOKUP(CONCATENATE($A215,"A"),'05 APU'!$T:$AB,9,),0)</f>
        <v>0</v>
      </c>
      <c r="U215" s="421" t="s">
        <v>3355</v>
      </c>
      <c r="V215" s="424"/>
      <c r="W215" s="429">
        <v>0</v>
      </c>
      <c r="AZ215" s="331" t="e">
        <f>IF((VLOOKUP(CONCATENATE($A215,"EP"),'05 APU'!$1:$1048576,1,FALSE)=CONCATENATE($A215,"EP")),1,0)</f>
        <v>#N/A</v>
      </c>
      <c r="BA215" s="331" t="e">
        <f>IF((VLOOKUP(CONCATENATE($A215,"EE"),'05 APU'!$1:$1048576,1,FALSE)=CONCATENATE($A215,"EE")),1,0)</f>
        <v>#N/A</v>
      </c>
      <c r="BB215" s="331" t="e">
        <f>IF((VLOOKUP(CONCATENATE($A215,"EM"),'05 APU'!$1:$1048576,1,FALSE)=CONCATENATE($A215,"EM")),1,0)</f>
        <v>#N/A</v>
      </c>
    </row>
    <row r="216" spans="1:54" x14ac:dyDescent="0.25">
      <c r="A216" s="88">
        <v>206</v>
      </c>
      <c r="B216" s="387" t="s">
        <v>658</v>
      </c>
      <c r="C216" s="384" t="s">
        <v>659</v>
      </c>
      <c r="D216" s="89" t="str">
        <f>IFERROR(VLOOKUP(CONCATENATE($A216,"T"),'05 APU'!$1:$1048576,3,),"")</f>
        <v/>
      </c>
      <c r="E216" s="89" t="str">
        <f>IFERROR(VLOOKUP(CONCATENATE($A216,"T2"),'05 APU'!$1:$1048576,3,),"")</f>
        <v/>
      </c>
      <c r="F216" s="89" t="str">
        <f>IFERROR(VLOOKUP(CONCATENATE($A216,"T3"),'05 APU'!$1:$1048576,3,),"")</f>
        <v/>
      </c>
      <c r="G216" s="412" t="s">
        <v>142</v>
      </c>
      <c r="H216" s="351"/>
      <c r="I216" s="90">
        <f>IFERROR((VLOOKUP(CONCATENATE($A216,"D"),'05 APU'!$1:$1048576,9,)),0)</f>
        <v>0</v>
      </c>
      <c r="J216" s="90">
        <f t="shared" si="8"/>
        <v>0</v>
      </c>
      <c r="K216" s="297" t="str">
        <f>IFERROR(VLOOKUP(CONCATENATE($A216,"C"),'05 APU'!$1:$1048576,9,),"")</f>
        <v/>
      </c>
      <c r="L216" s="297" t="str">
        <f>IFERROR(VLOOKUP(CONCATENATE($A216,"B"),'05 APU'!$1:$1048576,9,),"")</f>
        <v/>
      </c>
      <c r="M216" s="297" t="str">
        <f>IFERROR(VLOOKUP(CONCATENATE($A216,"A"),'05 APU'!$1:$1048576,9,),"")</f>
        <v/>
      </c>
      <c r="N216" s="86"/>
      <c r="O216" s="90">
        <f>IFERROR(VLOOKUP(CONCATENATE($A216,"D"),'05 APU'!$T:$AB,9,),0)</f>
        <v>0</v>
      </c>
      <c r="P216" s="90">
        <f t="shared" si="7"/>
        <v>0</v>
      </c>
      <c r="Q216" s="90">
        <f>IFERROR(VLOOKUP(CONCATENATE($A216,"C"),'05 APU'!$T:$AB,9,),0)</f>
        <v>0</v>
      </c>
      <c r="R216" s="90">
        <f>IFERROR(VLOOKUP(CONCATENATE($A216,"B"),'05 APU'!$T:$AB,9,),0)</f>
        <v>0</v>
      </c>
      <c r="S216" s="90">
        <f>IFERROR(VLOOKUP(CONCATENATE($A216,"A"),'05 APU'!$T:$AB,9,),0)</f>
        <v>0</v>
      </c>
      <c r="U216" s="421" t="s">
        <v>3355</v>
      </c>
      <c r="V216" s="424"/>
      <c r="W216" s="429">
        <v>0</v>
      </c>
      <c r="AZ216" s="331" t="e">
        <f>IF((VLOOKUP(CONCATENATE($A216,"EP"),'05 APU'!$1:$1048576,1,FALSE)=CONCATENATE($A216,"EP")),1,0)</f>
        <v>#N/A</v>
      </c>
      <c r="BA216" s="331" t="e">
        <f>IF((VLOOKUP(CONCATENATE($A216,"EE"),'05 APU'!$1:$1048576,1,FALSE)=CONCATENATE($A216,"EE")),1,0)</f>
        <v>#N/A</v>
      </c>
      <c r="BB216" s="331" t="e">
        <f>IF((VLOOKUP(CONCATENATE($A216,"EM"),'05 APU'!$1:$1048576,1,FALSE)=CONCATENATE($A216,"EM")),1,0)</f>
        <v>#N/A</v>
      </c>
    </row>
    <row r="217" spans="1:54" ht="21" x14ac:dyDescent="0.25">
      <c r="A217" s="88">
        <v>207</v>
      </c>
      <c r="B217" s="387" t="s">
        <v>660</v>
      </c>
      <c r="C217" s="384" t="s">
        <v>661</v>
      </c>
      <c r="D217" s="89" t="str">
        <f>IFERROR(VLOOKUP(CONCATENATE($A217,"T"),'05 APU'!$1:$1048576,3,),"")</f>
        <v/>
      </c>
      <c r="E217" s="89" t="str">
        <f>IFERROR(VLOOKUP(CONCATENATE($A217,"T2"),'05 APU'!$1:$1048576,3,),"")</f>
        <v/>
      </c>
      <c r="F217" s="89" t="str">
        <f>IFERROR(VLOOKUP(CONCATENATE($A217,"T3"),'05 APU'!$1:$1048576,3,),"")</f>
        <v/>
      </c>
      <c r="G217" s="412" t="s">
        <v>142</v>
      </c>
      <c r="H217" s="351"/>
      <c r="I217" s="90">
        <f>IFERROR((VLOOKUP(CONCATENATE($A217,"D"),'05 APU'!$1:$1048576,9,)),0)</f>
        <v>0</v>
      </c>
      <c r="J217" s="90">
        <f t="shared" si="8"/>
        <v>0</v>
      </c>
      <c r="K217" s="297" t="str">
        <f>IFERROR(VLOOKUP(CONCATENATE($A217,"C"),'05 APU'!$1:$1048576,9,),"")</f>
        <v/>
      </c>
      <c r="L217" s="297" t="str">
        <f>IFERROR(VLOOKUP(CONCATENATE($A217,"B"),'05 APU'!$1:$1048576,9,),"")</f>
        <v/>
      </c>
      <c r="M217" s="297" t="str">
        <f>IFERROR(VLOOKUP(CONCATENATE($A217,"A"),'05 APU'!$1:$1048576,9,),"")</f>
        <v/>
      </c>
      <c r="N217" s="86"/>
      <c r="O217" s="90">
        <f>IFERROR(VLOOKUP(CONCATENATE($A217,"D"),'05 APU'!$T:$AB,9,),0)</f>
        <v>0</v>
      </c>
      <c r="P217" s="90">
        <f t="shared" si="7"/>
        <v>0</v>
      </c>
      <c r="Q217" s="90">
        <f>IFERROR(VLOOKUP(CONCATENATE($A217,"C"),'05 APU'!$T:$AB,9,),0)</f>
        <v>0</v>
      </c>
      <c r="R217" s="90">
        <f>IFERROR(VLOOKUP(CONCATENATE($A217,"B"),'05 APU'!$T:$AB,9,),0)</f>
        <v>0</v>
      </c>
      <c r="S217" s="90">
        <f>IFERROR(VLOOKUP(CONCATENATE($A217,"A"),'05 APU'!$T:$AB,9,),0)</f>
        <v>0</v>
      </c>
      <c r="U217" s="421" t="s">
        <v>3355</v>
      </c>
      <c r="V217" s="424"/>
      <c r="W217" s="429">
        <v>0</v>
      </c>
      <c r="AZ217" s="331" t="e">
        <f>IF((VLOOKUP(CONCATENATE($A217,"EP"),'05 APU'!$1:$1048576,1,FALSE)=CONCATENATE($A217,"EP")),1,0)</f>
        <v>#N/A</v>
      </c>
      <c r="BA217" s="331" t="e">
        <f>IF((VLOOKUP(CONCATENATE($A217,"EE"),'05 APU'!$1:$1048576,1,FALSE)=CONCATENATE($A217,"EE")),1,0)</f>
        <v>#N/A</v>
      </c>
      <c r="BB217" s="331" t="e">
        <f>IF((VLOOKUP(CONCATENATE($A217,"EM"),'05 APU'!$1:$1048576,1,FALSE)=CONCATENATE($A217,"EM")),1,0)</f>
        <v>#N/A</v>
      </c>
    </row>
    <row r="218" spans="1:54" ht="21" x14ac:dyDescent="0.25">
      <c r="A218" s="88">
        <v>208</v>
      </c>
      <c r="B218" s="387" t="s">
        <v>662</v>
      </c>
      <c r="C218" s="384" t="s">
        <v>663</v>
      </c>
      <c r="D218" s="89" t="str">
        <f>IFERROR(VLOOKUP(CONCATENATE($A218,"T"),'05 APU'!$1:$1048576,3,),"")</f>
        <v/>
      </c>
      <c r="E218" s="89" t="str">
        <f>IFERROR(VLOOKUP(CONCATENATE($A218,"T2"),'05 APU'!$1:$1048576,3,),"")</f>
        <v/>
      </c>
      <c r="F218" s="89" t="str">
        <f>IFERROR(VLOOKUP(CONCATENATE($A218,"T3"),'05 APU'!$1:$1048576,3,),"")</f>
        <v/>
      </c>
      <c r="G218" s="412" t="s">
        <v>142</v>
      </c>
      <c r="H218" s="351"/>
      <c r="I218" s="90">
        <f>IFERROR((VLOOKUP(CONCATENATE($A218,"D"),'05 APU'!$1:$1048576,9,)),0)</f>
        <v>0</v>
      </c>
      <c r="J218" s="90">
        <f t="shared" si="8"/>
        <v>0</v>
      </c>
      <c r="K218" s="297" t="str">
        <f>IFERROR(VLOOKUP(CONCATENATE($A218,"C"),'05 APU'!$1:$1048576,9,),"")</f>
        <v/>
      </c>
      <c r="L218" s="297" t="str">
        <f>IFERROR(VLOOKUP(CONCATENATE($A218,"B"),'05 APU'!$1:$1048576,9,),"")</f>
        <v/>
      </c>
      <c r="M218" s="297" t="str">
        <f>IFERROR(VLOOKUP(CONCATENATE($A218,"A"),'05 APU'!$1:$1048576,9,),"")</f>
        <v/>
      </c>
      <c r="N218" s="86"/>
      <c r="O218" s="90">
        <f>IFERROR(VLOOKUP(CONCATENATE($A218,"D"),'05 APU'!$T:$AB,9,),0)</f>
        <v>0</v>
      </c>
      <c r="P218" s="90">
        <f t="shared" si="7"/>
        <v>0</v>
      </c>
      <c r="Q218" s="90">
        <f>IFERROR(VLOOKUP(CONCATENATE($A218,"C"),'05 APU'!$T:$AB,9,),0)</f>
        <v>0</v>
      </c>
      <c r="R218" s="90">
        <f>IFERROR(VLOOKUP(CONCATENATE($A218,"B"),'05 APU'!$T:$AB,9,),0)</f>
        <v>0</v>
      </c>
      <c r="S218" s="90">
        <f>IFERROR(VLOOKUP(CONCATENATE($A218,"A"),'05 APU'!$T:$AB,9,),0)</f>
        <v>0</v>
      </c>
      <c r="U218" s="420" t="s">
        <v>3381</v>
      </c>
      <c r="V218" s="425" t="s">
        <v>3486</v>
      </c>
      <c r="W218" s="429" t="s">
        <v>3490</v>
      </c>
      <c r="AZ218" s="331" t="e">
        <f>IF((VLOOKUP(CONCATENATE($A218,"EP"),'05 APU'!$1:$1048576,1,FALSE)=CONCATENATE($A218,"EP")),1,0)</f>
        <v>#N/A</v>
      </c>
      <c r="BA218" s="331" t="e">
        <f>IF((VLOOKUP(CONCATENATE($A218,"EE"),'05 APU'!$1:$1048576,1,FALSE)=CONCATENATE($A218,"EE")),1,0)</f>
        <v>#N/A</v>
      </c>
      <c r="BB218" s="331" t="e">
        <f>IF((VLOOKUP(CONCATENATE($A218,"EM"),'05 APU'!$1:$1048576,1,FALSE)=CONCATENATE($A218,"EM")),1,0)</f>
        <v>#N/A</v>
      </c>
    </row>
    <row r="219" spans="1:54" ht="21" x14ac:dyDescent="0.25">
      <c r="A219" s="88">
        <v>209</v>
      </c>
      <c r="B219" s="387" t="s">
        <v>664</v>
      </c>
      <c r="C219" s="384" t="s">
        <v>665</v>
      </c>
      <c r="D219" s="89" t="str">
        <f>IFERROR(VLOOKUP(CONCATENATE($A219,"T"),'05 APU'!$1:$1048576,3,),"")</f>
        <v/>
      </c>
      <c r="E219" s="89" t="str">
        <f>IFERROR(VLOOKUP(CONCATENATE($A219,"T2"),'05 APU'!$1:$1048576,3,),"")</f>
        <v/>
      </c>
      <c r="F219" s="89" t="str">
        <f>IFERROR(VLOOKUP(CONCATENATE($A219,"T3"),'05 APU'!$1:$1048576,3,),"")</f>
        <v/>
      </c>
      <c r="G219" s="412" t="s">
        <v>142</v>
      </c>
      <c r="H219" s="351"/>
      <c r="I219" s="90">
        <f>IFERROR((VLOOKUP(CONCATENATE($A219,"D"),'05 APU'!$1:$1048576,9,)),0)</f>
        <v>0</v>
      </c>
      <c r="J219" s="90">
        <f t="shared" si="8"/>
        <v>0</v>
      </c>
      <c r="K219" s="297" t="str">
        <f>IFERROR(VLOOKUP(CONCATENATE($A219,"C"),'05 APU'!$1:$1048576,9,),"")</f>
        <v/>
      </c>
      <c r="L219" s="297" t="str">
        <f>IFERROR(VLOOKUP(CONCATENATE($A219,"B"),'05 APU'!$1:$1048576,9,),"")</f>
        <v/>
      </c>
      <c r="M219" s="297" t="str">
        <f>IFERROR(VLOOKUP(CONCATENATE($A219,"A"),'05 APU'!$1:$1048576,9,),"")</f>
        <v/>
      </c>
      <c r="N219" s="86"/>
      <c r="O219" s="90">
        <f>IFERROR(VLOOKUP(CONCATENATE($A219,"D"),'05 APU'!$T:$AB,9,),0)</f>
        <v>0</v>
      </c>
      <c r="P219" s="90">
        <f t="shared" si="7"/>
        <v>0</v>
      </c>
      <c r="Q219" s="90">
        <f>IFERROR(VLOOKUP(CONCATENATE($A219,"C"),'05 APU'!$T:$AB,9,),0)</f>
        <v>0</v>
      </c>
      <c r="R219" s="90">
        <f>IFERROR(VLOOKUP(CONCATENATE($A219,"B"),'05 APU'!$T:$AB,9,),0)</f>
        <v>0</v>
      </c>
      <c r="S219" s="90">
        <f>IFERROR(VLOOKUP(CONCATENATE($A219,"A"),'05 APU'!$T:$AB,9,),0)</f>
        <v>0</v>
      </c>
      <c r="U219" s="420" t="s">
        <v>3381</v>
      </c>
      <c r="V219" s="425" t="s">
        <v>3486</v>
      </c>
      <c r="W219" s="429" t="s">
        <v>3490</v>
      </c>
      <c r="AZ219" s="331" t="e">
        <f>IF((VLOOKUP(CONCATENATE($A219,"EP"),'05 APU'!$1:$1048576,1,FALSE)=CONCATENATE($A219,"EP")),1,0)</f>
        <v>#N/A</v>
      </c>
      <c r="BA219" s="331" t="e">
        <f>IF((VLOOKUP(CONCATENATE($A219,"EE"),'05 APU'!$1:$1048576,1,FALSE)=CONCATENATE($A219,"EE")),1,0)</f>
        <v>#N/A</v>
      </c>
      <c r="BB219" s="331" t="e">
        <f>IF((VLOOKUP(CONCATENATE($A219,"EM"),'05 APU'!$1:$1048576,1,FALSE)=CONCATENATE($A219,"EM")),1,0)</f>
        <v>#N/A</v>
      </c>
    </row>
    <row r="220" spans="1:54" ht="21" x14ac:dyDescent="0.25">
      <c r="A220" s="88">
        <v>210</v>
      </c>
      <c r="B220" s="387" t="s">
        <v>666</v>
      </c>
      <c r="C220" s="384" t="s">
        <v>667</v>
      </c>
      <c r="D220" s="89" t="str">
        <f>IFERROR(VLOOKUP(CONCATENATE($A220,"T"),'05 APU'!$1:$1048576,3,),"")</f>
        <v/>
      </c>
      <c r="E220" s="89" t="str">
        <f>IFERROR(VLOOKUP(CONCATENATE($A220,"T2"),'05 APU'!$1:$1048576,3,),"")</f>
        <v/>
      </c>
      <c r="F220" s="89" t="str">
        <f>IFERROR(VLOOKUP(CONCATENATE($A220,"T3"),'05 APU'!$1:$1048576,3,),"")</f>
        <v/>
      </c>
      <c r="G220" s="412" t="s">
        <v>142</v>
      </c>
      <c r="H220" s="351"/>
      <c r="I220" s="90">
        <f>IFERROR((VLOOKUP(CONCATENATE($A220,"D"),'05 APU'!$1:$1048576,9,)),0)</f>
        <v>0</v>
      </c>
      <c r="J220" s="90">
        <f t="shared" si="8"/>
        <v>0</v>
      </c>
      <c r="K220" s="297" t="str">
        <f>IFERROR(VLOOKUP(CONCATENATE($A220,"C"),'05 APU'!$1:$1048576,9,),"")</f>
        <v/>
      </c>
      <c r="L220" s="297" t="str">
        <f>IFERROR(VLOOKUP(CONCATENATE($A220,"B"),'05 APU'!$1:$1048576,9,),"")</f>
        <v/>
      </c>
      <c r="M220" s="297" t="str">
        <f>IFERROR(VLOOKUP(CONCATENATE($A220,"A"),'05 APU'!$1:$1048576,9,),"")</f>
        <v/>
      </c>
      <c r="N220" s="86"/>
      <c r="O220" s="90">
        <f>IFERROR(VLOOKUP(CONCATENATE($A220,"D"),'05 APU'!$T:$AB,9,),0)</f>
        <v>0</v>
      </c>
      <c r="P220" s="90">
        <f t="shared" si="7"/>
        <v>0</v>
      </c>
      <c r="Q220" s="90">
        <f>IFERROR(VLOOKUP(CONCATENATE($A220,"C"),'05 APU'!$T:$AB,9,),0)</f>
        <v>0</v>
      </c>
      <c r="R220" s="90">
        <f>IFERROR(VLOOKUP(CONCATENATE($A220,"B"),'05 APU'!$T:$AB,9,),0)</f>
        <v>0</v>
      </c>
      <c r="S220" s="90">
        <f>IFERROR(VLOOKUP(CONCATENATE($A220,"A"),'05 APU'!$T:$AB,9,),0)</f>
        <v>0</v>
      </c>
      <c r="U220" s="420" t="s">
        <v>3382</v>
      </c>
      <c r="V220" s="425" t="s">
        <v>3486</v>
      </c>
      <c r="W220" s="429" t="s">
        <v>3490</v>
      </c>
      <c r="AZ220" s="331" t="e">
        <f>IF((VLOOKUP(CONCATENATE($A220,"EP"),'05 APU'!$1:$1048576,1,FALSE)=CONCATENATE($A220,"EP")),1,0)</f>
        <v>#N/A</v>
      </c>
      <c r="BA220" s="331" t="e">
        <f>IF((VLOOKUP(CONCATENATE($A220,"EE"),'05 APU'!$1:$1048576,1,FALSE)=CONCATENATE($A220,"EE")),1,0)</f>
        <v>#N/A</v>
      </c>
      <c r="BB220" s="331" t="e">
        <f>IF((VLOOKUP(CONCATENATE($A220,"EM"),'05 APU'!$1:$1048576,1,FALSE)=CONCATENATE($A220,"EM")),1,0)</f>
        <v>#N/A</v>
      </c>
    </row>
    <row r="221" spans="1:54" ht="21" x14ac:dyDescent="0.25">
      <c r="A221" s="88">
        <v>211</v>
      </c>
      <c r="B221" s="387" t="s">
        <v>668</v>
      </c>
      <c r="C221" s="384" t="s">
        <v>669</v>
      </c>
      <c r="D221" s="89" t="str">
        <f>IFERROR(VLOOKUP(CONCATENATE($A221,"T"),'05 APU'!$1:$1048576,3,),"")</f>
        <v/>
      </c>
      <c r="E221" s="89" t="str">
        <f>IFERROR(VLOOKUP(CONCATENATE($A221,"T2"),'05 APU'!$1:$1048576,3,),"")</f>
        <v/>
      </c>
      <c r="F221" s="89" t="str">
        <f>IFERROR(VLOOKUP(CONCATENATE($A221,"T3"),'05 APU'!$1:$1048576,3,),"")</f>
        <v/>
      </c>
      <c r="G221" s="412" t="s">
        <v>142</v>
      </c>
      <c r="H221" s="351"/>
      <c r="I221" s="90">
        <f>IFERROR((VLOOKUP(CONCATENATE($A221,"D"),'05 APU'!$1:$1048576,9,)),0)</f>
        <v>0</v>
      </c>
      <c r="J221" s="90">
        <f t="shared" si="8"/>
        <v>0</v>
      </c>
      <c r="K221" s="297" t="str">
        <f>IFERROR(VLOOKUP(CONCATENATE($A221,"C"),'05 APU'!$1:$1048576,9,),"")</f>
        <v/>
      </c>
      <c r="L221" s="297" t="str">
        <f>IFERROR(VLOOKUP(CONCATENATE($A221,"B"),'05 APU'!$1:$1048576,9,),"")</f>
        <v/>
      </c>
      <c r="M221" s="297" t="str">
        <f>IFERROR(VLOOKUP(CONCATENATE($A221,"A"),'05 APU'!$1:$1048576,9,),"")</f>
        <v/>
      </c>
      <c r="N221" s="86"/>
      <c r="O221" s="90">
        <f>IFERROR(VLOOKUP(CONCATENATE($A221,"D"),'05 APU'!$T:$AB,9,),0)</f>
        <v>0</v>
      </c>
      <c r="P221" s="90">
        <f t="shared" si="7"/>
        <v>0</v>
      </c>
      <c r="Q221" s="90">
        <f>IFERROR(VLOOKUP(CONCATENATE($A221,"C"),'05 APU'!$T:$AB,9,),0)</f>
        <v>0</v>
      </c>
      <c r="R221" s="90">
        <f>IFERROR(VLOOKUP(CONCATENATE($A221,"B"),'05 APU'!$T:$AB,9,),0)</f>
        <v>0</v>
      </c>
      <c r="S221" s="90">
        <f>IFERROR(VLOOKUP(CONCATENATE($A221,"A"),'05 APU'!$T:$AB,9,),0)</f>
        <v>0</v>
      </c>
      <c r="U221" s="421" t="s">
        <v>3355</v>
      </c>
      <c r="V221" s="424"/>
      <c r="W221" s="429">
        <v>0</v>
      </c>
      <c r="AZ221" s="331" t="e">
        <f>IF((VLOOKUP(CONCATENATE($A221,"EP"),'05 APU'!$1:$1048576,1,FALSE)=CONCATENATE($A221,"EP")),1,0)</f>
        <v>#N/A</v>
      </c>
      <c r="BA221" s="331" t="e">
        <f>IF((VLOOKUP(CONCATENATE($A221,"EE"),'05 APU'!$1:$1048576,1,FALSE)=CONCATENATE($A221,"EE")),1,0)</f>
        <v>#N/A</v>
      </c>
      <c r="BB221" s="331" t="e">
        <f>IF((VLOOKUP(CONCATENATE($A221,"EM"),'05 APU'!$1:$1048576,1,FALSE)=CONCATENATE($A221,"EM")),1,0)</f>
        <v>#N/A</v>
      </c>
    </row>
    <row r="222" spans="1:54" ht="21" x14ac:dyDescent="0.25">
      <c r="A222" s="88">
        <v>212</v>
      </c>
      <c r="B222" s="387" t="s">
        <v>670</v>
      </c>
      <c r="C222" s="384" t="s">
        <v>671</v>
      </c>
      <c r="D222" s="89" t="str">
        <f>IFERROR(VLOOKUP(CONCATENATE($A222,"T"),'05 APU'!$1:$1048576,3,),"")</f>
        <v/>
      </c>
      <c r="E222" s="89" t="str">
        <f>IFERROR(VLOOKUP(CONCATENATE($A222,"T2"),'05 APU'!$1:$1048576,3,),"")</f>
        <v/>
      </c>
      <c r="F222" s="89" t="str">
        <f>IFERROR(VLOOKUP(CONCATENATE($A222,"T3"),'05 APU'!$1:$1048576,3,),"")</f>
        <v/>
      </c>
      <c r="G222" s="412" t="s">
        <v>142</v>
      </c>
      <c r="H222" s="351"/>
      <c r="I222" s="90">
        <f>IFERROR((VLOOKUP(CONCATENATE($A222,"D"),'05 APU'!$1:$1048576,9,)),0)</f>
        <v>0</v>
      </c>
      <c r="J222" s="90">
        <f t="shared" si="8"/>
        <v>0</v>
      </c>
      <c r="K222" s="297" t="str">
        <f>IFERROR(VLOOKUP(CONCATENATE($A222,"C"),'05 APU'!$1:$1048576,9,),"")</f>
        <v/>
      </c>
      <c r="L222" s="297" t="str">
        <f>IFERROR(VLOOKUP(CONCATENATE($A222,"B"),'05 APU'!$1:$1048576,9,),"")</f>
        <v/>
      </c>
      <c r="M222" s="297" t="str">
        <f>IFERROR(VLOOKUP(CONCATENATE($A222,"A"),'05 APU'!$1:$1048576,9,),"")</f>
        <v/>
      </c>
      <c r="N222" s="86"/>
      <c r="O222" s="90">
        <f>IFERROR(VLOOKUP(CONCATENATE($A222,"D"),'05 APU'!$T:$AB,9,),0)</f>
        <v>0</v>
      </c>
      <c r="P222" s="90">
        <f t="shared" si="7"/>
        <v>0</v>
      </c>
      <c r="Q222" s="90">
        <f>IFERROR(VLOOKUP(CONCATENATE($A222,"C"),'05 APU'!$T:$AB,9,),0)</f>
        <v>0</v>
      </c>
      <c r="R222" s="90">
        <f>IFERROR(VLOOKUP(CONCATENATE($A222,"B"),'05 APU'!$T:$AB,9,),0)</f>
        <v>0</v>
      </c>
      <c r="S222" s="90">
        <f>IFERROR(VLOOKUP(CONCATENATE($A222,"A"),'05 APU'!$T:$AB,9,),0)</f>
        <v>0</v>
      </c>
      <c r="U222" s="421" t="s">
        <v>3355</v>
      </c>
      <c r="V222" s="424"/>
      <c r="W222" s="429">
        <v>0</v>
      </c>
      <c r="AZ222" s="331" t="e">
        <f>IF((VLOOKUP(CONCATENATE($A222,"EP"),'05 APU'!$1:$1048576,1,FALSE)=CONCATENATE($A222,"EP")),1,0)</f>
        <v>#N/A</v>
      </c>
      <c r="BA222" s="331" t="e">
        <f>IF((VLOOKUP(CONCATENATE($A222,"EE"),'05 APU'!$1:$1048576,1,FALSE)=CONCATENATE($A222,"EE")),1,0)</f>
        <v>#N/A</v>
      </c>
      <c r="BB222" s="331" t="e">
        <f>IF((VLOOKUP(CONCATENATE($A222,"EM"),'05 APU'!$1:$1048576,1,FALSE)=CONCATENATE($A222,"EM")),1,0)</f>
        <v>#N/A</v>
      </c>
    </row>
    <row r="223" spans="1:54" x14ac:dyDescent="0.25">
      <c r="A223" s="88">
        <v>213</v>
      </c>
      <c r="B223" s="387" t="s">
        <v>672</v>
      </c>
      <c r="C223" s="384" t="s">
        <v>673</v>
      </c>
      <c r="D223" s="89" t="str">
        <f>IFERROR(VLOOKUP(CONCATENATE($A223,"T"),'05 APU'!$1:$1048576,3,),"")</f>
        <v/>
      </c>
      <c r="E223" s="89" t="str">
        <f>IFERROR(VLOOKUP(CONCATENATE($A223,"T2"),'05 APU'!$1:$1048576,3,),"")</f>
        <v/>
      </c>
      <c r="F223" s="89" t="str">
        <f>IFERROR(VLOOKUP(CONCATENATE($A223,"T3"),'05 APU'!$1:$1048576,3,),"")</f>
        <v/>
      </c>
      <c r="G223" s="412" t="s">
        <v>168</v>
      </c>
      <c r="H223" s="351"/>
      <c r="I223" s="90">
        <f>IFERROR((VLOOKUP(CONCATENATE($A223,"D"),'05 APU'!$1:$1048576,9,)),0)</f>
        <v>0</v>
      </c>
      <c r="J223" s="90">
        <f t="shared" si="8"/>
        <v>0</v>
      </c>
      <c r="K223" s="297" t="str">
        <f>IFERROR(VLOOKUP(CONCATENATE($A223,"C"),'05 APU'!$1:$1048576,9,),"")</f>
        <v/>
      </c>
      <c r="L223" s="297" t="str">
        <f>IFERROR(VLOOKUP(CONCATENATE($A223,"B"),'05 APU'!$1:$1048576,9,),"")</f>
        <v/>
      </c>
      <c r="M223" s="297" t="str">
        <f>IFERROR(VLOOKUP(CONCATENATE($A223,"A"),'05 APU'!$1:$1048576,9,),"")</f>
        <v/>
      </c>
      <c r="N223" s="86"/>
      <c r="O223" s="90">
        <f>IFERROR(VLOOKUP(CONCATENATE($A223,"D"),'05 APU'!$T:$AB,9,),0)</f>
        <v>0</v>
      </c>
      <c r="P223" s="90">
        <f t="shared" si="7"/>
        <v>0</v>
      </c>
      <c r="Q223" s="90">
        <f>IFERROR(VLOOKUP(CONCATENATE($A223,"C"),'05 APU'!$T:$AB,9,),0)</f>
        <v>0</v>
      </c>
      <c r="R223" s="90">
        <f>IFERROR(VLOOKUP(CONCATENATE($A223,"B"),'05 APU'!$T:$AB,9,),0)</f>
        <v>0</v>
      </c>
      <c r="S223" s="90">
        <f>IFERROR(VLOOKUP(CONCATENATE($A223,"A"),'05 APU'!$T:$AB,9,),0)</f>
        <v>0</v>
      </c>
      <c r="U223" s="421" t="s">
        <v>3355</v>
      </c>
      <c r="V223" s="424"/>
      <c r="W223" s="429">
        <v>0</v>
      </c>
      <c r="AZ223" s="331" t="e">
        <f>IF((VLOOKUP(CONCATENATE($A223,"EP"),'05 APU'!$1:$1048576,1,FALSE)=CONCATENATE($A223,"EP")),1,0)</f>
        <v>#N/A</v>
      </c>
      <c r="BA223" s="331" t="e">
        <f>IF((VLOOKUP(CONCATENATE($A223,"EE"),'05 APU'!$1:$1048576,1,FALSE)=CONCATENATE($A223,"EE")),1,0)</f>
        <v>#N/A</v>
      </c>
      <c r="BB223" s="331" t="e">
        <f>IF((VLOOKUP(CONCATENATE($A223,"EM"),'05 APU'!$1:$1048576,1,FALSE)=CONCATENATE($A223,"EM")),1,0)</f>
        <v>#N/A</v>
      </c>
    </row>
    <row r="224" spans="1:54" x14ac:dyDescent="0.25">
      <c r="A224" s="88">
        <v>214</v>
      </c>
      <c r="B224" s="387" t="s">
        <v>674</v>
      </c>
      <c r="C224" s="384" t="s">
        <v>675</v>
      </c>
      <c r="D224" s="89" t="str">
        <f>IFERROR(VLOOKUP(CONCATENATE($A224,"T"),'05 APU'!$1:$1048576,3,),"")</f>
        <v/>
      </c>
      <c r="E224" s="89" t="str">
        <f>IFERROR(VLOOKUP(CONCATENATE($A224,"T2"),'05 APU'!$1:$1048576,3,),"")</f>
        <v/>
      </c>
      <c r="F224" s="89" t="str">
        <f>IFERROR(VLOOKUP(CONCATENATE($A224,"T3"),'05 APU'!$1:$1048576,3,),"")</f>
        <v/>
      </c>
      <c r="G224" s="412" t="s">
        <v>138</v>
      </c>
      <c r="H224" s="351"/>
      <c r="I224" s="90">
        <f>IFERROR((VLOOKUP(CONCATENATE($A224,"D"),'05 APU'!$1:$1048576,9,)),0)</f>
        <v>0</v>
      </c>
      <c r="J224" s="90">
        <f t="shared" si="8"/>
        <v>0</v>
      </c>
      <c r="K224" s="297" t="str">
        <f>IFERROR(VLOOKUP(CONCATENATE($A224,"C"),'05 APU'!$1:$1048576,9,),"")</f>
        <v/>
      </c>
      <c r="L224" s="297" t="str">
        <f>IFERROR(VLOOKUP(CONCATENATE($A224,"B"),'05 APU'!$1:$1048576,9,),"")</f>
        <v/>
      </c>
      <c r="M224" s="297" t="str">
        <f>IFERROR(VLOOKUP(CONCATENATE($A224,"A"),'05 APU'!$1:$1048576,9,),"")</f>
        <v/>
      </c>
      <c r="N224" s="86"/>
      <c r="O224" s="90">
        <f>IFERROR(VLOOKUP(CONCATENATE($A224,"D"),'05 APU'!$T:$AB,9,),0)</f>
        <v>0</v>
      </c>
      <c r="P224" s="90">
        <f t="shared" si="7"/>
        <v>0</v>
      </c>
      <c r="Q224" s="90">
        <f>IFERROR(VLOOKUP(CONCATENATE($A224,"C"),'05 APU'!$T:$AB,9,),0)</f>
        <v>0</v>
      </c>
      <c r="R224" s="90">
        <f>IFERROR(VLOOKUP(CONCATENATE($A224,"B"),'05 APU'!$T:$AB,9,),0)</f>
        <v>0</v>
      </c>
      <c r="S224" s="90">
        <f>IFERROR(VLOOKUP(CONCATENATE($A224,"A"),'05 APU'!$T:$AB,9,),0)</f>
        <v>0</v>
      </c>
      <c r="U224" s="421" t="s">
        <v>3355</v>
      </c>
      <c r="V224" s="424"/>
      <c r="W224" s="429">
        <v>0</v>
      </c>
      <c r="AZ224" s="331" t="e">
        <f>IF((VLOOKUP(CONCATENATE($A224,"EP"),'05 APU'!$1:$1048576,1,FALSE)=CONCATENATE($A224,"EP")),1,0)</f>
        <v>#N/A</v>
      </c>
      <c r="BA224" s="331" t="e">
        <f>IF((VLOOKUP(CONCATENATE($A224,"EE"),'05 APU'!$1:$1048576,1,FALSE)=CONCATENATE($A224,"EE")),1,0)</f>
        <v>#N/A</v>
      </c>
      <c r="BB224" s="331" t="e">
        <f>IF((VLOOKUP(CONCATENATE($A224,"EM"),'05 APU'!$1:$1048576,1,FALSE)=CONCATENATE($A224,"EM")),1,0)</f>
        <v>#N/A</v>
      </c>
    </row>
    <row r="225" spans="1:54" x14ac:dyDescent="0.25">
      <c r="A225" s="88">
        <v>215</v>
      </c>
      <c r="B225" s="387" t="s">
        <v>676</v>
      </c>
      <c r="C225" s="384" t="s">
        <v>677</v>
      </c>
      <c r="D225" s="89" t="str">
        <f>IFERROR(VLOOKUP(CONCATENATE($A225,"T"),'05 APU'!$1:$1048576,3,),"")</f>
        <v/>
      </c>
      <c r="E225" s="89" t="str">
        <f>IFERROR(VLOOKUP(CONCATENATE($A225,"T2"),'05 APU'!$1:$1048576,3,),"")</f>
        <v/>
      </c>
      <c r="F225" s="89" t="str">
        <f>IFERROR(VLOOKUP(CONCATENATE($A225,"T3"),'05 APU'!$1:$1048576,3,),"")</f>
        <v/>
      </c>
      <c r="G225" s="412" t="s">
        <v>168</v>
      </c>
      <c r="H225" s="351"/>
      <c r="I225" s="90">
        <f>IFERROR((VLOOKUP(CONCATENATE($A225,"D"),'05 APU'!$1:$1048576,9,)),0)</f>
        <v>0</v>
      </c>
      <c r="J225" s="90">
        <f t="shared" si="8"/>
        <v>0</v>
      </c>
      <c r="K225" s="297" t="str">
        <f>IFERROR(VLOOKUP(CONCATENATE($A225,"C"),'05 APU'!$1:$1048576,9,),"")</f>
        <v/>
      </c>
      <c r="L225" s="297" t="str">
        <f>IFERROR(VLOOKUP(CONCATENATE($A225,"B"),'05 APU'!$1:$1048576,9,),"")</f>
        <v/>
      </c>
      <c r="M225" s="297" t="str">
        <f>IFERROR(VLOOKUP(CONCATENATE($A225,"A"),'05 APU'!$1:$1048576,9,),"")</f>
        <v/>
      </c>
      <c r="N225" s="86"/>
      <c r="O225" s="90">
        <f>IFERROR(VLOOKUP(CONCATENATE($A225,"D"),'05 APU'!$T:$AB,9,),0)</f>
        <v>0</v>
      </c>
      <c r="P225" s="90">
        <f t="shared" si="7"/>
        <v>0</v>
      </c>
      <c r="Q225" s="90">
        <f>IFERROR(VLOOKUP(CONCATENATE($A225,"C"),'05 APU'!$T:$AB,9,),0)</f>
        <v>0</v>
      </c>
      <c r="R225" s="90">
        <f>IFERROR(VLOOKUP(CONCATENATE($A225,"B"),'05 APU'!$T:$AB,9,),0)</f>
        <v>0</v>
      </c>
      <c r="S225" s="90">
        <f>IFERROR(VLOOKUP(CONCATENATE($A225,"A"),'05 APU'!$T:$AB,9,),0)</f>
        <v>0</v>
      </c>
      <c r="U225" s="421" t="s">
        <v>3355</v>
      </c>
      <c r="V225" s="424"/>
      <c r="W225" s="429">
        <v>0</v>
      </c>
      <c r="AZ225" s="331" t="e">
        <f>IF((VLOOKUP(CONCATENATE($A225,"EP"),'05 APU'!$1:$1048576,1,FALSE)=CONCATENATE($A225,"EP")),1,0)</f>
        <v>#N/A</v>
      </c>
      <c r="BA225" s="331" t="e">
        <f>IF((VLOOKUP(CONCATENATE($A225,"EE"),'05 APU'!$1:$1048576,1,FALSE)=CONCATENATE($A225,"EE")),1,0)</f>
        <v>#N/A</v>
      </c>
      <c r="BB225" s="331" t="e">
        <f>IF((VLOOKUP(CONCATENATE($A225,"EM"),'05 APU'!$1:$1048576,1,FALSE)=CONCATENATE($A225,"EM")),1,0)</f>
        <v>#N/A</v>
      </c>
    </row>
    <row r="226" spans="1:54" x14ac:dyDescent="0.25">
      <c r="A226" s="88">
        <v>216</v>
      </c>
      <c r="B226" s="387" t="s">
        <v>678</v>
      </c>
      <c r="C226" s="384" t="s">
        <v>679</v>
      </c>
      <c r="D226" s="89" t="str">
        <f>IFERROR(VLOOKUP(CONCATENATE($A226,"T"),'05 APU'!$1:$1048576,3,),"")</f>
        <v/>
      </c>
      <c r="E226" s="89" t="str">
        <f>IFERROR(VLOOKUP(CONCATENATE($A226,"T2"),'05 APU'!$1:$1048576,3,),"")</f>
        <v/>
      </c>
      <c r="F226" s="89" t="str">
        <f>IFERROR(VLOOKUP(CONCATENATE($A226,"T3"),'05 APU'!$1:$1048576,3,),"")</f>
        <v/>
      </c>
      <c r="G226" s="412" t="s">
        <v>142</v>
      </c>
      <c r="H226" s="351"/>
      <c r="I226" s="90">
        <f>IFERROR((VLOOKUP(CONCATENATE($A226,"D"),'05 APU'!$1:$1048576,9,)),0)</f>
        <v>0</v>
      </c>
      <c r="J226" s="90">
        <f t="shared" si="8"/>
        <v>0</v>
      </c>
      <c r="K226" s="297" t="str">
        <f>IFERROR(VLOOKUP(CONCATENATE($A226,"C"),'05 APU'!$1:$1048576,9,),"")</f>
        <v/>
      </c>
      <c r="L226" s="297" t="str">
        <f>IFERROR(VLOOKUP(CONCATENATE($A226,"B"),'05 APU'!$1:$1048576,9,),"")</f>
        <v/>
      </c>
      <c r="M226" s="297" t="str">
        <f>IFERROR(VLOOKUP(CONCATENATE($A226,"A"),'05 APU'!$1:$1048576,9,),"")</f>
        <v/>
      </c>
      <c r="N226" s="86"/>
      <c r="O226" s="90">
        <f>IFERROR(VLOOKUP(CONCATENATE($A226,"D"),'05 APU'!$T:$AB,9,),0)</f>
        <v>0</v>
      </c>
      <c r="P226" s="90">
        <f t="shared" si="7"/>
        <v>0</v>
      </c>
      <c r="Q226" s="90">
        <f>IFERROR(VLOOKUP(CONCATENATE($A226,"C"),'05 APU'!$T:$AB,9,),0)</f>
        <v>0</v>
      </c>
      <c r="R226" s="90">
        <f>IFERROR(VLOOKUP(CONCATENATE($A226,"B"),'05 APU'!$T:$AB,9,),0)</f>
        <v>0</v>
      </c>
      <c r="S226" s="90">
        <f>IFERROR(VLOOKUP(CONCATENATE($A226,"A"),'05 APU'!$T:$AB,9,),0)</f>
        <v>0</v>
      </c>
      <c r="U226" s="420" t="s">
        <v>3383</v>
      </c>
      <c r="V226" s="425" t="s">
        <v>3486</v>
      </c>
      <c r="W226" s="429" t="s">
        <v>3490</v>
      </c>
      <c r="AZ226" s="331" t="e">
        <f>IF((VLOOKUP(CONCATENATE($A226,"EP"),'05 APU'!$1:$1048576,1,FALSE)=CONCATENATE($A226,"EP")),1,0)</f>
        <v>#N/A</v>
      </c>
      <c r="BA226" s="331" t="e">
        <f>IF((VLOOKUP(CONCATENATE($A226,"EE"),'05 APU'!$1:$1048576,1,FALSE)=CONCATENATE($A226,"EE")),1,0)</f>
        <v>#N/A</v>
      </c>
      <c r="BB226" s="331" t="e">
        <f>IF((VLOOKUP(CONCATENATE($A226,"EM"),'05 APU'!$1:$1048576,1,FALSE)=CONCATENATE($A226,"EM")),1,0)</f>
        <v>#N/A</v>
      </c>
    </row>
    <row r="227" spans="1:54" x14ac:dyDescent="0.25">
      <c r="A227" s="88">
        <v>217</v>
      </c>
      <c r="B227" s="388" t="s">
        <v>680</v>
      </c>
      <c r="C227" s="389" t="s">
        <v>681</v>
      </c>
      <c r="D227" s="89" t="str">
        <f>IFERROR(VLOOKUP(CONCATENATE($A227,"T"),'05 APU'!$1:$1048576,3,),"")</f>
        <v/>
      </c>
      <c r="E227" s="89" t="str">
        <f>IFERROR(VLOOKUP(CONCATENATE($A227,"T2"),'05 APU'!$1:$1048576,3,),"")</f>
        <v/>
      </c>
      <c r="F227" s="89" t="str">
        <f>IFERROR(VLOOKUP(CONCATENATE($A227,"T3"),'05 APU'!$1:$1048576,3,),"")</f>
        <v/>
      </c>
      <c r="G227" s="398"/>
      <c r="H227" s="351"/>
      <c r="I227" s="90">
        <f>IFERROR((VLOOKUP(CONCATENATE($A227,"D"),'05 APU'!$1:$1048576,9,)),0)</f>
        <v>0</v>
      </c>
      <c r="J227" s="90">
        <f t="shared" si="8"/>
        <v>0</v>
      </c>
      <c r="K227" s="297" t="str">
        <f>IFERROR(VLOOKUP(CONCATENATE($A227,"C"),'05 APU'!$1:$1048576,9,),"")</f>
        <v/>
      </c>
      <c r="L227" s="297" t="str">
        <f>IFERROR(VLOOKUP(CONCATENATE($A227,"B"),'05 APU'!$1:$1048576,9,),"")</f>
        <v/>
      </c>
      <c r="M227" s="297" t="str">
        <f>IFERROR(VLOOKUP(CONCATENATE($A227,"A"),'05 APU'!$1:$1048576,9,),"")</f>
        <v/>
      </c>
      <c r="N227" s="86"/>
      <c r="O227" s="90">
        <f>IFERROR(VLOOKUP(CONCATENATE($A227,"D"),'05 APU'!$T:$AB,9,),0)</f>
        <v>0</v>
      </c>
      <c r="P227" s="90">
        <f t="shared" si="7"/>
        <v>0</v>
      </c>
      <c r="Q227" s="90">
        <f>IFERROR(VLOOKUP(CONCATENATE($A227,"C"),'05 APU'!$T:$AB,9,),0)</f>
        <v>0</v>
      </c>
      <c r="R227" s="90">
        <f>IFERROR(VLOOKUP(CONCATENATE($A227,"B"),'05 APU'!$T:$AB,9,),0)</f>
        <v>0</v>
      </c>
      <c r="S227" s="90">
        <f>IFERROR(VLOOKUP(CONCATENATE($A227,"A"),'05 APU'!$T:$AB,9,),0)</f>
        <v>0</v>
      </c>
      <c r="U227" s="420"/>
      <c r="V227" s="424"/>
      <c r="W227" s="429">
        <v>0</v>
      </c>
      <c r="AZ227" s="331" t="e">
        <f>IF((VLOOKUP(CONCATENATE($A227,"EP"),'05 APU'!$1:$1048576,1,FALSE)=CONCATENATE($A227,"EP")),1,0)</f>
        <v>#N/A</v>
      </c>
      <c r="BA227" s="331" t="e">
        <f>IF((VLOOKUP(CONCATENATE($A227,"EE"),'05 APU'!$1:$1048576,1,FALSE)=CONCATENATE($A227,"EE")),1,0)</f>
        <v>#N/A</v>
      </c>
      <c r="BB227" s="331" t="e">
        <f>IF((VLOOKUP(CONCATENATE($A227,"EM"),'05 APU'!$1:$1048576,1,FALSE)=CONCATENATE($A227,"EM")),1,0)</f>
        <v>#N/A</v>
      </c>
    </row>
    <row r="228" spans="1:54" ht="21" x14ac:dyDescent="0.25">
      <c r="A228" s="88">
        <v>218</v>
      </c>
      <c r="B228" s="387" t="s">
        <v>682</v>
      </c>
      <c r="C228" s="384" t="s">
        <v>683</v>
      </c>
      <c r="D228" s="89" t="str">
        <f>IFERROR(VLOOKUP(CONCATENATE($A228,"T"),'05 APU'!$1:$1048576,3,),"")</f>
        <v/>
      </c>
      <c r="E228" s="89" t="str">
        <f>IFERROR(VLOOKUP(CONCATENATE($A228,"T2"),'05 APU'!$1:$1048576,3,),"")</f>
        <v/>
      </c>
      <c r="F228" s="89" t="str">
        <f>IFERROR(VLOOKUP(CONCATENATE($A228,"T3"),'05 APU'!$1:$1048576,3,),"")</f>
        <v/>
      </c>
      <c r="G228" s="412" t="s">
        <v>138</v>
      </c>
      <c r="H228" s="351"/>
      <c r="I228" s="90">
        <f>IFERROR((VLOOKUP(CONCATENATE($A228,"D"),'05 APU'!$1:$1048576,9,)),0)</f>
        <v>0</v>
      </c>
      <c r="J228" s="90">
        <f t="shared" si="8"/>
        <v>0</v>
      </c>
      <c r="K228" s="297" t="str">
        <f>IFERROR(VLOOKUP(CONCATENATE($A228,"C"),'05 APU'!$1:$1048576,9,),"")</f>
        <v/>
      </c>
      <c r="L228" s="297" t="str">
        <f>IFERROR(VLOOKUP(CONCATENATE($A228,"B"),'05 APU'!$1:$1048576,9,),"")</f>
        <v/>
      </c>
      <c r="M228" s="297" t="str">
        <f>IFERROR(VLOOKUP(CONCATENATE($A228,"A"),'05 APU'!$1:$1048576,9,),"")</f>
        <v/>
      </c>
      <c r="N228" s="86"/>
      <c r="O228" s="90">
        <f>IFERROR(VLOOKUP(CONCATENATE($A228,"D"),'05 APU'!$T:$AB,9,),0)</f>
        <v>0</v>
      </c>
      <c r="P228" s="90">
        <f t="shared" si="7"/>
        <v>0</v>
      </c>
      <c r="Q228" s="90">
        <f>IFERROR(VLOOKUP(CONCATENATE($A228,"C"),'05 APU'!$T:$AB,9,),0)</f>
        <v>0</v>
      </c>
      <c r="R228" s="90">
        <f>IFERROR(VLOOKUP(CONCATENATE($A228,"B"),'05 APU'!$T:$AB,9,),0)</f>
        <v>0</v>
      </c>
      <c r="S228" s="90">
        <f>IFERROR(VLOOKUP(CONCATENATE($A228,"A"),'05 APU'!$T:$AB,9,),0)</f>
        <v>0</v>
      </c>
      <c r="U228" s="421" t="s">
        <v>3355</v>
      </c>
      <c r="V228" s="424"/>
      <c r="W228" s="429">
        <v>0</v>
      </c>
      <c r="AZ228" s="331" t="e">
        <f>IF((VLOOKUP(CONCATENATE($A228,"EP"),'05 APU'!$1:$1048576,1,FALSE)=CONCATENATE($A228,"EP")),1,0)</f>
        <v>#N/A</v>
      </c>
      <c r="BA228" s="331" t="e">
        <f>IF((VLOOKUP(CONCATENATE($A228,"EE"),'05 APU'!$1:$1048576,1,FALSE)=CONCATENATE($A228,"EE")),1,0)</f>
        <v>#N/A</v>
      </c>
      <c r="BB228" s="331" t="e">
        <f>IF((VLOOKUP(CONCATENATE($A228,"EM"),'05 APU'!$1:$1048576,1,FALSE)=CONCATENATE($A228,"EM")),1,0)</f>
        <v>#N/A</v>
      </c>
    </row>
    <row r="229" spans="1:54" ht="21" x14ac:dyDescent="0.25">
      <c r="A229" s="88">
        <v>219</v>
      </c>
      <c r="B229" s="387" t="s">
        <v>684</v>
      </c>
      <c r="C229" s="384" t="s">
        <v>685</v>
      </c>
      <c r="D229" s="89" t="str">
        <f>IFERROR(VLOOKUP(CONCATENATE($A229,"T"),'05 APU'!$1:$1048576,3,),"")</f>
        <v/>
      </c>
      <c r="E229" s="89" t="str">
        <f>IFERROR(VLOOKUP(CONCATENATE($A229,"T2"),'05 APU'!$1:$1048576,3,),"")</f>
        <v/>
      </c>
      <c r="F229" s="89" t="str">
        <f>IFERROR(VLOOKUP(CONCATENATE($A229,"T3"),'05 APU'!$1:$1048576,3,),"")</f>
        <v/>
      </c>
      <c r="G229" s="412" t="s">
        <v>138</v>
      </c>
      <c r="H229" s="351"/>
      <c r="I229" s="90">
        <f>IFERROR((VLOOKUP(CONCATENATE($A229,"D"),'05 APU'!$1:$1048576,9,)),0)</f>
        <v>0</v>
      </c>
      <c r="J229" s="90">
        <f t="shared" si="8"/>
        <v>0</v>
      </c>
      <c r="K229" s="297" t="str">
        <f>IFERROR(VLOOKUP(CONCATENATE($A229,"C"),'05 APU'!$1:$1048576,9,),"")</f>
        <v/>
      </c>
      <c r="L229" s="297" t="str">
        <f>IFERROR(VLOOKUP(CONCATENATE($A229,"B"),'05 APU'!$1:$1048576,9,),"")</f>
        <v/>
      </c>
      <c r="M229" s="297" t="str">
        <f>IFERROR(VLOOKUP(CONCATENATE($A229,"A"),'05 APU'!$1:$1048576,9,),"")</f>
        <v/>
      </c>
      <c r="N229" s="86"/>
      <c r="O229" s="90">
        <f>IFERROR(VLOOKUP(CONCATENATE($A229,"D"),'05 APU'!$T:$AB,9,),0)</f>
        <v>0</v>
      </c>
      <c r="P229" s="90">
        <f t="shared" si="7"/>
        <v>0</v>
      </c>
      <c r="Q229" s="90">
        <f>IFERROR(VLOOKUP(CONCATENATE($A229,"C"),'05 APU'!$T:$AB,9,),0)</f>
        <v>0</v>
      </c>
      <c r="R229" s="90">
        <f>IFERROR(VLOOKUP(CONCATENATE($A229,"B"),'05 APU'!$T:$AB,9,),0)</f>
        <v>0</v>
      </c>
      <c r="S229" s="90">
        <f>IFERROR(VLOOKUP(CONCATENATE($A229,"A"),'05 APU'!$T:$AB,9,),0)</f>
        <v>0</v>
      </c>
      <c r="U229" s="421" t="s">
        <v>3355</v>
      </c>
      <c r="V229" s="424"/>
      <c r="W229" s="429">
        <v>0</v>
      </c>
      <c r="AZ229" s="331" t="e">
        <f>IF((VLOOKUP(CONCATENATE($A229,"EP"),'05 APU'!$1:$1048576,1,FALSE)=CONCATENATE($A229,"EP")),1,0)</f>
        <v>#N/A</v>
      </c>
      <c r="BA229" s="331" t="e">
        <f>IF((VLOOKUP(CONCATENATE($A229,"EE"),'05 APU'!$1:$1048576,1,FALSE)=CONCATENATE($A229,"EE")),1,0)</f>
        <v>#N/A</v>
      </c>
      <c r="BB229" s="331" t="e">
        <f>IF((VLOOKUP(CONCATENATE($A229,"EM"),'05 APU'!$1:$1048576,1,FALSE)=CONCATENATE($A229,"EM")),1,0)</f>
        <v>#N/A</v>
      </c>
    </row>
    <row r="230" spans="1:54" ht="21" x14ac:dyDescent="0.25">
      <c r="A230" s="88">
        <v>220</v>
      </c>
      <c r="B230" s="387" t="s">
        <v>686</v>
      </c>
      <c r="C230" s="384" t="s">
        <v>687</v>
      </c>
      <c r="D230" s="89" t="str">
        <f>IFERROR(VLOOKUP(CONCATENATE($A230,"T"),'05 APU'!$1:$1048576,3,),"")</f>
        <v/>
      </c>
      <c r="E230" s="89" t="str">
        <f>IFERROR(VLOOKUP(CONCATENATE($A230,"T2"),'05 APU'!$1:$1048576,3,),"")</f>
        <v/>
      </c>
      <c r="F230" s="89" t="str">
        <f>IFERROR(VLOOKUP(CONCATENATE($A230,"T3"),'05 APU'!$1:$1048576,3,),"")</f>
        <v/>
      </c>
      <c r="G230" s="412" t="s">
        <v>138</v>
      </c>
      <c r="H230" s="351"/>
      <c r="I230" s="90">
        <f>IFERROR((VLOOKUP(CONCATENATE($A230,"D"),'05 APU'!$1:$1048576,9,)),0)</f>
        <v>0</v>
      </c>
      <c r="J230" s="90">
        <f t="shared" si="8"/>
        <v>0</v>
      </c>
      <c r="K230" s="297" t="str">
        <f>IFERROR(VLOOKUP(CONCATENATE($A230,"C"),'05 APU'!$1:$1048576,9,),"")</f>
        <v/>
      </c>
      <c r="L230" s="297" t="str">
        <f>IFERROR(VLOOKUP(CONCATENATE($A230,"B"),'05 APU'!$1:$1048576,9,),"")</f>
        <v/>
      </c>
      <c r="M230" s="297" t="str">
        <f>IFERROR(VLOOKUP(CONCATENATE($A230,"A"),'05 APU'!$1:$1048576,9,),"")</f>
        <v/>
      </c>
      <c r="N230" s="86"/>
      <c r="O230" s="90">
        <f>IFERROR(VLOOKUP(CONCATENATE($A230,"D"),'05 APU'!$T:$AB,9,),0)</f>
        <v>0</v>
      </c>
      <c r="P230" s="90">
        <f t="shared" si="7"/>
        <v>0</v>
      </c>
      <c r="Q230" s="90">
        <f>IFERROR(VLOOKUP(CONCATENATE($A230,"C"),'05 APU'!$T:$AB,9,),0)</f>
        <v>0</v>
      </c>
      <c r="R230" s="90">
        <f>IFERROR(VLOOKUP(CONCATENATE($A230,"B"),'05 APU'!$T:$AB,9,),0)</f>
        <v>0</v>
      </c>
      <c r="S230" s="90">
        <f>IFERROR(VLOOKUP(CONCATENATE($A230,"A"),'05 APU'!$T:$AB,9,),0)</f>
        <v>0</v>
      </c>
      <c r="U230" s="421" t="s">
        <v>3355</v>
      </c>
      <c r="V230" s="424"/>
      <c r="W230" s="429">
        <v>0</v>
      </c>
      <c r="AZ230" s="331" t="e">
        <f>IF((VLOOKUP(CONCATENATE($A230,"EP"),'05 APU'!$1:$1048576,1,FALSE)=CONCATENATE($A230,"EP")),1,0)</f>
        <v>#N/A</v>
      </c>
      <c r="BA230" s="331" t="e">
        <f>IF((VLOOKUP(CONCATENATE($A230,"EE"),'05 APU'!$1:$1048576,1,FALSE)=CONCATENATE($A230,"EE")),1,0)</f>
        <v>#N/A</v>
      </c>
      <c r="BB230" s="331" t="e">
        <f>IF((VLOOKUP(CONCATENATE($A230,"EM"),'05 APU'!$1:$1048576,1,FALSE)=CONCATENATE($A230,"EM")),1,0)</f>
        <v>#N/A</v>
      </c>
    </row>
    <row r="231" spans="1:54" x14ac:dyDescent="0.25">
      <c r="A231" s="88">
        <v>221</v>
      </c>
      <c r="B231" s="388" t="s">
        <v>688</v>
      </c>
      <c r="C231" s="389" t="s">
        <v>689</v>
      </c>
      <c r="D231" s="89" t="str">
        <f>IFERROR(VLOOKUP(CONCATENATE($A231,"T"),'05 APU'!$1:$1048576,3,),"")</f>
        <v/>
      </c>
      <c r="E231" s="89" t="str">
        <f>IFERROR(VLOOKUP(CONCATENATE($A231,"T2"),'05 APU'!$1:$1048576,3,),"")</f>
        <v/>
      </c>
      <c r="F231" s="89" t="str">
        <f>IFERROR(VLOOKUP(CONCATENATE($A231,"T3"),'05 APU'!$1:$1048576,3,),"")</f>
        <v/>
      </c>
      <c r="G231" s="398"/>
      <c r="H231" s="351"/>
      <c r="I231" s="90">
        <f>IFERROR((VLOOKUP(CONCATENATE($A231,"D"),'05 APU'!$1:$1048576,9,)),0)</f>
        <v>0</v>
      </c>
      <c r="J231" s="90">
        <f t="shared" si="8"/>
        <v>0</v>
      </c>
      <c r="K231" s="297" t="str">
        <f>IFERROR(VLOOKUP(CONCATENATE($A231,"C"),'05 APU'!$1:$1048576,9,),"")</f>
        <v/>
      </c>
      <c r="L231" s="297" t="str">
        <f>IFERROR(VLOOKUP(CONCATENATE($A231,"B"),'05 APU'!$1:$1048576,9,),"")</f>
        <v/>
      </c>
      <c r="M231" s="297" t="str">
        <f>IFERROR(VLOOKUP(CONCATENATE($A231,"A"),'05 APU'!$1:$1048576,9,),"")</f>
        <v/>
      </c>
      <c r="N231" s="86"/>
      <c r="O231" s="90">
        <f>IFERROR(VLOOKUP(CONCATENATE($A231,"D"),'05 APU'!$T:$AB,9,),0)</f>
        <v>0</v>
      </c>
      <c r="P231" s="90">
        <f t="shared" si="7"/>
        <v>0</v>
      </c>
      <c r="Q231" s="90">
        <f>IFERROR(VLOOKUP(CONCATENATE($A231,"C"),'05 APU'!$T:$AB,9,),0)</f>
        <v>0</v>
      </c>
      <c r="R231" s="90">
        <f>IFERROR(VLOOKUP(CONCATENATE($A231,"B"),'05 APU'!$T:$AB,9,),0)</f>
        <v>0</v>
      </c>
      <c r="S231" s="90">
        <f>IFERROR(VLOOKUP(CONCATENATE($A231,"A"),'05 APU'!$T:$AB,9,),0)</f>
        <v>0</v>
      </c>
      <c r="U231" s="420"/>
      <c r="V231" s="424"/>
      <c r="W231" s="429">
        <v>0</v>
      </c>
      <c r="AZ231" s="331" t="e">
        <f>IF((VLOOKUP(CONCATENATE($A231,"EP"),'05 APU'!$1:$1048576,1,FALSE)=CONCATENATE($A231,"EP")),1,0)</f>
        <v>#N/A</v>
      </c>
      <c r="BA231" s="331" t="e">
        <f>IF((VLOOKUP(CONCATENATE($A231,"EE"),'05 APU'!$1:$1048576,1,FALSE)=CONCATENATE($A231,"EE")),1,0)</f>
        <v>#N/A</v>
      </c>
      <c r="BB231" s="331" t="e">
        <f>IF((VLOOKUP(CONCATENATE($A231,"EM"),'05 APU'!$1:$1048576,1,FALSE)=CONCATENATE($A231,"EM")),1,0)</f>
        <v>#N/A</v>
      </c>
    </row>
    <row r="232" spans="1:54" ht="21" x14ac:dyDescent="0.25">
      <c r="A232" s="88">
        <v>222</v>
      </c>
      <c r="B232" s="387" t="s">
        <v>690</v>
      </c>
      <c r="C232" s="384" t="s">
        <v>691</v>
      </c>
      <c r="D232" s="89" t="str">
        <f>IFERROR(VLOOKUP(CONCATENATE($A232,"T"),'05 APU'!$1:$1048576,3,),"")</f>
        <v/>
      </c>
      <c r="E232" s="89" t="str">
        <f>IFERROR(VLOOKUP(CONCATENATE($A232,"T2"),'05 APU'!$1:$1048576,3,),"")</f>
        <v/>
      </c>
      <c r="F232" s="89" t="str">
        <f>IFERROR(VLOOKUP(CONCATENATE($A232,"T3"),'05 APU'!$1:$1048576,3,),"")</f>
        <v/>
      </c>
      <c r="G232" s="412" t="s">
        <v>138</v>
      </c>
      <c r="H232" s="351"/>
      <c r="I232" s="90">
        <f>IFERROR((VLOOKUP(CONCATENATE($A232,"D"),'05 APU'!$1:$1048576,9,)),0)</f>
        <v>0</v>
      </c>
      <c r="J232" s="90">
        <f t="shared" si="8"/>
        <v>0</v>
      </c>
      <c r="K232" s="297" t="str">
        <f>IFERROR(VLOOKUP(CONCATENATE($A232,"C"),'05 APU'!$1:$1048576,9,),"")</f>
        <v/>
      </c>
      <c r="L232" s="297" t="str">
        <f>IFERROR(VLOOKUP(CONCATENATE($A232,"B"),'05 APU'!$1:$1048576,9,),"")</f>
        <v/>
      </c>
      <c r="M232" s="297" t="str">
        <f>IFERROR(VLOOKUP(CONCATENATE($A232,"A"),'05 APU'!$1:$1048576,9,),"")</f>
        <v/>
      </c>
      <c r="N232" s="86"/>
      <c r="O232" s="90">
        <f>IFERROR(VLOOKUP(CONCATENATE($A232,"D"),'05 APU'!$T:$AB,9,),0)</f>
        <v>0</v>
      </c>
      <c r="P232" s="90">
        <f t="shared" si="7"/>
        <v>0</v>
      </c>
      <c r="Q232" s="90">
        <f>IFERROR(VLOOKUP(CONCATENATE($A232,"C"),'05 APU'!$T:$AB,9,),0)</f>
        <v>0</v>
      </c>
      <c r="R232" s="90">
        <f>IFERROR(VLOOKUP(CONCATENATE($A232,"B"),'05 APU'!$T:$AB,9,),0)</f>
        <v>0</v>
      </c>
      <c r="S232" s="90">
        <f>IFERROR(VLOOKUP(CONCATENATE($A232,"A"),'05 APU'!$T:$AB,9,),0)</f>
        <v>0</v>
      </c>
      <c r="U232" s="420" t="s">
        <v>3384</v>
      </c>
      <c r="V232" s="425" t="s">
        <v>3486</v>
      </c>
      <c r="W232" s="429" t="s">
        <v>3490</v>
      </c>
      <c r="AZ232" s="331" t="e">
        <f>IF((VLOOKUP(CONCATENATE($A232,"EP"),'05 APU'!$1:$1048576,1,FALSE)=CONCATENATE($A232,"EP")),1,0)</f>
        <v>#N/A</v>
      </c>
      <c r="BA232" s="331" t="e">
        <f>IF((VLOOKUP(CONCATENATE($A232,"EE"),'05 APU'!$1:$1048576,1,FALSE)=CONCATENATE($A232,"EE")),1,0)</f>
        <v>#N/A</v>
      </c>
      <c r="BB232" s="331" t="e">
        <f>IF((VLOOKUP(CONCATENATE($A232,"EM"),'05 APU'!$1:$1048576,1,FALSE)=CONCATENATE($A232,"EM")),1,0)</f>
        <v>#N/A</v>
      </c>
    </row>
    <row r="233" spans="1:54" ht="21" x14ac:dyDescent="0.25">
      <c r="A233" s="88">
        <v>223</v>
      </c>
      <c r="B233" s="387" t="s">
        <v>692</v>
      </c>
      <c r="C233" s="384" t="s">
        <v>693</v>
      </c>
      <c r="D233" s="89" t="str">
        <f>IFERROR(VLOOKUP(CONCATENATE($A233,"T"),'05 APU'!$1:$1048576,3,),"")</f>
        <v/>
      </c>
      <c r="E233" s="89" t="str">
        <f>IFERROR(VLOOKUP(CONCATENATE($A233,"T2"),'05 APU'!$1:$1048576,3,),"")</f>
        <v/>
      </c>
      <c r="F233" s="89" t="str">
        <f>IFERROR(VLOOKUP(CONCATENATE($A233,"T3"),'05 APU'!$1:$1048576,3,),"")</f>
        <v/>
      </c>
      <c r="G233" s="412" t="s">
        <v>138</v>
      </c>
      <c r="H233" s="351"/>
      <c r="I233" s="90">
        <f>IFERROR((VLOOKUP(CONCATENATE($A233,"D"),'05 APU'!$1:$1048576,9,)),0)</f>
        <v>0</v>
      </c>
      <c r="J233" s="90">
        <f t="shared" si="8"/>
        <v>0</v>
      </c>
      <c r="K233" s="297" t="str">
        <f>IFERROR(VLOOKUP(CONCATENATE($A233,"C"),'05 APU'!$1:$1048576,9,),"")</f>
        <v/>
      </c>
      <c r="L233" s="297" t="str">
        <f>IFERROR(VLOOKUP(CONCATENATE($A233,"B"),'05 APU'!$1:$1048576,9,),"")</f>
        <v/>
      </c>
      <c r="M233" s="297" t="str">
        <f>IFERROR(VLOOKUP(CONCATENATE($A233,"A"),'05 APU'!$1:$1048576,9,),"")</f>
        <v/>
      </c>
      <c r="N233" s="86"/>
      <c r="O233" s="90">
        <f>IFERROR(VLOOKUP(CONCATENATE($A233,"D"),'05 APU'!$T:$AB,9,),0)</f>
        <v>0</v>
      </c>
      <c r="P233" s="90">
        <f t="shared" si="7"/>
        <v>0</v>
      </c>
      <c r="Q233" s="90">
        <f>IFERROR(VLOOKUP(CONCATENATE($A233,"C"),'05 APU'!$T:$AB,9,),0)</f>
        <v>0</v>
      </c>
      <c r="R233" s="90">
        <f>IFERROR(VLOOKUP(CONCATENATE($A233,"B"),'05 APU'!$T:$AB,9,),0)</f>
        <v>0</v>
      </c>
      <c r="S233" s="90">
        <f>IFERROR(VLOOKUP(CONCATENATE($A233,"A"),'05 APU'!$T:$AB,9,),0)</f>
        <v>0</v>
      </c>
      <c r="U233" s="421" t="s">
        <v>3355</v>
      </c>
      <c r="V233" s="424"/>
      <c r="W233" s="429">
        <v>0</v>
      </c>
      <c r="AZ233" s="331" t="e">
        <f>IF((VLOOKUP(CONCATENATE($A233,"EP"),'05 APU'!$1:$1048576,1,FALSE)=CONCATENATE($A233,"EP")),1,0)</f>
        <v>#N/A</v>
      </c>
      <c r="BA233" s="331" t="e">
        <f>IF((VLOOKUP(CONCATENATE($A233,"EE"),'05 APU'!$1:$1048576,1,FALSE)=CONCATENATE($A233,"EE")),1,0)</f>
        <v>#N/A</v>
      </c>
      <c r="BB233" s="331" t="e">
        <f>IF((VLOOKUP(CONCATENATE($A233,"EM"),'05 APU'!$1:$1048576,1,FALSE)=CONCATENATE($A233,"EM")),1,0)</f>
        <v>#N/A</v>
      </c>
    </row>
    <row r="234" spans="1:54" ht="21" x14ac:dyDescent="0.25">
      <c r="A234" s="88">
        <v>224</v>
      </c>
      <c r="B234" s="387" t="s">
        <v>694</v>
      </c>
      <c r="C234" s="384" t="s">
        <v>695</v>
      </c>
      <c r="D234" s="89" t="str">
        <f>IFERROR(VLOOKUP(CONCATENATE($A234,"T"),'05 APU'!$1:$1048576,3,),"")</f>
        <v/>
      </c>
      <c r="E234" s="89" t="str">
        <f>IFERROR(VLOOKUP(CONCATENATE($A234,"T2"),'05 APU'!$1:$1048576,3,),"")</f>
        <v/>
      </c>
      <c r="F234" s="89" t="str">
        <f>IFERROR(VLOOKUP(CONCATENATE($A234,"T3"),'05 APU'!$1:$1048576,3,),"")</f>
        <v/>
      </c>
      <c r="G234" s="412" t="s">
        <v>138</v>
      </c>
      <c r="H234" s="351"/>
      <c r="I234" s="90">
        <f>IFERROR((VLOOKUP(CONCATENATE($A234,"D"),'05 APU'!$1:$1048576,9,)),0)</f>
        <v>0</v>
      </c>
      <c r="J234" s="90">
        <f t="shared" si="8"/>
        <v>0</v>
      </c>
      <c r="K234" s="297" t="str">
        <f>IFERROR(VLOOKUP(CONCATENATE($A234,"C"),'05 APU'!$1:$1048576,9,),"")</f>
        <v/>
      </c>
      <c r="L234" s="297" t="str">
        <f>IFERROR(VLOOKUP(CONCATENATE($A234,"B"),'05 APU'!$1:$1048576,9,),"")</f>
        <v/>
      </c>
      <c r="M234" s="297" t="str">
        <f>IFERROR(VLOOKUP(CONCATENATE($A234,"A"),'05 APU'!$1:$1048576,9,),"")</f>
        <v/>
      </c>
      <c r="N234" s="86"/>
      <c r="O234" s="90">
        <f>IFERROR(VLOOKUP(CONCATENATE($A234,"D"),'05 APU'!$T:$AB,9,),0)</f>
        <v>0</v>
      </c>
      <c r="P234" s="90">
        <f t="shared" si="7"/>
        <v>0</v>
      </c>
      <c r="Q234" s="90">
        <f>IFERROR(VLOOKUP(CONCATENATE($A234,"C"),'05 APU'!$T:$AB,9,),0)</f>
        <v>0</v>
      </c>
      <c r="R234" s="90">
        <f>IFERROR(VLOOKUP(CONCATENATE($A234,"B"),'05 APU'!$T:$AB,9,),0)</f>
        <v>0</v>
      </c>
      <c r="S234" s="90">
        <f>IFERROR(VLOOKUP(CONCATENATE($A234,"A"),'05 APU'!$T:$AB,9,),0)</f>
        <v>0</v>
      </c>
      <c r="U234" s="420" t="s">
        <v>3384</v>
      </c>
      <c r="V234" s="425" t="s">
        <v>3486</v>
      </c>
      <c r="W234" s="429" t="s">
        <v>3490</v>
      </c>
      <c r="AZ234" s="331" t="e">
        <f>IF((VLOOKUP(CONCATENATE($A234,"EP"),'05 APU'!$1:$1048576,1,FALSE)=CONCATENATE($A234,"EP")),1,0)</f>
        <v>#N/A</v>
      </c>
      <c r="BA234" s="331" t="e">
        <f>IF((VLOOKUP(CONCATENATE($A234,"EE"),'05 APU'!$1:$1048576,1,FALSE)=CONCATENATE($A234,"EE")),1,0)</f>
        <v>#N/A</v>
      </c>
      <c r="BB234" s="331" t="e">
        <f>IF((VLOOKUP(CONCATENATE($A234,"EM"),'05 APU'!$1:$1048576,1,FALSE)=CONCATENATE($A234,"EM")),1,0)</f>
        <v>#N/A</v>
      </c>
    </row>
    <row r="235" spans="1:54" ht="25.5" x14ac:dyDescent="0.25">
      <c r="A235" s="88">
        <v>225</v>
      </c>
      <c r="B235" s="387" t="s">
        <v>696</v>
      </c>
      <c r="C235" s="384" t="s">
        <v>697</v>
      </c>
      <c r="D235" s="89" t="str">
        <f>IFERROR(VLOOKUP(CONCATENATE($A235,"T"),'05 APU'!$1:$1048576,3,),"")</f>
        <v/>
      </c>
      <c r="E235" s="89" t="str">
        <f>IFERROR(VLOOKUP(CONCATENATE($A235,"T2"),'05 APU'!$1:$1048576,3,),"")</f>
        <v/>
      </c>
      <c r="F235" s="89" t="str">
        <f>IFERROR(VLOOKUP(CONCATENATE($A235,"T3"),'05 APU'!$1:$1048576,3,),"")</f>
        <v/>
      </c>
      <c r="G235" s="412" t="s">
        <v>138</v>
      </c>
      <c r="H235" s="351"/>
      <c r="I235" s="90">
        <f>IFERROR((VLOOKUP(CONCATENATE($A235,"D"),'05 APU'!$1:$1048576,9,)),0)</f>
        <v>0</v>
      </c>
      <c r="J235" s="90">
        <f t="shared" si="8"/>
        <v>0</v>
      </c>
      <c r="K235" s="297" t="str">
        <f>IFERROR(VLOOKUP(CONCATENATE($A235,"C"),'05 APU'!$1:$1048576,9,),"")</f>
        <v/>
      </c>
      <c r="L235" s="297" t="str">
        <f>IFERROR(VLOOKUP(CONCATENATE($A235,"B"),'05 APU'!$1:$1048576,9,),"")</f>
        <v/>
      </c>
      <c r="M235" s="297" t="str">
        <f>IFERROR(VLOOKUP(CONCATENATE($A235,"A"),'05 APU'!$1:$1048576,9,),"")</f>
        <v/>
      </c>
      <c r="N235" s="86"/>
      <c r="O235" s="90">
        <f>IFERROR(VLOOKUP(CONCATENATE($A235,"D"),'05 APU'!$T:$AB,9,),0)</f>
        <v>0</v>
      </c>
      <c r="P235" s="90">
        <f t="shared" si="7"/>
        <v>0</v>
      </c>
      <c r="Q235" s="90">
        <f>IFERROR(VLOOKUP(CONCATENATE($A235,"C"),'05 APU'!$T:$AB,9,),0)</f>
        <v>0</v>
      </c>
      <c r="R235" s="90">
        <f>IFERROR(VLOOKUP(CONCATENATE($A235,"B"),'05 APU'!$T:$AB,9,),0)</f>
        <v>0</v>
      </c>
      <c r="S235" s="90">
        <f>IFERROR(VLOOKUP(CONCATENATE($A235,"A"),'05 APU'!$T:$AB,9,),0)</f>
        <v>0</v>
      </c>
      <c r="U235" s="422" t="s">
        <v>3385</v>
      </c>
      <c r="V235" s="425" t="s">
        <v>3486</v>
      </c>
      <c r="W235" s="429" t="s">
        <v>3490</v>
      </c>
      <c r="AZ235" s="331" t="e">
        <f>IF((VLOOKUP(CONCATENATE($A235,"EP"),'05 APU'!$1:$1048576,1,FALSE)=CONCATENATE($A235,"EP")),1,0)</f>
        <v>#N/A</v>
      </c>
      <c r="BA235" s="331" t="e">
        <f>IF((VLOOKUP(CONCATENATE($A235,"EE"),'05 APU'!$1:$1048576,1,FALSE)=CONCATENATE($A235,"EE")),1,0)</f>
        <v>#N/A</v>
      </c>
      <c r="BB235" s="331" t="e">
        <f>IF((VLOOKUP(CONCATENATE($A235,"EM"),'05 APU'!$1:$1048576,1,FALSE)=CONCATENATE($A235,"EM")),1,0)</f>
        <v>#N/A</v>
      </c>
    </row>
    <row r="236" spans="1:54" ht="21" x14ac:dyDescent="0.25">
      <c r="A236" s="88">
        <v>226</v>
      </c>
      <c r="B236" s="387" t="s">
        <v>698</v>
      </c>
      <c r="C236" s="384" t="s">
        <v>699</v>
      </c>
      <c r="D236" s="89" t="str">
        <f>IFERROR(VLOOKUP(CONCATENATE($A236,"T"),'05 APU'!$1:$1048576,3,),"")</f>
        <v/>
      </c>
      <c r="E236" s="89" t="str">
        <f>IFERROR(VLOOKUP(CONCATENATE($A236,"T2"),'05 APU'!$1:$1048576,3,),"")</f>
        <v/>
      </c>
      <c r="F236" s="89" t="str">
        <f>IFERROR(VLOOKUP(CONCATENATE($A236,"T3"),'05 APU'!$1:$1048576,3,),"")</f>
        <v/>
      </c>
      <c r="G236" s="412" t="s">
        <v>138</v>
      </c>
      <c r="H236" s="351"/>
      <c r="I236" s="90">
        <f>IFERROR((VLOOKUP(CONCATENATE($A236,"D"),'05 APU'!$1:$1048576,9,)),0)</f>
        <v>0</v>
      </c>
      <c r="J236" s="90">
        <f t="shared" si="8"/>
        <v>0</v>
      </c>
      <c r="K236" s="297" t="str">
        <f>IFERROR(VLOOKUP(CONCATENATE($A236,"C"),'05 APU'!$1:$1048576,9,),"")</f>
        <v/>
      </c>
      <c r="L236" s="297" t="str">
        <f>IFERROR(VLOOKUP(CONCATENATE($A236,"B"),'05 APU'!$1:$1048576,9,),"")</f>
        <v/>
      </c>
      <c r="M236" s="297" t="str">
        <f>IFERROR(VLOOKUP(CONCATENATE($A236,"A"),'05 APU'!$1:$1048576,9,),"")</f>
        <v/>
      </c>
      <c r="N236" s="86"/>
      <c r="O236" s="90">
        <f>IFERROR(VLOOKUP(CONCATENATE($A236,"D"),'05 APU'!$T:$AB,9,),0)</f>
        <v>0</v>
      </c>
      <c r="P236" s="90">
        <f t="shared" si="7"/>
        <v>0</v>
      </c>
      <c r="Q236" s="90">
        <f>IFERROR(VLOOKUP(CONCATENATE($A236,"C"),'05 APU'!$T:$AB,9,),0)</f>
        <v>0</v>
      </c>
      <c r="R236" s="90">
        <f>IFERROR(VLOOKUP(CONCATENATE($A236,"B"),'05 APU'!$T:$AB,9,),0)</f>
        <v>0</v>
      </c>
      <c r="S236" s="90">
        <f>IFERROR(VLOOKUP(CONCATENATE($A236,"A"),'05 APU'!$T:$AB,9,),0)</f>
        <v>0</v>
      </c>
      <c r="U236" s="421" t="s">
        <v>3355</v>
      </c>
      <c r="V236" s="424"/>
      <c r="W236" s="429">
        <v>0</v>
      </c>
      <c r="AZ236" s="331" t="e">
        <f>IF((VLOOKUP(CONCATENATE($A236,"EP"),'05 APU'!$1:$1048576,1,FALSE)=CONCATENATE($A236,"EP")),1,0)</f>
        <v>#N/A</v>
      </c>
      <c r="BA236" s="331" t="e">
        <f>IF((VLOOKUP(CONCATENATE($A236,"EE"),'05 APU'!$1:$1048576,1,FALSE)=CONCATENATE($A236,"EE")),1,0)</f>
        <v>#N/A</v>
      </c>
      <c r="BB236" s="331" t="e">
        <f>IF((VLOOKUP(CONCATENATE($A236,"EM"),'05 APU'!$1:$1048576,1,FALSE)=CONCATENATE($A236,"EM")),1,0)</f>
        <v>#N/A</v>
      </c>
    </row>
    <row r="237" spans="1:54" ht="21" x14ac:dyDescent="0.25">
      <c r="A237" s="88">
        <v>227</v>
      </c>
      <c r="B237" s="387" t="s">
        <v>700</v>
      </c>
      <c r="C237" s="384" t="s">
        <v>701</v>
      </c>
      <c r="D237" s="89" t="str">
        <f>IFERROR(VLOOKUP(CONCATENATE($A237,"T"),'05 APU'!$1:$1048576,3,),"")</f>
        <v/>
      </c>
      <c r="E237" s="89" t="str">
        <f>IFERROR(VLOOKUP(CONCATENATE($A237,"T2"),'05 APU'!$1:$1048576,3,),"")</f>
        <v/>
      </c>
      <c r="F237" s="89" t="str">
        <f>IFERROR(VLOOKUP(CONCATENATE($A237,"T3"),'05 APU'!$1:$1048576,3,),"")</f>
        <v/>
      </c>
      <c r="G237" s="412" t="s">
        <v>138</v>
      </c>
      <c r="H237" s="351"/>
      <c r="I237" s="90">
        <f>IFERROR((VLOOKUP(CONCATENATE($A237,"D"),'05 APU'!$1:$1048576,9,)),0)</f>
        <v>0</v>
      </c>
      <c r="J237" s="90">
        <f t="shared" si="8"/>
        <v>0</v>
      </c>
      <c r="K237" s="297" t="str">
        <f>IFERROR(VLOOKUP(CONCATENATE($A237,"C"),'05 APU'!$1:$1048576,9,),"")</f>
        <v/>
      </c>
      <c r="L237" s="297" t="str">
        <f>IFERROR(VLOOKUP(CONCATENATE($A237,"B"),'05 APU'!$1:$1048576,9,),"")</f>
        <v/>
      </c>
      <c r="M237" s="297" t="str">
        <f>IFERROR(VLOOKUP(CONCATENATE($A237,"A"),'05 APU'!$1:$1048576,9,),"")</f>
        <v/>
      </c>
      <c r="N237" s="86"/>
      <c r="O237" s="90">
        <f>IFERROR(VLOOKUP(CONCATENATE($A237,"D"),'05 APU'!$T:$AB,9,),0)</f>
        <v>0</v>
      </c>
      <c r="P237" s="90">
        <f t="shared" si="7"/>
        <v>0</v>
      </c>
      <c r="Q237" s="90">
        <f>IFERROR(VLOOKUP(CONCATENATE($A237,"C"),'05 APU'!$T:$AB,9,),0)</f>
        <v>0</v>
      </c>
      <c r="R237" s="90">
        <f>IFERROR(VLOOKUP(CONCATENATE($A237,"B"),'05 APU'!$T:$AB,9,),0)</f>
        <v>0</v>
      </c>
      <c r="S237" s="90">
        <f>IFERROR(VLOOKUP(CONCATENATE($A237,"A"),'05 APU'!$T:$AB,9,),0)</f>
        <v>0</v>
      </c>
      <c r="U237" s="421" t="s">
        <v>3355</v>
      </c>
      <c r="V237" s="424"/>
      <c r="W237" s="429">
        <v>0</v>
      </c>
      <c r="AZ237" s="331" t="e">
        <f>IF((VLOOKUP(CONCATENATE($A237,"EP"),'05 APU'!$1:$1048576,1,FALSE)=CONCATENATE($A237,"EP")),1,0)</f>
        <v>#N/A</v>
      </c>
      <c r="BA237" s="331" t="e">
        <f>IF((VLOOKUP(CONCATENATE($A237,"EE"),'05 APU'!$1:$1048576,1,FALSE)=CONCATENATE($A237,"EE")),1,0)</f>
        <v>#N/A</v>
      </c>
      <c r="BB237" s="331" t="e">
        <f>IF((VLOOKUP(CONCATENATE($A237,"EM"),'05 APU'!$1:$1048576,1,FALSE)=CONCATENATE($A237,"EM")),1,0)</f>
        <v>#N/A</v>
      </c>
    </row>
    <row r="238" spans="1:54" ht="21" x14ac:dyDescent="0.25">
      <c r="A238" s="88">
        <v>228</v>
      </c>
      <c r="B238" s="387" t="s">
        <v>702</v>
      </c>
      <c r="C238" s="384" t="s">
        <v>703</v>
      </c>
      <c r="D238" s="89" t="str">
        <f>IFERROR(VLOOKUP(CONCATENATE($A238,"T"),'05 APU'!$1:$1048576,3,),"")</f>
        <v/>
      </c>
      <c r="E238" s="89" t="str">
        <f>IFERROR(VLOOKUP(CONCATENATE($A238,"T2"),'05 APU'!$1:$1048576,3,),"")</f>
        <v/>
      </c>
      <c r="F238" s="89" t="str">
        <f>IFERROR(VLOOKUP(CONCATENATE($A238,"T3"),'05 APU'!$1:$1048576,3,),"")</f>
        <v/>
      </c>
      <c r="G238" s="412" t="s">
        <v>138</v>
      </c>
      <c r="H238" s="351"/>
      <c r="I238" s="90">
        <f>IFERROR((VLOOKUP(CONCATENATE($A238,"D"),'05 APU'!$1:$1048576,9,)),0)</f>
        <v>0</v>
      </c>
      <c r="J238" s="90">
        <f t="shared" si="8"/>
        <v>0</v>
      </c>
      <c r="K238" s="297" t="str">
        <f>IFERROR(VLOOKUP(CONCATENATE($A238,"C"),'05 APU'!$1:$1048576,9,),"")</f>
        <v/>
      </c>
      <c r="L238" s="297" t="str">
        <f>IFERROR(VLOOKUP(CONCATENATE($A238,"B"),'05 APU'!$1:$1048576,9,),"")</f>
        <v/>
      </c>
      <c r="M238" s="297" t="str">
        <f>IFERROR(VLOOKUP(CONCATENATE($A238,"A"),'05 APU'!$1:$1048576,9,),"")</f>
        <v/>
      </c>
      <c r="N238" s="86"/>
      <c r="O238" s="90">
        <f>IFERROR(VLOOKUP(CONCATENATE($A238,"D"),'05 APU'!$T:$AB,9,),0)</f>
        <v>0</v>
      </c>
      <c r="P238" s="90">
        <f t="shared" si="7"/>
        <v>0</v>
      </c>
      <c r="Q238" s="90">
        <f>IFERROR(VLOOKUP(CONCATENATE($A238,"C"),'05 APU'!$T:$AB,9,),0)</f>
        <v>0</v>
      </c>
      <c r="R238" s="90">
        <f>IFERROR(VLOOKUP(CONCATENATE($A238,"B"),'05 APU'!$T:$AB,9,),0)</f>
        <v>0</v>
      </c>
      <c r="S238" s="90">
        <f>IFERROR(VLOOKUP(CONCATENATE($A238,"A"),'05 APU'!$T:$AB,9,),0)</f>
        <v>0</v>
      </c>
      <c r="U238" s="421" t="s">
        <v>3355</v>
      </c>
      <c r="V238" s="424"/>
      <c r="W238" s="429">
        <v>0</v>
      </c>
      <c r="AZ238" s="331" t="e">
        <f>IF((VLOOKUP(CONCATENATE($A238,"EP"),'05 APU'!$1:$1048576,1,FALSE)=CONCATENATE($A238,"EP")),1,0)</f>
        <v>#N/A</v>
      </c>
      <c r="BA238" s="331" t="e">
        <f>IF((VLOOKUP(CONCATENATE($A238,"EE"),'05 APU'!$1:$1048576,1,FALSE)=CONCATENATE($A238,"EE")),1,0)</f>
        <v>#N/A</v>
      </c>
      <c r="BB238" s="331" t="e">
        <f>IF((VLOOKUP(CONCATENATE($A238,"EM"),'05 APU'!$1:$1048576,1,FALSE)=CONCATENATE($A238,"EM")),1,0)</f>
        <v>#N/A</v>
      </c>
    </row>
    <row r="239" spans="1:54" ht="21" x14ac:dyDescent="0.25">
      <c r="A239" s="88">
        <v>229</v>
      </c>
      <c r="B239" s="387" t="s">
        <v>704</v>
      </c>
      <c r="C239" s="384" t="s">
        <v>705</v>
      </c>
      <c r="D239" s="89" t="str">
        <f>IFERROR(VLOOKUP(CONCATENATE($A239,"T"),'05 APU'!$1:$1048576,3,),"")</f>
        <v/>
      </c>
      <c r="E239" s="89" t="str">
        <f>IFERROR(VLOOKUP(CONCATENATE($A239,"T2"),'05 APU'!$1:$1048576,3,),"")</f>
        <v/>
      </c>
      <c r="F239" s="89" t="str">
        <f>IFERROR(VLOOKUP(CONCATENATE($A239,"T3"),'05 APU'!$1:$1048576,3,),"")</f>
        <v/>
      </c>
      <c r="G239" s="412" t="s">
        <v>138</v>
      </c>
      <c r="H239" s="351"/>
      <c r="I239" s="90">
        <f>IFERROR((VLOOKUP(CONCATENATE($A239,"D"),'05 APU'!$1:$1048576,9,)),0)</f>
        <v>0</v>
      </c>
      <c r="J239" s="90">
        <f t="shared" si="8"/>
        <v>0</v>
      </c>
      <c r="K239" s="297" t="str">
        <f>IFERROR(VLOOKUP(CONCATENATE($A239,"C"),'05 APU'!$1:$1048576,9,),"")</f>
        <v/>
      </c>
      <c r="L239" s="297" t="str">
        <f>IFERROR(VLOOKUP(CONCATENATE($A239,"B"),'05 APU'!$1:$1048576,9,),"")</f>
        <v/>
      </c>
      <c r="M239" s="297" t="str">
        <f>IFERROR(VLOOKUP(CONCATENATE($A239,"A"),'05 APU'!$1:$1048576,9,),"")</f>
        <v/>
      </c>
      <c r="N239" s="86"/>
      <c r="O239" s="90">
        <f>IFERROR(VLOOKUP(CONCATENATE($A239,"D"),'05 APU'!$T:$AB,9,),0)</f>
        <v>0</v>
      </c>
      <c r="P239" s="90">
        <f t="shared" si="7"/>
        <v>0</v>
      </c>
      <c r="Q239" s="90">
        <f>IFERROR(VLOOKUP(CONCATENATE($A239,"C"),'05 APU'!$T:$AB,9,),0)</f>
        <v>0</v>
      </c>
      <c r="R239" s="90">
        <f>IFERROR(VLOOKUP(CONCATENATE($A239,"B"),'05 APU'!$T:$AB,9,),0)</f>
        <v>0</v>
      </c>
      <c r="S239" s="90">
        <f>IFERROR(VLOOKUP(CONCATENATE($A239,"A"),'05 APU'!$T:$AB,9,),0)</f>
        <v>0</v>
      </c>
      <c r="U239" s="421" t="s">
        <v>3355</v>
      </c>
      <c r="V239" s="424"/>
      <c r="W239" s="429">
        <v>0</v>
      </c>
      <c r="AZ239" s="331" t="e">
        <f>IF((VLOOKUP(CONCATENATE($A239,"EP"),'05 APU'!$1:$1048576,1,FALSE)=CONCATENATE($A239,"EP")),1,0)</f>
        <v>#N/A</v>
      </c>
      <c r="BA239" s="331" t="e">
        <f>IF((VLOOKUP(CONCATENATE($A239,"EE"),'05 APU'!$1:$1048576,1,FALSE)=CONCATENATE($A239,"EE")),1,0)</f>
        <v>#N/A</v>
      </c>
      <c r="BB239" s="331" t="e">
        <f>IF((VLOOKUP(CONCATENATE($A239,"EM"),'05 APU'!$1:$1048576,1,FALSE)=CONCATENATE($A239,"EM")),1,0)</f>
        <v>#N/A</v>
      </c>
    </row>
    <row r="240" spans="1:54" ht="31.5" x14ac:dyDescent="0.25">
      <c r="A240" s="88">
        <v>230</v>
      </c>
      <c r="B240" s="387" t="s">
        <v>706</v>
      </c>
      <c r="C240" s="384" t="s">
        <v>707</v>
      </c>
      <c r="D240" s="89" t="str">
        <f>IFERROR(VLOOKUP(CONCATENATE($A240,"T"),'05 APU'!$1:$1048576,3,),"")</f>
        <v/>
      </c>
      <c r="E240" s="89" t="str">
        <f>IFERROR(VLOOKUP(CONCATENATE($A240,"T2"),'05 APU'!$1:$1048576,3,),"")</f>
        <v/>
      </c>
      <c r="F240" s="89" t="str">
        <f>IFERROR(VLOOKUP(CONCATENATE($A240,"T3"),'05 APU'!$1:$1048576,3,),"")</f>
        <v/>
      </c>
      <c r="G240" s="412" t="s">
        <v>138</v>
      </c>
      <c r="H240" s="351"/>
      <c r="I240" s="90">
        <f>IFERROR((VLOOKUP(CONCATENATE($A240,"D"),'05 APU'!$1:$1048576,9,)),0)</f>
        <v>0</v>
      </c>
      <c r="J240" s="90">
        <f t="shared" si="8"/>
        <v>0</v>
      </c>
      <c r="K240" s="297" t="str">
        <f>IFERROR(VLOOKUP(CONCATENATE($A240,"C"),'05 APU'!$1:$1048576,9,),"")</f>
        <v/>
      </c>
      <c r="L240" s="297" t="str">
        <f>IFERROR(VLOOKUP(CONCATENATE($A240,"B"),'05 APU'!$1:$1048576,9,),"")</f>
        <v/>
      </c>
      <c r="M240" s="297" t="str">
        <f>IFERROR(VLOOKUP(CONCATENATE($A240,"A"),'05 APU'!$1:$1048576,9,),"")</f>
        <v/>
      </c>
      <c r="N240" s="86"/>
      <c r="O240" s="90">
        <f>IFERROR(VLOOKUP(CONCATENATE($A240,"D"),'05 APU'!$T:$AB,9,),0)</f>
        <v>0</v>
      </c>
      <c r="P240" s="90">
        <f t="shared" si="7"/>
        <v>0</v>
      </c>
      <c r="Q240" s="90">
        <f>IFERROR(VLOOKUP(CONCATENATE($A240,"C"),'05 APU'!$T:$AB,9,),0)</f>
        <v>0</v>
      </c>
      <c r="R240" s="90">
        <f>IFERROR(VLOOKUP(CONCATENATE($A240,"B"),'05 APU'!$T:$AB,9,),0)</f>
        <v>0</v>
      </c>
      <c r="S240" s="90">
        <f>IFERROR(VLOOKUP(CONCATENATE($A240,"A"),'05 APU'!$T:$AB,9,),0)</f>
        <v>0</v>
      </c>
      <c r="U240" s="421" t="s">
        <v>3355</v>
      </c>
      <c r="V240" s="424"/>
      <c r="W240" s="429">
        <v>0</v>
      </c>
      <c r="AZ240" s="331" t="e">
        <f>IF((VLOOKUP(CONCATENATE($A240,"EP"),'05 APU'!$1:$1048576,1,FALSE)=CONCATENATE($A240,"EP")),1,0)</f>
        <v>#N/A</v>
      </c>
      <c r="BA240" s="331" t="e">
        <f>IF((VLOOKUP(CONCATENATE($A240,"EE"),'05 APU'!$1:$1048576,1,FALSE)=CONCATENATE($A240,"EE")),1,0)</f>
        <v>#N/A</v>
      </c>
      <c r="BB240" s="331" t="e">
        <f>IF((VLOOKUP(CONCATENATE($A240,"EM"),'05 APU'!$1:$1048576,1,FALSE)=CONCATENATE($A240,"EM")),1,0)</f>
        <v>#N/A</v>
      </c>
    </row>
    <row r="241" spans="1:54" ht="31.5" x14ac:dyDescent="0.25">
      <c r="A241" s="88">
        <v>231</v>
      </c>
      <c r="B241" s="387" t="s">
        <v>708</v>
      </c>
      <c r="C241" s="384" t="s">
        <v>709</v>
      </c>
      <c r="D241" s="89" t="str">
        <f>IFERROR(VLOOKUP(CONCATENATE($A241,"T"),'05 APU'!$1:$1048576,3,),"")</f>
        <v/>
      </c>
      <c r="E241" s="89" t="str">
        <f>IFERROR(VLOOKUP(CONCATENATE($A241,"T2"),'05 APU'!$1:$1048576,3,),"")</f>
        <v/>
      </c>
      <c r="F241" s="89" t="str">
        <f>IFERROR(VLOOKUP(CONCATENATE($A241,"T3"),'05 APU'!$1:$1048576,3,),"")</f>
        <v/>
      </c>
      <c r="G241" s="412" t="s">
        <v>138</v>
      </c>
      <c r="H241" s="351"/>
      <c r="I241" s="90">
        <f>IFERROR((VLOOKUP(CONCATENATE($A241,"D"),'05 APU'!$1:$1048576,9,)),0)</f>
        <v>0</v>
      </c>
      <c r="J241" s="90">
        <f t="shared" si="8"/>
        <v>0</v>
      </c>
      <c r="K241" s="297" t="str">
        <f>IFERROR(VLOOKUP(CONCATENATE($A241,"C"),'05 APU'!$1:$1048576,9,),"")</f>
        <v/>
      </c>
      <c r="L241" s="297" t="str">
        <f>IFERROR(VLOOKUP(CONCATENATE($A241,"B"),'05 APU'!$1:$1048576,9,),"")</f>
        <v/>
      </c>
      <c r="M241" s="297" t="str">
        <f>IFERROR(VLOOKUP(CONCATENATE($A241,"A"),'05 APU'!$1:$1048576,9,),"")</f>
        <v/>
      </c>
      <c r="N241" s="86"/>
      <c r="O241" s="90">
        <f>IFERROR(VLOOKUP(CONCATENATE($A241,"D"),'05 APU'!$T:$AB,9,),0)</f>
        <v>0</v>
      </c>
      <c r="P241" s="90">
        <f t="shared" si="7"/>
        <v>0</v>
      </c>
      <c r="Q241" s="90">
        <f>IFERROR(VLOOKUP(CONCATENATE($A241,"C"),'05 APU'!$T:$AB,9,),0)</f>
        <v>0</v>
      </c>
      <c r="R241" s="90">
        <f>IFERROR(VLOOKUP(CONCATENATE($A241,"B"),'05 APU'!$T:$AB,9,),0)</f>
        <v>0</v>
      </c>
      <c r="S241" s="90">
        <f>IFERROR(VLOOKUP(CONCATENATE($A241,"A"),'05 APU'!$T:$AB,9,),0)</f>
        <v>0</v>
      </c>
      <c r="U241" s="421" t="s">
        <v>3355</v>
      </c>
      <c r="V241" s="424"/>
      <c r="W241" s="429">
        <v>0</v>
      </c>
      <c r="AZ241" s="331" t="e">
        <f>IF((VLOOKUP(CONCATENATE($A241,"EP"),'05 APU'!$1:$1048576,1,FALSE)=CONCATENATE($A241,"EP")),1,0)</f>
        <v>#N/A</v>
      </c>
      <c r="BA241" s="331" t="e">
        <f>IF((VLOOKUP(CONCATENATE($A241,"EE"),'05 APU'!$1:$1048576,1,FALSE)=CONCATENATE($A241,"EE")),1,0)</f>
        <v>#N/A</v>
      </c>
      <c r="BB241" s="331" t="e">
        <f>IF((VLOOKUP(CONCATENATE($A241,"EM"),'05 APU'!$1:$1048576,1,FALSE)=CONCATENATE($A241,"EM")),1,0)</f>
        <v>#N/A</v>
      </c>
    </row>
    <row r="242" spans="1:54" x14ac:dyDescent="0.25">
      <c r="A242" s="88">
        <v>232</v>
      </c>
      <c r="B242" s="388" t="s">
        <v>710</v>
      </c>
      <c r="C242" s="389" t="s">
        <v>711</v>
      </c>
      <c r="D242" s="89" t="str">
        <f>IFERROR(VLOOKUP(CONCATENATE($A242,"T"),'05 APU'!$1:$1048576,3,),"")</f>
        <v/>
      </c>
      <c r="E242" s="89" t="str">
        <f>IFERROR(VLOOKUP(CONCATENATE($A242,"T2"),'05 APU'!$1:$1048576,3,),"")</f>
        <v/>
      </c>
      <c r="F242" s="89" t="str">
        <f>IFERROR(VLOOKUP(CONCATENATE($A242,"T3"),'05 APU'!$1:$1048576,3,),"")</f>
        <v/>
      </c>
      <c r="G242" s="398"/>
      <c r="H242" s="351"/>
      <c r="I242" s="90">
        <f>IFERROR((VLOOKUP(CONCATENATE($A242,"D"),'05 APU'!$1:$1048576,9,)),0)</f>
        <v>0</v>
      </c>
      <c r="J242" s="90">
        <f t="shared" si="8"/>
        <v>0</v>
      </c>
      <c r="K242" s="297" t="str">
        <f>IFERROR(VLOOKUP(CONCATENATE($A242,"C"),'05 APU'!$1:$1048576,9,),"")</f>
        <v/>
      </c>
      <c r="L242" s="297" t="str">
        <f>IFERROR(VLOOKUP(CONCATENATE($A242,"B"),'05 APU'!$1:$1048576,9,),"")</f>
        <v/>
      </c>
      <c r="M242" s="297" t="str">
        <f>IFERROR(VLOOKUP(CONCATENATE($A242,"A"),'05 APU'!$1:$1048576,9,),"")</f>
        <v/>
      </c>
      <c r="N242" s="86"/>
      <c r="O242" s="90">
        <f>IFERROR(VLOOKUP(CONCATENATE($A242,"D"),'05 APU'!$T:$AB,9,),0)</f>
        <v>0</v>
      </c>
      <c r="P242" s="90">
        <f t="shared" si="7"/>
        <v>0</v>
      </c>
      <c r="Q242" s="90">
        <f>IFERROR(VLOOKUP(CONCATENATE($A242,"C"),'05 APU'!$T:$AB,9,),0)</f>
        <v>0</v>
      </c>
      <c r="R242" s="90">
        <f>IFERROR(VLOOKUP(CONCATENATE($A242,"B"),'05 APU'!$T:$AB,9,),0)</f>
        <v>0</v>
      </c>
      <c r="S242" s="90">
        <f>IFERROR(VLOOKUP(CONCATENATE($A242,"A"),'05 APU'!$T:$AB,9,),0)</f>
        <v>0</v>
      </c>
      <c r="U242" s="420"/>
      <c r="V242" s="424"/>
      <c r="W242" s="429">
        <v>0</v>
      </c>
      <c r="AZ242" s="331" t="e">
        <f>IF((VLOOKUP(CONCATENATE($A242,"EP"),'05 APU'!$1:$1048576,1,FALSE)=CONCATENATE($A242,"EP")),1,0)</f>
        <v>#N/A</v>
      </c>
      <c r="BA242" s="331" t="e">
        <f>IF((VLOOKUP(CONCATENATE($A242,"EE"),'05 APU'!$1:$1048576,1,FALSE)=CONCATENATE($A242,"EE")),1,0)</f>
        <v>#N/A</v>
      </c>
      <c r="BB242" s="331" t="e">
        <f>IF((VLOOKUP(CONCATENATE($A242,"EM"),'05 APU'!$1:$1048576,1,FALSE)=CONCATENATE($A242,"EM")),1,0)</f>
        <v>#N/A</v>
      </c>
    </row>
    <row r="243" spans="1:54" ht="21" x14ac:dyDescent="0.25">
      <c r="A243" s="88">
        <v>233</v>
      </c>
      <c r="B243" s="387" t="s">
        <v>712</v>
      </c>
      <c r="C243" s="384" t="s">
        <v>713</v>
      </c>
      <c r="D243" s="89" t="str">
        <f>IFERROR(VLOOKUP(CONCATENATE($A243,"T"),'05 APU'!$1:$1048576,3,),"")</f>
        <v/>
      </c>
      <c r="E243" s="89" t="str">
        <f>IFERROR(VLOOKUP(CONCATENATE($A243,"T2"),'05 APU'!$1:$1048576,3,),"")</f>
        <v/>
      </c>
      <c r="F243" s="89" t="str">
        <f>IFERROR(VLOOKUP(CONCATENATE($A243,"T3"),'05 APU'!$1:$1048576,3,),"")</f>
        <v/>
      </c>
      <c r="G243" s="412" t="s">
        <v>138</v>
      </c>
      <c r="H243" s="351"/>
      <c r="I243" s="90">
        <f>IFERROR((VLOOKUP(CONCATENATE($A243,"D"),'05 APU'!$1:$1048576,9,)),0)</f>
        <v>0</v>
      </c>
      <c r="J243" s="90">
        <f t="shared" si="8"/>
        <v>0</v>
      </c>
      <c r="K243" s="297" t="str">
        <f>IFERROR(VLOOKUP(CONCATENATE($A243,"C"),'05 APU'!$1:$1048576,9,),"")</f>
        <v/>
      </c>
      <c r="L243" s="297" t="str">
        <f>IFERROR(VLOOKUP(CONCATENATE($A243,"B"),'05 APU'!$1:$1048576,9,),"")</f>
        <v/>
      </c>
      <c r="M243" s="297" t="str">
        <f>IFERROR(VLOOKUP(CONCATENATE($A243,"A"),'05 APU'!$1:$1048576,9,),"")</f>
        <v/>
      </c>
      <c r="N243" s="86"/>
      <c r="O243" s="90">
        <f>IFERROR(VLOOKUP(CONCATENATE($A243,"D"),'05 APU'!$T:$AB,9,),0)</f>
        <v>0</v>
      </c>
      <c r="P243" s="90">
        <f t="shared" si="7"/>
        <v>0</v>
      </c>
      <c r="Q243" s="90">
        <f>IFERROR(VLOOKUP(CONCATENATE($A243,"C"),'05 APU'!$T:$AB,9,),0)</f>
        <v>0</v>
      </c>
      <c r="R243" s="90">
        <f>IFERROR(VLOOKUP(CONCATENATE($A243,"B"),'05 APU'!$T:$AB,9,),0)</f>
        <v>0</v>
      </c>
      <c r="S243" s="90">
        <f>IFERROR(VLOOKUP(CONCATENATE($A243,"A"),'05 APU'!$T:$AB,9,),0)</f>
        <v>0</v>
      </c>
      <c r="U243" s="421" t="s">
        <v>3355</v>
      </c>
      <c r="V243" s="424"/>
      <c r="W243" s="429">
        <v>0</v>
      </c>
      <c r="AZ243" s="331" t="e">
        <f>IF((VLOOKUP(CONCATENATE($A243,"EP"),'05 APU'!$1:$1048576,1,FALSE)=CONCATENATE($A243,"EP")),1,0)</f>
        <v>#N/A</v>
      </c>
      <c r="BA243" s="331" t="e">
        <f>IF((VLOOKUP(CONCATENATE($A243,"EE"),'05 APU'!$1:$1048576,1,FALSE)=CONCATENATE($A243,"EE")),1,0)</f>
        <v>#N/A</v>
      </c>
      <c r="BB243" s="331" t="e">
        <f>IF((VLOOKUP(CONCATENATE($A243,"EM"),'05 APU'!$1:$1048576,1,FALSE)=CONCATENATE($A243,"EM")),1,0)</f>
        <v>#N/A</v>
      </c>
    </row>
    <row r="244" spans="1:54" ht="21" x14ac:dyDescent="0.25">
      <c r="A244" s="88">
        <v>234</v>
      </c>
      <c r="B244" s="387" t="s">
        <v>714</v>
      </c>
      <c r="C244" s="384" t="s">
        <v>715</v>
      </c>
      <c r="D244" s="89" t="str">
        <f>IFERROR(VLOOKUP(CONCATENATE($A244,"T"),'05 APU'!$1:$1048576,3,),"")</f>
        <v/>
      </c>
      <c r="E244" s="89" t="str">
        <f>IFERROR(VLOOKUP(CONCATENATE($A244,"T2"),'05 APU'!$1:$1048576,3,),"")</f>
        <v/>
      </c>
      <c r="F244" s="89" t="str">
        <f>IFERROR(VLOOKUP(CONCATENATE($A244,"T3"),'05 APU'!$1:$1048576,3,),"")</f>
        <v/>
      </c>
      <c r="G244" s="412" t="s">
        <v>138</v>
      </c>
      <c r="H244" s="351"/>
      <c r="I244" s="90">
        <f>IFERROR((VLOOKUP(CONCATENATE($A244,"D"),'05 APU'!$1:$1048576,9,)),0)</f>
        <v>0</v>
      </c>
      <c r="J244" s="90">
        <f t="shared" si="8"/>
        <v>0</v>
      </c>
      <c r="K244" s="297" t="str">
        <f>IFERROR(VLOOKUP(CONCATENATE($A244,"C"),'05 APU'!$1:$1048576,9,),"")</f>
        <v/>
      </c>
      <c r="L244" s="297" t="str">
        <f>IFERROR(VLOOKUP(CONCATENATE($A244,"B"),'05 APU'!$1:$1048576,9,),"")</f>
        <v/>
      </c>
      <c r="M244" s="297" t="str">
        <f>IFERROR(VLOOKUP(CONCATENATE($A244,"A"),'05 APU'!$1:$1048576,9,),"")</f>
        <v/>
      </c>
      <c r="N244" s="86"/>
      <c r="O244" s="90">
        <f>IFERROR(VLOOKUP(CONCATENATE($A244,"D"),'05 APU'!$T:$AB,9,),0)</f>
        <v>0</v>
      </c>
      <c r="P244" s="90">
        <f t="shared" si="7"/>
        <v>0</v>
      </c>
      <c r="Q244" s="90">
        <f>IFERROR(VLOOKUP(CONCATENATE($A244,"C"),'05 APU'!$T:$AB,9,),0)</f>
        <v>0</v>
      </c>
      <c r="R244" s="90">
        <f>IFERROR(VLOOKUP(CONCATENATE($A244,"B"),'05 APU'!$T:$AB,9,),0)</f>
        <v>0</v>
      </c>
      <c r="S244" s="90">
        <f>IFERROR(VLOOKUP(CONCATENATE($A244,"A"),'05 APU'!$T:$AB,9,),0)</f>
        <v>0</v>
      </c>
      <c r="U244" s="420" t="s">
        <v>3386</v>
      </c>
      <c r="V244" s="425" t="s">
        <v>3486</v>
      </c>
      <c r="W244" s="429" t="s">
        <v>3490</v>
      </c>
      <c r="AZ244" s="331" t="e">
        <f>IF((VLOOKUP(CONCATENATE($A244,"EP"),'05 APU'!$1:$1048576,1,FALSE)=CONCATENATE($A244,"EP")),1,0)</f>
        <v>#N/A</v>
      </c>
      <c r="BA244" s="331" t="e">
        <f>IF((VLOOKUP(CONCATENATE($A244,"EE"),'05 APU'!$1:$1048576,1,FALSE)=CONCATENATE($A244,"EE")),1,0)</f>
        <v>#N/A</v>
      </c>
      <c r="BB244" s="331" t="e">
        <f>IF((VLOOKUP(CONCATENATE($A244,"EM"),'05 APU'!$1:$1048576,1,FALSE)=CONCATENATE($A244,"EM")),1,0)</f>
        <v>#N/A</v>
      </c>
    </row>
    <row r="245" spans="1:54" ht="21" x14ac:dyDescent="0.25">
      <c r="A245" s="88">
        <v>235</v>
      </c>
      <c r="B245" s="387" t="s">
        <v>716</v>
      </c>
      <c r="C245" s="384" t="s">
        <v>717</v>
      </c>
      <c r="D245" s="89" t="str">
        <f>IFERROR(VLOOKUP(CONCATENATE($A245,"T"),'05 APU'!$1:$1048576,3,),"")</f>
        <v/>
      </c>
      <c r="E245" s="89" t="str">
        <f>IFERROR(VLOOKUP(CONCATENATE($A245,"T2"),'05 APU'!$1:$1048576,3,),"")</f>
        <v/>
      </c>
      <c r="F245" s="89" t="str">
        <f>IFERROR(VLOOKUP(CONCATENATE($A245,"T3"),'05 APU'!$1:$1048576,3,),"")</f>
        <v/>
      </c>
      <c r="G245" s="412" t="s">
        <v>138</v>
      </c>
      <c r="H245" s="351"/>
      <c r="I245" s="90">
        <f>IFERROR((VLOOKUP(CONCATENATE($A245,"D"),'05 APU'!$1:$1048576,9,)),0)</f>
        <v>0</v>
      </c>
      <c r="J245" s="90">
        <f t="shared" si="8"/>
        <v>0</v>
      </c>
      <c r="K245" s="297" t="str">
        <f>IFERROR(VLOOKUP(CONCATENATE($A245,"C"),'05 APU'!$1:$1048576,9,),"")</f>
        <v/>
      </c>
      <c r="L245" s="297" t="str">
        <f>IFERROR(VLOOKUP(CONCATENATE($A245,"B"),'05 APU'!$1:$1048576,9,),"")</f>
        <v/>
      </c>
      <c r="M245" s="297" t="str">
        <f>IFERROR(VLOOKUP(CONCATENATE($A245,"A"),'05 APU'!$1:$1048576,9,),"")</f>
        <v/>
      </c>
      <c r="N245" s="86"/>
      <c r="O245" s="90">
        <f>IFERROR(VLOOKUP(CONCATENATE($A245,"D"),'05 APU'!$T:$AB,9,),0)</f>
        <v>0</v>
      </c>
      <c r="P245" s="90">
        <f t="shared" si="7"/>
        <v>0</v>
      </c>
      <c r="Q245" s="90">
        <f>IFERROR(VLOOKUP(CONCATENATE($A245,"C"),'05 APU'!$T:$AB,9,),0)</f>
        <v>0</v>
      </c>
      <c r="R245" s="90">
        <f>IFERROR(VLOOKUP(CONCATENATE($A245,"B"),'05 APU'!$T:$AB,9,),0)</f>
        <v>0</v>
      </c>
      <c r="S245" s="90">
        <f>IFERROR(VLOOKUP(CONCATENATE($A245,"A"),'05 APU'!$T:$AB,9,),0)</f>
        <v>0</v>
      </c>
      <c r="U245" s="420" t="s">
        <v>3387</v>
      </c>
      <c r="V245" s="425" t="s">
        <v>3486</v>
      </c>
      <c r="W245" s="429" t="s">
        <v>3490</v>
      </c>
      <c r="AZ245" s="331" t="e">
        <f>IF((VLOOKUP(CONCATENATE($A245,"EP"),'05 APU'!$1:$1048576,1,FALSE)=CONCATENATE($A245,"EP")),1,0)</f>
        <v>#N/A</v>
      </c>
      <c r="BA245" s="331" t="e">
        <f>IF((VLOOKUP(CONCATENATE($A245,"EE"),'05 APU'!$1:$1048576,1,FALSE)=CONCATENATE($A245,"EE")),1,0)</f>
        <v>#N/A</v>
      </c>
      <c r="BB245" s="331" t="e">
        <f>IF((VLOOKUP(CONCATENATE($A245,"EM"),'05 APU'!$1:$1048576,1,FALSE)=CONCATENATE($A245,"EM")),1,0)</f>
        <v>#N/A</v>
      </c>
    </row>
    <row r="246" spans="1:54" ht="21" x14ac:dyDescent="0.25">
      <c r="A246" s="88">
        <v>236</v>
      </c>
      <c r="B246" s="387" t="s">
        <v>718</v>
      </c>
      <c r="C246" s="384" t="s">
        <v>719</v>
      </c>
      <c r="D246" s="89" t="str">
        <f>IFERROR(VLOOKUP(CONCATENATE($A246,"T"),'05 APU'!$1:$1048576,3,),"")</f>
        <v/>
      </c>
      <c r="E246" s="89" t="str">
        <f>IFERROR(VLOOKUP(CONCATENATE($A246,"T2"),'05 APU'!$1:$1048576,3,),"")</f>
        <v/>
      </c>
      <c r="F246" s="89" t="str">
        <f>IFERROR(VLOOKUP(CONCATENATE($A246,"T3"),'05 APU'!$1:$1048576,3,),"")</f>
        <v/>
      </c>
      <c r="G246" s="412" t="s">
        <v>138</v>
      </c>
      <c r="H246" s="351"/>
      <c r="I246" s="90">
        <f>IFERROR((VLOOKUP(CONCATENATE($A246,"D"),'05 APU'!$1:$1048576,9,)),0)</f>
        <v>0</v>
      </c>
      <c r="J246" s="90">
        <f t="shared" si="8"/>
        <v>0</v>
      </c>
      <c r="K246" s="297" t="str">
        <f>IFERROR(VLOOKUP(CONCATENATE($A246,"C"),'05 APU'!$1:$1048576,9,),"")</f>
        <v/>
      </c>
      <c r="L246" s="297" t="str">
        <f>IFERROR(VLOOKUP(CONCATENATE($A246,"B"),'05 APU'!$1:$1048576,9,),"")</f>
        <v/>
      </c>
      <c r="M246" s="297" t="str">
        <f>IFERROR(VLOOKUP(CONCATENATE($A246,"A"),'05 APU'!$1:$1048576,9,),"")</f>
        <v/>
      </c>
      <c r="N246" s="86"/>
      <c r="O246" s="90">
        <f>IFERROR(VLOOKUP(CONCATENATE($A246,"D"),'05 APU'!$T:$AB,9,),0)</f>
        <v>0</v>
      </c>
      <c r="P246" s="90">
        <f t="shared" si="7"/>
        <v>0</v>
      </c>
      <c r="Q246" s="90">
        <f>IFERROR(VLOOKUP(CONCATENATE($A246,"C"),'05 APU'!$T:$AB,9,),0)</f>
        <v>0</v>
      </c>
      <c r="R246" s="90">
        <f>IFERROR(VLOOKUP(CONCATENATE($A246,"B"),'05 APU'!$T:$AB,9,),0)</f>
        <v>0</v>
      </c>
      <c r="S246" s="90">
        <f>IFERROR(VLOOKUP(CONCATENATE($A246,"A"),'05 APU'!$T:$AB,9,),0)</f>
        <v>0</v>
      </c>
      <c r="U246" s="420" t="s">
        <v>3387</v>
      </c>
      <c r="V246" s="425" t="s">
        <v>3486</v>
      </c>
      <c r="W246" s="429" t="s">
        <v>3490</v>
      </c>
      <c r="AZ246" s="331" t="e">
        <f>IF((VLOOKUP(CONCATENATE($A246,"EP"),'05 APU'!$1:$1048576,1,FALSE)=CONCATENATE($A246,"EP")),1,0)</f>
        <v>#N/A</v>
      </c>
      <c r="BA246" s="331" t="e">
        <f>IF((VLOOKUP(CONCATENATE($A246,"EE"),'05 APU'!$1:$1048576,1,FALSE)=CONCATENATE($A246,"EE")),1,0)</f>
        <v>#N/A</v>
      </c>
      <c r="BB246" s="331" t="e">
        <f>IF((VLOOKUP(CONCATENATE($A246,"EM"),'05 APU'!$1:$1048576,1,FALSE)=CONCATENATE($A246,"EM")),1,0)</f>
        <v>#N/A</v>
      </c>
    </row>
    <row r="247" spans="1:54" x14ac:dyDescent="0.25">
      <c r="A247" s="88">
        <v>237</v>
      </c>
      <c r="B247" s="388" t="s">
        <v>720</v>
      </c>
      <c r="C247" s="389" t="s">
        <v>721</v>
      </c>
      <c r="D247" s="89" t="str">
        <f>IFERROR(VLOOKUP(CONCATENATE($A247,"T"),'05 APU'!$1:$1048576,3,),"")</f>
        <v/>
      </c>
      <c r="E247" s="89" t="str">
        <f>IFERROR(VLOOKUP(CONCATENATE($A247,"T2"),'05 APU'!$1:$1048576,3,),"")</f>
        <v/>
      </c>
      <c r="F247" s="89" t="str">
        <f>IFERROR(VLOOKUP(CONCATENATE($A247,"T3"),'05 APU'!$1:$1048576,3,),"")</f>
        <v/>
      </c>
      <c r="G247" s="398"/>
      <c r="H247" s="351"/>
      <c r="I247" s="90">
        <f>IFERROR((VLOOKUP(CONCATENATE($A247,"D"),'05 APU'!$1:$1048576,9,)),0)</f>
        <v>0</v>
      </c>
      <c r="J247" s="90">
        <f t="shared" si="8"/>
        <v>0</v>
      </c>
      <c r="K247" s="297" t="str">
        <f>IFERROR(VLOOKUP(CONCATENATE($A247,"C"),'05 APU'!$1:$1048576,9,),"")</f>
        <v/>
      </c>
      <c r="L247" s="297" t="str">
        <f>IFERROR(VLOOKUP(CONCATENATE($A247,"B"),'05 APU'!$1:$1048576,9,),"")</f>
        <v/>
      </c>
      <c r="M247" s="297" t="str">
        <f>IFERROR(VLOOKUP(CONCATENATE($A247,"A"),'05 APU'!$1:$1048576,9,),"")</f>
        <v/>
      </c>
      <c r="N247" s="86"/>
      <c r="O247" s="90">
        <f>IFERROR(VLOOKUP(CONCATENATE($A247,"D"),'05 APU'!$T:$AB,9,),0)</f>
        <v>0</v>
      </c>
      <c r="P247" s="90">
        <f t="shared" si="7"/>
        <v>0</v>
      </c>
      <c r="Q247" s="90">
        <f>IFERROR(VLOOKUP(CONCATENATE($A247,"C"),'05 APU'!$T:$AB,9,),0)</f>
        <v>0</v>
      </c>
      <c r="R247" s="90">
        <f>IFERROR(VLOOKUP(CONCATENATE($A247,"B"),'05 APU'!$T:$AB,9,),0)</f>
        <v>0</v>
      </c>
      <c r="S247" s="90">
        <f>IFERROR(VLOOKUP(CONCATENATE($A247,"A"),'05 APU'!$T:$AB,9,),0)</f>
        <v>0</v>
      </c>
      <c r="U247" s="420"/>
      <c r="V247" s="424"/>
      <c r="W247" s="429">
        <v>0</v>
      </c>
      <c r="AZ247" s="331" t="e">
        <f>IF((VLOOKUP(CONCATENATE($A247,"EP"),'05 APU'!$1:$1048576,1,FALSE)=CONCATENATE($A247,"EP")),1,0)</f>
        <v>#N/A</v>
      </c>
      <c r="BA247" s="331" t="e">
        <f>IF((VLOOKUP(CONCATENATE($A247,"EE"),'05 APU'!$1:$1048576,1,FALSE)=CONCATENATE($A247,"EE")),1,0)</f>
        <v>#N/A</v>
      </c>
      <c r="BB247" s="331" t="e">
        <f>IF((VLOOKUP(CONCATENATE($A247,"EM"),'05 APU'!$1:$1048576,1,FALSE)=CONCATENATE($A247,"EM")),1,0)</f>
        <v>#N/A</v>
      </c>
    </row>
    <row r="248" spans="1:54" x14ac:dyDescent="0.25">
      <c r="A248" s="88">
        <v>238</v>
      </c>
      <c r="B248" s="387" t="s">
        <v>722</v>
      </c>
      <c r="C248" s="384" t="s">
        <v>723</v>
      </c>
      <c r="D248" s="89" t="str">
        <f>IFERROR(VLOOKUP(CONCATENATE($A248,"T"),'05 APU'!$1:$1048576,3,),"")</f>
        <v/>
      </c>
      <c r="E248" s="89" t="str">
        <f>IFERROR(VLOOKUP(CONCATENATE($A248,"T2"),'05 APU'!$1:$1048576,3,),"")</f>
        <v/>
      </c>
      <c r="F248" s="89" t="str">
        <f>IFERROR(VLOOKUP(CONCATENATE($A248,"T3"),'05 APU'!$1:$1048576,3,),"")</f>
        <v/>
      </c>
      <c r="G248" s="412" t="s">
        <v>138</v>
      </c>
      <c r="H248" s="351"/>
      <c r="I248" s="90">
        <f>IFERROR((VLOOKUP(CONCATENATE($A248,"D"),'05 APU'!$1:$1048576,9,)),0)</f>
        <v>0</v>
      </c>
      <c r="J248" s="90">
        <f t="shared" si="8"/>
        <v>0</v>
      </c>
      <c r="K248" s="297" t="str">
        <f>IFERROR(VLOOKUP(CONCATENATE($A248,"C"),'05 APU'!$1:$1048576,9,),"")</f>
        <v/>
      </c>
      <c r="L248" s="297" t="str">
        <f>IFERROR(VLOOKUP(CONCATENATE($A248,"B"),'05 APU'!$1:$1048576,9,),"")</f>
        <v/>
      </c>
      <c r="M248" s="297" t="str">
        <f>IFERROR(VLOOKUP(CONCATENATE($A248,"A"),'05 APU'!$1:$1048576,9,),"")</f>
        <v/>
      </c>
      <c r="N248" s="86"/>
      <c r="O248" s="90">
        <f>IFERROR(VLOOKUP(CONCATENATE($A248,"D"),'05 APU'!$T:$AB,9,),0)</f>
        <v>0</v>
      </c>
      <c r="P248" s="90">
        <f t="shared" si="7"/>
        <v>0</v>
      </c>
      <c r="Q248" s="90">
        <f>IFERROR(VLOOKUP(CONCATENATE($A248,"C"),'05 APU'!$T:$AB,9,),0)</f>
        <v>0</v>
      </c>
      <c r="R248" s="90">
        <f>IFERROR(VLOOKUP(CONCATENATE($A248,"B"),'05 APU'!$T:$AB,9,),0)</f>
        <v>0</v>
      </c>
      <c r="S248" s="90">
        <f>IFERROR(VLOOKUP(CONCATENATE($A248,"A"),'05 APU'!$T:$AB,9,),0)</f>
        <v>0</v>
      </c>
      <c r="U248" s="420" t="s">
        <v>3388</v>
      </c>
      <c r="V248" s="425" t="s">
        <v>3486</v>
      </c>
      <c r="W248" s="429" t="s">
        <v>3490</v>
      </c>
      <c r="AZ248" s="331" t="e">
        <f>IF((VLOOKUP(CONCATENATE($A248,"EP"),'05 APU'!$1:$1048576,1,FALSE)=CONCATENATE($A248,"EP")),1,0)</f>
        <v>#N/A</v>
      </c>
      <c r="BA248" s="331" t="e">
        <f>IF((VLOOKUP(CONCATENATE($A248,"EE"),'05 APU'!$1:$1048576,1,FALSE)=CONCATENATE($A248,"EE")),1,0)</f>
        <v>#N/A</v>
      </c>
      <c r="BB248" s="331" t="e">
        <f>IF((VLOOKUP(CONCATENATE($A248,"EM"),'05 APU'!$1:$1048576,1,FALSE)=CONCATENATE($A248,"EM")),1,0)</f>
        <v>#N/A</v>
      </c>
    </row>
    <row r="249" spans="1:54" x14ac:dyDescent="0.25">
      <c r="A249" s="88">
        <v>239</v>
      </c>
      <c r="B249" s="387" t="s">
        <v>724</v>
      </c>
      <c r="C249" s="384" t="s">
        <v>725</v>
      </c>
      <c r="D249" s="89" t="str">
        <f>IFERROR(VLOOKUP(CONCATENATE($A249,"T"),'05 APU'!$1:$1048576,3,),"")</f>
        <v/>
      </c>
      <c r="E249" s="89" t="str">
        <f>IFERROR(VLOOKUP(CONCATENATE($A249,"T2"),'05 APU'!$1:$1048576,3,),"")</f>
        <v/>
      </c>
      <c r="F249" s="89" t="str">
        <f>IFERROR(VLOOKUP(CONCATENATE($A249,"T3"),'05 APU'!$1:$1048576,3,),"")</f>
        <v/>
      </c>
      <c r="G249" s="412" t="s">
        <v>138</v>
      </c>
      <c r="H249" s="351"/>
      <c r="I249" s="90">
        <f>IFERROR((VLOOKUP(CONCATENATE($A249,"D"),'05 APU'!$1:$1048576,9,)),0)</f>
        <v>0</v>
      </c>
      <c r="J249" s="90">
        <f t="shared" si="8"/>
        <v>0</v>
      </c>
      <c r="K249" s="297" t="str">
        <f>IFERROR(VLOOKUP(CONCATENATE($A249,"C"),'05 APU'!$1:$1048576,9,),"")</f>
        <v/>
      </c>
      <c r="L249" s="297" t="str">
        <f>IFERROR(VLOOKUP(CONCATENATE($A249,"B"),'05 APU'!$1:$1048576,9,),"")</f>
        <v/>
      </c>
      <c r="M249" s="297" t="str">
        <f>IFERROR(VLOOKUP(CONCATENATE($A249,"A"),'05 APU'!$1:$1048576,9,),"")</f>
        <v/>
      </c>
      <c r="N249" s="86"/>
      <c r="O249" s="90">
        <f>IFERROR(VLOOKUP(CONCATENATE($A249,"D"),'05 APU'!$T:$AB,9,),0)</f>
        <v>0</v>
      </c>
      <c r="P249" s="90">
        <f t="shared" si="7"/>
        <v>0</v>
      </c>
      <c r="Q249" s="90">
        <f>IFERROR(VLOOKUP(CONCATENATE($A249,"C"),'05 APU'!$T:$AB,9,),0)</f>
        <v>0</v>
      </c>
      <c r="R249" s="90">
        <f>IFERROR(VLOOKUP(CONCATENATE($A249,"B"),'05 APU'!$T:$AB,9,),0)</f>
        <v>0</v>
      </c>
      <c r="S249" s="90">
        <f>IFERROR(VLOOKUP(CONCATENATE($A249,"A"),'05 APU'!$T:$AB,9,),0)</f>
        <v>0</v>
      </c>
      <c r="U249" s="420" t="s">
        <v>3388</v>
      </c>
      <c r="V249" s="425" t="s">
        <v>3486</v>
      </c>
      <c r="W249" s="429" t="s">
        <v>3490</v>
      </c>
      <c r="AZ249" s="331" t="e">
        <f>IF((VLOOKUP(CONCATENATE($A249,"EP"),'05 APU'!$1:$1048576,1,FALSE)=CONCATENATE($A249,"EP")),1,0)</f>
        <v>#N/A</v>
      </c>
      <c r="BA249" s="331" t="e">
        <f>IF((VLOOKUP(CONCATENATE($A249,"EE"),'05 APU'!$1:$1048576,1,FALSE)=CONCATENATE($A249,"EE")),1,0)</f>
        <v>#N/A</v>
      </c>
      <c r="BB249" s="331" t="e">
        <f>IF((VLOOKUP(CONCATENATE($A249,"EM"),'05 APU'!$1:$1048576,1,FALSE)=CONCATENATE($A249,"EM")),1,0)</f>
        <v>#N/A</v>
      </c>
    </row>
    <row r="250" spans="1:54" x14ac:dyDescent="0.25">
      <c r="A250" s="88">
        <v>240</v>
      </c>
      <c r="B250" s="387" t="s">
        <v>726</v>
      </c>
      <c r="C250" s="384" t="s">
        <v>727</v>
      </c>
      <c r="D250" s="89" t="str">
        <f>IFERROR(VLOOKUP(CONCATENATE($A250,"T"),'05 APU'!$1:$1048576,3,),"")</f>
        <v/>
      </c>
      <c r="E250" s="89" t="str">
        <f>IFERROR(VLOOKUP(CONCATENATE($A250,"T2"),'05 APU'!$1:$1048576,3,),"")</f>
        <v/>
      </c>
      <c r="F250" s="89" t="str">
        <f>IFERROR(VLOOKUP(CONCATENATE($A250,"T3"),'05 APU'!$1:$1048576,3,),"")</f>
        <v/>
      </c>
      <c r="G250" s="412" t="s">
        <v>138</v>
      </c>
      <c r="H250" s="351"/>
      <c r="I250" s="90">
        <f>IFERROR((VLOOKUP(CONCATENATE($A250,"D"),'05 APU'!$1:$1048576,9,)),0)</f>
        <v>0</v>
      </c>
      <c r="J250" s="90">
        <f t="shared" si="8"/>
        <v>0</v>
      </c>
      <c r="K250" s="297" t="str">
        <f>IFERROR(VLOOKUP(CONCATENATE($A250,"C"),'05 APU'!$1:$1048576,9,),"")</f>
        <v/>
      </c>
      <c r="L250" s="297" t="str">
        <f>IFERROR(VLOOKUP(CONCATENATE($A250,"B"),'05 APU'!$1:$1048576,9,),"")</f>
        <v/>
      </c>
      <c r="M250" s="297" t="str">
        <f>IFERROR(VLOOKUP(CONCATENATE($A250,"A"),'05 APU'!$1:$1048576,9,),"")</f>
        <v/>
      </c>
      <c r="N250" s="86"/>
      <c r="O250" s="90">
        <f>IFERROR(VLOOKUP(CONCATENATE($A250,"D"),'05 APU'!$T:$AB,9,),0)</f>
        <v>0</v>
      </c>
      <c r="P250" s="90">
        <f t="shared" si="7"/>
        <v>0</v>
      </c>
      <c r="Q250" s="90">
        <f>IFERROR(VLOOKUP(CONCATENATE($A250,"C"),'05 APU'!$T:$AB,9,),0)</f>
        <v>0</v>
      </c>
      <c r="R250" s="90">
        <f>IFERROR(VLOOKUP(CONCATENATE($A250,"B"),'05 APU'!$T:$AB,9,),0)</f>
        <v>0</v>
      </c>
      <c r="S250" s="90">
        <f>IFERROR(VLOOKUP(CONCATENATE($A250,"A"),'05 APU'!$T:$AB,9,),0)</f>
        <v>0</v>
      </c>
      <c r="U250" s="420" t="s">
        <v>3388</v>
      </c>
      <c r="V250" s="425" t="s">
        <v>3486</v>
      </c>
      <c r="W250" s="429" t="s">
        <v>3490</v>
      </c>
      <c r="AZ250" s="331" t="e">
        <f>IF((VLOOKUP(CONCATENATE($A250,"EP"),'05 APU'!$1:$1048576,1,FALSE)=CONCATENATE($A250,"EP")),1,0)</f>
        <v>#N/A</v>
      </c>
      <c r="BA250" s="331" t="e">
        <f>IF((VLOOKUP(CONCATENATE($A250,"EE"),'05 APU'!$1:$1048576,1,FALSE)=CONCATENATE($A250,"EE")),1,0)</f>
        <v>#N/A</v>
      </c>
      <c r="BB250" s="331" t="e">
        <f>IF((VLOOKUP(CONCATENATE($A250,"EM"),'05 APU'!$1:$1048576,1,FALSE)=CONCATENATE($A250,"EM")),1,0)</f>
        <v>#N/A</v>
      </c>
    </row>
    <row r="251" spans="1:54" x14ac:dyDescent="0.25">
      <c r="A251" s="88">
        <v>241</v>
      </c>
      <c r="B251" s="387" t="s">
        <v>728</v>
      </c>
      <c r="C251" s="384" t="s">
        <v>729</v>
      </c>
      <c r="D251" s="89" t="str">
        <f>IFERROR(VLOOKUP(CONCATENATE($A251,"T"),'05 APU'!$1:$1048576,3,),"")</f>
        <v/>
      </c>
      <c r="E251" s="89" t="str">
        <f>IFERROR(VLOOKUP(CONCATENATE($A251,"T2"),'05 APU'!$1:$1048576,3,),"")</f>
        <v/>
      </c>
      <c r="F251" s="89" t="str">
        <f>IFERROR(VLOOKUP(CONCATENATE($A251,"T3"),'05 APU'!$1:$1048576,3,),"")</f>
        <v/>
      </c>
      <c r="G251" s="412" t="s">
        <v>138</v>
      </c>
      <c r="H251" s="351"/>
      <c r="I251" s="90">
        <f>IFERROR((VLOOKUP(CONCATENATE($A251,"D"),'05 APU'!$1:$1048576,9,)),0)</f>
        <v>0</v>
      </c>
      <c r="J251" s="90">
        <f t="shared" si="8"/>
        <v>0</v>
      </c>
      <c r="K251" s="297" t="str">
        <f>IFERROR(VLOOKUP(CONCATENATE($A251,"C"),'05 APU'!$1:$1048576,9,),"")</f>
        <v/>
      </c>
      <c r="L251" s="297" t="str">
        <f>IFERROR(VLOOKUP(CONCATENATE($A251,"B"),'05 APU'!$1:$1048576,9,),"")</f>
        <v/>
      </c>
      <c r="M251" s="297" t="str">
        <f>IFERROR(VLOOKUP(CONCATENATE($A251,"A"),'05 APU'!$1:$1048576,9,),"")</f>
        <v/>
      </c>
      <c r="N251" s="86"/>
      <c r="O251" s="90">
        <f>IFERROR(VLOOKUP(CONCATENATE($A251,"D"),'05 APU'!$T:$AB,9,),0)</f>
        <v>0</v>
      </c>
      <c r="P251" s="90">
        <f t="shared" si="7"/>
        <v>0</v>
      </c>
      <c r="Q251" s="90">
        <f>IFERROR(VLOOKUP(CONCATENATE($A251,"C"),'05 APU'!$T:$AB,9,),0)</f>
        <v>0</v>
      </c>
      <c r="R251" s="90">
        <f>IFERROR(VLOOKUP(CONCATENATE($A251,"B"),'05 APU'!$T:$AB,9,),0)</f>
        <v>0</v>
      </c>
      <c r="S251" s="90">
        <f>IFERROR(VLOOKUP(CONCATENATE($A251,"A"),'05 APU'!$T:$AB,9,),0)</f>
        <v>0</v>
      </c>
      <c r="U251" s="420" t="s">
        <v>3388</v>
      </c>
      <c r="V251" s="425" t="s">
        <v>3486</v>
      </c>
      <c r="W251" s="429" t="s">
        <v>3492</v>
      </c>
      <c r="AZ251" s="331" t="e">
        <f>IF((VLOOKUP(CONCATENATE($A251,"EP"),'05 APU'!$1:$1048576,1,FALSE)=CONCATENATE($A251,"EP")),1,0)</f>
        <v>#N/A</v>
      </c>
      <c r="BA251" s="331" t="e">
        <f>IF((VLOOKUP(CONCATENATE($A251,"EE"),'05 APU'!$1:$1048576,1,FALSE)=CONCATENATE($A251,"EE")),1,0)</f>
        <v>#N/A</v>
      </c>
      <c r="BB251" s="331" t="e">
        <f>IF((VLOOKUP(CONCATENATE($A251,"EM"),'05 APU'!$1:$1048576,1,FALSE)=CONCATENATE($A251,"EM")),1,0)</f>
        <v>#N/A</v>
      </c>
    </row>
    <row r="252" spans="1:54" x14ac:dyDescent="0.25">
      <c r="A252" s="88">
        <v>242</v>
      </c>
      <c r="B252" s="387" t="s">
        <v>730</v>
      </c>
      <c r="C252" s="384" t="s">
        <v>731</v>
      </c>
      <c r="D252" s="89" t="str">
        <f>IFERROR(VLOOKUP(CONCATENATE($A252,"T"),'05 APU'!$1:$1048576,3,),"")</f>
        <v/>
      </c>
      <c r="E252" s="89" t="str">
        <f>IFERROR(VLOOKUP(CONCATENATE($A252,"T2"),'05 APU'!$1:$1048576,3,),"")</f>
        <v/>
      </c>
      <c r="F252" s="89" t="str">
        <f>IFERROR(VLOOKUP(CONCATENATE($A252,"T3"),'05 APU'!$1:$1048576,3,),"")</f>
        <v/>
      </c>
      <c r="G252" s="412" t="s">
        <v>138</v>
      </c>
      <c r="H252" s="351"/>
      <c r="I252" s="90">
        <f>IFERROR((VLOOKUP(CONCATENATE($A252,"D"),'05 APU'!$1:$1048576,9,)),0)</f>
        <v>0</v>
      </c>
      <c r="J252" s="90">
        <f t="shared" si="8"/>
        <v>0</v>
      </c>
      <c r="K252" s="297" t="str">
        <f>IFERROR(VLOOKUP(CONCATENATE($A252,"C"),'05 APU'!$1:$1048576,9,),"")</f>
        <v/>
      </c>
      <c r="L252" s="297" t="str">
        <f>IFERROR(VLOOKUP(CONCATENATE($A252,"B"),'05 APU'!$1:$1048576,9,),"")</f>
        <v/>
      </c>
      <c r="M252" s="297" t="str">
        <f>IFERROR(VLOOKUP(CONCATENATE($A252,"A"),'05 APU'!$1:$1048576,9,),"")</f>
        <v/>
      </c>
      <c r="N252" s="86"/>
      <c r="O252" s="90">
        <f>IFERROR(VLOOKUP(CONCATENATE($A252,"D"),'05 APU'!$T:$AB,9,),0)</f>
        <v>0</v>
      </c>
      <c r="P252" s="90">
        <f t="shared" si="7"/>
        <v>0</v>
      </c>
      <c r="Q252" s="90">
        <f>IFERROR(VLOOKUP(CONCATENATE($A252,"C"),'05 APU'!$T:$AB,9,),0)</f>
        <v>0</v>
      </c>
      <c r="R252" s="90">
        <f>IFERROR(VLOOKUP(CONCATENATE($A252,"B"),'05 APU'!$T:$AB,9,),0)</f>
        <v>0</v>
      </c>
      <c r="S252" s="90">
        <f>IFERROR(VLOOKUP(CONCATENATE($A252,"A"),'05 APU'!$T:$AB,9,),0)</f>
        <v>0</v>
      </c>
      <c r="U252" s="420" t="s">
        <v>3388</v>
      </c>
      <c r="V252" s="425" t="s">
        <v>3486</v>
      </c>
      <c r="W252" s="429" t="s">
        <v>3492</v>
      </c>
      <c r="AZ252" s="331" t="e">
        <f>IF((VLOOKUP(CONCATENATE($A252,"EP"),'05 APU'!$1:$1048576,1,FALSE)=CONCATENATE($A252,"EP")),1,0)</f>
        <v>#N/A</v>
      </c>
      <c r="BA252" s="331" t="e">
        <f>IF((VLOOKUP(CONCATENATE($A252,"EE"),'05 APU'!$1:$1048576,1,FALSE)=CONCATENATE($A252,"EE")),1,0)</f>
        <v>#N/A</v>
      </c>
      <c r="BB252" s="331" t="e">
        <f>IF((VLOOKUP(CONCATENATE($A252,"EM"),'05 APU'!$1:$1048576,1,FALSE)=CONCATENATE($A252,"EM")),1,0)</f>
        <v>#N/A</v>
      </c>
    </row>
    <row r="253" spans="1:54" x14ac:dyDescent="0.25">
      <c r="A253" s="88">
        <v>243</v>
      </c>
      <c r="B253" s="387" t="s">
        <v>732</v>
      </c>
      <c r="C253" s="384" t="s">
        <v>733</v>
      </c>
      <c r="D253" s="89" t="str">
        <f>IFERROR(VLOOKUP(CONCATENATE($A253,"T"),'05 APU'!$1:$1048576,3,),"")</f>
        <v/>
      </c>
      <c r="E253" s="89" t="str">
        <f>IFERROR(VLOOKUP(CONCATENATE($A253,"T2"),'05 APU'!$1:$1048576,3,),"")</f>
        <v/>
      </c>
      <c r="F253" s="89" t="str">
        <f>IFERROR(VLOOKUP(CONCATENATE($A253,"T3"),'05 APU'!$1:$1048576,3,),"")</f>
        <v/>
      </c>
      <c r="G253" s="412" t="s">
        <v>144</v>
      </c>
      <c r="H253" s="351"/>
      <c r="I253" s="90">
        <f>IFERROR((VLOOKUP(CONCATENATE($A253,"D"),'05 APU'!$1:$1048576,9,)),0)</f>
        <v>0</v>
      </c>
      <c r="J253" s="90">
        <f t="shared" si="8"/>
        <v>0</v>
      </c>
      <c r="K253" s="297" t="str">
        <f>IFERROR(VLOOKUP(CONCATENATE($A253,"C"),'05 APU'!$1:$1048576,9,),"")</f>
        <v/>
      </c>
      <c r="L253" s="297" t="str">
        <f>IFERROR(VLOOKUP(CONCATENATE($A253,"B"),'05 APU'!$1:$1048576,9,),"")</f>
        <v/>
      </c>
      <c r="M253" s="297" t="str">
        <f>IFERROR(VLOOKUP(CONCATENATE($A253,"A"),'05 APU'!$1:$1048576,9,),"")</f>
        <v/>
      </c>
      <c r="N253" s="86"/>
      <c r="O253" s="90">
        <f>IFERROR(VLOOKUP(CONCATENATE($A253,"D"),'05 APU'!$T:$AB,9,),0)</f>
        <v>0</v>
      </c>
      <c r="P253" s="90">
        <f t="shared" si="7"/>
        <v>0</v>
      </c>
      <c r="Q253" s="90">
        <f>IFERROR(VLOOKUP(CONCATENATE($A253,"C"),'05 APU'!$T:$AB,9,),0)</f>
        <v>0</v>
      </c>
      <c r="R253" s="90">
        <f>IFERROR(VLOOKUP(CONCATENATE($A253,"B"),'05 APU'!$T:$AB,9,),0)</f>
        <v>0</v>
      </c>
      <c r="S253" s="90">
        <f>IFERROR(VLOOKUP(CONCATENATE($A253,"A"),'05 APU'!$T:$AB,9,),0)</f>
        <v>0</v>
      </c>
      <c r="U253" s="420" t="s">
        <v>3389</v>
      </c>
      <c r="V253" s="425" t="s">
        <v>3486</v>
      </c>
      <c r="W253" s="429" t="s">
        <v>3492</v>
      </c>
      <c r="AZ253" s="331" t="e">
        <f>IF((VLOOKUP(CONCATENATE($A253,"EP"),'05 APU'!$1:$1048576,1,FALSE)=CONCATENATE($A253,"EP")),1,0)</f>
        <v>#N/A</v>
      </c>
      <c r="BA253" s="331" t="e">
        <f>IF((VLOOKUP(CONCATENATE($A253,"EE"),'05 APU'!$1:$1048576,1,FALSE)=CONCATENATE($A253,"EE")),1,0)</f>
        <v>#N/A</v>
      </c>
      <c r="BB253" s="331" t="e">
        <f>IF((VLOOKUP(CONCATENATE($A253,"EM"),'05 APU'!$1:$1048576,1,FALSE)=CONCATENATE($A253,"EM")),1,0)</f>
        <v>#N/A</v>
      </c>
    </row>
    <row r="254" spans="1:54" x14ac:dyDescent="0.25">
      <c r="A254" s="88">
        <v>244</v>
      </c>
      <c r="B254" s="387" t="s">
        <v>734</v>
      </c>
      <c r="C254" s="384" t="s">
        <v>735</v>
      </c>
      <c r="D254" s="89" t="str">
        <f>IFERROR(VLOOKUP(CONCATENATE($A254,"T"),'05 APU'!$1:$1048576,3,),"")</f>
        <v/>
      </c>
      <c r="E254" s="89" t="str">
        <f>IFERROR(VLOOKUP(CONCATENATE($A254,"T2"),'05 APU'!$1:$1048576,3,),"")</f>
        <v/>
      </c>
      <c r="F254" s="89" t="str">
        <f>IFERROR(VLOOKUP(CONCATENATE($A254,"T3"),'05 APU'!$1:$1048576,3,),"")</f>
        <v/>
      </c>
      <c r="G254" s="412" t="s">
        <v>144</v>
      </c>
      <c r="H254" s="351"/>
      <c r="I254" s="90">
        <f>IFERROR((VLOOKUP(CONCATENATE($A254,"D"),'05 APU'!$1:$1048576,9,)),0)</f>
        <v>0</v>
      </c>
      <c r="J254" s="90">
        <f t="shared" si="8"/>
        <v>0</v>
      </c>
      <c r="K254" s="297" t="str">
        <f>IFERROR(VLOOKUP(CONCATENATE($A254,"C"),'05 APU'!$1:$1048576,9,),"")</f>
        <v/>
      </c>
      <c r="L254" s="297" t="str">
        <f>IFERROR(VLOOKUP(CONCATENATE($A254,"B"),'05 APU'!$1:$1048576,9,),"")</f>
        <v/>
      </c>
      <c r="M254" s="297" t="str">
        <f>IFERROR(VLOOKUP(CONCATENATE($A254,"A"),'05 APU'!$1:$1048576,9,),"")</f>
        <v/>
      </c>
      <c r="N254" s="86"/>
      <c r="O254" s="90">
        <f>IFERROR(VLOOKUP(CONCATENATE($A254,"D"),'05 APU'!$T:$AB,9,),0)</f>
        <v>0</v>
      </c>
      <c r="P254" s="90">
        <f t="shared" si="7"/>
        <v>0</v>
      </c>
      <c r="Q254" s="90">
        <f>IFERROR(VLOOKUP(CONCATENATE($A254,"C"),'05 APU'!$T:$AB,9,),0)</f>
        <v>0</v>
      </c>
      <c r="R254" s="90">
        <f>IFERROR(VLOOKUP(CONCATENATE($A254,"B"),'05 APU'!$T:$AB,9,),0)</f>
        <v>0</v>
      </c>
      <c r="S254" s="90">
        <f>IFERROR(VLOOKUP(CONCATENATE($A254,"A"),'05 APU'!$T:$AB,9,),0)</f>
        <v>0</v>
      </c>
      <c r="U254" s="420" t="s">
        <v>3390</v>
      </c>
      <c r="V254" s="425" t="s">
        <v>3486</v>
      </c>
      <c r="W254" s="429" t="s">
        <v>3492</v>
      </c>
      <c r="AZ254" s="331" t="e">
        <f>IF((VLOOKUP(CONCATENATE($A254,"EP"),'05 APU'!$1:$1048576,1,FALSE)=CONCATENATE($A254,"EP")),1,0)</f>
        <v>#N/A</v>
      </c>
      <c r="BA254" s="331" t="e">
        <f>IF((VLOOKUP(CONCATENATE($A254,"EE"),'05 APU'!$1:$1048576,1,FALSE)=CONCATENATE($A254,"EE")),1,0)</f>
        <v>#N/A</v>
      </c>
      <c r="BB254" s="331" t="e">
        <f>IF((VLOOKUP(CONCATENATE($A254,"EM"),'05 APU'!$1:$1048576,1,FALSE)=CONCATENATE($A254,"EM")),1,0)</f>
        <v>#N/A</v>
      </c>
    </row>
    <row r="255" spans="1:54" ht="25.5" x14ac:dyDescent="0.25">
      <c r="A255" s="88">
        <v>245</v>
      </c>
      <c r="B255" s="387" t="s">
        <v>736</v>
      </c>
      <c r="C255" s="384" t="s">
        <v>737</v>
      </c>
      <c r="D255" s="89" t="str">
        <f>IFERROR(VLOOKUP(CONCATENATE($A255,"T"),'05 APU'!$1:$1048576,3,),"")</f>
        <v/>
      </c>
      <c r="E255" s="89" t="str">
        <f>IFERROR(VLOOKUP(CONCATENATE($A255,"T2"),'05 APU'!$1:$1048576,3,),"")</f>
        <v/>
      </c>
      <c r="F255" s="89" t="str">
        <f>IFERROR(VLOOKUP(CONCATENATE($A255,"T3"),'05 APU'!$1:$1048576,3,),"")</f>
        <v/>
      </c>
      <c r="G255" s="412" t="s">
        <v>142</v>
      </c>
      <c r="H255" s="351"/>
      <c r="I255" s="90">
        <f>IFERROR((VLOOKUP(CONCATENATE($A255,"D"),'05 APU'!$1:$1048576,9,)),0)</f>
        <v>0</v>
      </c>
      <c r="J255" s="90">
        <f t="shared" si="8"/>
        <v>0</v>
      </c>
      <c r="K255" s="297" t="str">
        <f>IFERROR(VLOOKUP(CONCATENATE($A255,"C"),'05 APU'!$1:$1048576,9,),"")</f>
        <v/>
      </c>
      <c r="L255" s="297" t="str">
        <f>IFERROR(VLOOKUP(CONCATENATE($A255,"B"),'05 APU'!$1:$1048576,9,),"")</f>
        <v/>
      </c>
      <c r="M255" s="297" t="str">
        <f>IFERROR(VLOOKUP(CONCATENATE($A255,"A"),'05 APU'!$1:$1048576,9,),"")</f>
        <v/>
      </c>
      <c r="N255" s="86"/>
      <c r="O255" s="90">
        <f>IFERROR(VLOOKUP(CONCATENATE($A255,"D"),'05 APU'!$T:$AB,9,),0)</f>
        <v>0</v>
      </c>
      <c r="P255" s="90">
        <f t="shared" si="7"/>
        <v>0</v>
      </c>
      <c r="Q255" s="90">
        <f>IFERROR(VLOOKUP(CONCATENATE($A255,"C"),'05 APU'!$T:$AB,9,),0)</f>
        <v>0</v>
      </c>
      <c r="R255" s="90">
        <f>IFERROR(VLOOKUP(CONCATENATE($A255,"B"),'05 APU'!$T:$AB,9,),0)</f>
        <v>0</v>
      </c>
      <c r="S255" s="90">
        <f>IFERROR(VLOOKUP(CONCATENATE($A255,"A"),'05 APU'!$T:$AB,9,),0)</f>
        <v>0</v>
      </c>
      <c r="U255" s="422" t="s">
        <v>3391</v>
      </c>
      <c r="V255" s="425" t="s">
        <v>3486</v>
      </c>
      <c r="W255" s="429" t="s">
        <v>3492</v>
      </c>
      <c r="AZ255" s="331" t="e">
        <f>IF((VLOOKUP(CONCATENATE($A255,"EP"),'05 APU'!$1:$1048576,1,FALSE)=CONCATENATE($A255,"EP")),1,0)</f>
        <v>#N/A</v>
      </c>
      <c r="BA255" s="331" t="e">
        <f>IF((VLOOKUP(CONCATENATE($A255,"EE"),'05 APU'!$1:$1048576,1,FALSE)=CONCATENATE($A255,"EE")),1,0)</f>
        <v>#N/A</v>
      </c>
      <c r="BB255" s="331" t="e">
        <f>IF((VLOOKUP(CONCATENATE($A255,"EM"),'05 APU'!$1:$1048576,1,FALSE)=CONCATENATE($A255,"EM")),1,0)</f>
        <v>#N/A</v>
      </c>
    </row>
    <row r="256" spans="1:54" ht="21" x14ac:dyDescent="0.25">
      <c r="A256" s="88">
        <v>246</v>
      </c>
      <c r="B256" s="387" t="s">
        <v>738</v>
      </c>
      <c r="C256" s="384" t="s">
        <v>739</v>
      </c>
      <c r="D256" s="89" t="str">
        <f>IFERROR(VLOOKUP(CONCATENATE($A256,"T"),'05 APU'!$1:$1048576,3,),"")</f>
        <v/>
      </c>
      <c r="E256" s="89" t="str">
        <f>IFERROR(VLOOKUP(CONCATENATE($A256,"T2"),'05 APU'!$1:$1048576,3,),"")</f>
        <v/>
      </c>
      <c r="F256" s="89" t="str">
        <f>IFERROR(VLOOKUP(CONCATENATE($A256,"T3"),'05 APU'!$1:$1048576,3,),"")</f>
        <v/>
      </c>
      <c r="G256" s="412" t="s">
        <v>142</v>
      </c>
      <c r="H256" s="351"/>
      <c r="I256" s="90">
        <f>IFERROR((VLOOKUP(CONCATENATE($A256,"D"),'05 APU'!$1:$1048576,9,)),0)</f>
        <v>0</v>
      </c>
      <c r="J256" s="90">
        <f t="shared" si="8"/>
        <v>0</v>
      </c>
      <c r="K256" s="297" t="str">
        <f>IFERROR(VLOOKUP(CONCATENATE($A256,"C"),'05 APU'!$1:$1048576,9,),"")</f>
        <v/>
      </c>
      <c r="L256" s="297" t="str">
        <f>IFERROR(VLOOKUP(CONCATENATE($A256,"B"),'05 APU'!$1:$1048576,9,),"")</f>
        <v/>
      </c>
      <c r="M256" s="297" t="str">
        <f>IFERROR(VLOOKUP(CONCATENATE($A256,"A"),'05 APU'!$1:$1048576,9,),"")</f>
        <v/>
      </c>
      <c r="N256" s="86"/>
      <c r="O256" s="90">
        <f>IFERROR(VLOOKUP(CONCATENATE($A256,"D"),'05 APU'!$T:$AB,9,),0)</f>
        <v>0</v>
      </c>
      <c r="P256" s="90">
        <f t="shared" si="7"/>
        <v>0</v>
      </c>
      <c r="Q256" s="90">
        <f>IFERROR(VLOOKUP(CONCATENATE($A256,"C"),'05 APU'!$T:$AB,9,),0)</f>
        <v>0</v>
      </c>
      <c r="R256" s="90">
        <f>IFERROR(VLOOKUP(CONCATENATE($A256,"B"),'05 APU'!$T:$AB,9,),0)</f>
        <v>0</v>
      </c>
      <c r="S256" s="90">
        <f>IFERROR(VLOOKUP(CONCATENATE($A256,"A"),'05 APU'!$T:$AB,9,),0)</f>
        <v>0</v>
      </c>
      <c r="U256" s="421" t="s">
        <v>3355</v>
      </c>
      <c r="V256" s="424"/>
      <c r="W256" s="429">
        <v>0</v>
      </c>
      <c r="AZ256" s="331" t="e">
        <f>IF((VLOOKUP(CONCATENATE($A256,"EP"),'05 APU'!$1:$1048576,1,FALSE)=CONCATENATE($A256,"EP")),1,0)</f>
        <v>#N/A</v>
      </c>
      <c r="BA256" s="331" t="e">
        <f>IF((VLOOKUP(CONCATENATE($A256,"EE"),'05 APU'!$1:$1048576,1,FALSE)=CONCATENATE($A256,"EE")),1,0)</f>
        <v>#N/A</v>
      </c>
      <c r="BB256" s="331" t="e">
        <f>IF((VLOOKUP(CONCATENATE($A256,"EM"),'05 APU'!$1:$1048576,1,FALSE)=CONCATENATE($A256,"EM")),1,0)</f>
        <v>#N/A</v>
      </c>
    </row>
    <row r="257" spans="1:54" ht="31.5" x14ac:dyDescent="0.25">
      <c r="A257" s="88">
        <v>247</v>
      </c>
      <c r="B257" s="387" t="s">
        <v>740</v>
      </c>
      <c r="C257" s="384" t="s">
        <v>741</v>
      </c>
      <c r="D257" s="89" t="str">
        <f>IFERROR(VLOOKUP(CONCATENATE($A257,"T"),'05 APU'!$1:$1048576,3,),"")</f>
        <v/>
      </c>
      <c r="E257" s="89" t="str">
        <f>IFERROR(VLOOKUP(CONCATENATE($A257,"T2"),'05 APU'!$1:$1048576,3,),"")</f>
        <v/>
      </c>
      <c r="F257" s="89" t="str">
        <f>IFERROR(VLOOKUP(CONCATENATE($A257,"T3"),'05 APU'!$1:$1048576,3,),"")</f>
        <v/>
      </c>
      <c r="G257" s="412" t="s">
        <v>138</v>
      </c>
      <c r="H257" s="351"/>
      <c r="I257" s="90">
        <f>IFERROR((VLOOKUP(CONCATENATE($A257,"D"),'05 APU'!$1:$1048576,9,)),0)</f>
        <v>0</v>
      </c>
      <c r="J257" s="90">
        <f t="shared" si="8"/>
        <v>0</v>
      </c>
      <c r="K257" s="297" t="str">
        <f>IFERROR(VLOOKUP(CONCATENATE($A257,"C"),'05 APU'!$1:$1048576,9,),"")</f>
        <v/>
      </c>
      <c r="L257" s="297" t="str">
        <f>IFERROR(VLOOKUP(CONCATENATE($A257,"B"),'05 APU'!$1:$1048576,9,),"")</f>
        <v/>
      </c>
      <c r="M257" s="297" t="str">
        <f>IFERROR(VLOOKUP(CONCATENATE($A257,"A"),'05 APU'!$1:$1048576,9,),"")</f>
        <v/>
      </c>
      <c r="N257" s="86"/>
      <c r="O257" s="90">
        <f>IFERROR(VLOOKUP(CONCATENATE($A257,"D"),'05 APU'!$T:$AB,9,),0)</f>
        <v>0</v>
      </c>
      <c r="P257" s="90">
        <f t="shared" si="7"/>
        <v>0</v>
      </c>
      <c r="Q257" s="90">
        <f>IFERROR(VLOOKUP(CONCATENATE($A257,"C"),'05 APU'!$T:$AB,9,),0)</f>
        <v>0</v>
      </c>
      <c r="R257" s="90">
        <f>IFERROR(VLOOKUP(CONCATENATE($A257,"B"),'05 APU'!$T:$AB,9,),0)</f>
        <v>0</v>
      </c>
      <c r="S257" s="90">
        <f>IFERROR(VLOOKUP(CONCATENATE($A257,"A"),'05 APU'!$T:$AB,9,),0)</f>
        <v>0</v>
      </c>
      <c r="U257" s="420" t="s">
        <v>3392</v>
      </c>
      <c r="V257" s="425" t="s">
        <v>3486</v>
      </c>
      <c r="W257" s="429" t="s">
        <v>3492</v>
      </c>
      <c r="AZ257" s="331" t="e">
        <f>IF((VLOOKUP(CONCATENATE($A257,"EP"),'05 APU'!$1:$1048576,1,FALSE)=CONCATENATE($A257,"EP")),1,0)</f>
        <v>#N/A</v>
      </c>
      <c r="BA257" s="331" t="e">
        <f>IF((VLOOKUP(CONCATENATE($A257,"EE"),'05 APU'!$1:$1048576,1,FALSE)=CONCATENATE($A257,"EE")),1,0)</f>
        <v>#N/A</v>
      </c>
      <c r="BB257" s="331" t="e">
        <f>IF((VLOOKUP(CONCATENATE($A257,"EM"),'05 APU'!$1:$1048576,1,FALSE)=CONCATENATE($A257,"EM")),1,0)</f>
        <v>#N/A</v>
      </c>
    </row>
    <row r="258" spans="1:54" ht="31.5" x14ac:dyDescent="0.25">
      <c r="A258" s="88">
        <v>248</v>
      </c>
      <c r="B258" s="387" t="s">
        <v>742</v>
      </c>
      <c r="C258" s="384" t="s">
        <v>743</v>
      </c>
      <c r="D258" s="89" t="str">
        <f>IFERROR(VLOOKUP(CONCATENATE($A258,"T"),'05 APU'!$1:$1048576,3,),"")</f>
        <v/>
      </c>
      <c r="E258" s="89" t="str">
        <f>IFERROR(VLOOKUP(CONCATENATE($A258,"T2"),'05 APU'!$1:$1048576,3,),"")</f>
        <v/>
      </c>
      <c r="F258" s="89" t="str">
        <f>IFERROR(VLOOKUP(CONCATENATE($A258,"T3"),'05 APU'!$1:$1048576,3,),"")</f>
        <v/>
      </c>
      <c r="G258" s="412" t="s">
        <v>138</v>
      </c>
      <c r="H258" s="351"/>
      <c r="I258" s="90">
        <f>IFERROR((VLOOKUP(CONCATENATE($A258,"D"),'05 APU'!$1:$1048576,9,)),0)</f>
        <v>0</v>
      </c>
      <c r="J258" s="90">
        <f t="shared" si="8"/>
        <v>0</v>
      </c>
      <c r="K258" s="297" t="str">
        <f>IFERROR(VLOOKUP(CONCATENATE($A258,"C"),'05 APU'!$1:$1048576,9,),"")</f>
        <v/>
      </c>
      <c r="L258" s="297" t="str">
        <f>IFERROR(VLOOKUP(CONCATENATE($A258,"B"),'05 APU'!$1:$1048576,9,),"")</f>
        <v/>
      </c>
      <c r="M258" s="297" t="str">
        <f>IFERROR(VLOOKUP(CONCATENATE($A258,"A"),'05 APU'!$1:$1048576,9,),"")</f>
        <v/>
      </c>
      <c r="N258" s="86"/>
      <c r="O258" s="90">
        <f>IFERROR(VLOOKUP(CONCATENATE($A258,"D"),'05 APU'!$T:$AB,9,),0)</f>
        <v>0</v>
      </c>
      <c r="P258" s="90">
        <f t="shared" si="7"/>
        <v>0</v>
      </c>
      <c r="Q258" s="90">
        <f>IFERROR(VLOOKUP(CONCATENATE($A258,"C"),'05 APU'!$T:$AB,9,),0)</f>
        <v>0</v>
      </c>
      <c r="R258" s="90">
        <f>IFERROR(VLOOKUP(CONCATENATE($A258,"B"),'05 APU'!$T:$AB,9,),0)</f>
        <v>0</v>
      </c>
      <c r="S258" s="90">
        <f>IFERROR(VLOOKUP(CONCATENATE($A258,"A"),'05 APU'!$T:$AB,9,),0)</f>
        <v>0</v>
      </c>
      <c r="U258" s="420" t="s">
        <v>3393</v>
      </c>
      <c r="V258" s="425" t="s">
        <v>3486</v>
      </c>
      <c r="W258" s="429" t="s">
        <v>3492</v>
      </c>
      <c r="AZ258" s="331" t="e">
        <f>IF((VLOOKUP(CONCATENATE($A258,"EP"),'05 APU'!$1:$1048576,1,FALSE)=CONCATENATE($A258,"EP")),1,0)</f>
        <v>#N/A</v>
      </c>
      <c r="BA258" s="331" t="e">
        <f>IF((VLOOKUP(CONCATENATE($A258,"EE"),'05 APU'!$1:$1048576,1,FALSE)=CONCATENATE($A258,"EE")),1,0)</f>
        <v>#N/A</v>
      </c>
      <c r="BB258" s="331" t="e">
        <f>IF((VLOOKUP(CONCATENATE($A258,"EM"),'05 APU'!$1:$1048576,1,FALSE)=CONCATENATE($A258,"EM")),1,0)</f>
        <v>#N/A</v>
      </c>
    </row>
    <row r="259" spans="1:54" ht="31.5" x14ac:dyDescent="0.25">
      <c r="A259" s="88">
        <v>249</v>
      </c>
      <c r="B259" s="387" t="s">
        <v>744</v>
      </c>
      <c r="C259" s="384" t="s">
        <v>745</v>
      </c>
      <c r="D259" s="89" t="str">
        <f>IFERROR(VLOOKUP(CONCATENATE($A259,"T"),'05 APU'!$1:$1048576,3,),"")</f>
        <v/>
      </c>
      <c r="E259" s="89" t="str">
        <f>IFERROR(VLOOKUP(CONCATENATE($A259,"T2"),'05 APU'!$1:$1048576,3,),"")</f>
        <v/>
      </c>
      <c r="F259" s="89" t="str">
        <f>IFERROR(VLOOKUP(CONCATENATE($A259,"T3"),'05 APU'!$1:$1048576,3,),"")</f>
        <v/>
      </c>
      <c r="G259" s="412" t="s">
        <v>138</v>
      </c>
      <c r="H259" s="351"/>
      <c r="I259" s="90">
        <f>IFERROR((VLOOKUP(CONCATENATE($A259,"D"),'05 APU'!$1:$1048576,9,)),0)</f>
        <v>0</v>
      </c>
      <c r="J259" s="90">
        <f t="shared" si="8"/>
        <v>0</v>
      </c>
      <c r="K259" s="297" t="str">
        <f>IFERROR(VLOOKUP(CONCATENATE($A259,"C"),'05 APU'!$1:$1048576,9,),"")</f>
        <v/>
      </c>
      <c r="L259" s="297" t="str">
        <f>IFERROR(VLOOKUP(CONCATENATE($A259,"B"),'05 APU'!$1:$1048576,9,),"")</f>
        <v/>
      </c>
      <c r="M259" s="297" t="str">
        <f>IFERROR(VLOOKUP(CONCATENATE($A259,"A"),'05 APU'!$1:$1048576,9,),"")</f>
        <v/>
      </c>
      <c r="N259" s="86"/>
      <c r="O259" s="90">
        <f>IFERROR(VLOOKUP(CONCATENATE($A259,"D"),'05 APU'!$T:$AB,9,),0)</f>
        <v>0</v>
      </c>
      <c r="P259" s="90">
        <f t="shared" si="7"/>
        <v>0</v>
      </c>
      <c r="Q259" s="90">
        <f>IFERROR(VLOOKUP(CONCATENATE($A259,"C"),'05 APU'!$T:$AB,9,),0)</f>
        <v>0</v>
      </c>
      <c r="R259" s="90">
        <f>IFERROR(VLOOKUP(CONCATENATE($A259,"B"),'05 APU'!$T:$AB,9,),0)</f>
        <v>0</v>
      </c>
      <c r="S259" s="90">
        <f>IFERROR(VLOOKUP(CONCATENATE($A259,"A"),'05 APU'!$T:$AB,9,),0)</f>
        <v>0</v>
      </c>
      <c r="U259" s="420" t="s">
        <v>3394</v>
      </c>
      <c r="V259" s="425" t="s">
        <v>3486</v>
      </c>
      <c r="W259" s="429" t="s">
        <v>3492</v>
      </c>
      <c r="AZ259" s="331" t="e">
        <f>IF((VLOOKUP(CONCATENATE($A259,"EP"),'05 APU'!$1:$1048576,1,FALSE)=CONCATENATE($A259,"EP")),1,0)</f>
        <v>#N/A</v>
      </c>
      <c r="BA259" s="331" t="e">
        <f>IF((VLOOKUP(CONCATENATE($A259,"EE"),'05 APU'!$1:$1048576,1,FALSE)=CONCATENATE($A259,"EE")),1,0)</f>
        <v>#N/A</v>
      </c>
      <c r="BB259" s="331" t="e">
        <f>IF((VLOOKUP(CONCATENATE($A259,"EM"),'05 APU'!$1:$1048576,1,FALSE)=CONCATENATE($A259,"EM")),1,0)</f>
        <v>#N/A</v>
      </c>
    </row>
    <row r="260" spans="1:54" x14ac:dyDescent="0.25">
      <c r="A260" s="88">
        <v>250</v>
      </c>
      <c r="B260" s="387" t="s">
        <v>746</v>
      </c>
      <c r="C260" s="384" t="s">
        <v>747</v>
      </c>
      <c r="D260" s="89" t="str">
        <f>IFERROR(VLOOKUP(CONCATENATE($A260,"T"),'05 APU'!$1:$1048576,3,),"")</f>
        <v/>
      </c>
      <c r="E260" s="89" t="str">
        <f>IFERROR(VLOOKUP(CONCATENATE($A260,"T2"),'05 APU'!$1:$1048576,3,),"")</f>
        <v/>
      </c>
      <c r="F260" s="89" t="str">
        <f>IFERROR(VLOOKUP(CONCATENATE($A260,"T3"),'05 APU'!$1:$1048576,3,),"")</f>
        <v/>
      </c>
      <c r="G260" s="412" t="s">
        <v>138</v>
      </c>
      <c r="H260" s="351"/>
      <c r="I260" s="90">
        <f>IFERROR((VLOOKUP(CONCATENATE($A260,"D"),'05 APU'!$1:$1048576,9,)),0)</f>
        <v>0</v>
      </c>
      <c r="J260" s="90">
        <f t="shared" si="8"/>
        <v>0</v>
      </c>
      <c r="K260" s="297" t="str">
        <f>IFERROR(VLOOKUP(CONCATENATE($A260,"C"),'05 APU'!$1:$1048576,9,),"")</f>
        <v/>
      </c>
      <c r="L260" s="297" t="str">
        <f>IFERROR(VLOOKUP(CONCATENATE($A260,"B"),'05 APU'!$1:$1048576,9,),"")</f>
        <v/>
      </c>
      <c r="M260" s="297" t="str">
        <f>IFERROR(VLOOKUP(CONCATENATE($A260,"A"),'05 APU'!$1:$1048576,9,),"")</f>
        <v/>
      </c>
      <c r="N260" s="86"/>
      <c r="O260" s="90">
        <f>IFERROR(VLOOKUP(CONCATENATE($A260,"D"),'05 APU'!$T:$AB,9,),0)</f>
        <v>0</v>
      </c>
      <c r="P260" s="90">
        <f t="shared" si="7"/>
        <v>0</v>
      </c>
      <c r="Q260" s="90">
        <f>IFERROR(VLOOKUP(CONCATENATE($A260,"C"),'05 APU'!$T:$AB,9,),0)</f>
        <v>0</v>
      </c>
      <c r="R260" s="90">
        <f>IFERROR(VLOOKUP(CONCATENATE($A260,"B"),'05 APU'!$T:$AB,9,),0)</f>
        <v>0</v>
      </c>
      <c r="S260" s="90">
        <f>IFERROR(VLOOKUP(CONCATENATE($A260,"A"),'05 APU'!$T:$AB,9,),0)</f>
        <v>0</v>
      </c>
      <c r="U260" s="421" t="s">
        <v>3355</v>
      </c>
      <c r="V260" s="424"/>
      <c r="W260" s="429">
        <v>0</v>
      </c>
      <c r="AZ260" s="331" t="e">
        <f>IF((VLOOKUP(CONCATENATE($A260,"EP"),'05 APU'!$1:$1048576,1,FALSE)=CONCATENATE($A260,"EP")),1,0)</f>
        <v>#N/A</v>
      </c>
      <c r="BA260" s="331" t="e">
        <f>IF((VLOOKUP(CONCATENATE($A260,"EE"),'05 APU'!$1:$1048576,1,FALSE)=CONCATENATE($A260,"EE")),1,0)</f>
        <v>#N/A</v>
      </c>
      <c r="BB260" s="331" t="e">
        <f>IF((VLOOKUP(CONCATENATE($A260,"EM"),'05 APU'!$1:$1048576,1,FALSE)=CONCATENATE($A260,"EM")),1,0)</f>
        <v>#N/A</v>
      </c>
    </row>
    <row r="261" spans="1:54" x14ac:dyDescent="0.25">
      <c r="A261" s="88">
        <v>251</v>
      </c>
      <c r="B261" s="387" t="s">
        <v>748</v>
      </c>
      <c r="C261" s="384" t="s">
        <v>749</v>
      </c>
      <c r="D261" s="89" t="str">
        <f>IFERROR(VLOOKUP(CONCATENATE($A261,"T"),'05 APU'!$1:$1048576,3,),"")</f>
        <v/>
      </c>
      <c r="E261" s="89" t="str">
        <f>IFERROR(VLOOKUP(CONCATENATE($A261,"T2"),'05 APU'!$1:$1048576,3,),"")</f>
        <v/>
      </c>
      <c r="F261" s="89" t="str">
        <f>IFERROR(VLOOKUP(CONCATENATE($A261,"T3"),'05 APU'!$1:$1048576,3,),"")</f>
        <v/>
      </c>
      <c r="G261" s="412" t="s">
        <v>138</v>
      </c>
      <c r="H261" s="351"/>
      <c r="I261" s="90">
        <f>IFERROR((VLOOKUP(CONCATENATE($A261,"D"),'05 APU'!$1:$1048576,9,)),0)</f>
        <v>0</v>
      </c>
      <c r="J261" s="90">
        <f t="shared" si="8"/>
        <v>0</v>
      </c>
      <c r="K261" s="297" t="str">
        <f>IFERROR(VLOOKUP(CONCATENATE($A261,"C"),'05 APU'!$1:$1048576,9,),"")</f>
        <v/>
      </c>
      <c r="L261" s="297" t="str">
        <f>IFERROR(VLOOKUP(CONCATENATE($A261,"B"),'05 APU'!$1:$1048576,9,),"")</f>
        <v/>
      </c>
      <c r="M261" s="297" t="str">
        <f>IFERROR(VLOOKUP(CONCATENATE($A261,"A"),'05 APU'!$1:$1048576,9,),"")</f>
        <v/>
      </c>
      <c r="N261" s="86"/>
      <c r="O261" s="90">
        <f>IFERROR(VLOOKUP(CONCATENATE($A261,"D"),'05 APU'!$T:$AB,9,),0)</f>
        <v>0</v>
      </c>
      <c r="P261" s="90">
        <f t="shared" si="7"/>
        <v>0</v>
      </c>
      <c r="Q261" s="90">
        <f>IFERROR(VLOOKUP(CONCATENATE($A261,"C"),'05 APU'!$T:$AB,9,),0)</f>
        <v>0</v>
      </c>
      <c r="R261" s="90">
        <f>IFERROR(VLOOKUP(CONCATENATE($A261,"B"),'05 APU'!$T:$AB,9,),0)</f>
        <v>0</v>
      </c>
      <c r="S261" s="90">
        <f>IFERROR(VLOOKUP(CONCATENATE($A261,"A"),'05 APU'!$T:$AB,9,),0)</f>
        <v>0</v>
      </c>
      <c r="U261" s="420" t="s">
        <v>3395</v>
      </c>
      <c r="V261" s="425" t="s">
        <v>3486</v>
      </c>
      <c r="W261" s="429" t="s">
        <v>3492</v>
      </c>
      <c r="AZ261" s="331" t="e">
        <f>IF((VLOOKUP(CONCATENATE($A261,"EP"),'05 APU'!$1:$1048576,1,FALSE)=CONCATENATE($A261,"EP")),1,0)</f>
        <v>#N/A</v>
      </c>
      <c r="BA261" s="331" t="e">
        <f>IF((VLOOKUP(CONCATENATE($A261,"EE"),'05 APU'!$1:$1048576,1,FALSE)=CONCATENATE($A261,"EE")),1,0)</f>
        <v>#N/A</v>
      </c>
      <c r="BB261" s="331" t="e">
        <f>IF((VLOOKUP(CONCATENATE($A261,"EM"),'05 APU'!$1:$1048576,1,FALSE)=CONCATENATE($A261,"EM")),1,0)</f>
        <v>#N/A</v>
      </c>
    </row>
    <row r="262" spans="1:54" ht="21" x14ac:dyDescent="0.25">
      <c r="A262" s="88">
        <v>252</v>
      </c>
      <c r="B262" s="387" t="s">
        <v>750</v>
      </c>
      <c r="C262" s="384" t="s">
        <v>751</v>
      </c>
      <c r="D262" s="89" t="str">
        <f>IFERROR(VLOOKUP(CONCATENATE($A262,"T"),'05 APU'!$1:$1048576,3,),"")</f>
        <v/>
      </c>
      <c r="E262" s="89" t="str">
        <f>IFERROR(VLOOKUP(CONCATENATE($A262,"T2"),'05 APU'!$1:$1048576,3,),"")</f>
        <v/>
      </c>
      <c r="F262" s="89" t="str">
        <f>IFERROR(VLOOKUP(CONCATENATE($A262,"T3"),'05 APU'!$1:$1048576,3,),"")</f>
        <v/>
      </c>
      <c r="G262" s="412" t="s">
        <v>144</v>
      </c>
      <c r="H262" s="351"/>
      <c r="I262" s="90">
        <f>IFERROR((VLOOKUP(CONCATENATE($A262,"D"),'05 APU'!$1:$1048576,9,)),0)</f>
        <v>0</v>
      </c>
      <c r="J262" s="90">
        <f t="shared" si="8"/>
        <v>0</v>
      </c>
      <c r="K262" s="297" t="str">
        <f>IFERROR(VLOOKUP(CONCATENATE($A262,"C"),'05 APU'!$1:$1048576,9,),"")</f>
        <v/>
      </c>
      <c r="L262" s="297" t="str">
        <f>IFERROR(VLOOKUP(CONCATENATE($A262,"B"),'05 APU'!$1:$1048576,9,),"")</f>
        <v/>
      </c>
      <c r="M262" s="297" t="str">
        <f>IFERROR(VLOOKUP(CONCATENATE($A262,"A"),'05 APU'!$1:$1048576,9,),"")</f>
        <v/>
      </c>
      <c r="N262" s="86"/>
      <c r="O262" s="90">
        <f>IFERROR(VLOOKUP(CONCATENATE($A262,"D"),'05 APU'!$T:$AB,9,),0)</f>
        <v>0</v>
      </c>
      <c r="P262" s="90">
        <f t="shared" si="7"/>
        <v>0</v>
      </c>
      <c r="Q262" s="90">
        <f>IFERROR(VLOOKUP(CONCATENATE($A262,"C"),'05 APU'!$T:$AB,9,),0)</f>
        <v>0</v>
      </c>
      <c r="R262" s="90">
        <f>IFERROR(VLOOKUP(CONCATENATE($A262,"B"),'05 APU'!$T:$AB,9,),0)</f>
        <v>0</v>
      </c>
      <c r="S262" s="90">
        <f>IFERROR(VLOOKUP(CONCATENATE($A262,"A"),'05 APU'!$T:$AB,9,),0)</f>
        <v>0</v>
      </c>
      <c r="U262" s="421" t="s">
        <v>3355</v>
      </c>
      <c r="V262" s="424"/>
      <c r="W262" s="429">
        <v>0</v>
      </c>
      <c r="AZ262" s="331" t="e">
        <f>IF((VLOOKUP(CONCATENATE($A262,"EP"),'05 APU'!$1:$1048576,1,FALSE)=CONCATENATE($A262,"EP")),1,0)</f>
        <v>#N/A</v>
      </c>
      <c r="BA262" s="331" t="e">
        <f>IF((VLOOKUP(CONCATENATE($A262,"EE"),'05 APU'!$1:$1048576,1,FALSE)=CONCATENATE($A262,"EE")),1,0)</f>
        <v>#N/A</v>
      </c>
      <c r="BB262" s="331" t="e">
        <f>IF((VLOOKUP(CONCATENATE($A262,"EM"),'05 APU'!$1:$1048576,1,FALSE)=CONCATENATE($A262,"EM")),1,0)</f>
        <v>#N/A</v>
      </c>
    </row>
    <row r="263" spans="1:54" ht="21" x14ac:dyDescent="0.25">
      <c r="A263" s="88">
        <v>253</v>
      </c>
      <c r="B263" s="387" t="s">
        <v>752</v>
      </c>
      <c r="C263" s="384" t="s">
        <v>753</v>
      </c>
      <c r="D263" s="89" t="str">
        <f>IFERROR(VLOOKUP(CONCATENATE($A263,"T"),'05 APU'!$1:$1048576,3,),"")</f>
        <v/>
      </c>
      <c r="E263" s="89" t="str">
        <f>IFERROR(VLOOKUP(CONCATENATE($A263,"T2"),'05 APU'!$1:$1048576,3,),"")</f>
        <v/>
      </c>
      <c r="F263" s="89" t="str">
        <f>IFERROR(VLOOKUP(CONCATENATE($A263,"T3"),'05 APU'!$1:$1048576,3,),"")</f>
        <v/>
      </c>
      <c r="G263" s="412" t="s">
        <v>144</v>
      </c>
      <c r="H263" s="351"/>
      <c r="I263" s="90">
        <f>IFERROR((VLOOKUP(CONCATENATE($A263,"D"),'05 APU'!$1:$1048576,9,)),0)</f>
        <v>0</v>
      </c>
      <c r="J263" s="90">
        <f t="shared" si="8"/>
        <v>0</v>
      </c>
      <c r="K263" s="297" t="str">
        <f>IFERROR(VLOOKUP(CONCATENATE($A263,"C"),'05 APU'!$1:$1048576,9,),"")</f>
        <v/>
      </c>
      <c r="L263" s="297" t="str">
        <f>IFERROR(VLOOKUP(CONCATENATE($A263,"B"),'05 APU'!$1:$1048576,9,),"")</f>
        <v/>
      </c>
      <c r="M263" s="297" t="str">
        <f>IFERROR(VLOOKUP(CONCATENATE($A263,"A"),'05 APU'!$1:$1048576,9,),"")</f>
        <v/>
      </c>
      <c r="N263" s="86"/>
      <c r="O263" s="90">
        <f>IFERROR(VLOOKUP(CONCATENATE($A263,"D"),'05 APU'!$T:$AB,9,),0)</f>
        <v>0</v>
      </c>
      <c r="P263" s="90">
        <f t="shared" si="7"/>
        <v>0</v>
      </c>
      <c r="Q263" s="90">
        <f>IFERROR(VLOOKUP(CONCATENATE($A263,"C"),'05 APU'!$T:$AB,9,),0)</f>
        <v>0</v>
      </c>
      <c r="R263" s="90">
        <f>IFERROR(VLOOKUP(CONCATENATE($A263,"B"),'05 APU'!$T:$AB,9,),0)</f>
        <v>0</v>
      </c>
      <c r="S263" s="90">
        <f>IFERROR(VLOOKUP(CONCATENATE($A263,"A"),'05 APU'!$T:$AB,9,),0)</f>
        <v>0</v>
      </c>
      <c r="U263" s="420" t="s">
        <v>3396</v>
      </c>
      <c r="V263" s="425" t="s">
        <v>3486</v>
      </c>
      <c r="W263" s="429" t="s">
        <v>3492</v>
      </c>
      <c r="AZ263" s="331" t="e">
        <f>IF((VLOOKUP(CONCATENATE($A263,"EP"),'05 APU'!$1:$1048576,1,FALSE)=CONCATENATE($A263,"EP")),1,0)</f>
        <v>#N/A</v>
      </c>
      <c r="BA263" s="331" t="e">
        <f>IF((VLOOKUP(CONCATENATE($A263,"EE"),'05 APU'!$1:$1048576,1,FALSE)=CONCATENATE($A263,"EE")),1,0)</f>
        <v>#N/A</v>
      </c>
      <c r="BB263" s="331" t="e">
        <f>IF((VLOOKUP(CONCATENATE($A263,"EM"),'05 APU'!$1:$1048576,1,FALSE)=CONCATENATE($A263,"EM")),1,0)</f>
        <v>#N/A</v>
      </c>
    </row>
    <row r="264" spans="1:54" x14ac:dyDescent="0.25">
      <c r="A264" s="88">
        <v>254</v>
      </c>
      <c r="B264" s="387" t="s">
        <v>754</v>
      </c>
      <c r="C264" s="384" t="s">
        <v>755</v>
      </c>
      <c r="D264" s="89" t="str">
        <f>IFERROR(VLOOKUP(CONCATENATE($A264,"T"),'05 APU'!$1:$1048576,3,),"")</f>
        <v/>
      </c>
      <c r="E264" s="89" t="str">
        <f>IFERROR(VLOOKUP(CONCATENATE($A264,"T2"),'05 APU'!$1:$1048576,3,),"")</f>
        <v/>
      </c>
      <c r="F264" s="89" t="str">
        <f>IFERROR(VLOOKUP(CONCATENATE($A264,"T3"),'05 APU'!$1:$1048576,3,),"")</f>
        <v/>
      </c>
      <c r="G264" s="412" t="s">
        <v>144</v>
      </c>
      <c r="H264" s="351"/>
      <c r="I264" s="90">
        <f>IFERROR((VLOOKUP(CONCATENATE($A264,"D"),'05 APU'!$1:$1048576,9,)),0)</f>
        <v>0</v>
      </c>
      <c r="J264" s="90">
        <f t="shared" si="8"/>
        <v>0</v>
      </c>
      <c r="K264" s="297" t="str">
        <f>IFERROR(VLOOKUP(CONCATENATE($A264,"C"),'05 APU'!$1:$1048576,9,),"")</f>
        <v/>
      </c>
      <c r="L264" s="297" t="str">
        <f>IFERROR(VLOOKUP(CONCATENATE($A264,"B"),'05 APU'!$1:$1048576,9,),"")</f>
        <v/>
      </c>
      <c r="M264" s="297" t="str">
        <f>IFERROR(VLOOKUP(CONCATENATE($A264,"A"),'05 APU'!$1:$1048576,9,),"")</f>
        <v/>
      </c>
      <c r="N264" s="86"/>
      <c r="O264" s="90">
        <f>IFERROR(VLOOKUP(CONCATENATE($A264,"D"),'05 APU'!$T:$AB,9,),0)</f>
        <v>0</v>
      </c>
      <c r="P264" s="90">
        <f t="shared" si="7"/>
        <v>0</v>
      </c>
      <c r="Q264" s="90">
        <f>IFERROR(VLOOKUP(CONCATENATE($A264,"C"),'05 APU'!$T:$AB,9,),0)</f>
        <v>0</v>
      </c>
      <c r="R264" s="90">
        <f>IFERROR(VLOOKUP(CONCATENATE($A264,"B"),'05 APU'!$T:$AB,9,),0)</f>
        <v>0</v>
      </c>
      <c r="S264" s="90">
        <f>IFERROR(VLOOKUP(CONCATENATE($A264,"A"),'05 APU'!$T:$AB,9,),0)</f>
        <v>0</v>
      </c>
      <c r="U264" s="420" t="s">
        <v>3397</v>
      </c>
      <c r="V264" s="425" t="s">
        <v>3486</v>
      </c>
      <c r="W264" s="429" t="s">
        <v>3492</v>
      </c>
      <c r="AZ264" s="331" t="e">
        <f>IF((VLOOKUP(CONCATENATE($A264,"EP"),'05 APU'!$1:$1048576,1,FALSE)=CONCATENATE($A264,"EP")),1,0)</f>
        <v>#N/A</v>
      </c>
      <c r="BA264" s="331" t="e">
        <f>IF((VLOOKUP(CONCATENATE($A264,"EE"),'05 APU'!$1:$1048576,1,FALSE)=CONCATENATE($A264,"EE")),1,0)</f>
        <v>#N/A</v>
      </c>
      <c r="BB264" s="331" t="e">
        <f>IF((VLOOKUP(CONCATENATE($A264,"EM"),'05 APU'!$1:$1048576,1,FALSE)=CONCATENATE($A264,"EM")),1,0)</f>
        <v>#N/A</v>
      </c>
    </row>
    <row r="265" spans="1:54" ht="21" x14ac:dyDescent="0.25">
      <c r="A265" s="88">
        <v>255</v>
      </c>
      <c r="B265" s="387" t="s">
        <v>756</v>
      </c>
      <c r="C265" s="384" t="s">
        <v>757</v>
      </c>
      <c r="D265" s="89" t="str">
        <f>IFERROR(VLOOKUP(CONCATENATE($A265,"T"),'05 APU'!$1:$1048576,3,),"")</f>
        <v/>
      </c>
      <c r="E265" s="89" t="str">
        <f>IFERROR(VLOOKUP(CONCATENATE($A265,"T2"),'05 APU'!$1:$1048576,3,),"")</f>
        <v/>
      </c>
      <c r="F265" s="89" t="str">
        <f>IFERROR(VLOOKUP(CONCATENATE($A265,"T3"),'05 APU'!$1:$1048576,3,),"")</f>
        <v/>
      </c>
      <c r="G265" s="412" t="s">
        <v>144</v>
      </c>
      <c r="H265" s="351"/>
      <c r="I265" s="90">
        <f>IFERROR((VLOOKUP(CONCATENATE($A265,"D"),'05 APU'!$1:$1048576,9,)),0)</f>
        <v>0</v>
      </c>
      <c r="J265" s="90">
        <f t="shared" si="8"/>
        <v>0</v>
      </c>
      <c r="K265" s="297" t="str">
        <f>IFERROR(VLOOKUP(CONCATENATE($A265,"C"),'05 APU'!$1:$1048576,9,),"")</f>
        <v/>
      </c>
      <c r="L265" s="297" t="str">
        <f>IFERROR(VLOOKUP(CONCATENATE($A265,"B"),'05 APU'!$1:$1048576,9,),"")</f>
        <v/>
      </c>
      <c r="M265" s="297" t="str">
        <f>IFERROR(VLOOKUP(CONCATENATE($A265,"A"),'05 APU'!$1:$1048576,9,),"")</f>
        <v/>
      </c>
      <c r="N265" s="86"/>
      <c r="O265" s="90">
        <f>IFERROR(VLOOKUP(CONCATENATE($A265,"D"),'05 APU'!$T:$AB,9,),0)</f>
        <v>0</v>
      </c>
      <c r="P265" s="90">
        <f t="shared" si="7"/>
        <v>0</v>
      </c>
      <c r="Q265" s="90">
        <f>IFERROR(VLOOKUP(CONCATENATE($A265,"C"),'05 APU'!$T:$AB,9,),0)</f>
        <v>0</v>
      </c>
      <c r="R265" s="90">
        <f>IFERROR(VLOOKUP(CONCATENATE($A265,"B"),'05 APU'!$T:$AB,9,),0)</f>
        <v>0</v>
      </c>
      <c r="S265" s="90">
        <f>IFERROR(VLOOKUP(CONCATENATE($A265,"A"),'05 APU'!$T:$AB,9,),0)</f>
        <v>0</v>
      </c>
      <c r="U265" s="421" t="s">
        <v>3355</v>
      </c>
      <c r="V265" s="424"/>
      <c r="W265" s="429" t="s">
        <v>3492</v>
      </c>
      <c r="AZ265" s="331" t="e">
        <f>IF((VLOOKUP(CONCATENATE($A265,"EP"),'05 APU'!$1:$1048576,1,FALSE)=CONCATENATE($A265,"EP")),1,0)</f>
        <v>#N/A</v>
      </c>
      <c r="BA265" s="331" t="e">
        <f>IF((VLOOKUP(CONCATENATE($A265,"EE"),'05 APU'!$1:$1048576,1,FALSE)=CONCATENATE($A265,"EE")),1,0)</f>
        <v>#N/A</v>
      </c>
      <c r="BB265" s="331" t="e">
        <f>IF((VLOOKUP(CONCATENATE($A265,"EM"),'05 APU'!$1:$1048576,1,FALSE)=CONCATENATE($A265,"EM")),1,0)</f>
        <v>#N/A</v>
      </c>
    </row>
    <row r="266" spans="1:54" x14ac:dyDescent="0.25">
      <c r="A266" s="88">
        <v>256</v>
      </c>
      <c r="B266" s="388" t="s">
        <v>758</v>
      </c>
      <c r="C266" s="389" t="s">
        <v>759</v>
      </c>
      <c r="D266" s="89" t="str">
        <f>IFERROR(VLOOKUP(CONCATENATE($A266,"T"),'05 APU'!$1:$1048576,3,),"")</f>
        <v/>
      </c>
      <c r="E266" s="89" t="str">
        <f>IFERROR(VLOOKUP(CONCATENATE($A266,"T2"),'05 APU'!$1:$1048576,3,),"")</f>
        <v/>
      </c>
      <c r="F266" s="89" t="str">
        <f>IFERROR(VLOOKUP(CONCATENATE($A266,"T3"),'05 APU'!$1:$1048576,3,),"")</f>
        <v/>
      </c>
      <c r="G266" s="398"/>
      <c r="H266" s="351"/>
      <c r="I266" s="90">
        <f>IFERROR((VLOOKUP(CONCATENATE($A266,"D"),'05 APU'!$1:$1048576,9,)),0)</f>
        <v>0</v>
      </c>
      <c r="J266" s="90">
        <f t="shared" si="8"/>
        <v>0</v>
      </c>
      <c r="K266" s="297" t="str">
        <f>IFERROR(VLOOKUP(CONCATENATE($A266,"C"),'05 APU'!$1:$1048576,9,),"")</f>
        <v/>
      </c>
      <c r="L266" s="297" t="str">
        <f>IFERROR(VLOOKUP(CONCATENATE($A266,"B"),'05 APU'!$1:$1048576,9,),"")</f>
        <v/>
      </c>
      <c r="M266" s="297" t="str">
        <f>IFERROR(VLOOKUP(CONCATENATE($A266,"A"),'05 APU'!$1:$1048576,9,),"")</f>
        <v/>
      </c>
      <c r="N266" s="86"/>
      <c r="O266" s="90">
        <f>IFERROR(VLOOKUP(CONCATENATE($A266,"D"),'05 APU'!$T:$AB,9,),0)</f>
        <v>0</v>
      </c>
      <c r="P266" s="90">
        <f t="shared" si="7"/>
        <v>0</v>
      </c>
      <c r="Q266" s="90">
        <f>IFERROR(VLOOKUP(CONCATENATE($A266,"C"),'05 APU'!$T:$AB,9,),0)</f>
        <v>0</v>
      </c>
      <c r="R266" s="90">
        <f>IFERROR(VLOOKUP(CONCATENATE($A266,"B"),'05 APU'!$T:$AB,9,),0)</f>
        <v>0</v>
      </c>
      <c r="S266" s="90">
        <f>IFERROR(VLOOKUP(CONCATENATE($A266,"A"),'05 APU'!$T:$AB,9,),0)</f>
        <v>0</v>
      </c>
      <c r="U266" s="420"/>
      <c r="V266" s="424"/>
      <c r="W266" s="429">
        <v>0</v>
      </c>
      <c r="AZ266" s="331" t="e">
        <f>IF((VLOOKUP(CONCATENATE($A266,"EP"),'05 APU'!$1:$1048576,1,FALSE)=CONCATENATE($A266,"EP")),1,0)</f>
        <v>#N/A</v>
      </c>
      <c r="BA266" s="331" t="e">
        <f>IF((VLOOKUP(CONCATENATE($A266,"EE"),'05 APU'!$1:$1048576,1,FALSE)=CONCATENATE($A266,"EE")),1,0)</f>
        <v>#N/A</v>
      </c>
      <c r="BB266" s="331" t="e">
        <f>IF((VLOOKUP(CONCATENATE($A266,"EM"),'05 APU'!$1:$1048576,1,FALSE)=CONCATENATE($A266,"EM")),1,0)</f>
        <v>#N/A</v>
      </c>
    </row>
    <row r="267" spans="1:54" ht="31.5" x14ac:dyDescent="0.25">
      <c r="A267" s="88">
        <v>257</v>
      </c>
      <c r="B267" s="387" t="s">
        <v>760</v>
      </c>
      <c r="C267" s="384" t="s">
        <v>761</v>
      </c>
      <c r="D267" s="89" t="str">
        <f>IFERROR(VLOOKUP(CONCATENATE($A267,"T"),'05 APU'!$1:$1048576,3,),"")</f>
        <v/>
      </c>
      <c r="E267" s="89" t="str">
        <f>IFERROR(VLOOKUP(CONCATENATE($A267,"T2"),'05 APU'!$1:$1048576,3,),"")</f>
        <v/>
      </c>
      <c r="F267" s="89" t="str">
        <f>IFERROR(VLOOKUP(CONCATENATE($A267,"T3"),'05 APU'!$1:$1048576,3,),"")</f>
        <v/>
      </c>
      <c r="G267" s="412" t="s">
        <v>144</v>
      </c>
      <c r="H267" s="351"/>
      <c r="I267" s="90">
        <f>IFERROR((VLOOKUP(CONCATENATE($A267,"D"),'05 APU'!$1:$1048576,9,)),0)</f>
        <v>0</v>
      </c>
      <c r="J267" s="90">
        <f t="shared" si="8"/>
        <v>0</v>
      </c>
      <c r="K267" s="297" t="str">
        <f>IFERROR(VLOOKUP(CONCATENATE($A267,"C"),'05 APU'!$1:$1048576,9,),"")</f>
        <v/>
      </c>
      <c r="L267" s="297" t="str">
        <f>IFERROR(VLOOKUP(CONCATENATE($A267,"B"),'05 APU'!$1:$1048576,9,),"")</f>
        <v/>
      </c>
      <c r="M267" s="297" t="str">
        <f>IFERROR(VLOOKUP(CONCATENATE($A267,"A"),'05 APU'!$1:$1048576,9,),"")</f>
        <v/>
      </c>
      <c r="N267" s="86"/>
      <c r="O267" s="90">
        <f>IFERROR(VLOOKUP(CONCATENATE($A267,"D"),'05 APU'!$T:$AB,9,),0)</f>
        <v>0</v>
      </c>
      <c r="P267" s="90">
        <f t="shared" ref="P267:P330" si="9">IFERROR($O267*$H267,0)</f>
        <v>0</v>
      </c>
      <c r="Q267" s="90">
        <f>IFERROR(VLOOKUP(CONCATENATE($A267,"C"),'05 APU'!$T:$AB,9,),0)</f>
        <v>0</v>
      </c>
      <c r="R267" s="90">
        <f>IFERROR(VLOOKUP(CONCATENATE($A267,"B"),'05 APU'!$T:$AB,9,),0)</f>
        <v>0</v>
      </c>
      <c r="S267" s="90">
        <f>IFERROR(VLOOKUP(CONCATENATE($A267,"A"),'05 APU'!$T:$AB,9,),0)</f>
        <v>0</v>
      </c>
      <c r="U267" s="421" t="s">
        <v>3355</v>
      </c>
      <c r="V267" s="424"/>
      <c r="W267" s="429">
        <v>0</v>
      </c>
      <c r="AZ267" s="331" t="e">
        <f>IF((VLOOKUP(CONCATENATE($A267,"EP"),'05 APU'!$1:$1048576,1,FALSE)=CONCATENATE($A267,"EP")),1,0)</f>
        <v>#N/A</v>
      </c>
      <c r="BA267" s="331" t="e">
        <f>IF((VLOOKUP(CONCATENATE($A267,"EE"),'05 APU'!$1:$1048576,1,FALSE)=CONCATENATE($A267,"EE")),1,0)</f>
        <v>#N/A</v>
      </c>
      <c r="BB267" s="331" t="e">
        <f>IF((VLOOKUP(CONCATENATE($A267,"EM"),'05 APU'!$1:$1048576,1,FALSE)=CONCATENATE($A267,"EM")),1,0)</f>
        <v>#N/A</v>
      </c>
    </row>
    <row r="268" spans="1:54" ht="52.5" x14ac:dyDescent="0.25">
      <c r="A268" s="88">
        <v>258</v>
      </c>
      <c r="B268" s="387" t="s">
        <v>762</v>
      </c>
      <c r="C268" s="384" t="s">
        <v>763</v>
      </c>
      <c r="D268" s="89" t="str">
        <f>IFERROR(VLOOKUP(CONCATENATE($A268,"T"),'05 APU'!$1:$1048576,3,),"")</f>
        <v/>
      </c>
      <c r="E268" s="89" t="str">
        <f>IFERROR(VLOOKUP(CONCATENATE($A268,"T2"),'05 APU'!$1:$1048576,3,),"")</f>
        <v/>
      </c>
      <c r="F268" s="89" t="str">
        <f>IFERROR(VLOOKUP(CONCATENATE($A268,"T3"),'05 APU'!$1:$1048576,3,),"")</f>
        <v/>
      </c>
      <c r="G268" s="412" t="s">
        <v>144</v>
      </c>
      <c r="H268" s="351"/>
      <c r="I268" s="90">
        <f>IFERROR((VLOOKUP(CONCATENATE($A268,"D"),'05 APU'!$1:$1048576,9,)),0)</f>
        <v>0</v>
      </c>
      <c r="J268" s="90">
        <f t="shared" si="8"/>
        <v>0</v>
      </c>
      <c r="K268" s="297" t="str">
        <f>IFERROR(VLOOKUP(CONCATENATE($A268,"C"),'05 APU'!$1:$1048576,9,),"")</f>
        <v/>
      </c>
      <c r="L268" s="297" t="str">
        <f>IFERROR(VLOOKUP(CONCATENATE($A268,"B"),'05 APU'!$1:$1048576,9,),"")</f>
        <v/>
      </c>
      <c r="M268" s="297" t="str">
        <f>IFERROR(VLOOKUP(CONCATENATE($A268,"A"),'05 APU'!$1:$1048576,9,),"")</f>
        <v/>
      </c>
      <c r="N268" s="86"/>
      <c r="O268" s="90">
        <f>IFERROR(VLOOKUP(CONCATENATE($A268,"D"),'05 APU'!$T:$AB,9,),0)</f>
        <v>0</v>
      </c>
      <c r="P268" s="90">
        <f t="shared" si="9"/>
        <v>0</v>
      </c>
      <c r="Q268" s="90">
        <f>IFERROR(VLOOKUP(CONCATENATE($A268,"C"),'05 APU'!$T:$AB,9,),0)</f>
        <v>0</v>
      </c>
      <c r="R268" s="90">
        <f>IFERROR(VLOOKUP(CONCATENATE($A268,"B"),'05 APU'!$T:$AB,9,),0)</f>
        <v>0</v>
      </c>
      <c r="S268" s="90">
        <f>IFERROR(VLOOKUP(CONCATENATE($A268,"A"),'05 APU'!$T:$AB,9,),0)</f>
        <v>0</v>
      </c>
      <c r="U268" s="422" t="s">
        <v>3398</v>
      </c>
      <c r="V268" s="425" t="s">
        <v>3486</v>
      </c>
      <c r="W268" s="429" t="s">
        <v>3492</v>
      </c>
      <c r="AZ268" s="331" t="e">
        <f>IF((VLOOKUP(CONCATENATE($A268,"EP"),'05 APU'!$1:$1048576,1,FALSE)=CONCATENATE($A268,"EP")),1,0)</f>
        <v>#N/A</v>
      </c>
      <c r="BA268" s="331" t="e">
        <f>IF((VLOOKUP(CONCATENATE($A268,"EE"),'05 APU'!$1:$1048576,1,FALSE)=CONCATENATE($A268,"EE")),1,0)</f>
        <v>#N/A</v>
      </c>
      <c r="BB268" s="331" t="e">
        <f>IF((VLOOKUP(CONCATENATE($A268,"EM"),'05 APU'!$1:$1048576,1,FALSE)=CONCATENATE($A268,"EM")),1,0)</f>
        <v>#N/A</v>
      </c>
    </row>
    <row r="269" spans="1:54" ht="52.5" x14ac:dyDescent="0.25">
      <c r="A269" s="88">
        <v>259</v>
      </c>
      <c r="B269" s="387" t="s">
        <v>764</v>
      </c>
      <c r="C269" s="384" t="s">
        <v>765</v>
      </c>
      <c r="D269" s="89" t="str">
        <f>IFERROR(VLOOKUP(CONCATENATE($A269,"T"),'05 APU'!$1:$1048576,3,),"")</f>
        <v/>
      </c>
      <c r="E269" s="89" t="str">
        <f>IFERROR(VLOOKUP(CONCATENATE($A269,"T2"),'05 APU'!$1:$1048576,3,),"")</f>
        <v/>
      </c>
      <c r="F269" s="89" t="str">
        <f>IFERROR(VLOOKUP(CONCATENATE($A269,"T3"),'05 APU'!$1:$1048576,3,),"")</f>
        <v/>
      </c>
      <c r="G269" s="412" t="s">
        <v>144</v>
      </c>
      <c r="H269" s="351"/>
      <c r="I269" s="90">
        <f>IFERROR((VLOOKUP(CONCATENATE($A269,"D"),'05 APU'!$1:$1048576,9,)),0)</f>
        <v>0</v>
      </c>
      <c r="J269" s="90">
        <f t="shared" ref="J269:J332" si="10">IFERROR(I269*H269,0)</f>
        <v>0</v>
      </c>
      <c r="K269" s="297" t="str">
        <f>IFERROR(VLOOKUP(CONCATENATE($A269,"C"),'05 APU'!$1:$1048576,9,),"")</f>
        <v/>
      </c>
      <c r="L269" s="297" t="str">
        <f>IFERROR(VLOOKUP(CONCATENATE($A269,"B"),'05 APU'!$1:$1048576,9,),"")</f>
        <v/>
      </c>
      <c r="M269" s="297" t="str">
        <f>IFERROR(VLOOKUP(CONCATENATE($A269,"A"),'05 APU'!$1:$1048576,9,),"")</f>
        <v/>
      </c>
      <c r="N269" s="86"/>
      <c r="O269" s="90">
        <f>IFERROR(VLOOKUP(CONCATENATE($A269,"D"),'05 APU'!$T:$AB,9,),0)</f>
        <v>0</v>
      </c>
      <c r="P269" s="90">
        <f t="shared" si="9"/>
        <v>0</v>
      </c>
      <c r="Q269" s="90">
        <f>IFERROR(VLOOKUP(CONCATENATE($A269,"C"),'05 APU'!$T:$AB,9,),0)</f>
        <v>0</v>
      </c>
      <c r="R269" s="90">
        <f>IFERROR(VLOOKUP(CONCATENATE($A269,"B"),'05 APU'!$T:$AB,9,),0)</f>
        <v>0</v>
      </c>
      <c r="S269" s="90">
        <f>IFERROR(VLOOKUP(CONCATENATE($A269,"A"),'05 APU'!$T:$AB,9,),0)</f>
        <v>0</v>
      </c>
      <c r="U269" s="422" t="s">
        <v>3399</v>
      </c>
      <c r="V269" s="425" t="s">
        <v>3486</v>
      </c>
      <c r="W269" s="429" t="s">
        <v>3492</v>
      </c>
      <c r="AZ269" s="331" t="e">
        <f>IF((VLOOKUP(CONCATENATE($A269,"EP"),'05 APU'!$1:$1048576,1,FALSE)=CONCATENATE($A269,"EP")),1,0)</f>
        <v>#N/A</v>
      </c>
      <c r="BA269" s="331" t="e">
        <f>IF((VLOOKUP(CONCATENATE($A269,"EE"),'05 APU'!$1:$1048576,1,FALSE)=CONCATENATE($A269,"EE")),1,0)</f>
        <v>#N/A</v>
      </c>
      <c r="BB269" s="331" t="e">
        <f>IF((VLOOKUP(CONCATENATE($A269,"EM"),'05 APU'!$1:$1048576,1,FALSE)=CONCATENATE($A269,"EM")),1,0)</f>
        <v>#N/A</v>
      </c>
    </row>
    <row r="270" spans="1:54" ht="63" x14ac:dyDescent="0.25">
      <c r="A270" s="88">
        <v>260</v>
      </c>
      <c r="B270" s="387" t="s">
        <v>766</v>
      </c>
      <c r="C270" s="384" t="s">
        <v>767</v>
      </c>
      <c r="D270" s="89" t="str">
        <f>IFERROR(VLOOKUP(CONCATENATE($A270,"T"),'05 APU'!$1:$1048576,3,),"")</f>
        <v/>
      </c>
      <c r="E270" s="89" t="str">
        <f>IFERROR(VLOOKUP(CONCATENATE($A270,"T2"),'05 APU'!$1:$1048576,3,),"")</f>
        <v/>
      </c>
      <c r="F270" s="89" t="str">
        <f>IFERROR(VLOOKUP(CONCATENATE($A270,"T3"),'05 APU'!$1:$1048576,3,),"")</f>
        <v/>
      </c>
      <c r="G270" s="412" t="s">
        <v>144</v>
      </c>
      <c r="H270" s="351"/>
      <c r="I270" s="90">
        <f>IFERROR((VLOOKUP(CONCATENATE($A270,"D"),'05 APU'!$1:$1048576,9,)),0)</f>
        <v>0</v>
      </c>
      <c r="J270" s="90">
        <f t="shared" si="10"/>
        <v>0</v>
      </c>
      <c r="K270" s="297" t="str">
        <f>IFERROR(VLOOKUP(CONCATENATE($A270,"C"),'05 APU'!$1:$1048576,9,),"")</f>
        <v/>
      </c>
      <c r="L270" s="297" t="str">
        <f>IFERROR(VLOOKUP(CONCATENATE($A270,"B"),'05 APU'!$1:$1048576,9,),"")</f>
        <v/>
      </c>
      <c r="M270" s="297" t="str">
        <f>IFERROR(VLOOKUP(CONCATENATE($A270,"A"),'05 APU'!$1:$1048576,9,),"")</f>
        <v/>
      </c>
      <c r="N270" s="86"/>
      <c r="O270" s="90">
        <f>IFERROR(VLOOKUP(CONCATENATE($A270,"D"),'05 APU'!$T:$AB,9,),0)</f>
        <v>0</v>
      </c>
      <c r="P270" s="90">
        <f t="shared" si="9"/>
        <v>0</v>
      </c>
      <c r="Q270" s="90">
        <f>IFERROR(VLOOKUP(CONCATENATE($A270,"C"),'05 APU'!$T:$AB,9,),0)</f>
        <v>0</v>
      </c>
      <c r="R270" s="90">
        <f>IFERROR(VLOOKUP(CONCATENATE($A270,"B"),'05 APU'!$T:$AB,9,),0)</f>
        <v>0</v>
      </c>
      <c r="S270" s="90">
        <f>IFERROR(VLOOKUP(CONCATENATE($A270,"A"),'05 APU'!$T:$AB,9,),0)</f>
        <v>0</v>
      </c>
      <c r="U270" s="421" t="s">
        <v>3355</v>
      </c>
      <c r="V270" s="424"/>
      <c r="W270" s="429">
        <v>0</v>
      </c>
      <c r="AZ270" s="331" t="e">
        <f>IF((VLOOKUP(CONCATENATE($A270,"EP"),'05 APU'!$1:$1048576,1,FALSE)=CONCATENATE($A270,"EP")),1,0)</f>
        <v>#N/A</v>
      </c>
      <c r="BA270" s="331" t="e">
        <f>IF((VLOOKUP(CONCATENATE($A270,"EE"),'05 APU'!$1:$1048576,1,FALSE)=CONCATENATE($A270,"EE")),1,0)</f>
        <v>#N/A</v>
      </c>
      <c r="BB270" s="331" t="e">
        <f>IF((VLOOKUP(CONCATENATE($A270,"EM"),'05 APU'!$1:$1048576,1,FALSE)=CONCATENATE($A270,"EM")),1,0)</f>
        <v>#N/A</v>
      </c>
    </row>
    <row r="271" spans="1:54" ht="52.5" x14ac:dyDescent="0.25">
      <c r="A271" s="88">
        <v>261</v>
      </c>
      <c r="B271" s="387" t="s">
        <v>768</v>
      </c>
      <c r="C271" s="384" t="s">
        <v>769</v>
      </c>
      <c r="D271" s="89" t="str">
        <f>IFERROR(VLOOKUP(CONCATENATE($A271,"T"),'05 APU'!$1:$1048576,3,),"")</f>
        <v/>
      </c>
      <c r="E271" s="89" t="str">
        <f>IFERROR(VLOOKUP(CONCATENATE($A271,"T2"),'05 APU'!$1:$1048576,3,),"")</f>
        <v/>
      </c>
      <c r="F271" s="89" t="str">
        <f>IFERROR(VLOOKUP(CONCATENATE($A271,"T3"),'05 APU'!$1:$1048576,3,),"")</f>
        <v/>
      </c>
      <c r="G271" s="412" t="s">
        <v>144</v>
      </c>
      <c r="H271" s="351"/>
      <c r="I271" s="90">
        <f>IFERROR((VLOOKUP(CONCATENATE($A271,"D"),'05 APU'!$1:$1048576,9,)),0)</f>
        <v>0</v>
      </c>
      <c r="J271" s="90">
        <f t="shared" si="10"/>
        <v>0</v>
      </c>
      <c r="K271" s="297" t="str">
        <f>IFERROR(VLOOKUP(CONCATENATE($A271,"C"),'05 APU'!$1:$1048576,9,),"")</f>
        <v/>
      </c>
      <c r="L271" s="297" t="str">
        <f>IFERROR(VLOOKUP(CONCATENATE($A271,"B"),'05 APU'!$1:$1048576,9,),"")</f>
        <v/>
      </c>
      <c r="M271" s="297" t="str">
        <f>IFERROR(VLOOKUP(CONCATENATE($A271,"A"),'05 APU'!$1:$1048576,9,),"")</f>
        <v/>
      </c>
      <c r="N271" s="86"/>
      <c r="O271" s="90">
        <f>IFERROR(VLOOKUP(CONCATENATE($A271,"D"),'05 APU'!$T:$AB,9,),0)</f>
        <v>0</v>
      </c>
      <c r="P271" s="90">
        <f t="shared" si="9"/>
        <v>0</v>
      </c>
      <c r="Q271" s="90">
        <f>IFERROR(VLOOKUP(CONCATENATE($A271,"C"),'05 APU'!$T:$AB,9,),0)</f>
        <v>0</v>
      </c>
      <c r="R271" s="90">
        <f>IFERROR(VLOOKUP(CONCATENATE($A271,"B"),'05 APU'!$T:$AB,9,),0)</f>
        <v>0</v>
      </c>
      <c r="S271" s="90">
        <f>IFERROR(VLOOKUP(CONCATENATE($A271,"A"),'05 APU'!$T:$AB,9,),0)</f>
        <v>0</v>
      </c>
      <c r="U271" s="421" t="s">
        <v>3355</v>
      </c>
      <c r="V271" s="424"/>
      <c r="W271" s="429">
        <v>0</v>
      </c>
      <c r="AZ271" s="331" t="e">
        <f>IF((VLOOKUP(CONCATENATE($A271,"EP"),'05 APU'!$1:$1048576,1,FALSE)=CONCATENATE($A271,"EP")),1,0)</f>
        <v>#N/A</v>
      </c>
      <c r="BA271" s="331" t="e">
        <f>IF((VLOOKUP(CONCATENATE($A271,"EE"),'05 APU'!$1:$1048576,1,FALSE)=CONCATENATE($A271,"EE")),1,0)</f>
        <v>#N/A</v>
      </c>
      <c r="BB271" s="331" t="e">
        <f>IF((VLOOKUP(CONCATENATE($A271,"EM"),'05 APU'!$1:$1048576,1,FALSE)=CONCATENATE($A271,"EM")),1,0)</f>
        <v>#N/A</v>
      </c>
    </row>
    <row r="272" spans="1:54" ht="31.5" x14ac:dyDescent="0.25">
      <c r="A272" s="88">
        <v>262</v>
      </c>
      <c r="B272" s="387" t="s">
        <v>770</v>
      </c>
      <c r="C272" s="384" t="s">
        <v>771</v>
      </c>
      <c r="D272" s="89" t="str">
        <f>IFERROR(VLOOKUP(CONCATENATE($A272,"T"),'05 APU'!$1:$1048576,3,),"")</f>
        <v/>
      </c>
      <c r="E272" s="89" t="str">
        <f>IFERROR(VLOOKUP(CONCATENATE($A272,"T2"),'05 APU'!$1:$1048576,3,),"")</f>
        <v/>
      </c>
      <c r="F272" s="89" t="str">
        <f>IFERROR(VLOOKUP(CONCATENATE($A272,"T3"),'05 APU'!$1:$1048576,3,),"")</f>
        <v/>
      </c>
      <c r="G272" s="412" t="s">
        <v>144</v>
      </c>
      <c r="H272" s="351"/>
      <c r="I272" s="90">
        <f>IFERROR((VLOOKUP(CONCATENATE($A272,"D"),'05 APU'!$1:$1048576,9,)),0)</f>
        <v>0</v>
      </c>
      <c r="J272" s="90">
        <f t="shared" si="10"/>
        <v>0</v>
      </c>
      <c r="K272" s="297" t="str">
        <f>IFERROR(VLOOKUP(CONCATENATE($A272,"C"),'05 APU'!$1:$1048576,9,),"")</f>
        <v/>
      </c>
      <c r="L272" s="297" t="str">
        <f>IFERROR(VLOOKUP(CONCATENATE($A272,"B"),'05 APU'!$1:$1048576,9,),"")</f>
        <v/>
      </c>
      <c r="M272" s="297" t="str">
        <f>IFERROR(VLOOKUP(CONCATENATE($A272,"A"),'05 APU'!$1:$1048576,9,),"")</f>
        <v/>
      </c>
      <c r="N272" s="86"/>
      <c r="O272" s="90">
        <f>IFERROR(VLOOKUP(CONCATENATE($A272,"D"),'05 APU'!$T:$AB,9,),0)</f>
        <v>0</v>
      </c>
      <c r="P272" s="90">
        <f t="shared" si="9"/>
        <v>0</v>
      </c>
      <c r="Q272" s="90">
        <f>IFERROR(VLOOKUP(CONCATENATE($A272,"C"),'05 APU'!$T:$AB,9,),0)</f>
        <v>0</v>
      </c>
      <c r="R272" s="90">
        <f>IFERROR(VLOOKUP(CONCATENATE($A272,"B"),'05 APU'!$T:$AB,9,),0)</f>
        <v>0</v>
      </c>
      <c r="S272" s="90">
        <f>IFERROR(VLOOKUP(CONCATENATE($A272,"A"),'05 APU'!$T:$AB,9,),0)</f>
        <v>0</v>
      </c>
      <c r="U272" s="421" t="s">
        <v>3355</v>
      </c>
      <c r="V272" s="424"/>
      <c r="W272" s="429">
        <v>0</v>
      </c>
      <c r="AZ272" s="331" t="e">
        <f>IF((VLOOKUP(CONCATENATE($A272,"EP"),'05 APU'!$1:$1048576,1,FALSE)=CONCATENATE($A272,"EP")),1,0)</f>
        <v>#N/A</v>
      </c>
      <c r="BA272" s="331" t="e">
        <f>IF((VLOOKUP(CONCATENATE($A272,"EE"),'05 APU'!$1:$1048576,1,FALSE)=CONCATENATE($A272,"EE")),1,0)</f>
        <v>#N/A</v>
      </c>
      <c r="BB272" s="331" t="e">
        <f>IF((VLOOKUP(CONCATENATE($A272,"EM"),'05 APU'!$1:$1048576,1,FALSE)=CONCATENATE($A272,"EM")),1,0)</f>
        <v>#N/A</v>
      </c>
    </row>
    <row r="273" spans="1:54" ht="42" x14ac:dyDescent="0.25">
      <c r="A273" s="88">
        <v>263</v>
      </c>
      <c r="B273" s="387" t="s">
        <v>772</v>
      </c>
      <c r="C273" s="384" t="s">
        <v>773</v>
      </c>
      <c r="D273" s="89" t="str">
        <f>IFERROR(VLOOKUP(CONCATENATE($A273,"T"),'05 APU'!$1:$1048576,3,),"")</f>
        <v/>
      </c>
      <c r="E273" s="89" t="str">
        <f>IFERROR(VLOOKUP(CONCATENATE($A273,"T2"),'05 APU'!$1:$1048576,3,),"")</f>
        <v/>
      </c>
      <c r="F273" s="89" t="str">
        <f>IFERROR(VLOOKUP(CONCATENATE($A273,"T3"),'05 APU'!$1:$1048576,3,),"")</f>
        <v/>
      </c>
      <c r="G273" s="412" t="s">
        <v>144</v>
      </c>
      <c r="H273" s="351"/>
      <c r="I273" s="90">
        <f>IFERROR((VLOOKUP(CONCATENATE($A273,"D"),'05 APU'!$1:$1048576,9,)),0)</f>
        <v>0</v>
      </c>
      <c r="J273" s="90">
        <f t="shared" si="10"/>
        <v>0</v>
      </c>
      <c r="K273" s="297" t="str">
        <f>IFERROR(VLOOKUP(CONCATENATE($A273,"C"),'05 APU'!$1:$1048576,9,),"")</f>
        <v/>
      </c>
      <c r="L273" s="297" t="str">
        <f>IFERROR(VLOOKUP(CONCATENATE($A273,"B"),'05 APU'!$1:$1048576,9,),"")</f>
        <v/>
      </c>
      <c r="M273" s="297" t="str">
        <f>IFERROR(VLOOKUP(CONCATENATE($A273,"A"),'05 APU'!$1:$1048576,9,),"")</f>
        <v/>
      </c>
      <c r="N273" s="86"/>
      <c r="O273" s="90">
        <f>IFERROR(VLOOKUP(CONCATENATE($A273,"D"),'05 APU'!$T:$AB,9,),0)</f>
        <v>0</v>
      </c>
      <c r="P273" s="90">
        <f t="shared" si="9"/>
        <v>0</v>
      </c>
      <c r="Q273" s="90">
        <f>IFERROR(VLOOKUP(CONCATENATE($A273,"C"),'05 APU'!$T:$AB,9,),0)</f>
        <v>0</v>
      </c>
      <c r="R273" s="90">
        <f>IFERROR(VLOOKUP(CONCATENATE($A273,"B"),'05 APU'!$T:$AB,9,),0)</f>
        <v>0</v>
      </c>
      <c r="S273" s="90">
        <f>IFERROR(VLOOKUP(CONCATENATE($A273,"A"),'05 APU'!$T:$AB,9,),0)</f>
        <v>0</v>
      </c>
      <c r="U273" s="421" t="s">
        <v>3355</v>
      </c>
      <c r="V273" s="424"/>
      <c r="W273" s="429">
        <v>0</v>
      </c>
      <c r="AZ273" s="331" t="e">
        <f>IF((VLOOKUP(CONCATENATE($A273,"EP"),'05 APU'!$1:$1048576,1,FALSE)=CONCATENATE($A273,"EP")),1,0)</f>
        <v>#N/A</v>
      </c>
      <c r="BA273" s="331" t="e">
        <f>IF((VLOOKUP(CONCATENATE($A273,"EE"),'05 APU'!$1:$1048576,1,FALSE)=CONCATENATE($A273,"EE")),1,0)</f>
        <v>#N/A</v>
      </c>
      <c r="BB273" s="331" t="e">
        <f>IF((VLOOKUP(CONCATENATE($A273,"EM"),'05 APU'!$1:$1048576,1,FALSE)=CONCATENATE($A273,"EM")),1,0)</f>
        <v>#N/A</v>
      </c>
    </row>
    <row r="274" spans="1:54" ht="31.5" x14ac:dyDescent="0.25">
      <c r="A274" s="88">
        <v>264</v>
      </c>
      <c r="B274" s="387" t="s">
        <v>774</v>
      </c>
      <c r="C274" s="384" t="s">
        <v>775</v>
      </c>
      <c r="D274" s="89" t="str">
        <f>IFERROR(VLOOKUP(CONCATENATE($A274,"T"),'05 APU'!$1:$1048576,3,),"")</f>
        <v/>
      </c>
      <c r="E274" s="89" t="str">
        <f>IFERROR(VLOOKUP(CONCATENATE($A274,"T2"),'05 APU'!$1:$1048576,3,),"")</f>
        <v/>
      </c>
      <c r="F274" s="89" t="str">
        <f>IFERROR(VLOOKUP(CONCATENATE($A274,"T3"),'05 APU'!$1:$1048576,3,),"")</f>
        <v/>
      </c>
      <c r="G274" s="412" t="s">
        <v>144</v>
      </c>
      <c r="H274" s="351"/>
      <c r="I274" s="90">
        <f>IFERROR((VLOOKUP(CONCATENATE($A274,"D"),'05 APU'!$1:$1048576,9,)),0)</f>
        <v>0</v>
      </c>
      <c r="J274" s="90">
        <f t="shared" si="10"/>
        <v>0</v>
      </c>
      <c r="K274" s="297" t="str">
        <f>IFERROR(VLOOKUP(CONCATENATE($A274,"C"),'05 APU'!$1:$1048576,9,),"")</f>
        <v/>
      </c>
      <c r="L274" s="297" t="str">
        <f>IFERROR(VLOOKUP(CONCATENATE($A274,"B"),'05 APU'!$1:$1048576,9,),"")</f>
        <v/>
      </c>
      <c r="M274" s="297" t="str">
        <f>IFERROR(VLOOKUP(CONCATENATE($A274,"A"),'05 APU'!$1:$1048576,9,),"")</f>
        <v/>
      </c>
      <c r="N274" s="86"/>
      <c r="O274" s="90">
        <f>IFERROR(VLOOKUP(CONCATENATE($A274,"D"),'05 APU'!$T:$AB,9,),0)</f>
        <v>0</v>
      </c>
      <c r="P274" s="90">
        <f t="shared" si="9"/>
        <v>0</v>
      </c>
      <c r="Q274" s="90">
        <f>IFERROR(VLOOKUP(CONCATENATE($A274,"C"),'05 APU'!$T:$AB,9,),0)</f>
        <v>0</v>
      </c>
      <c r="R274" s="90">
        <f>IFERROR(VLOOKUP(CONCATENATE($A274,"B"),'05 APU'!$T:$AB,9,),0)</f>
        <v>0</v>
      </c>
      <c r="S274" s="90">
        <f>IFERROR(VLOOKUP(CONCATENATE($A274,"A"),'05 APU'!$T:$AB,9,),0)</f>
        <v>0</v>
      </c>
      <c r="U274" s="420" t="s">
        <v>3400</v>
      </c>
      <c r="V274" s="425" t="s">
        <v>3486</v>
      </c>
      <c r="W274" s="429" t="s">
        <v>3492</v>
      </c>
      <c r="AZ274" s="331" t="e">
        <f>IF((VLOOKUP(CONCATENATE($A274,"EP"),'05 APU'!$1:$1048576,1,FALSE)=CONCATENATE($A274,"EP")),1,0)</f>
        <v>#N/A</v>
      </c>
      <c r="BA274" s="331" t="e">
        <f>IF((VLOOKUP(CONCATENATE($A274,"EE"),'05 APU'!$1:$1048576,1,FALSE)=CONCATENATE($A274,"EE")),1,0)</f>
        <v>#N/A</v>
      </c>
      <c r="BB274" s="331" t="e">
        <f>IF((VLOOKUP(CONCATENATE($A274,"EM"),'05 APU'!$1:$1048576,1,FALSE)=CONCATENATE($A274,"EM")),1,0)</f>
        <v>#N/A</v>
      </c>
    </row>
    <row r="275" spans="1:54" ht="42" x14ac:dyDescent="0.25">
      <c r="A275" s="88">
        <v>265</v>
      </c>
      <c r="B275" s="387" t="s">
        <v>776</v>
      </c>
      <c r="C275" s="384" t="s">
        <v>777</v>
      </c>
      <c r="D275" s="89" t="str">
        <f>IFERROR(VLOOKUP(CONCATENATE($A275,"T"),'05 APU'!$1:$1048576,3,),"")</f>
        <v/>
      </c>
      <c r="E275" s="89" t="str">
        <f>IFERROR(VLOOKUP(CONCATENATE($A275,"T2"),'05 APU'!$1:$1048576,3,),"")</f>
        <v/>
      </c>
      <c r="F275" s="89" t="str">
        <f>IFERROR(VLOOKUP(CONCATENATE($A275,"T3"),'05 APU'!$1:$1048576,3,),"")</f>
        <v/>
      </c>
      <c r="G275" s="412" t="s">
        <v>144</v>
      </c>
      <c r="H275" s="351"/>
      <c r="I275" s="90">
        <f>IFERROR((VLOOKUP(CONCATENATE($A275,"D"),'05 APU'!$1:$1048576,9,)),0)</f>
        <v>0</v>
      </c>
      <c r="J275" s="90">
        <f t="shared" si="10"/>
        <v>0</v>
      </c>
      <c r="K275" s="297" t="str">
        <f>IFERROR(VLOOKUP(CONCATENATE($A275,"C"),'05 APU'!$1:$1048576,9,),"")</f>
        <v/>
      </c>
      <c r="L275" s="297" t="str">
        <f>IFERROR(VLOOKUP(CONCATENATE($A275,"B"),'05 APU'!$1:$1048576,9,),"")</f>
        <v/>
      </c>
      <c r="M275" s="297" t="str">
        <f>IFERROR(VLOOKUP(CONCATENATE($A275,"A"),'05 APU'!$1:$1048576,9,),"")</f>
        <v/>
      </c>
      <c r="N275" s="86"/>
      <c r="O275" s="90">
        <f>IFERROR(VLOOKUP(CONCATENATE($A275,"D"),'05 APU'!$T:$AB,9,),0)</f>
        <v>0</v>
      </c>
      <c r="P275" s="90">
        <f t="shared" si="9"/>
        <v>0</v>
      </c>
      <c r="Q275" s="90">
        <f>IFERROR(VLOOKUP(CONCATENATE($A275,"C"),'05 APU'!$T:$AB,9,),0)</f>
        <v>0</v>
      </c>
      <c r="R275" s="90">
        <f>IFERROR(VLOOKUP(CONCATENATE($A275,"B"),'05 APU'!$T:$AB,9,),0)</f>
        <v>0</v>
      </c>
      <c r="S275" s="90">
        <f>IFERROR(VLOOKUP(CONCATENATE($A275,"A"),'05 APU'!$T:$AB,9,),0)</f>
        <v>0</v>
      </c>
      <c r="U275" s="421" t="s">
        <v>3355</v>
      </c>
      <c r="V275" s="424"/>
      <c r="W275" s="429">
        <v>0</v>
      </c>
      <c r="AZ275" s="331" t="e">
        <f>IF((VLOOKUP(CONCATENATE($A275,"EP"),'05 APU'!$1:$1048576,1,FALSE)=CONCATENATE($A275,"EP")),1,0)</f>
        <v>#N/A</v>
      </c>
      <c r="BA275" s="331" t="e">
        <f>IF((VLOOKUP(CONCATENATE($A275,"EE"),'05 APU'!$1:$1048576,1,FALSE)=CONCATENATE($A275,"EE")),1,0)</f>
        <v>#N/A</v>
      </c>
      <c r="BB275" s="331" t="e">
        <f>IF((VLOOKUP(CONCATENATE($A275,"EM"),'05 APU'!$1:$1048576,1,FALSE)=CONCATENATE($A275,"EM")),1,0)</f>
        <v>#N/A</v>
      </c>
    </row>
    <row r="276" spans="1:54" x14ac:dyDescent="0.25">
      <c r="A276" s="88">
        <v>266</v>
      </c>
      <c r="B276" s="388" t="s">
        <v>778</v>
      </c>
      <c r="C276" s="389" t="s">
        <v>779</v>
      </c>
      <c r="D276" s="89" t="str">
        <f>IFERROR(VLOOKUP(CONCATENATE($A276,"T"),'05 APU'!$1:$1048576,3,),"")</f>
        <v/>
      </c>
      <c r="E276" s="89" t="str">
        <f>IFERROR(VLOOKUP(CONCATENATE($A276,"T2"),'05 APU'!$1:$1048576,3,),"")</f>
        <v/>
      </c>
      <c r="F276" s="89" t="str">
        <f>IFERROR(VLOOKUP(CONCATENATE($A276,"T3"),'05 APU'!$1:$1048576,3,),"")</f>
        <v/>
      </c>
      <c r="G276" s="398"/>
      <c r="H276" s="351"/>
      <c r="I276" s="90">
        <f>IFERROR((VLOOKUP(CONCATENATE($A276,"D"),'05 APU'!$1:$1048576,9,)),0)</f>
        <v>0</v>
      </c>
      <c r="J276" s="90">
        <f t="shared" si="10"/>
        <v>0</v>
      </c>
      <c r="K276" s="297" t="str">
        <f>IFERROR(VLOOKUP(CONCATENATE($A276,"C"),'05 APU'!$1:$1048576,9,),"")</f>
        <v/>
      </c>
      <c r="L276" s="297" t="str">
        <f>IFERROR(VLOOKUP(CONCATENATE($A276,"B"),'05 APU'!$1:$1048576,9,),"")</f>
        <v/>
      </c>
      <c r="M276" s="297" t="str">
        <f>IFERROR(VLOOKUP(CONCATENATE($A276,"A"),'05 APU'!$1:$1048576,9,),"")</f>
        <v/>
      </c>
      <c r="N276" s="86"/>
      <c r="O276" s="90">
        <f>IFERROR(VLOOKUP(CONCATENATE($A276,"D"),'05 APU'!$T:$AB,9,),0)</f>
        <v>0</v>
      </c>
      <c r="P276" s="90">
        <f t="shared" si="9"/>
        <v>0</v>
      </c>
      <c r="Q276" s="90">
        <f>IFERROR(VLOOKUP(CONCATENATE($A276,"C"),'05 APU'!$T:$AB,9,),0)</f>
        <v>0</v>
      </c>
      <c r="R276" s="90">
        <f>IFERROR(VLOOKUP(CONCATENATE($A276,"B"),'05 APU'!$T:$AB,9,),0)</f>
        <v>0</v>
      </c>
      <c r="S276" s="90">
        <f>IFERROR(VLOOKUP(CONCATENATE($A276,"A"),'05 APU'!$T:$AB,9,),0)</f>
        <v>0</v>
      </c>
      <c r="U276" s="420"/>
      <c r="V276" s="424"/>
      <c r="W276" s="429">
        <v>0</v>
      </c>
      <c r="AZ276" s="331" t="e">
        <f>IF((VLOOKUP(CONCATENATE($A276,"EP"),'05 APU'!$1:$1048576,1,FALSE)=CONCATENATE($A276,"EP")),1,0)</f>
        <v>#N/A</v>
      </c>
      <c r="BA276" s="331" t="e">
        <f>IF((VLOOKUP(CONCATENATE($A276,"EE"),'05 APU'!$1:$1048576,1,FALSE)=CONCATENATE($A276,"EE")),1,0)</f>
        <v>#N/A</v>
      </c>
      <c r="BB276" s="331" t="e">
        <f>IF((VLOOKUP(CONCATENATE($A276,"EM"),'05 APU'!$1:$1048576,1,FALSE)=CONCATENATE($A276,"EM")),1,0)</f>
        <v>#N/A</v>
      </c>
    </row>
    <row r="277" spans="1:54" x14ac:dyDescent="0.25">
      <c r="A277" s="88">
        <v>267</v>
      </c>
      <c r="B277" s="387" t="s">
        <v>780</v>
      </c>
      <c r="C277" s="384" t="s">
        <v>781</v>
      </c>
      <c r="D277" s="89" t="str">
        <f>IFERROR(VLOOKUP(CONCATENATE($A277,"T"),'05 APU'!$1:$1048576,3,),"")</f>
        <v/>
      </c>
      <c r="E277" s="89" t="str">
        <f>IFERROR(VLOOKUP(CONCATENATE($A277,"T2"),'05 APU'!$1:$1048576,3,),"")</f>
        <v/>
      </c>
      <c r="F277" s="89" t="str">
        <f>IFERROR(VLOOKUP(CONCATENATE($A277,"T3"),'05 APU'!$1:$1048576,3,),"")</f>
        <v/>
      </c>
      <c r="G277" s="412" t="s">
        <v>138</v>
      </c>
      <c r="H277" s="351"/>
      <c r="I277" s="90">
        <f>IFERROR((VLOOKUP(CONCATENATE($A277,"D"),'05 APU'!$1:$1048576,9,)),0)</f>
        <v>0</v>
      </c>
      <c r="J277" s="90">
        <f t="shared" si="10"/>
        <v>0</v>
      </c>
      <c r="K277" s="297" t="str">
        <f>IFERROR(VLOOKUP(CONCATENATE($A277,"C"),'05 APU'!$1:$1048576,9,),"")</f>
        <v/>
      </c>
      <c r="L277" s="297" t="str">
        <f>IFERROR(VLOOKUP(CONCATENATE($A277,"B"),'05 APU'!$1:$1048576,9,),"")</f>
        <v/>
      </c>
      <c r="M277" s="297" t="str">
        <f>IFERROR(VLOOKUP(CONCATENATE($A277,"A"),'05 APU'!$1:$1048576,9,),"")</f>
        <v/>
      </c>
      <c r="N277" s="86"/>
      <c r="O277" s="90">
        <f>IFERROR(VLOOKUP(CONCATENATE($A277,"D"),'05 APU'!$T:$AB,9,),0)</f>
        <v>0</v>
      </c>
      <c r="P277" s="90">
        <f t="shared" si="9"/>
        <v>0</v>
      </c>
      <c r="Q277" s="90">
        <f>IFERROR(VLOOKUP(CONCATENATE($A277,"C"),'05 APU'!$T:$AB,9,),0)</f>
        <v>0</v>
      </c>
      <c r="R277" s="90">
        <f>IFERROR(VLOOKUP(CONCATENATE($A277,"B"),'05 APU'!$T:$AB,9,),0)</f>
        <v>0</v>
      </c>
      <c r="S277" s="90">
        <f>IFERROR(VLOOKUP(CONCATENATE($A277,"A"),'05 APU'!$T:$AB,9,),0)</f>
        <v>0</v>
      </c>
      <c r="U277" s="420" t="s">
        <v>3401</v>
      </c>
      <c r="V277" s="425" t="s">
        <v>3486</v>
      </c>
      <c r="W277" s="429" t="s">
        <v>3492</v>
      </c>
      <c r="AZ277" s="331" t="e">
        <f>IF((VLOOKUP(CONCATENATE($A277,"EP"),'05 APU'!$1:$1048576,1,FALSE)=CONCATENATE($A277,"EP")),1,0)</f>
        <v>#N/A</v>
      </c>
      <c r="BA277" s="331" t="e">
        <f>IF((VLOOKUP(CONCATENATE($A277,"EE"),'05 APU'!$1:$1048576,1,FALSE)=CONCATENATE($A277,"EE")),1,0)</f>
        <v>#N/A</v>
      </c>
      <c r="BB277" s="331" t="e">
        <f>IF((VLOOKUP(CONCATENATE($A277,"EM"),'05 APU'!$1:$1048576,1,FALSE)=CONCATENATE($A277,"EM")),1,0)</f>
        <v>#N/A</v>
      </c>
    </row>
    <row r="278" spans="1:54" ht="25.5" x14ac:dyDescent="0.25">
      <c r="A278" s="88">
        <v>268</v>
      </c>
      <c r="B278" s="387" t="s">
        <v>782</v>
      </c>
      <c r="C278" s="384" t="s">
        <v>783</v>
      </c>
      <c r="D278" s="89" t="str">
        <f>IFERROR(VLOOKUP(CONCATENATE($A278,"T"),'05 APU'!$1:$1048576,3,),"")</f>
        <v/>
      </c>
      <c r="E278" s="89" t="str">
        <f>IFERROR(VLOOKUP(CONCATENATE($A278,"T2"),'05 APU'!$1:$1048576,3,),"")</f>
        <v/>
      </c>
      <c r="F278" s="89" t="str">
        <f>IFERROR(VLOOKUP(CONCATENATE($A278,"T3"),'05 APU'!$1:$1048576,3,),"")</f>
        <v/>
      </c>
      <c r="G278" s="412" t="s">
        <v>138</v>
      </c>
      <c r="H278" s="351"/>
      <c r="I278" s="90">
        <f>IFERROR((VLOOKUP(CONCATENATE($A278,"D"),'05 APU'!$1:$1048576,9,)),0)</f>
        <v>0</v>
      </c>
      <c r="J278" s="90">
        <f t="shared" si="10"/>
        <v>0</v>
      </c>
      <c r="K278" s="297" t="str">
        <f>IFERROR(VLOOKUP(CONCATENATE($A278,"C"),'05 APU'!$1:$1048576,9,),"")</f>
        <v/>
      </c>
      <c r="L278" s="297" t="str">
        <f>IFERROR(VLOOKUP(CONCATENATE($A278,"B"),'05 APU'!$1:$1048576,9,),"")</f>
        <v/>
      </c>
      <c r="M278" s="297" t="str">
        <f>IFERROR(VLOOKUP(CONCATENATE($A278,"A"),'05 APU'!$1:$1048576,9,),"")</f>
        <v/>
      </c>
      <c r="N278" s="86"/>
      <c r="O278" s="90">
        <f>IFERROR(VLOOKUP(CONCATENATE($A278,"D"),'05 APU'!$T:$AB,9,),0)</f>
        <v>0</v>
      </c>
      <c r="P278" s="90">
        <f t="shared" si="9"/>
        <v>0</v>
      </c>
      <c r="Q278" s="90">
        <f>IFERROR(VLOOKUP(CONCATENATE($A278,"C"),'05 APU'!$T:$AB,9,),0)</f>
        <v>0</v>
      </c>
      <c r="R278" s="90">
        <f>IFERROR(VLOOKUP(CONCATENATE($A278,"B"),'05 APU'!$T:$AB,9,),0)</f>
        <v>0</v>
      </c>
      <c r="S278" s="90">
        <f>IFERROR(VLOOKUP(CONCATENATE($A278,"A"),'05 APU'!$T:$AB,9,),0)</f>
        <v>0</v>
      </c>
      <c r="U278" s="422" t="s">
        <v>3402</v>
      </c>
      <c r="V278" s="425" t="s">
        <v>3486</v>
      </c>
      <c r="W278" s="429" t="s">
        <v>3492</v>
      </c>
      <c r="AZ278" s="331" t="e">
        <f>IF((VLOOKUP(CONCATENATE($A278,"EP"),'05 APU'!$1:$1048576,1,FALSE)=CONCATENATE($A278,"EP")),1,0)</f>
        <v>#N/A</v>
      </c>
      <c r="BA278" s="331" t="e">
        <f>IF((VLOOKUP(CONCATENATE($A278,"EE"),'05 APU'!$1:$1048576,1,FALSE)=CONCATENATE($A278,"EE")),1,0)</f>
        <v>#N/A</v>
      </c>
      <c r="BB278" s="331" t="e">
        <f>IF((VLOOKUP(CONCATENATE($A278,"EM"),'05 APU'!$1:$1048576,1,FALSE)=CONCATENATE($A278,"EM")),1,0)</f>
        <v>#N/A</v>
      </c>
    </row>
    <row r="279" spans="1:54" x14ac:dyDescent="0.25">
      <c r="A279" s="88">
        <v>269</v>
      </c>
      <c r="B279" s="387" t="s">
        <v>784</v>
      </c>
      <c r="C279" s="384" t="s">
        <v>785</v>
      </c>
      <c r="D279" s="89" t="str">
        <f>IFERROR(VLOOKUP(CONCATENATE($A279,"T"),'05 APU'!$1:$1048576,3,),"")</f>
        <v/>
      </c>
      <c r="E279" s="89" t="str">
        <f>IFERROR(VLOOKUP(CONCATENATE($A279,"T2"),'05 APU'!$1:$1048576,3,),"")</f>
        <v/>
      </c>
      <c r="F279" s="89" t="str">
        <f>IFERROR(VLOOKUP(CONCATENATE($A279,"T3"),'05 APU'!$1:$1048576,3,),"")</f>
        <v/>
      </c>
      <c r="G279" s="412" t="s">
        <v>138</v>
      </c>
      <c r="H279" s="351"/>
      <c r="I279" s="90">
        <f>IFERROR((VLOOKUP(CONCATENATE($A279,"D"),'05 APU'!$1:$1048576,9,)),0)</f>
        <v>0</v>
      </c>
      <c r="J279" s="90">
        <f t="shared" si="10"/>
        <v>0</v>
      </c>
      <c r="K279" s="297" t="str">
        <f>IFERROR(VLOOKUP(CONCATENATE($A279,"C"),'05 APU'!$1:$1048576,9,),"")</f>
        <v/>
      </c>
      <c r="L279" s="297" t="str">
        <f>IFERROR(VLOOKUP(CONCATENATE($A279,"B"),'05 APU'!$1:$1048576,9,),"")</f>
        <v/>
      </c>
      <c r="M279" s="297" t="str">
        <f>IFERROR(VLOOKUP(CONCATENATE($A279,"A"),'05 APU'!$1:$1048576,9,),"")</f>
        <v/>
      </c>
      <c r="N279" s="86"/>
      <c r="O279" s="90">
        <f>IFERROR(VLOOKUP(CONCATENATE($A279,"D"),'05 APU'!$T:$AB,9,),0)</f>
        <v>0</v>
      </c>
      <c r="P279" s="90">
        <f t="shared" si="9"/>
        <v>0</v>
      </c>
      <c r="Q279" s="90">
        <f>IFERROR(VLOOKUP(CONCATENATE($A279,"C"),'05 APU'!$T:$AB,9,),0)</f>
        <v>0</v>
      </c>
      <c r="R279" s="90">
        <f>IFERROR(VLOOKUP(CONCATENATE($A279,"B"),'05 APU'!$T:$AB,9,),0)</f>
        <v>0</v>
      </c>
      <c r="S279" s="90">
        <f>IFERROR(VLOOKUP(CONCATENATE($A279,"A"),'05 APU'!$T:$AB,9,),0)</f>
        <v>0</v>
      </c>
      <c r="U279" s="421" t="s">
        <v>3355</v>
      </c>
      <c r="V279" s="424"/>
      <c r="W279" s="429" t="s">
        <v>3492</v>
      </c>
      <c r="AZ279" s="331" t="e">
        <f>IF((VLOOKUP(CONCATENATE($A279,"EP"),'05 APU'!$1:$1048576,1,FALSE)=CONCATENATE($A279,"EP")),1,0)</f>
        <v>#N/A</v>
      </c>
      <c r="BA279" s="331" t="e">
        <f>IF((VLOOKUP(CONCATENATE($A279,"EE"),'05 APU'!$1:$1048576,1,FALSE)=CONCATENATE($A279,"EE")),1,0)</f>
        <v>#N/A</v>
      </c>
      <c r="BB279" s="331" t="e">
        <f>IF((VLOOKUP(CONCATENATE($A279,"EM"),'05 APU'!$1:$1048576,1,FALSE)=CONCATENATE($A279,"EM")),1,0)</f>
        <v>#N/A</v>
      </c>
    </row>
    <row r="280" spans="1:54" x14ac:dyDescent="0.25">
      <c r="A280" s="88">
        <v>270</v>
      </c>
      <c r="B280" s="388" t="s">
        <v>786</v>
      </c>
      <c r="C280" s="389" t="s">
        <v>787</v>
      </c>
      <c r="D280" s="89" t="str">
        <f>IFERROR(VLOOKUP(CONCATENATE($A280,"T"),'05 APU'!$1:$1048576,3,),"")</f>
        <v/>
      </c>
      <c r="E280" s="89" t="str">
        <f>IFERROR(VLOOKUP(CONCATENATE($A280,"T2"),'05 APU'!$1:$1048576,3,),"")</f>
        <v/>
      </c>
      <c r="F280" s="89" t="str">
        <f>IFERROR(VLOOKUP(CONCATENATE($A280,"T3"),'05 APU'!$1:$1048576,3,),"")</f>
        <v/>
      </c>
      <c r="G280" s="398"/>
      <c r="H280" s="351"/>
      <c r="I280" s="90">
        <f>IFERROR((VLOOKUP(CONCATENATE($A280,"D"),'05 APU'!$1:$1048576,9,)),0)</f>
        <v>0</v>
      </c>
      <c r="J280" s="90">
        <f t="shared" si="10"/>
        <v>0</v>
      </c>
      <c r="K280" s="297" t="str">
        <f>IFERROR(VLOOKUP(CONCATENATE($A280,"C"),'05 APU'!$1:$1048576,9,),"")</f>
        <v/>
      </c>
      <c r="L280" s="297" t="str">
        <f>IFERROR(VLOOKUP(CONCATENATE($A280,"B"),'05 APU'!$1:$1048576,9,),"")</f>
        <v/>
      </c>
      <c r="M280" s="297" t="str">
        <f>IFERROR(VLOOKUP(CONCATENATE($A280,"A"),'05 APU'!$1:$1048576,9,),"")</f>
        <v/>
      </c>
      <c r="N280" s="86"/>
      <c r="O280" s="90">
        <f>IFERROR(VLOOKUP(CONCATENATE($A280,"D"),'05 APU'!$T:$AB,9,),0)</f>
        <v>0</v>
      </c>
      <c r="P280" s="90">
        <f t="shared" si="9"/>
        <v>0</v>
      </c>
      <c r="Q280" s="90">
        <f>IFERROR(VLOOKUP(CONCATENATE($A280,"C"),'05 APU'!$T:$AB,9,),0)</f>
        <v>0</v>
      </c>
      <c r="R280" s="90">
        <f>IFERROR(VLOOKUP(CONCATENATE($A280,"B"),'05 APU'!$T:$AB,9,),0)</f>
        <v>0</v>
      </c>
      <c r="S280" s="90">
        <f>IFERROR(VLOOKUP(CONCATENATE($A280,"A"),'05 APU'!$T:$AB,9,),0)</f>
        <v>0</v>
      </c>
      <c r="U280" s="420"/>
      <c r="V280" s="424"/>
      <c r="W280" s="429">
        <v>0</v>
      </c>
      <c r="AZ280" s="331" t="e">
        <f>IF((VLOOKUP(CONCATENATE($A280,"EP"),'05 APU'!$1:$1048576,1,FALSE)=CONCATENATE($A280,"EP")),1,0)</f>
        <v>#N/A</v>
      </c>
      <c r="BA280" s="331" t="e">
        <f>IF((VLOOKUP(CONCATENATE($A280,"EE"),'05 APU'!$1:$1048576,1,FALSE)=CONCATENATE($A280,"EE")),1,0)</f>
        <v>#N/A</v>
      </c>
      <c r="BB280" s="331" t="e">
        <f>IF((VLOOKUP(CONCATENATE($A280,"EM"),'05 APU'!$1:$1048576,1,FALSE)=CONCATENATE($A280,"EM")),1,0)</f>
        <v>#N/A</v>
      </c>
    </row>
    <row r="281" spans="1:54" ht="21" x14ac:dyDescent="0.25">
      <c r="A281" s="88">
        <v>271</v>
      </c>
      <c r="B281" s="387" t="s">
        <v>788</v>
      </c>
      <c r="C281" s="384" t="s">
        <v>789</v>
      </c>
      <c r="D281" s="89" t="str">
        <f>IFERROR(VLOOKUP(CONCATENATE($A281,"T"),'05 APU'!$1:$1048576,3,),"")</f>
        <v/>
      </c>
      <c r="E281" s="89" t="str">
        <f>IFERROR(VLOOKUP(CONCATENATE($A281,"T2"),'05 APU'!$1:$1048576,3,),"")</f>
        <v/>
      </c>
      <c r="F281" s="89" t="str">
        <f>IFERROR(VLOOKUP(CONCATENATE($A281,"T3"),'05 APU'!$1:$1048576,3,),"")</f>
        <v/>
      </c>
      <c r="G281" s="412" t="s">
        <v>144</v>
      </c>
      <c r="H281" s="351"/>
      <c r="I281" s="90">
        <f>IFERROR((VLOOKUP(CONCATENATE($A281,"D"),'05 APU'!$1:$1048576,9,)),0)</f>
        <v>0</v>
      </c>
      <c r="J281" s="90">
        <f t="shared" si="10"/>
        <v>0</v>
      </c>
      <c r="K281" s="297" t="str">
        <f>IFERROR(VLOOKUP(CONCATENATE($A281,"C"),'05 APU'!$1:$1048576,9,),"")</f>
        <v/>
      </c>
      <c r="L281" s="297" t="str">
        <f>IFERROR(VLOOKUP(CONCATENATE($A281,"B"),'05 APU'!$1:$1048576,9,),"")</f>
        <v/>
      </c>
      <c r="M281" s="297" t="str">
        <f>IFERROR(VLOOKUP(CONCATENATE($A281,"A"),'05 APU'!$1:$1048576,9,),"")</f>
        <v/>
      </c>
      <c r="N281" s="86"/>
      <c r="O281" s="90">
        <f>IFERROR(VLOOKUP(CONCATENATE($A281,"D"),'05 APU'!$T:$AB,9,),0)</f>
        <v>0</v>
      </c>
      <c r="P281" s="90">
        <f t="shared" si="9"/>
        <v>0</v>
      </c>
      <c r="Q281" s="90">
        <f>IFERROR(VLOOKUP(CONCATENATE($A281,"C"),'05 APU'!$T:$AB,9,),0)</f>
        <v>0</v>
      </c>
      <c r="R281" s="90">
        <f>IFERROR(VLOOKUP(CONCATENATE($A281,"B"),'05 APU'!$T:$AB,9,),0)</f>
        <v>0</v>
      </c>
      <c r="S281" s="90">
        <f>IFERROR(VLOOKUP(CONCATENATE($A281,"A"),'05 APU'!$T:$AB,9,),0)</f>
        <v>0</v>
      </c>
      <c r="U281" s="420" t="s">
        <v>3403</v>
      </c>
      <c r="V281" s="425" t="s">
        <v>3486</v>
      </c>
      <c r="W281" s="429" t="s">
        <v>3492</v>
      </c>
      <c r="AZ281" s="331" t="e">
        <f>IF((VLOOKUP(CONCATENATE($A281,"EP"),'05 APU'!$1:$1048576,1,FALSE)=CONCATENATE($A281,"EP")),1,0)</f>
        <v>#N/A</v>
      </c>
      <c r="BA281" s="331" t="e">
        <f>IF((VLOOKUP(CONCATENATE($A281,"EE"),'05 APU'!$1:$1048576,1,FALSE)=CONCATENATE($A281,"EE")),1,0)</f>
        <v>#N/A</v>
      </c>
      <c r="BB281" s="331" t="e">
        <f>IF((VLOOKUP(CONCATENATE($A281,"EM"),'05 APU'!$1:$1048576,1,FALSE)=CONCATENATE($A281,"EM")),1,0)</f>
        <v>#N/A</v>
      </c>
    </row>
    <row r="282" spans="1:54" ht="21" x14ac:dyDescent="0.25">
      <c r="A282" s="88">
        <v>272</v>
      </c>
      <c r="B282" s="387" t="s">
        <v>790</v>
      </c>
      <c r="C282" s="384" t="s">
        <v>791</v>
      </c>
      <c r="D282" s="89" t="str">
        <f>IFERROR(VLOOKUP(CONCATENATE($A282,"T"),'05 APU'!$1:$1048576,3,),"")</f>
        <v/>
      </c>
      <c r="E282" s="89" t="str">
        <f>IFERROR(VLOOKUP(CONCATENATE($A282,"T2"),'05 APU'!$1:$1048576,3,),"")</f>
        <v/>
      </c>
      <c r="F282" s="89" t="str">
        <f>IFERROR(VLOOKUP(CONCATENATE($A282,"T3"),'05 APU'!$1:$1048576,3,),"")</f>
        <v/>
      </c>
      <c r="G282" s="412" t="s">
        <v>33</v>
      </c>
      <c r="H282" s="351"/>
      <c r="I282" s="90">
        <f>IFERROR((VLOOKUP(CONCATENATE($A282,"D"),'05 APU'!$1:$1048576,9,)),0)</f>
        <v>0</v>
      </c>
      <c r="J282" s="90">
        <f t="shared" si="10"/>
        <v>0</v>
      </c>
      <c r="K282" s="297" t="str">
        <f>IFERROR(VLOOKUP(CONCATENATE($A282,"C"),'05 APU'!$1:$1048576,9,),"")</f>
        <v/>
      </c>
      <c r="L282" s="297" t="str">
        <f>IFERROR(VLOOKUP(CONCATENATE($A282,"B"),'05 APU'!$1:$1048576,9,),"")</f>
        <v/>
      </c>
      <c r="M282" s="297" t="str">
        <f>IFERROR(VLOOKUP(CONCATENATE($A282,"A"),'05 APU'!$1:$1048576,9,),"")</f>
        <v/>
      </c>
      <c r="N282" s="86"/>
      <c r="O282" s="90">
        <f>IFERROR(VLOOKUP(CONCATENATE($A282,"D"),'05 APU'!$T:$AB,9,),0)</f>
        <v>0</v>
      </c>
      <c r="P282" s="90">
        <f t="shared" si="9"/>
        <v>0</v>
      </c>
      <c r="Q282" s="90">
        <f>IFERROR(VLOOKUP(CONCATENATE($A282,"C"),'05 APU'!$T:$AB,9,),0)</f>
        <v>0</v>
      </c>
      <c r="R282" s="90">
        <f>IFERROR(VLOOKUP(CONCATENATE($A282,"B"),'05 APU'!$T:$AB,9,),0)</f>
        <v>0</v>
      </c>
      <c r="S282" s="90">
        <f>IFERROR(VLOOKUP(CONCATENATE($A282,"A"),'05 APU'!$T:$AB,9,),0)</f>
        <v>0</v>
      </c>
      <c r="U282" s="421" t="s">
        <v>3355</v>
      </c>
      <c r="V282" s="424"/>
      <c r="W282" s="429" t="s">
        <v>3492</v>
      </c>
      <c r="AZ282" s="331" t="e">
        <f>IF((VLOOKUP(CONCATENATE($A282,"EP"),'05 APU'!$1:$1048576,1,FALSE)=CONCATENATE($A282,"EP")),1,0)</f>
        <v>#N/A</v>
      </c>
      <c r="BA282" s="331" t="e">
        <f>IF((VLOOKUP(CONCATENATE($A282,"EE"),'05 APU'!$1:$1048576,1,FALSE)=CONCATENATE($A282,"EE")),1,0)</f>
        <v>#N/A</v>
      </c>
      <c r="BB282" s="331" t="e">
        <f>IF((VLOOKUP(CONCATENATE($A282,"EM"),'05 APU'!$1:$1048576,1,FALSE)=CONCATENATE($A282,"EM")),1,0)</f>
        <v>#N/A</v>
      </c>
    </row>
    <row r="283" spans="1:54" x14ac:dyDescent="0.25">
      <c r="A283" s="88">
        <v>273</v>
      </c>
      <c r="B283" s="388" t="s">
        <v>792</v>
      </c>
      <c r="C283" s="389" t="s">
        <v>793</v>
      </c>
      <c r="D283" s="89" t="str">
        <f>IFERROR(VLOOKUP(CONCATENATE($A283,"T"),'05 APU'!$1:$1048576,3,),"")</f>
        <v/>
      </c>
      <c r="E283" s="89" t="str">
        <f>IFERROR(VLOOKUP(CONCATENATE($A283,"T2"),'05 APU'!$1:$1048576,3,),"")</f>
        <v/>
      </c>
      <c r="F283" s="89" t="str">
        <f>IFERROR(VLOOKUP(CONCATENATE($A283,"T3"),'05 APU'!$1:$1048576,3,),"")</f>
        <v/>
      </c>
      <c r="G283" s="398"/>
      <c r="H283" s="351"/>
      <c r="I283" s="90">
        <f>IFERROR((VLOOKUP(CONCATENATE($A283,"D"),'05 APU'!$1:$1048576,9,)),0)</f>
        <v>0</v>
      </c>
      <c r="J283" s="90">
        <f t="shared" si="10"/>
        <v>0</v>
      </c>
      <c r="K283" s="297" t="str">
        <f>IFERROR(VLOOKUP(CONCATENATE($A283,"C"),'05 APU'!$1:$1048576,9,),"")</f>
        <v/>
      </c>
      <c r="L283" s="297" t="str">
        <f>IFERROR(VLOOKUP(CONCATENATE($A283,"B"),'05 APU'!$1:$1048576,9,),"")</f>
        <v/>
      </c>
      <c r="M283" s="297" t="str">
        <f>IFERROR(VLOOKUP(CONCATENATE($A283,"A"),'05 APU'!$1:$1048576,9,),"")</f>
        <v/>
      </c>
      <c r="N283" s="86"/>
      <c r="O283" s="90">
        <f>IFERROR(VLOOKUP(CONCATENATE($A283,"D"),'05 APU'!$T:$AB,9,),0)</f>
        <v>0</v>
      </c>
      <c r="P283" s="90">
        <f t="shared" si="9"/>
        <v>0</v>
      </c>
      <c r="Q283" s="90">
        <f>IFERROR(VLOOKUP(CONCATENATE($A283,"C"),'05 APU'!$T:$AB,9,),0)</f>
        <v>0</v>
      </c>
      <c r="R283" s="90">
        <f>IFERROR(VLOOKUP(CONCATENATE($A283,"B"),'05 APU'!$T:$AB,9,),0)</f>
        <v>0</v>
      </c>
      <c r="S283" s="90">
        <f>IFERROR(VLOOKUP(CONCATENATE($A283,"A"),'05 APU'!$T:$AB,9,),0)</f>
        <v>0</v>
      </c>
      <c r="U283" s="420"/>
      <c r="V283" s="424"/>
      <c r="W283" s="429">
        <v>0</v>
      </c>
      <c r="AZ283" s="331" t="e">
        <f>IF((VLOOKUP(CONCATENATE($A283,"EP"),'05 APU'!$1:$1048576,1,FALSE)=CONCATENATE($A283,"EP")),1,0)</f>
        <v>#N/A</v>
      </c>
      <c r="BA283" s="331" t="e">
        <f>IF((VLOOKUP(CONCATENATE($A283,"EE"),'05 APU'!$1:$1048576,1,FALSE)=CONCATENATE($A283,"EE")),1,0)</f>
        <v>#N/A</v>
      </c>
      <c r="BB283" s="331" t="e">
        <f>IF((VLOOKUP(CONCATENATE($A283,"EM"),'05 APU'!$1:$1048576,1,FALSE)=CONCATENATE($A283,"EM")),1,0)</f>
        <v>#N/A</v>
      </c>
    </row>
    <row r="284" spans="1:54" ht="31.5" x14ac:dyDescent="0.25">
      <c r="A284" s="88">
        <v>274</v>
      </c>
      <c r="B284" s="387" t="s">
        <v>794</v>
      </c>
      <c r="C284" s="384" t="s">
        <v>795</v>
      </c>
      <c r="D284" s="89" t="str">
        <f>IFERROR(VLOOKUP(CONCATENATE($A284,"T"),'05 APU'!$1:$1048576,3,),"")</f>
        <v/>
      </c>
      <c r="E284" s="89" t="str">
        <f>IFERROR(VLOOKUP(CONCATENATE($A284,"T2"),'05 APU'!$1:$1048576,3,),"")</f>
        <v/>
      </c>
      <c r="F284" s="89" t="str">
        <f>IFERROR(VLOOKUP(CONCATENATE($A284,"T3"),'05 APU'!$1:$1048576,3,),"")</f>
        <v/>
      </c>
      <c r="G284" s="412" t="s">
        <v>136</v>
      </c>
      <c r="H284" s="351"/>
      <c r="I284" s="90">
        <f>IFERROR((VLOOKUP(CONCATENATE($A284,"D"),'05 APU'!$1:$1048576,9,)),0)</f>
        <v>0</v>
      </c>
      <c r="J284" s="90">
        <f t="shared" si="10"/>
        <v>0</v>
      </c>
      <c r="K284" s="297" t="str">
        <f>IFERROR(VLOOKUP(CONCATENATE($A284,"C"),'05 APU'!$1:$1048576,9,),"")</f>
        <v/>
      </c>
      <c r="L284" s="297" t="str">
        <f>IFERROR(VLOOKUP(CONCATENATE($A284,"B"),'05 APU'!$1:$1048576,9,),"")</f>
        <v/>
      </c>
      <c r="M284" s="297" t="str">
        <f>IFERROR(VLOOKUP(CONCATENATE($A284,"A"),'05 APU'!$1:$1048576,9,),"")</f>
        <v/>
      </c>
      <c r="N284" s="86"/>
      <c r="O284" s="90">
        <f>IFERROR(VLOOKUP(CONCATENATE($A284,"D"),'05 APU'!$T:$AB,9,),0)</f>
        <v>0</v>
      </c>
      <c r="P284" s="90">
        <f t="shared" si="9"/>
        <v>0</v>
      </c>
      <c r="Q284" s="90">
        <f>IFERROR(VLOOKUP(CONCATENATE($A284,"C"),'05 APU'!$T:$AB,9,),0)</f>
        <v>0</v>
      </c>
      <c r="R284" s="90">
        <f>IFERROR(VLOOKUP(CONCATENATE($A284,"B"),'05 APU'!$T:$AB,9,),0)</f>
        <v>0</v>
      </c>
      <c r="S284" s="90">
        <f>IFERROR(VLOOKUP(CONCATENATE($A284,"A"),'05 APU'!$T:$AB,9,),0)</f>
        <v>0</v>
      </c>
      <c r="U284" s="420" t="s">
        <v>3404</v>
      </c>
      <c r="V284" s="425" t="s">
        <v>3486</v>
      </c>
      <c r="W284" s="429" t="s">
        <v>3492</v>
      </c>
      <c r="AZ284" s="331" t="e">
        <f>IF((VLOOKUP(CONCATENATE($A284,"EP"),'05 APU'!$1:$1048576,1,FALSE)=CONCATENATE($A284,"EP")),1,0)</f>
        <v>#N/A</v>
      </c>
      <c r="BA284" s="331" t="e">
        <f>IF((VLOOKUP(CONCATENATE($A284,"EE"),'05 APU'!$1:$1048576,1,FALSE)=CONCATENATE($A284,"EE")),1,0)</f>
        <v>#N/A</v>
      </c>
      <c r="BB284" s="331" t="e">
        <f>IF((VLOOKUP(CONCATENATE($A284,"EM"),'05 APU'!$1:$1048576,1,FALSE)=CONCATENATE($A284,"EM")),1,0)</f>
        <v>#N/A</v>
      </c>
    </row>
    <row r="285" spans="1:54" ht="31.5" x14ac:dyDescent="0.25">
      <c r="A285" s="88">
        <v>275</v>
      </c>
      <c r="B285" s="387" t="s">
        <v>796</v>
      </c>
      <c r="C285" s="384" t="s">
        <v>797</v>
      </c>
      <c r="D285" s="89" t="str">
        <f>IFERROR(VLOOKUP(CONCATENATE($A285,"T"),'05 APU'!$1:$1048576,3,),"")</f>
        <v/>
      </c>
      <c r="E285" s="89" t="str">
        <f>IFERROR(VLOOKUP(CONCATENATE($A285,"T2"),'05 APU'!$1:$1048576,3,),"")</f>
        <v/>
      </c>
      <c r="F285" s="89" t="str">
        <f>IFERROR(VLOOKUP(CONCATENATE($A285,"T3"),'05 APU'!$1:$1048576,3,),"")</f>
        <v/>
      </c>
      <c r="G285" s="412" t="s">
        <v>136</v>
      </c>
      <c r="H285" s="351"/>
      <c r="I285" s="90">
        <f>IFERROR((VLOOKUP(CONCATENATE($A285,"D"),'05 APU'!$1:$1048576,9,)),0)</f>
        <v>0</v>
      </c>
      <c r="J285" s="90">
        <f t="shared" si="10"/>
        <v>0</v>
      </c>
      <c r="K285" s="297" t="str">
        <f>IFERROR(VLOOKUP(CONCATENATE($A285,"C"),'05 APU'!$1:$1048576,9,),"")</f>
        <v/>
      </c>
      <c r="L285" s="297" t="str">
        <f>IFERROR(VLOOKUP(CONCATENATE($A285,"B"),'05 APU'!$1:$1048576,9,),"")</f>
        <v/>
      </c>
      <c r="M285" s="297" t="str">
        <f>IFERROR(VLOOKUP(CONCATENATE($A285,"A"),'05 APU'!$1:$1048576,9,),"")</f>
        <v/>
      </c>
      <c r="N285" s="86"/>
      <c r="O285" s="90">
        <f>IFERROR(VLOOKUP(CONCATENATE($A285,"D"),'05 APU'!$T:$AB,9,),0)</f>
        <v>0</v>
      </c>
      <c r="P285" s="90">
        <f t="shared" si="9"/>
        <v>0</v>
      </c>
      <c r="Q285" s="90">
        <f>IFERROR(VLOOKUP(CONCATENATE($A285,"C"),'05 APU'!$T:$AB,9,),0)</f>
        <v>0</v>
      </c>
      <c r="R285" s="90">
        <f>IFERROR(VLOOKUP(CONCATENATE($A285,"B"),'05 APU'!$T:$AB,9,),0)</f>
        <v>0</v>
      </c>
      <c r="S285" s="90">
        <f>IFERROR(VLOOKUP(CONCATENATE($A285,"A"),'05 APU'!$T:$AB,9,),0)</f>
        <v>0</v>
      </c>
      <c r="U285" s="421" t="s">
        <v>3355</v>
      </c>
      <c r="V285" s="424"/>
      <c r="W285" s="429" t="s">
        <v>3492</v>
      </c>
      <c r="AZ285" s="331" t="e">
        <f>IF((VLOOKUP(CONCATENATE($A285,"EP"),'05 APU'!$1:$1048576,1,FALSE)=CONCATENATE($A285,"EP")),1,0)</f>
        <v>#N/A</v>
      </c>
      <c r="BA285" s="331" t="e">
        <f>IF((VLOOKUP(CONCATENATE($A285,"EE"),'05 APU'!$1:$1048576,1,FALSE)=CONCATENATE($A285,"EE")),1,0)</f>
        <v>#N/A</v>
      </c>
      <c r="BB285" s="331" t="e">
        <f>IF((VLOOKUP(CONCATENATE($A285,"EM"),'05 APU'!$1:$1048576,1,FALSE)=CONCATENATE($A285,"EM")),1,0)</f>
        <v>#N/A</v>
      </c>
    </row>
    <row r="286" spans="1:54" ht="42" x14ac:dyDescent="0.25">
      <c r="A286" s="88">
        <v>276</v>
      </c>
      <c r="B286" s="387" t="s">
        <v>798</v>
      </c>
      <c r="C286" s="384" t="s">
        <v>799</v>
      </c>
      <c r="D286" s="89" t="str">
        <f>IFERROR(VLOOKUP(CONCATENATE($A286,"T"),'05 APU'!$1:$1048576,3,),"")</f>
        <v/>
      </c>
      <c r="E286" s="89" t="str">
        <f>IFERROR(VLOOKUP(CONCATENATE($A286,"T2"),'05 APU'!$1:$1048576,3,),"")</f>
        <v/>
      </c>
      <c r="F286" s="89" t="str">
        <f>IFERROR(VLOOKUP(CONCATENATE($A286,"T3"),'05 APU'!$1:$1048576,3,),"")</f>
        <v/>
      </c>
      <c r="G286" s="412" t="s">
        <v>136</v>
      </c>
      <c r="H286" s="351"/>
      <c r="I286" s="90">
        <f>IFERROR((VLOOKUP(CONCATENATE($A286,"D"),'05 APU'!$1:$1048576,9,)),0)</f>
        <v>0</v>
      </c>
      <c r="J286" s="90">
        <f t="shared" si="10"/>
        <v>0</v>
      </c>
      <c r="K286" s="297" t="str">
        <f>IFERROR(VLOOKUP(CONCATENATE($A286,"C"),'05 APU'!$1:$1048576,9,),"")</f>
        <v/>
      </c>
      <c r="L286" s="297" t="str">
        <f>IFERROR(VLOOKUP(CONCATENATE($A286,"B"),'05 APU'!$1:$1048576,9,),"")</f>
        <v/>
      </c>
      <c r="M286" s="297" t="str">
        <f>IFERROR(VLOOKUP(CONCATENATE($A286,"A"),'05 APU'!$1:$1048576,9,),"")</f>
        <v/>
      </c>
      <c r="N286" s="86"/>
      <c r="O286" s="90">
        <f>IFERROR(VLOOKUP(CONCATENATE($A286,"D"),'05 APU'!$T:$AB,9,),0)</f>
        <v>0</v>
      </c>
      <c r="P286" s="90">
        <f t="shared" si="9"/>
        <v>0</v>
      </c>
      <c r="Q286" s="90">
        <f>IFERROR(VLOOKUP(CONCATENATE($A286,"C"),'05 APU'!$T:$AB,9,),0)</f>
        <v>0</v>
      </c>
      <c r="R286" s="90">
        <f>IFERROR(VLOOKUP(CONCATENATE($A286,"B"),'05 APU'!$T:$AB,9,),0)</f>
        <v>0</v>
      </c>
      <c r="S286" s="90">
        <f>IFERROR(VLOOKUP(CONCATENATE($A286,"A"),'05 APU'!$T:$AB,9,),0)</f>
        <v>0</v>
      </c>
      <c r="U286" s="421" t="s">
        <v>3355</v>
      </c>
      <c r="V286" s="424"/>
      <c r="W286" s="429" t="s">
        <v>3492</v>
      </c>
      <c r="AZ286" s="331" t="e">
        <f>IF((VLOOKUP(CONCATENATE($A286,"EP"),'05 APU'!$1:$1048576,1,FALSE)=CONCATENATE($A286,"EP")),1,0)</f>
        <v>#N/A</v>
      </c>
      <c r="BA286" s="331" t="e">
        <f>IF((VLOOKUP(CONCATENATE($A286,"EE"),'05 APU'!$1:$1048576,1,FALSE)=CONCATENATE($A286,"EE")),1,0)</f>
        <v>#N/A</v>
      </c>
      <c r="BB286" s="331" t="e">
        <f>IF((VLOOKUP(CONCATENATE($A286,"EM"),'05 APU'!$1:$1048576,1,FALSE)=CONCATENATE($A286,"EM")),1,0)</f>
        <v>#N/A</v>
      </c>
    </row>
    <row r="287" spans="1:54" ht="42" x14ac:dyDescent="0.25">
      <c r="A287" s="88">
        <v>277</v>
      </c>
      <c r="B287" s="387" t="s">
        <v>800</v>
      </c>
      <c r="C287" s="384" t="s">
        <v>801</v>
      </c>
      <c r="D287" s="89" t="str">
        <f>IFERROR(VLOOKUP(CONCATENATE($A287,"T"),'05 APU'!$1:$1048576,3,),"")</f>
        <v/>
      </c>
      <c r="E287" s="89" t="str">
        <f>IFERROR(VLOOKUP(CONCATENATE($A287,"T2"),'05 APU'!$1:$1048576,3,),"")</f>
        <v/>
      </c>
      <c r="F287" s="89" t="str">
        <f>IFERROR(VLOOKUP(CONCATENATE($A287,"T3"),'05 APU'!$1:$1048576,3,),"")</f>
        <v/>
      </c>
      <c r="G287" s="412" t="s">
        <v>136</v>
      </c>
      <c r="H287" s="351"/>
      <c r="I287" s="90">
        <f>IFERROR((VLOOKUP(CONCATENATE($A287,"D"),'05 APU'!$1:$1048576,9,)),0)</f>
        <v>0</v>
      </c>
      <c r="J287" s="90">
        <f t="shared" si="10"/>
        <v>0</v>
      </c>
      <c r="K287" s="297" t="str">
        <f>IFERROR(VLOOKUP(CONCATENATE($A287,"C"),'05 APU'!$1:$1048576,9,),"")</f>
        <v/>
      </c>
      <c r="L287" s="297" t="str">
        <f>IFERROR(VLOOKUP(CONCATENATE($A287,"B"),'05 APU'!$1:$1048576,9,),"")</f>
        <v/>
      </c>
      <c r="M287" s="297" t="str">
        <f>IFERROR(VLOOKUP(CONCATENATE($A287,"A"),'05 APU'!$1:$1048576,9,),"")</f>
        <v/>
      </c>
      <c r="N287" s="86"/>
      <c r="O287" s="90">
        <f>IFERROR(VLOOKUP(CONCATENATE($A287,"D"),'05 APU'!$T:$AB,9,),0)</f>
        <v>0</v>
      </c>
      <c r="P287" s="90">
        <f t="shared" si="9"/>
        <v>0</v>
      </c>
      <c r="Q287" s="90">
        <f>IFERROR(VLOOKUP(CONCATENATE($A287,"C"),'05 APU'!$T:$AB,9,),0)</f>
        <v>0</v>
      </c>
      <c r="R287" s="90">
        <f>IFERROR(VLOOKUP(CONCATENATE($A287,"B"),'05 APU'!$T:$AB,9,),0)</f>
        <v>0</v>
      </c>
      <c r="S287" s="90">
        <f>IFERROR(VLOOKUP(CONCATENATE($A287,"A"),'05 APU'!$T:$AB,9,),0)</f>
        <v>0</v>
      </c>
      <c r="U287" s="421" t="s">
        <v>3355</v>
      </c>
      <c r="V287" s="424"/>
      <c r="W287" s="429" t="s">
        <v>3492</v>
      </c>
      <c r="AZ287" s="331" t="e">
        <f>IF((VLOOKUP(CONCATENATE($A287,"EP"),'05 APU'!$1:$1048576,1,FALSE)=CONCATENATE($A287,"EP")),1,0)</f>
        <v>#N/A</v>
      </c>
      <c r="BA287" s="331" t="e">
        <f>IF((VLOOKUP(CONCATENATE($A287,"EE"),'05 APU'!$1:$1048576,1,FALSE)=CONCATENATE($A287,"EE")),1,0)</f>
        <v>#N/A</v>
      </c>
      <c r="BB287" s="331" t="e">
        <f>IF((VLOOKUP(CONCATENATE($A287,"EM"),'05 APU'!$1:$1048576,1,FALSE)=CONCATENATE($A287,"EM")),1,0)</f>
        <v>#N/A</v>
      </c>
    </row>
    <row r="288" spans="1:54" x14ac:dyDescent="0.25">
      <c r="A288" s="88">
        <v>278</v>
      </c>
      <c r="B288" s="388" t="s">
        <v>802</v>
      </c>
      <c r="C288" s="389" t="s">
        <v>803</v>
      </c>
      <c r="D288" s="89" t="str">
        <f>IFERROR(VLOOKUP(CONCATENATE($A288,"T"),'05 APU'!$1:$1048576,3,),"")</f>
        <v/>
      </c>
      <c r="E288" s="89" t="str">
        <f>IFERROR(VLOOKUP(CONCATENATE($A288,"T2"),'05 APU'!$1:$1048576,3,),"")</f>
        <v/>
      </c>
      <c r="F288" s="89" t="str">
        <f>IFERROR(VLOOKUP(CONCATENATE($A288,"T3"),'05 APU'!$1:$1048576,3,),"")</f>
        <v/>
      </c>
      <c r="G288" s="398"/>
      <c r="H288" s="351"/>
      <c r="I288" s="90">
        <f>IFERROR((VLOOKUP(CONCATENATE($A288,"D"),'05 APU'!$1:$1048576,9,)),0)</f>
        <v>0</v>
      </c>
      <c r="J288" s="90">
        <f t="shared" si="10"/>
        <v>0</v>
      </c>
      <c r="K288" s="297" t="str">
        <f>IFERROR(VLOOKUP(CONCATENATE($A288,"C"),'05 APU'!$1:$1048576,9,),"")</f>
        <v/>
      </c>
      <c r="L288" s="297" t="str">
        <f>IFERROR(VLOOKUP(CONCATENATE($A288,"B"),'05 APU'!$1:$1048576,9,),"")</f>
        <v/>
      </c>
      <c r="M288" s="297" t="str">
        <f>IFERROR(VLOOKUP(CONCATENATE($A288,"A"),'05 APU'!$1:$1048576,9,),"")</f>
        <v/>
      </c>
      <c r="N288" s="86"/>
      <c r="O288" s="90">
        <f>IFERROR(VLOOKUP(CONCATENATE($A288,"D"),'05 APU'!$T:$AB,9,),0)</f>
        <v>0</v>
      </c>
      <c r="P288" s="90">
        <f t="shared" si="9"/>
        <v>0</v>
      </c>
      <c r="Q288" s="90">
        <f>IFERROR(VLOOKUP(CONCATENATE($A288,"C"),'05 APU'!$T:$AB,9,),0)</f>
        <v>0</v>
      </c>
      <c r="R288" s="90">
        <f>IFERROR(VLOOKUP(CONCATENATE($A288,"B"),'05 APU'!$T:$AB,9,),0)</f>
        <v>0</v>
      </c>
      <c r="S288" s="90">
        <f>IFERROR(VLOOKUP(CONCATENATE($A288,"A"),'05 APU'!$T:$AB,9,),0)</f>
        <v>0</v>
      </c>
      <c r="U288" s="420"/>
      <c r="V288" s="424"/>
      <c r="W288" s="429">
        <v>0</v>
      </c>
      <c r="AZ288" s="331" t="e">
        <f>IF((VLOOKUP(CONCATENATE($A288,"EP"),'05 APU'!$1:$1048576,1,FALSE)=CONCATENATE($A288,"EP")),1,0)</f>
        <v>#N/A</v>
      </c>
      <c r="BA288" s="331" t="e">
        <f>IF((VLOOKUP(CONCATENATE($A288,"EE"),'05 APU'!$1:$1048576,1,FALSE)=CONCATENATE($A288,"EE")),1,0)</f>
        <v>#N/A</v>
      </c>
      <c r="BB288" s="331" t="e">
        <f>IF((VLOOKUP(CONCATENATE($A288,"EM"),'05 APU'!$1:$1048576,1,FALSE)=CONCATENATE($A288,"EM")),1,0)</f>
        <v>#N/A</v>
      </c>
    </row>
    <row r="289" spans="1:54" ht="21" x14ac:dyDescent="0.25">
      <c r="A289" s="88">
        <v>279</v>
      </c>
      <c r="B289" s="387" t="s">
        <v>804</v>
      </c>
      <c r="C289" s="384" t="s">
        <v>805</v>
      </c>
      <c r="D289" s="89" t="str">
        <f>IFERROR(VLOOKUP(CONCATENATE($A289,"T"),'05 APU'!$1:$1048576,3,),"")</f>
        <v/>
      </c>
      <c r="E289" s="89" t="str">
        <f>IFERROR(VLOOKUP(CONCATENATE($A289,"T2"),'05 APU'!$1:$1048576,3,),"")</f>
        <v/>
      </c>
      <c r="F289" s="89" t="str">
        <f>IFERROR(VLOOKUP(CONCATENATE($A289,"T3"),'05 APU'!$1:$1048576,3,),"")</f>
        <v/>
      </c>
      <c r="G289" s="412" t="s">
        <v>136</v>
      </c>
      <c r="H289" s="351"/>
      <c r="I289" s="90">
        <f>IFERROR((VLOOKUP(CONCATENATE($A289,"D"),'05 APU'!$1:$1048576,9,)),0)</f>
        <v>0</v>
      </c>
      <c r="J289" s="90">
        <f t="shared" si="10"/>
        <v>0</v>
      </c>
      <c r="K289" s="297" t="str">
        <f>IFERROR(VLOOKUP(CONCATENATE($A289,"C"),'05 APU'!$1:$1048576,9,),"")</f>
        <v/>
      </c>
      <c r="L289" s="297" t="str">
        <f>IFERROR(VLOOKUP(CONCATENATE($A289,"B"),'05 APU'!$1:$1048576,9,),"")</f>
        <v/>
      </c>
      <c r="M289" s="297" t="str">
        <f>IFERROR(VLOOKUP(CONCATENATE($A289,"A"),'05 APU'!$1:$1048576,9,),"")</f>
        <v/>
      </c>
      <c r="N289" s="86"/>
      <c r="O289" s="90">
        <f>IFERROR(VLOOKUP(CONCATENATE($A289,"D"),'05 APU'!$T:$AB,9,),0)</f>
        <v>0</v>
      </c>
      <c r="P289" s="90">
        <f t="shared" si="9"/>
        <v>0</v>
      </c>
      <c r="Q289" s="90">
        <f>IFERROR(VLOOKUP(CONCATENATE($A289,"C"),'05 APU'!$T:$AB,9,),0)</f>
        <v>0</v>
      </c>
      <c r="R289" s="90">
        <f>IFERROR(VLOOKUP(CONCATENATE($A289,"B"),'05 APU'!$T:$AB,9,),0)</f>
        <v>0</v>
      </c>
      <c r="S289" s="90">
        <f>IFERROR(VLOOKUP(CONCATENATE($A289,"A"),'05 APU'!$T:$AB,9,),0)</f>
        <v>0</v>
      </c>
      <c r="U289" s="420" t="s">
        <v>3405</v>
      </c>
      <c r="V289" s="425" t="s">
        <v>3486</v>
      </c>
      <c r="W289" s="429" t="s">
        <v>3492</v>
      </c>
      <c r="AZ289" s="331" t="e">
        <f>IF((VLOOKUP(CONCATENATE($A289,"EP"),'05 APU'!$1:$1048576,1,FALSE)=CONCATENATE($A289,"EP")),1,0)</f>
        <v>#N/A</v>
      </c>
      <c r="BA289" s="331" t="e">
        <f>IF((VLOOKUP(CONCATENATE($A289,"EE"),'05 APU'!$1:$1048576,1,FALSE)=CONCATENATE($A289,"EE")),1,0)</f>
        <v>#N/A</v>
      </c>
      <c r="BB289" s="331" t="e">
        <f>IF((VLOOKUP(CONCATENATE($A289,"EM"),'05 APU'!$1:$1048576,1,FALSE)=CONCATENATE($A289,"EM")),1,0)</f>
        <v>#N/A</v>
      </c>
    </row>
    <row r="290" spans="1:54" ht="21" x14ac:dyDescent="0.25">
      <c r="A290" s="88">
        <v>280</v>
      </c>
      <c r="B290" s="387" t="s">
        <v>806</v>
      </c>
      <c r="C290" s="384" t="s">
        <v>807</v>
      </c>
      <c r="D290" s="89" t="str">
        <f>IFERROR(VLOOKUP(CONCATENATE($A290,"T"),'05 APU'!$1:$1048576,3,),"")</f>
        <v/>
      </c>
      <c r="E290" s="89" t="str">
        <f>IFERROR(VLOOKUP(CONCATENATE($A290,"T2"),'05 APU'!$1:$1048576,3,),"")</f>
        <v/>
      </c>
      <c r="F290" s="89" t="str">
        <f>IFERROR(VLOOKUP(CONCATENATE($A290,"T3"),'05 APU'!$1:$1048576,3,),"")</f>
        <v/>
      </c>
      <c r="G290" s="412" t="s">
        <v>136</v>
      </c>
      <c r="H290" s="351"/>
      <c r="I290" s="90">
        <f>IFERROR((VLOOKUP(CONCATENATE($A290,"D"),'05 APU'!$1:$1048576,9,)),0)</f>
        <v>0</v>
      </c>
      <c r="J290" s="90">
        <f t="shared" si="10"/>
        <v>0</v>
      </c>
      <c r="K290" s="297" t="str">
        <f>IFERROR(VLOOKUP(CONCATENATE($A290,"C"),'05 APU'!$1:$1048576,9,),"")</f>
        <v/>
      </c>
      <c r="L290" s="297" t="str">
        <f>IFERROR(VLOOKUP(CONCATENATE($A290,"B"),'05 APU'!$1:$1048576,9,),"")</f>
        <v/>
      </c>
      <c r="M290" s="297" t="str">
        <f>IFERROR(VLOOKUP(CONCATENATE($A290,"A"),'05 APU'!$1:$1048576,9,),"")</f>
        <v/>
      </c>
      <c r="N290" s="86"/>
      <c r="O290" s="90">
        <f>IFERROR(VLOOKUP(CONCATENATE($A290,"D"),'05 APU'!$T:$AB,9,),0)</f>
        <v>0</v>
      </c>
      <c r="P290" s="90">
        <f t="shared" si="9"/>
        <v>0</v>
      </c>
      <c r="Q290" s="90">
        <f>IFERROR(VLOOKUP(CONCATENATE($A290,"C"),'05 APU'!$T:$AB,9,),0)</f>
        <v>0</v>
      </c>
      <c r="R290" s="90">
        <f>IFERROR(VLOOKUP(CONCATENATE($A290,"B"),'05 APU'!$T:$AB,9,),0)</f>
        <v>0</v>
      </c>
      <c r="S290" s="90">
        <f>IFERROR(VLOOKUP(CONCATENATE($A290,"A"),'05 APU'!$T:$AB,9,),0)</f>
        <v>0</v>
      </c>
      <c r="U290" s="420" t="s">
        <v>3406</v>
      </c>
      <c r="V290" s="425" t="s">
        <v>3486</v>
      </c>
      <c r="W290" s="429" t="s">
        <v>3492</v>
      </c>
      <c r="AZ290" s="331" t="e">
        <f>IF((VLOOKUP(CONCATENATE($A290,"EP"),'05 APU'!$1:$1048576,1,FALSE)=CONCATENATE($A290,"EP")),1,0)</f>
        <v>#N/A</v>
      </c>
      <c r="BA290" s="331" t="e">
        <f>IF((VLOOKUP(CONCATENATE($A290,"EE"),'05 APU'!$1:$1048576,1,FALSE)=CONCATENATE($A290,"EE")),1,0)</f>
        <v>#N/A</v>
      </c>
      <c r="BB290" s="331" t="e">
        <f>IF((VLOOKUP(CONCATENATE($A290,"EM"),'05 APU'!$1:$1048576,1,FALSE)=CONCATENATE($A290,"EM")),1,0)</f>
        <v>#N/A</v>
      </c>
    </row>
    <row r="291" spans="1:54" ht="38.25" x14ac:dyDescent="0.25">
      <c r="A291" s="88">
        <v>281</v>
      </c>
      <c r="B291" s="387" t="s">
        <v>808</v>
      </c>
      <c r="C291" s="384" t="s">
        <v>809</v>
      </c>
      <c r="D291" s="89" t="str">
        <f>IFERROR(VLOOKUP(CONCATENATE($A291,"T"),'05 APU'!$1:$1048576,3,),"")</f>
        <v/>
      </c>
      <c r="E291" s="89" t="str">
        <f>IFERROR(VLOOKUP(CONCATENATE($A291,"T2"),'05 APU'!$1:$1048576,3,),"")</f>
        <v/>
      </c>
      <c r="F291" s="89" t="str">
        <f>IFERROR(VLOOKUP(CONCATENATE($A291,"T3"),'05 APU'!$1:$1048576,3,),"")</f>
        <v/>
      </c>
      <c r="G291" s="412" t="s">
        <v>136</v>
      </c>
      <c r="H291" s="351"/>
      <c r="I291" s="90">
        <f>IFERROR((VLOOKUP(CONCATENATE($A291,"D"),'05 APU'!$1:$1048576,9,)),0)</f>
        <v>0</v>
      </c>
      <c r="J291" s="90">
        <f t="shared" si="10"/>
        <v>0</v>
      </c>
      <c r="K291" s="297" t="str">
        <f>IFERROR(VLOOKUP(CONCATENATE($A291,"C"),'05 APU'!$1:$1048576,9,),"")</f>
        <v/>
      </c>
      <c r="L291" s="297" t="str">
        <f>IFERROR(VLOOKUP(CONCATENATE($A291,"B"),'05 APU'!$1:$1048576,9,),"")</f>
        <v/>
      </c>
      <c r="M291" s="297" t="str">
        <f>IFERROR(VLOOKUP(CONCATENATE($A291,"A"),'05 APU'!$1:$1048576,9,),"")</f>
        <v/>
      </c>
      <c r="N291" s="86"/>
      <c r="O291" s="90">
        <f>IFERROR(VLOOKUP(CONCATENATE($A291,"D"),'05 APU'!$T:$AB,9,),0)</f>
        <v>0</v>
      </c>
      <c r="P291" s="90">
        <f t="shared" si="9"/>
        <v>0</v>
      </c>
      <c r="Q291" s="90">
        <f>IFERROR(VLOOKUP(CONCATENATE($A291,"C"),'05 APU'!$T:$AB,9,),0)</f>
        <v>0</v>
      </c>
      <c r="R291" s="90">
        <f>IFERROR(VLOOKUP(CONCATENATE($A291,"B"),'05 APU'!$T:$AB,9,),0)</f>
        <v>0</v>
      </c>
      <c r="S291" s="90">
        <f>IFERROR(VLOOKUP(CONCATENATE($A291,"A"),'05 APU'!$T:$AB,9,),0)</f>
        <v>0</v>
      </c>
      <c r="U291" s="422" t="s">
        <v>3407</v>
      </c>
      <c r="V291" s="425" t="s">
        <v>3486</v>
      </c>
      <c r="W291" s="429" t="s">
        <v>3492</v>
      </c>
      <c r="AZ291" s="331" t="e">
        <f>IF((VLOOKUP(CONCATENATE($A291,"EP"),'05 APU'!$1:$1048576,1,FALSE)=CONCATENATE($A291,"EP")),1,0)</f>
        <v>#N/A</v>
      </c>
      <c r="BA291" s="331" t="e">
        <f>IF((VLOOKUP(CONCATENATE($A291,"EE"),'05 APU'!$1:$1048576,1,FALSE)=CONCATENATE($A291,"EE")),1,0)</f>
        <v>#N/A</v>
      </c>
      <c r="BB291" s="331" t="e">
        <f>IF((VLOOKUP(CONCATENATE($A291,"EM"),'05 APU'!$1:$1048576,1,FALSE)=CONCATENATE($A291,"EM")),1,0)</f>
        <v>#N/A</v>
      </c>
    </row>
    <row r="292" spans="1:54" ht="21" x14ac:dyDescent="0.25">
      <c r="A292" s="88">
        <v>282</v>
      </c>
      <c r="B292" s="387" t="s">
        <v>810</v>
      </c>
      <c r="C292" s="384" t="s">
        <v>811</v>
      </c>
      <c r="D292" s="89" t="str">
        <f>IFERROR(VLOOKUP(CONCATENATE($A292,"T"),'05 APU'!$1:$1048576,3,),"")</f>
        <v/>
      </c>
      <c r="E292" s="89" t="str">
        <f>IFERROR(VLOOKUP(CONCATENATE($A292,"T2"),'05 APU'!$1:$1048576,3,),"")</f>
        <v/>
      </c>
      <c r="F292" s="89" t="str">
        <f>IFERROR(VLOOKUP(CONCATENATE($A292,"T3"),'05 APU'!$1:$1048576,3,),"")</f>
        <v/>
      </c>
      <c r="G292" s="412" t="s">
        <v>136</v>
      </c>
      <c r="H292" s="351"/>
      <c r="I292" s="90">
        <f>IFERROR((VLOOKUP(CONCATENATE($A292,"D"),'05 APU'!$1:$1048576,9,)),0)</f>
        <v>0</v>
      </c>
      <c r="J292" s="90">
        <f t="shared" si="10"/>
        <v>0</v>
      </c>
      <c r="K292" s="297" t="str">
        <f>IFERROR(VLOOKUP(CONCATENATE($A292,"C"),'05 APU'!$1:$1048576,9,),"")</f>
        <v/>
      </c>
      <c r="L292" s="297" t="str">
        <f>IFERROR(VLOOKUP(CONCATENATE($A292,"B"),'05 APU'!$1:$1048576,9,),"")</f>
        <v/>
      </c>
      <c r="M292" s="297" t="str">
        <f>IFERROR(VLOOKUP(CONCATENATE($A292,"A"),'05 APU'!$1:$1048576,9,),"")</f>
        <v/>
      </c>
      <c r="N292" s="86"/>
      <c r="O292" s="90">
        <f>IFERROR(VLOOKUP(CONCATENATE($A292,"D"),'05 APU'!$T:$AB,9,),0)</f>
        <v>0</v>
      </c>
      <c r="P292" s="90">
        <f t="shared" si="9"/>
        <v>0</v>
      </c>
      <c r="Q292" s="90">
        <f>IFERROR(VLOOKUP(CONCATENATE($A292,"C"),'05 APU'!$T:$AB,9,),0)</f>
        <v>0</v>
      </c>
      <c r="R292" s="90">
        <f>IFERROR(VLOOKUP(CONCATENATE($A292,"B"),'05 APU'!$T:$AB,9,),0)</f>
        <v>0</v>
      </c>
      <c r="S292" s="90">
        <f>IFERROR(VLOOKUP(CONCATENATE($A292,"A"),'05 APU'!$T:$AB,9,),0)</f>
        <v>0</v>
      </c>
      <c r="U292" s="420" t="s">
        <v>3408</v>
      </c>
      <c r="V292" s="425" t="s">
        <v>3486</v>
      </c>
      <c r="W292" s="429" t="s">
        <v>3492</v>
      </c>
      <c r="AZ292" s="331" t="e">
        <f>IF((VLOOKUP(CONCATENATE($A292,"EP"),'05 APU'!$1:$1048576,1,FALSE)=CONCATENATE($A292,"EP")),1,0)</f>
        <v>#N/A</v>
      </c>
      <c r="BA292" s="331" t="e">
        <f>IF((VLOOKUP(CONCATENATE($A292,"EE"),'05 APU'!$1:$1048576,1,FALSE)=CONCATENATE($A292,"EE")),1,0)</f>
        <v>#N/A</v>
      </c>
      <c r="BB292" s="331" t="e">
        <f>IF((VLOOKUP(CONCATENATE($A292,"EM"),'05 APU'!$1:$1048576,1,FALSE)=CONCATENATE($A292,"EM")),1,0)</f>
        <v>#N/A</v>
      </c>
    </row>
    <row r="293" spans="1:54" ht="21" x14ac:dyDescent="0.25">
      <c r="A293" s="88">
        <v>283</v>
      </c>
      <c r="B293" s="387" t="s">
        <v>812</v>
      </c>
      <c r="C293" s="384" t="s">
        <v>813</v>
      </c>
      <c r="D293" s="89" t="str">
        <f>IFERROR(VLOOKUP(CONCATENATE($A293,"T"),'05 APU'!$1:$1048576,3,),"")</f>
        <v/>
      </c>
      <c r="E293" s="89" t="str">
        <f>IFERROR(VLOOKUP(CONCATENATE($A293,"T2"),'05 APU'!$1:$1048576,3,),"")</f>
        <v/>
      </c>
      <c r="F293" s="89" t="str">
        <f>IFERROR(VLOOKUP(CONCATENATE($A293,"T3"),'05 APU'!$1:$1048576,3,),"")</f>
        <v/>
      </c>
      <c r="G293" s="412" t="s">
        <v>136</v>
      </c>
      <c r="H293" s="351"/>
      <c r="I293" s="90">
        <f>IFERROR((VLOOKUP(CONCATENATE($A293,"D"),'05 APU'!$1:$1048576,9,)),0)</f>
        <v>0</v>
      </c>
      <c r="J293" s="90">
        <f t="shared" si="10"/>
        <v>0</v>
      </c>
      <c r="K293" s="297" t="str">
        <f>IFERROR(VLOOKUP(CONCATENATE($A293,"C"),'05 APU'!$1:$1048576,9,),"")</f>
        <v/>
      </c>
      <c r="L293" s="297" t="str">
        <f>IFERROR(VLOOKUP(CONCATENATE($A293,"B"),'05 APU'!$1:$1048576,9,),"")</f>
        <v/>
      </c>
      <c r="M293" s="297" t="str">
        <f>IFERROR(VLOOKUP(CONCATENATE($A293,"A"),'05 APU'!$1:$1048576,9,),"")</f>
        <v/>
      </c>
      <c r="N293" s="86"/>
      <c r="O293" s="90">
        <f>IFERROR(VLOOKUP(CONCATENATE($A293,"D"),'05 APU'!$T:$AB,9,),0)</f>
        <v>0</v>
      </c>
      <c r="P293" s="90">
        <f t="shared" si="9"/>
        <v>0</v>
      </c>
      <c r="Q293" s="90">
        <f>IFERROR(VLOOKUP(CONCATENATE($A293,"C"),'05 APU'!$T:$AB,9,),0)</f>
        <v>0</v>
      </c>
      <c r="R293" s="90">
        <f>IFERROR(VLOOKUP(CONCATENATE($A293,"B"),'05 APU'!$T:$AB,9,),0)</f>
        <v>0</v>
      </c>
      <c r="S293" s="90">
        <f>IFERROR(VLOOKUP(CONCATENATE($A293,"A"),'05 APU'!$T:$AB,9,),0)</f>
        <v>0</v>
      </c>
      <c r="U293" s="421" t="s">
        <v>3355</v>
      </c>
      <c r="V293" s="424"/>
      <c r="W293" s="429">
        <v>0</v>
      </c>
      <c r="AZ293" s="331" t="e">
        <f>IF((VLOOKUP(CONCATENATE($A293,"EP"),'05 APU'!$1:$1048576,1,FALSE)=CONCATENATE($A293,"EP")),1,0)</f>
        <v>#N/A</v>
      </c>
      <c r="BA293" s="331" t="e">
        <f>IF((VLOOKUP(CONCATENATE($A293,"EE"),'05 APU'!$1:$1048576,1,FALSE)=CONCATENATE($A293,"EE")),1,0)</f>
        <v>#N/A</v>
      </c>
      <c r="BB293" s="331" t="e">
        <f>IF((VLOOKUP(CONCATENATE($A293,"EM"),'05 APU'!$1:$1048576,1,FALSE)=CONCATENATE($A293,"EM")),1,0)</f>
        <v>#N/A</v>
      </c>
    </row>
    <row r="294" spans="1:54" x14ac:dyDescent="0.25">
      <c r="A294" s="88">
        <v>284</v>
      </c>
      <c r="B294" s="388" t="s">
        <v>814</v>
      </c>
      <c r="C294" s="389" t="s">
        <v>815</v>
      </c>
      <c r="D294" s="89" t="str">
        <f>IFERROR(VLOOKUP(CONCATENATE($A294,"T"),'05 APU'!$1:$1048576,3,),"")</f>
        <v/>
      </c>
      <c r="E294" s="89" t="str">
        <f>IFERROR(VLOOKUP(CONCATENATE($A294,"T2"),'05 APU'!$1:$1048576,3,),"")</f>
        <v/>
      </c>
      <c r="F294" s="89" t="str">
        <f>IFERROR(VLOOKUP(CONCATENATE($A294,"T3"),'05 APU'!$1:$1048576,3,),"")</f>
        <v/>
      </c>
      <c r="G294" s="398"/>
      <c r="H294" s="351"/>
      <c r="I294" s="90">
        <f>IFERROR((VLOOKUP(CONCATENATE($A294,"D"),'05 APU'!$1:$1048576,9,)),0)</f>
        <v>0</v>
      </c>
      <c r="J294" s="90">
        <f t="shared" si="10"/>
        <v>0</v>
      </c>
      <c r="K294" s="297" t="str">
        <f>IFERROR(VLOOKUP(CONCATENATE($A294,"C"),'05 APU'!$1:$1048576,9,),"")</f>
        <v/>
      </c>
      <c r="L294" s="297" t="str">
        <f>IFERROR(VLOOKUP(CONCATENATE($A294,"B"),'05 APU'!$1:$1048576,9,),"")</f>
        <v/>
      </c>
      <c r="M294" s="297" t="str">
        <f>IFERROR(VLOOKUP(CONCATENATE($A294,"A"),'05 APU'!$1:$1048576,9,),"")</f>
        <v/>
      </c>
      <c r="N294" s="86"/>
      <c r="O294" s="90">
        <f>IFERROR(VLOOKUP(CONCATENATE($A294,"D"),'05 APU'!$T:$AB,9,),0)</f>
        <v>0</v>
      </c>
      <c r="P294" s="90">
        <f t="shared" si="9"/>
        <v>0</v>
      </c>
      <c r="Q294" s="90">
        <f>IFERROR(VLOOKUP(CONCATENATE($A294,"C"),'05 APU'!$T:$AB,9,),0)</f>
        <v>0</v>
      </c>
      <c r="R294" s="90">
        <f>IFERROR(VLOOKUP(CONCATENATE($A294,"B"),'05 APU'!$T:$AB,9,),0)</f>
        <v>0</v>
      </c>
      <c r="S294" s="90">
        <f>IFERROR(VLOOKUP(CONCATENATE($A294,"A"),'05 APU'!$T:$AB,9,),0)</f>
        <v>0</v>
      </c>
      <c r="U294" s="420"/>
      <c r="V294" s="424"/>
      <c r="W294" s="429">
        <v>0</v>
      </c>
      <c r="AZ294" s="331" t="e">
        <f>IF((VLOOKUP(CONCATENATE($A294,"EP"),'05 APU'!$1:$1048576,1,FALSE)=CONCATENATE($A294,"EP")),1,0)</f>
        <v>#N/A</v>
      </c>
      <c r="BA294" s="331" t="e">
        <f>IF((VLOOKUP(CONCATENATE($A294,"EE"),'05 APU'!$1:$1048576,1,FALSE)=CONCATENATE($A294,"EE")),1,0)</f>
        <v>#N/A</v>
      </c>
      <c r="BB294" s="331" t="e">
        <f>IF((VLOOKUP(CONCATENATE($A294,"EM"),'05 APU'!$1:$1048576,1,FALSE)=CONCATENATE($A294,"EM")),1,0)</f>
        <v>#N/A</v>
      </c>
    </row>
    <row r="295" spans="1:54" ht="31.5" x14ac:dyDescent="0.25">
      <c r="A295" s="88">
        <v>285</v>
      </c>
      <c r="B295" s="387" t="s">
        <v>816</v>
      </c>
      <c r="C295" s="384" t="s">
        <v>817</v>
      </c>
      <c r="D295" s="89" t="str">
        <f>IFERROR(VLOOKUP(CONCATENATE($A295,"T"),'05 APU'!$1:$1048576,3,),"")</f>
        <v/>
      </c>
      <c r="E295" s="89" t="str">
        <f>IFERROR(VLOOKUP(CONCATENATE($A295,"T2"),'05 APU'!$1:$1048576,3,),"")</f>
        <v/>
      </c>
      <c r="F295" s="89" t="str">
        <f>IFERROR(VLOOKUP(CONCATENATE($A295,"T3"),'05 APU'!$1:$1048576,3,),"")</f>
        <v/>
      </c>
      <c r="G295" s="412" t="s">
        <v>138</v>
      </c>
      <c r="H295" s="351"/>
      <c r="I295" s="90">
        <f>IFERROR((VLOOKUP(CONCATENATE($A295,"D"),'05 APU'!$1:$1048576,9,)),0)</f>
        <v>0</v>
      </c>
      <c r="J295" s="90">
        <f t="shared" si="10"/>
        <v>0</v>
      </c>
      <c r="K295" s="297" t="str">
        <f>IFERROR(VLOOKUP(CONCATENATE($A295,"C"),'05 APU'!$1:$1048576,9,),"")</f>
        <v/>
      </c>
      <c r="L295" s="297" t="str">
        <f>IFERROR(VLOOKUP(CONCATENATE($A295,"B"),'05 APU'!$1:$1048576,9,),"")</f>
        <v/>
      </c>
      <c r="M295" s="297" t="str">
        <f>IFERROR(VLOOKUP(CONCATENATE($A295,"A"),'05 APU'!$1:$1048576,9,),"")</f>
        <v/>
      </c>
      <c r="N295" s="86"/>
      <c r="O295" s="90">
        <f>IFERROR(VLOOKUP(CONCATENATE($A295,"D"),'05 APU'!$T:$AB,9,),0)</f>
        <v>0</v>
      </c>
      <c r="P295" s="90">
        <f t="shared" si="9"/>
        <v>0</v>
      </c>
      <c r="Q295" s="90">
        <f>IFERROR(VLOOKUP(CONCATENATE($A295,"C"),'05 APU'!$T:$AB,9,),0)</f>
        <v>0</v>
      </c>
      <c r="R295" s="90">
        <f>IFERROR(VLOOKUP(CONCATENATE($A295,"B"),'05 APU'!$T:$AB,9,),0)</f>
        <v>0</v>
      </c>
      <c r="S295" s="90">
        <f>IFERROR(VLOOKUP(CONCATENATE($A295,"A"),'05 APU'!$T:$AB,9,),0)</f>
        <v>0</v>
      </c>
      <c r="U295" s="420" t="s">
        <v>3409</v>
      </c>
      <c r="V295" s="425" t="s">
        <v>3486</v>
      </c>
      <c r="W295" s="429" t="s">
        <v>3492</v>
      </c>
      <c r="AZ295" s="331" t="e">
        <f>IF((VLOOKUP(CONCATENATE($A295,"EP"),'05 APU'!$1:$1048576,1,FALSE)=CONCATENATE($A295,"EP")),1,0)</f>
        <v>#N/A</v>
      </c>
      <c r="BA295" s="331" t="e">
        <f>IF((VLOOKUP(CONCATENATE($A295,"EE"),'05 APU'!$1:$1048576,1,FALSE)=CONCATENATE($A295,"EE")),1,0)</f>
        <v>#N/A</v>
      </c>
      <c r="BB295" s="331" t="e">
        <f>IF((VLOOKUP(CONCATENATE($A295,"EM"),'05 APU'!$1:$1048576,1,FALSE)=CONCATENATE($A295,"EM")),1,0)</f>
        <v>#N/A</v>
      </c>
    </row>
    <row r="296" spans="1:54" ht="31.5" x14ac:dyDescent="0.25">
      <c r="A296" s="88">
        <v>286</v>
      </c>
      <c r="B296" s="387" t="s">
        <v>818</v>
      </c>
      <c r="C296" s="384" t="s">
        <v>819</v>
      </c>
      <c r="D296" s="89" t="str">
        <f>IFERROR(VLOOKUP(CONCATENATE($A296,"T"),'05 APU'!$1:$1048576,3,),"")</f>
        <v/>
      </c>
      <c r="E296" s="89" t="str">
        <f>IFERROR(VLOOKUP(CONCATENATE($A296,"T2"),'05 APU'!$1:$1048576,3,),"")</f>
        <v/>
      </c>
      <c r="F296" s="89" t="str">
        <f>IFERROR(VLOOKUP(CONCATENATE($A296,"T3"),'05 APU'!$1:$1048576,3,),"")</f>
        <v/>
      </c>
      <c r="G296" s="412" t="s">
        <v>138</v>
      </c>
      <c r="H296" s="351"/>
      <c r="I296" s="90">
        <f>IFERROR((VLOOKUP(CONCATENATE($A296,"D"),'05 APU'!$1:$1048576,9,)),0)</f>
        <v>0</v>
      </c>
      <c r="J296" s="90">
        <f t="shared" si="10"/>
        <v>0</v>
      </c>
      <c r="K296" s="297" t="str">
        <f>IFERROR(VLOOKUP(CONCATENATE($A296,"C"),'05 APU'!$1:$1048576,9,),"")</f>
        <v/>
      </c>
      <c r="L296" s="297" t="str">
        <f>IFERROR(VLOOKUP(CONCATENATE($A296,"B"),'05 APU'!$1:$1048576,9,),"")</f>
        <v/>
      </c>
      <c r="M296" s="297" t="str">
        <f>IFERROR(VLOOKUP(CONCATENATE($A296,"A"),'05 APU'!$1:$1048576,9,),"")</f>
        <v/>
      </c>
      <c r="N296" s="86"/>
      <c r="O296" s="90">
        <f>IFERROR(VLOOKUP(CONCATENATE($A296,"D"),'05 APU'!$T:$AB,9,),0)</f>
        <v>0</v>
      </c>
      <c r="P296" s="90">
        <f t="shared" si="9"/>
        <v>0</v>
      </c>
      <c r="Q296" s="90">
        <f>IFERROR(VLOOKUP(CONCATENATE($A296,"C"),'05 APU'!$T:$AB,9,),0)</f>
        <v>0</v>
      </c>
      <c r="R296" s="90">
        <f>IFERROR(VLOOKUP(CONCATENATE($A296,"B"),'05 APU'!$T:$AB,9,),0)</f>
        <v>0</v>
      </c>
      <c r="S296" s="90">
        <f>IFERROR(VLOOKUP(CONCATENATE($A296,"A"),'05 APU'!$T:$AB,9,),0)</f>
        <v>0</v>
      </c>
      <c r="U296" s="420" t="s">
        <v>3409</v>
      </c>
      <c r="V296" s="425" t="s">
        <v>3486</v>
      </c>
      <c r="W296" s="429" t="s">
        <v>3492</v>
      </c>
      <c r="AZ296" s="331" t="e">
        <f>IF((VLOOKUP(CONCATENATE($A296,"EP"),'05 APU'!$1:$1048576,1,FALSE)=CONCATENATE($A296,"EP")),1,0)</f>
        <v>#N/A</v>
      </c>
      <c r="BA296" s="331" t="e">
        <f>IF((VLOOKUP(CONCATENATE($A296,"EE"),'05 APU'!$1:$1048576,1,FALSE)=CONCATENATE($A296,"EE")),1,0)</f>
        <v>#N/A</v>
      </c>
      <c r="BB296" s="331" t="e">
        <f>IF((VLOOKUP(CONCATENATE($A296,"EM"),'05 APU'!$1:$1048576,1,FALSE)=CONCATENATE($A296,"EM")),1,0)</f>
        <v>#N/A</v>
      </c>
    </row>
    <row r="297" spans="1:54" ht="31.5" x14ac:dyDescent="0.25">
      <c r="A297" s="88">
        <v>287</v>
      </c>
      <c r="B297" s="387" t="s">
        <v>820</v>
      </c>
      <c r="C297" s="384" t="s">
        <v>821</v>
      </c>
      <c r="D297" s="89" t="str">
        <f>IFERROR(VLOOKUP(CONCATENATE($A297,"T"),'05 APU'!$1:$1048576,3,),"")</f>
        <v/>
      </c>
      <c r="E297" s="89" t="str">
        <f>IFERROR(VLOOKUP(CONCATENATE($A297,"T2"),'05 APU'!$1:$1048576,3,),"")</f>
        <v/>
      </c>
      <c r="F297" s="89" t="str">
        <f>IFERROR(VLOOKUP(CONCATENATE($A297,"T3"),'05 APU'!$1:$1048576,3,),"")</f>
        <v/>
      </c>
      <c r="G297" s="412" t="s">
        <v>138</v>
      </c>
      <c r="H297" s="351"/>
      <c r="I297" s="90">
        <f>IFERROR((VLOOKUP(CONCATENATE($A297,"D"),'05 APU'!$1:$1048576,9,)),0)</f>
        <v>0</v>
      </c>
      <c r="J297" s="90">
        <f t="shared" si="10"/>
        <v>0</v>
      </c>
      <c r="K297" s="297" t="str">
        <f>IFERROR(VLOOKUP(CONCATENATE($A297,"C"),'05 APU'!$1:$1048576,9,),"")</f>
        <v/>
      </c>
      <c r="L297" s="297" t="str">
        <f>IFERROR(VLOOKUP(CONCATENATE($A297,"B"),'05 APU'!$1:$1048576,9,),"")</f>
        <v/>
      </c>
      <c r="M297" s="297" t="str">
        <f>IFERROR(VLOOKUP(CONCATENATE($A297,"A"),'05 APU'!$1:$1048576,9,),"")</f>
        <v/>
      </c>
      <c r="N297" s="86"/>
      <c r="O297" s="90">
        <f>IFERROR(VLOOKUP(CONCATENATE($A297,"D"),'05 APU'!$T:$AB,9,),0)</f>
        <v>0</v>
      </c>
      <c r="P297" s="90">
        <f t="shared" si="9"/>
        <v>0</v>
      </c>
      <c r="Q297" s="90">
        <f>IFERROR(VLOOKUP(CONCATENATE($A297,"C"),'05 APU'!$T:$AB,9,),0)</f>
        <v>0</v>
      </c>
      <c r="R297" s="90">
        <f>IFERROR(VLOOKUP(CONCATENATE($A297,"B"),'05 APU'!$T:$AB,9,),0)</f>
        <v>0</v>
      </c>
      <c r="S297" s="90">
        <f>IFERROR(VLOOKUP(CONCATENATE($A297,"A"),'05 APU'!$T:$AB,9,),0)</f>
        <v>0</v>
      </c>
      <c r="U297" s="420" t="s">
        <v>3409</v>
      </c>
      <c r="V297" s="425" t="s">
        <v>3486</v>
      </c>
      <c r="W297" s="429" t="s">
        <v>3492</v>
      </c>
      <c r="AZ297" s="331" t="e">
        <f>IF((VLOOKUP(CONCATENATE($A297,"EP"),'05 APU'!$1:$1048576,1,FALSE)=CONCATENATE($A297,"EP")),1,0)</f>
        <v>#N/A</v>
      </c>
      <c r="BA297" s="331" t="e">
        <f>IF((VLOOKUP(CONCATENATE($A297,"EE"),'05 APU'!$1:$1048576,1,FALSE)=CONCATENATE($A297,"EE")),1,0)</f>
        <v>#N/A</v>
      </c>
      <c r="BB297" s="331" t="e">
        <f>IF((VLOOKUP(CONCATENATE($A297,"EM"),'05 APU'!$1:$1048576,1,FALSE)=CONCATENATE($A297,"EM")),1,0)</f>
        <v>#N/A</v>
      </c>
    </row>
    <row r="298" spans="1:54" ht="31.5" x14ac:dyDescent="0.25">
      <c r="A298" s="88">
        <v>288</v>
      </c>
      <c r="B298" s="387" t="s">
        <v>822</v>
      </c>
      <c r="C298" s="384" t="s">
        <v>823</v>
      </c>
      <c r="D298" s="89" t="str">
        <f>IFERROR(VLOOKUP(CONCATENATE($A298,"T"),'05 APU'!$1:$1048576,3,),"")</f>
        <v/>
      </c>
      <c r="E298" s="89" t="str">
        <f>IFERROR(VLOOKUP(CONCATENATE($A298,"T2"),'05 APU'!$1:$1048576,3,),"")</f>
        <v/>
      </c>
      <c r="F298" s="89" t="str">
        <f>IFERROR(VLOOKUP(CONCATENATE($A298,"T3"),'05 APU'!$1:$1048576,3,),"")</f>
        <v/>
      </c>
      <c r="G298" s="412" t="s">
        <v>138</v>
      </c>
      <c r="H298" s="351"/>
      <c r="I298" s="90">
        <f>IFERROR((VLOOKUP(CONCATENATE($A298,"D"),'05 APU'!$1:$1048576,9,)),0)</f>
        <v>0</v>
      </c>
      <c r="J298" s="90">
        <f t="shared" si="10"/>
        <v>0</v>
      </c>
      <c r="K298" s="297" t="str">
        <f>IFERROR(VLOOKUP(CONCATENATE($A298,"C"),'05 APU'!$1:$1048576,9,),"")</f>
        <v/>
      </c>
      <c r="L298" s="297" t="str">
        <f>IFERROR(VLOOKUP(CONCATENATE($A298,"B"),'05 APU'!$1:$1048576,9,),"")</f>
        <v/>
      </c>
      <c r="M298" s="297" t="str">
        <f>IFERROR(VLOOKUP(CONCATENATE($A298,"A"),'05 APU'!$1:$1048576,9,),"")</f>
        <v/>
      </c>
      <c r="N298" s="86"/>
      <c r="O298" s="90">
        <f>IFERROR(VLOOKUP(CONCATENATE($A298,"D"),'05 APU'!$T:$AB,9,),0)</f>
        <v>0</v>
      </c>
      <c r="P298" s="90">
        <f t="shared" si="9"/>
        <v>0</v>
      </c>
      <c r="Q298" s="90">
        <f>IFERROR(VLOOKUP(CONCATENATE($A298,"C"),'05 APU'!$T:$AB,9,),0)</f>
        <v>0</v>
      </c>
      <c r="R298" s="90">
        <f>IFERROR(VLOOKUP(CONCATENATE($A298,"B"),'05 APU'!$T:$AB,9,),0)</f>
        <v>0</v>
      </c>
      <c r="S298" s="90">
        <f>IFERROR(VLOOKUP(CONCATENATE($A298,"A"),'05 APU'!$T:$AB,9,),0)</f>
        <v>0</v>
      </c>
      <c r="U298" s="421" t="s">
        <v>3355</v>
      </c>
      <c r="V298" s="424"/>
      <c r="W298" s="429">
        <v>0</v>
      </c>
      <c r="AZ298" s="331" t="e">
        <f>IF((VLOOKUP(CONCATENATE($A298,"EP"),'05 APU'!$1:$1048576,1,FALSE)=CONCATENATE($A298,"EP")),1,0)</f>
        <v>#N/A</v>
      </c>
      <c r="BA298" s="331" t="e">
        <f>IF((VLOOKUP(CONCATENATE($A298,"EE"),'05 APU'!$1:$1048576,1,FALSE)=CONCATENATE($A298,"EE")),1,0)</f>
        <v>#N/A</v>
      </c>
      <c r="BB298" s="331" t="e">
        <f>IF((VLOOKUP(CONCATENATE($A298,"EM"),'05 APU'!$1:$1048576,1,FALSE)=CONCATENATE($A298,"EM")),1,0)</f>
        <v>#N/A</v>
      </c>
    </row>
    <row r="299" spans="1:54" ht="31.5" x14ac:dyDescent="0.25">
      <c r="A299" s="88">
        <v>289</v>
      </c>
      <c r="B299" s="387" t="s">
        <v>824</v>
      </c>
      <c r="C299" s="384" t="s">
        <v>825</v>
      </c>
      <c r="D299" s="89" t="str">
        <f>IFERROR(VLOOKUP(CONCATENATE($A299,"T"),'05 APU'!$1:$1048576,3,),"")</f>
        <v/>
      </c>
      <c r="E299" s="89" t="str">
        <f>IFERROR(VLOOKUP(CONCATENATE($A299,"T2"),'05 APU'!$1:$1048576,3,),"")</f>
        <v/>
      </c>
      <c r="F299" s="89" t="str">
        <f>IFERROR(VLOOKUP(CONCATENATE($A299,"T3"),'05 APU'!$1:$1048576,3,),"")</f>
        <v/>
      </c>
      <c r="G299" s="412" t="s">
        <v>138</v>
      </c>
      <c r="H299" s="351"/>
      <c r="I299" s="90">
        <f>IFERROR((VLOOKUP(CONCATENATE($A299,"D"),'05 APU'!$1:$1048576,9,)),0)</f>
        <v>0</v>
      </c>
      <c r="J299" s="90">
        <f t="shared" si="10"/>
        <v>0</v>
      </c>
      <c r="K299" s="297" t="str">
        <f>IFERROR(VLOOKUP(CONCATENATE($A299,"C"),'05 APU'!$1:$1048576,9,),"")</f>
        <v/>
      </c>
      <c r="L299" s="297" t="str">
        <f>IFERROR(VLOOKUP(CONCATENATE($A299,"B"),'05 APU'!$1:$1048576,9,),"")</f>
        <v/>
      </c>
      <c r="M299" s="297" t="str">
        <f>IFERROR(VLOOKUP(CONCATENATE($A299,"A"),'05 APU'!$1:$1048576,9,),"")</f>
        <v/>
      </c>
      <c r="N299" s="86"/>
      <c r="O299" s="90">
        <f>IFERROR(VLOOKUP(CONCATENATE($A299,"D"),'05 APU'!$T:$AB,9,),0)</f>
        <v>0</v>
      </c>
      <c r="P299" s="90">
        <f t="shared" si="9"/>
        <v>0</v>
      </c>
      <c r="Q299" s="90">
        <f>IFERROR(VLOOKUP(CONCATENATE($A299,"C"),'05 APU'!$T:$AB,9,),0)</f>
        <v>0</v>
      </c>
      <c r="R299" s="90">
        <f>IFERROR(VLOOKUP(CONCATENATE($A299,"B"),'05 APU'!$T:$AB,9,),0)</f>
        <v>0</v>
      </c>
      <c r="S299" s="90">
        <f>IFERROR(VLOOKUP(CONCATENATE($A299,"A"),'05 APU'!$T:$AB,9,),0)</f>
        <v>0</v>
      </c>
      <c r="U299" s="421" t="s">
        <v>3355</v>
      </c>
      <c r="V299" s="424"/>
      <c r="W299" s="429">
        <v>0</v>
      </c>
      <c r="AZ299" s="331" t="e">
        <f>IF((VLOOKUP(CONCATENATE($A299,"EP"),'05 APU'!$1:$1048576,1,FALSE)=CONCATENATE($A299,"EP")),1,0)</f>
        <v>#N/A</v>
      </c>
      <c r="BA299" s="331" t="e">
        <f>IF((VLOOKUP(CONCATENATE($A299,"EE"),'05 APU'!$1:$1048576,1,FALSE)=CONCATENATE($A299,"EE")),1,0)</f>
        <v>#N/A</v>
      </c>
      <c r="BB299" s="331" t="e">
        <f>IF((VLOOKUP(CONCATENATE($A299,"EM"),'05 APU'!$1:$1048576,1,FALSE)=CONCATENATE($A299,"EM")),1,0)</f>
        <v>#N/A</v>
      </c>
    </row>
    <row r="300" spans="1:54" ht="31.5" x14ac:dyDescent="0.25">
      <c r="A300" s="88">
        <v>290</v>
      </c>
      <c r="B300" s="387" t="s">
        <v>826</v>
      </c>
      <c r="C300" s="384" t="s">
        <v>827</v>
      </c>
      <c r="D300" s="89" t="str">
        <f>IFERROR(VLOOKUP(CONCATENATE($A300,"T"),'05 APU'!$1:$1048576,3,),"")</f>
        <v/>
      </c>
      <c r="E300" s="89" t="str">
        <f>IFERROR(VLOOKUP(CONCATENATE($A300,"T2"),'05 APU'!$1:$1048576,3,),"")</f>
        <v/>
      </c>
      <c r="F300" s="89" t="str">
        <f>IFERROR(VLOOKUP(CONCATENATE($A300,"T3"),'05 APU'!$1:$1048576,3,),"")</f>
        <v/>
      </c>
      <c r="G300" s="412" t="s">
        <v>138</v>
      </c>
      <c r="H300" s="351"/>
      <c r="I300" s="90">
        <f>IFERROR((VLOOKUP(CONCATENATE($A300,"D"),'05 APU'!$1:$1048576,9,)),0)</f>
        <v>0</v>
      </c>
      <c r="J300" s="90">
        <f t="shared" si="10"/>
        <v>0</v>
      </c>
      <c r="K300" s="297" t="str">
        <f>IFERROR(VLOOKUP(CONCATENATE($A300,"C"),'05 APU'!$1:$1048576,9,),"")</f>
        <v/>
      </c>
      <c r="L300" s="297" t="str">
        <f>IFERROR(VLOOKUP(CONCATENATE($A300,"B"),'05 APU'!$1:$1048576,9,),"")</f>
        <v/>
      </c>
      <c r="M300" s="297" t="str">
        <f>IFERROR(VLOOKUP(CONCATENATE($A300,"A"),'05 APU'!$1:$1048576,9,),"")</f>
        <v/>
      </c>
      <c r="N300" s="86"/>
      <c r="O300" s="90">
        <f>IFERROR(VLOOKUP(CONCATENATE($A300,"D"),'05 APU'!$T:$AB,9,),0)</f>
        <v>0</v>
      </c>
      <c r="P300" s="90">
        <f t="shared" si="9"/>
        <v>0</v>
      </c>
      <c r="Q300" s="90">
        <f>IFERROR(VLOOKUP(CONCATENATE($A300,"C"),'05 APU'!$T:$AB,9,),0)</f>
        <v>0</v>
      </c>
      <c r="R300" s="90">
        <f>IFERROR(VLOOKUP(CONCATENATE($A300,"B"),'05 APU'!$T:$AB,9,),0)</f>
        <v>0</v>
      </c>
      <c r="S300" s="90">
        <f>IFERROR(VLOOKUP(CONCATENATE($A300,"A"),'05 APU'!$T:$AB,9,),0)</f>
        <v>0</v>
      </c>
      <c r="U300" s="421" t="s">
        <v>3355</v>
      </c>
      <c r="V300" s="424"/>
      <c r="W300" s="429">
        <v>0</v>
      </c>
      <c r="AZ300" s="331" t="e">
        <f>IF((VLOOKUP(CONCATENATE($A300,"EP"),'05 APU'!$1:$1048576,1,FALSE)=CONCATENATE($A300,"EP")),1,0)</f>
        <v>#N/A</v>
      </c>
      <c r="BA300" s="331" t="e">
        <f>IF((VLOOKUP(CONCATENATE($A300,"EE"),'05 APU'!$1:$1048576,1,FALSE)=CONCATENATE($A300,"EE")),1,0)</f>
        <v>#N/A</v>
      </c>
      <c r="BB300" s="331" t="e">
        <f>IF((VLOOKUP(CONCATENATE($A300,"EM"),'05 APU'!$1:$1048576,1,FALSE)=CONCATENATE($A300,"EM")),1,0)</f>
        <v>#N/A</v>
      </c>
    </row>
    <row r="301" spans="1:54" ht="21" x14ac:dyDescent="0.25">
      <c r="A301" s="88">
        <v>291</v>
      </c>
      <c r="B301" s="388" t="s">
        <v>828</v>
      </c>
      <c r="C301" s="389" t="s">
        <v>829</v>
      </c>
      <c r="D301" s="89" t="str">
        <f>IFERROR(VLOOKUP(CONCATENATE($A301,"T"),'05 APU'!$1:$1048576,3,),"")</f>
        <v/>
      </c>
      <c r="E301" s="89" t="str">
        <f>IFERROR(VLOOKUP(CONCATENATE($A301,"T2"),'05 APU'!$1:$1048576,3,),"")</f>
        <v/>
      </c>
      <c r="F301" s="89" t="str">
        <f>IFERROR(VLOOKUP(CONCATENATE($A301,"T3"),'05 APU'!$1:$1048576,3,),"")</f>
        <v/>
      </c>
      <c r="G301" s="398"/>
      <c r="H301" s="351"/>
      <c r="I301" s="90">
        <f>IFERROR((VLOOKUP(CONCATENATE($A301,"D"),'05 APU'!$1:$1048576,9,)),0)</f>
        <v>0</v>
      </c>
      <c r="J301" s="90">
        <f t="shared" si="10"/>
        <v>0</v>
      </c>
      <c r="K301" s="297" t="str">
        <f>IFERROR(VLOOKUP(CONCATENATE($A301,"C"),'05 APU'!$1:$1048576,9,),"")</f>
        <v/>
      </c>
      <c r="L301" s="297" t="str">
        <f>IFERROR(VLOOKUP(CONCATENATE($A301,"B"),'05 APU'!$1:$1048576,9,),"")</f>
        <v/>
      </c>
      <c r="M301" s="297" t="str">
        <f>IFERROR(VLOOKUP(CONCATENATE($A301,"A"),'05 APU'!$1:$1048576,9,),"")</f>
        <v/>
      </c>
      <c r="N301" s="86"/>
      <c r="O301" s="90">
        <f>IFERROR(VLOOKUP(CONCATENATE($A301,"D"),'05 APU'!$T:$AB,9,),0)</f>
        <v>0</v>
      </c>
      <c r="P301" s="90">
        <f t="shared" si="9"/>
        <v>0</v>
      </c>
      <c r="Q301" s="90">
        <f>IFERROR(VLOOKUP(CONCATENATE($A301,"C"),'05 APU'!$T:$AB,9,),0)</f>
        <v>0</v>
      </c>
      <c r="R301" s="90">
        <f>IFERROR(VLOOKUP(CONCATENATE($A301,"B"),'05 APU'!$T:$AB,9,),0)</f>
        <v>0</v>
      </c>
      <c r="S301" s="90">
        <f>IFERROR(VLOOKUP(CONCATENATE($A301,"A"),'05 APU'!$T:$AB,9,),0)</f>
        <v>0</v>
      </c>
      <c r="U301" s="420"/>
      <c r="V301" s="424"/>
      <c r="W301" s="429">
        <v>0</v>
      </c>
      <c r="AZ301" s="331" t="e">
        <f>IF((VLOOKUP(CONCATENATE($A301,"EP"),'05 APU'!$1:$1048576,1,FALSE)=CONCATENATE($A301,"EP")),1,0)</f>
        <v>#N/A</v>
      </c>
      <c r="BA301" s="331" t="e">
        <f>IF((VLOOKUP(CONCATENATE($A301,"EE"),'05 APU'!$1:$1048576,1,FALSE)=CONCATENATE($A301,"EE")),1,0)</f>
        <v>#N/A</v>
      </c>
      <c r="BB301" s="331" t="e">
        <f>IF((VLOOKUP(CONCATENATE($A301,"EM"),'05 APU'!$1:$1048576,1,FALSE)=CONCATENATE($A301,"EM")),1,0)</f>
        <v>#N/A</v>
      </c>
    </row>
    <row r="302" spans="1:54" ht="42" x14ac:dyDescent="0.25">
      <c r="A302" s="88">
        <v>292</v>
      </c>
      <c r="B302" s="387" t="s">
        <v>830</v>
      </c>
      <c r="C302" s="384" t="s">
        <v>831</v>
      </c>
      <c r="D302" s="89" t="str">
        <f>IFERROR(VLOOKUP(CONCATENATE($A302,"T"),'05 APU'!$1:$1048576,3,),"")</f>
        <v/>
      </c>
      <c r="E302" s="89" t="str">
        <f>IFERROR(VLOOKUP(CONCATENATE($A302,"T2"),'05 APU'!$1:$1048576,3,),"")</f>
        <v/>
      </c>
      <c r="F302" s="89" t="str">
        <f>IFERROR(VLOOKUP(CONCATENATE($A302,"T3"),'05 APU'!$1:$1048576,3,),"")</f>
        <v/>
      </c>
      <c r="G302" s="412" t="s">
        <v>136</v>
      </c>
      <c r="H302" s="351"/>
      <c r="I302" s="90">
        <f>IFERROR((VLOOKUP(CONCATENATE($A302,"D"),'05 APU'!$1:$1048576,9,)),0)</f>
        <v>0</v>
      </c>
      <c r="J302" s="90">
        <f t="shared" si="10"/>
        <v>0</v>
      </c>
      <c r="K302" s="297" t="str">
        <f>IFERROR(VLOOKUP(CONCATENATE($A302,"C"),'05 APU'!$1:$1048576,9,),"")</f>
        <v/>
      </c>
      <c r="L302" s="297" t="str">
        <f>IFERROR(VLOOKUP(CONCATENATE($A302,"B"),'05 APU'!$1:$1048576,9,),"")</f>
        <v/>
      </c>
      <c r="M302" s="297" t="str">
        <f>IFERROR(VLOOKUP(CONCATENATE($A302,"A"),'05 APU'!$1:$1048576,9,),"")</f>
        <v/>
      </c>
      <c r="N302" s="86"/>
      <c r="O302" s="90">
        <f>IFERROR(VLOOKUP(CONCATENATE($A302,"D"),'05 APU'!$T:$AB,9,),0)</f>
        <v>0</v>
      </c>
      <c r="P302" s="90">
        <f t="shared" si="9"/>
        <v>0</v>
      </c>
      <c r="Q302" s="90">
        <f>IFERROR(VLOOKUP(CONCATENATE($A302,"C"),'05 APU'!$T:$AB,9,),0)</f>
        <v>0</v>
      </c>
      <c r="R302" s="90">
        <f>IFERROR(VLOOKUP(CONCATENATE($A302,"B"),'05 APU'!$T:$AB,9,),0)</f>
        <v>0</v>
      </c>
      <c r="S302" s="90">
        <f>IFERROR(VLOOKUP(CONCATENATE($A302,"A"),'05 APU'!$T:$AB,9,),0)</f>
        <v>0</v>
      </c>
      <c r="U302" s="421" t="s">
        <v>3355</v>
      </c>
      <c r="V302" s="424"/>
      <c r="W302" s="429">
        <v>0</v>
      </c>
      <c r="AZ302" s="331" t="e">
        <f>IF((VLOOKUP(CONCATENATE($A302,"EP"),'05 APU'!$1:$1048576,1,FALSE)=CONCATENATE($A302,"EP")),1,0)</f>
        <v>#N/A</v>
      </c>
      <c r="BA302" s="331" t="e">
        <f>IF((VLOOKUP(CONCATENATE($A302,"EE"),'05 APU'!$1:$1048576,1,FALSE)=CONCATENATE($A302,"EE")),1,0)</f>
        <v>#N/A</v>
      </c>
      <c r="BB302" s="331" t="e">
        <f>IF((VLOOKUP(CONCATENATE($A302,"EM"),'05 APU'!$1:$1048576,1,FALSE)=CONCATENATE($A302,"EM")),1,0)</f>
        <v>#N/A</v>
      </c>
    </row>
    <row r="303" spans="1:54" ht="42" x14ac:dyDescent="0.25">
      <c r="A303" s="88">
        <v>293</v>
      </c>
      <c r="B303" s="387" t="s">
        <v>832</v>
      </c>
      <c r="C303" s="384" t="s">
        <v>833</v>
      </c>
      <c r="D303" s="89" t="str">
        <f>IFERROR(VLOOKUP(CONCATENATE($A303,"T"),'05 APU'!$1:$1048576,3,),"")</f>
        <v/>
      </c>
      <c r="E303" s="89" t="str">
        <f>IFERROR(VLOOKUP(CONCATENATE($A303,"T2"),'05 APU'!$1:$1048576,3,),"")</f>
        <v/>
      </c>
      <c r="F303" s="89" t="str">
        <f>IFERROR(VLOOKUP(CONCATENATE($A303,"T3"),'05 APU'!$1:$1048576,3,),"")</f>
        <v/>
      </c>
      <c r="G303" s="412" t="s">
        <v>136</v>
      </c>
      <c r="H303" s="351"/>
      <c r="I303" s="90">
        <f>IFERROR((VLOOKUP(CONCATENATE($A303,"D"),'05 APU'!$1:$1048576,9,)),0)</f>
        <v>0</v>
      </c>
      <c r="J303" s="90">
        <f t="shared" si="10"/>
        <v>0</v>
      </c>
      <c r="K303" s="297" t="str">
        <f>IFERROR(VLOOKUP(CONCATENATE($A303,"C"),'05 APU'!$1:$1048576,9,),"")</f>
        <v/>
      </c>
      <c r="L303" s="297" t="str">
        <f>IFERROR(VLOOKUP(CONCATENATE($A303,"B"),'05 APU'!$1:$1048576,9,),"")</f>
        <v/>
      </c>
      <c r="M303" s="297" t="str">
        <f>IFERROR(VLOOKUP(CONCATENATE($A303,"A"),'05 APU'!$1:$1048576,9,),"")</f>
        <v/>
      </c>
      <c r="N303" s="86"/>
      <c r="O303" s="90">
        <f>IFERROR(VLOOKUP(CONCATENATE($A303,"D"),'05 APU'!$T:$AB,9,),0)</f>
        <v>0</v>
      </c>
      <c r="P303" s="90">
        <f t="shared" si="9"/>
        <v>0</v>
      </c>
      <c r="Q303" s="90">
        <f>IFERROR(VLOOKUP(CONCATENATE($A303,"C"),'05 APU'!$T:$AB,9,),0)</f>
        <v>0</v>
      </c>
      <c r="R303" s="90">
        <f>IFERROR(VLOOKUP(CONCATENATE($A303,"B"),'05 APU'!$T:$AB,9,),0)</f>
        <v>0</v>
      </c>
      <c r="S303" s="90">
        <f>IFERROR(VLOOKUP(CONCATENATE($A303,"A"),'05 APU'!$T:$AB,9,),0)</f>
        <v>0</v>
      </c>
      <c r="U303" s="421" t="s">
        <v>3355</v>
      </c>
      <c r="V303" s="424"/>
      <c r="W303" s="429">
        <v>0</v>
      </c>
      <c r="AZ303" s="331" t="e">
        <f>IF((VLOOKUP(CONCATENATE($A303,"EP"),'05 APU'!$1:$1048576,1,FALSE)=CONCATENATE($A303,"EP")),1,0)</f>
        <v>#N/A</v>
      </c>
      <c r="BA303" s="331" t="e">
        <f>IF((VLOOKUP(CONCATENATE($A303,"EE"),'05 APU'!$1:$1048576,1,FALSE)=CONCATENATE($A303,"EE")),1,0)</f>
        <v>#N/A</v>
      </c>
      <c r="BB303" s="331" t="e">
        <f>IF((VLOOKUP(CONCATENATE($A303,"EM"),'05 APU'!$1:$1048576,1,FALSE)=CONCATENATE($A303,"EM")),1,0)</f>
        <v>#N/A</v>
      </c>
    </row>
    <row r="304" spans="1:54" ht="42" x14ac:dyDescent="0.25">
      <c r="A304" s="88">
        <v>294</v>
      </c>
      <c r="B304" s="387" t="s">
        <v>834</v>
      </c>
      <c r="C304" s="384" t="s">
        <v>835</v>
      </c>
      <c r="D304" s="89" t="str">
        <f>IFERROR(VLOOKUP(CONCATENATE($A304,"T"),'05 APU'!$1:$1048576,3,),"")</f>
        <v/>
      </c>
      <c r="E304" s="89" t="str">
        <f>IFERROR(VLOOKUP(CONCATENATE($A304,"T2"),'05 APU'!$1:$1048576,3,),"")</f>
        <v/>
      </c>
      <c r="F304" s="89" t="str">
        <f>IFERROR(VLOOKUP(CONCATENATE($A304,"T3"),'05 APU'!$1:$1048576,3,),"")</f>
        <v/>
      </c>
      <c r="G304" s="412" t="s">
        <v>136</v>
      </c>
      <c r="H304" s="351"/>
      <c r="I304" s="90">
        <f>IFERROR((VLOOKUP(CONCATENATE($A304,"D"),'05 APU'!$1:$1048576,9,)),0)</f>
        <v>0</v>
      </c>
      <c r="J304" s="90">
        <f t="shared" si="10"/>
        <v>0</v>
      </c>
      <c r="K304" s="297" t="str">
        <f>IFERROR(VLOOKUP(CONCATENATE($A304,"C"),'05 APU'!$1:$1048576,9,),"")</f>
        <v/>
      </c>
      <c r="L304" s="297" t="str">
        <f>IFERROR(VLOOKUP(CONCATENATE($A304,"B"),'05 APU'!$1:$1048576,9,),"")</f>
        <v/>
      </c>
      <c r="M304" s="297" t="str">
        <f>IFERROR(VLOOKUP(CONCATENATE($A304,"A"),'05 APU'!$1:$1048576,9,),"")</f>
        <v/>
      </c>
      <c r="N304" s="86"/>
      <c r="O304" s="90">
        <f>IFERROR(VLOOKUP(CONCATENATE($A304,"D"),'05 APU'!$T:$AB,9,),0)</f>
        <v>0</v>
      </c>
      <c r="P304" s="90">
        <f t="shared" si="9"/>
        <v>0</v>
      </c>
      <c r="Q304" s="90">
        <f>IFERROR(VLOOKUP(CONCATENATE($A304,"C"),'05 APU'!$T:$AB,9,),0)</f>
        <v>0</v>
      </c>
      <c r="R304" s="90">
        <f>IFERROR(VLOOKUP(CONCATENATE($A304,"B"),'05 APU'!$T:$AB,9,),0)</f>
        <v>0</v>
      </c>
      <c r="S304" s="90">
        <f>IFERROR(VLOOKUP(CONCATENATE($A304,"A"),'05 APU'!$T:$AB,9,),0)</f>
        <v>0</v>
      </c>
      <c r="U304" s="421" t="s">
        <v>3355</v>
      </c>
      <c r="V304" s="424"/>
      <c r="W304" s="429">
        <v>0</v>
      </c>
      <c r="AZ304" s="331" t="e">
        <f>IF((VLOOKUP(CONCATENATE($A304,"EP"),'05 APU'!$1:$1048576,1,FALSE)=CONCATENATE($A304,"EP")),1,0)</f>
        <v>#N/A</v>
      </c>
      <c r="BA304" s="331" t="e">
        <f>IF((VLOOKUP(CONCATENATE($A304,"EE"),'05 APU'!$1:$1048576,1,FALSE)=CONCATENATE($A304,"EE")),1,0)</f>
        <v>#N/A</v>
      </c>
      <c r="BB304" s="331" t="e">
        <f>IF((VLOOKUP(CONCATENATE($A304,"EM"),'05 APU'!$1:$1048576,1,FALSE)=CONCATENATE($A304,"EM")),1,0)</f>
        <v>#N/A</v>
      </c>
    </row>
    <row r="305" spans="1:54" ht="42" x14ac:dyDescent="0.25">
      <c r="A305" s="88">
        <v>295</v>
      </c>
      <c r="B305" s="387" t="s">
        <v>836</v>
      </c>
      <c r="C305" s="384" t="s">
        <v>837</v>
      </c>
      <c r="D305" s="89" t="str">
        <f>IFERROR(VLOOKUP(CONCATENATE($A305,"T"),'05 APU'!$1:$1048576,3,),"")</f>
        <v/>
      </c>
      <c r="E305" s="89" t="str">
        <f>IFERROR(VLOOKUP(CONCATENATE($A305,"T2"),'05 APU'!$1:$1048576,3,),"")</f>
        <v/>
      </c>
      <c r="F305" s="89" t="str">
        <f>IFERROR(VLOOKUP(CONCATENATE($A305,"T3"),'05 APU'!$1:$1048576,3,),"")</f>
        <v/>
      </c>
      <c r="G305" s="412" t="s">
        <v>136</v>
      </c>
      <c r="H305" s="351"/>
      <c r="I305" s="90">
        <f>IFERROR((VLOOKUP(CONCATENATE($A305,"D"),'05 APU'!$1:$1048576,9,)),0)</f>
        <v>0</v>
      </c>
      <c r="J305" s="90">
        <f t="shared" si="10"/>
        <v>0</v>
      </c>
      <c r="K305" s="297" t="str">
        <f>IFERROR(VLOOKUP(CONCATENATE($A305,"C"),'05 APU'!$1:$1048576,9,),"")</f>
        <v/>
      </c>
      <c r="L305" s="297" t="str">
        <f>IFERROR(VLOOKUP(CONCATENATE($A305,"B"),'05 APU'!$1:$1048576,9,),"")</f>
        <v/>
      </c>
      <c r="M305" s="297" t="str">
        <f>IFERROR(VLOOKUP(CONCATENATE($A305,"A"),'05 APU'!$1:$1048576,9,),"")</f>
        <v/>
      </c>
      <c r="N305" s="86"/>
      <c r="O305" s="90">
        <f>IFERROR(VLOOKUP(CONCATENATE($A305,"D"),'05 APU'!$T:$AB,9,),0)</f>
        <v>0</v>
      </c>
      <c r="P305" s="90">
        <f t="shared" si="9"/>
        <v>0</v>
      </c>
      <c r="Q305" s="90">
        <f>IFERROR(VLOOKUP(CONCATENATE($A305,"C"),'05 APU'!$T:$AB,9,),0)</f>
        <v>0</v>
      </c>
      <c r="R305" s="90">
        <f>IFERROR(VLOOKUP(CONCATENATE($A305,"B"),'05 APU'!$T:$AB,9,),0)</f>
        <v>0</v>
      </c>
      <c r="S305" s="90">
        <f>IFERROR(VLOOKUP(CONCATENATE($A305,"A"),'05 APU'!$T:$AB,9,),0)</f>
        <v>0</v>
      </c>
      <c r="U305" s="421" t="s">
        <v>3355</v>
      </c>
      <c r="V305" s="424"/>
      <c r="W305" s="429">
        <v>0</v>
      </c>
      <c r="AZ305" s="331" t="e">
        <f>IF((VLOOKUP(CONCATENATE($A305,"EP"),'05 APU'!$1:$1048576,1,FALSE)=CONCATENATE($A305,"EP")),1,0)</f>
        <v>#N/A</v>
      </c>
      <c r="BA305" s="331" t="e">
        <f>IF((VLOOKUP(CONCATENATE($A305,"EE"),'05 APU'!$1:$1048576,1,FALSE)=CONCATENATE($A305,"EE")),1,0)</f>
        <v>#N/A</v>
      </c>
      <c r="BB305" s="331" t="e">
        <f>IF((VLOOKUP(CONCATENATE($A305,"EM"),'05 APU'!$1:$1048576,1,FALSE)=CONCATENATE($A305,"EM")),1,0)</f>
        <v>#N/A</v>
      </c>
    </row>
    <row r="306" spans="1:54" ht="42" x14ac:dyDescent="0.25">
      <c r="A306" s="88">
        <v>296</v>
      </c>
      <c r="B306" s="387" t="s">
        <v>838</v>
      </c>
      <c r="C306" s="384" t="s">
        <v>839</v>
      </c>
      <c r="D306" s="89" t="str">
        <f>IFERROR(VLOOKUP(CONCATENATE($A306,"T"),'05 APU'!$1:$1048576,3,),"")</f>
        <v/>
      </c>
      <c r="E306" s="89" t="str">
        <f>IFERROR(VLOOKUP(CONCATENATE($A306,"T2"),'05 APU'!$1:$1048576,3,),"")</f>
        <v/>
      </c>
      <c r="F306" s="89" t="str">
        <f>IFERROR(VLOOKUP(CONCATENATE($A306,"T3"),'05 APU'!$1:$1048576,3,),"")</f>
        <v/>
      </c>
      <c r="G306" s="412" t="s">
        <v>136</v>
      </c>
      <c r="H306" s="351"/>
      <c r="I306" s="90">
        <f>IFERROR((VLOOKUP(CONCATENATE($A306,"D"),'05 APU'!$1:$1048576,9,)),0)</f>
        <v>0</v>
      </c>
      <c r="J306" s="90">
        <f t="shared" si="10"/>
        <v>0</v>
      </c>
      <c r="K306" s="297" t="str">
        <f>IFERROR(VLOOKUP(CONCATENATE($A306,"C"),'05 APU'!$1:$1048576,9,),"")</f>
        <v/>
      </c>
      <c r="L306" s="297" t="str">
        <f>IFERROR(VLOOKUP(CONCATENATE($A306,"B"),'05 APU'!$1:$1048576,9,),"")</f>
        <v/>
      </c>
      <c r="M306" s="297" t="str">
        <f>IFERROR(VLOOKUP(CONCATENATE($A306,"A"),'05 APU'!$1:$1048576,9,),"")</f>
        <v/>
      </c>
      <c r="N306" s="86"/>
      <c r="O306" s="90">
        <f>IFERROR(VLOOKUP(CONCATENATE($A306,"D"),'05 APU'!$T:$AB,9,),0)</f>
        <v>0</v>
      </c>
      <c r="P306" s="90">
        <f t="shared" si="9"/>
        <v>0</v>
      </c>
      <c r="Q306" s="90">
        <f>IFERROR(VLOOKUP(CONCATENATE($A306,"C"),'05 APU'!$T:$AB,9,),0)</f>
        <v>0</v>
      </c>
      <c r="R306" s="90">
        <f>IFERROR(VLOOKUP(CONCATENATE($A306,"B"),'05 APU'!$T:$AB,9,),0)</f>
        <v>0</v>
      </c>
      <c r="S306" s="90">
        <f>IFERROR(VLOOKUP(CONCATENATE($A306,"A"),'05 APU'!$T:$AB,9,),0)</f>
        <v>0</v>
      </c>
      <c r="U306" s="421" t="s">
        <v>3355</v>
      </c>
      <c r="V306" s="424"/>
      <c r="W306" s="429">
        <v>0</v>
      </c>
      <c r="AZ306" s="331" t="e">
        <f>IF((VLOOKUP(CONCATENATE($A306,"EP"),'05 APU'!$1:$1048576,1,FALSE)=CONCATENATE($A306,"EP")),1,0)</f>
        <v>#N/A</v>
      </c>
      <c r="BA306" s="331" t="e">
        <f>IF((VLOOKUP(CONCATENATE($A306,"EE"),'05 APU'!$1:$1048576,1,FALSE)=CONCATENATE($A306,"EE")),1,0)</f>
        <v>#N/A</v>
      </c>
      <c r="BB306" s="331" t="e">
        <f>IF((VLOOKUP(CONCATENATE($A306,"EM"),'05 APU'!$1:$1048576,1,FALSE)=CONCATENATE($A306,"EM")),1,0)</f>
        <v>#N/A</v>
      </c>
    </row>
    <row r="307" spans="1:54" ht="31.5" x14ac:dyDescent="0.25">
      <c r="A307" s="88">
        <v>297</v>
      </c>
      <c r="B307" s="387" t="s">
        <v>840</v>
      </c>
      <c r="C307" s="384" t="s">
        <v>841</v>
      </c>
      <c r="D307" s="89" t="str">
        <f>IFERROR(VLOOKUP(CONCATENATE($A307,"T"),'05 APU'!$1:$1048576,3,),"")</f>
        <v/>
      </c>
      <c r="E307" s="89" t="str">
        <f>IFERROR(VLOOKUP(CONCATENATE($A307,"T2"),'05 APU'!$1:$1048576,3,),"")</f>
        <v/>
      </c>
      <c r="F307" s="89" t="str">
        <f>IFERROR(VLOOKUP(CONCATENATE($A307,"T3"),'05 APU'!$1:$1048576,3,),"")</f>
        <v/>
      </c>
      <c r="G307" s="412" t="s">
        <v>136</v>
      </c>
      <c r="H307" s="351"/>
      <c r="I307" s="90">
        <f>IFERROR((VLOOKUP(CONCATENATE($A307,"D"),'05 APU'!$1:$1048576,9,)),0)</f>
        <v>0</v>
      </c>
      <c r="J307" s="90">
        <f t="shared" si="10"/>
        <v>0</v>
      </c>
      <c r="K307" s="297" t="str">
        <f>IFERROR(VLOOKUP(CONCATENATE($A307,"C"),'05 APU'!$1:$1048576,9,),"")</f>
        <v/>
      </c>
      <c r="L307" s="297" t="str">
        <f>IFERROR(VLOOKUP(CONCATENATE($A307,"B"),'05 APU'!$1:$1048576,9,),"")</f>
        <v/>
      </c>
      <c r="M307" s="297" t="str">
        <f>IFERROR(VLOOKUP(CONCATENATE($A307,"A"),'05 APU'!$1:$1048576,9,),"")</f>
        <v/>
      </c>
      <c r="N307" s="86"/>
      <c r="O307" s="90">
        <f>IFERROR(VLOOKUP(CONCATENATE($A307,"D"),'05 APU'!$T:$AB,9,),0)</f>
        <v>0</v>
      </c>
      <c r="P307" s="90">
        <f t="shared" si="9"/>
        <v>0</v>
      </c>
      <c r="Q307" s="90">
        <f>IFERROR(VLOOKUP(CONCATENATE($A307,"C"),'05 APU'!$T:$AB,9,),0)</f>
        <v>0</v>
      </c>
      <c r="R307" s="90">
        <f>IFERROR(VLOOKUP(CONCATENATE($A307,"B"),'05 APU'!$T:$AB,9,),0)</f>
        <v>0</v>
      </c>
      <c r="S307" s="90">
        <f>IFERROR(VLOOKUP(CONCATENATE($A307,"A"),'05 APU'!$T:$AB,9,),0)</f>
        <v>0</v>
      </c>
      <c r="U307" s="421" t="s">
        <v>3355</v>
      </c>
      <c r="V307" s="424"/>
      <c r="W307" s="429">
        <v>0</v>
      </c>
      <c r="AZ307" s="331" t="e">
        <f>IF((VLOOKUP(CONCATENATE($A307,"EP"),'05 APU'!$1:$1048576,1,FALSE)=CONCATENATE($A307,"EP")),1,0)</f>
        <v>#N/A</v>
      </c>
      <c r="BA307" s="331" t="e">
        <f>IF((VLOOKUP(CONCATENATE($A307,"EE"),'05 APU'!$1:$1048576,1,FALSE)=CONCATENATE($A307,"EE")),1,0)</f>
        <v>#N/A</v>
      </c>
      <c r="BB307" s="331" t="e">
        <f>IF((VLOOKUP(CONCATENATE($A307,"EM"),'05 APU'!$1:$1048576,1,FALSE)=CONCATENATE($A307,"EM")),1,0)</f>
        <v>#N/A</v>
      </c>
    </row>
    <row r="308" spans="1:54" ht="31.5" x14ac:dyDescent="0.25">
      <c r="A308" s="88">
        <v>298</v>
      </c>
      <c r="B308" s="387" t="s">
        <v>842</v>
      </c>
      <c r="C308" s="384" t="s">
        <v>843</v>
      </c>
      <c r="D308" s="89" t="str">
        <f>IFERROR(VLOOKUP(CONCATENATE($A308,"T"),'05 APU'!$1:$1048576,3,),"")</f>
        <v/>
      </c>
      <c r="E308" s="89" t="str">
        <f>IFERROR(VLOOKUP(CONCATENATE($A308,"T2"),'05 APU'!$1:$1048576,3,),"")</f>
        <v/>
      </c>
      <c r="F308" s="89" t="str">
        <f>IFERROR(VLOOKUP(CONCATENATE($A308,"T3"),'05 APU'!$1:$1048576,3,),"")</f>
        <v/>
      </c>
      <c r="G308" s="412" t="s">
        <v>136</v>
      </c>
      <c r="H308" s="351"/>
      <c r="I308" s="90">
        <f>IFERROR((VLOOKUP(CONCATENATE($A308,"D"),'05 APU'!$1:$1048576,9,)),0)</f>
        <v>0</v>
      </c>
      <c r="J308" s="90">
        <f t="shared" si="10"/>
        <v>0</v>
      </c>
      <c r="K308" s="297" t="str">
        <f>IFERROR(VLOOKUP(CONCATENATE($A308,"C"),'05 APU'!$1:$1048576,9,),"")</f>
        <v/>
      </c>
      <c r="L308" s="297" t="str">
        <f>IFERROR(VLOOKUP(CONCATENATE($A308,"B"),'05 APU'!$1:$1048576,9,),"")</f>
        <v/>
      </c>
      <c r="M308" s="297" t="str">
        <f>IFERROR(VLOOKUP(CONCATENATE($A308,"A"),'05 APU'!$1:$1048576,9,),"")</f>
        <v/>
      </c>
      <c r="N308" s="86"/>
      <c r="O308" s="90">
        <f>IFERROR(VLOOKUP(CONCATENATE($A308,"D"),'05 APU'!$T:$AB,9,),0)</f>
        <v>0</v>
      </c>
      <c r="P308" s="90">
        <f t="shared" si="9"/>
        <v>0</v>
      </c>
      <c r="Q308" s="90">
        <f>IFERROR(VLOOKUP(CONCATENATE($A308,"C"),'05 APU'!$T:$AB,9,),0)</f>
        <v>0</v>
      </c>
      <c r="R308" s="90">
        <f>IFERROR(VLOOKUP(CONCATENATE($A308,"B"),'05 APU'!$T:$AB,9,),0)</f>
        <v>0</v>
      </c>
      <c r="S308" s="90">
        <f>IFERROR(VLOOKUP(CONCATENATE($A308,"A"),'05 APU'!$T:$AB,9,),0)</f>
        <v>0</v>
      </c>
      <c r="U308" s="421" t="s">
        <v>3355</v>
      </c>
      <c r="V308" s="424"/>
      <c r="W308" s="429">
        <v>0</v>
      </c>
      <c r="AZ308" s="331" t="e">
        <f>IF((VLOOKUP(CONCATENATE($A308,"EP"),'05 APU'!$1:$1048576,1,FALSE)=CONCATENATE($A308,"EP")),1,0)</f>
        <v>#N/A</v>
      </c>
      <c r="BA308" s="331" t="e">
        <f>IF((VLOOKUP(CONCATENATE($A308,"EE"),'05 APU'!$1:$1048576,1,FALSE)=CONCATENATE($A308,"EE")),1,0)</f>
        <v>#N/A</v>
      </c>
      <c r="BB308" s="331" t="e">
        <f>IF((VLOOKUP(CONCATENATE($A308,"EM"),'05 APU'!$1:$1048576,1,FALSE)=CONCATENATE($A308,"EM")),1,0)</f>
        <v>#N/A</v>
      </c>
    </row>
    <row r="309" spans="1:54" ht="52.5" x14ac:dyDescent="0.25">
      <c r="A309" s="88">
        <v>299</v>
      </c>
      <c r="B309" s="387" t="s">
        <v>844</v>
      </c>
      <c r="C309" s="384" t="s">
        <v>845</v>
      </c>
      <c r="D309" s="89" t="str">
        <f>IFERROR(VLOOKUP(CONCATENATE($A309,"T"),'05 APU'!$1:$1048576,3,),"")</f>
        <v/>
      </c>
      <c r="E309" s="89" t="str">
        <f>IFERROR(VLOOKUP(CONCATENATE($A309,"T2"),'05 APU'!$1:$1048576,3,),"")</f>
        <v/>
      </c>
      <c r="F309" s="89" t="str">
        <f>IFERROR(VLOOKUP(CONCATENATE($A309,"T3"),'05 APU'!$1:$1048576,3,),"")</f>
        <v/>
      </c>
      <c r="G309" s="412" t="s">
        <v>136</v>
      </c>
      <c r="H309" s="351"/>
      <c r="I309" s="90">
        <f>IFERROR((VLOOKUP(CONCATENATE($A309,"D"),'05 APU'!$1:$1048576,9,)),0)</f>
        <v>0</v>
      </c>
      <c r="J309" s="90">
        <f t="shared" si="10"/>
        <v>0</v>
      </c>
      <c r="K309" s="297" t="str">
        <f>IFERROR(VLOOKUP(CONCATENATE($A309,"C"),'05 APU'!$1:$1048576,9,),"")</f>
        <v/>
      </c>
      <c r="L309" s="297" t="str">
        <f>IFERROR(VLOOKUP(CONCATENATE($A309,"B"),'05 APU'!$1:$1048576,9,),"")</f>
        <v/>
      </c>
      <c r="M309" s="297" t="str">
        <f>IFERROR(VLOOKUP(CONCATENATE($A309,"A"),'05 APU'!$1:$1048576,9,),"")</f>
        <v/>
      </c>
      <c r="N309" s="86"/>
      <c r="O309" s="90">
        <f>IFERROR(VLOOKUP(CONCATENATE($A309,"D"),'05 APU'!$T:$AB,9,),0)</f>
        <v>0</v>
      </c>
      <c r="P309" s="90">
        <f t="shared" si="9"/>
        <v>0</v>
      </c>
      <c r="Q309" s="90">
        <f>IFERROR(VLOOKUP(CONCATENATE($A309,"C"),'05 APU'!$T:$AB,9,),0)</f>
        <v>0</v>
      </c>
      <c r="R309" s="90">
        <f>IFERROR(VLOOKUP(CONCATENATE($A309,"B"),'05 APU'!$T:$AB,9,),0)</f>
        <v>0</v>
      </c>
      <c r="S309" s="90">
        <f>IFERROR(VLOOKUP(CONCATENATE($A309,"A"),'05 APU'!$T:$AB,9,),0)</f>
        <v>0</v>
      </c>
      <c r="U309" s="420" t="s">
        <v>3410</v>
      </c>
      <c r="V309" s="425" t="s">
        <v>3486</v>
      </c>
      <c r="W309" s="429" t="s">
        <v>3492</v>
      </c>
      <c r="AZ309" s="331" t="e">
        <f>IF((VLOOKUP(CONCATENATE($A309,"EP"),'05 APU'!$1:$1048576,1,FALSE)=CONCATENATE($A309,"EP")),1,0)</f>
        <v>#N/A</v>
      </c>
      <c r="BA309" s="331" t="e">
        <f>IF((VLOOKUP(CONCATENATE($A309,"EE"),'05 APU'!$1:$1048576,1,FALSE)=CONCATENATE($A309,"EE")),1,0)</f>
        <v>#N/A</v>
      </c>
      <c r="BB309" s="331" t="e">
        <f>IF((VLOOKUP(CONCATENATE($A309,"EM"),'05 APU'!$1:$1048576,1,FALSE)=CONCATENATE($A309,"EM")),1,0)</f>
        <v>#N/A</v>
      </c>
    </row>
    <row r="310" spans="1:54" ht="21" x14ac:dyDescent="0.25">
      <c r="A310" s="88">
        <v>300</v>
      </c>
      <c r="B310" s="387" t="s">
        <v>846</v>
      </c>
      <c r="C310" s="384" t="s">
        <v>847</v>
      </c>
      <c r="D310" s="89" t="str">
        <f>IFERROR(VLOOKUP(CONCATENATE($A310,"T"),'05 APU'!$1:$1048576,3,),"")</f>
        <v/>
      </c>
      <c r="E310" s="89" t="str">
        <f>IFERROR(VLOOKUP(CONCATENATE($A310,"T2"),'05 APU'!$1:$1048576,3,),"")</f>
        <v/>
      </c>
      <c r="F310" s="89" t="str">
        <f>IFERROR(VLOOKUP(CONCATENATE($A310,"T3"),'05 APU'!$1:$1048576,3,),"")</f>
        <v/>
      </c>
      <c r="G310" s="412" t="s">
        <v>136</v>
      </c>
      <c r="H310" s="351"/>
      <c r="I310" s="90">
        <f>IFERROR((VLOOKUP(CONCATENATE($A310,"D"),'05 APU'!$1:$1048576,9,)),0)</f>
        <v>0</v>
      </c>
      <c r="J310" s="90">
        <f t="shared" si="10"/>
        <v>0</v>
      </c>
      <c r="K310" s="297" t="str">
        <f>IFERROR(VLOOKUP(CONCATENATE($A310,"C"),'05 APU'!$1:$1048576,9,),"")</f>
        <v/>
      </c>
      <c r="L310" s="297" t="str">
        <f>IFERROR(VLOOKUP(CONCATENATE($A310,"B"),'05 APU'!$1:$1048576,9,),"")</f>
        <v/>
      </c>
      <c r="M310" s="297" t="str">
        <f>IFERROR(VLOOKUP(CONCATENATE($A310,"A"),'05 APU'!$1:$1048576,9,),"")</f>
        <v/>
      </c>
      <c r="N310" s="86"/>
      <c r="O310" s="90">
        <f>IFERROR(VLOOKUP(CONCATENATE($A310,"D"),'05 APU'!$T:$AB,9,),0)</f>
        <v>0</v>
      </c>
      <c r="P310" s="90">
        <f t="shared" si="9"/>
        <v>0</v>
      </c>
      <c r="Q310" s="90">
        <f>IFERROR(VLOOKUP(CONCATENATE($A310,"C"),'05 APU'!$T:$AB,9,),0)</f>
        <v>0</v>
      </c>
      <c r="R310" s="90">
        <f>IFERROR(VLOOKUP(CONCATENATE($A310,"B"),'05 APU'!$T:$AB,9,),0)</f>
        <v>0</v>
      </c>
      <c r="S310" s="90">
        <f>IFERROR(VLOOKUP(CONCATENATE($A310,"A"),'05 APU'!$T:$AB,9,),0)</f>
        <v>0</v>
      </c>
      <c r="U310" s="420" t="s">
        <v>3411</v>
      </c>
      <c r="V310" s="425" t="s">
        <v>3486</v>
      </c>
      <c r="W310" s="429" t="s">
        <v>3492</v>
      </c>
      <c r="AZ310" s="331" t="e">
        <f>IF((VLOOKUP(CONCATENATE($A310,"EP"),'05 APU'!$1:$1048576,1,FALSE)=CONCATENATE($A310,"EP")),1,0)</f>
        <v>#N/A</v>
      </c>
      <c r="BA310" s="331" t="e">
        <f>IF((VLOOKUP(CONCATENATE($A310,"EE"),'05 APU'!$1:$1048576,1,FALSE)=CONCATENATE($A310,"EE")),1,0)</f>
        <v>#N/A</v>
      </c>
      <c r="BB310" s="331" t="e">
        <f>IF((VLOOKUP(CONCATENATE($A310,"EM"),'05 APU'!$1:$1048576,1,FALSE)=CONCATENATE($A310,"EM")),1,0)</f>
        <v>#N/A</v>
      </c>
    </row>
    <row r="311" spans="1:54" x14ac:dyDescent="0.25">
      <c r="A311" s="88">
        <v>301</v>
      </c>
      <c r="B311" s="387" t="s">
        <v>848</v>
      </c>
      <c r="C311" s="384" t="s">
        <v>849</v>
      </c>
      <c r="D311" s="89" t="str">
        <f>IFERROR(VLOOKUP(CONCATENATE($A311,"T"),'05 APU'!$1:$1048576,3,),"")</f>
        <v/>
      </c>
      <c r="E311" s="89" t="str">
        <f>IFERROR(VLOOKUP(CONCATENATE($A311,"T2"),'05 APU'!$1:$1048576,3,),"")</f>
        <v/>
      </c>
      <c r="F311" s="89" t="str">
        <f>IFERROR(VLOOKUP(CONCATENATE($A311,"T3"),'05 APU'!$1:$1048576,3,),"")</f>
        <v/>
      </c>
      <c r="G311" s="412" t="s">
        <v>136</v>
      </c>
      <c r="H311" s="351"/>
      <c r="I311" s="90">
        <f>IFERROR((VLOOKUP(CONCATENATE($A311,"D"),'05 APU'!$1:$1048576,9,)),0)</f>
        <v>0</v>
      </c>
      <c r="J311" s="90">
        <f t="shared" si="10"/>
        <v>0</v>
      </c>
      <c r="K311" s="297" t="str">
        <f>IFERROR(VLOOKUP(CONCATENATE($A311,"C"),'05 APU'!$1:$1048576,9,),"")</f>
        <v/>
      </c>
      <c r="L311" s="297" t="str">
        <f>IFERROR(VLOOKUP(CONCATENATE($A311,"B"),'05 APU'!$1:$1048576,9,),"")</f>
        <v/>
      </c>
      <c r="M311" s="297" t="str">
        <f>IFERROR(VLOOKUP(CONCATENATE($A311,"A"),'05 APU'!$1:$1048576,9,),"")</f>
        <v/>
      </c>
      <c r="N311" s="86"/>
      <c r="O311" s="90">
        <f>IFERROR(VLOOKUP(CONCATENATE($A311,"D"),'05 APU'!$T:$AB,9,),0)</f>
        <v>0</v>
      </c>
      <c r="P311" s="90">
        <f t="shared" si="9"/>
        <v>0</v>
      </c>
      <c r="Q311" s="90">
        <f>IFERROR(VLOOKUP(CONCATENATE($A311,"C"),'05 APU'!$T:$AB,9,),0)</f>
        <v>0</v>
      </c>
      <c r="R311" s="90">
        <f>IFERROR(VLOOKUP(CONCATENATE($A311,"B"),'05 APU'!$T:$AB,9,),0)</f>
        <v>0</v>
      </c>
      <c r="S311" s="90">
        <f>IFERROR(VLOOKUP(CONCATENATE($A311,"A"),'05 APU'!$T:$AB,9,),0)</f>
        <v>0</v>
      </c>
      <c r="U311" s="420" t="s">
        <v>3412</v>
      </c>
      <c r="V311" s="425" t="s">
        <v>3486</v>
      </c>
      <c r="W311" s="429" t="s">
        <v>3492</v>
      </c>
      <c r="AZ311" s="331" t="e">
        <f>IF((VLOOKUP(CONCATENATE($A311,"EP"),'05 APU'!$1:$1048576,1,FALSE)=CONCATENATE($A311,"EP")),1,0)</f>
        <v>#N/A</v>
      </c>
      <c r="BA311" s="331" t="e">
        <f>IF((VLOOKUP(CONCATENATE($A311,"EE"),'05 APU'!$1:$1048576,1,FALSE)=CONCATENATE($A311,"EE")),1,0)</f>
        <v>#N/A</v>
      </c>
      <c r="BB311" s="331" t="e">
        <f>IF((VLOOKUP(CONCATENATE($A311,"EM"),'05 APU'!$1:$1048576,1,FALSE)=CONCATENATE($A311,"EM")),1,0)</f>
        <v>#N/A</v>
      </c>
    </row>
    <row r="312" spans="1:54" ht="21" x14ac:dyDescent="0.25">
      <c r="A312" s="88">
        <v>302</v>
      </c>
      <c r="B312" s="388" t="s">
        <v>850</v>
      </c>
      <c r="C312" s="389" t="s">
        <v>851</v>
      </c>
      <c r="D312" s="89" t="str">
        <f>IFERROR(VLOOKUP(CONCATENATE($A312,"T"),'05 APU'!$1:$1048576,3,),"")</f>
        <v/>
      </c>
      <c r="E312" s="89" t="str">
        <f>IFERROR(VLOOKUP(CONCATENATE($A312,"T2"),'05 APU'!$1:$1048576,3,),"")</f>
        <v/>
      </c>
      <c r="F312" s="89" t="str">
        <f>IFERROR(VLOOKUP(CONCATENATE($A312,"T3"),'05 APU'!$1:$1048576,3,),"")</f>
        <v/>
      </c>
      <c r="G312" s="398"/>
      <c r="H312" s="351"/>
      <c r="I312" s="90">
        <f>IFERROR((VLOOKUP(CONCATENATE($A312,"D"),'05 APU'!$1:$1048576,9,)),0)</f>
        <v>0</v>
      </c>
      <c r="J312" s="90">
        <f t="shared" si="10"/>
        <v>0</v>
      </c>
      <c r="K312" s="297" t="str">
        <f>IFERROR(VLOOKUP(CONCATENATE($A312,"C"),'05 APU'!$1:$1048576,9,),"")</f>
        <v/>
      </c>
      <c r="L312" s="297" t="str">
        <f>IFERROR(VLOOKUP(CONCATENATE($A312,"B"),'05 APU'!$1:$1048576,9,),"")</f>
        <v/>
      </c>
      <c r="M312" s="297" t="str">
        <f>IFERROR(VLOOKUP(CONCATENATE($A312,"A"),'05 APU'!$1:$1048576,9,),"")</f>
        <v/>
      </c>
      <c r="N312" s="86"/>
      <c r="O312" s="90">
        <f>IFERROR(VLOOKUP(CONCATENATE($A312,"D"),'05 APU'!$T:$AB,9,),0)</f>
        <v>0</v>
      </c>
      <c r="P312" s="90">
        <f t="shared" si="9"/>
        <v>0</v>
      </c>
      <c r="Q312" s="90">
        <f>IFERROR(VLOOKUP(CONCATENATE($A312,"C"),'05 APU'!$T:$AB,9,),0)</f>
        <v>0</v>
      </c>
      <c r="R312" s="90">
        <f>IFERROR(VLOOKUP(CONCATENATE($A312,"B"),'05 APU'!$T:$AB,9,),0)</f>
        <v>0</v>
      </c>
      <c r="S312" s="90">
        <f>IFERROR(VLOOKUP(CONCATENATE($A312,"A"),'05 APU'!$T:$AB,9,),0)</f>
        <v>0</v>
      </c>
      <c r="U312" s="420"/>
      <c r="V312" s="424"/>
      <c r="W312" s="429">
        <v>0</v>
      </c>
      <c r="AZ312" s="331" t="e">
        <f>IF((VLOOKUP(CONCATENATE($A312,"EP"),'05 APU'!$1:$1048576,1,FALSE)=CONCATENATE($A312,"EP")),1,0)</f>
        <v>#N/A</v>
      </c>
      <c r="BA312" s="331" t="e">
        <f>IF((VLOOKUP(CONCATENATE($A312,"EE"),'05 APU'!$1:$1048576,1,FALSE)=CONCATENATE($A312,"EE")),1,0)</f>
        <v>#N/A</v>
      </c>
      <c r="BB312" s="331" t="e">
        <f>IF((VLOOKUP(CONCATENATE($A312,"EM"),'05 APU'!$1:$1048576,1,FALSE)=CONCATENATE($A312,"EM")),1,0)</f>
        <v>#N/A</v>
      </c>
    </row>
    <row r="313" spans="1:54" ht="42" x14ac:dyDescent="0.25">
      <c r="A313" s="88">
        <v>303</v>
      </c>
      <c r="B313" s="387" t="s">
        <v>852</v>
      </c>
      <c r="C313" s="384" t="s">
        <v>853</v>
      </c>
      <c r="D313" s="89" t="str">
        <f>IFERROR(VLOOKUP(CONCATENATE($A313,"T"),'05 APU'!$1:$1048576,3,),"")</f>
        <v/>
      </c>
      <c r="E313" s="89" t="str">
        <f>IFERROR(VLOOKUP(CONCATENATE($A313,"T2"),'05 APU'!$1:$1048576,3,),"")</f>
        <v/>
      </c>
      <c r="F313" s="89" t="str">
        <f>IFERROR(VLOOKUP(CONCATENATE($A313,"T3"),'05 APU'!$1:$1048576,3,),"")</f>
        <v/>
      </c>
      <c r="G313" s="412" t="s">
        <v>136</v>
      </c>
      <c r="H313" s="351"/>
      <c r="I313" s="90">
        <f>IFERROR((VLOOKUP(CONCATENATE($A313,"D"),'05 APU'!$1:$1048576,9,)),0)</f>
        <v>0</v>
      </c>
      <c r="J313" s="90">
        <f t="shared" si="10"/>
        <v>0</v>
      </c>
      <c r="K313" s="297" t="str">
        <f>IFERROR(VLOOKUP(CONCATENATE($A313,"C"),'05 APU'!$1:$1048576,9,),"")</f>
        <v/>
      </c>
      <c r="L313" s="297" t="str">
        <f>IFERROR(VLOOKUP(CONCATENATE($A313,"B"),'05 APU'!$1:$1048576,9,),"")</f>
        <v/>
      </c>
      <c r="M313" s="297" t="str">
        <f>IFERROR(VLOOKUP(CONCATENATE($A313,"A"),'05 APU'!$1:$1048576,9,),"")</f>
        <v/>
      </c>
      <c r="N313" s="86"/>
      <c r="O313" s="90">
        <f>IFERROR(VLOOKUP(CONCATENATE($A313,"D"),'05 APU'!$T:$AB,9,),0)</f>
        <v>0</v>
      </c>
      <c r="P313" s="90">
        <f t="shared" si="9"/>
        <v>0</v>
      </c>
      <c r="Q313" s="90">
        <f>IFERROR(VLOOKUP(CONCATENATE($A313,"C"),'05 APU'!$T:$AB,9,),0)</f>
        <v>0</v>
      </c>
      <c r="R313" s="90">
        <f>IFERROR(VLOOKUP(CONCATENATE($A313,"B"),'05 APU'!$T:$AB,9,),0)</f>
        <v>0</v>
      </c>
      <c r="S313" s="90">
        <f>IFERROR(VLOOKUP(CONCATENATE($A313,"A"),'05 APU'!$T:$AB,9,),0)</f>
        <v>0</v>
      </c>
      <c r="U313" s="421" t="s">
        <v>3355</v>
      </c>
      <c r="V313" s="424"/>
      <c r="W313" s="429">
        <v>0</v>
      </c>
      <c r="AZ313" s="331" t="e">
        <f>IF((VLOOKUP(CONCATENATE($A313,"EP"),'05 APU'!$1:$1048576,1,FALSE)=CONCATENATE($A313,"EP")),1,0)</f>
        <v>#N/A</v>
      </c>
      <c r="BA313" s="331" t="e">
        <f>IF((VLOOKUP(CONCATENATE($A313,"EE"),'05 APU'!$1:$1048576,1,FALSE)=CONCATENATE($A313,"EE")),1,0)</f>
        <v>#N/A</v>
      </c>
      <c r="BB313" s="331" t="e">
        <f>IF((VLOOKUP(CONCATENATE($A313,"EM"),'05 APU'!$1:$1048576,1,FALSE)=CONCATENATE($A313,"EM")),1,0)</f>
        <v>#N/A</v>
      </c>
    </row>
    <row r="314" spans="1:54" ht="42" x14ac:dyDescent="0.25">
      <c r="A314" s="88">
        <v>304</v>
      </c>
      <c r="B314" s="387" t="s">
        <v>854</v>
      </c>
      <c r="C314" s="384" t="s">
        <v>855</v>
      </c>
      <c r="D314" s="89" t="str">
        <f>IFERROR(VLOOKUP(CONCATENATE($A314,"T"),'05 APU'!$1:$1048576,3,),"")</f>
        <v/>
      </c>
      <c r="E314" s="89" t="str">
        <f>IFERROR(VLOOKUP(CONCATENATE($A314,"T2"),'05 APU'!$1:$1048576,3,),"")</f>
        <v/>
      </c>
      <c r="F314" s="89" t="str">
        <f>IFERROR(VLOOKUP(CONCATENATE($A314,"T3"),'05 APU'!$1:$1048576,3,),"")</f>
        <v/>
      </c>
      <c r="G314" s="412" t="s">
        <v>136</v>
      </c>
      <c r="H314" s="351"/>
      <c r="I314" s="90">
        <f>IFERROR((VLOOKUP(CONCATENATE($A314,"D"),'05 APU'!$1:$1048576,9,)),0)</f>
        <v>0</v>
      </c>
      <c r="J314" s="90">
        <f t="shared" si="10"/>
        <v>0</v>
      </c>
      <c r="K314" s="297" t="str">
        <f>IFERROR(VLOOKUP(CONCATENATE($A314,"C"),'05 APU'!$1:$1048576,9,),"")</f>
        <v/>
      </c>
      <c r="L314" s="297" t="str">
        <f>IFERROR(VLOOKUP(CONCATENATE($A314,"B"),'05 APU'!$1:$1048576,9,),"")</f>
        <v/>
      </c>
      <c r="M314" s="297" t="str">
        <f>IFERROR(VLOOKUP(CONCATENATE($A314,"A"),'05 APU'!$1:$1048576,9,),"")</f>
        <v/>
      </c>
      <c r="N314" s="86"/>
      <c r="O314" s="90">
        <f>IFERROR(VLOOKUP(CONCATENATE($A314,"D"),'05 APU'!$T:$AB,9,),0)</f>
        <v>0</v>
      </c>
      <c r="P314" s="90">
        <f t="shared" si="9"/>
        <v>0</v>
      </c>
      <c r="Q314" s="90">
        <f>IFERROR(VLOOKUP(CONCATENATE($A314,"C"),'05 APU'!$T:$AB,9,),0)</f>
        <v>0</v>
      </c>
      <c r="R314" s="90">
        <f>IFERROR(VLOOKUP(CONCATENATE($A314,"B"),'05 APU'!$T:$AB,9,),0)</f>
        <v>0</v>
      </c>
      <c r="S314" s="90">
        <f>IFERROR(VLOOKUP(CONCATENATE($A314,"A"),'05 APU'!$T:$AB,9,),0)</f>
        <v>0</v>
      </c>
      <c r="U314" s="421" t="s">
        <v>3355</v>
      </c>
      <c r="V314" s="424"/>
      <c r="W314" s="429">
        <v>0</v>
      </c>
      <c r="AZ314" s="331" t="e">
        <f>IF((VLOOKUP(CONCATENATE($A314,"EP"),'05 APU'!$1:$1048576,1,FALSE)=CONCATENATE($A314,"EP")),1,0)</f>
        <v>#N/A</v>
      </c>
      <c r="BA314" s="331" t="e">
        <f>IF((VLOOKUP(CONCATENATE($A314,"EE"),'05 APU'!$1:$1048576,1,FALSE)=CONCATENATE($A314,"EE")),1,0)</f>
        <v>#N/A</v>
      </c>
      <c r="BB314" s="331" t="e">
        <f>IF((VLOOKUP(CONCATENATE($A314,"EM"),'05 APU'!$1:$1048576,1,FALSE)=CONCATENATE($A314,"EM")),1,0)</f>
        <v>#N/A</v>
      </c>
    </row>
    <row r="315" spans="1:54" ht="42" x14ac:dyDescent="0.25">
      <c r="A315" s="88">
        <v>305</v>
      </c>
      <c r="B315" s="387" t="s">
        <v>856</v>
      </c>
      <c r="C315" s="384" t="s">
        <v>857</v>
      </c>
      <c r="D315" s="89" t="str">
        <f>IFERROR(VLOOKUP(CONCATENATE($A315,"T"),'05 APU'!$1:$1048576,3,),"")</f>
        <v/>
      </c>
      <c r="E315" s="89" t="str">
        <f>IFERROR(VLOOKUP(CONCATENATE($A315,"T2"),'05 APU'!$1:$1048576,3,),"")</f>
        <v/>
      </c>
      <c r="F315" s="89" t="str">
        <f>IFERROR(VLOOKUP(CONCATENATE($A315,"T3"),'05 APU'!$1:$1048576,3,),"")</f>
        <v/>
      </c>
      <c r="G315" s="412" t="s">
        <v>136</v>
      </c>
      <c r="H315" s="351"/>
      <c r="I315" s="90">
        <f>IFERROR((VLOOKUP(CONCATENATE($A315,"D"),'05 APU'!$1:$1048576,9,)),0)</f>
        <v>0</v>
      </c>
      <c r="J315" s="90">
        <f t="shared" si="10"/>
        <v>0</v>
      </c>
      <c r="K315" s="297" t="str">
        <f>IFERROR(VLOOKUP(CONCATENATE($A315,"C"),'05 APU'!$1:$1048576,9,),"")</f>
        <v/>
      </c>
      <c r="L315" s="297" t="str">
        <f>IFERROR(VLOOKUP(CONCATENATE($A315,"B"),'05 APU'!$1:$1048576,9,),"")</f>
        <v/>
      </c>
      <c r="M315" s="297" t="str">
        <f>IFERROR(VLOOKUP(CONCATENATE($A315,"A"),'05 APU'!$1:$1048576,9,),"")</f>
        <v/>
      </c>
      <c r="N315" s="86"/>
      <c r="O315" s="90">
        <f>IFERROR(VLOOKUP(CONCATENATE($A315,"D"),'05 APU'!$T:$AB,9,),0)</f>
        <v>0</v>
      </c>
      <c r="P315" s="90">
        <f t="shared" si="9"/>
        <v>0</v>
      </c>
      <c r="Q315" s="90">
        <f>IFERROR(VLOOKUP(CONCATENATE($A315,"C"),'05 APU'!$T:$AB,9,),0)</f>
        <v>0</v>
      </c>
      <c r="R315" s="90">
        <f>IFERROR(VLOOKUP(CONCATENATE($A315,"B"),'05 APU'!$T:$AB,9,),0)</f>
        <v>0</v>
      </c>
      <c r="S315" s="90">
        <f>IFERROR(VLOOKUP(CONCATENATE($A315,"A"),'05 APU'!$T:$AB,9,),0)</f>
        <v>0</v>
      </c>
      <c r="U315" s="421" t="s">
        <v>3355</v>
      </c>
      <c r="V315" s="424"/>
      <c r="W315" s="429">
        <v>0</v>
      </c>
      <c r="AZ315" s="331" t="e">
        <f>IF((VLOOKUP(CONCATENATE($A315,"EP"),'05 APU'!$1:$1048576,1,FALSE)=CONCATENATE($A315,"EP")),1,0)</f>
        <v>#N/A</v>
      </c>
      <c r="BA315" s="331" t="e">
        <f>IF((VLOOKUP(CONCATENATE($A315,"EE"),'05 APU'!$1:$1048576,1,FALSE)=CONCATENATE($A315,"EE")),1,0)</f>
        <v>#N/A</v>
      </c>
      <c r="BB315" s="331" t="e">
        <f>IF((VLOOKUP(CONCATENATE($A315,"EM"),'05 APU'!$1:$1048576,1,FALSE)=CONCATENATE($A315,"EM")),1,0)</f>
        <v>#N/A</v>
      </c>
    </row>
    <row r="316" spans="1:54" ht="42" x14ac:dyDescent="0.25">
      <c r="A316" s="88">
        <v>306</v>
      </c>
      <c r="B316" s="387" t="s">
        <v>858</v>
      </c>
      <c r="C316" s="384" t="s">
        <v>859</v>
      </c>
      <c r="D316" s="89" t="str">
        <f>IFERROR(VLOOKUP(CONCATENATE($A316,"T"),'05 APU'!$1:$1048576,3,),"")</f>
        <v/>
      </c>
      <c r="E316" s="89" t="str">
        <f>IFERROR(VLOOKUP(CONCATENATE($A316,"T2"),'05 APU'!$1:$1048576,3,),"")</f>
        <v/>
      </c>
      <c r="F316" s="89" t="str">
        <f>IFERROR(VLOOKUP(CONCATENATE($A316,"T3"),'05 APU'!$1:$1048576,3,),"")</f>
        <v/>
      </c>
      <c r="G316" s="412" t="s">
        <v>136</v>
      </c>
      <c r="H316" s="351"/>
      <c r="I316" s="90">
        <f>IFERROR((VLOOKUP(CONCATENATE($A316,"D"),'05 APU'!$1:$1048576,9,)),0)</f>
        <v>0</v>
      </c>
      <c r="J316" s="90">
        <f t="shared" si="10"/>
        <v>0</v>
      </c>
      <c r="K316" s="297" t="str">
        <f>IFERROR(VLOOKUP(CONCATENATE($A316,"C"),'05 APU'!$1:$1048576,9,),"")</f>
        <v/>
      </c>
      <c r="L316" s="297" t="str">
        <f>IFERROR(VLOOKUP(CONCATENATE($A316,"B"),'05 APU'!$1:$1048576,9,),"")</f>
        <v/>
      </c>
      <c r="M316" s="297" t="str">
        <f>IFERROR(VLOOKUP(CONCATENATE($A316,"A"),'05 APU'!$1:$1048576,9,),"")</f>
        <v/>
      </c>
      <c r="N316" s="86"/>
      <c r="O316" s="90">
        <f>IFERROR(VLOOKUP(CONCATENATE($A316,"D"),'05 APU'!$T:$AB,9,),0)</f>
        <v>0</v>
      </c>
      <c r="P316" s="90">
        <f t="shared" si="9"/>
        <v>0</v>
      </c>
      <c r="Q316" s="90">
        <f>IFERROR(VLOOKUP(CONCATENATE($A316,"C"),'05 APU'!$T:$AB,9,),0)</f>
        <v>0</v>
      </c>
      <c r="R316" s="90">
        <f>IFERROR(VLOOKUP(CONCATENATE($A316,"B"),'05 APU'!$T:$AB,9,),0)</f>
        <v>0</v>
      </c>
      <c r="S316" s="90">
        <f>IFERROR(VLOOKUP(CONCATENATE($A316,"A"),'05 APU'!$T:$AB,9,),0)</f>
        <v>0</v>
      </c>
      <c r="U316" s="421" t="s">
        <v>3355</v>
      </c>
      <c r="V316" s="424"/>
      <c r="W316" s="429">
        <v>0</v>
      </c>
      <c r="AZ316" s="331" t="e">
        <f>IF((VLOOKUP(CONCATENATE($A316,"EP"),'05 APU'!$1:$1048576,1,FALSE)=CONCATENATE($A316,"EP")),1,0)</f>
        <v>#N/A</v>
      </c>
      <c r="BA316" s="331" t="e">
        <f>IF((VLOOKUP(CONCATENATE($A316,"EE"),'05 APU'!$1:$1048576,1,FALSE)=CONCATENATE($A316,"EE")),1,0)</f>
        <v>#N/A</v>
      </c>
      <c r="BB316" s="331" t="e">
        <f>IF((VLOOKUP(CONCATENATE($A316,"EM"),'05 APU'!$1:$1048576,1,FALSE)=CONCATENATE($A316,"EM")),1,0)</f>
        <v>#N/A</v>
      </c>
    </row>
    <row r="317" spans="1:54" ht="42" x14ac:dyDescent="0.25">
      <c r="A317" s="88">
        <v>307</v>
      </c>
      <c r="B317" s="387" t="s">
        <v>860</v>
      </c>
      <c r="C317" s="384" t="s">
        <v>861</v>
      </c>
      <c r="D317" s="89" t="str">
        <f>IFERROR(VLOOKUP(CONCATENATE($A317,"T"),'05 APU'!$1:$1048576,3,),"")</f>
        <v/>
      </c>
      <c r="E317" s="89" t="str">
        <f>IFERROR(VLOOKUP(CONCATENATE($A317,"T2"),'05 APU'!$1:$1048576,3,),"")</f>
        <v/>
      </c>
      <c r="F317" s="89" t="str">
        <f>IFERROR(VLOOKUP(CONCATENATE($A317,"T3"),'05 APU'!$1:$1048576,3,),"")</f>
        <v/>
      </c>
      <c r="G317" s="412" t="s">
        <v>136</v>
      </c>
      <c r="H317" s="351"/>
      <c r="I317" s="90">
        <f>IFERROR((VLOOKUP(CONCATENATE($A317,"D"),'05 APU'!$1:$1048576,9,)),0)</f>
        <v>0</v>
      </c>
      <c r="J317" s="90">
        <f t="shared" si="10"/>
        <v>0</v>
      </c>
      <c r="K317" s="297" t="str">
        <f>IFERROR(VLOOKUP(CONCATENATE($A317,"C"),'05 APU'!$1:$1048576,9,),"")</f>
        <v/>
      </c>
      <c r="L317" s="297" t="str">
        <f>IFERROR(VLOOKUP(CONCATENATE($A317,"B"),'05 APU'!$1:$1048576,9,),"")</f>
        <v/>
      </c>
      <c r="M317" s="297" t="str">
        <f>IFERROR(VLOOKUP(CONCATENATE($A317,"A"),'05 APU'!$1:$1048576,9,),"")</f>
        <v/>
      </c>
      <c r="N317" s="86"/>
      <c r="O317" s="90">
        <f>IFERROR(VLOOKUP(CONCATENATE($A317,"D"),'05 APU'!$T:$AB,9,),0)</f>
        <v>0</v>
      </c>
      <c r="P317" s="90">
        <f t="shared" si="9"/>
        <v>0</v>
      </c>
      <c r="Q317" s="90">
        <f>IFERROR(VLOOKUP(CONCATENATE($A317,"C"),'05 APU'!$T:$AB,9,),0)</f>
        <v>0</v>
      </c>
      <c r="R317" s="90">
        <f>IFERROR(VLOOKUP(CONCATENATE($A317,"B"),'05 APU'!$T:$AB,9,),0)</f>
        <v>0</v>
      </c>
      <c r="S317" s="90">
        <f>IFERROR(VLOOKUP(CONCATENATE($A317,"A"),'05 APU'!$T:$AB,9,),0)</f>
        <v>0</v>
      </c>
      <c r="U317" s="421" t="s">
        <v>3355</v>
      </c>
      <c r="V317" s="424"/>
      <c r="W317" s="429">
        <v>0</v>
      </c>
      <c r="AZ317" s="331" t="e">
        <f>IF((VLOOKUP(CONCATENATE($A317,"EP"),'05 APU'!$1:$1048576,1,FALSE)=CONCATENATE($A317,"EP")),1,0)</f>
        <v>#N/A</v>
      </c>
      <c r="BA317" s="331" t="e">
        <f>IF((VLOOKUP(CONCATENATE($A317,"EE"),'05 APU'!$1:$1048576,1,FALSE)=CONCATENATE($A317,"EE")),1,0)</f>
        <v>#N/A</v>
      </c>
      <c r="BB317" s="331" t="e">
        <f>IF((VLOOKUP(CONCATENATE($A317,"EM"),'05 APU'!$1:$1048576,1,FALSE)=CONCATENATE($A317,"EM")),1,0)</f>
        <v>#N/A</v>
      </c>
    </row>
    <row r="318" spans="1:54" ht="31.5" x14ac:dyDescent="0.25">
      <c r="A318" s="88">
        <v>308</v>
      </c>
      <c r="B318" s="388" t="s">
        <v>862</v>
      </c>
      <c r="C318" s="389" t="s">
        <v>863</v>
      </c>
      <c r="D318" s="89" t="str">
        <f>IFERROR(VLOOKUP(CONCATENATE($A318,"T"),'05 APU'!$1:$1048576,3,),"")</f>
        <v/>
      </c>
      <c r="E318" s="89" t="str">
        <f>IFERROR(VLOOKUP(CONCATENATE($A318,"T2"),'05 APU'!$1:$1048576,3,),"")</f>
        <v/>
      </c>
      <c r="F318" s="89" t="str">
        <f>IFERROR(VLOOKUP(CONCATENATE($A318,"T3"),'05 APU'!$1:$1048576,3,),"")</f>
        <v/>
      </c>
      <c r="G318" s="398"/>
      <c r="H318" s="351"/>
      <c r="I318" s="90">
        <f>IFERROR((VLOOKUP(CONCATENATE($A318,"D"),'05 APU'!$1:$1048576,9,)),0)</f>
        <v>0</v>
      </c>
      <c r="J318" s="90">
        <f t="shared" si="10"/>
        <v>0</v>
      </c>
      <c r="K318" s="297" t="str">
        <f>IFERROR(VLOOKUP(CONCATENATE($A318,"C"),'05 APU'!$1:$1048576,9,),"")</f>
        <v/>
      </c>
      <c r="L318" s="297" t="str">
        <f>IFERROR(VLOOKUP(CONCATENATE($A318,"B"),'05 APU'!$1:$1048576,9,),"")</f>
        <v/>
      </c>
      <c r="M318" s="297" t="str">
        <f>IFERROR(VLOOKUP(CONCATENATE($A318,"A"),'05 APU'!$1:$1048576,9,),"")</f>
        <v/>
      </c>
      <c r="N318" s="86"/>
      <c r="O318" s="90">
        <f>IFERROR(VLOOKUP(CONCATENATE($A318,"D"),'05 APU'!$T:$AB,9,),0)</f>
        <v>0</v>
      </c>
      <c r="P318" s="90">
        <f t="shared" si="9"/>
        <v>0</v>
      </c>
      <c r="Q318" s="90">
        <f>IFERROR(VLOOKUP(CONCATENATE($A318,"C"),'05 APU'!$T:$AB,9,),0)</f>
        <v>0</v>
      </c>
      <c r="R318" s="90">
        <f>IFERROR(VLOOKUP(CONCATENATE($A318,"B"),'05 APU'!$T:$AB,9,),0)</f>
        <v>0</v>
      </c>
      <c r="S318" s="90">
        <f>IFERROR(VLOOKUP(CONCATENATE($A318,"A"),'05 APU'!$T:$AB,9,),0)</f>
        <v>0</v>
      </c>
      <c r="U318" s="420"/>
      <c r="V318" s="424"/>
      <c r="W318" s="429">
        <v>0</v>
      </c>
      <c r="AZ318" s="331" t="e">
        <f>IF((VLOOKUP(CONCATENATE($A318,"EP"),'05 APU'!$1:$1048576,1,FALSE)=CONCATENATE($A318,"EP")),1,0)</f>
        <v>#N/A</v>
      </c>
      <c r="BA318" s="331" t="e">
        <f>IF((VLOOKUP(CONCATENATE($A318,"EE"),'05 APU'!$1:$1048576,1,FALSE)=CONCATENATE($A318,"EE")),1,0)</f>
        <v>#N/A</v>
      </c>
      <c r="BB318" s="331" t="e">
        <f>IF((VLOOKUP(CONCATENATE($A318,"EM"),'05 APU'!$1:$1048576,1,FALSE)=CONCATENATE($A318,"EM")),1,0)</f>
        <v>#N/A</v>
      </c>
    </row>
    <row r="319" spans="1:54" ht="31.5" x14ac:dyDescent="0.25">
      <c r="A319" s="88">
        <v>309</v>
      </c>
      <c r="B319" s="387" t="s">
        <v>864</v>
      </c>
      <c r="C319" s="384" t="s">
        <v>865</v>
      </c>
      <c r="D319" s="89" t="str">
        <f>IFERROR(VLOOKUP(CONCATENATE($A319,"T"),'05 APU'!$1:$1048576,3,),"")</f>
        <v/>
      </c>
      <c r="E319" s="89" t="str">
        <f>IFERROR(VLOOKUP(CONCATENATE($A319,"T2"),'05 APU'!$1:$1048576,3,),"")</f>
        <v/>
      </c>
      <c r="F319" s="89" t="str">
        <f>IFERROR(VLOOKUP(CONCATENATE($A319,"T3"),'05 APU'!$1:$1048576,3,),"")</f>
        <v/>
      </c>
      <c r="G319" s="412" t="s">
        <v>142</v>
      </c>
      <c r="H319" s="351"/>
      <c r="I319" s="90">
        <f>IFERROR((VLOOKUP(CONCATENATE($A319,"D"),'05 APU'!$1:$1048576,9,)),0)</f>
        <v>0</v>
      </c>
      <c r="J319" s="90">
        <f t="shared" si="10"/>
        <v>0</v>
      </c>
      <c r="K319" s="297" t="str">
        <f>IFERROR(VLOOKUP(CONCATENATE($A319,"C"),'05 APU'!$1:$1048576,9,),"")</f>
        <v/>
      </c>
      <c r="L319" s="297" t="str">
        <f>IFERROR(VLOOKUP(CONCATENATE($A319,"B"),'05 APU'!$1:$1048576,9,),"")</f>
        <v/>
      </c>
      <c r="M319" s="297" t="str">
        <f>IFERROR(VLOOKUP(CONCATENATE($A319,"A"),'05 APU'!$1:$1048576,9,),"")</f>
        <v/>
      </c>
      <c r="N319" s="86"/>
      <c r="O319" s="90">
        <f>IFERROR(VLOOKUP(CONCATENATE($A319,"D"),'05 APU'!$T:$AB,9,),0)</f>
        <v>0</v>
      </c>
      <c r="P319" s="90">
        <f t="shared" si="9"/>
        <v>0</v>
      </c>
      <c r="Q319" s="90">
        <f>IFERROR(VLOOKUP(CONCATENATE($A319,"C"),'05 APU'!$T:$AB,9,),0)</f>
        <v>0</v>
      </c>
      <c r="R319" s="90">
        <f>IFERROR(VLOOKUP(CONCATENATE($A319,"B"),'05 APU'!$T:$AB,9,),0)</f>
        <v>0</v>
      </c>
      <c r="S319" s="90">
        <f>IFERROR(VLOOKUP(CONCATENATE($A319,"A"),'05 APU'!$T:$AB,9,),0)</f>
        <v>0</v>
      </c>
      <c r="U319" s="420" t="s">
        <v>3413</v>
      </c>
      <c r="V319" s="425" t="s">
        <v>3486</v>
      </c>
      <c r="W319" s="429" t="s">
        <v>3492</v>
      </c>
      <c r="AZ319" s="331" t="e">
        <f>IF((VLOOKUP(CONCATENATE($A319,"EP"),'05 APU'!$1:$1048576,1,FALSE)=CONCATENATE($A319,"EP")),1,0)</f>
        <v>#N/A</v>
      </c>
      <c r="BA319" s="331" t="e">
        <f>IF((VLOOKUP(CONCATENATE($A319,"EE"),'05 APU'!$1:$1048576,1,FALSE)=CONCATENATE($A319,"EE")),1,0)</f>
        <v>#N/A</v>
      </c>
      <c r="BB319" s="331" t="e">
        <f>IF((VLOOKUP(CONCATENATE($A319,"EM"),'05 APU'!$1:$1048576,1,FALSE)=CONCATENATE($A319,"EM")),1,0)</f>
        <v>#N/A</v>
      </c>
    </row>
    <row r="320" spans="1:54" ht="21" x14ac:dyDescent="0.25">
      <c r="A320" s="88">
        <v>310</v>
      </c>
      <c r="B320" s="387" t="s">
        <v>866</v>
      </c>
      <c r="C320" s="384" t="s">
        <v>867</v>
      </c>
      <c r="D320" s="89" t="str">
        <f>IFERROR(VLOOKUP(CONCATENATE($A320,"T"),'05 APU'!$1:$1048576,3,),"")</f>
        <v/>
      </c>
      <c r="E320" s="89" t="str">
        <f>IFERROR(VLOOKUP(CONCATENATE($A320,"T2"),'05 APU'!$1:$1048576,3,),"")</f>
        <v/>
      </c>
      <c r="F320" s="89" t="str">
        <f>IFERROR(VLOOKUP(CONCATENATE($A320,"T3"),'05 APU'!$1:$1048576,3,),"")</f>
        <v/>
      </c>
      <c r="G320" s="412" t="s">
        <v>142</v>
      </c>
      <c r="H320" s="351"/>
      <c r="I320" s="90">
        <f>IFERROR((VLOOKUP(CONCATENATE($A320,"D"),'05 APU'!$1:$1048576,9,)),0)</f>
        <v>0</v>
      </c>
      <c r="J320" s="90">
        <f t="shared" si="10"/>
        <v>0</v>
      </c>
      <c r="K320" s="297" t="str">
        <f>IFERROR(VLOOKUP(CONCATENATE($A320,"C"),'05 APU'!$1:$1048576,9,),"")</f>
        <v/>
      </c>
      <c r="L320" s="297" t="str">
        <f>IFERROR(VLOOKUP(CONCATENATE($A320,"B"),'05 APU'!$1:$1048576,9,),"")</f>
        <v/>
      </c>
      <c r="M320" s="297" t="str">
        <f>IFERROR(VLOOKUP(CONCATENATE($A320,"A"),'05 APU'!$1:$1048576,9,),"")</f>
        <v/>
      </c>
      <c r="N320" s="86"/>
      <c r="O320" s="90">
        <f>IFERROR(VLOOKUP(CONCATENATE($A320,"D"),'05 APU'!$T:$AB,9,),0)</f>
        <v>0</v>
      </c>
      <c r="P320" s="90">
        <f t="shared" si="9"/>
        <v>0</v>
      </c>
      <c r="Q320" s="90">
        <f>IFERROR(VLOOKUP(CONCATENATE($A320,"C"),'05 APU'!$T:$AB,9,),0)</f>
        <v>0</v>
      </c>
      <c r="R320" s="90">
        <f>IFERROR(VLOOKUP(CONCATENATE($A320,"B"),'05 APU'!$T:$AB,9,),0)</f>
        <v>0</v>
      </c>
      <c r="S320" s="90">
        <f>IFERROR(VLOOKUP(CONCATENATE($A320,"A"),'05 APU'!$T:$AB,9,),0)</f>
        <v>0</v>
      </c>
      <c r="U320" s="421" t="s">
        <v>3355</v>
      </c>
      <c r="V320" s="424"/>
      <c r="W320" s="429" t="s">
        <v>3492</v>
      </c>
      <c r="AZ320" s="331" t="e">
        <f>IF((VLOOKUP(CONCATENATE($A320,"EP"),'05 APU'!$1:$1048576,1,FALSE)=CONCATENATE($A320,"EP")),1,0)</f>
        <v>#N/A</v>
      </c>
      <c r="BA320" s="331" t="e">
        <f>IF((VLOOKUP(CONCATENATE($A320,"EE"),'05 APU'!$1:$1048576,1,FALSE)=CONCATENATE($A320,"EE")),1,0)</f>
        <v>#N/A</v>
      </c>
      <c r="BB320" s="331" t="e">
        <f>IF((VLOOKUP(CONCATENATE($A320,"EM"),'05 APU'!$1:$1048576,1,FALSE)=CONCATENATE($A320,"EM")),1,0)</f>
        <v>#N/A</v>
      </c>
    </row>
    <row r="321" spans="1:54" ht="21" x14ac:dyDescent="0.25">
      <c r="A321" s="88">
        <v>311</v>
      </c>
      <c r="B321" s="387" t="s">
        <v>868</v>
      </c>
      <c r="C321" s="384" t="s">
        <v>869</v>
      </c>
      <c r="D321" s="89" t="str">
        <f>IFERROR(VLOOKUP(CONCATENATE($A321,"T"),'05 APU'!$1:$1048576,3,),"")</f>
        <v/>
      </c>
      <c r="E321" s="89" t="str">
        <f>IFERROR(VLOOKUP(CONCATENATE($A321,"T2"),'05 APU'!$1:$1048576,3,),"")</f>
        <v/>
      </c>
      <c r="F321" s="89" t="str">
        <f>IFERROR(VLOOKUP(CONCATENATE($A321,"T3"),'05 APU'!$1:$1048576,3,),"")</f>
        <v/>
      </c>
      <c r="G321" s="412" t="s">
        <v>142</v>
      </c>
      <c r="H321" s="351"/>
      <c r="I321" s="90">
        <f>IFERROR((VLOOKUP(CONCATENATE($A321,"D"),'05 APU'!$1:$1048576,9,)),0)</f>
        <v>0</v>
      </c>
      <c r="J321" s="90">
        <f t="shared" si="10"/>
        <v>0</v>
      </c>
      <c r="K321" s="297" t="str">
        <f>IFERROR(VLOOKUP(CONCATENATE($A321,"C"),'05 APU'!$1:$1048576,9,),"")</f>
        <v/>
      </c>
      <c r="L321" s="297" t="str">
        <f>IFERROR(VLOOKUP(CONCATENATE($A321,"B"),'05 APU'!$1:$1048576,9,),"")</f>
        <v/>
      </c>
      <c r="M321" s="297" t="str">
        <f>IFERROR(VLOOKUP(CONCATENATE($A321,"A"),'05 APU'!$1:$1048576,9,),"")</f>
        <v/>
      </c>
      <c r="N321" s="86"/>
      <c r="O321" s="90">
        <f>IFERROR(VLOOKUP(CONCATENATE($A321,"D"),'05 APU'!$T:$AB,9,),0)</f>
        <v>0</v>
      </c>
      <c r="P321" s="90">
        <f t="shared" si="9"/>
        <v>0</v>
      </c>
      <c r="Q321" s="90">
        <f>IFERROR(VLOOKUP(CONCATENATE($A321,"C"),'05 APU'!$T:$AB,9,),0)</f>
        <v>0</v>
      </c>
      <c r="R321" s="90">
        <f>IFERROR(VLOOKUP(CONCATENATE($A321,"B"),'05 APU'!$T:$AB,9,),0)</f>
        <v>0</v>
      </c>
      <c r="S321" s="90">
        <f>IFERROR(VLOOKUP(CONCATENATE($A321,"A"),'05 APU'!$T:$AB,9,),0)</f>
        <v>0</v>
      </c>
      <c r="U321" s="421" t="s">
        <v>3355</v>
      </c>
      <c r="V321" s="424"/>
      <c r="W321" s="429" t="s">
        <v>3492</v>
      </c>
      <c r="AZ321" s="331" t="e">
        <f>IF((VLOOKUP(CONCATENATE($A321,"EP"),'05 APU'!$1:$1048576,1,FALSE)=CONCATENATE($A321,"EP")),1,0)</f>
        <v>#N/A</v>
      </c>
      <c r="BA321" s="331" t="e">
        <f>IF((VLOOKUP(CONCATENATE($A321,"EE"),'05 APU'!$1:$1048576,1,FALSE)=CONCATENATE($A321,"EE")),1,0)</f>
        <v>#N/A</v>
      </c>
      <c r="BB321" s="331" t="e">
        <f>IF((VLOOKUP(CONCATENATE($A321,"EM"),'05 APU'!$1:$1048576,1,FALSE)=CONCATENATE($A321,"EM")),1,0)</f>
        <v>#N/A</v>
      </c>
    </row>
    <row r="322" spans="1:54" ht="21" x14ac:dyDescent="0.25">
      <c r="A322" s="88">
        <v>312</v>
      </c>
      <c r="B322" s="387" t="s">
        <v>870</v>
      </c>
      <c r="C322" s="384" t="s">
        <v>871</v>
      </c>
      <c r="D322" s="89" t="str">
        <f>IFERROR(VLOOKUP(CONCATENATE($A322,"T"),'05 APU'!$1:$1048576,3,),"")</f>
        <v/>
      </c>
      <c r="E322" s="89" t="str">
        <f>IFERROR(VLOOKUP(CONCATENATE($A322,"T2"),'05 APU'!$1:$1048576,3,),"")</f>
        <v/>
      </c>
      <c r="F322" s="89" t="str">
        <f>IFERROR(VLOOKUP(CONCATENATE($A322,"T3"),'05 APU'!$1:$1048576,3,),"")</f>
        <v/>
      </c>
      <c r="G322" s="412" t="s">
        <v>142</v>
      </c>
      <c r="H322" s="351"/>
      <c r="I322" s="90">
        <f>IFERROR((VLOOKUP(CONCATENATE($A322,"D"),'05 APU'!$1:$1048576,9,)),0)</f>
        <v>0</v>
      </c>
      <c r="J322" s="90">
        <f t="shared" si="10"/>
        <v>0</v>
      </c>
      <c r="K322" s="297" t="str">
        <f>IFERROR(VLOOKUP(CONCATENATE($A322,"C"),'05 APU'!$1:$1048576,9,),"")</f>
        <v/>
      </c>
      <c r="L322" s="297" t="str">
        <f>IFERROR(VLOOKUP(CONCATENATE($A322,"B"),'05 APU'!$1:$1048576,9,),"")</f>
        <v/>
      </c>
      <c r="M322" s="297" t="str">
        <f>IFERROR(VLOOKUP(CONCATENATE($A322,"A"),'05 APU'!$1:$1048576,9,),"")</f>
        <v/>
      </c>
      <c r="N322" s="86"/>
      <c r="O322" s="90">
        <f>IFERROR(VLOOKUP(CONCATENATE($A322,"D"),'05 APU'!$T:$AB,9,),0)</f>
        <v>0</v>
      </c>
      <c r="P322" s="90">
        <f t="shared" si="9"/>
        <v>0</v>
      </c>
      <c r="Q322" s="90">
        <f>IFERROR(VLOOKUP(CONCATENATE($A322,"C"),'05 APU'!$T:$AB,9,),0)</f>
        <v>0</v>
      </c>
      <c r="R322" s="90">
        <f>IFERROR(VLOOKUP(CONCATENATE($A322,"B"),'05 APU'!$T:$AB,9,),0)</f>
        <v>0</v>
      </c>
      <c r="S322" s="90">
        <f>IFERROR(VLOOKUP(CONCATENATE($A322,"A"),'05 APU'!$T:$AB,9,),0)</f>
        <v>0</v>
      </c>
      <c r="U322" s="421" t="s">
        <v>3355</v>
      </c>
      <c r="V322" s="424"/>
      <c r="W322" s="429" t="s">
        <v>3492</v>
      </c>
      <c r="AZ322" s="331" t="e">
        <f>IF((VLOOKUP(CONCATENATE($A322,"EP"),'05 APU'!$1:$1048576,1,FALSE)=CONCATENATE($A322,"EP")),1,0)</f>
        <v>#N/A</v>
      </c>
      <c r="BA322" s="331" t="e">
        <f>IF((VLOOKUP(CONCATENATE($A322,"EE"),'05 APU'!$1:$1048576,1,FALSE)=CONCATENATE($A322,"EE")),1,0)</f>
        <v>#N/A</v>
      </c>
      <c r="BB322" s="331" t="e">
        <f>IF((VLOOKUP(CONCATENATE($A322,"EM"),'05 APU'!$1:$1048576,1,FALSE)=CONCATENATE($A322,"EM")),1,0)</f>
        <v>#N/A</v>
      </c>
    </row>
    <row r="323" spans="1:54" x14ac:dyDescent="0.25">
      <c r="A323" s="88">
        <v>313</v>
      </c>
      <c r="B323" s="388" t="s">
        <v>872</v>
      </c>
      <c r="C323" s="389" t="s">
        <v>873</v>
      </c>
      <c r="D323" s="89" t="str">
        <f>IFERROR(VLOOKUP(CONCATENATE($A323,"T"),'05 APU'!$1:$1048576,3,),"")</f>
        <v/>
      </c>
      <c r="E323" s="89" t="str">
        <f>IFERROR(VLOOKUP(CONCATENATE($A323,"T2"),'05 APU'!$1:$1048576,3,),"")</f>
        <v/>
      </c>
      <c r="F323" s="89" t="str">
        <f>IFERROR(VLOOKUP(CONCATENATE($A323,"T3"),'05 APU'!$1:$1048576,3,),"")</f>
        <v/>
      </c>
      <c r="G323" s="398"/>
      <c r="H323" s="351"/>
      <c r="I323" s="90">
        <f>IFERROR((VLOOKUP(CONCATENATE($A323,"D"),'05 APU'!$1:$1048576,9,)),0)</f>
        <v>0</v>
      </c>
      <c r="J323" s="90">
        <f t="shared" si="10"/>
        <v>0</v>
      </c>
      <c r="K323" s="297" t="str">
        <f>IFERROR(VLOOKUP(CONCATENATE($A323,"C"),'05 APU'!$1:$1048576,9,),"")</f>
        <v/>
      </c>
      <c r="L323" s="297" t="str">
        <f>IFERROR(VLOOKUP(CONCATENATE($A323,"B"),'05 APU'!$1:$1048576,9,),"")</f>
        <v/>
      </c>
      <c r="M323" s="297" t="str">
        <f>IFERROR(VLOOKUP(CONCATENATE($A323,"A"),'05 APU'!$1:$1048576,9,),"")</f>
        <v/>
      </c>
      <c r="N323" s="86"/>
      <c r="O323" s="90">
        <f>IFERROR(VLOOKUP(CONCATENATE($A323,"D"),'05 APU'!$T:$AB,9,),0)</f>
        <v>0</v>
      </c>
      <c r="P323" s="90">
        <f t="shared" si="9"/>
        <v>0</v>
      </c>
      <c r="Q323" s="90">
        <f>IFERROR(VLOOKUP(CONCATENATE($A323,"C"),'05 APU'!$T:$AB,9,),0)</f>
        <v>0</v>
      </c>
      <c r="R323" s="90">
        <f>IFERROR(VLOOKUP(CONCATENATE($A323,"B"),'05 APU'!$T:$AB,9,),0)</f>
        <v>0</v>
      </c>
      <c r="S323" s="90">
        <f>IFERROR(VLOOKUP(CONCATENATE($A323,"A"),'05 APU'!$T:$AB,9,),0)</f>
        <v>0</v>
      </c>
      <c r="U323" s="420"/>
      <c r="V323" s="424"/>
      <c r="W323" s="429">
        <v>0</v>
      </c>
      <c r="AZ323" s="331" t="e">
        <f>IF((VLOOKUP(CONCATENATE($A323,"EP"),'05 APU'!$1:$1048576,1,FALSE)=CONCATENATE($A323,"EP")),1,0)</f>
        <v>#N/A</v>
      </c>
      <c r="BA323" s="331" t="e">
        <f>IF((VLOOKUP(CONCATENATE($A323,"EE"),'05 APU'!$1:$1048576,1,FALSE)=CONCATENATE($A323,"EE")),1,0)</f>
        <v>#N/A</v>
      </c>
      <c r="BB323" s="331" t="e">
        <f>IF((VLOOKUP(CONCATENATE($A323,"EM"),'05 APU'!$1:$1048576,1,FALSE)=CONCATENATE($A323,"EM")),1,0)</f>
        <v>#N/A</v>
      </c>
    </row>
    <row r="324" spans="1:54" ht="21" x14ac:dyDescent="0.25">
      <c r="A324" s="88">
        <v>314</v>
      </c>
      <c r="B324" s="387" t="s">
        <v>874</v>
      </c>
      <c r="C324" s="384" t="s">
        <v>875</v>
      </c>
      <c r="D324" s="89" t="str">
        <f>IFERROR(VLOOKUP(CONCATENATE($A324,"T"),'05 APU'!$1:$1048576,3,),"")</f>
        <v/>
      </c>
      <c r="E324" s="89" t="str">
        <f>IFERROR(VLOOKUP(CONCATENATE($A324,"T2"),'05 APU'!$1:$1048576,3,),"")</f>
        <v/>
      </c>
      <c r="F324" s="89" t="str">
        <f>IFERROR(VLOOKUP(CONCATENATE($A324,"T3"),'05 APU'!$1:$1048576,3,),"")</f>
        <v/>
      </c>
      <c r="G324" s="412" t="s">
        <v>142</v>
      </c>
      <c r="H324" s="351"/>
      <c r="I324" s="90">
        <f>IFERROR((VLOOKUP(CONCATENATE($A324,"D"),'05 APU'!$1:$1048576,9,)),0)</f>
        <v>0</v>
      </c>
      <c r="J324" s="90">
        <f t="shared" si="10"/>
        <v>0</v>
      </c>
      <c r="K324" s="297" t="str">
        <f>IFERROR(VLOOKUP(CONCATENATE($A324,"C"),'05 APU'!$1:$1048576,9,),"")</f>
        <v/>
      </c>
      <c r="L324" s="297" t="str">
        <f>IFERROR(VLOOKUP(CONCATENATE($A324,"B"),'05 APU'!$1:$1048576,9,),"")</f>
        <v/>
      </c>
      <c r="M324" s="297" t="str">
        <f>IFERROR(VLOOKUP(CONCATENATE($A324,"A"),'05 APU'!$1:$1048576,9,),"")</f>
        <v/>
      </c>
      <c r="N324" s="86"/>
      <c r="O324" s="90">
        <f>IFERROR(VLOOKUP(CONCATENATE($A324,"D"),'05 APU'!$T:$AB,9,),0)</f>
        <v>0</v>
      </c>
      <c r="P324" s="90">
        <f t="shared" si="9"/>
        <v>0</v>
      </c>
      <c r="Q324" s="90">
        <f>IFERROR(VLOOKUP(CONCATENATE($A324,"C"),'05 APU'!$T:$AB,9,),0)</f>
        <v>0</v>
      </c>
      <c r="R324" s="90">
        <f>IFERROR(VLOOKUP(CONCATENATE($A324,"B"),'05 APU'!$T:$AB,9,),0)</f>
        <v>0</v>
      </c>
      <c r="S324" s="90">
        <f>IFERROR(VLOOKUP(CONCATENATE($A324,"A"),'05 APU'!$T:$AB,9,),0)</f>
        <v>0</v>
      </c>
      <c r="U324" s="421" t="s">
        <v>3355</v>
      </c>
      <c r="V324" s="424"/>
      <c r="W324" s="429" t="s">
        <v>3492</v>
      </c>
      <c r="AZ324" s="331" t="e">
        <f>IF((VLOOKUP(CONCATENATE($A324,"EP"),'05 APU'!$1:$1048576,1,FALSE)=CONCATENATE($A324,"EP")),1,0)</f>
        <v>#N/A</v>
      </c>
      <c r="BA324" s="331" t="e">
        <f>IF((VLOOKUP(CONCATENATE($A324,"EE"),'05 APU'!$1:$1048576,1,FALSE)=CONCATENATE($A324,"EE")),1,0)</f>
        <v>#N/A</v>
      </c>
      <c r="BB324" s="331" t="e">
        <f>IF((VLOOKUP(CONCATENATE($A324,"EM"),'05 APU'!$1:$1048576,1,FALSE)=CONCATENATE($A324,"EM")),1,0)</f>
        <v>#N/A</v>
      </c>
    </row>
    <row r="325" spans="1:54" x14ac:dyDescent="0.25">
      <c r="A325" s="88">
        <v>315</v>
      </c>
      <c r="B325" s="387" t="s">
        <v>876</v>
      </c>
      <c r="C325" s="384" t="s">
        <v>877</v>
      </c>
      <c r="D325" s="89" t="str">
        <f>IFERROR(VLOOKUP(CONCATENATE($A325,"T"),'05 APU'!$1:$1048576,3,),"")</f>
        <v/>
      </c>
      <c r="E325" s="89" t="str">
        <f>IFERROR(VLOOKUP(CONCATENATE($A325,"T2"),'05 APU'!$1:$1048576,3,),"")</f>
        <v/>
      </c>
      <c r="F325" s="89" t="str">
        <f>IFERROR(VLOOKUP(CONCATENATE($A325,"T3"),'05 APU'!$1:$1048576,3,),"")</f>
        <v/>
      </c>
      <c r="G325" s="412" t="s">
        <v>142</v>
      </c>
      <c r="H325" s="351"/>
      <c r="I325" s="90">
        <f>IFERROR((VLOOKUP(CONCATENATE($A325,"D"),'05 APU'!$1:$1048576,9,)),0)</f>
        <v>0</v>
      </c>
      <c r="J325" s="90">
        <f t="shared" si="10"/>
        <v>0</v>
      </c>
      <c r="K325" s="297" t="str">
        <f>IFERROR(VLOOKUP(CONCATENATE($A325,"C"),'05 APU'!$1:$1048576,9,),"")</f>
        <v/>
      </c>
      <c r="L325" s="297" t="str">
        <f>IFERROR(VLOOKUP(CONCATENATE($A325,"B"),'05 APU'!$1:$1048576,9,),"")</f>
        <v/>
      </c>
      <c r="M325" s="297" t="str">
        <f>IFERROR(VLOOKUP(CONCATENATE($A325,"A"),'05 APU'!$1:$1048576,9,),"")</f>
        <v/>
      </c>
      <c r="N325" s="86"/>
      <c r="O325" s="90">
        <f>IFERROR(VLOOKUP(CONCATENATE($A325,"D"),'05 APU'!$T:$AB,9,),0)</f>
        <v>0</v>
      </c>
      <c r="P325" s="90">
        <f t="shared" si="9"/>
        <v>0</v>
      </c>
      <c r="Q325" s="90">
        <f>IFERROR(VLOOKUP(CONCATENATE($A325,"C"),'05 APU'!$T:$AB,9,),0)</f>
        <v>0</v>
      </c>
      <c r="R325" s="90">
        <f>IFERROR(VLOOKUP(CONCATENATE($A325,"B"),'05 APU'!$T:$AB,9,),0)</f>
        <v>0</v>
      </c>
      <c r="S325" s="90">
        <f>IFERROR(VLOOKUP(CONCATENATE($A325,"A"),'05 APU'!$T:$AB,9,),0)</f>
        <v>0</v>
      </c>
      <c r="U325" s="421" t="s">
        <v>3355</v>
      </c>
      <c r="V325" s="424"/>
      <c r="W325" s="429" t="s">
        <v>3492</v>
      </c>
      <c r="AZ325" s="331" t="e">
        <f>IF((VLOOKUP(CONCATENATE($A325,"EP"),'05 APU'!$1:$1048576,1,FALSE)=CONCATENATE($A325,"EP")),1,0)</f>
        <v>#N/A</v>
      </c>
      <c r="BA325" s="331" t="e">
        <f>IF((VLOOKUP(CONCATENATE($A325,"EE"),'05 APU'!$1:$1048576,1,FALSE)=CONCATENATE($A325,"EE")),1,0)</f>
        <v>#N/A</v>
      </c>
      <c r="BB325" s="331" t="e">
        <f>IF((VLOOKUP(CONCATENATE($A325,"EM"),'05 APU'!$1:$1048576,1,FALSE)=CONCATENATE($A325,"EM")),1,0)</f>
        <v>#N/A</v>
      </c>
    </row>
    <row r="326" spans="1:54" x14ac:dyDescent="0.25">
      <c r="A326" s="88">
        <v>316</v>
      </c>
      <c r="B326" s="387" t="s">
        <v>878</v>
      </c>
      <c r="C326" s="384" t="s">
        <v>879</v>
      </c>
      <c r="D326" s="89" t="str">
        <f>IFERROR(VLOOKUP(CONCATENATE($A326,"T"),'05 APU'!$1:$1048576,3,),"")</f>
        <v/>
      </c>
      <c r="E326" s="89" t="str">
        <f>IFERROR(VLOOKUP(CONCATENATE($A326,"T2"),'05 APU'!$1:$1048576,3,),"")</f>
        <v/>
      </c>
      <c r="F326" s="89" t="str">
        <f>IFERROR(VLOOKUP(CONCATENATE($A326,"T3"),'05 APU'!$1:$1048576,3,),"")</f>
        <v/>
      </c>
      <c r="G326" s="412" t="s">
        <v>142</v>
      </c>
      <c r="H326" s="351"/>
      <c r="I326" s="90">
        <f>IFERROR((VLOOKUP(CONCATENATE($A326,"D"),'05 APU'!$1:$1048576,9,)),0)</f>
        <v>0</v>
      </c>
      <c r="J326" s="90">
        <f t="shared" si="10"/>
        <v>0</v>
      </c>
      <c r="K326" s="297" t="str">
        <f>IFERROR(VLOOKUP(CONCATENATE($A326,"C"),'05 APU'!$1:$1048576,9,),"")</f>
        <v/>
      </c>
      <c r="L326" s="297" t="str">
        <f>IFERROR(VLOOKUP(CONCATENATE($A326,"B"),'05 APU'!$1:$1048576,9,),"")</f>
        <v/>
      </c>
      <c r="M326" s="297" t="str">
        <f>IFERROR(VLOOKUP(CONCATENATE($A326,"A"),'05 APU'!$1:$1048576,9,),"")</f>
        <v/>
      </c>
      <c r="N326" s="86"/>
      <c r="O326" s="90">
        <f>IFERROR(VLOOKUP(CONCATENATE($A326,"D"),'05 APU'!$T:$AB,9,),0)</f>
        <v>0</v>
      </c>
      <c r="P326" s="90">
        <f t="shared" si="9"/>
        <v>0</v>
      </c>
      <c r="Q326" s="90">
        <f>IFERROR(VLOOKUP(CONCATENATE($A326,"C"),'05 APU'!$T:$AB,9,),0)</f>
        <v>0</v>
      </c>
      <c r="R326" s="90">
        <f>IFERROR(VLOOKUP(CONCATENATE($A326,"B"),'05 APU'!$T:$AB,9,),0)</f>
        <v>0</v>
      </c>
      <c r="S326" s="90">
        <f>IFERROR(VLOOKUP(CONCATENATE($A326,"A"),'05 APU'!$T:$AB,9,),0)</f>
        <v>0</v>
      </c>
      <c r="U326" s="421" t="s">
        <v>3355</v>
      </c>
      <c r="V326" s="424"/>
      <c r="W326" s="429" t="s">
        <v>3492</v>
      </c>
      <c r="AZ326" s="331" t="e">
        <f>IF((VLOOKUP(CONCATENATE($A326,"EP"),'05 APU'!$1:$1048576,1,FALSE)=CONCATENATE($A326,"EP")),1,0)</f>
        <v>#N/A</v>
      </c>
      <c r="BA326" s="331" t="e">
        <f>IF((VLOOKUP(CONCATENATE($A326,"EE"),'05 APU'!$1:$1048576,1,FALSE)=CONCATENATE($A326,"EE")),1,0)</f>
        <v>#N/A</v>
      </c>
      <c r="BB326" s="331" t="e">
        <f>IF((VLOOKUP(CONCATENATE($A326,"EM"),'05 APU'!$1:$1048576,1,FALSE)=CONCATENATE($A326,"EM")),1,0)</f>
        <v>#N/A</v>
      </c>
    </row>
    <row r="327" spans="1:54" x14ac:dyDescent="0.25">
      <c r="A327" s="88">
        <v>317</v>
      </c>
      <c r="B327" s="388" t="s">
        <v>880</v>
      </c>
      <c r="C327" s="389" t="s">
        <v>881</v>
      </c>
      <c r="D327" s="89" t="str">
        <f>IFERROR(VLOOKUP(CONCATENATE($A327,"T"),'05 APU'!$1:$1048576,3,),"")</f>
        <v/>
      </c>
      <c r="E327" s="89" t="str">
        <f>IFERROR(VLOOKUP(CONCATENATE($A327,"T2"),'05 APU'!$1:$1048576,3,),"")</f>
        <v/>
      </c>
      <c r="F327" s="89" t="str">
        <f>IFERROR(VLOOKUP(CONCATENATE($A327,"T3"),'05 APU'!$1:$1048576,3,),"")</f>
        <v/>
      </c>
      <c r="G327" s="398"/>
      <c r="H327" s="351"/>
      <c r="I327" s="90">
        <f>IFERROR((VLOOKUP(CONCATENATE($A327,"D"),'05 APU'!$1:$1048576,9,)),0)</f>
        <v>0</v>
      </c>
      <c r="J327" s="90">
        <f t="shared" si="10"/>
        <v>0</v>
      </c>
      <c r="K327" s="297" t="str">
        <f>IFERROR(VLOOKUP(CONCATENATE($A327,"C"),'05 APU'!$1:$1048576,9,),"")</f>
        <v/>
      </c>
      <c r="L327" s="297" t="str">
        <f>IFERROR(VLOOKUP(CONCATENATE($A327,"B"),'05 APU'!$1:$1048576,9,),"")</f>
        <v/>
      </c>
      <c r="M327" s="297" t="str">
        <f>IFERROR(VLOOKUP(CONCATENATE($A327,"A"),'05 APU'!$1:$1048576,9,),"")</f>
        <v/>
      </c>
      <c r="N327" s="86"/>
      <c r="O327" s="90">
        <f>IFERROR(VLOOKUP(CONCATENATE($A327,"D"),'05 APU'!$T:$AB,9,),0)</f>
        <v>0</v>
      </c>
      <c r="P327" s="90">
        <f t="shared" si="9"/>
        <v>0</v>
      </c>
      <c r="Q327" s="90">
        <f>IFERROR(VLOOKUP(CONCATENATE($A327,"C"),'05 APU'!$T:$AB,9,),0)</f>
        <v>0</v>
      </c>
      <c r="R327" s="90">
        <f>IFERROR(VLOOKUP(CONCATENATE($A327,"B"),'05 APU'!$T:$AB,9,),0)</f>
        <v>0</v>
      </c>
      <c r="S327" s="90">
        <f>IFERROR(VLOOKUP(CONCATENATE($A327,"A"),'05 APU'!$T:$AB,9,),0)</f>
        <v>0</v>
      </c>
      <c r="U327" s="420"/>
      <c r="V327" s="424"/>
      <c r="W327" s="429">
        <v>0</v>
      </c>
      <c r="AZ327" s="331" t="e">
        <f>IF((VLOOKUP(CONCATENATE($A327,"EP"),'05 APU'!$1:$1048576,1,FALSE)=CONCATENATE($A327,"EP")),1,0)</f>
        <v>#N/A</v>
      </c>
      <c r="BA327" s="331" t="e">
        <f>IF((VLOOKUP(CONCATENATE($A327,"EE"),'05 APU'!$1:$1048576,1,FALSE)=CONCATENATE($A327,"EE")),1,0)</f>
        <v>#N/A</v>
      </c>
      <c r="BB327" s="331" t="e">
        <f>IF((VLOOKUP(CONCATENATE($A327,"EM"),'05 APU'!$1:$1048576,1,FALSE)=CONCATENATE($A327,"EM")),1,0)</f>
        <v>#N/A</v>
      </c>
    </row>
    <row r="328" spans="1:54" ht="42" x14ac:dyDescent="0.25">
      <c r="A328" s="88">
        <v>318</v>
      </c>
      <c r="B328" s="387" t="s">
        <v>882</v>
      </c>
      <c r="C328" s="384" t="s">
        <v>883</v>
      </c>
      <c r="D328" s="89" t="str">
        <f>IFERROR(VLOOKUP(CONCATENATE($A328,"T"),'05 APU'!$1:$1048576,3,),"")</f>
        <v/>
      </c>
      <c r="E328" s="89" t="str">
        <f>IFERROR(VLOOKUP(CONCATENATE($A328,"T2"),'05 APU'!$1:$1048576,3,),"")</f>
        <v/>
      </c>
      <c r="F328" s="89" t="str">
        <f>IFERROR(VLOOKUP(CONCATENATE($A328,"T3"),'05 APU'!$1:$1048576,3,),"")</f>
        <v/>
      </c>
      <c r="G328" s="412" t="s">
        <v>142</v>
      </c>
      <c r="H328" s="351"/>
      <c r="I328" s="90">
        <f>IFERROR((VLOOKUP(CONCATENATE($A328,"D"),'05 APU'!$1:$1048576,9,)),0)</f>
        <v>0</v>
      </c>
      <c r="J328" s="90">
        <f t="shared" si="10"/>
        <v>0</v>
      </c>
      <c r="K328" s="297" t="str">
        <f>IFERROR(VLOOKUP(CONCATENATE($A328,"C"),'05 APU'!$1:$1048576,9,),"")</f>
        <v/>
      </c>
      <c r="L328" s="297" t="str">
        <f>IFERROR(VLOOKUP(CONCATENATE($A328,"B"),'05 APU'!$1:$1048576,9,),"")</f>
        <v/>
      </c>
      <c r="M328" s="297" t="str">
        <f>IFERROR(VLOOKUP(CONCATENATE($A328,"A"),'05 APU'!$1:$1048576,9,),"")</f>
        <v/>
      </c>
      <c r="N328" s="86"/>
      <c r="O328" s="90">
        <f>IFERROR(VLOOKUP(CONCATENATE($A328,"D"),'05 APU'!$T:$AB,9,),0)</f>
        <v>0</v>
      </c>
      <c r="P328" s="90">
        <f t="shared" si="9"/>
        <v>0</v>
      </c>
      <c r="Q328" s="90">
        <f>IFERROR(VLOOKUP(CONCATENATE($A328,"C"),'05 APU'!$T:$AB,9,),0)</f>
        <v>0</v>
      </c>
      <c r="R328" s="90">
        <f>IFERROR(VLOOKUP(CONCATENATE($A328,"B"),'05 APU'!$T:$AB,9,),0)</f>
        <v>0</v>
      </c>
      <c r="S328" s="90">
        <f>IFERROR(VLOOKUP(CONCATENATE($A328,"A"),'05 APU'!$T:$AB,9,),0)</f>
        <v>0</v>
      </c>
      <c r="U328" s="422" t="s">
        <v>3414</v>
      </c>
      <c r="V328" s="425" t="s">
        <v>3486</v>
      </c>
      <c r="W328" s="429" t="s">
        <v>3492</v>
      </c>
      <c r="AZ328" s="331" t="e">
        <f>IF((VLOOKUP(CONCATENATE($A328,"EP"),'05 APU'!$1:$1048576,1,FALSE)=CONCATENATE($A328,"EP")),1,0)</f>
        <v>#N/A</v>
      </c>
      <c r="BA328" s="331" t="e">
        <f>IF((VLOOKUP(CONCATENATE($A328,"EE"),'05 APU'!$1:$1048576,1,FALSE)=CONCATENATE($A328,"EE")),1,0)</f>
        <v>#N/A</v>
      </c>
      <c r="BB328" s="331" t="e">
        <f>IF((VLOOKUP(CONCATENATE($A328,"EM"),'05 APU'!$1:$1048576,1,FALSE)=CONCATENATE($A328,"EM")),1,0)</f>
        <v>#N/A</v>
      </c>
    </row>
    <row r="329" spans="1:54" x14ac:dyDescent="0.25">
      <c r="A329" s="88">
        <v>319</v>
      </c>
      <c r="B329" s="387" t="s">
        <v>884</v>
      </c>
      <c r="C329" s="384" t="s">
        <v>885</v>
      </c>
      <c r="D329" s="89" t="str">
        <f>IFERROR(VLOOKUP(CONCATENATE($A329,"T"),'05 APU'!$1:$1048576,3,),"")</f>
        <v/>
      </c>
      <c r="E329" s="89" t="str">
        <f>IFERROR(VLOOKUP(CONCATENATE($A329,"T2"),'05 APU'!$1:$1048576,3,),"")</f>
        <v/>
      </c>
      <c r="F329" s="89" t="str">
        <f>IFERROR(VLOOKUP(CONCATENATE($A329,"T3"),'05 APU'!$1:$1048576,3,),"")</f>
        <v/>
      </c>
      <c r="G329" s="412" t="s">
        <v>142</v>
      </c>
      <c r="H329" s="351"/>
      <c r="I329" s="90">
        <f>IFERROR((VLOOKUP(CONCATENATE($A329,"D"),'05 APU'!$1:$1048576,9,)),0)</f>
        <v>0</v>
      </c>
      <c r="J329" s="90">
        <f t="shared" si="10"/>
        <v>0</v>
      </c>
      <c r="K329" s="297" t="str">
        <f>IFERROR(VLOOKUP(CONCATENATE($A329,"C"),'05 APU'!$1:$1048576,9,),"")</f>
        <v/>
      </c>
      <c r="L329" s="297" t="str">
        <f>IFERROR(VLOOKUP(CONCATENATE($A329,"B"),'05 APU'!$1:$1048576,9,),"")</f>
        <v/>
      </c>
      <c r="M329" s="297" t="str">
        <f>IFERROR(VLOOKUP(CONCATENATE($A329,"A"),'05 APU'!$1:$1048576,9,),"")</f>
        <v/>
      </c>
      <c r="N329" s="86"/>
      <c r="O329" s="90">
        <f>IFERROR(VLOOKUP(CONCATENATE($A329,"D"),'05 APU'!$T:$AB,9,),0)</f>
        <v>0</v>
      </c>
      <c r="P329" s="90">
        <f t="shared" si="9"/>
        <v>0</v>
      </c>
      <c r="Q329" s="90">
        <f>IFERROR(VLOOKUP(CONCATENATE($A329,"C"),'05 APU'!$T:$AB,9,),0)</f>
        <v>0</v>
      </c>
      <c r="R329" s="90">
        <f>IFERROR(VLOOKUP(CONCATENATE($A329,"B"),'05 APU'!$T:$AB,9,),0)</f>
        <v>0</v>
      </c>
      <c r="S329" s="90">
        <f>IFERROR(VLOOKUP(CONCATENATE($A329,"A"),'05 APU'!$T:$AB,9,),0)</f>
        <v>0</v>
      </c>
      <c r="U329" s="421" t="s">
        <v>3355</v>
      </c>
      <c r="V329" s="424"/>
      <c r="W329" s="429" t="s">
        <v>3492</v>
      </c>
      <c r="AZ329" s="331" t="e">
        <f>IF((VLOOKUP(CONCATENATE($A329,"EP"),'05 APU'!$1:$1048576,1,FALSE)=CONCATENATE($A329,"EP")),1,0)</f>
        <v>#N/A</v>
      </c>
      <c r="BA329" s="331" t="e">
        <f>IF((VLOOKUP(CONCATENATE($A329,"EE"),'05 APU'!$1:$1048576,1,FALSE)=CONCATENATE($A329,"EE")),1,0)</f>
        <v>#N/A</v>
      </c>
      <c r="BB329" s="331" t="e">
        <f>IF((VLOOKUP(CONCATENATE($A329,"EM"),'05 APU'!$1:$1048576,1,FALSE)=CONCATENATE($A329,"EM")),1,0)</f>
        <v>#N/A</v>
      </c>
    </row>
    <row r="330" spans="1:54" x14ac:dyDescent="0.25">
      <c r="A330" s="88">
        <v>320</v>
      </c>
      <c r="B330" s="387" t="s">
        <v>886</v>
      </c>
      <c r="C330" s="384" t="s">
        <v>887</v>
      </c>
      <c r="D330" s="89" t="str">
        <f>IFERROR(VLOOKUP(CONCATENATE($A330,"T"),'05 APU'!$1:$1048576,3,),"")</f>
        <v/>
      </c>
      <c r="E330" s="89" t="str">
        <f>IFERROR(VLOOKUP(CONCATENATE($A330,"T2"),'05 APU'!$1:$1048576,3,),"")</f>
        <v/>
      </c>
      <c r="F330" s="89" t="str">
        <f>IFERROR(VLOOKUP(CONCATENATE($A330,"T3"),'05 APU'!$1:$1048576,3,),"")</f>
        <v/>
      </c>
      <c r="G330" s="412" t="s">
        <v>142</v>
      </c>
      <c r="H330" s="351"/>
      <c r="I330" s="90">
        <f>IFERROR((VLOOKUP(CONCATENATE($A330,"D"),'05 APU'!$1:$1048576,9,)),0)</f>
        <v>0</v>
      </c>
      <c r="J330" s="90">
        <f t="shared" si="10"/>
        <v>0</v>
      </c>
      <c r="K330" s="297" t="str">
        <f>IFERROR(VLOOKUP(CONCATENATE($A330,"C"),'05 APU'!$1:$1048576,9,),"")</f>
        <v/>
      </c>
      <c r="L330" s="297" t="str">
        <f>IFERROR(VLOOKUP(CONCATENATE($A330,"B"),'05 APU'!$1:$1048576,9,),"")</f>
        <v/>
      </c>
      <c r="M330" s="297" t="str">
        <f>IFERROR(VLOOKUP(CONCATENATE($A330,"A"),'05 APU'!$1:$1048576,9,),"")</f>
        <v/>
      </c>
      <c r="N330" s="86"/>
      <c r="O330" s="90">
        <f>IFERROR(VLOOKUP(CONCATENATE($A330,"D"),'05 APU'!$T:$AB,9,),0)</f>
        <v>0</v>
      </c>
      <c r="P330" s="90">
        <f t="shared" si="9"/>
        <v>0</v>
      </c>
      <c r="Q330" s="90">
        <f>IFERROR(VLOOKUP(CONCATENATE($A330,"C"),'05 APU'!$T:$AB,9,),0)</f>
        <v>0</v>
      </c>
      <c r="R330" s="90">
        <f>IFERROR(VLOOKUP(CONCATENATE($A330,"B"),'05 APU'!$T:$AB,9,),0)</f>
        <v>0</v>
      </c>
      <c r="S330" s="90">
        <f>IFERROR(VLOOKUP(CONCATENATE($A330,"A"),'05 APU'!$T:$AB,9,),0)</f>
        <v>0</v>
      </c>
      <c r="U330" s="421" t="s">
        <v>3355</v>
      </c>
      <c r="V330" s="424"/>
      <c r="W330" s="429" t="s">
        <v>3492</v>
      </c>
      <c r="AZ330" s="331" t="e">
        <f>IF((VLOOKUP(CONCATENATE($A330,"EP"),'05 APU'!$1:$1048576,1,FALSE)=CONCATENATE($A330,"EP")),1,0)</f>
        <v>#N/A</v>
      </c>
      <c r="BA330" s="331" t="e">
        <f>IF((VLOOKUP(CONCATENATE($A330,"EE"),'05 APU'!$1:$1048576,1,FALSE)=CONCATENATE($A330,"EE")),1,0)</f>
        <v>#N/A</v>
      </c>
      <c r="BB330" s="331" t="e">
        <f>IF((VLOOKUP(CONCATENATE($A330,"EM"),'05 APU'!$1:$1048576,1,FALSE)=CONCATENATE($A330,"EM")),1,0)</f>
        <v>#N/A</v>
      </c>
    </row>
    <row r="331" spans="1:54" x14ac:dyDescent="0.25">
      <c r="A331" s="88">
        <v>321</v>
      </c>
      <c r="B331" s="387" t="s">
        <v>888</v>
      </c>
      <c r="C331" s="384" t="s">
        <v>889</v>
      </c>
      <c r="D331" s="89" t="str">
        <f>IFERROR(VLOOKUP(CONCATENATE($A331,"T"),'05 APU'!$1:$1048576,3,),"")</f>
        <v/>
      </c>
      <c r="E331" s="89" t="str">
        <f>IFERROR(VLOOKUP(CONCATENATE($A331,"T2"),'05 APU'!$1:$1048576,3,),"")</f>
        <v/>
      </c>
      <c r="F331" s="89" t="str">
        <f>IFERROR(VLOOKUP(CONCATENATE($A331,"T3"),'05 APU'!$1:$1048576,3,),"")</f>
        <v/>
      </c>
      <c r="G331" s="412" t="s">
        <v>138</v>
      </c>
      <c r="H331" s="351"/>
      <c r="I331" s="90">
        <f>IFERROR((VLOOKUP(CONCATENATE($A331,"D"),'05 APU'!$1:$1048576,9,)),0)</f>
        <v>0</v>
      </c>
      <c r="J331" s="90">
        <f t="shared" si="10"/>
        <v>0</v>
      </c>
      <c r="K331" s="297" t="str">
        <f>IFERROR(VLOOKUP(CONCATENATE($A331,"C"),'05 APU'!$1:$1048576,9,),"")</f>
        <v/>
      </c>
      <c r="L331" s="297" t="str">
        <f>IFERROR(VLOOKUP(CONCATENATE($A331,"B"),'05 APU'!$1:$1048576,9,),"")</f>
        <v/>
      </c>
      <c r="M331" s="297" t="str">
        <f>IFERROR(VLOOKUP(CONCATENATE($A331,"A"),'05 APU'!$1:$1048576,9,),"")</f>
        <v/>
      </c>
      <c r="N331" s="86"/>
      <c r="O331" s="90">
        <f>IFERROR(VLOOKUP(CONCATENATE($A331,"D"),'05 APU'!$T:$AB,9,),0)</f>
        <v>0</v>
      </c>
      <c r="P331" s="90">
        <f t="shared" ref="P331:P394" si="11">IFERROR($O331*$H331,0)</f>
        <v>0</v>
      </c>
      <c r="Q331" s="90">
        <f>IFERROR(VLOOKUP(CONCATENATE($A331,"C"),'05 APU'!$T:$AB,9,),0)</f>
        <v>0</v>
      </c>
      <c r="R331" s="90">
        <f>IFERROR(VLOOKUP(CONCATENATE($A331,"B"),'05 APU'!$T:$AB,9,),0)</f>
        <v>0</v>
      </c>
      <c r="S331" s="90">
        <f>IFERROR(VLOOKUP(CONCATENATE($A331,"A"),'05 APU'!$T:$AB,9,),0)</f>
        <v>0</v>
      </c>
      <c r="U331" s="421" t="s">
        <v>3355</v>
      </c>
      <c r="V331" s="424"/>
      <c r="W331" s="429" t="s">
        <v>3492</v>
      </c>
      <c r="AZ331" s="331" t="e">
        <f>IF((VLOOKUP(CONCATENATE($A331,"EP"),'05 APU'!$1:$1048576,1,FALSE)=CONCATENATE($A331,"EP")),1,0)</f>
        <v>#N/A</v>
      </c>
      <c r="BA331" s="331" t="e">
        <f>IF((VLOOKUP(CONCATENATE($A331,"EE"),'05 APU'!$1:$1048576,1,FALSE)=CONCATENATE($A331,"EE")),1,0)</f>
        <v>#N/A</v>
      </c>
      <c r="BB331" s="331" t="e">
        <f>IF((VLOOKUP(CONCATENATE($A331,"EM"),'05 APU'!$1:$1048576,1,FALSE)=CONCATENATE($A331,"EM")),1,0)</f>
        <v>#N/A</v>
      </c>
    </row>
    <row r="332" spans="1:54" ht="21" x14ac:dyDescent="0.25">
      <c r="A332" s="88">
        <v>322</v>
      </c>
      <c r="B332" s="387" t="s">
        <v>890</v>
      </c>
      <c r="C332" s="384" t="s">
        <v>891</v>
      </c>
      <c r="D332" s="89" t="str">
        <f>IFERROR(VLOOKUP(CONCATENATE($A332,"T"),'05 APU'!$1:$1048576,3,),"")</f>
        <v/>
      </c>
      <c r="E332" s="89" t="str">
        <f>IFERROR(VLOOKUP(CONCATENATE($A332,"T2"),'05 APU'!$1:$1048576,3,),"")</f>
        <v/>
      </c>
      <c r="F332" s="89" t="str">
        <f>IFERROR(VLOOKUP(CONCATENATE($A332,"T3"),'05 APU'!$1:$1048576,3,),"")</f>
        <v/>
      </c>
      <c r="G332" s="412" t="s">
        <v>138</v>
      </c>
      <c r="H332" s="351"/>
      <c r="I332" s="90">
        <f>IFERROR((VLOOKUP(CONCATENATE($A332,"D"),'05 APU'!$1:$1048576,9,)),0)</f>
        <v>0</v>
      </c>
      <c r="J332" s="90">
        <f t="shared" si="10"/>
        <v>0</v>
      </c>
      <c r="K332" s="297" t="str">
        <f>IFERROR(VLOOKUP(CONCATENATE($A332,"C"),'05 APU'!$1:$1048576,9,),"")</f>
        <v/>
      </c>
      <c r="L332" s="297" t="str">
        <f>IFERROR(VLOOKUP(CONCATENATE($A332,"B"),'05 APU'!$1:$1048576,9,),"")</f>
        <v/>
      </c>
      <c r="M332" s="297" t="str">
        <f>IFERROR(VLOOKUP(CONCATENATE($A332,"A"),'05 APU'!$1:$1048576,9,),"")</f>
        <v/>
      </c>
      <c r="N332" s="86"/>
      <c r="O332" s="90">
        <f>IFERROR(VLOOKUP(CONCATENATE($A332,"D"),'05 APU'!$T:$AB,9,),0)</f>
        <v>0</v>
      </c>
      <c r="P332" s="90">
        <f t="shared" si="11"/>
        <v>0</v>
      </c>
      <c r="Q332" s="90">
        <f>IFERROR(VLOOKUP(CONCATENATE($A332,"C"),'05 APU'!$T:$AB,9,),0)</f>
        <v>0</v>
      </c>
      <c r="R332" s="90">
        <f>IFERROR(VLOOKUP(CONCATENATE($A332,"B"),'05 APU'!$T:$AB,9,),0)</f>
        <v>0</v>
      </c>
      <c r="S332" s="90">
        <f>IFERROR(VLOOKUP(CONCATENATE($A332,"A"),'05 APU'!$T:$AB,9,),0)</f>
        <v>0</v>
      </c>
      <c r="U332" s="421" t="s">
        <v>3355</v>
      </c>
      <c r="V332" s="424"/>
      <c r="W332" s="429" t="s">
        <v>3492</v>
      </c>
      <c r="AZ332" s="331" t="e">
        <f>IF((VLOOKUP(CONCATENATE($A332,"EP"),'05 APU'!$1:$1048576,1,FALSE)=CONCATENATE($A332,"EP")),1,0)</f>
        <v>#N/A</v>
      </c>
      <c r="BA332" s="331" t="e">
        <f>IF((VLOOKUP(CONCATENATE($A332,"EE"),'05 APU'!$1:$1048576,1,FALSE)=CONCATENATE($A332,"EE")),1,0)</f>
        <v>#N/A</v>
      </c>
      <c r="BB332" s="331" t="e">
        <f>IF((VLOOKUP(CONCATENATE($A332,"EM"),'05 APU'!$1:$1048576,1,FALSE)=CONCATENATE($A332,"EM")),1,0)</f>
        <v>#N/A</v>
      </c>
    </row>
    <row r="333" spans="1:54" ht="21" x14ac:dyDescent="0.25">
      <c r="A333" s="88">
        <v>323</v>
      </c>
      <c r="B333" s="387" t="s">
        <v>892</v>
      </c>
      <c r="C333" s="384" t="s">
        <v>893</v>
      </c>
      <c r="D333" s="89" t="str">
        <f>IFERROR(VLOOKUP(CONCATENATE($A333,"T"),'05 APU'!$1:$1048576,3,),"")</f>
        <v/>
      </c>
      <c r="E333" s="89" t="str">
        <f>IFERROR(VLOOKUP(CONCATENATE($A333,"T2"),'05 APU'!$1:$1048576,3,),"")</f>
        <v/>
      </c>
      <c r="F333" s="89" t="str">
        <f>IFERROR(VLOOKUP(CONCATENATE($A333,"T3"),'05 APU'!$1:$1048576,3,),"")</f>
        <v/>
      </c>
      <c r="G333" s="412" t="s">
        <v>138</v>
      </c>
      <c r="H333" s="351"/>
      <c r="I333" s="90">
        <f>IFERROR((VLOOKUP(CONCATENATE($A333,"D"),'05 APU'!$1:$1048576,9,)),0)</f>
        <v>0</v>
      </c>
      <c r="J333" s="90">
        <f t="shared" ref="J333:J396" si="12">IFERROR(I333*H333,0)</f>
        <v>0</v>
      </c>
      <c r="K333" s="297" t="str">
        <f>IFERROR(VLOOKUP(CONCATENATE($A333,"C"),'05 APU'!$1:$1048576,9,),"")</f>
        <v/>
      </c>
      <c r="L333" s="297" t="str">
        <f>IFERROR(VLOOKUP(CONCATENATE($A333,"B"),'05 APU'!$1:$1048576,9,),"")</f>
        <v/>
      </c>
      <c r="M333" s="297" t="str">
        <f>IFERROR(VLOOKUP(CONCATENATE($A333,"A"),'05 APU'!$1:$1048576,9,),"")</f>
        <v/>
      </c>
      <c r="N333" s="86"/>
      <c r="O333" s="90">
        <f>IFERROR(VLOOKUP(CONCATENATE($A333,"D"),'05 APU'!$T:$AB,9,),0)</f>
        <v>0</v>
      </c>
      <c r="P333" s="90">
        <f t="shared" si="11"/>
        <v>0</v>
      </c>
      <c r="Q333" s="90">
        <f>IFERROR(VLOOKUP(CONCATENATE($A333,"C"),'05 APU'!$T:$AB,9,),0)</f>
        <v>0</v>
      </c>
      <c r="R333" s="90">
        <f>IFERROR(VLOOKUP(CONCATENATE($A333,"B"),'05 APU'!$T:$AB,9,),0)</f>
        <v>0</v>
      </c>
      <c r="S333" s="90">
        <f>IFERROR(VLOOKUP(CONCATENATE($A333,"A"),'05 APU'!$T:$AB,9,),0)</f>
        <v>0</v>
      </c>
      <c r="U333" s="421" t="s">
        <v>3355</v>
      </c>
      <c r="V333" s="424"/>
      <c r="W333" s="429" t="s">
        <v>3492</v>
      </c>
      <c r="AZ333" s="331" t="e">
        <f>IF((VLOOKUP(CONCATENATE($A333,"EP"),'05 APU'!$1:$1048576,1,FALSE)=CONCATENATE($A333,"EP")),1,0)</f>
        <v>#N/A</v>
      </c>
      <c r="BA333" s="331" t="e">
        <f>IF((VLOOKUP(CONCATENATE($A333,"EE"),'05 APU'!$1:$1048576,1,FALSE)=CONCATENATE($A333,"EE")),1,0)</f>
        <v>#N/A</v>
      </c>
      <c r="BB333" s="331" t="e">
        <f>IF((VLOOKUP(CONCATENATE($A333,"EM"),'05 APU'!$1:$1048576,1,FALSE)=CONCATENATE($A333,"EM")),1,0)</f>
        <v>#N/A</v>
      </c>
    </row>
    <row r="334" spans="1:54" ht="21" x14ac:dyDescent="0.25">
      <c r="A334" s="88">
        <v>324</v>
      </c>
      <c r="B334" s="387" t="s">
        <v>894</v>
      </c>
      <c r="C334" s="384" t="s">
        <v>895</v>
      </c>
      <c r="D334" s="89" t="str">
        <f>IFERROR(VLOOKUP(CONCATENATE($A334,"T"),'05 APU'!$1:$1048576,3,),"")</f>
        <v/>
      </c>
      <c r="E334" s="89" t="str">
        <f>IFERROR(VLOOKUP(CONCATENATE($A334,"T2"),'05 APU'!$1:$1048576,3,),"")</f>
        <v/>
      </c>
      <c r="F334" s="89" t="str">
        <f>IFERROR(VLOOKUP(CONCATENATE($A334,"T3"),'05 APU'!$1:$1048576,3,),"")</f>
        <v/>
      </c>
      <c r="G334" s="412" t="s">
        <v>142</v>
      </c>
      <c r="H334" s="351"/>
      <c r="I334" s="90">
        <f>IFERROR((VLOOKUP(CONCATENATE($A334,"D"),'05 APU'!$1:$1048576,9,)),0)</f>
        <v>0</v>
      </c>
      <c r="J334" s="90">
        <f t="shared" si="12"/>
        <v>0</v>
      </c>
      <c r="K334" s="297" t="str">
        <f>IFERROR(VLOOKUP(CONCATENATE($A334,"C"),'05 APU'!$1:$1048576,9,),"")</f>
        <v/>
      </c>
      <c r="L334" s="297" t="str">
        <f>IFERROR(VLOOKUP(CONCATENATE($A334,"B"),'05 APU'!$1:$1048576,9,),"")</f>
        <v/>
      </c>
      <c r="M334" s="297" t="str">
        <f>IFERROR(VLOOKUP(CONCATENATE($A334,"A"),'05 APU'!$1:$1048576,9,),"")</f>
        <v/>
      </c>
      <c r="N334" s="86"/>
      <c r="O334" s="90">
        <f>IFERROR(VLOOKUP(CONCATENATE($A334,"D"),'05 APU'!$T:$AB,9,),0)</f>
        <v>0</v>
      </c>
      <c r="P334" s="90">
        <f t="shared" si="11"/>
        <v>0</v>
      </c>
      <c r="Q334" s="90">
        <f>IFERROR(VLOOKUP(CONCATENATE($A334,"C"),'05 APU'!$T:$AB,9,),0)</f>
        <v>0</v>
      </c>
      <c r="R334" s="90">
        <f>IFERROR(VLOOKUP(CONCATENATE($A334,"B"),'05 APU'!$T:$AB,9,),0)</f>
        <v>0</v>
      </c>
      <c r="S334" s="90">
        <f>IFERROR(VLOOKUP(CONCATENATE($A334,"A"),'05 APU'!$T:$AB,9,),0)</f>
        <v>0</v>
      </c>
      <c r="U334" s="421" t="s">
        <v>3355</v>
      </c>
      <c r="V334" s="424"/>
      <c r="W334" s="429" t="s">
        <v>3492</v>
      </c>
      <c r="AZ334" s="331" t="e">
        <f>IF((VLOOKUP(CONCATENATE($A334,"EP"),'05 APU'!$1:$1048576,1,FALSE)=CONCATENATE($A334,"EP")),1,0)</f>
        <v>#N/A</v>
      </c>
      <c r="BA334" s="331" t="e">
        <f>IF((VLOOKUP(CONCATENATE($A334,"EE"),'05 APU'!$1:$1048576,1,FALSE)=CONCATENATE($A334,"EE")),1,0)</f>
        <v>#N/A</v>
      </c>
      <c r="BB334" s="331" t="e">
        <f>IF((VLOOKUP(CONCATENATE($A334,"EM"),'05 APU'!$1:$1048576,1,FALSE)=CONCATENATE($A334,"EM")),1,0)</f>
        <v>#N/A</v>
      </c>
    </row>
    <row r="335" spans="1:54" ht="21" x14ac:dyDescent="0.25">
      <c r="A335" s="88">
        <v>325</v>
      </c>
      <c r="B335" s="387" t="s">
        <v>896</v>
      </c>
      <c r="C335" s="384" t="s">
        <v>897</v>
      </c>
      <c r="D335" s="89" t="str">
        <f>IFERROR(VLOOKUP(CONCATENATE($A335,"T"),'05 APU'!$1:$1048576,3,),"")</f>
        <v/>
      </c>
      <c r="E335" s="89" t="str">
        <f>IFERROR(VLOOKUP(CONCATENATE($A335,"T2"),'05 APU'!$1:$1048576,3,),"")</f>
        <v/>
      </c>
      <c r="F335" s="89" t="str">
        <f>IFERROR(VLOOKUP(CONCATENATE($A335,"T3"),'05 APU'!$1:$1048576,3,),"")</f>
        <v/>
      </c>
      <c r="G335" s="412" t="s">
        <v>142</v>
      </c>
      <c r="H335" s="351"/>
      <c r="I335" s="90">
        <f>IFERROR((VLOOKUP(CONCATENATE($A335,"D"),'05 APU'!$1:$1048576,9,)),0)</f>
        <v>0</v>
      </c>
      <c r="J335" s="90">
        <f t="shared" si="12"/>
        <v>0</v>
      </c>
      <c r="K335" s="297" t="str">
        <f>IFERROR(VLOOKUP(CONCATENATE($A335,"C"),'05 APU'!$1:$1048576,9,),"")</f>
        <v/>
      </c>
      <c r="L335" s="297" t="str">
        <f>IFERROR(VLOOKUP(CONCATENATE($A335,"B"),'05 APU'!$1:$1048576,9,),"")</f>
        <v/>
      </c>
      <c r="M335" s="297" t="str">
        <f>IFERROR(VLOOKUP(CONCATENATE($A335,"A"),'05 APU'!$1:$1048576,9,),"")</f>
        <v/>
      </c>
      <c r="N335" s="86"/>
      <c r="O335" s="90">
        <f>IFERROR(VLOOKUP(CONCATENATE($A335,"D"),'05 APU'!$T:$AB,9,),0)</f>
        <v>0</v>
      </c>
      <c r="P335" s="90">
        <f t="shared" si="11"/>
        <v>0</v>
      </c>
      <c r="Q335" s="90">
        <f>IFERROR(VLOOKUP(CONCATENATE($A335,"C"),'05 APU'!$T:$AB,9,),0)</f>
        <v>0</v>
      </c>
      <c r="R335" s="90">
        <f>IFERROR(VLOOKUP(CONCATENATE($A335,"B"),'05 APU'!$T:$AB,9,),0)</f>
        <v>0</v>
      </c>
      <c r="S335" s="90">
        <f>IFERROR(VLOOKUP(CONCATENATE($A335,"A"),'05 APU'!$T:$AB,9,),0)</f>
        <v>0</v>
      </c>
      <c r="U335" s="420" t="s">
        <v>3415</v>
      </c>
      <c r="V335" s="425" t="s">
        <v>3486</v>
      </c>
      <c r="W335" s="429" t="s">
        <v>3492</v>
      </c>
      <c r="AZ335" s="331" t="e">
        <f>IF((VLOOKUP(CONCATENATE($A335,"EP"),'05 APU'!$1:$1048576,1,FALSE)=CONCATENATE($A335,"EP")),1,0)</f>
        <v>#N/A</v>
      </c>
      <c r="BA335" s="331" t="e">
        <f>IF((VLOOKUP(CONCATENATE($A335,"EE"),'05 APU'!$1:$1048576,1,FALSE)=CONCATENATE($A335,"EE")),1,0)</f>
        <v>#N/A</v>
      </c>
      <c r="BB335" s="331" t="e">
        <f>IF((VLOOKUP(CONCATENATE($A335,"EM"),'05 APU'!$1:$1048576,1,FALSE)=CONCATENATE($A335,"EM")),1,0)</f>
        <v>#N/A</v>
      </c>
    </row>
    <row r="336" spans="1:54" ht="21" x14ac:dyDescent="0.25">
      <c r="A336" s="88">
        <v>326</v>
      </c>
      <c r="B336" s="387" t="s">
        <v>898</v>
      </c>
      <c r="C336" s="384" t="s">
        <v>899</v>
      </c>
      <c r="D336" s="89" t="str">
        <f>IFERROR(VLOOKUP(CONCATENATE($A336,"T"),'05 APU'!$1:$1048576,3,),"")</f>
        <v/>
      </c>
      <c r="E336" s="89" t="str">
        <f>IFERROR(VLOOKUP(CONCATENATE($A336,"T2"),'05 APU'!$1:$1048576,3,),"")</f>
        <v/>
      </c>
      <c r="F336" s="89" t="str">
        <f>IFERROR(VLOOKUP(CONCATENATE($A336,"T3"),'05 APU'!$1:$1048576,3,),"")</f>
        <v/>
      </c>
      <c r="G336" s="412" t="s">
        <v>142</v>
      </c>
      <c r="H336" s="351"/>
      <c r="I336" s="90">
        <f>IFERROR((VLOOKUP(CONCATENATE($A336,"D"),'05 APU'!$1:$1048576,9,)),0)</f>
        <v>0</v>
      </c>
      <c r="J336" s="90">
        <f t="shared" si="12"/>
        <v>0</v>
      </c>
      <c r="K336" s="297" t="str">
        <f>IFERROR(VLOOKUP(CONCATENATE($A336,"C"),'05 APU'!$1:$1048576,9,),"")</f>
        <v/>
      </c>
      <c r="L336" s="297" t="str">
        <f>IFERROR(VLOOKUP(CONCATENATE($A336,"B"),'05 APU'!$1:$1048576,9,),"")</f>
        <v/>
      </c>
      <c r="M336" s="297" t="str">
        <f>IFERROR(VLOOKUP(CONCATENATE($A336,"A"),'05 APU'!$1:$1048576,9,),"")</f>
        <v/>
      </c>
      <c r="N336" s="86"/>
      <c r="O336" s="90">
        <f>IFERROR(VLOOKUP(CONCATENATE($A336,"D"),'05 APU'!$T:$AB,9,),0)</f>
        <v>0</v>
      </c>
      <c r="P336" s="90">
        <f t="shared" si="11"/>
        <v>0</v>
      </c>
      <c r="Q336" s="90">
        <f>IFERROR(VLOOKUP(CONCATENATE($A336,"C"),'05 APU'!$T:$AB,9,),0)</f>
        <v>0</v>
      </c>
      <c r="R336" s="90">
        <f>IFERROR(VLOOKUP(CONCATENATE($A336,"B"),'05 APU'!$T:$AB,9,),0)</f>
        <v>0</v>
      </c>
      <c r="S336" s="90">
        <f>IFERROR(VLOOKUP(CONCATENATE($A336,"A"),'05 APU'!$T:$AB,9,),0)</f>
        <v>0</v>
      </c>
      <c r="U336" s="420" t="s">
        <v>3416</v>
      </c>
      <c r="V336" s="425" t="s">
        <v>3486</v>
      </c>
      <c r="W336" s="429" t="s">
        <v>3492</v>
      </c>
      <c r="AZ336" s="331" t="e">
        <f>IF((VLOOKUP(CONCATENATE($A336,"EP"),'05 APU'!$1:$1048576,1,FALSE)=CONCATENATE($A336,"EP")),1,0)</f>
        <v>#N/A</v>
      </c>
      <c r="BA336" s="331" t="e">
        <f>IF((VLOOKUP(CONCATENATE($A336,"EE"),'05 APU'!$1:$1048576,1,FALSE)=CONCATENATE($A336,"EE")),1,0)</f>
        <v>#N/A</v>
      </c>
      <c r="BB336" s="331" t="e">
        <f>IF((VLOOKUP(CONCATENATE($A336,"EM"),'05 APU'!$1:$1048576,1,FALSE)=CONCATENATE($A336,"EM")),1,0)</f>
        <v>#N/A</v>
      </c>
    </row>
    <row r="337" spans="1:54" ht="31.5" x14ac:dyDescent="0.25">
      <c r="A337" s="88">
        <v>327</v>
      </c>
      <c r="B337" s="387" t="s">
        <v>900</v>
      </c>
      <c r="C337" s="384" t="s">
        <v>901</v>
      </c>
      <c r="D337" s="89" t="str">
        <f>IFERROR(VLOOKUP(CONCATENATE($A337,"T"),'05 APU'!$1:$1048576,3,),"")</f>
        <v/>
      </c>
      <c r="E337" s="89" t="str">
        <f>IFERROR(VLOOKUP(CONCATENATE($A337,"T2"),'05 APU'!$1:$1048576,3,),"")</f>
        <v/>
      </c>
      <c r="F337" s="89" t="str">
        <f>IFERROR(VLOOKUP(CONCATENATE($A337,"T3"),'05 APU'!$1:$1048576,3,),"")</f>
        <v/>
      </c>
      <c r="G337" s="412" t="s">
        <v>142</v>
      </c>
      <c r="H337" s="351"/>
      <c r="I337" s="90">
        <f>IFERROR((VLOOKUP(CONCATENATE($A337,"D"),'05 APU'!$1:$1048576,9,)),0)</f>
        <v>0</v>
      </c>
      <c r="J337" s="90">
        <f t="shared" si="12"/>
        <v>0</v>
      </c>
      <c r="K337" s="297" t="str">
        <f>IFERROR(VLOOKUP(CONCATENATE($A337,"C"),'05 APU'!$1:$1048576,9,),"")</f>
        <v/>
      </c>
      <c r="L337" s="297" t="str">
        <f>IFERROR(VLOOKUP(CONCATENATE($A337,"B"),'05 APU'!$1:$1048576,9,),"")</f>
        <v/>
      </c>
      <c r="M337" s="297" t="str">
        <f>IFERROR(VLOOKUP(CONCATENATE($A337,"A"),'05 APU'!$1:$1048576,9,),"")</f>
        <v/>
      </c>
      <c r="N337" s="86"/>
      <c r="O337" s="90">
        <f>IFERROR(VLOOKUP(CONCATENATE($A337,"D"),'05 APU'!$T:$AB,9,),0)</f>
        <v>0</v>
      </c>
      <c r="P337" s="90">
        <f t="shared" si="11"/>
        <v>0</v>
      </c>
      <c r="Q337" s="90">
        <f>IFERROR(VLOOKUP(CONCATENATE($A337,"C"),'05 APU'!$T:$AB,9,),0)</f>
        <v>0</v>
      </c>
      <c r="R337" s="90">
        <f>IFERROR(VLOOKUP(CONCATENATE($A337,"B"),'05 APU'!$T:$AB,9,),0)</f>
        <v>0</v>
      </c>
      <c r="S337" s="90">
        <f>IFERROR(VLOOKUP(CONCATENATE($A337,"A"),'05 APU'!$T:$AB,9,),0)</f>
        <v>0</v>
      </c>
      <c r="U337" s="421" t="s">
        <v>3355</v>
      </c>
      <c r="V337" s="424"/>
      <c r="W337" s="429" t="s">
        <v>3492</v>
      </c>
      <c r="AZ337" s="331" t="e">
        <f>IF((VLOOKUP(CONCATENATE($A337,"EP"),'05 APU'!$1:$1048576,1,FALSE)=CONCATENATE($A337,"EP")),1,0)</f>
        <v>#N/A</v>
      </c>
      <c r="BA337" s="331" t="e">
        <f>IF((VLOOKUP(CONCATENATE($A337,"EE"),'05 APU'!$1:$1048576,1,FALSE)=CONCATENATE($A337,"EE")),1,0)</f>
        <v>#N/A</v>
      </c>
      <c r="BB337" s="331" t="e">
        <f>IF((VLOOKUP(CONCATENATE($A337,"EM"),'05 APU'!$1:$1048576,1,FALSE)=CONCATENATE($A337,"EM")),1,0)</f>
        <v>#N/A</v>
      </c>
    </row>
    <row r="338" spans="1:54" x14ac:dyDescent="0.25">
      <c r="A338" s="88">
        <v>328</v>
      </c>
      <c r="B338" s="388" t="s">
        <v>902</v>
      </c>
      <c r="C338" s="389" t="s">
        <v>903</v>
      </c>
      <c r="D338" s="89" t="str">
        <f>IFERROR(VLOOKUP(CONCATENATE($A338,"T"),'05 APU'!$1:$1048576,3,),"")</f>
        <v/>
      </c>
      <c r="E338" s="89" t="str">
        <f>IFERROR(VLOOKUP(CONCATENATE($A338,"T2"),'05 APU'!$1:$1048576,3,),"")</f>
        <v/>
      </c>
      <c r="F338" s="89" t="str">
        <f>IFERROR(VLOOKUP(CONCATENATE($A338,"T3"),'05 APU'!$1:$1048576,3,),"")</f>
        <v/>
      </c>
      <c r="G338" s="398"/>
      <c r="H338" s="351"/>
      <c r="I338" s="90">
        <f>IFERROR((VLOOKUP(CONCATENATE($A338,"D"),'05 APU'!$1:$1048576,9,)),0)</f>
        <v>0</v>
      </c>
      <c r="J338" s="90">
        <f t="shared" si="12"/>
        <v>0</v>
      </c>
      <c r="K338" s="297" t="str">
        <f>IFERROR(VLOOKUP(CONCATENATE($A338,"C"),'05 APU'!$1:$1048576,9,),"")</f>
        <v/>
      </c>
      <c r="L338" s="297" t="str">
        <f>IFERROR(VLOOKUP(CONCATENATE($A338,"B"),'05 APU'!$1:$1048576,9,),"")</f>
        <v/>
      </c>
      <c r="M338" s="297" t="str">
        <f>IFERROR(VLOOKUP(CONCATENATE($A338,"A"),'05 APU'!$1:$1048576,9,),"")</f>
        <v/>
      </c>
      <c r="N338" s="86"/>
      <c r="O338" s="90">
        <f>IFERROR(VLOOKUP(CONCATENATE($A338,"D"),'05 APU'!$T:$AB,9,),0)</f>
        <v>0</v>
      </c>
      <c r="P338" s="90">
        <f t="shared" si="11"/>
        <v>0</v>
      </c>
      <c r="Q338" s="90">
        <f>IFERROR(VLOOKUP(CONCATENATE($A338,"C"),'05 APU'!$T:$AB,9,),0)</f>
        <v>0</v>
      </c>
      <c r="R338" s="90">
        <f>IFERROR(VLOOKUP(CONCATENATE($A338,"B"),'05 APU'!$T:$AB,9,),0)</f>
        <v>0</v>
      </c>
      <c r="S338" s="90">
        <f>IFERROR(VLOOKUP(CONCATENATE($A338,"A"),'05 APU'!$T:$AB,9,),0)</f>
        <v>0</v>
      </c>
      <c r="U338" s="420"/>
      <c r="V338" s="424"/>
      <c r="W338" s="429">
        <v>0</v>
      </c>
      <c r="AZ338" s="331" t="e">
        <f>IF((VLOOKUP(CONCATENATE($A338,"EP"),'05 APU'!$1:$1048576,1,FALSE)=CONCATENATE($A338,"EP")),1,0)</f>
        <v>#N/A</v>
      </c>
      <c r="BA338" s="331" t="e">
        <f>IF((VLOOKUP(CONCATENATE($A338,"EE"),'05 APU'!$1:$1048576,1,FALSE)=CONCATENATE($A338,"EE")),1,0)</f>
        <v>#N/A</v>
      </c>
      <c r="BB338" s="331" t="e">
        <f>IF((VLOOKUP(CONCATENATE($A338,"EM"),'05 APU'!$1:$1048576,1,FALSE)=CONCATENATE($A338,"EM")),1,0)</f>
        <v>#N/A</v>
      </c>
    </row>
    <row r="339" spans="1:54" ht="21" x14ac:dyDescent="0.25">
      <c r="A339" s="88">
        <v>329</v>
      </c>
      <c r="B339" s="387" t="s">
        <v>904</v>
      </c>
      <c r="C339" s="384" t="s">
        <v>905</v>
      </c>
      <c r="D339" s="89" t="str">
        <f>IFERROR(VLOOKUP(CONCATENATE($A339,"T"),'05 APU'!$1:$1048576,3,),"")</f>
        <v/>
      </c>
      <c r="E339" s="89" t="str">
        <f>IFERROR(VLOOKUP(CONCATENATE($A339,"T2"),'05 APU'!$1:$1048576,3,),"")</f>
        <v/>
      </c>
      <c r="F339" s="89" t="str">
        <f>IFERROR(VLOOKUP(CONCATENATE($A339,"T3"),'05 APU'!$1:$1048576,3,),"")</f>
        <v/>
      </c>
      <c r="G339" s="412" t="s">
        <v>142</v>
      </c>
      <c r="H339" s="351"/>
      <c r="I339" s="90">
        <f>IFERROR((VLOOKUP(CONCATENATE($A339,"D"),'05 APU'!$1:$1048576,9,)),0)</f>
        <v>0</v>
      </c>
      <c r="J339" s="90">
        <f t="shared" si="12"/>
        <v>0</v>
      </c>
      <c r="K339" s="297" t="str">
        <f>IFERROR(VLOOKUP(CONCATENATE($A339,"C"),'05 APU'!$1:$1048576,9,),"")</f>
        <v/>
      </c>
      <c r="L339" s="297" t="str">
        <f>IFERROR(VLOOKUP(CONCATENATE($A339,"B"),'05 APU'!$1:$1048576,9,),"")</f>
        <v/>
      </c>
      <c r="M339" s="297" t="str">
        <f>IFERROR(VLOOKUP(CONCATENATE($A339,"A"),'05 APU'!$1:$1048576,9,),"")</f>
        <v/>
      </c>
      <c r="N339" s="86"/>
      <c r="O339" s="90">
        <f>IFERROR(VLOOKUP(CONCATENATE($A339,"D"),'05 APU'!$T:$AB,9,),0)</f>
        <v>0</v>
      </c>
      <c r="P339" s="90">
        <f t="shared" si="11"/>
        <v>0</v>
      </c>
      <c r="Q339" s="90">
        <f>IFERROR(VLOOKUP(CONCATENATE($A339,"C"),'05 APU'!$T:$AB,9,),0)</f>
        <v>0</v>
      </c>
      <c r="R339" s="90">
        <f>IFERROR(VLOOKUP(CONCATENATE($A339,"B"),'05 APU'!$T:$AB,9,),0)</f>
        <v>0</v>
      </c>
      <c r="S339" s="90">
        <f>IFERROR(VLOOKUP(CONCATENATE($A339,"A"),'05 APU'!$T:$AB,9,),0)</f>
        <v>0</v>
      </c>
      <c r="U339" s="420" t="s">
        <v>3417</v>
      </c>
      <c r="V339" s="425" t="s">
        <v>3486</v>
      </c>
      <c r="W339" s="429" t="s">
        <v>3492</v>
      </c>
      <c r="AZ339" s="331" t="e">
        <f>IF((VLOOKUP(CONCATENATE($A339,"EP"),'05 APU'!$1:$1048576,1,FALSE)=CONCATENATE($A339,"EP")),1,0)</f>
        <v>#N/A</v>
      </c>
      <c r="BA339" s="331" t="e">
        <f>IF((VLOOKUP(CONCATENATE($A339,"EE"),'05 APU'!$1:$1048576,1,FALSE)=CONCATENATE($A339,"EE")),1,0)</f>
        <v>#N/A</v>
      </c>
      <c r="BB339" s="331" t="e">
        <f>IF((VLOOKUP(CONCATENATE($A339,"EM"),'05 APU'!$1:$1048576,1,FALSE)=CONCATENATE($A339,"EM")),1,0)</f>
        <v>#N/A</v>
      </c>
    </row>
    <row r="340" spans="1:54" ht="21" x14ac:dyDescent="0.25">
      <c r="A340" s="88">
        <v>330</v>
      </c>
      <c r="B340" s="387" t="s">
        <v>906</v>
      </c>
      <c r="C340" s="384" t="s">
        <v>907</v>
      </c>
      <c r="D340" s="89" t="str">
        <f>IFERROR(VLOOKUP(CONCATENATE($A340,"T"),'05 APU'!$1:$1048576,3,),"")</f>
        <v/>
      </c>
      <c r="E340" s="89" t="str">
        <f>IFERROR(VLOOKUP(CONCATENATE($A340,"T2"),'05 APU'!$1:$1048576,3,),"")</f>
        <v/>
      </c>
      <c r="F340" s="89" t="str">
        <f>IFERROR(VLOOKUP(CONCATENATE($A340,"T3"),'05 APU'!$1:$1048576,3,),"")</f>
        <v/>
      </c>
      <c r="G340" s="412" t="s">
        <v>138</v>
      </c>
      <c r="H340" s="351"/>
      <c r="I340" s="90">
        <f>IFERROR((VLOOKUP(CONCATENATE($A340,"D"),'05 APU'!$1:$1048576,9,)),0)</f>
        <v>0</v>
      </c>
      <c r="J340" s="90">
        <f t="shared" si="12"/>
        <v>0</v>
      </c>
      <c r="K340" s="297" t="str">
        <f>IFERROR(VLOOKUP(CONCATENATE($A340,"C"),'05 APU'!$1:$1048576,9,),"")</f>
        <v/>
      </c>
      <c r="L340" s="297" t="str">
        <f>IFERROR(VLOOKUP(CONCATENATE($A340,"B"),'05 APU'!$1:$1048576,9,),"")</f>
        <v/>
      </c>
      <c r="M340" s="297" t="str">
        <f>IFERROR(VLOOKUP(CONCATENATE($A340,"A"),'05 APU'!$1:$1048576,9,),"")</f>
        <v/>
      </c>
      <c r="N340" s="86"/>
      <c r="O340" s="90">
        <f>IFERROR(VLOOKUP(CONCATENATE($A340,"D"),'05 APU'!$T:$AB,9,),0)</f>
        <v>0</v>
      </c>
      <c r="P340" s="90">
        <f t="shared" si="11"/>
        <v>0</v>
      </c>
      <c r="Q340" s="90">
        <f>IFERROR(VLOOKUP(CONCATENATE($A340,"C"),'05 APU'!$T:$AB,9,),0)</f>
        <v>0</v>
      </c>
      <c r="R340" s="90">
        <f>IFERROR(VLOOKUP(CONCATENATE($A340,"B"),'05 APU'!$T:$AB,9,),0)</f>
        <v>0</v>
      </c>
      <c r="S340" s="90">
        <f>IFERROR(VLOOKUP(CONCATENATE($A340,"A"),'05 APU'!$T:$AB,9,),0)</f>
        <v>0</v>
      </c>
      <c r="U340" s="420" t="s">
        <v>3418</v>
      </c>
      <c r="V340" s="425" t="s">
        <v>3486</v>
      </c>
      <c r="W340" s="429" t="s">
        <v>3492</v>
      </c>
      <c r="AZ340" s="331" t="e">
        <f>IF((VLOOKUP(CONCATENATE($A340,"EP"),'05 APU'!$1:$1048576,1,FALSE)=CONCATENATE($A340,"EP")),1,0)</f>
        <v>#N/A</v>
      </c>
      <c r="BA340" s="331" t="e">
        <f>IF((VLOOKUP(CONCATENATE($A340,"EE"),'05 APU'!$1:$1048576,1,FALSE)=CONCATENATE($A340,"EE")),1,0)</f>
        <v>#N/A</v>
      </c>
      <c r="BB340" s="331" t="e">
        <f>IF((VLOOKUP(CONCATENATE($A340,"EM"),'05 APU'!$1:$1048576,1,FALSE)=CONCATENATE($A340,"EM")),1,0)</f>
        <v>#N/A</v>
      </c>
    </row>
    <row r="341" spans="1:54" ht="21" x14ac:dyDescent="0.25">
      <c r="A341" s="88">
        <v>331</v>
      </c>
      <c r="B341" s="387" t="s">
        <v>908</v>
      </c>
      <c r="C341" s="384" t="s">
        <v>909</v>
      </c>
      <c r="D341" s="89" t="str">
        <f>IFERROR(VLOOKUP(CONCATENATE($A341,"T"),'05 APU'!$1:$1048576,3,),"")</f>
        <v/>
      </c>
      <c r="E341" s="89" t="str">
        <f>IFERROR(VLOOKUP(CONCATENATE($A341,"T2"),'05 APU'!$1:$1048576,3,),"")</f>
        <v/>
      </c>
      <c r="F341" s="89" t="str">
        <f>IFERROR(VLOOKUP(CONCATENATE($A341,"T3"),'05 APU'!$1:$1048576,3,),"")</f>
        <v/>
      </c>
      <c r="G341" s="412" t="s">
        <v>142</v>
      </c>
      <c r="H341" s="351"/>
      <c r="I341" s="90">
        <f>IFERROR((VLOOKUP(CONCATENATE($A341,"D"),'05 APU'!$1:$1048576,9,)),0)</f>
        <v>0</v>
      </c>
      <c r="J341" s="90">
        <f t="shared" si="12"/>
        <v>0</v>
      </c>
      <c r="K341" s="297" t="str">
        <f>IFERROR(VLOOKUP(CONCATENATE($A341,"C"),'05 APU'!$1:$1048576,9,),"")</f>
        <v/>
      </c>
      <c r="L341" s="297" t="str">
        <f>IFERROR(VLOOKUP(CONCATENATE($A341,"B"),'05 APU'!$1:$1048576,9,),"")</f>
        <v/>
      </c>
      <c r="M341" s="297" t="str">
        <f>IFERROR(VLOOKUP(CONCATENATE($A341,"A"),'05 APU'!$1:$1048576,9,),"")</f>
        <v/>
      </c>
      <c r="N341" s="86"/>
      <c r="O341" s="90">
        <f>IFERROR(VLOOKUP(CONCATENATE($A341,"D"),'05 APU'!$T:$AB,9,),0)</f>
        <v>0</v>
      </c>
      <c r="P341" s="90">
        <f t="shared" si="11"/>
        <v>0</v>
      </c>
      <c r="Q341" s="90">
        <f>IFERROR(VLOOKUP(CONCATENATE($A341,"C"),'05 APU'!$T:$AB,9,),0)</f>
        <v>0</v>
      </c>
      <c r="R341" s="90">
        <f>IFERROR(VLOOKUP(CONCATENATE($A341,"B"),'05 APU'!$T:$AB,9,),0)</f>
        <v>0</v>
      </c>
      <c r="S341" s="90">
        <f>IFERROR(VLOOKUP(CONCATENATE($A341,"A"),'05 APU'!$T:$AB,9,),0)</f>
        <v>0</v>
      </c>
      <c r="U341" s="420" t="s">
        <v>3417</v>
      </c>
      <c r="V341" s="425" t="s">
        <v>3486</v>
      </c>
      <c r="W341" s="429" t="s">
        <v>3492</v>
      </c>
      <c r="AZ341" s="331" t="e">
        <f>IF((VLOOKUP(CONCATENATE($A341,"EP"),'05 APU'!$1:$1048576,1,FALSE)=CONCATENATE($A341,"EP")),1,0)</f>
        <v>#N/A</v>
      </c>
      <c r="BA341" s="331" t="e">
        <f>IF((VLOOKUP(CONCATENATE($A341,"EE"),'05 APU'!$1:$1048576,1,FALSE)=CONCATENATE($A341,"EE")),1,0)</f>
        <v>#N/A</v>
      </c>
      <c r="BB341" s="331" t="e">
        <f>IF((VLOOKUP(CONCATENATE($A341,"EM"),'05 APU'!$1:$1048576,1,FALSE)=CONCATENATE($A341,"EM")),1,0)</f>
        <v>#N/A</v>
      </c>
    </row>
    <row r="342" spans="1:54" x14ac:dyDescent="0.25">
      <c r="A342" s="88">
        <v>332</v>
      </c>
      <c r="B342" s="387" t="s">
        <v>910</v>
      </c>
      <c r="C342" s="384" t="s">
        <v>911</v>
      </c>
      <c r="D342" s="89" t="str">
        <f>IFERROR(VLOOKUP(CONCATENATE($A342,"T"),'05 APU'!$1:$1048576,3,),"")</f>
        <v/>
      </c>
      <c r="E342" s="89" t="str">
        <f>IFERROR(VLOOKUP(CONCATENATE($A342,"T2"),'05 APU'!$1:$1048576,3,),"")</f>
        <v/>
      </c>
      <c r="F342" s="89" t="str">
        <f>IFERROR(VLOOKUP(CONCATENATE($A342,"T3"),'05 APU'!$1:$1048576,3,),"")</f>
        <v/>
      </c>
      <c r="G342" s="412" t="s">
        <v>138</v>
      </c>
      <c r="H342" s="351"/>
      <c r="I342" s="90">
        <f>IFERROR((VLOOKUP(CONCATENATE($A342,"D"),'05 APU'!$1:$1048576,9,)),0)</f>
        <v>0</v>
      </c>
      <c r="J342" s="90">
        <f t="shared" si="12"/>
        <v>0</v>
      </c>
      <c r="K342" s="297" t="str">
        <f>IFERROR(VLOOKUP(CONCATENATE($A342,"C"),'05 APU'!$1:$1048576,9,),"")</f>
        <v/>
      </c>
      <c r="L342" s="297" t="str">
        <f>IFERROR(VLOOKUP(CONCATENATE($A342,"B"),'05 APU'!$1:$1048576,9,),"")</f>
        <v/>
      </c>
      <c r="M342" s="297" t="str">
        <f>IFERROR(VLOOKUP(CONCATENATE($A342,"A"),'05 APU'!$1:$1048576,9,),"")</f>
        <v/>
      </c>
      <c r="N342" s="86"/>
      <c r="O342" s="90">
        <f>IFERROR(VLOOKUP(CONCATENATE($A342,"D"),'05 APU'!$T:$AB,9,),0)</f>
        <v>0</v>
      </c>
      <c r="P342" s="90">
        <f t="shared" si="11"/>
        <v>0</v>
      </c>
      <c r="Q342" s="90">
        <f>IFERROR(VLOOKUP(CONCATENATE($A342,"C"),'05 APU'!$T:$AB,9,),0)</f>
        <v>0</v>
      </c>
      <c r="R342" s="90">
        <f>IFERROR(VLOOKUP(CONCATENATE($A342,"B"),'05 APU'!$T:$AB,9,),0)</f>
        <v>0</v>
      </c>
      <c r="S342" s="90">
        <f>IFERROR(VLOOKUP(CONCATENATE($A342,"A"),'05 APU'!$T:$AB,9,),0)</f>
        <v>0</v>
      </c>
      <c r="U342" s="420" t="s">
        <v>3419</v>
      </c>
      <c r="V342" s="425" t="s">
        <v>3486</v>
      </c>
      <c r="W342" s="429" t="s">
        <v>3492</v>
      </c>
      <c r="AZ342" s="331" t="e">
        <f>IF((VLOOKUP(CONCATENATE($A342,"EP"),'05 APU'!$1:$1048576,1,FALSE)=CONCATENATE($A342,"EP")),1,0)</f>
        <v>#N/A</v>
      </c>
      <c r="BA342" s="331" t="e">
        <f>IF((VLOOKUP(CONCATENATE($A342,"EE"),'05 APU'!$1:$1048576,1,FALSE)=CONCATENATE($A342,"EE")),1,0)</f>
        <v>#N/A</v>
      </c>
      <c r="BB342" s="331" t="e">
        <f>IF((VLOOKUP(CONCATENATE($A342,"EM"),'05 APU'!$1:$1048576,1,FALSE)=CONCATENATE($A342,"EM")),1,0)</f>
        <v>#N/A</v>
      </c>
    </row>
    <row r="343" spans="1:54" ht="21" x14ac:dyDescent="0.25">
      <c r="A343" s="88">
        <v>333</v>
      </c>
      <c r="B343" s="387" t="s">
        <v>912</v>
      </c>
      <c r="C343" s="384" t="s">
        <v>913</v>
      </c>
      <c r="D343" s="89" t="str">
        <f>IFERROR(VLOOKUP(CONCATENATE($A343,"T"),'05 APU'!$1:$1048576,3,),"")</f>
        <v/>
      </c>
      <c r="E343" s="89" t="str">
        <f>IFERROR(VLOOKUP(CONCATENATE($A343,"T2"),'05 APU'!$1:$1048576,3,),"")</f>
        <v/>
      </c>
      <c r="F343" s="89" t="str">
        <f>IFERROR(VLOOKUP(CONCATENATE($A343,"T3"),'05 APU'!$1:$1048576,3,),"")</f>
        <v/>
      </c>
      <c r="G343" s="412" t="s">
        <v>138</v>
      </c>
      <c r="H343" s="351"/>
      <c r="I343" s="90">
        <f>IFERROR((VLOOKUP(CONCATENATE($A343,"D"),'05 APU'!$1:$1048576,9,)),0)</f>
        <v>0</v>
      </c>
      <c r="J343" s="90">
        <f t="shared" si="12"/>
        <v>0</v>
      </c>
      <c r="K343" s="297" t="str">
        <f>IFERROR(VLOOKUP(CONCATENATE($A343,"C"),'05 APU'!$1:$1048576,9,),"")</f>
        <v/>
      </c>
      <c r="L343" s="297" t="str">
        <f>IFERROR(VLOOKUP(CONCATENATE($A343,"B"),'05 APU'!$1:$1048576,9,),"")</f>
        <v/>
      </c>
      <c r="M343" s="297" t="str">
        <f>IFERROR(VLOOKUP(CONCATENATE($A343,"A"),'05 APU'!$1:$1048576,9,),"")</f>
        <v/>
      </c>
      <c r="N343" s="86"/>
      <c r="O343" s="90">
        <f>IFERROR(VLOOKUP(CONCATENATE($A343,"D"),'05 APU'!$T:$AB,9,),0)</f>
        <v>0</v>
      </c>
      <c r="P343" s="90">
        <f t="shared" si="11"/>
        <v>0</v>
      </c>
      <c r="Q343" s="90">
        <f>IFERROR(VLOOKUP(CONCATENATE($A343,"C"),'05 APU'!$T:$AB,9,),0)</f>
        <v>0</v>
      </c>
      <c r="R343" s="90">
        <f>IFERROR(VLOOKUP(CONCATENATE($A343,"B"),'05 APU'!$T:$AB,9,),0)</f>
        <v>0</v>
      </c>
      <c r="S343" s="90">
        <f>IFERROR(VLOOKUP(CONCATENATE($A343,"A"),'05 APU'!$T:$AB,9,),0)</f>
        <v>0</v>
      </c>
      <c r="U343" s="420" t="s">
        <v>3419</v>
      </c>
      <c r="V343" s="425" t="s">
        <v>3486</v>
      </c>
      <c r="W343" s="429" t="s">
        <v>3492</v>
      </c>
      <c r="AZ343" s="331" t="e">
        <f>IF((VLOOKUP(CONCATENATE($A343,"EP"),'05 APU'!$1:$1048576,1,FALSE)=CONCATENATE($A343,"EP")),1,0)</f>
        <v>#N/A</v>
      </c>
      <c r="BA343" s="331" t="e">
        <f>IF((VLOOKUP(CONCATENATE($A343,"EE"),'05 APU'!$1:$1048576,1,FALSE)=CONCATENATE($A343,"EE")),1,0)</f>
        <v>#N/A</v>
      </c>
      <c r="BB343" s="331" t="e">
        <f>IF((VLOOKUP(CONCATENATE($A343,"EM"),'05 APU'!$1:$1048576,1,FALSE)=CONCATENATE($A343,"EM")),1,0)</f>
        <v>#N/A</v>
      </c>
    </row>
    <row r="344" spans="1:54" ht="21" x14ac:dyDescent="0.25">
      <c r="A344" s="88">
        <v>334</v>
      </c>
      <c r="B344" s="387" t="s">
        <v>914</v>
      </c>
      <c r="C344" s="384" t="s">
        <v>915</v>
      </c>
      <c r="D344" s="89" t="str">
        <f>IFERROR(VLOOKUP(CONCATENATE($A344,"T"),'05 APU'!$1:$1048576,3,),"")</f>
        <v/>
      </c>
      <c r="E344" s="89" t="str">
        <f>IFERROR(VLOOKUP(CONCATENATE($A344,"T2"),'05 APU'!$1:$1048576,3,),"")</f>
        <v/>
      </c>
      <c r="F344" s="89" t="str">
        <f>IFERROR(VLOOKUP(CONCATENATE($A344,"T3"),'05 APU'!$1:$1048576,3,),"")</f>
        <v/>
      </c>
      <c r="G344" s="412" t="s">
        <v>138</v>
      </c>
      <c r="H344" s="351"/>
      <c r="I344" s="90">
        <f>IFERROR((VLOOKUP(CONCATENATE($A344,"D"),'05 APU'!$1:$1048576,9,)),0)</f>
        <v>0</v>
      </c>
      <c r="J344" s="90">
        <f t="shared" si="12"/>
        <v>0</v>
      </c>
      <c r="K344" s="297" t="str">
        <f>IFERROR(VLOOKUP(CONCATENATE($A344,"C"),'05 APU'!$1:$1048576,9,),"")</f>
        <v/>
      </c>
      <c r="L344" s="297" t="str">
        <f>IFERROR(VLOOKUP(CONCATENATE($A344,"B"),'05 APU'!$1:$1048576,9,),"")</f>
        <v/>
      </c>
      <c r="M344" s="297" t="str">
        <f>IFERROR(VLOOKUP(CONCATENATE($A344,"A"),'05 APU'!$1:$1048576,9,),"")</f>
        <v/>
      </c>
      <c r="N344" s="86"/>
      <c r="O344" s="90">
        <f>IFERROR(VLOOKUP(CONCATENATE($A344,"D"),'05 APU'!$T:$AB,9,),0)</f>
        <v>0</v>
      </c>
      <c r="P344" s="90">
        <f t="shared" si="11"/>
        <v>0</v>
      </c>
      <c r="Q344" s="90">
        <f>IFERROR(VLOOKUP(CONCATENATE($A344,"C"),'05 APU'!$T:$AB,9,),0)</f>
        <v>0</v>
      </c>
      <c r="R344" s="90">
        <f>IFERROR(VLOOKUP(CONCATENATE($A344,"B"),'05 APU'!$T:$AB,9,),0)</f>
        <v>0</v>
      </c>
      <c r="S344" s="90">
        <f>IFERROR(VLOOKUP(CONCATENATE($A344,"A"),'05 APU'!$T:$AB,9,),0)</f>
        <v>0</v>
      </c>
      <c r="U344" s="420" t="s">
        <v>3420</v>
      </c>
      <c r="V344" s="425" t="s">
        <v>3486</v>
      </c>
      <c r="W344" s="429" t="s">
        <v>3492</v>
      </c>
      <c r="AZ344" s="331" t="e">
        <f>IF((VLOOKUP(CONCATENATE($A344,"EP"),'05 APU'!$1:$1048576,1,FALSE)=CONCATENATE($A344,"EP")),1,0)</f>
        <v>#N/A</v>
      </c>
      <c r="BA344" s="331" t="e">
        <f>IF((VLOOKUP(CONCATENATE($A344,"EE"),'05 APU'!$1:$1048576,1,FALSE)=CONCATENATE($A344,"EE")),1,0)</f>
        <v>#N/A</v>
      </c>
      <c r="BB344" s="331" t="e">
        <f>IF((VLOOKUP(CONCATENATE($A344,"EM"),'05 APU'!$1:$1048576,1,FALSE)=CONCATENATE($A344,"EM")),1,0)</f>
        <v>#N/A</v>
      </c>
    </row>
    <row r="345" spans="1:54" ht="21" x14ac:dyDescent="0.25">
      <c r="A345" s="88">
        <v>335</v>
      </c>
      <c r="B345" s="387" t="s">
        <v>916</v>
      </c>
      <c r="C345" s="384" t="s">
        <v>917</v>
      </c>
      <c r="D345" s="89" t="str">
        <f>IFERROR(VLOOKUP(CONCATENATE($A345,"T"),'05 APU'!$1:$1048576,3,),"")</f>
        <v/>
      </c>
      <c r="E345" s="89" t="str">
        <f>IFERROR(VLOOKUP(CONCATENATE($A345,"T2"),'05 APU'!$1:$1048576,3,),"")</f>
        <v/>
      </c>
      <c r="F345" s="89" t="str">
        <f>IFERROR(VLOOKUP(CONCATENATE($A345,"T3"),'05 APU'!$1:$1048576,3,),"")</f>
        <v/>
      </c>
      <c r="G345" s="412" t="s">
        <v>142</v>
      </c>
      <c r="H345" s="351"/>
      <c r="I345" s="90">
        <f>IFERROR((VLOOKUP(CONCATENATE($A345,"D"),'05 APU'!$1:$1048576,9,)),0)</f>
        <v>0</v>
      </c>
      <c r="J345" s="90">
        <f t="shared" si="12"/>
        <v>0</v>
      </c>
      <c r="K345" s="297" t="str">
        <f>IFERROR(VLOOKUP(CONCATENATE($A345,"C"),'05 APU'!$1:$1048576,9,),"")</f>
        <v/>
      </c>
      <c r="L345" s="297" t="str">
        <f>IFERROR(VLOOKUP(CONCATENATE($A345,"B"),'05 APU'!$1:$1048576,9,),"")</f>
        <v/>
      </c>
      <c r="M345" s="297" t="str">
        <f>IFERROR(VLOOKUP(CONCATENATE($A345,"A"),'05 APU'!$1:$1048576,9,),"")</f>
        <v/>
      </c>
      <c r="N345" s="86"/>
      <c r="O345" s="90">
        <f>IFERROR(VLOOKUP(CONCATENATE($A345,"D"),'05 APU'!$T:$AB,9,),0)</f>
        <v>0</v>
      </c>
      <c r="P345" s="90">
        <f t="shared" si="11"/>
        <v>0</v>
      </c>
      <c r="Q345" s="90">
        <f>IFERROR(VLOOKUP(CONCATENATE($A345,"C"),'05 APU'!$T:$AB,9,),0)</f>
        <v>0</v>
      </c>
      <c r="R345" s="90">
        <f>IFERROR(VLOOKUP(CONCATENATE($A345,"B"),'05 APU'!$T:$AB,9,),0)</f>
        <v>0</v>
      </c>
      <c r="S345" s="90">
        <f>IFERROR(VLOOKUP(CONCATENATE($A345,"A"),'05 APU'!$T:$AB,9,),0)</f>
        <v>0</v>
      </c>
      <c r="U345" s="420" t="s">
        <v>3421</v>
      </c>
      <c r="V345" s="425" t="s">
        <v>3486</v>
      </c>
      <c r="W345" s="429" t="s">
        <v>3492</v>
      </c>
      <c r="AZ345" s="331" t="e">
        <f>IF((VLOOKUP(CONCATENATE($A345,"EP"),'05 APU'!$1:$1048576,1,FALSE)=CONCATENATE($A345,"EP")),1,0)</f>
        <v>#N/A</v>
      </c>
      <c r="BA345" s="331" t="e">
        <f>IF((VLOOKUP(CONCATENATE($A345,"EE"),'05 APU'!$1:$1048576,1,FALSE)=CONCATENATE($A345,"EE")),1,0)</f>
        <v>#N/A</v>
      </c>
      <c r="BB345" s="331" t="e">
        <f>IF((VLOOKUP(CONCATENATE($A345,"EM"),'05 APU'!$1:$1048576,1,FALSE)=CONCATENATE($A345,"EM")),1,0)</f>
        <v>#N/A</v>
      </c>
    </row>
    <row r="346" spans="1:54" ht="21" x14ac:dyDescent="0.25">
      <c r="A346" s="88">
        <v>336</v>
      </c>
      <c r="B346" s="387" t="s">
        <v>918</v>
      </c>
      <c r="C346" s="384" t="s">
        <v>919</v>
      </c>
      <c r="D346" s="89" t="str">
        <f>IFERROR(VLOOKUP(CONCATENATE($A346,"T"),'05 APU'!$1:$1048576,3,),"")</f>
        <v/>
      </c>
      <c r="E346" s="89" t="str">
        <f>IFERROR(VLOOKUP(CONCATENATE($A346,"T2"),'05 APU'!$1:$1048576,3,),"")</f>
        <v/>
      </c>
      <c r="F346" s="89" t="str">
        <f>IFERROR(VLOOKUP(CONCATENATE($A346,"T3"),'05 APU'!$1:$1048576,3,),"")</f>
        <v/>
      </c>
      <c r="G346" s="412" t="s">
        <v>142</v>
      </c>
      <c r="H346" s="351"/>
      <c r="I346" s="90">
        <f>IFERROR((VLOOKUP(CONCATENATE($A346,"D"),'05 APU'!$1:$1048576,9,)),0)</f>
        <v>0</v>
      </c>
      <c r="J346" s="90">
        <f t="shared" si="12"/>
        <v>0</v>
      </c>
      <c r="K346" s="297" t="str">
        <f>IFERROR(VLOOKUP(CONCATENATE($A346,"C"),'05 APU'!$1:$1048576,9,),"")</f>
        <v/>
      </c>
      <c r="L346" s="297" t="str">
        <f>IFERROR(VLOOKUP(CONCATENATE($A346,"B"),'05 APU'!$1:$1048576,9,),"")</f>
        <v/>
      </c>
      <c r="M346" s="297" t="str">
        <f>IFERROR(VLOOKUP(CONCATENATE($A346,"A"),'05 APU'!$1:$1048576,9,),"")</f>
        <v/>
      </c>
      <c r="N346" s="86"/>
      <c r="O346" s="90">
        <f>IFERROR(VLOOKUP(CONCATENATE($A346,"D"),'05 APU'!$T:$AB,9,),0)</f>
        <v>0</v>
      </c>
      <c r="P346" s="90">
        <f t="shared" si="11"/>
        <v>0</v>
      </c>
      <c r="Q346" s="90">
        <f>IFERROR(VLOOKUP(CONCATENATE($A346,"C"),'05 APU'!$T:$AB,9,),0)</f>
        <v>0</v>
      </c>
      <c r="R346" s="90">
        <f>IFERROR(VLOOKUP(CONCATENATE($A346,"B"),'05 APU'!$T:$AB,9,),0)</f>
        <v>0</v>
      </c>
      <c r="S346" s="90">
        <f>IFERROR(VLOOKUP(CONCATENATE($A346,"A"),'05 APU'!$T:$AB,9,),0)</f>
        <v>0</v>
      </c>
      <c r="U346" s="420" t="s">
        <v>3422</v>
      </c>
      <c r="V346" s="425" t="s">
        <v>3486</v>
      </c>
      <c r="W346" s="429" t="s">
        <v>3492</v>
      </c>
      <c r="AZ346" s="331" t="e">
        <f>IF((VLOOKUP(CONCATENATE($A346,"EP"),'05 APU'!$1:$1048576,1,FALSE)=CONCATENATE($A346,"EP")),1,0)</f>
        <v>#N/A</v>
      </c>
      <c r="BA346" s="331" t="e">
        <f>IF((VLOOKUP(CONCATENATE($A346,"EE"),'05 APU'!$1:$1048576,1,FALSE)=CONCATENATE($A346,"EE")),1,0)</f>
        <v>#N/A</v>
      </c>
      <c r="BB346" s="331" t="e">
        <f>IF((VLOOKUP(CONCATENATE($A346,"EM"),'05 APU'!$1:$1048576,1,FALSE)=CONCATENATE($A346,"EM")),1,0)</f>
        <v>#N/A</v>
      </c>
    </row>
    <row r="347" spans="1:54" x14ac:dyDescent="0.25">
      <c r="A347" s="88">
        <v>337</v>
      </c>
      <c r="B347" s="388" t="s">
        <v>920</v>
      </c>
      <c r="C347" s="389" t="s">
        <v>921</v>
      </c>
      <c r="D347" s="89" t="str">
        <f>IFERROR(VLOOKUP(CONCATENATE($A347,"T"),'05 APU'!$1:$1048576,3,),"")</f>
        <v/>
      </c>
      <c r="E347" s="89" t="str">
        <f>IFERROR(VLOOKUP(CONCATENATE($A347,"T2"),'05 APU'!$1:$1048576,3,),"")</f>
        <v/>
      </c>
      <c r="F347" s="89" t="str">
        <f>IFERROR(VLOOKUP(CONCATENATE($A347,"T3"),'05 APU'!$1:$1048576,3,),"")</f>
        <v/>
      </c>
      <c r="G347" s="398"/>
      <c r="H347" s="351"/>
      <c r="I347" s="90">
        <f>IFERROR((VLOOKUP(CONCATENATE($A347,"D"),'05 APU'!$1:$1048576,9,)),0)</f>
        <v>0</v>
      </c>
      <c r="J347" s="90">
        <f t="shared" si="12"/>
        <v>0</v>
      </c>
      <c r="K347" s="297" t="str">
        <f>IFERROR(VLOOKUP(CONCATENATE($A347,"C"),'05 APU'!$1:$1048576,9,),"")</f>
        <v/>
      </c>
      <c r="L347" s="297" t="str">
        <f>IFERROR(VLOOKUP(CONCATENATE($A347,"B"),'05 APU'!$1:$1048576,9,),"")</f>
        <v/>
      </c>
      <c r="M347" s="297" t="str">
        <f>IFERROR(VLOOKUP(CONCATENATE($A347,"A"),'05 APU'!$1:$1048576,9,),"")</f>
        <v/>
      </c>
      <c r="N347" s="86"/>
      <c r="O347" s="90">
        <f>IFERROR(VLOOKUP(CONCATENATE($A347,"D"),'05 APU'!$T:$AB,9,),0)</f>
        <v>0</v>
      </c>
      <c r="P347" s="90">
        <f t="shared" si="11"/>
        <v>0</v>
      </c>
      <c r="Q347" s="90">
        <f>IFERROR(VLOOKUP(CONCATENATE($A347,"C"),'05 APU'!$T:$AB,9,),0)</f>
        <v>0</v>
      </c>
      <c r="R347" s="90">
        <f>IFERROR(VLOOKUP(CONCATENATE($A347,"B"),'05 APU'!$T:$AB,9,),0)</f>
        <v>0</v>
      </c>
      <c r="S347" s="90">
        <f>IFERROR(VLOOKUP(CONCATENATE($A347,"A"),'05 APU'!$T:$AB,9,),0)</f>
        <v>0</v>
      </c>
      <c r="U347" s="420"/>
      <c r="V347" s="424"/>
      <c r="W347" s="429">
        <v>0</v>
      </c>
      <c r="AZ347" s="331" t="e">
        <f>IF((VLOOKUP(CONCATENATE($A347,"EP"),'05 APU'!$1:$1048576,1,FALSE)=CONCATENATE($A347,"EP")),1,0)</f>
        <v>#N/A</v>
      </c>
      <c r="BA347" s="331" t="e">
        <f>IF((VLOOKUP(CONCATENATE($A347,"EE"),'05 APU'!$1:$1048576,1,FALSE)=CONCATENATE($A347,"EE")),1,0)</f>
        <v>#N/A</v>
      </c>
      <c r="BB347" s="331" t="e">
        <f>IF((VLOOKUP(CONCATENATE($A347,"EM"),'05 APU'!$1:$1048576,1,FALSE)=CONCATENATE($A347,"EM")),1,0)</f>
        <v>#N/A</v>
      </c>
    </row>
    <row r="348" spans="1:54" ht="21" x14ac:dyDescent="0.25">
      <c r="A348" s="88">
        <v>338</v>
      </c>
      <c r="B348" s="387" t="s">
        <v>922</v>
      </c>
      <c r="C348" s="384" t="s">
        <v>923</v>
      </c>
      <c r="D348" s="89" t="str">
        <f>IFERROR(VLOOKUP(CONCATENATE($A348,"T"),'05 APU'!$1:$1048576,3,),"")</f>
        <v/>
      </c>
      <c r="E348" s="89" t="str">
        <f>IFERROR(VLOOKUP(CONCATENATE($A348,"T2"),'05 APU'!$1:$1048576,3,),"")</f>
        <v/>
      </c>
      <c r="F348" s="89" t="str">
        <f>IFERROR(VLOOKUP(CONCATENATE($A348,"T3"),'05 APU'!$1:$1048576,3,),"")</f>
        <v/>
      </c>
      <c r="G348" s="412" t="s">
        <v>142</v>
      </c>
      <c r="H348" s="351"/>
      <c r="I348" s="90">
        <f>IFERROR((VLOOKUP(CONCATENATE($A348,"D"),'05 APU'!$1:$1048576,9,)),0)</f>
        <v>0</v>
      </c>
      <c r="J348" s="90">
        <f t="shared" si="12"/>
        <v>0</v>
      </c>
      <c r="K348" s="297" t="str">
        <f>IFERROR(VLOOKUP(CONCATENATE($A348,"C"),'05 APU'!$1:$1048576,9,),"")</f>
        <v/>
      </c>
      <c r="L348" s="297" t="str">
        <f>IFERROR(VLOOKUP(CONCATENATE($A348,"B"),'05 APU'!$1:$1048576,9,),"")</f>
        <v/>
      </c>
      <c r="M348" s="297" t="str">
        <f>IFERROR(VLOOKUP(CONCATENATE($A348,"A"),'05 APU'!$1:$1048576,9,),"")</f>
        <v/>
      </c>
      <c r="N348" s="86"/>
      <c r="O348" s="90">
        <f>IFERROR(VLOOKUP(CONCATENATE($A348,"D"),'05 APU'!$T:$AB,9,),0)</f>
        <v>0</v>
      </c>
      <c r="P348" s="90">
        <f t="shared" si="11"/>
        <v>0</v>
      </c>
      <c r="Q348" s="90">
        <f>IFERROR(VLOOKUP(CONCATENATE($A348,"C"),'05 APU'!$T:$AB,9,),0)</f>
        <v>0</v>
      </c>
      <c r="R348" s="90">
        <f>IFERROR(VLOOKUP(CONCATENATE($A348,"B"),'05 APU'!$T:$AB,9,),0)</f>
        <v>0</v>
      </c>
      <c r="S348" s="90">
        <f>IFERROR(VLOOKUP(CONCATENATE($A348,"A"),'05 APU'!$T:$AB,9,),0)</f>
        <v>0</v>
      </c>
      <c r="U348" s="420" t="s">
        <v>3423</v>
      </c>
      <c r="V348" s="425" t="s">
        <v>3486</v>
      </c>
      <c r="W348" s="429" t="s">
        <v>3492</v>
      </c>
      <c r="AZ348" s="331" t="e">
        <f>IF((VLOOKUP(CONCATENATE($A348,"EP"),'05 APU'!$1:$1048576,1,FALSE)=CONCATENATE($A348,"EP")),1,0)</f>
        <v>#N/A</v>
      </c>
      <c r="BA348" s="331" t="e">
        <f>IF((VLOOKUP(CONCATENATE($A348,"EE"),'05 APU'!$1:$1048576,1,FALSE)=CONCATENATE($A348,"EE")),1,0)</f>
        <v>#N/A</v>
      </c>
      <c r="BB348" s="331" t="e">
        <f>IF((VLOOKUP(CONCATENATE($A348,"EM"),'05 APU'!$1:$1048576,1,FALSE)=CONCATENATE($A348,"EM")),1,0)</f>
        <v>#N/A</v>
      </c>
    </row>
    <row r="349" spans="1:54" ht="21" x14ac:dyDescent="0.25">
      <c r="A349" s="88">
        <v>339</v>
      </c>
      <c r="B349" s="387" t="s">
        <v>924</v>
      </c>
      <c r="C349" s="384" t="s">
        <v>925</v>
      </c>
      <c r="D349" s="89" t="str">
        <f>IFERROR(VLOOKUP(CONCATENATE($A349,"T"),'05 APU'!$1:$1048576,3,),"")</f>
        <v/>
      </c>
      <c r="E349" s="89" t="str">
        <f>IFERROR(VLOOKUP(CONCATENATE($A349,"T2"),'05 APU'!$1:$1048576,3,),"")</f>
        <v/>
      </c>
      <c r="F349" s="89" t="str">
        <f>IFERROR(VLOOKUP(CONCATENATE($A349,"T3"),'05 APU'!$1:$1048576,3,),"")</f>
        <v/>
      </c>
      <c r="G349" s="412" t="s">
        <v>142</v>
      </c>
      <c r="H349" s="351"/>
      <c r="I349" s="90">
        <f>IFERROR((VLOOKUP(CONCATENATE($A349,"D"),'05 APU'!$1:$1048576,9,)),0)</f>
        <v>0</v>
      </c>
      <c r="J349" s="90">
        <f t="shared" si="12"/>
        <v>0</v>
      </c>
      <c r="K349" s="297" t="str">
        <f>IFERROR(VLOOKUP(CONCATENATE($A349,"C"),'05 APU'!$1:$1048576,9,),"")</f>
        <v/>
      </c>
      <c r="L349" s="297" t="str">
        <f>IFERROR(VLOOKUP(CONCATENATE($A349,"B"),'05 APU'!$1:$1048576,9,),"")</f>
        <v/>
      </c>
      <c r="M349" s="297" t="str">
        <f>IFERROR(VLOOKUP(CONCATENATE($A349,"A"),'05 APU'!$1:$1048576,9,),"")</f>
        <v/>
      </c>
      <c r="N349" s="86"/>
      <c r="O349" s="90">
        <f>IFERROR(VLOOKUP(CONCATENATE($A349,"D"),'05 APU'!$T:$AB,9,),0)</f>
        <v>0</v>
      </c>
      <c r="P349" s="90">
        <f t="shared" si="11"/>
        <v>0</v>
      </c>
      <c r="Q349" s="90">
        <f>IFERROR(VLOOKUP(CONCATENATE($A349,"C"),'05 APU'!$T:$AB,9,),0)</f>
        <v>0</v>
      </c>
      <c r="R349" s="90">
        <f>IFERROR(VLOOKUP(CONCATENATE($A349,"B"),'05 APU'!$T:$AB,9,),0)</f>
        <v>0</v>
      </c>
      <c r="S349" s="90">
        <f>IFERROR(VLOOKUP(CONCATENATE($A349,"A"),'05 APU'!$T:$AB,9,),0)</f>
        <v>0</v>
      </c>
      <c r="U349" s="420" t="s">
        <v>3424</v>
      </c>
      <c r="V349" s="425" t="s">
        <v>3486</v>
      </c>
      <c r="W349" s="429" t="s">
        <v>3492</v>
      </c>
      <c r="AZ349" s="331" t="e">
        <f>IF((VLOOKUP(CONCATENATE($A349,"EP"),'05 APU'!$1:$1048576,1,FALSE)=CONCATENATE($A349,"EP")),1,0)</f>
        <v>#N/A</v>
      </c>
      <c r="BA349" s="331" t="e">
        <f>IF((VLOOKUP(CONCATENATE($A349,"EE"),'05 APU'!$1:$1048576,1,FALSE)=CONCATENATE($A349,"EE")),1,0)</f>
        <v>#N/A</v>
      </c>
      <c r="BB349" s="331" t="e">
        <f>IF((VLOOKUP(CONCATENATE($A349,"EM"),'05 APU'!$1:$1048576,1,FALSE)=CONCATENATE($A349,"EM")),1,0)</f>
        <v>#N/A</v>
      </c>
    </row>
    <row r="350" spans="1:54" ht="21" x14ac:dyDescent="0.25">
      <c r="A350" s="88">
        <v>340</v>
      </c>
      <c r="B350" s="387" t="s">
        <v>926</v>
      </c>
      <c r="C350" s="384" t="s">
        <v>927</v>
      </c>
      <c r="D350" s="89" t="str">
        <f>IFERROR(VLOOKUP(CONCATENATE($A350,"T"),'05 APU'!$1:$1048576,3,),"")</f>
        <v/>
      </c>
      <c r="E350" s="89" t="str">
        <f>IFERROR(VLOOKUP(CONCATENATE($A350,"T2"),'05 APU'!$1:$1048576,3,),"")</f>
        <v/>
      </c>
      <c r="F350" s="89" t="str">
        <f>IFERROR(VLOOKUP(CONCATENATE($A350,"T3"),'05 APU'!$1:$1048576,3,),"")</f>
        <v/>
      </c>
      <c r="G350" s="412" t="s">
        <v>142</v>
      </c>
      <c r="H350" s="351"/>
      <c r="I350" s="90">
        <f>IFERROR((VLOOKUP(CONCATENATE($A350,"D"),'05 APU'!$1:$1048576,9,)),0)</f>
        <v>0</v>
      </c>
      <c r="J350" s="90">
        <f t="shared" si="12"/>
        <v>0</v>
      </c>
      <c r="K350" s="297" t="str">
        <f>IFERROR(VLOOKUP(CONCATENATE($A350,"C"),'05 APU'!$1:$1048576,9,),"")</f>
        <v/>
      </c>
      <c r="L350" s="297" t="str">
        <f>IFERROR(VLOOKUP(CONCATENATE($A350,"B"),'05 APU'!$1:$1048576,9,),"")</f>
        <v/>
      </c>
      <c r="M350" s="297" t="str">
        <f>IFERROR(VLOOKUP(CONCATENATE($A350,"A"),'05 APU'!$1:$1048576,9,),"")</f>
        <v/>
      </c>
      <c r="N350" s="86"/>
      <c r="O350" s="90">
        <f>IFERROR(VLOOKUP(CONCATENATE($A350,"D"),'05 APU'!$T:$AB,9,),0)</f>
        <v>0</v>
      </c>
      <c r="P350" s="90">
        <f t="shared" si="11"/>
        <v>0</v>
      </c>
      <c r="Q350" s="90">
        <f>IFERROR(VLOOKUP(CONCATENATE($A350,"C"),'05 APU'!$T:$AB,9,),0)</f>
        <v>0</v>
      </c>
      <c r="R350" s="90">
        <f>IFERROR(VLOOKUP(CONCATENATE($A350,"B"),'05 APU'!$T:$AB,9,),0)</f>
        <v>0</v>
      </c>
      <c r="S350" s="90">
        <f>IFERROR(VLOOKUP(CONCATENATE($A350,"A"),'05 APU'!$T:$AB,9,),0)</f>
        <v>0</v>
      </c>
      <c r="U350" s="420" t="s">
        <v>3425</v>
      </c>
      <c r="V350" s="425" t="s">
        <v>3486</v>
      </c>
      <c r="W350" s="429" t="s">
        <v>3492</v>
      </c>
      <c r="AZ350" s="331" t="e">
        <f>IF((VLOOKUP(CONCATENATE($A350,"EP"),'05 APU'!$1:$1048576,1,FALSE)=CONCATENATE($A350,"EP")),1,0)</f>
        <v>#N/A</v>
      </c>
      <c r="BA350" s="331" t="e">
        <f>IF((VLOOKUP(CONCATENATE($A350,"EE"),'05 APU'!$1:$1048576,1,FALSE)=CONCATENATE($A350,"EE")),1,0)</f>
        <v>#N/A</v>
      </c>
      <c r="BB350" s="331" t="e">
        <f>IF((VLOOKUP(CONCATENATE($A350,"EM"),'05 APU'!$1:$1048576,1,FALSE)=CONCATENATE($A350,"EM")),1,0)</f>
        <v>#N/A</v>
      </c>
    </row>
    <row r="351" spans="1:54" ht="21" x14ac:dyDescent="0.25">
      <c r="A351" s="88">
        <v>341</v>
      </c>
      <c r="B351" s="387" t="s">
        <v>928</v>
      </c>
      <c r="C351" s="384" t="s">
        <v>929</v>
      </c>
      <c r="D351" s="89" t="str">
        <f>IFERROR(VLOOKUP(CONCATENATE($A351,"T"),'05 APU'!$1:$1048576,3,),"")</f>
        <v/>
      </c>
      <c r="E351" s="89" t="str">
        <f>IFERROR(VLOOKUP(CONCATENATE($A351,"T2"),'05 APU'!$1:$1048576,3,),"")</f>
        <v/>
      </c>
      <c r="F351" s="89" t="str">
        <f>IFERROR(VLOOKUP(CONCATENATE($A351,"T3"),'05 APU'!$1:$1048576,3,),"")</f>
        <v/>
      </c>
      <c r="G351" s="412" t="s">
        <v>142</v>
      </c>
      <c r="H351" s="351"/>
      <c r="I351" s="90">
        <f>IFERROR((VLOOKUP(CONCATENATE($A351,"D"),'05 APU'!$1:$1048576,9,)),0)</f>
        <v>0</v>
      </c>
      <c r="J351" s="90">
        <f t="shared" si="12"/>
        <v>0</v>
      </c>
      <c r="K351" s="297" t="str">
        <f>IFERROR(VLOOKUP(CONCATENATE($A351,"C"),'05 APU'!$1:$1048576,9,),"")</f>
        <v/>
      </c>
      <c r="L351" s="297" t="str">
        <f>IFERROR(VLOOKUP(CONCATENATE($A351,"B"),'05 APU'!$1:$1048576,9,),"")</f>
        <v/>
      </c>
      <c r="M351" s="297" t="str">
        <f>IFERROR(VLOOKUP(CONCATENATE($A351,"A"),'05 APU'!$1:$1048576,9,),"")</f>
        <v/>
      </c>
      <c r="N351" s="86"/>
      <c r="O351" s="90">
        <f>IFERROR(VLOOKUP(CONCATENATE($A351,"D"),'05 APU'!$T:$AB,9,),0)</f>
        <v>0</v>
      </c>
      <c r="P351" s="90">
        <f t="shared" si="11"/>
        <v>0</v>
      </c>
      <c r="Q351" s="90">
        <f>IFERROR(VLOOKUP(CONCATENATE($A351,"C"),'05 APU'!$T:$AB,9,),0)</f>
        <v>0</v>
      </c>
      <c r="R351" s="90">
        <f>IFERROR(VLOOKUP(CONCATENATE($A351,"B"),'05 APU'!$T:$AB,9,),0)</f>
        <v>0</v>
      </c>
      <c r="S351" s="90">
        <f>IFERROR(VLOOKUP(CONCATENATE($A351,"A"),'05 APU'!$T:$AB,9,),0)</f>
        <v>0</v>
      </c>
      <c r="U351" s="420" t="s">
        <v>3425</v>
      </c>
      <c r="V351" s="425" t="s">
        <v>3486</v>
      </c>
      <c r="W351" s="429" t="s">
        <v>3492</v>
      </c>
      <c r="AZ351" s="331" t="e">
        <f>IF((VLOOKUP(CONCATENATE($A351,"EP"),'05 APU'!$1:$1048576,1,FALSE)=CONCATENATE($A351,"EP")),1,0)</f>
        <v>#N/A</v>
      </c>
      <c r="BA351" s="331" t="e">
        <f>IF((VLOOKUP(CONCATENATE($A351,"EE"),'05 APU'!$1:$1048576,1,FALSE)=CONCATENATE($A351,"EE")),1,0)</f>
        <v>#N/A</v>
      </c>
      <c r="BB351" s="331" t="e">
        <f>IF((VLOOKUP(CONCATENATE($A351,"EM"),'05 APU'!$1:$1048576,1,FALSE)=CONCATENATE($A351,"EM")),1,0)</f>
        <v>#N/A</v>
      </c>
    </row>
    <row r="352" spans="1:54" ht="21" x14ac:dyDescent="0.25">
      <c r="A352" s="88">
        <v>342</v>
      </c>
      <c r="B352" s="387" t="s">
        <v>930</v>
      </c>
      <c r="C352" s="384" t="s">
        <v>931</v>
      </c>
      <c r="D352" s="89" t="str">
        <f>IFERROR(VLOOKUP(CONCATENATE($A352,"T"),'05 APU'!$1:$1048576,3,),"")</f>
        <v/>
      </c>
      <c r="E352" s="89" t="str">
        <f>IFERROR(VLOOKUP(CONCATENATE($A352,"T2"),'05 APU'!$1:$1048576,3,),"")</f>
        <v/>
      </c>
      <c r="F352" s="89" t="str">
        <f>IFERROR(VLOOKUP(CONCATENATE($A352,"T3"),'05 APU'!$1:$1048576,3,),"")</f>
        <v/>
      </c>
      <c r="G352" s="412" t="s">
        <v>142</v>
      </c>
      <c r="H352" s="351"/>
      <c r="I352" s="90">
        <f>IFERROR((VLOOKUP(CONCATENATE($A352,"D"),'05 APU'!$1:$1048576,9,)),0)</f>
        <v>0</v>
      </c>
      <c r="J352" s="90">
        <f t="shared" si="12"/>
        <v>0</v>
      </c>
      <c r="K352" s="297" t="str">
        <f>IFERROR(VLOOKUP(CONCATENATE($A352,"C"),'05 APU'!$1:$1048576,9,),"")</f>
        <v/>
      </c>
      <c r="L352" s="297" t="str">
        <f>IFERROR(VLOOKUP(CONCATENATE($A352,"B"),'05 APU'!$1:$1048576,9,),"")</f>
        <v/>
      </c>
      <c r="M352" s="297" t="str">
        <f>IFERROR(VLOOKUP(CONCATENATE($A352,"A"),'05 APU'!$1:$1048576,9,),"")</f>
        <v/>
      </c>
      <c r="N352" s="86"/>
      <c r="O352" s="90">
        <f>IFERROR(VLOOKUP(CONCATENATE($A352,"D"),'05 APU'!$T:$AB,9,),0)</f>
        <v>0</v>
      </c>
      <c r="P352" s="90">
        <f t="shared" si="11"/>
        <v>0</v>
      </c>
      <c r="Q352" s="90">
        <f>IFERROR(VLOOKUP(CONCATENATE($A352,"C"),'05 APU'!$T:$AB,9,),0)</f>
        <v>0</v>
      </c>
      <c r="R352" s="90">
        <f>IFERROR(VLOOKUP(CONCATENATE($A352,"B"),'05 APU'!$T:$AB,9,),0)</f>
        <v>0</v>
      </c>
      <c r="S352" s="90">
        <f>IFERROR(VLOOKUP(CONCATENATE($A352,"A"),'05 APU'!$T:$AB,9,),0)</f>
        <v>0</v>
      </c>
      <c r="U352" s="420" t="s">
        <v>3425</v>
      </c>
      <c r="V352" s="425" t="s">
        <v>3486</v>
      </c>
      <c r="W352" s="429" t="s">
        <v>3492</v>
      </c>
      <c r="AZ352" s="331" t="e">
        <f>IF((VLOOKUP(CONCATENATE($A352,"EP"),'05 APU'!$1:$1048576,1,FALSE)=CONCATENATE($A352,"EP")),1,0)</f>
        <v>#N/A</v>
      </c>
      <c r="BA352" s="331" t="e">
        <f>IF((VLOOKUP(CONCATENATE($A352,"EE"),'05 APU'!$1:$1048576,1,FALSE)=CONCATENATE($A352,"EE")),1,0)</f>
        <v>#N/A</v>
      </c>
      <c r="BB352" s="331" t="e">
        <f>IF((VLOOKUP(CONCATENATE($A352,"EM"),'05 APU'!$1:$1048576,1,FALSE)=CONCATENATE($A352,"EM")),1,0)</f>
        <v>#N/A</v>
      </c>
    </row>
    <row r="353" spans="1:54" x14ac:dyDescent="0.25">
      <c r="A353" s="88">
        <v>343</v>
      </c>
      <c r="B353" s="387" t="s">
        <v>932</v>
      </c>
      <c r="C353" s="384" t="s">
        <v>933</v>
      </c>
      <c r="D353" s="89" t="str">
        <f>IFERROR(VLOOKUP(CONCATENATE($A353,"T"),'05 APU'!$1:$1048576,3,),"")</f>
        <v/>
      </c>
      <c r="E353" s="89" t="str">
        <f>IFERROR(VLOOKUP(CONCATENATE($A353,"T2"),'05 APU'!$1:$1048576,3,),"")</f>
        <v/>
      </c>
      <c r="F353" s="89" t="str">
        <f>IFERROR(VLOOKUP(CONCATENATE($A353,"T3"),'05 APU'!$1:$1048576,3,),"")</f>
        <v/>
      </c>
      <c r="G353" s="412" t="s">
        <v>142</v>
      </c>
      <c r="H353" s="351"/>
      <c r="I353" s="90">
        <f>IFERROR((VLOOKUP(CONCATENATE($A353,"D"),'05 APU'!$1:$1048576,9,)),0)</f>
        <v>0</v>
      </c>
      <c r="J353" s="90">
        <f t="shared" si="12"/>
        <v>0</v>
      </c>
      <c r="K353" s="297" t="str">
        <f>IFERROR(VLOOKUP(CONCATENATE($A353,"C"),'05 APU'!$1:$1048576,9,),"")</f>
        <v/>
      </c>
      <c r="L353" s="297" t="str">
        <f>IFERROR(VLOOKUP(CONCATENATE($A353,"B"),'05 APU'!$1:$1048576,9,),"")</f>
        <v/>
      </c>
      <c r="M353" s="297" t="str">
        <f>IFERROR(VLOOKUP(CONCATENATE($A353,"A"),'05 APU'!$1:$1048576,9,),"")</f>
        <v/>
      </c>
      <c r="N353" s="86"/>
      <c r="O353" s="90">
        <f>IFERROR(VLOOKUP(CONCATENATE($A353,"D"),'05 APU'!$T:$AB,9,),0)</f>
        <v>0</v>
      </c>
      <c r="P353" s="90">
        <f t="shared" si="11"/>
        <v>0</v>
      </c>
      <c r="Q353" s="90">
        <f>IFERROR(VLOOKUP(CONCATENATE($A353,"C"),'05 APU'!$T:$AB,9,),0)</f>
        <v>0</v>
      </c>
      <c r="R353" s="90">
        <f>IFERROR(VLOOKUP(CONCATENATE($A353,"B"),'05 APU'!$T:$AB,9,),0)</f>
        <v>0</v>
      </c>
      <c r="S353" s="90">
        <f>IFERROR(VLOOKUP(CONCATENATE($A353,"A"),'05 APU'!$T:$AB,9,),0)</f>
        <v>0</v>
      </c>
      <c r="U353" s="421" t="s">
        <v>3355</v>
      </c>
      <c r="V353" s="424"/>
      <c r="W353" s="429">
        <v>0</v>
      </c>
      <c r="AZ353" s="331" t="e">
        <f>IF((VLOOKUP(CONCATENATE($A353,"EP"),'05 APU'!$1:$1048576,1,FALSE)=CONCATENATE($A353,"EP")),1,0)</f>
        <v>#N/A</v>
      </c>
      <c r="BA353" s="331" t="e">
        <f>IF((VLOOKUP(CONCATENATE($A353,"EE"),'05 APU'!$1:$1048576,1,FALSE)=CONCATENATE($A353,"EE")),1,0)</f>
        <v>#N/A</v>
      </c>
      <c r="BB353" s="331" t="e">
        <f>IF((VLOOKUP(CONCATENATE($A353,"EM"),'05 APU'!$1:$1048576,1,FALSE)=CONCATENATE($A353,"EM")),1,0)</f>
        <v>#N/A</v>
      </c>
    </row>
    <row r="354" spans="1:54" x14ac:dyDescent="0.25">
      <c r="A354" s="88">
        <v>344</v>
      </c>
      <c r="B354" s="388" t="s">
        <v>934</v>
      </c>
      <c r="C354" s="389" t="s">
        <v>935</v>
      </c>
      <c r="D354" s="89" t="str">
        <f>IFERROR(VLOOKUP(CONCATENATE($A354,"T"),'05 APU'!$1:$1048576,3,),"")</f>
        <v/>
      </c>
      <c r="E354" s="89" t="str">
        <f>IFERROR(VLOOKUP(CONCATENATE($A354,"T2"),'05 APU'!$1:$1048576,3,),"")</f>
        <v/>
      </c>
      <c r="F354" s="89" t="str">
        <f>IFERROR(VLOOKUP(CONCATENATE($A354,"T3"),'05 APU'!$1:$1048576,3,),"")</f>
        <v/>
      </c>
      <c r="G354" s="398"/>
      <c r="H354" s="351"/>
      <c r="I354" s="90">
        <f>IFERROR((VLOOKUP(CONCATENATE($A354,"D"),'05 APU'!$1:$1048576,9,)),0)</f>
        <v>0</v>
      </c>
      <c r="J354" s="90">
        <f t="shared" si="12"/>
        <v>0</v>
      </c>
      <c r="K354" s="297" t="str">
        <f>IFERROR(VLOOKUP(CONCATENATE($A354,"C"),'05 APU'!$1:$1048576,9,),"")</f>
        <v/>
      </c>
      <c r="L354" s="297" t="str">
        <f>IFERROR(VLOOKUP(CONCATENATE($A354,"B"),'05 APU'!$1:$1048576,9,),"")</f>
        <v/>
      </c>
      <c r="M354" s="297" t="str">
        <f>IFERROR(VLOOKUP(CONCATENATE($A354,"A"),'05 APU'!$1:$1048576,9,),"")</f>
        <v/>
      </c>
      <c r="N354" s="86"/>
      <c r="O354" s="90">
        <f>IFERROR(VLOOKUP(CONCATENATE($A354,"D"),'05 APU'!$T:$AB,9,),0)</f>
        <v>0</v>
      </c>
      <c r="P354" s="90">
        <f t="shared" si="11"/>
        <v>0</v>
      </c>
      <c r="Q354" s="90">
        <f>IFERROR(VLOOKUP(CONCATENATE($A354,"C"),'05 APU'!$T:$AB,9,),0)</f>
        <v>0</v>
      </c>
      <c r="R354" s="90">
        <f>IFERROR(VLOOKUP(CONCATENATE($A354,"B"),'05 APU'!$T:$AB,9,),0)</f>
        <v>0</v>
      </c>
      <c r="S354" s="90">
        <f>IFERROR(VLOOKUP(CONCATENATE($A354,"A"),'05 APU'!$T:$AB,9,),0)</f>
        <v>0</v>
      </c>
      <c r="U354" s="420"/>
      <c r="V354" s="424"/>
      <c r="W354" s="429">
        <v>0</v>
      </c>
      <c r="AZ354" s="331" t="e">
        <f>IF((VLOOKUP(CONCATENATE($A354,"EP"),'05 APU'!$1:$1048576,1,FALSE)=CONCATENATE($A354,"EP")),1,0)</f>
        <v>#N/A</v>
      </c>
      <c r="BA354" s="331" t="e">
        <f>IF((VLOOKUP(CONCATENATE($A354,"EE"),'05 APU'!$1:$1048576,1,FALSE)=CONCATENATE($A354,"EE")),1,0)</f>
        <v>#N/A</v>
      </c>
      <c r="BB354" s="331" t="e">
        <f>IF((VLOOKUP(CONCATENATE($A354,"EM"),'05 APU'!$1:$1048576,1,FALSE)=CONCATENATE($A354,"EM")),1,0)</f>
        <v>#N/A</v>
      </c>
    </row>
    <row r="355" spans="1:54" x14ac:dyDescent="0.25">
      <c r="A355" s="88">
        <v>345</v>
      </c>
      <c r="B355" s="387" t="s">
        <v>936</v>
      </c>
      <c r="C355" s="384" t="s">
        <v>937</v>
      </c>
      <c r="D355" s="89" t="str">
        <f>IFERROR(VLOOKUP(CONCATENATE($A355,"T"),'05 APU'!$1:$1048576,3,),"")</f>
        <v/>
      </c>
      <c r="E355" s="89" t="str">
        <f>IFERROR(VLOOKUP(CONCATENATE($A355,"T2"),'05 APU'!$1:$1048576,3,),"")</f>
        <v/>
      </c>
      <c r="F355" s="89" t="str">
        <f>IFERROR(VLOOKUP(CONCATENATE($A355,"T3"),'05 APU'!$1:$1048576,3,),"")</f>
        <v/>
      </c>
      <c r="G355" s="412" t="s">
        <v>142</v>
      </c>
      <c r="H355" s="351"/>
      <c r="I355" s="90">
        <f>IFERROR((VLOOKUP(CONCATENATE($A355,"D"),'05 APU'!$1:$1048576,9,)),0)</f>
        <v>0</v>
      </c>
      <c r="J355" s="90">
        <f t="shared" si="12"/>
        <v>0</v>
      </c>
      <c r="K355" s="297" t="str">
        <f>IFERROR(VLOOKUP(CONCATENATE($A355,"C"),'05 APU'!$1:$1048576,9,),"")</f>
        <v/>
      </c>
      <c r="L355" s="297" t="str">
        <f>IFERROR(VLOOKUP(CONCATENATE($A355,"B"),'05 APU'!$1:$1048576,9,),"")</f>
        <v/>
      </c>
      <c r="M355" s="297" t="str">
        <f>IFERROR(VLOOKUP(CONCATENATE($A355,"A"),'05 APU'!$1:$1048576,9,),"")</f>
        <v/>
      </c>
      <c r="N355" s="86"/>
      <c r="O355" s="90">
        <f>IFERROR(VLOOKUP(CONCATENATE($A355,"D"),'05 APU'!$T:$AB,9,),0)</f>
        <v>0</v>
      </c>
      <c r="P355" s="90">
        <f t="shared" si="11"/>
        <v>0</v>
      </c>
      <c r="Q355" s="90">
        <f>IFERROR(VLOOKUP(CONCATENATE($A355,"C"),'05 APU'!$T:$AB,9,),0)</f>
        <v>0</v>
      </c>
      <c r="R355" s="90">
        <f>IFERROR(VLOOKUP(CONCATENATE($A355,"B"),'05 APU'!$T:$AB,9,),0)</f>
        <v>0</v>
      </c>
      <c r="S355" s="90">
        <f>IFERROR(VLOOKUP(CONCATENATE($A355,"A"),'05 APU'!$T:$AB,9,),0)</f>
        <v>0</v>
      </c>
      <c r="U355" s="420" t="s">
        <v>3426</v>
      </c>
      <c r="V355" s="425" t="s">
        <v>3486</v>
      </c>
      <c r="W355" s="429" t="s">
        <v>3492</v>
      </c>
      <c r="AZ355" s="331" t="e">
        <f>IF((VLOOKUP(CONCATENATE($A355,"EP"),'05 APU'!$1:$1048576,1,FALSE)=CONCATENATE($A355,"EP")),1,0)</f>
        <v>#N/A</v>
      </c>
      <c r="BA355" s="331" t="e">
        <f>IF((VLOOKUP(CONCATENATE($A355,"EE"),'05 APU'!$1:$1048576,1,FALSE)=CONCATENATE($A355,"EE")),1,0)</f>
        <v>#N/A</v>
      </c>
      <c r="BB355" s="331" t="e">
        <f>IF((VLOOKUP(CONCATENATE($A355,"EM"),'05 APU'!$1:$1048576,1,FALSE)=CONCATENATE($A355,"EM")),1,0)</f>
        <v>#N/A</v>
      </c>
    </row>
    <row r="356" spans="1:54" ht="21" x14ac:dyDescent="0.25">
      <c r="A356" s="88">
        <v>346</v>
      </c>
      <c r="B356" s="387" t="s">
        <v>938</v>
      </c>
      <c r="C356" s="384" t="s">
        <v>939</v>
      </c>
      <c r="D356" s="89" t="str">
        <f>IFERROR(VLOOKUP(CONCATENATE($A356,"T"),'05 APU'!$1:$1048576,3,),"")</f>
        <v/>
      </c>
      <c r="E356" s="89" t="str">
        <f>IFERROR(VLOOKUP(CONCATENATE($A356,"T2"),'05 APU'!$1:$1048576,3,),"")</f>
        <v/>
      </c>
      <c r="F356" s="89" t="str">
        <f>IFERROR(VLOOKUP(CONCATENATE($A356,"T3"),'05 APU'!$1:$1048576,3,),"")</f>
        <v/>
      </c>
      <c r="G356" s="412" t="s">
        <v>142</v>
      </c>
      <c r="H356" s="351"/>
      <c r="I356" s="90">
        <f>IFERROR((VLOOKUP(CONCATENATE($A356,"D"),'05 APU'!$1:$1048576,9,)),0)</f>
        <v>0</v>
      </c>
      <c r="J356" s="90">
        <f t="shared" si="12"/>
        <v>0</v>
      </c>
      <c r="K356" s="297" t="str">
        <f>IFERROR(VLOOKUP(CONCATENATE($A356,"C"),'05 APU'!$1:$1048576,9,),"")</f>
        <v/>
      </c>
      <c r="L356" s="297" t="str">
        <f>IFERROR(VLOOKUP(CONCATENATE($A356,"B"),'05 APU'!$1:$1048576,9,),"")</f>
        <v/>
      </c>
      <c r="M356" s="297" t="str">
        <f>IFERROR(VLOOKUP(CONCATENATE($A356,"A"),'05 APU'!$1:$1048576,9,),"")</f>
        <v/>
      </c>
      <c r="N356" s="86"/>
      <c r="O356" s="90">
        <f>IFERROR(VLOOKUP(CONCATENATE($A356,"D"),'05 APU'!$T:$AB,9,),0)</f>
        <v>0</v>
      </c>
      <c r="P356" s="90">
        <f t="shared" si="11"/>
        <v>0</v>
      </c>
      <c r="Q356" s="90">
        <f>IFERROR(VLOOKUP(CONCATENATE($A356,"C"),'05 APU'!$T:$AB,9,),0)</f>
        <v>0</v>
      </c>
      <c r="R356" s="90">
        <f>IFERROR(VLOOKUP(CONCATENATE($A356,"B"),'05 APU'!$T:$AB,9,),0)</f>
        <v>0</v>
      </c>
      <c r="S356" s="90">
        <f>IFERROR(VLOOKUP(CONCATENATE($A356,"A"),'05 APU'!$T:$AB,9,),0)</f>
        <v>0</v>
      </c>
      <c r="U356" s="421" t="s">
        <v>3355</v>
      </c>
      <c r="V356" s="424"/>
      <c r="W356" s="429" t="s">
        <v>3492</v>
      </c>
      <c r="AZ356" s="331" t="e">
        <f>IF((VLOOKUP(CONCATENATE($A356,"EP"),'05 APU'!$1:$1048576,1,FALSE)=CONCATENATE($A356,"EP")),1,0)</f>
        <v>#N/A</v>
      </c>
      <c r="BA356" s="331" t="e">
        <f>IF((VLOOKUP(CONCATENATE($A356,"EE"),'05 APU'!$1:$1048576,1,FALSE)=CONCATENATE($A356,"EE")),1,0)</f>
        <v>#N/A</v>
      </c>
      <c r="BB356" s="331" t="e">
        <f>IF((VLOOKUP(CONCATENATE($A356,"EM"),'05 APU'!$1:$1048576,1,FALSE)=CONCATENATE($A356,"EM")),1,0)</f>
        <v>#N/A</v>
      </c>
    </row>
    <row r="357" spans="1:54" ht="21" x14ac:dyDescent="0.25">
      <c r="A357" s="88">
        <v>347</v>
      </c>
      <c r="B357" s="387" t="s">
        <v>940</v>
      </c>
      <c r="C357" s="384" t="s">
        <v>941</v>
      </c>
      <c r="D357" s="89" t="str">
        <f>IFERROR(VLOOKUP(CONCATENATE($A357,"T"),'05 APU'!$1:$1048576,3,),"")</f>
        <v/>
      </c>
      <c r="E357" s="89" t="str">
        <f>IFERROR(VLOOKUP(CONCATENATE($A357,"T2"),'05 APU'!$1:$1048576,3,),"")</f>
        <v/>
      </c>
      <c r="F357" s="89" t="str">
        <f>IFERROR(VLOOKUP(CONCATENATE($A357,"T3"),'05 APU'!$1:$1048576,3,),"")</f>
        <v/>
      </c>
      <c r="G357" s="412" t="s">
        <v>142</v>
      </c>
      <c r="H357" s="351"/>
      <c r="I357" s="90">
        <f>IFERROR((VLOOKUP(CONCATENATE($A357,"D"),'05 APU'!$1:$1048576,9,)),0)</f>
        <v>0</v>
      </c>
      <c r="J357" s="90">
        <f t="shared" si="12"/>
        <v>0</v>
      </c>
      <c r="K357" s="297" t="str">
        <f>IFERROR(VLOOKUP(CONCATENATE($A357,"C"),'05 APU'!$1:$1048576,9,),"")</f>
        <v/>
      </c>
      <c r="L357" s="297" t="str">
        <f>IFERROR(VLOOKUP(CONCATENATE($A357,"B"),'05 APU'!$1:$1048576,9,),"")</f>
        <v/>
      </c>
      <c r="M357" s="297" t="str">
        <f>IFERROR(VLOOKUP(CONCATENATE($A357,"A"),'05 APU'!$1:$1048576,9,),"")</f>
        <v/>
      </c>
      <c r="N357" s="86"/>
      <c r="O357" s="90">
        <f>IFERROR(VLOOKUP(CONCATENATE($A357,"D"),'05 APU'!$T:$AB,9,),0)</f>
        <v>0</v>
      </c>
      <c r="P357" s="90">
        <f t="shared" si="11"/>
        <v>0</v>
      </c>
      <c r="Q357" s="90">
        <f>IFERROR(VLOOKUP(CONCATENATE($A357,"C"),'05 APU'!$T:$AB,9,),0)</f>
        <v>0</v>
      </c>
      <c r="R357" s="90">
        <f>IFERROR(VLOOKUP(CONCATENATE($A357,"B"),'05 APU'!$T:$AB,9,),0)</f>
        <v>0</v>
      </c>
      <c r="S357" s="90">
        <f>IFERROR(VLOOKUP(CONCATENATE($A357,"A"),'05 APU'!$T:$AB,9,),0)</f>
        <v>0</v>
      </c>
      <c r="U357" s="421" t="s">
        <v>3355</v>
      </c>
      <c r="V357" s="424"/>
      <c r="W357" s="429" t="s">
        <v>3492</v>
      </c>
      <c r="AZ357" s="331" t="e">
        <f>IF((VLOOKUP(CONCATENATE($A357,"EP"),'05 APU'!$1:$1048576,1,FALSE)=CONCATENATE($A357,"EP")),1,0)</f>
        <v>#N/A</v>
      </c>
      <c r="BA357" s="331" t="e">
        <f>IF((VLOOKUP(CONCATENATE($A357,"EE"),'05 APU'!$1:$1048576,1,FALSE)=CONCATENATE($A357,"EE")),1,0)</f>
        <v>#N/A</v>
      </c>
      <c r="BB357" s="331" t="e">
        <f>IF((VLOOKUP(CONCATENATE($A357,"EM"),'05 APU'!$1:$1048576,1,FALSE)=CONCATENATE($A357,"EM")),1,0)</f>
        <v>#N/A</v>
      </c>
    </row>
    <row r="358" spans="1:54" x14ac:dyDescent="0.25">
      <c r="A358" s="88">
        <v>348</v>
      </c>
      <c r="B358" s="388" t="s">
        <v>942</v>
      </c>
      <c r="C358" s="389" t="s">
        <v>943</v>
      </c>
      <c r="D358" s="89" t="str">
        <f>IFERROR(VLOOKUP(CONCATENATE($A358,"T"),'05 APU'!$1:$1048576,3,),"")</f>
        <v/>
      </c>
      <c r="E358" s="89" t="str">
        <f>IFERROR(VLOOKUP(CONCATENATE($A358,"T2"),'05 APU'!$1:$1048576,3,),"")</f>
        <v/>
      </c>
      <c r="F358" s="89" t="str">
        <f>IFERROR(VLOOKUP(CONCATENATE($A358,"T3"),'05 APU'!$1:$1048576,3,),"")</f>
        <v/>
      </c>
      <c r="G358" s="398"/>
      <c r="H358" s="351"/>
      <c r="I358" s="90">
        <f>IFERROR((VLOOKUP(CONCATENATE($A358,"D"),'05 APU'!$1:$1048576,9,)),0)</f>
        <v>0</v>
      </c>
      <c r="J358" s="90">
        <f t="shared" si="12"/>
        <v>0</v>
      </c>
      <c r="K358" s="297" t="str">
        <f>IFERROR(VLOOKUP(CONCATENATE($A358,"C"),'05 APU'!$1:$1048576,9,),"")</f>
        <v/>
      </c>
      <c r="L358" s="297" t="str">
        <f>IFERROR(VLOOKUP(CONCATENATE($A358,"B"),'05 APU'!$1:$1048576,9,),"")</f>
        <v/>
      </c>
      <c r="M358" s="297" t="str">
        <f>IFERROR(VLOOKUP(CONCATENATE($A358,"A"),'05 APU'!$1:$1048576,9,),"")</f>
        <v/>
      </c>
      <c r="N358" s="86"/>
      <c r="O358" s="90">
        <f>IFERROR(VLOOKUP(CONCATENATE($A358,"D"),'05 APU'!$T:$AB,9,),0)</f>
        <v>0</v>
      </c>
      <c r="P358" s="90">
        <f t="shared" si="11"/>
        <v>0</v>
      </c>
      <c r="Q358" s="90">
        <f>IFERROR(VLOOKUP(CONCATENATE($A358,"C"),'05 APU'!$T:$AB,9,),0)</f>
        <v>0</v>
      </c>
      <c r="R358" s="90">
        <f>IFERROR(VLOOKUP(CONCATENATE($A358,"B"),'05 APU'!$T:$AB,9,),0)</f>
        <v>0</v>
      </c>
      <c r="S358" s="90">
        <f>IFERROR(VLOOKUP(CONCATENATE($A358,"A"),'05 APU'!$T:$AB,9,),0)</f>
        <v>0</v>
      </c>
      <c r="U358" s="420"/>
      <c r="V358" s="424"/>
      <c r="W358" s="429">
        <v>0</v>
      </c>
      <c r="AZ358" s="331" t="e">
        <f>IF((VLOOKUP(CONCATENATE($A358,"EP"),'05 APU'!$1:$1048576,1,FALSE)=CONCATENATE($A358,"EP")),1,0)</f>
        <v>#N/A</v>
      </c>
      <c r="BA358" s="331" t="e">
        <f>IF((VLOOKUP(CONCATENATE($A358,"EE"),'05 APU'!$1:$1048576,1,FALSE)=CONCATENATE($A358,"EE")),1,0)</f>
        <v>#N/A</v>
      </c>
      <c r="BB358" s="331" t="e">
        <f>IF((VLOOKUP(CONCATENATE($A358,"EM"),'05 APU'!$1:$1048576,1,FALSE)=CONCATENATE($A358,"EM")),1,0)</f>
        <v>#N/A</v>
      </c>
    </row>
    <row r="359" spans="1:54" ht="21" x14ac:dyDescent="0.25">
      <c r="A359" s="88">
        <v>349</v>
      </c>
      <c r="B359" s="387" t="s">
        <v>944</v>
      </c>
      <c r="C359" s="384" t="s">
        <v>945</v>
      </c>
      <c r="D359" s="89" t="str">
        <f>IFERROR(VLOOKUP(CONCATENATE($A359,"T"),'05 APU'!$1:$1048576,3,),"")</f>
        <v/>
      </c>
      <c r="E359" s="89" t="str">
        <f>IFERROR(VLOOKUP(CONCATENATE($A359,"T2"),'05 APU'!$1:$1048576,3,),"")</f>
        <v/>
      </c>
      <c r="F359" s="89" t="str">
        <f>IFERROR(VLOOKUP(CONCATENATE($A359,"T3"),'05 APU'!$1:$1048576,3,),"")</f>
        <v/>
      </c>
      <c r="G359" s="412" t="s">
        <v>168</v>
      </c>
      <c r="H359" s="351"/>
      <c r="I359" s="90">
        <f>IFERROR((VLOOKUP(CONCATENATE($A359,"D"),'05 APU'!$1:$1048576,9,)),0)</f>
        <v>0</v>
      </c>
      <c r="J359" s="90">
        <f t="shared" si="12"/>
        <v>0</v>
      </c>
      <c r="K359" s="297" t="str">
        <f>IFERROR(VLOOKUP(CONCATENATE($A359,"C"),'05 APU'!$1:$1048576,9,),"")</f>
        <v/>
      </c>
      <c r="L359" s="297" t="str">
        <f>IFERROR(VLOOKUP(CONCATENATE($A359,"B"),'05 APU'!$1:$1048576,9,),"")</f>
        <v/>
      </c>
      <c r="M359" s="297" t="str">
        <f>IFERROR(VLOOKUP(CONCATENATE($A359,"A"),'05 APU'!$1:$1048576,9,),"")</f>
        <v/>
      </c>
      <c r="N359" s="86"/>
      <c r="O359" s="90">
        <f>IFERROR(VLOOKUP(CONCATENATE($A359,"D"),'05 APU'!$T:$AB,9,),0)</f>
        <v>0</v>
      </c>
      <c r="P359" s="90">
        <f t="shared" si="11"/>
        <v>0</v>
      </c>
      <c r="Q359" s="90">
        <f>IFERROR(VLOOKUP(CONCATENATE($A359,"C"),'05 APU'!$T:$AB,9,),0)</f>
        <v>0</v>
      </c>
      <c r="R359" s="90">
        <f>IFERROR(VLOOKUP(CONCATENATE($A359,"B"),'05 APU'!$T:$AB,9,),0)</f>
        <v>0</v>
      </c>
      <c r="S359" s="90">
        <f>IFERROR(VLOOKUP(CONCATENATE($A359,"A"),'05 APU'!$T:$AB,9,),0)</f>
        <v>0</v>
      </c>
      <c r="U359" s="421" t="s">
        <v>3355</v>
      </c>
      <c r="V359" s="424"/>
      <c r="W359" s="429">
        <v>0</v>
      </c>
      <c r="AZ359" s="331" t="e">
        <f>IF((VLOOKUP(CONCATENATE($A359,"EP"),'05 APU'!$1:$1048576,1,FALSE)=CONCATENATE($A359,"EP")),1,0)</f>
        <v>#N/A</v>
      </c>
      <c r="BA359" s="331" t="e">
        <f>IF((VLOOKUP(CONCATENATE($A359,"EE"),'05 APU'!$1:$1048576,1,FALSE)=CONCATENATE($A359,"EE")),1,0)</f>
        <v>#N/A</v>
      </c>
      <c r="BB359" s="331" t="e">
        <f>IF((VLOOKUP(CONCATENATE($A359,"EM"),'05 APU'!$1:$1048576,1,FALSE)=CONCATENATE($A359,"EM")),1,0)</f>
        <v>#N/A</v>
      </c>
    </row>
    <row r="360" spans="1:54" ht="21" x14ac:dyDescent="0.25">
      <c r="A360" s="88">
        <v>350</v>
      </c>
      <c r="B360" s="387" t="s">
        <v>946</v>
      </c>
      <c r="C360" s="384" t="s">
        <v>947</v>
      </c>
      <c r="D360" s="89" t="str">
        <f>IFERROR(VLOOKUP(CONCATENATE($A360,"T"),'05 APU'!$1:$1048576,3,),"")</f>
        <v/>
      </c>
      <c r="E360" s="89" t="str">
        <f>IFERROR(VLOOKUP(CONCATENATE($A360,"T2"),'05 APU'!$1:$1048576,3,),"")</f>
        <v/>
      </c>
      <c r="F360" s="89" t="str">
        <f>IFERROR(VLOOKUP(CONCATENATE($A360,"T3"),'05 APU'!$1:$1048576,3,),"")</f>
        <v/>
      </c>
      <c r="G360" s="412" t="s">
        <v>168</v>
      </c>
      <c r="H360" s="351"/>
      <c r="I360" s="90">
        <f>IFERROR((VLOOKUP(CONCATENATE($A360,"D"),'05 APU'!$1:$1048576,9,)),0)</f>
        <v>0</v>
      </c>
      <c r="J360" s="90">
        <f t="shared" si="12"/>
        <v>0</v>
      </c>
      <c r="K360" s="297" t="str">
        <f>IFERROR(VLOOKUP(CONCATENATE($A360,"C"),'05 APU'!$1:$1048576,9,),"")</f>
        <v/>
      </c>
      <c r="L360" s="297" t="str">
        <f>IFERROR(VLOOKUP(CONCATENATE($A360,"B"),'05 APU'!$1:$1048576,9,),"")</f>
        <v/>
      </c>
      <c r="M360" s="297" t="str">
        <f>IFERROR(VLOOKUP(CONCATENATE($A360,"A"),'05 APU'!$1:$1048576,9,),"")</f>
        <v/>
      </c>
      <c r="N360" s="86"/>
      <c r="O360" s="90">
        <f>IFERROR(VLOOKUP(CONCATENATE($A360,"D"),'05 APU'!$T:$AB,9,),0)</f>
        <v>0</v>
      </c>
      <c r="P360" s="90">
        <f t="shared" si="11"/>
        <v>0</v>
      </c>
      <c r="Q360" s="90">
        <f>IFERROR(VLOOKUP(CONCATENATE($A360,"C"),'05 APU'!$T:$AB,9,),0)</f>
        <v>0</v>
      </c>
      <c r="R360" s="90">
        <f>IFERROR(VLOOKUP(CONCATENATE($A360,"B"),'05 APU'!$T:$AB,9,),0)</f>
        <v>0</v>
      </c>
      <c r="S360" s="90">
        <f>IFERROR(VLOOKUP(CONCATENATE($A360,"A"),'05 APU'!$T:$AB,9,),0)</f>
        <v>0</v>
      </c>
      <c r="U360" s="421" t="s">
        <v>3355</v>
      </c>
      <c r="V360" s="424"/>
      <c r="W360" s="429">
        <v>0</v>
      </c>
      <c r="AZ360" s="331" t="e">
        <f>IF((VLOOKUP(CONCATENATE($A360,"EP"),'05 APU'!$1:$1048576,1,FALSE)=CONCATENATE($A360,"EP")),1,0)</f>
        <v>#N/A</v>
      </c>
      <c r="BA360" s="331" t="e">
        <f>IF((VLOOKUP(CONCATENATE($A360,"EE"),'05 APU'!$1:$1048576,1,FALSE)=CONCATENATE($A360,"EE")),1,0)</f>
        <v>#N/A</v>
      </c>
      <c r="BB360" s="331" t="e">
        <f>IF((VLOOKUP(CONCATENATE($A360,"EM"),'05 APU'!$1:$1048576,1,FALSE)=CONCATENATE($A360,"EM")),1,0)</f>
        <v>#N/A</v>
      </c>
    </row>
    <row r="361" spans="1:54" ht="31.5" x14ac:dyDescent="0.25">
      <c r="A361" s="88">
        <v>351</v>
      </c>
      <c r="B361" s="387" t="s">
        <v>948</v>
      </c>
      <c r="C361" s="384" t="s">
        <v>949</v>
      </c>
      <c r="D361" s="89" t="str">
        <f>IFERROR(VLOOKUP(CONCATENATE($A361,"T"),'05 APU'!$1:$1048576,3,),"")</f>
        <v/>
      </c>
      <c r="E361" s="89" t="str">
        <f>IFERROR(VLOOKUP(CONCATENATE($A361,"T2"),'05 APU'!$1:$1048576,3,),"")</f>
        <v/>
      </c>
      <c r="F361" s="89" t="str">
        <f>IFERROR(VLOOKUP(CONCATENATE($A361,"T3"),'05 APU'!$1:$1048576,3,),"")</f>
        <v/>
      </c>
      <c r="G361" s="412" t="s">
        <v>168</v>
      </c>
      <c r="H361" s="351"/>
      <c r="I361" s="90">
        <f>IFERROR((VLOOKUP(CONCATENATE($A361,"D"),'05 APU'!$1:$1048576,9,)),0)</f>
        <v>0</v>
      </c>
      <c r="J361" s="90">
        <f t="shared" si="12"/>
        <v>0</v>
      </c>
      <c r="K361" s="297" t="str">
        <f>IFERROR(VLOOKUP(CONCATENATE($A361,"C"),'05 APU'!$1:$1048576,9,),"")</f>
        <v/>
      </c>
      <c r="L361" s="297" t="str">
        <f>IFERROR(VLOOKUP(CONCATENATE($A361,"B"),'05 APU'!$1:$1048576,9,),"")</f>
        <v/>
      </c>
      <c r="M361" s="297" t="str">
        <f>IFERROR(VLOOKUP(CONCATENATE($A361,"A"),'05 APU'!$1:$1048576,9,),"")</f>
        <v/>
      </c>
      <c r="N361" s="86"/>
      <c r="O361" s="90">
        <f>IFERROR(VLOOKUP(CONCATENATE($A361,"D"),'05 APU'!$T:$AB,9,),0)</f>
        <v>0</v>
      </c>
      <c r="P361" s="90">
        <f t="shared" si="11"/>
        <v>0</v>
      </c>
      <c r="Q361" s="90">
        <f>IFERROR(VLOOKUP(CONCATENATE($A361,"C"),'05 APU'!$T:$AB,9,),0)</f>
        <v>0</v>
      </c>
      <c r="R361" s="90">
        <f>IFERROR(VLOOKUP(CONCATENATE($A361,"B"),'05 APU'!$T:$AB,9,),0)</f>
        <v>0</v>
      </c>
      <c r="S361" s="90">
        <f>IFERROR(VLOOKUP(CONCATENATE($A361,"A"),'05 APU'!$T:$AB,9,),0)</f>
        <v>0</v>
      </c>
      <c r="U361" s="421" t="s">
        <v>3355</v>
      </c>
      <c r="V361" s="424"/>
      <c r="W361" s="429">
        <v>0</v>
      </c>
      <c r="AZ361" s="331" t="e">
        <f>IF((VLOOKUP(CONCATENATE($A361,"EP"),'05 APU'!$1:$1048576,1,FALSE)=CONCATENATE($A361,"EP")),1,0)</f>
        <v>#N/A</v>
      </c>
      <c r="BA361" s="331" t="e">
        <f>IF((VLOOKUP(CONCATENATE($A361,"EE"),'05 APU'!$1:$1048576,1,FALSE)=CONCATENATE($A361,"EE")),1,0)</f>
        <v>#N/A</v>
      </c>
      <c r="BB361" s="331" t="e">
        <f>IF((VLOOKUP(CONCATENATE($A361,"EM"),'05 APU'!$1:$1048576,1,FALSE)=CONCATENATE($A361,"EM")),1,0)</f>
        <v>#N/A</v>
      </c>
    </row>
    <row r="362" spans="1:54" x14ac:dyDescent="0.25">
      <c r="A362" s="88">
        <v>352</v>
      </c>
      <c r="B362" s="388" t="s">
        <v>950</v>
      </c>
      <c r="C362" s="389" t="s">
        <v>951</v>
      </c>
      <c r="D362" s="89" t="str">
        <f>IFERROR(VLOOKUP(CONCATENATE($A362,"T"),'05 APU'!$1:$1048576,3,),"")</f>
        <v/>
      </c>
      <c r="E362" s="89" t="str">
        <f>IFERROR(VLOOKUP(CONCATENATE($A362,"T2"),'05 APU'!$1:$1048576,3,),"")</f>
        <v/>
      </c>
      <c r="F362" s="89" t="str">
        <f>IFERROR(VLOOKUP(CONCATENATE($A362,"T3"),'05 APU'!$1:$1048576,3,),"")</f>
        <v/>
      </c>
      <c r="G362" s="398"/>
      <c r="H362" s="351"/>
      <c r="I362" s="90">
        <f>IFERROR((VLOOKUP(CONCATENATE($A362,"D"),'05 APU'!$1:$1048576,9,)),0)</f>
        <v>0</v>
      </c>
      <c r="J362" s="90">
        <f t="shared" si="12"/>
        <v>0</v>
      </c>
      <c r="K362" s="297" t="str">
        <f>IFERROR(VLOOKUP(CONCATENATE($A362,"C"),'05 APU'!$1:$1048576,9,),"")</f>
        <v/>
      </c>
      <c r="L362" s="297" t="str">
        <f>IFERROR(VLOOKUP(CONCATENATE($A362,"B"),'05 APU'!$1:$1048576,9,),"")</f>
        <v/>
      </c>
      <c r="M362" s="297" t="str">
        <f>IFERROR(VLOOKUP(CONCATENATE($A362,"A"),'05 APU'!$1:$1048576,9,),"")</f>
        <v/>
      </c>
      <c r="N362" s="86"/>
      <c r="O362" s="90">
        <f>IFERROR(VLOOKUP(CONCATENATE($A362,"D"),'05 APU'!$T:$AB,9,),0)</f>
        <v>0</v>
      </c>
      <c r="P362" s="90">
        <f t="shared" si="11"/>
        <v>0</v>
      </c>
      <c r="Q362" s="90">
        <f>IFERROR(VLOOKUP(CONCATENATE($A362,"C"),'05 APU'!$T:$AB,9,),0)</f>
        <v>0</v>
      </c>
      <c r="R362" s="90">
        <f>IFERROR(VLOOKUP(CONCATENATE($A362,"B"),'05 APU'!$T:$AB,9,),0)</f>
        <v>0</v>
      </c>
      <c r="S362" s="90">
        <f>IFERROR(VLOOKUP(CONCATENATE($A362,"A"),'05 APU'!$T:$AB,9,),0)</f>
        <v>0</v>
      </c>
      <c r="U362" s="420"/>
      <c r="V362" s="424"/>
      <c r="W362" s="429">
        <v>0</v>
      </c>
      <c r="AZ362" s="331" t="e">
        <f>IF((VLOOKUP(CONCATENATE($A362,"EP"),'05 APU'!$1:$1048576,1,FALSE)=CONCATENATE($A362,"EP")),1,0)</f>
        <v>#N/A</v>
      </c>
      <c r="BA362" s="331" t="e">
        <f>IF((VLOOKUP(CONCATENATE($A362,"EE"),'05 APU'!$1:$1048576,1,FALSE)=CONCATENATE($A362,"EE")),1,0)</f>
        <v>#N/A</v>
      </c>
      <c r="BB362" s="331" t="e">
        <f>IF((VLOOKUP(CONCATENATE($A362,"EM"),'05 APU'!$1:$1048576,1,FALSE)=CONCATENATE($A362,"EM")),1,0)</f>
        <v>#N/A</v>
      </c>
    </row>
    <row r="363" spans="1:54" ht="42" x14ac:dyDescent="0.25">
      <c r="A363" s="88">
        <v>353</v>
      </c>
      <c r="B363" s="387" t="s">
        <v>952</v>
      </c>
      <c r="C363" s="384" t="s">
        <v>953</v>
      </c>
      <c r="D363" s="89" t="str">
        <f>IFERROR(VLOOKUP(CONCATENATE($A363,"T"),'05 APU'!$1:$1048576,3,),"")</f>
        <v/>
      </c>
      <c r="E363" s="89" t="str">
        <f>IFERROR(VLOOKUP(CONCATENATE($A363,"T2"),'05 APU'!$1:$1048576,3,),"")</f>
        <v/>
      </c>
      <c r="F363" s="89" t="str">
        <f>IFERROR(VLOOKUP(CONCATENATE($A363,"T3"),'05 APU'!$1:$1048576,3,),"")</f>
        <v/>
      </c>
      <c r="G363" s="412" t="s">
        <v>168</v>
      </c>
      <c r="H363" s="351"/>
      <c r="I363" s="90">
        <f>IFERROR((VLOOKUP(CONCATENATE($A363,"D"),'05 APU'!$1:$1048576,9,)),0)</f>
        <v>0</v>
      </c>
      <c r="J363" s="90">
        <f t="shared" si="12"/>
        <v>0</v>
      </c>
      <c r="K363" s="297" t="str">
        <f>IFERROR(VLOOKUP(CONCATENATE($A363,"C"),'05 APU'!$1:$1048576,9,),"")</f>
        <v/>
      </c>
      <c r="L363" s="297" t="str">
        <f>IFERROR(VLOOKUP(CONCATENATE($A363,"B"),'05 APU'!$1:$1048576,9,),"")</f>
        <v/>
      </c>
      <c r="M363" s="297" t="str">
        <f>IFERROR(VLOOKUP(CONCATENATE($A363,"A"),'05 APU'!$1:$1048576,9,),"")</f>
        <v/>
      </c>
      <c r="N363" s="86"/>
      <c r="O363" s="90">
        <f>IFERROR(VLOOKUP(CONCATENATE($A363,"D"),'05 APU'!$T:$AB,9,),0)</f>
        <v>0</v>
      </c>
      <c r="P363" s="90">
        <f t="shared" si="11"/>
        <v>0</v>
      </c>
      <c r="Q363" s="90">
        <f>IFERROR(VLOOKUP(CONCATENATE($A363,"C"),'05 APU'!$T:$AB,9,),0)</f>
        <v>0</v>
      </c>
      <c r="R363" s="90">
        <f>IFERROR(VLOOKUP(CONCATENATE($A363,"B"),'05 APU'!$T:$AB,9,),0)</f>
        <v>0</v>
      </c>
      <c r="S363" s="90">
        <f>IFERROR(VLOOKUP(CONCATENATE($A363,"A"),'05 APU'!$T:$AB,9,),0)</f>
        <v>0</v>
      </c>
      <c r="U363" s="421" t="s">
        <v>3355</v>
      </c>
      <c r="V363" s="424"/>
      <c r="W363" s="429">
        <v>0</v>
      </c>
      <c r="AZ363" s="331" t="e">
        <f>IF((VLOOKUP(CONCATENATE($A363,"EP"),'05 APU'!$1:$1048576,1,FALSE)=CONCATENATE($A363,"EP")),1,0)</f>
        <v>#N/A</v>
      </c>
      <c r="BA363" s="331" t="e">
        <f>IF((VLOOKUP(CONCATENATE($A363,"EE"),'05 APU'!$1:$1048576,1,FALSE)=CONCATENATE($A363,"EE")),1,0)</f>
        <v>#N/A</v>
      </c>
      <c r="BB363" s="331" t="e">
        <f>IF((VLOOKUP(CONCATENATE($A363,"EM"),'05 APU'!$1:$1048576,1,FALSE)=CONCATENATE($A363,"EM")),1,0)</f>
        <v>#N/A</v>
      </c>
    </row>
    <row r="364" spans="1:54" ht="42" x14ac:dyDescent="0.25">
      <c r="A364" s="88">
        <v>354</v>
      </c>
      <c r="B364" s="387" t="s">
        <v>954</v>
      </c>
      <c r="C364" s="384" t="s">
        <v>955</v>
      </c>
      <c r="D364" s="89" t="str">
        <f>IFERROR(VLOOKUP(CONCATENATE($A364,"T"),'05 APU'!$1:$1048576,3,),"")</f>
        <v/>
      </c>
      <c r="E364" s="89" t="str">
        <f>IFERROR(VLOOKUP(CONCATENATE($A364,"T2"),'05 APU'!$1:$1048576,3,),"")</f>
        <v/>
      </c>
      <c r="F364" s="89" t="str">
        <f>IFERROR(VLOOKUP(CONCATENATE($A364,"T3"),'05 APU'!$1:$1048576,3,),"")</f>
        <v/>
      </c>
      <c r="G364" s="412" t="s">
        <v>168</v>
      </c>
      <c r="H364" s="351"/>
      <c r="I364" s="90">
        <f>IFERROR((VLOOKUP(CONCATENATE($A364,"D"),'05 APU'!$1:$1048576,9,)),0)</f>
        <v>0</v>
      </c>
      <c r="J364" s="90">
        <f t="shared" si="12"/>
        <v>0</v>
      </c>
      <c r="K364" s="297" t="str">
        <f>IFERROR(VLOOKUP(CONCATENATE($A364,"C"),'05 APU'!$1:$1048576,9,),"")</f>
        <v/>
      </c>
      <c r="L364" s="297" t="str">
        <f>IFERROR(VLOOKUP(CONCATENATE($A364,"B"),'05 APU'!$1:$1048576,9,),"")</f>
        <v/>
      </c>
      <c r="M364" s="297" t="str">
        <f>IFERROR(VLOOKUP(CONCATENATE($A364,"A"),'05 APU'!$1:$1048576,9,),"")</f>
        <v/>
      </c>
      <c r="N364" s="86"/>
      <c r="O364" s="90">
        <f>IFERROR(VLOOKUP(CONCATENATE($A364,"D"),'05 APU'!$T:$AB,9,),0)</f>
        <v>0</v>
      </c>
      <c r="P364" s="90">
        <f t="shared" si="11"/>
        <v>0</v>
      </c>
      <c r="Q364" s="90">
        <f>IFERROR(VLOOKUP(CONCATENATE($A364,"C"),'05 APU'!$T:$AB,9,),0)</f>
        <v>0</v>
      </c>
      <c r="R364" s="90">
        <f>IFERROR(VLOOKUP(CONCATENATE($A364,"B"),'05 APU'!$T:$AB,9,),0)</f>
        <v>0</v>
      </c>
      <c r="S364" s="90">
        <f>IFERROR(VLOOKUP(CONCATENATE($A364,"A"),'05 APU'!$T:$AB,9,),0)</f>
        <v>0</v>
      </c>
      <c r="U364" s="421" t="s">
        <v>3355</v>
      </c>
      <c r="V364" s="424"/>
      <c r="W364" s="429">
        <v>0</v>
      </c>
      <c r="AZ364" s="331" t="e">
        <f>IF((VLOOKUP(CONCATENATE($A364,"EP"),'05 APU'!$1:$1048576,1,FALSE)=CONCATENATE($A364,"EP")),1,0)</f>
        <v>#N/A</v>
      </c>
      <c r="BA364" s="331" t="e">
        <f>IF((VLOOKUP(CONCATENATE($A364,"EE"),'05 APU'!$1:$1048576,1,FALSE)=CONCATENATE($A364,"EE")),1,0)</f>
        <v>#N/A</v>
      </c>
      <c r="BB364" s="331" t="e">
        <f>IF((VLOOKUP(CONCATENATE($A364,"EM"),'05 APU'!$1:$1048576,1,FALSE)=CONCATENATE($A364,"EM")),1,0)</f>
        <v>#N/A</v>
      </c>
    </row>
    <row r="365" spans="1:54" ht="21" x14ac:dyDescent="0.25">
      <c r="A365" s="88">
        <v>355</v>
      </c>
      <c r="B365" s="387" t="s">
        <v>956</v>
      </c>
      <c r="C365" s="384" t="s">
        <v>957</v>
      </c>
      <c r="D365" s="89" t="str">
        <f>IFERROR(VLOOKUP(CONCATENATE($A365,"T"),'05 APU'!$1:$1048576,3,),"")</f>
        <v/>
      </c>
      <c r="E365" s="89" t="str">
        <f>IFERROR(VLOOKUP(CONCATENATE($A365,"T2"),'05 APU'!$1:$1048576,3,),"")</f>
        <v/>
      </c>
      <c r="F365" s="89" t="str">
        <f>IFERROR(VLOOKUP(CONCATENATE($A365,"T3"),'05 APU'!$1:$1048576,3,),"")</f>
        <v/>
      </c>
      <c r="G365" s="412" t="s">
        <v>168</v>
      </c>
      <c r="H365" s="351"/>
      <c r="I365" s="90">
        <f>IFERROR((VLOOKUP(CONCATENATE($A365,"D"),'05 APU'!$1:$1048576,9,)),0)</f>
        <v>0</v>
      </c>
      <c r="J365" s="90">
        <f t="shared" si="12"/>
        <v>0</v>
      </c>
      <c r="K365" s="297" t="str">
        <f>IFERROR(VLOOKUP(CONCATENATE($A365,"C"),'05 APU'!$1:$1048576,9,),"")</f>
        <v/>
      </c>
      <c r="L365" s="297" t="str">
        <f>IFERROR(VLOOKUP(CONCATENATE($A365,"B"),'05 APU'!$1:$1048576,9,),"")</f>
        <v/>
      </c>
      <c r="M365" s="297" t="str">
        <f>IFERROR(VLOOKUP(CONCATENATE($A365,"A"),'05 APU'!$1:$1048576,9,),"")</f>
        <v/>
      </c>
      <c r="N365" s="86"/>
      <c r="O365" s="90">
        <f>IFERROR(VLOOKUP(CONCATENATE($A365,"D"),'05 APU'!$T:$AB,9,),0)</f>
        <v>0</v>
      </c>
      <c r="P365" s="90">
        <f t="shared" si="11"/>
        <v>0</v>
      </c>
      <c r="Q365" s="90">
        <f>IFERROR(VLOOKUP(CONCATENATE($A365,"C"),'05 APU'!$T:$AB,9,),0)</f>
        <v>0</v>
      </c>
      <c r="R365" s="90">
        <f>IFERROR(VLOOKUP(CONCATENATE($A365,"B"),'05 APU'!$T:$AB,9,),0)</f>
        <v>0</v>
      </c>
      <c r="S365" s="90">
        <f>IFERROR(VLOOKUP(CONCATENATE($A365,"A"),'05 APU'!$T:$AB,9,),0)</f>
        <v>0</v>
      </c>
      <c r="U365" s="421" t="s">
        <v>3355</v>
      </c>
      <c r="V365" s="424"/>
      <c r="W365" s="429">
        <v>0</v>
      </c>
      <c r="AZ365" s="331" t="e">
        <f>IF((VLOOKUP(CONCATENATE($A365,"EP"),'05 APU'!$1:$1048576,1,FALSE)=CONCATENATE($A365,"EP")),1,0)</f>
        <v>#N/A</v>
      </c>
      <c r="BA365" s="331" t="e">
        <f>IF((VLOOKUP(CONCATENATE($A365,"EE"),'05 APU'!$1:$1048576,1,FALSE)=CONCATENATE($A365,"EE")),1,0)</f>
        <v>#N/A</v>
      </c>
      <c r="BB365" s="331" t="e">
        <f>IF((VLOOKUP(CONCATENATE($A365,"EM"),'05 APU'!$1:$1048576,1,FALSE)=CONCATENATE($A365,"EM")),1,0)</f>
        <v>#N/A</v>
      </c>
    </row>
    <row r="366" spans="1:54" ht="21" x14ac:dyDescent="0.25">
      <c r="A366" s="88">
        <v>356</v>
      </c>
      <c r="B366" s="387" t="s">
        <v>958</v>
      </c>
      <c r="C366" s="384" t="s">
        <v>959</v>
      </c>
      <c r="D366" s="89" t="str">
        <f>IFERROR(VLOOKUP(CONCATENATE($A366,"T"),'05 APU'!$1:$1048576,3,),"")</f>
        <v/>
      </c>
      <c r="E366" s="89" t="str">
        <f>IFERROR(VLOOKUP(CONCATENATE($A366,"T2"),'05 APU'!$1:$1048576,3,),"")</f>
        <v/>
      </c>
      <c r="F366" s="89" t="str">
        <f>IFERROR(VLOOKUP(CONCATENATE($A366,"T3"),'05 APU'!$1:$1048576,3,),"")</f>
        <v/>
      </c>
      <c r="G366" s="412" t="s">
        <v>168</v>
      </c>
      <c r="H366" s="351"/>
      <c r="I366" s="90">
        <f>IFERROR((VLOOKUP(CONCATENATE($A366,"D"),'05 APU'!$1:$1048576,9,)),0)</f>
        <v>0</v>
      </c>
      <c r="J366" s="90">
        <f t="shared" si="12"/>
        <v>0</v>
      </c>
      <c r="K366" s="297" t="str">
        <f>IFERROR(VLOOKUP(CONCATENATE($A366,"C"),'05 APU'!$1:$1048576,9,),"")</f>
        <v/>
      </c>
      <c r="L366" s="297" t="str">
        <f>IFERROR(VLOOKUP(CONCATENATE($A366,"B"),'05 APU'!$1:$1048576,9,),"")</f>
        <v/>
      </c>
      <c r="M366" s="297" t="str">
        <f>IFERROR(VLOOKUP(CONCATENATE($A366,"A"),'05 APU'!$1:$1048576,9,),"")</f>
        <v/>
      </c>
      <c r="N366" s="86"/>
      <c r="O366" s="90">
        <f>IFERROR(VLOOKUP(CONCATENATE($A366,"D"),'05 APU'!$T:$AB,9,),0)</f>
        <v>0</v>
      </c>
      <c r="P366" s="90">
        <f t="shared" si="11"/>
        <v>0</v>
      </c>
      <c r="Q366" s="90">
        <f>IFERROR(VLOOKUP(CONCATENATE($A366,"C"),'05 APU'!$T:$AB,9,),0)</f>
        <v>0</v>
      </c>
      <c r="R366" s="90">
        <f>IFERROR(VLOOKUP(CONCATENATE($A366,"B"),'05 APU'!$T:$AB,9,),0)</f>
        <v>0</v>
      </c>
      <c r="S366" s="90">
        <f>IFERROR(VLOOKUP(CONCATENATE($A366,"A"),'05 APU'!$T:$AB,9,),0)</f>
        <v>0</v>
      </c>
      <c r="U366" s="421" t="s">
        <v>3355</v>
      </c>
      <c r="V366" s="424"/>
      <c r="W366" s="429">
        <v>0</v>
      </c>
      <c r="AZ366" s="331" t="e">
        <f>IF((VLOOKUP(CONCATENATE($A366,"EP"),'05 APU'!$1:$1048576,1,FALSE)=CONCATENATE($A366,"EP")),1,0)</f>
        <v>#N/A</v>
      </c>
      <c r="BA366" s="331" t="e">
        <f>IF((VLOOKUP(CONCATENATE($A366,"EE"),'05 APU'!$1:$1048576,1,FALSE)=CONCATENATE($A366,"EE")),1,0)</f>
        <v>#N/A</v>
      </c>
      <c r="BB366" s="331" t="e">
        <f>IF((VLOOKUP(CONCATENATE($A366,"EM"),'05 APU'!$1:$1048576,1,FALSE)=CONCATENATE($A366,"EM")),1,0)</f>
        <v>#N/A</v>
      </c>
    </row>
    <row r="367" spans="1:54" ht="21" x14ac:dyDescent="0.25">
      <c r="A367" s="88">
        <v>357</v>
      </c>
      <c r="B367" s="387" t="s">
        <v>960</v>
      </c>
      <c r="C367" s="384" t="s">
        <v>961</v>
      </c>
      <c r="D367" s="89" t="str">
        <f>IFERROR(VLOOKUP(CONCATENATE($A367,"T"),'05 APU'!$1:$1048576,3,),"")</f>
        <v/>
      </c>
      <c r="E367" s="89" t="str">
        <f>IFERROR(VLOOKUP(CONCATENATE($A367,"T2"),'05 APU'!$1:$1048576,3,),"")</f>
        <v/>
      </c>
      <c r="F367" s="89" t="str">
        <f>IFERROR(VLOOKUP(CONCATENATE($A367,"T3"),'05 APU'!$1:$1048576,3,),"")</f>
        <v/>
      </c>
      <c r="G367" s="412" t="s">
        <v>168</v>
      </c>
      <c r="H367" s="351"/>
      <c r="I367" s="90">
        <f>IFERROR((VLOOKUP(CONCATENATE($A367,"D"),'05 APU'!$1:$1048576,9,)),0)</f>
        <v>0</v>
      </c>
      <c r="J367" s="90">
        <f t="shared" si="12"/>
        <v>0</v>
      </c>
      <c r="K367" s="297" t="str">
        <f>IFERROR(VLOOKUP(CONCATENATE($A367,"C"),'05 APU'!$1:$1048576,9,),"")</f>
        <v/>
      </c>
      <c r="L367" s="297" t="str">
        <f>IFERROR(VLOOKUP(CONCATENATE($A367,"B"),'05 APU'!$1:$1048576,9,),"")</f>
        <v/>
      </c>
      <c r="M367" s="297" t="str">
        <f>IFERROR(VLOOKUP(CONCATENATE($A367,"A"),'05 APU'!$1:$1048576,9,),"")</f>
        <v/>
      </c>
      <c r="N367" s="86"/>
      <c r="O367" s="90">
        <f>IFERROR(VLOOKUP(CONCATENATE($A367,"D"),'05 APU'!$T:$AB,9,),0)</f>
        <v>0</v>
      </c>
      <c r="P367" s="90">
        <f t="shared" si="11"/>
        <v>0</v>
      </c>
      <c r="Q367" s="90">
        <f>IFERROR(VLOOKUP(CONCATENATE($A367,"C"),'05 APU'!$T:$AB,9,),0)</f>
        <v>0</v>
      </c>
      <c r="R367" s="90">
        <f>IFERROR(VLOOKUP(CONCATENATE($A367,"B"),'05 APU'!$T:$AB,9,),0)</f>
        <v>0</v>
      </c>
      <c r="S367" s="90">
        <f>IFERROR(VLOOKUP(CONCATENATE($A367,"A"),'05 APU'!$T:$AB,9,),0)</f>
        <v>0</v>
      </c>
      <c r="U367" s="421" t="s">
        <v>3355</v>
      </c>
      <c r="V367" s="424"/>
      <c r="W367" s="429">
        <v>0</v>
      </c>
      <c r="AZ367" s="331" t="e">
        <f>IF((VLOOKUP(CONCATENATE($A367,"EP"),'05 APU'!$1:$1048576,1,FALSE)=CONCATENATE($A367,"EP")),1,0)</f>
        <v>#N/A</v>
      </c>
      <c r="BA367" s="331" t="e">
        <f>IF((VLOOKUP(CONCATENATE($A367,"EE"),'05 APU'!$1:$1048576,1,FALSE)=CONCATENATE($A367,"EE")),1,0)</f>
        <v>#N/A</v>
      </c>
      <c r="BB367" s="331" t="e">
        <f>IF((VLOOKUP(CONCATENATE($A367,"EM"),'05 APU'!$1:$1048576,1,FALSE)=CONCATENATE($A367,"EM")),1,0)</f>
        <v>#N/A</v>
      </c>
    </row>
    <row r="368" spans="1:54" ht="21" x14ac:dyDescent="0.25">
      <c r="A368" s="88">
        <v>358</v>
      </c>
      <c r="B368" s="388" t="s">
        <v>962</v>
      </c>
      <c r="C368" s="389" t="s">
        <v>963</v>
      </c>
      <c r="D368" s="89" t="str">
        <f>IFERROR(VLOOKUP(CONCATENATE($A368,"T"),'05 APU'!$1:$1048576,3,),"")</f>
        <v/>
      </c>
      <c r="E368" s="89" t="str">
        <f>IFERROR(VLOOKUP(CONCATENATE($A368,"T2"),'05 APU'!$1:$1048576,3,),"")</f>
        <v/>
      </c>
      <c r="F368" s="89" t="str">
        <f>IFERROR(VLOOKUP(CONCATENATE($A368,"T3"),'05 APU'!$1:$1048576,3,),"")</f>
        <v/>
      </c>
      <c r="G368" s="398"/>
      <c r="H368" s="351"/>
      <c r="I368" s="90">
        <f>IFERROR((VLOOKUP(CONCATENATE($A368,"D"),'05 APU'!$1:$1048576,9,)),0)</f>
        <v>0</v>
      </c>
      <c r="J368" s="90">
        <f t="shared" si="12"/>
        <v>0</v>
      </c>
      <c r="K368" s="297" t="str">
        <f>IFERROR(VLOOKUP(CONCATENATE($A368,"C"),'05 APU'!$1:$1048576,9,),"")</f>
        <v/>
      </c>
      <c r="L368" s="297" t="str">
        <f>IFERROR(VLOOKUP(CONCATENATE($A368,"B"),'05 APU'!$1:$1048576,9,),"")</f>
        <v/>
      </c>
      <c r="M368" s="297" t="str">
        <f>IFERROR(VLOOKUP(CONCATENATE($A368,"A"),'05 APU'!$1:$1048576,9,),"")</f>
        <v/>
      </c>
      <c r="N368" s="86"/>
      <c r="O368" s="90">
        <f>IFERROR(VLOOKUP(CONCATENATE($A368,"D"),'05 APU'!$T:$AB,9,),0)</f>
        <v>0</v>
      </c>
      <c r="P368" s="90">
        <f t="shared" si="11"/>
        <v>0</v>
      </c>
      <c r="Q368" s="90">
        <f>IFERROR(VLOOKUP(CONCATENATE($A368,"C"),'05 APU'!$T:$AB,9,),0)</f>
        <v>0</v>
      </c>
      <c r="R368" s="90">
        <f>IFERROR(VLOOKUP(CONCATENATE($A368,"B"),'05 APU'!$T:$AB,9,),0)</f>
        <v>0</v>
      </c>
      <c r="S368" s="90">
        <f>IFERROR(VLOOKUP(CONCATENATE($A368,"A"),'05 APU'!$T:$AB,9,),0)</f>
        <v>0</v>
      </c>
      <c r="U368" s="420"/>
      <c r="V368" s="424"/>
      <c r="W368" s="429">
        <v>0</v>
      </c>
      <c r="AZ368" s="331" t="e">
        <f>IF((VLOOKUP(CONCATENATE($A368,"EP"),'05 APU'!$1:$1048576,1,FALSE)=CONCATENATE($A368,"EP")),1,0)</f>
        <v>#N/A</v>
      </c>
      <c r="BA368" s="331" t="e">
        <f>IF((VLOOKUP(CONCATENATE($A368,"EE"),'05 APU'!$1:$1048576,1,FALSE)=CONCATENATE($A368,"EE")),1,0)</f>
        <v>#N/A</v>
      </c>
      <c r="BB368" s="331" t="e">
        <f>IF((VLOOKUP(CONCATENATE($A368,"EM"),'05 APU'!$1:$1048576,1,FALSE)=CONCATENATE($A368,"EM")),1,0)</f>
        <v>#N/A</v>
      </c>
    </row>
    <row r="369" spans="1:54" ht="31.5" x14ac:dyDescent="0.25">
      <c r="A369" s="88">
        <v>359</v>
      </c>
      <c r="B369" s="387" t="s">
        <v>964</v>
      </c>
      <c r="C369" s="384" t="s">
        <v>965</v>
      </c>
      <c r="D369" s="89" t="str">
        <f>IFERROR(VLOOKUP(CONCATENATE($A369,"T"),'05 APU'!$1:$1048576,3,),"")</f>
        <v/>
      </c>
      <c r="E369" s="89" t="str">
        <f>IFERROR(VLOOKUP(CONCATENATE($A369,"T2"),'05 APU'!$1:$1048576,3,),"")</f>
        <v/>
      </c>
      <c r="F369" s="89" t="str">
        <f>IFERROR(VLOOKUP(CONCATENATE($A369,"T3"),'05 APU'!$1:$1048576,3,),"")</f>
        <v/>
      </c>
      <c r="G369" s="412" t="s">
        <v>168</v>
      </c>
      <c r="H369" s="351"/>
      <c r="I369" s="90">
        <f>IFERROR((VLOOKUP(CONCATENATE($A369,"D"),'05 APU'!$1:$1048576,9,)),0)</f>
        <v>0</v>
      </c>
      <c r="J369" s="90">
        <f t="shared" si="12"/>
        <v>0</v>
      </c>
      <c r="K369" s="297" t="str">
        <f>IFERROR(VLOOKUP(CONCATENATE($A369,"C"),'05 APU'!$1:$1048576,9,),"")</f>
        <v/>
      </c>
      <c r="L369" s="297" t="str">
        <f>IFERROR(VLOOKUP(CONCATENATE($A369,"B"),'05 APU'!$1:$1048576,9,),"")</f>
        <v/>
      </c>
      <c r="M369" s="297" t="str">
        <f>IFERROR(VLOOKUP(CONCATENATE($A369,"A"),'05 APU'!$1:$1048576,9,),"")</f>
        <v/>
      </c>
      <c r="N369" s="86"/>
      <c r="O369" s="90">
        <f>IFERROR(VLOOKUP(CONCATENATE($A369,"D"),'05 APU'!$T:$AB,9,),0)</f>
        <v>0</v>
      </c>
      <c r="P369" s="90">
        <f t="shared" si="11"/>
        <v>0</v>
      </c>
      <c r="Q369" s="90">
        <f>IFERROR(VLOOKUP(CONCATENATE($A369,"C"),'05 APU'!$T:$AB,9,),0)</f>
        <v>0</v>
      </c>
      <c r="R369" s="90">
        <f>IFERROR(VLOOKUP(CONCATENATE($A369,"B"),'05 APU'!$T:$AB,9,),0)</f>
        <v>0</v>
      </c>
      <c r="S369" s="90">
        <f>IFERROR(VLOOKUP(CONCATENATE($A369,"A"),'05 APU'!$T:$AB,9,),0)</f>
        <v>0</v>
      </c>
      <c r="U369" s="421" t="s">
        <v>3355</v>
      </c>
      <c r="V369" s="424"/>
      <c r="W369" s="429">
        <v>0</v>
      </c>
      <c r="AZ369" s="331" t="e">
        <f>IF((VLOOKUP(CONCATENATE($A369,"EP"),'05 APU'!$1:$1048576,1,FALSE)=CONCATENATE($A369,"EP")),1,0)</f>
        <v>#N/A</v>
      </c>
      <c r="BA369" s="331" t="e">
        <f>IF((VLOOKUP(CONCATENATE($A369,"EE"),'05 APU'!$1:$1048576,1,FALSE)=CONCATENATE($A369,"EE")),1,0)</f>
        <v>#N/A</v>
      </c>
      <c r="BB369" s="331" t="e">
        <f>IF((VLOOKUP(CONCATENATE($A369,"EM"),'05 APU'!$1:$1048576,1,FALSE)=CONCATENATE($A369,"EM")),1,0)</f>
        <v>#N/A</v>
      </c>
    </row>
    <row r="370" spans="1:54" ht="42" x14ac:dyDescent="0.25">
      <c r="A370" s="88">
        <v>360</v>
      </c>
      <c r="B370" s="387" t="s">
        <v>966</v>
      </c>
      <c r="C370" s="384" t="s">
        <v>967</v>
      </c>
      <c r="D370" s="89" t="str">
        <f>IFERROR(VLOOKUP(CONCATENATE($A370,"T"),'05 APU'!$1:$1048576,3,),"")</f>
        <v/>
      </c>
      <c r="E370" s="89" t="str">
        <f>IFERROR(VLOOKUP(CONCATENATE($A370,"T2"),'05 APU'!$1:$1048576,3,),"")</f>
        <v/>
      </c>
      <c r="F370" s="89" t="str">
        <f>IFERROR(VLOOKUP(CONCATENATE($A370,"T3"),'05 APU'!$1:$1048576,3,),"")</f>
        <v/>
      </c>
      <c r="G370" s="412" t="s">
        <v>168</v>
      </c>
      <c r="H370" s="351"/>
      <c r="I370" s="90">
        <f>IFERROR((VLOOKUP(CONCATENATE($A370,"D"),'05 APU'!$1:$1048576,9,)),0)</f>
        <v>0</v>
      </c>
      <c r="J370" s="90">
        <f t="shared" si="12"/>
        <v>0</v>
      </c>
      <c r="K370" s="297" t="str">
        <f>IFERROR(VLOOKUP(CONCATENATE($A370,"C"),'05 APU'!$1:$1048576,9,),"")</f>
        <v/>
      </c>
      <c r="L370" s="297" t="str">
        <f>IFERROR(VLOOKUP(CONCATENATE($A370,"B"),'05 APU'!$1:$1048576,9,),"")</f>
        <v/>
      </c>
      <c r="M370" s="297" t="str">
        <f>IFERROR(VLOOKUP(CONCATENATE($A370,"A"),'05 APU'!$1:$1048576,9,),"")</f>
        <v/>
      </c>
      <c r="N370" s="86"/>
      <c r="O370" s="90">
        <f>IFERROR(VLOOKUP(CONCATENATE($A370,"D"),'05 APU'!$T:$AB,9,),0)</f>
        <v>0</v>
      </c>
      <c r="P370" s="90">
        <f t="shared" si="11"/>
        <v>0</v>
      </c>
      <c r="Q370" s="90">
        <f>IFERROR(VLOOKUP(CONCATENATE($A370,"C"),'05 APU'!$T:$AB,9,),0)</f>
        <v>0</v>
      </c>
      <c r="R370" s="90">
        <f>IFERROR(VLOOKUP(CONCATENATE($A370,"B"),'05 APU'!$T:$AB,9,),0)</f>
        <v>0</v>
      </c>
      <c r="S370" s="90">
        <f>IFERROR(VLOOKUP(CONCATENATE($A370,"A"),'05 APU'!$T:$AB,9,),0)</f>
        <v>0</v>
      </c>
      <c r="U370" s="421" t="s">
        <v>3355</v>
      </c>
      <c r="V370" s="424"/>
      <c r="W370" s="429">
        <v>0</v>
      </c>
      <c r="AZ370" s="331" t="e">
        <f>IF((VLOOKUP(CONCATENATE($A370,"EP"),'05 APU'!$1:$1048576,1,FALSE)=CONCATENATE($A370,"EP")),1,0)</f>
        <v>#N/A</v>
      </c>
      <c r="BA370" s="331" t="e">
        <f>IF((VLOOKUP(CONCATENATE($A370,"EE"),'05 APU'!$1:$1048576,1,FALSE)=CONCATENATE($A370,"EE")),1,0)</f>
        <v>#N/A</v>
      </c>
      <c r="BB370" s="331" t="e">
        <f>IF((VLOOKUP(CONCATENATE($A370,"EM"),'05 APU'!$1:$1048576,1,FALSE)=CONCATENATE($A370,"EM")),1,0)</f>
        <v>#N/A</v>
      </c>
    </row>
    <row r="371" spans="1:54" ht="42" x14ac:dyDescent="0.25">
      <c r="A371" s="88">
        <v>361</v>
      </c>
      <c r="B371" s="387" t="s">
        <v>968</v>
      </c>
      <c r="C371" s="384" t="s">
        <v>969</v>
      </c>
      <c r="D371" s="89" t="str">
        <f>IFERROR(VLOOKUP(CONCATENATE($A371,"T"),'05 APU'!$1:$1048576,3,),"")</f>
        <v/>
      </c>
      <c r="E371" s="89" t="str">
        <f>IFERROR(VLOOKUP(CONCATENATE($A371,"T2"),'05 APU'!$1:$1048576,3,),"")</f>
        <v/>
      </c>
      <c r="F371" s="89" t="str">
        <f>IFERROR(VLOOKUP(CONCATENATE($A371,"T3"),'05 APU'!$1:$1048576,3,),"")</f>
        <v/>
      </c>
      <c r="G371" s="412" t="s">
        <v>168</v>
      </c>
      <c r="H371" s="351"/>
      <c r="I371" s="90">
        <f>IFERROR((VLOOKUP(CONCATENATE($A371,"D"),'05 APU'!$1:$1048576,9,)),0)</f>
        <v>0</v>
      </c>
      <c r="J371" s="90">
        <f t="shared" si="12"/>
        <v>0</v>
      </c>
      <c r="K371" s="297" t="str">
        <f>IFERROR(VLOOKUP(CONCATENATE($A371,"C"),'05 APU'!$1:$1048576,9,),"")</f>
        <v/>
      </c>
      <c r="L371" s="297" t="str">
        <f>IFERROR(VLOOKUP(CONCATENATE($A371,"B"),'05 APU'!$1:$1048576,9,),"")</f>
        <v/>
      </c>
      <c r="M371" s="297" t="str">
        <f>IFERROR(VLOOKUP(CONCATENATE($A371,"A"),'05 APU'!$1:$1048576,9,),"")</f>
        <v/>
      </c>
      <c r="N371" s="86"/>
      <c r="O371" s="90">
        <f>IFERROR(VLOOKUP(CONCATENATE($A371,"D"),'05 APU'!$T:$AB,9,),0)</f>
        <v>0</v>
      </c>
      <c r="P371" s="90">
        <f t="shared" si="11"/>
        <v>0</v>
      </c>
      <c r="Q371" s="90">
        <f>IFERROR(VLOOKUP(CONCATENATE($A371,"C"),'05 APU'!$T:$AB,9,),0)</f>
        <v>0</v>
      </c>
      <c r="R371" s="90">
        <f>IFERROR(VLOOKUP(CONCATENATE($A371,"B"),'05 APU'!$T:$AB,9,),0)</f>
        <v>0</v>
      </c>
      <c r="S371" s="90">
        <f>IFERROR(VLOOKUP(CONCATENATE($A371,"A"),'05 APU'!$T:$AB,9,),0)</f>
        <v>0</v>
      </c>
      <c r="U371" s="421" t="s">
        <v>3355</v>
      </c>
      <c r="V371" s="424"/>
      <c r="W371" s="429">
        <v>0</v>
      </c>
      <c r="AZ371" s="331" t="e">
        <f>IF((VLOOKUP(CONCATENATE($A371,"EP"),'05 APU'!$1:$1048576,1,FALSE)=CONCATENATE($A371,"EP")),1,0)</f>
        <v>#N/A</v>
      </c>
      <c r="BA371" s="331" t="e">
        <f>IF((VLOOKUP(CONCATENATE($A371,"EE"),'05 APU'!$1:$1048576,1,FALSE)=CONCATENATE($A371,"EE")),1,0)</f>
        <v>#N/A</v>
      </c>
      <c r="BB371" s="331" t="e">
        <f>IF((VLOOKUP(CONCATENATE($A371,"EM"),'05 APU'!$1:$1048576,1,FALSE)=CONCATENATE($A371,"EM")),1,0)</f>
        <v>#N/A</v>
      </c>
    </row>
    <row r="372" spans="1:54" ht="31.5" x14ac:dyDescent="0.25">
      <c r="A372" s="88">
        <v>362</v>
      </c>
      <c r="B372" s="387" t="s">
        <v>970</v>
      </c>
      <c r="C372" s="384" t="s">
        <v>971</v>
      </c>
      <c r="D372" s="89" t="str">
        <f>IFERROR(VLOOKUP(CONCATENATE($A372,"T"),'05 APU'!$1:$1048576,3,),"")</f>
        <v/>
      </c>
      <c r="E372" s="89" t="str">
        <f>IFERROR(VLOOKUP(CONCATENATE($A372,"T2"),'05 APU'!$1:$1048576,3,),"")</f>
        <v/>
      </c>
      <c r="F372" s="89" t="str">
        <f>IFERROR(VLOOKUP(CONCATENATE($A372,"T3"),'05 APU'!$1:$1048576,3,),"")</f>
        <v/>
      </c>
      <c r="G372" s="412" t="s">
        <v>168</v>
      </c>
      <c r="H372" s="351"/>
      <c r="I372" s="90">
        <f>IFERROR((VLOOKUP(CONCATENATE($A372,"D"),'05 APU'!$1:$1048576,9,)),0)</f>
        <v>0</v>
      </c>
      <c r="J372" s="90">
        <f t="shared" si="12"/>
        <v>0</v>
      </c>
      <c r="K372" s="297" t="str">
        <f>IFERROR(VLOOKUP(CONCATENATE($A372,"C"),'05 APU'!$1:$1048576,9,),"")</f>
        <v/>
      </c>
      <c r="L372" s="297" t="str">
        <f>IFERROR(VLOOKUP(CONCATENATE($A372,"B"),'05 APU'!$1:$1048576,9,),"")</f>
        <v/>
      </c>
      <c r="M372" s="297" t="str">
        <f>IFERROR(VLOOKUP(CONCATENATE($A372,"A"),'05 APU'!$1:$1048576,9,),"")</f>
        <v/>
      </c>
      <c r="N372" s="86"/>
      <c r="O372" s="90">
        <f>IFERROR(VLOOKUP(CONCATENATE($A372,"D"),'05 APU'!$T:$AB,9,),0)</f>
        <v>0</v>
      </c>
      <c r="P372" s="90">
        <f t="shared" si="11"/>
        <v>0</v>
      </c>
      <c r="Q372" s="90">
        <f>IFERROR(VLOOKUP(CONCATENATE($A372,"C"),'05 APU'!$T:$AB,9,),0)</f>
        <v>0</v>
      </c>
      <c r="R372" s="90">
        <f>IFERROR(VLOOKUP(CONCATENATE($A372,"B"),'05 APU'!$T:$AB,9,),0)</f>
        <v>0</v>
      </c>
      <c r="S372" s="90">
        <f>IFERROR(VLOOKUP(CONCATENATE($A372,"A"),'05 APU'!$T:$AB,9,),0)</f>
        <v>0</v>
      </c>
      <c r="U372" s="421" t="s">
        <v>3355</v>
      </c>
      <c r="V372" s="424"/>
      <c r="W372" s="429">
        <v>0</v>
      </c>
      <c r="AZ372" s="331" t="e">
        <f>IF((VLOOKUP(CONCATENATE($A372,"EP"),'05 APU'!$1:$1048576,1,FALSE)=CONCATENATE($A372,"EP")),1,0)</f>
        <v>#N/A</v>
      </c>
      <c r="BA372" s="331" t="e">
        <f>IF((VLOOKUP(CONCATENATE($A372,"EE"),'05 APU'!$1:$1048576,1,FALSE)=CONCATENATE($A372,"EE")),1,0)</f>
        <v>#N/A</v>
      </c>
      <c r="BB372" s="331" t="e">
        <f>IF((VLOOKUP(CONCATENATE($A372,"EM"),'05 APU'!$1:$1048576,1,FALSE)=CONCATENATE($A372,"EM")),1,0)</f>
        <v>#N/A</v>
      </c>
    </row>
    <row r="373" spans="1:54" ht="21" x14ac:dyDescent="0.25">
      <c r="A373" s="88">
        <v>363</v>
      </c>
      <c r="B373" s="387" t="s">
        <v>972</v>
      </c>
      <c r="C373" s="384" t="s">
        <v>973</v>
      </c>
      <c r="D373" s="89" t="str">
        <f>IFERROR(VLOOKUP(CONCATENATE($A373,"T"),'05 APU'!$1:$1048576,3,),"")</f>
        <v/>
      </c>
      <c r="E373" s="89" t="str">
        <f>IFERROR(VLOOKUP(CONCATENATE($A373,"T2"),'05 APU'!$1:$1048576,3,),"")</f>
        <v/>
      </c>
      <c r="F373" s="89" t="str">
        <f>IFERROR(VLOOKUP(CONCATENATE($A373,"T3"),'05 APU'!$1:$1048576,3,),"")</f>
        <v/>
      </c>
      <c r="G373" s="412" t="s">
        <v>138</v>
      </c>
      <c r="H373" s="351"/>
      <c r="I373" s="90">
        <f>IFERROR((VLOOKUP(CONCATENATE($A373,"D"),'05 APU'!$1:$1048576,9,)),0)</f>
        <v>0</v>
      </c>
      <c r="J373" s="90">
        <f t="shared" si="12"/>
        <v>0</v>
      </c>
      <c r="K373" s="297" t="str">
        <f>IFERROR(VLOOKUP(CONCATENATE($A373,"C"),'05 APU'!$1:$1048576,9,),"")</f>
        <v/>
      </c>
      <c r="L373" s="297" t="str">
        <f>IFERROR(VLOOKUP(CONCATENATE($A373,"B"),'05 APU'!$1:$1048576,9,),"")</f>
        <v/>
      </c>
      <c r="M373" s="297" t="str">
        <f>IFERROR(VLOOKUP(CONCATENATE($A373,"A"),'05 APU'!$1:$1048576,9,),"")</f>
        <v/>
      </c>
      <c r="N373" s="86"/>
      <c r="O373" s="90">
        <f>IFERROR(VLOOKUP(CONCATENATE($A373,"D"),'05 APU'!$T:$AB,9,),0)</f>
        <v>0</v>
      </c>
      <c r="P373" s="90">
        <f t="shared" si="11"/>
        <v>0</v>
      </c>
      <c r="Q373" s="90">
        <f>IFERROR(VLOOKUP(CONCATENATE($A373,"C"),'05 APU'!$T:$AB,9,),0)</f>
        <v>0</v>
      </c>
      <c r="R373" s="90">
        <f>IFERROR(VLOOKUP(CONCATENATE($A373,"B"),'05 APU'!$T:$AB,9,),0)</f>
        <v>0</v>
      </c>
      <c r="S373" s="90">
        <f>IFERROR(VLOOKUP(CONCATENATE($A373,"A"),'05 APU'!$T:$AB,9,),0)</f>
        <v>0</v>
      </c>
      <c r="U373" s="421" t="s">
        <v>3355</v>
      </c>
      <c r="V373" s="424"/>
      <c r="W373" s="429">
        <v>0</v>
      </c>
      <c r="AZ373" s="331" t="e">
        <f>IF((VLOOKUP(CONCATENATE($A373,"EP"),'05 APU'!$1:$1048576,1,FALSE)=CONCATENATE($A373,"EP")),1,0)</f>
        <v>#N/A</v>
      </c>
      <c r="BA373" s="331" t="e">
        <f>IF((VLOOKUP(CONCATENATE($A373,"EE"),'05 APU'!$1:$1048576,1,FALSE)=CONCATENATE($A373,"EE")),1,0)</f>
        <v>#N/A</v>
      </c>
      <c r="BB373" s="331" t="e">
        <f>IF((VLOOKUP(CONCATENATE($A373,"EM"),'05 APU'!$1:$1048576,1,FALSE)=CONCATENATE($A373,"EM")),1,0)</f>
        <v>#N/A</v>
      </c>
    </row>
    <row r="374" spans="1:54" x14ac:dyDescent="0.25">
      <c r="A374" s="88">
        <v>364</v>
      </c>
      <c r="B374" s="388" t="s">
        <v>974</v>
      </c>
      <c r="C374" s="389" t="s">
        <v>975</v>
      </c>
      <c r="D374" s="89" t="str">
        <f>IFERROR(VLOOKUP(CONCATENATE($A374,"T"),'05 APU'!$1:$1048576,3,),"")</f>
        <v/>
      </c>
      <c r="E374" s="89" t="str">
        <f>IFERROR(VLOOKUP(CONCATENATE($A374,"T2"),'05 APU'!$1:$1048576,3,),"")</f>
        <v/>
      </c>
      <c r="F374" s="89" t="str">
        <f>IFERROR(VLOOKUP(CONCATENATE($A374,"T3"),'05 APU'!$1:$1048576,3,),"")</f>
        <v/>
      </c>
      <c r="G374" s="398"/>
      <c r="H374" s="351"/>
      <c r="I374" s="90">
        <f>IFERROR((VLOOKUP(CONCATENATE($A374,"D"),'05 APU'!$1:$1048576,9,)),0)</f>
        <v>0</v>
      </c>
      <c r="J374" s="90">
        <f t="shared" si="12"/>
        <v>0</v>
      </c>
      <c r="K374" s="297" t="str">
        <f>IFERROR(VLOOKUP(CONCATENATE($A374,"C"),'05 APU'!$1:$1048576,9,),"")</f>
        <v/>
      </c>
      <c r="L374" s="297" t="str">
        <f>IFERROR(VLOOKUP(CONCATENATE($A374,"B"),'05 APU'!$1:$1048576,9,),"")</f>
        <v/>
      </c>
      <c r="M374" s="297" t="str">
        <f>IFERROR(VLOOKUP(CONCATENATE($A374,"A"),'05 APU'!$1:$1048576,9,),"")</f>
        <v/>
      </c>
      <c r="N374" s="86"/>
      <c r="O374" s="90">
        <f>IFERROR(VLOOKUP(CONCATENATE($A374,"D"),'05 APU'!$T:$AB,9,),0)</f>
        <v>0</v>
      </c>
      <c r="P374" s="90">
        <f t="shared" si="11"/>
        <v>0</v>
      </c>
      <c r="Q374" s="90">
        <f>IFERROR(VLOOKUP(CONCATENATE($A374,"C"),'05 APU'!$T:$AB,9,),0)</f>
        <v>0</v>
      </c>
      <c r="R374" s="90">
        <f>IFERROR(VLOOKUP(CONCATENATE($A374,"B"),'05 APU'!$T:$AB,9,),0)</f>
        <v>0</v>
      </c>
      <c r="S374" s="90">
        <f>IFERROR(VLOOKUP(CONCATENATE($A374,"A"),'05 APU'!$T:$AB,9,),0)</f>
        <v>0</v>
      </c>
      <c r="U374" s="420"/>
      <c r="V374" s="424"/>
      <c r="W374" s="429">
        <v>0</v>
      </c>
      <c r="AZ374" s="331" t="e">
        <f>IF((VLOOKUP(CONCATENATE($A374,"EP"),'05 APU'!$1:$1048576,1,FALSE)=CONCATENATE($A374,"EP")),1,0)</f>
        <v>#N/A</v>
      </c>
      <c r="BA374" s="331" t="e">
        <f>IF((VLOOKUP(CONCATENATE($A374,"EE"),'05 APU'!$1:$1048576,1,FALSE)=CONCATENATE($A374,"EE")),1,0)</f>
        <v>#N/A</v>
      </c>
      <c r="BB374" s="331" t="e">
        <f>IF((VLOOKUP(CONCATENATE($A374,"EM"),'05 APU'!$1:$1048576,1,FALSE)=CONCATENATE($A374,"EM")),1,0)</f>
        <v>#N/A</v>
      </c>
    </row>
    <row r="375" spans="1:54" x14ac:dyDescent="0.25">
      <c r="A375" s="88">
        <v>365</v>
      </c>
      <c r="B375" s="387" t="s">
        <v>976</v>
      </c>
      <c r="C375" s="384" t="s">
        <v>977</v>
      </c>
      <c r="D375" s="89" t="str">
        <f>IFERROR(VLOOKUP(CONCATENATE($A375,"T"),'05 APU'!$1:$1048576,3,),"")</f>
        <v/>
      </c>
      <c r="E375" s="89" t="str">
        <f>IFERROR(VLOOKUP(CONCATENATE($A375,"T2"),'05 APU'!$1:$1048576,3,),"")</f>
        <v/>
      </c>
      <c r="F375" s="89" t="str">
        <f>IFERROR(VLOOKUP(CONCATENATE($A375,"T3"),'05 APU'!$1:$1048576,3,),"")</f>
        <v/>
      </c>
      <c r="G375" s="412" t="s">
        <v>244</v>
      </c>
      <c r="H375" s="351"/>
      <c r="I375" s="90">
        <f>IFERROR((VLOOKUP(CONCATENATE($A375,"D"),'05 APU'!$1:$1048576,9,)),0)</f>
        <v>0</v>
      </c>
      <c r="J375" s="90">
        <f t="shared" si="12"/>
        <v>0</v>
      </c>
      <c r="K375" s="297" t="str">
        <f>IFERROR(VLOOKUP(CONCATENATE($A375,"C"),'05 APU'!$1:$1048576,9,),"")</f>
        <v/>
      </c>
      <c r="L375" s="297" t="str">
        <f>IFERROR(VLOOKUP(CONCATENATE($A375,"B"),'05 APU'!$1:$1048576,9,),"")</f>
        <v/>
      </c>
      <c r="M375" s="297" t="str">
        <f>IFERROR(VLOOKUP(CONCATENATE($A375,"A"),'05 APU'!$1:$1048576,9,),"")</f>
        <v/>
      </c>
      <c r="N375" s="86"/>
      <c r="O375" s="90">
        <f>IFERROR(VLOOKUP(CONCATENATE($A375,"D"),'05 APU'!$T:$AB,9,),0)</f>
        <v>0</v>
      </c>
      <c r="P375" s="90">
        <f t="shared" si="11"/>
        <v>0</v>
      </c>
      <c r="Q375" s="90">
        <f>IFERROR(VLOOKUP(CONCATENATE($A375,"C"),'05 APU'!$T:$AB,9,),0)</f>
        <v>0</v>
      </c>
      <c r="R375" s="90">
        <f>IFERROR(VLOOKUP(CONCATENATE($A375,"B"),'05 APU'!$T:$AB,9,),0)</f>
        <v>0</v>
      </c>
      <c r="S375" s="90">
        <f>IFERROR(VLOOKUP(CONCATENATE($A375,"A"),'05 APU'!$T:$AB,9,),0)</f>
        <v>0</v>
      </c>
      <c r="U375" s="421" t="s">
        <v>3355</v>
      </c>
      <c r="V375" s="424"/>
      <c r="W375" s="429" t="s">
        <v>3492</v>
      </c>
      <c r="AZ375" s="331" t="e">
        <f>IF((VLOOKUP(CONCATENATE($A375,"EP"),'05 APU'!$1:$1048576,1,FALSE)=CONCATENATE($A375,"EP")),1,0)</f>
        <v>#N/A</v>
      </c>
      <c r="BA375" s="331" t="e">
        <f>IF((VLOOKUP(CONCATENATE($A375,"EE"),'05 APU'!$1:$1048576,1,FALSE)=CONCATENATE($A375,"EE")),1,0)</f>
        <v>#N/A</v>
      </c>
      <c r="BB375" s="331" t="e">
        <f>IF((VLOOKUP(CONCATENATE($A375,"EM"),'05 APU'!$1:$1048576,1,FALSE)=CONCATENATE($A375,"EM")),1,0)</f>
        <v>#N/A</v>
      </c>
    </row>
    <row r="376" spans="1:54" x14ac:dyDescent="0.25">
      <c r="A376" s="88">
        <v>366</v>
      </c>
      <c r="B376" s="387" t="s">
        <v>978</v>
      </c>
      <c r="C376" s="384" t="s">
        <v>979</v>
      </c>
      <c r="D376" s="89" t="str">
        <f>IFERROR(VLOOKUP(CONCATENATE($A376,"T"),'05 APU'!$1:$1048576,3,),"")</f>
        <v/>
      </c>
      <c r="E376" s="89" t="str">
        <f>IFERROR(VLOOKUP(CONCATENATE($A376,"T2"),'05 APU'!$1:$1048576,3,),"")</f>
        <v/>
      </c>
      <c r="F376" s="89" t="str">
        <f>IFERROR(VLOOKUP(CONCATENATE($A376,"T3"),'05 APU'!$1:$1048576,3,),"")</f>
        <v/>
      </c>
      <c r="G376" s="412" t="s">
        <v>244</v>
      </c>
      <c r="H376" s="351"/>
      <c r="I376" s="90">
        <f>IFERROR((VLOOKUP(CONCATENATE($A376,"D"),'05 APU'!$1:$1048576,9,)),0)</f>
        <v>0</v>
      </c>
      <c r="J376" s="90">
        <f t="shared" si="12"/>
        <v>0</v>
      </c>
      <c r="K376" s="297" t="str">
        <f>IFERROR(VLOOKUP(CONCATENATE($A376,"C"),'05 APU'!$1:$1048576,9,),"")</f>
        <v/>
      </c>
      <c r="L376" s="297" t="str">
        <f>IFERROR(VLOOKUP(CONCATENATE($A376,"B"),'05 APU'!$1:$1048576,9,),"")</f>
        <v/>
      </c>
      <c r="M376" s="297" t="str">
        <f>IFERROR(VLOOKUP(CONCATENATE($A376,"A"),'05 APU'!$1:$1048576,9,),"")</f>
        <v/>
      </c>
      <c r="N376" s="86"/>
      <c r="O376" s="90">
        <f>IFERROR(VLOOKUP(CONCATENATE($A376,"D"),'05 APU'!$T:$AB,9,),0)</f>
        <v>0</v>
      </c>
      <c r="P376" s="90">
        <f t="shared" si="11"/>
        <v>0</v>
      </c>
      <c r="Q376" s="90">
        <f>IFERROR(VLOOKUP(CONCATENATE($A376,"C"),'05 APU'!$T:$AB,9,),0)</f>
        <v>0</v>
      </c>
      <c r="R376" s="90">
        <f>IFERROR(VLOOKUP(CONCATENATE($A376,"B"),'05 APU'!$T:$AB,9,),0)</f>
        <v>0</v>
      </c>
      <c r="S376" s="90">
        <f>IFERROR(VLOOKUP(CONCATENATE($A376,"A"),'05 APU'!$T:$AB,9,),0)</f>
        <v>0</v>
      </c>
      <c r="U376" s="421" t="s">
        <v>3355</v>
      </c>
      <c r="V376" s="424"/>
      <c r="W376" s="429" t="s">
        <v>3492</v>
      </c>
      <c r="AZ376" s="331" t="e">
        <f>IF((VLOOKUP(CONCATENATE($A376,"EP"),'05 APU'!$1:$1048576,1,FALSE)=CONCATENATE($A376,"EP")),1,0)</f>
        <v>#N/A</v>
      </c>
      <c r="BA376" s="331" t="e">
        <f>IF((VLOOKUP(CONCATENATE($A376,"EE"),'05 APU'!$1:$1048576,1,FALSE)=CONCATENATE($A376,"EE")),1,0)</f>
        <v>#N/A</v>
      </c>
      <c r="BB376" s="331" t="e">
        <f>IF((VLOOKUP(CONCATENATE($A376,"EM"),'05 APU'!$1:$1048576,1,FALSE)=CONCATENATE($A376,"EM")),1,0)</f>
        <v>#N/A</v>
      </c>
    </row>
    <row r="377" spans="1:54" x14ac:dyDescent="0.25">
      <c r="A377" s="88">
        <v>367</v>
      </c>
      <c r="B377" s="387" t="s">
        <v>980</v>
      </c>
      <c r="C377" s="384" t="s">
        <v>981</v>
      </c>
      <c r="D377" s="89" t="str">
        <f>IFERROR(VLOOKUP(CONCATENATE($A377,"T"),'05 APU'!$1:$1048576,3,),"")</f>
        <v/>
      </c>
      <c r="E377" s="89" t="str">
        <f>IFERROR(VLOOKUP(CONCATENATE($A377,"T2"),'05 APU'!$1:$1048576,3,),"")</f>
        <v/>
      </c>
      <c r="F377" s="89" t="str">
        <f>IFERROR(VLOOKUP(CONCATENATE($A377,"T3"),'05 APU'!$1:$1048576,3,),"")</f>
        <v/>
      </c>
      <c r="G377" s="412" t="s">
        <v>244</v>
      </c>
      <c r="H377" s="351"/>
      <c r="I377" s="90">
        <f>IFERROR((VLOOKUP(CONCATENATE($A377,"D"),'05 APU'!$1:$1048576,9,)),0)</f>
        <v>0</v>
      </c>
      <c r="J377" s="90">
        <f t="shared" si="12"/>
        <v>0</v>
      </c>
      <c r="K377" s="297" t="str">
        <f>IFERROR(VLOOKUP(CONCATENATE($A377,"C"),'05 APU'!$1:$1048576,9,),"")</f>
        <v/>
      </c>
      <c r="L377" s="297" t="str">
        <f>IFERROR(VLOOKUP(CONCATENATE($A377,"B"),'05 APU'!$1:$1048576,9,),"")</f>
        <v/>
      </c>
      <c r="M377" s="297" t="str">
        <f>IFERROR(VLOOKUP(CONCATENATE($A377,"A"),'05 APU'!$1:$1048576,9,),"")</f>
        <v/>
      </c>
      <c r="N377" s="86"/>
      <c r="O377" s="90">
        <f>IFERROR(VLOOKUP(CONCATENATE($A377,"D"),'05 APU'!$T:$AB,9,),0)</f>
        <v>0</v>
      </c>
      <c r="P377" s="90">
        <f t="shared" si="11"/>
        <v>0</v>
      </c>
      <c r="Q377" s="90">
        <f>IFERROR(VLOOKUP(CONCATENATE($A377,"C"),'05 APU'!$T:$AB,9,),0)</f>
        <v>0</v>
      </c>
      <c r="R377" s="90">
        <f>IFERROR(VLOOKUP(CONCATENATE($A377,"B"),'05 APU'!$T:$AB,9,),0)</f>
        <v>0</v>
      </c>
      <c r="S377" s="90">
        <f>IFERROR(VLOOKUP(CONCATENATE($A377,"A"),'05 APU'!$T:$AB,9,),0)</f>
        <v>0</v>
      </c>
      <c r="U377" s="421" t="s">
        <v>3355</v>
      </c>
      <c r="V377" s="424"/>
      <c r="W377" s="429" t="s">
        <v>3492</v>
      </c>
      <c r="AZ377" s="331" t="e">
        <f>IF((VLOOKUP(CONCATENATE($A377,"EP"),'05 APU'!$1:$1048576,1,FALSE)=CONCATENATE($A377,"EP")),1,0)</f>
        <v>#N/A</v>
      </c>
      <c r="BA377" s="331" t="e">
        <f>IF((VLOOKUP(CONCATENATE($A377,"EE"),'05 APU'!$1:$1048576,1,FALSE)=CONCATENATE($A377,"EE")),1,0)</f>
        <v>#N/A</v>
      </c>
      <c r="BB377" s="331" t="e">
        <f>IF((VLOOKUP(CONCATENATE($A377,"EM"),'05 APU'!$1:$1048576,1,FALSE)=CONCATENATE($A377,"EM")),1,0)</f>
        <v>#N/A</v>
      </c>
    </row>
    <row r="378" spans="1:54" x14ac:dyDescent="0.25">
      <c r="A378" s="88">
        <v>368</v>
      </c>
      <c r="B378" s="391" t="s">
        <v>982</v>
      </c>
      <c r="C378" s="392" t="s">
        <v>983</v>
      </c>
      <c r="D378" s="89" t="str">
        <f>IFERROR(VLOOKUP(CONCATENATE($A378,"T"),'05 APU'!$1:$1048576,3,),"")</f>
        <v/>
      </c>
      <c r="E378" s="89" t="str">
        <f>IFERROR(VLOOKUP(CONCATENATE($A378,"T2"),'05 APU'!$1:$1048576,3,),"")</f>
        <v/>
      </c>
      <c r="F378" s="89" t="str">
        <f>IFERROR(VLOOKUP(CONCATENATE($A378,"T3"),'05 APU'!$1:$1048576,3,),"")</f>
        <v/>
      </c>
      <c r="G378" s="413"/>
      <c r="H378" s="351"/>
      <c r="I378" s="90">
        <f>IFERROR((VLOOKUP(CONCATENATE($A378,"D"),'05 APU'!$1:$1048576,9,)),0)</f>
        <v>0</v>
      </c>
      <c r="J378" s="90">
        <f t="shared" si="12"/>
        <v>0</v>
      </c>
      <c r="K378" s="297" t="str">
        <f>IFERROR(VLOOKUP(CONCATENATE($A378,"C"),'05 APU'!$1:$1048576,9,),"")</f>
        <v/>
      </c>
      <c r="L378" s="297" t="str">
        <f>IFERROR(VLOOKUP(CONCATENATE($A378,"B"),'05 APU'!$1:$1048576,9,),"")</f>
        <v/>
      </c>
      <c r="M378" s="297" t="str">
        <f>IFERROR(VLOOKUP(CONCATENATE($A378,"A"),'05 APU'!$1:$1048576,9,),"")</f>
        <v/>
      </c>
      <c r="N378" s="86"/>
      <c r="O378" s="90">
        <f>IFERROR(VLOOKUP(CONCATENATE($A378,"D"),'05 APU'!$T:$AB,9,),0)</f>
        <v>0</v>
      </c>
      <c r="P378" s="90">
        <f t="shared" si="11"/>
        <v>0</v>
      </c>
      <c r="Q378" s="90">
        <f>IFERROR(VLOOKUP(CONCATENATE($A378,"C"),'05 APU'!$T:$AB,9,),0)</f>
        <v>0</v>
      </c>
      <c r="R378" s="90">
        <f>IFERROR(VLOOKUP(CONCATENATE($A378,"B"),'05 APU'!$T:$AB,9,),0)</f>
        <v>0</v>
      </c>
      <c r="S378" s="90">
        <f>IFERROR(VLOOKUP(CONCATENATE($A378,"A"),'05 APU'!$T:$AB,9,),0)</f>
        <v>0</v>
      </c>
      <c r="U378" s="420"/>
      <c r="V378" s="424"/>
      <c r="W378" s="429"/>
      <c r="AZ378" s="331" t="e">
        <f>IF((VLOOKUP(CONCATENATE($A378,"EP"),'05 APU'!$1:$1048576,1,FALSE)=CONCATENATE($A378,"EP")),1,0)</f>
        <v>#N/A</v>
      </c>
      <c r="BA378" s="331" t="e">
        <f>IF((VLOOKUP(CONCATENATE($A378,"EE"),'05 APU'!$1:$1048576,1,FALSE)=CONCATENATE($A378,"EE")),1,0)</f>
        <v>#N/A</v>
      </c>
      <c r="BB378" s="331" t="e">
        <f>IF((VLOOKUP(CONCATENATE($A378,"EM"),'05 APU'!$1:$1048576,1,FALSE)=CONCATENATE($A378,"EM")),1,0)</f>
        <v>#N/A</v>
      </c>
    </row>
    <row r="379" spans="1:54" ht="21" x14ac:dyDescent="0.25">
      <c r="A379" s="88">
        <v>369</v>
      </c>
      <c r="B379" s="388" t="s">
        <v>984</v>
      </c>
      <c r="C379" s="389" t="s">
        <v>985</v>
      </c>
      <c r="D379" s="89" t="str">
        <f>IFERROR(VLOOKUP(CONCATENATE($A379,"T"),'05 APU'!$1:$1048576,3,),"")</f>
        <v/>
      </c>
      <c r="E379" s="89" t="str">
        <f>IFERROR(VLOOKUP(CONCATENATE($A379,"T2"),'05 APU'!$1:$1048576,3,),"")</f>
        <v/>
      </c>
      <c r="F379" s="89" t="str">
        <f>IFERROR(VLOOKUP(CONCATENATE($A379,"T3"),'05 APU'!$1:$1048576,3,),"")</f>
        <v/>
      </c>
      <c r="G379" s="398"/>
      <c r="H379" s="351"/>
      <c r="I379" s="90">
        <f>IFERROR((VLOOKUP(CONCATENATE($A379,"D"),'05 APU'!$1:$1048576,9,)),0)</f>
        <v>0</v>
      </c>
      <c r="J379" s="90">
        <f t="shared" si="12"/>
        <v>0</v>
      </c>
      <c r="K379" s="297" t="str">
        <f>IFERROR(VLOOKUP(CONCATENATE($A379,"C"),'05 APU'!$1:$1048576,9,),"")</f>
        <v/>
      </c>
      <c r="L379" s="297" t="str">
        <f>IFERROR(VLOOKUP(CONCATENATE($A379,"B"),'05 APU'!$1:$1048576,9,),"")</f>
        <v/>
      </c>
      <c r="M379" s="297" t="str">
        <f>IFERROR(VLOOKUP(CONCATENATE($A379,"A"),'05 APU'!$1:$1048576,9,),"")</f>
        <v/>
      </c>
      <c r="N379" s="86"/>
      <c r="O379" s="90">
        <f>IFERROR(VLOOKUP(CONCATENATE($A379,"D"),'05 APU'!$T:$AB,9,),0)</f>
        <v>0</v>
      </c>
      <c r="P379" s="90">
        <f t="shared" si="11"/>
        <v>0</v>
      </c>
      <c r="Q379" s="90">
        <f>IFERROR(VLOOKUP(CONCATENATE($A379,"C"),'05 APU'!$T:$AB,9,),0)</f>
        <v>0</v>
      </c>
      <c r="R379" s="90">
        <f>IFERROR(VLOOKUP(CONCATENATE($A379,"B"),'05 APU'!$T:$AB,9,),0)</f>
        <v>0</v>
      </c>
      <c r="S379" s="90">
        <f>IFERROR(VLOOKUP(CONCATENATE($A379,"A"),'05 APU'!$T:$AB,9,),0)</f>
        <v>0</v>
      </c>
      <c r="U379" s="420"/>
      <c r="V379" s="424"/>
      <c r="W379" s="429">
        <v>0</v>
      </c>
      <c r="AZ379" s="331" t="e">
        <f>IF((VLOOKUP(CONCATENATE($A379,"EP"),'05 APU'!$1:$1048576,1,FALSE)=CONCATENATE($A379,"EP")),1,0)</f>
        <v>#N/A</v>
      </c>
      <c r="BA379" s="331" t="e">
        <f>IF((VLOOKUP(CONCATENATE($A379,"EE"),'05 APU'!$1:$1048576,1,FALSE)=CONCATENATE($A379,"EE")),1,0)</f>
        <v>#N/A</v>
      </c>
      <c r="BB379" s="331" t="e">
        <f>IF((VLOOKUP(CONCATENATE($A379,"EM"),'05 APU'!$1:$1048576,1,FALSE)=CONCATENATE($A379,"EM")),1,0)</f>
        <v>#N/A</v>
      </c>
    </row>
    <row r="380" spans="1:54" ht="52.5" x14ac:dyDescent="0.25">
      <c r="A380" s="88">
        <v>370</v>
      </c>
      <c r="B380" s="387" t="s">
        <v>986</v>
      </c>
      <c r="C380" s="384" t="s">
        <v>987</v>
      </c>
      <c r="D380" s="89" t="str">
        <f>IFERROR(VLOOKUP(CONCATENATE($A380,"T"),'05 APU'!$1:$1048576,3,),"")</f>
        <v/>
      </c>
      <c r="E380" s="89" t="str">
        <f>IFERROR(VLOOKUP(CONCATENATE($A380,"T2"),'05 APU'!$1:$1048576,3,),"")</f>
        <v/>
      </c>
      <c r="F380" s="89" t="str">
        <f>IFERROR(VLOOKUP(CONCATENATE($A380,"T3"),'05 APU'!$1:$1048576,3,),"")</f>
        <v/>
      </c>
      <c r="G380" s="412" t="s">
        <v>136</v>
      </c>
      <c r="H380" s="351"/>
      <c r="I380" s="90">
        <f>IFERROR((VLOOKUP(CONCATENATE($A380,"D"),'05 APU'!$1:$1048576,9,)),0)</f>
        <v>0</v>
      </c>
      <c r="J380" s="90">
        <f t="shared" si="12"/>
        <v>0</v>
      </c>
      <c r="K380" s="297" t="str">
        <f>IFERROR(VLOOKUP(CONCATENATE($A380,"C"),'05 APU'!$1:$1048576,9,),"")</f>
        <v/>
      </c>
      <c r="L380" s="297" t="str">
        <f>IFERROR(VLOOKUP(CONCATENATE($A380,"B"),'05 APU'!$1:$1048576,9,),"")</f>
        <v/>
      </c>
      <c r="M380" s="297" t="str">
        <f>IFERROR(VLOOKUP(CONCATENATE($A380,"A"),'05 APU'!$1:$1048576,9,),"")</f>
        <v/>
      </c>
      <c r="N380" s="86"/>
      <c r="O380" s="90">
        <f>IFERROR(VLOOKUP(CONCATENATE($A380,"D"),'05 APU'!$T:$AB,9,),0)</f>
        <v>0</v>
      </c>
      <c r="P380" s="90">
        <f t="shared" si="11"/>
        <v>0</v>
      </c>
      <c r="Q380" s="90">
        <f>IFERROR(VLOOKUP(CONCATENATE($A380,"C"),'05 APU'!$T:$AB,9,),0)</f>
        <v>0</v>
      </c>
      <c r="R380" s="90">
        <f>IFERROR(VLOOKUP(CONCATENATE($A380,"B"),'05 APU'!$T:$AB,9,),0)</f>
        <v>0</v>
      </c>
      <c r="S380" s="90">
        <f>IFERROR(VLOOKUP(CONCATENATE($A380,"A"),'05 APU'!$T:$AB,9,),0)</f>
        <v>0</v>
      </c>
      <c r="U380" s="420" t="s">
        <v>3427</v>
      </c>
      <c r="V380" s="425" t="s">
        <v>3486</v>
      </c>
      <c r="W380" s="429" t="s">
        <v>3493</v>
      </c>
      <c r="AZ380" s="331" t="e">
        <f>IF((VLOOKUP(CONCATENATE($A380,"EP"),'05 APU'!$1:$1048576,1,FALSE)=CONCATENATE($A380,"EP")),1,0)</f>
        <v>#N/A</v>
      </c>
      <c r="BA380" s="331" t="e">
        <f>IF((VLOOKUP(CONCATENATE($A380,"EE"),'05 APU'!$1:$1048576,1,FALSE)=CONCATENATE($A380,"EE")),1,0)</f>
        <v>#N/A</v>
      </c>
      <c r="BB380" s="331" t="e">
        <f>IF((VLOOKUP(CONCATENATE($A380,"EM"),'05 APU'!$1:$1048576,1,FALSE)=CONCATENATE($A380,"EM")),1,0)</f>
        <v>#N/A</v>
      </c>
    </row>
    <row r="381" spans="1:54" ht="52.5" x14ac:dyDescent="0.25">
      <c r="A381" s="88">
        <v>371</v>
      </c>
      <c r="B381" s="387" t="s">
        <v>988</v>
      </c>
      <c r="C381" s="384" t="s">
        <v>989</v>
      </c>
      <c r="D381" s="89" t="str">
        <f>IFERROR(VLOOKUP(CONCATENATE($A381,"T"),'05 APU'!$1:$1048576,3,),"")</f>
        <v/>
      </c>
      <c r="E381" s="89" t="str">
        <f>IFERROR(VLOOKUP(CONCATENATE($A381,"T2"),'05 APU'!$1:$1048576,3,),"")</f>
        <v/>
      </c>
      <c r="F381" s="89" t="str">
        <f>IFERROR(VLOOKUP(CONCATENATE($A381,"T3"),'05 APU'!$1:$1048576,3,),"")</f>
        <v/>
      </c>
      <c r="G381" s="412" t="s">
        <v>136</v>
      </c>
      <c r="H381" s="351"/>
      <c r="I381" s="90">
        <f>IFERROR((VLOOKUP(CONCATENATE($A381,"D"),'05 APU'!$1:$1048576,9,)),0)</f>
        <v>0</v>
      </c>
      <c r="J381" s="90">
        <f t="shared" si="12"/>
        <v>0</v>
      </c>
      <c r="K381" s="297" t="str">
        <f>IFERROR(VLOOKUP(CONCATENATE($A381,"C"),'05 APU'!$1:$1048576,9,),"")</f>
        <v/>
      </c>
      <c r="L381" s="297" t="str">
        <f>IFERROR(VLOOKUP(CONCATENATE($A381,"B"),'05 APU'!$1:$1048576,9,),"")</f>
        <v/>
      </c>
      <c r="M381" s="297" t="str">
        <f>IFERROR(VLOOKUP(CONCATENATE($A381,"A"),'05 APU'!$1:$1048576,9,),"")</f>
        <v/>
      </c>
      <c r="N381" s="86"/>
      <c r="O381" s="90">
        <f>IFERROR(VLOOKUP(CONCATENATE($A381,"D"),'05 APU'!$T:$AB,9,),0)</f>
        <v>0</v>
      </c>
      <c r="P381" s="90">
        <f t="shared" si="11"/>
        <v>0</v>
      </c>
      <c r="Q381" s="90">
        <f>IFERROR(VLOOKUP(CONCATENATE($A381,"C"),'05 APU'!$T:$AB,9,),0)</f>
        <v>0</v>
      </c>
      <c r="R381" s="90">
        <f>IFERROR(VLOOKUP(CONCATENATE($A381,"B"),'05 APU'!$T:$AB,9,),0)</f>
        <v>0</v>
      </c>
      <c r="S381" s="90">
        <f>IFERROR(VLOOKUP(CONCATENATE($A381,"A"),'05 APU'!$T:$AB,9,),0)</f>
        <v>0</v>
      </c>
      <c r="U381" s="420" t="s">
        <v>3427</v>
      </c>
      <c r="V381" s="425" t="s">
        <v>3486</v>
      </c>
      <c r="W381" s="429" t="s">
        <v>3493</v>
      </c>
      <c r="AZ381" s="331" t="e">
        <f>IF((VLOOKUP(CONCATENATE($A381,"EP"),'05 APU'!$1:$1048576,1,FALSE)=CONCATENATE($A381,"EP")),1,0)</f>
        <v>#N/A</v>
      </c>
      <c r="BA381" s="331" t="e">
        <f>IF((VLOOKUP(CONCATENATE($A381,"EE"),'05 APU'!$1:$1048576,1,FALSE)=CONCATENATE($A381,"EE")),1,0)</f>
        <v>#N/A</v>
      </c>
      <c r="BB381" s="331" t="e">
        <f>IF((VLOOKUP(CONCATENATE($A381,"EM"),'05 APU'!$1:$1048576,1,FALSE)=CONCATENATE($A381,"EM")),1,0)</f>
        <v>#N/A</v>
      </c>
    </row>
    <row r="382" spans="1:54" ht="52.5" x14ac:dyDescent="0.25">
      <c r="A382" s="88">
        <v>372</v>
      </c>
      <c r="B382" s="387" t="s">
        <v>990</v>
      </c>
      <c r="C382" s="384" t="s">
        <v>991</v>
      </c>
      <c r="D382" s="89" t="str">
        <f>IFERROR(VLOOKUP(CONCATENATE($A382,"T"),'05 APU'!$1:$1048576,3,),"")</f>
        <v/>
      </c>
      <c r="E382" s="89" t="str">
        <f>IFERROR(VLOOKUP(CONCATENATE($A382,"T2"),'05 APU'!$1:$1048576,3,),"")</f>
        <v/>
      </c>
      <c r="F382" s="89" t="str">
        <f>IFERROR(VLOOKUP(CONCATENATE($A382,"T3"),'05 APU'!$1:$1048576,3,),"")</f>
        <v/>
      </c>
      <c r="G382" s="412" t="s">
        <v>136</v>
      </c>
      <c r="H382" s="351"/>
      <c r="I382" s="90">
        <f>IFERROR((VLOOKUP(CONCATENATE($A382,"D"),'05 APU'!$1:$1048576,9,)),0)</f>
        <v>0</v>
      </c>
      <c r="J382" s="90">
        <f t="shared" si="12"/>
        <v>0</v>
      </c>
      <c r="K382" s="297" t="str">
        <f>IFERROR(VLOOKUP(CONCATENATE($A382,"C"),'05 APU'!$1:$1048576,9,),"")</f>
        <v/>
      </c>
      <c r="L382" s="297" t="str">
        <f>IFERROR(VLOOKUP(CONCATENATE($A382,"B"),'05 APU'!$1:$1048576,9,),"")</f>
        <v/>
      </c>
      <c r="M382" s="297" t="str">
        <f>IFERROR(VLOOKUP(CONCATENATE($A382,"A"),'05 APU'!$1:$1048576,9,),"")</f>
        <v/>
      </c>
      <c r="N382" s="86"/>
      <c r="O382" s="90">
        <f>IFERROR(VLOOKUP(CONCATENATE($A382,"D"),'05 APU'!$T:$AB,9,),0)</f>
        <v>0</v>
      </c>
      <c r="P382" s="90">
        <f t="shared" si="11"/>
        <v>0</v>
      </c>
      <c r="Q382" s="90">
        <f>IFERROR(VLOOKUP(CONCATENATE($A382,"C"),'05 APU'!$T:$AB,9,),0)</f>
        <v>0</v>
      </c>
      <c r="R382" s="90">
        <f>IFERROR(VLOOKUP(CONCATENATE($A382,"B"),'05 APU'!$T:$AB,9,),0)</f>
        <v>0</v>
      </c>
      <c r="S382" s="90">
        <f>IFERROR(VLOOKUP(CONCATENATE($A382,"A"),'05 APU'!$T:$AB,9,),0)</f>
        <v>0</v>
      </c>
      <c r="U382" s="420" t="s">
        <v>3427</v>
      </c>
      <c r="V382" s="425" t="s">
        <v>3486</v>
      </c>
      <c r="W382" s="429" t="s">
        <v>3493</v>
      </c>
      <c r="AZ382" s="331" t="e">
        <f>IF((VLOOKUP(CONCATENATE($A382,"EP"),'05 APU'!$1:$1048576,1,FALSE)=CONCATENATE($A382,"EP")),1,0)</f>
        <v>#N/A</v>
      </c>
      <c r="BA382" s="331" t="e">
        <f>IF((VLOOKUP(CONCATENATE($A382,"EE"),'05 APU'!$1:$1048576,1,FALSE)=CONCATENATE($A382,"EE")),1,0)</f>
        <v>#N/A</v>
      </c>
      <c r="BB382" s="331" t="e">
        <f>IF((VLOOKUP(CONCATENATE($A382,"EM"),'05 APU'!$1:$1048576,1,FALSE)=CONCATENATE($A382,"EM")),1,0)</f>
        <v>#N/A</v>
      </c>
    </row>
    <row r="383" spans="1:54" ht="52.5" x14ac:dyDescent="0.25">
      <c r="A383" s="88">
        <v>373</v>
      </c>
      <c r="B383" s="387" t="s">
        <v>992</v>
      </c>
      <c r="C383" s="384" t="s">
        <v>993</v>
      </c>
      <c r="D383" s="89" t="str">
        <f>IFERROR(VLOOKUP(CONCATENATE($A383,"T"),'05 APU'!$1:$1048576,3,),"")</f>
        <v/>
      </c>
      <c r="E383" s="89" t="str">
        <f>IFERROR(VLOOKUP(CONCATENATE($A383,"T2"),'05 APU'!$1:$1048576,3,),"")</f>
        <v/>
      </c>
      <c r="F383" s="89" t="str">
        <f>IFERROR(VLOOKUP(CONCATENATE($A383,"T3"),'05 APU'!$1:$1048576,3,),"")</f>
        <v/>
      </c>
      <c r="G383" s="412" t="s">
        <v>136</v>
      </c>
      <c r="H383" s="351"/>
      <c r="I383" s="90">
        <f>IFERROR((VLOOKUP(CONCATENATE($A383,"D"),'05 APU'!$1:$1048576,9,)),0)</f>
        <v>0</v>
      </c>
      <c r="J383" s="90">
        <f t="shared" si="12"/>
        <v>0</v>
      </c>
      <c r="K383" s="297" t="str">
        <f>IFERROR(VLOOKUP(CONCATENATE($A383,"C"),'05 APU'!$1:$1048576,9,),"")</f>
        <v/>
      </c>
      <c r="L383" s="297" t="str">
        <f>IFERROR(VLOOKUP(CONCATENATE($A383,"B"),'05 APU'!$1:$1048576,9,),"")</f>
        <v/>
      </c>
      <c r="M383" s="297" t="str">
        <f>IFERROR(VLOOKUP(CONCATENATE($A383,"A"),'05 APU'!$1:$1048576,9,),"")</f>
        <v/>
      </c>
      <c r="N383" s="86"/>
      <c r="O383" s="90">
        <f>IFERROR(VLOOKUP(CONCATENATE($A383,"D"),'05 APU'!$T:$AB,9,),0)</f>
        <v>0</v>
      </c>
      <c r="P383" s="90">
        <f t="shared" si="11"/>
        <v>0</v>
      </c>
      <c r="Q383" s="90">
        <f>IFERROR(VLOOKUP(CONCATENATE($A383,"C"),'05 APU'!$T:$AB,9,),0)</f>
        <v>0</v>
      </c>
      <c r="R383" s="90">
        <f>IFERROR(VLOOKUP(CONCATENATE($A383,"B"),'05 APU'!$T:$AB,9,),0)</f>
        <v>0</v>
      </c>
      <c r="S383" s="90">
        <f>IFERROR(VLOOKUP(CONCATENATE($A383,"A"),'05 APU'!$T:$AB,9,),0)</f>
        <v>0</v>
      </c>
      <c r="U383" s="420" t="s">
        <v>3427</v>
      </c>
      <c r="V383" s="425" t="s">
        <v>3486</v>
      </c>
      <c r="W383" s="429" t="s">
        <v>3493</v>
      </c>
      <c r="AZ383" s="331" t="e">
        <f>IF((VLOOKUP(CONCATENATE($A383,"EP"),'05 APU'!$1:$1048576,1,FALSE)=CONCATENATE($A383,"EP")),1,0)</f>
        <v>#N/A</v>
      </c>
      <c r="BA383" s="331" t="e">
        <f>IF((VLOOKUP(CONCATENATE($A383,"EE"),'05 APU'!$1:$1048576,1,FALSE)=CONCATENATE($A383,"EE")),1,0)</f>
        <v>#N/A</v>
      </c>
      <c r="BB383" s="331" t="e">
        <f>IF((VLOOKUP(CONCATENATE($A383,"EM"),'05 APU'!$1:$1048576,1,FALSE)=CONCATENATE($A383,"EM")),1,0)</f>
        <v>#N/A</v>
      </c>
    </row>
    <row r="384" spans="1:54" ht="52.5" x14ac:dyDescent="0.25">
      <c r="A384" s="88">
        <v>374</v>
      </c>
      <c r="B384" s="387" t="s">
        <v>994</v>
      </c>
      <c r="C384" s="384" t="s">
        <v>995</v>
      </c>
      <c r="D384" s="89" t="str">
        <f>IFERROR(VLOOKUP(CONCATENATE($A384,"T"),'05 APU'!$1:$1048576,3,),"")</f>
        <v/>
      </c>
      <c r="E384" s="89" t="str">
        <f>IFERROR(VLOOKUP(CONCATENATE($A384,"T2"),'05 APU'!$1:$1048576,3,),"")</f>
        <v/>
      </c>
      <c r="F384" s="89" t="str">
        <f>IFERROR(VLOOKUP(CONCATENATE($A384,"T3"),'05 APU'!$1:$1048576,3,),"")</f>
        <v/>
      </c>
      <c r="G384" s="412" t="s">
        <v>136</v>
      </c>
      <c r="H384" s="351"/>
      <c r="I384" s="90">
        <f>IFERROR((VLOOKUP(CONCATENATE($A384,"D"),'05 APU'!$1:$1048576,9,)),0)</f>
        <v>0</v>
      </c>
      <c r="J384" s="90">
        <f t="shared" si="12"/>
        <v>0</v>
      </c>
      <c r="K384" s="297" t="str">
        <f>IFERROR(VLOOKUP(CONCATENATE($A384,"C"),'05 APU'!$1:$1048576,9,),"")</f>
        <v/>
      </c>
      <c r="L384" s="297" t="str">
        <f>IFERROR(VLOOKUP(CONCATENATE($A384,"B"),'05 APU'!$1:$1048576,9,),"")</f>
        <v/>
      </c>
      <c r="M384" s="297" t="str">
        <f>IFERROR(VLOOKUP(CONCATENATE($A384,"A"),'05 APU'!$1:$1048576,9,),"")</f>
        <v/>
      </c>
      <c r="N384" s="86"/>
      <c r="O384" s="90">
        <f>IFERROR(VLOOKUP(CONCATENATE($A384,"D"),'05 APU'!$T:$AB,9,),0)</f>
        <v>0</v>
      </c>
      <c r="P384" s="90">
        <f t="shared" si="11"/>
        <v>0</v>
      </c>
      <c r="Q384" s="90">
        <f>IFERROR(VLOOKUP(CONCATENATE($A384,"C"),'05 APU'!$T:$AB,9,),0)</f>
        <v>0</v>
      </c>
      <c r="R384" s="90">
        <f>IFERROR(VLOOKUP(CONCATENATE($A384,"B"),'05 APU'!$T:$AB,9,),0)</f>
        <v>0</v>
      </c>
      <c r="S384" s="90">
        <f>IFERROR(VLOOKUP(CONCATENATE($A384,"A"),'05 APU'!$T:$AB,9,),0)</f>
        <v>0</v>
      </c>
      <c r="U384" s="420" t="s">
        <v>3427</v>
      </c>
      <c r="V384" s="425" t="s">
        <v>3486</v>
      </c>
      <c r="W384" s="429" t="s">
        <v>3493</v>
      </c>
      <c r="AZ384" s="331" t="e">
        <f>IF((VLOOKUP(CONCATENATE($A384,"EP"),'05 APU'!$1:$1048576,1,FALSE)=CONCATENATE($A384,"EP")),1,0)</f>
        <v>#N/A</v>
      </c>
      <c r="BA384" s="331" t="e">
        <f>IF((VLOOKUP(CONCATENATE($A384,"EE"),'05 APU'!$1:$1048576,1,FALSE)=CONCATENATE($A384,"EE")),1,0)</f>
        <v>#N/A</v>
      </c>
      <c r="BB384" s="331" t="e">
        <f>IF((VLOOKUP(CONCATENATE($A384,"EM"),'05 APU'!$1:$1048576,1,FALSE)=CONCATENATE($A384,"EM")),1,0)</f>
        <v>#N/A</v>
      </c>
    </row>
    <row r="385" spans="1:54" ht="52.5" x14ac:dyDescent="0.25">
      <c r="A385" s="88">
        <v>375</v>
      </c>
      <c r="B385" s="387" t="s">
        <v>996</v>
      </c>
      <c r="C385" s="384" t="s">
        <v>997</v>
      </c>
      <c r="D385" s="89" t="str">
        <f>IFERROR(VLOOKUP(CONCATENATE($A385,"T"),'05 APU'!$1:$1048576,3,),"")</f>
        <v/>
      </c>
      <c r="E385" s="89" t="str">
        <f>IFERROR(VLOOKUP(CONCATENATE($A385,"T2"),'05 APU'!$1:$1048576,3,),"")</f>
        <v/>
      </c>
      <c r="F385" s="89" t="str">
        <f>IFERROR(VLOOKUP(CONCATENATE($A385,"T3"),'05 APU'!$1:$1048576,3,),"")</f>
        <v/>
      </c>
      <c r="G385" s="412" t="s">
        <v>136</v>
      </c>
      <c r="H385" s="351"/>
      <c r="I385" s="90">
        <f>IFERROR((VLOOKUP(CONCATENATE($A385,"D"),'05 APU'!$1:$1048576,9,)),0)</f>
        <v>0</v>
      </c>
      <c r="J385" s="90">
        <f t="shared" si="12"/>
        <v>0</v>
      </c>
      <c r="K385" s="297" t="str">
        <f>IFERROR(VLOOKUP(CONCATENATE($A385,"C"),'05 APU'!$1:$1048576,9,),"")</f>
        <v/>
      </c>
      <c r="L385" s="297" t="str">
        <f>IFERROR(VLOOKUP(CONCATENATE($A385,"B"),'05 APU'!$1:$1048576,9,),"")</f>
        <v/>
      </c>
      <c r="M385" s="297" t="str">
        <f>IFERROR(VLOOKUP(CONCATENATE($A385,"A"),'05 APU'!$1:$1048576,9,),"")</f>
        <v/>
      </c>
      <c r="N385" s="86"/>
      <c r="O385" s="90">
        <f>IFERROR(VLOOKUP(CONCATENATE($A385,"D"),'05 APU'!$T:$AB,9,),0)</f>
        <v>0</v>
      </c>
      <c r="P385" s="90">
        <f t="shared" si="11"/>
        <v>0</v>
      </c>
      <c r="Q385" s="90">
        <f>IFERROR(VLOOKUP(CONCATENATE($A385,"C"),'05 APU'!$T:$AB,9,),0)</f>
        <v>0</v>
      </c>
      <c r="R385" s="90">
        <f>IFERROR(VLOOKUP(CONCATENATE($A385,"B"),'05 APU'!$T:$AB,9,),0)</f>
        <v>0</v>
      </c>
      <c r="S385" s="90">
        <f>IFERROR(VLOOKUP(CONCATENATE($A385,"A"),'05 APU'!$T:$AB,9,),0)</f>
        <v>0</v>
      </c>
      <c r="U385" s="420" t="s">
        <v>3427</v>
      </c>
      <c r="V385" s="425" t="s">
        <v>3486</v>
      </c>
      <c r="W385" s="429" t="s">
        <v>3493</v>
      </c>
      <c r="AZ385" s="331" t="e">
        <f>IF((VLOOKUP(CONCATENATE($A385,"EP"),'05 APU'!$1:$1048576,1,FALSE)=CONCATENATE($A385,"EP")),1,0)</f>
        <v>#N/A</v>
      </c>
      <c r="BA385" s="331" t="e">
        <f>IF((VLOOKUP(CONCATENATE($A385,"EE"),'05 APU'!$1:$1048576,1,FALSE)=CONCATENATE($A385,"EE")),1,0)</f>
        <v>#N/A</v>
      </c>
      <c r="BB385" s="331" t="e">
        <f>IF((VLOOKUP(CONCATENATE($A385,"EM"),'05 APU'!$1:$1048576,1,FALSE)=CONCATENATE($A385,"EM")),1,0)</f>
        <v>#N/A</v>
      </c>
    </row>
    <row r="386" spans="1:54" ht="52.5" x14ac:dyDescent="0.25">
      <c r="A386" s="88">
        <v>376</v>
      </c>
      <c r="B386" s="387" t="s">
        <v>998</v>
      </c>
      <c r="C386" s="384" t="s">
        <v>999</v>
      </c>
      <c r="D386" s="89" t="str">
        <f>IFERROR(VLOOKUP(CONCATENATE($A386,"T"),'05 APU'!$1:$1048576,3,),"")</f>
        <v/>
      </c>
      <c r="E386" s="89" t="str">
        <f>IFERROR(VLOOKUP(CONCATENATE($A386,"T2"),'05 APU'!$1:$1048576,3,),"")</f>
        <v/>
      </c>
      <c r="F386" s="89" t="str">
        <f>IFERROR(VLOOKUP(CONCATENATE($A386,"T3"),'05 APU'!$1:$1048576,3,),"")</f>
        <v/>
      </c>
      <c r="G386" s="412" t="s">
        <v>136</v>
      </c>
      <c r="H386" s="351"/>
      <c r="I386" s="90">
        <f>IFERROR((VLOOKUP(CONCATENATE($A386,"D"),'05 APU'!$1:$1048576,9,)),0)</f>
        <v>0</v>
      </c>
      <c r="J386" s="90">
        <f t="shared" si="12"/>
        <v>0</v>
      </c>
      <c r="K386" s="297" t="str">
        <f>IFERROR(VLOOKUP(CONCATENATE($A386,"C"),'05 APU'!$1:$1048576,9,),"")</f>
        <v/>
      </c>
      <c r="L386" s="297" t="str">
        <f>IFERROR(VLOOKUP(CONCATENATE($A386,"B"),'05 APU'!$1:$1048576,9,),"")</f>
        <v/>
      </c>
      <c r="M386" s="297" t="str">
        <f>IFERROR(VLOOKUP(CONCATENATE($A386,"A"),'05 APU'!$1:$1048576,9,),"")</f>
        <v/>
      </c>
      <c r="N386" s="86"/>
      <c r="O386" s="90">
        <f>IFERROR(VLOOKUP(CONCATENATE($A386,"D"),'05 APU'!$T:$AB,9,),0)</f>
        <v>0</v>
      </c>
      <c r="P386" s="90">
        <f t="shared" si="11"/>
        <v>0</v>
      </c>
      <c r="Q386" s="90">
        <f>IFERROR(VLOOKUP(CONCATENATE($A386,"C"),'05 APU'!$T:$AB,9,),0)</f>
        <v>0</v>
      </c>
      <c r="R386" s="90">
        <f>IFERROR(VLOOKUP(CONCATENATE($A386,"B"),'05 APU'!$T:$AB,9,),0)</f>
        <v>0</v>
      </c>
      <c r="S386" s="90">
        <f>IFERROR(VLOOKUP(CONCATENATE($A386,"A"),'05 APU'!$T:$AB,9,),0)</f>
        <v>0</v>
      </c>
      <c r="U386" s="420" t="s">
        <v>3427</v>
      </c>
      <c r="V386" s="425" t="s">
        <v>3486</v>
      </c>
      <c r="W386" s="429" t="s">
        <v>3493</v>
      </c>
      <c r="AZ386" s="331" t="e">
        <f>IF((VLOOKUP(CONCATENATE($A386,"EP"),'05 APU'!$1:$1048576,1,FALSE)=CONCATENATE($A386,"EP")),1,0)</f>
        <v>#N/A</v>
      </c>
      <c r="BA386" s="331" t="e">
        <f>IF((VLOOKUP(CONCATENATE($A386,"EE"),'05 APU'!$1:$1048576,1,FALSE)=CONCATENATE($A386,"EE")),1,0)</f>
        <v>#N/A</v>
      </c>
      <c r="BB386" s="331" t="e">
        <f>IF((VLOOKUP(CONCATENATE($A386,"EM"),'05 APU'!$1:$1048576,1,FALSE)=CONCATENATE($A386,"EM")),1,0)</f>
        <v>#N/A</v>
      </c>
    </row>
    <row r="387" spans="1:54" ht="63" x14ac:dyDescent="0.25">
      <c r="A387" s="88">
        <v>377</v>
      </c>
      <c r="B387" s="387" t="s">
        <v>1000</v>
      </c>
      <c r="C387" s="384" t="s">
        <v>1001</v>
      </c>
      <c r="D387" s="89" t="str">
        <f>IFERROR(VLOOKUP(CONCATENATE($A387,"T"),'05 APU'!$1:$1048576,3,),"")</f>
        <v/>
      </c>
      <c r="E387" s="89" t="str">
        <f>IFERROR(VLOOKUP(CONCATENATE($A387,"T2"),'05 APU'!$1:$1048576,3,),"")</f>
        <v/>
      </c>
      <c r="F387" s="89" t="str">
        <f>IFERROR(VLOOKUP(CONCATENATE($A387,"T3"),'05 APU'!$1:$1048576,3,),"")</f>
        <v/>
      </c>
      <c r="G387" s="412" t="s">
        <v>136</v>
      </c>
      <c r="H387" s="351"/>
      <c r="I387" s="90">
        <f>IFERROR((VLOOKUP(CONCATENATE($A387,"D"),'05 APU'!$1:$1048576,9,)),0)</f>
        <v>0</v>
      </c>
      <c r="J387" s="90">
        <f t="shared" si="12"/>
        <v>0</v>
      </c>
      <c r="K387" s="297" t="str">
        <f>IFERROR(VLOOKUP(CONCATENATE($A387,"C"),'05 APU'!$1:$1048576,9,),"")</f>
        <v/>
      </c>
      <c r="L387" s="297" t="str">
        <f>IFERROR(VLOOKUP(CONCATENATE($A387,"B"),'05 APU'!$1:$1048576,9,),"")</f>
        <v/>
      </c>
      <c r="M387" s="297" t="str">
        <f>IFERROR(VLOOKUP(CONCATENATE($A387,"A"),'05 APU'!$1:$1048576,9,),"")</f>
        <v/>
      </c>
      <c r="N387" s="86"/>
      <c r="O387" s="90">
        <f>IFERROR(VLOOKUP(CONCATENATE($A387,"D"),'05 APU'!$T:$AB,9,),0)</f>
        <v>0</v>
      </c>
      <c r="P387" s="90">
        <f t="shared" si="11"/>
        <v>0</v>
      </c>
      <c r="Q387" s="90">
        <f>IFERROR(VLOOKUP(CONCATENATE($A387,"C"),'05 APU'!$T:$AB,9,),0)</f>
        <v>0</v>
      </c>
      <c r="R387" s="90">
        <f>IFERROR(VLOOKUP(CONCATENATE($A387,"B"),'05 APU'!$T:$AB,9,),0)</f>
        <v>0</v>
      </c>
      <c r="S387" s="90">
        <f>IFERROR(VLOOKUP(CONCATENATE($A387,"A"),'05 APU'!$T:$AB,9,),0)</f>
        <v>0</v>
      </c>
      <c r="U387" s="420" t="s">
        <v>3427</v>
      </c>
      <c r="V387" s="425" t="s">
        <v>3486</v>
      </c>
      <c r="W387" s="429" t="s">
        <v>3493</v>
      </c>
      <c r="AZ387" s="331" t="e">
        <f>IF((VLOOKUP(CONCATENATE($A387,"EP"),'05 APU'!$1:$1048576,1,FALSE)=CONCATENATE($A387,"EP")),1,0)</f>
        <v>#N/A</v>
      </c>
      <c r="BA387" s="331" t="e">
        <f>IF((VLOOKUP(CONCATENATE($A387,"EE"),'05 APU'!$1:$1048576,1,FALSE)=CONCATENATE($A387,"EE")),1,0)</f>
        <v>#N/A</v>
      </c>
      <c r="BB387" s="331" t="e">
        <f>IF((VLOOKUP(CONCATENATE($A387,"EM"),'05 APU'!$1:$1048576,1,FALSE)=CONCATENATE($A387,"EM")),1,0)</f>
        <v>#N/A</v>
      </c>
    </row>
    <row r="388" spans="1:54" ht="52.5" x14ac:dyDescent="0.25">
      <c r="A388" s="88">
        <v>378</v>
      </c>
      <c r="B388" s="387" t="s">
        <v>1002</v>
      </c>
      <c r="C388" s="384" t="s">
        <v>1003</v>
      </c>
      <c r="D388" s="89" t="str">
        <f>IFERROR(VLOOKUP(CONCATENATE($A388,"T"),'05 APU'!$1:$1048576,3,),"")</f>
        <v/>
      </c>
      <c r="E388" s="89" t="str">
        <f>IFERROR(VLOOKUP(CONCATENATE($A388,"T2"),'05 APU'!$1:$1048576,3,),"")</f>
        <v/>
      </c>
      <c r="F388" s="89" t="str">
        <f>IFERROR(VLOOKUP(CONCATENATE($A388,"T3"),'05 APU'!$1:$1048576,3,),"")</f>
        <v/>
      </c>
      <c r="G388" s="412" t="s">
        <v>136</v>
      </c>
      <c r="H388" s="351"/>
      <c r="I388" s="90">
        <f>IFERROR((VLOOKUP(CONCATENATE($A388,"D"),'05 APU'!$1:$1048576,9,)),0)</f>
        <v>0</v>
      </c>
      <c r="J388" s="90">
        <f t="shared" si="12"/>
        <v>0</v>
      </c>
      <c r="K388" s="297" t="str">
        <f>IFERROR(VLOOKUP(CONCATENATE($A388,"C"),'05 APU'!$1:$1048576,9,),"")</f>
        <v/>
      </c>
      <c r="L388" s="297" t="str">
        <f>IFERROR(VLOOKUP(CONCATENATE($A388,"B"),'05 APU'!$1:$1048576,9,),"")</f>
        <v/>
      </c>
      <c r="M388" s="297" t="str">
        <f>IFERROR(VLOOKUP(CONCATENATE($A388,"A"),'05 APU'!$1:$1048576,9,),"")</f>
        <v/>
      </c>
      <c r="N388" s="86"/>
      <c r="O388" s="90">
        <f>IFERROR(VLOOKUP(CONCATENATE($A388,"D"),'05 APU'!$T:$AB,9,),0)</f>
        <v>0</v>
      </c>
      <c r="P388" s="90">
        <f t="shared" si="11"/>
        <v>0</v>
      </c>
      <c r="Q388" s="90">
        <f>IFERROR(VLOOKUP(CONCATENATE($A388,"C"),'05 APU'!$T:$AB,9,),0)</f>
        <v>0</v>
      </c>
      <c r="R388" s="90">
        <f>IFERROR(VLOOKUP(CONCATENATE($A388,"B"),'05 APU'!$T:$AB,9,),0)</f>
        <v>0</v>
      </c>
      <c r="S388" s="90">
        <f>IFERROR(VLOOKUP(CONCATENATE($A388,"A"),'05 APU'!$T:$AB,9,),0)</f>
        <v>0</v>
      </c>
      <c r="U388" s="420" t="s">
        <v>3427</v>
      </c>
      <c r="V388" s="425" t="s">
        <v>3486</v>
      </c>
      <c r="W388" s="429" t="s">
        <v>3493</v>
      </c>
      <c r="AZ388" s="331" t="e">
        <f>IF((VLOOKUP(CONCATENATE($A388,"EP"),'05 APU'!$1:$1048576,1,FALSE)=CONCATENATE($A388,"EP")),1,0)</f>
        <v>#N/A</v>
      </c>
      <c r="BA388" s="331" t="e">
        <f>IF((VLOOKUP(CONCATENATE($A388,"EE"),'05 APU'!$1:$1048576,1,FALSE)=CONCATENATE($A388,"EE")),1,0)</f>
        <v>#N/A</v>
      </c>
      <c r="BB388" s="331" t="e">
        <f>IF((VLOOKUP(CONCATENATE($A388,"EM"),'05 APU'!$1:$1048576,1,FALSE)=CONCATENATE($A388,"EM")),1,0)</f>
        <v>#N/A</v>
      </c>
    </row>
    <row r="389" spans="1:54" ht="52.5" x14ac:dyDescent="0.25">
      <c r="A389" s="88">
        <v>379</v>
      </c>
      <c r="B389" s="387" t="s">
        <v>1004</v>
      </c>
      <c r="C389" s="384" t="s">
        <v>1005</v>
      </c>
      <c r="D389" s="89" t="str">
        <f>IFERROR(VLOOKUP(CONCATENATE($A389,"T"),'05 APU'!$1:$1048576,3,),"")</f>
        <v/>
      </c>
      <c r="E389" s="89" t="str">
        <f>IFERROR(VLOOKUP(CONCATENATE($A389,"T2"),'05 APU'!$1:$1048576,3,),"")</f>
        <v/>
      </c>
      <c r="F389" s="89" t="str">
        <f>IFERROR(VLOOKUP(CONCATENATE($A389,"T3"),'05 APU'!$1:$1048576,3,),"")</f>
        <v/>
      </c>
      <c r="G389" s="412" t="s">
        <v>136</v>
      </c>
      <c r="H389" s="351"/>
      <c r="I389" s="90">
        <f>IFERROR((VLOOKUP(CONCATENATE($A389,"D"),'05 APU'!$1:$1048576,9,)),0)</f>
        <v>0</v>
      </c>
      <c r="J389" s="90">
        <f t="shared" si="12"/>
        <v>0</v>
      </c>
      <c r="K389" s="297" t="str">
        <f>IFERROR(VLOOKUP(CONCATENATE($A389,"C"),'05 APU'!$1:$1048576,9,),"")</f>
        <v/>
      </c>
      <c r="L389" s="297" t="str">
        <f>IFERROR(VLOOKUP(CONCATENATE($A389,"B"),'05 APU'!$1:$1048576,9,),"")</f>
        <v/>
      </c>
      <c r="M389" s="297" t="str">
        <f>IFERROR(VLOOKUP(CONCATENATE($A389,"A"),'05 APU'!$1:$1048576,9,),"")</f>
        <v/>
      </c>
      <c r="N389" s="86"/>
      <c r="O389" s="90">
        <f>IFERROR(VLOOKUP(CONCATENATE($A389,"D"),'05 APU'!$T:$AB,9,),0)</f>
        <v>0</v>
      </c>
      <c r="P389" s="90">
        <f t="shared" si="11"/>
        <v>0</v>
      </c>
      <c r="Q389" s="90">
        <f>IFERROR(VLOOKUP(CONCATENATE($A389,"C"),'05 APU'!$T:$AB,9,),0)</f>
        <v>0</v>
      </c>
      <c r="R389" s="90">
        <f>IFERROR(VLOOKUP(CONCATENATE($A389,"B"),'05 APU'!$T:$AB,9,),0)</f>
        <v>0</v>
      </c>
      <c r="S389" s="90">
        <f>IFERROR(VLOOKUP(CONCATENATE($A389,"A"),'05 APU'!$T:$AB,9,),0)</f>
        <v>0</v>
      </c>
      <c r="U389" s="420" t="s">
        <v>3427</v>
      </c>
      <c r="V389" s="425" t="s">
        <v>3486</v>
      </c>
      <c r="W389" s="429" t="s">
        <v>3493</v>
      </c>
      <c r="AZ389" s="331" t="e">
        <f>IF((VLOOKUP(CONCATENATE($A389,"EP"),'05 APU'!$1:$1048576,1,FALSE)=CONCATENATE($A389,"EP")),1,0)</f>
        <v>#N/A</v>
      </c>
      <c r="BA389" s="331" t="e">
        <f>IF((VLOOKUP(CONCATENATE($A389,"EE"),'05 APU'!$1:$1048576,1,FALSE)=CONCATENATE($A389,"EE")),1,0)</f>
        <v>#N/A</v>
      </c>
      <c r="BB389" s="331" t="e">
        <f>IF((VLOOKUP(CONCATENATE($A389,"EM"),'05 APU'!$1:$1048576,1,FALSE)=CONCATENATE($A389,"EM")),1,0)</f>
        <v>#N/A</v>
      </c>
    </row>
    <row r="390" spans="1:54" ht="52.5" x14ac:dyDescent="0.25">
      <c r="A390" s="88">
        <v>380</v>
      </c>
      <c r="B390" s="387" t="s">
        <v>1006</v>
      </c>
      <c r="C390" s="384" t="s">
        <v>1007</v>
      </c>
      <c r="D390" s="89" t="str">
        <f>IFERROR(VLOOKUP(CONCATENATE($A390,"T"),'05 APU'!$1:$1048576,3,),"")</f>
        <v/>
      </c>
      <c r="E390" s="89" t="str">
        <f>IFERROR(VLOOKUP(CONCATENATE($A390,"T2"),'05 APU'!$1:$1048576,3,),"")</f>
        <v/>
      </c>
      <c r="F390" s="89" t="str">
        <f>IFERROR(VLOOKUP(CONCATENATE($A390,"T3"),'05 APU'!$1:$1048576,3,),"")</f>
        <v/>
      </c>
      <c r="G390" s="412" t="s">
        <v>136</v>
      </c>
      <c r="H390" s="351"/>
      <c r="I390" s="90">
        <f>IFERROR((VLOOKUP(CONCATENATE($A390,"D"),'05 APU'!$1:$1048576,9,)),0)</f>
        <v>0</v>
      </c>
      <c r="J390" s="90">
        <f t="shared" si="12"/>
        <v>0</v>
      </c>
      <c r="K390" s="297" t="str">
        <f>IFERROR(VLOOKUP(CONCATENATE($A390,"C"),'05 APU'!$1:$1048576,9,),"")</f>
        <v/>
      </c>
      <c r="L390" s="297" t="str">
        <f>IFERROR(VLOOKUP(CONCATENATE($A390,"B"),'05 APU'!$1:$1048576,9,),"")</f>
        <v/>
      </c>
      <c r="M390" s="297" t="str">
        <f>IFERROR(VLOOKUP(CONCATENATE($A390,"A"),'05 APU'!$1:$1048576,9,),"")</f>
        <v/>
      </c>
      <c r="N390" s="86"/>
      <c r="O390" s="90">
        <f>IFERROR(VLOOKUP(CONCATENATE($A390,"D"),'05 APU'!$T:$AB,9,),0)</f>
        <v>0</v>
      </c>
      <c r="P390" s="90">
        <f t="shared" si="11"/>
        <v>0</v>
      </c>
      <c r="Q390" s="90">
        <f>IFERROR(VLOOKUP(CONCATENATE($A390,"C"),'05 APU'!$T:$AB,9,),0)</f>
        <v>0</v>
      </c>
      <c r="R390" s="90">
        <f>IFERROR(VLOOKUP(CONCATENATE($A390,"B"),'05 APU'!$T:$AB,9,),0)</f>
        <v>0</v>
      </c>
      <c r="S390" s="90">
        <f>IFERROR(VLOOKUP(CONCATENATE($A390,"A"),'05 APU'!$T:$AB,9,),0)</f>
        <v>0</v>
      </c>
      <c r="U390" s="420" t="s">
        <v>3427</v>
      </c>
      <c r="V390" s="425" t="s">
        <v>3486</v>
      </c>
      <c r="W390" s="429" t="s">
        <v>3493</v>
      </c>
      <c r="AZ390" s="331" t="e">
        <f>IF((VLOOKUP(CONCATENATE($A390,"EP"),'05 APU'!$1:$1048576,1,FALSE)=CONCATENATE($A390,"EP")),1,0)</f>
        <v>#N/A</v>
      </c>
      <c r="BA390" s="331" t="e">
        <f>IF((VLOOKUP(CONCATENATE($A390,"EE"),'05 APU'!$1:$1048576,1,FALSE)=CONCATENATE($A390,"EE")),1,0)</f>
        <v>#N/A</v>
      </c>
      <c r="BB390" s="331" t="e">
        <f>IF((VLOOKUP(CONCATENATE($A390,"EM"),'05 APU'!$1:$1048576,1,FALSE)=CONCATENATE($A390,"EM")),1,0)</f>
        <v>#N/A</v>
      </c>
    </row>
    <row r="391" spans="1:54" ht="52.5" x14ac:dyDescent="0.25">
      <c r="A391" s="88">
        <v>381</v>
      </c>
      <c r="B391" s="387" t="s">
        <v>1008</v>
      </c>
      <c r="C391" s="384" t="s">
        <v>1009</v>
      </c>
      <c r="D391" s="89" t="str">
        <f>IFERROR(VLOOKUP(CONCATENATE($A391,"T"),'05 APU'!$1:$1048576,3,),"")</f>
        <v/>
      </c>
      <c r="E391" s="89" t="str">
        <f>IFERROR(VLOOKUP(CONCATENATE($A391,"T2"),'05 APU'!$1:$1048576,3,),"")</f>
        <v/>
      </c>
      <c r="F391" s="89" t="str">
        <f>IFERROR(VLOOKUP(CONCATENATE($A391,"T3"),'05 APU'!$1:$1048576,3,),"")</f>
        <v/>
      </c>
      <c r="G391" s="412" t="s">
        <v>136</v>
      </c>
      <c r="H391" s="351"/>
      <c r="I391" s="90">
        <f>IFERROR((VLOOKUP(CONCATENATE($A391,"D"),'05 APU'!$1:$1048576,9,)),0)</f>
        <v>0</v>
      </c>
      <c r="J391" s="90">
        <f t="shared" si="12"/>
        <v>0</v>
      </c>
      <c r="K391" s="297" t="str">
        <f>IFERROR(VLOOKUP(CONCATENATE($A391,"C"),'05 APU'!$1:$1048576,9,),"")</f>
        <v/>
      </c>
      <c r="L391" s="297" t="str">
        <f>IFERROR(VLOOKUP(CONCATENATE($A391,"B"),'05 APU'!$1:$1048576,9,),"")</f>
        <v/>
      </c>
      <c r="M391" s="297" t="str">
        <f>IFERROR(VLOOKUP(CONCATENATE($A391,"A"),'05 APU'!$1:$1048576,9,),"")</f>
        <v/>
      </c>
      <c r="N391" s="86"/>
      <c r="O391" s="90">
        <f>IFERROR(VLOOKUP(CONCATENATE($A391,"D"),'05 APU'!$T:$AB,9,),0)</f>
        <v>0</v>
      </c>
      <c r="P391" s="90">
        <f t="shared" si="11"/>
        <v>0</v>
      </c>
      <c r="Q391" s="90">
        <f>IFERROR(VLOOKUP(CONCATENATE($A391,"C"),'05 APU'!$T:$AB,9,),0)</f>
        <v>0</v>
      </c>
      <c r="R391" s="90">
        <f>IFERROR(VLOOKUP(CONCATENATE($A391,"B"),'05 APU'!$T:$AB,9,),0)</f>
        <v>0</v>
      </c>
      <c r="S391" s="90">
        <f>IFERROR(VLOOKUP(CONCATENATE($A391,"A"),'05 APU'!$T:$AB,9,),0)</f>
        <v>0</v>
      </c>
      <c r="U391" s="420" t="s">
        <v>3427</v>
      </c>
      <c r="V391" s="425" t="s">
        <v>3486</v>
      </c>
      <c r="W391" s="429" t="s">
        <v>3493</v>
      </c>
      <c r="AZ391" s="331" t="e">
        <f>IF((VLOOKUP(CONCATENATE($A391,"EP"),'05 APU'!$1:$1048576,1,FALSE)=CONCATENATE($A391,"EP")),1,0)</f>
        <v>#N/A</v>
      </c>
      <c r="BA391" s="331" t="e">
        <f>IF((VLOOKUP(CONCATENATE($A391,"EE"),'05 APU'!$1:$1048576,1,FALSE)=CONCATENATE($A391,"EE")),1,0)</f>
        <v>#N/A</v>
      </c>
      <c r="BB391" s="331" t="e">
        <f>IF((VLOOKUP(CONCATENATE($A391,"EM"),'05 APU'!$1:$1048576,1,FALSE)=CONCATENATE($A391,"EM")),1,0)</f>
        <v>#N/A</v>
      </c>
    </row>
    <row r="392" spans="1:54" ht="31.5" x14ac:dyDescent="0.25">
      <c r="A392" s="88">
        <v>382</v>
      </c>
      <c r="B392" s="387" t="s">
        <v>1010</v>
      </c>
      <c r="C392" s="384" t="s">
        <v>1011</v>
      </c>
      <c r="D392" s="89" t="str">
        <f>IFERROR(VLOOKUP(CONCATENATE($A392,"T"),'05 APU'!$1:$1048576,3,),"")</f>
        <v/>
      </c>
      <c r="E392" s="89" t="str">
        <f>IFERROR(VLOOKUP(CONCATENATE($A392,"T2"),'05 APU'!$1:$1048576,3,),"")</f>
        <v/>
      </c>
      <c r="F392" s="89" t="str">
        <f>IFERROR(VLOOKUP(CONCATENATE($A392,"T3"),'05 APU'!$1:$1048576,3,),"")</f>
        <v/>
      </c>
      <c r="G392" s="412" t="s">
        <v>138</v>
      </c>
      <c r="H392" s="351"/>
      <c r="I392" s="90">
        <f>IFERROR((VLOOKUP(CONCATENATE($A392,"D"),'05 APU'!$1:$1048576,9,)),0)</f>
        <v>0</v>
      </c>
      <c r="J392" s="90">
        <f t="shared" si="12"/>
        <v>0</v>
      </c>
      <c r="K392" s="297" t="str">
        <f>IFERROR(VLOOKUP(CONCATENATE($A392,"C"),'05 APU'!$1:$1048576,9,),"")</f>
        <v/>
      </c>
      <c r="L392" s="297" t="str">
        <f>IFERROR(VLOOKUP(CONCATENATE($A392,"B"),'05 APU'!$1:$1048576,9,),"")</f>
        <v/>
      </c>
      <c r="M392" s="297" t="str">
        <f>IFERROR(VLOOKUP(CONCATENATE($A392,"A"),'05 APU'!$1:$1048576,9,),"")</f>
        <v/>
      </c>
      <c r="N392" s="86"/>
      <c r="O392" s="90">
        <f>IFERROR(VLOOKUP(CONCATENATE($A392,"D"),'05 APU'!$T:$AB,9,),0)</f>
        <v>0</v>
      </c>
      <c r="P392" s="90">
        <f t="shared" si="11"/>
        <v>0</v>
      </c>
      <c r="Q392" s="90">
        <f>IFERROR(VLOOKUP(CONCATENATE($A392,"C"),'05 APU'!$T:$AB,9,),0)</f>
        <v>0</v>
      </c>
      <c r="R392" s="90">
        <f>IFERROR(VLOOKUP(CONCATENATE($A392,"B"),'05 APU'!$T:$AB,9,),0)</f>
        <v>0</v>
      </c>
      <c r="S392" s="90">
        <f>IFERROR(VLOOKUP(CONCATENATE($A392,"A"),'05 APU'!$T:$AB,9,),0)</f>
        <v>0</v>
      </c>
      <c r="U392" s="420" t="s">
        <v>3427</v>
      </c>
      <c r="V392" s="425" t="s">
        <v>3486</v>
      </c>
      <c r="W392" s="429" t="s">
        <v>3493</v>
      </c>
      <c r="AZ392" s="331" t="e">
        <f>IF((VLOOKUP(CONCATENATE($A392,"EP"),'05 APU'!$1:$1048576,1,FALSE)=CONCATENATE($A392,"EP")),1,0)</f>
        <v>#N/A</v>
      </c>
      <c r="BA392" s="331" t="e">
        <f>IF((VLOOKUP(CONCATENATE($A392,"EE"),'05 APU'!$1:$1048576,1,FALSE)=CONCATENATE($A392,"EE")),1,0)</f>
        <v>#N/A</v>
      </c>
      <c r="BB392" s="331" t="e">
        <f>IF((VLOOKUP(CONCATENATE($A392,"EM"),'05 APU'!$1:$1048576,1,FALSE)=CONCATENATE($A392,"EM")),1,0)</f>
        <v>#N/A</v>
      </c>
    </row>
    <row r="393" spans="1:54" ht="31.5" x14ac:dyDescent="0.25">
      <c r="A393" s="88">
        <v>383</v>
      </c>
      <c r="B393" s="387" t="s">
        <v>1012</v>
      </c>
      <c r="C393" s="384" t="s">
        <v>1013</v>
      </c>
      <c r="D393" s="89" t="str">
        <f>IFERROR(VLOOKUP(CONCATENATE($A393,"T"),'05 APU'!$1:$1048576,3,),"")</f>
        <v/>
      </c>
      <c r="E393" s="89" t="str">
        <f>IFERROR(VLOOKUP(CONCATENATE($A393,"T2"),'05 APU'!$1:$1048576,3,),"")</f>
        <v/>
      </c>
      <c r="F393" s="89" t="str">
        <f>IFERROR(VLOOKUP(CONCATENATE($A393,"T3"),'05 APU'!$1:$1048576,3,),"")</f>
        <v/>
      </c>
      <c r="G393" s="412" t="s">
        <v>138</v>
      </c>
      <c r="H393" s="351"/>
      <c r="I393" s="90">
        <f>IFERROR((VLOOKUP(CONCATENATE($A393,"D"),'05 APU'!$1:$1048576,9,)),0)</f>
        <v>0</v>
      </c>
      <c r="J393" s="90">
        <f t="shared" si="12"/>
        <v>0</v>
      </c>
      <c r="K393" s="297" t="str">
        <f>IFERROR(VLOOKUP(CONCATENATE($A393,"C"),'05 APU'!$1:$1048576,9,),"")</f>
        <v/>
      </c>
      <c r="L393" s="297" t="str">
        <f>IFERROR(VLOOKUP(CONCATENATE($A393,"B"),'05 APU'!$1:$1048576,9,),"")</f>
        <v/>
      </c>
      <c r="M393" s="297" t="str">
        <f>IFERROR(VLOOKUP(CONCATENATE($A393,"A"),'05 APU'!$1:$1048576,9,),"")</f>
        <v/>
      </c>
      <c r="N393" s="86"/>
      <c r="O393" s="90">
        <f>IFERROR(VLOOKUP(CONCATENATE($A393,"D"),'05 APU'!$T:$AB,9,),0)</f>
        <v>0</v>
      </c>
      <c r="P393" s="90">
        <f t="shared" si="11"/>
        <v>0</v>
      </c>
      <c r="Q393" s="90">
        <f>IFERROR(VLOOKUP(CONCATENATE($A393,"C"),'05 APU'!$T:$AB,9,),0)</f>
        <v>0</v>
      </c>
      <c r="R393" s="90">
        <f>IFERROR(VLOOKUP(CONCATENATE($A393,"B"),'05 APU'!$T:$AB,9,),0)</f>
        <v>0</v>
      </c>
      <c r="S393" s="90">
        <f>IFERROR(VLOOKUP(CONCATENATE($A393,"A"),'05 APU'!$T:$AB,9,),0)</f>
        <v>0</v>
      </c>
      <c r="U393" s="420" t="s">
        <v>3427</v>
      </c>
      <c r="V393" s="425" t="s">
        <v>3486</v>
      </c>
      <c r="W393" s="429" t="s">
        <v>3493</v>
      </c>
      <c r="AZ393" s="331" t="e">
        <f>IF((VLOOKUP(CONCATENATE($A393,"EP"),'05 APU'!$1:$1048576,1,FALSE)=CONCATENATE($A393,"EP")),1,0)</f>
        <v>#N/A</v>
      </c>
      <c r="BA393" s="331" t="e">
        <f>IF((VLOOKUP(CONCATENATE($A393,"EE"),'05 APU'!$1:$1048576,1,FALSE)=CONCATENATE($A393,"EE")),1,0)</f>
        <v>#N/A</v>
      </c>
      <c r="BB393" s="331" t="e">
        <f>IF((VLOOKUP(CONCATENATE($A393,"EM"),'05 APU'!$1:$1048576,1,FALSE)=CONCATENATE($A393,"EM")),1,0)</f>
        <v>#N/A</v>
      </c>
    </row>
    <row r="394" spans="1:54" ht="31.5" x14ac:dyDescent="0.25">
      <c r="A394" s="88">
        <v>384</v>
      </c>
      <c r="B394" s="387" t="s">
        <v>1014</v>
      </c>
      <c r="C394" s="384" t="s">
        <v>1015</v>
      </c>
      <c r="D394" s="89" t="str">
        <f>IFERROR(VLOOKUP(CONCATENATE($A394,"T"),'05 APU'!$1:$1048576,3,),"")</f>
        <v/>
      </c>
      <c r="E394" s="89" t="str">
        <f>IFERROR(VLOOKUP(CONCATENATE($A394,"T2"),'05 APU'!$1:$1048576,3,),"")</f>
        <v/>
      </c>
      <c r="F394" s="89" t="str">
        <f>IFERROR(VLOOKUP(CONCATENATE($A394,"T3"),'05 APU'!$1:$1048576,3,),"")</f>
        <v/>
      </c>
      <c r="G394" s="412" t="s">
        <v>136</v>
      </c>
      <c r="H394" s="351"/>
      <c r="I394" s="90">
        <f>IFERROR((VLOOKUP(CONCATENATE($A394,"D"),'05 APU'!$1:$1048576,9,)),0)</f>
        <v>0</v>
      </c>
      <c r="J394" s="90">
        <f t="shared" si="12"/>
        <v>0</v>
      </c>
      <c r="K394" s="297" t="str">
        <f>IFERROR(VLOOKUP(CONCATENATE($A394,"C"),'05 APU'!$1:$1048576,9,),"")</f>
        <v/>
      </c>
      <c r="L394" s="297" t="str">
        <f>IFERROR(VLOOKUP(CONCATENATE($A394,"B"),'05 APU'!$1:$1048576,9,),"")</f>
        <v/>
      </c>
      <c r="M394" s="297" t="str">
        <f>IFERROR(VLOOKUP(CONCATENATE($A394,"A"),'05 APU'!$1:$1048576,9,),"")</f>
        <v/>
      </c>
      <c r="N394" s="86"/>
      <c r="O394" s="90">
        <f>IFERROR(VLOOKUP(CONCATENATE($A394,"D"),'05 APU'!$T:$AB,9,),0)</f>
        <v>0</v>
      </c>
      <c r="P394" s="90">
        <f t="shared" si="11"/>
        <v>0</v>
      </c>
      <c r="Q394" s="90">
        <f>IFERROR(VLOOKUP(CONCATENATE($A394,"C"),'05 APU'!$T:$AB,9,),0)</f>
        <v>0</v>
      </c>
      <c r="R394" s="90">
        <f>IFERROR(VLOOKUP(CONCATENATE($A394,"B"),'05 APU'!$T:$AB,9,),0)</f>
        <v>0</v>
      </c>
      <c r="S394" s="90">
        <f>IFERROR(VLOOKUP(CONCATENATE($A394,"A"),'05 APU'!$T:$AB,9,),0)</f>
        <v>0</v>
      </c>
      <c r="U394" s="420" t="s">
        <v>3428</v>
      </c>
      <c r="V394" s="425" t="s">
        <v>3486</v>
      </c>
      <c r="W394" s="429">
        <v>0</v>
      </c>
      <c r="AZ394" s="331" t="e">
        <f>IF((VLOOKUP(CONCATENATE($A394,"EP"),'05 APU'!$1:$1048576,1,FALSE)=CONCATENATE($A394,"EP")),1,0)</f>
        <v>#N/A</v>
      </c>
      <c r="BA394" s="331" t="e">
        <f>IF((VLOOKUP(CONCATENATE($A394,"EE"),'05 APU'!$1:$1048576,1,FALSE)=CONCATENATE($A394,"EE")),1,0)</f>
        <v>#N/A</v>
      </c>
      <c r="BB394" s="331" t="e">
        <f>IF((VLOOKUP(CONCATENATE($A394,"EM"),'05 APU'!$1:$1048576,1,FALSE)=CONCATENATE($A394,"EM")),1,0)</f>
        <v>#N/A</v>
      </c>
    </row>
    <row r="395" spans="1:54" ht="31.5" x14ac:dyDescent="0.25">
      <c r="A395" s="88">
        <v>385</v>
      </c>
      <c r="B395" s="387" t="s">
        <v>1016</v>
      </c>
      <c r="C395" s="384" t="s">
        <v>1017</v>
      </c>
      <c r="D395" s="89" t="str">
        <f>IFERROR(VLOOKUP(CONCATENATE($A395,"T"),'05 APU'!$1:$1048576,3,),"")</f>
        <v/>
      </c>
      <c r="E395" s="89" t="str">
        <f>IFERROR(VLOOKUP(CONCATENATE($A395,"T2"),'05 APU'!$1:$1048576,3,),"")</f>
        <v/>
      </c>
      <c r="F395" s="89" t="str">
        <f>IFERROR(VLOOKUP(CONCATENATE($A395,"T3"),'05 APU'!$1:$1048576,3,),"")</f>
        <v/>
      </c>
      <c r="G395" s="412" t="s">
        <v>136</v>
      </c>
      <c r="H395" s="351"/>
      <c r="I395" s="90">
        <f>IFERROR((VLOOKUP(CONCATENATE($A395,"D"),'05 APU'!$1:$1048576,9,)),0)</f>
        <v>0</v>
      </c>
      <c r="J395" s="90">
        <f t="shared" si="12"/>
        <v>0</v>
      </c>
      <c r="K395" s="297" t="str">
        <f>IFERROR(VLOOKUP(CONCATENATE($A395,"C"),'05 APU'!$1:$1048576,9,),"")</f>
        <v/>
      </c>
      <c r="L395" s="297" t="str">
        <f>IFERROR(VLOOKUP(CONCATENATE($A395,"B"),'05 APU'!$1:$1048576,9,),"")</f>
        <v/>
      </c>
      <c r="M395" s="297" t="str">
        <f>IFERROR(VLOOKUP(CONCATENATE($A395,"A"),'05 APU'!$1:$1048576,9,),"")</f>
        <v/>
      </c>
      <c r="N395" s="86"/>
      <c r="O395" s="90">
        <f>IFERROR(VLOOKUP(CONCATENATE($A395,"D"),'05 APU'!$T:$AB,9,),0)</f>
        <v>0</v>
      </c>
      <c r="P395" s="90">
        <f t="shared" ref="P395:P458" si="13">IFERROR($O395*$H395,0)</f>
        <v>0</v>
      </c>
      <c r="Q395" s="90">
        <f>IFERROR(VLOOKUP(CONCATENATE($A395,"C"),'05 APU'!$T:$AB,9,),0)</f>
        <v>0</v>
      </c>
      <c r="R395" s="90">
        <f>IFERROR(VLOOKUP(CONCATENATE($A395,"B"),'05 APU'!$T:$AB,9,),0)</f>
        <v>0</v>
      </c>
      <c r="S395" s="90">
        <f>IFERROR(VLOOKUP(CONCATENATE($A395,"A"),'05 APU'!$T:$AB,9,),0)</f>
        <v>0</v>
      </c>
      <c r="U395" s="420" t="s">
        <v>3428</v>
      </c>
      <c r="V395" s="425" t="s">
        <v>3486</v>
      </c>
      <c r="W395" s="429">
        <v>0</v>
      </c>
      <c r="AZ395" s="331" t="e">
        <f>IF((VLOOKUP(CONCATENATE($A395,"EP"),'05 APU'!$1:$1048576,1,FALSE)=CONCATENATE($A395,"EP")),1,0)</f>
        <v>#N/A</v>
      </c>
      <c r="BA395" s="331" t="e">
        <f>IF((VLOOKUP(CONCATENATE($A395,"EE"),'05 APU'!$1:$1048576,1,FALSE)=CONCATENATE($A395,"EE")),1,0)</f>
        <v>#N/A</v>
      </c>
      <c r="BB395" s="331" t="e">
        <f>IF((VLOOKUP(CONCATENATE($A395,"EM"),'05 APU'!$1:$1048576,1,FALSE)=CONCATENATE($A395,"EM")),1,0)</f>
        <v>#N/A</v>
      </c>
    </row>
    <row r="396" spans="1:54" ht="31.5" x14ac:dyDescent="0.25">
      <c r="A396" s="88">
        <v>386</v>
      </c>
      <c r="B396" s="387" t="s">
        <v>1018</v>
      </c>
      <c r="C396" s="384" t="s">
        <v>1019</v>
      </c>
      <c r="D396" s="89" t="str">
        <f>IFERROR(VLOOKUP(CONCATENATE($A396,"T"),'05 APU'!$1:$1048576,3,),"")</f>
        <v/>
      </c>
      <c r="E396" s="89" t="str">
        <f>IFERROR(VLOOKUP(CONCATENATE($A396,"T2"),'05 APU'!$1:$1048576,3,),"")</f>
        <v/>
      </c>
      <c r="F396" s="89" t="str">
        <f>IFERROR(VLOOKUP(CONCATENATE($A396,"T3"),'05 APU'!$1:$1048576,3,),"")</f>
        <v/>
      </c>
      <c r="G396" s="412" t="s">
        <v>136</v>
      </c>
      <c r="H396" s="351"/>
      <c r="I396" s="90">
        <f>IFERROR((VLOOKUP(CONCATENATE($A396,"D"),'05 APU'!$1:$1048576,9,)),0)</f>
        <v>0</v>
      </c>
      <c r="J396" s="90">
        <f t="shared" si="12"/>
        <v>0</v>
      </c>
      <c r="K396" s="297" t="str">
        <f>IFERROR(VLOOKUP(CONCATENATE($A396,"C"),'05 APU'!$1:$1048576,9,),"")</f>
        <v/>
      </c>
      <c r="L396" s="297" t="str">
        <f>IFERROR(VLOOKUP(CONCATENATE($A396,"B"),'05 APU'!$1:$1048576,9,),"")</f>
        <v/>
      </c>
      <c r="M396" s="297" t="str">
        <f>IFERROR(VLOOKUP(CONCATENATE($A396,"A"),'05 APU'!$1:$1048576,9,),"")</f>
        <v/>
      </c>
      <c r="N396" s="86"/>
      <c r="O396" s="90">
        <f>IFERROR(VLOOKUP(CONCATENATE($A396,"D"),'05 APU'!$T:$AB,9,),0)</f>
        <v>0</v>
      </c>
      <c r="P396" s="90">
        <f t="shared" si="13"/>
        <v>0</v>
      </c>
      <c r="Q396" s="90">
        <f>IFERROR(VLOOKUP(CONCATENATE($A396,"C"),'05 APU'!$T:$AB,9,),0)</f>
        <v>0</v>
      </c>
      <c r="R396" s="90">
        <f>IFERROR(VLOOKUP(CONCATENATE($A396,"B"),'05 APU'!$T:$AB,9,),0)</f>
        <v>0</v>
      </c>
      <c r="S396" s="90">
        <f>IFERROR(VLOOKUP(CONCATENATE($A396,"A"),'05 APU'!$T:$AB,9,),0)</f>
        <v>0</v>
      </c>
      <c r="U396" s="420" t="s">
        <v>3428</v>
      </c>
      <c r="V396" s="425" t="s">
        <v>3486</v>
      </c>
      <c r="W396" s="429">
        <v>0</v>
      </c>
      <c r="AZ396" s="331" t="e">
        <f>IF((VLOOKUP(CONCATENATE($A396,"EP"),'05 APU'!$1:$1048576,1,FALSE)=CONCATENATE($A396,"EP")),1,0)</f>
        <v>#N/A</v>
      </c>
      <c r="BA396" s="331" t="e">
        <f>IF((VLOOKUP(CONCATENATE($A396,"EE"),'05 APU'!$1:$1048576,1,FALSE)=CONCATENATE($A396,"EE")),1,0)</f>
        <v>#N/A</v>
      </c>
      <c r="BB396" s="331" t="e">
        <f>IF((VLOOKUP(CONCATENATE($A396,"EM"),'05 APU'!$1:$1048576,1,FALSE)=CONCATENATE($A396,"EM")),1,0)</f>
        <v>#N/A</v>
      </c>
    </row>
    <row r="397" spans="1:54" ht="31.5" x14ac:dyDescent="0.25">
      <c r="A397" s="88">
        <v>387</v>
      </c>
      <c r="B397" s="387" t="s">
        <v>1020</v>
      </c>
      <c r="C397" s="384" t="s">
        <v>1021</v>
      </c>
      <c r="D397" s="89" t="str">
        <f>IFERROR(VLOOKUP(CONCATENATE($A397,"T"),'05 APU'!$1:$1048576,3,),"")</f>
        <v/>
      </c>
      <c r="E397" s="89" t="str">
        <f>IFERROR(VLOOKUP(CONCATENATE($A397,"T2"),'05 APU'!$1:$1048576,3,),"")</f>
        <v/>
      </c>
      <c r="F397" s="89" t="str">
        <f>IFERROR(VLOOKUP(CONCATENATE($A397,"T3"),'05 APU'!$1:$1048576,3,),"")</f>
        <v/>
      </c>
      <c r="G397" s="412" t="s">
        <v>136</v>
      </c>
      <c r="H397" s="351"/>
      <c r="I397" s="90">
        <f>IFERROR((VLOOKUP(CONCATENATE($A397,"D"),'05 APU'!$1:$1048576,9,)),0)</f>
        <v>0</v>
      </c>
      <c r="J397" s="90">
        <f t="shared" ref="J397:J460" si="14">IFERROR(I397*H397,0)</f>
        <v>0</v>
      </c>
      <c r="K397" s="297" t="str">
        <f>IFERROR(VLOOKUP(CONCATENATE($A397,"C"),'05 APU'!$1:$1048576,9,),"")</f>
        <v/>
      </c>
      <c r="L397" s="297" t="str">
        <f>IFERROR(VLOOKUP(CONCATENATE($A397,"B"),'05 APU'!$1:$1048576,9,),"")</f>
        <v/>
      </c>
      <c r="M397" s="297" t="str">
        <f>IFERROR(VLOOKUP(CONCATENATE($A397,"A"),'05 APU'!$1:$1048576,9,),"")</f>
        <v/>
      </c>
      <c r="N397" s="86"/>
      <c r="O397" s="90">
        <f>IFERROR(VLOOKUP(CONCATENATE($A397,"D"),'05 APU'!$T:$AB,9,),0)</f>
        <v>0</v>
      </c>
      <c r="P397" s="90">
        <f t="shared" si="13"/>
        <v>0</v>
      </c>
      <c r="Q397" s="90">
        <f>IFERROR(VLOOKUP(CONCATENATE($A397,"C"),'05 APU'!$T:$AB,9,),0)</f>
        <v>0</v>
      </c>
      <c r="R397" s="90">
        <f>IFERROR(VLOOKUP(CONCATENATE($A397,"B"),'05 APU'!$T:$AB,9,),0)</f>
        <v>0</v>
      </c>
      <c r="S397" s="90">
        <f>IFERROR(VLOOKUP(CONCATENATE($A397,"A"),'05 APU'!$T:$AB,9,),0)</f>
        <v>0</v>
      </c>
      <c r="U397" s="420" t="s">
        <v>3428</v>
      </c>
      <c r="V397" s="425" t="s">
        <v>3486</v>
      </c>
      <c r="W397" s="429">
        <v>0</v>
      </c>
      <c r="AZ397" s="331" t="e">
        <f>IF((VLOOKUP(CONCATENATE($A397,"EP"),'05 APU'!$1:$1048576,1,FALSE)=CONCATENATE($A397,"EP")),1,0)</f>
        <v>#N/A</v>
      </c>
      <c r="BA397" s="331" t="e">
        <f>IF((VLOOKUP(CONCATENATE($A397,"EE"),'05 APU'!$1:$1048576,1,FALSE)=CONCATENATE($A397,"EE")),1,0)</f>
        <v>#N/A</v>
      </c>
      <c r="BB397" s="331" t="e">
        <f>IF((VLOOKUP(CONCATENATE($A397,"EM"),'05 APU'!$1:$1048576,1,FALSE)=CONCATENATE($A397,"EM")),1,0)</f>
        <v>#N/A</v>
      </c>
    </row>
    <row r="398" spans="1:54" ht="31.5" x14ac:dyDescent="0.25">
      <c r="A398" s="88">
        <v>388</v>
      </c>
      <c r="B398" s="387" t="s">
        <v>1022</v>
      </c>
      <c r="C398" s="384" t="s">
        <v>1023</v>
      </c>
      <c r="D398" s="89" t="str">
        <f>IFERROR(VLOOKUP(CONCATENATE($A398,"T"),'05 APU'!$1:$1048576,3,),"")</f>
        <v/>
      </c>
      <c r="E398" s="89" t="str">
        <f>IFERROR(VLOOKUP(CONCATENATE($A398,"T2"),'05 APU'!$1:$1048576,3,),"")</f>
        <v/>
      </c>
      <c r="F398" s="89" t="str">
        <f>IFERROR(VLOOKUP(CONCATENATE($A398,"T3"),'05 APU'!$1:$1048576,3,),"")</f>
        <v/>
      </c>
      <c r="G398" s="412" t="s">
        <v>136</v>
      </c>
      <c r="H398" s="351"/>
      <c r="I398" s="90">
        <f>IFERROR((VLOOKUP(CONCATENATE($A398,"D"),'05 APU'!$1:$1048576,9,)),0)</f>
        <v>0</v>
      </c>
      <c r="J398" s="90">
        <f t="shared" si="14"/>
        <v>0</v>
      </c>
      <c r="K398" s="297" t="str">
        <f>IFERROR(VLOOKUP(CONCATENATE($A398,"C"),'05 APU'!$1:$1048576,9,),"")</f>
        <v/>
      </c>
      <c r="L398" s="297" t="str">
        <f>IFERROR(VLOOKUP(CONCATENATE($A398,"B"),'05 APU'!$1:$1048576,9,),"")</f>
        <v/>
      </c>
      <c r="M398" s="297" t="str">
        <f>IFERROR(VLOOKUP(CONCATENATE($A398,"A"),'05 APU'!$1:$1048576,9,),"")</f>
        <v/>
      </c>
      <c r="N398" s="86"/>
      <c r="O398" s="90">
        <f>IFERROR(VLOOKUP(CONCATENATE($A398,"D"),'05 APU'!$T:$AB,9,),0)</f>
        <v>0</v>
      </c>
      <c r="P398" s="90">
        <f t="shared" si="13"/>
        <v>0</v>
      </c>
      <c r="Q398" s="90">
        <f>IFERROR(VLOOKUP(CONCATENATE($A398,"C"),'05 APU'!$T:$AB,9,),0)</f>
        <v>0</v>
      </c>
      <c r="R398" s="90">
        <f>IFERROR(VLOOKUP(CONCATENATE($A398,"B"),'05 APU'!$T:$AB,9,),0)</f>
        <v>0</v>
      </c>
      <c r="S398" s="90">
        <f>IFERROR(VLOOKUP(CONCATENATE($A398,"A"),'05 APU'!$T:$AB,9,),0)</f>
        <v>0</v>
      </c>
      <c r="U398" s="420" t="s">
        <v>3428</v>
      </c>
      <c r="V398" s="425" t="s">
        <v>3486</v>
      </c>
      <c r="W398" s="429">
        <v>0</v>
      </c>
      <c r="AZ398" s="331" t="e">
        <f>IF((VLOOKUP(CONCATENATE($A398,"EP"),'05 APU'!$1:$1048576,1,FALSE)=CONCATENATE($A398,"EP")),1,0)</f>
        <v>#N/A</v>
      </c>
      <c r="BA398" s="331" t="e">
        <f>IF((VLOOKUP(CONCATENATE($A398,"EE"),'05 APU'!$1:$1048576,1,FALSE)=CONCATENATE($A398,"EE")),1,0)</f>
        <v>#N/A</v>
      </c>
      <c r="BB398" s="331" t="e">
        <f>IF((VLOOKUP(CONCATENATE($A398,"EM"),'05 APU'!$1:$1048576,1,FALSE)=CONCATENATE($A398,"EM")),1,0)</f>
        <v>#N/A</v>
      </c>
    </row>
    <row r="399" spans="1:54" ht="31.5" x14ac:dyDescent="0.25">
      <c r="A399" s="88">
        <v>389</v>
      </c>
      <c r="B399" s="387" t="s">
        <v>1024</v>
      </c>
      <c r="C399" s="384" t="s">
        <v>1025</v>
      </c>
      <c r="D399" s="89" t="str">
        <f>IFERROR(VLOOKUP(CONCATENATE($A399,"T"),'05 APU'!$1:$1048576,3,),"")</f>
        <v/>
      </c>
      <c r="E399" s="89" t="str">
        <f>IFERROR(VLOOKUP(CONCATENATE($A399,"T2"),'05 APU'!$1:$1048576,3,),"")</f>
        <v/>
      </c>
      <c r="F399" s="89" t="str">
        <f>IFERROR(VLOOKUP(CONCATENATE($A399,"T3"),'05 APU'!$1:$1048576,3,),"")</f>
        <v/>
      </c>
      <c r="G399" s="412" t="s">
        <v>136</v>
      </c>
      <c r="H399" s="351"/>
      <c r="I399" s="90">
        <f>IFERROR((VLOOKUP(CONCATENATE($A399,"D"),'05 APU'!$1:$1048576,9,)),0)</f>
        <v>0</v>
      </c>
      <c r="J399" s="90">
        <f t="shared" si="14"/>
        <v>0</v>
      </c>
      <c r="K399" s="297" t="str">
        <f>IFERROR(VLOOKUP(CONCATENATE($A399,"C"),'05 APU'!$1:$1048576,9,),"")</f>
        <v/>
      </c>
      <c r="L399" s="297" t="str">
        <f>IFERROR(VLOOKUP(CONCATENATE($A399,"B"),'05 APU'!$1:$1048576,9,),"")</f>
        <v/>
      </c>
      <c r="M399" s="297" t="str">
        <f>IFERROR(VLOOKUP(CONCATENATE($A399,"A"),'05 APU'!$1:$1048576,9,),"")</f>
        <v/>
      </c>
      <c r="N399" s="86"/>
      <c r="O399" s="90">
        <f>IFERROR(VLOOKUP(CONCATENATE($A399,"D"),'05 APU'!$T:$AB,9,),0)</f>
        <v>0</v>
      </c>
      <c r="P399" s="90">
        <f t="shared" si="13"/>
        <v>0</v>
      </c>
      <c r="Q399" s="90">
        <f>IFERROR(VLOOKUP(CONCATENATE($A399,"C"),'05 APU'!$T:$AB,9,),0)</f>
        <v>0</v>
      </c>
      <c r="R399" s="90">
        <f>IFERROR(VLOOKUP(CONCATENATE($A399,"B"),'05 APU'!$T:$AB,9,),0)</f>
        <v>0</v>
      </c>
      <c r="S399" s="90">
        <f>IFERROR(VLOOKUP(CONCATENATE($A399,"A"),'05 APU'!$T:$AB,9,),0)</f>
        <v>0</v>
      </c>
      <c r="U399" s="420" t="s">
        <v>3428</v>
      </c>
      <c r="V399" s="425" t="s">
        <v>3486</v>
      </c>
      <c r="W399" s="429">
        <v>0</v>
      </c>
      <c r="AZ399" s="331" t="e">
        <f>IF((VLOOKUP(CONCATENATE($A399,"EP"),'05 APU'!$1:$1048576,1,FALSE)=CONCATENATE($A399,"EP")),1,0)</f>
        <v>#N/A</v>
      </c>
      <c r="BA399" s="331" t="e">
        <f>IF((VLOOKUP(CONCATENATE($A399,"EE"),'05 APU'!$1:$1048576,1,FALSE)=CONCATENATE($A399,"EE")),1,0)</f>
        <v>#N/A</v>
      </c>
      <c r="BB399" s="331" t="e">
        <f>IF((VLOOKUP(CONCATENATE($A399,"EM"),'05 APU'!$1:$1048576,1,FALSE)=CONCATENATE($A399,"EM")),1,0)</f>
        <v>#N/A</v>
      </c>
    </row>
    <row r="400" spans="1:54" ht="21" x14ac:dyDescent="0.25">
      <c r="A400" s="88">
        <v>390</v>
      </c>
      <c r="B400" s="387" t="s">
        <v>1026</v>
      </c>
      <c r="C400" s="384" t="s">
        <v>1027</v>
      </c>
      <c r="D400" s="89" t="str">
        <f>IFERROR(VLOOKUP(CONCATENATE($A400,"T"),'05 APU'!$1:$1048576,3,),"")</f>
        <v/>
      </c>
      <c r="E400" s="89" t="str">
        <f>IFERROR(VLOOKUP(CONCATENATE($A400,"T2"),'05 APU'!$1:$1048576,3,),"")</f>
        <v/>
      </c>
      <c r="F400" s="89" t="str">
        <f>IFERROR(VLOOKUP(CONCATENATE($A400,"T3"),'05 APU'!$1:$1048576,3,),"")</f>
        <v/>
      </c>
      <c r="G400" s="412" t="s">
        <v>136</v>
      </c>
      <c r="H400" s="351"/>
      <c r="I400" s="90">
        <f>IFERROR((VLOOKUP(CONCATENATE($A400,"D"),'05 APU'!$1:$1048576,9,)),0)</f>
        <v>0</v>
      </c>
      <c r="J400" s="90">
        <f t="shared" si="14"/>
        <v>0</v>
      </c>
      <c r="K400" s="297" t="str">
        <f>IFERROR(VLOOKUP(CONCATENATE($A400,"C"),'05 APU'!$1:$1048576,9,),"")</f>
        <v/>
      </c>
      <c r="L400" s="297" t="str">
        <f>IFERROR(VLOOKUP(CONCATENATE($A400,"B"),'05 APU'!$1:$1048576,9,),"")</f>
        <v/>
      </c>
      <c r="M400" s="297" t="str">
        <f>IFERROR(VLOOKUP(CONCATENATE($A400,"A"),'05 APU'!$1:$1048576,9,),"")</f>
        <v/>
      </c>
      <c r="N400" s="86"/>
      <c r="O400" s="90">
        <f>IFERROR(VLOOKUP(CONCATENATE($A400,"D"),'05 APU'!$T:$AB,9,),0)</f>
        <v>0</v>
      </c>
      <c r="P400" s="90">
        <f t="shared" si="13"/>
        <v>0</v>
      </c>
      <c r="Q400" s="90">
        <f>IFERROR(VLOOKUP(CONCATENATE($A400,"C"),'05 APU'!$T:$AB,9,),0)</f>
        <v>0</v>
      </c>
      <c r="R400" s="90">
        <f>IFERROR(VLOOKUP(CONCATENATE($A400,"B"),'05 APU'!$T:$AB,9,),0)</f>
        <v>0</v>
      </c>
      <c r="S400" s="90">
        <f>IFERROR(VLOOKUP(CONCATENATE($A400,"A"),'05 APU'!$T:$AB,9,),0)</f>
        <v>0</v>
      </c>
      <c r="U400" s="420" t="s">
        <v>3428</v>
      </c>
      <c r="V400" s="425" t="s">
        <v>3486</v>
      </c>
      <c r="W400" s="429">
        <v>0</v>
      </c>
      <c r="AZ400" s="331" t="e">
        <f>IF((VLOOKUP(CONCATENATE($A400,"EP"),'05 APU'!$1:$1048576,1,FALSE)=CONCATENATE($A400,"EP")),1,0)</f>
        <v>#N/A</v>
      </c>
      <c r="BA400" s="331" t="e">
        <f>IF((VLOOKUP(CONCATENATE($A400,"EE"),'05 APU'!$1:$1048576,1,FALSE)=CONCATENATE($A400,"EE")),1,0)</f>
        <v>#N/A</v>
      </c>
      <c r="BB400" s="331" t="e">
        <f>IF((VLOOKUP(CONCATENATE($A400,"EM"),'05 APU'!$1:$1048576,1,FALSE)=CONCATENATE($A400,"EM")),1,0)</f>
        <v>#N/A</v>
      </c>
    </row>
    <row r="401" spans="1:54" x14ac:dyDescent="0.25">
      <c r="A401" s="88">
        <v>391</v>
      </c>
      <c r="B401" s="388" t="s">
        <v>1028</v>
      </c>
      <c r="C401" s="389" t="s">
        <v>1029</v>
      </c>
      <c r="D401" s="89" t="str">
        <f>IFERROR(VLOOKUP(CONCATENATE($A401,"T"),'05 APU'!$1:$1048576,3,),"")</f>
        <v/>
      </c>
      <c r="E401" s="89" t="str">
        <f>IFERROR(VLOOKUP(CONCATENATE($A401,"T2"),'05 APU'!$1:$1048576,3,),"")</f>
        <v/>
      </c>
      <c r="F401" s="89" t="str">
        <f>IFERROR(VLOOKUP(CONCATENATE($A401,"T3"),'05 APU'!$1:$1048576,3,),"")</f>
        <v/>
      </c>
      <c r="G401" s="398"/>
      <c r="H401" s="351"/>
      <c r="I401" s="90">
        <f>IFERROR((VLOOKUP(CONCATENATE($A401,"D"),'05 APU'!$1:$1048576,9,)),0)</f>
        <v>0</v>
      </c>
      <c r="J401" s="90">
        <f t="shared" si="14"/>
        <v>0</v>
      </c>
      <c r="K401" s="297" t="str">
        <f>IFERROR(VLOOKUP(CONCATENATE($A401,"C"),'05 APU'!$1:$1048576,9,),"")</f>
        <v/>
      </c>
      <c r="L401" s="297" t="str">
        <f>IFERROR(VLOOKUP(CONCATENATE($A401,"B"),'05 APU'!$1:$1048576,9,),"")</f>
        <v/>
      </c>
      <c r="M401" s="297" t="str">
        <f>IFERROR(VLOOKUP(CONCATENATE($A401,"A"),'05 APU'!$1:$1048576,9,),"")</f>
        <v/>
      </c>
      <c r="N401" s="86"/>
      <c r="O401" s="90">
        <f>IFERROR(VLOOKUP(CONCATENATE($A401,"D"),'05 APU'!$T:$AB,9,),0)</f>
        <v>0</v>
      </c>
      <c r="P401" s="90">
        <f t="shared" si="13"/>
        <v>0</v>
      </c>
      <c r="Q401" s="90">
        <f>IFERROR(VLOOKUP(CONCATENATE($A401,"C"),'05 APU'!$T:$AB,9,),0)</f>
        <v>0</v>
      </c>
      <c r="R401" s="90">
        <f>IFERROR(VLOOKUP(CONCATENATE($A401,"B"),'05 APU'!$T:$AB,9,),0)</f>
        <v>0</v>
      </c>
      <c r="S401" s="90">
        <f>IFERROR(VLOOKUP(CONCATENATE($A401,"A"),'05 APU'!$T:$AB,9,),0)</f>
        <v>0</v>
      </c>
      <c r="U401" s="420"/>
      <c r="V401" s="424"/>
      <c r="W401" s="429">
        <v>0</v>
      </c>
      <c r="AZ401" s="331" t="e">
        <f>IF((VLOOKUP(CONCATENATE($A401,"EP"),'05 APU'!$1:$1048576,1,FALSE)=CONCATENATE($A401,"EP")),1,0)</f>
        <v>#N/A</v>
      </c>
      <c r="BA401" s="331" t="e">
        <f>IF((VLOOKUP(CONCATENATE($A401,"EE"),'05 APU'!$1:$1048576,1,FALSE)=CONCATENATE($A401,"EE")),1,0)</f>
        <v>#N/A</v>
      </c>
      <c r="BB401" s="331" t="e">
        <f>IF((VLOOKUP(CONCATENATE($A401,"EM"),'05 APU'!$1:$1048576,1,FALSE)=CONCATENATE($A401,"EM")),1,0)</f>
        <v>#N/A</v>
      </c>
    </row>
    <row r="402" spans="1:54" ht="21" x14ac:dyDescent="0.25">
      <c r="A402" s="88">
        <v>392</v>
      </c>
      <c r="B402" s="387" t="s">
        <v>1030</v>
      </c>
      <c r="C402" s="384" t="s">
        <v>1031</v>
      </c>
      <c r="D402" s="89" t="str">
        <f>IFERROR(VLOOKUP(CONCATENATE($A402,"T"),'05 APU'!$1:$1048576,3,),"")</f>
        <v/>
      </c>
      <c r="E402" s="89" t="str">
        <f>IFERROR(VLOOKUP(CONCATENATE($A402,"T2"),'05 APU'!$1:$1048576,3,),"")</f>
        <v/>
      </c>
      <c r="F402" s="89" t="str">
        <f>IFERROR(VLOOKUP(CONCATENATE($A402,"T3"),'05 APU'!$1:$1048576,3,),"")</f>
        <v/>
      </c>
      <c r="G402" s="412" t="s">
        <v>138</v>
      </c>
      <c r="H402" s="351"/>
      <c r="I402" s="90">
        <f>IFERROR((VLOOKUP(CONCATENATE($A402,"D"),'05 APU'!$1:$1048576,9,)),0)</f>
        <v>0</v>
      </c>
      <c r="J402" s="90">
        <f t="shared" si="14"/>
        <v>0</v>
      </c>
      <c r="K402" s="297" t="str">
        <f>IFERROR(VLOOKUP(CONCATENATE($A402,"C"),'05 APU'!$1:$1048576,9,),"")</f>
        <v/>
      </c>
      <c r="L402" s="297" t="str">
        <f>IFERROR(VLOOKUP(CONCATENATE($A402,"B"),'05 APU'!$1:$1048576,9,),"")</f>
        <v/>
      </c>
      <c r="M402" s="297" t="str">
        <f>IFERROR(VLOOKUP(CONCATENATE($A402,"A"),'05 APU'!$1:$1048576,9,),"")</f>
        <v/>
      </c>
      <c r="N402" s="86"/>
      <c r="O402" s="90">
        <f>IFERROR(VLOOKUP(CONCATENATE($A402,"D"),'05 APU'!$T:$AB,9,),0)</f>
        <v>0</v>
      </c>
      <c r="P402" s="90">
        <f t="shared" si="13"/>
        <v>0</v>
      </c>
      <c r="Q402" s="90">
        <f>IFERROR(VLOOKUP(CONCATENATE($A402,"C"),'05 APU'!$T:$AB,9,),0)</f>
        <v>0</v>
      </c>
      <c r="R402" s="90">
        <f>IFERROR(VLOOKUP(CONCATENATE($A402,"B"),'05 APU'!$T:$AB,9,),0)</f>
        <v>0</v>
      </c>
      <c r="S402" s="90">
        <f>IFERROR(VLOOKUP(CONCATENATE($A402,"A"),'05 APU'!$T:$AB,9,),0)</f>
        <v>0</v>
      </c>
      <c r="U402" s="421" t="s">
        <v>3355</v>
      </c>
      <c r="V402" s="424"/>
      <c r="W402" s="429">
        <v>0</v>
      </c>
      <c r="AZ402" s="331" t="e">
        <f>IF((VLOOKUP(CONCATENATE($A402,"EP"),'05 APU'!$1:$1048576,1,FALSE)=CONCATENATE($A402,"EP")),1,0)</f>
        <v>#N/A</v>
      </c>
      <c r="BA402" s="331" t="e">
        <f>IF((VLOOKUP(CONCATENATE($A402,"EE"),'05 APU'!$1:$1048576,1,FALSE)=CONCATENATE($A402,"EE")),1,0)</f>
        <v>#N/A</v>
      </c>
      <c r="BB402" s="331" t="e">
        <f>IF((VLOOKUP(CONCATENATE($A402,"EM"),'05 APU'!$1:$1048576,1,FALSE)=CONCATENATE($A402,"EM")),1,0)</f>
        <v>#N/A</v>
      </c>
    </row>
    <row r="403" spans="1:54" ht="21" x14ac:dyDescent="0.25">
      <c r="A403" s="88">
        <v>393</v>
      </c>
      <c r="B403" s="387" t="s">
        <v>1032</v>
      </c>
      <c r="C403" s="384" t="s">
        <v>1033</v>
      </c>
      <c r="D403" s="89" t="str">
        <f>IFERROR(VLOOKUP(CONCATENATE($A403,"T"),'05 APU'!$1:$1048576,3,),"")</f>
        <v/>
      </c>
      <c r="E403" s="89" t="str">
        <f>IFERROR(VLOOKUP(CONCATENATE($A403,"T2"),'05 APU'!$1:$1048576,3,),"")</f>
        <v/>
      </c>
      <c r="F403" s="89" t="str">
        <f>IFERROR(VLOOKUP(CONCATENATE($A403,"T3"),'05 APU'!$1:$1048576,3,),"")</f>
        <v/>
      </c>
      <c r="G403" s="412" t="s">
        <v>138</v>
      </c>
      <c r="H403" s="351"/>
      <c r="I403" s="90">
        <f>IFERROR((VLOOKUP(CONCATENATE($A403,"D"),'05 APU'!$1:$1048576,9,)),0)</f>
        <v>0</v>
      </c>
      <c r="J403" s="90">
        <f t="shared" si="14"/>
        <v>0</v>
      </c>
      <c r="K403" s="297" t="str">
        <f>IFERROR(VLOOKUP(CONCATENATE($A403,"C"),'05 APU'!$1:$1048576,9,),"")</f>
        <v/>
      </c>
      <c r="L403" s="297" t="str">
        <f>IFERROR(VLOOKUP(CONCATENATE($A403,"B"),'05 APU'!$1:$1048576,9,),"")</f>
        <v/>
      </c>
      <c r="M403" s="297" t="str">
        <f>IFERROR(VLOOKUP(CONCATENATE($A403,"A"),'05 APU'!$1:$1048576,9,),"")</f>
        <v/>
      </c>
      <c r="N403" s="86"/>
      <c r="O403" s="90">
        <f>IFERROR(VLOOKUP(CONCATENATE($A403,"D"),'05 APU'!$T:$AB,9,),0)</f>
        <v>0</v>
      </c>
      <c r="P403" s="90">
        <f t="shared" si="13"/>
        <v>0</v>
      </c>
      <c r="Q403" s="90">
        <f>IFERROR(VLOOKUP(CONCATENATE($A403,"C"),'05 APU'!$T:$AB,9,),0)</f>
        <v>0</v>
      </c>
      <c r="R403" s="90">
        <f>IFERROR(VLOOKUP(CONCATENATE($A403,"B"),'05 APU'!$T:$AB,9,),0)</f>
        <v>0</v>
      </c>
      <c r="S403" s="90">
        <f>IFERROR(VLOOKUP(CONCATENATE($A403,"A"),'05 APU'!$T:$AB,9,),0)</f>
        <v>0</v>
      </c>
      <c r="U403" s="421" t="s">
        <v>3355</v>
      </c>
      <c r="V403" s="424"/>
      <c r="W403" s="429">
        <v>0</v>
      </c>
      <c r="AZ403" s="331" t="e">
        <f>IF((VLOOKUP(CONCATENATE($A403,"EP"),'05 APU'!$1:$1048576,1,FALSE)=CONCATENATE($A403,"EP")),1,0)</f>
        <v>#N/A</v>
      </c>
      <c r="BA403" s="331" t="e">
        <f>IF((VLOOKUP(CONCATENATE($A403,"EE"),'05 APU'!$1:$1048576,1,FALSE)=CONCATENATE($A403,"EE")),1,0)</f>
        <v>#N/A</v>
      </c>
      <c r="BB403" s="331" t="e">
        <f>IF((VLOOKUP(CONCATENATE($A403,"EM"),'05 APU'!$1:$1048576,1,FALSE)=CONCATENATE($A403,"EM")),1,0)</f>
        <v>#N/A</v>
      </c>
    </row>
    <row r="404" spans="1:54" ht="21" x14ac:dyDescent="0.25">
      <c r="A404" s="88">
        <v>394</v>
      </c>
      <c r="B404" s="387" t="s">
        <v>1034</v>
      </c>
      <c r="C404" s="384" t="s">
        <v>1035</v>
      </c>
      <c r="D404" s="89" t="str">
        <f>IFERROR(VLOOKUP(CONCATENATE($A404,"T"),'05 APU'!$1:$1048576,3,),"")</f>
        <v/>
      </c>
      <c r="E404" s="89" t="str">
        <f>IFERROR(VLOOKUP(CONCATENATE($A404,"T2"),'05 APU'!$1:$1048576,3,),"")</f>
        <v/>
      </c>
      <c r="F404" s="89" t="str">
        <f>IFERROR(VLOOKUP(CONCATENATE($A404,"T3"),'05 APU'!$1:$1048576,3,),"")</f>
        <v/>
      </c>
      <c r="G404" s="412" t="s">
        <v>138</v>
      </c>
      <c r="H404" s="351"/>
      <c r="I404" s="90">
        <f>IFERROR((VLOOKUP(CONCATENATE($A404,"D"),'05 APU'!$1:$1048576,9,)),0)</f>
        <v>0</v>
      </c>
      <c r="J404" s="90">
        <f t="shared" si="14"/>
        <v>0</v>
      </c>
      <c r="K404" s="297" t="str">
        <f>IFERROR(VLOOKUP(CONCATENATE($A404,"C"),'05 APU'!$1:$1048576,9,),"")</f>
        <v/>
      </c>
      <c r="L404" s="297" t="str">
        <f>IFERROR(VLOOKUP(CONCATENATE($A404,"B"),'05 APU'!$1:$1048576,9,),"")</f>
        <v/>
      </c>
      <c r="M404" s="297" t="str">
        <f>IFERROR(VLOOKUP(CONCATENATE($A404,"A"),'05 APU'!$1:$1048576,9,),"")</f>
        <v/>
      </c>
      <c r="N404" s="86"/>
      <c r="O404" s="90">
        <f>IFERROR(VLOOKUP(CONCATENATE($A404,"D"),'05 APU'!$T:$AB,9,),0)</f>
        <v>0</v>
      </c>
      <c r="P404" s="90">
        <f t="shared" si="13"/>
        <v>0</v>
      </c>
      <c r="Q404" s="90">
        <f>IFERROR(VLOOKUP(CONCATENATE($A404,"C"),'05 APU'!$T:$AB,9,),0)</f>
        <v>0</v>
      </c>
      <c r="R404" s="90">
        <f>IFERROR(VLOOKUP(CONCATENATE($A404,"B"),'05 APU'!$T:$AB,9,),0)</f>
        <v>0</v>
      </c>
      <c r="S404" s="90">
        <f>IFERROR(VLOOKUP(CONCATENATE($A404,"A"),'05 APU'!$T:$AB,9,),0)</f>
        <v>0</v>
      </c>
      <c r="U404" s="421" t="s">
        <v>3355</v>
      </c>
      <c r="V404" s="424"/>
      <c r="W404" s="429">
        <v>0</v>
      </c>
      <c r="AZ404" s="331" t="e">
        <f>IF((VLOOKUP(CONCATENATE($A404,"EP"),'05 APU'!$1:$1048576,1,FALSE)=CONCATENATE($A404,"EP")),1,0)</f>
        <v>#N/A</v>
      </c>
      <c r="BA404" s="331" t="e">
        <f>IF((VLOOKUP(CONCATENATE($A404,"EE"),'05 APU'!$1:$1048576,1,FALSE)=CONCATENATE($A404,"EE")),1,0)</f>
        <v>#N/A</v>
      </c>
      <c r="BB404" s="331" t="e">
        <f>IF((VLOOKUP(CONCATENATE($A404,"EM"),'05 APU'!$1:$1048576,1,FALSE)=CONCATENATE($A404,"EM")),1,0)</f>
        <v>#N/A</v>
      </c>
    </row>
    <row r="405" spans="1:54" ht="21" x14ac:dyDescent="0.25">
      <c r="A405" s="88">
        <v>395</v>
      </c>
      <c r="B405" s="387" t="s">
        <v>1036</v>
      </c>
      <c r="C405" s="384" t="s">
        <v>1037</v>
      </c>
      <c r="D405" s="89" t="str">
        <f>IFERROR(VLOOKUP(CONCATENATE($A405,"T"),'05 APU'!$1:$1048576,3,),"")</f>
        <v/>
      </c>
      <c r="E405" s="89" t="str">
        <f>IFERROR(VLOOKUP(CONCATENATE($A405,"T2"),'05 APU'!$1:$1048576,3,),"")</f>
        <v/>
      </c>
      <c r="F405" s="89" t="str">
        <f>IFERROR(VLOOKUP(CONCATENATE($A405,"T3"),'05 APU'!$1:$1048576,3,),"")</f>
        <v/>
      </c>
      <c r="G405" s="412" t="s">
        <v>138</v>
      </c>
      <c r="H405" s="351"/>
      <c r="I405" s="90">
        <f>IFERROR((VLOOKUP(CONCATENATE($A405,"D"),'05 APU'!$1:$1048576,9,)),0)</f>
        <v>0</v>
      </c>
      <c r="J405" s="90">
        <f t="shared" si="14"/>
        <v>0</v>
      </c>
      <c r="K405" s="297" t="str">
        <f>IFERROR(VLOOKUP(CONCATENATE($A405,"C"),'05 APU'!$1:$1048576,9,),"")</f>
        <v/>
      </c>
      <c r="L405" s="297" t="str">
        <f>IFERROR(VLOOKUP(CONCATENATE($A405,"B"),'05 APU'!$1:$1048576,9,),"")</f>
        <v/>
      </c>
      <c r="M405" s="297" t="str">
        <f>IFERROR(VLOOKUP(CONCATENATE($A405,"A"),'05 APU'!$1:$1048576,9,),"")</f>
        <v/>
      </c>
      <c r="N405" s="86"/>
      <c r="O405" s="90">
        <f>IFERROR(VLOOKUP(CONCATENATE($A405,"D"),'05 APU'!$T:$AB,9,),0)</f>
        <v>0</v>
      </c>
      <c r="P405" s="90">
        <f t="shared" si="13"/>
        <v>0</v>
      </c>
      <c r="Q405" s="90">
        <f>IFERROR(VLOOKUP(CONCATENATE($A405,"C"),'05 APU'!$T:$AB,9,),0)</f>
        <v>0</v>
      </c>
      <c r="R405" s="90">
        <f>IFERROR(VLOOKUP(CONCATENATE($A405,"B"),'05 APU'!$T:$AB,9,),0)</f>
        <v>0</v>
      </c>
      <c r="S405" s="90">
        <f>IFERROR(VLOOKUP(CONCATENATE($A405,"A"),'05 APU'!$T:$AB,9,),0)</f>
        <v>0</v>
      </c>
      <c r="U405" s="421" t="s">
        <v>3355</v>
      </c>
      <c r="V405" s="424"/>
      <c r="W405" s="429">
        <v>0</v>
      </c>
      <c r="AZ405" s="331" t="e">
        <f>IF((VLOOKUP(CONCATENATE($A405,"EP"),'05 APU'!$1:$1048576,1,FALSE)=CONCATENATE($A405,"EP")),1,0)</f>
        <v>#N/A</v>
      </c>
      <c r="BA405" s="331" t="e">
        <f>IF((VLOOKUP(CONCATENATE($A405,"EE"),'05 APU'!$1:$1048576,1,FALSE)=CONCATENATE($A405,"EE")),1,0)</f>
        <v>#N/A</v>
      </c>
      <c r="BB405" s="331" t="e">
        <f>IF((VLOOKUP(CONCATENATE($A405,"EM"),'05 APU'!$1:$1048576,1,FALSE)=CONCATENATE($A405,"EM")),1,0)</f>
        <v>#N/A</v>
      </c>
    </row>
    <row r="406" spans="1:54" ht="21" x14ac:dyDescent="0.25">
      <c r="A406" s="88">
        <v>396</v>
      </c>
      <c r="B406" s="387" t="s">
        <v>1038</v>
      </c>
      <c r="C406" s="384" t="s">
        <v>1039</v>
      </c>
      <c r="D406" s="89" t="str">
        <f>IFERROR(VLOOKUP(CONCATENATE($A406,"T"),'05 APU'!$1:$1048576,3,),"")</f>
        <v/>
      </c>
      <c r="E406" s="89" t="str">
        <f>IFERROR(VLOOKUP(CONCATENATE($A406,"T2"),'05 APU'!$1:$1048576,3,),"")</f>
        <v/>
      </c>
      <c r="F406" s="89" t="str">
        <f>IFERROR(VLOOKUP(CONCATENATE($A406,"T3"),'05 APU'!$1:$1048576,3,),"")</f>
        <v/>
      </c>
      <c r="G406" s="412" t="s">
        <v>138</v>
      </c>
      <c r="H406" s="351"/>
      <c r="I406" s="90">
        <f>IFERROR((VLOOKUP(CONCATENATE($A406,"D"),'05 APU'!$1:$1048576,9,)),0)</f>
        <v>0</v>
      </c>
      <c r="J406" s="90">
        <f t="shared" si="14"/>
        <v>0</v>
      </c>
      <c r="K406" s="297" t="str">
        <f>IFERROR(VLOOKUP(CONCATENATE($A406,"C"),'05 APU'!$1:$1048576,9,),"")</f>
        <v/>
      </c>
      <c r="L406" s="297" t="str">
        <f>IFERROR(VLOOKUP(CONCATENATE($A406,"B"),'05 APU'!$1:$1048576,9,),"")</f>
        <v/>
      </c>
      <c r="M406" s="297" t="str">
        <f>IFERROR(VLOOKUP(CONCATENATE($A406,"A"),'05 APU'!$1:$1048576,9,),"")</f>
        <v/>
      </c>
      <c r="N406" s="86"/>
      <c r="O406" s="90">
        <f>IFERROR(VLOOKUP(CONCATENATE($A406,"D"),'05 APU'!$T:$AB,9,),0)</f>
        <v>0</v>
      </c>
      <c r="P406" s="90">
        <f t="shared" si="13"/>
        <v>0</v>
      </c>
      <c r="Q406" s="90">
        <f>IFERROR(VLOOKUP(CONCATENATE($A406,"C"),'05 APU'!$T:$AB,9,),0)</f>
        <v>0</v>
      </c>
      <c r="R406" s="90">
        <f>IFERROR(VLOOKUP(CONCATENATE($A406,"B"),'05 APU'!$T:$AB,9,),0)</f>
        <v>0</v>
      </c>
      <c r="S406" s="90">
        <f>IFERROR(VLOOKUP(CONCATENATE($A406,"A"),'05 APU'!$T:$AB,9,),0)</f>
        <v>0</v>
      </c>
      <c r="U406" s="421" t="s">
        <v>3355</v>
      </c>
      <c r="V406" s="424"/>
      <c r="W406" s="429">
        <v>0</v>
      </c>
      <c r="AZ406" s="331" t="e">
        <f>IF((VLOOKUP(CONCATENATE($A406,"EP"),'05 APU'!$1:$1048576,1,FALSE)=CONCATENATE($A406,"EP")),1,0)</f>
        <v>#N/A</v>
      </c>
      <c r="BA406" s="331" t="e">
        <f>IF((VLOOKUP(CONCATENATE($A406,"EE"),'05 APU'!$1:$1048576,1,FALSE)=CONCATENATE($A406,"EE")),1,0)</f>
        <v>#N/A</v>
      </c>
      <c r="BB406" s="331" t="e">
        <f>IF((VLOOKUP(CONCATENATE($A406,"EM"),'05 APU'!$1:$1048576,1,FALSE)=CONCATENATE($A406,"EM")),1,0)</f>
        <v>#N/A</v>
      </c>
    </row>
    <row r="407" spans="1:54" ht="21" x14ac:dyDescent="0.25">
      <c r="A407" s="88">
        <v>397</v>
      </c>
      <c r="B407" s="387" t="s">
        <v>1040</v>
      </c>
      <c r="C407" s="384" t="s">
        <v>1041</v>
      </c>
      <c r="D407" s="89" t="str">
        <f>IFERROR(VLOOKUP(CONCATENATE($A407,"T"),'05 APU'!$1:$1048576,3,),"")</f>
        <v/>
      </c>
      <c r="E407" s="89" t="str">
        <f>IFERROR(VLOOKUP(CONCATENATE($A407,"T2"),'05 APU'!$1:$1048576,3,),"")</f>
        <v/>
      </c>
      <c r="F407" s="89" t="str">
        <f>IFERROR(VLOOKUP(CONCATENATE($A407,"T3"),'05 APU'!$1:$1048576,3,),"")</f>
        <v/>
      </c>
      <c r="G407" s="412" t="s">
        <v>138</v>
      </c>
      <c r="H407" s="351"/>
      <c r="I407" s="90">
        <f>IFERROR((VLOOKUP(CONCATENATE($A407,"D"),'05 APU'!$1:$1048576,9,)),0)</f>
        <v>0</v>
      </c>
      <c r="J407" s="90">
        <f t="shared" si="14"/>
        <v>0</v>
      </c>
      <c r="K407" s="297" t="str">
        <f>IFERROR(VLOOKUP(CONCATENATE($A407,"C"),'05 APU'!$1:$1048576,9,),"")</f>
        <v/>
      </c>
      <c r="L407" s="297" t="str">
        <f>IFERROR(VLOOKUP(CONCATENATE($A407,"B"),'05 APU'!$1:$1048576,9,),"")</f>
        <v/>
      </c>
      <c r="M407" s="297" t="str">
        <f>IFERROR(VLOOKUP(CONCATENATE($A407,"A"),'05 APU'!$1:$1048576,9,),"")</f>
        <v/>
      </c>
      <c r="N407" s="86"/>
      <c r="O407" s="90">
        <f>IFERROR(VLOOKUP(CONCATENATE($A407,"D"),'05 APU'!$T:$AB,9,),0)</f>
        <v>0</v>
      </c>
      <c r="P407" s="90">
        <f t="shared" si="13"/>
        <v>0</v>
      </c>
      <c r="Q407" s="90">
        <f>IFERROR(VLOOKUP(CONCATENATE($A407,"C"),'05 APU'!$T:$AB,9,),0)</f>
        <v>0</v>
      </c>
      <c r="R407" s="90">
        <f>IFERROR(VLOOKUP(CONCATENATE($A407,"B"),'05 APU'!$T:$AB,9,),0)</f>
        <v>0</v>
      </c>
      <c r="S407" s="90">
        <f>IFERROR(VLOOKUP(CONCATENATE($A407,"A"),'05 APU'!$T:$AB,9,),0)</f>
        <v>0</v>
      </c>
      <c r="U407" s="421" t="s">
        <v>3355</v>
      </c>
      <c r="V407" s="424"/>
      <c r="W407" s="429">
        <v>0</v>
      </c>
      <c r="AZ407" s="331" t="e">
        <f>IF((VLOOKUP(CONCATENATE($A407,"EP"),'05 APU'!$1:$1048576,1,FALSE)=CONCATENATE($A407,"EP")),1,0)</f>
        <v>#N/A</v>
      </c>
      <c r="BA407" s="331" t="e">
        <f>IF((VLOOKUP(CONCATENATE($A407,"EE"),'05 APU'!$1:$1048576,1,FALSE)=CONCATENATE($A407,"EE")),1,0)</f>
        <v>#N/A</v>
      </c>
      <c r="BB407" s="331" t="e">
        <f>IF((VLOOKUP(CONCATENATE($A407,"EM"),'05 APU'!$1:$1048576,1,FALSE)=CONCATENATE($A407,"EM")),1,0)</f>
        <v>#N/A</v>
      </c>
    </row>
    <row r="408" spans="1:54" ht="21" x14ac:dyDescent="0.25">
      <c r="A408" s="88">
        <v>398</v>
      </c>
      <c r="B408" s="387" t="s">
        <v>1042</v>
      </c>
      <c r="C408" s="384" t="s">
        <v>1043</v>
      </c>
      <c r="D408" s="89" t="str">
        <f>IFERROR(VLOOKUP(CONCATENATE($A408,"T"),'05 APU'!$1:$1048576,3,),"")</f>
        <v/>
      </c>
      <c r="E408" s="89" t="str">
        <f>IFERROR(VLOOKUP(CONCATENATE($A408,"T2"),'05 APU'!$1:$1048576,3,),"")</f>
        <v/>
      </c>
      <c r="F408" s="89" t="str">
        <f>IFERROR(VLOOKUP(CONCATENATE($A408,"T3"),'05 APU'!$1:$1048576,3,),"")</f>
        <v/>
      </c>
      <c r="G408" s="412" t="s">
        <v>138</v>
      </c>
      <c r="H408" s="351"/>
      <c r="I408" s="90">
        <f>IFERROR((VLOOKUP(CONCATENATE($A408,"D"),'05 APU'!$1:$1048576,9,)),0)</f>
        <v>0</v>
      </c>
      <c r="J408" s="90">
        <f t="shared" si="14"/>
        <v>0</v>
      </c>
      <c r="K408" s="297" t="str">
        <f>IFERROR(VLOOKUP(CONCATENATE($A408,"C"),'05 APU'!$1:$1048576,9,),"")</f>
        <v/>
      </c>
      <c r="L408" s="297" t="str">
        <f>IFERROR(VLOOKUP(CONCATENATE($A408,"B"),'05 APU'!$1:$1048576,9,),"")</f>
        <v/>
      </c>
      <c r="M408" s="297" t="str">
        <f>IFERROR(VLOOKUP(CONCATENATE($A408,"A"),'05 APU'!$1:$1048576,9,),"")</f>
        <v/>
      </c>
      <c r="N408" s="86"/>
      <c r="O408" s="90">
        <f>IFERROR(VLOOKUP(CONCATENATE($A408,"D"),'05 APU'!$T:$AB,9,),0)</f>
        <v>0</v>
      </c>
      <c r="P408" s="90">
        <f t="shared" si="13"/>
        <v>0</v>
      </c>
      <c r="Q408" s="90">
        <f>IFERROR(VLOOKUP(CONCATENATE($A408,"C"),'05 APU'!$T:$AB,9,),0)</f>
        <v>0</v>
      </c>
      <c r="R408" s="90">
        <f>IFERROR(VLOOKUP(CONCATENATE($A408,"B"),'05 APU'!$T:$AB,9,),0)</f>
        <v>0</v>
      </c>
      <c r="S408" s="90">
        <f>IFERROR(VLOOKUP(CONCATENATE($A408,"A"),'05 APU'!$T:$AB,9,),0)</f>
        <v>0</v>
      </c>
      <c r="U408" s="421" t="s">
        <v>3355</v>
      </c>
      <c r="V408" s="424"/>
      <c r="W408" s="429">
        <v>0</v>
      </c>
      <c r="AZ408" s="331" t="e">
        <f>IF((VLOOKUP(CONCATENATE($A408,"EP"),'05 APU'!$1:$1048576,1,FALSE)=CONCATENATE($A408,"EP")),1,0)</f>
        <v>#N/A</v>
      </c>
      <c r="BA408" s="331" t="e">
        <f>IF((VLOOKUP(CONCATENATE($A408,"EE"),'05 APU'!$1:$1048576,1,FALSE)=CONCATENATE($A408,"EE")),1,0)</f>
        <v>#N/A</v>
      </c>
      <c r="BB408" s="331" t="e">
        <f>IF((VLOOKUP(CONCATENATE($A408,"EM"),'05 APU'!$1:$1048576,1,FALSE)=CONCATENATE($A408,"EM")),1,0)</f>
        <v>#N/A</v>
      </c>
    </row>
    <row r="409" spans="1:54" ht="42" x14ac:dyDescent="0.25">
      <c r="A409" s="88">
        <v>399</v>
      </c>
      <c r="B409" s="388" t="s">
        <v>1044</v>
      </c>
      <c r="C409" s="389" t="s">
        <v>1045</v>
      </c>
      <c r="D409" s="89" t="str">
        <f>IFERROR(VLOOKUP(CONCATENATE($A409,"T"),'05 APU'!$1:$1048576,3,),"")</f>
        <v/>
      </c>
      <c r="E409" s="89" t="str">
        <f>IFERROR(VLOOKUP(CONCATENATE($A409,"T2"),'05 APU'!$1:$1048576,3,),"")</f>
        <v/>
      </c>
      <c r="F409" s="89" t="str">
        <f>IFERROR(VLOOKUP(CONCATENATE($A409,"T3"),'05 APU'!$1:$1048576,3,),"")</f>
        <v/>
      </c>
      <c r="G409" s="398"/>
      <c r="H409" s="351"/>
      <c r="I409" s="90">
        <f>IFERROR((VLOOKUP(CONCATENATE($A409,"D"),'05 APU'!$1:$1048576,9,)),0)</f>
        <v>0</v>
      </c>
      <c r="J409" s="90">
        <f t="shared" si="14"/>
        <v>0</v>
      </c>
      <c r="K409" s="297" t="str">
        <f>IFERROR(VLOOKUP(CONCATENATE($A409,"C"),'05 APU'!$1:$1048576,9,),"")</f>
        <v/>
      </c>
      <c r="L409" s="297" t="str">
        <f>IFERROR(VLOOKUP(CONCATENATE($A409,"B"),'05 APU'!$1:$1048576,9,),"")</f>
        <v/>
      </c>
      <c r="M409" s="297" t="str">
        <f>IFERROR(VLOOKUP(CONCATENATE($A409,"A"),'05 APU'!$1:$1048576,9,),"")</f>
        <v/>
      </c>
      <c r="N409" s="86"/>
      <c r="O409" s="90">
        <f>IFERROR(VLOOKUP(CONCATENATE($A409,"D"),'05 APU'!$T:$AB,9,),0)</f>
        <v>0</v>
      </c>
      <c r="P409" s="90">
        <f t="shared" si="13"/>
        <v>0</v>
      </c>
      <c r="Q409" s="90">
        <f>IFERROR(VLOOKUP(CONCATENATE($A409,"C"),'05 APU'!$T:$AB,9,),0)</f>
        <v>0</v>
      </c>
      <c r="R409" s="90">
        <f>IFERROR(VLOOKUP(CONCATENATE($A409,"B"),'05 APU'!$T:$AB,9,),0)</f>
        <v>0</v>
      </c>
      <c r="S409" s="90">
        <f>IFERROR(VLOOKUP(CONCATENATE($A409,"A"),'05 APU'!$T:$AB,9,),0)</f>
        <v>0</v>
      </c>
      <c r="U409" s="420"/>
      <c r="V409" s="424"/>
      <c r="W409" s="429">
        <v>0</v>
      </c>
      <c r="AZ409" s="331" t="e">
        <f>IF((VLOOKUP(CONCATENATE($A409,"EP"),'05 APU'!$1:$1048576,1,FALSE)=CONCATENATE($A409,"EP")),1,0)</f>
        <v>#N/A</v>
      </c>
      <c r="BA409" s="331" t="e">
        <f>IF((VLOOKUP(CONCATENATE($A409,"EE"),'05 APU'!$1:$1048576,1,FALSE)=CONCATENATE($A409,"EE")),1,0)</f>
        <v>#N/A</v>
      </c>
      <c r="BB409" s="331" t="e">
        <f>IF((VLOOKUP(CONCATENATE($A409,"EM"),'05 APU'!$1:$1048576,1,FALSE)=CONCATENATE($A409,"EM")),1,0)</f>
        <v>#N/A</v>
      </c>
    </row>
    <row r="410" spans="1:54" ht="42" x14ac:dyDescent="0.25">
      <c r="A410" s="88">
        <v>400</v>
      </c>
      <c r="B410" s="393" t="s">
        <v>1046</v>
      </c>
      <c r="C410" s="384" t="s">
        <v>1047</v>
      </c>
      <c r="D410" s="89" t="str">
        <f>IFERROR(VLOOKUP(CONCATENATE($A410,"T"),'05 APU'!$1:$1048576,3,),"")</f>
        <v/>
      </c>
      <c r="E410" s="89" t="str">
        <f>IFERROR(VLOOKUP(CONCATENATE($A410,"T2"),'05 APU'!$1:$1048576,3,),"")</f>
        <v/>
      </c>
      <c r="F410" s="89" t="str">
        <f>IFERROR(VLOOKUP(CONCATENATE($A410,"T3"),'05 APU'!$1:$1048576,3,),"")</f>
        <v/>
      </c>
      <c r="G410" s="412" t="s">
        <v>136</v>
      </c>
      <c r="H410" s="351"/>
      <c r="I410" s="90">
        <f>IFERROR((VLOOKUP(CONCATENATE($A410,"D"),'05 APU'!$1:$1048576,9,)),0)</f>
        <v>0</v>
      </c>
      <c r="J410" s="90">
        <f t="shared" si="14"/>
        <v>0</v>
      </c>
      <c r="K410" s="297" t="str">
        <f>IFERROR(VLOOKUP(CONCATENATE($A410,"C"),'05 APU'!$1:$1048576,9,),"")</f>
        <v/>
      </c>
      <c r="L410" s="297" t="str">
        <f>IFERROR(VLOOKUP(CONCATENATE($A410,"B"),'05 APU'!$1:$1048576,9,),"")</f>
        <v/>
      </c>
      <c r="M410" s="297" t="str">
        <f>IFERROR(VLOOKUP(CONCATENATE($A410,"A"),'05 APU'!$1:$1048576,9,),"")</f>
        <v/>
      </c>
      <c r="N410" s="86"/>
      <c r="O410" s="90">
        <f>IFERROR(VLOOKUP(CONCATENATE($A410,"D"),'05 APU'!$T:$AB,9,),0)</f>
        <v>0</v>
      </c>
      <c r="P410" s="90">
        <f t="shared" si="13"/>
        <v>0</v>
      </c>
      <c r="Q410" s="90">
        <f>IFERROR(VLOOKUP(CONCATENATE($A410,"C"),'05 APU'!$T:$AB,9,),0)</f>
        <v>0</v>
      </c>
      <c r="R410" s="90">
        <f>IFERROR(VLOOKUP(CONCATENATE($A410,"B"),'05 APU'!$T:$AB,9,),0)</f>
        <v>0</v>
      </c>
      <c r="S410" s="90">
        <f>IFERROR(VLOOKUP(CONCATENATE($A410,"A"),'05 APU'!$T:$AB,9,),0)</f>
        <v>0</v>
      </c>
      <c r="U410" s="420" t="s">
        <v>3429</v>
      </c>
      <c r="V410" s="426" t="s">
        <v>3487</v>
      </c>
      <c r="W410" s="429" t="s">
        <v>3493</v>
      </c>
      <c r="AZ410" s="331" t="e">
        <f>IF((VLOOKUP(CONCATENATE($A410,"EP"),'05 APU'!$1:$1048576,1,FALSE)=CONCATENATE($A410,"EP")),1,0)</f>
        <v>#N/A</v>
      </c>
      <c r="BA410" s="331" t="e">
        <f>IF((VLOOKUP(CONCATENATE($A410,"EE"),'05 APU'!$1:$1048576,1,FALSE)=CONCATENATE($A410,"EE")),1,0)</f>
        <v>#N/A</v>
      </c>
      <c r="BB410" s="331" t="e">
        <f>IF((VLOOKUP(CONCATENATE($A410,"EM"),'05 APU'!$1:$1048576,1,FALSE)=CONCATENATE($A410,"EM")),1,0)</f>
        <v>#N/A</v>
      </c>
    </row>
    <row r="411" spans="1:54" ht="42" x14ac:dyDescent="0.25">
      <c r="A411" s="88">
        <v>401</v>
      </c>
      <c r="B411" s="393" t="s">
        <v>1048</v>
      </c>
      <c r="C411" s="384" t="s">
        <v>1049</v>
      </c>
      <c r="D411" s="89" t="str">
        <f>IFERROR(VLOOKUP(CONCATENATE($A411,"T"),'05 APU'!$1:$1048576,3,),"")</f>
        <v/>
      </c>
      <c r="E411" s="89" t="str">
        <f>IFERROR(VLOOKUP(CONCATENATE($A411,"T2"),'05 APU'!$1:$1048576,3,),"")</f>
        <v/>
      </c>
      <c r="F411" s="89" t="str">
        <f>IFERROR(VLOOKUP(CONCATENATE($A411,"T3"),'05 APU'!$1:$1048576,3,),"")</f>
        <v/>
      </c>
      <c r="G411" s="412" t="s">
        <v>136</v>
      </c>
      <c r="H411" s="351"/>
      <c r="I411" s="90">
        <f>IFERROR((VLOOKUP(CONCATENATE($A411,"D"),'05 APU'!$1:$1048576,9,)),0)</f>
        <v>0</v>
      </c>
      <c r="J411" s="90">
        <f t="shared" si="14"/>
        <v>0</v>
      </c>
      <c r="K411" s="297" t="str">
        <f>IFERROR(VLOOKUP(CONCATENATE($A411,"C"),'05 APU'!$1:$1048576,9,),"")</f>
        <v/>
      </c>
      <c r="L411" s="297" t="str">
        <f>IFERROR(VLOOKUP(CONCATENATE($A411,"B"),'05 APU'!$1:$1048576,9,),"")</f>
        <v/>
      </c>
      <c r="M411" s="297" t="str">
        <f>IFERROR(VLOOKUP(CONCATENATE($A411,"A"),'05 APU'!$1:$1048576,9,),"")</f>
        <v/>
      </c>
      <c r="N411" s="86"/>
      <c r="O411" s="90">
        <f>IFERROR(VLOOKUP(CONCATENATE($A411,"D"),'05 APU'!$T:$AB,9,),0)</f>
        <v>0</v>
      </c>
      <c r="P411" s="90">
        <f t="shared" si="13"/>
        <v>0</v>
      </c>
      <c r="Q411" s="90">
        <f>IFERROR(VLOOKUP(CONCATENATE($A411,"C"),'05 APU'!$T:$AB,9,),0)</f>
        <v>0</v>
      </c>
      <c r="R411" s="90">
        <f>IFERROR(VLOOKUP(CONCATENATE($A411,"B"),'05 APU'!$T:$AB,9,),0)</f>
        <v>0</v>
      </c>
      <c r="S411" s="90">
        <f>IFERROR(VLOOKUP(CONCATENATE($A411,"A"),'05 APU'!$T:$AB,9,),0)</f>
        <v>0</v>
      </c>
      <c r="U411" s="420" t="s">
        <v>3429</v>
      </c>
      <c r="V411" s="426" t="s">
        <v>3487</v>
      </c>
      <c r="W411" s="429" t="s">
        <v>3493</v>
      </c>
      <c r="AZ411" s="331" t="e">
        <f>IF((VLOOKUP(CONCATENATE($A411,"EP"),'05 APU'!$1:$1048576,1,FALSE)=CONCATENATE($A411,"EP")),1,0)</f>
        <v>#N/A</v>
      </c>
      <c r="BA411" s="331" t="e">
        <f>IF((VLOOKUP(CONCATENATE($A411,"EE"),'05 APU'!$1:$1048576,1,FALSE)=CONCATENATE($A411,"EE")),1,0)</f>
        <v>#N/A</v>
      </c>
      <c r="BB411" s="331" t="e">
        <f>IF((VLOOKUP(CONCATENATE($A411,"EM"),'05 APU'!$1:$1048576,1,FALSE)=CONCATENATE($A411,"EM")),1,0)</f>
        <v>#N/A</v>
      </c>
    </row>
    <row r="412" spans="1:54" ht="42" x14ac:dyDescent="0.25">
      <c r="A412" s="88">
        <v>402</v>
      </c>
      <c r="B412" s="393" t="s">
        <v>1050</v>
      </c>
      <c r="C412" s="384" t="s">
        <v>1051</v>
      </c>
      <c r="D412" s="89" t="str">
        <f>IFERROR(VLOOKUP(CONCATENATE($A412,"T"),'05 APU'!$1:$1048576,3,),"")</f>
        <v/>
      </c>
      <c r="E412" s="89" t="str">
        <f>IFERROR(VLOOKUP(CONCATENATE($A412,"T2"),'05 APU'!$1:$1048576,3,),"")</f>
        <v/>
      </c>
      <c r="F412" s="89" t="str">
        <f>IFERROR(VLOOKUP(CONCATENATE($A412,"T3"),'05 APU'!$1:$1048576,3,),"")</f>
        <v/>
      </c>
      <c r="G412" s="412" t="s">
        <v>136</v>
      </c>
      <c r="H412" s="351"/>
      <c r="I412" s="90">
        <f>IFERROR((VLOOKUP(CONCATENATE($A412,"D"),'05 APU'!$1:$1048576,9,)),0)</f>
        <v>0</v>
      </c>
      <c r="J412" s="90">
        <f t="shared" si="14"/>
        <v>0</v>
      </c>
      <c r="K412" s="297" t="str">
        <f>IFERROR(VLOOKUP(CONCATENATE($A412,"C"),'05 APU'!$1:$1048576,9,),"")</f>
        <v/>
      </c>
      <c r="L412" s="297" t="str">
        <f>IFERROR(VLOOKUP(CONCATENATE($A412,"B"),'05 APU'!$1:$1048576,9,),"")</f>
        <v/>
      </c>
      <c r="M412" s="297" t="str">
        <f>IFERROR(VLOOKUP(CONCATENATE($A412,"A"),'05 APU'!$1:$1048576,9,),"")</f>
        <v/>
      </c>
      <c r="N412" s="86"/>
      <c r="O412" s="90">
        <f>IFERROR(VLOOKUP(CONCATENATE($A412,"D"),'05 APU'!$T:$AB,9,),0)</f>
        <v>0</v>
      </c>
      <c r="P412" s="90">
        <f t="shared" si="13"/>
        <v>0</v>
      </c>
      <c r="Q412" s="90">
        <f>IFERROR(VLOOKUP(CONCATENATE($A412,"C"),'05 APU'!$T:$AB,9,),0)</f>
        <v>0</v>
      </c>
      <c r="R412" s="90">
        <f>IFERROR(VLOOKUP(CONCATENATE($A412,"B"),'05 APU'!$T:$AB,9,),0)</f>
        <v>0</v>
      </c>
      <c r="S412" s="90">
        <f>IFERROR(VLOOKUP(CONCATENATE($A412,"A"),'05 APU'!$T:$AB,9,),0)</f>
        <v>0</v>
      </c>
      <c r="U412" s="420" t="s">
        <v>3429</v>
      </c>
      <c r="V412" s="426" t="s">
        <v>3487</v>
      </c>
      <c r="W412" s="429" t="s">
        <v>3493</v>
      </c>
      <c r="AZ412" s="331" t="e">
        <f>IF((VLOOKUP(CONCATENATE($A412,"EP"),'05 APU'!$1:$1048576,1,FALSE)=CONCATENATE($A412,"EP")),1,0)</f>
        <v>#N/A</v>
      </c>
      <c r="BA412" s="331" t="e">
        <f>IF((VLOOKUP(CONCATENATE($A412,"EE"),'05 APU'!$1:$1048576,1,FALSE)=CONCATENATE($A412,"EE")),1,0)</f>
        <v>#N/A</v>
      </c>
      <c r="BB412" s="331" t="e">
        <f>IF((VLOOKUP(CONCATENATE($A412,"EM"),'05 APU'!$1:$1048576,1,FALSE)=CONCATENATE($A412,"EM")),1,0)</f>
        <v>#N/A</v>
      </c>
    </row>
    <row r="413" spans="1:54" ht="31.5" x14ac:dyDescent="0.25">
      <c r="A413" s="88">
        <v>403</v>
      </c>
      <c r="B413" s="393" t="s">
        <v>1052</v>
      </c>
      <c r="C413" s="384" t="s">
        <v>1053</v>
      </c>
      <c r="D413" s="89" t="str">
        <f>IFERROR(VLOOKUP(CONCATENATE($A413,"T"),'05 APU'!$1:$1048576,3,),"")</f>
        <v/>
      </c>
      <c r="E413" s="89" t="str">
        <f>IFERROR(VLOOKUP(CONCATENATE($A413,"T2"),'05 APU'!$1:$1048576,3,),"")</f>
        <v/>
      </c>
      <c r="F413" s="89" t="str">
        <f>IFERROR(VLOOKUP(CONCATENATE($A413,"T3"),'05 APU'!$1:$1048576,3,),"")</f>
        <v/>
      </c>
      <c r="G413" s="412" t="s">
        <v>136</v>
      </c>
      <c r="H413" s="351"/>
      <c r="I413" s="90">
        <f>IFERROR((VLOOKUP(CONCATENATE($A413,"D"),'05 APU'!$1:$1048576,9,)),0)</f>
        <v>0</v>
      </c>
      <c r="J413" s="90">
        <f t="shared" si="14"/>
        <v>0</v>
      </c>
      <c r="K413" s="297" t="str">
        <f>IFERROR(VLOOKUP(CONCATENATE($A413,"C"),'05 APU'!$1:$1048576,9,),"")</f>
        <v/>
      </c>
      <c r="L413" s="297" t="str">
        <f>IFERROR(VLOOKUP(CONCATENATE($A413,"B"),'05 APU'!$1:$1048576,9,),"")</f>
        <v/>
      </c>
      <c r="M413" s="297" t="str">
        <f>IFERROR(VLOOKUP(CONCATENATE($A413,"A"),'05 APU'!$1:$1048576,9,),"")</f>
        <v/>
      </c>
      <c r="N413" s="86"/>
      <c r="O413" s="90">
        <f>IFERROR(VLOOKUP(CONCATENATE($A413,"D"),'05 APU'!$T:$AB,9,),0)</f>
        <v>0</v>
      </c>
      <c r="P413" s="90">
        <f t="shared" si="13"/>
        <v>0</v>
      </c>
      <c r="Q413" s="90">
        <f>IFERROR(VLOOKUP(CONCATENATE($A413,"C"),'05 APU'!$T:$AB,9,),0)</f>
        <v>0</v>
      </c>
      <c r="R413" s="90">
        <f>IFERROR(VLOOKUP(CONCATENATE($A413,"B"),'05 APU'!$T:$AB,9,),0)</f>
        <v>0</v>
      </c>
      <c r="S413" s="90">
        <f>IFERROR(VLOOKUP(CONCATENATE($A413,"A"),'05 APU'!$T:$AB,9,),0)</f>
        <v>0</v>
      </c>
      <c r="U413" s="420" t="s">
        <v>3429</v>
      </c>
      <c r="V413" s="426" t="s">
        <v>3487</v>
      </c>
      <c r="W413" s="429" t="s">
        <v>3493</v>
      </c>
      <c r="AZ413" s="331" t="e">
        <f>IF((VLOOKUP(CONCATENATE($A413,"EP"),'05 APU'!$1:$1048576,1,FALSE)=CONCATENATE($A413,"EP")),1,0)</f>
        <v>#N/A</v>
      </c>
      <c r="BA413" s="331" t="e">
        <f>IF((VLOOKUP(CONCATENATE($A413,"EE"),'05 APU'!$1:$1048576,1,FALSE)=CONCATENATE($A413,"EE")),1,0)</f>
        <v>#N/A</v>
      </c>
      <c r="BB413" s="331" t="e">
        <f>IF((VLOOKUP(CONCATENATE($A413,"EM"),'05 APU'!$1:$1048576,1,FALSE)=CONCATENATE($A413,"EM")),1,0)</f>
        <v>#N/A</v>
      </c>
    </row>
    <row r="414" spans="1:54" ht="42" x14ac:dyDescent="0.25">
      <c r="A414" s="88">
        <v>404</v>
      </c>
      <c r="B414" s="393" t="s">
        <v>1054</v>
      </c>
      <c r="C414" s="384" t="s">
        <v>1055</v>
      </c>
      <c r="D414" s="89" t="str">
        <f>IFERROR(VLOOKUP(CONCATENATE($A414,"T"),'05 APU'!$1:$1048576,3,),"")</f>
        <v/>
      </c>
      <c r="E414" s="89" t="str">
        <f>IFERROR(VLOOKUP(CONCATENATE($A414,"T2"),'05 APU'!$1:$1048576,3,),"")</f>
        <v/>
      </c>
      <c r="F414" s="89" t="str">
        <f>IFERROR(VLOOKUP(CONCATENATE($A414,"T3"),'05 APU'!$1:$1048576,3,),"")</f>
        <v/>
      </c>
      <c r="G414" s="412" t="s">
        <v>136</v>
      </c>
      <c r="H414" s="351"/>
      <c r="I414" s="90">
        <f>IFERROR((VLOOKUP(CONCATENATE($A414,"D"),'05 APU'!$1:$1048576,9,)),0)</f>
        <v>0</v>
      </c>
      <c r="J414" s="90">
        <f t="shared" si="14"/>
        <v>0</v>
      </c>
      <c r="K414" s="297" t="str">
        <f>IFERROR(VLOOKUP(CONCATENATE($A414,"C"),'05 APU'!$1:$1048576,9,),"")</f>
        <v/>
      </c>
      <c r="L414" s="297" t="str">
        <f>IFERROR(VLOOKUP(CONCATENATE($A414,"B"),'05 APU'!$1:$1048576,9,),"")</f>
        <v/>
      </c>
      <c r="M414" s="297" t="str">
        <f>IFERROR(VLOOKUP(CONCATENATE($A414,"A"),'05 APU'!$1:$1048576,9,),"")</f>
        <v/>
      </c>
      <c r="N414" s="86"/>
      <c r="O414" s="90">
        <f>IFERROR(VLOOKUP(CONCATENATE($A414,"D"),'05 APU'!$T:$AB,9,),0)</f>
        <v>0</v>
      </c>
      <c r="P414" s="90">
        <f t="shared" si="13"/>
        <v>0</v>
      </c>
      <c r="Q414" s="90">
        <f>IFERROR(VLOOKUP(CONCATENATE($A414,"C"),'05 APU'!$T:$AB,9,),0)</f>
        <v>0</v>
      </c>
      <c r="R414" s="90">
        <f>IFERROR(VLOOKUP(CONCATENATE($A414,"B"),'05 APU'!$T:$AB,9,),0)</f>
        <v>0</v>
      </c>
      <c r="S414" s="90">
        <f>IFERROR(VLOOKUP(CONCATENATE($A414,"A"),'05 APU'!$T:$AB,9,),0)</f>
        <v>0</v>
      </c>
      <c r="U414" s="420" t="s">
        <v>3429</v>
      </c>
      <c r="V414" s="426" t="s">
        <v>3487</v>
      </c>
      <c r="W414" s="429" t="s">
        <v>3493</v>
      </c>
      <c r="AZ414" s="331" t="e">
        <f>IF((VLOOKUP(CONCATENATE($A414,"EP"),'05 APU'!$1:$1048576,1,FALSE)=CONCATENATE($A414,"EP")),1,0)</f>
        <v>#N/A</v>
      </c>
      <c r="BA414" s="331" t="e">
        <f>IF((VLOOKUP(CONCATENATE($A414,"EE"),'05 APU'!$1:$1048576,1,FALSE)=CONCATENATE($A414,"EE")),1,0)</f>
        <v>#N/A</v>
      </c>
      <c r="BB414" s="331" t="e">
        <f>IF((VLOOKUP(CONCATENATE($A414,"EM"),'05 APU'!$1:$1048576,1,FALSE)=CONCATENATE($A414,"EM")),1,0)</f>
        <v>#N/A</v>
      </c>
    </row>
    <row r="415" spans="1:54" x14ac:dyDescent="0.25">
      <c r="A415" s="88">
        <v>405</v>
      </c>
      <c r="B415" s="388" t="s">
        <v>1056</v>
      </c>
      <c r="C415" s="389" t="s">
        <v>1057</v>
      </c>
      <c r="D415" s="89" t="str">
        <f>IFERROR(VLOOKUP(CONCATENATE($A415,"T"),'05 APU'!$1:$1048576,3,),"")</f>
        <v/>
      </c>
      <c r="E415" s="89" t="str">
        <f>IFERROR(VLOOKUP(CONCATENATE($A415,"T2"),'05 APU'!$1:$1048576,3,),"")</f>
        <v/>
      </c>
      <c r="F415" s="89" t="str">
        <f>IFERROR(VLOOKUP(CONCATENATE($A415,"T3"),'05 APU'!$1:$1048576,3,),"")</f>
        <v/>
      </c>
      <c r="G415" s="398"/>
      <c r="H415" s="351"/>
      <c r="I415" s="90">
        <f>IFERROR((VLOOKUP(CONCATENATE($A415,"D"),'05 APU'!$1:$1048576,9,)),0)</f>
        <v>0</v>
      </c>
      <c r="J415" s="90">
        <f t="shared" si="14"/>
        <v>0</v>
      </c>
      <c r="K415" s="297" t="str">
        <f>IFERROR(VLOOKUP(CONCATENATE($A415,"C"),'05 APU'!$1:$1048576,9,),"")</f>
        <v/>
      </c>
      <c r="L415" s="297" t="str">
        <f>IFERROR(VLOOKUP(CONCATENATE($A415,"B"),'05 APU'!$1:$1048576,9,),"")</f>
        <v/>
      </c>
      <c r="M415" s="297" t="str">
        <f>IFERROR(VLOOKUP(CONCATENATE($A415,"A"),'05 APU'!$1:$1048576,9,),"")</f>
        <v/>
      </c>
      <c r="N415" s="86"/>
      <c r="O415" s="90">
        <f>IFERROR(VLOOKUP(CONCATENATE($A415,"D"),'05 APU'!$T:$AB,9,),0)</f>
        <v>0</v>
      </c>
      <c r="P415" s="90">
        <f t="shared" si="13"/>
        <v>0</v>
      </c>
      <c r="Q415" s="90">
        <f>IFERROR(VLOOKUP(CONCATENATE($A415,"C"),'05 APU'!$T:$AB,9,),0)</f>
        <v>0</v>
      </c>
      <c r="R415" s="90">
        <f>IFERROR(VLOOKUP(CONCATENATE($A415,"B"),'05 APU'!$T:$AB,9,),0)</f>
        <v>0</v>
      </c>
      <c r="S415" s="90">
        <f>IFERROR(VLOOKUP(CONCATENATE($A415,"A"),'05 APU'!$T:$AB,9,),0)</f>
        <v>0</v>
      </c>
      <c r="U415" s="420"/>
      <c r="V415" s="424"/>
      <c r="W415" s="429">
        <v>0</v>
      </c>
      <c r="AZ415" s="331" t="e">
        <f>IF((VLOOKUP(CONCATENATE($A415,"EP"),'05 APU'!$1:$1048576,1,FALSE)=CONCATENATE($A415,"EP")),1,0)</f>
        <v>#N/A</v>
      </c>
      <c r="BA415" s="331" t="e">
        <f>IF((VLOOKUP(CONCATENATE($A415,"EE"),'05 APU'!$1:$1048576,1,FALSE)=CONCATENATE($A415,"EE")),1,0)</f>
        <v>#N/A</v>
      </c>
      <c r="BB415" s="331" t="e">
        <f>IF((VLOOKUP(CONCATENATE($A415,"EM"),'05 APU'!$1:$1048576,1,FALSE)=CONCATENATE($A415,"EM")),1,0)</f>
        <v>#N/A</v>
      </c>
    </row>
    <row r="416" spans="1:54" ht="21" x14ac:dyDescent="0.25">
      <c r="A416" s="88">
        <v>406</v>
      </c>
      <c r="B416" s="387" t="s">
        <v>1058</v>
      </c>
      <c r="C416" s="384" t="s">
        <v>1059</v>
      </c>
      <c r="D416" s="89" t="str">
        <f>IFERROR(VLOOKUP(CONCATENATE($A416,"T"),'05 APU'!$1:$1048576,3,),"")</f>
        <v/>
      </c>
      <c r="E416" s="89" t="str">
        <f>IFERROR(VLOOKUP(CONCATENATE($A416,"T2"),'05 APU'!$1:$1048576,3,),"")</f>
        <v/>
      </c>
      <c r="F416" s="89" t="str">
        <f>IFERROR(VLOOKUP(CONCATENATE($A416,"T3"),'05 APU'!$1:$1048576,3,),"")</f>
        <v/>
      </c>
      <c r="G416" s="412" t="s">
        <v>136</v>
      </c>
      <c r="H416" s="351"/>
      <c r="I416" s="90">
        <f>IFERROR((VLOOKUP(CONCATENATE($A416,"D"),'05 APU'!$1:$1048576,9,)),0)</f>
        <v>0</v>
      </c>
      <c r="J416" s="90">
        <f t="shared" si="14"/>
        <v>0</v>
      </c>
      <c r="K416" s="297" t="str">
        <f>IFERROR(VLOOKUP(CONCATENATE($A416,"C"),'05 APU'!$1:$1048576,9,),"")</f>
        <v/>
      </c>
      <c r="L416" s="297" t="str">
        <f>IFERROR(VLOOKUP(CONCATENATE($A416,"B"),'05 APU'!$1:$1048576,9,),"")</f>
        <v/>
      </c>
      <c r="M416" s="297" t="str">
        <f>IFERROR(VLOOKUP(CONCATENATE($A416,"A"),'05 APU'!$1:$1048576,9,),"")</f>
        <v/>
      </c>
      <c r="N416" s="86"/>
      <c r="O416" s="90">
        <f>IFERROR(VLOOKUP(CONCATENATE($A416,"D"),'05 APU'!$T:$AB,9,),0)</f>
        <v>0</v>
      </c>
      <c r="P416" s="90">
        <f t="shared" si="13"/>
        <v>0</v>
      </c>
      <c r="Q416" s="90">
        <f>IFERROR(VLOOKUP(CONCATENATE($A416,"C"),'05 APU'!$T:$AB,9,),0)</f>
        <v>0</v>
      </c>
      <c r="R416" s="90">
        <f>IFERROR(VLOOKUP(CONCATENATE($A416,"B"),'05 APU'!$T:$AB,9,),0)</f>
        <v>0</v>
      </c>
      <c r="S416" s="90">
        <f>IFERROR(VLOOKUP(CONCATENATE($A416,"A"),'05 APU'!$T:$AB,9,),0)</f>
        <v>0</v>
      </c>
      <c r="U416" s="420" t="s">
        <v>3430</v>
      </c>
      <c r="V416" s="426" t="s">
        <v>3487</v>
      </c>
      <c r="W416" s="429">
        <v>0</v>
      </c>
      <c r="AZ416" s="331" t="e">
        <f>IF((VLOOKUP(CONCATENATE($A416,"EP"),'05 APU'!$1:$1048576,1,FALSE)=CONCATENATE($A416,"EP")),1,0)</f>
        <v>#N/A</v>
      </c>
      <c r="BA416" s="331" t="e">
        <f>IF((VLOOKUP(CONCATENATE($A416,"EE"),'05 APU'!$1:$1048576,1,FALSE)=CONCATENATE($A416,"EE")),1,0)</f>
        <v>#N/A</v>
      </c>
      <c r="BB416" s="331" t="e">
        <f>IF((VLOOKUP(CONCATENATE($A416,"EM"),'05 APU'!$1:$1048576,1,FALSE)=CONCATENATE($A416,"EM")),1,0)</f>
        <v>#N/A</v>
      </c>
    </row>
    <row r="417" spans="1:54" ht="21" x14ac:dyDescent="0.25">
      <c r="A417" s="88">
        <v>407</v>
      </c>
      <c r="B417" s="387" t="s">
        <v>1060</v>
      </c>
      <c r="C417" s="384" t="s">
        <v>1061</v>
      </c>
      <c r="D417" s="89" t="str">
        <f>IFERROR(VLOOKUP(CONCATENATE($A417,"T"),'05 APU'!$1:$1048576,3,),"")</f>
        <v/>
      </c>
      <c r="E417" s="89" t="str">
        <f>IFERROR(VLOOKUP(CONCATENATE($A417,"T2"),'05 APU'!$1:$1048576,3,),"")</f>
        <v/>
      </c>
      <c r="F417" s="89" t="str">
        <f>IFERROR(VLOOKUP(CONCATENATE($A417,"T3"),'05 APU'!$1:$1048576,3,),"")</f>
        <v/>
      </c>
      <c r="G417" s="412" t="s">
        <v>136</v>
      </c>
      <c r="H417" s="351"/>
      <c r="I417" s="90">
        <f>IFERROR((VLOOKUP(CONCATENATE($A417,"D"),'05 APU'!$1:$1048576,9,)),0)</f>
        <v>0</v>
      </c>
      <c r="J417" s="90">
        <f t="shared" si="14"/>
        <v>0</v>
      </c>
      <c r="K417" s="297" t="str">
        <f>IFERROR(VLOOKUP(CONCATENATE($A417,"C"),'05 APU'!$1:$1048576,9,),"")</f>
        <v/>
      </c>
      <c r="L417" s="297" t="str">
        <f>IFERROR(VLOOKUP(CONCATENATE($A417,"B"),'05 APU'!$1:$1048576,9,),"")</f>
        <v/>
      </c>
      <c r="M417" s="297" t="str">
        <f>IFERROR(VLOOKUP(CONCATENATE($A417,"A"),'05 APU'!$1:$1048576,9,),"")</f>
        <v/>
      </c>
      <c r="N417" s="86"/>
      <c r="O417" s="90">
        <f>IFERROR(VLOOKUP(CONCATENATE($A417,"D"),'05 APU'!$T:$AB,9,),0)</f>
        <v>0</v>
      </c>
      <c r="P417" s="90">
        <f t="shared" si="13"/>
        <v>0</v>
      </c>
      <c r="Q417" s="90">
        <f>IFERROR(VLOOKUP(CONCATENATE($A417,"C"),'05 APU'!$T:$AB,9,),0)</f>
        <v>0</v>
      </c>
      <c r="R417" s="90">
        <f>IFERROR(VLOOKUP(CONCATENATE($A417,"B"),'05 APU'!$T:$AB,9,),0)</f>
        <v>0</v>
      </c>
      <c r="S417" s="90">
        <f>IFERROR(VLOOKUP(CONCATENATE($A417,"A"),'05 APU'!$T:$AB,9,),0)</f>
        <v>0</v>
      </c>
      <c r="U417" s="420" t="s">
        <v>3431</v>
      </c>
      <c r="V417" s="426" t="s">
        <v>3487</v>
      </c>
      <c r="W417" s="429">
        <v>0</v>
      </c>
      <c r="AZ417" s="331" t="e">
        <f>IF((VLOOKUP(CONCATENATE($A417,"EP"),'05 APU'!$1:$1048576,1,FALSE)=CONCATENATE($A417,"EP")),1,0)</f>
        <v>#N/A</v>
      </c>
      <c r="BA417" s="331" t="e">
        <f>IF((VLOOKUP(CONCATENATE($A417,"EE"),'05 APU'!$1:$1048576,1,FALSE)=CONCATENATE($A417,"EE")),1,0)</f>
        <v>#N/A</v>
      </c>
      <c r="BB417" s="331" t="e">
        <f>IF((VLOOKUP(CONCATENATE($A417,"EM"),'05 APU'!$1:$1048576,1,FALSE)=CONCATENATE($A417,"EM")),1,0)</f>
        <v>#N/A</v>
      </c>
    </row>
    <row r="418" spans="1:54" ht="21" x14ac:dyDescent="0.25">
      <c r="A418" s="88">
        <v>408</v>
      </c>
      <c r="B418" s="387" t="s">
        <v>1062</v>
      </c>
      <c r="C418" s="384" t="s">
        <v>1063</v>
      </c>
      <c r="D418" s="89" t="str">
        <f>IFERROR(VLOOKUP(CONCATENATE($A418,"T"),'05 APU'!$1:$1048576,3,),"")</f>
        <v/>
      </c>
      <c r="E418" s="89" t="str">
        <f>IFERROR(VLOOKUP(CONCATENATE($A418,"T2"),'05 APU'!$1:$1048576,3,),"")</f>
        <v/>
      </c>
      <c r="F418" s="89" t="str">
        <f>IFERROR(VLOOKUP(CONCATENATE($A418,"T3"),'05 APU'!$1:$1048576,3,),"")</f>
        <v/>
      </c>
      <c r="G418" s="412" t="s">
        <v>136</v>
      </c>
      <c r="H418" s="351"/>
      <c r="I418" s="90">
        <f>IFERROR((VLOOKUP(CONCATENATE($A418,"D"),'05 APU'!$1:$1048576,9,)),0)</f>
        <v>0</v>
      </c>
      <c r="J418" s="90">
        <f t="shared" si="14"/>
        <v>0</v>
      </c>
      <c r="K418" s="297" t="str">
        <f>IFERROR(VLOOKUP(CONCATENATE($A418,"C"),'05 APU'!$1:$1048576,9,),"")</f>
        <v/>
      </c>
      <c r="L418" s="297" t="str">
        <f>IFERROR(VLOOKUP(CONCATENATE($A418,"B"),'05 APU'!$1:$1048576,9,),"")</f>
        <v/>
      </c>
      <c r="M418" s="297" t="str">
        <f>IFERROR(VLOOKUP(CONCATENATE($A418,"A"),'05 APU'!$1:$1048576,9,),"")</f>
        <v/>
      </c>
      <c r="N418" s="86"/>
      <c r="O418" s="90">
        <f>IFERROR(VLOOKUP(CONCATENATE($A418,"D"),'05 APU'!$T:$AB,9,),0)</f>
        <v>0</v>
      </c>
      <c r="P418" s="90">
        <f t="shared" si="13"/>
        <v>0</v>
      </c>
      <c r="Q418" s="90">
        <f>IFERROR(VLOOKUP(CONCATENATE($A418,"C"),'05 APU'!$T:$AB,9,),0)</f>
        <v>0</v>
      </c>
      <c r="R418" s="90">
        <f>IFERROR(VLOOKUP(CONCATENATE($A418,"B"),'05 APU'!$T:$AB,9,),0)</f>
        <v>0</v>
      </c>
      <c r="S418" s="90">
        <f>IFERROR(VLOOKUP(CONCATENATE($A418,"A"),'05 APU'!$T:$AB,9,),0)</f>
        <v>0</v>
      </c>
      <c r="U418" s="420" t="s">
        <v>3432</v>
      </c>
      <c r="V418" s="426" t="s">
        <v>3487</v>
      </c>
      <c r="W418" s="429">
        <v>0</v>
      </c>
      <c r="AZ418" s="331" t="e">
        <f>IF((VLOOKUP(CONCATENATE($A418,"EP"),'05 APU'!$1:$1048576,1,FALSE)=CONCATENATE($A418,"EP")),1,0)</f>
        <v>#N/A</v>
      </c>
      <c r="BA418" s="331" t="e">
        <f>IF((VLOOKUP(CONCATENATE($A418,"EE"),'05 APU'!$1:$1048576,1,FALSE)=CONCATENATE($A418,"EE")),1,0)</f>
        <v>#N/A</v>
      </c>
      <c r="BB418" s="331" t="e">
        <f>IF((VLOOKUP(CONCATENATE($A418,"EM"),'05 APU'!$1:$1048576,1,FALSE)=CONCATENATE($A418,"EM")),1,0)</f>
        <v>#N/A</v>
      </c>
    </row>
    <row r="419" spans="1:54" ht="21" x14ac:dyDescent="0.25">
      <c r="A419" s="88">
        <v>409</v>
      </c>
      <c r="B419" s="387" t="s">
        <v>1064</v>
      </c>
      <c r="C419" s="384" t="s">
        <v>1065</v>
      </c>
      <c r="D419" s="89" t="str">
        <f>IFERROR(VLOOKUP(CONCATENATE($A419,"T"),'05 APU'!$1:$1048576,3,),"")</f>
        <v/>
      </c>
      <c r="E419" s="89" t="str">
        <f>IFERROR(VLOOKUP(CONCATENATE($A419,"T2"),'05 APU'!$1:$1048576,3,),"")</f>
        <v/>
      </c>
      <c r="F419" s="89" t="str">
        <f>IFERROR(VLOOKUP(CONCATENATE($A419,"T3"),'05 APU'!$1:$1048576,3,),"")</f>
        <v/>
      </c>
      <c r="G419" s="412" t="s">
        <v>136</v>
      </c>
      <c r="H419" s="351"/>
      <c r="I419" s="90">
        <f>IFERROR((VLOOKUP(CONCATENATE($A419,"D"),'05 APU'!$1:$1048576,9,)),0)</f>
        <v>0</v>
      </c>
      <c r="J419" s="90">
        <f t="shared" si="14"/>
        <v>0</v>
      </c>
      <c r="K419" s="297" t="str">
        <f>IFERROR(VLOOKUP(CONCATENATE($A419,"C"),'05 APU'!$1:$1048576,9,),"")</f>
        <v/>
      </c>
      <c r="L419" s="297" t="str">
        <f>IFERROR(VLOOKUP(CONCATENATE($A419,"B"),'05 APU'!$1:$1048576,9,),"")</f>
        <v/>
      </c>
      <c r="M419" s="297" t="str">
        <f>IFERROR(VLOOKUP(CONCATENATE($A419,"A"),'05 APU'!$1:$1048576,9,),"")</f>
        <v/>
      </c>
      <c r="N419" s="86"/>
      <c r="O419" s="90">
        <f>IFERROR(VLOOKUP(CONCATENATE($A419,"D"),'05 APU'!$T:$AB,9,),0)</f>
        <v>0</v>
      </c>
      <c r="P419" s="90">
        <f t="shared" si="13"/>
        <v>0</v>
      </c>
      <c r="Q419" s="90">
        <f>IFERROR(VLOOKUP(CONCATENATE($A419,"C"),'05 APU'!$T:$AB,9,),0)</f>
        <v>0</v>
      </c>
      <c r="R419" s="90">
        <f>IFERROR(VLOOKUP(CONCATENATE($A419,"B"),'05 APU'!$T:$AB,9,),0)</f>
        <v>0</v>
      </c>
      <c r="S419" s="90">
        <f>IFERROR(VLOOKUP(CONCATENATE($A419,"A"),'05 APU'!$T:$AB,9,),0)</f>
        <v>0</v>
      </c>
      <c r="U419" s="420" t="s">
        <v>3433</v>
      </c>
      <c r="V419" s="426" t="s">
        <v>3487</v>
      </c>
      <c r="W419" s="429">
        <v>0</v>
      </c>
      <c r="AZ419" s="331" t="e">
        <f>IF((VLOOKUP(CONCATENATE($A419,"EP"),'05 APU'!$1:$1048576,1,FALSE)=CONCATENATE($A419,"EP")),1,0)</f>
        <v>#N/A</v>
      </c>
      <c r="BA419" s="331" t="e">
        <f>IF((VLOOKUP(CONCATENATE($A419,"EE"),'05 APU'!$1:$1048576,1,FALSE)=CONCATENATE($A419,"EE")),1,0)</f>
        <v>#N/A</v>
      </c>
      <c r="BB419" s="331" t="e">
        <f>IF((VLOOKUP(CONCATENATE($A419,"EM"),'05 APU'!$1:$1048576,1,FALSE)=CONCATENATE($A419,"EM")),1,0)</f>
        <v>#N/A</v>
      </c>
    </row>
    <row r="420" spans="1:54" ht="21" x14ac:dyDescent="0.25">
      <c r="A420" s="88">
        <v>410</v>
      </c>
      <c r="B420" s="387" t="s">
        <v>1066</v>
      </c>
      <c r="C420" s="384" t="s">
        <v>1067</v>
      </c>
      <c r="D420" s="89" t="str">
        <f>IFERROR(VLOOKUP(CONCATENATE($A420,"T"),'05 APU'!$1:$1048576,3,),"")</f>
        <v/>
      </c>
      <c r="E420" s="89" t="str">
        <f>IFERROR(VLOOKUP(CONCATENATE($A420,"T2"),'05 APU'!$1:$1048576,3,),"")</f>
        <v/>
      </c>
      <c r="F420" s="89" t="str">
        <f>IFERROR(VLOOKUP(CONCATENATE($A420,"T3"),'05 APU'!$1:$1048576,3,),"")</f>
        <v/>
      </c>
      <c r="G420" s="412" t="s">
        <v>136</v>
      </c>
      <c r="H420" s="351"/>
      <c r="I420" s="90">
        <f>IFERROR((VLOOKUP(CONCATENATE($A420,"D"),'05 APU'!$1:$1048576,9,)),0)</f>
        <v>0</v>
      </c>
      <c r="J420" s="90">
        <f t="shared" si="14"/>
        <v>0</v>
      </c>
      <c r="K420" s="297" t="str">
        <f>IFERROR(VLOOKUP(CONCATENATE($A420,"C"),'05 APU'!$1:$1048576,9,),"")</f>
        <v/>
      </c>
      <c r="L420" s="297" t="str">
        <f>IFERROR(VLOOKUP(CONCATENATE($A420,"B"),'05 APU'!$1:$1048576,9,),"")</f>
        <v/>
      </c>
      <c r="M420" s="297" t="str">
        <f>IFERROR(VLOOKUP(CONCATENATE($A420,"A"),'05 APU'!$1:$1048576,9,),"")</f>
        <v/>
      </c>
      <c r="N420" s="86"/>
      <c r="O420" s="90">
        <f>IFERROR(VLOOKUP(CONCATENATE($A420,"D"),'05 APU'!$T:$AB,9,),0)</f>
        <v>0</v>
      </c>
      <c r="P420" s="90">
        <f t="shared" si="13"/>
        <v>0</v>
      </c>
      <c r="Q420" s="90">
        <f>IFERROR(VLOOKUP(CONCATENATE($A420,"C"),'05 APU'!$T:$AB,9,),0)</f>
        <v>0</v>
      </c>
      <c r="R420" s="90">
        <f>IFERROR(VLOOKUP(CONCATENATE($A420,"B"),'05 APU'!$T:$AB,9,),0)</f>
        <v>0</v>
      </c>
      <c r="S420" s="90">
        <f>IFERROR(VLOOKUP(CONCATENATE($A420,"A"),'05 APU'!$T:$AB,9,),0)</f>
        <v>0</v>
      </c>
      <c r="U420" s="420" t="s">
        <v>3433</v>
      </c>
      <c r="V420" s="426" t="s">
        <v>3487</v>
      </c>
      <c r="W420" s="429">
        <v>0</v>
      </c>
      <c r="AZ420" s="331" t="e">
        <f>IF((VLOOKUP(CONCATENATE($A420,"EP"),'05 APU'!$1:$1048576,1,FALSE)=CONCATENATE($A420,"EP")),1,0)</f>
        <v>#N/A</v>
      </c>
      <c r="BA420" s="331" t="e">
        <f>IF((VLOOKUP(CONCATENATE($A420,"EE"),'05 APU'!$1:$1048576,1,FALSE)=CONCATENATE($A420,"EE")),1,0)</f>
        <v>#N/A</v>
      </c>
      <c r="BB420" s="331" t="e">
        <f>IF((VLOOKUP(CONCATENATE($A420,"EM"),'05 APU'!$1:$1048576,1,FALSE)=CONCATENATE($A420,"EM")),1,0)</f>
        <v>#N/A</v>
      </c>
    </row>
    <row r="421" spans="1:54" ht="21" x14ac:dyDescent="0.25">
      <c r="A421" s="88">
        <v>411</v>
      </c>
      <c r="B421" s="387" t="s">
        <v>1068</v>
      </c>
      <c r="C421" s="384" t="s">
        <v>1069</v>
      </c>
      <c r="D421" s="89" t="str">
        <f>IFERROR(VLOOKUP(CONCATENATE($A421,"T"),'05 APU'!$1:$1048576,3,),"")</f>
        <v/>
      </c>
      <c r="E421" s="89" t="str">
        <f>IFERROR(VLOOKUP(CONCATENATE($A421,"T2"),'05 APU'!$1:$1048576,3,),"")</f>
        <v/>
      </c>
      <c r="F421" s="89" t="str">
        <f>IFERROR(VLOOKUP(CONCATENATE($A421,"T3"),'05 APU'!$1:$1048576,3,),"")</f>
        <v/>
      </c>
      <c r="G421" s="412" t="s">
        <v>136</v>
      </c>
      <c r="H421" s="351"/>
      <c r="I421" s="90">
        <f>IFERROR((VLOOKUP(CONCATENATE($A421,"D"),'05 APU'!$1:$1048576,9,)),0)</f>
        <v>0</v>
      </c>
      <c r="J421" s="90">
        <f t="shared" si="14"/>
        <v>0</v>
      </c>
      <c r="K421" s="297" t="str">
        <f>IFERROR(VLOOKUP(CONCATENATE($A421,"C"),'05 APU'!$1:$1048576,9,),"")</f>
        <v/>
      </c>
      <c r="L421" s="297" t="str">
        <f>IFERROR(VLOOKUP(CONCATENATE($A421,"B"),'05 APU'!$1:$1048576,9,),"")</f>
        <v/>
      </c>
      <c r="M421" s="297" t="str">
        <f>IFERROR(VLOOKUP(CONCATENATE($A421,"A"),'05 APU'!$1:$1048576,9,),"")</f>
        <v/>
      </c>
      <c r="N421" s="86"/>
      <c r="O421" s="90">
        <f>IFERROR(VLOOKUP(CONCATENATE($A421,"D"),'05 APU'!$T:$AB,9,),0)</f>
        <v>0</v>
      </c>
      <c r="P421" s="90">
        <f t="shared" si="13"/>
        <v>0</v>
      </c>
      <c r="Q421" s="90">
        <f>IFERROR(VLOOKUP(CONCATENATE($A421,"C"),'05 APU'!$T:$AB,9,),0)</f>
        <v>0</v>
      </c>
      <c r="R421" s="90">
        <f>IFERROR(VLOOKUP(CONCATENATE($A421,"B"),'05 APU'!$T:$AB,9,),0)</f>
        <v>0</v>
      </c>
      <c r="S421" s="90">
        <f>IFERROR(VLOOKUP(CONCATENATE($A421,"A"),'05 APU'!$T:$AB,9,),0)</f>
        <v>0</v>
      </c>
      <c r="U421" s="420" t="s">
        <v>3433</v>
      </c>
      <c r="V421" s="426" t="s">
        <v>3487</v>
      </c>
      <c r="W421" s="429">
        <v>0</v>
      </c>
      <c r="AZ421" s="331" t="e">
        <f>IF((VLOOKUP(CONCATENATE($A421,"EP"),'05 APU'!$1:$1048576,1,FALSE)=CONCATENATE($A421,"EP")),1,0)</f>
        <v>#N/A</v>
      </c>
      <c r="BA421" s="331" t="e">
        <f>IF((VLOOKUP(CONCATENATE($A421,"EE"),'05 APU'!$1:$1048576,1,FALSE)=CONCATENATE($A421,"EE")),1,0)</f>
        <v>#N/A</v>
      </c>
      <c r="BB421" s="331" t="e">
        <f>IF((VLOOKUP(CONCATENATE($A421,"EM"),'05 APU'!$1:$1048576,1,FALSE)=CONCATENATE($A421,"EM")),1,0)</f>
        <v>#N/A</v>
      </c>
    </row>
    <row r="422" spans="1:54" ht="21" x14ac:dyDescent="0.25">
      <c r="A422" s="88">
        <v>412</v>
      </c>
      <c r="B422" s="387" t="s">
        <v>1070</v>
      </c>
      <c r="C422" s="384" t="s">
        <v>1071</v>
      </c>
      <c r="D422" s="89" t="str">
        <f>IFERROR(VLOOKUP(CONCATENATE($A422,"T"),'05 APU'!$1:$1048576,3,),"")</f>
        <v/>
      </c>
      <c r="E422" s="89" t="str">
        <f>IFERROR(VLOOKUP(CONCATENATE($A422,"T2"),'05 APU'!$1:$1048576,3,),"")</f>
        <v/>
      </c>
      <c r="F422" s="89" t="str">
        <f>IFERROR(VLOOKUP(CONCATENATE($A422,"T3"),'05 APU'!$1:$1048576,3,),"")</f>
        <v/>
      </c>
      <c r="G422" s="412" t="s">
        <v>136</v>
      </c>
      <c r="H422" s="351"/>
      <c r="I422" s="90">
        <f>IFERROR((VLOOKUP(CONCATENATE($A422,"D"),'05 APU'!$1:$1048576,9,)),0)</f>
        <v>0</v>
      </c>
      <c r="J422" s="90">
        <f t="shared" si="14"/>
        <v>0</v>
      </c>
      <c r="K422" s="297" t="str">
        <f>IFERROR(VLOOKUP(CONCATENATE($A422,"C"),'05 APU'!$1:$1048576,9,),"")</f>
        <v/>
      </c>
      <c r="L422" s="297" t="str">
        <f>IFERROR(VLOOKUP(CONCATENATE($A422,"B"),'05 APU'!$1:$1048576,9,),"")</f>
        <v/>
      </c>
      <c r="M422" s="297" t="str">
        <f>IFERROR(VLOOKUP(CONCATENATE($A422,"A"),'05 APU'!$1:$1048576,9,),"")</f>
        <v/>
      </c>
      <c r="N422" s="86"/>
      <c r="O422" s="90">
        <f>IFERROR(VLOOKUP(CONCATENATE($A422,"D"),'05 APU'!$T:$AB,9,),0)</f>
        <v>0</v>
      </c>
      <c r="P422" s="90">
        <f t="shared" si="13"/>
        <v>0</v>
      </c>
      <c r="Q422" s="90">
        <f>IFERROR(VLOOKUP(CONCATENATE($A422,"C"),'05 APU'!$T:$AB,9,),0)</f>
        <v>0</v>
      </c>
      <c r="R422" s="90">
        <f>IFERROR(VLOOKUP(CONCATENATE($A422,"B"),'05 APU'!$T:$AB,9,),0)</f>
        <v>0</v>
      </c>
      <c r="S422" s="90">
        <f>IFERROR(VLOOKUP(CONCATENATE($A422,"A"),'05 APU'!$T:$AB,9,),0)</f>
        <v>0</v>
      </c>
      <c r="U422" s="420" t="s">
        <v>3433</v>
      </c>
      <c r="V422" s="426" t="s">
        <v>3487</v>
      </c>
      <c r="W422" s="429">
        <v>0</v>
      </c>
      <c r="AZ422" s="331" t="e">
        <f>IF((VLOOKUP(CONCATENATE($A422,"EP"),'05 APU'!$1:$1048576,1,FALSE)=CONCATENATE($A422,"EP")),1,0)</f>
        <v>#N/A</v>
      </c>
      <c r="BA422" s="331" t="e">
        <f>IF((VLOOKUP(CONCATENATE($A422,"EE"),'05 APU'!$1:$1048576,1,FALSE)=CONCATENATE($A422,"EE")),1,0)</f>
        <v>#N/A</v>
      </c>
      <c r="BB422" s="331" t="e">
        <f>IF((VLOOKUP(CONCATENATE($A422,"EM"),'05 APU'!$1:$1048576,1,FALSE)=CONCATENATE($A422,"EM")),1,0)</f>
        <v>#N/A</v>
      </c>
    </row>
    <row r="423" spans="1:54" ht="21" x14ac:dyDescent="0.25">
      <c r="A423" s="88">
        <v>413</v>
      </c>
      <c r="B423" s="387" t="s">
        <v>1072</v>
      </c>
      <c r="C423" s="384" t="s">
        <v>1073</v>
      </c>
      <c r="D423" s="89" t="str">
        <f>IFERROR(VLOOKUP(CONCATENATE($A423,"T"),'05 APU'!$1:$1048576,3,),"")</f>
        <v/>
      </c>
      <c r="E423" s="89" t="str">
        <f>IFERROR(VLOOKUP(CONCATENATE($A423,"T2"),'05 APU'!$1:$1048576,3,),"")</f>
        <v/>
      </c>
      <c r="F423" s="89" t="str">
        <f>IFERROR(VLOOKUP(CONCATENATE($A423,"T3"),'05 APU'!$1:$1048576,3,),"")</f>
        <v/>
      </c>
      <c r="G423" s="412" t="s">
        <v>136</v>
      </c>
      <c r="H423" s="351"/>
      <c r="I423" s="90">
        <f>IFERROR((VLOOKUP(CONCATENATE($A423,"D"),'05 APU'!$1:$1048576,9,)),0)</f>
        <v>0</v>
      </c>
      <c r="J423" s="90">
        <f t="shared" si="14"/>
        <v>0</v>
      </c>
      <c r="K423" s="297" t="str">
        <f>IFERROR(VLOOKUP(CONCATENATE($A423,"C"),'05 APU'!$1:$1048576,9,),"")</f>
        <v/>
      </c>
      <c r="L423" s="297" t="str">
        <f>IFERROR(VLOOKUP(CONCATENATE($A423,"B"),'05 APU'!$1:$1048576,9,),"")</f>
        <v/>
      </c>
      <c r="M423" s="297" t="str">
        <f>IFERROR(VLOOKUP(CONCATENATE($A423,"A"),'05 APU'!$1:$1048576,9,),"")</f>
        <v/>
      </c>
      <c r="N423" s="86"/>
      <c r="O423" s="90">
        <f>IFERROR(VLOOKUP(CONCATENATE($A423,"D"),'05 APU'!$T:$AB,9,),0)</f>
        <v>0</v>
      </c>
      <c r="P423" s="90">
        <f t="shared" si="13"/>
        <v>0</v>
      </c>
      <c r="Q423" s="90">
        <f>IFERROR(VLOOKUP(CONCATENATE($A423,"C"),'05 APU'!$T:$AB,9,),0)</f>
        <v>0</v>
      </c>
      <c r="R423" s="90">
        <f>IFERROR(VLOOKUP(CONCATENATE($A423,"B"),'05 APU'!$T:$AB,9,),0)</f>
        <v>0</v>
      </c>
      <c r="S423" s="90">
        <f>IFERROR(VLOOKUP(CONCATENATE($A423,"A"),'05 APU'!$T:$AB,9,),0)</f>
        <v>0</v>
      </c>
      <c r="U423" s="420" t="s">
        <v>3433</v>
      </c>
      <c r="V423" s="426" t="s">
        <v>3487</v>
      </c>
      <c r="W423" s="429">
        <v>0</v>
      </c>
      <c r="AZ423" s="331" t="e">
        <f>IF((VLOOKUP(CONCATENATE($A423,"EP"),'05 APU'!$1:$1048576,1,FALSE)=CONCATENATE($A423,"EP")),1,0)</f>
        <v>#N/A</v>
      </c>
      <c r="BA423" s="331" t="e">
        <f>IF((VLOOKUP(CONCATENATE($A423,"EE"),'05 APU'!$1:$1048576,1,FALSE)=CONCATENATE($A423,"EE")),1,0)</f>
        <v>#N/A</v>
      </c>
      <c r="BB423" s="331" t="e">
        <f>IF((VLOOKUP(CONCATENATE($A423,"EM"),'05 APU'!$1:$1048576,1,FALSE)=CONCATENATE($A423,"EM")),1,0)</f>
        <v>#N/A</v>
      </c>
    </row>
    <row r="424" spans="1:54" ht="21" x14ac:dyDescent="0.25">
      <c r="A424" s="88">
        <v>414</v>
      </c>
      <c r="B424" s="387" t="s">
        <v>1074</v>
      </c>
      <c r="C424" s="384" t="s">
        <v>1075</v>
      </c>
      <c r="D424" s="89" t="str">
        <f>IFERROR(VLOOKUP(CONCATENATE($A424,"T"),'05 APU'!$1:$1048576,3,),"")</f>
        <v/>
      </c>
      <c r="E424" s="89" t="str">
        <f>IFERROR(VLOOKUP(CONCATENATE($A424,"T2"),'05 APU'!$1:$1048576,3,),"")</f>
        <v/>
      </c>
      <c r="F424" s="89" t="str">
        <f>IFERROR(VLOOKUP(CONCATENATE($A424,"T3"),'05 APU'!$1:$1048576,3,),"")</f>
        <v/>
      </c>
      <c r="G424" s="412" t="s">
        <v>136</v>
      </c>
      <c r="H424" s="351"/>
      <c r="I424" s="90">
        <f>IFERROR((VLOOKUP(CONCATENATE($A424,"D"),'05 APU'!$1:$1048576,9,)),0)</f>
        <v>0</v>
      </c>
      <c r="J424" s="90">
        <f t="shared" si="14"/>
        <v>0</v>
      </c>
      <c r="K424" s="297" t="str">
        <f>IFERROR(VLOOKUP(CONCATENATE($A424,"C"),'05 APU'!$1:$1048576,9,),"")</f>
        <v/>
      </c>
      <c r="L424" s="297" t="str">
        <f>IFERROR(VLOOKUP(CONCATENATE($A424,"B"),'05 APU'!$1:$1048576,9,),"")</f>
        <v/>
      </c>
      <c r="M424" s="297" t="str">
        <f>IFERROR(VLOOKUP(CONCATENATE($A424,"A"),'05 APU'!$1:$1048576,9,),"")</f>
        <v/>
      </c>
      <c r="N424" s="86"/>
      <c r="O424" s="90">
        <f>IFERROR(VLOOKUP(CONCATENATE($A424,"D"),'05 APU'!$T:$AB,9,),0)</f>
        <v>0</v>
      </c>
      <c r="P424" s="90">
        <f t="shared" si="13"/>
        <v>0</v>
      </c>
      <c r="Q424" s="90">
        <f>IFERROR(VLOOKUP(CONCATENATE($A424,"C"),'05 APU'!$T:$AB,9,),0)</f>
        <v>0</v>
      </c>
      <c r="R424" s="90">
        <f>IFERROR(VLOOKUP(CONCATENATE($A424,"B"),'05 APU'!$T:$AB,9,),0)</f>
        <v>0</v>
      </c>
      <c r="S424" s="90">
        <f>IFERROR(VLOOKUP(CONCATENATE($A424,"A"),'05 APU'!$T:$AB,9,),0)</f>
        <v>0</v>
      </c>
      <c r="U424" s="420" t="s">
        <v>3433</v>
      </c>
      <c r="V424" s="426" t="s">
        <v>3487</v>
      </c>
      <c r="W424" s="429">
        <v>0</v>
      </c>
      <c r="AZ424" s="331" t="e">
        <f>IF((VLOOKUP(CONCATENATE($A424,"EP"),'05 APU'!$1:$1048576,1,FALSE)=CONCATENATE($A424,"EP")),1,0)</f>
        <v>#N/A</v>
      </c>
      <c r="BA424" s="331" t="e">
        <f>IF((VLOOKUP(CONCATENATE($A424,"EE"),'05 APU'!$1:$1048576,1,FALSE)=CONCATENATE($A424,"EE")),1,0)</f>
        <v>#N/A</v>
      </c>
      <c r="BB424" s="331" t="e">
        <f>IF((VLOOKUP(CONCATENATE($A424,"EM"),'05 APU'!$1:$1048576,1,FALSE)=CONCATENATE($A424,"EM")),1,0)</f>
        <v>#N/A</v>
      </c>
    </row>
    <row r="425" spans="1:54" ht="21" x14ac:dyDescent="0.25">
      <c r="A425" s="88">
        <v>415</v>
      </c>
      <c r="B425" s="387" t="s">
        <v>1076</v>
      </c>
      <c r="C425" s="384" t="s">
        <v>1077</v>
      </c>
      <c r="D425" s="89" t="str">
        <f>IFERROR(VLOOKUP(CONCATENATE($A425,"T"),'05 APU'!$1:$1048576,3,),"")</f>
        <v/>
      </c>
      <c r="E425" s="89" t="str">
        <f>IFERROR(VLOOKUP(CONCATENATE($A425,"T2"),'05 APU'!$1:$1048576,3,),"")</f>
        <v/>
      </c>
      <c r="F425" s="89" t="str">
        <f>IFERROR(VLOOKUP(CONCATENATE($A425,"T3"),'05 APU'!$1:$1048576,3,),"")</f>
        <v/>
      </c>
      <c r="G425" s="412" t="s">
        <v>136</v>
      </c>
      <c r="H425" s="351"/>
      <c r="I425" s="90">
        <f>IFERROR((VLOOKUP(CONCATENATE($A425,"D"),'05 APU'!$1:$1048576,9,)),0)</f>
        <v>0</v>
      </c>
      <c r="J425" s="90">
        <f t="shared" si="14"/>
        <v>0</v>
      </c>
      <c r="K425" s="297" t="str">
        <f>IFERROR(VLOOKUP(CONCATENATE($A425,"C"),'05 APU'!$1:$1048576,9,),"")</f>
        <v/>
      </c>
      <c r="L425" s="297" t="str">
        <f>IFERROR(VLOOKUP(CONCATENATE($A425,"B"),'05 APU'!$1:$1048576,9,),"")</f>
        <v/>
      </c>
      <c r="M425" s="297" t="str">
        <f>IFERROR(VLOOKUP(CONCATENATE($A425,"A"),'05 APU'!$1:$1048576,9,),"")</f>
        <v/>
      </c>
      <c r="N425" s="86"/>
      <c r="O425" s="90">
        <f>IFERROR(VLOOKUP(CONCATENATE($A425,"D"),'05 APU'!$T:$AB,9,),0)</f>
        <v>0</v>
      </c>
      <c r="P425" s="90">
        <f t="shared" si="13"/>
        <v>0</v>
      </c>
      <c r="Q425" s="90">
        <f>IFERROR(VLOOKUP(CONCATENATE($A425,"C"),'05 APU'!$T:$AB,9,),0)</f>
        <v>0</v>
      </c>
      <c r="R425" s="90">
        <f>IFERROR(VLOOKUP(CONCATENATE($A425,"B"),'05 APU'!$T:$AB,9,),0)</f>
        <v>0</v>
      </c>
      <c r="S425" s="90">
        <f>IFERROR(VLOOKUP(CONCATENATE($A425,"A"),'05 APU'!$T:$AB,9,),0)</f>
        <v>0</v>
      </c>
      <c r="U425" s="420" t="s">
        <v>3433</v>
      </c>
      <c r="V425" s="426" t="s">
        <v>3487</v>
      </c>
      <c r="W425" s="429">
        <v>0</v>
      </c>
      <c r="AZ425" s="331" t="e">
        <f>IF((VLOOKUP(CONCATENATE($A425,"EP"),'05 APU'!$1:$1048576,1,FALSE)=CONCATENATE($A425,"EP")),1,0)</f>
        <v>#N/A</v>
      </c>
      <c r="BA425" s="331" t="e">
        <f>IF((VLOOKUP(CONCATENATE($A425,"EE"),'05 APU'!$1:$1048576,1,FALSE)=CONCATENATE($A425,"EE")),1,0)</f>
        <v>#N/A</v>
      </c>
      <c r="BB425" s="331" t="e">
        <f>IF((VLOOKUP(CONCATENATE($A425,"EM"),'05 APU'!$1:$1048576,1,FALSE)=CONCATENATE($A425,"EM")),1,0)</f>
        <v>#N/A</v>
      </c>
    </row>
    <row r="426" spans="1:54" ht="21" x14ac:dyDescent="0.25">
      <c r="A426" s="88">
        <v>416</v>
      </c>
      <c r="B426" s="387" t="s">
        <v>1078</v>
      </c>
      <c r="C426" s="384" t="s">
        <v>1079</v>
      </c>
      <c r="D426" s="89" t="str">
        <f>IFERROR(VLOOKUP(CONCATENATE($A426,"T"),'05 APU'!$1:$1048576,3,),"")</f>
        <v/>
      </c>
      <c r="E426" s="89" t="str">
        <f>IFERROR(VLOOKUP(CONCATENATE($A426,"T2"),'05 APU'!$1:$1048576,3,),"")</f>
        <v/>
      </c>
      <c r="F426" s="89" t="str">
        <f>IFERROR(VLOOKUP(CONCATENATE($A426,"T3"),'05 APU'!$1:$1048576,3,),"")</f>
        <v/>
      </c>
      <c r="G426" s="412" t="s">
        <v>136</v>
      </c>
      <c r="H426" s="351"/>
      <c r="I426" s="90">
        <f>IFERROR((VLOOKUP(CONCATENATE($A426,"D"),'05 APU'!$1:$1048576,9,)),0)</f>
        <v>0</v>
      </c>
      <c r="J426" s="90">
        <f t="shared" si="14"/>
        <v>0</v>
      </c>
      <c r="K426" s="297" t="str">
        <f>IFERROR(VLOOKUP(CONCATENATE($A426,"C"),'05 APU'!$1:$1048576,9,),"")</f>
        <v/>
      </c>
      <c r="L426" s="297" t="str">
        <f>IFERROR(VLOOKUP(CONCATENATE($A426,"B"),'05 APU'!$1:$1048576,9,),"")</f>
        <v/>
      </c>
      <c r="M426" s="297" t="str">
        <f>IFERROR(VLOOKUP(CONCATENATE($A426,"A"),'05 APU'!$1:$1048576,9,),"")</f>
        <v/>
      </c>
      <c r="N426" s="86"/>
      <c r="O426" s="90">
        <f>IFERROR(VLOOKUP(CONCATENATE($A426,"D"),'05 APU'!$T:$AB,9,),0)</f>
        <v>0</v>
      </c>
      <c r="P426" s="90">
        <f t="shared" si="13"/>
        <v>0</v>
      </c>
      <c r="Q426" s="90">
        <f>IFERROR(VLOOKUP(CONCATENATE($A426,"C"),'05 APU'!$T:$AB,9,),0)</f>
        <v>0</v>
      </c>
      <c r="R426" s="90">
        <f>IFERROR(VLOOKUP(CONCATENATE($A426,"B"),'05 APU'!$T:$AB,9,),0)</f>
        <v>0</v>
      </c>
      <c r="S426" s="90">
        <f>IFERROR(VLOOKUP(CONCATENATE($A426,"A"),'05 APU'!$T:$AB,9,),0)</f>
        <v>0</v>
      </c>
      <c r="U426" s="420" t="s">
        <v>3433</v>
      </c>
      <c r="V426" s="426" t="s">
        <v>3487</v>
      </c>
      <c r="W426" s="429">
        <v>0</v>
      </c>
      <c r="AZ426" s="331" t="e">
        <f>IF((VLOOKUP(CONCATENATE($A426,"EP"),'05 APU'!$1:$1048576,1,FALSE)=CONCATENATE($A426,"EP")),1,0)</f>
        <v>#N/A</v>
      </c>
      <c r="BA426" s="331" t="e">
        <f>IF((VLOOKUP(CONCATENATE($A426,"EE"),'05 APU'!$1:$1048576,1,FALSE)=CONCATENATE($A426,"EE")),1,0)</f>
        <v>#N/A</v>
      </c>
      <c r="BB426" s="331" t="e">
        <f>IF((VLOOKUP(CONCATENATE($A426,"EM"),'05 APU'!$1:$1048576,1,FALSE)=CONCATENATE($A426,"EM")),1,0)</f>
        <v>#N/A</v>
      </c>
    </row>
    <row r="427" spans="1:54" ht="21" x14ac:dyDescent="0.25">
      <c r="A427" s="88">
        <v>417</v>
      </c>
      <c r="B427" s="387" t="s">
        <v>1080</v>
      </c>
      <c r="C427" s="384" t="s">
        <v>1081</v>
      </c>
      <c r="D427" s="89" t="str">
        <f>IFERROR(VLOOKUP(CONCATENATE($A427,"T"),'05 APU'!$1:$1048576,3,),"")</f>
        <v/>
      </c>
      <c r="E427" s="89" t="str">
        <f>IFERROR(VLOOKUP(CONCATENATE($A427,"T2"),'05 APU'!$1:$1048576,3,),"")</f>
        <v/>
      </c>
      <c r="F427" s="89" t="str">
        <f>IFERROR(VLOOKUP(CONCATENATE($A427,"T3"),'05 APU'!$1:$1048576,3,),"")</f>
        <v/>
      </c>
      <c r="G427" s="412" t="s">
        <v>136</v>
      </c>
      <c r="H427" s="351"/>
      <c r="I427" s="90">
        <f>IFERROR((VLOOKUP(CONCATENATE($A427,"D"),'05 APU'!$1:$1048576,9,)),0)</f>
        <v>0</v>
      </c>
      <c r="J427" s="90">
        <f t="shared" si="14"/>
        <v>0</v>
      </c>
      <c r="K427" s="297" t="str">
        <f>IFERROR(VLOOKUP(CONCATENATE($A427,"C"),'05 APU'!$1:$1048576,9,),"")</f>
        <v/>
      </c>
      <c r="L427" s="297" t="str">
        <f>IFERROR(VLOOKUP(CONCATENATE($A427,"B"),'05 APU'!$1:$1048576,9,),"")</f>
        <v/>
      </c>
      <c r="M427" s="297" t="str">
        <f>IFERROR(VLOOKUP(CONCATENATE($A427,"A"),'05 APU'!$1:$1048576,9,),"")</f>
        <v/>
      </c>
      <c r="N427" s="86"/>
      <c r="O427" s="90">
        <f>IFERROR(VLOOKUP(CONCATENATE($A427,"D"),'05 APU'!$T:$AB,9,),0)</f>
        <v>0</v>
      </c>
      <c r="P427" s="90">
        <f t="shared" si="13"/>
        <v>0</v>
      </c>
      <c r="Q427" s="90">
        <f>IFERROR(VLOOKUP(CONCATENATE($A427,"C"),'05 APU'!$T:$AB,9,),0)</f>
        <v>0</v>
      </c>
      <c r="R427" s="90">
        <f>IFERROR(VLOOKUP(CONCATENATE($A427,"B"),'05 APU'!$T:$AB,9,),0)</f>
        <v>0</v>
      </c>
      <c r="S427" s="90">
        <f>IFERROR(VLOOKUP(CONCATENATE($A427,"A"),'05 APU'!$T:$AB,9,),0)</f>
        <v>0</v>
      </c>
      <c r="U427" s="420" t="s">
        <v>3433</v>
      </c>
      <c r="V427" s="426" t="s">
        <v>3487</v>
      </c>
      <c r="W427" s="429">
        <v>0</v>
      </c>
      <c r="AZ427" s="331" t="e">
        <f>IF((VLOOKUP(CONCATENATE($A427,"EP"),'05 APU'!$1:$1048576,1,FALSE)=CONCATENATE($A427,"EP")),1,0)</f>
        <v>#N/A</v>
      </c>
      <c r="BA427" s="331" t="e">
        <f>IF((VLOOKUP(CONCATENATE($A427,"EE"),'05 APU'!$1:$1048576,1,FALSE)=CONCATENATE($A427,"EE")),1,0)</f>
        <v>#N/A</v>
      </c>
      <c r="BB427" s="331" t="e">
        <f>IF((VLOOKUP(CONCATENATE($A427,"EM"),'05 APU'!$1:$1048576,1,FALSE)=CONCATENATE($A427,"EM")),1,0)</f>
        <v>#N/A</v>
      </c>
    </row>
    <row r="428" spans="1:54" x14ac:dyDescent="0.25">
      <c r="A428" s="88">
        <v>418</v>
      </c>
      <c r="B428" s="388" t="s">
        <v>1082</v>
      </c>
      <c r="C428" s="389" t="s">
        <v>1083</v>
      </c>
      <c r="D428" s="89" t="str">
        <f>IFERROR(VLOOKUP(CONCATENATE($A428,"T"),'05 APU'!$1:$1048576,3,),"")</f>
        <v/>
      </c>
      <c r="E428" s="89" t="str">
        <f>IFERROR(VLOOKUP(CONCATENATE($A428,"T2"),'05 APU'!$1:$1048576,3,),"")</f>
        <v/>
      </c>
      <c r="F428" s="89" t="str">
        <f>IFERROR(VLOOKUP(CONCATENATE($A428,"T3"),'05 APU'!$1:$1048576,3,),"")</f>
        <v/>
      </c>
      <c r="G428" s="398"/>
      <c r="H428" s="351"/>
      <c r="I428" s="90">
        <f>IFERROR((VLOOKUP(CONCATENATE($A428,"D"),'05 APU'!$1:$1048576,9,)),0)</f>
        <v>0</v>
      </c>
      <c r="J428" s="90">
        <f t="shared" si="14"/>
        <v>0</v>
      </c>
      <c r="K428" s="297" t="str">
        <f>IFERROR(VLOOKUP(CONCATENATE($A428,"C"),'05 APU'!$1:$1048576,9,),"")</f>
        <v/>
      </c>
      <c r="L428" s="297" t="str">
        <f>IFERROR(VLOOKUP(CONCATENATE($A428,"B"),'05 APU'!$1:$1048576,9,),"")</f>
        <v/>
      </c>
      <c r="M428" s="297" t="str">
        <f>IFERROR(VLOOKUP(CONCATENATE($A428,"A"),'05 APU'!$1:$1048576,9,),"")</f>
        <v/>
      </c>
      <c r="N428" s="86"/>
      <c r="O428" s="90">
        <f>IFERROR(VLOOKUP(CONCATENATE($A428,"D"),'05 APU'!$T:$AB,9,),0)</f>
        <v>0</v>
      </c>
      <c r="P428" s="90">
        <f t="shared" si="13"/>
        <v>0</v>
      </c>
      <c r="Q428" s="90">
        <f>IFERROR(VLOOKUP(CONCATENATE($A428,"C"),'05 APU'!$T:$AB,9,),0)</f>
        <v>0</v>
      </c>
      <c r="R428" s="90">
        <f>IFERROR(VLOOKUP(CONCATENATE($A428,"B"),'05 APU'!$T:$AB,9,),0)</f>
        <v>0</v>
      </c>
      <c r="S428" s="90">
        <f>IFERROR(VLOOKUP(CONCATENATE($A428,"A"),'05 APU'!$T:$AB,9,),0)</f>
        <v>0</v>
      </c>
      <c r="U428" s="420"/>
      <c r="V428" s="424"/>
      <c r="W428" s="429">
        <v>0</v>
      </c>
      <c r="AZ428" s="331" t="e">
        <f>IF((VLOOKUP(CONCATENATE($A428,"EP"),'05 APU'!$1:$1048576,1,FALSE)=CONCATENATE($A428,"EP")),1,0)</f>
        <v>#N/A</v>
      </c>
      <c r="BA428" s="331" t="e">
        <f>IF((VLOOKUP(CONCATENATE($A428,"EE"),'05 APU'!$1:$1048576,1,FALSE)=CONCATENATE($A428,"EE")),1,0)</f>
        <v>#N/A</v>
      </c>
      <c r="BB428" s="331" t="e">
        <f>IF((VLOOKUP(CONCATENATE($A428,"EM"),'05 APU'!$1:$1048576,1,FALSE)=CONCATENATE($A428,"EM")),1,0)</f>
        <v>#N/A</v>
      </c>
    </row>
    <row r="429" spans="1:54" x14ac:dyDescent="0.25">
      <c r="A429" s="88">
        <v>419</v>
      </c>
      <c r="B429" s="387" t="s">
        <v>1084</v>
      </c>
      <c r="C429" s="384" t="s">
        <v>1085</v>
      </c>
      <c r="D429" s="89" t="str">
        <f>IFERROR(VLOOKUP(CONCATENATE($A429,"T"),'05 APU'!$1:$1048576,3,),"")</f>
        <v/>
      </c>
      <c r="E429" s="89" t="str">
        <f>IFERROR(VLOOKUP(CONCATENATE($A429,"T2"),'05 APU'!$1:$1048576,3,),"")</f>
        <v/>
      </c>
      <c r="F429" s="89" t="str">
        <f>IFERROR(VLOOKUP(CONCATENATE($A429,"T3"),'05 APU'!$1:$1048576,3,),"")</f>
        <v/>
      </c>
      <c r="G429" s="412" t="s">
        <v>136</v>
      </c>
      <c r="H429" s="351"/>
      <c r="I429" s="90">
        <f>IFERROR((VLOOKUP(CONCATENATE($A429,"D"),'05 APU'!$1:$1048576,9,)),0)</f>
        <v>0</v>
      </c>
      <c r="J429" s="90">
        <f t="shared" si="14"/>
        <v>0</v>
      </c>
      <c r="K429" s="297" t="str">
        <f>IFERROR(VLOOKUP(CONCATENATE($A429,"C"),'05 APU'!$1:$1048576,9,),"")</f>
        <v/>
      </c>
      <c r="L429" s="297" t="str">
        <f>IFERROR(VLOOKUP(CONCATENATE($A429,"B"),'05 APU'!$1:$1048576,9,),"")</f>
        <v/>
      </c>
      <c r="M429" s="297" t="str">
        <f>IFERROR(VLOOKUP(CONCATENATE($A429,"A"),'05 APU'!$1:$1048576,9,),"")</f>
        <v/>
      </c>
      <c r="N429" s="86"/>
      <c r="O429" s="90">
        <f>IFERROR(VLOOKUP(CONCATENATE($A429,"D"),'05 APU'!$T:$AB,9,),0)</f>
        <v>0</v>
      </c>
      <c r="P429" s="90">
        <f t="shared" si="13"/>
        <v>0</v>
      </c>
      <c r="Q429" s="90">
        <f>IFERROR(VLOOKUP(CONCATENATE($A429,"C"),'05 APU'!$T:$AB,9,),0)</f>
        <v>0</v>
      </c>
      <c r="R429" s="90">
        <f>IFERROR(VLOOKUP(CONCATENATE($A429,"B"),'05 APU'!$T:$AB,9,),0)</f>
        <v>0</v>
      </c>
      <c r="S429" s="90">
        <f>IFERROR(VLOOKUP(CONCATENATE($A429,"A"),'05 APU'!$T:$AB,9,),0)</f>
        <v>0</v>
      </c>
      <c r="U429" s="420" t="s">
        <v>3434</v>
      </c>
      <c r="V429" s="426" t="s">
        <v>3487</v>
      </c>
      <c r="W429" s="429" t="s">
        <v>3493</v>
      </c>
      <c r="AZ429" s="331" t="e">
        <f>IF((VLOOKUP(CONCATENATE($A429,"EP"),'05 APU'!$1:$1048576,1,FALSE)=CONCATENATE($A429,"EP")),1,0)</f>
        <v>#N/A</v>
      </c>
      <c r="BA429" s="331" t="e">
        <f>IF((VLOOKUP(CONCATENATE($A429,"EE"),'05 APU'!$1:$1048576,1,FALSE)=CONCATENATE($A429,"EE")),1,0)</f>
        <v>#N/A</v>
      </c>
      <c r="BB429" s="331" t="e">
        <f>IF((VLOOKUP(CONCATENATE($A429,"EM"),'05 APU'!$1:$1048576,1,FALSE)=CONCATENATE($A429,"EM")),1,0)</f>
        <v>#N/A</v>
      </c>
    </row>
    <row r="430" spans="1:54" x14ac:dyDescent="0.25">
      <c r="A430" s="88">
        <v>420</v>
      </c>
      <c r="B430" s="387" t="s">
        <v>1086</v>
      </c>
      <c r="C430" s="384" t="s">
        <v>1087</v>
      </c>
      <c r="D430" s="89" t="str">
        <f>IFERROR(VLOOKUP(CONCATENATE($A430,"T"),'05 APU'!$1:$1048576,3,),"")</f>
        <v/>
      </c>
      <c r="E430" s="89" t="str">
        <f>IFERROR(VLOOKUP(CONCATENATE($A430,"T2"),'05 APU'!$1:$1048576,3,),"")</f>
        <v/>
      </c>
      <c r="F430" s="89" t="str">
        <f>IFERROR(VLOOKUP(CONCATENATE($A430,"T3"),'05 APU'!$1:$1048576,3,),"")</f>
        <v/>
      </c>
      <c r="G430" s="412" t="s">
        <v>136</v>
      </c>
      <c r="H430" s="351"/>
      <c r="I430" s="90">
        <f>IFERROR((VLOOKUP(CONCATENATE($A430,"D"),'05 APU'!$1:$1048576,9,)),0)</f>
        <v>0</v>
      </c>
      <c r="J430" s="90">
        <f t="shared" si="14"/>
        <v>0</v>
      </c>
      <c r="K430" s="297" t="str">
        <f>IFERROR(VLOOKUP(CONCATENATE($A430,"C"),'05 APU'!$1:$1048576,9,),"")</f>
        <v/>
      </c>
      <c r="L430" s="297" t="str">
        <f>IFERROR(VLOOKUP(CONCATENATE($A430,"B"),'05 APU'!$1:$1048576,9,),"")</f>
        <v/>
      </c>
      <c r="M430" s="297" t="str">
        <f>IFERROR(VLOOKUP(CONCATENATE($A430,"A"),'05 APU'!$1:$1048576,9,),"")</f>
        <v/>
      </c>
      <c r="N430" s="86"/>
      <c r="O430" s="90">
        <f>IFERROR(VLOOKUP(CONCATENATE($A430,"D"),'05 APU'!$T:$AB,9,),0)</f>
        <v>0</v>
      </c>
      <c r="P430" s="90">
        <f t="shared" si="13"/>
        <v>0</v>
      </c>
      <c r="Q430" s="90">
        <f>IFERROR(VLOOKUP(CONCATENATE($A430,"C"),'05 APU'!$T:$AB,9,),0)</f>
        <v>0</v>
      </c>
      <c r="R430" s="90">
        <f>IFERROR(VLOOKUP(CONCATENATE($A430,"B"),'05 APU'!$T:$AB,9,),0)</f>
        <v>0</v>
      </c>
      <c r="S430" s="90">
        <f>IFERROR(VLOOKUP(CONCATENATE($A430,"A"),'05 APU'!$T:$AB,9,),0)</f>
        <v>0</v>
      </c>
      <c r="U430" s="420" t="s">
        <v>3435</v>
      </c>
      <c r="V430" s="426" t="s">
        <v>3487</v>
      </c>
      <c r="W430" s="429" t="s">
        <v>3493</v>
      </c>
      <c r="AZ430" s="331" t="e">
        <f>IF((VLOOKUP(CONCATENATE($A430,"EP"),'05 APU'!$1:$1048576,1,FALSE)=CONCATENATE($A430,"EP")),1,0)</f>
        <v>#N/A</v>
      </c>
      <c r="BA430" s="331" t="e">
        <f>IF((VLOOKUP(CONCATENATE($A430,"EE"),'05 APU'!$1:$1048576,1,FALSE)=CONCATENATE($A430,"EE")),1,0)</f>
        <v>#N/A</v>
      </c>
      <c r="BB430" s="331" t="e">
        <f>IF((VLOOKUP(CONCATENATE($A430,"EM"),'05 APU'!$1:$1048576,1,FALSE)=CONCATENATE($A430,"EM")),1,0)</f>
        <v>#N/A</v>
      </c>
    </row>
    <row r="431" spans="1:54" x14ac:dyDescent="0.25">
      <c r="A431" s="88">
        <v>421</v>
      </c>
      <c r="B431" s="387" t="s">
        <v>1088</v>
      </c>
      <c r="C431" s="384" t="s">
        <v>1089</v>
      </c>
      <c r="D431" s="89" t="str">
        <f>IFERROR(VLOOKUP(CONCATENATE($A431,"T"),'05 APU'!$1:$1048576,3,),"")</f>
        <v/>
      </c>
      <c r="E431" s="89" t="str">
        <f>IFERROR(VLOOKUP(CONCATENATE($A431,"T2"),'05 APU'!$1:$1048576,3,),"")</f>
        <v/>
      </c>
      <c r="F431" s="89" t="str">
        <f>IFERROR(VLOOKUP(CONCATENATE($A431,"T3"),'05 APU'!$1:$1048576,3,),"")</f>
        <v/>
      </c>
      <c r="G431" s="412" t="s">
        <v>136</v>
      </c>
      <c r="H431" s="351"/>
      <c r="I431" s="90">
        <f>IFERROR((VLOOKUP(CONCATENATE($A431,"D"),'05 APU'!$1:$1048576,9,)),0)</f>
        <v>0</v>
      </c>
      <c r="J431" s="90">
        <f t="shared" si="14"/>
        <v>0</v>
      </c>
      <c r="K431" s="297" t="str">
        <f>IFERROR(VLOOKUP(CONCATENATE($A431,"C"),'05 APU'!$1:$1048576,9,),"")</f>
        <v/>
      </c>
      <c r="L431" s="297" t="str">
        <f>IFERROR(VLOOKUP(CONCATENATE($A431,"B"),'05 APU'!$1:$1048576,9,),"")</f>
        <v/>
      </c>
      <c r="M431" s="297" t="str">
        <f>IFERROR(VLOOKUP(CONCATENATE($A431,"A"),'05 APU'!$1:$1048576,9,),"")</f>
        <v/>
      </c>
      <c r="N431" s="86"/>
      <c r="O431" s="90">
        <f>IFERROR(VLOOKUP(CONCATENATE($A431,"D"),'05 APU'!$T:$AB,9,),0)</f>
        <v>0</v>
      </c>
      <c r="P431" s="90">
        <f t="shared" si="13"/>
        <v>0</v>
      </c>
      <c r="Q431" s="90">
        <f>IFERROR(VLOOKUP(CONCATENATE($A431,"C"),'05 APU'!$T:$AB,9,),0)</f>
        <v>0</v>
      </c>
      <c r="R431" s="90">
        <f>IFERROR(VLOOKUP(CONCATENATE($A431,"B"),'05 APU'!$T:$AB,9,),0)</f>
        <v>0</v>
      </c>
      <c r="S431" s="90">
        <f>IFERROR(VLOOKUP(CONCATENATE($A431,"A"),'05 APU'!$T:$AB,9,),0)</f>
        <v>0</v>
      </c>
      <c r="U431" s="420" t="s">
        <v>3436</v>
      </c>
      <c r="V431" s="426" t="s">
        <v>3487</v>
      </c>
      <c r="W431" s="429" t="s">
        <v>3493</v>
      </c>
      <c r="AZ431" s="331" t="e">
        <f>IF((VLOOKUP(CONCATENATE($A431,"EP"),'05 APU'!$1:$1048576,1,FALSE)=CONCATENATE($A431,"EP")),1,0)</f>
        <v>#N/A</v>
      </c>
      <c r="BA431" s="331" t="e">
        <f>IF((VLOOKUP(CONCATENATE($A431,"EE"),'05 APU'!$1:$1048576,1,FALSE)=CONCATENATE($A431,"EE")),1,0)</f>
        <v>#N/A</v>
      </c>
      <c r="BB431" s="331" t="e">
        <f>IF((VLOOKUP(CONCATENATE($A431,"EM"),'05 APU'!$1:$1048576,1,FALSE)=CONCATENATE($A431,"EM")),1,0)</f>
        <v>#N/A</v>
      </c>
    </row>
    <row r="432" spans="1:54" x14ac:dyDescent="0.25">
      <c r="A432" s="88">
        <v>422</v>
      </c>
      <c r="B432" s="387" t="s">
        <v>1090</v>
      </c>
      <c r="C432" s="384" t="s">
        <v>1091</v>
      </c>
      <c r="D432" s="89" t="str">
        <f>IFERROR(VLOOKUP(CONCATENATE($A432,"T"),'05 APU'!$1:$1048576,3,),"")</f>
        <v/>
      </c>
      <c r="E432" s="89" t="str">
        <f>IFERROR(VLOOKUP(CONCATENATE($A432,"T2"),'05 APU'!$1:$1048576,3,),"")</f>
        <v/>
      </c>
      <c r="F432" s="89" t="str">
        <f>IFERROR(VLOOKUP(CONCATENATE($A432,"T3"),'05 APU'!$1:$1048576,3,),"")</f>
        <v/>
      </c>
      <c r="G432" s="412" t="s">
        <v>136</v>
      </c>
      <c r="H432" s="351"/>
      <c r="I432" s="90">
        <f>IFERROR((VLOOKUP(CONCATENATE($A432,"D"),'05 APU'!$1:$1048576,9,)),0)</f>
        <v>0</v>
      </c>
      <c r="J432" s="90">
        <f t="shared" si="14"/>
        <v>0</v>
      </c>
      <c r="K432" s="297" t="str">
        <f>IFERROR(VLOOKUP(CONCATENATE($A432,"C"),'05 APU'!$1:$1048576,9,),"")</f>
        <v/>
      </c>
      <c r="L432" s="297" t="str">
        <f>IFERROR(VLOOKUP(CONCATENATE($A432,"B"),'05 APU'!$1:$1048576,9,),"")</f>
        <v/>
      </c>
      <c r="M432" s="297" t="str">
        <f>IFERROR(VLOOKUP(CONCATENATE($A432,"A"),'05 APU'!$1:$1048576,9,),"")</f>
        <v/>
      </c>
      <c r="N432" s="86"/>
      <c r="O432" s="90">
        <f>IFERROR(VLOOKUP(CONCATENATE($A432,"D"),'05 APU'!$T:$AB,9,),0)</f>
        <v>0</v>
      </c>
      <c r="P432" s="90">
        <f t="shared" si="13"/>
        <v>0</v>
      </c>
      <c r="Q432" s="90">
        <f>IFERROR(VLOOKUP(CONCATENATE($A432,"C"),'05 APU'!$T:$AB,9,),0)</f>
        <v>0</v>
      </c>
      <c r="R432" s="90">
        <f>IFERROR(VLOOKUP(CONCATENATE($A432,"B"),'05 APU'!$T:$AB,9,),0)</f>
        <v>0</v>
      </c>
      <c r="S432" s="90">
        <f>IFERROR(VLOOKUP(CONCATENATE($A432,"A"),'05 APU'!$T:$AB,9,),0)</f>
        <v>0</v>
      </c>
      <c r="U432" s="421" t="s">
        <v>3355</v>
      </c>
      <c r="V432" s="424"/>
      <c r="W432" s="429" t="s">
        <v>3493</v>
      </c>
      <c r="AZ432" s="331" t="e">
        <f>IF((VLOOKUP(CONCATENATE($A432,"EP"),'05 APU'!$1:$1048576,1,FALSE)=CONCATENATE($A432,"EP")),1,0)</f>
        <v>#N/A</v>
      </c>
      <c r="BA432" s="331" t="e">
        <f>IF((VLOOKUP(CONCATENATE($A432,"EE"),'05 APU'!$1:$1048576,1,FALSE)=CONCATENATE($A432,"EE")),1,0)</f>
        <v>#N/A</v>
      </c>
      <c r="BB432" s="331" t="e">
        <f>IF((VLOOKUP(CONCATENATE($A432,"EM"),'05 APU'!$1:$1048576,1,FALSE)=CONCATENATE($A432,"EM")),1,0)</f>
        <v>#N/A</v>
      </c>
    </row>
    <row r="433" spans="1:54" x14ac:dyDescent="0.25">
      <c r="A433" s="88">
        <v>423</v>
      </c>
      <c r="B433" s="387" t="s">
        <v>1092</v>
      </c>
      <c r="C433" s="384" t="s">
        <v>1093</v>
      </c>
      <c r="D433" s="89" t="str">
        <f>IFERROR(VLOOKUP(CONCATENATE($A433,"T"),'05 APU'!$1:$1048576,3,),"")</f>
        <v/>
      </c>
      <c r="E433" s="89" t="str">
        <f>IFERROR(VLOOKUP(CONCATENATE($A433,"T2"),'05 APU'!$1:$1048576,3,),"")</f>
        <v/>
      </c>
      <c r="F433" s="89" t="str">
        <f>IFERROR(VLOOKUP(CONCATENATE($A433,"T3"),'05 APU'!$1:$1048576,3,),"")</f>
        <v/>
      </c>
      <c r="G433" s="412" t="s">
        <v>136</v>
      </c>
      <c r="H433" s="351"/>
      <c r="I433" s="90">
        <f>IFERROR((VLOOKUP(CONCATENATE($A433,"D"),'05 APU'!$1:$1048576,9,)),0)</f>
        <v>0</v>
      </c>
      <c r="J433" s="90">
        <f t="shared" si="14"/>
        <v>0</v>
      </c>
      <c r="K433" s="297" t="str">
        <f>IFERROR(VLOOKUP(CONCATENATE($A433,"C"),'05 APU'!$1:$1048576,9,),"")</f>
        <v/>
      </c>
      <c r="L433" s="297" t="str">
        <f>IFERROR(VLOOKUP(CONCATENATE($A433,"B"),'05 APU'!$1:$1048576,9,),"")</f>
        <v/>
      </c>
      <c r="M433" s="297" t="str">
        <f>IFERROR(VLOOKUP(CONCATENATE($A433,"A"),'05 APU'!$1:$1048576,9,),"")</f>
        <v/>
      </c>
      <c r="N433" s="86"/>
      <c r="O433" s="90">
        <f>IFERROR(VLOOKUP(CONCATENATE($A433,"D"),'05 APU'!$T:$AB,9,),0)</f>
        <v>0</v>
      </c>
      <c r="P433" s="90">
        <f t="shared" si="13"/>
        <v>0</v>
      </c>
      <c r="Q433" s="90">
        <f>IFERROR(VLOOKUP(CONCATENATE($A433,"C"),'05 APU'!$T:$AB,9,),0)</f>
        <v>0</v>
      </c>
      <c r="R433" s="90">
        <f>IFERROR(VLOOKUP(CONCATENATE($A433,"B"),'05 APU'!$T:$AB,9,),0)</f>
        <v>0</v>
      </c>
      <c r="S433" s="90">
        <f>IFERROR(VLOOKUP(CONCATENATE($A433,"A"),'05 APU'!$T:$AB,9,),0)</f>
        <v>0</v>
      </c>
      <c r="U433" s="421" t="s">
        <v>3355</v>
      </c>
      <c r="V433" s="424"/>
      <c r="W433" s="429" t="s">
        <v>3493</v>
      </c>
      <c r="AZ433" s="331" t="e">
        <f>IF((VLOOKUP(CONCATENATE($A433,"EP"),'05 APU'!$1:$1048576,1,FALSE)=CONCATENATE($A433,"EP")),1,0)</f>
        <v>#N/A</v>
      </c>
      <c r="BA433" s="331" t="e">
        <f>IF((VLOOKUP(CONCATENATE($A433,"EE"),'05 APU'!$1:$1048576,1,FALSE)=CONCATENATE($A433,"EE")),1,0)</f>
        <v>#N/A</v>
      </c>
      <c r="BB433" s="331" t="e">
        <f>IF((VLOOKUP(CONCATENATE($A433,"EM"),'05 APU'!$1:$1048576,1,FALSE)=CONCATENATE($A433,"EM")),1,0)</f>
        <v>#N/A</v>
      </c>
    </row>
    <row r="434" spans="1:54" x14ac:dyDescent="0.25">
      <c r="A434" s="88">
        <v>424</v>
      </c>
      <c r="B434" s="387" t="s">
        <v>1094</v>
      </c>
      <c r="C434" s="384" t="s">
        <v>1095</v>
      </c>
      <c r="D434" s="89" t="str">
        <f>IFERROR(VLOOKUP(CONCATENATE($A434,"T"),'05 APU'!$1:$1048576,3,),"")</f>
        <v/>
      </c>
      <c r="E434" s="89" t="str">
        <f>IFERROR(VLOOKUP(CONCATENATE($A434,"T2"),'05 APU'!$1:$1048576,3,),"")</f>
        <v/>
      </c>
      <c r="F434" s="89" t="str">
        <f>IFERROR(VLOOKUP(CONCATENATE($A434,"T3"),'05 APU'!$1:$1048576,3,),"")</f>
        <v/>
      </c>
      <c r="G434" s="412" t="s">
        <v>136</v>
      </c>
      <c r="H434" s="351"/>
      <c r="I434" s="90">
        <f>IFERROR((VLOOKUP(CONCATENATE($A434,"D"),'05 APU'!$1:$1048576,9,)),0)</f>
        <v>0</v>
      </c>
      <c r="J434" s="90">
        <f t="shared" si="14"/>
        <v>0</v>
      </c>
      <c r="K434" s="297" t="str">
        <f>IFERROR(VLOOKUP(CONCATENATE($A434,"C"),'05 APU'!$1:$1048576,9,),"")</f>
        <v/>
      </c>
      <c r="L434" s="297" t="str">
        <f>IFERROR(VLOOKUP(CONCATENATE($A434,"B"),'05 APU'!$1:$1048576,9,),"")</f>
        <v/>
      </c>
      <c r="M434" s="297" t="str">
        <f>IFERROR(VLOOKUP(CONCATENATE($A434,"A"),'05 APU'!$1:$1048576,9,),"")</f>
        <v/>
      </c>
      <c r="N434" s="86"/>
      <c r="O434" s="90">
        <f>IFERROR(VLOOKUP(CONCATENATE($A434,"D"),'05 APU'!$T:$AB,9,),0)</f>
        <v>0</v>
      </c>
      <c r="P434" s="90">
        <f t="shared" si="13"/>
        <v>0</v>
      </c>
      <c r="Q434" s="90">
        <f>IFERROR(VLOOKUP(CONCATENATE($A434,"C"),'05 APU'!$T:$AB,9,),0)</f>
        <v>0</v>
      </c>
      <c r="R434" s="90">
        <f>IFERROR(VLOOKUP(CONCATENATE($A434,"B"),'05 APU'!$T:$AB,9,),0)</f>
        <v>0</v>
      </c>
      <c r="S434" s="90">
        <f>IFERROR(VLOOKUP(CONCATENATE($A434,"A"),'05 APU'!$T:$AB,9,),0)</f>
        <v>0</v>
      </c>
      <c r="U434" s="421" t="s">
        <v>3355</v>
      </c>
      <c r="V434" s="424"/>
      <c r="W434" s="429" t="s">
        <v>3493</v>
      </c>
      <c r="AZ434" s="331" t="e">
        <f>IF((VLOOKUP(CONCATENATE($A434,"EP"),'05 APU'!$1:$1048576,1,FALSE)=CONCATENATE($A434,"EP")),1,0)</f>
        <v>#N/A</v>
      </c>
      <c r="BA434" s="331" t="e">
        <f>IF((VLOOKUP(CONCATENATE($A434,"EE"),'05 APU'!$1:$1048576,1,FALSE)=CONCATENATE($A434,"EE")),1,0)</f>
        <v>#N/A</v>
      </c>
      <c r="BB434" s="331" t="e">
        <f>IF((VLOOKUP(CONCATENATE($A434,"EM"),'05 APU'!$1:$1048576,1,FALSE)=CONCATENATE($A434,"EM")),1,0)</f>
        <v>#N/A</v>
      </c>
    </row>
    <row r="435" spans="1:54" x14ac:dyDescent="0.25">
      <c r="A435" s="88">
        <v>425</v>
      </c>
      <c r="B435" s="387" t="s">
        <v>1096</v>
      </c>
      <c r="C435" s="384" t="s">
        <v>1097</v>
      </c>
      <c r="D435" s="89" t="str">
        <f>IFERROR(VLOOKUP(CONCATENATE($A435,"T"),'05 APU'!$1:$1048576,3,),"")</f>
        <v/>
      </c>
      <c r="E435" s="89" t="str">
        <f>IFERROR(VLOOKUP(CONCATENATE($A435,"T2"),'05 APU'!$1:$1048576,3,),"")</f>
        <v/>
      </c>
      <c r="F435" s="89" t="str">
        <f>IFERROR(VLOOKUP(CONCATENATE($A435,"T3"),'05 APU'!$1:$1048576,3,),"")</f>
        <v/>
      </c>
      <c r="G435" s="412" t="s">
        <v>136</v>
      </c>
      <c r="H435" s="351"/>
      <c r="I435" s="90">
        <f>IFERROR((VLOOKUP(CONCATENATE($A435,"D"),'05 APU'!$1:$1048576,9,)),0)</f>
        <v>0</v>
      </c>
      <c r="J435" s="90">
        <f t="shared" si="14"/>
        <v>0</v>
      </c>
      <c r="K435" s="297" t="str">
        <f>IFERROR(VLOOKUP(CONCATENATE($A435,"C"),'05 APU'!$1:$1048576,9,),"")</f>
        <v/>
      </c>
      <c r="L435" s="297" t="str">
        <f>IFERROR(VLOOKUP(CONCATENATE($A435,"B"),'05 APU'!$1:$1048576,9,),"")</f>
        <v/>
      </c>
      <c r="M435" s="297" t="str">
        <f>IFERROR(VLOOKUP(CONCATENATE($A435,"A"),'05 APU'!$1:$1048576,9,),"")</f>
        <v/>
      </c>
      <c r="N435" s="86"/>
      <c r="O435" s="90">
        <f>IFERROR(VLOOKUP(CONCATENATE($A435,"D"),'05 APU'!$T:$AB,9,),0)</f>
        <v>0</v>
      </c>
      <c r="P435" s="90">
        <f t="shared" si="13"/>
        <v>0</v>
      </c>
      <c r="Q435" s="90">
        <f>IFERROR(VLOOKUP(CONCATENATE($A435,"C"),'05 APU'!$T:$AB,9,),0)</f>
        <v>0</v>
      </c>
      <c r="R435" s="90">
        <f>IFERROR(VLOOKUP(CONCATENATE($A435,"B"),'05 APU'!$T:$AB,9,),0)</f>
        <v>0</v>
      </c>
      <c r="S435" s="90">
        <f>IFERROR(VLOOKUP(CONCATENATE($A435,"A"),'05 APU'!$T:$AB,9,),0)</f>
        <v>0</v>
      </c>
      <c r="U435" s="421" t="s">
        <v>3355</v>
      </c>
      <c r="V435" s="424"/>
      <c r="W435" s="429" t="s">
        <v>3493</v>
      </c>
      <c r="AZ435" s="331" t="e">
        <f>IF((VLOOKUP(CONCATENATE($A435,"EP"),'05 APU'!$1:$1048576,1,FALSE)=CONCATENATE($A435,"EP")),1,0)</f>
        <v>#N/A</v>
      </c>
      <c r="BA435" s="331" t="e">
        <f>IF((VLOOKUP(CONCATENATE($A435,"EE"),'05 APU'!$1:$1048576,1,FALSE)=CONCATENATE($A435,"EE")),1,0)</f>
        <v>#N/A</v>
      </c>
      <c r="BB435" s="331" t="e">
        <f>IF((VLOOKUP(CONCATENATE($A435,"EM"),'05 APU'!$1:$1048576,1,FALSE)=CONCATENATE($A435,"EM")),1,0)</f>
        <v>#N/A</v>
      </c>
    </row>
    <row r="436" spans="1:54" x14ac:dyDescent="0.25">
      <c r="A436" s="88">
        <v>426</v>
      </c>
      <c r="B436" s="387" t="s">
        <v>1098</v>
      </c>
      <c r="C436" s="384" t="s">
        <v>1099</v>
      </c>
      <c r="D436" s="89" t="str">
        <f>IFERROR(VLOOKUP(CONCATENATE($A436,"T"),'05 APU'!$1:$1048576,3,),"")</f>
        <v/>
      </c>
      <c r="E436" s="89" t="str">
        <f>IFERROR(VLOOKUP(CONCATENATE($A436,"T2"),'05 APU'!$1:$1048576,3,),"")</f>
        <v/>
      </c>
      <c r="F436" s="89" t="str">
        <f>IFERROR(VLOOKUP(CONCATENATE($A436,"T3"),'05 APU'!$1:$1048576,3,),"")</f>
        <v/>
      </c>
      <c r="G436" s="412" t="s">
        <v>136</v>
      </c>
      <c r="H436" s="351"/>
      <c r="I436" s="90">
        <f>IFERROR((VLOOKUP(CONCATENATE($A436,"D"),'05 APU'!$1:$1048576,9,)),0)</f>
        <v>0</v>
      </c>
      <c r="J436" s="90">
        <f t="shared" si="14"/>
        <v>0</v>
      </c>
      <c r="K436" s="297" t="str">
        <f>IFERROR(VLOOKUP(CONCATENATE($A436,"C"),'05 APU'!$1:$1048576,9,),"")</f>
        <v/>
      </c>
      <c r="L436" s="297" t="str">
        <f>IFERROR(VLOOKUP(CONCATENATE($A436,"B"),'05 APU'!$1:$1048576,9,),"")</f>
        <v/>
      </c>
      <c r="M436" s="297" t="str">
        <f>IFERROR(VLOOKUP(CONCATENATE($A436,"A"),'05 APU'!$1:$1048576,9,),"")</f>
        <v/>
      </c>
      <c r="N436" s="86"/>
      <c r="O436" s="90">
        <f>IFERROR(VLOOKUP(CONCATENATE($A436,"D"),'05 APU'!$T:$AB,9,),0)</f>
        <v>0</v>
      </c>
      <c r="P436" s="90">
        <f t="shared" si="13"/>
        <v>0</v>
      </c>
      <c r="Q436" s="90">
        <f>IFERROR(VLOOKUP(CONCATENATE($A436,"C"),'05 APU'!$T:$AB,9,),0)</f>
        <v>0</v>
      </c>
      <c r="R436" s="90">
        <f>IFERROR(VLOOKUP(CONCATENATE($A436,"B"),'05 APU'!$T:$AB,9,),0)</f>
        <v>0</v>
      </c>
      <c r="S436" s="90">
        <f>IFERROR(VLOOKUP(CONCATENATE($A436,"A"),'05 APU'!$T:$AB,9,),0)</f>
        <v>0</v>
      </c>
      <c r="U436" s="421" t="s">
        <v>3355</v>
      </c>
      <c r="V436" s="424"/>
      <c r="W436" s="429" t="s">
        <v>3493</v>
      </c>
      <c r="AZ436" s="331" t="e">
        <f>IF((VLOOKUP(CONCATENATE($A436,"EP"),'05 APU'!$1:$1048576,1,FALSE)=CONCATENATE($A436,"EP")),1,0)</f>
        <v>#N/A</v>
      </c>
      <c r="BA436" s="331" t="e">
        <f>IF((VLOOKUP(CONCATENATE($A436,"EE"),'05 APU'!$1:$1048576,1,FALSE)=CONCATENATE($A436,"EE")),1,0)</f>
        <v>#N/A</v>
      </c>
      <c r="BB436" s="331" t="e">
        <f>IF((VLOOKUP(CONCATENATE($A436,"EM"),'05 APU'!$1:$1048576,1,FALSE)=CONCATENATE($A436,"EM")),1,0)</f>
        <v>#N/A</v>
      </c>
    </row>
    <row r="437" spans="1:54" x14ac:dyDescent="0.25">
      <c r="A437" s="88">
        <v>427</v>
      </c>
      <c r="B437" s="387" t="s">
        <v>1100</v>
      </c>
      <c r="C437" s="384" t="s">
        <v>1101</v>
      </c>
      <c r="D437" s="89" t="str">
        <f>IFERROR(VLOOKUP(CONCATENATE($A437,"T"),'05 APU'!$1:$1048576,3,),"")</f>
        <v/>
      </c>
      <c r="E437" s="89" t="str">
        <f>IFERROR(VLOOKUP(CONCATENATE($A437,"T2"),'05 APU'!$1:$1048576,3,),"")</f>
        <v/>
      </c>
      <c r="F437" s="89" t="str">
        <f>IFERROR(VLOOKUP(CONCATENATE($A437,"T3"),'05 APU'!$1:$1048576,3,),"")</f>
        <v/>
      </c>
      <c r="G437" s="412" t="s">
        <v>136</v>
      </c>
      <c r="H437" s="351"/>
      <c r="I437" s="90">
        <f>IFERROR((VLOOKUP(CONCATENATE($A437,"D"),'05 APU'!$1:$1048576,9,)),0)</f>
        <v>0</v>
      </c>
      <c r="J437" s="90">
        <f t="shared" si="14"/>
        <v>0</v>
      </c>
      <c r="K437" s="297" t="str">
        <f>IFERROR(VLOOKUP(CONCATENATE($A437,"C"),'05 APU'!$1:$1048576,9,),"")</f>
        <v/>
      </c>
      <c r="L437" s="297" t="str">
        <f>IFERROR(VLOOKUP(CONCATENATE($A437,"B"),'05 APU'!$1:$1048576,9,),"")</f>
        <v/>
      </c>
      <c r="M437" s="297" t="str">
        <f>IFERROR(VLOOKUP(CONCATENATE($A437,"A"),'05 APU'!$1:$1048576,9,),"")</f>
        <v/>
      </c>
      <c r="N437" s="86"/>
      <c r="O437" s="90">
        <f>IFERROR(VLOOKUP(CONCATENATE($A437,"D"),'05 APU'!$T:$AB,9,),0)</f>
        <v>0</v>
      </c>
      <c r="P437" s="90">
        <f t="shared" si="13"/>
        <v>0</v>
      </c>
      <c r="Q437" s="90">
        <f>IFERROR(VLOOKUP(CONCATENATE($A437,"C"),'05 APU'!$T:$AB,9,),0)</f>
        <v>0</v>
      </c>
      <c r="R437" s="90">
        <f>IFERROR(VLOOKUP(CONCATENATE($A437,"B"),'05 APU'!$T:$AB,9,),0)</f>
        <v>0</v>
      </c>
      <c r="S437" s="90">
        <f>IFERROR(VLOOKUP(CONCATENATE($A437,"A"),'05 APU'!$T:$AB,9,),0)</f>
        <v>0</v>
      </c>
      <c r="U437" s="421" t="s">
        <v>3355</v>
      </c>
      <c r="V437" s="424"/>
      <c r="W437" s="429" t="s">
        <v>3493</v>
      </c>
      <c r="AZ437" s="331" t="e">
        <f>IF((VLOOKUP(CONCATENATE($A437,"EP"),'05 APU'!$1:$1048576,1,FALSE)=CONCATENATE($A437,"EP")),1,0)</f>
        <v>#N/A</v>
      </c>
      <c r="BA437" s="331" t="e">
        <f>IF((VLOOKUP(CONCATENATE($A437,"EE"),'05 APU'!$1:$1048576,1,FALSE)=CONCATENATE($A437,"EE")),1,0)</f>
        <v>#N/A</v>
      </c>
      <c r="BB437" s="331" t="e">
        <f>IF((VLOOKUP(CONCATENATE($A437,"EM"),'05 APU'!$1:$1048576,1,FALSE)=CONCATENATE($A437,"EM")),1,0)</f>
        <v>#N/A</v>
      </c>
    </row>
    <row r="438" spans="1:54" x14ac:dyDescent="0.25">
      <c r="A438" s="88">
        <v>428</v>
      </c>
      <c r="B438" s="387" t="s">
        <v>1102</v>
      </c>
      <c r="C438" s="384" t="s">
        <v>1103</v>
      </c>
      <c r="D438" s="89" t="str">
        <f>IFERROR(VLOOKUP(CONCATENATE($A438,"T"),'05 APU'!$1:$1048576,3,),"")</f>
        <v/>
      </c>
      <c r="E438" s="89" t="str">
        <f>IFERROR(VLOOKUP(CONCATENATE($A438,"T2"),'05 APU'!$1:$1048576,3,),"")</f>
        <v/>
      </c>
      <c r="F438" s="89" t="str">
        <f>IFERROR(VLOOKUP(CONCATENATE($A438,"T3"),'05 APU'!$1:$1048576,3,),"")</f>
        <v/>
      </c>
      <c r="G438" s="412" t="s">
        <v>136</v>
      </c>
      <c r="H438" s="351"/>
      <c r="I438" s="90">
        <f>IFERROR((VLOOKUP(CONCATENATE($A438,"D"),'05 APU'!$1:$1048576,9,)),0)</f>
        <v>0</v>
      </c>
      <c r="J438" s="90">
        <f t="shared" si="14"/>
        <v>0</v>
      </c>
      <c r="K438" s="297" t="str">
        <f>IFERROR(VLOOKUP(CONCATENATE($A438,"C"),'05 APU'!$1:$1048576,9,),"")</f>
        <v/>
      </c>
      <c r="L438" s="297" t="str">
        <f>IFERROR(VLOOKUP(CONCATENATE($A438,"B"),'05 APU'!$1:$1048576,9,),"")</f>
        <v/>
      </c>
      <c r="M438" s="297" t="str">
        <f>IFERROR(VLOOKUP(CONCATENATE($A438,"A"),'05 APU'!$1:$1048576,9,),"")</f>
        <v/>
      </c>
      <c r="N438" s="86"/>
      <c r="O438" s="90">
        <f>IFERROR(VLOOKUP(CONCATENATE($A438,"D"),'05 APU'!$T:$AB,9,),0)</f>
        <v>0</v>
      </c>
      <c r="P438" s="90">
        <f t="shared" si="13"/>
        <v>0</v>
      </c>
      <c r="Q438" s="90">
        <f>IFERROR(VLOOKUP(CONCATENATE($A438,"C"),'05 APU'!$T:$AB,9,),0)</f>
        <v>0</v>
      </c>
      <c r="R438" s="90">
        <f>IFERROR(VLOOKUP(CONCATENATE($A438,"B"),'05 APU'!$T:$AB,9,),0)</f>
        <v>0</v>
      </c>
      <c r="S438" s="90">
        <f>IFERROR(VLOOKUP(CONCATENATE($A438,"A"),'05 APU'!$T:$AB,9,),0)</f>
        <v>0</v>
      </c>
      <c r="U438" s="421" t="s">
        <v>3355</v>
      </c>
      <c r="V438" s="424"/>
      <c r="W438" s="429" t="s">
        <v>3493</v>
      </c>
      <c r="AZ438" s="331" t="e">
        <f>IF((VLOOKUP(CONCATENATE($A438,"EP"),'05 APU'!$1:$1048576,1,FALSE)=CONCATENATE($A438,"EP")),1,0)</f>
        <v>#N/A</v>
      </c>
      <c r="BA438" s="331" t="e">
        <f>IF((VLOOKUP(CONCATENATE($A438,"EE"),'05 APU'!$1:$1048576,1,FALSE)=CONCATENATE($A438,"EE")),1,0)</f>
        <v>#N/A</v>
      </c>
      <c r="BB438" s="331" t="e">
        <f>IF((VLOOKUP(CONCATENATE($A438,"EM"),'05 APU'!$1:$1048576,1,FALSE)=CONCATENATE($A438,"EM")),1,0)</f>
        <v>#N/A</v>
      </c>
    </row>
    <row r="439" spans="1:54" x14ac:dyDescent="0.25">
      <c r="A439" s="88">
        <v>429</v>
      </c>
      <c r="B439" s="387" t="s">
        <v>1104</v>
      </c>
      <c r="C439" s="384" t="s">
        <v>1105</v>
      </c>
      <c r="D439" s="89" t="str">
        <f>IFERROR(VLOOKUP(CONCATENATE($A439,"T"),'05 APU'!$1:$1048576,3,),"")</f>
        <v/>
      </c>
      <c r="E439" s="89" t="str">
        <f>IFERROR(VLOOKUP(CONCATENATE($A439,"T2"),'05 APU'!$1:$1048576,3,),"")</f>
        <v/>
      </c>
      <c r="F439" s="89" t="str">
        <f>IFERROR(VLOOKUP(CONCATENATE($A439,"T3"),'05 APU'!$1:$1048576,3,),"")</f>
        <v/>
      </c>
      <c r="G439" s="412" t="s">
        <v>136</v>
      </c>
      <c r="H439" s="351"/>
      <c r="I439" s="90">
        <f>IFERROR((VLOOKUP(CONCATENATE($A439,"D"),'05 APU'!$1:$1048576,9,)),0)</f>
        <v>0</v>
      </c>
      <c r="J439" s="90">
        <f t="shared" si="14"/>
        <v>0</v>
      </c>
      <c r="K439" s="297" t="str">
        <f>IFERROR(VLOOKUP(CONCATENATE($A439,"C"),'05 APU'!$1:$1048576,9,),"")</f>
        <v/>
      </c>
      <c r="L439" s="297" t="str">
        <f>IFERROR(VLOOKUP(CONCATENATE($A439,"B"),'05 APU'!$1:$1048576,9,),"")</f>
        <v/>
      </c>
      <c r="M439" s="297" t="str">
        <f>IFERROR(VLOOKUP(CONCATENATE($A439,"A"),'05 APU'!$1:$1048576,9,),"")</f>
        <v/>
      </c>
      <c r="N439" s="86"/>
      <c r="O439" s="90">
        <f>IFERROR(VLOOKUP(CONCATENATE($A439,"D"),'05 APU'!$T:$AB,9,),0)</f>
        <v>0</v>
      </c>
      <c r="P439" s="90">
        <f t="shared" si="13"/>
        <v>0</v>
      </c>
      <c r="Q439" s="90">
        <f>IFERROR(VLOOKUP(CONCATENATE($A439,"C"),'05 APU'!$T:$AB,9,),0)</f>
        <v>0</v>
      </c>
      <c r="R439" s="90">
        <f>IFERROR(VLOOKUP(CONCATENATE($A439,"B"),'05 APU'!$T:$AB,9,),0)</f>
        <v>0</v>
      </c>
      <c r="S439" s="90">
        <f>IFERROR(VLOOKUP(CONCATENATE($A439,"A"),'05 APU'!$T:$AB,9,),0)</f>
        <v>0</v>
      </c>
      <c r="U439" s="421" t="s">
        <v>3355</v>
      </c>
      <c r="V439" s="424"/>
      <c r="W439" s="429" t="s">
        <v>3493</v>
      </c>
      <c r="AZ439" s="331" t="e">
        <f>IF((VLOOKUP(CONCATENATE($A439,"EP"),'05 APU'!$1:$1048576,1,FALSE)=CONCATENATE($A439,"EP")),1,0)</f>
        <v>#N/A</v>
      </c>
      <c r="BA439" s="331" t="e">
        <f>IF((VLOOKUP(CONCATENATE($A439,"EE"),'05 APU'!$1:$1048576,1,FALSE)=CONCATENATE($A439,"EE")),1,0)</f>
        <v>#N/A</v>
      </c>
      <c r="BB439" s="331" t="e">
        <f>IF((VLOOKUP(CONCATENATE($A439,"EM"),'05 APU'!$1:$1048576,1,FALSE)=CONCATENATE($A439,"EM")),1,0)</f>
        <v>#N/A</v>
      </c>
    </row>
    <row r="440" spans="1:54" x14ac:dyDescent="0.25">
      <c r="A440" s="88">
        <v>430</v>
      </c>
      <c r="B440" s="387" t="s">
        <v>1106</v>
      </c>
      <c r="C440" s="384" t="s">
        <v>1107</v>
      </c>
      <c r="D440" s="89" t="str">
        <f>IFERROR(VLOOKUP(CONCATENATE($A440,"T"),'05 APU'!$1:$1048576,3,),"")</f>
        <v/>
      </c>
      <c r="E440" s="89" t="str">
        <f>IFERROR(VLOOKUP(CONCATENATE($A440,"T2"),'05 APU'!$1:$1048576,3,),"")</f>
        <v/>
      </c>
      <c r="F440" s="89" t="str">
        <f>IFERROR(VLOOKUP(CONCATENATE($A440,"T3"),'05 APU'!$1:$1048576,3,),"")</f>
        <v/>
      </c>
      <c r="G440" s="412" t="s">
        <v>136</v>
      </c>
      <c r="H440" s="351"/>
      <c r="I440" s="90">
        <f>IFERROR((VLOOKUP(CONCATENATE($A440,"D"),'05 APU'!$1:$1048576,9,)),0)</f>
        <v>0</v>
      </c>
      <c r="J440" s="90">
        <f t="shared" si="14"/>
        <v>0</v>
      </c>
      <c r="K440" s="297" t="str">
        <f>IFERROR(VLOOKUP(CONCATENATE($A440,"C"),'05 APU'!$1:$1048576,9,),"")</f>
        <v/>
      </c>
      <c r="L440" s="297" t="str">
        <f>IFERROR(VLOOKUP(CONCATENATE($A440,"B"),'05 APU'!$1:$1048576,9,),"")</f>
        <v/>
      </c>
      <c r="M440" s="297" t="str">
        <f>IFERROR(VLOOKUP(CONCATENATE($A440,"A"),'05 APU'!$1:$1048576,9,),"")</f>
        <v/>
      </c>
      <c r="N440" s="86"/>
      <c r="O440" s="90">
        <f>IFERROR(VLOOKUP(CONCATENATE($A440,"D"),'05 APU'!$T:$AB,9,),0)</f>
        <v>0</v>
      </c>
      <c r="P440" s="90">
        <f t="shared" si="13"/>
        <v>0</v>
      </c>
      <c r="Q440" s="90">
        <f>IFERROR(VLOOKUP(CONCATENATE($A440,"C"),'05 APU'!$T:$AB,9,),0)</f>
        <v>0</v>
      </c>
      <c r="R440" s="90">
        <f>IFERROR(VLOOKUP(CONCATENATE($A440,"B"),'05 APU'!$T:$AB,9,),0)</f>
        <v>0</v>
      </c>
      <c r="S440" s="90">
        <f>IFERROR(VLOOKUP(CONCATENATE($A440,"A"),'05 APU'!$T:$AB,9,),0)</f>
        <v>0</v>
      </c>
      <c r="U440" s="421" t="s">
        <v>3355</v>
      </c>
      <c r="V440" s="424"/>
      <c r="W440" s="429" t="s">
        <v>3493</v>
      </c>
      <c r="AZ440" s="331" t="e">
        <f>IF((VLOOKUP(CONCATENATE($A440,"EP"),'05 APU'!$1:$1048576,1,FALSE)=CONCATENATE($A440,"EP")),1,0)</f>
        <v>#N/A</v>
      </c>
      <c r="BA440" s="331" t="e">
        <f>IF((VLOOKUP(CONCATENATE($A440,"EE"),'05 APU'!$1:$1048576,1,FALSE)=CONCATENATE($A440,"EE")),1,0)</f>
        <v>#N/A</v>
      </c>
      <c r="BB440" s="331" t="e">
        <f>IF((VLOOKUP(CONCATENATE($A440,"EM"),'05 APU'!$1:$1048576,1,FALSE)=CONCATENATE($A440,"EM")),1,0)</f>
        <v>#N/A</v>
      </c>
    </row>
    <row r="441" spans="1:54" ht="21" x14ac:dyDescent="0.25">
      <c r="A441" s="88">
        <v>431</v>
      </c>
      <c r="B441" s="388" t="s">
        <v>1108</v>
      </c>
      <c r="C441" s="389" t="s">
        <v>1109</v>
      </c>
      <c r="D441" s="89" t="str">
        <f>IFERROR(VLOOKUP(CONCATENATE($A441,"T"),'05 APU'!$1:$1048576,3,),"")</f>
        <v/>
      </c>
      <c r="E441" s="89" t="str">
        <f>IFERROR(VLOOKUP(CONCATENATE($A441,"T2"),'05 APU'!$1:$1048576,3,),"")</f>
        <v/>
      </c>
      <c r="F441" s="89" t="str">
        <f>IFERROR(VLOOKUP(CONCATENATE($A441,"T3"),'05 APU'!$1:$1048576,3,),"")</f>
        <v/>
      </c>
      <c r="G441" s="398"/>
      <c r="H441" s="351"/>
      <c r="I441" s="90">
        <f>IFERROR((VLOOKUP(CONCATENATE($A441,"D"),'05 APU'!$1:$1048576,9,)),0)</f>
        <v>0</v>
      </c>
      <c r="J441" s="90">
        <f t="shared" si="14"/>
        <v>0</v>
      </c>
      <c r="K441" s="297" t="str">
        <f>IFERROR(VLOOKUP(CONCATENATE($A441,"C"),'05 APU'!$1:$1048576,9,),"")</f>
        <v/>
      </c>
      <c r="L441" s="297" t="str">
        <f>IFERROR(VLOOKUP(CONCATENATE($A441,"B"),'05 APU'!$1:$1048576,9,),"")</f>
        <v/>
      </c>
      <c r="M441" s="297" t="str">
        <f>IFERROR(VLOOKUP(CONCATENATE($A441,"A"),'05 APU'!$1:$1048576,9,),"")</f>
        <v/>
      </c>
      <c r="N441" s="86"/>
      <c r="O441" s="90">
        <f>IFERROR(VLOOKUP(CONCATENATE($A441,"D"),'05 APU'!$T:$AB,9,),0)</f>
        <v>0</v>
      </c>
      <c r="P441" s="90">
        <f t="shared" si="13"/>
        <v>0</v>
      </c>
      <c r="Q441" s="90">
        <f>IFERROR(VLOOKUP(CONCATENATE($A441,"C"),'05 APU'!$T:$AB,9,),0)</f>
        <v>0</v>
      </c>
      <c r="R441" s="90">
        <f>IFERROR(VLOOKUP(CONCATENATE($A441,"B"),'05 APU'!$T:$AB,9,),0)</f>
        <v>0</v>
      </c>
      <c r="S441" s="90">
        <f>IFERROR(VLOOKUP(CONCATENATE($A441,"A"),'05 APU'!$T:$AB,9,),0)</f>
        <v>0</v>
      </c>
      <c r="U441" s="420"/>
      <c r="V441" s="424"/>
      <c r="W441" s="429">
        <v>0</v>
      </c>
      <c r="AZ441" s="331" t="e">
        <f>IF((VLOOKUP(CONCATENATE($A441,"EP"),'05 APU'!$1:$1048576,1,FALSE)=CONCATENATE($A441,"EP")),1,0)</f>
        <v>#N/A</v>
      </c>
      <c r="BA441" s="331" t="e">
        <f>IF((VLOOKUP(CONCATENATE($A441,"EE"),'05 APU'!$1:$1048576,1,FALSE)=CONCATENATE($A441,"EE")),1,0)</f>
        <v>#N/A</v>
      </c>
      <c r="BB441" s="331" t="e">
        <f>IF((VLOOKUP(CONCATENATE($A441,"EM"),'05 APU'!$1:$1048576,1,FALSE)=CONCATENATE($A441,"EM")),1,0)</f>
        <v>#N/A</v>
      </c>
    </row>
    <row r="442" spans="1:54" x14ac:dyDescent="0.25">
      <c r="A442" s="88">
        <v>432</v>
      </c>
      <c r="B442" s="387" t="s">
        <v>1110</v>
      </c>
      <c r="C442" s="384" t="s">
        <v>1085</v>
      </c>
      <c r="D442" s="89" t="str">
        <f>IFERROR(VLOOKUP(CONCATENATE($A442,"T"),'05 APU'!$1:$1048576,3,),"")</f>
        <v/>
      </c>
      <c r="E442" s="89" t="str">
        <f>IFERROR(VLOOKUP(CONCATENATE($A442,"T2"),'05 APU'!$1:$1048576,3,),"")</f>
        <v/>
      </c>
      <c r="F442" s="89" t="str">
        <f>IFERROR(VLOOKUP(CONCATENATE($A442,"T3"),'05 APU'!$1:$1048576,3,),"")</f>
        <v/>
      </c>
      <c r="G442" s="412" t="s">
        <v>136</v>
      </c>
      <c r="H442" s="351"/>
      <c r="I442" s="90">
        <f>IFERROR((VLOOKUP(CONCATENATE($A442,"D"),'05 APU'!$1:$1048576,9,)),0)</f>
        <v>0</v>
      </c>
      <c r="J442" s="90">
        <f t="shared" si="14"/>
        <v>0</v>
      </c>
      <c r="K442" s="297" t="str">
        <f>IFERROR(VLOOKUP(CONCATENATE($A442,"C"),'05 APU'!$1:$1048576,9,),"")</f>
        <v/>
      </c>
      <c r="L442" s="297" t="str">
        <f>IFERROR(VLOOKUP(CONCATENATE($A442,"B"),'05 APU'!$1:$1048576,9,),"")</f>
        <v/>
      </c>
      <c r="M442" s="297" t="str">
        <f>IFERROR(VLOOKUP(CONCATENATE($A442,"A"),'05 APU'!$1:$1048576,9,),"")</f>
        <v/>
      </c>
      <c r="N442" s="86"/>
      <c r="O442" s="90">
        <f>IFERROR(VLOOKUP(CONCATENATE($A442,"D"),'05 APU'!$T:$AB,9,),0)</f>
        <v>0</v>
      </c>
      <c r="P442" s="90">
        <f t="shared" si="13"/>
        <v>0</v>
      </c>
      <c r="Q442" s="90">
        <f>IFERROR(VLOOKUP(CONCATENATE($A442,"C"),'05 APU'!$T:$AB,9,),0)</f>
        <v>0</v>
      </c>
      <c r="R442" s="90">
        <f>IFERROR(VLOOKUP(CONCATENATE($A442,"B"),'05 APU'!$T:$AB,9,),0)</f>
        <v>0</v>
      </c>
      <c r="S442" s="90">
        <f>IFERROR(VLOOKUP(CONCATENATE($A442,"A"),'05 APU'!$T:$AB,9,),0)</f>
        <v>0</v>
      </c>
      <c r="U442" s="420" t="s">
        <v>3437</v>
      </c>
      <c r="V442" s="426" t="s">
        <v>3487</v>
      </c>
      <c r="W442" s="429" t="s">
        <v>3493</v>
      </c>
      <c r="AZ442" s="331" t="e">
        <f>IF((VLOOKUP(CONCATENATE($A442,"EP"),'05 APU'!$1:$1048576,1,FALSE)=CONCATENATE($A442,"EP")),1,0)</f>
        <v>#N/A</v>
      </c>
      <c r="BA442" s="331" t="e">
        <f>IF((VLOOKUP(CONCATENATE($A442,"EE"),'05 APU'!$1:$1048576,1,FALSE)=CONCATENATE($A442,"EE")),1,0)</f>
        <v>#N/A</v>
      </c>
      <c r="BB442" s="331" t="e">
        <f>IF((VLOOKUP(CONCATENATE($A442,"EM"),'05 APU'!$1:$1048576,1,FALSE)=CONCATENATE($A442,"EM")),1,0)</f>
        <v>#N/A</v>
      </c>
    </row>
    <row r="443" spans="1:54" x14ac:dyDescent="0.25">
      <c r="A443" s="88">
        <v>433</v>
      </c>
      <c r="B443" s="387" t="s">
        <v>1111</v>
      </c>
      <c r="C443" s="384" t="s">
        <v>1087</v>
      </c>
      <c r="D443" s="89" t="str">
        <f>IFERROR(VLOOKUP(CONCATENATE($A443,"T"),'05 APU'!$1:$1048576,3,),"")</f>
        <v/>
      </c>
      <c r="E443" s="89" t="str">
        <f>IFERROR(VLOOKUP(CONCATENATE($A443,"T2"),'05 APU'!$1:$1048576,3,),"")</f>
        <v/>
      </c>
      <c r="F443" s="89" t="str">
        <f>IFERROR(VLOOKUP(CONCATENATE($A443,"T3"),'05 APU'!$1:$1048576,3,),"")</f>
        <v/>
      </c>
      <c r="G443" s="412" t="s">
        <v>136</v>
      </c>
      <c r="H443" s="351"/>
      <c r="I443" s="90">
        <f>IFERROR((VLOOKUP(CONCATENATE($A443,"D"),'05 APU'!$1:$1048576,9,)),0)</f>
        <v>0</v>
      </c>
      <c r="J443" s="90">
        <f t="shared" si="14"/>
        <v>0</v>
      </c>
      <c r="K443" s="297" t="str">
        <f>IFERROR(VLOOKUP(CONCATENATE($A443,"C"),'05 APU'!$1:$1048576,9,),"")</f>
        <v/>
      </c>
      <c r="L443" s="297" t="str">
        <f>IFERROR(VLOOKUP(CONCATENATE($A443,"B"),'05 APU'!$1:$1048576,9,),"")</f>
        <v/>
      </c>
      <c r="M443" s="297" t="str">
        <f>IFERROR(VLOOKUP(CONCATENATE($A443,"A"),'05 APU'!$1:$1048576,9,),"")</f>
        <v/>
      </c>
      <c r="N443" s="86"/>
      <c r="O443" s="90">
        <f>IFERROR(VLOOKUP(CONCATENATE($A443,"D"),'05 APU'!$T:$AB,9,),0)</f>
        <v>0</v>
      </c>
      <c r="P443" s="90">
        <f t="shared" si="13"/>
        <v>0</v>
      </c>
      <c r="Q443" s="90">
        <f>IFERROR(VLOOKUP(CONCATENATE($A443,"C"),'05 APU'!$T:$AB,9,),0)</f>
        <v>0</v>
      </c>
      <c r="R443" s="90">
        <f>IFERROR(VLOOKUP(CONCATENATE($A443,"B"),'05 APU'!$T:$AB,9,),0)</f>
        <v>0</v>
      </c>
      <c r="S443" s="90">
        <f>IFERROR(VLOOKUP(CONCATENATE($A443,"A"),'05 APU'!$T:$AB,9,),0)</f>
        <v>0</v>
      </c>
      <c r="U443" s="420" t="s">
        <v>3438</v>
      </c>
      <c r="V443" s="426" t="s">
        <v>3487</v>
      </c>
      <c r="W443" s="429" t="s">
        <v>3493</v>
      </c>
      <c r="AZ443" s="331" t="e">
        <f>IF((VLOOKUP(CONCATENATE($A443,"EP"),'05 APU'!$1:$1048576,1,FALSE)=CONCATENATE($A443,"EP")),1,0)</f>
        <v>#N/A</v>
      </c>
      <c r="BA443" s="331" t="e">
        <f>IF((VLOOKUP(CONCATENATE($A443,"EE"),'05 APU'!$1:$1048576,1,FALSE)=CONCATENATE($A443,"EE")),1,0)</f>
        <v>#N/A</v>
      </c>
      <c r="BB443" s="331" t="e">
        <f>IF((VLOOKUP(CONCATENATE($A443,"EM"),'05 APU'!$1:$1048576,1,FALSE)=CONCATENATE($A443,"EM")),1,0)</f>
        <v>#N/A</v>
      </c>
    </row>
    <row r="444" spans="1:54" x14ac:dyDescent="0.25">
      <c r="A444" s="88">
        <v>434</v>
      </c>
      <c r="B444" s="387" t="s">
        <v>1112</v>
      </c>
      <c r="C444" s="384" t="s">
        <v>1089</v>
      </c>
      <c r="D444" s="89" t="str">
        <f>IFERROR(VLOOKUP(CONCATENATE($A444,"T"),'05 APU'!$1:$1048576,3,),"")</f>
        <v/>
      </c>
      <c r="E444" s="89" t="str">
        <f>IFERROR(VLOOKUP(CONCATENATE($A444,"T2"),'05 APU'!$1:$1048576,3,),"")</f>
        <v/>
      </c>
      <c r="F444" s="89" t="str">
        <f>IFERROR(VLOOKUP(CONCATENATE($A444,"T3"),'05 APU'!$1:$1048576,3,),"")</f>
        <v/>
      </c>
      <c r="G444" s="412" t="s">
        <v>136</v>
      </c>
      <c r="H444" s="351"/>
      <c r="I444" s="90">
        <f>IFERROR((VLOOKUP(CONCATENATE($A444,"D"),'05 APU'!$1:$1048576,9,)),0)</f>
        <v>0</v>
      </c>
      <c r="J444" s="90">
        <f t="shared" si="14"/>
        <v>0</v>
      </c>
      <c r="K444" s="297" t="str">
        <f>IFERROR(VLOOKUP(CONCATENATE($A444,"C"),'05 APU'!$1:$1048576,9,),"")</f>
        <v/>
      </c>
      <c r="L444" s="297" t="str">
        <f>IFERROR(VLOOKUP(CONCATENATE($A444,"B"),'05 APU'!$1:$1048576,9,),"")</f>
        <v/>
      </c>
      <c r="M444" s="297" t="str">
        <f>IFERROR(VLOOKUP(CONCATENATE($A444,"A"),'05 APU'!$1:$1048576,9,),"")</f>
        <v/>
      </c>
      <c r="N444" s="86"/>
      <c r="O444" s="90">
        <f>IFERROR(VLOOKUP(CONCATENATE($A444,"D"),'05 APU'!$T:$AB,9,),0)</f>
        <v>0</v>
      </c>
      <c r="P444" s="90">
        <f t="shared" si="13"/>
        <v>0</v>
      </c>
      <c r="Q444" s="90">
        <f>IFERROR(VLOOKUP(CONCATENATE($A444,"C"),'05 APU'!$T:$AB,9,),0)</f>
        <v>0</v>
      </c>
      <c r="R444" s="90">
        <f>IFERROR(VLOOKUP(CONCATENATE($A444,"B"),'05 APU'!$T:$AB,9,),0)</f>
        <v>0</v>
      </c>
      <c r="S444" s="90">
        <f>IFERROR(VLOOKUP(CONCATENATE($A444,"A"),'05 APU'!$T:$AB,9,),0)</f>
        <v>0</v>
      </c>
      <c r="U444" s="420" t="s">
        <v>3439</v>
      </c>
      <c r="V444" s="426" t="s">
        <v>3487</v>
      </c>
      <c r="W444" s="429" t="s">
        <v>3493</v>
      </c>
      <c r="AZ444" s="331" t="e">
        <f>IF((VLOOKUP(CONCATENATE($A444,"EP"),'05 APU'!$1:$1048576,1,FALSE)=CONCATENATE($A444,"EP")),1,0)</f>
        <v>#N/A</v>
      </c>
      <c r="BA444" s="331" t="e">
        <f>IF((VLOOKUP(CONCATENATE($A444,"EE"),'05 APU'!$1:$1048576,1,FALSE)=CONCATENATE($A444,"EE")),1,0)</f>
        <v>#N/A</v>
      </c>
      <c r="BB444" s="331" t="e">
        <f>IF((VLOOKUP(CONCATENATE($A444,"EM"),'05 APU'!$1:$1048576,1,FALSE)=CONCATENATE($A444,"EM")),1,0)</f>
        <v>#N/A</v>
      </c>
    </row>
    <row r="445" spans="1:54" x14ac:dyDescent="0.25">
      <c r="A445" s="88">
        <v>435</v>
      </c>
      <c r="B445" s="387" t="s">
        <v>1113</v>
      </c>
      <c r="C445" s="384" t="s">
        <v>1091</v>
      </c>
      <c r="D445" s="89" t="str">
        <f>IFERROR(VLOOKUP(CONCATENATE($A445,"T"),'05 APU'!$1:$1048576,3,),"")</f>
        <v/>
      </c>
      <c r="E445" s="89" t="str">
        <f>IFERROR(VLOOKUP(CONCATENATE($A445,"T2"),'05 APU'!$1:$1048576,3,),"")</f>
        <v/>
      </c>
      <c r="F445" s="89" t="str">
        <f>IFERROR(VLOOKUP(CONCATENATE($A445,"T3"),'05 APU'!$1:$1048576,3,),"")</f>
        <v/>
      </c>
      <c r="G445" s="412" t="s">
        <v>136</v>
      </c>
      <c r="H445" s="351"/>
      <c r="I445" s="90">
        <f>IFERROR((VLOOKUP(CONCATENATE($A445,"D"),'05 APU'!$1:$1048576,9,)),0)</f>
        <v>0</v>
      </c>
      <c r="J445" s="90">
        <f t="shared" si="14"/>
        <v>0</v>
      </c>
      <c r="K445" s="297" t="str">
        <f>IFERROR(VLOOKUP(CONCATENATE($A445,"C"),'05 APU'!$1:$1048576,9,),"")</f>
        <v/>
      </c>
      <c r="L445" s="297" t="str">
        <f>IFERROR(VLOOKUP(CONCATENATE($A445,"B"),'05 APU'!$1:$1048576,9,),"")</f>
        <v/>
      </c>
      <c r="M445" s="297" t="str">
        <f>IFERROR(VLOOKUP(CONCATENATE($A445,"A"),'05 APU'!$1:$1048576,9,),"")</f>
        <v/>
      </c>
      <c r="N445" s="86"/>
      <c r="O445" s="90">
        <f>IFERROR(VLOOKUP(CONCATENATE($A445,"D"),'05 APU'!$T:$AB,9,),0)</f>
        <v>0</v>
      </c>
      <c r="P445" s="90">
        <f t="shared" si="13"/>
        <v>0</v>
      </c>
      <c r="Q445" s="90">
        <f>IFERROR(VLOOKUP(CONCATENATE($A445,"C"),'05 APU'!$T:$AB,9,),0)</f>
        <v>0</v>
      </c>
      <c r="R445" s="90">
        <f>IFERROR(VLOOKUP(CONCATENATE($A445,"B"),'05 APU'!$T:$AB,9,),0)</f>
        <v>0</v>
      </c>
      <c r="S445" s="90">
        <f>IFERROR(VLOOKUP(CONCATENATE($A445,"A"),'05 APU'!$T:$AB,9,),0)</f>
        <v>0</v>
      </c>
      <c r="U445" s="421" t="s">
        <v>3355</v>
      </c>
      <c r="V445" s="424"/>
      <c r="W445" s="429" t="s">
        <v>3493</v>
      </c>
      <c r="AZ445" s="331" t="e">
        <f>IF((VLOOKUP(CONCATENATE($A445,"EP"),'05 APU'!$1:$1048576,1,FALSE)=CONCATENATE($A445,"EP")),1,0)</f>
        <v>#N/A</v>
      </c>
      <c r="BA445" s="331" t="e">
        <f>IF((VLOOKUP(CONCATENATE($A445,"EE"),'05 APU'!$1:$1048576,1,FALSE)=CONCATENATE($A445,"EE")),1,0)</f>
        <v>#N/A</v>
      </c>
      <c r="BB445" s="331" t="e">
        <f>IF((VLOOKUP(CONCATENATE($A445,"EM"),'05 APU'!$1:$1048576,1,FALSE)=CONCATENATE($A445,"EM")),1,0)</f>
        <v>#N/A</v>
      </c>
    </row>
    <row r="446" spans="1:54" x14ac:dyDescent="0.25">
      <c r="A446" s="88">
        <v>436</v>
      </c>
      <c r="B446" s="387" t="s">
        <v>1114</v>
      </c>
      <c r="C446" s="384" t="s">
        <v>1093</v>
      </c>
      <c r="D446" s="89" t="str">
        <f>IFERROR(VLOOKUP(CONCATENATE($A446,"T"),'05 APU'!$1:$1048576,3,),"")</f>
        <v/>
      </c>
      <c r="E446" s="89" t="str">
        <f>IFERROR(VLOOKUP(CONCATENATE($A446,"T2"),'05 APU'!$1:$1048576,3,),"")</f>
        <v/>
      </c>
      <c r="F446" s="89" t="str">
        <f>IFERROR(VLOOKUP(CONCATENATE($A446,"T3"),'05 APU'!$1:$1048576,3,),"")</f>
        <v/>
      </c>
      <c r="G446" s="412" t="s">
        <v>136</v>
      </c>
      <c r="H446" s="351"/>
      <c r="I446" s="90">
        <f>IFERROR((VLOOKUP(CONCATENATE($A446,"D"),'05 APU'!$1:$1048576,9,)),0)</f>
        <v>0</v>
      </c>
      <c r="J446" s="90">
        <f t="shared" si="14"/>
        <v>0</v>
      </c>
      <c r="K446" s="297" t="str">
        <f>IFERROR(VLOOKUP(CONCATENATE($A446,"C"),'05 APU'!$1:$1048576,9,),"")</f>
        <v/>
      </c>
      <c r="L446" s="297" t="str">
        <f>IFERROR(VLOOKUP(CONCATENATE($A446,"B"),'05 APU'!$1:$1048576,9,),"")</f>
        <v/>
      </c>
      <c r="M446" s="297" t="str">
        <f>IFERROR(VLOOKUP(CONCATENATE($A446,"A"),'05 APU'!$1:$1048576,9,),"")</f>
        <v/>
      </c>
      <c r="N446" s="86"/>
      <c r="O446" s="90">
        <f>IFERROR(VLOOKUP(CONCATENATE($A446,"D"),'05 APU'!$T:$AB,9,),0)</f>
        <v>0</v>
      </c>
      <c r="P446" s="90">
        <f t="shared" si="13"/>
        <v>0</v>
      </c>
      <c r="Q446" s="90">
        <f>IFERROR(VLOOKUP(CONCATENATE($A446,"C"),'05 APU'!$T:$AB,9,),0)</f>
        <v>0</v>
      </c>
      <c r="R446" s="90">
        <f>IFERROR(VLOOKUP(CONCATENATE($A446,"B"),'05 APU'!$T:$AB,9,),0)</f>
        <v>0</v>
      </c>
      <c r="S446" s="90">
        <f>IFERROR(VLOOKUP(CONCATENATE($A446,"A"),'05 APU'!$T:$AB,9,),0)</f>
        <v>0</v>
      </c>
      <c r="U446" s="421" t="s">
        <v>3355</v>
      </c>
      <c r="V446" s="424"/>
      <c r="W446" s="429" t="s">
        <v>3493</v>
      </c>
      <c r="AZ446" s="331" t="e">
        <f>IF((VLOOKUP(CONCATENATE($A446,"EP"),'05 APU'!$1:$1048576,1,FALSE)=CONCATENATE($A446,"EP")),1,0)</f>
        <v>#N/A</v>
      </c>
      <c r="BA446" s="331" t="e">
        <f>IF((VLOOKUP(CONCATENATE($A446,"EE"),'05 APU'!$1:$1048576,1,FALSE)=CONCATENATE($A446,"EE")),1,0)</f>
        <v>#N/A</v>
      </c>
      <c r="BB446" s="331" t="e">
        <f>IF((VLOOKUP(CONCATENATE($A446,"EM"),'05 APU'!$1:$1048576,1,FALSE)=CONCATENATE($A446,"EM")),1,0)</f>
        <v>#N/A</v>
      </c>
    </row>
    <row r="447" spans="1:54" x14ac:dyDescent="0.25">
      <c r="A447" s="88">
        <v>437</v>
      </c>
      <c r="B447" s="387" t="s">
        <v>1115</v>
      </c>
      <c r="C447" s="384" t="s">
        <v>1095</v>
      </c>
      <c r="D447" s="89" t="str">
        <f>IFERROR(VLOOKUP(CONCATENATE($A447,"T"),'05 APU'!$1:$1048576,3,),"")</f>
        <v/>
      </c>
      <c r="E447" s="89" t="str">
        <f>IFERROR(VLOOKUP(CONCATENATE($A447,"T2"),'05 APU'!$1:$1048576,3,),"")</f>
        <v/>
      </c>
      <c r="F447" s="89" t="str">
        <f>IFERROR(VLOOKUP(CONCATENATE($A447,"T3"),'05 APU'!$1:$1048576,3,),"")</f>
        <v/>
      </c>
      <c r="G447" s="412" t="s">
        <v>136</v>
      </c>
      <c r="H447" s="351"/>
      <c r="I447" s="90">
        <f>IFERROR((VLOOKUP(CONCATENATE($A447,"D"),'05 APU'!$1:$1048576,9,)),0)</f>
        <v>0</v>
      </c>
      <c r="J447" s="90">
        <f t="shared" si="14"/>
        <v>0</v>
      </c>
      <c r="K447" s="297" t="str">
        <f>IFERROR(VLOOKUP(CONCATENATE($A447,"C"),'05 APU'!$1:$1048576,9,),"")</f>
        <v/>
      </c>
      <c r="L447" s="297" t="str">
        <f>IFERROR(VLOOKUP(CONCATENATE($A447,"B"),'05 APU'!$1:$1048576,9,),"")</f>
        <v/>
      </c>
      <c r="M447" s="297" t="str">
        <f>IFERROR(VLOOKUP(CONCATENATE($A447,"A"),'05 APU'!$1:$1048576,9,),"")</f>
        <v/>
      </c>
      <c r="N447" s="86"/>
      <c r="O447" s="90">
        <f>IFERROR(VLOOKUP(CONCATENATE($A447,"D"),'05 APU'!$T:$AB,9,),0)</f>
        <v>0</v>
      </c>
      <c r="P447" s="90">
        <f t="shared" si="13"/>
        <v>0</v>
      </c>
      <c r="Q447" s="90">
        <f>IFERROR(VLOOKUP(CONCATENATE($A447,"C"),'05 APU'!$T:$AB,9,),0)</f>
        <v>0</v>
      </c>
      <c r="R447" s="90">
        <f>IFERROR(VLOOKUP(CONCATENATE($A447,"B"),'05 APU'!$T:$AB,9,),0)</f>
        <v>0</v>
      </c>
      <c r="S447" s="90">
        <f>IFERROR(VLOOKUP(CONCATENATE($A447,"A"),'05 APU'!$T:$AB,9,),0)</f>
        <v>0</v>
      </c>
      <c r="U447" s="421" t="s">
        <v>3355</v>
      </c>
      <c r="V447" s="424"/>
      <c r="W447" s="429" t="s">
        <v>3493</v>
      </c>
      <c r="AZ447" s="331" t="e">
        <f>IF((VLOOKUP(CONCATENATE($A447,"EP"),'05 APU'!$1:$1048576,1,FALSE)=CONCATENATE($A447,"EP")),1,0)</f>
        <v>#N/A</v>
      </c>
      <c r="BA447" s="331" t="e">
        <f>IF((VLOOKUP(CONCATENATE($A447,"EE"),'05 APU'!$1:$1048576,1,FALSE)=CONCATENATE($A447,"EE")),1,0)</f>
        <v>#N/A</v>
      </c>
      <c r="BB447" s="331" t="e">
        <f>IF((VLOOKUP(CONCATENATE($A447,"EM"),'05 APU'!$1:$1048576,1,FALSE)=CONCATENATE($A447,"EM")),1,0)</f>
        <v>#N/A</v>
      </c>
    </row>
    <row r="448" spans="1:54" x14ac:dyDescent="0.25">
      <c r="A448" s="88">
        <v>438</v>
      </c>
      <c r="B448" s="387" t="s">
        <v>1116</v>
      </c>
      <c r="C448" s="384" t="s">
        <v>1097</v>
      </c>
      <c r="D448" s="89" t="str">
        <f>IFERROR(VLOOKUP(CONCATENATE($A448,"T"),'05 APU'!$1:$1048576,3,),"")</f>
        <v/>
      </c>
      <c r="E448" s="89" t="str">
        <f>IFERROR(VLOOKUP(CONCATENATE($A448,"T2"),'05 APU'!$1:$1048576,3,),"")</f>
        <v/>
      </c>
      <c r="F448" s="89" t="str">
        <f>IFERROR(VLOOKUP(CONCATENATE($A448,"T3"),'05 APU'!$1:$1048576,3,),"")</f>
        <v/>
      </c>
      <c r="G448" s="412" t="s">
        <v>136</v>
      </c>
      <c r="H448" s="351"/>
      <c r="I448" s="90">
        <f>IFERROR((VLOOKUP(CONCATENATE($A448,"D"),'05 APU'!$1:$1048576,9,)),0)</f>
        <v>0</v>
      </c>
      <c r="J448" s="90">
        <f t="shared" si="14"/>
        <v>0</v>
      </c>
      <c r="K448" s="297" t="str">
        <f>IFERROR(VLOOKUP(CONCATENATE($A448,"C"),'05 APU'!$1:$1048576,9,),"")</f>
        <v/>
      </c>
      <c r="L448" s="297" t="str">
        <f>IFERROR(VLOOKUP(CONCATENATE($A448,"B"),'05 APU'!$1:$1048576,9,),"")</f>
        <v/>
      </c>
      <c r="M448" s="297" t="str">
        <f>IFERROR(VLOOKUP(CONCATENATE($A448,"A"),'05 APU'!$1:$1048576,9,),"")</f>
        <v/>
      </c>
      <c r="N448" s="86"/>
      <c r="O448" s="90">
        <f>IFERROR(VLOOKUP(CONCATENATE($A448,"D"),'05 APU'!$T:$AB,9,),0)</f>
        <v>0</v>
      </c>
      <c r="P448" s="90">
        <f t="shared" si="13"/>
        <v>0</v>
      </c>
      <c r="Q448" s="90">
        <f>IFERROR(VLOOKUP(CONCATENATE($A448,"C"),'05 APU'!$T:$AB,9,),0)</f>
        <v>0</v>
      </c>
      <c r="R448" s="90">
        <f>IFERROR(VLOOKUP(CONCATENATE($A448,"B"),'05 APU'!$T:$AB,9,),0)</f>
        <v>0</v>
      </c>
      <c r="S448" s="90">
        <f>IFERROR(VLOOKUP(CONCATENATE($A448,"A"),'05 APU'!$T:$AB,9,),0)</f>
        <v>0</v>
      </c>
      <c r="U448" s="421" t="s">
        <v>3355</v>
      </c>
      <c r="V448" s="424"/>
      <c r="W448" s="429" t="s">
        <v>3493</v>
      </c>
      <c r="AZ448" s="331" t="e">
        <f>IF((VLOOKUP(CONCATENATE($A448,"EP"),'05 APU'!$1:$1048576,1,FALSE)=CONCATENATE($A448,"EP")),1,0)</f>
        <v>#N/A</v>
      </c>
      <c r="BA448" s="331" t="e">
        <f>IF((VLOOKUP(CONCATENATE($A448,"EE"),'05 APU'!$1:$1048576,1,FALSE)=CONCATENATE($A448,"EE")),1,0)</f>
        <v>#N/A</v>
      </c>
      <c r="BB448" s="331" t="e">
        <f>IF((VLOOKUP(CONCATENATE($A448,"EM"),'05 APU'!$1:$1048576,1,FALSE)=CONCATENATE($A448,"EM")),1,0)</f>
        <v>#N/A</v>
      </c>
    </row>
    <row r="449" spans="1:54" x14ac:dyDescent="0.25">
      <c r="A449" s="88">
        <v>439</v>
      </c>
      <c r="B449" s="387" t="s">
        <v>1117</v>
      </c>
      <c r="C449" s="384" t="s">
        <v>1099</v>
      </c>
      <c r="D449" s="89" t="str">
        <f>IFERROR(VLOOKUP(CONCATENATE($A449,"T"),'05 APU'!$1:$1048576,3,),"")</f>
        <v/>
      </c>
      <c r="E449" s="89" t="str">
        <f>IFERROR(VLOOKUP(CONCATENATE($A449,"T2"),'05 APU'!$1:$1048576,3,),"")</f>
        <v/>
      </c>
      <c r="F449" s="89" t="str">
        <f>IFERROR(VLOOKUP(CONCATENATE($A449,"T3"),'05 APU'!$1:$1048576,3,),"")</f>
        <v/>
      </c>
      <c r="G449" s="412" t="s">
        <v>136</v>
      </c>
      <c r="H449" s="351"/>
      <c r="I449" s="90">
        <f>IFERROR((VLOOKUP(CONCATENATE($A449,"D"),'05 APU'!$1:$1048576,9,)),0)</f>
        <v>0</v>
      </c>
      <c r="J449" s="90">
        <f t="shared" si="14"/>
        <v>0</v>
      </c>
      <c r="K449" s="297" t="str">
        <f>IFERROR(VLOOKUP(CONCATENATE($A449,"C"),'05 APU'!$1:$1048576,9,),"")</f>
        <v/>
      </c>
      <c r="L449" s="297" t="str">
        <f>IFERROR(VLOOKUP(CONCATENATE($A449,"B"),'05 APU'!$1:$1048576,9,),"")</f>
        <v/>
      </c>
      <c r="M449" s="297" t="str">
        <f>IFERROR(VLOOKUP(CONCATENATE($A449,"A"),'05 APU'!$1:$1048576,9,),"")</f>
        <v/>
      </c>
      <c r="N449" s="86"/>
      <c r="O449" s="90">
        <f>IFERROR(VLOOKUP(CONCATENATE($A449,"D"),'05 APU'!$T:$AB,9,),0)</f>
        <v>0</v>
      </c>
      <c r="P449" s="90">
        <f t="shared" si="13"/>
        <v>0</v>
      </c>
      <c r="Q449" s="90">
        <f>IFERROR(VLOOKUP(CONCATENATE($A449,"C"),'05 APU'!$T:$AB,9,),0)</f>
        <v>0</v>
      </c>
      <c r="R449" s="90">
        <f>IFERROR(VLOOKUP(CONCATENATE($A449,"B"),'05 APU'!$T:$AB,9,),0)</f>
        <v>0</v>
      </c>
      <c r="S449" s="90">
        <f>IFERROR(VLOOKUP(CONCATENATE($A449,"A"),'05 APU'!$T:$AB,9,),0)</f>
        <v>0</v>
      </c>
      <c r="U449" s="421" t="s">
        <v>3355</v>
      </c>
      <c r="V449" s="424"/>
      <c r="W449" s="429" t="s">
        <v>3493</v>
      </c>
      <c r="AZ449" s="331" t="e">
        <f>IF((VLOOKUP(CONCATENATE($A449,"EP"),'05 APU'!$1:$1048576,1,FALSE)=CONCATENATE($A449,"EP")),1,0)</f>
        <v>#N/A</v>
      </c>
      <c r="BA449" s="331" t="e">
        <f>IF((VLOOKUP(CONCATENATE($A449,"EE"),'05 APU'!$1:$1048576,1,FALSE)=CONCATENATE($A449,"EE")),1,0)</f>
        <v>#N/A</v>
      </c>
      <c r="BB449" s="331" t="e">
        <f>IF((VLOOKUP(CONCATENATE($A449,"EM"),'05 APU'!$1:$1048576,1,FALSE)=CONCATENATE($A449,"EM")),1,0)</f>
        <v>#N/A</v>
      </c>
    </row>
    <row r="450" spans="1:54" x14ac:dyDescent="0.25">
      <c r="A450" s="88">
        <v>440</v>
      </c>
      <c r="B450" s="387" t="s">
        <v>1118</v>
      </c>
      <c r="C450" s="384" t="s">
        <v>1101</v>
      </c>
      <c r="D450" s="89" t="str">
        <f>IFERROR(VLOOKUP(CONCATENATE($A450,"T"),'05 APU'!$1:$1048576,3,),"")</f>
        <v/>
      </c>
      <c r="E450" s="89" t="str">
        <f>IFERROR(VLOOKUP(CONCATENATE($A450,"T2"),'05 APU'!$1:$1048576,3,),"")</f>
        <v/>
      </c>
      <c r="F450" s="89" t="str">
        <f>IFERROR(VLOOKUP(CONCATENATE($A450,"T3"),'05 APU'!$1:$1048576,3,),"")</f>
        <v/>
      </c>
      <c r="G450" s="412" t="s">
        <v>136</v>
      </c>
      <c r="H450" s="351"/>
      <c r="I450" s="90">
        <f>IFERROR((VLOOKUP(CONCATENATE($A450,"D"),'05 APU'!$1:$1048576,9,)),0)</f>
        <v>0</v>
      </c>
      <c r="J450" s="90">
        <f t="shared" si="14"/>
        <v>0</v>
      </c>
      <c r="K450" s="297" t="str">
        <f>IFERROR(VLOOKUP(CONCATENATE($A450,"C"),'05 APU'!$1:$1048576,9,),"")</f>
        <v/>
      </c>
      <c r="L450" s="297" t="str">
        <f>IFERROR(VLOOKUP(CONCATENATE($A450,"B"),'05 APU'!$1:$1048576,9,),"")</f>
        <v/>
      </c>
      <c r="M450" s="297" t="str">
        <f>IFERROR(VLOOKUP(CONCATENATE($A450,"A"),'05 APU'!$1:$1048576,9,),"")</f>
        <v/>
      </c>
      <c r="N450" s="86"/>
      <c r="O450" s="90">
        <f>IFERROR(VLOOKUP(CONCATENATE($A450,"D"),'05 APU'!$T:$AB,9,),0)</f>
        <v>0</v>
      </c>
      <c r="P450" s="90">
        <f t="shared" si="13"/>
        <v>0</v>
      </c>
      <c r="Q450" s="90">
        <f>IFERROR(VLOOKUP(CONCATENATE($A450,"C"),'05 APU'!$T:$AB,9,),0)</f>
        <v>0</v>
      </c>
      <c r="R450" s="90">
        <f>IFERROR(VLOOKUP(CONCATENATE($A450,"B"),'05 APU'!$T:$AB,9,),0)</f>
        <v>0</v>
      </c>
      <c r="S450" s="90">
        <f>IFERROR(VLOOKUP(CONCATENATE($A450,"A"),'05 APU'!$T:$AB,9,),0)</f>
        <v>0</v>
      </c>
      <c r="U450" s="421" t="s">
        <v>3355</v>
      </c>
      <c r="V450" s="424"/>
      <c r="W450" s="429" t="s">
        <v>3493</v>
      </c>
      <c r="AZ450" s="331" t="e">
        <f>IF((VLOOKUP(CONCATENATE($A450,"EP"),'05 APU'!$1:$1048576,1,FALSE)=CONCATENATE($A450,"EP")),1,0)</f>
        <v>#N/A</v>
      </c>
      <c r="BA450" s="331" t="e">
        <f>IF((VLOOKUP(CONCATENATE($A450,"EE"),'05 APU'!$1:$1048576,1,FALSE)=CONCATENATE($A450,"EE")),1,0)</f>
        <v>#N/A</v>
      </c>
      <c r="BB450" s="331" t="e">
        <f>IF((VLOOKUP(CONCATENATE($A450,"EM"),'05 APU'!$1:$1048576,1,FALSE)=CONCATENATE($A450,"EM")),1,0)</f>
        <v>#N/A</v>
      </c>
    </row>
    <row r="451" spans="1:54" x14ac:dyDescent="0.25">
      <c r="A451" s="88">
        <v>441</v>
      </c>
      <c r="B451" s="387" t="s">
        <v>1119</v>
      </c>
      <c r="C451" s="384" t="s">
        <v>1120</v>
      </c>
      <c r="D451" s="89" t="str">
        <f>IFERROR(VLOOKUP(CONCATENATE($A451,"T"),'05 APU'!$1:$1048576,3,),"")</f>
        <v/>
      </c>
      <c r="E451" s="89" t="str">
        <f>IFERROR(VLOOKUP(CONCATENATE($A451,"T2"),'05 APU'!$1:$1048576,3,),"")</f>
        <v/>
      </c>
      <c r="F451" s="89" t="str">
        <f>IFERROR(VLOOKUP(CONCATENATE($A451,"T3"),'05 APU'!$1:$1048576,3,),"")</f>
        <v/>
      </c>
      <c r="G451" s="412" t="s">
        <v>136</v>
      </c>
      <c r="H451" s="351"/>
      <c r="I451" s="90">
        <f>IFERROR((VLOOKUP(CONCATENATE($A451,"D"),'05 APU'!$1:$1048576,9,)),0)</f>
        <v>0</v>
      </c>
      <c r="J451" s="90">
        <f t="shared" si="14"/>
        <v>0</v>
      </c>
      <c r="K451" s="297" t="str">
        <f>IFERROR(VLOOKUP(CONCATENATE($A451,"C"),'05 APU'!$1:$1048576,9,),"")</f>
        <v/>
      </c>
      <c r="L451" s="297" t="str">
        <f>IFERROR(VLOOKUP(CONCATENATE($A451,"B"),'05 APU'!$1:$1048576,9,),"")</f>
        <v/>
      </c>
      <c r="M451" s="297" t="str">
        <f>IFERROR(VLOOKUP(CONCATENATE($A451,"A"),'05 APU'!$1:$1048576,9,),"")</f>
        <v/>
      </c>
      <c r="N451" s="86"/>
      <c r="O451" s="90">
        <f>IFERROR(VLOOKUP(CONCATENATE($A451,"D"),'05 APU'!$T:$AB,9,),0)</f>
        <v>0</v>
      </c>
      <c r="P451" s="90">
        <f t="shared" si="13"/>
        <v>0</v>
      </c>
      <c r="Q451" s="90">
        <f>IFERROR(VLOOKUP(CONCATENATE($A451,"C"),'05 APU'!$T:$AB,9,),0)</f>
        <v>0</v>
      </c>
      <c r="R451" s="90">
        <f>IFERROR(VLOOKUP(CONCATENATE($A451,"B"),'05 APU'!$T:$AB,9,),0)</f>
        <v>0</v>
      </c>
      <c r="S451" s="90">
        <f>IFERROR(VLOOKUP(CONCATENATE($A451,"A"),'05 APU'!$T:$AB,9,),0)</f>
        <v>0</v>
      </c>
      <c r="U451" s="421" t="s">
        <v>3355</v>
      </c>
      <c r="V451" s="424"/>
      <c r="W451" s="429" t="s">
        <v>3493</v>
      </c>
      <c r="AZ451" s="331" t="e">
        <f>IF((VLOOKUP(CONCATENATE($A451,"EP"),'05 APU'!$1:$1048576,1,FALSE)=CONCATENATE($A451,"EP")),1,0)</f>
        <v>#N/A</v>
      </c>
      <c r="BA451" s="331" t="e">
        <f>IF((VLOOKUP(CONCATENATE($A451,"EE"),'05 APU'!$1:$1048576,1,FALSE)=CONCATENATE($A451,"EE")),1,0)</f>
        <v>#N/A</v>
      </c>
      <c r="BB451" s="331" t="e">
        <f>IF((VLOOKUP(CONCATENATE($A451,"EM"),'05 APU'!$1:$1048576,1,FALSE)=CONCATENATE($A451,"EM")),1,0)</f>
        <v>#N/A</v>
      </c>
    </row>
    <row r="452" spans="1:54" x14ac:dyDescent="0.25">
      <c r="A452" s="88">
        <v>442</v>
      </c>
      <c r="B452" s="387" t="s">
        <v>1121</v>
      </c>
      <c r="C452" s="384" t="s">
        <v>1122</v>
      </c>
      <c r="D452" s="89" t="str">
        <f>IFERROR(VLOOKUP(CONCATENATE($A452,"T"),'05 APU'!$1:$1048576,3,),"")</f>
        <v/>
      </c>
      <c r="E452" s="89" t="str">
        <f>IFERROR(VLOOKUP(CONCATENATE($A452,"T2"),'05 APU'!$1:$1048576,3,),"")</f>
        <v/>
      </c>
      <c r="F452" s="89" t="str">
        <f>IFERROR(VLOOKUP(CONCATENATE($A452,"T3"),'05 APU'!$1:$1048576,3,),"")</f>
        <v/>
      </c>
      <c r="G452" s="412" t="s">
        <v>136</v>
      </c>
      <c r="H452" s="351"/>
      <c r="I452" s="90">
        <f>IFERROR((VLOOKUP(CONCATENATE($A452,"D"),'05 APU'!$1:$1048576,9,)),0)</f>
        <v>0</v>
      </c>
      <c r="J452" s="90">
        <f t="shared" si="14"/>
        <v>0</v>
      </c>
      <c r="K452" s="297" t="str">
        <f>IFERROR(VLOOKUP(CONCATENATE($A452,"C"),'05 APU'!$1:$1048576,9,),"")</f>
        <v/>
      </c>
      <c r="L452" s="297" t="str">
        <f>IFERROR(VLOOKUP(CONCATENATE($A452,"B"),'05 APU'!$1:$1048576,9,),"")</f>
        <v/>
      </c>
      <c r="M452" s="297" t="str">
        <f>IFERROR(VLOOKUP(CONCATENATE($A452,"A"),'05 APU'!$1:$1048576,9,),"")</f>
        <v/>
      </c>
      <c r="N452" s="86"/>
      <c r="O452" s="90">
        <f>IFERROR(VLOOKUP(CONCATENATE($A452,"D"),'05 APU'!$T:$AB,9,),0)</f>
        <v>0</v>
      </c>
      <c r="P452" s="90">
        <f t="shared" si="13"/>
        <v>0</v>
      </c>
      <c r="Q452" s="90">
        <f>IFERROR(VLOOKUP(CONCATENATE($A452,"C"),'05 APU'!$T:$AB,9,),0)</f>
        <v>0</v>
      </c>
      <c r="R452" s="90">
        <f>IFERROR(VLOOKUP(CONCATENATE($A452,"B"),'05 APU'!$T:$AB,9,),0)</f>
        <v>0</v>
      </c>
      <c r="S452" s="90">
        <f>IFERROR(VLOOKUP(CONCATENATE($A452,"A"),'05 APU'!$T:$AB,9,),0)</f>
        <v>0</v>
      </c>
      <c r="U452" s="421" t="s">
        <v>3355</v>
      </c>
      <c r="V452" s="424"/>
      <c r="W452" s="429" t="s">
        <v>3493</v>
      </c>
      <c r="AZ452" s="331" t="e">
        <f>IF((VLOOKUP(CONCATENATE($A452,"EP"),'05 APU'!$1:$1048576,1,FALSE)=CONCATENATE($A452,"EP")),1,0)</f>
        <v>#N/A</v>
      </c>
      <c r="BA452" s="331" t="e">
        <f>IF((VLOOKUP(CONCATENATE($A452,"EE"),'05 APU'!$1:$1048576,1,FALSE)=CONCATENATE($A452,"EE")),1,0)</f>
        <v>#N/A</v>
      </c>
      <c r="BB452" s="331" t="e">
        <f>IF((VLOOKUP(CONCATENATE($A452,"EM"),'05 APU'!$1:$1048576,1,FALSE)=CONCATENATE($A452,"EM")),1,0)</f>
        <v>#N/A</v>
      </c>
    </row>
    <row r="453" spans="1:54" x14ac:dyDescent="0.25">
      <c r="A453" s="88">
        <v>443</v>
      </c>
      <c r="B453" s="387" t="s">
        <v>1123</v>
      </c>
      <c r="C453" s="384" t="s">
        <v>1124</v>
      </c>
      <c r="D453" s="89" t="str">
        <f>IFERROR(VLOOKUP(CONCATENATE($A453,"T"),'05 APU'!$1:$1048576,3,),"")</f>
        <v/>
      </c>
      <c r="E453" s="89" t="str">
        <f>IFERROR(VLOOKUP(CONCATENATE($A453,"T2"),'05 APU'!$1:$1048576,3,),"")</f>
        <v/>
      </c>
      <c r="F453" s="89" t="str">
        <f>IFERROR(VLOOKUP(CONCATENATE($A453,"T3"),'05 APU'!$1:$1048576,3,),"")</f>
        <v/>
      </c>
      <c r="G453" s="412" t="s">
        <v>136</v>
      </c>
      <c r="H453" s="351"/>
      <c r="I453" s="90">
        <f>IFERROR((VLOOKUP(CONCATENATE($A453,"D"),'05 APU'!$1:$1048576,9,)),0)</f>
        <v>0</v>
      </c>
      <c r="J453" s="90">
        <f t="shared" si="14"/>
        <v>0</v>
      </c>
      <c r="K453" s="297" t="str">
        <f>IFERROR(VLOOKUP(CONCATENATE($A453,"C"),'05 APU'!$1:$1048576,9,),"")</f>
        <v/>
      </c>
      <c r="L453" s="297" t="str">
        <f>IFERROR(VLOOKUP(CONCATENATE($A453,"B"),'05 APU'!$1:$1048576,9,),"")</f>
        <v/>
      </c>
      <c r="M453" s="297" t="str">
        <f>IFERROR(VLOOKUP(CONCATENATE($A453,"A"),'05 APU'!$1:$1048576,9,),"")</f>
        <v/>
      </c>
      <c r="N453" s="86"/>
      <c r="O453" s="90">
        <f>IFERROR(VLOOKUP(CONCATENATE($A453,"D"),'05 APU'!$T:$AB,9,),0)</f>
        <v>0</v>
      </c>
      <c r="P453" s="90">
        <f t="shared" si="13"/>
        <v>0</v>
      </c>
      <c r="Q453" s="90">
        <f>IFERROR(VLOOKUP(CONCATENATE($A453,"C"),'05 APU'!$T:$AB,9,),0)</f>
        <v>0</v>
      </c>
      <c r="R453" s="90">
        <f>IFERROR(VLOOKUP(CONCATENATE($A453,"B"),'05 APU'!$T:$AB,9,),0)</f>
        <v>0</v>
      </c>
      <c r="S453" s="90">
        <f>IFERROR(VLOOKUP(CONCATENATE($A453,"A"),'05 APU'!$T:$AB,9,),0)</f>
        <v>0</v>
      </c>
      <c r="U453" s="421" t="s">
        <v>3355</v>
      </c>
      <c r="V453" s="424"/>
      <c r="W453" s="429" t="s">
        <v>3493</v>
      </c>
      <c r="AZ453" s="331" t="e">
        <f>IF((VLOOKUP(CONCATENATE($A453,"EP"),'05 APU'!$1:$1048576,1,FALSE)=CONCATENATE($A453,"EP")),1,0)</f>
        <v>#N/A</v>
      </c>
      <c r="BA453" s="331" t="e">
        <f>IF((VLOOKUP(CONCATENATE($A453,"EE"),'05 APU'!$1:$1048576,1,FALSE)=CONCATENATE($A453,"EE")),1,0)</f>
        <v>#N/A</v>
      </c>
      <c r="BB453" s="331" t="e">
        <f>IF((VLOOKUP(CONCATENATE($A453,"EM"),'05 APU'!$1:$1048576,1,FALSE)=CONCATENATE($A453,"EM")),1,0)</f>
        <v>#N/A</v>
      </c>
    </row>
    <row r="454" spans="1:54" ht="21" x14ac:dyDescent="0.25">
      <c r="A454" s="88">
        <v>444</v>
      </c>
      <c r="B454" s="388" t="s">
        <v>1125</v>
      </c>
      <c r="C454" s="389" t="s">
        <v>1126</v>
      </c>
      <c r="D454" s="89" t="str">
        <f>IFERROR(VLOOKUP(CONCATENATE($A454,"T"),'05 APU'!$1:$1048576,3,),"")</f>
        <v/>
      </c>
      <c r="E454" s="89" t="str">
        <f>IFERROR(VLOOKUP(CONCATENATE($A454,"T2"),'05 APU'!$1:$1048576,3,),"")</f>
        <v/>
      </c>
      <c r="F454" s="89" t="str">
        <f>IFERROR(VLOOKUP(CONCATENATE($A454,"T3"),'05 APU'!$1:$1048576,3,),"")</f>
        <v/>
      </c>
      <c r="G454" s="398"/>
      <c r="H454" s="351"/>
      <c r="I454" s="90">
        <f>IFERROR((VLOOKUP(CONCATENATE($A454,"D"),'05 APU'!$1:$1048576,9,)),0)</f>
        <v>0</v>
      </c>
      <c r="J454" s="90">
        <f t="shared" si="14"/>
        <v>0</v>
      </c>
      <c r="K454" s="297" t="str">
        <f>IFERROR(VLOOKUP(CONCATENATE($A454,"C"),'05 APU'!$1:$1048576,9,),"")</f>
        <v/>
      </c>
      <c r="L454" s="297" t="str">
        <f>IFERROR(VLOOKUP(CONCATENATE($A454,"B"),'05 APU'!$1:$1048576,9,),"")</f>
        <v/>
      </c>
      <c r="M454" s="297" t="str">
        <f>IFERROR(VLOOKUP(CONCATENATE($A454,"A"),'05 APU'!$1:$1048576,9,),"")</f>
        <v/>
      </c>
      <c r="N454" s="86"/>
      <c r="O454" s="90">
        <f>IFERROR(VLOOKUP(CONCATENATE($A454,"D"),'05 APU'!$T:$AB,9,),0)</f>
        <v>0</v>
      </c>
      <c r="P454" s="90">
        <f t="shared" si="13"/>
        <v>0</v>
      </c>
      <c r="Q454" s="90">
        <f>IFERROR(VLOOKUP(CONCATENATE($A454,"C"),'05 APU'!$T:$AB,9,),0)</f>
        <v>0</v>
      </c>
      <c r="R454" s="90">
        <f>IFERROR(VLOOKUP(CONCATENATE($A454,"B"),'05 APU'!$T:$AB,9,),0)</f>
        <v>0</v>
      </c>
      <c r="S454" s="90">
        <f>IFERROR(VLOOKUP(CONCATENATE($A454,"A"),'05 APU'!$T:$AB,9,),0)</f>
        <v>0</v>
      </c>
      <c r="U454" s="420"/>
      <c r="V454" s="424"/>
      <c r="W454" s="429">
        <v>0</v>
      </c>
      <c r="AZ454" s="331" t="e">
        <f>IF((VLOOKUP(CONCATENATE($A454,"EP"),'05 APU'!$1:$1048576,1,FALSE)=CONCATENATE($A454,"EP")),1,0)</f>
        <v>#N/A</v>
      </c>
      <c r="BA454" s="331" t="e">
        <f>IF((VLOOKUP(CONCATENATE($A454,"EE"),'05 APU'!$1:$1048576,1,FALSE)=CONCATENATE($A454,"EE")),1,0)</f>
        <v>#N/A</v>
      </c>
      <c r="BB454" s="331" t="e">
        <f>IF((VLOOKUP(CONCATENATE($A454,"EM"),'05 APU'!$1:$1048576,1,FALSE)=CONCATENATE($A454,"EM")),1,0)</f>
        <v>#N/A</v>
      </c>
    </row>
    <row r="455" spans="1:54" ht="21" x14ac:dyDescent="0.25">
      <c r="A455" s="88">
        <v>445</v>
      </c>
      <c r="B455" s="387" t="s">
        <v>1127</v>
      </c>
      <c r="C455" s="384" t="s">
        <v>1128</v>
      </c>
      <c r="D455" s="89" t="str">
        <f>IFERROR(VLOOKUP(CONCATENATE($A455,"T"),'05 APU'!$1:$1048576,3,),"")</f>
        <v/>
      </c>
      <c r="E455" s="89" t="str">
        <f>IFERROR(VLOOKUP(CONCATENATE($A455,"T2"),'05 APU'!$1:$1048576,3,),"")</f>
        <v/>
      </c>
      <c r="F455" s="89" t="str">
        <f>IFERROR(VLOOKUP(CONCATENATE($A455,"T3"),'05 APU'!$1:$1048576,3,),"")</f>
        <v/>
      </c>
      <c r="G455" s="412" t="s">
        <v>136</v>
      </c>
      <c r="H455" s="351"/>
      <c r="I455" s="90">
        <f>IFERROR((VLOOKUP(CONCATENATE($A455,"D"),'05 APU'!$1:$1048576,9,)),0)</f>
        <v>0</v>
      </c>
      <c r="J455" s="90">
        <f t="shared" si="14"/>
        <v>0</v>
      </c>
      <c r="K455" s="297" t="str">
        <f>IFERROR(VLOOKUP(CONCATENATE($A455,"C"),'05 APU'!$1:$1048576,9,),"")</f>
        <v/>
      </c>
      <c r="L455" s="297" t="str">
        <f>IFERROR(VLOOKUP(CONCATENATE($A455,"B"),'05 APU'!$1:$1048576,9,),"")</f>
        <v/>
      </c>
      <c r="M455" s="297" t="str">
        <f>IFERROR(VLOOKUP(CONCATENATE($A455,"A"),'05 APU'!$1:$1048576,9,),"")</f>
        <v/>
      </c>
      <c r="N455" s="86"/>
      <c r="O455" s="90">
        <f>IFERROR(VLOOKUP(CONCATENATE($A455,"D"),'05 APU'!$T:$AB,9,),0)</f>
        <v>0</v>
      </c>
      <c r="P455" s="90">
        <f t="shared" si="13"/>
        <v>0</v>
      </c>
      <c r="Q455" s="90">
        <f>IFERROR(VLOOKUP(CONCATENATE($A455,"C"),'05 APU'!$T:$AB,9,),0)</f>
        <v>0</v>
      </c>
      <c r="R455" s="90">
        <f>IFERROR(VLOOKUP(CONCATENATE($A455,"B"),'05 APU'!$T:$AB,9,),0)</f>
        <v>0</v>
      </c>
      <c r="S455" s="90">
        <f>IFERROR(VLOOKUP(CONCATENATE($A455,"A"),'05 APU'!$T:$AB,9,),0)</f>
        <v>0</v>
      </c>
      <c r="U455" s="420" t="s">
        <v>3434</v>
      </c>
      <c r="V455" s="426" t="s">
        <v>3487</v>
      </c>
      <c r="W455" s="429" t="s">
        <v>3493</v>
      </c>
      <c r="AZ455" s="331" t="e">
        <f>IF((VLOOKUP(CONCATENATE($A455,"EP"),'05 APU'!$1:$1048576,1,FALSE)=CONCATENATE($A455,"EP")),1,0)</f>
        <v>#N/A</v>
      </c>
      <c r="BA455" s="331" t="e">
        <f>IF((VLOOKUP(CONCATENATE($A455,"EE"),'05 APU'!$1:$1048576,1,FALSE)=CONCATENATE($A455,"EE")),1,0)</f>
        <v>#N/A</v>
      </c>
      <c r="BB455" s="331" t="e">
        <f>IF((VLOOKUP(CONCATENATE($A455,"EM"),'05 APU'!$1:$1048576,1,FALSE)=CONCATENATE($A455,"EM")),1,0)</f>
        <v>#N/A</v>
      </c>
    </row>
    <row r="456" spans="1:54" ht="21" x14ac:dyDescent="0.25">
      <c r="A456" s="88">
        <v>446</v>
      </c>
      <c r="B456" s="387" t="s">
        <v>1129</v>
      </c>
      <c r="C456" s="384" t="s">
        <v>1130</v>
      </c>
      <c r="D456" s="89" t="str">
        <f>IFERROR(VLOOKUP(CONCATENATE($A456,"T"),'05 APU'!$1:$1048576,3,),"")</f>
        <v/>
      </c>
      <c r="E456" s="89" t="str">
        <f>IFERROR(VLOOKUP(CONCATENATE($A456,"T2"),'05 APU'!$1:$1048576,3,),"")</f>
        <v/>
      </c>
      <c r="F456" s="89" t="str">
        <f>IFERROR(VLOOKUP(CONCATENATE($A456,"T3"),'05 APU'!$1:$1048576,3,),"")</f>
        <v/>
      </c>
      <c r="G456" s="412" t="s">
        <v>136</v>
      </c>
      <c r="H456" s="351"/>
      <c r="I456" s="90">
        <f>IFERROR((VLOOKUP(CONCATENATE($A456,"D"),'05 APU'!$1:$1048576,9,)),0)</f>
        <v>0</v>
      </c>
      <c r="J456" s="90">
        <f t="shared" si="14"/>
        <v>0</v>
      </c>
      <c r="K456" s="297" t="str">
        <f>IFERROR(VLOOKUP(CONCATENATE($A456,"C"),'05 APU'!$1:$1048576,9,),"")</f>
        <v/>
      </c>
      <c r="L456" s="297" t="str">
        <f>IFERROR(VLOOKUP(CONCATENATE($A456,"B"),'05 APU'!$1:$1048576,9,),"")</f>
        <v/>
      </c>
      <c r="M456" s="297" t="str">
        <f>IFERROR(VLOOKUP(CONCATENATE($A456,"A"),'05 APU'!$1:$1048576,9,),"")</f>
        <v/>
      </c>
      <c r="N456" s="86"/>
      <c r="O456" s="90">
        <f>IFERROR(VLOOKUP(CONCATENATE($A456,"D"),'05 APU'!$T:$AB,9,),0)</f>
        <v>0</v>
      </c>
      <c r="P456" s="90">
        <f t="shared" si="13"/>
        <v>0</v>
      </c>
      <c r="Q456" s="90">
        <f>IFERROR(VLOOKUP(CONCATENATE($A456,"C"),'05 APU'!$T:$AB,9,),0)</f>
        <v>0</v>
      </c>
      <c r="R456" s="90">
        <f>IFERROR(VLOOKUP(CONCATENATE($A456,"B"),'05 APU'!$T:$AB,9,),0)</f>
        <v>0</v>
      </c>
      <c r="S456" s="90">
        <f>IFERROR(VLOOKUP(CONCATENATE($A456,"A"),'05 APU'!$T:$AB,9,),0)</f>
        <v>0</v>
      </c>
      <c r="U456" s="420" t="s">
        <v>3435</v>
      </c>
      <c r="V456" s="426" t="s">
        <v>3487</v>
      </c>
      <c r="W456" s="429" t="s">
        <v>3493</v>
      </c>
      <c r="AZ456" s="331" t="e">
        <f>IF((VLOOKUP(CONCATENATE($A456,"EP"),'05 APU'!$1:$1048576,1,FALSE)=CONCATENATE($A456,"EP")),1,0)</f>
        <v>#N/A</v>
      </c>
      <c r="BA456" s="331" t="e">
        <f>IF((VLOOKUP(CONCATENATE($A456,"EE"),'05 APU'!$1:$1048576,1,FALSE)=CONCATENATE($A456,"EE")),1,0)</f>
        <v>#N/A</v>
      </c>
      <c r="BB456" s="331" t="e">
        <f>IF((VLOOKUP(CONCATENATE($A456,"EM"),'05 APU'!$1:$1048576,1,FALSE)=CONCATENATE($A456,"EM")),1,0)</f>
        <v>#N/A</v>
      </c>
    </row>
    <row r="457" spans="1:54" ht="21" x14ac:dyDescent="0.25">
      <c r="A457" s="88">
        <v>447</v>
      </c>
      <c r="B457" s="387" t="s">
        <v>1131</v>
      </c>
      <c r="C457" s="384" t="s">
        <v>1132</v>
      </c>
      <c r="D457" s="89" t="str">
        <f>IFERROR(VLOOKUP(CONCATENATE($A457,"T"),'05 APU'!$1:$1048576,3,),"")</f>
        <v/>
      </c>
      <c r="E457" s="89" t="str">
        <f>IFERROR(VLOOKUP(CONCATENATE($A457,"T2"),'05 APU'!$1:$1048576,3,),"")</f>
        <v/>
      </c>
      <c r="F457" s="89" t="str">
        <f>IFERROR(VLOOKUP(CONCATENATE($A457,"T3"),'05 APU'!$1:$1048576,3,),"")</f>
        <v/>
      </c>
      <c r="G457" s="412" t="s">
        <v>136</v>
      </c>
      <c r="H457" s="351"/>
      <c r="I457" s="90">
        <f>IFERROR((VLOOKUP(CONCATENATE($A457,"D"),'05 APU'!$1:$1048576,9,)),0)</f>
        <v>0</v>
      </c>
      <c r="J457" s="90">
        <f t="shared" si="14"/>
        <v>0</v>
      </c>
      <c r="K457" s="297" t="str">
        <f>IFERROR(VLOOKUP(CONCATENATE($A457,"C"),'05 APU'!$1:$1048576,9,),"")</f>
        <v/>
      </c>
      <c r="L457" s="297" t="str">
        <f>IFERROR(VLOOKUP(CONCATENATE($A457,"B"),'05 APU'!$1:$1048576,9,),"")</f>
        <v/>
      </c>
      <c r="M457" s="297" t="str">
        <f>IFERROR(VLOOKUP(CONCATENATE($A457,"A"),'05 APU'!$1:$1048576,9,),"")</f>
        <v/>
      </c>
      <c r="N457" s="86"/>
      <c r="O457" s="90">
        <f>IFERROR(VLOOKUP(CONCATENATE($A457,"D"),'05 APU'!$T:$AB,9,),0)</f>
        <v>0</v>
      </c>
      <c r="P457" s="90">
        <f t="shared" si="13"/>
        <v>0</v>
      </c>
      <c r="Q457" s="90">
        <f>IFERROR(VLOOKUP(CONCATENATE($A457,"C"),'05 APU'!$T:$AB,9,),0)</f>
        <v>0</v>
      </c>
      <c r="R457" s="90">
        <f>IFERROR(VLOOKUP(CONCATENATE($A457,"B"),'05 APU'!$T:$AB,9,),0)</f>
        <v>0</v>
      </c>
      <c r="S457" s="90">
        <f>IFERROR(VLOOKUP(CONCATENATE($A457,"A"),'05 APU'!$T:$AB,9,),0)</f>
        <v>0</v>
      </c>
      <c r="U457" s="420" t="s">
        <v>3436</v>
      </c>
      <c r="V457" s="426" t="s">
        <v>3487</v>
      </c>
      <c r="W457" s="429" t="s">
        <v>3493</v>
      </c>
      <c r="AZ457" s="331" t="e">
        <f>IF((VLOOKUP(CONCATENATE($A457,"EP"),'05 APU'!$1:$1048576,1,FALSE)=CONCATENATE($A457,"EP")),1,0)</f>
        <v>#N/A</v>
      </c>
      <c r="BA457" s="331" t="e">
        <f>IF((VLOOKUP(CONCATENATE($A457,"EE"),'05 APU'!$1:$1048576,1,FALSE)=CONCATENATE($A457,"EE")),1,0)</f>
        <v>#N/A</v>
      </c>
      <c r="BB457" s="331" t="e">
        <f>IF((VLOOKUP(CONCATENATE($A457,"EM"),'05 APU'!$1:$1048576,1,FALSE)=CONCATENATE($A457,"EM")),1,0)</f>
        <v>#N/A</v>
      </c>
    </row>
    <row r="458" spans="1:54" ht="21" x14ac:dyDescent="0.25">
      <c r="A458" s="88">
        <v>448</v>
      </c>
      <c r="B458" s="387" t="s">
        <v>1133</v>
      </c>
      <c r="C458" s="384" t="s">
        <v>1134</v>
      </c>
      <c r="D458" s="89" t="str">
        <f>IFERROR(VLOOKUP(CONCATENATE($A458,"T"),'05 APU'!$1:$1048576,3,),"")</f>
        <v/>
      </c>
      <c r="E458" s="89" t="str">
        <f>IFERROR(VLOOKUP(CONCATENATE($A458,"T2"),'05 APU'!$1:$1048576,3,),"")</f>
        <v/>
      </c>
      <c r="F458" s="89" t="str">
        <f>IFERROR(VLOOKUP(CONCATENATE($A458,"T3"),'05 APU'!$1:$1048576,3,),"")</f>
        <v/>
      </c>
      <c r="G458" s="412" t="s">
        <v>136</v>
      </c>
      <c r="H458" s="351"/>
      <c r="I458" s="90">
        <f>IFERROR((VLOOKUP(CONCATENATE($A458,"D"),'05 APU'!$1:$1048576,9,)),0)</f>
        <v>0</v>
      </c>
      <c r="J458" s="90">
        <f t="shared" si="14"/>
        <v>0</v>
      </c>
      <c r="K458" s="297" t="str">
        <f>IFERROR(VLOOKUP(CONCATENATE($A458,"C"),'05 APU'!$1:$1048576,9,),"")</f>
        <v/>
      </c>
      <c r="L458" s="297" t="str">
        <f>IFERROR(VLOOKUP(CONCATENATE($A458,"B"),'05 APU'!$1:$1048576,9,),"")</f>
        <v/>
      </c>
      <c r="M458" s="297" t="str">
        <f>IFERROR(VLOOKUP(CONCATENATE($A458,"A"),'05 APU'!$1:$1048576,9,),"")</f>
        <v/>
      </c>
      <c r="N458" s="86"/>
      <c r="O458" s="90">
        <f>IFERROR(VLOOKUP(CONCATENATE($A458,"D"),'05 APU'!$T:$AB,9,),0)</f>
        <v>0</v>
      </c>
      <c r="P458" s="90">
        <f t="shared" si="13"/>
        <v>0</v>
      </c>
      <c r="Q458" s="90">
        <f>IFERROR(VLOOKUP(CONCATENATE($A458,"C"),'05 APU'!$T:$AB,9,),0)</f>
        <v>0</v>
      </c>
      <c r="R458" s="90">
        <f>IFERROR(VLOOKUP(CONCATENATE($A458,"B"),'05 APU'!$T:$AB,9,),0)</f>
        <v>0</v>
      </c>
      <c r="S458" s="90">
        <f>IFERROR(VLOOKUP(CONCATENATE($A458,"A"),'05 APU'!$T:$AB,9,),0)</f>
        <v>0</v>
      </c>
      <c r="U458" s="421" t="s">
        <v>3355</v>
      </c>
      <c r="V458" s="424"/>
      <c r="W458" s="429" t="s">
        <v>3493</v>
      </c>
      <c r="AZ458" s="331" t="e">
        <f>IF((VLOOKUP(CONCATENATE($A458,"EP"),'05 APU'!$1:$1048576,1,FALSE)=CONCATENATE($A458,"EP")),1,0)</f>
        <v>#N/A</v>
      </c>
      <c r="BA458" s="331" t="e">
        <f>IF((VLOOKUP(CONCATENATE($A458,"EE"),'05 APU'!$1:$1048576,1,FALSE)=CONCATENATE($A458,"EE")),1,0)</f>
        <v>#N/A</v>
      </c>
      <c r="BB458" s="331" t="e">
        <f>IF((VLOOKUP(CONCATENATE($A458,"EM"),'05 APU'!$1:$1048576,1,FALSE)=CONCATENATE($A458,"EM")),1,0)</f>
        <v>#N/A</v>
      </c>
    </row>
    <row r="459" spans="1:54" ht="21" x14ac:dyDescent="0.25">
      <c r="A459" s="88">
        <v>449</v>
      </c>
      <c r="B459" s="387" t="s">
        <v>1135</v>
      </c>
      <c r="C459" s="384" t="s">
        <v>1136</v>
      </c>
      <c r="D459" s="89" t="str">
        <f>IFERROR(VLOOKUP(CONCATENATE($A459,"T"),'05 APU'!$1:$1048576,3,),"")</f>
        <v/>
      </c>
      <c r="E459" s="89" t="str">
        <f>IFERROR(VLOOKUP(CONCATENATE($A459,"T2"),'05 APU'!$1:$1048576,3,),"")</f>
        <v/>
      </c>
      <c r="F459" s="89" t="str">
        <f>IFERROR(VLOOKUP(CONCATENATE($A459,"T3"),'05 APU'!$1:$1048576,3,),"")</f>
        <v/>
      </c>
      <c r="G459" s="412" t="s">
        <v>136</v>
      </c>
      <c r="H459" s="351"/>
      <c r="I459" s="90">
        <f>IFERROR((VLOOKUP(CONCATENATE($A459,"D"),'05 APU'!$1:$1048576,9,)),0)</f>
        <v>0</v>
      </c>
      <c r="J459" s="90">
        <f t="shared" si="14"/>
        <v>0</v>
      </c>
      <c r="K459" s="297" t="str">
        <f>IFERROR(VLOOKUP(CONCATENATE($A459,"C"),'05 APU'!$1:$1048576,9,),"")</f>
        <v/>
      </c>
      <c r="L459" s="297" t="str">
        <f>IFERROR(VLOOKUP(CONCATENATE($A459,"B"),'05 APU'!$1:$1048576,9,),"")</f>
        <v/>
      </c>
      <c r="M459" s="297" t="str">
        <f>IFERROR(VLOOKUP(CONCATENATE($A459,"A"),'05 APU'!$1:$1048576,9,),"")</f>
        <v/>
      </c>
      <c r="N459" s="86"/>
      <c r="O459" s="90">
        <f>IFERROR(VLOOKUP(CONCATENATE($A459,"D"),'05 APU'!$T:$AB,9,),0)</f>
        <v>0</v>
      </c>
      <c r="P459" s="90">
        <f t="shared" ref="P459:P522" si="15">IFERROR($O459*$H459,0)</f>
        <v>0</v>
      </c>
      <c r="Q459" s="90">
        <f>IFERROR(VLOOKUP(CONCATENATE($A459,"C"),'05 APU'!$T:$AB,9,),0)</f>
        <v>0</v>
      </c>
      <c r="R459" s="90">
        <f>IFERROR(VLOOKUP(CONCATENATE($A459,"B"),'05 APU'!$T:$AB,9,),0)</f>
        <v>0</v>
      </c>
      <c r="S459" s="90">
        <f>IFERROR(VLOOKUP(CONCATENATE($A459,"A"),'05 APU'!$T:$AB,9,),0)</f>
        <v>0</v>
      </c>
      <c r="U459" s="421" t="s">
        <v>3355</v>
      </c>
      <c r="V459" s="424"/>
      <c r="W459" s="429" t="s">
        <v>3493</v>
      </c>
      <c r="AZ459" s="331" t="e">
        <f>IF((VLOOKUP(CONCATENATE($A459,"EP"),'05 APU'!$1:$1048576,1,FALSE)=CONCATENATE($A459,"EP")),1,0)</f>
        <v>#N/A</v>
      </c>
      <c r="BA459" s="331" t="e">
        <f>IF((VLOOKUP(CONCATENATE($A459,"EE"),'05 APU'!$1:$1048576,1,FALSE)=CONCATENATE($A459,"EE")),1,0)</f>
        <v>#N/A</v>
      </c>
      <c r="BB459" s="331" t="e">
        <f>IF((VLOOKUP(CONCATENATE($A459,"EM"),'05 APU'!$1:$1048576,1,FALSE)=CONCATENATE($A459,"EM")),1,0)</f>
        <v>#N/A</v>
      </c>
    </row>
    <row r="460" spans="1:54" ht="21" x14ac:dyDescent="0.25">
      <c r="A460" s="88">
        <v>450</v>
      </c>
      <c r="B460" s="387" t="s">
        <v>1137</v>
      </c>
      <c r="C460" s="384" t="s">
        <v>1138</v>
      </c>
      <c r="D460" s="89" t="str">
        <f>IFERROR(VLOOKUP(CONCATENATE($A460,"T"),'05 APU'!$1:$1048576,3,),"")</f>
        <v/>
      </c>
      <c r="E460" s="89" t="str">
        <f>IFERROR(VLOOKUP(CONCATENATE($A460,"T2"),'05 APU'!$1:$1048576,3,),"")</f>
        <v/>
      </c>
      <c r="F460" s="89" t="str">
        <f>IFERROR(VLOOKUP(CONCATENATE($A460,"T3"),'05 APU'!$1:$1048576,3,),"")</f>
        <v/>
      </c>
      <c r="G460" s="412" t="s">
        <v>136</v>
      </c>
      <c r="H460" s="351"/>
      <c r="I460" s="90">
        <f>IFERROR((VLOOKUP(CONCATENATE($A460,"D"),'05 APU'!$1:$1048576,9,)),0)</f>
        <v>0</v>
      </c>
      <c r="J460" s="90">
        <f t="shared" si="14"/>
        <v>0</v>
      </c>
      <c r="K460" s="297" t="str">
        <f>IFERROR(VLOOKUP(CONCATENATE($A460,"C"),'05 APU'!$1:$1048576,9,),"")</f>
        <v/>
      </c>
      <c r="L460" s="297" t="str">
        <f>IFERROR(VLOOKUP(CONCATENATE($A460,"B"),'05 APU'!$1:$1048576,9,),"")</f>
        <v/>
      </c>
      <c r="M460" s="297" t="str">
        <f>IFERROR(VLOOKUP(CONCATENATE($A460,"A"),'05 APU'!$1:$1048576,9,),"")</f>
        <v/>
      </c>
      <c r="N460" s="86"/>
      <c r="O460" s="90">
        <f>IFERROR(VLOOKUP(CONCATENATE($A460,"D"),'05 APU'!$T:$AB,9,),0)</f>
        <v>0</v>
      </c>
      <c r="P460" s="90">
        <f t="shared" si="15"/>
        <v>0</v>
      </c>
      <c r="Q460" s="90">
        <f>IFERROR(VLOOKUP(CONCATENATE($A460,"C"),'05 APU'!$T:$AB,9,),0)</f>
        <v>0</v>
      </c>
      <c r="R460" s="90">
        <f>IFERROR(VLOOKUP(CONCATENATE($A460,"B"),'05 APU'!$T:$AB,9,),0)</f>
        <v>0</v>
      </c>
      <c r="S460" s="90">
        <f>IFERROR(VLOOKUP(CONCATENATE($A460,"A"),'05 APU'!$T:$AB,9,),0)</f>
        <v>0</v>
      </c>
      <c r="U460" s="421" t="s">
        <v>3355</v>
      </c>
      <c r="V460" s="424"/>
      <c r="W460" s="429" t="s">
        <v>3493</v>
      </c>
      <c r="AZ460" s="331" t="e">
        <f>IF((VLOOKUP(CONCATENATE($A460,"EP"),'05 APU'!$1:$1048576,1,FALSE)=CONCATENATE($A460,"EP")),1,0)</f>
        <v>#N/A</v>
      </c>
      <c r="BA460" s="331" t="e">
        <f>IF((VLOOKUP(CONCATENATE($A460,"EE"),'05 APU'!$1:$1048576,1,FALSE)=CONCATENATE($A460,"EE")),1,0)</f>
        <v>#N/A</v>
      </c>
      <c r="BB460" s="331" t="e">
        <f>IF((VLOOKUP(CONCATENATE($A460,"EM"),'05 APU'!$1:$1048576,1,FALSE)=CONCATENATE($A460,"EM")),1,0)</f>
        <v>#N/A</v>
      </c>
    </row>
    <row r="461" spans="1:54" ht="21" x14ac:dyDescent="0.25">
      <c r="A461" s="88">
        <v>451</v>
      </c>
      <c r="B461" s="387" t="s">
        <v>1139</v>
      </c>
      <c r="C461" s="384" t="s">
        <v>1140</v>
      </c>
      <c r="D461" s="89" t="str">
        <f>IFERROR(VLOOKUP(CONCATENATE($A461,"T"),'05 APU'!$1:$1048576,3,),"")</f>
        <v/>
      </c>
      <c r="E461" s="89" t="str">
        <f>IFERROR(VLOOKUP(CONCATENATE($A461,"T2"),'05 APU'!$1:$1048576,3,),"")</f>
        <v/>
      </c>
      <c r="F461" s="89" t="str">
        <f>IFERROR(VLOOKUP(CONCATENATE($A461,"T3"),'05 APU'!$1:$1048576,3,),"")</f>
        <v/>
      </c>
      <c r="G461" s="412" t="s">
        <v>136</v>
      </c>
      <c r="H461" s="351"/>
      <c r="I461" s="90">
        <f>IFERROR((VLOOKUP(CONCATENATE($A461,"D"),'05 APU'!$1:$1048576,9,)),0)</f>
        <v>0</v>
      </c>
      <c r="J461" s="90">
        <f t="shared" ref="J461:J524" si="16">IFERROR(I461*H461,0)</f>
        <v>0</v>
      </c>
      <c r="K461" s="297" t="str">
        <f>IFERROR(VLOOKUP(CONCATENATE($A461,"C"),'05 APU'!$1:$1048576,9,),"")</f>
        <v/>
      </c>
      <c r="L461" s="297" t="str">
        <f>IFERROR(VLOOKUP(CONCATENATE($A461,"B"),'05 APU'!$1:$1048576,9,),"")</f>
        <v/>
      </c>
      <c r="M461" s="297" t="str">
        <f>IFERROR(VLOOKUP(CONCATENATE($A461,"A"),'05 APU'!$1:$1048576,9,),"")</f>
        <v/>
      </c>
      <c r="N461" s="86"/>
      <c r="O461" s="90">
        <f>IFERROR(VLOOKUP(CONCATENATE($A461,"D"),'05 APU'!$T:$AB,9,),0)</f>
        <v>0</v>
      </c>
      <c r="P461" s="90">
        <f t="shared" si="15"/>
        <v>0</v>
      </c>
      <c r="Q461" s="90">
        <f>IFERROR(VLOOKUP(CONCATENATE($A461,"C"),'05 APU'!$T:$AB,9,),0)</f>
        <v>0</v>
      </c>
      <c r="R461" s="90">
        <f>IFERROR(VLOOKUP(CONCATENATE($A461,"B"),'05 APU'!$T:$AB,9,),0)</f>
        <v>0</v>
      </c>
      <c r="S461" s="90">
        <f>IFERROR(VLOOKUP(CONCATENATE($A461,"A"),'05 APU'!$T:$AB,9,),0)</f>
        <v>0</v>
      </c>
      <c r="U461" s="421" t="s">
        <v>3355</v>
      </c>
      <c r="V461" s="424"/>
      <c r="W461" s="429" t="s">
        <v>3493</v>
      </c>
      <c r="AZ461" s="331" t="e">
        <f>IF((VLOOKUP(CONCATENATE($A461,"EP"),'05 APU'!$1:$1048576,1,FALSE)=CONCATENATE($A461,"EP")),1,0)</f>
        <v>#N/A</v>
      </c>
      <c r="BA461" s="331" t="e">
        <f>IF((VLOOKUP(CONCATENATE($A461,"EE"),'05 APU'!$1:$1048576,1,FALSE)=CONCATENATE($A461,"EE")),1,0)</f>
        <v>#N/A</v>
      </c>
      <c r="BB461" s="331" t="e">
        <f>IF((VLOOKUP(CONCATENATE($A461,"EM"),'05 APU'!$1:$1048576,1,FALSE)=CONCATENATE($A461,"EM")),1,0)</f>
        <v>#N/A</v>
      </c>
    </row>
    <row r="462" spans="1:54" ht="21" x14ac:dyDescent="0.25">
      <c r="A462" s="88">
        <v>452</v>
      </c>
      <c r="B462" s="387" t="s">
        <v>1141</v>
      </c>
      <c r="C462" s="384" t="s">
        <v>1142</v>
      </c>
      <c r="D462" s="89" t="str">
        <f>IFERROR(VLOOKUP(CONCATENATE($A462,"T"),'05 APU'!$1:$1048576,3,),"")</f>
        <v/>
      </c>
      <c r="E462" s="89" t="str">
        <f>IFERROR(VLOOKUP(CONCATENATE($A462,"T2"),'05 APU'!$1:$1048576,3,),"")</f>
        <v/>
      </c>
      <c r="F462" s="89" t="str">
        <f>IFERROR(VLOOKUP(CONCATENATE($A462,"T3"),'05 APU'!$1:$1048576,3,),"")</f>
        <v/>
      </c>
      <c r="G462" s="412" t="s">
        <v>136</v>
      </c>
      <c r="H462" s="351"/>
      <c r="I462" s="90">
        <f>IFERROR((VLOOKUP(CONCATENATE($A462,"D"),'05 APU'!$1:$1048576,9,)),0)</f>
        <v>0</v>
      </c>
      <c r="J462" s="90">
        <f t="shared" si="16"/>
        <v>0</v>
      </c>
      <c r="K462" s="297" t="str">
        <f>IFERROR(VLOOKUP(CONCATENATE($A462,"C"),'05 APU'!$1:$1048576,9,),"")</f>
        <v/>
      </c>
      <c r="L462" s="297" t="str">
        <f>IFERROR(VLOOKUP(CONCATENATE($A462,"B"),'05 APU'!$1:$1048576,9,),"")</f>
        <v/>
      </c>
      <c r="M462" s="297" t="str">
        <f>IFERROR(VLOOKUP(CONCATENATE($A462,"A"),'05 APU'!$1:$1048576,9,),"")</f>
        <v/>
      </c>
      <c r="N462" s="86"/>
      <c r="O462" s="90">
        <f>IFERROR(VLOOKUP(CONCATENATE($A462,"D"),'05 APU'!$T:$AB,9,),0)</f>
        <v>0</v>
      </c>
      <c r="P462" s="90">
        <f t="shared" si="15"/>
        <v>0</v>
      </c>
      <c r="Q462" s="90">
        <f>IFERROR(VLOOKUP(CONCATENATE($A462,"C"),'05 APU'!$T:$AB,9,),0)</f>
        <v>0</v>
      </c>
      <c r="R462" s="90">
        <f>IFERROR(VLOOKUP(CONCATENATE($A462,"B"),'05 APU'!$T:$AB,9,),0)</f>
        <v>0</v>
      </c>
      <c r="S462" s="90">
        <f>IFERROR(VLOOKUP(CONCATENATE($A462,"A"),'05 APU'!$T:$AB,9,),0)</f>
        <v>0</v>
      </c>
      <c r="U462" s="421" t="s">
        <v>3355</v>
      </c>
      <c r="V462" s="424"/>
      <c r="W462" s="429" t="s">
        <v>3493</v>
      </c>
      <c r="AZ462" s="331" t="e">
        <f>IF((VLOOKUP(CONCATENATE($A462,"EP"),'05 APU'!$1:$1048576,1,FALSE)=CONCATENATE($A462,"EP")),1,0)</f>
        <v>#N/A</v>
      </c>
      <c r="BA462" s="331" t="e">
        <f>IF((VLOOKUP(CONCATENATE($A462,"EE"),'05 APU'!$1:$1048576,1,FALSE)=CONCATENATE($A462,"EE")),1,0)</f>
        <v>#N/A</v>
      </c>
      <c r="BB462" s="331" t="e">
        <f>IF((VLOOKUP(CONCATENATE($A462,"EM"),'05 APU'!$1:$1048576,1,FALSE)=CONCATENATE($A462,"EM")),1,0)</f>
        <v>#N/A</v>
      </c>
    </row>
    <row r="463" spans="1:54" ht="21" x14ac:dyDescent="0.25">
      <c r="A463" s="88">
        <v>453</v>
      </c>
      <c r="B463" s="387" t="s">
        <v>1143</v>
      </c>
      <c r="C463" s="384" t="s">
        <v>1144</v>
      </c>
      <c r="D463" s="89" t="str">
        <f>IFERROR(VLOOKUP(CONCATENATE($A463,"T"),'05 APU'!$1:$1048576,3,),"")</f>
        <v/>
      </c>
      <c r="E463" s="89" t="str">
        <f>IFERROR(VLOOKUP(CONCATENATE($A463,"T2"),'05 APU'!$1:$1048576,3,),"")</f>
        <v/>
      </c>
      <c r="F463" s="89" t="str">
        <f>IFERROR(VLOOKUP(CONCATENATE($A463,"T3"),'05 APU'!$1:$1048576,3,),"")</f>
        <v/>
      </c>
      <c r="G463" s="412" t="s">
        <v>136</v>
      </c>
      <c r="H463" s="351"/>
      <c r="I463" s="90">
        <f>IFERROR((VLOOKUP(CONCATENATE($A463,"D"),'05 APU'!$1:$1048576,9,)),0)</f>
        <v>0</v>
      </c>
      <c r="J463" s="90">
        <f t="shared" si="16"/>
        <v>0</v>
      </c>
      <c r="K463" s="297" t="str">
        <f>IFERROR(VLOOKUP(CONCATENATE($A463,"C"),'05 APU'!$1:$1048576,9,),"")</f>
        <v/>
      </c>
      <c r="L463" s="297" t="str">
        <f>IFERROR(VLOOKUP(CONCATENATE($A463,"B"),'05 APU'!$1:$1048576,9,),"")</f>
        <v/>
      </c>
      <c r="M463" s="297" t="str">
        <f>IFERROR(VLOOKUP(CONCATENATE($A463,"A"),'05 APU'!$1:$1048576,9,),"")</f>
        <v/>
      </c>
      <c r="N463" s="86"/>
      <c r="O463" s="90">
        <f>IFERROR(VLOOKUP(CONCATENATE($A463,"D"),'05 APU'!$T:$AB,9,),0)</f>
        <v>0</v>
      </c>
      <c r="P463" s="90">
        <f t="shared" si="15"/>
        <v>0</v>
      </c>
      <c r="Q463" s="90">
        <f>IFERROR(VLOOKUP(CONCATENATE($A463,"C"),'05 APU'!$T:$AB,9,),0)</f>
        <v>0</v>
      </c>
      <c r="R463" s="90">
        <f>IFERROR(VLOOKUP(CONCATENATE($A463,"B"),'05 APU'!$T:$AB,9,),0)</f>
        <v>0</v>
      </c>
      <c r="S463" s="90">
        <f>IFERROR(VLOOKUP(CONCATENATE($A463,"A"),'05 APU'!$T:$AB,9,),0)</f>
        <v>0</v>
      </c>
      <c r="U463" s="421" t="s">
        <v>3355</v>
      </c>
      <c r="V463" s="424"/>
      <c r="W463" s="429" t="s">
        <v>3493</v>
      </c>
      <c r="AZ463" s="331" t="e">
        <f>IF((VLOOKUP(CONCATENATE($A463,"EP"),'05 APU'!$1:$1048576,1,FALSE)=CONCATENATE($A463,"EP")),1,0)</f>
        <v>#N/A</v>
      </c>
      <c r="BA463" s="331" t="e">
        <f>IF((VLOOKUP(CONCATENATE($A463,"EE"),'05 APU'!$1:$1048576,1,FALSE)=CONCATENATE($A463,"EE")),1,0)</f>
        <v>#N/A</v>
      </c>
      <c r="BB463" s="331" t="e">
        <f>IF((VLOOKUP(CONCATENATE($A463,"EM"),'05 APU'!$1:$1048576,1,FALSE)=CONCATENATE($A463,"EM")),1,0)</f>
        <v>#N/A</v>
      </c>
    </row>
    <row r="464" spans="1:54" ht="21" x14ac:dyDescent="0.25">
      <c r="A464" s="88">
        <v>454</v>
      </c>
      <c r="B464" s="387" t="s">
        <v>1145</v>
      </c>
      <c r="C464" s="384" t="s">
        <v>1146</v>
      </c>
      <c r="D464" s="89" t="str">
        <f>IFERROR(VLOOKUP(CONCATENATE($A464,"T"),'05 APU'!$1:$1048576,3,),"")</f>
        <v/>
      </c>
      <c r="E464" s="89" t="str">
        <f>IFERROR(VLOOKUP(CONCATENATE($A464,"T2"),'05 APU'!$1:$1048576,3,),"")</f>
        <v/>
      </c>
      <c r="F464" s="89" t="str">
        <f>IFERROR(VLOOKUP(CONCATENATE($A464,"T3"),'05 APU'!$1:$1048576,3,),"")</f>
        <v/>
      </c>
      <c r="G464" s="412" t="s">
        <v>136</v>
      </c>
      <c r="H464" s="351"/>
      <c r="I464" s="90">
        <f>IFERROR((VLOOKUP(CONCATENATE($A464,"D"),'05 APU'!$1:$1048576,9,)),0)</f>
        <v>0</v>
      </c>
      <c r="J464" s="90">
        <f t="shared" si="16"/>
        <v>0</v>
      </c>
      <c r="K464" s="297" t="str">
        <f>IFERROR(VLOOKUP(CONCATENATE($A464,"C"),'05 APU'!$1:$1048576,9,),"")</f>
        <v/>
      </c>
      <c r="L464" s="297" t="str">
        <f>IFERROR(VLOOKUP(CONCATENATE($A464,"B"),'05 APU'!$1:$1048576,9,),"")</f>
        <v/>
      </c>
      <c r="M464" s="297" t="str">
        <f>IFERROR(VLOOKUP(CONCATENATE($A464,"A"),'05 APU'!$1:$1048576,9,),"")</f>
        <v/>
      </c>
      <c r="N464" s="86"/>
      <c r="O464" s="90">
        <f>IFERROR(VLOOKUP(CONCATENATE($A464,"D"),'05 APU'!$T:$AB,9,),0)</f>
        <v>0</v>
      </c>
      <c r="P464" s="90">
        <f t="shared" si="15"/>
        <v>0</v>
      </c>
      <c r="Q464" s="90">
        <f>IFERROR(VLOOKUP(CONCATENATE($A464,"C"),'05 APU'!$T:$AB,9,),0)</f>
        <v>0</v>
      </c>
      <c r="R464" s="90">
        <f>IFERROR(VLOOKUP(CONCATENATE($A464,"B"),'05 APU'!$T:$AB,9,),0)</f>
        <v>0</v>
      </c>
      <c r="S464" s="90">
        <f>IFERROR(VLOOKUP(CONCATENATE($A464,"A"),'05 APU'!$T:$AB,9,),0)</f>
        <v>0</v>
      </c>
      <c r="U464" s="421" t="s">
        <v>3355</v>
      </c>
      <c r="V464" s="424"/>
      <c r="W464" s="429" t="s">
        <v>3493</v>
      </c>
      <c r="AZ464" s="331" t="e">
        <f>IF((VLOOKUP(CONCATENATE($A464,"EP"),'05 APU'!$1:$1048576,1,FALSE)=CONCATENATE($A464,"EP")),1,0)</f>
        <v>#N/A</v>
      </c>
      <c r="BA464" s="331" t="e">
        <f>IF((VLOOKUP(CONCATENATE($A464,"EE"),'05 APU'!$1:$1048576,1,FALSE)=CONCATENATE($A464,"EE")),1,0)</f>
        <v>#N/A</v>
      </c>
      <c r="BB464" s="331" t="e">
        <f>IF((VLOOKUP(CONCATENATE($A464,"EM"),'05 APU'!$1:$1048576,1,FALSE)=CONCATENATE($A464,"EM")),1,0)</f>
        <v>#N/A</v>
      </c>
    </row>
    <row r="465" spans="1:54" ht="21" x14ac:dyDescent="0.25">
      <c r="A465" s="88">
        <v>455</v>
      </c>
      <c r="B465" s="387" t="s">
        <v>1147</v>
      </c>
      <c r="C465" s="384" t="s">
        <v>1148</v>
      </c>
      <c r="D465" s="89" t="str">
        <f>IFERROR(VLOOKUP(CONCATENATE($A465,"T"),'05 APU'!$1:$1048576,3,),"")</f>
        <v/>
      </c>
      <c r="E465" s="89" t="str">
        <f>IFERROR(VLOOKUP(CONCATENATE($A465,"T2"),'05 APU'!$1:$1048576,3,),"")</f>
        <v/>
      </c>
      <c r="F465" s="89" t="str">
        <f>IFERROR(VLOOKUP(CONCATENATE($A465,"T3"),'05 APU'!$1:$1048576,3,),"")</f>
        <v/>
      </c>
      <c r="G465" s="412" t="s">
        <v>136</v>
      </c>
      <c r="H465" s="351"/>
      <c r="I465" s="90">
        <f>IFERROR((VLOOKUP(CONCATENATE($A465,"D"),'05 APU'!$1:$1048576,9,)),0)</f>
        <v>0</v>
      </c>
      <c r="J465" s="90">
        <f t="shared" si="16"/>
        <v>0</v>
      </c>
      <c r="K465" s="297" t="str">
        <f>IFERROR(VLOOKUP(CONCATENATE($A465,"C"),'05 APU'!$1:$1048576,9,),"")</f>
        <v/>
      </c>
      <c r="L465" s="297" t="str">
        <f>IFERROR(VLOOKUP(CONCATENATE($A465,"B"),'05 APU'!$1:$1048576,9,),"")</f>
        <v/>
      </c>
      <c r="M465" s="297" t="str">
        <f>IFERROR(VLOOKUP(CONCATENATE($A465,"A"),'05 APU'!$1:$1048576,9,),"")</f>
        <v/>
      </c>
      <c r="N465" s="86"/>
      <c r="O465" s="90">
        <f>IFERROR(VLOOKUP(CONCATENATE($A465,"D"),'05 APU'!$T:$AB,9,),0)</f>
        <v>0</v>
      </c>
      <c r="P465" s="90">
        <f t="shared" si="15"/>
        <v>0</v>
      </c>
      <c r="Q465" s="90">
        <f>IFERROR(VLOOKUP(CONCATENATE($A465,"C"),'05 APU'!$T:$AB,9,),0)</f>
        <v>0</v>
      </c>
      <c r="R465" s="90">
        <f>IFERROR(VLOOKUP(CONCATENATE($A465,"B"),'05 APU'!$T:$AB,9,),0)</f>
        <v>0</v>
      </c>
      <c r="S465" s="90">
        <f>IFERROR(VLOOKUP(CONCATENATE($A465,"A"),'05 APU'!$T:$AB,9,),0)</f>
        <v>0</v>
      </c>
      <c r="U465" s="421" t="s">
        <v>3355</v>
      </c>
      <c r="V465" s="424"/>
      <c r="W465" s="429" t="s">
        <v>3493</v>
      </c>
      <c r="AZ465" s="331" t="e">
        <f>IF((VLOOKUP(CONCATENATE($A465,"EP"),'05 APU'!$1:$1048576,1,FALSE)=CONCATENATE($A465,"EP")),1,0)</f>
        <v>#N/A</v>
      </c>
      <c r="BA465" s="331" t="e">
        <f>IF((VLOOKUP(CONCATENATE($A465,"EE"),'05 APU'!$1:$1048576,1,FALSE)=CONCATENATE($A465,"EE")),1,0)</f>
        <v>#N/A</v>
      </c>
      <c r="BB465" s="331" t="e">
        <f>IF((VLOOKUP(CONCATENATE($A465,"EM"),'05 APU'!$1:$1048576,1,FALSE)=CONCATENATE($A465,"EM")),1,0)</f>
        <v>#N/A</v>
      </c>
    </row>
    <row r="466" spans="1:54" ht="21" x14ac:dyDescent="0.25">
      <c r="A466" s="88">
        <v>456</v>
      </c>
      <c r="B466" s="387" t="s">
        <v>1149</v>
      </c>
      <c r="C466" s="384" t="s">
        <v>1150</v>
      </c>
      <c r="D466" s="89" t="str">
        <f>IFERROR(VLOOKUP(CONCATENATE($A466,"T"),'05 APU'!$1:$1048576,3,),"")</f>
        <v/>
      </c>
      <c r="E466" s="89" t="str">
        <f>IFERROR(VLOOKUP(CONCATENATE($A466,"T2"),'05 APU'!$1:$1048576,3,),"")</f>
        <v/>
      </c>
      <c r="F466" s="89" t="str">
        <f>IFERROR(VLOOKUP(CONCATENATE($A466,"T3"),'05 APU'!$1:$1048576,3,),"")</f>
        <v/>
      </c>
      <c r="G466" s="412" t="s">
        <v>136</v>
      </c>
      <c r="H466" s="351"/>
      <c r="I466" s="90">
        <f>IFERROR((VLOOKUP(CONCATENATE($A466,"D"),'05 APU'!$1:$1048576,9,)),0)</f>
        <v>0</v>
      </c>
      <c r="J466" s="90">
        <f t="shared" si="16"/>
        <v>0</v>
      </c>
      <c r="K466" s="297" t="str">
        <f>IFERROR(VLOOKUP(CONCATENATE($A466,"C"),'05 APU'!$1:$1048576,9,),"")</f>
        <v/>
      </c>
      <c r="L466" s="297" t="str">
        <f>IFERROR(VLOOKUP(CONCATENATE($A466,"B"),'05 APU'!$1:$1048576,9,),"")</f>
        <v/>
      </c>
      <c r="M466" s="297" t="str">
        <f>IFERROR(VLOOKUP(CONCATENATE($A466,"A"),'05 APU'!$1:$1048576,9,),"")</f>
        <v/>
      </c>
      <c r="N466" s="86"/>
      <c r="O466" s="90">
        <f>IFERROR(VLOOKUP(CONCATENATE($A466,"D"),'05 APU'!$T:$AB,9,),0)</f>
        <v>0</v>
      </c>
      <c r="P466" s="90">
        <f t="shared" si="15"/>
        <v>0</v>
      </c>
      <c r="Q466" s="90">
        <f>IFERROR(VLOOKUP(CONCATENATE($A466,"C"),'05 APU'!$T:$AB,9,),0)</f>
        <v>0</v>
      </c>
      <c r="R466" s="90">
        <f>IFERROR(VLOOKUP(CONCATENATE($A466,"B"),'05 APU'!$T:$AB,9,),0)</f>
        <v>0</v>
      </c>
      <c r="S466" s="90">
        <f>IFERROR(VLOOKUP(CONCATENATE($A466,"A"),'05 APU'!$T:$AB,9,),0)</f>
        <v>0</v>
      </c>
      <c r="U466" s="421" t="s">
        <v>3355</v>
      </c>
      <c r="V466" s="424"/>
      <c r="W466" s="429" t="s">
        <v>3493</v>
      </c>
      <c r="AZ466" s="331" t="e">
        <f>IF((VLOOKUP(CONCATENATE($A466,"EP"),'05 APU'!$1:$1048576,1,FALSE)=CONCATENATE($A466,"EP")),1,0)</f>
        <v>#N/A</v>
      </c>
      <c r="BA466" s="331" t="e">
        <f>IF((VLOOKUP(CONCATENATE($A466,"EE"),'05 APU'!$1:$1048576,1,FALSE)=CONCATENATE($A466,"EE")),1,0)</f>
        <v>#N/A</v>
      </c>
      <c r="BB466" s="331" t="e">
        <f>IF((VLOOKUP(CONCATENATE($A466,"EM"),'05 APU'!$1:$1048576,1,FALSE)=CONCATENATE($A466,"EM")),1,0)</f>
        <v>#N/A</v>
      </c>
    </row>
    <row r="467" spans="1:54" ht="21" x14ac:dyDescent="0.25">
      <c r="A467" s="88">
        <v>457</v>
      </c>
      <c r="B467" s="387" t="s">
        <v>1151</v>
      </c>
      <c r="C467" s="384" t="s">
        <v>1152</v>
      </c>
      <c r="D467" s="89" t="str">
        <f>IFERROR(VLOOKUP(CONCATENATE($A467,"T"),'05 APU'!$1:$1048576,3,),"")</f>
        <v/>
      </c>
      <c r="E467" s="89" t="str">
        <f>IFERROR(VLOOKUP(CONCATENATE($A467,"T2"),'05 APU'!$1:$1048576,3,),"")</f>
        <v/>
      </c>
      <c r="F467" s="89" t="str">
        <f>IFERROR(VLOOKUP(CONCATENATE($A467,"T3"),'05 APU'!$1:$1048576,3,),"")</f>
        <v/>
      </c>
      <c r="G467" s="412" t="s">
        <v>136</v>
      </c>
      <c r="H467" s="351"/>
      <c r="I467" s="90">
        <f>IFERROR((VLOOKUP(CONCATENATE($A467,"D"),'05 APU'!$1:$1048576,9,)),0)</f>
        <v>0</v>
      </c>
      <c r="J467" s="90">
        <f t="shared" si="16"/>
        <v>0</v>
      </c>
      <c r="K467" s="297" t="str">
        <f>IFERROR(VLOOKUP(CONCATENATE($A467,"C"),'05 APU'!$1:$1048576,9,),"")</f>
        <v/>
      </c>
      <c r="L467" s="297" t="str">
        <f>IFERROR(VLOOKUP(CONCATENATE($A467,"B"),'05 APU'!$1:$1048576,9,),"")</f>
        <v/>
      </c>
      <c r="M467" s="297" t="str">
        <f>IFERROR(VLOOKUP(CONCATENATE($A467,"A"),'05 APU'!$1:$1048576,9,),"")</f>
        <v/>
      </c>
      <c r="N467" s="86"/>
      <c r="O467" s="90">
        <f>IFERROR(VLOOKUP(CONCATENATE($A467,"D"),'05 APU'!$T:$AB,9,),0)</f>
        <v>0</v>
      </c>
      <c r="P467" s="90">
        <f t="shared" si="15"/>
        <v>0</v>
      </c>
      <c r="Q467" s="90">
        <f>IFERROR(VLOOKUP(CONCATENATE($A467,"C"),'05 APU'!$T:$AB,9,),0)</f>
        <v>0</v>
      </c>
      <c r="R467" s="90">
        <f>IFERROR(VLOOKUP(CONCATENATE($A467,"B"),'05 APU'!$T:$AB,9,),0)</f>
        <v>0</v>
      </c>
      <c r="S467" s="90">
        <f>IFERROR(VLOOKUP(CONCATENATE($A467,"A"),'05 APU'!$T:$AB,9,),0)</f>
        <v>0</v>
      </c>
      <c r="U467" s="421" t="s">
        <v>3355</v>
      </c>
      <c r="V467" s="424"/>
      <c r="W467" s="429" t="s">
        <v>3493</v>
      </c>
      <c r="AZ467" s="331" t="e">
        <f>IF((VLOOKUP(CONCATENATE($A467,"EP"),'05 APU'!$1:$1048576,1,FALSE)=CONCATENATE($A467,"EP")),1,0)</f>
        <v>#N/A</v>
      </c>
      <c r="BA467" s="331" t="e">
        <f>IF((VLOOKUP(CONCATENATE($A467,"EE"),'05 APU'!$1:$1048576,1,FALSE)=CONCATENATE($A467,"EE")),1,0)</f>
        <v>#N/A</v>
      </c>
      <c r="BB467" s="331" t="e">
        <f>IF((VLOOKUP(CONCATENATE($A467,"EM"),'05 APU'!$1:$1048576,1,FALSE)=CONCATENATE($A467,"EM")),1,0)</f>
        <v>#N/A</v>
      </c>
    </row>
    <row r="468" spans="1:54" ht="21" x14ac:dyDescent="0.25">
      <c r="A468" s="88">
        <v>458</v>
      </c>
      <c r="B468" s="387" t="s">
        <v>1153</v>
      </c>
      <c r="C468" s="384" t="s">
        <v>1154</v>
      </c>
      <c r="D468" s="89" t="str">
        <f>IFERROR(VLOOKUP(CONCATENATE($A468,"T"),'05 APU'!$1:$1048576,3,),"")</f>
        <v/>
      </c>
      <c r="E468" s="89" t="str">
        <f>IFERROR(VLOOKUP(CONCATENATE($A468,"T2"),'05 APU'!$1:$1048576,3,),"")</f>
        <v/>
      </c>
      <c r="F468" s="89" t="str">
        <f>IFERROR(VLOOKUP(CONCATENATE($A468,"T3"),'05 APU'!$1:$1048576,3,),"")</f>
        <v/>
      </c>
      <c r="G468" s="412" t="s">
        <v>136</v>
      </c>
      <c r="H468" s="351"/>
      <c r="I468" s="90">
        <f>IFERROR((VLOOKUP(CONCATENATE($A468,"D"),'05 APU'!$1:$1048576,9,)),0)</f>
        <v>0</v>
      </c>
      <c r="J468" s="90">
        <f t="shared" si="16"/>
        <v>0</v>
      </c>
      <c r="K468" s="297" t="str">
        <f>IFERROR(VLOOKUP(CONCATENATE($A468,"C"),'05 APU'!$1:$1048576,9,),"")</f>
        <v/>
      </c>
      <c r="L468" s="297" t="str">
        <f>IFERROR(VLOOKUP(CONCATENATE($A468,"B"),'05 APU'!$1:$1048576,9,),"")</f>
        <v/>
      </c>
      <c r="M468" s="297" t="str">
        <f>IFERROR(VLOOKUP(CONCATENATE($A468,"A"),'05 APU'!$1:$1048576,9,),"")</f>
        <v/>
      </c>
      <c r="N468" s="86"/>
      <c r="O468" s="90">
        <f>IFERROR(VLOOKUP(CONCATENATE($A468,"D"),'05 APU'!$T:$AB,9,),0)</f>
        <v>0</v>
      </c>
      <c r="P468" s="90">
        <f t="shared" si="15"/>
        <v>0</v>
      </c>
      <c r="Q468" s="90">
        <f>IFERROR(VLOOKUP(CONCATENATE($A468,"C"),'05 APU'!$T:$AB,9,),0)</f>
        <v>0</v>
      </c>
      <c r="R468" s="90">
        <f>IFERROR(VLOOKUP(CONCATENATE($A468,"B"),'05 APU'!$T:$AB,9,),0)</f>
        <v>0</v>
      </c>
      <c r="S468" s="90">
        <f>IFERROR(VLOOKUP(CONCATENATE($A468,"A"),'05 APU'!$T:$AB,9,),0)</f>
        <v>0</v>
      </c>
      <c r="U468" s="421" t="s">
        <v>3355</v>
      </c>
      <c r="V468" s="424"/>
      <c r="W468" s="429" t="s">
        <v>3493</v>
      </c>
      <c r="AZ468" s="331" t="e">
        <f>IF((VLOOKUP(CONCATENATE($A468,"EP"),'05 APU'!$1:$1048576,1,FALSE)=CONCATENATE($A468,"EP")),1,0)</f>
        <v>#N/A</v>
      </c>
      <c r="BA468" s="331" t="e">
        <f>IF((VLOOKUP(CONCATENATE($A468,"EE"),'05 APU'!$1:$1048576,1,FALSE)=CONCATENATE($A468,"EE")),1,0)</f>
        <v>#N/A</v>
      </c>
      <c r="BB468" s="331" t="e">
        <f>IF((VLOOKUP(CONCATENATE($A468,"EM"),'05 APU'!$1:$1048576,1,FALSE)=CONCATENATE($A468,"EM")),1,0)</f>
        <v>#N/A</v>
      </c>
    </row>
    <row r="469" spans="1:54" ht="21" x14ac:dyDescent="0.25">
      <c r="A469" s="88">
        <v>459</v>
      </c>
      <c r="B469" s="387" t="s">
        <v>1155</v>
      </c>
      <c r="C469" s="384" t="s">
        <v>1156</v>
      </c>
      <c r="D469" s="89" t="str">
        <f>IFERROR(VLOOKUP(CONCATENATE($A469,"T"),'05 APU'!$1:$1048576,3,),"")</f>
        <v/>
      </c>
      <c r="E469" s="89" t="str">
        <f>IFERROR(VLOOKUP(CONCATENATE($A469,"T2"),'05 APU'!$1:$1048576,3,),"")</f>
        <v/>
      </c>
      <c r="F469" s="89" t="str">
        <f>IFERROR(VLOOKUP(CONCATENATE($A469,"T3"),'05 APU'!$1:$1048576,3,),"")</f>
        <v/>
      </c>
      <c r="G469" s="412" t="s">
        <v>136</v>
      </c>
      <c r="H469" s="351"/>
      <c r="I469" s="90">
        <f>IFERROR((VLOOKUP(CONCATENATE($A469,"D"),'05 APU'!$1:$1048576,9,)),0)</f>
        <v>0</v>
      </c>
      <c r="J469" s="90">
        <f t="shared" si="16"/>
        <v>0</v>
      </c>
      <c r="K469" s="297" t="str">
        <f>IFERROR(VLOOKUP(CONCATENATE($A469,"C"),'05 APU'!$1:$1048576,9,),"")</f>
        <v/>
      </c>
      <c r="L469" s="297" t="str">
        <f>IFERROR(VLOOKUP(CONCATENATE($A469,"B"),'05 APU'!$1:$1048576,9,),"")</f>
        <v/>
      </c>
      <c r="M469" s="297" t="str">
        <f>IFERROR(VLOOKUP(CONCATENATE($A469,"A"),'05 APU'!$1:$1048576,9,),"")</f>
        <v/>
      </c>
      <c r="N469" s="86"/>
      <c r="O469" s="90">
        <f>IFERROR(VLOOKUP(CONCATENATE($A469,"D"),'05 APU'!$T:$AB,9,),0)</f>
        <v>0</v>
      </c>
      <c r="P469" s="90">
        <f t="shared" si="15"/>
        <v>0</v>
      </c>
      <c r="Q469" s="90">
        <f>IFERROR(VLOOKUP(CONCATENATE($A469,"C"),'05 APU'!$T:$AB,9,),0)</f>
        <v>0</v>
      </c>
      <c r="R469" s="90">
        <f>IFERROR(VLOOKUP(CONCATENATE($A469,"B"),'05 APU'!$T:$AB,9,),0)</f>
        <v>0</v>
      </c>
      <c r="S469" s="90">
        <f>IFERROR(VLOOKUP(CONCATENATE($A469,"A"),'05 APU'!$T:$AB,9,),0)</f>
        <v>0</v>
      </c>
      <c r="U469" s="421" t="s">
        <v>3355</v>
      </c>
      <c r="V469" s="424"/>
      <c r="W469" s="429" t="s">
        <v>3493</v>
      </c>
      <c r="AZ469" s="331" t="e">
        <f>IF((VLOOKUP(CONCATENATE($A469,"EP"),'05 APU'!$1:$1048576,1,FALSE)=CONCATENATE($A469,"EP")),1,0)</f>
        <v>#N/A</v>
      </c>
      <c r="BA469" s="331" t="e">
        <f>IF((VLOOKUP(CONCATENATE($A469,"EE"),'05 APU'!$1:$1048576,1,FALSE)=CONCATENATE($A469,"EE")),1,0)</f>
        <v>#N/A</v>
      </c>
      <c r="BB469" s="331" t="e">
        <f>IF((VLOOKUP(CONCATENATE($A469,"EM"),'05 APU'!$1:$1048576,1,FALSE)=CONCATENATE($A469,"EM")),1,0)</f>
        <v>#N/A</v>
      </c>
    </row>
    <row r="470" spans="1:54" ht="31.5" x14ac:dyDescent="0.25">
      <c r="A470" s="88">
        <v>460</v>
      </c>
      <c r="B470" s="388" t="s">
        <v>1157</v>
      </c>
      <c r="C470" s="389" t="s">
        <v>1158</v>
      </c>
      <c r="D470" s="89" t="str">
        <f>IFERROR(VLOOKUP(CONCATENATE($A470,"T"),'05 APU'!$1:$1048576,3,),"")</f>
        <v/>
      </c>
      <c r="E470" s="89" t="str">
        <f>IFERROR(VLOOKUP(CONCATENATE($A470,"T2"),'05 APU'!$1:$1048576,3,),"")</f>
        <v/>
      </c>
      <c r="F470" s="89" t="str">
        <f>IFERROR(VLOOKUP(CONCATENATE($A470,"T3"),'05 APU'!$1:$1048576,3,),"")</f>
        <v/>
      </c>
      <c r="G470" s="398"/>
      <c r="H470" s="351"/>
      <c r="I470" s="90">
        <f>IFERROR((VLOOKUP(CONCATENATE($A470,"D"),'05 APU'!$1:$1048576,9,)),0)</f>
        <v>0</v>
      </c>
      <c r="J470" s="90">
        <f t="shared" si="16"/>
        <v>0</v>
      </c>
      <c r="K470" s="297" t="str">
        <f>IFERROR(VLOOKUP(CONCATENATE($A470,"C"),'05 APU'!$1:$1048576,9,),"")</f>
        <v/>
      </c>
      <c r="L470" s="297" t="str">
        <f>IFERROR(VLOOKUP(CONCATENATE($A470,"B"),'05 APU'!$1:$1048576,9,),"")</f>
        <v/>
      </c>
      <c r="M470" s="297" t="str">
        <f>IFERROR(VLOOKUP(CONCATENATE($A470,"A"),'05 APU'!$1:$1048576,9,),"")</f>
        <v/>
      </c>
      <c r="N470" s="86"/>
      <c r="O470" s="90">
        <f>IFERROR(VLOOKUP(CONCATENATE($A470,"D"),'05 APU'!$T:$AB,9,),0)</f>
        <v>0</v>
      </c>
      <c r="P470" s="90">
        <f t="shared" si="15"/>
        <v>0</v>
      </c>
      <c r="Q470" s="90">
        <f>IFERROR(VLOOKUP(CONCATENATE($A470,"C"),'05 APU'!$T:$AB,9,),0)</f>
        <v>0</v>
      </c>
      <c r="R470" s="90">
        <f>IFERROR(VLOOKUP(CONCATENATE($A470,"B"),'05 APU'!$T:$AB,9,),0)</f>
        <v>0</v>
      </c>
      <c r="S470" s="90">
        <f>IFERROR(VLOOKUP(CONCATENATE($A470,"A"),'05 APU'!$T:$AB,9,),0)</f>
        <v>0</v>
      </c>
      <c r="U470" s="420"/>
      <c r="V470" s="424"/>
      <c r="W470" s="429">
        <v>0</v>
      </c>
      <c r="AZ470" s="331" t="e">
        <f>IF((VLOOKUP(CONCATENATE($A470,"EP"),'05 APU'!$1:$1048576,1,FALSE)=CONCATENATE($A470,"EP")),1,0)</f>
        <v>#N/A</v>
      </c>
      <c r="BA470" s="331" t="e">
        <f>IF((VLOOKUP(CONCATENATE($A470,"EE"),'05 APU'!$1:$1048576,1,FALSE)=CONCATENATE($A470,"EE")),1,0)</f>
        <v>#N/A</v>
      </c>
      <c r="BB470" s="331" t="e">
        <f>IF((VLOOKUP(CONCATENATE($A470,"EM"),'05 APU'!$1:$1048576,1,FALSE)=CONCATENATE($A470,"EM")),1,0)</f>
        <v>#N/A</v>
      </c>
    </row>
    <row r="471" spans="1:54" ht="31.5" x14ac:dyDescent="0.25">
      <c r="A471" s="88">
        <v>461</v>
      </c>
      <c r="B471" s="387" t="s">
        <v>1159</v>
      </c>
      <c r="C471" s="384" t="s">
        <v>1160</v>
      </c>
      <c r="D471" s="89" t="str">
        <f>IFERROR(VLOOKUP(CONCATENATE($A471,"T"),'05 APU'!$1:$1048576,3,),"")</f>
        <v/>
      </c>
      <c r="E471" s="89" t="str">
        <f>IFERROR(VLOOKUP(CONCATENATE($A471,"T2"),'05 APU'!$1:$1048576,3,),"")</f>
        <v/>
      </c>
      <c r="F471" s="89" t="str">
        <f>IFERROR(VLOOKUP(CONCATENATE($A471,"T3"),'05 APU'!$1:$1048576,3,),"")</f>
        <v/>
      </c>
      <c r="G471" s="412" t="s">
        <v>136</v>
      </c>
      <c r="H471" s="351"/>
      <c r="I471" s="90">
        <f>IFERROR((VLOOKUP(CONCATENATE($A471,"D"),'05 APU'!$1:$1048576,9,)),0)</f>
        <v>0</v>
      </c>
      <c r="J471" s="90">
        <f t="shared" si="16"/>
        <v>0</v>
      </c>
      <c r="K471" s="297" t="str">
        <f>IFERROR(VLOOKUP(CONCATENATE($A471,"C"),'05 APU'!$1:$1048576,9,),"")</f>
        <v/>
      </c>
      <c r="L471" s="297" t="str">
        <f>IFERROR(VLOOKUP(CONCATENATE($A471,"B"),'05 APU'!$1:$1048576,9,),"")</f>
        <v/>
      </c>
      <c r="M471" s="297" t="str">
        <f>IFERROR(VLOOKUP(CONCATENATE($A471,"A"),'05 APU'!$1:$1048576,9,),"")</f>
        <v/>
      </c>
      <c r="N471" s="86"/>
      <c r="O471" s="90">
        <f>IFERROR(VLOOKUP(CONCATENATE($A471,"D"),'05 APU'!$T:$AB,9,),0)</f>
        <v>0</v>
      </c>
      <c r="P471" s="90">
        <f t="shared" si="15"/>
        <v>0</v>
      </c>
      <c r="Q471" s="90">
        <f>IFERROR(VLOOKUP(CONCATENATE($A471,"C"),'05 APU'!$T:$AB,9,),0)</f>
        <v>0</v>
      </c>
      <c r="R471" s="90">
        <f>IFERROR(VLOOKUP(CONCATENATE($A471,"B"),'05 APU'!$T:$AB,9,),0)</f>
        <v>0</v>
      </c>
      <c r="S471" s="90">
        <f>IFERROR(VLOOKUP(CONCATENATE($A471,"A"),'05 APU'!$T:$AB,9,),0)</f>
        <v>0</v>
      </c>
      <c r="U471" s="421" t="s">
        <v>3355</v>
      </c>
      <c r="V471" s="424"/>
      <c r="W471" s="429" t="s">
        <v>3493</v>
      </c>
      <c r="AZ471" s="331" t="e">
        <f>IF((VLOOKUP(CONCATENATE($A471,"EP"),'05 APU'!$1:$1048576,1,FALSE)=CONCATENATE($A471,"EP")),1,0)</f>
        <v>#N/A</v>
      </c>
      <c r="BA471" s="331" t="e">
        <f>IF((VLOOKUP(CONCATENATE($A471,"EE"),'05 APU'!$1:$1048576,1,FALSE)=CONCATENATE($A471,"EE")),1,0)</f>
        <v>#N/A</v>
      </c>
      <c r="BB471" s="331" t="e">
        <f>IF((VLOOKUP(CONCATENATE($A471,"EM"),'05 APU'!$1:$1048576,1,FALSE)=CONCATENATE($A471,"EM")),1,0)</f>
        <v>#N/A</v>
      </c>
    </row>
    <row r="472" spans="1:54" ht="31.5" x14ac:dyDescent="0.25">
      <c r="A472" s="88">
        <v>462</v>
      </c>
      <c r="B472" s="387" t="s">
        <v>1161</v>
      </c>
      <c r="C472" s="384" t="s">
        <v>1162</v>
      </c>
      <c r="D472" s="89" t="str">
        <f>IFERROR(VLOOKUP(CONCATENATE($A472,"T"),'05 APU'!$1:$1048576,3,),"")</f>
        <v/>
      </c>
      <c r="E472" s="89" t="str">
        <f>IFERROR(VLOOKUP(CONCATENATE($A472,"T2"),'05 APU'!$1:$1048576,3,),"")</f>
        <v/>
      </c>
      <c r="F472" s="89" t="str">
        <f>IFERROR(VLOOKUP(CONCATENATE($A472,"T3"),'05 APU'!$1:$1048576,3,),"")</f>
        <v/>
      </c>
      <c r="G472" s="412" t="s">
        <v>136</v>
      </c>
      <c r="H472" s="351"/>
      <c r="I472" s="90">
        <f>IFERROR((VLOOKUP(CONCATENATE($A472,"D"),'05 APU'!$1:$1048576,9,)),0)</f>
        <v>0</v>
      </c>
      <c r="J472" s="90">
        <f t="shared" si="16"/>
        <v>0</v>
      </c>
      <c r="K472" s="297" t="str">
        <f>IFERROR(VLOOKUP(CONCATENATE($A472,"C"),'05 APU'!$1:$1048576,9,),"")</f>
        <v/>
      </c>
      <c r="L472" s="297" t="str">
        <f>IFERROR(VLOOKUP(CONCATENATE($A472,"B"),'05 APU'!$1:$1048576,9,),"")</f>
        <v/>
      </c>
      <c r="M472" s="297" t="str">
        <f>IFERROR(VLOOKUP(CONCATENATE($A472,"A"),'05 APU'!$1:$1048576,9,),"")</f>
        <v/>
      </c>
      <c r="N472" s="86"/>
      <c r="O472" s="90">
        <f>IFERROR(VLOOKUP(CONCATENATE($A472,"D"),'05 APU'!$T:$AB,9,),0)</f>
        <v>0</v>
      </c>
      <c r="P472" s="90">
        <f t="shared" si="15"/>
        <v>0</v>
      </c>
      <c r="Q472" s="90">
        <f>IFERROR(VLOOKUP(CONCATENATE($A472,"C"),'05 APU'!$T:$AB,9,),0)</f>
        <v>0</v>
      </c>
      <c r="R472" s="90">
        <f>IFERROR(VLOOKUP(CONCATENATE($A472,"B"),'05 APU'!$T:$AB,9,),0)</f>
        <v>0</v>
      </c>
      <c r="S472" s="90">
        <f>IFERROR(VLOOKUP(CONCATENATE($A472,"A"),'05 APU'!$T:$AB,9,),0)</f>
        <v>0</v>
      </c>
      <c r="U472" s="421" t="s">
        <v>3355</v>
      </c>
      <c r="V472" s="424"/>
      <c r="W472" s="429" t="s">
        <v>3493</v>
      </c>
      <c r="AZ472" s="331" t="e">
        <f>IF((VLOOKUP(CONCATENATE($A472,"EP"),'05 APU'!$1:$1048576,1,FALSE)=CONCATENATE($A472,"EP")),1,0)</f>
        <v>#N/A</v>
      </c>
      <c r="BA472" s="331" t="e">
        <f>IF((VLOOKUP(CONCATENATE($A472,"EE"),'05 APU'!$1:$1048576,1,FALSE)=CONCATENATE($A472,"EE")),1,0)</f>
        <v>#N/A</v>
      </c>
      <c r="BB472" s="331" t="e">
        <f>IF((VLOOKUP(CONCATENATE($A472,"EM"),'05 APU'!$1:$1048576,1,FALSE)=CONCATENATE($A472,"EM")),1,0)</f>
        <v>#N/A</v>
      </c>
    </row>
    <row r="473" spans="1:54" ht="31.5" x14ac:dyDescent="0.25">
      <c r="A473" s="88">
        <v>463</v>
      </c>
      <c r="B473" s="387" t="s">
        <v>1163</v>
      </c>
      <c r="C473" s="384" t="s">
        <v>1164</v>
      </c>
      <c r="D473" s="89" t="str">
        <f>IFERROR(VLOOKUP(CONCATENATE($A473,"T"),'05 APU'!$1:$1048576,3,),"")</f>
        <v/>
      </c>
      <c r="E473" s="89" t="str">
        <f>IFERROR(VLOOKUP(CONCATENATE($A473,"T2"),'05 APU'!$1:$1048576,3,),"")</f>
        <v/>
      </c>
      <c r="F473" s="89" t="str">
        <f>IFERROR(VLOOKUP(CONCATENATE($A473,"T3"),'05 APU'!$1:$1048576,3,),"")</f>
        <v/>
      </c>
      <c r="G473" s="412" t="s">
        <v>136</v>
      </c>
      <c r="H473" s="351"/>
      <c r="I473" s="90">
        <f>IFERROR((VLOOKUP(CONCATENATE($A473,"D"),'05 APU'!$1:$1048576,9,)),0)</f>
        <v>0</v>
      </c>
      <c r="J473" s="90">
        <f t="shared" si="16"/>
        <v>0</v>
      </c>
      <c r="K473" s="297" t="str">
        <f>IFERROR(VLOOKUP(CONCATENATE($A473,"C"),'05 APU'!$1:$1048576,9,),"")</f>
        <v/>
      </c>
      <c r="L473" s="297" t="str">
        <f>IFERROR(VLOOKUP(CONCATENATE($A473,"B"),'05 APU'!$1:$1048576,9,),"")</f>
        <v/>
      </c>
      <c r="M473" s="297" t="str">
        <f>IFERROR(VLOOKUP(CONCATENATE($A473,"A"),'05 APU'!$1:$1048576,9,),"")</f>
        <v/>
      </c>
      <c r="N473" s="86"/>
      <c r="O473" s="90">
        <f>IFERROR(VLOOKUP(CONCATENATE($A473,"D"),'05 APU'!$T:$AB,9,),0)</f>
        <v>0</v>
      </c>
      <c r="P473" s="90">
        <f t="shared" si="15"/>
        <v>0</v>
      </c>
      <c r="Q473" s="90">
        <f>IFERROR(VLOOKUP(CONCATENATE($A473,"C"),'05 APU'!$T:$AB,9,),0)</f>
        <v>0</v>
      </c>
      <c r="R473" s="90">
        <f>IFERROR(VLOOKUP(CONCATENATE($A473,"B"),'05 APU'!$T:$AB,9,),0)</f>
        <v>0</v>
      </c>
      <c r="S473" s="90">
        <f>IFERROR(VLOOKUP(CONCATENATE($A473,"A"),'05 APU'!$T:$AB,9,),0)</f>
        <v>0</v>
      </c>
      <c r="U473" s="421" t="s">
        <v>3355</v>
      </c>
      <c r="V473" s="424"/>
      <c r="W473" s="429" t="s">
        <v>3493</v>
      </c>
      <c r="AZ473" s="331" t="e">
        <f>IF((VLOOKUP(CONCATENATE($A473,"EP"),'05 APU'!$1:$1048576,1,FALSE)=CONCATENATE($A473,"EP")),1,0)</f>
        <v>#N/A</v>
      </c>
      <c r="BA473" s="331" t="e">
        <f>IF((VLOOKUP(CONCATENATE($A473,"EE"),'05 APU'!$1:$1048576,1,FALSE)=CONCATENATE($A473,"EE")),1,0)</f>
        <v>#N/A</v>
      </c>
      <c r="BB473" s="331" t="e">
        <f>IF((VLOOKUP(CONCATENATE($A473,"EM"),'05 APU'!$1:$1048576,1,FALSE)=CONCATENATE($A473,"EM")),1,0)</f>
        <v>#N/A</v>
      </c>
    </row>
    <row r="474" spans="1:54" ht="31.5" x14ac:dyDescent="0.25">
      <c r="A474" s="88">
        <v>464</v>
      </c>
      <c r="B474" s="387" t="s">
        <v>1165</v>
      </c>
      <c r="C474" s="384" t="s">
        <v>1166</v>
      </c>
      <c r="D474" s="89" t="str">
        <f>IFERROR(VLOOKUP(CONCATENATE($A474,"T"),'05 APU'!$1:$1048576,3,),"")</f>
        <v/>
      </c>
      <c r="E474" s="89" t="str">
        <f>IFERROR(VLOOKUP(CONCATENATE($A474,"T2"),'05 APU'!$1:$1048576,3,),"")</f>
        <v/>
      </c>
      <c r="F474" s="89" t="str">
        <f>IFERROR(VLOOKUP(CONCATENATE($A474,"T3"),'05 APU'!$1:$1048576,3,),"")</f>
        <v/>
      </c>
      <c r="G474" s="412" t="s">
        <v>136</v>
      </c>
      <c r="H474" s="351"/>
      <c r="I474" s="90">
        <f>IFERROR((VLOOKUP(CONCATENATE($A474,"D"),'05 APU'!$1:$1048576,9,)),0)</f>
        <v>0</v>
      </c>
      <c r="J474" s="90">
        <f t="shared" si="16"/>
        <v>0</v>
      </c>
      <c r="K474" s="297" t="str">
        <f>IFERROR(VLOOKUP(CONCATENATE($A474,"C"),'05 APU'!$1:$1048576,9,),"")</f>
        <v/>
      </c>
      <c r="L474" s="297" t="str">
        <f>IFERROR(VLOOKUP(CONCATENATE($A474,"B"),'05 APU'!$1:$1048576,9,),"")</f>
        <v/>
      </c>
      <c r="M474" s="297" t="str">
        <f>IFERROR(VLOOKUP(CONCATENATE($A474,"A"),'05 APU'!$1:$1048576,9,),"")</f>
        <v/>
      </c>
      <c r="N474" s="86"/>
      <c r="O474" s="90">
        <f>IFERROR(VLOOKUP(CONCATENATE($A474,"D"),'05 APU'!$T:$AB,9,),0)</f>
        <v>0</v>
      </c>
      <c r="P474" s="90">
        <f t="shared" si="15"/>
        <v>0</v>
      </c>
      <c r="Q474" s="90">
        <f>IFERROR(VLOOKUP(CONCATENATE($A474,"C"),'05 APU'!$T:$AB,9,),0)</f>
        <v>0</v>
      </c>
      <c r="R474" s="90">
        <f>IFERROR(VLOOKUP(CONCATENATE($A474,"B"),'05 APU'!$T:$AB,9,),0)</f>
        <v>0</v>
      </c>
      <c r="S474" s="90">
        <f>IFERROR(VLOOKUP(CONCATENATE($A474,"A"),'05 APU'!$T:$AB,9,),0)</f>
        <v>0</v>
      </c>
      <c r="U474" s="421" t="s">
        <v>3355</v>
      </c>
      <c r="V474" s="424"/>
      <c r="W474" s="429" t="s">
        <v>3493</v>
      </c>
      <c r="AZ474" s="331" t="e">
        <f>IF((VLOOKUP(CONCATENATE($A474,"EP"),'05 APU'!$1:$1048576,1,FALSE)=CONCATENATE($A474,"EP")),1,0)</f>
        <v>#N/A</v>
      </c>
      <c r="BA474" s="331" t="e">
        <f>IF((VLOOKUP(CONCATENATE($A474,"EE"),'05 APU'!$1:$1048576,1,FALSE)=CONCATENATE($A474,"EE")),1,0)</f>
        <v>#N/A</v>
      </c>
      <c r="BB474" s="331" t="e">
        <f>IF((VLOOKUP(CONCATENATE($A474,"EM"),'05 APU'!$1:$1048576,1,FALSE)=CONCATENATE($A474,"EM")),1,0)</f>
        <v>#N/A</v>
      </c>
    </row>
    <row r="475" spans="1:54" ht="31.5" x14ac:dyDescent="0.25">
      <c r="A475" s="88">
        <v>465</v>
      </c>
      <c r="B475" s="387" t="s">
        <v>1167</v>
      </c>
      <c r="C475" s="384" t="s">
        <v>1168</v>
      </c>
      <c r="D475" s="89" t="str">
        <f>IFERROR(VLOOKUP(CONCATENATE($A475,"T"),'05 APU'!$1:$1048576,3,),"")</f>
        <v/>
      </c>
      <c r="E475" s="89" t="str">
        <f>IFERROR(VLOOKUP(CONCATENATE($A475,"T2"),'05 APU'!$1:$1048576,3,),"")</f>
        <v/>
      </c>
      <c r="F475" s="89" t="str">
        <f>IFERROR(VLOOKUP(CONCATENATE($A475,"T3"),'05 APU'!$1:$1048576,3,),"")</f>
        <v/>
      </c>
      <c r="G475" s="412" t="s">
        <v>136</v>
      </c>
      <c r="H475" s="351"/>
      <c r="I475" s="90">
        <f>IFERROR((VLOOKUP(CONCATENATE($A475,"D"),'05 APU'!$1:$1048576,9,)),0)</f>
        <v>0</v>
      </c>
      <c r="J475" s="90">
        <f t="shared" si="16"/>
        <v>0</v>
      </c>
      <c r="K475" s="297" t="str">
        <f>IFERROR(VLOOKUP(CONCATENATE($A475,"C"),'05 APU'!$1:$1048576,9,),"")</f>
        <v/>
      </c>
      <c r="L475" s="297" t="str">
        <f>IFERROR(VLOOKUP(CONCATENATE($A475,"B"),'05 APU'!$1:$1048576,9,),"")</f>
        <v/>
      </c>
      <c r="M475" s="297" t="str">
        <f>IFERROR(VLOOKUP(CONCATENATE($A475,"A"),'05 APU'!$1:$1048576,9,),"")</f>
        <v/>
      </c>
      <c r="N475" s="86"/>
      <c r="O475" s="90">
        <f>IFERROR(VLOOKUP(CONCATENATE($A475,"D"),'05 APU'!$T:$AB,9,),0)</f>
        <v>0</v>
      </c>
      <c r="P475" s="90">
        <f t="shared" si="15"/>
        <v>0</v>
      </c>
      <c r="Q475" s="90">
        <f>IFERROR(VLOOKUP(CONCATENATE($A475,"C"),'05 APU'!$T:$AB,9,),0)</f>
        <v>0</v>
      </c>
      <c r="R475" s="90">
        <f>IFERROR(VLOOKUP(CONCATENATE($A475,"B"),'05 APU'!$T:$AB,9,),0)</f>
        <v>0</v>
      </c>
      <c r="S475" s="90">
        <f>IFERROR(VLOOKUP(CONCATENATE($A475,"A"),'05 APU'!$T:$AB,9,),0)</f>
        <v>0</v>
      </c>
      <c r="U475" s="421" t="s">
        <v>3355</v>
      </c>
      <c r="V475" s="424"/>
      <c r="W475" s="429" t="s">
        <v>3493</v>
      </c>
      <c r="AZ475" s="331" t="e">
        <f>IF((VLOOKUP(CONCATENATE($A475,"EP"),'05 APU'!$1:$1048576,1,FALSE)=CONCATENATE($A475,"EP")),1,0)</f>
        <v>#N/A</v>
      </c>
      <c r="BA475" s="331" t="e">
        <f>IF((VLOOKUP(CONCATENATE($A475,"EE"),'05 APU'!$1:$1048576,1,FALSE)=CONCATENATE($A475,"EE")),1,0)</f>
        <v>#N/A</v>
      </c>
      <c r="BB475" s="331" t="e">
        <f>IF((VLOOKUP(CONCATENATE($A475,"EM"),'05 APU'!$1:$1048576,1,FALSE)=CONCATENATE($A475,"EM")),1,0)</f>
        <v>#N/A</v>
      </c>
    </row>
    <row r="476" spans="1:54" ht="31.5" x14ac:dyDescent="0.25">
      <c r="A476" s="88">
        <v>466</v>
      </c>
      <c r="B476" s="387" t="s">
        <v>1169</v>
      </c>
      <c r="C476" s="384" t="s">
        <v>1170</v>
      </c>
      <c r="D476" s="89" t="str">
        <f>IFERROR(VLOOKUP(CONCATENATE($A476,"T"),'05 APU'!$1:$1048576,3,),"")</f>
        <v/>
      </c>
      <c r="E476" s="89" t="str">
        <f>IFERROR(VLOOKUP(CONCATENATE($A476,"T2"),'05 APU'!$1:$1048576,3,),"")</f>
        <v/>
      </c>
      <c r="F476" s="89" t="str">
        <f>IFERROR(VLOOKUP(CONCATENATE($A476,"T3"),'05 APU'!$1:$1048576,3,),"")</f>
        <v/>
      </c>
      <c r="G476" s="412" t="s">
        <v>136</v>
      </c>
      <c r="H476" s="351"/>
      <c r="I476" s="90">
        <f>IFERROR((VLOOKUP(CONCATENATE($A476,"D"),'05 APU'!$1:$1048576,9,)),0)</f>
        <v>0</v>
      </c>
      <c r="J476" s="90">
        <f t="shared" si="16"/>
        <v>0</v>
      </c>
      <c r="K476" s="297" t="str">
        <f>IFERROR(VLOOKUP(CONCATENATE($A476,"C"),'05 APU'!$1:$1048576,9,),"")</f>
        <v/>
      </c>
      <c r="L476" s="297" t="str">
        <f>IFERROR(VLOOKUP(CONCATENATE($A476,"B"),'05 APU'!$1:$1048576,9,),"")</f>
        <v/>
      </c>
      <c r="M476" s="297" t="str">
        <f>IFERROR(VLOOKUP(CONCATENATE($A476,"A"),'05 APU'!$1:$1048576,9,),"")</f>
        <v/>
      </c>
      <c r="N476" s="86"/>
      <c r="O476" s="90">
        <f>IFERROR(VLOOKUP(CONCATENATE($A476,"D"),'05 APU'!$T:$AB,9,),0)</f>
        <v>0</v>
      </c>
      <c r="P476" s="90">
        <f t="shared" si="15"/>
        <v>0</v>
      </c>
      <c r="Q476" s="90">
        <f>IFERROR(VLOOKUP(CONCATENATE($A476,"C"),'05 APU'!$T:$AB,9,),0)</f>
        <v>0</v>
      </c>
      <c r="R476" s="90">
        <f>IFERROR(VLOOKUP(CONCATENATE($A476,"B"),'05 APU'!$T:$AB,9,),0)</f>
        <v>0</v>
      </c>
      <c r="S476" s="90">
        <f>IFERROR(VLOOKUP(CONCATENATE($A476,"A"),'05 APU'!$T:$AB,9,),0)</f>
        <v>0</v>
      </c>
      <c r="U476" s="421" t="s">
        <v>3355</v>
      </c>
      <c r="V476" s="424"/>
      <c r="W476" s="429" t="s">
        <v>3493</v>
      </c>
      <c r="AZ476" s="331" t="e">
        <f>IF((VLOOKUP(CONCATENATE($A476,"EP"),'05 APU'!$1:$1048576,1,FALSE)=CONCATENATE($A476,"EP")),1,0)</f>
        <v>#N/A</v>
      </c>
      <c r="BA476" s="331" t="e">
        <f>IF((VLOOKUP(CONCATENATE($A476,"EE"),'05 APU'!$1:$1048576,1,FALSE)=CONCATENATE($A476,"EE")),1,0)</f>
        <v>#N/A</v>
      </c>
      <c r="BB476" s="331" t="e">
        <f>IF((VLOOKUP(CONCATENATE($A476,"EM"),'05 APU'!$1:$1048576,1,FALSE)=CONCATENATE($A476,"EM")),1,0)</f>
        <v>#N/A</v>
      </c>
    </row>
    <row r="477" spans="1:54" ht="31.5" x14ac:dyDescent="0.25">
      <c r="A477" s="88">
        <v>467</v>
      </c>
      <c r="B477" s="387" t="s">
        <v>1171</v>
      </c>
      <c r="C477" s="384" t="s">
        <v>1172</v>
      </c>
      <c r="D477" s="89" t="str">
        <f>IFERROR(VLOOKUP(CONCATENATE($A477,"T"),'05 APU'!$1:$1048576,3,),"")</f>
        <v/>
      </c>
      <c r="E477" s="89" t="str">
        <f>IFERROR(VLOOKUP(CONCATENATE($A477,"T2"),'05 APU'!$1:$1048576,3,),"")</f>
        <v/>
      </c>
      <c r="F477" s="89" t="str">
        <f>IFERROR(VLOOKUP(CONCATENATE($A477,"T3"),'05 APU'!$1:$1048576,3,),"")</f>
        <v/>
      </c>
      <c r="G477" s="412" t="s">
        <v>136</v>
      </c>
      <c r="H477" s="351"/>
      <c r="I477" s="90">
        <f>IFERROR((VLOOKUP(CONCATENATE($A477,"D"),'05 APU'!$1:$1048576,9,)),0)</f>
        <v>0</v>
      </c>
      <c r="J477" s="90">
        <f t="shared" si="16"/>
        <v>0</v>
      </c>
      <c r="K477" s="297" t="str">
        <f>IFERROR(VLOOKUP(CONCATENATE($A477,"C"),'05 APU'!$1:$1048576,9,),"")</f>
        <v/>
      </c>
      <c r="L477" s="297" t="str">
        <f>IFERROR(VLOOKUP(CONCATENATE($A477,"B"),'05 APU'!$1:$1048576,9,),"")</f>
        <v/>
      </c>
      <c r="M477" s="297" t="str">
        <f>IFERROR(VLOOKUP(CONCATENATE($A477,"A"),'05 APU'!$1:$1048576,9,),"")</f>
        <v/>
      </c>
      <c r="N477" s="86"/>
      <c r="O477" s="90">
        <f>IFERROR(VLOOKUP(CONCATENATE($A477,"D"),'05 APU'!$T:$AB,9,),0)</f>
        <v>0</v>
      </c>
      <c r="P477" s="90">
        <f t="shared" si="15"/>
        <v>0</v>
      </c>
      <c r="Q477" s="90">
        <f>IFERROR(VLOOKUP(CONCATENATE($A477,"C"),'05 APU'!$T:$AB,9,),0)</f>
        <v>0</v>
      </c>
      <c r="R477" s="90">
        <f>IFERROR(VLOOKUP(CONCATENATE($A477,"B"),'05 APU'!$T:$AB,9,),0)</f>
        <v>0</v>
      </c>
      <c r="S477" s="90">
        <f>IFERROR(VLOOKUP(CONCATENATE($A477,"A"),'05 APU'!$T:$AB,9,),0)</f>
        <v>0</v>
      </c>
      <c r="U477" s="421" t="s">
        <v>3355</v>
      </c>
      <c r="V477" s="424"/>
      <c r="W477" s="429" t="s">
        <v>3493</v>
      </c>
      <c r="AZ477" s="331" t="e">
        <f>IF((VLOOKUP(CONCATENATE($A477,"EP"),'05 APU'!$1:$1048576,1,FALSE)=CONCATENATE($A477,"EP")),1,0)</f>
        <v>#N/A</v>
      </c>
      <c r="BA477" s="331" t="e">
        <f>IF((VLOOKUP(CONCATENATE($A477,"EE"),'05 APU'!$1:$1048576,1,FALSE)=CONCATENATE($A477,"EE")),1,0)</f>
        <v>#N/A</v>
      </c>
      <c r="BB477" s="331" t="e">
        <f>IF((VLOOKUP(CONCATENATE($A477,"EM"),'05 APU'!$1:$1048576,1,FALSE)=CONCATENATE($A477,"EM")),1,0)</f>
        <v>#N/A</v>
      </c>
    </row>
    <row r="478" spans="1:54" ht="31.5" x14ac:dyDescent="0.25">
      <c r="A478" s="88">
        <v>468</v>
      </c>
      <c r="B478" s="387" t="s">
        <v>1173</v>
      </c>
      <c r="C478" s="384" t="s">
        <v>1174</v>
      </c>
      <c r="D478" s="89" t="str">
        <f>IFERROR(VLOOKUP(CONCATENATE($A478,"T"),'05 APU'!$1:$1048576,3,),"")</f>
        <v/>
      </c>
      <c r="E478" s="89" t="str">
        <f>IFERROR(VLOOKUP(CONCATENATE($A478,"T2"),'05 APU'!$1:$1048576,3,),"")</f>
        <v/>
      </c>
      <c r="F478" s="89" t="str">
        <f>IFERROR(VLOOKUP(CONCATENATE($A478,"T3"),'05 APU'!$1:$1048576,3,),"")</f>
        <v/>
      </c>
      <c r="G478" s="412" t="s">
        <v>136</v>
      </c>
      <c r="H478" s="351"/>
      <c r="I478" s="90">
        <f>IFERROR((VLOOKUP(CONCATENATE($A478,"D"),'05 APU'!$1:$1048576,9,)),0)</f>
        <v>0</v>
      </c>
      <c r="J478" s="90">
        <f t="shared" si="16"/>
        <v>0</v>
      </c>
      <c r="K478" s="297" t="str">
        <f>IFERROR(VLOOKUP(CONCATENATE($A478,"C"),'05 APU'!$1:$1048576,9,),"")</f>
        <v/>
      </c>
      <c r="L478" s="297" t="str">
        <f>IFERROR(VLOOKUP(CONCATENATE($A478,"B"),'05 APU'!$1:$1048576,9,),"")</f>
        <v/>
      </c>
      <c r="M478" s="297" t="str">
        <f>IFERROR(VLOOKUP(CONCATENATE($A478,"A"),'05 APU'!$1:$1048576,9,),"")</f>
        <v/>
      </c>
      <c r="N478" s="86"/>
      <c r="O478" s="90">
        <f>IFERROR(VLOOKUP(CONCATENATE($A478,"D"),'05 APU'!$T:$AB,9,),0)</f>
        <v>0</v>
      </c>
      <c r="P478" s="90">
        <f t="shared" si="15"/>
        <v>0</v>
      </c>
      <c r="Q478" s="90">
        <f>IFERROR(VLOOKUP(CONCATENATE($A478,"C"),'05 APU'!$T:$AB,9,),0)</f>
        <v>0</v>
      </c>
      <c r="R478" s="90">
        <f>IFERROR(VLOOKUP(CONCATENATE($A478,"B"),'05 APU'!$T:$AB,9,),0)</f>
        <v>0</v>
      </c>
      <c r="S478" s="90">
        <f>IFERROR(VLOOKUP(CONCATENATE($A478,"A"),'05 APU'!$T:$AB,9,),0)</f>
        <v>0</v>
      </c>
      <c r="U478" s="421" t="s">
        <v>3355</v>
      </c>
      <c r="V478" s="424"/>
      <c r="W478" s="429" t="s">
        <v>3493</v>
      </c>
      <c r="AZ478" s="331" t="e">
        <f>IF((VLOOKUP(CONCATENATE($A478,"EP"),'05 APU'!$1:$1048576,1,FALSE)=CONCATENATE($A478,"EP")),1,0)</f>
        <v>#N/A</v>
      </c>
      <c r="BA478" s="331" t="e">
        <f>IF((VLOOKUP(CONCATENATE($A478,"EE"),'05 APU'!$1:$1048576,1,FALSE)=CONCATENATE($A478,"EE")),1,0)</f>
        <v>#N/A</v>
      </c>
      <c r="BB478" s="331" t="e">
        <f>IF((VLOOKUP(CONCATENATE($A478,"EM"),'05 APU'!$1:$1048576,1,FALSE)=CONCATENATE($A478,"EM")),1,0)</f>
        <v>#N/A</v>
      </c>
    </row>
    <row r="479" spans="1:54" ht="31.5" x14ac:dyDescent="0.25">
      <c r="A479" s="88">
        <v>469</v>
      </c>
      <c r="B479" s="387" t="s">
        <v>1175</v>
      </c>
      <c r="C479" s="384" t="s">
        <v>1176</v>
      </c>
      <c r="D479" s="89" t="str">
        <f>IFERROR(VLOOKUP(CONCATENATE($A479,"T"),'05 APU'!$1:$1048576,3,),"")</f>
        <v/>
      </c>
      <c r="E479" s="89" t="str">
        <f>IFERROR(VLOOKUP(CONCATENATE($A479,"T2"),'05 APU'!$1:$1048576,3,),"")</f>
        <v/>
      </c>
      <c r="F479" s="89" t="str">
        <f>IFERROR(VLOOKUP(CONCATENATE($A479,"T3"),'05 APU'!$1:$1048576,3,),"")</f>
        <v/>
      </c>
      <c r="G479" s="412" t="s">
        <v>136</v>
      </c>
      <c r="H479" s="351"/>
      <c r="I479" s="90">
        <f>IFERROR((VLOOKUP(CONCATENATE($A479,"D"),'05 APU'!$1:$1048576,9,)),0)</f>
        <v>0</v>
      </c>
      <c r="J479" s="90">
        <f t="shared" si="16"/>
        <v>0</v>
      </c>
      <c r="K479" s="297" t="str">
        <f>IFERROR(VLOOKUP(CONCATENATE($A479,"C"),'05 APU'!$1:$1048576,9,),"")</f>
        <v/>
      </c>
      <c r="L479" s="297" t="str">
        <f>IFERROR(VLOOKUP(CONCATENATE($A479,"B"),'05 APU'!$1:$1048576,9,),"")</f>
        <v/>
      </c>
      <c r="M479" s="297" t="str">
        <f>IFERROR(VLOOKUP(CONCATENATE($A479,"A"),'05 APU'!$1:$1048576,9,),"")</f>
        <v/>
      </c>
      <c r="N479" s="86"/>
      <c r="O479" s="90">
        <f>IFERROR(VLOOKUP(CONCATENATE($A479,"D"),'05 APU'!$T:$AB,9,),0)</f>
        <v>0</v>
      </c>
      <c r="P479" s="90">
        <f t="shared" si="15"/>
        <v>0</v>
      </c>
      <c r="Q479" s="90">
        <f>IFERROR(VLOOKUP(CONCATENATE($A479,"C"),'05 APU'!$T:$AB,9,),0)</f>
        <v>0</v>
      </c>
      <c r="R479" s="90">
        <f>IFERROR(VLOOKUP(CONCATENATE($A479,"B"),'05 APU'!$T:$AB,9,),0)</f>
        <v>0</v>
      </c>
      <c r="S479" s="90">
        <f>IFERROR(VLOOKUP(CONCATENATE($A479,"A"),'05 APU'!$T:$AB,9,),0)</f>
        <v>0</v>
      </c>
      <c r="U479" s="421" t="s">
        <v>3355</v>
      </c>
      <c r="V479" s="424"/>
      <c r="W479" s="429" t="s">
        <v>3493</v>
      </c>
      <c r="AZ479" s="331" t="e">
        <f>IF((VLOOKUP(CONCATENATE($A479,"EP"),'05 APU'!$1:$1048576,1,FALSE)=CONCATENATE($A479,"EP")),1,0)</f>
        <v>#N/A</v>
      </c>
      <c r="BA479" s="331" t="e">
        <f>IF((VLOOKUP(CONCATENATE($A479,"EE"),'05 APU'!$1:$1048576,1,FALSE)=CONCATENATE($A479,"EE")),1,0)</f>
        <v>#N/A</v>
      </c>
      <c r="BB479" s="331" t="e">
        <f>IF((VLOOKUP(CONCATENATE($A479,"EM"),'05 APU'!$1:$1048576,1,FALSE)=CONCATENATE($A479,"EM")),1,0)</f>
        <v>#N/A</v>
      </c>
    </row>
    <row r="480" spans="1:54" ht="31.5" x14ac:dyDescent="0.25">
      <c r="A480" s="88">
        <v>470</v>
      </c>
      <c r="B480" s="387" t="s">
        <v>1177</v>
      </c>
      <c r="C480" s="384" t="s">
        <v>1178</v>
      </c>
      <c r="D480" s="89" t="str">
        <f>IFERROR(VLOOKUP(CONCATENATE($A480,"T"),'05 APU'!$1:$1048576,3,),"")</f>
        <v/>
      </c>
      <c r="E480" s="89" t="str">
        <f>IFERROR(VLOOKUP(CONCATENATE($A480,"T2"),'05 APU'!$1:$1048576,3,),"")</f>
        <v/>
      </c>
      <c r="F480" s="89" t="str">
        <f>IFERROR(VLOOKUP(CONCATENATE($A480,"T3"),'05 APU'!$1:$1048576,3,),"")</f>
        <v/>
      </c>
      <c r="G480" s="412" t="s">
        <v>136</v>
      </c>
      <c r="H480" s="351"/>
      <c r="I480" s="90">
        <f>IFERROR((VLOOKUP(CONCATENATE($A480,"D"),'05 APU'!$1:$1048576,9,)),0)</f>
        <v>0</v>
      </c>
      <c r="J480" s="90">
        <f t="shared" si="16"/>
        <v>0</v>
      </c>
      <c r="K480" s="297" t="str">
        <f>IFERROR(VLOOKUP(CONCATENATE($A480,"C"),'05 APU'!$1:$1048576,9,),"")</f>
        <v/>
      </c>
      <c r="L480" s="297" t="str">
        <f>IFERROR(VLOOKUP(CONCATENATE($A480,"B"),'05 APU'!$1:$1048576,9,),"")</f>
        <v/>
      </c>
      <c r="M480" s="297" t="str">
        <f>IFERROR(VLOOKUP(CONCATENATE($A480,"A"),'05 APU'!$1:$1048576,9,),"")</f>
        <v/>
      </c>
      <c r="N480" s="86"/>
      <c r="O480" s="90">
        <f>IFERROR(VLOOKUP(CONCATENATE($A480,"D"),'05 APU'!$T:$AB,9,),0)</f>
        <v>0</v>
      </c>
      <c r="P480" s="90">
        <f t="shared" si="15"/>
        <v>0</v>
      </c>
      <c r="Q480" s="90">
        <f>IFERROR(VLOOKUP(CONCATENATE($A480,"C"),'05 APU'!$T:$AB,9,),0)</f>
        <v>0</v>
      </c>
      <c r="R480" s="90">
        <f>IFERROR(VLOOKUP(CONCATENATE($A480,"B"),'05 APU'!$T:$AB,9,),0)</f>
        <v>0</v>
      </c>
      <c r="S480" s="90">
        <f>IFERROR(VLOOKUP(CONCATENATE($A480,"A"),'05 APU'!$T:$AB,9,),0)</f>
        <v>0</v>
      </c>
      <c r="U480" s="421" t="s">
        <v>3355</v>
      </c>
      <c r="V480" s="424"/>
      <c r="W480" s="429" t="s">
        <v>3493</v>
      </c>
      <c r="AZ480" s="331" t="e">
        <f>IF((VLOOKUP(CONCATENATE($A480,"EP"),'05 APU'!$1:$1048576,1,FALSE)=CONCATENATE($A480,"EP")),1,0)</f>
        <v>#N/A</v>
      </c>
      <c r="BA480" s="331" t="e">
        <f>IF((VLOOKUP(CONCATENATE($A480,"EE"),'05 APU'!$1:$1048576,1,FALSE)=CONCATENATE($A480,"EE")),1,0)</f>
        <v>#N/A</v>
      </c>
      <c r="BB480" s="331" t="e">
        <f>IF((VLOOKUP(CONCATENATE($A480,"EM"),'05 APU'!$1:$1048576,1,FALSE)=CONCATENATE($A480,"EM")),1,0)</f>
        <v>#N/A</v>
      </c>
    </row>
    <row r="481" spans="1:54" ht="31.5" x14ac:dyDescent="0.25">
      <c r="A481" s="88">
        <v>471</v>
      </c>
      <c r="B481" s="387" t="s">
        <v>1179</v>
      </c>
      <c r="C481" s="384" t="s">
        <v>1180</v>
      </c>
      <c r="D481" s="89" t="str">
        <f>IFERROR(VLOOKUP(CONCATENATE($A481,"T"),'05 APU'!$1:$1048576,3,),"")</f>
        <v/>
      </c>
      <c r="E481" s="89" t="str">
        <f>IFERROR(VLOOKUP(CONCATENATE($A481,"T2"),'05 APU'!$1:$1048576,3,),"")</f>
        <v/>
      </c>
      <c r="F481" s="89" t="str">
        <f>IFERROR(VLOOKUP(CONCATENATE($A481,"T3"),'05 APU'!$1:$1048576,3,),"")</f>
        <v/>
      </c>
      <c r="G481" s="412" t="s">
        <v>136</v>
      </c>
      <c r="H481" s="351"/>
      <c r="I481" s="90">
        <f>IFERROR((VLOOKUP(CONCATENATE($A481,"D"),'05 APU'!$1:$1048576,9,)),0)</f>
        <v>0</v>
      </c>
      <c r="J481" s="90">
        <f t="shared" si="16"/>
        <v>0</v>
      </c>
      <c r="K481" s="297" t="str">
        <f>IFERROR(VLOOKUP(CONCATENATE($A481,"C"),'05 APU'!$1:$1048576,9,),"")</f>
        <v/>
      </c>
      <c r="L481" s="297" t="str">
        <f>IFERROR(VLOOKUP(CONCATENATE($A481,"B"),'05 APU'!$1:$1048576,9,),"")</f>
        <v/>
      </c>
      <c r="M481" s="297" t="str">
        <f>IFERROR(VLOOKUP(CONCATENATE($A481,"A"),'05 APU'!$1:$1048576,9,),"")</f>
        <v/>
      </c>
      <c r="N481" s="86"/>
      <c r="O481" s="90">
        <f>IFERROR(VLOOKUP(CONCATENATE($A481,"D"),'05 APU'!$T:$AB,9,),0)</f>
        <v>0</v>
      </c>
      <c r="P481" s="90">
        <f t="shared" si="15"/>
        <v>0</v>
      </c>
      <c r="Q481" s="90">
        <f>IFERROR(VLOOKUP(CONCATENATE($A481,"C"),'05 APU'!$T:$AB,9,),0)</f>
        <v>0</v>
      </c>
      <c r="R481" s="90">
        <f>IFERROR(VLOOKUP(CONCATENATE($A481,"B"),'05 APU'!$T:$AB,9,),0)</f>
        <v>0</v>
      </c>
      <c r="S481" s="90">
        <f>IFERROR(VLOOKUP(CONCATENATE($A481,"A"),'05 APU'!$T:$AB,9,),0)</f>
        <v>0</v>
      </c>
      <c r="U481" s="421" t="s">
        <v>3355</v>
      </c>
      <c r="V481" s="424"/>
      <c r="W481" s="429" t="s">
        <v>3493</v>
      </c>
      <c r="AZ481" s="331" t="e">
        <f>IF((VLOOKUP(CONCATENATE($A481,"EP"),'05 APU'!$1:$1048576,1,FALSE)=CONCATENATE($A481,"EP")),1,0)</f>
        <v>#N/A</v>
      </c>
      <c r="BA481" s="331" t="e">
        <f>IF((VLOOKUP(CONCATENATE($A481,"EE"),'05 APU'!$1:$1048576,1,FALSE)=CONCATENATE($A481,"EE")),1,0)</f>
        <v>#N/A</v>
      </c>
      <c r="BB481" s="331" t="e">
        <f>IF((VLOOKUP(CONCATENATE($A481,"EM"),'05 APU'!$1:$1048576,1,FALSE)=CONCATENATE($A481,"EM")),1,0)</f>
        <v>#N/A</v>
      </c>
    </row>
    <row r="482" spans="1:54" ht="31.5" x14ac:dyDescent="0.25">
      <c r="A482" s="88">
        <v>472</v>
      </c>
      <c r="B482" s="387" t="s">
        <v>1181</v>
      </c>
      <c r="C482" s="384" t="s">
        <v>1182</v>
      </c>
      <c r="D482" s="89" t="str">
        <f>IFERROR(VLOOKUP(CONCATENATE($A482,"T"),'05 APU'!$1:$1048576,3,),"")</f>
        <v/>
      </c>
      <c r="E482" s="89" t="str">
        <f>IFERROR(VLOOKUP(CONCATENATE($A482,"T2"),'05 APU'!$1:$1048576,3,),"")</f>
        <v/>
      </c>
      <c r="F482" s="89" t="str">
        <f>IFERROR(VLOOKUP(CONCATENATE($A482,"T3"),'05 APU'!$1:$1048576,3,),"")</f>
        <v/>
      </c>
      <c r="G482" s="412" t="s">
        <v>136</v>
      </c>
      <c r="H482" s="351"/>
      <c r="I482" s="90">
        <f>IFERROR((VLOOKUP(CONCATENATE($A482,"D"),'05 APU'!$1:$1048576,9,)),0)</f>
        <v>0</v>
      </c>
      <c r="J482" s="90">
        <f t="shared" si="16"/>
        <v>0</v>
      </c>
      <c r="K482" s="297" t="str">
        <f>IFERROR(VLOOKUP(CONCATENATE($A482,"C"),'05 APU'!$1:$1048576,9,),"")</f>
        <v/>
      </c>
      <c r="L482" s="297" t="str">
        <f>IFERROR(VLOOKUP(CONCATENATE($A482,"B"),'05 APU'!$1:$1048576,9,),"")</f>
        <v/>
      </c>
      <c r="M482" s="297" t="str">
        <f>IFERROR(VLOOKUP(CONCATENATE($A482,"A"),'05 APU'!$1:$1048576,9,),"")</f>
        <v/>
      </c>
      <c r="N482" s="86"/>
      <c r="O482" s="90">
        <f>IFERROR(VLOOKUP(CONCATENATE($A482,"D"),'05 APU'!$T:$AB,9,),0)</f>
        <v>0</v>
      </c>
      <c r="P482" s="90">
        <f t="shared" si="15"/>
        <v>0</v>
      </c>
      <c r="Q482" s="90">
        <f>IFERROR(VLOOKUP(CONCATENATE($A482,"C"),'05 APU'!$T:$AB,9,),0)</f>
        <v>0</v>
      </c>
      <c r="R482" s="90">
        <f>IFERROR(VLOOKUP(CONCATENATE($A482,"B"),'05 APU'!$T:$AB,9,),0)</f>
        <v>0</v>
      </c>
      <c r="S482" s="90">
        <f>IFERROR(VLOOKUP(CONCATENATE($A482,"A"),'05 APU'!$T:$AB,9,),0)</f>
        <v>0</v>
      </c>
      <c r="U482" s="421" t="s">
        <v>3355</v>
      </c>
      <c r="V482" s="424"/>
      <c r="W482" s="429" t="s">
        <v>3493</v>
      </c>
      <c r="AZ482" s="331" t="e">
        <f>IF((VLOOKUP(CONCATENATE($A482,"EP"),'05 APU'!$1:$1048576,1,FALSE)=CONCATENATE($A482,"EP")),1,0)</f>
        <v>#N/A</v>
      </c>
      <c r="BA482" s="331" t="e">
        <f>IF((VLOOKUP(CONCATENATE($A482,"EE"),'05 APU'!$1:$1048576,1,FALSE)=CONCATENATE($A482,"EE")),1,0)</f>
        <v>#N/A</v>
      </c>
      <c r="BB482" s="331" t="e">
        <f>IF((VLOOKUP(CONCATENATE($A482,"EM"),'05 APU'!$1:$1048576,1,FALSE)=CONCATENATE($A482,"EM")),1,0)</f>
        <v>#N/A</v>
      </c>
    </row>
    <row r="483" spans="1:54" ht="21" x14ac:dyDescent="0.25">
      <c r="A483" s="88">
        <v>473</v>
      </c>
      <c r="B483" s="387" t="s">
        <v>1183</v>
      </c>
      <c r="C483" s="384" t="s">
        <v>1184</v>
      </c>
      <c r="D483" s="89" t="str">
        <f>IFERROR(VLOOKUP(CONCATENATE($A483,"T"),'05 APU'!$1:$1048576,3,),"")</f>
        <v/>
      </c>
      <c r="E483" s="89" t="str">
        <f>IFERROR(VLOOKUP(CONCATENATE($A483,"T2"),'05 APU'!$1:$1048576,3,),"")</f>
        <v/>
      </c>
      <c r="F483" s="89" t="str">
        <f>IFERROR(VLOOKUP(CONCATENATE($A483,"T3"),'05 APU'!$1:$1048576,3,),"")</f>
        <v/>
      </c>
      <c r="G483" s="412" t="s">
        <v>136</v>
      </c>
      <c r="H483" s="351"/>
      <c r="I483" s="90">
        <f>IFERROR((VLOOKUP(CONCATENATE($A483,"D"),'05 APU'!$1:$1048576,9,)),0)</f>
        <v>0</v>
      </c>
      <c r="J483" s="90">
        <f t="shared" si="16"/>
        <v>0</v>
      </c>
      <c r="K483" s="297" t="str">
        <f>IFERROR(VLOOKUP(CONCATENATE($A483,"C"),'05 APU'!$1:$1048576,9,),"")</f>
        <v/>
      </c>
      <c r="L483" s="297" t="str">
        <f>IFERROR(VLOOKUP(CONCATENATE($A483,"B"),'05 APU'!$1:$1048576,9,),"")</f>
        <v/>
      </c>
      <c r="M483" s="297" t="str">
        <f>IFERROR(VLOOKUP(CONCATENATE($A483,"A"),'05 APU'!$1:$1048576,9,),"")</f>
        <v/>
      </c>
      <c r="N483" s="86"/>
      <c r="O483" s="90">
        <f>IFERROR(VLOOKUP(CONCATENATE($A483,"D"),'05 APU'!$T:$AB,9,),0)</f>
        <v>0</v>
      </c>
      <c r="P483" s="90">
        <f t="shared" si="15"/>
        <v>0</v>
      </c>
      <c r="Q483" s="90">
        <f>IFERROR(VLOOKUP(CONCATENATE($A483,"C"),'05 APU'!$T:$AB,9,),0)</f>
        <v>0</v>
      </c>
      <c r="R483" s="90">
        <f>IFERROR(VLOOKUP(CONCATENATE($A483,"B"),'05 APU'!$T:$AB,9,),0)</f>
        <v>0</v>
      </c>
      <c r="S483" s="90">
        <f>IFERROR(VLOOKUP(CONCATENATE($A483,"A"),'05 APU'!$T:$AB,9,),0)</f>
        <v>0</v>
      </c>
      <c r="U483" s="421" t="s">
        <v>3355</v>
      </c>
      <c r="V483" s="424"/>
      <c r="W483" s="429" t="s">
        <v>3493</v>
      </c>
      <c r="AZ483" s="331" t="e">
        <f>IF((VLOOKUP(CONCATENATE($A483,"EP"),'05 APU'!$1:$1048576,1,FALSE)=CONCATENATE($A483,"EP")),1,0)</f>
        <v>#N/A</v>
      </c>
      <c r="BA483" s="331" t="e">
        <f>IF((VLOOKUP(CONCATENATE($A483,"EE"),'05 APU'!$1:$1048576,1,FALSE)=CONCATENATE($A483,"EE")),1,0)</f>
        <v>#N/A</v>
      </c>
      <c r="BB483" s="331" t="e">
        <f>IF((VLOOKUP(CONCATENATE($A483,"EM"),'05 APU'!$1:$1048576,1,FALSE)=CONCATENATE($A483,"EM")),1,0)</f>
        <v>#N/A</v>
      </c>
    </row>
    <row r="484" spans="1:54" ht="31.5" x14ac:dyDescent="0.25">
      <c r="A484" s="88">
        <v>474</v>
      </c>
      <c r="B484" s="387" t="s">
        <v>1185</v>
      </c>
      <c r="C484" s="384" t="s">
        <v>1186</v>
      </c>
      <c r="D484" s="89" t="str">
        <f>IFERROR(VLOOKUP(CONCATENATE($A484,"T"),'05 APU'!$1:$1048576,3,),"")</f>
        <v/>
      </c>
      <c r="E484" s="89" t="str">
        <f>IFERROR(VLOOKUP(CONCATENATE($A484,"T2"),'05 APU'!$1:$1048576,3,),"")</f>
        <v/>
      </c>
      <c r="F484" s="89" t="str">
        <f>IFERROR(VLOOKUP(CONCATENATE($A484,"T3"),'05 APU'!$1:$1048576,3,),"")</f>
        <v/>
      </c>
      <c r="G484" s="412" t="s">
        <v>136</v>
      </c>
      <c r="H484" s="351"/>
      <c r="I484" s="90">
        <f>IFERROR((VLOOKUP(CONCATENATE($A484,"D"),'05 APU'!$1:$1048576,9,)),0)</f>
        <v>0</v>
      </c>
      <c r="J484" s="90">
        <f t="shared" si="16"/>
        <v>0</v>
      </c>
      <c r="K484" s="297" t="str">
        <f>IFERROR(VLOOKUP(CONCATENATE($A484,"C"),'05 APU'!$1:$1048576,9,),"")</f>
        <v/>
      </c>
      <c r="L484" s="297" t="str">
        <f>IFERROR(VLOOKUP(CONCATENATE($A484,"B"),'05 APU'!$1:$1048576,9,),"")</f>
        <v/>
      </c>
      <c r="M484" s="297" t="str">
        <f>IFERROR(VLOOKUP(CONCATENATE($A484,"A"),'05 APU'!$1:$1048576,9,),"")</f>
        <v/>
      </c>
      <c r="N484" s="86"/>
      <c r="O484" s="90">
        <f>IFERROR(VLOOKUP(CONCATENATE($A484,"D"),'05 APU'!$T:$AB,9,),0)</f>
        <v>0</v>
      </c>
      <c r="P484" s="90">
        <f t="shared" si="15"/>
        <v>0</v>
      </c>
      <c r="Q484" s="90">
        <f>IFERROR(VLOOKUP(CONCATENATE($A484,"C"),'05 APU'!$T:$AB,9,),0)</f>
        <v>0</v>
      </c>
      <c r="R484" s="90">
        <f>IFERROR(VLOOKUP(CONCATENATE($A484,"B"),'05 APU'!$T:$AB,9,),0)</f>
        <v>0</v>
      </c>
      <c r="S484" s="90">
        <f>IFERROR(VLOOKUP(CONCATENATE($A484,"A"),'05 APU'!$T:$AB,9,),0)</f>
        <v>0</v>
      </c>
      <c r="U484" s="421" t="s">
        <v>3355</v>
      </c>
      <c r="V484" s="424"/>
      <c r="W484" s="429" t="s">
        <v>3493</v>
      </c>
      <c r="AZ484" s="331" t="e">
        <f>IF((VLOOKUP(CONCATENATE($A484,"EP"),'05 APU'!$1:$1048576,1,FALSE)=CONCATENATE($A484,"EP")),1,0)</f>
        <v>#N/A</v>
      </c>
      <c r="BA484" s="331" t="e">
        <f>IF((VLOOKUP(CONCATENATE($A484,"EE"),'05 APU'!$1:$1048576,1,FALSE)=CONCATENATE($A484,"EE")),1,0)</f>
        <v>#N/A</v>
      </c>
      <c r="BB484" s="331" t="e">
        <f>IF((VLOOKUP(CONCATENATE($A484,"EM"),'05 APU'!$1:$1048576,1,FALSE)=CONCATENATE($A484,"EM")),1,0)</f>
        <v>#N/A</v>
      </c>
    </row>
    <row r="485" spans="1:54" ht="21" x14ac:dyDescent="0.25">
      <c r="A485" s="88">
        <v>475</v>
      </c>
      <c r="B485" s="388" t="s">
        <v>1187</v>
      </c>
      <c r="C485" s="389" t="s">
        <v>1188</v>
      </c>
      <c r="D485" s="89" t="str">
        <f>IFERROR(VLOOKUP(CONCATENATE($A485,"T"),'05 APU'!$1:$1048576,3,),"")</f>
        <v/>
      </c>
      <c r="E485" s="89" t="str">
        <f>IFERROR(VLOOKUP(CONCATENATE($A485,"T2"),'05 APU'!$1:$1048576,3,),"")</f>
        <v/>
      </c>
      <c r="F485" s="89" t="str">
        <f>IFERROR(VLOOKUP(CONCATENATE($A485,"T3"),'05 APU'!$1:$1048576,3,),"")</f>
        <v/>
      </c>
      <c r="G485" s="398"/>
      <c r="H485" s="351"/>
      <c r="I485" s="90">
        <f>IFERROR((VLOOKUP(CONCATENATE($A485,"D"),'05 APU'!$1:$1048576,9,)),0)</f>
        <v>0</v>
      </c>
      <c r="J485" s="90">
        <f t="shared" si="16"/>
        <v>0</v>
      </c>
      <c r="K485" s="297" t="str">
        <f>IFERROR(VLOOKUP(CONCATENATE($A485,"C"),'05 APU'!$1:$1048576,9,),"")</f>
        <v/>
      </c>
      <c r="L485" s="297" t="str">
        <f>IFERROR(VLOOKUP(CONCATENATE($A485,"B"),'05 APU'!$1:$1048576,9,),"")</f>
        <v/>
      </c>
      <c r="M485" s="297" t="str">
        <f>IFERROR(VLOOKUP(CONCATENATE($A485,"A"),'05 APU'!$1:$1048576,9,),"")</f>
        <v/>
      </c>
      <c r="N485" s="86"/>
      <c r="O485" s="90">
        <f>IFERROR(VLOOKUP(CONCATENATE($A485,"D"),'05 APU'!$T:$AB,9,),0)</f>
        <v>0</v>
      </c>
      <c r="P485" s="90">
        <f t="shared" si="15"/>
        <v>0</v>
      </c>
      <c r="Q485" s="90">
        <f>IFERROR(VLOOKUP(CONCATENATE($A485,"C"),'05 APU'!$T:$AB,9,),0)</f>
        <v>0</v>
      </c>
      <c r="R485" s="90">
        <f>IFERROR(VLOOKUP(CONCATENATE($A485,"B"),'05 APU'!$T:$AB,9,),0)</f>
        <v>0</v>
      </c>
      <c r="S485" s="90">
        <f>IFERROR(VLOOKUP(CONCATENATE($A485,"A"),'05 APU'!$T:$AB,9,),0)</f>
        <v>0</v>
      </c>
      <c r="U485" s="420"/>
      <c r="V485" s="424"/>
      <c r="W485" s="429">
        <v>0</v>
      </c>
      <c r="AZ485" s="331" t="e">
        <f>IF((VLOOKUP(CONCATENATE($A485,"EP"),'05 APU'!$1:$1048576,1,FALSE)=CONCATENATE($A485,"EP")),1,0)</f>
        <v>#N/A</v>
      </c>
      <c r="BA485" s="331" t="e">
        <f>IF((VLOOKUP(CONCATENATE($A485,"EE"),'05 APU'!$1:$1048576,1,FALSE)=CONCATENATE($A485,"EE")),1,0)</f>
        <v>#N/A</v>
      </c>
      <c r="BB485" s="331" t="e">
        <f>IF((VLOOKUP(CONCATENATE($A485,"EM"),'05 APU'!$1:$1048576,1,FALSE)=CONCATENATE($A485,"EM")),1,0)</f>
        <v>#N/A</v>
      </c>
    </row>
    <row r="486" spans="1:54" ht="21" x14ac:dyDescent="0.25">
      <c r="A486" s="88">
        <v>476</v>
      </c>
      <c r="B486" s="387" t="s">
        <v>1189</v>
      </c>
      <c r="C486" s="384" t="s">
        <v>1128</v>
      </c>
      <c r="D486" s="89" t="str">
        <f>IFERROR(VLOOKUP(CONCATENATE($A486,"T"),'05 APU'!$1:$1048576,3,),"")</f>
        <v/>
      </c>
      <c r="E486" s="89" t="str">
        <f>IFERROR(VLOOKUP(CONCATENATE($A486,"T2"),'05 APU'!$1:$1048576,3,),"")</f>
        <v/>
      </c>
      <c r="F486" s="89" t="str">
        <f>IFERROR(VLOOKUP(CONCATENATE($A486,"T3"),'05 APU'!$1:$1048576,3,),"")</f>
        <v/>
      </c>
      <c r="G486" s="412" t="s">
        <v>136</v>
      </c>
      <c r="H486" s="351"/>
      <c r="I486" s="90">
        <f>IFERROR((VLOOKUP(CONCATENATE($A486,"D"),'05 APU'!$1:$1048576,9,)),0)</f>
        <v>0</v>
      </c>
      <c r="J486" s="90">
        <f t="shared" si="16"/>
        <v>0</v>
      </c>
      <c r="K486" s="297" t="str">
        <f>IFERROR(VLOOKUP(CONCATENATE($A486,"C"),'05 APU'!$1:$1048576,9,),"")</f>
        <v/>
      </c>
      <c r="L486" s="297" t="str">
        <f>IFERROR(VLOOKUP(CONCATENATE($A486,"B"),'05 APU'!$1:$1048576,9,),"")</f>
        <v/>
      </c>
      <c r="M486" s="297" t="str">
        <f>IFERROR(VLOOKUP(CONCATENATE($A486,"A"),'05 APU'!$1:$1048576,9,),"")</f>
        <v/>
      </c>
      <c r="N486" s="86"/>
      <c r="O486" s="90">
        <f>IFERROR(VLOOKUP(CONCATENATE($A486,"D"),'05 APU'!$T:$AB,9,),0)</f>
        <v>0</v>
      </c>
      <c r="P486" s="90">
        <f t="shared" si="15"/>
        <v>0</v>
      </c>
      <c r="Q486" s="90">
        <f>IFERROR(VLOOKUP(CONCATENATE($A486,"C"),'05 APU'!$T:$AB,9,),0)</f>
        <v>0</v>
      </c>
      <c r="R486" s="90">
        <f>IFERROR(VLOOKUP(CONCATENATE($A486,"B"),'05 APU'!$T:$AB,9,),0)</f>
        <v>0</v>
      </c>
      <c r="S486" s="90">
        <f>IFERROR(VLOOKUP(CONCATENATE($A486,"A"),'05 APU'!$T:$AB,9,),0)</f>
        <v>0</v>
      </c>
      <c r="U486" s="421" t="s">
        <v>3355</v>
      </c>
      <c r="V486" s="424"/>
      <c r="W486" s="429" t="s">
        <v>3493</v>
      </c>
      <c r="AZ486" s="331" t="e">
        <f>IF((VLOOKUP(CONCATENATE($A486,"EP"),'05 APU'!$1:$1048576,1,FALSE)=CONCATENATE($A486,"EP")),1,0)</f>
        <v>#N/A</v>
      </c>
      <c r="BA486" s="331" t="e">
        <f>IF((VLOOKUP(CONCATENATE($A486,"EE"),'05 APU'!$1:$1048576,1,FALSE)=CONCATENATE($A486,"EE")),1,0)</f>
        <v>#N/A</v>
      </c>
      <c r="BB486" s="331" t="e">
        <f>IF((VLOOKUP(CONCATENATE($A486,"EM"),'05 APU'!$1:$1048576,1,FALSE)=CONCATENATE($A486,"EM")),1,0)</f>
        <v>#N/A</v>
      </c>
    </row>
    <row r="487" spans="1:54" ht="21" x14ac:dyDescent="0.25">
      <c r="A487" s="88">
        <v>477</v>
      </c>
      <c r="B487" s="387" t="s">
        <v>1190</v>
      </c>
      <c r="C487" s="384" t="s">
        <v>1130</v>
      </c>
      <c r="D487" s="89" t="str">
        <f>IFERROR(VLOOKUP(CONCATENATE($A487,"T"),'05 APU'!$1:$1048576,3,),"")</f>
        <v/>
      </c>
      <c r="E487" s="89" t="str">
        <f>IFERROR(VLOOKUP(CONCATENATE($A487,"T2"),'05 APU'!$1:$1048576,3,),"")</f>
        <v/>
      </c>
      <c r="F487" s="89" t="str">
        <f>IFERROR(VLOOKUP(CONCATENATE($A487,"T3"),'05 APU'!$1:$1048576,3,),"")</f>
        <v/>
      </c>
      <c r="G487" s="412" t="s">
        <v>136</v>
      </c>
      <c r="H487" s="351"/>
      <c r="I487" s="90">
        <f>IFERROR((VLOOKUP(CONCATENATE($A487,"D"),'05 APU'!$1:$1048576,9,)),0)</f>
        <v>0</v>
      </c>
      <c r="J487" s="90">
        <f t="shared" si="16"/>
        <v>0</v>
      </c>
      <c r="K487" s="297" t="str">
        <f>IFERROR(VLOOKUP(CONCATENATE($A487,"C"),'05 APU'!$1:$1048576,9,),"")</f>
        <v/>
      </c>
      <c r="L487" s="297" t="str">
        <f>IFERROR(VLOOKUP(CONCATENATE($A487,"B"),'05 APU'!$1:$1048576,9,),"")</f>
        <v/>
      </c>
      <c r="M487" s="297" t="str">
        <f>IFERROR(VLOOKUP(CONCATENATE($A487,"A"),'05 APU'!$1:$1048576,9,),"")</f>
        <v/>
      </c>
      <c r="N487" s="86"/>
      <c r="O487" s="90">
        <f>IFERROR(VLOOKUP(CONCATENATE($A487,"D"),'05 APU'!$T:$AB,9,),0)</f>
        <v>0</v>
      </c>
      <c r="P487" s="90">
        <f t="shared" si="15"/>
        <v>0</v>
      </c>
      <c r="Q487" s="90">
        <f>IFERROR(VLOOKUP(CONCATENATE($A487,"C"),'05 APU'!$T:$AB,9,),0)</f>
        <v>0</v>
      </c>
      <c r="R487" s="90">
        <f>IFERROR(VLOOKUP(CONCATENATE($A487,"B"),'05 APU'!$T:$AB,9,),0)</f>
        <v>0</v>
      </c>
      <c r="S487" s="90">
        <f>IFERROR(VLOOKUP(CONCATENATE($A487,"A"),'05 APU'!$T:$AB,9,),0)</f>
        <v>0</v>
      </c>
      <c r="U487" s="421" t="s">
        <v>3355</v>
      </c>
      <c r="V487" s="424"/>
      <c r="W487" s="429" t="s">
        <v>3493</v>
      </c>
      <c r="AZ487" s="331" t="e">
        <f>IF((VLOOKUP(CONCATENATE($A487,"EP"),'05 APU'!$1:$1048576,1,FALSE)=CONCATENATE($A487,"EP")),1,0)</f>
        <v>#N/A</v>
      </c>
      <c r="BA487" s="331" t="e">
        <f>IF((VLOOKUP(CONCATENATE($A487,"EE"),'05 APU'!$1:$1048576,1,FALSE)=CONCATENATE($A487,"EE")),1,0)</f>
        <v>#N/A</v>
      </c>
      <c r="BB487" s="331" t="e">
        <f>IF((VLOOKUP(CONCATENATE($A487,"EM"),'05 APU'!$1:$1048576,1,FALSE)=CONCATENATE($A487,"EM")),1,0)</f>
        <v>#N/A</v>
      </c>
    </row>
    <row r="488" spans="1:54" ht="21" x14ac:dyDescent="0.25">
      <c r="A488" s="88">
        <v>478</v>
      </c>
      <c r="B488" s="387" t="s">
        <v>1191</v>
      </c>
      <c r="C488" s="384" t="s">
        <v>1192</v>
      </c>
      <c r="D488" s="89" t="str">
        <f>IFERROR(VLOOKUP(CONCATENATE($A488,"T"),'05 APU'!$1:$1048576,3,),"")</f>
        <v/>
      </c>
      <c r="E488" s="89" t="str">
        <f>IFERROR(VLOOKUP(CONCATENATE($A488,"T2"),'05 APU'!$1:$1048576,3,),"")</f>
        <v/>
      </c>
      <c r="F488" s="89" t="str">
        <f>IFERROR(VLOOKUP(CONCATENATE($A488,"T3"),'05 APU'!$1:$1048576,3,),"")</f>
        <v/>
      </c>
      <c r="G488" s="412" t="s">
        <v>136</v>
      </c>
      <c r="H488" s="351"/>
      <c r="I488" s="90">
        <f>IFERROR((VLOOKUP(CONCATENATE($A488,"D"),'05 APU'!$1:$1048576,9,)),0)</f>
        <v>0</v>
      </c>
      <c r="J488" s="90">
        <f t="shared" si="16"/>
        <v>0</v>
      </c>
      <c r="K488" s="297" t="str">
        <f>IFERROR(VLOOKUP(CONCATENATE($A488,"C"),'05 APU'!$1:$1048576,9,),"")</f>
        <v/>
      </c>
      <c r="L488" s="297" t="str">
        <f>IFERROR(VLOOKUP(CONCATENATE($A488,"B"),'05 APU'!$1:$1048576,9,),"")</f>
        <v/>
      </c>
      <c r="M488" s="297" t="str">
        <f>IFERROR(VLOOKUP(CONCATENATE($A488,"A"),'05 APU'!$1:$1048576,9,),"")</f>
        <v/>
      </c>
      <c r="N488" s="86"/>
      <c r="O488" s="90">
        <f>IFERROR(VLOOKUP(CONCATENATE($A488,"D"),'05 APU'!$T:$AB,9,),0)</f>
        <v>0</v>
      </c>
      <c r="P488" s="90">
        <f t="shared" si="15"/>
        <v>0</v>
      </c>
      <c r="Q488" s="90">
        <f>IFERROR(VLOOKUP(CONCATENATE($A488,"C"),'05 APU'!$T:$AB,9,),0)</f>
        <v>0</v>
      </c>
      <c r="R488" s="90">
        <f>IFERROR(VLOOKUP(CONCATENATE($A488,"B"),'05 APU'!$T:$AB,9,),0)</f>
        <v>0</v>
      </c>
      <c r="S488" s="90">
        <f>IFERROR(VLOOKUP(CONCATENATE($A488,"A"),'05 APU'!$T:$AB,9,),0)</f>
        <v>0</v>
      </c>
      <c r="U488" s="421" t="s">
        <v>3355</v>
      </c>
      <c r="V488" s="424"/>
      <c r="W488" s="429" t="s">
        <v>3493</v>
      </c>
      <c r="AZ488" s="331" t="e">
        <f>IF((VLOOKUP(CONCATENATE($A488,"EP"),'05 APU'!$1:$1048576,1,FALSE)=CONCATENATE($A488,"EP")),1,0)</f>
        <v>#N/A</v>
      </c>
      <c r="BA488" s="331" t="e">
        <f>IF((VLOOKUP(CONCATENATE($A488,"EE"),'05 APU'!$1:$1048576,1,FALSE)=CONCATENATE($A488,"EE")),1,0)</f>
        <v>#N/A</v>
      </c>
      <c r="BB488" s="331" t="e">
        <f>IF((VLOOKUP(CONCATENATE($A488,"EM"),'05 APU'!$1:$1048576,1,FALSE)=CONCATENATE($A488,"EM")),1,0)</f>
        <v>#N/A</v>
      </c>
    </row>
    <row r="489" spans="1:54" ht="21" x14ac:dyDescent="0.25">
      <c r="A489" s="88">
        <v>479</v>
      </c>
      <c r="B489" s="387" t="s">
        <v>1193</v>
      </c>
      <c r="C489" s="384" t="s">
        <v>1134</v>
      </c>
      <c r="D489" s="89" t="str">
        <f>IFERROR(VLOOKUP(CONCATENATE($A489,"T"),'05 APU'!$1:$1048576,3,),"")</f>
        <v/>
      </c>
      <c r="E489" s="89" t="str">
        <f>IFERROR(VLOOKUP(CONCATENATE($A489,"T2"),'05 APU'!$1:$1048576,3,),"")</f>
        <v/>
      </c>
      <c r="F489" s="89" t="str">
        <f>IFERROR(VLOOKUP(CONCATENATE($A489,"T3"),'05 APU'!$1:$1048576,3,),"")</f>
        <v/>
      </c>
      <c r="G489" s="412" t="s">
        <v>136</v>
      </c>
      <c r="H489" s="351"/>
      <c r="I489" s="90">
        <f>IFERROR((VLOOKUP(CONCATENATE($A489,"D"),'05 APU'!$1:$1048576,9,)),0)</f>
        <v>0</v>
      </c>
      <c r="J489" s="90">
        <f t="shared" si="16"/>
        <v>0</v>
      </c>
      <c r="K489" s="297" t="str">
        <f>IFERROR(VLOOKUP(CONCATENATE($A489,"C"),'05 APU'!$1:$1048576,9,),"")</f>
        <v/>
      </c>
      <c r="L489" s="297" t="str">
        <f>IFERROR(VLOOKUP(CONCATENATE($A489,"B"),'05 APU'!$1:$1048576,9,),"")</f>
        <v/>
      </c>
      <c r="M489" s="297" t="str">
        <f>IFERROR(VLOOKUP(CONCATENATE($A489,"A"),'05 APU'!$1:$1048576,9,),"")</f>
        <v/>
      </c>
      <c r="N489" s="86"/>
      <c r="O489" s="90">
        <f>IFERROR(VLOOKUP(CONCATENATE($A489,"D"),'05 APU'!$T:$AB,9,),0)</f>
        <v>0</v>
      </c>
      <c r="P489" s="90">
        <f t="shared" si="15"/>
        <v>0</v>
      </c>
      <c r="Q489" s="90">
        <f>IFERROR(VLOOKUP(CONCATENATE($A489,"C"),'05 APU'!$T:$AB,9,),0)</f>
        <v>0</v>
      </c>
      <c r="R489" s="90">
        <f>IFERROR(VLOOKUP(CONCATENATE($A489,"B"),'05 APU'!$T:$AB,9,),0)</f>
        <v>0</v>
      </c>
      <c r="S489" s="90">
        <f>IFERROR(VLOOKUP(CONCATENATE($A489,"A"),'05 APU'!$T:$AB,9,),0)</f>
        <v>0</v>
      </c>
      <c r="U489" s="421" t="s">
        <v>3355</v>
      </c>
      <c r="V489" s="424"/>
      <c r="W489" s="429" t="s">
        <v>3493</v>
      </c>
      <c r="AZ489" s="331" t="e">
        <f>IF((VLOOKUP(CONCATENATE($A489,"EP"),'05 APU'!$1:$1048576,1,FALSE)=CONCATENATE($A489,"EP")),1,0)</f>
        <v>#N/A</v>
      </c>
      <c r="BA489" s="331" t="e">
        <f>IF((VLOOKUP(CONCATENATE($A489,"EE"),'05 APU'!$1:$1048576,1,FALSE)=CONCATENATE($A489,"EE")),1,0)</f>
        <v>#N/A</v>
      </c>
      <c r="BB489" s="331" t="e">
        <f>IF((VLOOKUP(CONCATENATE($A489,"EM"),'05 APU'!$1:$1048576,1,FALSE)=CONCATENATE($A489,"EM")),1,0)</f>
        <v>#N/A</v>
      </c>
    </row>
    <row r="490" spans="1:54" ht="21" x14ac:dyDescent="0.25">
      <c r="A490" s="88">
        <v>480</v>
      </c>
      <c r="B490" s="387" t="s">
        <v>1194</v>
      </c>
      <c r="C490" s="384" t="s">
        <v>1136</v>
      </c>
      <c r="D490" s="89" t="str">
        <f>IFERROR(VLOOKUP(CONCATENATE($A490,"T"),'05 APU'!$1:$1048576,3,),"")</f>
        <v/>
      </c>
      <c r="E490" s="89" t="str">
        <f>IFERROR(VLOOKUP(CONCATENATE($A490,"T2"),'05 APU'!$1:$1048576,3,),"")</f>
        <v/>
      </c>
      <c r="F490" s="89" t="str">
        <f>IFERROR(VLOOKUP(CONCATENATE($A490,"T3"),'05 APU'!$1:$1048576,3,),"")</f>
        <v/>
      </c>
      <c r="G490" s="412" t="s">
        <v>136</v>
      </c>
      <c r="H490" s="351"/>
      <c r="I490" s="90">
        <f>IFERROR((VLOOKUP(CONCATENATE($A490,"D"),'05 APU'!$1:$1048576,9,)),0)</f>
        <v>0</v>
      </c>
      <c r="J490" s="90">
        <f t="shared" si="16"/>
        <v>0</v>
      </c>
      <c r="K490" s="297" t="str">
        <f>IFERROR(VLOOKUP(CONCATENATE($A490,"C"),'05 APU'!$1:$1048576,9,),"")</f>
        <v/>
      </c>
      <c r="L490" s="297" t="str">
        <f>IFERROR(VLOOKUP(CONCATENATE($A490,"B"),'05 APU'!$1:$1048576,9,),"")</f>
        <v/>
      </c>
      <c r="M490" s="297" t="str">
        <f>IFERROR(VLOOKUP(CONCATENATE($A490,"A"),'05 APU'!$1:$1048576,9,),"")</f>
        <v/>
      </c>
      <c r="N490" s="86"/>
      <c r="O490" s="90">
        <f>IFERROR(VLOOKUP(CONCATENATE($A490,"D"),'05 APU'!$T:$AB,9,),0)</f>
        <v>0</v>
      </c>
      <c r="P490" s="90">
        <f t="shared" si="15"/>
        <v>0</v>
      </c>
      <c r="Q490" s="90">
        <f>IFERROR(VLOOKUP(CONCATENATE($A490,"C"),'05 APU'!$T:$AB,9,),0)</f>
        <v>0</v>
      </c>
      <c r="R490" s="90">
        <f>IFERROR(VLOOKUP(CONCATENATE($A490,"B"),'05 APU'!$T:$AB,9,),0)</f>
        <v>0</v>
      </c>
      <c r="S490" s="90">
        <f>IFERROR(VLOOKUP(CONCATENATE($A490,"A"),'05 APU'!$T:$AB,9,),0)</f>
        <v>0</v>
      </c>
      <c r="U490" s="421" t="s">
        <v>3355</v>
      </c>
      <c r="V490" s="424"/>
      <c r="W490" s="429" t="s">
        <v>3493</v>
      </c>
      <c r="AZ490" s="331" t="e">
        <f>IF((VLOOKUP(CONCATENATE($A490,"EP"),'05 APU'!$1:$1048576,1,FALSE)=CONCATENATE($A490,"EP")),1,0)</f>
        <v>#N/A</v>
      </c>
      <c r="BA490" s="331" t="e">
        <f>IF((VLOOKUP(CONCATENATE($A490,"EE"),'05 APU'!$1:$1048576,1,FALSE)=CONCATENATE($A490,"EE")),1,0)</f>
        <v>#N/A</v>
      </c>
      <c r="BB490" s="331" t="e">
        <f>IF((VLOOKUP(CONCATENATE($A490,"EM"),'05 APU'!$1:$1048576,1,FALSE)=CONCATENATE($A490,"EM")),1,0)</f>
        <v>#N/A</v>
      </c>
    </row>
    <row r="491" spans="1:54" ht="21" x14ac:dyDescent="0.25">
      <c r="A491" s="88">
        <v>481</v>
      </c>
      <c r="B491" s="387" t="s">
        <v>1195</v>
      </c>
      <c r="C491" s="384" t="s">
        <v>1138</v>
      </c>
      <c r="D491" s="89" t="str">
        <f>IFERROR(VLOOKUP(CONCATENATE($A491,"T"),'05 APU'!$1:$1048576,3,),"")</f>
        <v/>
      </c>
      <c r="E491" s="89" t="str">
        <f>IFERROR(VLOOKUP(CONCATENATE($A491,"T2"),'05 APU'!$1:$1048576,3,),"")</f>
        <v/>
      </c>
      <c r="F491" s="89" t="str">
        <f>IFERROR(VLOOKUP(CONCATENATE($A491,"T3"),'05 APU'!$1:$1048576,3,),"")</f>
        <v/>
      </c>
      <c r="G491" s="412" t="s">
        <v>136</v>
      </c>
      <c r="H491" s="351"/>
      <c r="I491" s="90">
        <f>IFERROR((VLOOKUP(CONCATENATE($A491,"D"),'05 APU'!$1:$1048576,9,)),0)</f>
        <v>0</v>
      </c>
      <c r="J491" s="90">
        <f t="shared" si="16"/>
        <v>0</v>
      </c>
      <c r="K491" s="297" t="str">
        <f>IFERROR(VLOOKUP(CONCATENATE($A491,"C"),'05 APU'!$1:$1048576,9,),"")</f>
        <v/>
      </c>
      <c r="L491" s="297" t="str">
        <f>IFERROR(VLOOKUP(CONCATENATE($A491,"B"),'05 APU'!$1:$1048576,9,),"")</f>
        <v/>
      </c>
      <c r="M491" s="297" t="str">
        <f>IFERROR(VLOOKUP(CONCATENATE($A491,"A"),'05 APU'!$1:$1048576,9,),"")</f>
        <v/>
      </c>
      <c r="N491" s="86"/>
      <c r="O491" s="90">
        <f>IFERROR(VLOOKUP(CONCATENATE($A491,"D"),'05 APU'!$T:$AB,9,),0)</f>
        <v>0</v>
      </c>
      <c r="P491" s="90">
        <f t="shared" si="15"/>
        <v>0</v>
      </c>
      <c r="Q491" s="90">
        <f>IFERROR(VLOOKUP(CONCATENATE($A491,"C"),'05 APU'!$T:$AB,9,),0)</f>
        <v>0</v>
      </c>
      <c r="R491" s="90">
        <f>IFERROR(VLOOKUP(CONCATENATE($A491,"B"),'05 APU'!$T:$AB,9,),0)</f>
        <v>0</v>
      </c>
      <c r="S491" s="90">
        <f>IFERROR(VLOOKUP(CONCATENATE($A491,"A"),'05 APU'!$T:$AB,9,),0)</f>
        <v>0</v>
      </c>
      <c r="U491" s="421" t="s">
        <v>3355</v>
      </c>
      <c r="V491" s="424"/>
      <c r="W491" s="429" t="s">
        <v>3493</v>
      </c>
      <c r="AZ491" s="331" t="e">
        <f>IF((VLOOKUP(CONCATENATE($A491,"EP"),'05 APU'!$1:$1048576,1,FALSE)=CONCATENATE($A491,"EP")),1,0)</f>
        <v>#N/A</v>
      </c>
      <c r="BA491" s="331" t="e">
        <f>IF((VLOOKUP(CONCATENATE($A491,"EE"),'05 APU'!$1:$1048576,1,FALSE)=CONCATENATE($A491,"EE")),1,0)</f>
        <v>#N/A</v>
      </c>
      <c r="BB491" s="331" t="e">
        <f>IF((VLOOKUP(CONCATENATE($A491,"EM"),'05 APU'!$1:$1048576,1,FALSE)=CONCATENATE($A491,"EM")),1,0)</f>
        <v>#N/A</v>
      </c>
    </row>
    <row r="492" spans="1:54" ht="21" x14ac:dyDescent="0.25">
      <c r="A492" s="88">
        <v>482</v>
      </c>
      <c r="B492" s="387" t="s">
        <v>1196</v>
      </c>
      <c r="C492" s="384" t="s">
        <v>1140</v>
      </c>
      <c r="D492" s="89" t="str">
        <f>IFERROR(VLOOKUP(CONCATENATE($A492,"T"),'05 APU'!$1:$1048576,3,),"")</f>
        <v/>
      </c>
      <c r="E492" s="89" t="str">
        <f>IFERROR(VLOOKUP(CONCATENATE($A492,"T2"),'05 APU'!$1:$1048576,3,),"")</f>
        <v/>
      </c>
      <c r="F492" s="89" t="str">
        <f>IFERROR(VLOOKUP(CONCATENATE($A492,"T3"),'05 APU'!$1:$1048576,3,),"")</f>
        <v/>
      </c>
      <c r="G492" s="412" t="s">
        <v>136</v>
      </c>
      <c r="H492" s="351"/>
      <c r="I492" s="90">
        <f>IFERROR((VLOOKUP(CONCATENATE($A492,"D"),'05 APU'!$1:$1048576,9,)),0)</f>
        <v>0</v>
      </c>
      <c r="J492" s="90">
        <f t="shared" si="16"/>
        <v>0</v>
      </c>
      <c r="K492" s="297" t="str">
        <f>IFERROR(VLOOKUP(CONCATENATE($A492,"C"),'05 APU'!$1:$1048576,9,),"")</f>
        <v/>
      </c>
      <c r="L492" s="297" t="str">
        <f>IFERROR(VLOOKUP(CONCATENATE($A492,"B"),'05 APU'!$1:$1048576,9,),"")</f>
        <v/>
      </c>
      <c r="M492" s="297" t="str">
        <f>IFERROR(VLOOKUP(CONCATENATE($A492,"A"),'05 APU'!$1:$1048576,9,),"")</f>
        <v/>
      </c>
      <c r="N492" s="86"/>
      <c r="O492" s="90">
        <f>IFERROR(VLOOKUP(CONCATENATE($A492,"D"),'05 APU'!$T:$AB,9,),0)</f>
        <v>0</v>
      </c>
      <c r="P492" s="90">
        <f t="shared" si="15"/>
        <v>0</v>
      </c>
      <c r="Q492" s="90">
        <f>IFERROR(VLOOKUP(CONCATENATE($A492,"C"),'05 APU'!$T:$AB,9,),0)</f>
        <v>0</v>
      </c>
      <c r="R492" s="90">
        <f>IFERROR(VLOOKUP(CONCATENATE($A492,"B"),'05 APU'!$T:$AB,9,),0)</f>
        <v>0</v>
      </c>
      <c r="S492" s="90">
        <f>IFERROR(VLOOKUP(CONCATENATE($A492,"A"),'05 APU'!$T:$AB,9,),0)</f>
        <v>0</v>
      </c>
      <c r="U492" s="421" t="s">
        <v>3355</v>
      </c>
      <c r="V492" s="424"/>
      <c r="W492" s="429" t="s">
        <v>3493</v>
      </c>
      <c r="AZ492" s="331" t="e">
        <f>IF((VLOOKUP(CONCATENATE($A492,"EP"),'05 APU'!$1:$1048576,1,FALSE)=CONCATENATE($A492,"EP")),1,0)</f>
        <v>#N/A</v>
      </c>
      <c r="BA492" s="331" t="e">
        <f>IF((VLOOKUP(CONCATENATE($A492,"EE"),'05 APU'!$1:$1048576,1,FALSE)=CONCATENATE($A492,"EE")),1,0)</f>
        <v>#N/A</v>
      </c>
      <c r="BB492" s="331" t="e">
        <f>IF((VLOOKUP(CONCATENATE($A492,"EM"),'05 APU'!$1:$1048576,1,FALSE)=CONCATENATE($A492,"EM")),1,0)</f>
        <v>#N/A</v>
      </c>
    </row>
    <row r="493" spans="1:54" ht="21" x14ac:dyDescent="0.25">
      <c r="A493" s="88">
        <v>483</v>
      </c>
      <c r="B493" s="387" t="s">
        <v>1197</v>
      </c>
      <c r="C493" s="384" t="s">
        <v>1142</v>
      </c>
      <c r="D493" s="89" t="str">
        <f>IFERROR(VLOOKUP(CONCATENATE($A493,"T"),'05 APU'!$1:$1048576,3,),"")</f>
        <v/>
      </c>
      <c r="E493" s="89" t="str">
        <f>IFERROR(VLOOKUP(CONCATENATE($A493,"T2"),'05 APU'!$1:$1048576,3,),"")</f>
        <v/>
      </c>
      <c r="F493" s="89" t="str">
        <f>IFERROR(VLOOKUP(CONCATENATE($A493,"T3"),'05 APU'!$1:$1048576,3,),"")</f>
        <v/>
      </c>
      <c r="G493" s="412" t="s">
        <v>136</v>
      </c>
      <c r="H493" s="351"/>
      <c r="I493" s="90">
        <f>IFERROR((VLOOKUP(CONCATENATE($A493,"D"),'05 APU'!$1:$1048576,9,)),0)</f>
        <v>0</v>
      </c>
      <c r="J493" s="90">
        <f t="shared" si="16"/>
        <v>0</v>
      </c>
      <c r="K493" s="297" t="str">
        <f>IFERROR(VLOOKUP(CONCATENATE($A493,"C"),'05 APU'!$1:$1048576,9,),"")</f>
        <v/>
      </c>
      <c r="L493" s="297" t="str">
        <f>IFERROR(VLOOKUP(CONCATENATE($A493,"B"),'05 APU'!$1:$1048576,9,),"")</f>
        <v/>
      </c>
      <c r="M493" s="297" t="str">
        <f>IFERROR(VLOOKUP(CONCATENATE($A493,"A"),'05 APU'!$1:$1048576,9,),"")</f>
        <v/>
      </c>
      <c r="N493" s="86"/>
      <c r="O493" s="90">
        <f>IFERROR(VLOOKUP(CONCATENATE($A493,"D"),'05 APU'!$T:$AB,9,),0)</f>
        <v>0</v>
      </c>
      <c r="P493" s="90">
        <f t="shared" si="15"/>
        <v>0</v>
      </c>
      <c r="Q493" s="90">
        <f>IFERROR(VLOOKUP(CONCATENATE($A493,"C"),'05 APU'!$T:$AB,9,),0)</f>
        <v>0</v>
      </c>
      <c r="R493" s="90">
        <f>IFERROR(VLOOKUP(CONCATENATE($A493,"B"),'05 APU'!$T:$AB,9,),0)</f>
        <v>0</v>
      </c>
      <c r="S493" s="90">
        <f>IFERROR(VLOOKUP(CONCATENATE($A493,"A"),'05 APU'!$T:$AB,9,),0)</f>
        <v>0</v>
      </c>
      <c r="U493" s="421" t="s">
        <v>3355</v>
      </c>
      <c r="V493" s="424"/>
      <c r="W493" s="429" t="s">
        <v>3493</v>
      </c>
      <c r="AZ493" s="331" t="e">
        <f>IF((VLOOKUP(CONCATENATE($A493,"EP"),'05 APU'!$1:$1048576,1,FALSE)=CONCATENATE($A493,"EP")),1,0)</f>
        <v>#N/A</v>
      </c>
      <c r="BA493" s="331" t="e">
        <f>IF((VLOOKUP(CONCATENATE($A493,"EE"),'05 APU'!$1:$1048576,1,FALSE)=CONCATENATE($A493,"EE")),1,0)</f>
        <v>#N/A</v>
      </c>
      <c r="BB493" s="331" t="e">
        <f>IF((VLOOKUP(CONCATENATE($A493,"EM"),'05 APU'!$1:$1048576,1,FALSE)=CONCATENATE($A493,"EM")),1,0)</f>
        <v>#N/A</v>
      </c>
    </row>
    <row r="494" spans="1:54" ht="21" x14ac:dyDescent="0.25">
      <c r="A494" s="88">
        <v>484</v>
      </c>
      <c r="B494" s="387" t="s">
        <v>1198</v>
      </c>
      <c r="C494" s="384" t="s">
        <v>1144</v>
      </c>
      <c r="D494" s="89" t="str">
        <f>IFERROR(VLOOKUP(CONCATENATE($A494,"T"),'05 APU'!$1:$1048576,3,),"")</f>
        <v/>
      </c>
      <c r="E494" s="89" t="str">
        <f>IFERROR(VLOOKUP(CONCATENATE($A494,"T2"),'05 APU'!$1:$1048576,3,),"")</f>
        <v/>
      </c>
      <c r="F494" s="89" t="str">
        <f>IFERROR(VLOOKUP(CONCATENATE($A494,"T3"),'05 APU'!$1:$1048576,3,),"")</f>
        <v/>
      </c>
      <c r="G494" s="412" t="s">
        <v>136</v>
      </c>
      <c r="H494" s="351"/>
      <c r="I494" s="90">
        <f>IFERROR((VLOOKUP(CONCATENATE($A494,"D"),'05 APU'!$1:$1048576,9,)),0)</f>
        <v>0</v>
      </c>
      <c r="J494" s="90">
        <f t="shared" si="16"/>
        <v>0</v>
      </c>
      <c r="K494" s="297" t="str">
        <f>IFERROR(VLOOKUP(CONCATENATE($A494,"C"),'05 APU'!$1:$1048576,9,),"")</f>
        <v/>
      </c>
      <c r="L494" s="297" t="str">
        <f>IFERROR(VLOOKUP(CONCATENATE($A494,"B"),'05 APU'!$1:$1048576,9,),"")</f>
        <v/>
      </c>
      <c r="M494" s="297" t="str">
        <f>IFERROR(VLOOKUP(CONCATENATE($A494,"A"),'05 APU'!$1:$1048576,9,),"")</f>
        <v/>
      </c>
      <c r="N494" s="86"/>
      <c r="O494" s="90">
        <f>IFERROR(VLOOKUP(CONCATENATE($A494,"D"),'05 APU'!$T:$AB,9,),0)</f>
        <v>0</v>
      </c>
      <c r="P494" s="90">
        <f t="shared" si="15"/>
        <v>0</v>
      </c>
      <c r="Q494" s="90">
        <f>IFERROR(VLOOKUP(CONCATENATE($A494,"C"),'05 APU'!$T:$AB,9,),0)</f>
        <v>0</v>
      </c>
      <c r="R494" s="90">
        <f>IFERROR(VLOOKUP(CONCATENATE($A494,"B"),'05 APU'!$T:$AB,9,),0)</f>
        <v>0</v>
      </c>
      <c r="S494" s="90">
        <f>IFERROR(VLOOKUP(CONCATENATE($A494,"A"),'05 APU'!$T:$AB,9,),0)</f>
        <v>0</v>
      </c>
      <c r="U494" s="421" t="s">
        <v>3355</v>
      </c>
      <c r="V494" s="424"/>
      <c r="W494" s="429" t="s">
        <v>3493</v>
      </c>
      <c r="AZ494" s="331" t="e">
        <f>IF((VLOOKUP(CONCATENATE($A494,"EP"),'05 APU'!$1:$1048576,1,FALSE)=CONCATENATE($A494,"EP")),1,0)</f>
        <v>#N/A</v>
      </c>
      <c r="BA494" s="331" t="e">
        <f>IF((VLOOKUP(CONCATENATE($A494,"EE"),'05 APU'!$1:$1048576,1,FALSE)=CONCATENATE($A494,"EE")),1,0)</f>
        <v>#N/A</v>
      </c>
      <c r="BB494" s="331" t="e">
        <f>IF((VLOOKUP(CONCATENATE($A494,"EM"),'05 APU'!$1:$1048576,1,FALSE)=CONCATENATE($A494,"EM")),1,0)</f>
        <v>#N/A</v>
      </c>
    </row>
    <row r="495" spans="1:54" ht="21" x14ac:dyDescent="0.25">
      <c r="A495" s="88">
        <v>485</v>
      </c>
      <c r="B495" s="387" t="s">
        <v>1199</v>
      </c>
      <c r="C495" s="384" t="s">
        <v>1146</v>
      </c>
      <c r="D495" s="89" t="str">
        <f>IFERROR(VLOOKUP(CONCATENATE($A495,"T"),'05 APU'!$1:$1048576,3,),"")</f>
        <v/>
      </c>
      <c r="E495" s="89" t="str">
        <f>IFERROR(VLOOKUP(CONCATENATE($A495,"T2"),'05 APU'!$1:$1048576,3,),"")</f>
        <v/>
      </c>
      <c r="F495" s="89" t="str">
        <f>IFERROR(VLOOKUP(CONCATENATE($A495,"T3"),'05 APU'!$1:$1048576,3,),"")</f>
        <v/>
      </c>
      <c r="G495" s="412" t="s">
        <v>136</v>
      </c>
      <c r="H495" s="351"/>
      <c r="I495" s="90">
        <f>IFERROR((VLOOKUP(CONCATENATE($A495,"D"),'05 APU'!$1:$1048576,9,)),0)</f>
        <v>0</v>
      </c>
      <c r="J495" s="90">
        <f t="shared" si="16"/>
        <v>0</v>
      </c>
      <c r="K495" s="297" t="str">
        <f>IFERROR(VLOOKUP(CONCATENATE($A495,"C"),'05 APU'!$1:$1048576,9,),"")</f>
        <v/>
      </c>
      <c r="L495" s="297" t="str">
        <f>IFERROR(VLOOKUP(CONCATENATE($A495,"B"),'05 APU'!$1:$1048576,9,),"")</f>
        <v/>
      </c>
      <c r="M495" s="297" t="str">
        <f>IFERROR(VLOOKUP(CONCATENATE($A495,"A"),'05 APU'!$1:$1048576,9,),"")</f>
        <v/>
      </c>
      <c r="N495" s="86"/>
      <c r="O495" s="90">
        <f>IFERROR(VLOOKUP(CONCATENATE($A495,"D"),'05 APU'!$T:$AB,9,),0)</f>
        <v>0</v>
      </c>
      <c r="P495" s="90">
        <f t="shared" si="15"/>
        <v>0</v>
      </c>
      <c r="Q495" s="90">
        <f>IFERROR(VLOOKUP(CONCATENATE($A495,"C"),'05 APU'!$T:$AB,9,),0)</f>
        <v>0</v>
      </c>
      <c r="R495" s="90">
        <f>IFERROR(VLOOKUP(CONCATENATE($A495,"B"),'05 APU'!$T:$AB,9,),0)</f>
        <v>0</v>
      </c>
      <c r="S495" s="90">
        <f>IFERROR(VLOOKUP(CONCATENATE($A495,"A"),'05 APU'!$T:$AB,9,),0)</f>
        <v>0</v>
      </c>
      <c r="U495" s="421" t="s">
        <v>3355</v>
      </c>
      <c r="V495" s="424"/>
      <c r="W495" s="429" t="s">
        <v>3493</v>
      </c>
      <c r="AZ495" s="331" t="e">
        <f>IF((VLOOKUP(CONCATENATE($A495,"EP"),'05 APU'!$1:$1048576,1,FALSE)=CONCATENATE($A495,"EP")),1,0)</f>
        <v>#N/A</v>
      </c>
      <c r="BA495" s="331" t="e">
        <f>IF((VLOOKUP(CONCATENATE($A495,"EE"),'05 APU'!$1:$1048576,1,FALSE)=CONCATENATE($A495,"EE")),1,0)</f>
        <v>#N/A</v>
      </c>
      <c r="BB495" s="331" t="e">
        <f>IF((VLOOKUP(CONCATENATE($A495,"EM"),'05 APU'!$1:$1048576,1,FALSE)=CONCATENATE($A495,"EM")),1,0)</f>
        <v>#N/A</v>
      </c>
    </row>
    <row r="496" spans="1:54" ht="21" x14ac:dyDescent="0.25">
      <c r="A496" s="88">
        <v>486</v>
      </c>
      <c r="B496" s="387" t="s">
        <v>1200</v>
      </c>
      <c r="C496" s="384" t="s">
        <v>1148</v>
      </c>
      <c r="D496" s="89" t="str">
        <f>IFERROR(VLOOKUP(CONCATENATE($A496,"T"),'05 APU'!$1:$1048576,3,),"")</f>
        <v/>
      </c>
      <c r="E496" s="89" t="str">
        <f>IFERROR(VLOOKUP(CONCATENATE($A496,"T2"),'05 APU'!$1:$1048576,3,),"")</f>
        <v/>
      </c>
      <c r="F496" s="89" t="str">
        <f>IFERROR(VLOOKUP(CONCATENATE($A496,"T3"),'05 APU'!$1:$1048576,3,),"")</f>
        <v/>
      </c>
      <c r="G496" s="412" t="s">
        <v>136</v>
      </c>
      <c r="H496" s="351"/>
      <c r="I496" s="90">
        <f>IFERROR((VLOOKUP(CONCATENATE($A496,"D"),'05 APU'!$1:$1048576,9,)),0)</f>
        <v>0</v>
      </c>
      <c r="J496" s="90">
        <f t="shared" si="16"/>
        <v>0</v>
      </c>
      <c r="K496" s="297" t="str">
        <f>IFERROR(VLOOKUP(CONCATENATE($A496,"C"),'05 APU'!$1:$1048576,9,),"")</f>
        <v/>
      </c>
      <c r="L496" s="297" t="str">
        <f>IFERROR(VLOOKUP(CONCATENATE($A496,"B"),'05 APU'!$1:$1048576,9,),"")</f>
        <v/>
      </c>
      <c r="M496" s="297" t="str">
        <f>IFERROR(VLOOKUP(CONCATENATE($A496,"A"),'05 APU'!$1:$1048576,9,),"")</f>
        <v/>
      </c>
      <c r="N496" s="86"/>
      <c r="O496" s="90">
        <f>IFERROR(VLOOKUP(CONCATENATE($A496,"D"),'05 APU'!$T:$AB,9,),0)</f>
        <v>0</v>
      </c>
      <c r="P496" s="90">
        <f t="shared" si="15"/>
        <v>0</v>
      </c>
      <c r="Q496" s="90">
        <f>IFERROR(VLOOKUP(CONCATENATE($A496,"C"),'05 APU'!$T:$AB,9,),0)</f>
        <v>0</v>
      </c>
      <c r="R496" s="90">
        <f>IFERROR(VLOOKUP(CONCATENATE($A496,"B"),'05 APU'!$T:$AB,9,),0)</f>
        <v>0</v>
      </c>
      <c r="S496" s="90">
        <f>IFERROR(VLOOKUP(CONCATENATE($A496,"A"),'05 APU'!$T:$AB,9,),0)</f>
        <v>0</v>
      </c>
      <c r="U496" s="421" t="s">
        <v>3355</v>
      </c>
      <c r="V496" s="424"/>
      <c r="W496" s="429" t="s">
        <v>3493</v>
      </c>
      <c r="AZ496" s="331" t="e">
        <f>IF((VLOOKUP(CONCATENATE($A496,"EP"),'05 APU'!$1:$1048576,1,FALSE)=CONCATENATE($A496,"EP")),1,0)</f>
        <v>#N/A</v>
      </c>
      <c r="BA496" s="331" t="e">
        <f>IF((VLOOKUP(CONCATENATE($A496,"EE"),'05 APU'!$1:$1048576,1,FALSE)=CONCATENATE($A496,"EE")),1,0)</f>
        <v>#N/A</v>
      </c>
      <c r="BB496" s="331" t="e">
        <f>IF((VLOOKUP(CONCATENATE($A496,"EM"),'05 APU'!$1:$1048576,1,FALSE)=CONCATENATE($A496,"EM")),1,0)</f>
        <v>#N/A</v>
      </c>
    </row>
    <row r="497" spans="1:54" ht="21" x14ac:dyDescent="0.25">
      <c r="A497" s="88">
        <v>487</v>
      </c>
      <c r="B497" s="387" t="s">
        <v>1201</v>
      </c>
      <c r="C497" s="384" t="s">
        <v>1150</v>
      </c>
      <c r="D497" s="89" t="str">
        <f>IFERROR(VLOOKUP(CONCATENATE($A497,"T"),'05 APU'!$1:$1048576,3,),"")</f>
        <v/>
      </c>
      <c r="E497" s="89" t="str">
        <f>IFERROR(VLOOKUP(CONCATENATE($A497,"T2"),'05 APU'!$1:$1048576,3,),"")</f>
        <v/>
      </c>
      <c r="F497" s="89" t="str">
        <f>IFERROR(VLOOKUP(CONCATENATE($A497,"T3"),'05 APU'!$1:$1048576,3,),"")</f>
        <v/>
      </c>
      <c r="G497" s="412" t="s">
        <v>136</v>
      </c>
      <c r="H497" s="351"/>
      <c r="I497" s="90">
        <f>IFERROR((VLOOKUP(CONCATENATE($A497,"D"),'05 APU'!$1:$1048576,9,)),0)</f>
        <v>0</v>
      </c>
      <c r="J497" s="90">
        <f t="shared" si="16"/>
        <v>0</v>
      </c>
      <c r="K497" s="297" t="str">
        <f>IFERROR(VLOOKUP(CONCATENATE($A497,"C"),'05 APU'!$1:$1048576,9,),"")</f>
        <v/>
      </c>
      <c r="L497" s="297" t="str">
        <f>IFERROR(VLOOKUP(CONCATENATE($A497,"B"),'05 APU'!$1:$1048576,9,),"")</f>
        <v/>
      </c>
      <c r="M497" s="297" t="str">
        <f>IFERROR(VLOOKUP(CONCATENATE($A497,"A"),'05 APU'!$1:$1048576,9,),"")</f>
        <v/>
      </c>
      <c r="N497" s="86"/>
      <c r="O497" s="90">
        <f>IFERROR(VLOOKUP(CONCATENATE($A497,"D"),'05 APU'!$T:$AB,9,),0)</f>
        <v>0</v>
      </c>
      <c r="P497" s="90">
        <f t="shared" si="15"/>
        <v>0</v>
      </c>
      <c r="Q497" s="90">
        <f>IFERROR(VLOOKUP(CONCATENATE($A497,"C"),'05 APU'!$T:$AB,9,),0)</f>
        <v>0</v>
      </c>
      <c r="R497" s="90">
        <f>IFERROR(VLOOKUP(CONCATENATE($A497,"B"),'05 APU'!$T:$AB,9,),0)</f>
        <v>0</v>
      </c>
      <c r="S497" s="90">
        <f>IFERROR(VLOOKUP(CONCATENATE($A497,"A"),'05 APU'!$T:$AB,9,),0)</f>
        <v>0</v>
      </c>
      <c r="U497" s="421" t="s">
        <v>3355</v>
      </c>
      <c r="V497" s="424"/>
      <c r="W497" s="429" t="s">
        <v>3493</v>
      </c>
      <c r="AZ497" s="331" t="e">
        <f>IF((VLOOKUP(CONCATENATE($A497,"EP"),'05 APU'!$1:$1048576,1,FALSE)=CONCATENATE($A497,"EP")),1,0)</f>
        <v>#N/A</v>
      </c>
      <c r="BA497" s="331" t="e">
        <f>IF((VLOOKUP(CONCATENATE($A497,"EE"),'05 APU'!$1:$1048576,1,FALSE)=CONCATENATE($A497,"EE")),1,0)</f>
        <v>#N/A</v>
      </c>
      <c r="BB497" s="331" t="e">
        <f>IF((VLOOKUP(CONCATENATE($A497,"EM"),'05 APU'!$1:$1048576,1,FALSE)=CONCATENATE($A497,"EM")),1,0)</f>
        <v>#N/A</v>
      </c>
    </row>
    <row r="498" spans="1:54" ht="21" x14ac:dyDescent="0.25">
      <c r="A498" s="88">
        <v>488</v>
      </c>
      <c r="B498" s="387" t="s">
        <v>1202</v>
      </c>
      <c r="C498" s="384" t="s">
        <v>1152</v>
      </c>
      <c r="D498" s="89" t="str">
        <f>IFERROR(VLOOKUP(CONCATENATE($A498,"T"),'05 APU'!$1:$1048576,3,),"")</f>
        <v/>
      </c>
      <c r="E498" s="89" t="str">
        <f>IFERROR(VLOOKUP(CONCATENATE($A498,"T2"),'05 APU'!$1:$1048576,3,),"")</f>
        <v/>
      </c>
      <c r="F498" s="89" t="str">
        <f>IFERROR(VLOOKUP(CONCATENATE($A498,"T3"),'05 APU'!$1:$1048576,3,),"")</f>
        <v/>
      </c>
      <c r="G498" s="412" t="s">
        <v>136</v>
      </c>
      <c r="H498" s="351"/>
      <c r="I498" s="90">
        <f>IFERROR((VLOOKUP(CONCATENATE($A498,"D"),'05 APU'!$1:$1048576,9,)),0)</f>
        <v>0</v>
      </c>
      <c r="J498" s="90">
        <f t="shared" si="16"/>
        <v>0</v>
      </c>
      <c r="K498" s="297" t="str">
        <f>IFERROR(VLOOKUP(CONCATENATE($A498,"C"),'05 APU'!$1:$1048576,9,),"")</f>
        <v/>
      </c>
      <c r="L498" s="297" t="str">
        <f>IFERROR(VLOOKUP(CONCATENATE($A498,"B"),'05 APU'!$1:$1048576,9,),"")</f>
        <v/>
      </c>
      <c r="M498" s="297" t="str">
        <f>IFERROR(VLOOKUP(CONCATENATE($A498,"A"),'05 APU'!$1:$1048576,9,),"")</f>
        <v/>
      </c>
      <c r="N498" s="86"/>
      <c r="O498" s="90">
        <f>IFERROR(VLOOKUP(CONCATENATE($A498,"D"),'05 APU'!$T:$AB,9,),0)</f>
        <v>0</v>
      </c>
      <c r="P498" s="90">
        <f t="shared" si="15"/>
        <v>0</v>
      </c>
      <c r="Q498" s="90">
        <f>IFERROR(VLOOKUP(CONCATENATE($A498,"C"),'05 APU'!$T:$AB,9,),0)</f>
        <v>0</v>
      </c>
      <c r="R498" s="90">
        <f>IFERROR(VLOOKUP(CONCATENATE($A498,"B"),'05 APU'!$T:$AB,9,),0)</f>
        <v>0</v>
      </c>
      <c r="S498" s="90">
        <f>IFERROR(VLOOKUP(CONCATENATE($A498,"A"),'05 APU'!$T:$AB,9,),0)</f>
        <v>0</v>
      </c>
      <c r="U498" s="421" t="s">
        <v>3355</v>
      </c>
      <c r="V498" s="424"/>
      <c r="W498" s="429" t="s">
        <v>3493</v>
      </c>
      <c r="AZ498" s="331" t="e">
        <f>IF((VLOOKUP(CONCATENATE($A498,"EP"),'05 APU'!$1:$1048576,1,FALSE)=CONCATENATE($A498,"EP")),1,0)</f>
        <v>#N/A</v>
      </c>
      <c r="BA498" s="331" t="e">
        <f>IF((VLOOKUP(CONCATENATE($A498,"EE"),'05 APU'!$1:$1048576,1,FALSE)=CONCATENATE($A498,"EE")),1,0)</f>
        <v>#N/A</v>
      </c>
      <c r="BB498" s="331" t="e">
        <f>IF((VLOOKUP(CONCATENATE($A498,"EM"),'05 APU'!$1:$1048576,1,FALSE)=CONCATENATE($A498,"EM")),1,0)</f>
        <v>#N/A</v>
      </c>
    </row>
    <row r="499" spans="1:54" ht="21" x14ac:dyDescent="0.25">
      <c r="A499" s="88">
        <v>489</v>
      </c>
      <c r="B499" s="387" t="s">
        <v>1203</v>
      </c>
      <c r="C499" s="384" t="s">
        <v>1154</v>
      </c>
      <c r="D499" s="89" t="str">
        <f>IFERROR(VLOOKUP(CONCATENATE($A499,"T"),'05 APU'!$1:$1048576,3,),"")</f>
        <v/>
      </c>
      <c r="E499" s="89" t="str">
        <f>IFERROR(VLOOKUP(CONCATENATE($A499,"T2"),'05 APU'!$1:$1048576,3,),"")</f>
        <v/>
      </c>
      <c r="F499" s="89" t="str">
        <f>IFERROR(VLOOKUP(CONCATENATE($A499,"T3"),'05 APU'!$1:$1048576,3,),"")</f>
        <v/>
      </c>
      <c r="G499" s="412" t="s">
        <v>136</v>
      </c>
      <c r="H499" s="351"/>
      <c r="I499" s="90">
        <f>IFERROR((VLOOKUP(CONCATENATE($A499,"D"),'05 APU'!$1:$1048576,9,)),0)</f>
        <v>0</v>
      </c>
      <c r="J499" s="90">
        <f t="shared" si="16"/>
        <v>0</v>
      </c>
      <c r="K499" s="297" t="str">
        <f>IFERROR(VLOOKUP(CONCATENATE($A499,"C"),'05 APU'!$1:$1048576,9,),"")</f>
        <v/>
      </c>
      <c r="L499" s="297" t="str">
        <f>IFERROR(VLOOKUP(CONCATENATE($A499,"B"),'05 APU'!$1:$1048576,9,),"")</f>
        <v/>
      </c>
      <c r="M499" s="297" t="str">
        <f>IFERROR(VLOOKUP(CONCATENATE($A499,"A"),'05 APU'!$1:$1048576,9,),"")</f>
        <v/>
      </c>
      <c r="N499" s="86"/>
      <c r="O499" s="90">
        <f>IFERROR(VLOOKUP(CONCATENATE($A499,"D"),'05 APU'!$T:$AB,9,),0)</f>
        <v>0</v>
      </c>
      <c r="P499" s="90">
        <f t="shared" si="15"/>
        <v>0</v>
      </c>
      <c r="Q499" s="90">
        <f>IFERROR(VLOOKUP(CONCATENATE($A499,"C"),'05 APU'!$T:$AB,9,),0)</f>
        <v>0</v>
      </c>
      <c r="R499" s="90">
        <f>IFERROR(VLOOKUP(CONCATENATE($A499,"B"),'05 APU'!$T:$AB,9,),0)</f>
        <v>0</v>
      </c>
      <c r="S499" s="90">
        <f>IFERROR(VLOOKUP(CONCATENATE($A499,"A"),'05 APU'!$T:$AB,9,),0)</f>
        <v>0</v>
      </c>
      <c r="U499" s="421" t="s">
        <v>3355</v>
      </c>
      <c r="V499" s="424"/>
      <c r="W499" s="429" t="s">
        <v>3493</v>
      </c>
      <c r="AZ499" s="331" t="e">
        <f>IF((VLOOKUP(CONCATENATE($A499,"EP"),'05 APU'!$1:$1048576,1,FALSE)=CONCATENATE($A499,"EP")),1,0)</f>
        <v>#N/A</v>
      </c>
      <c r="BA499" s="331" t="e">
        <f>IF((VLOOKUP(CONCATENATE($A499,"EE"),'05 APU'!$1:$1048576,1,FALSE)=CONCATENATE($A499,"EE")),1,0)</f>
        <v>#N/A</v>
      </c>
      <c r="BB499" s="331" t="e">
        <f>IF((VLOOKUP(CONCATENATE($A499,"EM"),'05 APU'!$1:$1048576,1,FALSE)=CONCATENATE($A499,"EM")),1,0)</f>
        <v>#N/A</v>
      </c>
    </row>
    <row r="500" spans="1:54" x14ac:dyDescent="0.25">
      <c r="A500" s="88">
        <v>490</v>
      </c>
      <c r="B500" s="387" t="s">
        <v>1204</v>
      </c>
      <c r="C500" s="384" t="s">
        <v>1205</v>
      </c>
      <c r="D500" s="89" t="str">
        <f>IFERROR(VLOOKUP(CONCATENATE($A500,"T"),'05 APU'!$1:$1048576,3,),"")</f>
        <v/>
      </c>
      <c r="E500" s="89" t="str">
        <f>IFERROR(VLOOKUP(CONCATENATE($A500,"T2"),'05 APU'!$1:$1048576,3,),"")</f>
        <v/>
      </c>
      <c r="F500" s="89" t="str">
        <f>IFERROR(VLOOKUP(CONCATENATE($A500,"T3"),'05 APU'!$1:$1048576,3,),"")</f>
        <v/>
      </c>
      <c r="G500" s="412" t="s">
        <v>136</v>
      </c>
      <c r="H500" s="351"/>
      <c r="I500" s="90">
        <f>IFERROR((VLOOKUP(CONCATENATE($A500,"D"),'05 APU'!$1:$1048576,9,)),0)</f>
        <v>0</v>
      </c>
      <c r="J500" s="90">
        <f t="shared" si="16"/>
        <v>0</v>
      </c>
      <c r="K500" s="297" t="str">
        <f>IFERROR(VLOOKUP(CONCATENATE($A500,"C"),'05 APU'!$1:$1048576,9,),"")</f>
        <v/>
      </c>
      <c r="L500" s="297" t="str">
        <f>IFERROR(VLOOKUP(CONCATENATE($A500,"B"),'05 APU'!$1:$1048576,9,),"")</f>
        <v/>
      </c>
      <c r="M500" s="297" t="str">
        <f>IFERROR(VLOOKUP(CONCATENATE($A500,"A"),'05 APU'!$1:$1048576,9,),"")</f>
        <v/>
      </c>
      <c r="N500" s="86"/>
      <c r="O500" s="90">
        <f>IFERROR(VLOOKUP(CONCATENATE($A500,"D"),'05 APU'!$T:$AB,9,),0)</f>
        <v>0</v>
      </c>
      <c r="P500" s="90">
        <f t="shared" si="15"/>
        <v>0</v>
      </c>
      <c r="Q500" s="90">
        <f>IFERROR(VLOOKUP(CONCATENATE($A500,"C"),'05 APU'!$T:$AB,9,),0)</f>
        <v>0</v>
      </c>
      <c r="R500" s="90">
        <f>IFERROR(VLOOKUP(CONCATENATE($A500,"B"),'05 APU'!$T:$AB,9,),0)</f>
        <v>0</v>
      </c>
      <c r="S500" s="90">
        <f>IFERROR(VLOOKUP(CONCATENATE($A500,"A"),'05 APU'!$T:$AB,9,),0)</f>
        <v>0</v>
      </c>
      <c r="U500" s="421" t="s">
        <v>3355</v>
      </c>
      <c r="V500" s="424"/>
      <c r="W500" s="429">
        <v>0</v>
      </c>
      <c r="AZ500" s="331" t="e">
        <f>IF((VLOOKUP(CONCATENATE($A500,"EP"),'05 APU'!$1:$1048576,1,FALSE)=CONCATENATE($A500,"EP")),1,0)</f>
        <v>#N/A</v>
      </c>
      <c r="BA500" s="331" t="e">
        <f>IF((VLOOKUP(CONCATENATE($A500,"EE"),'05 APU'!$1:$1048576,1,FALSE)=CONCATENATE($A500,"EE")),1,0)</f>
        <v>#N/A</v>
      </c>
      <c r="BB500" s="331" t="e">
        <f>IF((VLOOKUP(CONCATENATE($A500,"EM"),'05 APU'!$1:$1048576,1,FALSE)=CONCATENATE($A500,"EM")),1,0)</f>
        <v>#N/A</v>
      </c>
    </row>
    <row r="501" spans="1:54" x14ac:dyDescent="0.25">
      <c r="A501" s="88">
        <v>491</v>
      </c>
      <c r="B501" s="387" t="s">
        <v>1206</v>
      </c>
      <c r="C501" s="384" t="s">
        <v>1207</v>
      </c>
      <c r="D501" s="89" t="str">
        <f>IFERROR(VLOOKUP(CONCATENATE($A501,"T"),'05 APU'!$1:$1048576,3,),"")</f>
        <v/>
      </c>
      <c r="E501" s="89" t="str">
        <f>IFERROR(VLOOKUP(CONCATENATE($A501,"T2"),'05 APU'!$1:$1048576,3,),"")</f>
        <v/>
      </c>
      <c r="F501" s="89" t="str">
        <f>IFERROR(VLOOKUP(CONCATENATE($A501,"T3"),'05 APU'!$1:$1048576,3,),"")</f>
        <v/>
      </c>
      <c r="G501" s="412" t="s">
        <v>136</v>
      </c>
      <c r="H501" s="351"/>
      <c r="I501" s="90">
        <f>IFERROR((VLOOKUP(CONCATENATE($A501,"D"),'05 APU'!$1:$1048576,9,)),0)</f>
        <v>0</v>
      </c>
      <c r="J501" s="90">
        <f t="shared" si="16"/>
        <v>0</v>
      </c>
      <c r="K501" s="297" t="str">
        <f>IFERROR(VLOOKUP(CONCATENATE($A501,"C"),'05 APU'!$1:$1048576,9,),"")</f>
        <v/>
      </c>
      <c r="L501" s="297" t="str">
        <f>IFERROR(VLOOKUP(CONCATENATE($A501,"B"),'05 APU'!$1:$1048576,9,),"")</f>
        <v/>
      </c>
      <c r="M501" s="297" t="str">
        <f>IFERROR(VLOOKUP(CONCATENATE($A501,"A"),'05 APU'!$1:$1048576,9,),"")</f>
        <v/>
      </c>
      <c r="N501" s="86"/>
      <c r="O501" s="90">
        <f>IFERROR(VLOOKUP(CONCATENATE($A501,"D"),'05 APU'!$T:$AB,9,),0)</f>
        <v>0</v>
      </c>
      <c r="P501" s="90">
        <f t="shared" si="15"/>
        <v>0</v>
      </c>
      <c r="Q501" s="90">
        <f>IFERROR(VLOOKUP(CONCATENATE($A501,"C"),'05 APU'!$T:$AB,9,),0)</f>
        <v>0</v>
      </c>
      <c r="R501" s="90">
        <f>IFERROR(VLOOKUP(CONCATENATE($A501,"B"),'05 APU'!$T:$AB,9,),0)</f>
        <v>0</v>
      </c>
      <c r="S501" s="90">
        <f>IFERROR(VLOOKUP(CONCATENATE($A501,"A"),'05 APU'!$T:$AB,9,),0)</f>
        <v>0</v>
      </c>
      <c r="U501" s="421" t="s">
        <v>3355</v>
      </c>
      <c r="V501" s="424"/>
      <c r="W501" s="429">
        <v>0</v>
      </c>
      <c r="AZ501" s="331" t="e">
        <f>IF((VLOOKUP(CONCATENATE($A501,"EP"),'05 APU'!$1:$1048576,1,FALSE)=CONCATENATE($A501,"EP")),1,0)</f>
        <v>#N/A</v>
      </c>
      <c r="BA501" s="331" t="e">
        <f>IF((VLOOKUP(CONCATENATE($A501,"EE"),'05 APU'!$1:$1048576,1,FALSE)=CONCATENATE($A501,"EE")),1,0)</f>
        <v>#N/A</v>
      </c>
      <c r="BB501" s="331" t="e">
        <f>IF((VLOOKUP(CONCATENATE($A501,"EM"),'05 APU'!$1:$1048576,1,FALSE)=CONCATENATE($A501,"EM")),1,0)</f>
        <v>#N/A</v>
      </c>
    </row>
    <row r="502" spans="1:54" x14ac:dyDescent="0.25">
      <c r="A502" s="88">
        <v>492</v>
      </c>
      <c r="B502" s="387" t="s">
        <v>1208</v>
      </c>
      <c r="C502" s="384" t="s">
        <v>1209</v>
      </c>
      <c r="D502" s="89" t="str">
        <f>IFERROR(VLOOKUP(CONCATENATE($A502,"T"),'05 APU'!$1:$1048576,3,),"")</f>
        <v/>
      </c>
      <c r="E502" s="89" t="str">
        <f>IFERROR(VLOOKUP(CONCATENATE($A502,"T2"),'05 APU'!$1:$1048576,3,),"")</f>
        <v/>
      </c>
      <c r="F502" s="89" t="str">
        <f>IFERROR(VLOOKUP(CONCATENATE($A502,"T3"),'05 APU'!$1:$1048576,3,),"")</f>
        <v/>
      </c>
      <c r="G502" s="412" t="s">
        <v>136</v>
      </c>
      <c r="H502" s="351"/>
      <c r="I502" s="90">
        <f>IFERROR((VLOOKUP(CONCATENATE($A502,"D"),'05 APU'!$1:$1048576,9,)),0)</f>
        <v>0</v>
      </c>
      <c r="J502" s="90">
        <f t="shared" si="16"/>
        <v>0</v>
      </c>
      <c r="K502" s="297" t="str">
        <f>IFERROR(VLOOKUP(CONCATENATE($A502,"C"),'05 APU'!$1:$1048576,9,),"")</f>
        <v/>
      </c>
      <c r="L502" s="297" t="str">
        <f>IFERROR(VLOOKUP(CONCATENATE($A502,"B"),'05 APU'!$1:$1048576,9,),"")</f>
        <v/>
      </c>
      <c r="M502" s="297" t="str">
        <f>IFERROR(VLOOKUP(CONCATENATE($A502,"A"),'05 APU'!$1:$1048576,9,),"")</f>
        <v/>
      </c>
      <c r="N502" s="86"/>
      <c r="O502" s="90">
        <f>IFERROR(VLOOKUP(CONCATENATE($A502,"D"),'05 APU'!$T:$AB,9,),0)</f>
        <v>0</v>
      </c>
      <c r="P502" s="90">
        <f t="shared" si="15"/>
        <v>0</v>
      </c>
      <c r="Q502" s="90">
        <f>IFERROR(VLOOKUP(CONCATENATE($A502,"C"),'05 APU'!$T:$AB,9,),0)</f>
        <v>0</v>
      </c>
      <c r="R502" s="90">
        <f>IFERROR(VLOOKUP(CONCATENATE($A502,"B"),'05 APU'!$T:$AB,9,),0)</f>
        <v>0</v>
      </c>
      <c r="S502" s="90">
        <f>IFERROR(VLOOKUP(CONCATENATE($A502,"A"),'05 APU'!$T:$AB,9,),0)</f>
        <v>0</v>
      </c>
      <c r="U502" s="421" t="s">
        <v>3355</v>
      </c>
      <c r="V502" s="424"/>
      <c r="W502" s="429">
        <v>0</v>
      </c>
      <c r="AZ502" s="331" t="e">
        <f>IF((VLOOKUP(CONCATENATE($A502,"EP"),'05 APU'!$1:$1048576,1,FALSE)=CONCATENATE($A502,"EP")),1,0)</f>
        <v>#N/A</v>
      </c>
      <c r="BA502" s="331" t="e">
        <f>IF((VLOOKUP(CONCATENATE($A502,"EE"),'05 APU'!$1:$1048576,1,FALSE)=CONCATENATE($A502,"EE")),1,0)</f>
        <v>#N/A</v>
      </c>
      <c r="BB502" s="331" t="e">
        <f>IF((VLOOKUP(CONCATENATE($A502,"EM"),'05 APU'!$1:$1048576,1,FALSE)=CONCATENATE($A502,"EM")),1,0)</f>
        <v>#N/A</v>
      </c>
    </row>
    <row r="503" spans="1:54" x14ac:dyDescent="0.25">
      <c r="A503" s="88">
        <v>493</v>
      </c>
      <c r="B503" s="387" t="s">
        <v>1210</v>
      </c>
      <c r="C503" s="384" t="s">
        <v>1211</v>
      </c>
      <c r="D503" s="89" t="str">
        <f>IFERROR(VLOOKUP(CONCATENATE($A503,"T"),'05 APU'!$1:$1048576,3,),"")</f>
        <v/>
      </c>
      <c r="E503" s="89" t="str">
        <f>IFERROR(VLOOKUP(CONCATENATE($A503,"T2"),'05 APU'!$1:$1048576,3,),"")</f>
        <v/>
      </c>
      <c r="F503" s="89" t="str">
        <f>IFERROR(VLOOKUP(CONCATENATE($A503,"T3"),'05 APU'!$1:$1048576,3,),"")</f>
        <v/>
      </c>
      <c r="G503" s="412" t="s">
        <v>136</v>
      </c>
      <c r="H503" s="351"/>
      <c r="I503" s="90">
        <f>IFERROR((VLOOKUP(CONCATENATE($A503,"D"),'05 APU'!$1:$1048576,9,)),0)</f>
        <v>0</v>
      </c>
      <c r="J503" s="90">
        <f t="shared" si="16"/>
        <v>0</v>
      </c>
      <c r="K503" s="297" t="str">
        <f>IFERROR(VLOOKUP(CONCATENATE($A503,"C"),'05 APU'!$1:$1048576,9,),"")</f>
        <v/>
      </c>
      <c r="L503" s="297" t="str">
        <f>IFERROR(VLOOKUP(CONCATENATE($A503,"B"),'05 APU'!$1:$1048576,9,),"")</f>
        <v/>
      </c>
      <c r="M503" s="297" t="str">
        <f>IFERROR(VLOOKUP(CONCATENATE($A503,"A"),'05 APU'!$1:$1048576,9,),"")</f>
        <v/>
      </c>
      <c r="N503" s="86"/>
      <c r="O503" s="90">
        <f>IFERROR(VLOOKUP(CONCATENATE($A503,"D"),'05 APU'!$T:$AB,9,),0)</f>
        <v>0</v>
      </c>
      <c r="P503" s="90">
        <f t="shared" si="15"/>
        <v>0</v>
      </c>
      <c r="Q503" s="90">
        <f>IFERROR(VLOOKUP(CONCATENATE($A503,"C"),'05 APU'!$T:$AB,9,),0)</f>
        <v>0</v>
      </c>
      <c r="R503" s="90">
        <f>IFERROR(VLOOKUP(CONCATENATE($A503,"B"),'05 APU'!$T:$AB,9,),0)</f>
        <v>0</v>
      </c>
      <c r="S503" s="90">
        <f>IFERROR(VLOOKUP(CONCATENATE($A503,"A"),'05 APU'!$T:$AB,9,),0)</f>
        <v>0</v>
      </c>
      <c r="U503" s="421" t="s">
        <v>3355</v>
      </c>
      <c r="V503" s="424"/>
      <c r="W503" s="429">
        <v>0</v>
      </c>
      <c r="AZ503" s="331" t="e">
        <f>IF((VLOOKUP(CONCATENATE($A503,"EP"),'05 APU'!$1:$1048576,1,FALSE)=CONCATENATE($A503,"EP")),1,0)</f>
        <v>#N/A</v>
      </c>
      <c r="BA503" s="331" t="e">
        <f>IF((VLOOKUP(CONCATENATE($A503,"EE"),'05 APU'!$1:$1048576,1,FALSE)=CONCATENATE($A503,"EE")),1,0)</f>
        <v>#N/A</v>
      </c>
      <c r="BB503" s="331" t="e">
        <f>IF((VLOOKUP(CONCATENATE($A503,"EM"),'05 APU'!$1:$1048576,1,FALSE)=CONCATENATE($A503,"EM")),1,0)</f>
        <v>#N/A</v>
      </c>
    </row>
    <row r="504" spans="1:54" x14ac:dyDescent="0.25">
      <c r="A504" s="88">
        <v>494</v>
      </c>
      <c r="B504" s="387" t="s">
        <v>1212</v>
      </c>
      <c r="C504" s="384" t="s">
        <v>1213</v>
      </c>
      <c r="D504" s="89" t="str">
        <f>IFERROR(VLOOKUP(CONCATENATE($A504,"T"),'05 APU'!$1:$1048576,3,),"")</f>
        <v/>
      </c>
      <c r="E504" s="89" t="str">
        <f>IFERROR(VLOOKUP(CONCATENATE($A504,"T2"),'05 APU'!$1:$1048576,3,),"")</f>
        <v/>
      </c>
      <c r="F504" s="89" t="str">
        <f>IFERROR(VLOOKUP(CONCATENATE($A504,"T3"),'05 APU'!$1:$1048576,3,),"")</f>
        <v/>
      </c>
      <c r="G504" s="412" t="s">
        <v>136</v>
      </c>
      <c r="H504" s="351"/>
      <c r="I504" s="90">
        <f>IFERROR((VLOOKUP(CONCATENATE($A504,"D"),'05 APU'!$1:$1048576,9,)),0)</f>
        <v>0</v>
      </c>
      <c r="J504" s="90">
        <f t="shared" si="16"/>
        <v>0</v>
      </c>
      <c r="K504" s="297" t="str">
        <f>IFERROR(VLOOKUP(CONCATENATE($A504,"C"),'05 APU'!$1:$1048576,9,),"")</f>
        <v/>
      </c>
      <c r="L504" s="297" t="str">
        <f>IFERROR(VLOOKUP(CONCATENATE($A504,"B"),'05 APU'!$1:$1048576,9,),"")</f>
        <v/>
      </c>
      <c r="M504" s="297" t="str">
        <f>IFERROR(VLOOKUP(CONCATENATE($A504,"A"),'05 APU'!$1:$1048576,9,),"")</f>
        <v/>
      </c>
      <c r="N504" s="86"/>
      <c r="O504" s="90">
        <f>IFERROR(VLOOKUP(CONCATENATE($A504,"D"),'05 APU'!$T:$AB,9,),0)</f>
        <v>0</v>
      </c>
      <c r="P504" s="90">
        <f t="shared" si="15"/>
        <v>0</v>
      </c>
      <c r="Q504" s="90">
        <f>IFERROR(VLOOKUP(CONCATENATE($A504,"C"),'05 APU'!$T:$AB,9,),0)</f>
        <v>0</v>
      </c>
      <c r="R504" s="90">
        <f>IFERROR(VLOOKUP(CONCATENATE($A504,"B"),'05 APU'!$T:$AB,9,),0)</f>
        <v>0</v>
      </c>
      <c r="S504" s="90">
        <f>IFERROR(VLOOKUP(CONCATENATE($A504,"A"),'05 APU'!$T:$AB,9,),0)</f>
        <v>0</v>
      </c>
      <c r="U504" s="421" t="s">
        <v>3355</v>
      </c>
      <c r="V504" s="424"/>
      <c r="W504" s="429">
        <v>0</v>
      </c>
      <c r="AZ504" s="331" t="e">
        <f>IF((VLOOKUP(CONCATENATE($A504,"EP"),'05 APU'!$1:$1048576,1,FALSE)=CONCATENATE($A504,"EP")),1,0)</f>
        <v>#N/A</v>
      </c>
      <c r="BA504" s="331" t="e">
        <f>IF((VLOOKUP(CONCATENATE($A504,"EE"),'05 APU'!$1:$1048576,1,FALSE)=CONCATENATE($A504,"EE")),1,0)</f>
        <v>#N/A</v>
      </c>
      <c r="BB504" s="331" t="e">
        <f>IF((VLOOKUP(CONCATENATE($A504,"EM"),'05 APU'!$1:$1048576,1,FALSE)=CONCATENATE($A504,"EM")),1,0)</f>
        <v>#N/A</v>
      </c>
    </row>
    <row r="505" spans="1:54" x14ac:dyDescent="0.25">
      <c r="A505" s="88">
        <v>495</v>
      </c>
      <c r="B505" s="387" t="s">
        <v>1214</v>
      </c>
      <c r="C505" s="384" t="s">
        <v>1215</v>
      </c>
      <c r="D505" s="89" t="str">
        <f>IFERROR(VLOOKUP(CONCATENATE($A505,"T"),'05 APU'!$1:$1048576,3,),"")</f>
        <v/>
      </c>
      <c r="E505" s="89" t="str">
        <f>IFERROR(VLOOKUP(CONCATENATE($A505,"T2"),'05 APU'!$1:$1048576,3,),"")</f>
        <v/>
      </c>
      <c r="F505" s="89" t="str">
        <f>IFERROR(VLOOKUP(CONCATENATE($A505,"T3"),'05 APU'!$1:$1048576,3,),"")</f>
        <v/>
      </c>
      <c r="G505" s="412" t="s">
        <v>136</v>
      </c>
      <c r="H505" s="351"/>
      <c r="I505" s="90">
        <f>IFERROR((VLOOKUP(CONCATENATE($A505,"D"),'05 APU'!$1:$1048576,9,)),0)</f>
        <v>0</v>
      </c>
      <c r="J505" s="90">
        <f t="shared" si="16"/>
        <v>0</v>
      </c>
      <c r="K505" s="297" t="str">
        <f>IFERROR(VLOOKUP(CONCATENATE($A505,"C"),'05 APU'!$1:$1048576,9,),"")</f>
        <v/>
      </c>
      <c r="L505" s="297" t="str">
        <f>IFERROR(VLOOKUP(CONCATENATE($A505,"B"),'05 APU'!$1:$1048576,9,),"")</f>
        <v/>
      </c>
      <c r="M505" s="297" t="str">
        <f>IFERROR(VLOOKUP(CONCATENATE($A505,"A"),'05 APU'!$1:$1048576,9,),"")</f>
        <v/>
      </c>
      <c r="N505" s="86"/>
      <c r="O505" s="90">
        <f>IFERROR(VLOOKUP(CONCATENATE($A505,"D"),'05 APU'!$T:$AB,9,),0)</f>
        <v>0</v>
      </c>
      <c r="P505" s="90">
        <f t="shared" si="15"/>
        <v>0</v>
      </c>
      <c r="Q505" s="90">
        <f>IFERROR(VLOOKUP(CONCATENATE($A505,"C"),'05 APU'!$T:$AB,9,),0)</f>
        <v>0</v>
      </c>
      <c r="R505" s="90">
        <f>IFERROR(VLOOKUP(CONCATENATE($A505,"B"),'05 APU'!$T:$AB,9,),0)</f>
        <v>0</v>
      </c>
      <c r="S505" s="90">
        <f>IFERROR(VLOOKUP(CONCATENATE($A505,"A"),'05 APU'!$T:$AB,9,),0)</f>
        <v>0</v>
      </c>
      <c r="U505" s="421" t="s">
        <v>3355</v>
      </c>
      <c r="V505" s="424"/>
      <c r="W505" s="429">
        <v>0</v>
      </c>
      <c r="AZ505" s="331" t="e">
        <f>IF((VLOOKUP(CONCATENATE($A505,"EP"),'05 APU'!$1:$1048576,1,FALSE)=CONCATENATE($A505,"EP")),1,0)</f>
        <v>#N/A</v>
      </c>
      <c r="BA505" s="331" t="e">
        <f>IF((VLOOKUP(CONCATENATE($A505,"EE"),'05 APU'!$1:$1048576,1,FALSE)=CONCATENATE($A505,"EE")),1,0)</f>
        <v>#N/A</v>
      </c>
      <c r="BB505" s="331" t="e">
        <f>IF((VLOOKUP(CONCATENATE($A505,"EM"),'05 APU'!$1:$1048576,1,FALSE)=CONCATENATE($A505,"EM")),1,0)</f>
        <v>#N/A</v>
      </c>
    </row>
    <row r="506" spans="1:54" x14ac:dyDescent="0.25">
      <c r="A506" s="88">
        <v>496</v>
      </c>
      <c r="B506" s="387" t="s">
        <v>1216</v>
      </c>
      <c r="C506" s="384" t="s">
        <v>1217</v>
      </c>
      <c r="D506" s="89" t="str">
        <f>IFERROR(VLOOKUP(CONCATENATE($A506,"T"),'05 APU'!$1:$1048576,3,),"")</f>
        <v/>
      </c>
      <c r="E506" s="89" t="str">
        <f>IFERROR(VLOOKUP(CONCATENATE($A506,"T2"),'05 APU'!$1:$1048576,3,),"")</f>
        <v/>
      </c>
      <c r="F506" s="89" t="str">
        <f>IFERROR(VLOOKUP(CONCATENATE($A506,"T3"),'05 APU'!$1:$1048576,3,),"")</f>
        <v/>
      </c>
      <c r="G506" s="412" t="s">
        <v>136</v>
      </c>
      <c r="H506" s="351"/>
      <c r="I506" s="90">
        <f>IFERROR((VLOOKUP(CONCATENATE($A506,"D"),'05 APU'!$1:$1048576,9,)),0)</f>
        <v>0</v>
      </c>
      <c r="J506" s="90">
        <f t="shared" si="16"/>
        <v>0</v>
      </c>
      <c r="K506" s="297" t="str">
        <f>IFERROR(VLOOKUP(CONCATENATE($A506,"C"),'05 APU'!$1:$1048576,9,),"")</f>
        <v/>
      </c>
      <c r="L506" s="297" t="str">
        <f>IFERROR(VLOOKUP(CONCATENATE($A506,"B"),'05 APU'!$1:$1048576,9,),"")</f>
        <v/>
      </c>
      <c r="M506" s="297" t="str">
        <f>IFERROR(VLOOKUP(CONCATENATE($A506,"A"),'05 APU'!$1:$1048576,9,),"")</f>
        <v/>
      </c>
      <c r="N506" s="86"/>
      <c r="O506" s="90">
        <f>IFERROR(VLOOKUP(CONCATENATE($A506,"D"),'05 APU'!$T:$AB,9,),0)</f>
        <v>0</v>
      </c>
      <c r="P506" s="90">
        <f t="shared" si="15"/>
        <v>0</v>
      </c>
      <c r="Q506" s="90">
        <f>IFERROR(VLOOKUP(CONCATENATE($A506,"C"),'05 APU'!$T:$AB,9,),0)</f>
        <v>0</v>
      </c>
      <c r="R506" s="90">
        <f>IFERROR(VLOOKUP(CONCATENATE($A506,"B"),'05 APU'!$T:$AB,9,),0)</f>
        <v>0</v>
      </c>
      <c r="S506" s="90">
        <f>IFERROR(VLOOKUP(CONCATENATE($A506,"A"),'05 APU'!$T:$AB,9,),0)</f>
        <v>0</v>
      </c>
      <c r="U506" s="421" t="s">
        <v>3355</v>
      </c>
      <c r="V506" s="424"/>
      <c r="W506" s="429">
        <v>0</v>
      </c>
      <c r="AZ506" s="331" t="e">
        <f>IF((VLOOKUP(CONCATENATE($A506,"EP"),'05 APU'!$1:$1048576,1,FALSE)=CONCATENATE($A506,"EP")),1,0)</f>
        <v>#N/A</v>
      </c>
      <c r="BA506" s="331" t="e">
        <f>IF((VLOOKUP(CONCATENATE($A506,"EE"),'05 APU'!$1:$1048576,1,FALSE)=CONCATENATE($A506,"EE")),1,0)</f>
        <v>#N/A</v>
      </c>
      <c r="BB506" s="331" t="e">
        <f>IF((VLOOKUP(CONCATENATE($A506,"EM"),'05 APU'!$1:$1048576,1,FALSE)=CONCATENATE($A506,"EM")),1,0)</f>
        <v>#N/A</v>
      </c>
    </row>
    <row r="507" spans="1:54" ht="21" x14ac:dyDescent="0.25">
      <c r="A507" s="88">
        <v>497</v>
      </c>
      <c r="B507" s="387" t="s">
        <v>1218</v>
      </c>
      <c r="C507" s="384" t="s">
        <v>1219</v>
      </c>
      <c r="D507" s="89" t="str">
        <f>IFERROR(VLOOKUP(CONCATENATE($A507,"T"),'05 APU'!$1:$1048576,3,),"")</f>
        <v/>
      </c>
      <c r="E507" s="89" t="str">
        <f>IFERROR(VLOOKUP(CONCATENATE($A507,"T2"),'05 APU'!$1:$1048576,3,),"")</f>
        <v/>
      </c>
      <c r="F507" s="89" t="str">
        <f>IFERROR(VLOOKUP(CONCATENATE($A507,"T3"),'05 APU'!$1:$1048576,3,),"")</f>
        <v/>
      </c>
      <c r="G507" s="412" t="s">
        <v>136</v>
      </c>
      <c r="H507" s="351"/>
      <c r="I507" s="90">
        <f>IFERROR((VLOOKUP(CONCATENATE($A507,"D"),'05 APU'!$1:$1048576,9,)),0)</f>
        <v>0</v>
      </c>
      <c r="J507" s="90">
        <f t="shared" si="16"/>
        <v>0</v>
      </c>
      <c r="K507" s="297" t="str">
        <f>IFERROR(VLOOKUP(CONCATENATE($A507,"C"),'05 APU'!$1:$1048576,9,),"")</f>
        <v/>
      </c>
      <c r="L507" s="297" t="str">
        <f>IFERROR(VLOOKUP(CONCATENATE($A507,"B"),'05 APU'!$1:$1048576,9,),"")</f>
        <v/>
      </c>
      <c r="M507" s="297" t="str">
        <f>IFERROR(VLOOKUP(CONCATENATE($A507,"A"),'05 APU'!$1:$1048576,9,),"")</f>
        <v/>
      </c>
      <c r="N507" s="86"/>
      <c r="O507" s="90">
        <f>IFERROR(VLOOKUP(CONCATENATE($A507,"D"),'05 APU'!$T:$AB,9,),0)</f>
        <v>0</v>
      </c>
      <c r="P507" s="90">
        <f t="shared" si="15"/>
        <v>0</v>
      </c>
      <c r="Q507" s="90">
        <f>IFERROR(VLOOKUP(CONCATENATE($A507,"C"),'05 APU'!$T:$AB,9,),0)</f>
        <v>0</v>
      </c>
      <c r="R507" s="90">
        <f>IFERROR(VLOOKUP(CONCATENATE($A507,"B"),'05 APU'!$T:$AB,9,),0)</f>
        <v>0</v>
      </c>
      <c r="S507" s="90">
        <f>IFERROR(VLOOKUP(CONCATENATE($A507,"A"),'05 APU'!$T:$AB,9,),0)</f>
        <v>0</v>
      </c>
      <c r="U507" s="421" t="s">
        <v>3355</v>
      </c>
      <c r="V507" s="424"/>
      <c r="W507" s="429">
        <v>0</v>
      </c>
      <c r="AZ507" s="331" t="e">
        <f>IF((VLOOKUP(CONCATENATE($A507,"EP"),'05 APU'!$1:$1048576,1,FALSE)=CONCATENATE($A507,"EP")),1,0)</f>
        <v>#N/A</v>
      </c>
      <c r="BA507" s="331" t="e">
        <f>IF((VLOOKUP(CONCATENATE($A507,"EE"),'05 APU'!$1:$1048576,1,FALSE)=CONCATENATE($A507,"EE")),1,0)</f>
        <v>#N/A</v>
      </c>
      <c r="BB507" s="331" t="e">
        <f>IF((VLOOKUP(CONCATENATE($A507,"EM"),'05 APU'!$1:$1048576,1,FALSE)=CONCATENATE($A507,"EM")),1,0)</f>
        <v>#N/A</v>
      </c>
    </row>
    <row r="508" spans="1:54" ht="42" x14ac:dyDescent="0.25">
      <c r="A508" s="88">
        <v>498</v>
      </c>
      <c r="B508" s="388" t="s">
        <v>1220</v>
      </c>
      <c r="C508" s="389" t="s">
        <v>1221</v>
      </c>
      <c r="D508" s="89" t="str">
        <f>IFERROR(VLOOKUP(CONCATENATE($A508,"T"),'05 APU'!$1:$1048576,3,),"")</f>
        <v/>
      </c>
      <c r="E508" s="89" t="str">
        <f>IFERROR(VLOOKUP(CONCATENATE($A508,"T2"),'05 APU'!$1:$1048576,3,),"")</f>
        <v/>
      </c>
      <c r="F508" s="89" t="str">
        <f>IFERROR(VLOOKUP(CONCATENATE($A508,"T3"),'05 APU'!$1:$1048576,3,),"")</f>
        <v/>
      </c>
      <c r="G508" s="398"/>
      <c r="H508" s="351"/>
      <c r="I508" s="90">
        <f>IFERROR((VLOOKUP(CONCATENATE($A508,"D"),'05 APU'!$1:$1048576,9,)),0)</f>
        <v>0</v>
      </c>
      <c r="J508" s="90">
        <f t="shared" si="16"/>
        <v>0</v>
      </c>
      <c r="K508" s="297" t="str">
        <f>IFERROR(VLOOKUP(CONCATENATE($A508,"C"),'05 APU'!$1:$1048576,9,),"")</f>
        <v/>
      </c>
      <c r="L508" s="297" t="str">
        <f>IFERROR(VLOOKUP(CONCATENATE($A508,"B"),'05 APU'!$1:$1048576,9,),"")</f>
        <v/>
      </c>
      <c r="M508" s="297" t="str">
        <f>IFERROR(VLOOKUP(CONCATENATE($A508,"A"),'05 APU'!$1:$1048576,9,),"")</f>
        <v/>
      </c>
      <c r="N508" s="86"/>
      <c r="O508" s="90">
        <f>IFERROR(VLOOKUP(CONCATENATE($A508,"D"),'05 APU'!$T:$AB,9,),0)</f>
        <v>0</v>
      </c>
      <c r="P508" s="90">
        <f t="shared" si="15"/>
        <v>0</v>
      </c>
      <c r="Q508" s="90">
        <f>IFERROR(VLOOKUP(CONCATENATE($A508,"C"),'05 APU'!$T:$AB,9,),0)</f>
        <v>0</v>
      </c>
      <c r="R508" s="90">
        <f>IFERROR(VLOOKUP(CONCATENATE($A508,"B"),'05 APU'!$T:$AB,9,),0)</f>
        <v>0</v>
      </c>
      <c r="S508" s="90">
        <f>IFERROR(VLOOKUP(CONCATENATE($A508,"A"),'05 APU'!$T:$AB,9,),0)</f>
        <v>0</v>
      </c>
      <c r="U508" s="420"/>
      <c r="V508" s="424"/>
      <c r="W508" s="429">
        <v>0</v>
      </c>
      <c r="AZ508" s="331" t="e">
        <f>IF((VLOOKUP(CONCATENATE($A508,"EP"),'05 APU'!$1:$1048576,1,FALSE)=CONCATENATE($A508,"EP")),1,0)</f>
        <v>#N/A</v>
      </c>
      <c r="BA508" s="331" t="e">
        <f>IF((VLOOKUP(CONCATENATE($A508,"EE"),'05 APU'!$1:$1048576,1,FALSE)=CONCATENATE($A508,"EE")),1,0)</f>
        <v>#N/A</v>
      </c>
      <c r="BB508" s="331" t="e">
        <f>IF((VLOOKUP(CONCATENATE($A508,"EM"),'05 APU'!$1:$1048576,1,FALSE)=CONCATENATE($A508,"EM")),1,0)</f>
        <v>#N/A</v>
      </c>
    </row>
    <row r="509" spans="1:54" ht="42" x14ac:dyDescent="0.25">
      <c r="A509" s="88">
        <v>499</v>
      </c>
      <c r="B509" s="388" t="s">
        <v>1222</v>
      </c>
      <c r="C509" s="389" t="s">
        <v>1221</v>
      </c>
      <c r="D509" s="89" t="str">
        <f>IFERROR(VLOOKUP(CONCATENATE($A509,"T"),'05 APU'!$1:$1048576,3,),"")</f>
        <v/>
      </c>
      <c r="E509" s="89" t="str">
        <f>IFERROR(VLOOKUP(CONCATENATE($A509,"T2"),'05 APU'!$1:$1048576,3,),"")</f>
        <v/>
      </c>
      <c r="F509" s="89" t="str">
        <f>IFERROR(VLOOKUP(CONCATENATE($A509,"T3"),'05 APU'!$1:$1048576,3,),"")</f>
        <v/>
      </c>
      <c r="G509" s="398"/>
      <c r="H509" s="351"/>
      <c r="I509" s="90">
        <f>IFERROR((VLOOKUP(CONCATENATE($A509,"D"),'05 APU'!$1:$1048576,9,)),0)</f>
        <v>0</v>
      </c>
      <c r="J509" s="90">
        <f t="shared" si="16"/>
        <v>0</v>
      </c>
      <c r="K509" s="297" t="str">
        <f>IFERROR(VLOOKUP(CONCATENATE($A509,"C"),'05 APU'!$1:$1048576,9,),"")</f>
        <v/>
      </c>
      <c r="L509" s="297" t="str">
        <f>IFERROR(VLOOKUP(CONCATENATE($A509,"B"),'05 APU'!$1:$1048576,9,),"")</f>
        <v/>
      </c>
      <c r="M509" s="297" t="str">
        <f>IFERROR(VLOOKUP(CONCATENATE($A509,"A"),'05 APU'!$1:$1048576,9,),"")</f>
        <v/>
      </c>
      <c r="N509" s="86"/>
      <c r="O509" s="90">
        <f>IFERROR(VLOOKUP(CONCATENATE($A509,"D"),'05 APU'!$T:$AB,9,),0)</f>
        <v>0</v>
      </c>
      <c r="P509" s="90">
        <f t="shared" si="15"/>
        <v>0</v>
      </c>
      <c r="Q509" s="90">
        <f>IFERROR(VLOOKUP(CONCATENATE($A509,"C"),'05 APU'!$T:$AB,9,),0)</f>
        <v>0</v>
      </c>
      <c r="R509" s="90">
        <f>IFERROR(VLOOKUP(CONCATENATE($A509,"B"),'05 APU'!$T:$AB,9,),0)</f>
        <v>0</v>
      </c>
      <c r="S509" s="90">
        <f>IFERROR(VLOOKUP(CONCATENATE($A509,"A"),'05 APU'!$T:$AB,9,),0)</f>
        <v>0</v>
      </c>
      <c r="U509" s="420"/>
      <c r="V509" s="424"/>
      <c r="W509" s="429">
        <v>0</v>
      </c>
      <c r="AZ509" s="331" t="e">
        <f>IF((VLOOKUP(CONCATENATE($A509,"EP"),'05 APU'!$1:$1048576,1,FALSE)=CONCATENATE($A509,"EP")),1,0)</f>
        <v>#N/A</v>
      </c>
      <c r="BA509" s="331" t="e">
        <f>IF((VLOOKUP(CONCATENATE($A509,"EE"),'05 APU'!$1:$1048576,1,FALSE)=CONCATENATE($A509,"EE")),1,0)</f>
        <v>#N/A</v>
      </c>
      <c r="BB509" s="331" t="e">
        <f>IF((VLOOKUP(CONCATENATE($A509,"EM"),'05 APU'!$1:$1048576,1,FALSE)=CONCATENATE($A509,"EM")),1,0)</f>
        <v>#N/A</v>
      </c>
    </row>
    <row r="510" spans="1:54" x14ac:dyDescent="0.25">
      <c r="A510" s="88">
        <v>500</v>
      </c>
      <c r="B510" s="387" t="s">
        <v>1223</v>
      </c>
      <c r="C510" s="384" t="s">
        <v>1224</v>
      </c>
      <c r="D510" s="89" t="str">
        <f>IFERROR(VLOOKUP(CONCATENATE($A510,"T"),'05 APU'!$1:$1048576,3,),"")</f>
        <v/>
      </c>
      <c r="E510" s="89" t="str">
        <f>IFERROR(VLOOKUP(CONCATENATE($A510,"T2"),'05 APU'!$1:$1048576,3,),"")</f>
        <v/>
      </c>
      <c r="F510" s="89" t="str">
        <f>IFERROR(VLOOKUP(CONCATENATE($A510,"T3"),'05 APU'!$1:$1048576,3,),"")</f>
        <v/>
      </c>
      <c r="G510" s="412" t="s">
        <v>136</v>
      </c>
      <c r="H510" s="351"/>
      <c r="I510" s="90">
        <f>IFERROR((VLOOKUP(CONCATENATE($A510,"D"),'05 APU'!$1:$1048576,9,)),0)</f>
        <v>0</v>
      </c>
      <c r="J510" s="90">
        <f t="shared" si="16"/>
        <v>0</v>
      </c>
      <c r="K510" s="297" t="str">
        <f>IFERROR(VLOOKUP(CONCATENATE($A510,"C"),'05 APU'!$1:$1048576,9,),"")</f>
        <v/>
      </c>
      <c r="L510" s="297" t="str">
        <f>IFERROR(VLOOKUP(CONCATENATE($A510,"B"),'05 APU'!$1:$1048576,9,),"")</f>
        <v/>
      </c>
      <c r="M510" s="297" t="str">
        <f>IFERROR(VLOOKUP(CONCATENATE($A510,"A"),'05 APU'!$1:$1048576,9,),"")</f>
        <v/>
      </c>
      <c r="N510" s="86"/>
      <c r="O510" s="90">
        <f>IFERROR(VLOOKUP(CONCATENATE($A510,"D"),'05 APU'!$T:$AB,9,),0)</f>
        <v>0</v>
      </c>
      <c r="P510" s="90">
        <f t="shared" si="15"/>
        <v>0</v>
      </c>
      <c r="Q510" s="90">
        <f>IFERROR(VLOOKUP(CONCATENATE($A510,"C"),'05 APU'!$T:$AB,9,),0)</f>
        <v>0</v>
      </c>
      <c r="R510" s="90">
        <f>IFERROR(VLOOKUP(CONCATENATE($A510,"B"),'05 APU'!$T:$AB,9,),0)</f>
        <v>0</v>
      </c>
      <c r="S510" s="90">
        <f>IFERROR(VLOOKUP(CONCATENATE($A510,"A"),'05 APU'!$T:$AB,9,),0)</f>
        <v>0</v>
      </c>
      <c r="U510" s="420" t="s">
        <v>3440</v>
      </c>
      <c r="V510" s="426" t="s">
        <v>3487</v>
      </c>
      <c r="W510" s="429" t="s">
        <v>3493</v>
      </c>
      <c r="AZ510" s="331" t="e">
        <f>IF((VLOOKUP(CONCATENATE($A510,"EP"),'05 APU'!$1:$1048576,1,FALSE)=CONCATENATE($A510,"EP")),1,0)</f>
        <v>#N/A</v>
      </c>
      <c r="BA510" s="331" t="e">
        <f>IF((VLOOKUP(CONCATENATE($A510,"EE"),'05 APU'!$1:$1048576,1,FALSE)=CONCATENATE($A510,"EE")),1,0)</f>
        <v>#N/A</v>
      </c>
      <c r="BB510" s="331" t="e">
        <f>IF((VLOOKUP(CONCATENATE($A510,"EM"),'05 APU'!$1:$1048576,1,FALSE)=CONCATENATE($A510,"EM")),1,0)</f>
        <v>#N/A</v>
      </c>
    </row>
    <row r="511" spans="1:54" x14ac:dyDescent="0.25">
      <c r="A511" s="88">
        <v>501</v>
      </c>
      <c r="B511" s="387" t="s">
        <v>1225</v>
      </c>
      <c r="C511" s="384" t="s">
        <v>1226</v>
      </c>
      <c r="D511" s="89" t="str">
        <f>IFERROR(VLOOKUP(CONCATENATE($A511,"T"),'05 APU'!$1:$1048576,3,),"")</f>
        <v/>
      </c>
      <c r="E511" s="89" t="str">
        <f>IFERROR(VLOOKUP(CONCATENATE($A511,"T2"),'05 APU'!$1:$1048576,3,),"")</f>
        <v/>
      </c>
      <c r="F511" s="89" t="str">
        <f>IFERROR(VLOOKUP(CONCATENATE($A511,"T3"),'05 APU'!$1:$1048576,3,),"")</f>
        <v/>
      </c>
      <c r="G511" s="412" t="s">
        <v>136</v>
      </c>
      <c r="H511" s="351"/>
      <c r="I511" s="90">
        <f>IFERROR((VLOOKUP(CONCATENATE($A511,"D"),'05 APU'!$1:$1048576,9,)),0)</f>
        <v>0</v>
      </c>
      <c r="J511" s="90">
        <f t="shared" si="16"/>
        <v>0</v>
      </c>
      <c r="K511" s="297" t="str">
        <f>IFERROR(VLOOKUP(CONCATENATE($A511,"C"),'05 APU'!$1:$1048576,9,),"")</f>
        <v/>
      </c>
      <c r="L511" s="297" t="str">
        <f>IFERROR(VLOOKUP(CONCATENATE($A511,"B"),'05 APU'!$1:$1048576,9,),"")</f>
        <v/>
      </c>
      <c r="M511" s="297" t="str">
        <f>IFERROR(VLOOKUP(CONCATENATE($A511,"A"),'05 APU'!$1:$1048576,9,),"")</f>
        <v/>
      </c>
      <c r="N511" s="86"/>
      <c r="O511" s="90">
        <f>IFERROR(VLOOKUP(CONCATENATE($A511,"D"),'05 APU'!$T:$AB,9,),0)</f>
        <v>0</v>
      </c>
      <c r="P511" s="90">
        <f t="shared" si="15"/>
        <v>0</v>
      </c>
      <c r="Q511" s="90">
        <f>IFERROR(VLOOKUP(CONCATENATE($A511,"C"),'05 APU'!$T:$AB,9,),0)</f>
        <v>0</v>
      </c>
      <c r="R511" s="90">
        <f>IFERROR(VLOOKUP(CONCATENATE($A511,"B"),'05 APU'!$T:$AB,9,),0)</f>
        <v>0</v>
      </c>
      <c r="S511" s="90">
        <f>IFERROR(VLOOKUP(CONCATENATE($A511,"A"),'05 APU'!$T:$AB,9,),0)</f>
        <v>0</v>
      </c>
      <c r="U511" s="420" t="s">
        <v>3441</v>
      </c>
      <c r="V511" s="426" t="s">
        <v>3487</v>
      </c>
      <c r="W511" s="429" t="s">
        <v>3493</v>
      </c>
      <c r="AZ511" s="331" t="e">
        <f>IF((VLOOKUP(CONCATENATE($A511,"EP"),'05 APU'!$1:$1048576,1,FALSE)=CONCATENATE($A511,"EP")),1,0)</f>
        <v>#N/A</v>
      </c>
      <c r="BA511" s="331" t="e">
        <f>IF((VLOOKUP(CONCATENATE($A511,"EE"),'05 APU'!$1:$1048576,1,FALSE)=CONCATENATE($A511,"EE")),1,0)</f>
        <v>#N/A</v>
      </c>
      <c r="BB511" s="331" t="e">
        <f>IF((VLOOKUP(CONCATENATE($A511,"EM"),'05 APU'!$1:$1048576,1,FALSE)=CONCATENATE($A511,"EM")),1,0)</f>
        <v>#N/A</v>
      </c>
    </row>
    <row r="512" spans="1:54" x14ac:dyDescent="0.25">
      <c r="A512" s="88">
        <v>502</v>
      </c>
      <c r="B512" s="387" t="s">
        <v>1227</v>
      </c>
      <c r="C512" s="384" t="s">
        <v>1228</v>
      </c>
      <c r="D512" s="89" t="str">
        <f>IFERROR(VLOOKUP(CONCATENATE($A512,"T"),'05 APU'!$1:$1048576,3,),"")</f>
        <v/>
      </c>
      <c r="E512" s="89" t="str">
        <f>IFERROR(VLOOKUP(CONCATENATE($A512,"T2"),'05 APU'!$1:$1048576,3,),"")</f>
        <v/>
      </c>
      <c r="F512" s="89" t="str">
        <f>IFERROR(VLOOKUP(CONCATENATE($A512,"T3"),'05 APU'!$1:$1048576,3,),"")</f>
        <v/>
      </c>
      <c r="G512" s="412" t="s">
        <v>136</v>
      </c>
      <c r="H512" s="351"/>
      <c r="I512" s="90">
        <f>IFERROR((VLOOKUP(CONCATENATE($A512,"D"),'05 APU'!$1:$1048576,9,)),0)</f>
        <v>0</v>
      </c>
      <c r="J512" s="90">
        <f t="shared" si="16"/>
        <v>0</v>
      </c>
      <c r="K512" s="297" t="str">
        <f>IFERROR(VLOOKUP(CONCATENATE($A512,"C"),'05 APU'!$1:$1048576,9,),"")</f>
        <v/>
      </c>
      <c r="L512" s="297" t="str">
        <f>IFERROR(VLOOKUP(CONCATENATE($A512,"B"),'05 APU'!$1:$1048576,9,),"")</f>
        <v/>
      </c>
      <c r="M512" s="297" t="str">
        <f>IFERROR(VLOOKUP(CONCATENATE($A512,"A"),'05 APU'!$1:$1048576,9,),"")</f>
        <v/>
      </c>
      <c r="N512" s="86"/>
      <c r="O512" s="90">
        <f>IFERROR(VLOOKUP(CONCATENATE($A512,"D"),'05 APU'!$T:$AB,9,),0)</f>
        <v>0</v>
      </c>
      <c r="P512" s="90">
        <f t="shared" si="15"/>
        <v>0</v>
      </c>
      <c r="Q512" s="90">
        <f>IFERROR(VLOOKUP(CONCATENATE($A512,"C"),'05 APU'!$T:$AB,9,),0)</f>
        <v>0</v>
      </c>
      <c r="R512" s="90">
        <f>IFERROR(VLOOKUP(CONCATENATE($A512,"B"),'05 APU'!$T:$AB,9,),0)</f>
        <v>0</v>
      </c>
      <c r="S512" s="90">
        <f>IFERROR(VLOOKUP(CONCATENATE($A512,"A"),'05 APU'!$T:$AB,9,),0)</f>
        <v>0</v>
      </c>
      <c r="U512" s="420" t="s">
        <v>3442</v>
      </c>
      <c r="V512" s="426" t="s">
        <v>3487</v>
      </c>
      <c r="W512" s="429" t="s">
        <v>3493</v>
      </c>
      <c r="AZ512" s="331" t="e">
        <f>IF((VLOOKUP(CONCATENATE($A512,"EP"),'05 APU'!$1:$1048576,1,FALSE)=CONCATENATE($A512,"EP")),1,0)</f>
        <v>#N/A</v>
      </c>
      <c r="BA512" s="331" t="e">
        <f>IF((VLOOKUP(CONCATENATE($A512,"EE"),'05 APU'!$1:$1048576,1,FALSE)=CONCATENATE($A512,"EE")),1,0)</f>
        <v>#N/A</v>
      </c>
      <c r="BB512" s="331" t="e">
        <f>IF((VLOOKUP(CONCATENATE($A512,"EM"),'05 APU'!$1:$1048576,1,FALSE)=CONCATENATE($A512,"EM")),1,0)</f>
        <v>#N/A</v>
      </c>
    </row>
    <row r="513" spans="1:54" x14ac:dyDescent="0.25">
      <c r="A513" s="88">
        <v>503</v>
      </c>
      <c r="B513" s="387" t="s">
        <v>1229</v>
      </c>
      <c r="C513" s="384" t="s">
        <v>1230</v>
      </c>
      <c r="D513" s="89" t="str">
        <f>IFERROR(VLOOKUP(CONCATENATE($A513,"T"),'05 APU'!$1:$1048576,3,),"")</f>
        <v/>
      </c>
      <c r="E513" s="89" t="str">
        <f>IFERROR(VLOOKUP(CONCATENATE($A513,"T2"),'05 APU'!$1:$1048576,3,),"")</f>
        <v/>
      </c>
      <c r="F513" s="89" t="str">
        <f>IFERROR(VLOOKUP(CONCATENATE($A513,"T3"),'05 APU'!$1:$1048576,3,),"")</f>
        <v/>
      </c>
      <c r="G513" s="412" t="s">
        <v>136</v>
      </c>
      <c r="H513" s="351"/>
      <c r="I513" s="90">
        <f>IFERROR((VLOOKUP(CONCATENATE($A513,"D"),'05 APU'!$1:$1048576,9,)),0)</f>
        <v>0</v>
      </c>
      <c r="J513" s="90">
        <f t="shared" si="16"/>
        <v>0</v>
      </c>
      <c r="K513" s="297" t="str">
        <f>IFERROR(VLOOKUP(CONCATENATE($A513,"C"),'05 APU'!$1:$1048576,9,),"")</f>
        <v/>
      </c>
      <c r="L513" s="297" t="str">
        <f>IFERROR(VLOOKUP(CONCATENATE($A513,"B"),'05 APU'!$1:$1048576,9,),"")</f>
        <v/>
      </c>
      <c r="M513" s="297" t="str">
        <f>IFERROR(VLOOKUP(CONCATENATE($A513,"A"),'05 APU'!$1:$1048576,9,),"")</f>
        <v/>
      </c>
      <c r="N513" s="86"/>
      <c r="O513" s="90">
        <f>IFERROR(VLOOKUP(CONCATENATE($A513,"D"),'05 APU'!$T:$AB,9,),0)</f>
        <v>0</v>
      </c>
      <c r="P513" s="90">
        <f t="shared" si="15"/>
        <v>0</v>
      </c>
      <c r="Q513" s="90">
        <f>IFERROR(VLOOKUP(CONCATENATE($A513,"C"),'05 APU'!$T:$AB,9,),0)</f>
        <v>0</v>
      </c>
      <c r="R513" s="90">
        <f>IFERROR(VLOOKUP(CONCATENATE($A513,"B"),'05 APU'!$T:$AB,9,),0)</f>
        <v>0</v>
      </c>
      <c r="S513" s="90">
        <f>IFERROR(VLOOKUP(CONCATENATE($A513,"A"),'05 APU'!$T:$AB,9,),0)</f>
        <v>0</v>
      </c>
      <c r="U513" s="421" t="s">
        <v>3355</v>
      </c>
      <c r="V513" s="424"/>
      <c r="W513" s="429" t="s">
        <v>3493</v>
      </c>
      <c r="AZ513" s="331" t="e">
        <f>IF((VLOOKUP(CONCATENATE($A513,"EP"),'05 APU'!$1:$1048576,1,FALSE)=CONCATENATE($A513,"EP")),1,0)</f>
        <v>#N/A</v>
      </c>
      <c r="BA513" s="331" t="e">
        <f>IF((VLOOKUP(CONCATENATE($A513,"EE"),'05 APU'!$1:$1048576,1,FALSE)=CONCATENATE($A513,"EE")),1,0)</f>
        <v>#N/A</v>
      </c>
      <c r="BB513" s="331" t="e">
        <f>IF((VLOOKUP(CONCATENATE($A513,"EM"),'05 APU'!$1:$1048576,1,FALSE)=CONCATENATE($A513,"EM")),1,0)</f>
        <v>#N/A</v>
      </c>
    </row>
    <row r="514" spans="1:54" ht="31.5" x14ac:dyDescent="0.25">
      <c r="A514" s="88">
        <v>504</v>
      </c>
      <c r="B514" s="388" t="s">
        <v>1231</v>
      </c>
      <c r="C514" s="389" t="s">
        <v>1232</v>
      </c>
      <c r="D514" s="89" t="str">
        <f>IFERROR(VLOOKUP(CONCATENATE($A514,"T"),'05 APU'!$1:$1048576,3,),"")</f>
        <v/>
      </c>
      <c r="E514" s="89" t="str">
        <f>IFERROR(VLOOKUP(CONCATENATE($A514,"T2"),'05 APU'!$1:$1048576,3,),"")</f>
        <v/>
      </c>
      <c r="F514" s="89" t="str">
        <f>IFERROR(VLOOKUP(CONCATENATE($A514,"T3"),'05 APU'!$1:$1048576,3,),"")</f>
        <v/>
      </c>
      <c r="G514" s="398"/>
      <c r="H514" s="351"/>
      <c r="I514" s="90">
        <f>IFERROR((VLOOKUP(CONCATENATE($A514,"D"),'05 APU'!$1:$1048576,9,)),0)</f>
        <v>0</v>
      </c>
      <c r="J514" s="90">
        <f t="shared" si="16"/>
        <v>0</v>
      </c>
      <c r="K514" s="297" t="str">
        <f>IFERROR(VLOOKUP(CONCATENATE($A514,"C"),'05 APU'!$1:$1048576,9,),"")</f>
        <v/>
      </c>
      <c r="L514" s="297" t="str">
        <f>IFERROR(VLOOKUP(CONCATENATE($A514,"B"),'05 APU'!$1:$1048576,9,),"")</f>
        <v/>
      </c>
      <c r="M514" s="297" t="str">
        <f>IFERROR(VLOOKUP(CONCATENATE($A514,"A"),'05 APU'!$1:$1048576,9,),"")</f>
        <v/>
      </c>
      <c r="N514" s="86"/>
      <c r="O514" s="90">
        <f>IFERROR(VLOOKUP(CONCATENATE($A514,"D"),'05 APU'!$T:$AB,9,),0)</f>
        <v>0</v>
      </c>
      <c r="P514" s="90">
        <f t="shared" si="15"/>
        <v>0</v>
      </c>
      <c r="Q514" s="90">
        <f>IFERROR(VLOOKUP(CONCATENATE($A514,"C"),'05 APU'!$T:$AB,9,),0)</f>
        <v>0</v>
      </c>
      <c r="R514" s="90">
        <f>IFERROR(VLOOKUP(CONCATENATE($A514,"B"),'05 APU'!$T:$AB,9,),0)</f>
        <v>0</v>
      </c>
      <c r="S514" s="90">
        <f>IFERROR(VLOOKUP(CONCATENATE($A514,"A"),'05 APU'!$T:$AB,9,),0)</f>
        <v>0</v>
      </c>
      <c r="U514" s="420"/>
      <c r="V514" s="424"/>
      <c r="W514" s="429">
        <v>0</v>
      </c>
      <c r="AZ514" s="331" t="e">
        <f>IF((VLOOKUP(CONCATENATE($A514,"EP"),'05 APU'!$1:$1048576,1,FALSE)=CONCATENATE($A514,"EP")),1,0)</f>
        <v>#N/A</v>
      </c>
      <c r="BA514" s="331" t="e">
        <f>IF((VLOOKUP(CONCATENATE($A514,"EE"),'05 APU'!$1:$1048576,1,FALSE)=CONCATENATE($A514,"EE")),1,0)</f>
        <v>#N/A</v>
      </c>
      <c r="BB514" s="331" t="e">
        <f>IF((VLOOKUP(CONCATENATE($A514,"EM"),'05 APU'!$1:$1048576,1,FALSE)=CONCATENATE($A514,"EM")),1,0)</f>
        <v>#N/A</v>
      </c>
    </row>
    <row r="515" spans="1:54" x14ac:dyDescent="0.25">
      <c r="A515" s="88">
        <v>505</v>
      </c>
      <c r="B515" s="387" t="s">
        <v>1233</v>
      </c>
      <c r="C515" s="384" t="s">
        <v>1224</v>
      </c>
      <c r="D515" s="89" t="str">
        <f>IFERROR(VLOOKUP(CONCATENATE($A515,"T"),'05 APU'!$1:$1048576,3,),"")</f>
        <v/>
      </c>
      <c r="E515" s="89" t="str">
        <f>IFERROR(VLOOKUP(CONCATENATE($A515,"T2"),'05 APU'!$1:$1048576,3,),"")</f>
        <v/>
      </c>
      <c r="F515" s="89" t="str">
        <f>IFERROR(VLOOKUP(CONCATENATE($A515,"T3"),'05 APU'!$1:$1048576,3,),"")</f>
        <v/>
      </c>
      <c r="G515" s="412" t="s">
        <v>136</v>
      </c>
      <c r="H515" s="351"/>
      <c r="I515" s="90">
        <f>IFERROR((VLOOKUP(CONCATENATE($A515,"D"),'05 APU'!$1:$1048576,9,)),0)</f>
        <v>0</v>
      </c>
      <c r="J515" s="90">
        <f t="shared" si="16"/>
        <v>0</v>
      </c>
      <c r="K515" s="297" t="str">
        <f>IFERROR(VLOOKUP(CONCATENATE($A515,"C"),'05 APU'!$1:$1048576,9,),"")</f>
        <v/>
      </c>
      <c r="L515" s="297" t="str">
        <f>IFERROR(VLOOKUP(CONCATENATE($A515,"B"),'05 APU'!$1:$1048576,9,),"")</f>
        <v/>
      </c>
      <c r="M515" s="297" t="str">
        <f>IFERROR(VLOOKUP(CONCATENATE($A515,"A"),'05 APU'!$1:$1048576,9,),"")</f>
        <v/>
      </c>
      <c r="N515" s="86"/>
      <c r="O515" s="90">
        <f>IFERROR(VLOOKUP(CONCATENATE($A515,"D"),'05 APU'!$T:$AB,9,),0)</f>
        <v>0</v>
      </c>
      <c r="P515" s="90">
        <f t="shared" si="15"/>
        <v>0</v>
      </c>
      <c r="Q515" s="90">
        <f>IFERROR(VLOOKUP(CONCATENATE($A515,"C"),'05 APU'!$T:$AB,9,),0)</f>
        <v>0</v>
      </c>
      <c r="R515" s="90">
        <f>IFERROR(VLOOKUP(CONCATENATE($A515,"B"),'05 APU'!$T:$AB,9,),0)</f>
        <v>0</v>
      </c>
      <c r="S515" s="90">
        <f>IFERROR(VLOOKUP(CONCATENATE($A515,"A"),'05 APU'!$T:$AB,9,),0)</f>
        <v>0</v>
      </c>
      <c r="U515" s="420" t="s">
        <v>3440</v>
      </c>
      <c r="V515" s="426" t="s">
        <v>3487</v>
      </c>
      <c r="W515" s="429" t="s">
        <v>3493</v>
      </c>
      <c r="AZ515" s="331" t="e">
        <f>IF((VLOOKUP(CONCATENATE($A515,"EP"),'05 APU'!$1:$1048576,1,FALSE)=CONCATENATE($A515,"EP")),1,0)</f>
        <v>#N/A</v>
      </c>
      <c r="BA515" s="331" t="e">
        <f>IF((VLOOKUP(CONCATENATE($A515,"EE"),'05 APU'!$1:$1048576,1,FALSE)=CONCATENATE($A515,"EE")),1,0)</f>
        <v>#N/A</v>
      </c>
      <c r="BB515" s="331" t="e">
        <f>IF((VLOOKUP(CONCATENATE($A515,"EM"),'05 APU'!$1:$1048576,1,FALSE)=CONCATENATE($A515,"EM")),1,0)</f>
        <v>#N/A</v>
      </c>
    </row>
    <row r="516" spans="1:54" x14ac:dyDescent="0.25">
      <c r="A516" s="88">
        <v>506</v>
      </c>
      <c r="B516" s="387" t="s">
        <v>1234</v>
      </c>
      <c r="C516" s="384" t="s">
        <v>1226</v>
      </c>
      <c r="D516" s="89" t="str">
        <f>IFERROR(VLOOKUP(CONCATENATE($A516,"T"),'05 APU'!$1:$1048576,3,),"")</f>
        <v/>
      </c>
      <c r="E516" s="89" t="str">
        <f>IFERROR(VLOOKUP(CONCATENATE($A516,"T2"),'05 APU'!$1:$1048576,3,),"")</f>
        <v/>
      </c>
      <c r="F516" s="89" t="str">
        <f>IFERROR(VLOOKUP(CONCATENATE($A516,"T3"),'05 APU'!$1:$1048576,3,),"")</f>
        <v/>
      </c>
      <c r="G516" s="412" t="s">
        <v>136</v>
      </c>
      <c r="H516" s="351"/>
      <c r="I516" s="90">
        <f>IFERROR((VLOOKUP(CONCATENATE($A516,"D"),'05 APU'!$1:$1048576,9,)),0)</f>
        <v>0</v>
      </c>
      <c r="J516" s="90">
        <f t="shared" si="16"/>
        <v>0</v>
      </c>
      <c r="K516" s="297" t="str">
        <f>IFERROR(VLOOKUP(CONCATENATE($A516,"C"),'05 APU'!$1:$1048576,9,),"")</f>
        <v/>
      </c>
      <c r="L516" s="297" t="str">
        <f>IFERROR(VLOOKUP(CONCATENATE($A516,"B"),'05 APU'!$1:$1048576,9,),"")</f>
        <v/>
      </c>
      <c r="M516" s="297" t="str">
        <f>IFERROR(VLOOKUP(CONCATENATE($A516,"A"),'05 APU'!$1:$1048576,9,),"")</f>
        <v/>
      </c>
      <c r="N516" s="86"/>
      <c r="O516" s="90">
        <f>IFERROR(VLOOKUP(CONCATENATE($A516,"D"),'05 APU'!$T:$AB,9,),0)</f>
        <v>0</v>
      </c>
      <c r="P516" s="90">
        <f t="shared" si="15"/>
        <v>0</v>
      </c>
      <c r="Q516" s="90">
        <f>IFERROR(VLOOKUP(CONCATENATE($A516,"C"),'05 APU'!$T:$AB,9,),0)</f>
        <v>0</v>
      </c>
      <c r="R516" s="90">
        <f>IFERROR(VLOOKUP(CONCATENATE($A516,"B"),'05 APU'!$T:$AB,9,),0)</f>
        <v>0</v>
      </c>
      <c r="S516" s="90">
        <f>IFERROR(VLOOKUP(CONCATENATE($A516,"A"),'05 APU'!$T:$AB,9,),0)</f>
        <v>0</v>
      </c>
      <c r="U516" s="420" t="s">
        <v>3441</v>
      </c>
      <c r="V516" s="426" t="s">
        <v>3487</v>
      </c>
      <c r="W516" s="429" t="s">
        <v>3493</v>
      </c>
      <c r="AZ516" s="331" t="e">
        <f>IF((VLOOKUP(CONCATENATE($A516,"EP"),'05 APU'!$1:$1048576,1,FALSE)=CONCATENATE($A516,"EP")),1,0)</f>
        <v>#N/A</v>
      </c>
      <c r="BA516" s="331" t="e">
        <f>IF((VLOOKUP(CONCATENATE($A516,"EE"),'05 APU'!$1:$1048576,1,FALSE)=CONCATENATE($A516,"EE")),1,0)</f>
        <v>#N/A</v>
      </c>
      <c r="BB516" s="331" t="e">
        <f>IF((VLOOKUP(CONCATENATE($A516,"EM"),'05 APU'!$1:$1048576,1,FALSE)=CONCATENATE($A516,"EM")),1,0)</f>
        <v>#N/A</v>
      </c>
    </row>
    <row r="517" spans="1:54" x14ac:dyDescent="0.25">
      <c r="A517" s="88">
        <v>507</v>
      </c>
      <c r="B517" s="387" t="s">
        <v>1235</v>
      </c>
      <c r="C517" s="384" t="s">
        <v>1228</v>
      </c>
      <c r="D517" s="89" t="str">
        <f>IFERROR(VLOOKUP(CONCATENATE($A517,"T"),'05 APU'!$1:$1048576,3,),"")</f>
        <v/>
      </c>
      <c r="E517" s="89" t="str">
        <f>IFERROR(VLOOKUP(CONCATENATE($A517,"T2"),'05 APU'!$1:$1048576,3,),"")</f>
        <v/>
      </c>
      <c r="F517" s="89" t="str">
        <f>IFERROR(VLOOKUP(CONCATENATE($A517,"T3"),'05 APU'!$1:$1048576,3,),"")</f>
        <v/>
      </c>
      <c r="G517" s="412" t="s">
        <v>136</v>
      </c>
      <c r="H517" s="351"/>
      <c r="I517" s="90">
        <f>IFERROR((VLOOKUP(CONCATENATE($A517,"D"),'05 APU'!$1:$1048576,9,)),0)</f>
        <v>0</v>
      </c>
      <c r="J517" s="90">
        <f t="shared" si="16"/>
        <v>0</v>
      </c>
      <c r="K517" s="297" t="str">
        <f>IFERROR(VLOOKUP(CONCATENATE($A517,"C"),'05 APU'!$1:$1048576,9,),"")</f>
        <v/>
      </c>
      <c r="L517" s="297" t="str">
        <f>IFERROR(VLOOKUP(CONCATENATE($A517,"B"),'05 APU'!$1:$1048576,9,),"")</f>
        <v/>
      </c>
      <c r="M517" s="297" t="str">
        <f>IFERROR(VLOOKUP(CONCATENATE($A517,"A"),'05 APU'!$1:$1048576,9,),"")</f>
        <v/>
      </c>
      <c r="N517" s="86"/>
      <c r="O517" s="90">
        <f>IFERROR(VLOOKUP(CONCATENATE($A517,"D"),'05 APU'!$T:$AB,9,),0)</f>
        <v>0</v>
      </c>
      <c r="P517" s="90">
        <f t="shared" si="15"/>
        <v>0</v>
      </c>
      <c r="Q517" s="90">
        <f>IFERROR(VLOOKUP(CONCATENATE($A517,"C"),'05 APU'!$T:$AB,9,),0)</f>
        <v>0</v>
      </c>
      <c r="R517" s="90">
        <f>IFERROR(VLOOKUP(CONCATENATE($A517,"B"),'05 APU'!$T:$AB,9,),0)</f>
        <v>0</v>
      </c>
      <c r="S517" s="90">
        <f>IFERROR(VLOOKUP(CONCATENATE($A517,"A"),'05 APU'!$T:$AB,9,),0)</f>
        <v>0</v>
      </c>
      <c r="U517" s="420" t="s">
        <v>3442</v>
      </c>
      <c r="V517" s="426" t="s">
        <v>3487</v>
      </c>
      <c r="W517" s="429" t="s">
        <v>3493</v>
      </c>
      <c r="AZ517" s="331" t="e">
        <f>IF((VLOOKUP(CONCATENATE($A517,"EP"),'05 APU'!$1:$1048576,1,FALSE)=CONCATENATE($A517,"EP")),1,0)</f>
        <v>#N/A</v>
      </c>
      <c r="BA517" s="331" t="e">
        <f>IF((VLOOKUP(CONCATENATE($A517,"EE"),'05 APU'!$1:$1048576,1,FALSE)=CONCATENATE($A517,"EE")),1,0)</f>
        <v>#N/A</v>
      </c>
      <c r="BB517" s="331" t="e">
        <f>IF((VLOOKUP(CONCATENATE($A517,"EM"),'05 APU'!$1:$1048576,1,FALSE)=CONCATENATE($A517,"EM")),1,0)</f>
        <v>#N/A</v>
      </c>
    </row>
    <row r="518" spans="1:54" x14ac:dyDescent="0.25">
      <c r="A518" s="88">
        <v>508</v>
      </c>
      <c r="B518" s="387" t="s">
        <v>1236</v>
      </c>
      <c r="C518" s="384" t="s">
        <v>1230</v>
      </c>
      <c r="D518" s="89" t="str">
        <f>IFERROR(VLOOKUP(CONCATENATE($A518,"T"),'05 APU'!$1:$1048576,3,),"")</f>
        <v/>
      </c>
      <c r="E518" s="89" t="str">
        <f>IFERROR(VLOOKUP(CONCATENATE($A518,"T2"),'05 APU'!$1:$1048576,3,),"")</f>
        <v/>
      </c>
      <c r="F518" s="89" t="str">
        <f>IFERROR(VLOOKUP(CONCATENATE($A518,"T3"),'05 APU'!$1:$1048576,3,),"")</f>
        <v/>
      </c>
      <c r="G518" s="412" t="s">
        <v>136</v>
      </c>
      <c r="H518" s="351"/>
      <c r="I518" s="90">
        <f>IFERROR((VLOOKUP(CONCATENATE($A518,"D"),'05 APU'!$1:$1048576,9,)),0)</f>
        <v>0</v>
      </c>
      <c r="J518" s="90">
        <f t="shared" si="16"/>
        <v>0</v>
      </c>
      <c r="K518" s="297" t="str">
        <f>IFERROR(VLOOKUP(CONCATENATE($A518,"C"),'05 APU'!$1:$1048576,9,),"")</f>
        <v/>
      </c>
      <c r="L518" s="297" t="str">
        <f>IFERROR(VLOOKUP(CONCATENATE($A518,"B"),'05 APU'!$1:$1048576,9,),"")</f>
        <v/>
      </c>
      <c r="M518" s="297" t="str">
        <f>IFERROR(VLOOKUP(CONCATENATE($A518,"A"),'05 APU'!$1:$1048576,9,),"")</f>
        <v/>
      </c>
      <c r="N518" s="86"/>
      <c r="O518" s="90">
        <f>IFERROR(VLOOKUP(CONCATENATE($A518,"D"),'05 APU'!$T:$AB,9,),0)</f>
        <v>0</v>
      </c>
      <c r="P518" s="90">
        <f t="shared" si="15"/>
        <v>0</v>
      </c>
      <c r="Q518" s="90">
        <f>IFERROR(VLOOKUP(CONCATENATE($A518,"C"),'05 APU'!$T:$AB,9,),0)</f>
        <v>0</v>
      </c>
      <c r="R518" s="90">
        <f>IFERROR(VLOOKUP(CONCATENATE($A518,"B"),'05 APU'!$T:$AB,9,),0)</f>
        <v>0</v>
      </c>
      <c r="S518" s="90">
        <f>IFERROR(VLOOKUP(CONCATENATE($A518,"A"),'05 APU'!$T:$AB,9,),0)</f>
        <v>0</v>
      </c>
      <c r="U518" s="421" t="s">
        <v>3355</v>
      </c>
      <c r="V518" s="424"/>
      <c r="W518" s="429" t="s">
        <v>3493</v>
      </c>
      <c r="AZ518" s="331" t="e">
        <f>IF((VLOOKUP(CONCATENATE($A518,"EP"),'05 APU'!$1:$1048576,1,FALSE)=CONCATENATE($A518,"EP")),1,0)</f>
        <v>#N/A</v>
      </c>
      <c r="BA518" s="331" t="e">
        <f>IF((VLOOKUP(CONCATENATE($A518,"EE"),'05 APU'!$1:$1048576,1,FALSE)=CONCATENATE($A518,"EE")),1,0)</f>
        <v>#N/A</v>
      </c>
      <c r="BB518" s="331" t="e">
        <f>IF((VLOOKUP(CONCATENATE($A518,"EM"),'05 APU'!$1:$1048576,1,FALSE)=CONCATENATE($A518,"EM")),1,0)</f>
        <v>#N/A</v>
      </c>
    </row>
    <row r="519" spans="1:54" ht="52.5" x14ac:dyDescent="0.25">
      <c r="A519" s="88">
        <v>509</v>
      </c>
      <c r="B519" s="388" t="s">
        <v>1237</v>
      </c>
      <c r="C519" s="389" t="s">
        <v>1238</v>
      </c>
      <c r="D519" s="89" t="str">
        <f>IFERROR(VLOOKUP(CONCATENATE($A519,"T"),'05 APU'!$1:$1048576,3,),"")</f>
        <v/>
      </c>
      <c r="E519" s="89" t="str">
        <f>IFERROR(VLOOKUP(CONCATENATE($A519,"T2"),'05 APU'!$1:$1048576,3,),"")</f>
        <v/>
      </c>
      <c r="F519" s="89" t="str">
        <f>IFERROR(VLOOKUP(CONCATENATE($A519,"T3"),'05 APU'!$1:$1048576,3,),"")</f>
        <v/>
      </c>
      <c r="G519" s="398"/>
      <c r="H519" s="351"/>
      <c r="I519" s="90">
        <f>IFERROR((VLOOKUP(CONCATENATE($A519,"D"),'05 APU'!$1:$1048576,9,)),0)</f>
        <v>0</v>
      </c>
      <c r="J519" s="90">
        <f t="shared" si="16"/>
        <v>0</v>
      </c>
      <c r="K519" s="297" t="str">
        <f>IFERROR(VLOOKUP(CONCATENATE($A519,"C"),'05 APU'!$1:$1048576,9,),"")</f>
        <v/>
      </c>
      <c r="L519" s="297" t="str">
        <f>IFERROR(VLOOKUP(CONCATENATE($A519,"B"),'05 APU'!$1:$1048576,9,),"")</f>
        <v/>
      </c>
      <c r="M519" s="297" t="str">
        <f>IFERROR(VLOOKUP(CONCATENATE($A519,"A"),'05 APU'!$1:$1048576,9,),"")</f>
        <v/>
      </c>
      <c r="N519" s="86"/>
      <c r="O519" s="90">
        <f>IFERROR(VLOOKUP(CONCATENATE($A519,"D"),'05 APU'!$T:$AB,9,),0)</f>
        <v>0</v>
      </c>
      <c r="P519" s="90">
        <f t="shared" si="15"/>
        <v>0</v>
      </c>
      <c r="Q519" s="90">
        <f>IFERROR(VLOOKUP(CONCATENATE($A519,"C"),'05 APU'!$T:$AB,9,),0)</f>
        <v>0</v>
      </c>
      <c r="R519" s="90">
        <f>IFERROR(VLOOKUP(CONCATENATE($A519,"B"),'05 APU'!$T:$AB,9,),0)</f>
        <v>0</v>
      </c>
      <c r="S519" s="90">
        <f>IFERROR(VLOOKUP(CONCATENATE($A519,"A"),'05 APU'!$T:$AB,9,),0)</f>
        <v>0</v>
      </c>
      <c r="U519" s="420"/>
      <c r="V519" s="424"/>
      <c r="W519" s="429">
        <v>0</v>
      </c>
      <c r="AZ519" s="331" t="e">
        <f>IF((VLOOKUP(CONCATENATE($A519,"EP"),'05 APU'!$1:$1048576,1,FALSE)=CONCATENATE($A519,"EP")),1,0)</f>
        <v>#N/A</v>
      </c>
      <c r="BA519" s="331" t="e">
        <f>IF((VLOOKUP(CONCATENATE($A519,"EE"),'05 APU'!$1:$1048576,1,FALSE)=CONCATENATE($A519,"EE")),1,0)</f>
        <v>#N/A</v>
      </c>
      <c r="BB519" s="331" t="e">
        <f>IF((VLOOKUP(CONCATENATE($A519,"EM"),'05 APU'!$1:$1048576,1,FALSE)=CONCATENATE($A519,"EM")),1,0)</f>
        <v>#N/A</v>
      </c>
    </row>
    <row r="520" spans="1:54" x14ac:dyDescent="0.25">
      <c r="A520" s="88">
        <v>510</v>
      </c>
      <c r="B520" s="388" t="s">
        <v>1239</v>
      </c>
      <c r="C520" s="389" t="s">
        <v>1240</v>
      </c>
      <c r="D520" s="89" t="str">
        <f>IFERROR(VLOOKUP(CONCATENATE($A520,"T"),'05 APU'!$1:$1048576,3,),"")</f>
        <v/>
      </c>
      <c r="E520" s="89" t="str">
        <f>IFERROR(VLOOKUP(CONCATENATE($A520,"T2"),'05 APU'!$1:$1048576,3,),"")</f>
        <v/>
      </c>
      <c r="F520" s="89" t="str">
        <f>IFERROR(VLOOKUP(CONCATENATE($A520,"T3"),'05 APU'!$1:$1048576,3,),"")</f>
        <v/>
      </c>
      <c r="G520" s="398"/>
      <c r="H520" s="351"/>
      <c r="I520" s="90">
        <f>IFERROR((VLOOKUP(CONCATENATE($A520,"D"),'05 APU'!$1:$1048576,9,)),0)</f>
        <v>0</v>
      </c>
      <c r="J520" s="90">
        <f t="shared" si="16"/>
        <v>0</v>
      </c>
      <c r="K520" s="297" t="str">
        <f>IFERROR(VLOOKUP(CONCATENATE($A520,"C"),'05 APU'!$1:$1048576,9,),"")</f>
        <v/>
      </c>
      <c r="L520" s="297" t="str">
        <f>IFERROR(VLOOKUP(CONCATENATE($A520,"B"),'05 APU'!$1:$1048576,9,),"")</f>
        <v/>
      </c>
      <c r="M520" s="297" t="str">
        <f>IFERROR(VLOOKUP(CONCATENATE($A520,"A"),'05 APU'!$1:$1048576,9,),"")</f>
        <v/>
      </c>
      <c r="N520" s="86"/>
      <c r="O520" s="90">
        <f>IFERROR(VLOOKUP(CONCATENATE($A520,"D"),'05 APU'!$T:$AB,9,),0)</f>
        <v>0</v>
      </c>
      <c r="P520" s="90">
        <f t="shared" si="15"/>
        <v>0</v>
      </c>
      <c r="Q520" s="90">
        <f>IFERROR(VLOOKUP(CONCATENATE($A520,"C"),'05 APU'!$T:$AB,9,),0)</f>
        <v>0</v>
      </c>
      <c r="R520" s="90">
        <f>IFERROR(VLOOKUP(CONCATENATE($A520,"B"),'05 APU'!$T:$AB,9,),0)</f>
        <v>0</v>
      </c>
      <c r="S520" s="90">
        <f>IFERROR(VLOOKUP(CONCATENATE($A520,"A"),'05 APU'!$T:$AB,9,),0)</f>
        <v>0</v>
      </c>
      <c r="U520" s="420"/>
      <c r="V520" s="424"/>
      <c r="W520" s="429">
        <v>0</v>
      </c>
      <c r="AZ520" s="331" t="e">
        <f>IF((VLOOKUP(CONCATENATE($A520,"EP"),'05 APU'!$1:$1048576,1,FALSE)=CONCATENATE($A520,"EP")),1,0)</f>
        <v>#N/A</v>
      </c>
      <c r="BA520" s="331" t="e">
        <f>IF((VLOOKUP(CONCATENATE($A520,"EE"),'05 APU'!$1:$1048576,1,FALSE)=CONCATENATE($A520,"EE")),1,0)</f>
        <v>#N/A</v>
      </c>
      <c r="BB520" s="331" t="e">
        <f>IF((VLOOKUP(CONCATENATE($A520,"EM"),'05 APU'!$1:$1048576,1,FALSE)=CONCATENATE($A520,"EM")),1,0)</f>
        <v>#N/A</v>
      </c>
    </row>
    <row r="521" spans="1:54" x14ac:dyDescent="0.25">
      <c r="A521" s="88">
        <v>511</v>
      </c>
      <c r="B521" s="387" t="s">
        <v>1241</v>
      </c>
      <c r="C521" s="384" t="s">
        <v>1242</v>
      </c>
      <c r="D521" s="89" t="str">
        <f>IFERROR(VLOOKUP(CONCATENATE($A521,"T"),'05 APU'!$1:$1048576,3,),"")</f>
        <v/>
      </c>
      <c r="E521" s="89" t="str">
        <f>IFERROR(VLOOKUP(CONCATENATE($A521,"T2"),'05 APU'!$1:$1048576,3,),"")</f>
        <v/>
      </c>
      <c r="F521" s="89" t="str">
        <f>IFERROR(VLOOKUP(CONCATENATE($A521,"T3"),'05 APU'!$1:$1048576,3,),"")</f>
        <v/>
      </c>
      <c r="G521" s="412" t="s">
        <v>168</v>
      </c>
      <c r="H521" s="351"/>
      <c r="I521" s="90">
        <f>IFERROR((VLOOKUP(CONCATENATE($A521,"D"),'05 APU'!$1:$1048576,9,)),0)</f>
        <v>0</v>
      </c>
      <c r="J521" s="90">
        <f t="shared" si="16"/>
        <v>0</v>
      </c>
      <c r="K521" s="297" t="str">
        <f>IFERROR(VLOOKUP(CONCATENATE($A521,"C"),'05 APU'!$1:$1048576,9,),"")</f>
        <v/>
      </c>
      <c r="L521" s="297" t="str">
        <f>IFERROR(VLOOKUP(CONCATENATE($A521,"B"),'05 APU'!$1:$1048576,9,),"")</f>
        <v/>
      </c>
      <c r="M521" s="297" t="str">
        <f>IFERROR(VLOOKUP(CONCATENATE($A521,"A"),'05 APU'!$1:$1048576,9,),"")</f>
        <v/>
      </c>
      <c r="N521" s="86"/>
      <c r="O521" s="90">
        <f>IFERROR(VLOOKUP(CONCATENATE($A521,"D"),'05 APU'!$T:$AB,9,),0)</f>
        <v>0</v>
      </c>
      <c r="P521" s="90">
        <f t="shared" si="15"/>
        <v>0</v>
      </c>
      <c r="Q521" s="90">
        <f>IFERROR(VLOOKUP(CONCATENATE($A521,"C"),'05 APU'!$T:$AB,9,),0)</f>
        <v>0</v>
      </c>
      <c r="R521" s="90">
        <f>IFERROR(VLOOKUP(CONCATENATE($A521,"B"),'05 APU'!$T:$AB,9,),0)</f>
        <v>0</v>
      </c>
      <c r="S521" s="90">
        <f>IFERROR(VLOOKUP(CONCATENATE($A521,"A"),'05 APU'!$T:$AB,9,),0)</f>
        <v>0</v>
      </c>
      <c r="U521" s="420" t="s">
        <v>3443</v>
      </c>
      <c r="V521" s="426" t="s">
        <v>3487</v>
      </c>
      <c r="W521" s="429" t="s">
        <v>3493</v>
      </c>
      <c r="AZ521" s="331" t="e">
        <f>IF((VLOOKUP(CONCATENATE($A521,"EP"),'05 APU'!$1:$1048576,1,FALSE)=CONCATENATE($A521,"EP")),1,0)</f>
        <v>#N/A</v>
      </c>
      <c r="BA521" s="331" t="e">
        <f>IF((VLOOKUP(CONCATENATE($A521,"EE"),'05 APU'!$1:$1048576,1,FALSE)=CONCATENATE($A521,"EE")),1,0)</f>
        <v>#N/A</v>
      </c>
      <c r="BB521" s="331" t="e">
        <f>IF((VLOOKUP(CONCATENATE($A521,"EM"),'05 APU'!$1:$1048576,1,FALSE)=CONCATENATE($A521,"EM")),1,0)</f>
        <v>#N/A</v>
      </c>
    </row>
    <row r="522" spans="1:54" x14ac:dyDescent="0.25">
      <c r="A522" s="88">
        <v>512</v>
      </c>
      <c r="B522" s="387" t="s">
        <v>1243</v>
      </c>
      <c r="C522" s="384" t="s">
        <v>1244</v>
      </c>
      <c r="D522" s="89" t="str">
        <f>IFERROR(VLOOKUP(CONCATENATE($A522,"T"),'05 APU'!$1:$1048576,3,),"")</f>
        <v/>
      </c>
      <c r="E522" s="89" t="str">
        <f>IFERROR(VLOOKUP(CONCATENATE($A522,"T2"),'05 APU'!$1:$1048576,3,),"")</f>
        <v/>
      </c>
      <c r="F522" s="89" t="str">
        <f>IFERROR(VLOOKUP(CONCATENATE($A522,"T3"),'05 APU'!$1:$1048576,3,),"")</f>
        <v/>
      </c>
      <c r="G522" s="412" t="s">
        <v>168</v>
      </c>
      <c r="H522" s="351"/>
      <c r="I522" s="90">
        <f>IFERROR((VLOOKUP(CONCATENATE($A522,"D"),'05 APU'!$1:$1048576,9,)),0)</f>
        <v>0</v>
      </c>
      <c r="J522" s="90">
        <f t="shared" si="16"/>
        <v>0</v>
      </c>
      <c r="K522" s="297" t="str">
        <f>IFERROR(VLOOKUP(CONCATENATE($A522,"C"),'05 APU'!$1:$1048576,9,),"")</f>
        <v/>
      </c>
      <c r="L522" s="297" t="str">
        <f>IFERROR(VLOOKUP(CONCATENATE($A522,"B"),'05 APU'!$1:$1048576,9,),"")</f>
        <v/>
      </c>
      <c r="M522" s="297" t="str">
        <f>IFERROR(VLOOKUP(CONCATENATE($A522,"A"),'05 APU'!$1:$1048576,9,),"")</f>
        <v/>
      </c>
      <c r="N522" s="86"/>
      <c r="O522" s="90">
        <f>IFERROR(VLOOKUP(CONCATENATE($A522,"D"),'05 APU'!$T:$AB,9,),0)</f>
        <v>0</v>
      </c>
      <c r="P522" s="90">
        <f t="shared" si="15"/>
        <v>0</v>
      </c>
      <c r="Q522" s="90">
        <f>IFERROR(VLOOKUP(CONCATENATE($A522,"C"),'05 APU'!$T:$AB,9,),0)</f>
        <v>0</v>
      </c>
      <c r="R522" s="90">
        <f>IFERROR(VLOOKUP(CONCATENATE($A522,"B"),'05 APU'!$T:$AB,9,),0)</f>
        <v>0</v>
      </c>
      <c r="S522" s="90">
        <f>IFERROR(VLOOKUP(CONCATENATE($A522,"A"),'05 APU'!$T:$AB,9,),0)</f>
        <v>0</v>
      </c>
      <c r="U522" s="420" t="s">
        <v>3443</v>
      </c>
      <c r="V522" s="426" t="s">
        <v>3487</v>
      </c>
      <c r="W522" s="429" t="s">
        <v>3493</v>
      </c>
      <c r="AZ522" s="331" t="e">
        <f>IF((VLOOKUP(CONCATENATE($A522,"EP"),'05 APU'!$1:$1048576,1,FALSE)=CONCATENATE($A522,"EP")),1,0)</f>
        <v>#N/A</v>
      </c>
      <c r="BA522" s="331" t="e">
        <f>IF((VLOOKUP(CONCATENATE($A522,"EE"),'05 APU'!$1:$1048576,1,FALSE)=CONCATENATE($A522,"EE")),1,0)</f>
        <v>#N/A</v>
      </c>
      <c r="BB522" s="331" t="e">
        <f>IF((VLOOKUP(CONCATENATE($A522,"EM"),'05 APU'!$1:$1048576,1,FALSE)=CONCATENATE($A522,"EM")),1,0)</f>
        <v>#N/A</v>
      </c>
    </row>
    <row r="523" spans="1:54" x14ac:dyDescent="0.25">
      <c r="A523" s="88">
        <v>513</v>
      </c>
      <c r="B523" s="387" t="s">
        <v>1245</v>
      </c>
      <c r="C523" s="384" t="s">
        <v>1246</v>
      </c>
      <c r="D523" s="89" t="str">
        <f>IFERROR(VLOOKUP(CONCATENATE($A523,"T"),'05 APU'!$1:$1048576,3,),"")</f>
        <v/>
      </c>
      <c r="E523" s="89" t="str">
        <f>IFERROR(VLOOKUP(CONCATENATE($A523,"T2"),'05 APU'!$1:$1048576,3,),"")</f>
        <v/>
      </c>
      <c r="F523" s="89" t="str">
        <f>IFERROR(VLOOKUP(CONCATENATE($A523,"T3"),'05 APU'!$1:$1048576,3,),"")</f>
        <v/>
      </c>
      <c r="G523" s="412" t="s">
        <v>168</v>
      </c>
      <c r="H523" s="351"/>
      <c r="I523" s="90">
        <f>IFERROR((VLOOKUP(CONCATENATE($A523,"D"),'05 APU'!$1:$1048576,9,)),0)</f>
        <v>0</v>
      </c>
      <c r="J523" s="90">
        <f t="shared" si="16"/>
        <v>0</v>
      </c>
      <c r="K523" s="297" t="str">
        <f>IFERROR(VLOOKUP(CONCATENATE($A523,"C"),'05 APU'!$1:$1048576,9,),"")</f>
        <v/>
      </c>
      <c r="L523" s="297" t="str">
        <f>IFERROR(VLOOKUP(CONCATENATE($A523,"B"),'05 APU'!$1:$1048576,9,),"")</f>
        <v/>
      </c>
      <c r="M523" s="297" t="str">
        <f>IFERROR(VLOOKUP(CONCATENATE($A523,"A"),'05 APU'!$1:$1048576,9,),"")</f>
        <v/>
      </c>
      <c r="N523" s="86"/>
      <c r="O523" s="90">
        <f>IFERROR(VLOOKUP(CONCATENATE($A523,"D"),'05 APU'!$T:$AB,9,),0)</f>
        <v>0</v>
      </c>
      <c r="P523" s="90">
        <f t="shared" ref="P523:P586" si="17">IFERROR($O523*$H523,0)</f>
        <v>0</v>
      </c>
      <c r="Q523" s="90">
        <f>IFERROR(VLOOKUP(CONCATENATE($A523,"C"),'05 APU'!$T:$AB,9,),0)</f>
        <v>0</v>
      </c>
      <c r="R523" s="90">
        <f>IFERROR(VLOOKUP(CONCATENATE($A523,"B"),'05 APU'!$T:$AB,9,),0)</f>
        <v>0</v>
      </c>
      <c r="S523" s="90">
        <f>IFERROR(VLOOKUP(CONCATENATE($A523,"A"),'05 APU'!$T:$AB,9,),0)</f>
        <v>0</v>
      </c>
      <c r="U523" s="420" t="s">
        <v>3443</v>
      </c>
      <c r="V523" s="426" t="s">
        <v>3487</v>
      </c>
      <c r="W523" s="429" t="s">
        <v>3493</v>
      </c>
      <c r="AZ523" s="331" t="e">
        <f>IF((VLOOKUP(CONCATENATE($A523,"EP"),'05 APU'!$1:$1048576,1,FALSE)=CONCATENATE($A523,"EP")),1,0)</f>
        <v>#N/A</v>
      </c>
      <c r="BA523" s="331" t="e">
        <f>IF((VLOOKUP(CONCATENATE($A523,"EE"),'05 APU'!$1:$1048576,1,FALSE)=CONCATENATE($A523,"EE")),1,0)</f>
        <v>#N/A</v>
      </c>
      <c r="BB523" s="331" t="e">
        <f>IF((VLOOKUP(CONCATENATE($A523,"EM"),'05 APU'!$1:$1048576,1,FALSE)=CONCATENATE($A523,"EM")),1,0)</f>
        <v>#N/A</v>
      </c>
    </row>
    <row r="524" spans="1:54" x14ac:dyDescent="0.25">
      <c r="A524" s="88">
        <v>514</v>
      </c>
      <c r="B524" s="387" t="s">
        <v>1247</v>
      </c>
      <c r="C524" s="384" t="s">
        <v>1248</v>
      </c>
      <c r="D524" s="89" t="str">
        <f>IFERROR(VLOOKUP(CONCATENATE($A524,"T"),'05 APU'!$1:$1048576,3,),"")</f>
        <v/>
      </c>
      <c r="E524" s="89" t="str">
        <f>IFERROR(VLOOKUP(CONCATENATE($A524,"T2"),'05 APU'!$1:$1048576,3,),"")</f>
        <v/>
      </c>
      <c r="F524" s="89" t="str">
        <f>IFERROR(VLOOKUP(CONCATENATE($A524,"T3"),'05 APU'!$1:$1048576,3,),"")</f>
        <v/>
      </c>
      <c r="G524" s="412" t="s">
        <v>168</v>
      </c>
      <c r="H524" s="351"/>
      <c r="I524" s="90">
        <f>IFERROR((VLOOKUP(CONCATENATE($A524,"D"),'05 APU'!$1:$1048576,9,)),0)</f>
        <v>0</v>
      </c>
      <c r="J524" s="90">
        <f t="shared" si="16"/>
        <v>0</v>
      </c>
      <c r="K524" s="297" t="str">
        <f>IFERROR(VLOOKUP(CONCATENATE($A524,"C"),'05 APU'!$1:$1048576,9,),"")</f>
        <v/>
      </c>
      <c r="L524" s="297" t="str">
        <f>IFERROR(VLOOKUP(CONCATENATE($A524,"B"),'05 APU'!$1:$1048576,9,),"")</f>
        <v/>
      </c>
      <c r="M524" s="297" t="str">
        <f>IFERROR(VLOOKUP(CONCATENATE($A524,"A"),'05 APU'!$1:$1048576,9,),"")</f>
        <v/>
      </c>
      <c r="N524" s="86"/>
      <c r="O524" s="90">
        <f>IFERROR(VLOOKUP(CONCATENATE($A524,"D"),'05 APU'!$T:$AB,9,),0)</f>
        <v>0</v>
      </c>
      <c r="P524" s="90">
        <f t="shared" si="17"/>
        <v>0</v>
      </c>
      <c r="Q524" s="90">
        <f>IFERROR(VLOOKUP(CONCATENATE($A524,"C"),'05 APU'!$T:$AB,9,),0)</f>
        <v>0</v>
      </c>
      <c r="R524" s="90">
        <f>IFERROR(VLOOKUP(CONCATENATE($A524,"B"),'05 APU'!$T:$AB,9,),0)</f>
        <v>0</v>
      </c>
      <c r="S524" s="90">
        <f>IFERROR(VLOOKUP(CONCATENATE($A524,"A"),'05 APU'!$T:$AB,9,),0)</f>
        <v>0</v>
      </c>
      <c r="U524" s="420" t="s">
        <v>3443</v>
      </c>
      <c r="V524" s="426" t="s">
        <v>3487</v>
      </c>
      <c r="W524" s="429" t="s">
        <v>3493</v>
      </c>
      <c r="AZ524" s="331" t="e">
        <f>IF((VLOOKUP(CONCATENATE($A524,"EP"),'05 APU'!$1:$1048576,1,FALSE)=CONCATENATE($A524,"EP")),1,0)</f>
        <v>#N/A</v>
      </c>
      <c r="BA524" s="331" t="e">
        <f>IF((VLOOKUP(CONCATENATE($A524,"EE"),'05 APU'!$1:$1048576,1,FALSE)=CONCATENATE($A524,"EE")),1,0)</f>
        <v>#N/A</v>
      </c>
      <c r="BB524" s="331" t="e">
        <f>IF((VLOOKUP(CONCATENATE($A524,"EM"),'05 APU'!$1:$1048576,1,FALSE)=CONCATENATE($A524,"EM")),1,0)</f>
        <v>#N/A</v>
      </c>
    </row>
    <row r="525" spans="1:54" x14ac:dyDescent="0.25">
      <c r="A525" s="88">
        <v>515</v>
      </c>
      <c r="B525" s="387" t="s">
        <v>1249</v>
      </c>
      <c r="C525" s="384" t="s">
        <v>1250</v>
      </c>
      <c r="D525" s="89" t="str">
        <f>IFERROR(VLOOKUP(CONCATENATE($A525,"T"),'05 APU'!$1:$1048576,3,),"")</f>
        <v/>
      </c>
      <c r="E525" s="89" t="str">
        <f>IFERROR(VLOOKUP(CONCATENATE($A525,"T2"),'05 APU'!$1:$1048576,3,),"")</f>
        <v/>
      </c>
      <c r="F525" s="89" t="str">
        <f>IFERROR(VLOOKUP(CONCATENATE($A525,"T3"),'05 APU'!$1:$1048576,3,),"")</f>
        <v/>
      </c>
      <c r="G525" s="412" t="s">
        <v>168</v>
      </c>
      <c r="H525" s="351"/>
      <c r="I525" s="90">
        <f>IFERROR((VLOOKUP(CONCATENATE($A525,"D"),'05 APU'!$1:$1048576,9,)),0)</f>
        <v>0</v>
      </c>
      <c r="J525" s="90">
        <f t="shared" ref="J525:J588" si="18">IFERROR(I525*H525,0)</f>
        <v>0</v>
      </c>
      <c r="K525" s="297" t="str">
        <f>IFERROR(VLOOKUP(CONCATENATE($A525,"C"),'05 APU'!$1:$1048576,9,),"")</f>
        <v/>
      </c>
      <c r="L525" s="297" t="str">
        <f>IFERROR(VLOOKUP(CONCATENATE($A525,"B"),'05 APU'!$1:$1048576,9,),"")</f>
        <v/>
      </c>
      <c r="M525" s="297" t="str">
        <f>IFERROR(VLOOKUP(CONCATENATE($A525,"A"),'05 APU'!$1:$1048576,9,),"")</f>
        <v/>
      </c>
      <c r="N525" s="86"/>
      <c r="O525" s="90">
        <f>IFERROR(VLOOKUP(CONCATENATE($A525,"D"),'05 APU'!$T:$AB,9,),0)</f>
        <v>0</v>
      </c>
      <c r="P525" s="90">
        <f t="shared" si="17"/>
        <v>0</v>
      </c>
      <c r="Q525" s="90">
        <f>IFERROR(VLOOKUP(CONCATENATE($A525,"C"),'05 APU'!$T:$AB,9,),0)</f>
        <v>0</v>
      </c>
      <c r="R525" s="90">
        <f>IFERROR(VLOOKUP(CONCATENATE($A525,"B"),'05 APU'!$T:$AB,9,),0)</f>
        <v>0</v>
      </c>
      <c r="S525" s="90">
        <f>IFERROR(VLOOKUP(CONCATENATE($A525,"A"),'05 APU'!$T:$AB,9,),0)</f>
        <v>0</v>
      </c>
      <c r="U525" s="420" t="s">
        <v>3443</v>
      </c>
      <c r="V525" s="426" t="s">
        <v>3487</v>
      </c>
      <c r="W525" s="429" t="s">
        <v>3493</v>
      </c>
      <c r="AZ525" s="331" t="e">
        <f>IF((VLOOKUP(CONCATENATE($A525,"EP"),'05 APU'!$1:$1048576,1,FALSE)=CONCATENATE($A525,"EP")),1,0)</f>
        <v>#N/A</v>
      </c>
      <c r="BA525" s="331" t="e">
        <f>IF((VLOOKUP(CONCATENATE($A525,"EE"),'05 APU'!$1:$1048576,1,FALSE)=CONCATENATE($A525,"EE")),1,0)</f>
        <v>#N/A</v>
      </c>
      <c r="BB525" s="331" t="e">
        <f>IF((VLOOKUP(CONCATENATE($A525,"EM"),'05 APU'!$1:$1048576,1,FALSE)=CONCATENATE($A525,"EM")),1,0)</f>
        <v>#N/A</v>
      </c>
    </row>
    <row r="526" spans="1:54" x14ac:dyDescent="0.25">
      <c r="A526" s="88">
        <v>516</v>
      </c>
      <c r="B526" s="387" t="s">
        <v>1251</v>
      </c>
      <c r="C526" s="384" t="s">
        <v>1252</v>
      </c>
      <c r="D526" s="89" t="str">
        <f>IFERROR(VLOOKUP(CONCATENATE($A526,"T"),'05 APU'!$1:$1048576,3,),"")</f>
        <v/>
      </c>
      <c r="E526" s="89" t="str">
        <f>IFERROR(VLOOKUP(CONCATENATE($A526,"T2"),'05 APU'!$1:$1048576,3,),"")</f>
        <v/>
      </c>
      <c r="F526" s="89" t="str">
        <f>IFERROR(VLOOKUP(CONCATENATE($A526,"T3"),'05 APU'!$1:$1048576,3,),"")</f>
        <v/>
      </c>
      <c r="G526" s="412" t="s">
        <v>168</v>
      </c>
      <c r="H526" s="351"/>
      <c r="I526" s="90">
        <f>IFERROR((VLOOKUP(CONCATENATE($A526,"D"),'05 APU'!$1:$1048576,9,)),0)</f>
        <v>0</v>
      </c>
      <c r="J526" s="90">
        <f t="shared" si="18"/>
        <v>0</v>
      </c>
      <c r="K526" s="297" t="str">
        <f>IFERROR(VLOOKUP(CONCATENATE($A526,"C"),'05 APU'!$1:$1048576,9,),"")</f>
        <v/>
      </c>
      <c r="L526" s="297" t="str">
        <f>IFERROR(VLOOKUP(CONCATENATE($A526,"B"),'05 APU'!$1:$1048576,9,),"")</f>
        <v/>
      </c>
      <c r="M526" s="297" t="str">
        <f>IFERROR(VLOOKUP(CONCATENATE($A526,"A"),'05 APU'!$1:$1048576,9,),"")</f>
        <v/>
      </c>
      <c r="N526" s="86"/>
      <c r="O526" s="90">
        <f>IFERROR(VLOOKUP(CONCATENATE($A526,"D"),'05 APU'!$T:$AB,9,),0)</f>
        <v>0</v>
      </c>
      <c r="P526" s="90">
        <f t="shared" si="17"/>
        <v>0</v>
      </c>
      <c r="Q526" s="90">
        <f>IFERROR(VLOOKUP(CONCATENATE($A526,"C"),'05 APU'!$T:$AB,9,),0)</f>
        <v>0</v>
      </c>
      <c r="R526" s="90">
        <f>IFERROR(VLOOKUP(CONCATENATE($A526,"B"),'05 APU'!$T:$AB,9,),0)</f>
        <v>0</v>
      </c>
      <c r="S526" s="90">
        <f>IFERROR(VLOOKUP(CONCATENATE($A526,"A"),'05 APU'!$T:$AB,9,),0)</f>
        <v>0</v>
      </c>
      <c r="U526" s="420" t="s">
        <v>3443</v>
      </c>
      <c r="V526" s="426" t="s">
        <v>3487</v>
      </c>
      <c r="W526" s="429" t="s">
        <v>3493</v>
      </c>
      <c r="AZ526" s="331" t="e">
        <f>IF((VLOOKUP(CONCATENATE($A526,"EP"),'05 APU'!$1:$1048576,1,FALSE)=CONCATENATE($A526,"EP")),1,0)</f>
        <v>#N/A</v>
      </c>
      <c r="BA526" s="331" t="e">
        <f>IF((VLOOKUP(CONCATENATE($A526,"EE"),'05 APU'!$1:$1048576,1,FALSE)=CONCATENATE($A526,"EE")),1,0)</f>
        <v>#N/A</v>
      </c>
      <c r="BB526" s="331" t="e">
        <f>IF((VLOOKUP(CONCATENATE($A526,"EM"),'05 APU'!$1:$1048576,1,FALSE)=CONCATENATE($A526,"EM")),1,0)</f>
        <v>#N/A</v>
      </c>
    </row>
    <row r="527" spans="1:54" x14ac:dyDescent="0.25">
      <c r="A527" s="88">
        <v>517</v>
      </c>
      <c r="B527" s="388" t="s">
        <v>1253</v>
      </c>
      <c r="C527" s="389" t="s">
        <v>1254</v>
      </c>
      <c r="D527" s="89" t="str">
        <f>IFERROR(VLOOKUP(CONCATENATE($A527,"T"),'05 APU'!$1:$1048576,3,),"")</f>
        <v/>
      </c>
      <c r="E527" s="89" t="str">
        <f>IFERROR(VLOOKUP(CONCATENATE($A527,"T2"),'05 APU'!$1:$1048576,3,),"")</f>
        <v/>
      </c>
      <c r="F527" s="89" t="str">
        <f>IFERROR(VLOOKUP(CONCATENATE($A527,"T3"),'05 APU'!$1:$1048576,3,),"")</f>
        <v/>
      </c>
      <c r="G527" s="398"/>
      <c r="H527" s="351"/>
      <c r="I527" s="90">
        <f>IFERROR((VLOOKUP(CONCATENATE($A527,"D"),'05 APU'!$1:$1048576,9,)),0)</f>
        <v>0</v>
      </c>
      <c r="J527" s="90">
        <f t="shared" si="18"/>
        <v>0</v>
      </c>
      <c r="K527" s="297" t="str">
        <f>IFERROR(VLOOKUP(CONCATENATE($A527,"C"),'05 APU'!$1:$1048576,9,),"")</f>
        <v/>
      </c>
      <c r="L527" s="297" t="str">
        <f>IFERROR(VLOOKUP(CONCATENATE($A527,"B"),'05 APU'!$1:$1048576,9,),"")</f>
        <v/>
      </c>
      <c r="M527" s="297" t="str">
        <f>IFERROR(VLOOKUP(CONCATENATE($A527,"A"),'05 APU'!$1:$1048576,9,),"")</f>
        <v/>
      </c>
      <c r="N527" s="86"/>
      <c r="O527" s="90">
        <f>IFERROR(VLOOKUP(CONCATENATE($A527,"D"),'05 APU'!$T:$AB,9,),0)</f>
        <v>0</v>
      </c>
      <c r="P527" s="90">
        <f t="shared" si="17"/>
        <v>0</v>
      </c>
      <c r="Q527" s="90">
        <f>IFERROR(VLOOKUP(CONCATENATE($A527,"C"),'05 APU'!$T:$AB,9,),0)</f>
        <v>0</v>
      </c>
      <c r="R527" s="90">
        <f>IFERROR(VLOOKUP(CONCATENATE($A527,"B"),'05 APU'!$T:$AB,9,),0)</f>
        <v>0</v>
      </c>
      <c r="S527" s="90">
        <f>IFERROR(VLOOKUP(CONCATENATE($A527,"A"),'05 APU'!$T:$AB,9,),0)</f>
        <v>0</v>
      </c>
      <c r="U527" s="420"/>
      <c r="V527" s="424"/>
      <c r="W527" s="429">
        <v>0</v>
      </c>
      <c r="AZ527" s="331" t="e">
        <f>IF((VLOOKUP(CONCATENATE($A527,"EP"),'05 APU'!$1:$1048576,1,FALSE)=CONCATENATE($A527,"EP")),1,0)</f>
        <v>#N/A</v>
      </c>
      <c r="BA527" s="331" t="e">
        <f>IF((VLOOKUP(CONCATENATE($A527,"EE"),'05 APU'!$1:$1048576,1,FALSE)=CONCATENATE($A527,"EE")),1,0)</f>
        <v>#N/A</v>
      </c>
      <c r="BB527" s="331" t="e">
        <f>IF((VLOOKUP(CONCATENATE($A527,"EM"),'05 APU'!$1:$1048576,1,FALSE)=CONCATENATE($A527,"EM")),1,0)</f>
        <v>#N/A</v>
      </c>
    </row>
    <row r="528" spans="1:54" x14ac:dyDescent="0.25">
      <c r="A528" s="88">
        <v>518</v>
      </c>
      <c r="B528" s="387" t="s">
        <v>1255</v>
      </c>
      <c r="C528" s="384" t="s">
        <v>1242</v>
      </c>
      <c r="D528" s="89" t="str">
        <f>IFERROR(VLOOKUP(CONCATENATE($A528,"T"),'05 APU'!$1:$1048576,3,),"")</f>
        <v/>
      </c>
      <c r="E528" s="89" t="str">
        <f>IFERROR(VLOOKUP(CONCATENATE($A528,"T2"),'05 APU'!$1:$1048576,3,),"")</f>
        <v/>
      </c>
      <c r="F528" s="89" t="str">
        <f>IFERROR(VLOOKUP(CONCATENATE($A528,"T3"),'05 APU'!$1:$1048576,3,),"")</f>
        <v/>
      </c>
      <c r="G528" s="412" t="s">
        <v>168</v>
      </c>
      <c r="H528" s="351"/>
      <c r="I528" s="90">
        <f>IFERROR((VLOOKUP(CONCATENATE($A528,"D"),'05 APU'!$1:$1048576,9,)),0)</f>
        <v>0</v>
      </c>
      <c r="J528" s="90">
        <f t="shared" si="18"/>
        <v>0</v>
      </c>
      <c r="K528" s="297" t="str">
        <f>IFERROR(VLOOKUP(CONCATENATE($A528,"C"),'05 APU'!$1:$1048576,9,),"")</f>
        <v/>
      </c>
      <c r="L528" s="297" t="str">
        <f>IFERROR(VLOOKUP(CONCATENATE($A528,"B"),'05 APU'!$1:$1048576,9,),"")</f>
        <v/>
      </c>
      <c r="M528" s="297" t="str">
        <f>IFERROR(VLOOKUP(CONCATENATE($A528,"A"),'05 APU'!$1:$1048576,9,),"")</f>
        <v/>
      </c>
      <c r="N528" s="86"/>
      <c r="O528" s="90">
        <f>IFERROR(VLOOKUP(CONCATENATE($A528,"D"),'05 APU'!$T:$AB,9,),0)</f>
        <v>0</v>
      </c>
      <c r="P528" s="90">
        <f t="shared" si="17"/>
        <v>0</v>
      </c>
      <c r="Q528" s="90">
        <f>IFERROR(VLOOKUP(CONCATENATE($A528,"C"),'05 APU'!$T:$AB,9,),0)</f>
        <v>0</v>
      </c>
      <c r="R528" s="90">
        <f>IFERROR(VLOOKUP(CONCATENATE($A528,"B"),'05 APU'!$T:$AB,9,),0)</f>
        <v>0</v>
      </c>
      <c r="S528" s="90">
        <f>IFERROR(VLOOKUP(CONCATENATE($A528,"A"),'05 APU'!$T:$AB,9,),0)</f>
        <v>0</v>
      </c>
      <c r="U528" s="420" t="s">
        <v>3443</v>
      </c>
      <c r="V528" s="426" t="s">
        <v>3487</v>
      </c>
      <c r="W528" s="429" t="s">
        <v>3493</v>
      </c>
      <c r="AZ528" s="331" t="e">
        <f>IF((VLOOKUP(CONCATENATE($A528,"EP"),'05 APU'!$1:$1048576,1,FALSE)=CONCATENATE($A528,"EP")),1,0)</f>
        <v>#N/A</v>
      </c>
      <c r="BA528" s="331" t="e">
        <f>IF((VLOOKUP(CONCATENATE($A528,"EE"),'05 APU'!$1:$1048576,1,FALSE)=CONCATENATE($A528,"EE")),1,0)</f>
        <v>#N/A</v>
      </c>
      <c r="BB528" s="331" t="e">
        <f>IF((VLOOKUP(CONCATENATE($A528,"EM"),'05 APU'!$1:$1048576,1,FALSE)=CONCATENATE($A528,"EM")),1,0)</f>
        <v>#N/A</v>
      </c>
    </row>
    <row r="529" spans="1:54" x14ac:dyDescent="0.25">
      <c r="A529" s="88">
        <v>519</v>
      </c>
      <c r="B529" s="387" t="s">
        <v>1256</v>
      </c>
      <c r="C529" s="384" t="s">
        <v>1244</v>
      </c>
      <c r="D529" s="89" t="str">
        <f>IFERROR(VLOOKUP(CONCATENATE($A529,"T"),'05 APU'!$1:$1048576,3,),"")</f>
        <v/>
      </c>
      <c r="E529" s="89" t="str">
        <f>IFERROR(VLOOKUP(CONCATENATE($A529,"T2"),'05 APU'!$1:$1048576,3,),"")</f>
        <v/>
      </c>
      <c r="F529" s="89" t="str">
        <f>IFERROR(VLOOKUP(CONCATENATE($A529,"T3"),'05 APU'!$1:$1048576,3,),"")</f>
        <v/>
      </c>
      <c r="G529" s="412" t="s">
        <v>168</v>
      </c>
      <c r="H529" s="351"/>
      <c r="I529" s="90">
        <f>IFERROR((VLOOKUP(CONCATENATE($A529,"D"),'05 APU'!$1:$1048576,9,)),0)</f>
        <v>0</v>
      </c>
      <c r="J529" s="90">
        <f t="shared" si="18"/>
        <v>0</v>
      </c>
      <c r="K529" s="297" t="str">
        <f>IFERROR(VLOOKUP(CONCATENATE($A529,"C"),'05 APU'!$1:$1048576,9,),"")</f>
        <v/>
      </c>
      <c r="L529" s="297" t="str">
        <f>IFERROR(VLOOKUP(CONCATENATE($A529,"B"),'05 APU'!$1:$1048576,9,),"")</f>
        <v/>
      </c>
      <c r="M529" s="297" t="str">
        <f>IFERROR(VLOOKUP(CONCATENATE($A529,"A"),'05 APU'!$1:$1048576,9,),"")</f>
        <v/>
      </c>
      <c r="N529" s="86"/>
      <c r="O529" s="90">
        <f>IFERROR(VLOOKUP(CONCATENATE($A529,"D"),'05 APU'!$T:$AB,9,),0)</f>
        <v>0</v>
      </c>
      <c r="P529" s="90">
        <f t="shared" si="17"/>
        <v>0</v>
      </c>
      <c r="Q529" s="90">
        <f>IFERROR(VLOOKUP(CONCATENATE($A529,"C"),'05 APU'!$T:$AB,9,),0)</f>
        <v>0</v>
      </c>
      <c r="R529" s="90">
        <f>IFERROR(VLOOKUP(CONCATENATE($A529,"B"),'05 APU'!$T:$AB,9,),0)</f>
        <v>0</v>
      </c>
      <c r="S529" s="90">
        <f>IFERROR(VLOOKUP(CONCATENATE($A529,"A"),'05 APU'!$T:$AB,9,),0)</f>
        <v>0</v>
      </c>
      <c r="U529" s="420" t="s">
        <v>3443</v>
      </c>
      <c r="V529" s="426" t="s">
        <v>3487</v>
      </c>
      <c r="W529" s="429" t="s">
        <v>3493</v>
      </c>
      <c r="AZ529" s="331" t="e">
        <f>IF((VLOOKUP(CONCATENATE($A529,"EP"),'05 APU'!$1:$1048576,1,FALSE)=CONCATENATE($A529,"EP")),1,0)</f>
        <v>#N/A</v>
      </c>
      <c r="BA529" s="331" t="e">
        <f>IF((VLOOKUP(CONCATENATE($A529,"EE"),'05 APU'!$1:$1048576,1,FALSE)=CONCATENATE($A529,"EE")),1,0)</f>
        <v>#N/A</v>
      </c>
      <c r="BB529" s="331" t="e">
        <f>IF((VLOOKUP(CONCATENATE($A529,"EM"),'05 APU'!$1:$1048576,1,FALSE)=CONCATENATE($A529,"EM")),1,0)</f>
        <v>#N/A</v>
      </c>
    </row>
    <row r="530" spans="1:54" x14ac:dyDescent="0.25">
      <c r="A530" s="88">
        <v>520</v>
      </c>
      <c r="B530" s="387" t="s">
        <v>1257</v>
      </c>
      <c r="C530" s="384" t="s">
        <v>1246</v>
      </c>
      <c r="D530" s="89" t="str">
        <f>IFERROR(VLOOKUP(CONCATENATE($A530,"T"),'05 APU'!$1:$1048576,3,),"")</f>
        <v/>
      </c>
      <c r="E530" s="89" t="str">
        <f>IFERROR(VLOOKUP(CONCATENATE($A530,"T2"),'05 APU'!$1:$1048576,3,),"")</f>
        <v/>
      </c>
      <c r="F530" s="89" t="str">
        <f>IFERROR(VLOOKUP(CONCATENATE($A530,"T3"),'05 APU'!$1:$1048576,3,),"")</f>
        <v/>
      </c>
      <c r="G530" s="412" t="s">
        <v>168</v>
      </c>
      <c r="H530" s="351"/>
      <c r="I530" s="90">
        <f>IFERROR((VLOOKUP(CONCATENATE($A530,"D"),'05 APU'!$1:$1048576,9,)),0)</f>
        <v>0</v>
      </c>
      <c r="J530" s="90">
        <f t="shared" si="18"/>
        <v>0</v>
      </c>
      <c r="K530" s="297" t="str">
        <f>IFERROR(VLOOKUP(CONCATENATE($A530,"C"),'05 APU'!$1:$1048576,9,),"")</f>
        <v/>
      </c>
      <c r="L530" s="297" t="str">
        <f>IFERROR(VLOOKUP(CONCATENATE($A530,"B"),'05 APU'!$1:$1048576,9,),"")</f>
        <v/>
      </c>
      <c r="M530" s="297" t="str">
        <f>IFERROR(VLOOKUP(CONCATENATE($A530,"A"),'05 APU'!$1:$1048576,9,),"")</f>
        <v/>
      </c>
      <c r="N530" s="86"/>
      <c r="O530" s="90">
        <f>IFERROR(VLOOKUP(CONCATENATE($A530,"D"),'05 APU'!$T:$AB,9,),0)</f>
        <v>0</v>
      </c>
      <c r="P530" s="90">
        <f t="shared" si="17"/>
        <v>0</v>
      </c>
      <c r="Q530" s="90">
        <f>IFERROR(VLOOKUP(CONCATENATE($A530,"C"),'05 APU'!$T:$AB,9,),0)</f>
        <v>0</v>
      </c>
      <c r="R530" s="90">
        <f>IFERROR(VLOOKUP(CONCATENATE($A530,"B"),'05 APU'!$T:$AB,9,),0)</f>
        <v>0</v>
      </c>
      <c r="S530" s="90">
        <f>IFERROR(VLOOKUP(CONCATENATE($A530,"A"),'05 APU'!$T:$AB,9,),0)</f>
        <v>0</v>
      </c>
      <c r="U530" s="420" t="s">
        <v>3443</v>
      </c>
      <c r="V530" s="426" t="s">
        <v>3487</v>
      </c>
      <c r="W530" s="429" t="s">
        <v>3493</v>
      </c>
      <c r="AZ530" s="331" t="e">
        <f>IF((VLOOKUP(CONCATENATE($A530,"EP"),'05 APU'!$1:$1048576,1,FALSE)=CONCATENATE($A530,"EP")),1,0)</f>
        <v>#N/A</v>
      </c>
      <c r="BA530" s="331" t="e">
        <f>IF((VLOOKUP(CONCATENATE($A530,"EE"),'05 APU'!$1:$1048576,1,FALSE)=CONCATENATE($A530,"EE")),1,0)</f>
        <v>#N/A</v>
      </c>
      <c r="BB530" s="331" t="e">
        <f>IF((VLOOKUP(CONCATENATE($A530,"EM"),'05 APU'!$1:$1048576,1,FALSE)=CONCATENATE($A530,"EM")),1,0)</f>
        <v>#N/A</v>
      </c>
    </row>
    <row r="531" spans="1:54" x14ac:dyDescent="0.25">
      <c r="A531" s="88">
        <v>521</v>
      </c>
      <c r="B531" s="387" t="s">
        <v>1258</v>
      </c>
      <c r="C531" s="384" t="s">
        <v>1248</v>
      </c>
      <c r="D531" s="89" t="str">
        <f>IFERROR(VLOOKUP(CONCATENATE($A531,"T"),'05 APU'!$1:$1048576,3,),"")</f>
        <v/>
      </c>
      <c r="E531" s="89" t="str">
        <f>IFERROR(VLOOKUP(CONCATENATE($A531,"T2"),'05 APU'!$1:$1048576,3,),"")</f>
        <v/>
      </c>
      <c r="F531" s="89" t="str">
        <f>IFERROR(VLOOKUP(CONCATENATE($A531,"T3"),'05 APU'!$1:$1048576,3,),"")</f>
        <v/>
      </c>
      <c r="G531" s="412" t="s">
        <v>168</v>
      </c>
      <c r="H531" s="351"/>
      <c r="I531" s="90">
        <f>IFERROR((VLOOKUP(CONCATENATE($A531,"D"),'05 APU'!$1:$1048576,9,)),0)</f>
        <v>0</v>
      </c>
      <c r="J531" s="90">
        <f t="shared" si="18"/>
        <v>0</v>
      </c>
      <c r="K531" s="297" t="str">
        <f>IFERROR(VLOOKUP(CONCATENATE($A531,"C"),'05 APU'!$1:$1048576,9,),"")</f>
        <v/>
      </c>
      <c r="L531" s="297" t="str">
        <f>IFERROR(VLOOKUP(CONCATENATE($A531,"B"),'05 APU'!$1:$1048576,9,),"")</f>
        <v/>
      </c>
      <c r="M531" s="297" t="str">
        <f>IFERROR(VLOOKUP(CONCATENATE($A531,"A"),'05 APU'!$1:$1048576,9,),"")</f>
        <v/>
      </c>
      <c r="N531" s="86"/>
      <c r="O531" s="90">
        <f>IFERROR(VLOOKUP(CONCATENATE($A531,"D"),'05 APU'!$T:$AB,9,),0)</f>
        <v>0</v>
      </c>
      <c r="P531" s="90">
        <f t="shared" si="17"/>
        <v>0</v>
      </c>
      <c r="Q531" s="90">
        <f>IFERROR(VLOOKUP(CONCATENATE($A531,"C"),'05 APU'!$T:$AB,9,),0)</f>
        <v>0</v>
      </c>
      <c r="R531" s="90">
        <f>IFERROR(VLOOKUP(CONCATENATE($A531,"B"),'05 APU'!$T:$AB,9,),0)</f>
        <v>0</v>
      </c>
      <c r="S531" s="90">
        <f>IFERROR(VLOOKUP(CONCATENATE($A531,"A"),'05 APU'!$T:$AB,9,),0)</f>
        <v>0</v>
      </c>
      <c r="U531" s="420" t="s">
        <v>3443</v>
      </c>
      <c r="V531" s="426" t="s">
        <v>3487</v>
      </c>
      <c r="W531" s="429" t="s">
        <v>3493</v>
      </c>
      <c r="AZ531" s="331" t="e">
        <f>IF((VLOOKUP(CONCATENATE($A531,"EP"),'05 APU'!$1:$1048576,1,FALSE)=CONCATENATE($A531,"EP")),1,0)</f>
        <v>#N/A</v>
      </c>
      <c r="BA531" s="331" t="e">
        <f>IF((VLOOKUP(CONCATENATE($A531,"EE"),'05 APU'!$1:$1048576,1,FALSE)=CONCATENATE($A531,"EE")),1,0)</f>
        <v>#N/A</v>
      </c>
      <c r="BB531" s="331" t="e">
        <f>IF((VLOOKUP(CONCATENATE($A531,"EM"),'05 APU'!$1:$1048576,1,FALSE)=CONCATENATE($A531,"EM")),1,0)</f>
        <v>#N/A</v>
      </c>
    </row>
    <row r="532" spans="1:54" x14ac:dyDescent="0.25">
      <c r="A532" s="88">
        <v>522</v>
      </c>
      <c r="B532" s="387" t="s">
        <v>1259</v>
      </c>
      <c r="C532" s="384" t="s">
        <v>1250</v>
      </c>
      <c r="D532" s="89" t="str">
        <f>IFERROR(VLOOKUP(CONCATENATE($A532,"T"),'05 APU'!$1:$1048576,3,),"")</f>
        <v/>
      </c>
      <c r="E532" s="89" t="str">
        <f>IFERROR(VLOOKUP(CONCATENATE($A532,"T2"),'05 APU'!$1:$1048576,3,),"")</f>
        <v/>
      </c>
      <c r="F532" s="89" t="str">
        <f>IFERROR(VLOOKUP(CONCATENATE($A532,"T3"),'05 APU'!$1:$1048576,3,),"")</f>
        <v/>
      </c>
      <c r="G532" s="412" t="s">
        <v>168</v>
      </c>
      <c r="H532" s="351"/>
      <c r="I532" s="90">
        <f>IFERROR((VLOOKUP(CONCATENATE($A532,"D"),'05 APU'!$1:$1048576,9,)),0)</f>
        <v>0</v>
      </c>
      <c r="J532" s="90">
        <f t="shared" si="18"/>
        <v>0</v>
      </c>
      <c r="K532" s="297" t="str">
        <f>IFERROR(VLOOKUP(CONCATENATE($A532,"C"),'05 APU'!$1:$1048576,9,),"")</f>
        <v/>
      </c>
      <c r="L532" s="297" t="str">
        <f>IFERROR(VLOOKUP(CONCATENATE($A532,"B"),'05 APU'!$1:$1048576,9,),"")</f>
        <v/>
      </c>
      <c r="M532" s="297" t="str">
        <f>IFERROR(VLOOKUP(CONCATENATE($A532,"A"),'05 APU'!$1:$1048576,9,),"")</f>
        <v/>
      </c>
      <c r="N532" s="86"/>
      <c r="O532" s="90">
        <f>IFERROR(VLOOKUP(CONCATENATE($A532,"D"),'05 APU'!$T:$AB,9,),0)</f>
        <v>0</v>
      </c>
      <c r="P532" s="90">
        <f t="shared" si="17"/>
        <v>0</v>
      </c>
      <c r="Q532" s="90">
        <f>IFERROR(VLOOKUP(CONCATENATE($A532,"C"),'05 APU'!$T:$AB,9,),0)</f>
        <v>0</v>
      </c>
      <c r="R532" s="90">
        <f>IFERROR(VLOOKUP(CONCATENATE($A532,"B"),'05 APU'!$T:$AB,9,),0)</f>
        <v>0</v>
      </c>
      <c r="S532" s="90">
        <f>IFERROR(VLOOKUP(CONCATENATE($A532,"A"),'05 APU'!$T:$AB,9,),0)</f>
        <v>0</v>
      </c>
      <c r="U532" s="420" t="s">
        <v>3443</v>
      </c>
      <c r="V532" s="426" t="s">
        <v>3487</v>
      </c>
      <c r="W532" s="429" t="s">
        <v>3493</v>
      </c>
      <c r="AZ532" s="331" t="e">
        <f>IF((VLOOKUP(CONCATENATE($A532,"EP"),'05 APU'!$1:$1048576,1,FALSE)=CONCATENATE($A532,"EP")),1,0)</f>
        <v>#N/A</v>
      </c>
      <c r="BA532" s="331" t="e">
        <f>IF((VLOOKUP(CONCATENATE($A532,"EE"),'05 APU'!$1:$1048576,1,FALSE)=CONCATENATE($A532,"EE")),1,0)</f>
        <v>#N/A</v>
      </c>
      <c r="BB532" s="331" t="e">
        <f>IF((VLOOKUP(CONCATENATE($A532,"EM"),'05 APU'!$1:$1048576,1,FALSE)=CONCATENATE($A532,"EM")),1,0)</f>
        <v>#N/A</v>
      </c>
    </row>
    <row r="533" spans="1:54" x14ac:dyDescent="0.25">
      <c r="A533" s="88">
        <v>523</v>
      </c>
      <c r="B533" s="387" t="s">
        <v>1260</v>
      </c>
      <c r="C533" s="384" t="s">
        <v>1252</v>
      </c>
      <c r="D533" s="89" t="str">
        <f>IFERROR(VLOOKUP(CONCATENATE($A533,"T"),'05 APU'!$1:$1048576,3,),"")</f>
        <v/>
      </c>
      <c r="E533" s="89" t="str">
        <f>IFERROR(VLOOKUP(CONCATENATE($A533,"T2"),'05 APU'!$1:$1048576,3,),"")</f>
        <v/>
      </c>
      <c r="F533" s="89" t="str">
        <f>IFERROR(VLOOKUP(CONCATENATE($A533,"T3"),'05 APU'!$1:$1048576,3,),"")</f>
        <v/>
      </c>
      <c r="G533" s="412" t="s">
        <v>168</v>
      </c>
      <c r="H533" s="351"/>
      <c r="I533" s="90">
        <f>IFERROR((VLOOKUP(CONCATENATE($A533,"D"),'05 APU'!$1:$1048576,9,)),0)</f>
        <v>0</v>
      </c>
      <c r="J533" s="90">
        <f t="shared" si="18"/>
        <v>0</v>
      </c>
      <c r="K533" s="297" t="str">
        <f>IFERROR(VLOOKUP(CONCATENATE($A533,"C"),'05 APU'!$1:$1048576,9,),"")</f>
        <v/>
      </c>
      <c r="L533" s="297" t="str">
        <f>IFERROR(VLOOKUP(CONCATENATE($A533,"B"),'05 APU'!$1:$1048576,9,),"")</f>
        <v/>
      </c>
      <c r="M533" s="297" t="str">
        <f>IFERROR(VLOOKUP(CONCATENATE($A533,"A"),'05 APU'!$1:$1048576,9,),"")</f>
        <v/>
      </c>
      <c r="N533" s="86"/>
      <c r="O533" s="90">
        <f>IFERROR(VLOOKUP(CONCATENATE($A533,"D"),'05 APU'!$T:$AB,9,),0)</f>
        <v>0</v>
      </c>
      <c r="P533" s="90">
        <f t="shared" si="17"/>
        <v>0</v>
      </c>
      <c r="Q533" s="90">
        <f>IFERROR(VLOOKUP(CONCATENATE($A533,"C"),'05 APU'!$T:$AB,9,),0)</f>
        <v>0</v>
      </c>
      <c r="R533" s="90">
        <f>IFERROR(VLOOKUP(CONCATENATE($A533,"B"),'05 APU'!$T:$AB,9,),0)</f>
        <v>0</v>
      </c>
      <c r="S533" s="90">
        <f>IFERROR(VLOOKUP(CONCATENATE($A533,"A"),'05 APU'!$T:$AB,9,),0)</f>
        <v>0</v>
      </c>
      <c r="U533" s="420" t="s">
        <v>3443</v>
      </c>
      <c r="V533" s="426" t="s">
        <v>3487</v>
      </c>
      <c r="W533" s="429" t="s">
        <v>3493</v>
      </c>
      <c r="AZ533" s="331" t="e">
        <f>IF((VLOOKUP(CONCATENATE($A533,"EP"),'05 APU'!$1:$1048576,1,FALSE)=CONCATENATE($A533,"EP")),1,0)</f>
        <v>#N/A</v>
      </c>
      <c r="BA533" s="331" t="e">
        <f>IF((VLOOKUP(CONCATENATE($A533,"EE"),'05 APU'!$1:$1048576,1,FALSE)=CONCATENATE($A533,"EE")),1,0)</f>
        <v>#N/A</v>
      </c>
      <c r="BB533" s="331" t="e">
        <f>IF((VLOOKUP(CONCATENATE($A533,"EM"),'05 APU'!$1:$1048576,1,FALSE)=CONCATENATE($A533,"EM")),1,0)</f>
        <v>#N/A</v>
      </c>
    </row>
    <row r="534" spans="1:54" x14ac:dyDescent="0.25">
      <c r="A534" s="88">
        <v>524</v>
      </c>
      <c r="B534" s="388" t="s">
        <v>1261</v>
      </c>
      <c r="C534" s="389" t="s">
        <v>1262</v>
      </c>
      <c r="D534" s="89" t="str">
        <f>IFERROR(VLOOKUP(CONCATENATE($A534,"T"),'05 APU'!$1:$1048576,3,),"")</f>
        <v/>
      </c>
      <c r="E534" s="89" t="str">
        <f>IFERROR(VLOOKUP(CONCATENATE($A534,"T2"),'05 APU'!$1:$1048576,3,),"")</f>
        <v/>
      </c>
      <c r="F534" s="89" t="str">
        <f>IFERROR(VLOOKUP(CONCATENATE($A534,"T3"),'05 APU'!$1:$1048576,3,),"")</f>
        <v/>
      </c>
      <c r="G534" s="398"/>
      <c r="H534" s="351"/>
      <c r="I534" s="90">
        <f>IFERROR((VLOOKUP(CONCATENATE($A534,"D"),'05 APU'!$1:$1048576,9,)),0)</f>
        <v>0</v>
      </c>
      <c r="J534" s="90">
        <f t="shared" si="18"/>
        <v>0</v>
      </c>
      <c r="K534" s="297" t="str">
        <f>IFERROR(VLOOKUP(CONCATENATE($A534,"C"),'05 APU'!$1:$1048576,9,),"")</f>
        <v/>
      </c>
      <c r="L534" s="297" t="str">
        <f>IFERROR(VLOOKUP(CONCATENATE($A534,"B"),'05 APU'!$1:$1048576,9,),"")</f>
        <v/>
      </c>
      <c r="M534" s="297" t="str">
        <f>IFERROR(VLOOKUP(CONCATENATE($A534,"A"),'05 APU'!$1:$1048576,9,),"")</f>
        <v/>
      </c>
      <c r="N534" s="86"/>
      <c r="O534" s="90">
        <f>IFERROR(VLOOKUP(CONCATENATE($A534,"D"),'05 APU'!$T:$AB,9,),0)</f>
        <v>0</v>
      </c>
      <c r="P534" s="90">
        <f t="shared" si="17"/>
        <v>0</v>
      </c>
      <c r="Q534" s="90">
        <f>IFERROR(VLOOKUP(CONCATENATE($A534,"C"),'05 APU'!$T:$AB,9,),0)</f>
        <v>0</v>
      </c>
      <c r="R534" s="90">
        <f>IFERROR(VLOOKUP(CONCATENATE($A534,"B"),'05 APU'!$T:$AB,9,),0)</f>
        <v>0</v>
      </c>
      <c r="S534" s="90">
        <f>IFERROR(VLOOKUP(CONCATENATE($A534,"A"),'05 APU'!$T:$AB,9,),0)</f>
        <v>0</v>
      </c>
      <c r="U534" s="420"/>
      <c r="V534" s="424"/>
      <c r="W534" s="429">
        <v>0</v>
      </c>
      <c r="AZ534" s="331" t="e">
        <f>IF((VLOOKUP(CONCATENATE($A534,"EP"),'05 APU'!$1:$1048576,1,FALSE)=CONCATENATE($A534,"EP")),1,0)</f>
        <v>#N/A</v>
      </c>
      <c r="BA534" s="331" t="e">
        <f>IF((VLOOKUP(CONCATENATE($A534,"EE"),'05 APU'!$1:$1048576,1,FALSE)=CONCATENATE($A534,"EE")),1,0)</f>
        <v>#N/A</v>
      </c>
      <c r="BB534" s="331" t="e">
        <f>IF((VLOOKUP(CONCATENATE($A534,"EM"),'05 APU'!$1:$1048576,1,FALSE)=CONCATENATE($A534,"EM")),1,0)</f>
        <v>#N/A</v>
      </c>
    </row>
    <row r="535" spans="1:54" x14ac:dyDescent="0.25">
      <c r="A535" s="88">
        <v>525</v>
      </c>
      <c r="B535" s="387" t="s">
        <v>1263</v>
      </c>
      <c r="C535" s="384" t="s">
        <v>1242</v>
      </c>
      <c r="D535" s="89" t="str">
        <f>IFERROR(VLOOKUP(CONCATENATE($A535,"T"),'05 APU'!$1:$1048576,3,),"")</f>
        <v/>
      </c>
      <c r="E535" s="89" t="str">
        <f>IFERROR(VLOOKUP(CONCATENATE($A535,"T2"),'05 APU'!$1:$1048576,3,),"")</f>
        <v/>
      </c>
      <c r="F535" s="89" t="str">
        <f>IFERROR(VLOOKUP(CONCATENATE($A535,"T3"),'05 APU'!$1:$1048576,3,),"")</f>
        <v/>
      </c>
      <c r="G535" s="412" t="s">
        <v>168</v>
      </c>
      <c r="H535" s="351"/>
      <c r="I535" s="90">
        <f>IFERROR((VLOOKUP(CONCATENATE($A535,"D"),'05 APU'!$1:$1048576,9,)),0)</f>
        <v>0</v>
      </c>
      <c r="J535" s="90">
        <f t="shared" si="18"/>
        <v>0</v>
      </c>
      <c r="K535" s="297" t="str">
        <f>IFERROR(VLOOKUP(CONCATENATE($A535,"C"),'05 APU'!$1:$1048576,9,),"")</f>
        <v/>
      </c>
      <c r="L535" s="297" t="str">
        <f>IFERROR(VLOOKUP(CONCATENATE($A535,"B"),'05 APU'!$1:$1048576,9,),"")</f>
        <v/>
      </c>
      <c r="M535" s="297" t="str">
        <f>IFERROR(VLOOKUP(CONCATENATE($A535,"A"),'05 APU'!$1:$1048576,9,),"")</f>
        <v/>
      </c>
      <c r="N535" s="86"/>
      <c r="O535" s="90">
        <f>IFERROR(VLOOKUP(CONCATENATE($A535,"D"),'05 APU'!$T:$AB,9,),0)</f>
        <v>0</v>
      </c>
      <c r="P535" s="90">
        <f t="shared" si="17"/>
        <v>0</v>
      </c>
      <c r="Q535" s="90">
        <f>IFERROR(VLOOKUP(CONCATENATE($A535,"C"),'05 APU'!$T:$AB,9,),0)</f>
        <v>0</v>
      </c>
      <c r="R535" s="90">
        <f>IFERROR(VLOOKUP(CONCATENATE($A535,"B"),'05 APU'!$T:$AB,9,),0)</f>
        <v>0</v>
      </c>
      <c r="S535" s="90">
        <f>IFERROR(VLOOKUP(CONCATENATE($A535,"A"),'05 APU'!$T:$AB,9,),0)</f>
        <v>0</v>
      </c>
      <c r="U535" s="420" t="s">
        <v>3443</v>
      </c>
      <c r="V535" s="426" t="s">
        <v>3487</v>
      </c>
      <c r="W535" s="429" t="s">
        <v>3493</v>
      </c>
      <c r="AZ535" s="331" t="e">
        <f>IF((VLOOKUP(CONCATENATE($A535,"EP"),'05 APU'!$1:$1048576,1,FALSE)=CONCATENATE($A535,"EP")),1,0)</f>
        <v>#N/A</v>
      </c>
      <c r="BA535" s="331" t="e">
        <f>IF((VLOOKUP(CONCATENATE($A535,"EE"),'05 APU'!$1:$1048576,1,FALSE)=CONCATENATE($A535,"EE")),1,0)</f>
        <v>#N/A</v>
      </c>
      <c r="BB535" s="331" t="e">
        <f>IF((VLOOKUP(CONCATENATE($A535,"EM"),'05 APU'!$1:$1048576,1,FALSE)=CONCATENATE($A535,"EM")),1,0)</f>
        <v>#N/A</v>
      </c>
    </row>
    <row r="536" spans="1:54" x14ac:dyDescent="0.25">
      <c r="A536" s="88">
        <v>526</v>
      </c>
      <c r="B536" s="387" t="s">
        <v>1264</v>
      </c>
      <c r="C536" s="384" t="s">
        <v>1244</v>
      </c>
      <c r="D536" s="89" t="str">
        <f>IFERROR(VLOOKUP(CONCATENATE($A536,"T"),'05 APU'!$1:$1048576,3,),"")</f>
        <v/>
      </c>
      <c r="E536" s="89" t="str">
        <f>IFERROR(VLOOKUP(CONCATENATE($A536,"T2"),'05 APU'!$1:$1048576,3,),"")</f>
        <v/>
      </c>
      <c r="F536" s="89" t="str">
        <f>IFERROR(VLOOKUP(CONCATENATE($A536,"T3"),'05 APU'!$1:$1048576,3,),"")</f>
        <v/>
      </c>
      <c r="G536" s="412" t="s">
        <v>168</v>
      </c>
      <c r="H536" s="351"/>
      <c r="I536" s="90">
        <f>IFERROR((VLOOKUP(CONCATENATE($A536,"D"),'05 APU'!$1:$1048576,9,)),0)</f>
        <v>0</v>
      </c>
      <c r="J536" s="90">
        <f t="shared" si="18"/>
        <v>0</v>
      </c>
      <c r="K536" s="297" t="str">
        <f>IFERROR(VLOOKUP(CONCATENATE($A536,"C"),'05 APU'!$1:$1048576,9,),"")</f>
        <v/>
      </c>
      <c r="L536" s="297" t="str">
        <f>IFERROR(VLOOKUP(CONCATENATE($A536,"B"),'05 APU'!$1:$1048576,9,),"")</f>
        <v/>
      </c>
      <c r="M536" s="297" t="str">
        <f>IFERROR(VLOOKUP(CONCATENATE($A536,"A"),'05 APU'!$1:$1048576,9,),"")</f>
        <v/>
      </c>
      <c r="N536" s="86"/>
      <c r="O536" s="90">
        <f>IFERROR(VLOOKUP(CONCATENATE($A536,"D"),'05 APU'!$T:$AB,9,),0)</f>
        <v>0</v>
      </c>
      <c r="P536" s="90">
        <f t="shared" si="17"/>
        <v>0</v>
      </c>
      <c r="Q536" s="90">
        <f>IFERROR(VLOOKUP(CONCATENATE($A536,"C"),'05 APU'!$T:$AB,9,),0)</f>
        <v>0</v>
      </c>
      <c r="R536" s="90">
        <f>IFERROR(VLOOKUP(CONCATENATE($A536,"B"),'05 APU'!$T:$AB,9,),0)</f>
        <v>0</v>
      </c>
      <c r="S536" s="90">
        <f>IFERROR(VLOOKUP(CONCATENATE($A536,"A"),'05 APU'!$T:$AB,9,),0)</f>
        <v>0</v>
      </c>
      <c r="U536" s="420" t="s">
        <v>3443</v>
      </c>
      <c r="V536" s="426" t="s">
        <v>3487</v>
      </c>
      <c r="W536" s="429" t="s">
        <v>3493</v>
      </c>
      <c r="AZ536" s="331" t="e">
        <f>IF((VLOOKUP(CONCATENATE($A536,"EP"),'05 APU'!$1:$1048576,1,FALSE)=CONCATENATE($A536,"EP")),1,0)</f>
        <v>#N/A</v>
      </c>
      <c r="BA536" s="331" t="e">
        <f>IF((VLOOKUP(CONCATENATE($A536,"EE"),'05 APU'!$1:$1048576,1,FALSE)=CONCATENATE($A536,"EE")),1,0)</f>
        <v>#N/A</v>
      </c>
      <c r="BB536" s="331" t="e">
        <f>IF((VLOOKUP(CONCATENATE($A536,"EM"),'05 APU'!$1:$1048576,1,FALSE)=CONCATENATE($A536,"EM")),1,0)</f>
        <v>#N/A</v>
      </c>
    </row>
    <row r="537" spans="1:54" x14ac:dyDescent="0.25">
      <c r="A537" s="88">
        <v>527</v>
      </c>
      <c r="B537" s="387" t="s">
        <v>1265</v>
      </c>
      <c r="C537" s="384" t="s">
        <v>1246</v>
      </c>
      <c r="D537" s="89" t="str">
        <f>IFERROR(VLOOKUP(CONCATENATE($A537,"T"),'05 APU'!$1:$1048576,3,),"")</f>
        <v/>
      </c>
      <c r="E537" s="89" t="str">
        <f>IFERROR(VLOOKUP(CONCATENATE($A537,"T2"),'05 APU'!$1:$1048576,3,),"")</f>
        <v/>
      </c>
      <c r="F537" s="89" t="str">
        <f>IFERROR(VLOOKUP(CONCATENATE($A537,"T3"),'05 APU'!$1:$1048576,3,),"")</f>
        <v/>
      </c>
      <c r="G537" s="412" t="s">
        <v>168</v>
      </c>
      <c r="H537" s="351"/>
      <c r="I537" s="90">
        <f>IFERROR((VLOOKUP(CONCATENATE($A537,"D"),'05 APU'!$1:$1048576,9,)),0)</f>
        <v>0</v>
      </c>
      <c r="J537" s="90">
        <f t="shared" si="18"/>
        <v>0</v>
      </c>
      <c r="K537" s="297" t="str">
        <f>IFERROR(VLOOKUP(CONCATENATE($A537,"C"),'05 APU'!$1:$1048576,9,),"")</f>
        <v/>
      </c>
      <c r="L537" s="297" t="str">
        <f>IFERROR(VLOOKUP(CONCATENATE($A537,"B"),'05 APU'!$1:$1048576,9,),"")</f>
        <v/>
      </c>
      <c r="M537" s="297" t="str">
        <f>IFERROR(VLOOKUP(CONCATENATE($A537,"A"),'05 APU'!$1:$1048576,9,),"")</f>
        <v/>
      </c>
      <c r="N537" s="86"/>
      <c r="O537" s="90">
        <f>IFERROR(VLOOKUP(CONCATENATE($A537,"D"),'05 APU'!$T:$AB,9,),0)</f>
        <v>0</v>
      </c>
      <c r="P537" s="90">
        <f t="shared" si="17"/>
        <v>0</v>
      </c>
      <c r="Q537" s="90">
        <f>IFERROR(VLOOKUP(CONCATENATE($A537,"C"),'05 APU'!$T:$AB,9,),0)</f>
        <v>0</v>
      </c>
      <c r="R537" s="90">
        <f>IFERROR(VLOOKUP(CONCATENATE($A537,"B"),'05 APU'!$T:$AB,9,),0)</f>
        <v>0</v>
      </c>
      <c r="S537" s="90">
        <f>IFERROR(VLOOKUP(CONCATENATE($A537,"A"),'05 APU'!$T:$AB,9,),0)</f>
        <v>0</v>
      </c>
      <c r="U537" s="420" t="s">
        <v>3443</v>
      </c>
      <c r="V537" s="426" t="s">
        <v>3487</v>
      </c>
      <c r="W537" s="429" t="s">
        <v>3493</v>
      </c>
      <c r="AZ537" s="331" t="e">
        <f>IF((VLOOKUP(CONCATENATE($A537,"EP"),'05 APU'!$1:$1048576,1,FALSE)=CONCATENATE($A537,"EP")),1,0)</f>
        <v>#N/A</v>
      </c>
      <c r="BA537" s="331" t="e">
        <f>IF((VLOOKUP(CONCATENATE($A537,"EE"),'05 APU'!$1:$1048576,1,FALSE)=CONCATENATE($A537,"EE")),1,0)</f>
        <v>#N/A</v>
      </c>
      <c r="BB537" s="331" t="e">
        <f>IF((VLOOKUP(CONCATENATE($A537,"EM"),'05 APU'!$1:$1048576,1,FALSE)=CONCATENATE($A537,"EM")),1,0)</f>
        <v>#N/A</v>
      </c>
    </row>
    <row r="538" spans="1:54" x14ac:dyDescent="0.25">
      <c r="A538" s="88">
        <v>528</v>
      </c>
      <c r="B538" s="387" t="s">
        <v>1266</v>
      </c>
      <c r="C538" s="384" t="s">
        <v>1248</v>
      </c>
      <c r="D538" s="89" t="str">
        <f>IFERROR(VLOOKUP(CONCATENATE($A538,"T"),'05 APU'!$1:$1048576,3,),"")</f>
        <v/>
      </c>
      <c r="E538" s="89" t="str">
        <f>IFERROR(VLOOKUP(CONCATENATE($A538,"T2"),'05 APU'!$1:$1048576,3,),"")</f>
        <v/>
      </c>
      <c r="F538" s="89" t="str">
        <f>IFERROR(VLOOKUP(CONCATENATE($A538,"T3"),'05 APU'!$1:$1048576,3,),"")</f>
        <v/>
      </c>
      <c r="G538" s="412" t="s">
        <v>168</v>
      </c>
      <c r="H538" s="351"/>
      <c r="I538" s="90">
        <f>IFERROR((VLOOKUP(CONCATENATE($A538,"D"),'05 APU'!$1:$1048576,9,)),0)</f>
        <v>0</v>
      </c>
      <c r="J538" s="90">
        <f t="shared" si="18"/>
        <v>0</v>
      </c>
      <c r="K538" s="297" t="str">
        <f>IFERROR(VLOOKUP(CONCATENATE($A538,"C"),'05 APU'!$1:$1048576,9,),"")</f>
        <v/>
      </c>
      <c r="L538" s="297" t="str">
        <f>IFERROR(VLOOKUP(CONCATENATE($A538,"B"),'05 APU'!$1:$1048576,9,),"")</f>
        <v/>
      </c>
      <c r="M538" s="297" t="str">
        <f>IFERROR(VLOOKUP(CONCATENATE($A538,"A"),'05 APU'!$1:$1048576,9,),"")</f>
        <v/>
      </c>
      <c r="N538" s="86"/>
      <c r="O538" s="90">
        <f>IFERROR(VLOOKUP(CONCATENATE($A538,"D"),'05 APU'!$T:$AB,9,),0)</f>
        <v>0</v>
      </c>
      <c r="P538" s="90">
        <f t="shared" si="17"/>
        <v>0</v>
      </c>
      <c r="Q538" s="90">
        <f>IFERROR(VLOOKUP(CONCATENATE($A538,"C"),'05 APU'!$T:$AB,9,),0)</f>
        <v>0</v>
      </c>
      <c r="R538" s="90">
        <f>IFERROR(VLOOKUP(CONCATENATE($A538,"B"),'05 APU'!$T:$AB,9,),0)</f>
        <v>0</v>
      </c>
      <c r="S538" s="90">
        <f>IFERROR(VLOOKUP(CONCATENATE($A538,"A"),'05 APU'!$T:$AB,9,),0)</f>
        <v>0</v>
      </c>
      <c r="U538" s="420" t="s">
        <v>3443</v>
      </c>
      <c r="V538" s="426" t="s">
        <v>3487</v>
      </c>
      <c r="W538" s="429" t="s">
        <v>3493</v>
      </c>
      <c r="AZ538" s="331" t="e">
        <f>IF((VLOOKUP(CONCATENATE($A538,"EP"),'05 APU'!$1:$1048576,1,FALSE)=CONCATENATE($A538,"EP")),1,0)</f>
        <v>#N/A</v>
      </c>
      <c r="BA538" s="331" t="e">
        <f>IF((VLOOKUP(CONCATENATE($A538,"EE"),'05 APU'!$1:$1048576,1,FALSE)=CONCATENATE($A538,"EE")),1,0)</f>
        <v>#N/A</v>
      </c>
      <c r="BB538" s="331" t="e">
        <f>IF((VLOOKUP(CONCATENATE($A538,"EM"),'05 APU'!$1:$1048576,1,FALSE)=CONCATENATE($A538,"EM")),1,0)</f>
        <v>#N/A</v>
      </c>
    </row>
    <row r="539" spans="1:54" x14ac:dyDescent="0.25">
      <c r="A539" s="88">
        <v>529</v>
      </c>
      <c r="B539" s="387" t="s">
        <v>1267</v>
      </c>
      <c r="C539" s="384" t="s">
        <v>1250</v>
      </c>
      <c r="D539" s="89" t="str">
        <f>IFERROR(VLOOKUP(CONCATENATE($A539,"T"),'05 APU'!$1:$1048576,3,),"")</f>
        <v/>
      </c>
      <c r="E539" s="89" t="str">
        <f>IFERROR(VLOOKUP(CONCATENATE($A539,"T2"),'05 APU'!$1:$1048576,3,),"")</f>
        <v/>
      </c>
      <c r="F539" s="89" t="str">
        <f>IFERROR(VLOOKUP(CONCATENATE($A539,"T3"),'05 APU'!$1:$1048576,3,),"")</f>
        <v/>
      </c>
      <c r="G539" s="412" t="s">
        <v>168</v>
      </c>
      <c r="H539" s="351"/>
      <c r="I539" s="90">
        <f>IFERROR((VLOOKUP(CONCATENATE($A539,"D"),'05 APU'!$1:$1048576,9,)),0)</f>
        <v>0</v>
      </c>
      <c r="J539" s="90">
        <f t="shared" si="18"/>
        <v>0</v>
      </c>
      <c r="K539" s="297" t="str">
        <f>IFERROR(VLOOKUP(CONCATENATE($A539,"C"),'05 APU'!$1:$1048576,9,),"")</f>
        <v/>
      </c>
      <c r="L539" s="297" t="str">
        <f>IFERROR(VLOOKUP(CONCATENATE($A539,"B"),'05 APU'!$1:$1048576,9,),"")</f>
        <v/>
      </c>
      <c r="M539" s="297" t="str">
        <f>IFERROR(VLOOKUP(CONCATENATE($A539,"A"),'05 APU'!$1:$1048576,9,),"")</f>
        <v/>
      </c>
      <c r="N539" s="86"/>
      <c r="O539" s="90">
        <f>IFERROR(VLOOKUP(CONCATENATE($A539,"D"),'05 APU'!$T:$AB,9,),0)</f>
        <v>0</v>
      </c>
      <c r="P539" s="90">
        <f t="shared" si="17"/>
        <v>0</v>
      </c>
      <c r="Q539" s="90">
        <f>IFERROR(VLOOKUP(CONCATENATE($A539,"C"),'05 APU'!$T:$AB,9,),0)</f>
        <v>0</v>
      </c>
      <c r="R539" s="90">
        <f>IFERROR(VLOOKUP(CONCATENATE($A539,"B"),'05 APU'!$T:$AB,9,),0)</f>
        <v>0</v>
      </c>
      <c r="S539" s="90">
        <f>IFERROR(VLOOKUP(CONCATENATE($A539,"A"),'05 APU'!$T:$AB,9,),0)</f>
        <v>0</v>
      </c>
      <c r="U539" s="420" t="s">
        <v>3443</v>
      </c>
      <c r="V539" s="426" t="s">
        <v>3487</v>
      </c>
      <c r="W539" s="429" t="s">
        <v>3493</v>
      </c>
      <c r="AZ539" s="331" t="e">
        <f>IF((VLOOKUP(CONCATENATE($A539,"EP"),'05 APU'!$1:$1048576,1,FALSE)=CONCATENATE($A539,"EP")),1,0)</f>
        <v>#N/A</v>
      </c>
      <c r="BA539" s="331" t="e">
        <f>IF((VLOOKUP(CONCATENATE($A539,"EE"),'05 APU'!$1:$1048576,1,FALSE)=CONCATENATE($A539,"EE")),1,0)</f>
        <v>#N/A</v>
      </c>
      <c r="BB539" s="331" t="e">
        <f>IF((VLOOKUP(CONCATENATE($A539,"EM"),'05 APU'!$1:$1048576,1,FALSE)=CONCATENATE($A539,"EM")),1,0)</f>
        <v>#N/A</v>
      </c>
    </row>
    <row r="540" spans="1:54" x14ac:dyDescent="0.25">
      <c r="A540" s="88">
        <v>530</v>
      </c>
      <c r="B540" s="387" t="s">
        <v>1268</v>
      </c>
      <c r="C540" s="384" t="s">
        <v>1252</v>
      </c>
      <c r="D540" s="89" t="str">
        <f>IFERROR(VLOOKUP(CONCATENATE($A540,"T"),'05 APU'!$1:$1048576,3,),"")</f>
        <v/>
      </c>
      <c r="E540" s="89" t="str">
        <f>IFERROR(VLOOKUP(CONCATENATE($A540,"T2"),'05 APU'!$1:$1048576,3,),"")</f>
        <v/>
      </c>
      <c r="F540" s="89" t="str">
        <f>IFERROR(VLOOKUP(CONCATENATE($A540,"T3"),'05 APU'!$1:$1048576,3,),"")</f>
        <v/>
      </c>
      <c r="G540" s="412" t="s">
        <v>168</v>
      </c>
      <c r="H540" s="351"/>
      <c r="I540" s="90">
        <f>IFERROR((VLOOKUP(CONCATENATE($A540,"D"),'05 APU'!$1:$1048576,9,)),0)</f>
        <v>0</v>
      </c>
      <c r="J540" s="90">
        <f t="shared" si="18"/>
        <v>0</v>
      </c>
      <c r="K540" s="297" t="str">
        <f>IFERROR(VLOOKUP(CONCATENATE($A540,"C"),'05 APU'!$1:$1048576,9,),"")</f>
        <v/>
      </c>
      <c r="L540" s="297" t="str">
        <f>IFERROR(VLOOKUP(CONCATENATE($A540,"B"),'05 APU'!$1:$1048576,9,),"")</f>
        <v/>
      </c>
      <c r="M540" s="297" t="str">
        <f>IFERROR(VLOOKUP(CONCATENATE($A540,"A"),'05 APU'!$1:$1048576,9,),"")</f>
        <v/>
      </c>
      <c r="N540" s="86"/>
      <c r="O540" s="90">
        <f>IFERROR(VLOOKUP(CONCATENATE($A540,"D"),'05 APU'!$T:$AB,9,),0)</f>
        <v>0</v>
      </c>
      <c r="P540" s="90">
        <f t="shared" si="17"/>
        <v>0</v>
      </c>
      <c r="Q540" s="90">
        <f>IFERROR(VLOOKUP(CONCATENATE($A540,"C"),'05 APU'!$T:$AB,9,),0)</f>
        <v>0</v>
      </c>
      <c r="R540" s="90">
        <f>IFERROR(VLOOKUP(CONCATENATE($A540,"B"),'05 APU'!$T:$AB,9,),0)</f>
        <v>0</v>
      </c>
      <c r="S540" s="90">
        <f>IFERROR(VLOOKUP(CONCATENATE($A540,"A"),'05 APU'!$T:$AB,9,),0)</f>
        <v>0</v>
      </c>
      <c r="U540" s="420" t="s">
        <v>3443</v>
      </c>
      <c r="V540" s="426" t="s">
        <v>3487</v>
      </c>
      <c r="W540" s="429" t="s">
        <v>3493</v>
      </c>
      <c r="AZ540" s="331" t="e">
        <f>IF((VLOOKUP(CONCATENATE($A540,"EP"),'05 APU'!$1:$1048576,1,FALSE)=CONCATENATE($A540,"EP")),1,0)</f>
        <v>#N/A</v>
      </c>
      <c r="BA540" s="331" t="e">
        <f>IF((VLOOKUP(CONCATENATE($A540,"EE"),'05 APU'!$1:$1048576,1,FALSE)=CONCATENATE($A540,"EE")),1,0)</f>
        <v>#N/A</v>
      </c>
      <c r="BB540" s="331" t="e">
        <f>IF((VLOOKUP(CONCATENATE($A540,"EM"),'05 APU'!$1:$1048576,1,FALSE)=CONCATENATE($A540,"EM")),1,0)</f>
        <v>#N/A</v>
      </c>
    </row>
    <row r="541" spans="1:54" x14ac:dyDescent="0.25">
      <c r="A541" s="88">
        <v>531</v>
      </c>
      <c r="B541" s="388" t="s">
        <v>1269</v>
      </c>
      <c r="C541" s="389" t="s">
        <v>1270</v>
      </c>
      <c r="D541" s="89" t="str">
        <f>IFERROR(VLOOKUP(CONCATENATE($A541,"T"),'05 APU'!$1:$1048576,3,),"")</f>
        <v/>
      </c>
      <c r="E541" s="89" t="str">
        <f>IFERROR(VLOOKUP(CONCATENATE($A541,"T2"),'05 APU'!$1:$1048576,3,),"")</f>
        <v/>
      </c>
      <c r="F541" s="89" t="str">
        <f>IFERROR(VLOOKUP(CONCATENATE($A541,"T3"),'05 APU'!$1:$1048576,3,),"")</f>
        <v/>
      </c>
      <c r="G541" s="398"/>
      <c r="H541" s="351"/>
      <c r="I541" s="90">
        <f>IFERROR((VLOOKUP(CONCATENATE($A541,"D"),'05 APU'!$1:$1048576,9,)),0)</f>
        <v>0</v>
      </c>
      <c r="J541" s="90">
        <f t="shared" si="18"/>
        <v>0</v>
      </c>
      <c r="K541" s="297" t="str">
        <f>IFERROR(VLOOKUP(CONCATENATE($A541,"C"),'05 APU'!$1:$1048576,9,),"")</f>
        <v/>
      </c>
      <c r="L541" s="297" t="str">
        <f>IFERROR(VLOOKUP(CONCATENATE($A541,"B"),'05 APU'!$1:$1048576,9,),"")</f>
        <v/>
      </c>
      <c r="M541" s="297" t="str">
        <f>IFERROR(VLOOKUP(CONCATENATE($A541,"A"),'05 APU'!$1:$1048576,9,),"")</f>
        <v/>
      </c>
      <c r="N541" s="86"/>
      <c r="O541" s="90">
        <f>IFERROR(VLOOKUP(CONCATENATE($A541,"D"),'05 APU'!$T:$AB,9,),0)</f>
        <v>0</v>
      </c>
      <c r="P541" s="90">
        <f t="shared" si="17"/>
        <v>0</v>
      </c>
      <c r="Q541" s="90">
        <f>IFERROR(VLOOKUP(CONCATENATE($A541,"C"),'05 APU'!$T:$AB,9,),0)</f>
        <v>0</v>
      </c>
      <c r="R541" s="90">
        <f>IFERROR(VLOOKUP(CONCATENATE($A541,"B"),'05 APU'!$T:$AB,9,),0)</f>
        <v>0</v>
      </c>
      <c r="S541" s="90">
        <f>IFERROR(VLOOKUP(CONCATENATE($A541,"A"),'05 APU'!$T:$AB,9,),0)</f>
        <v>0</v>
      </c>
      <c r="U541" s="420"/>
      <c r="V541" s="424"/>
      <c r="W541" s="429">
        <v>0</v>
      </c>
      <c r="AZ541" s="331" t="e">
        <f>IF((VLOOKUP(CONCATENATE($A541,"EP"),'05 APU'!$1:$1048576,1,FALSE)=CONCATENATE($A541,"EP")),1,0)</f>
        <v>#N/A</v>
      </c>
      <c r="BA541" s="331" t="e">
        <f>IF((VLOOKUP(CONCATENATE($A541,"EE"),'05 APU'!$1:$1048576,1,FALSE)=CONCATENATE($A541,"EE")),1,0)</f>
        <v>#N/A</v>
      </c>
      <c r="BB541" s="331" t="e">
        <f>IF((VLOOKUP(CONCATENATE($A541,"EM"),'05 APU'!$1:$1048576,1,FALSE)=CONCATENATE($A541,"EM")),1,0)</f>
        <v>#N/A</v>
      </c>
    </row>
    <row r="542" spans="1:54" x14ac:dyDescent="0.25">
      <c r="A542" s="88">
        <v>532</v>
      </c>
      <c r="B542" s="387" t="s">
        <v>1271</v>
      </c>
      <c r="C542" s="384" t="s">
        <v>1242</v>
      </c>
      <c r="D542" s="89" t="str">
        <f>IFERROR(VLOOKUP(CONCATENATE($A542,"T"),'05 APU'!$1:$1048576,3,),"")</f>
        <v/>
      </c>
      <c r="E542" s="89" t="str">
        <f>IFERROR(VLOOKUP(CONCATENATE($A542,"T2"),'05 APU'!$1:$1048576,3,),"")</f>
        <v/>
      </c>
      <c r="F542" s="89" t="str">
        <f>IFERROR(VLOOKUP(CONCATENATE($A542,"T3"),'05 APU'!$1:$1048576,3,),"")</f>
        <v/>
      </c>
      <c r="G542" s="412" t="s">
        <v>168</v>
      </c>
      <c r="H542" s="351"/>
      <c r="I542" s="90">
        <f>IFERROR((VLOOKUP(CONCATENATE($A542,"D"),'05 APU'!$1:$1048576,9,)),0)</f>
        <v>0</v>
      </c>
      <c r="J542" s="90">
        <f t="shared" si="18"/>
        <v>0</v>
      </c>
      <c r="K542" s="297" t="str">
        <f>IFERROR(VLOOKUP(CONCATENATE($A542,"C"),'05 APU'!$1:$1048576,9,),"")</f>
        <v/>
      </c>
      <c r="L542" s="297" t="str">
        <f>IFERROR(VLOOKUP(CONCATENATE($A542,"B"),'05 APU'!$1:$1048576,9,),"")</f>
        <v/>
      </c>
      <c r="M542" s="297" t="str">
        <f>IFERROR(VLOOKUP(CONCATENATE($A542,"A"),'05 APU'!$1:$1048576,9,),"")</f>
        <v/>
      </c>
      <c r="N542" s="86"/>
      <c r="O542" s="90">
        <f>IFERROR(VLOOKUP(CONCATENATE($A542,"D"),'05 APU'!$T:$AB,9,),0)</f>
        <v>0</v>
      </c>
      <c r="P542" s="90">
        <f t="shared" si="17"/>
        <v>0</v>
      </c>
      <c r="Q542" s="90">
        <f>IFERROR(VLOOKUP(CONCATENATE($A542,"C"),'05 APU'!$T:$AB,9,),0)</f>
        <v>0</v>
      </c>
      <c r="R542" s="90">
        <f>IFERROR(VLOOKUP(CONCATENATE($A542,"B"),'05 APU'!$T:$AB,9,),0)</f>
        <v>0</v>
      </c>
      <c r="S542" s="90">
        <f>IFERROR(VLOOKUP(CONCATENATE($A542,"A"),'05 APU'!$T:$AB,9,),0)</f>
        <v>0</v>
      </c>
      <c r="U542" s="420" t="s">
        <v>3443</v>
      </c>
      <c r="V542" s="426" t="s">
        <v>3487</v>
      </c>
      <c r="W542" s="429" t="s">
        <v>3493</v>
      </c>
      <c r="AZ542" s="331" t="e">
        <f>IF((VLOOKUP(CONCATENATE($A542,"EP"),'05 APU'!$1:$1048576,1,FALSE)=CONCATENATE($A542,"EP")),1,0)</f>
        <v>#N/A</v>
      </c>
      <c r="BA542" s="331" t="e">
        <f>IF((VLOOKUP(CONCATENATE($A542,"EE"),'05 APU'!$1:$1048576,1,FALSE)=CONCATENATE($A542,"EE")),1,0)</f>
        <v>#N/A</v>
      </c>
      <c r="BB542" s="331" t="e">
        <f>IF((VLOOKUP(CONCATENATE($A542,"EM"),'05 APU'!$1:$1048576,1,FALSE)=CONCATENATE($A542,"EM")),1,0)</f>
        <v>#N/A</v>
      </c>
    </row>
    <row r="543" spans="1:54" x14ac:dyDescent="0.25">
      <c r="A543" s="88">
        <v>533</v>
      </c>
      <c r="B543" s="387" t="s">
        <v>1272</v>
      </c>
      <c r="C543" s="384" t="s">
        <v>1244</v>
      </c>
      <c r="D543" s="89" t="str">
        <f>IFERROR(VLOOKUP(CONCATENATE($A543,"T"),'05 APU'!$1:$1048576,3,),"")</f>
        <v/>
      </c>
      <c r="E543" s="89" t="str">
        <f>IFERROR(VLOOKUP(CONCATENATE($A543,"T2"),'05 APU'!$1:$1048576,3,),"")</f>
        <v/>
      </c>
      <c r="F543" s="89" t="str">
        <f>IFERROR(VLOOKUP(CONCATENATE($A543,"T3"),'05 APU'!$1:$1048576,3,),"")</f>
        <v/>
      </c>
      <c r="G543" s="412" t="s">
        <v>168</v>
      </c>
      <c r="H543" s="351"/>
      <c r="I543" s="90">
        <f>IFERROR((VLOOKUP(CONCATENATE($A543,"D"),'05 APU'!$1:$1048576,9,)),0)</f>
        <v>0</v>
      </c>
      <c r="J543" s="90">
        <f t="shared" si="18"/>
        <v>0</v>
      </c>
      <c r="K543" s="297" t="str">
        <f>IFERROR(VLOOKUP(CONCATENATE($A543,"C"),'05 APU'!$1:$1048576,9,),"")</f>
        <v/>
      </c>
      <c r="L543" s="297" t="str">
        <f>IFERROR(VLOOKUP(CONCATENATE($A543,"B"),'05 APU'!$1:$1048576,9,),"")</f>
        <v/>
      </c>
      <c r="M543" s="297" t="str">
        <f>IFERROR(VLOOKUP(CONCATENATE($A543,"A"),'05 APU'!$1:$1048576,9,),"")</f>
        <v/>
      </c>
      <c r="N543" s="86"/>
      <c r="O543" s="90">
        <f>IFERROR(VLOOKUP(CONCATENATE($A543,"D"),'05 APU'!$T:$AB,9,),0)</f>
        <v>0</v>
      </c>
      <c r="P543" s="90">
        <f t="shared" si="17"/>
        <v>0</v>
      </c>
      <c r="Q543" s="90">
        <f>IFERROR(VLOOKUP(CONCATENATE($A543,"C"),'05 APU'!$T:$AB,9,),0)</f>
        <v>0</v>
      </c>
      <c r="R543" s="90">
        <f>IFERROR(VLOOKUP(CONCATENATE($A543,"B"),'05 APU'!$T:$AB,9,),0)</f>
        <v>0</v>
      </c>
      <c r="S543" s="90">
        <f>IFERROR(VLOOKUP(CONCATENATE($A543,"A"),'05 APU'!$T:$AB,9,),0)</f>
        <v>0</v>
      </c>
      <c r="U543" s="420" t="s">
        <v>3443</v>
      </c>
      <c r="V543" s="426" t="s">
        <v>3487</v>
      </c>
      <c r="W543" s="429" t="s">
        <v>3493</v>
      </c>
      <c r="AZ543" s="331" t="e">
        <f>IF((VLOOKUP(CONCATENATE($A543,"EP"),'05 APU'!$1:$1048576,1,FALSE)=CONCATENATE($A543,"EP")),1,0)</f>
        <v>#N/A</v>
      </c>
      <c r="BA543" s="331" t="e">
        <f>IF((VLOOKUP(CONCATENATE($A543,"EE"),'05 APU'!$1:$1048576,1,FALSE)=CONCATENATE($A543,"EE")),1,0)</f>
        <v>#N/A</v>
      </c>
      <c r="BB543" s="331" t="e">
        <f>IF((VLOOKUP(CONCATENATE($A543,"EM"),'05 APU'!$1:$1048576,1,FALSE)=CONCATENATE($A543,"EM")),1,0)</f>
        <v>#N/A</v>
      </c>
    </row>
    <row r="544" spans="1:54" x14ac:dyDescent="0.25">
      <c r="A544" s="88">
        <v>534</v>
      </c>
      <c r="B544" s="387" t="s">
        <v>1273</v>
      </c>
      <c r="C544" s="384" t="s">
        <v>1246</v>
      </c>
      <c r="D544" s="89" t="str">
        <f>IFERROR(VLOOKUP(CONCATENATE($A544,"T"),'05 APU'!$1:$1048576,3,),"")</f>
        <v/>
      </c>
      <c r="E544" s="89" t="str">
        <f>IFERROR(VLOOKUP(CONCATENATE($A544,"T2"),'05 APU'!$1:$1048576,3,),"")</f>
        <v/>
      </c>
      <c r="F544" s="89" t="str">
        <f>IFERROR(VLOOKUP(CONCATENATE($A544,"T3"),'05 APU'!$1:$1048576,3,),"")</f>
        <v/>
      </c>
      <c r="G544" s="412" t="s">
        <v>168</v>
      </c>
      <c r="H544" s="351"/>
      <c r="I544" s="90">
        <f>IFERROR((VLOOKUP(CONCATENATE($A544,"D"),'05 APU'!$1:$1048576,9,)),0)</f>
        <v>0</v>
      </c>
      <c r="J544" s="90">
        <f t="shared" si="18"/>
        <v>0</v>
      </c>
      <c r="K544" s="297" t="str">
        <f>IFERROR(VLOOKUP(CONCATENATE($A544,"C"),'05 APU'!$1:$1048576,9,),"")</f>
        <v/>
      </c>
      <c r="L544" s="297" t="str">
        <f>IFERROR(VLOOKUP(CONCATENATE($A544,"B"),'05 APU'!$1:$1048576,9,),"")</f>
        <v/>
      </c>
      <c r="M544" s="297" t="str">
        <f>IFERROR(VLOOKUP(CONCATENATE($A544,"A"),'05 APU'!$1:$1048576,9,),"")</f>
        <v/>
      </c>
      <c r="N544" s="86"/>
      <c r="O544" s="90">
        <f>IFERROR(VLOOKUP(CONCATENATE($A544,"D"),'05 APU'!$T:$AB,9,),0)</f>
        <v>0</v>
      </c>
      <c r="P544" s="90">
        <f t="shared" si="17"/>
        <v>0</v>
      </c>
      <c r="Q544" s="90">
        <f>IFERROR(VLOOKUP(CONCATENATE($A544,"C"),'05 APU'!$T:$AB,9,),0)</f>
        <v>0</v>
      </c>
      <c r="R544" s="90">
        <f>IFERROR(VLOOKUP(CONCATENATE($A544,"B"),'05 APU'!$T:$AB,9,),0)</f>
        <v>0</v>
      </c>
      <c r="S544" s="90">
        <f>IFERROR(VLOOKUP(CONCATENATE($A544,"A"),'05 APU'!$T:$AB,9,),0)</f>
        <v>0</v>
      </c>
      <c r="U544" s="420" t="s">
        <v>3443</v>
      </c>
      <c r="V544" s="426" t="s">
        <v>3487</v>
      </c>
      <c r="W544" s="429" t="s">
        <v>3493</v>
      </c>
      <c r="AZ544" s="331" t="e">
        <f>IF((VLOOKUP(CONCATENATE($A544,"EP"),'05 APU'!$1:$1048576,1,FALSE)=CONCATENATE($A544,"EP")),1,0)</f>
        <v>#N/A</v>
      </c>
      <c r="BA544" s="331" t="e">
        <f>IF((VLOOKUP(CONCATENATE($A544,"EE"),'05 APU'!$1:$1048576,1,FALSE)=CONCATENATE($A544,"EE")),1,0)</f>
        <v>#N/A</v>
      </c>
      <c r="BB544" s="331" t="e">
        <f>IF((VLOOKUP(CONCATENATE($A544,"EM"),'05 APU'!$1:$1048576,1,FALSE)=CONCATENATE($A544,"EM")),1,0)</f>
        <v>#N/A</v>
      </c>
    </row>
    <row r="545" spans="1:54" x14ac:dyDescent="0.25">
      <c r="A545" s="88">
        <v>535</v>
      </c>
      <c r="B545" s="387" t="s">
        <v>1274</v>
      </c>
      <c r="C545" s="384" t="s">
        <v>1248</v>
      </c>
      <c r="D545" s="89" t="str">
        <f>IFERROR(VLOOKUP(CONCATENATE($A545,"T"),'05 APU'!$1:$1048576,3,),"")</f>
        <v/>
      </c>
      <c r="E545" s="89" t="str">
        <f>IFERROR(VLOOKUP(CONCATENATE($A545,"T2"),'05 APU'!$1:$1048576,3,),"")</f>
        <v/>
      </c>
      <c r="F545" s="89" t="str">
        <f>IFERROR(VLOOKUP(CONCATENATE($A545,"T3"),'05 APU'!$1:$1048576,3,),"")</f>
        <v/>
      </c>
      <c r="G545" s="412" t="s">
        <v>168</v>
      </c>
      <c r="H545" s="351"/>
      <c r="I545" s="90">
        <f>IFERROR((VLOOKUP(CONCATENATE($A545,"D"),'05 APU'!$1:$1048576,9,)),0)</f>
        <v>0</v>
      </c>
      <c r="J545" s="90">
        <f t="shared" si="18"/>
        <v>0</v>
      </c>
      <c r="K545" s="297" t="str">
        <f>IFERROR(VLOOKUP(CONCATENATE($A545,"C"),'05 APU'!$1:$1048576,9,),"")</f>
        <v/>
      </c>
      <c r="L545" s="297" t="str">
        <f>IFERROR(VLOOKUP(CONCATENATE($A545,"B"),'05 APU'!$1:$1048576,9,),"")</f>
        <v/>
      </c>
      <c r="M545" s="297" t="str">
        <f>IFERROR(VLOOKUP(CONCATENATE($A545,"A"),'05 APU'!$1:$1048576,9,),"")</f>
        <v/>
      </c>
      <c r="N545" s="86"/>
      <c r="O545" s="90">
        <f>IFERROR(VLOOKUP(CONCATENATE($A545,"D"),'05 APU'!$T:$AB,9,),0)</f>
        <v>0</v>
      </c>
      <c r="P545" s="90">
        <f t="shared" si="17"/>
        <v>0</v>
      </c>
      <c r="Q545" s="90">
        <f>IFERROR(VLOOKUP(CONCATENATE($A545,"C"),'05 APU'!$T:$AB,9,),0)</f>
        <v>0</v>
      </c>
      <c r="R545" s="90">
        <f>IFERROR(VLOOKUP(CONCATENATE($A545,"B"),'05 APU'!$T:$AB,9,),0)</f>
        <v>0</v>
      </c>
      <c r="S545" s="90">
        <f>IFERROR(VLOOKUP(CONCATENATE($A545,"A"),'05 APU'!$T:$AB,9,),0)</f>
        <v>0</v>
      </c>
      <c r="U545" s="420" t="s">
        <v>3443</v>
      </c>
      <c r="V545" s="426" t="s">
        <v>3487</v>
      </c>
      <c r="W545" s="429" t="s">
        <v>3493</v>
      </c>
      <c r="AZ545" s="331" t="e">
        <f>IF((VLOOKUP(CONCATENATE($A545,"EP"),'05 APU'!$1:$1048576,1,FALSE)=CONCATENATE($A545,"EP")),1,0)</f>
        <v>#N/A</v>
      </c>
      <c r="BA545" s="331" t="e">
        <f>IF((VLOOKUP(CONCATENATE($A545,"EE"),'05 APU'!$1:$1048576,1,FALSE)=CONCATENATE($A545,"EE")),1,0)</f>
        <v>#N/A</v>
      </c>
      <c r="BB545" s="331" t="e">
        <f>IF((VLOOKUP(CONCATENATE($A545,"EM"),'05 APU'!$1:$1048576,1,FALSE)=CONCATENATE($A545,"EM")),1,0)</f>
        <v>#N/A</v>
      </c>
    </row>
    <row r="546" spans="1:54" x14ac:dyDescent="0.25">
      <c r="A546" s="88">
        <v>536</v>
      </c>
      <c r="B546" s="387" t="s">
        <v>1275</v>
      </c>
      <c r="C546" s="384" t="s">
        <v>1250</v>
      </c>
      <c r="D546" s="89" t="str">
        <f>IFERROR(VLOOKUP(CONCATENATE($A546,"T"),'05 APU'!$1:$1048576,3,),"")</f>
        <v/>
      </c>
      <c r="E546" s="89" t="str">
        <f>IFERROR(VLOOKUP(CONCATENATE($A546,"T2"),'05 APU'!$1:$1048576,3,),"")</f>
        <v/>
      </c>
      <c r="F546" s="89" t="str">
        <f>IFERROR(VLOOKUP(CONCATENATE($A546,"T3"),'05 APU'!$1:$1048576,3,),"")</f>
        <v/>
      </c>
      <c r="G546" s="412" t="s">
        <v>168</v>
      </c>
      <c r="H546" s="351"/>
      <c r="I546" s="90">
        <f>IFERROR((VLOOKUP(CONCATENATE($A546,"D"),'05 APU'!$1:$1048576,9,)),0)</f>
        <v>0</v>
      </c>
      <c r="J546" s="90">
        <f t="shared" si="18"/>
        <v>0</v>
      </c>
      <c r="K546" s="297" t="str">
        <f>IFERROR(VLOOKUP(CONCATENATE($A546,"C"),'05 APU'!$1:$1048576,9,),"")</f>
        <v/>
      </c>
      <c r="L546" s="297" t="str">
        <f>IFERROR(VLOOKUP(CONCATENATE($A546,"B"),'05 APU'!$1:$1048576,9,),"")</f>
        <v/>
      </c>
      <c r="M546" s="297" t="str">
        <f>IFERROR(VLOOKUP(CONCATENATE($A546,"A"),'05 APU'!$1:$1048576,9,),"")</f>
        <v/>
      </c>
      <c r="N546" s="86"/>
      <c r="O546" s="90">
        <f>IFERROR(VLOOKUP(CONCATENATE($A546,"D"),'05 APU'!$T:$AB,9,),0)</f>
        <v>0</v>
      </c>
      <c r="P546" s="90">
        <f t="shared" si="17"/>
        <v>0</v>
      </c>
      <c r="Q546" s="90">
        <f>IFERROR(VLOOKUP(CONCATENATE($A546,"C"),'05 APU'!$T:$AB,9,),0)</f>
        <v>0</v>
      </c>
      <c r="R546" s="90">
        <f>IFERROR(VLOOKUP(CONCATENATE($A546,"B"),'05 APU'!$T:$AB,9,),0)</f>
        <v>0</v>
      </c>
      <c r="S546" s="90">
        <f>IFERROR(VLOOKUP(CONCATENATE($A546,"A"),'05 APU'!$T:$AB,9,),0)</f>
        <v>0</v>
      </c>
      <c r="U546" s="420" t="s">
        <v>3443</v>
      </c>
      <c r="V546" s="426" t="s">
        <v>3487</v>
      </c>
      <c r="W546" s="429" t="s">
        <v>3493</v>
      </c>
      <c r="AZ546" s="331" t="e">
        <f>IF((VLOOKUP(CONCATENATE($A546,"EP"),'05 APU'!$1:$1048576,1,FALSE)=CONCATENATE($A546,"EP")),1,0)</f>
        <v>#N/A</v>
      </c>
      <c r="BA546" s="331" t="e">
        <f>IF((VLOOKUP(CONCATENATE($A546,"EE"),'05 APU'!$1:$1048576,1,FALSE)=CONCATENATE($A546,"EE")),1,0)</f>
        <v>#N/A</v>
      </c>
      <c r="BB546" s="331" t="e">
        <f>IF((VLOOKUP(CONCATENATE($A546,"EM"),'05 APU'!$1:$1048576,1,FALSE)=CONCATENATE($A546,"EM")),1,0)</f>
        <v>#N/A</v>
      </c>
    </row>
    <row r="547" spans="1:54" x14ac:dyDescent="0.25">
      <c r="A547" s="88">
        <v>537</v>
      </c>
      <c r="B547" s="387" t="s">
        <v>1276</v>
      </c>
      <c r="C547" s="384" t="s">
        <v>1252</v>
      </c>
      <c r="D547" s="89" t="str">
        <f>IFERROR(VLOOKUP(CONCATENATE($A547,"T"),'05 APU'!$1:$1048576,3,),"")</f>
        <v/>
      </c>
      <c r="E547" s="89" t="str">
        <f>IFERROR(VLOOKUP(CONCATENATE($A547,"T2"),'05 APU'!$1:$1048576,3,),"")</f>
        <v/>
      </c>
      <c r="F547" s="89" t="str">
        <f>IFERROR(VLOOKUP(CONCATENATE($A547,"T3"),'05 APU'!$1:$1048576,3,),"")</f>
        <v/>
      </c>
      <c r="G547" s="412" t="s">
        <v>168</v>
      </c>
      <c r="H547" s="351"/>
      <c r="I547" s="90">
        <f>IFERROR((VLOOKUP(CONCATENATE($A547,"D"),'05 APU'!$1:$1048576,9,)),0)</f>
        <v>0</v>
      </c>
      <c r="J547" s="90">
        <f t="shared" si="18"/>
        <v>0</v>
      </c>
      <c r="K547" s="297" t="str">
        <f>IFERROR(VLOOKUP(CONCATENATE($A547,"C"),'05 APU'!$1:$1048576,9,),"")</f>
        <v/>
      </c>
      <c r="L547" s="297" t="str">
        <f>IFERROR(VLOOKUP(CONCATENATE($A547,"B"),'05 APU'!$1:$1048576,9,),"")</f>
        <v/>
      </c>
      <c r="M547" s="297" t="str">
        <f>IFERROR(VLOOKUP(CONCATENATE($A547,"A"),'05 APU'!$1:$1048576,9,),"")</f>
        <v/>
      </c>
      <c r="N547" s="86"/>
      <c r="O547" s="90">
        <f>IFERROR(VLOOKUP(CONCATENATE($A547,"D"),'05 APU'!$T:$AB,9,),0)</f>
        <v>0</v>
      </c>
      <c r="P547" s="90">
        <f t="shared" si="17"/>
        <v>0</v>
      </c>
      <c r="Q547" s="90">
        <f>IFERROR(VLOOKUP(CONCATENATE($A547,"C"),'05 APU'!$T:$AB,9,),0)</f>
        <v>0</v>
      </c>
      <c r="R547" s="90">
        <f>IFERROR(VLOOKUP(CONCATENATE($A547,"B"),'05 APU'!$T:$AB,9,),0)</f>
        <v>0</v>
      </c>
      <c r="S547" s="90">
        <f>IFERROR(VLOOKUP(CONCATENATE($A547,"A"),'05 APU'!$T:$AB,9,),0)</f>
        <v>0</v>
      </c>
      <c r="U547" s="420" t="s">
        <v>3443</v>
      </c>
      <c r="V547" s="426" t="s">
        <v>3487</v>
      </c>
      <c r="W547" s="429" t="s">
        <v>3493</v>
      </c>
      <c r="AZ547" s="331" t="e">
        <f>IF((VLOOKUP(CONCATENATE($A547,"EP"),'05 APU'!$1:$1048576,1,FALSE)=CONCATENATE($A547,"EP")),1,0)</f>
        <v>#N/A</v>
      </c>
      <c r="BA547" s="331" t="e">
        <f>IF((VLOOKUP(CONCATENATE($A547,"EE"),'05 APU'!$1:$1048576,1,FALSE)=CONCATENATE($A547,"EE")),1,0)</f>
        <v>#N/A</v>
      </c>
      <c r="BB547" s="331" t="e">
        <f>IF((VLOOKUP(CONCATENATE($A547,"EM"),'05 APU'!$1:$1048576,1,FALSE)=CONCATENATE($A547,"EM")),1,0)</f>
        <v>#N/A</v>
      </c>
    </row>
    <row r="548" spans="1:54" x14ac:dyDescent="0.25">
      <c r="A548" s="88">
        <v>538</v>
      </c>
      <c r="B548" s="388" t="s">
        <v>1277</v>
      </c>
      <c r="C548" s="389" t="s">
        <v>1278</v>
      </c>
      <c r="D548" s="89" t="str">
        <f>IFERROR(VLOOKUP(CONCATENATE($A548,"T"),'05 APU'!$1:$1048576,3,),"")</f>
        <v/>
      </c>
      <c r="E548" s="89" t="str">
        <f>IFERROR(VLOOKUP(CONCATENATE($A548,"T2"),'05 APU'!$1:$1048576,3,),"")</f>
        <v/>
      </c>
      <c r="F548" s="89" t="str">
        <f>IFERROR(VLOOKUP(CONCATENATE($A548,"T3"),'05 APU'!$1:$1048576,3,),"")</f>
        <v/>
      </c>
      <c r="G548" s="398"/>
      <c r="H548" s="351"/>
      <c r="I548" s="90">
        <f>IFERROR((VLOOKUP(CONCATENATE($A548,"D"),'05 APU'!$1:$1048576,9,)),0)</f>
        <v>0</v>
      </c>
      <c r="J548" s="90">
        <f t="shared" si="18"/>
        <v>0</v>
      </c>
      <c r="K548" s="297" t="str">
        <f>IFERROR(VLOOKUP(CONCATENATE($A548,"C"),'05 APU'!$1:$1048576,9,),"")</f>
        <v/>
      </c>
      <c r="L548" s="297" t="str">
        <f>IFERROR(VLOOKUP(CONCATENATE($A548,"B"),'05 APU'!$1:$1048576,9,),"")</f>
        <v/>
      </c>
      <c r="M548" s="297" t="str">
        <f>IFERROR(VLOOKUP(CONCATENATE($A548,"A"),'05 APU'!$1:$1048576,9,),"")</f>
        <v/>
      </c>
      <c r="N548" s="86"/>
      <c r="O548" s="90">
        <f>IFERROR(VLOOKUP(CONCATENATE($A548,"D"),'05 APU'!$T:$AB,9,),0)</f>
        <v>0</v>
      </c>
      <c r="P548" s="90">
        <f t="shared" si="17"/>
        <v>0</v>
      </c>
      <c r="Q548" s="90">
        <f>IFERROR(VLOOKUP(CONCATENATE($A548,"C"),'05 APU'!$T:$AB,9,),0)</f>
        <v>0</v>
      </c>
      <c r="R548" s="90">
        <f>IFERROR(VLOOKUP(CONCATENATE($A548,"B"),'05 APU'!$T:$AB,9,),0)</f>
        <v>0</v>
      </c>
      <c r="S548" s="90">
        <f>IFERROR(VLOOKUP(CONCATENATE($A548,"A"),'05 APU'!$T:$AB,9,),0)</f>
        <v>0</v>
      </c>
      <c r="U548" s="420"/>
      <c r="V548" s="424"/>
      <c r="W548" s="429">
        <v>0</v>
      </c>
      <c r="AZ548" s="331" t="e">
        <f>IF((VLOOKUP(CONCATENATE($A548,"EP"),'05 APU'!$1:$1048576,1,FALSE)=CONCATENATE($A548,"EP")),1,0)</f>
        <v>#N/A</v>
      </c>
      <c r="BA548" s="331" t="e">
        <f>IF((VLOOKUP(CONCATENATE($A548,"EE"),'05 APU'!$1:$1048576,1,FALSE)=CONCATENATE($A548,"EE")),1,0)</f>
        <v>#N/A</v>
      </c>
      <c r="BB548" s="331" t="e">
        <f>IF((VLOOKUP(CONCATENATE($A548,"EM"),'05 APU'!$1:$1048576,1,FALSE)=CONCATENATE($A548,"EM")),1,0)</f>
        <v>#N/A</v>
      </c>
    </row>
    <row r="549" spans="1:54" x14ac:dyDescent="0.25">
      <c r="A549" s="88">
        <v>539</v>
      </c>
      <c r="B549" s="387" t="s">
        <v>1279</v>
      </c>
      <c r="C549" s="384" t="s">
        <v>1242</v>
      </c>
      <c r="D549" s="89" t="str">
        <f>IFERROR(VLOOKUP(CONCATENATE($A549,"T"),'05 APU'!$1:$1048576,3,),"")</f>
        <v/>
      </c>
      <c r="E549" s="89" t="str">
        <f>IFERROR(VLOOKUP(CONCATENATE($A549,"T2"),'05 APU'!$1:$1048576,3,),"")</f>
        <v/>
      </c>
      <c r="F549" s="89" t="str">
        <f>IFERROR(VLOOKUP(CONCATENATE($A549,"T3"),'05 APU'!$1:$1048576,3,),"")</f>
        <v/>
      </c>
      <c r="G549" s="412" t="s">
        <v>168</v>
      </c>
      <c r="H549" s="351"/>
      <c r="I549" s="90">
        <f>IFERROR((VLOOKUP(CONCATENATE($A549,"D"),'05 APU'!$1:$1048576,9,)),0)</f>
        <v>0</v>
      </c>
      <c r="J549" s="90">
        <f t="shared" si="18"/>
        <v>0</v>
      </c>
      <c r="K549" s="297" t="str">
        <f>IFERROR(VLOOKUP(CONCATENATE($A549,"C"),'05 APU'!$1:$1048576,9,),"")</f>
        <v/>
      </c>
      <c r="L549" s="297" t="str">
        <f>IFERROR(VLOOKUP(CONCATENATE($A549,"B"),'05 APU'!$1:$1048576,9,),"")</f>
        <v/>
      </c>
      <c r="M549" s="297" t="str">
        <f>IFERROR(VLOOKUP(CONCATENATE($A549,"A"),'05 APU'!$1:$1048576,9,),"")</f>
        <v/>
      </c>
      <c r="N549" s="86"/>
      <c r="O549" s="90">
        <f>IFERROR(VLOOKUP(CONCATENATE($A549,"D"),'05 APU'!$T:$AB,9,),0)</f>
        <v>0</v>
      </c>
      <c r="P549" s="90">
        <f t="shared" si="17"/>
        <v>0</v>
      </c>
      <c r="Q549" s="90">
        <f>IFERROR(VLOOKUP(CONCATENATE($A549,"C"),'05 APU'!$T:$AB,9,),0)</f>
        <v>0</v>
      </c>
      <c r="R549" s="90">
        <f>IFERROR(VLOOKUP(CONCATENATE($A549,"B"),'05 APU'!$T:$AB,9,),0)</f>
        <v>0</v>
      </c>
      <c r="S549" s="90">
        <f>IFERROR(VLOOKUP(CONCATENATE($A549,"A"),'05 APU'!$T:$AB,9,),0)</f>
        <v>0</v>
      </c>
      <c r="U549" s="420" t="s">
        <v>3443</v>
      </c>
      <c r="V549" s="426" t="s">
        <v>3487</v>
      </c>
      <c r="W549" s="429" t="s">
        <v>3493</v>
      </c>
      <c r="AZ549" s="331" t="e">
        <f>IF((VLOOKUP(CONCATENATE($A549,"EP"),'05 APU'!$1:$1048576,1,FALSE)=CONCATENATE($A549,"EP")),1,0)</f>
        <v>#N/A</v>
      </c>
      <c r="BA549" s="331" t="e">
        <f>IF((VLOOKUP(CONCATENATE($A549,"EE"),'05 APU'!$1:$1048576,1,FALSE)=CONCATENATE($A549,"EE")),1,0)</f>
        <v>#N/A</v>
      </c>
      <c r="BB549" s="331" t="e">
        <f>IF((VLOOKUP(CONCATENATE($A549,"EM"),'05 APU'!$1:$1048576,1,FALSE)=CONCATENATE($A549,"EM")),1,0)</f>
        <v>#N/A</v>
      </c>
    </row>
    <row r="550" spans="1:54" x14ac:dyDescent="0.25">
      <c r="A550" s="88">
        <v>540</v>
      </c>
      <c r="B550" s="387" t="s">
        <v>1280</v>
      </c>
      <c r="C550" s="384" t="s">
        <v>1244</v>
      </c>
      <c r="D550" s="89" t="str">
        <f>IFERROR(VLOOKUP(CONCATENATE($A550,"T"),'05 APU'!$1:$1048576,3,),"")</f>
        <v/>
      </c>
      <c r="E550" s="89" t="str">
        <f>IFERROR(VLOOKUP(CONCATENATE($A550,"T2"),'05 APU'!$1:$1048576,3,),"")</f>
        <v/>
      </c>
      <c r="F550" s="89" t="str">
        <f>IFERROR(VLOOKUP(CONCATENATE($A550,"T3"),'05 APU'!$1:$1048576,3,),"")</f>
        <v/>
      </c>
      <c r="G550" s="412" t="s">
        <v>168</v>
      </c>
      <c r="H550" s="351"/>
      <c r="I550" s="90">
        <f>IFERROR((VLOOKUP(CONCATENATE($A550,"D"),'05 APU'!$1:$1048576,9,)),0)</f>
        <v>0</v>
      </c>
      <c r="J550" s="90">
        <f t="shared" si="18"/>
        <v>0</v>
      </c>
      <c r="K550" s="297" t="str">
        <f>IFERROR(VLOOKUP(CONCATENATE($A550,"C"),'05 APU'!$1:$1048576,9,),"")</f>
        <v/>
      </c>
      <c r="L550" s="297" t="str">
        <f>IFERROR(VLOOKUP(CONCATENATE($A550,"B"),'05 APU'!$1:$1048576,9,),"")</f>
        <v/>
      </c>
      <c r="M550" s="297" t="str">
        <f>IFERROR(VLOOKUP(CONCATENATE($A550,"A"),'05 APU'!$1:$1048576,9,),"")</f>
        <v/>
      </c>
      <c r="N550" s="86"/>
      <c r="O550" s="90">
        <f>IFERROR(VLOOKUP(CONCATENATE($A550,"D"),'05 APU'!$T:$AB,9,),0)</f>
        <v>0</v>
      </c>
      <c r="P550" s="90">
        <f t="shared" si="17"/>
        <v>0</v>
      </c>
      <c r="Q550" s="90">
        <f>IFERROR(VLOOKUP(CONCATENATE($A550,"C"),'05 APU'!$T:$AB,9,),0)</f>
        <v>0</v>
      </c>
      <c r="R550" s="90">
        <f>IFERROR(VLOOKUP(CONCATENATE($A550,"B"),'05 APU'!$T:$AB,9,),0)</f>
        <v>0</v>
      </c>
      <c r="S550" s="90">
        <f>IFERROR(VLOOKUP(CONCATENATE($A550,"A"),'05 APU'!$T:$AB,9,),0)</f>
        <v>0</v>
      </c>
      <c r="U550" s="420" t="s">
        <v>3443</v>
      </c>
      <c r="V550" s="426" t="s">
        <v>3487</v>
      </c>
      <c r="W550" s="429" t="s">
        <v>3493</v>
      </c>
      <c r="AZ550" s="331" t="e">
        <f>IF((VLOOKUP(CONCATENATE($A550,"EP"),'05 APU'!$1:$1048576,1,FALSE)=CONCATENATE($A550,"EP")),1,0)</f>
        <v>#N/A</v>
      </c>
      <c r="BA550" s="331" t="e">
        <f>IF((VLOOKUP(CONCATENATE($A550,"EE"),'05 APU'!$1:$1048576,1,FALSE)=CONCATENATE($A550,"EE")),1,0)</f>
        <v>#N/A</v>
      </c>
      <c r="BB550" s="331" t="e">
        <f>IF((VLOOKUP(CONCATENATE($A550,"EM"),'05 APU'!$1:$1048576,1,FALSE)=CONCATENATE($A550,"EM")),1,0)</f>
        <v>#N/A</v>
      </c>
    </row>
    <row r="551" spans="1:54" x14ac:dyDescent="0.25">
      <c r="A551" s="88">
        <v>541</v>
      </c>
      <c r="B551" s="387" t="s">
        <v>1281</v>
      </c>
      <c r="C551" s="384" t="s">
        <v>1246</v>
      </c>
      <c r="D551" s="89" t="str">
        <f>IFERROR(VLOOKUP(CONCATENATE($A551,"T"),'05 APU'!$1:$1048576,3,),"")</f>
        <v/>
      </c>
      <c r="E551" s="89" t="str">
        <f>IFERROR(VLOOKUP(CONCATENATE($A551,"T2"),'05 APU'!$1:$1048576,3,),"")</f>
        <v/>
      </c>
      <c r="F551" s="89" t="str">
        <f>IFERROR(VLOOKUP(CONCATENATE($A551,"T3"),'05 APU'!$1:$1048576,3,),"")</f>
        <v/>
      </c>
      <c r="G551" s="412" t="s">
        <v>168</v>
      </c>
      <c r="H551" s="351"/>
      <c r="I551" s="90">
        <f>IFERROR((VLOOKUP(CONCATENATE($A551,"D"),'05 APU'!$1:$1048576,9,)),0)</f>
        <v>0</v>
      </c>
      <c r="J551" s="90">
        <f t="shared" si="18"/>
        <v>0</v>
      </c>
      <c r="K551" s="297" t="str">
        <f>IFERROR(VLOOKUP(CONCATENATE($A551,"C"),'05 APU'!$1:$1048576,9,),"")</f>
        <v/>
      </c>
      <c r="L551" s="297" t="str">
        <f>IFERROR(VLOOKUP(CONCATENATE($A551,"B"),'05 APU'!$1:$1048576,9,),"")</f>
        <v/>
      </c>
      <c r="M551" s="297" t="str">
        <f>IFERROR(VLOOKUP(CONCATENATE($A551,"A"),'05 APU'!$1:$1048576,9,),"")</f>
        <v/>
      </c>
      <c r="N551" s="86"/>
      <c r="O551" s="90">
        <f>IFERROR(VLOOKUP(CONCATENATE($A551,"D"),'05 APU'!$T:$AB,9,),0)</f>
        <v>0</v>
      </c>
      <c r="P551" s="90">
        <f t="shared" si="17"/>
        <v>0</v>
      </c>
      <c r="Q551" s="90">
        <f>IFERROR(VLOOKUP(CONCATENATE($A551,"C"),'05 APU'!$T:$AB,9,),0)</f>
        <v>0</v>
      </c>
      <c r="R551" s="90">
        <f>IFERROR(VLOOKUP(CONCATENATE($A551,"B"),'05 APU'!$T:$AB,9,),0)</f>
        <v>0</v>
      </c>
      <c r="S551" s="90">
        <f>IFERROR(VLOOKUP(CONCATENATE($A551,"A"),'05 APU'!$T:$AB,9,),0)</f>
        <v>0</v>
      </c>
      <c r="U551" s="420" t="s">
        <v>3443</v>
      </c>
      <c r="V551" s="426" t="s">
        <v>3487</v>
      </c>
      <c r="W551" s="429" t="s">
        <v>3493</v>
      </c>
      <c r="AZ551" s="331" t="e">
        <f>IF((VLOOKUP(CONCATENATE($A551,"EP"),'05 APU'!$1:$1048576,1,FALSE)=CONCATENATE($A551,"EP")),1,0)</f>
        <v>#N/A</v>
      </c>
      <c r="BA551" s="331" t="e">
        <f>IF((VLOOKUP(CONCATENATE($A551,"EE"),'05 APU'!$1:$1048576,1,FALSE)=CONCATENATE($A551,"EE")),1,0)</f>
        <v>#N/A</v>
      </c>
      <c r="BB551" s="331" t="e">
        <f>IF((VLOOKUP(CONCATENATE($A551,"EM"),'05 APU'!$1:$1048576,1,FALSE)=CONCATENATE($A551,"EM")),1,0)</f>
        <v>#N/A</v>
      </c>
    </row>
    <row r="552" spans="1:54" x14ac:dyDescent="0.25">
      <c r="A552" s="88">
        <v>542</v>
      </c>
      <c r="B552" s="387" t="s">
        <v>1282</v>
      </c>
      <c r="C552" s="384" t="s">
        <v>1248</v>
      </c>
      <c r="D552" s="89" t="str">
        <f>IFERROR(VLOOKUP(CONCATENATE($A552,"T"),'05 APU'!$1:$1048576,3,),"")</f>
        <v/>
      </c>
      <c r="E552" s="89" t="str">
        <f>IFERROR(VLOOKUP(CONCATENATE($A552,"T2"),'05 APU'!$1:$1048576,3,),"")</f>
        <v/>
      </c>
      <c r="F552" s="89" t="str">
        <f>IFERROR(VLOOKUP(CONCATENATE($A552,"T3"),'05 APU'!$1:$1048576,3,),"")</f>
        <v/>
      </c>
      <c r="G552" s="412" t="s">
        <v>168</v>
      </c>
      <c r="H552" s="351"/>
      <c r="I552" s="90">
        <f>IFERROR((VLOOKUP(CONCATENATE($A552,"D"),'05 APU'!$1:$1048576,9,)),0)</f>
        <v>0</v>
      </c>
      <c r="J552" s="90">
        <f t="shared" si="18"/>
        <v>0</v>
      </c>
      <c r="K552" s="297" t="str">
        <f>IFERROR(VLOOKUP(CONCATENATE($A552,"C"),'05 APU'!$1:$1048576,9,),"")</f>
        <v/>
      </c>
      <c r="L552" s="297" t="str">
        <f>IFERROR(VLOOKUP(CONCATENATE($A552,"B"),'05 APU'!$1:$1048576,9,),"")</f>
        <v/>
      </c>
      <c r="M552" s="297" t="str">
        <f>IFERROR(VLOOKUP(CONCATENATE($A552,"A"),'05 APU'!$1:$1048576,9,),"")</f>
        <v/>
      </c>
      <c r="N552" s="86"/>
      <c r="O552" s="90">
        <f>IFERROR(VLOOKUP(CONCATENATE($A552,"D"),'05 APU'!$T:$AB,9,),0)</f>
        <v>0</v>
      </c>
      <c r="P552" s="90">
        <f t="shared" si="17"/>
        <v>0</v>
      </c>
      <c r="Q552" s="90">
        <f>IFERROR(VLOOKUP(CONCATENATE($A552,"C"),'05 APU'!$T:$AB,9,),0)</f>
        <v>0</v>
      </c>
      <c r="R552" s="90">
        <f>IFERROR(VLOOKUP(CONCATENATE($A552,"B"),'05 APU'!$T:$AB,9,),0)</f>
        <v>0</v>
      </c>
      <c r="S552" s="90">
        <f>IFERROR(VLOOKUP(CONCATENATE($A552,"A"),'05 APU'!$T:$AB,9,),0)</f>
        <v>0</v>
      </c>
      <c r="U552" s="420" t="s">
        <v>3443</v>
      </c>
      <c r="V552" s="426" t="s">
        <v>3487</v>
      </c>
      <c r="W552" s="429" t="s">
        <v>3493</v>
      </c>
      <c r="AZ552" s="331" t="e">
        <f>IF((VLOOKUP(CONCATENATE($A552,"EP"),'05 APU'!$1:$1048576,1,FALSE)=CONCATENATE($A552,"EP")),1,0)</f>
        <v>#N/A</v>
      </c>
      <c r="BA552" s="331" t="e">
        <f>IF((VLOOKUP(CONCATENATE($A552,"EE"),'05 APU'!$1:$1048576,1,FALSE)=CONCATENATE($A552,"EE")),1,0)</f>
        <v>#N/A</v>
      </c>
      <c r="BB552" s="331" t="e">
        <f>IF((VLOOKUP(CONCATENATE($A552,"EM"),'05 APU'!$1:$1048576,1,FALSE)=CONCATENATE($A552,"EM")),1,0)</f>
        <v>#N/A</v>
      </c>
    </row>
    <row r="553" spans="1:54" x14ac:dyDescent="0.25">
      <c r="A553" s="88">
        <v>543</v>
      </c>
      <c r="B553" s="387" t="s">
        <v>1283</v>
      </c>
      <c r="C553" s="384" t="s">
        <v>1250</v>
      </c>
      <c r="D553" s="89" t="str">
        <f>IFERROR(VLOOKUP(CONCATENATE($A553,"T"),'05 APU'!$1:$1048576,3,),"")</f>
        <v/>
      </c>
      <c r="E553" s="89" t="str">
        <f>IFERROR(VLOOKUP(CONCATENATE($A553,"T2"),'05 APU'!$1:$1048576,3,),"")</f>
        <v/>
      </c>
      <c r="F553" s="89" t="str">
        <f>IFERROR(VLOOKUP(CONCATENATE($A553,"T3"),'05 APU'!$1:$1048576,3,),"")</f>
        <v/>
      </c>
      <c r="G553" s="412" t="s">
        <v>168</v>
      </c>
      <c r="H553" s="351"/>
      <c r="I553" s="90">
        <f>IFERROR((VLOOKUP(CONCATENATE($A553,"D"),'05 APU'!$1:$1048576,9,)),0)</f>
        <v>0</v>
      </c>
      <c r="J553" s="90">
        <f t="shared" si="18"/>
        <v>0</v>
      </c>
      <c r="K553" s="297" t="str">
        <f>IFERROR(VLOOKUP(CONCATENATE($A553,"C"),'05 APU'!$1:$1048576,9,),"")</f>
        <v/>
      </c>
      <c r="L553" s="297" t="str">
        <f>IFERROR(VLOOKUP(CONCATENATE($A553,"B"),'05 APU'!$1:$1048576,9,),"")</f>
        <v/>
      </c>
      <c r="M553" s="297" t="str">
        <f>IFERROR(VLOOKUP(CONCATENATE($A553,"A"),'05 APU'!$1:$1048576,9,),"")</f>
        <v/>
      </c>
      <c r="N553" s="86"/>
      <c r="O553" s="90">
        <f>IFERROR(VLOOKUP(CONCATENATE($A553,"D"),'05 APU'!$T:$AB,9,),0)</f>
        <v>0</v>
      </c>
      <c r="P553" s="90">
        <f t="shared" si="17"/>
        <v>0</v>
      </c>
      <c r="Q553" s="90">
        <f>IFERROR(VLOOKUP(CONCATENATE($A553,"C"),'05 APU'!$T:$AB,9,),0)</f>
        <v>0</v>
      </c>
      <c r="R553" s="90">
        <f>IFERROR(VLOOKUP(CONCATENATE($A553,"B"),'05 APU'!$T:$AB,9,),0)</f>
        <v>0</v>
      </c>
      <c r="S553" s="90">
        <f>IFERROR(VLOOKUP(CONCATENATE($A553,"A"),'05 APU'!$T:$AB,9,),0)</f>
        <v>0</v>
      </c>
      <c r="U553" s="420" t="s">
        <v>3443</v>
      </c>
      <c r="V553" s="426" t="s">
        <v>3487</v>
      </c>
      <c r="W553" s="429" t="s">
        <v>3493</v>
      </c>
      <c r="AZ553" s="331" t="e">
        <f>IF((VLOOKUP(CONCATENATE($A553,"EP"),'05 APU'!$1:$1048576,1,FALSE)=CONCATENATE($A553,"EP")),1,0)</f>
        <v>#N/A</v>
      </c>
      <c r="BA553" s="331" t="e">
        <f>IF((VLOOKUP(CONCATENATE($A553,"EE"),'05 APU'!$1:$1048576,1,FALSE)=CONCATENATE($A553,"EE")),1,0)</f>
        <v>#N/A</v>
      </c>
      <c r="BB553" s="331" t="e">
        <f>IF((VLOOKUP(CONCATENATE($A553,"EM"),'05 APU'!$1:$1048576,1,FALSE)=CONCATENATE($A553,"EM")),1,0)</f>
        <v>#N/A</v>
      </c>
    </row>
    <row r="554" spans="1:54" x14ac:dyDescent="0.25">
      <c r="A554" s="88">
        <v>544</v>
      </c>
      <c r="B554" s="387" t="s">
        <v>1284</v>
      </c>
      <c r="C554" s="384" t="s">
        <v>1252</v>
      </c>
      <c r="D554" s="89" t="str">
        <f>IFERROR(VLOOKUP(CONCATENATE($A554,"T"),'05 APU'!$1:$1048576,3,),"")</f>
        <v/>
      </c>
      <c r="E554" s="89" t="str">
        <f>IFERROR(VLOOKUP(CONCATENATE($A554,"T2"),'05 APU'!$1:$1048576,3,),"")</f>
        <v/>
      </c>
      <c r="F554" s="89" t="str">
        <f>IFERROR(VLOOKUP(CONCATENATE($A554,"T3"),'05 APU'!$1:$1048576,3,),"")</f>
        <v/>
      </c>
      <c r="G554" s="412" t="s">
        <v>168</v>
      </c>
      <c r="H554" s="351"/>
      <c r="I554" s="90">
        <f>IFERROR((VLOOKUP(CONCATENATE($A554,"D"),'05 APU'!$1:$1048576,9,)),0)</f>
        <v>0</v>
      </c>
      <c r="J554" s="90">
        <f t="shared" si="18"/>
        <v>0</v>
      </c>
      <c r="K554" s="297" t="str">
        <f>IFERROR(VLOOKUP(CONCATENATE($A554,"C"),'05 APU'!$1:$1048576,9,),"")</f>
        <v/>
      </c>
      <c r="L554" s="297" t="str">
        <f>IFERROR(VLOOKUP(CONCATENATE($A554,"B"),'05 APU'!$1:$1048576,9,),"")</f>
        <v/>
      </c>
      <c r="M554" s="297" t="str">
        <f>IFERROR(VLOOKUP(CONCATENATE($A554,"A"),'05 APU'!$1:$1048576,9,),"")</f>
        <v/>
      </c>
      <c r="N554" s="86"/>
      <c r="O554" s="90">
        <f>IFERROR(VLOOKUP(CONCATENATE($A554,"D"),'05 APU'!$T:$AB,9,),0)</f>
        <v>0</v>
      </c>
      <c r="P554" s="90">
        <f t="shared" si="17"/>
        <v>0</v>
      </c>
      <c r="Q554" s="90">
        <f>IFERROR(VLOOKUP(CONCATENATE($A554,"C"),'05 APU'!$T:$AB,9,),0)</f>
        <v>0</v>
      </c>
      <c r="R554" s="90">
        <f>IFERROR(VLOOKUP(CONCATENATE($A554,"B"),'05 APU'!$T:$AB,9,),0)</f>
        <v>0</v>
      </c>
      <c r="S554" s="90">
        <f>IFERROR(VLOOKUP(CONCATENATE($A554,"A"),'05 APU'!$T:$AB,9,),0)</f>
        <v>0</v>
      </c>
      <c r="U554" s="420" t="s">
        <v>3443</v>
      </c>
      <c r="V554" s="426" t="s">
        <v>3487</v>
      </c>
      <c r="W554" s="429" t="s">
        <v>3493</v>
      </c>
      <c r="AZ554" s="331" t="e">
        <f>IF((VLOOKUP(CONCATENATE($A554,"EP"),'05 APU'!$1:$1048576,1,FALSE)=CONCATENATE($A554,"EP")),1,0)</f>
        <v>#N/A</v>
      </c>
      <c r="BA554" s="331" t="e">
        <f>IF((VLOOKUP(CONCATENATE($A554,"EE"),'05 APU'!$1:$1048576,1,FALSE)=CONCATENATE($A554,"EE")),1,0)</f>
        <v>#N/A</v>
      </c>
      <c r="BB554" s="331" t="e">
        <f>IF((VLOOKUP(CONCATENATE($A554,"EM"),'05 APU'!$1:$1048576,1,FALSE)=CONCATENATE($A554,"EM")),1,0)</f>
        <v>#N/A</v>
      </c>
    </row>
    <row r="555" spans="1:54" ht="31.5" x14ac:dyDescent="0.25">
      <c r="A555" s="88">
        <v>545</v>
      </c>
      <c r="B555" s="388" t="s">
        <v>1285</v>
      </c>
      <c r="C555" s="389" t="s">
        <v>1286</v>
      </c>
      <c r="D555" s="89" t="str">
        <f>IFERROR(VLOOKUP(CONCATENATE($A555,"T"),'05 APU'!$1:$1048576,3,),"")</f>
        <v/>
      </c>
      <c r="E555" s="89" t="str">
        <f>IFERROR(VLOOKUP(CONCATENATE($A555,"T2"),'05 APU'!$1:$1048576,3,),"")</f>
        <v/>
      </c>
      <c r="F555" s="89" t="str">
        <f>IFERROR(VLOOKUP(CONCATENATE($A555,"T3"),'05 APU'!$1:$1048576,3,),"")</f>
        <v/>
      </c>
      <c r="G555" s="398"/>
      <c r="H555" s="351"/>
      <c r="I555" s="90">
        <f>IFERROR((VLOOKUP(CONCATENATE($A555,"D"),'05 APU'!$1:$1048576,9,)),0)</f>
        <v>0</v>
      </c>
      <c r="J555" s="90">
        <f t="shared" si="18"/>
        <v>0</v>
      </c>
      <c r="K555" s="297" t="str">
        <f>IFERROR(VLOOKUP(CONCATENATE($A555,"C"),'05 APU'!$1:$1048576,9,),"")</f>
        <v/>
      </c>
      <c r="L555" s="297" t="str">
        <f>IFERROR(VLOOKUP(CONCATENATE($A555,"B"),'05 APU'!$1:$1048576,9,),"")</f>
        <v/>
      </c>
      <c r="M555" s="297" t="str">
        <f>IFERROR(VLOOKUP(CONCATENATE($A555,"A"),'05 APU'!$1:$1048576,9,),"")</f>
        <v/>
      </c>
      <c r="N555" s="86"/>
      <c r="O555" s="90">
        <f>IFERROR(VLOOKUP(CONCATENATE($A555,"D"),'05 APU'!$T:$AB,9,),0)</f>
        <v>0</v>
      </c>
      <c r="P555" s="90">
        <f t="shared" si="17"/>
        <v>0</v>
      </c>
      <c r="Q555" s="90">
        <f>IFERROR(VLOOKUP(CONCATENATE($A555,"C"),'05 APU'!$T:$AB,9,),0)</f>
        <v>0</v>
      </c>
      <c r="R555" s="90">
        <f>IFERROR(VLOOKUP(CONCATENATE($A555,"B"),'05 APU'!$T:$AB,9,),0)</f>
        <v>0</v>
      </c>
      <c r="S555" s="90">
        <f>IFERROR(VLOOKUP(CONCATENATE($A555,"A"),'05 APU'!$T:$AB,9,),0)</f>
        <v>0</v>
      </c>
      <c r="U555" s="420"/>
      <c r="V555" s="424"/>
      <c r="W555" s="429">
        <v>0</v>
      </c>
      <c r="AZ555" s="331" t="e">
        <f>IF((VLOOKUP(CONCATENATE($A555,"EP"),'05 APU'!$1:$1048576,1,FALSE)=CONCATENATE($A555,"EP")),1,0)</f>
        <v>#N/A</v>
      </c>
      <c r="BA555" s="331" t="e">
        <f>IF((VLOOKUP(CONCATENATE($A555,"EE"),'05 APU'!$1:$1048576,1,FALSE)=CONCATENATE($A555,"EE")),1,0)</f>
        <v>#N/A</v>
      </c>
      <c r="BB555" s="331" t="e">
        <f>IF((VLOOKUP(CONCATENATE($A555,"EM"),'05 APU'!$1:$1048576,1,FALSE)=CONCATENATE($A555,"EM")),1,0)</f>
        <v>#N/A</v>
      </c>
    </row>
    <row r="556" spans="1:54" ht="21" x14ac:dyDescent="0.25">
      <c r="A556" s="88">
        <v>546</v>
      </c>
      <c r="B556" s="387" t="s">
        <v>1287</v>
      </c>
      <c r="C556" s="384" t="s">
        <v>1288</v>
      </c>
      <c r="D556" s="89" t="str">
        <f>IFERROR(VLOOKUP(CONCATENATE($A556,"T"),'05 APU'!$1:$1048576,3,),"")</f>
        <v/>
      </c>
      <c r="E556" s="89" t="str">
        <f>IFERROR(VLOOKUP(CONCATENATE($A556,"T2"),'05 APU'!$1:$1048576,3,),"")</f>
        <v/>
      </c>
      <c r="F556" s="89" t="str">
        <f>IFERROR(VLOOKUP(CONCATENATE($A556,"T3"),'05 APU'!$1:$1048576,3,),"")</f>
        <v/>
      </c>
      <c r="G556" s="412" t="s">
        <v>142</v>
      </c>
      <c r="H556" s="351"/>
      <c r="I556" s="90">
        <f>IFERROR((VLOOKUP(CONCATENATE($A556,"D"),'05 APU'!$1:$1048576,9,)),0)</f>
        <v>0</v>
      </c>
      <c r="J556" s="90">
        <f t="shared" si="18"/>
        <v>0</v>
      </c>
      <c r="K556" s="297" t="str">
        <f>IFERROR(VLOOKUP(CONCATENATE($A556,"C"),'05 APU'!$1:$1048576,9,),"")</f>
        <v/>
      </c>
      <c r="L556" s="297" t="str">
        <f>IFERROR(VLOOKUP(CONCATENATE($A556,"B"),'05 APU'!$1:$1048576,9,),"")</f>
        <v/>
      </c>
      <c r="M556" s="297" t="str">
        <f>IFERROR(VLOOKUP(CONCATENATE($A556,"A"),'05 APU'!$1:$1048576,9,),"")</f>
        <v/>
      </c>
      <c r="N556" s="86"/>
      <c r="O556" s="90">
        <f>IFERROR(VLOOKUP(CONCATENATE($A556,"D"),'05 APU'!$T:$AB,9,),0)</f>
        <v>0</v>
      </c>
      <c r="P556" s="90">
        <f t="shared" si="17"/>
        <v>0</v>
      </c>
      <c r="Q556" s="90">
        <f>IFERROR(VLOOKUP(CONCATENATE($A556,"C"),'05 APU'!$T:$AB,9,),0)</f>
        <v>0</v>
      </c>
      <c r="R556" s="90">
        <f>IFERROR(VLOOKUP(CONCATENATE($A556,"B"),'05 APU'!$T:$AB,9,),0)</f>
        <v>0</v>
      </c>
      <c r="S556" s="90">
        <f>IFERROR(VLOOKUP(CONCATENATE($A556,"A"),'05 APU'!$T:$AB,9,),0)</f>
        <v>0</v>
      </c>
      <c r="U556" s="421" t="s">
        <v>3355</v>
      </c>
      <c r="V556" s="424"/>
      <c r="W556" s="429">
        <v>0</v>
      </c>
      <c r="AZ556" s="331" t="e">
        <f>IF((VLOOKUP(CONCATENATE($A556,"EP"),'05 APU'!$1:$1048576,1,FALSE)=CONCATENATE($A556,"EP")),1,0)</f>
        <v>#N/A</v>
      </c>
      <c r="BA556" s="331" t="e">
        <f>IF((VLOOKUP(CONCATENATE($A556,"EE"),'05 APU'!$1:$1048576,1,FALSE)=CONCATENATE($A556,"EE")),1,0)</f>
        <v>#N/A</v>
      </c>
      <c r="BB556" s="331" t="e">
        <f>IF((VLOOKUP(CONCATENATE($A556,"EM"),'05 APU'!$1:$1048576,1,FALSE)=CONCATENATE($A556,"EM")),1,0)</f>
        <v>#N/A</v>
      </c>
    </row>
    <row r="557" spans="1:54" x14ac:dyDescent="0.25">
      <c r="A557" s="88">
        <v>547</v>
      </c>
      <c r="B557" s="387" t="s">
        <v>1289</v>
      </c>
      <c r="C557" s="384" t="s">
        <v>1290</v>
      </c>
      <c r="D557" s="89" t="str">
        <f>IFERROR(VLOOKUP(CONCATENATE($A557,"T"),'05 APU'!$1:$1048576,3,),"")</f>
        <v/>
      </c>
      <c r="E557" s="89" t="str">
        <f>IFERROR(VLOOKUP(CONCATENATE($A557,"T2"),'05 APU'!$1:$1048576,3,),"")</f>
        <v/>
      </c>
      <c r="F557" s="89" t="str">
        <f>IFERROR(VLOOKUP(CONCATENATE($A557,"T3"),'05 APU'!$1:$1048576,3,),"")</f>
        <v/>
      </c>
      <c r="G557" s="412" t="s">
        <v>142</v>
      </c>
      <c r="H557" s="351"/>
      <c r="I557" s="90">
        <f>IFERROR((VLOOKUP(CONCATENATE($A557,"D"),'05 APU'!$1:$1048576,9,)),0)</f>
        <v>0</v>
      </c>
      <c r="J557" s="90">
        <f t="shared" si="18"/>
        <v>0</v>
      </c>
      <c r="K557" s="297" t="str">
        <f>IFERROR(VLOOKUP(CONCATENATE($A557,"C"),'05 APU'!$1:$1048576,9,),"")</f>
        <v/>
      </c>
      <c r="L557" s="297" t="str">
        <f>IFERROR(VLOOKUP(CONCATENATE($A557,"B"),'05 APU'!$1:$1048576,9,),"")</f>
        <v/>
      </c>
      <c r="M557" s="297" t="str">
        <f>IFERROR(VLOOKUP(CONCATENATE($A557,"A"),'05 APU'!$1:$1048576,9,),"")</f>
        <v/>
      </c>
      <c r="N557" s="86"/>
      <c r="O557" s="90">
        <f>IFERROR(VLOOKUP(CONCATENATE($A557,"D"),'05 APU'!$T:$AB,9,),0)</f>
        <v>0</v>
      </c>
      <c r="P557" s="90">
        <f t="shared" si="17"/>
        <v>0</v>
      </c>
      <c r="Q557" s="90">
        <f>IFERROR(VLOOKUP(CONCATENATE($A557,"C"),'05 APU'!$T:$AB,9,),0)</f>
        <v>0</v>
      </c>
      <c r="R557" s="90">
        <f>IFERROR(VLOOKUP(CONCATENATE($A557,"B"),'05 APU'!$T:$AB,9,),0)</f>
        <v>0</v>
      </c>
      <c r="S557" s="90">
        <f>IFERROR(VLOOKUP(CONCATENATE($A557,"A"),'05 APU'!$T:$AB,9,),0)</f>
        <v>0</v>
      </c>
      <c r="U557" s="420" t="s">
        <v>3444</v>
      </c>
      <c r="V557" s="426" t="s">
        <v>3487</v>
      </c>
      <c r="W557" s="429" t="s">
        <v>3493</v>
      </c>
      <c r="AZ557" s="331" t="e">
        <f>IF((VLOOKUP(CONCATENATE($A557,"EP"),'05 APU'!$1:$1048576,1,FALSE)=CONCATENATE($A557,"EP")),1,0)</f>
        <v>#N/A</v>
      </c>
      <c r="BA557" s="331" t="e">
        <f>IF((VLOOKUP(CONCATENATE($A557,"EE"),'05 APU'!$1:$1048576,1,FALSE)=CONCATENATE($A557,"EE")),1,0)</f>
        <v>#N/A</v>
      </c>
      <c r="BB557" s="331" t="e">
        <f>IF((VLOOKUP(CONCATENATE($A557,"EM"),'05 APU'!$1:$1048576,1,FALSE)=CONCATENATE($A557,"EM")),1,0)</f>
        <v>#N/A</v>
      </c>
    </row>
    <row r="558" spans="1:54" x14ac:dyDescent="0.25">
      <c r="A558" s="88">
        <v>548</v>
      </c>
      <c r="B558" s="387" t="s">
        <v>1291</v>
      </c>
      <c r="C558" s="384" t="s">
        <v>1292</v>
      </c>
      <c r="D558" s="89" t="str">
        <f>IFERROR(VLOOKUP(CONCATENATE($A558,"T"),'05 APU'!$1:$1048576,3,),"")</f>
        <v/>
      </c>
      <c r="E558" s="89" t="str">
        <f>IFERROR(VLOOKUP(CONCATENATE($A558,"T2"),'05 APU'!$1:$1048576,3,),"")</f>
        <v/>
      </c>
      <c r="F558" s="89" t="str">
        <f>IFERROR(VLOOKUP(CONCATENATE($A558,"T3"),'05 APU'!$1:$1048576,3,),"")</f>
        <v/>
      </c>
      <c r="G558" s="412" t="s">
        <v>142</v>
      </c>
      <c r="H558" s="351"/>
      <c r="I558" s="90">
        <f>IFERROR((VLOOKUP(CONCATENATE($A558,"D"),'05 APU'!$1:$1048576,9,)),0)</f>
        <v>0</v>
      </c>
      <c r="J558" s="90">
        <f t="shared" si="18"/>
        <v>0</v>
      </c>
      <c r="K558" s="297" t="str">
        <f>IFERROR(VLOOKUP(CONCATENATE($A558,"C"),'05 APU'!$1:$1048576,9,),"")</f>
        <v/>
      </c>
      <c r="L558" s="297" t="str">
        <f>IFERROR(VLOOKUP(CONCATENATE($A558,"B"),'05 APU'!$1:$1048576,9,),"")</f>
        <v/>
      </c>
      <c r="M558" s="297" t="str">
        <f>IFERROR(VLOOKUP(CONCATENATE($A558,"A"),'05 APU'!$1:$1048576,9,),"")</f>
        <v/>
      </c>
      <c r="N558" s="86"/>
      <c r="O558" s="90">
        <f>IFERROR(VLOOKUP(CONCATENATE($A558,"D"),'05 APU'!$T:$AB,9,),0)</f>
        <v>0</v>
      </c>
      <c r="P558" s="90">
        <f t="shared" si="17"/>
        <v>0</v>
      </c>
      <c r="Q558" s="90">
        <f>IFERROR(VLOOKUP(CONCATENATE($A558,"C"),'05 APU'!$T:$AB,9,),0)</f>
        <v>0</v>
      </c>
      <c r="R558" s="90">
        <f>IFERROR(VLOOKUP(CONCATENATE($A558,"B"),'05 APU'!$T:$AB,9,),0)</f>
        <v>0</v>
      </c>
      <c r="S558" s="90">
        <f>IFERROR(VLOOKUP(CONCATENATE($A558,"A"),'05 APU'!$T:$AB,9,),0)</f>
        <v>0</v>
      </c>
      <c r="U558" s="420" t="s">
        <v>3444</v>
      </c>
      <c r="V558" s="426" t="s">
        <v>3487</v>
      </c>
      <c r="W558" s="429" t="s">
        <v>3493</v>
      </c>
      <c r="AZ558" s="331" t="e">
        <f>IF((VLOOKUP(CONCATENATE($A558,"EP"),'05 APU'!$1:$1048576,1,FALSE)=CONCATENATE($A558,"EP")),1,0)</f>
        <v>#N/A</v>
      </c>
      <c r="BA558" s="331" t="e">
        <f>IF((VLOOKUP(CONCATENATE($A558,"EE"),'05 APU'!$1:$1048576,1,FALSE)=CONCATENATE($A558,"EE")),1,0)</f>
        <v>#N/A</v>
      </c>
      <c r="BB558" s="331" t="e">
        <f>IF((VLOOKUP(CONCATENATE($A558,"EM"),'05 APU'!$1:$1048576,1,FALSE)=CONCATENATE($A558,"EM")),1,0)</f>
        <v>#N/A</v>
      </c>
    </row>
    <row r="559" spans="1:54" ht="21" x14ac:dyDescent="0.25">
      <c r="A559" s="88">
        <v>549</v>
      </c>
      <c r="B559" s="387" t="s">
        <v>1293</v>
      </c>
      <c r="C559" s="384" t="s">
        <v>1294</v>
      </c>
      <c r="D559" s="89" t="str">
        <f>IFERROR(VLOOKUP(CONCATENATE($A559,"T"),'05 APU'!$1:$1048576,3,),"")</f>
        <v/>
      </c>
      <c r="E559" s="89" t="str">
        <f>IFERROR(VLOOKUP(CONCATENATE($A559,"T2"),'05 APU'!$1:$1048576,3,),"")</f>
        <v/>
      </c>
      <c r="F559" s="89" t="str">
        <f>IFERROR(VLOOKUP(CONCATENATE($A559,"T3"),'05 APU'!$1:$1048576,3,),"")</f>
        <v/>
      </c>
      <c r="G559" s="412" t="s">
        <v>142</v>
      </c>
      <c r="H559" s="351"/>
      <c r="I559" s="90">
        <f>IFERROR((VLOOKUP(CONCATENATE($A559,"D"),'05 APU'!$1:$1048576,9,)),0)</f>
        <v>0</v>
      </c>
      <c r="J559" s="90">
        <f t="shared" si="18"/>
        <v>0</v>
      </c>
      <c r="K559" s="297" t="str">
        <f>IFERROR(VLOOKUP(CONCATENATE($A559,"C"),'05 APU'!$1:$1048576,9,),"")</f>
        <v/>
      </c>
      <c r="L559" s="297" t="str">
        <f>IFERROR(VLOOKUP(CONCATENATE($A559,"B"),'05 APU'!$1:$1048576,9,),"")</f>
        <v/>
      </c>
      <c r="M559" s="297" t="str">
        <f>IFERROR(VLOOKUP(CONCATENATE($A559,"A"),'05 APU'!$1:$1048576,9,),"")</f>
        <v/>
      </c>
      <c r="N559" s="86"/>
      <c r="O559" s="90">
        <f>IFERROR(VLOOKUP(CONCATENATE($A559,"D"),'05 APU'!$T:$AB,9,),0)</f>
        <v>0</v>
      </c>
      <c r="P559" s="90">
        <f t="shared" si="17"/>
        <v>0</v>
      </c>
      <c r="Q559" s="90">
        <f>IFERROR(VLOOKUP(CONCATENATE($A559,"C"),'05 APU'!$T:$AB,9,),0)</f>
        <v>0</v>
      </c>
      <c r="R559" s="90">
        <f>IFERROR(VLOOKUP(CONCATENATE($A559,"B"),'05 APU'!$T:$AB,9,),0)</f>
        <v>0</v>
      </c>
      <c r="S559" s="90">
        <f>IFERROR(VLOOKUP(CONCATENATE($A559,"A"),'05 APU'!$T:$AB,9,),0)</f>
        <v>0</v>
      </c>
      <c r="U559" s="421" t="s">
        <v>3355</v>
      </c>
      <c r="V559" s="424"/>
      <c r="W559" s="429">
        <v>0</v>
      </c>
      <c r="AZ559" s="331" t="e">
        <f>IF((VLOOKUP(CONCATENATE($A559,"EP"),'05 APU'!$1:$1048576,1,FALSE)=CONCATENATE($A559,"EP")),1,0)</f>
        <v>#N/A</v>
      </c>
      <c r="BA559" s="331" t="e">
        <f>IF((VLOOKUP(CONCATENATE($A559,"EE"),'05 APU'!$1:$1048576,1,FALSE)=CONCATENATE($A559,"EE")),1,0)</f>
        <v>#N/A</v>
      </c>
      <c r="BB559" s="331" t="e">
        <f>IF((VLOOKUP(CONCATENATE($A559,"EM"),'05 APU'!$1:$1048576,1,FALSE)=CONCATENATE($A559,"EM")),1,0)</f>
        <v>#N/A</v>
      </c>
    </row>
    <row r="560" spans="1:54" ht="21" x14ac:dyDescent="0.25">
      <c r="A560" s="88">
        <v>550</v>
      </c>
      <c r="B560" s="387" t="s">
        <v>1295</v>
      </c>
      <c r="C560" s="384" t="s">
        <v>1296</v>
      </c>
      <c r="D560" s="89" t="str">
        <f>IFERROR(VLOOKUP(CONCATENATE($A560,"T"),'05 APU'!$1:$1048576,3,),"")</f>
        <v/>
      </c>
      <c r="E560" s="89" t="str">
        <f>IFERROR(VLOOKUP(CONCATENATE($A560,"T2"),'05 APU'!$1:$1048576,3,),"")</f>
        <v/>
      </c>
      <c r="F560" s="89" t="str">
        <f>IFERROR(VLOOKUP(CONCATENATE($A560,"T3"),'05 APU'!$1:$1048576,3,),"")</f>
        <v/>
      </c>
      <c r="G560" s="412" t="s">
        <v>142</v>
      </c>
      <c r="H560" s="351"/>
      <c r="I560" s="90">
        <f>IFERROR((VLOOKUP(CONCATENATE($A560,"D"),'05 APU'!$1:$1048576,9,)),0)</f>
        <v>0</v>
      </c>
      <c r="J560" s="90">
        <f t="shared" si="18"/>
        <v>0</v>
      </c>
      <c r="K560" s="297" t="str">
        <f>IFERROR(VLOOKUP(CONCATENATE($A560,"C"),'05 APU'!$1:$1048576,9,),"")</f>
        <v/>
      </c>
      <c r="L560" s="297" t="str">
        <f>IFERROR(VLOOKUP(CONCATENATE($A560,"B"),'05 APU'!$1:$1048576,9,),"")</f>
        <v/>
      </c>
      <c r="M560" s="297" t="str">
        <f>IFERROR(VLOOKUP(CONCATENATE($A560,"A"),'05 APU'!$1:$1048576,9,),"")</f>
        <v/>
      </c>
      <c r="N560" s="86"/>
      <c r="O560" s="90">
        <f>IFERROR(VLOOKUP(CONCATENATE($A560,"D"),'05 APU'!$T:$AB,9,),0)</f>
        <v>0</v>
      </c>
      <c r="P560" s="90">
        <f t="shared" si="17"/>
        <v>0</v>
      </c>
      <c r="Q560" s="90">
        <f>IFERROR(VLOOKUP(CONCATENATE($A560,"C"),'05 APU'!$T:$AB,9,),0)</f>
        <v>0</v>
      </c>
      <c r="R560" s="90">
        <f>IFERROR(VLOOKUP(CONCATENATE($A560,"B"),'05 APU'!$T:$AB,9,),0)</f>
        <v>0</v>
      </c>
      <c r="S560" s="90">
        <f>IFERROR(VLOOKUP(CONCATENATE($A560,"A"),'05 APU'!$T:$AB,9,),0)</f>
        <v>0</v>
      </c>
      <c r="U560" s="421" t="s">
        <v>3355</v>
      </c>
      <c r="V560" s="424"/>
      <c r="W560" s="429">
        <v>0</v>
      </c>
      <c r="AZ560" s="331" t="e">
        <f>IF((VLOOKUP(CONCATENATE($A560,"EP"),'05 APU'!$1:$1048576,1,FALSE)=CONCATENATE($A560,"EP")),1,0)</f>
        <v>#N/A</v>
      </c>
      <c r="BA560" s="331" t="e">
        <f>IF((VLOOKUP(CONCATENATE($A560,"EE"),'05 APU'!$1:$1048576,1,FALSE)=CONCATENATE($A560,"EE")),1,0)</f>
        <v>#N/A</v>
      </c>
      <c r="BB560" s="331" t="e">
        <f>IF((VLOOKUP(CONCATENATE($A560,"EM"),'05 APU'!$1:$1048576,1,FALSE)=CONCATENATE($A560,"EM")),1,0)</f>
        <v>#N/A</v>
      </c>
    </row>
    <row r="561" spans="1:54" ht="21" x14ac:dyDescent="0.25">
      <c r="A561" s="88">
        <v>551</v>
      </c>
      <c r="B561" s="387" t="s">
        <v>1297</v>
      </c>
      <c r="C561" s="384" t="s">
        <v>1298</v>
      </c>
      <c r="D561" s="89" t="str">
        <f>IFERROR(VLOOKUP(CONCATENATE($A561,"T"),'05 APU'!$1:$1048576,3,),"")</f>
        <v/>
      </c>
      <c r="E561" s="89" t="str">
        <f>IFERROR(VLOOKUP(CONCATENATE($A561,"T2"),'05 APU'!$1:$1048576,3,),"")</f>
        <v/>
      </c>
      <c r="F561" s="89" t="str">
        <f>IFERROR(VLOOKUP(CONCATENATE($A561,"T3"),'05 APU'!$1:$1048576,3,),"")</f>
        <v/>
      </c>
      <c r="G561" s="412" t="s">
        <v>142</v>
      </c>
      <c r="H561" s="351"/>
      <c r="I561" s="90">
        <f>IFERROR((VLOOKUP(CONCATENATE($A561,"D"),'05 APU'!$1:$1048576,9,)),0)</f>
        <v>0</v>
      </c>
      <c r="J561" s="90">
        <f t="shared" si="18"/>
        <v>0</v>
      </c>
      <c r="K561" s="297" t="str">
        <f>IFERROR(VLOOKUP(CONCATENATE($A561,"C"),'05 APU'!$1:$1048576,9,),"")</f>
        <v/>
      </c>
      <c r="L561" s="297" t="str">
        <f>IFERROR(VLOOKUP(CONCATENATE($A561,"B"),'05 APU'!$1:$1048576,9,),"")</f>
        <v/>
      </c>
      <c r="M561" s="297" t="str">
        <f>IFERROR(VLOOKUP(CONCATENATE($A561,"A"),'05 APU'!$1:$1048576,9,),"")</f>
        <v/>
      </c>
      <c r="N561" s="86"/>
      <c r="O561" s="90">
        <f>IFERROR(VLOOKUP(CONCATENATE($A561,"D"),'05 APU'!$T:$AB,9,),0)</f>
        <v>0</v>
      </c>
      <c r="P561" s="90">
        <f t="shared" si="17"/>
        <v>0</v>
      </c>
      <c r="Q561" s="90">
        <f>IFERROR(VLOOKUP(CONCATENATE($A561,"C"),'05 APU'!$T:$AB,9,),0)</f>
        <v>0</v>
      </c>
      <c r="R561" s="90">
        <f>IFERROR(VLOOKUP(CONCATENATE($A561,"B"),'05 APU'!$T:$AB,9,),0)</f>
        <v>0</v>
      </c>
      <c r="S561" s="90">
        <f>IFERROR(VLOOKUP(CONCATENATE($A561,"A"),'05 APU'!$T:$AB,9,),0)</f>
        <v>0</v>
      </c>
      <c r="U561" s="420" t="s">
        <v>3445</v>
      </c>
      <c r="V561" s="426" t="s">
        <v>3487</v>
      </c>
      <c r="W561" s="429" t="s">
        <v>3493</v>
      </c>
      <c r="AZ561" s="331" t="e">
        <f>IF((VLOOKUP(CONCATENATE($A561,"EP"),'05 APU'!$1:$1048576,1,FALSE)=CONCATENATE($A561,"EP")),1,0)</f>
        <v>#N/A</v>
      </c>
      <c r="BA561" s="331" t="e">
        <f>IF((VLOOKUP(CONCATENATE($A561,"EE"),'05 APU'!$1:$1048576,1,FALSE)=CONCATENATE($A561,"EE")),1,0)</f>
        <v>#N/A</v>
      </c>
      <c r="BB561" s="331" t="e">
        <f>IF((VLOOKUP(CONCATENATE($A561,"EM"),'05 APU'!$1:$1048576,1,FALSE)=CONCATENATE($A561,"EM")),1,0)</f>
        <v>#N/A</v>
      </c>
    </row>
    <row r="562" spans="1:54" ht="21" x14ac:dyDescent="0.25">
      <c r="A562" s="88">
        <v>552</v>
      </c>
      <c r="B562" s="387" t="s">
        <v>1299</v>
      </c>
      <c r="C562" s="384" t="s">
        <v>1300</v>
      </c>
      <c r="D562" s="89" t="str">
        <f>IFERROR(VLOOKUP(CONCATENATE($A562,"T"),'05 APU'!$1:$1048576,3,),"")</f>
        <v/>
      </c>
      <c r="E562" s="89" t="str">
        <f>IFERROR(VLOOKUP(CONCATENATE($A562,"T2"),'05 APU'!$1:$1048576,3,),"")</f>
        <v/>
      </c>
      <c r="F562" s="89" t="str">
        <f>IFERROR(VLOOKUP(CONCATENATE($A562,"T3"),'05 APU'!$1:$1048576,3,),"")</f>
        <v/>
      </c>
      <c r="G562" s="412" t="s">
        <v>142</v>
      </c>
      <c r="H562" s="351"/>
      <c r="I562" s="90">
        <f>IFERROR((VLOOKUP(CONCATENATE($A562,"D"),'05 APU'!$1:$1048576,9,)),0)</f>
        <v>0</v>
      </c>
      <c r="J562" s="90">
        <f t="shared" si="18"/>
        <v>0</v>
      </c>
      <c r="K562" s="297" t="str">
        <f>IFERROR(VLOOKUP(CONCATENATE($A562,"C"),'05 APU'!$1:$1048576,9,),"")</f>
        <v/>
      </c>
      <c r="L562" s="297" t="str">
        <f>IFERROR(VLOOKUP(CONCATENATE($A562,"B"),'05 APU'!$1:$1048576,9,),"")</f>
        <v/>
      </c>
      <c r="M562" s="297" t="str">
        <f>IFERROR(VLOOKUP(CONCATENATE($A562,"A"),'05 APU'!$1:$1048576,9,),"")</f>
        <v/>
      </c>
      <c r="N562" s="86"/>
      <c r="O562" s="90">
        <f>IFERROR(VLOOKUP(CONCATENATE($A562,"D"),'05 APU'!$T:$AB,9,),0)</f>
        <v>0</v>
      </c>
      <c r="P562" s="90">
        <f t="shared" si="17"/>
        <v>0</v>
      </c>
      <c r="Q562" s="90">
        <f>IFERROR(VLOOKUP(CONCATENATE($A562,"C"),'05 APU'!$T:$AB,9,),0)</f>
        <v>0</v>
      </c>
      <c r="R562" s="90">
        <f>IFERROR(VLOOKUP(CONCATENATE($A562,"B"),'05 APU'!$T:$AB,9,),0)</f>
        <v>0</v>
      </c>
      <c r="S562" s="90">
        <f>IFERROR(VLOOKUP(CONCATENATE($A562,"A"),'05 APU'!$T:$AB,9,),0)</f>
        <v>0</v>
      </c>
      <c r="U562" s="421" t="s">
        <v>3355</v>
      </c>
      <c r="V562" s="424"/>
      <c r="W562" s="429">
        <v>0</v>
      </c>
      <c r="AZ562" s="331" t="e">
        <f>IF((VLOOKUP(CONCATENATE($A562,"EP"),'05 APU'!$1:$1048576,1,FALSE)=CONCATENATE($A562,"EP")),1,0)</f>
        <v>#N/A</v>
      </c>
      <c r="BA562" s="331" t="e">
        <f>IF((VLOOKUP(CONCATENATE($A562,"EE"),'05 APU'!$1:$1048576,1,FALSE)=CONCATENATE($A562,"EE")),1,0)</f>
        <v>#N/A</v>
      </c>
      <c r="BB562" s="331" t="e">
        <f>IF((VLOOKUP(CONCATENATE($A562,"EM"),'05 APU'!$1:$1048576,1,FALSE)=CONCATENATE($A562,"EM")),1,0)</f>
        <v>#N/A</v>
      </c>
    </row>
    <row r="563" spans="1:54" ht="31.5" x14ac:dyDescent="0.25">
      <c r="A563" s="88">
        <v>553</v>
      </c>
      <c r="B563" s="387" t="s">
        <v>1301</v>
      </c>
      <c r="C563" s="384" t="s">
        <v>1302</v>
      </c>
      <c r="D563" s="89" t="str">
        <f>IFERROR(VLOOKUP(CONCATENATE($A563,"T"),'05 APU'!$1:$1048576,3,),"")</f>
        <v/>
      </c>
      <c r="E563" s="89" t="str">
        <f>IFERROR(VLOOKUP(CONCATENATE($A563,"T2"),'05 APU'!$1:$1048576,3,),"")</f>
        <v/>
      </c>
      <c r="F563" s="89" t="str">
        <f>IFERROR(VLOOKUP(CONCATENATE($A563,"T3"),'05 APU'!$1:$1048576,3,),"")</f>
        <v/>
      </c>
      <c r="G563" s="414"/>
      <c r="H563" s="351"/>
      <c r="I563" s="90">
        <f>IFERROR((VLOOKUP(CONCATENATE($A563,"D"),'05 APU'!$1:$1048576,9,)),0)</f>
        <v>0</v>
      </c>
      <c r="J563" s="90">
        <f t="shared" si="18"/>
        <v>0</v>
      </c>
      <c r="K563" s="297" t="str">
        <f>IFERROR(VLOOKUP(CONCATENATE($A563,"C"),'05 APU'!$1:$1048576,9,),"")</f>
        <v/>
      </c>
      <c r="L563" s="297" t="str">
        <f>IFERROR(VLOOKUP(CONCATENATE($A563,"B"),'05 APU'!$1:$1048576,9,),"")</f>
        <v/>
      </c>
      <c r="M563" s="297" t="str">
        <f>IFERROR(VLOOKUP(CONCATENATE($A563,"A"),'05 APU'!$1:$1048576,9,),"")</f>
        <v/>
      </c>
      <c r="N563" s="86"/>
      <c r="O563" s="90">
        <f>IFERROR(VLOOKUP(CONCATENATE($A563,"D"),'05 APU'!$T:$AB,9,),0)</f>
        <v>0</v>
      </c>
      <c r="P563" s="90">
        <f t="shared" si="17"/>
        <v>0</v>
      </c>
      <c r="Q563" s="90">
        <f>IFERROR(VLOOKUP(CONCATENATE($A563,"C"),'05 APU'!$T:$AB,9,),0)</f>
        <v>0</v>
      </c>
      <c r="R563" s="90">
        <f>IFERROR(VLOOKUP(CONCATENATE($A563,"B"),'05 APU'!$T:$AB,9,),0)</f>
        <v>0</v>
      </c>
      <c r="S563" s="90">
        <f>IFERROR(VLOOKUP(CONCATENATE($A563,"A"),'05 APU'!$T:$AB,9,),0)</f>
        <v>0</v>
      </c>
      <c r="U563" s="423"/>
      <c r="V563" s="424"/>
      <c r="W563" s="429">
        <v>0</v>
      </c>
      <c r="AZ563" s="331" t="e">
        <f>IF((VLOOKUP(CONCATENATE($A563,"EP"),'05 APU'!$1:$1048576,1,FALSE)=CONCATENATE($A563,"EP")),1,0)</f>
        <v>#N/A</v>
      </c>
      <c r="BA563" s="331" t="e">
        <f>IF((VLOOKUP(CONCATENATE($A563,"EE"),'05 APU'!$1:$1048576,1,FALSE)=CONCATENATE($A563,"EE")),1,0)</f>
        <v>#N/A</v>
      </c>
      <c r="BB563" s="331" t="e">
        <f>IF((VLOOKUP(CONCATENATE($A563,"EM"),'05 APU'!$1:$1048576,1,FALSE)=CONCATENATE($A563,"EM")),1,0)</f>
        <v>#N/A</v>
      </c>
    </row>
    <row r="564" spans="1:54" ht="21" x14ac:dyDescent="0.25">
      <c r="A564" s="88">
        <v>554</v>
      </c>
      <c r="B564" s="387" t="s">
        <v>1303</v>
      </c>
      <c r="C564" s="384" t="s">
        <v>1304</v>
      </c>
      <c r="D564" s="89" t="str">
        <f>IFERROR(VLOOKUP(CONCATENATE($A564,"T"),'05 APU'!$1:$1048576,3,),"")</f>
        <v/>
      </c>
      <c r="E564" s="89" t="str">
        <f>IFERROR(VLOOKUP(CONCATENATE($A564,"T2"),'05 APU'!$1:$1048576,3,),"")</f>
        <v/>
      </c>
      <c r="F564" s="89" t="str">
        <f>IFERROR(VLOOKUP(CONCATENATE($A564,"T3"),'05 APU'!$1:$1048576,3,),"")</f>
        <v/>
      </c>
      <c r="G564" s="412" t="s">
        <v>142</v>
      </c>
      <c r="H564" s="351"/>
      <c r="I564" s="90">
        <f>IFERROR((VLOOKUP(CONCATENATE($A564,"D"),'05 APU'!$1:$1048576,9,)),0)</f>
        <v>0</v>
      </c>
      <c r="J564" s="90">
        <f t="shared" si="18"/>
        <v>0</v>
      </c>
      <c r="K564" s="297" t="str">
        <f>IFERROR(VLOOKUP(CONCATENATE($A564,"C"),'05 APU'!$1:$1048576,9,),"")</f>
        <v/>
      </c>
      <c r="L564" s="297" t="str">
        <f>IFERROR(VLOOKUP(CONCATENATE($A564,"B"),'05 APU'!$1:$1048576,9,),"")</f>
        <v/>
      </c>
      <c r="M564" s="297" t="str">
        <f>IFERROR(VLOOKUP(CONCATENATE($A564,"A"),'05 APU'!$1:$1048576,9,),"")</f>
        <v/>
      </c>
      <c r="N564" s="86"/>
      <c r="O564" s="90">
        <f>IFERROR(VLOOKUP(CONCATENATE($A564,"D"),'05 APU'!$T:$AB,9,),0)</f>
        <v>0</v>
      </c>
      <c r="P564" s="90">
        <f t="shared" si="17"/>
        <v>0</v>
      </c>
      <c r="Q564" s="90">
        <f>IFERROR(VLOOKUP(CONCATENATE($A564,"C"),'05 APU'!$T:$AB,9,),0)</f>
        <v>0</v>
      </c>
      <c r="R564" s="90">
        <f>IFERROR(VLOOKUP(CONCATENATE($A564,"B"),'05 APU'!$T:$AB,9,),0)</f>
        <v>0</v>
      </c>
      <c r="S564" s="90">
        <f>IFERROR(VLOOKUP(CONCATENATE($A564,"A"),'05 APU'!$T:$AB,9,),0)</f>
        <v>0</v>
      </c>
      <c r="U564" s="421" t="s">
        <v>3355</v>
      </c>
      <c r="V564" s="424"/>
      <c r="W564" s="429">
        <v>0</v>
      </c>
      <c r="AZ564" s="331" t="e">
        <f>IF((VLOOKUP(CONCATENATE($A564,"EP"),'05 APU'!$1:$1048576,1,FALSE)=CONCATENATE($A564,"EP")),1,0)</f>
        <v>#N/A</v>
      </c>
      <c r="BA564" s="331" t="e">
        <f>IF((VLOOKUP(CONCATENATE($A564,"EE"),'05 APU'!$1:$1048576,1,FALSE)=CONCATENATE($A564,"EE")),1,0)</f>
        <v>#N/A</v>
      </c>
      <c r="BB564" s="331" t="e">
        <f>IF((VLOOKUP(CONCATENATE($A564,"EM"),'05 APU'!$1:$1048576,1,FALSE)=CONCATENATE($A564,"EM")),1,0)</f>
        <v>#N/A</v>
      </c>
    </row>
    <row r="565" spans="1:54" ht="21" x14ac:dyDescent="0.25">
      <c r="A565" s="88">
        <v>555</v>
      </c>
      <c r="B565" s="387" t="s">
        <v>1305</v>
      </c>
      <c r="C565" s="384" t="s">
        <v>1306</v>
      </c>
      <c r="D565" s="89" t="str">
        <f>IFERROR(VLOOKUP(CONCATENATE($A565,"T"),'05 APU'!$1:$1048576,3,),"")</f>
        <v/>
      </c>
      <c r="E565" s="89" t="str">
        <f>IFERROR(VLOOKUP(CONCATENATE($A565,"T2"),'05 APU'!$1:$1048576,3,),"")</f>
        <v/>
      </c>
      <c r="F565" s="89" t="str">
        <f>IFERROR(VLOOKUP(CONCATENATE($A565,"T3"),'05 APU'!$1:$1048576,3,),"")</f>
        <v/>
      </c>
      <c r="G565" s="412" t="s">
        <v>142</v>
      </c>
      <c r="H565" s="351"/>
      <c r="I565" s="90">
        <f>IFERROR((VLOOKUP(CONCATENATE($A565,"D"),'05 APU'!$1:$1048576,9,)),0)</f>
        <v>0</v>
      </c>
      <c r="J565" s="90">
        <f t="shared" si="18"/>
        <v>0</v>
      </c>
      <c r="K565" s="297" t="str">
        <f>IFERROR(VLOOKUP(CONCATENATE($A565,"C"),'05 APU'!$1:$1048576,9,),"")</f>
        <v/>
      </c>
      <c r="L565" s="297" t="str">
        <f>IFERROR(VLOOKUP(CONCATENATE($A565,"B"),'05 APU'!$1:$1048576,9,),"")</f>
        <v/>
      </c>
      <c r="M565" s="297" t="str">
        <f>IFERROR(VLOOKUP(CONCATENATE($A565,"A"),'05 APU'!$1:$1048576,9,),"")</f>
        <v/>
      </c>
      <c r="N565" s="86"/>
      <c r="O565" s="90">
        <f>IFERROR(VLOOKUP(CONCATENATE($A565,"D"),'05 APU'!$T:$AB,9,),0)</f>
        <v>0</v>
      </c>
      <c r="P565" s="90">
        <f t="shared" si="17"/>
        <v>0</v>
      </c>
      <c r="Q565" s="90">
        <f>IFERROR(VLOOKUP(CONCATENATE($A565,"C"),'05 APU'!$T:$AB,9,),0)</f>
        <v>0</v>
      </c>
      <c r="R565" s="90">
        <f>IFERROR(VLOOKUP(CONCATENATE($A565,"B"),'05 APU'!$T:$AB,9,),0)</f>
        <v>0</v>
      </c>
      <c r="S565" s="90">
        <f>IFERROR(VLOOKUP(CONCATENATE($A565,"A"),'05 APU'!$T:$AB,9,),0)</f>
        <v>0</v>
      </c>
      <c r="U565" s="420" t="s">
        <v>3445</v>
      </c>
      <c r="V565" s="426" t="s">
        <v>3487</v>
      </c>
      <c r="W565" s="429" t="s">
        <v>3493</v>
      </c>
      <c r="AZ565" s="331" t="e">
        <f>IF((VLOOKUP(CONCATENATE($A565,"EP"),'05 APU'!$1:$1048576,1,FALSE)=CONCATENATE($A565,"EP")),1,0)</f>
        <v>#N/A</v>
      </c>
      <c r="BA565" s="331" t="e">
        <f>IF((VLOOKUP(CONCATENATE($A565,"EE"),'05 APU'!$1:$1048576,1,FALSE)=CONCATENATE($A565,"EE")),1,0)</f>
        <v>#N/A</v>
      </c>
      <c r="BB565" s="331" t="e">
        <f>IF((VLOOKUP(CONCATENATE($A565,"EM"),'05 APU'!$1:$1048576,1,FALSE)=CONCATENATE($A565,"EM")),1,0)</f>
        <v>#N/A</v>
      </c>
    </row>
    <row r="566" spans="1:54" ht="21" x14ac:dyDescent="0.25">
      <c r="A566" s="88">
        <v>556</v>
      </c>
      <c r="B566" s="387" t="s">
        <v>1307</v>
      </c>
      <c r="C566" s="384" t="s">
        <v>1308</v>
      </c>
      <c r="D566" s="89" t="str">
        <f>IFERROR(VLOOKUP(CONCATENATE($A566,"T"),'05 APU'!$1:$1048576,3,),"")</f>
        <v/>
      </c>
      <c r="E566" s="89" t="str">
        <f>IFERROR(VLOOKUP(CONCATENATE($A566,"T2"),'05 APU'!$1:$1048576,3,),"")</f>
        <v/>
      </c>
      <c r="F566" s="89" t="str">
        <f>IFERROR(VLOOKUP(CONCATENATE($A566,"T3"),'05 APU'!$1:$1048576,3,),"")</f>
        <v/>
      </c>
      <c r="G566" s="412" t="s">
        <v>142</v>
      </c>
      <c r="H566" s="351"/>
      <c r="I566" s="90">
        <f>IFERROR((VLOOKUP(CONCATENATE($A566,"D"),'05 APU'!$1:$1048576,9,)),0)</f>
        <v>0</v>
      </c>
      <c r="J566" s="90">
        <f t="shared" si="18"/>
        <v>0</v>
      </c>
      <c r="K566" s="297" t="str">
        <f>IFERROR(VLOOKUP(CONCATENATE($A566,"C"),'05 APU'!$1:$1048576,9,),"")</f>
        <v/>
      </c>
      <c r="L566" s="297" t="str">
        <f>IFERROR(VLOOKUP(CONCATENATE($A566,"B"),'05 APU'!$1:$1048576,9,),"")</f>
        <v/>
      </c>
      <c r="M566" s="297" t="str">
        <f>IFERROR(VLOOKUP(CONCATENATE($A566,"A"),'05 APU'!$1:$1048576,9,),"")</f>
        <v/>
      </c>
      <c r="N566" s="86"/>
      <c r="O566" s="90">
        <f>IFERROR(VLOOKUP(CONCATENATE($A566,"D"),'05 APU'!$T:$AB,9,),0)</f>
        <v>0</v>
      </c>
      <c r="P566" s="90">
        <f t="shared" si="17"/>
        <v>0</v>
      </c>
      <c r="Q566" s="90">
        <f>IFERROR(VLOOKUP(CONCATENATE($A566,"C"),'05 APU'!$T:$AB,9,),0)</f>
        <v>0</v>
      </c>
      <c r="R566" s="90">
        <f>IFERROR(VLOOKUP(CONCATENATE($A566,"B"),'05 APU'!$T:$AB,9,),0)</f>
        <v>0</v>
      </c>
      <c r="S566" s="90">
        <f>IFERROR(VLOOKUP(CONCATENATE($A566,"A"),'05 APU'!$T:$AB,9,),0)</f>
        <v>0</v>
      </c>
      <c r="U566" s="421" t="s">
        <v>3355</v>
      </c>
      <c r="V566" s="424"/>
      <c r="W566" s="429">
        <v>0</v>
      </c>
      <c r="AZ566" s="331" t="e">
        <f>IF((VLOOKUP(CONCATENATE($A566,"EP"),'05 APU'!$1:$1048576,1,FALSE)=CONCATENATE($A566,"EP")),1,0)</f>
        <v>#N/A</v>
      </c>
      <c r="BA566" s="331" t="e">
        <f>IF((VLOOKUP(CONCATENATE($A566,"EE"),'05 APU'!$1:$1048576,1,FALSE)=CONCATENATE($A566,"EE")),1,0)</f>
        <v>#N/A</v>
      </c>
      <c r="BB566" s="331" t="e">
        <f>IF((VLOOKUP(CONCATENATE($A566,"EM"),'05 APU'!$1:$1048576,1,FALSE)=CONCATENATE($A566,"EM")),1,0)</f>
        <v>#N/A</v>
      </c>
    </row>
    <row r="567" spans="1:54" ht="21" x14ac:dyDescent="0.25">
      <c r="A567" s="88">
        <v>557</v>
      </c>
      <c r="B567" s="387" t="s">
        <v>1309</v>
      </c>
      <c r="C567" s="384" t="s">
        <v>1310</v>
      </c>
      <c r="D567" s="89" t="str">
        <f>IFERROR(VLOOKUP(CONCATENATE($A567,"T"),'05 APU'!$1:$1048576,3,),"")</f>
        <v/>
      </c>
      <c r="E567" s="89" t="str">
        <f>IFERROR(VLOOKUP(CONCATENATE($A567,"T2"),'05 APU'!$1:$1048576,3,),"")</f>
        <v/>
      </c>
      <c r="F567" s="89" t="str">
        <f>IFERROR(VLOOKUP(CONCATENATE($A567,"T3"),'05 APU'!$1:$1048576,3,),"")</f>
        <v/>
      </c>
      <c r="G567" s="412" t="s">
        <v>142</v>
      </c>
      <c r="H567" s="351"/>
      <c r="I567" s="90">
        <f>IFERROR((VLOOKUP(CONCATENATE($A567,"D"),'05 APU'!$1:$1048576,9,)),0)</f>
        <v>0</v>
      </c>
      <c r="J567" s="90">
        <f t="shared" si="18"/>
        <v>0</v>
      </c>
      <c r="K567" s="297" t="str">
        <f>IFERROR(VLOOKUP(CONCATENATE($A567,"C"),'05 APU'!$1:$1048576,9,),"")</f>
        <v/>
      </c>
      <c r="L567" s="297" t="str">
        <f>IFERROR(VLOOKUP(CONCATENATE($A567,"B"),'05 APU'!$1:$1048576,9,),"")</f>
        <v/>
      </c>
      <c r="M567" s="297" t="str">
        <f>IFERROR(VLOOKUP(CONCATENATE($A567,"A"),'05 APU'!$1:$1048576,9,),"")</f>
        <v/>
      </c>
      <c r="N567" s="86"/>
      <c r="O567" s="90">
        <f>IFERROR(VLOOKUP(CONCATENATE($A567,"D"),'05 APU'!$T:$AB,9,),0)</f>
        <v>0</v>
      </c>
      <c r="P567" s="90">
        <f t="shared" si="17"/>
        <v>0</v>
      </c>
      <c r="Q567" s="90">
        <f>IFERROR(VLOOKUP(CONCATENATE($A567,"C"),'05 APU'!$T:$AB,9,),0)</f>
        <v>0</v>
      </c>
      <c r="R567" s="90">
        <f>IFERROR(VLOOKUP(CONCATENATE($A567,"B"),'05 APU'!$T:$AB,9,),0)</f>
        <v>0</v>
      </c>
      <c r="S567" s="90">
        <f>IFERROR(VLOOKUP(CONCATENATE($A567,"A"),'05 APU'!$T:$AB,9,),0)</f>
        <v>0</v>
      </c>
      <c r="U567" s="421" t="s">
        <v>3355</v>
      </c>
      <c r="V567" s="424"/>
      <c r="W567" s="429">
        <v>0</v>
      </c>
      <c r="AZ567" s="331" t="e">
        <f>IF((VLOOKUP(CONCATENATE($A567,"EP"),'05 APU'!$1:$1048576,1,FALSE)=CONCATENATE($A567,"EP")),1,0)</f>
        <v>#N/A</v>
      </c>
      <c r="BA567" s="331" t="e">
        <f>IF((VLOOKUP(CONCATENATE($A567,"EE"),'05 APU'!$1:$1048576,1,FALSE)=CONCATENATE($A567,"EE")),1,0)</f>
        <v>#N/A</v>
      </c>
      <c r="BB567" s="331" t="e">
        <f>IF((VLOOKUP(CONCATENATE($A567,"EM"),'05 APU'!$1:$1048576,1,FALSE)=CONCATENATE($A567,"EM")),1,0)</f>
        <v>#N/A</v>
      </c>
    </row>
    <row r="568" spans="1:54" ht="21" x14ac:dyDescent="0.25">
      <c r="A568" s="88">
        <v>558</v>
      </c>
      <c r="B568" s="387" t="s">
        <v>1311</v>
      </c>
      <c r="C568" s="384" t="s">
        <v>1312</v>
      </c>
      <c r="D568" s="89" t="str">
        <f>IFERROR(VLOOKUP(CONCATENATE($A568,"T"),'05 APU'!$1:$1048576,3,),"")</f>
        <v/>
      </c>
      <c r="E568" s="89" t="str">
        <f>IFERROR(VLOOKUP(CONCATENATE($A568,"T2"),'05 APU'!$1:$1048576,3,),"")</f>
        <v/>
      </c>
      <c r="F568" s="89" t="str">
        <f>IFERROR(VLOOKUP(CONCATENATE($A568,"T3"),'05 APU'!$1:$1048576,3,),"")</f>
        <v/>
      </c>
      <c r="G568" s="412" t="s">
        <v>142</v>
      </c>
      <c r="H568" s="351"/>
      <c r="I568" s="90">
        <f>IFERROR((VLOOKUP(CONCATENATE($A568,"D"),'05 APU'!$1:$1048576,9,)),0)</f>
        <v>0</v>
      </c>
      <c r="J568" s="90">
        <f t="shared" si="18"/>
        <v>0</v>
      </c>
      <c r="K568" s="297" t="str">
        <f>IFERROR(VLOOKUP(CONCATENATE($A568,"C"),'05 APU'!$1:$1048576,9,),"")</f>
        <v/>
      </c>
      <c r="L568" s="297" t="str">
        <f>IFERROR(VLOOKUP(CONCATENATE($A568,"B"),'05 APU'!$1:$1048576,9,),"")</f>
        <v/>
      </c>
      <c r="M568" s="297" t="str">
        <f>IFERROR(VLOOKUP(CONCATENATE($A568,"A"),'05 APU'!$1:$1048576,9,),"")</f>
        <v/>
      </c>
      <c r="N568" s="86"/>
      <c r="O568" s="90">
        <f>IFERROR(VLOOKUP(CONCATENATE($A568,"D"),'05 APU'!$T:$AB,9,),0)</f>
        <v>0</v>
      </c>
      <c r="P568" s="90">
        <f t="shared" si="17"/>
        <v>0</v>
      </c>
      <c r="Q568" s="90">
        <f>IFERROR(VLOOKUP(CONCATENATE($A568,"C"),'05 APU'!$T:$AB,9,),0)</f>
        <v>0</v>
      </c>
      <c r="R568" s="90">
        <f>IFERROR(VLOOKUP(CONCATENATE($A568,"B"),'05 APU'!$T:$AB,9,),0)</f>
        <v>0</v>
      </c>
      <c r="S568" s="90">
        <f>IFERROR(VLOOKUP(CONCATENATE($A568,"A"),'05 APU'!$T:$AB,9,),0)</f>
        <v>0</v>
      </c>
      <c r="U568" s="421" t="s">
        <v>3355</v>
      </c>
      <c r="V568" s="424"/>
      <c r="W568" s="429">
        <v>0</v>
      </c>
      <c r="AZ568" s="331" t="e">
        <f>IF((VLOOKUP(CONCATENATE($A568,"EP"),'05 APU'!$1:$1048576,1,FALSE)=CONCATENATE($A568,"EP")),1,0)</f>
        <v>#N/A</v>
      </c>
      <c r="BA568" s="331" t="e">
        <f>IF((VLOOKUP(CONCATENATE($A568,"EE"),'05 APU'!$1:$1048576,1,FALSE)=CONCATENATE($A568,"EE")),1,0)</f>
        <v>#N/A</v>
      </c>
      <c r="BB568" s="331" t="e">
        <f>IF((VLOOKUP(CONCATENATE($A568,"EM"),'05 APU'!$1:$1048576,1,FALSE)=CONCATENATE($A568,"EM")),1,0)</f>
        <v>#N/A</v>
      </c>
    </row>
    <row r="569" spans="1:54" ht="21" x14ac:dyDescent="0.25">
      <c r="A569" s="88">
        <v>559</v>
      </c>
      <c r="B569" s="387" t="s">
        <v>1313</v>
      </c>
      <c r="C569" s="384" t="s">
        <v>1314</v>
      </c>
      <c r="D569" s="89" t="str">
        <f>IFERROR(VLOOKUP(CONCATENATE($A569,"T"),'05 APU'!$1:$1048576,3,),"")</f>
        <v/>
      </c>
      <c r="E569" s="89" t="str">
        <f>IFERROR(VLOOKUP(CONCATENATE($A569,"T2"),'05 APU'!$1:$1048576,3,),"")</f>
        <v/>
      </c>
      <c r="F569" s="89" t="str">
        <f>IFERROR(VLOOKUP(CONCATENATE($A569,"T3"),'05 APU'!$1:$1048576,3,),"")</f>
        <v/>
      </c>
      <c r="G569" s="412" t="s">
        <v>142</v>
      </c>
      <c r="H569" s="351"/>
      <c r="I569" s="90">
        <f>IFERROR((VLOOKUP(CONCATENATE($A569,"D"),'05 APU'!$1:$1048576,9,)),0)</f>
        <v>0</v>
      </c>
      <c r="J569" s="90">
        <f t="shared" si="18"/>
        <v>0</v>
      </c>
      <c r="K569" s="297" t="str">
        <f>IFERROR(VLOOKUP(CONCATENATE($A569,"C"),'05 APU'!$1:$1048576,9,),"")</f>
        <v/>
      </c>
      <c r="L569" s="297" t="str">
        <f>IFERROR(VLOOKUP(CONCATENATE($A569,"B"),'05 APU'!$1:$1048576,9,),"")</f>
        <v/>
      </c>
      <c r="M569" s="297" t="str">
        <f>IFERROR(VLOOKUP(CONCATENATE($A569,"A"),'05 APU'!$1:$1048576,9,),"")</f>
        <v/>
      </c>
      <c r="N569" s="86"/>
      <c r="O569" s="90">
        <f>IFERROR(VLOOKUP(CONCATENATE($A569,"D"),'05 APU'!$T:$AB,9,),0)</f>
        <v>0</v>
      </c>
      <c r="P569" s="90">
        <f t="shared" si="17"/>
        <v>0</v>
      </c>
      <c r="Q569" s="90">
        <f>IFERROR(VLOOKUP(CONCATENATE($A569,"C"),'05 APU'!$T:$AB,9,),0)</f>
        <v>0</v>
      </c>
      <c r="R569" s="90">
        <f>IFERROR(VLOOKUP(CONCATENATE($A569,"B"),'05 APU'!$T:$AB,9,),0)</f>
        <v>0</v>
      </c>
      <c r="S569" s="90">
        <f>IFERROR(VLOOKUP(CONCATENATE($A569,"A"),'05 APU'!$T:$AB,9,),0)</f>
        <v>0</v>
      </c>
      <c r="U569" s="421" t="s">
        <v>3355</v>
      </c>
      <c r="V569" s="424"/>
      <c r="W569" s="429">
        <v>0</v>
      </c>
      <c r="AZ569" s="331" t="e">
        <f>IF((VLOOKUP(CONCATENATE($A569,"EP"),'05 APU'!$1:$1048576,1,FALSE)=CONCATENATE($A569,"EP")),1,0)</f>
        <v>#N/A</v>
      </c>
      <c r="BA569" s="331" t="e">
        <f>IF((VLOOKUP(CONCATENATE($A569,"EE"),'05 APU'!$1:$1048576,1,FALSE)=CONCATENATE($A569,"EE")),1,0)</f>
        <v>#N/A</v>
      </c>
      <c r="BB569" s="331" t="e">
        <f>IF((VLOOKUP(CONCATENATE($A569,"EM"),'05 APU'!$1:$1048576,1,FALSE)=CONCATENATE($A569,"EM")),1,0)</f>
        <v>#N/A</v>
      </c>
    </row>
    <row r="570" spans="1:54" x14ac:dyDescent="0.25">
      <c r="A570" s="88">
        <v>560</v>
      </c>
      <c r="B570" s="387" t="s">
        <v>1315</v>
      </c>
      <c r="C570" s="384" t="s">
        <v>1316</v>
      </c>
      <c r="D570" s="89" t="str">
        <f>IFERROR(VLOOKUP(CONCATENATE($A570,"T"),'05 APU'!$1:$1048576,3,),"")</f>
        <v/>
      </c>
      <c r="E570" s="89" t="str">
        <f>IFERROR(VLOOKUP(CONCATENATE($A570,"T2"),'05 APU'!$1:$1048576,3,),"")</f>
        <v/>
      </c>
      <c r="F570" s="89" t="str">
        <f>IFERROR(VLOOKUP(CONCATENATE($A570,"T3"),'05 APU'!$1:$1048576,3,),"")</f>
        <v/>
      </c>
      <c r="G570" s="412" t="s">
        <v>3345</v>
      </c>
      <c r="H570" s="351"/>
      <c r="I570" s="90">
        <f>IFERROR((VLOOKUP(CONCATENATE($A570,"D"),'05 APU'!$1:$1048576,9,)),0)</f>
        <v>0</v>
      </c>
      <c r="J570" s="90">
        <f t="shared" si="18"/>
        <v>0</v>
      </c>
      <c r="K570" s="297" t="str">
        <f>IFERROR(VLOOKUP(CONCATENATE($A570,"C"),'05 APU'!$1:$1048576,9,),"")</f>
        <v/>
      </c>
      <c r="L570" s="297" t="str">
        <f>IFERROR(VLOOKUP(CONCATENATE($A570,"B"),'05 APU'!$1:$1048576,9,),"")</f>
        <v/>
      </c>
      <c r="M570" s="297" t="str">
        <f>IFERROR(VLOOKUP(CONCATENATE($A570,"A"),'05 APU'!$1:$1048576,9,),"")</f>
        <v/>
      </c>
      <c r="N570" s="86"/>
      <c r="O570" s="90">
        <f>IFERROR(VLOOKUP(CONCATENATE($A570,"D"),'05 APU'!$T:$AB,9,),0)</f>
        <v>0</v>
      </c>
      <c r="P570" s="90">
        <f t="shared" si="17"/>
        <v>0</v>
      </c>
      <c r="Q570" s="90">
        <f>IFERROR(VLOOKUP(CONCATENATE($A570,"C"),'05 APU'!$T:$AB,9,),0)</f>
        <v>0</v>
      </c>
      <c r="R570" s="90">
        <f>IFERROR(VLOOKUP(CONCATENATE($A570,"B"),'05 APU'!$T:$AB,9,),0)</f>
        <v>0</v>
      </c>
      <c r="S570" s="90">
        <f>IFERROR(VLOOKUP(CONCATENATE($A570,"A"),'05 APU'!$T:$AB,9,),0)</f>
        <v>0</v>
      </c>
      <c r="U570" s="421" t="s">
        <v>3355</v>
      </c>
      <c r="V570" s="424"/>
      <c r="W570" s="429">
        <v>0</v>
      </c>
      <c r="AZ570" s="331" t="e">
        <f>IF((VLOOKUP(CONCATENATE($A570,"EP"),'05 APU'!$1:$1048576,1,FALSE)=CONCATENATE($A570,"EP")),1,0)</f>
        <v>#N/A</v>
      </c>
      <c r="BA570" s="331" t="e">
        <f>IF((VLOOKUP(CONCATENATE($A570,"EE"),'05 APU'!$1:$1048576,1,FALSE)=CONCATENATE($A570,"EE")),1,0)</f>
        <v>#N/A</v>
      </c>
      <c r="BB570" s="331" t="e">
        <f>IF((VLOOKUP(CONCATENATE($A570,"EM"),'05 APU'!$1:$1048576,1,FALSE)=CONCATENATE($A570,"EM")),1,0)</f>
        <v>#N/A</v>
      </c>
    </row>
    <row r="571" spans="1:54" ht="21" x14ac:dyDescent="0.25">
      <c r="A571" s="88">
        <v>561</v>
      </c>
      <c r="B571" s="388" t="s">
        <v>1317</v>
      </c>
      <c r="C571" s="389" t="s">
        <v>1318</v>
      </c>
      <c r="D571" s="89" t="str">
        <f>IFERROR(VLOOKUP(CONCATENATE($A571,"T"),'05 APU'!$1:$1048576,3,),"")</f>
        <v/>
      </c>
      <c r="E571" s="89" t="str">
        <f>IFERROR(VLOOKUP(CONCATENATE($A571,"T2"),'05 APU'!$1:$1048576,3,),"")</f>
        <v/>
      </c>
      <c r="F571" s="89" t="str">
        <f>IFERROR(VLOOKUP(CONCATENATE($A571,"T3"),'05 APU'!$1:$1048576,3,),"")</f>
        <v/>
      </c>
      <c r="G571" s="398"/>
      <c r="H571" s="351"/>
      <c r="I571" s="90">
        <f>IFERROR((VLOOKUP(CONCATENATE($A571,"D"),'05 APU'!$1:$1048576,9,)),0)</f>
        <v>0</v>
      </c>
      <c r="J571" s="90">
        <f t="shared" si="18"/>
        <v>0</v>
      </c>
      <c r="K571" s="297" t="str">
        <f>IFERROR(VLOOKUP(CONCATENATE($A571,"C"),'05 APU'!$1:$1048576,9,),"")</f>
        <v/>
      </c>
      <c r="L571" s="297" t="str">
        <f>IFERROR(VLOOKUP(CONCATENATE($A571,"B"),'05 APU'!$1:$1048576,9,),"")</f>
        <v/>
      </c>
      <c r="M571" s="297" t="str">
        <f>IFERROR(VLOOKUP(CONCATENATE($A571,"A"),'05 APU'!$1:$1048576,9,),"")</f>
        <v/>
      </c>
      <c r="N571" s="86"/>
      <c r="O571" s="90">
        <f>IFERROR(VLOOKUP(CONCATENATE($A571,"D"),'05 APU'!$T:$AB,9,),0)</f>
        <v>0</v>
      </c>
      <c r="P571" s="90">
        <f t="shared" si="17"/>
        <v>0</v>
      </c>
      <c r="Q571" s="90">
        <f>IFERROR(VLOOKUP(CONCATENATE($A571,"C"),'05 APU'!$T:$AB,9,),0)</f>
        <v>0</v>
      </c>
      <c r="R571" s="90">
        <f>IFERROR(VLOOKUP(CONCATENATE($A571,"B"),'05 APU'!$T:$AB,9,),0)</f>
        <v>0</v>
      </c>
      <c r="S571" s="90">
        <f>IFERROR(VLOOKUP(CONCATENATE($A571,"A"),'05 APU'!$T:$AB,9,),0)</f>
        <v>0</v>
      </c>
      <c r="U571" s="420"/>
      <c r="V571" s="424"/>
      <c r="W571" s="429">
        <v>0</v>
      </c>
      <c r="AZ571" s="331" t="e">
        <f>IF((VLOOKUP(CONCATENATE($A571,"EP"),'05 APU'!$1:$1048576,1,FALSE)=CONCATENATE($A571,"EP")),1,0)</f>
        <v>#N/A</v>
      </c>
      <c r="BA571" s="331" t="e">
        <f>IF((VLOOKUP(CONCATENATE($A571,"EE"),'05 APU'!$1:$1048576,1,FALSE)=CONCATENATE($A571,"EE")),1,0)</f>
        <v>#N/A</v>
      </c>
      <c r="BB571" s="331" t="e">
        <f>IF((VLOOKUP(CONCATENATE($A571,"EM"),'05 APU'!$1:$1048576,1,FALSE)=CONCATENATE($A571,"EM")),1,0)</f>
        <v>#N/A</v>
      </c>
    </row>
    <row r="572" spans="1:54" ht="31.5" x14ac:dyDescent="0.25">
      <c r="A572" s="88">
        <v>562</v>
      </c>
      <c r="B572" s="388" t="s">
        <v>1319</v>
      </c>
      <c r="C572" s="389" t="s">
        <v>1320</v>
      </c>
      <c r="D572" s="89" t="str">
        <f>IFERROR(VLOOKUP(CONCATENATE($A572,"T"),'05 APU'!$1:$1048576,3,),"")</f>
        <v/>
      </c>
      <c r="E572" s="89" t="str">
        <f>IFERROR(VLOOKUP(CONCATENATE($A572,"T2"),'05 APU'!$1:$1048576,3,),"")</f>
        <v/>
      </c>
      <c r="F572" s="89" t="str">
        <f>IFERROR(VLOOKUP(CONCATENATE($A572,"T3"),'05 APU'!$1:$1048576,3,),"")</f>
        <v/>
      </c>
      <c r="G572" s="398"/>
      <c r="H572" s="351"/>
      <c r="I572" s="90">
        <f>IFERROR((VLOOKUP(CONCATENATE($A572,"D"),'05 APU'!$1:$1048576,9,)),0)</f>
        <v>0</v>
      </c>
      <c r="J572" s="90">
        <f t="shared" si="18"/>
        <v>0</v>
      </c>
      <c r="K572" s="297" t="str">
        <f>IFERROR(VLOOKUP(CONCATENATE($A572,"C"),'05 APU'!$1:$1048576,9,),"")</f>
        <v/>
      </c>
      <c r="L572" s="297" t="str">
        <f>IFERROR(VLOOKUP(CONCATENATE($A572,"B"),'05 APU'!$1:$1048576,9,),"")</f>
        <v/>
      </c>
      <c r="M572" s="297" t="str">
        <f>IFERROR(VLOOKUP(CONCATENATE($A572,"A"),'05 APU'!$1:$1048576,9,),"")</f>
        <v/>
      </c>
      <c r="N572" s="86"/>
      <c r="O572" s="90">
        <f>IFERROR(VLOOKUP(CONCATENATE($A572,"D"),'05 APU'!$T:$AB,9,),0)</f>
        <v>0</v>
      </c>
      <c r="P572" s="90">
        <f t="shared" si="17"/>
        <v>0</v>
      </c>
      <c r="Q572" s="90">
        <f>IFERROR(VLOOKUP(CONCATENATE($A572,"C"),'05 APU'!$T:$AB,9,),0)</f>
        <v>0</v>
      </c>
      <c r="R572" s="90">
        <f>IFERROR(VLOOKUP(CONCATENATE($A572,"B"),'05 APU'!$T:$AB,9,),0)</f>
        <v>0</v>
      </c>
      <c r="S572" s="90">
        <f>IFERROR(VLOOKUP(CONCATENATE($A572,"A"),'05 APU'!$T:$AB,9,),0)</f>
        <v>0</v>
      </c>
      <c r="U572" s="420"/>
      <c r="V572" s="424"/>
      <c r="W572" s="429">
        <v>0</v>
      </c>
      <c r="AZ572" s="331" t="e">
        <f>IF((VLOOKUP(CONCATENATE($A572,"EP"),'05 APU'!$1:$1048576,1,FALSE)=CONCATENATE($A572,"EP")),1,0)</f>
        <v>#N/A</v>
      </c>
      <c r="BA572" s="331" t="e">
        <f>IF((VLOOKUP(CONCATENATE($A572,"EE"),'05 APU'!$1:$1048576,1,FALSE)=CONCATENATE($A572,"EE")),1,0)</f>
        <v>#N/A</v>
      </c>
      <c r="BB572" s="331" t="e">
        <f>IF((VLOOKUP(CONCATENATE($A572,"EM"),'05 APU'!$1:$1048576,1,FALSE)=CONCATENATE($A572,"EM")),1,0)</f>
        <v>#N/A</v>
      </c>
    </row>
    <row r="573" spans="1:54" x14ac:dyDescent="0.25">
      <c r="A573" s="88">
        <v>563</v>
      </c>
      <c r="B573" s="387" t="s">
        <v>1321</v>
      </c>
      <c r="C573" s="384" t="s">
        <v>1322</v>
      </c>
      <c r="D573" s="89" t="str">
        <f>IFERROR(VLOOKUP(CONCATENATE($A573,"T"),'05 APU'!$1:$1048576,3,),"")</f>
        <v/>
      </c>
      <c r="E573" s="89" t="str">
        <f>IFERROR(VLOOKUP(CONCATENATE($A573,"T2"),'05 APU'!$1:$1048576,3,),"")</f>
        <v/>
      </c>
      <c r="F573" s="89" t="str">
        <f>IFERROR(VLOOKUP(CONCATENATE($A573,"T3"),'05 APU'!$1:$1048576,3,),"")</f>
        <v/>
      </c>
      <c r="G573" s="412" t="s">
        <v>142</v>
      </c>
      <c r="H573" s="351"/>
      <c r="I573" s="90">
        <f>IFERROR((VLOOKUP(CONCATENATE($A573,"D"),'05 APU'!$1:$1048576,9,)),0)</f>
        <v>0</v>
      </c>
      <c r="J573" s="90">
        <f t="shared" si="18"/>
        <v>0</v>
      </c>
      <c r="K573" s="297" t="str">
        <f>IFERROR(VLOOKUP(CONCATENATE($A573,"C"),'05 APU'!$1:$1048576,9,),"")</f>
        <v/>
      </c>
      <c r="L573" s="297" t="str">
        <f>IFERROR(VLOOKUP(CONCATENATE($A573,"B"),'05 APU'!$1:$1048576,9,),"")</f>
        <v/>
      </c>
      <c r="M573" s="297" t="str">
        <f>IFERROR(VLOOKUP(CONCATENATE($A573,"A"),'05 APU'!$1:$1048576,9,),"")</f>
        <v/>
      </c>
      <c r="N573" s="86"/>
      <c r="O573" s="90">
        <f>IFERROR(VLOOKUP(CONCATENATE($A573,"D"),'05 APU'!$T:$AB,9,),0)</f>
        <v>0</v>
      </c>
      <c r="P573" s="90">
        <f t="shared" si="17"/>
        <v>0</v>
      </c>
      <c r="Q573" s="90">
        <f>IFERROR(VLOOKUP(CONCATENATE($A573,"C"),'05 APU'!$T:$AB,9,),0)</f>
        <v>0</v>
      </c>
      <c r="R573" s="90">
        <f>IFERROR(VLOOKUP(CONCATENATE($A573,"B"),'05 APU'!$T:$AB,9,),0)</f>
        <v>0</v>
      </c>
      <c r="S573" s="90">
        <f>IFERROR(VLOOKUP(CONCATENATE($A573,"A"),'05 APU'!$T:$AB,9,),0)</f>
        <v>0</v>
      </c>
      <c r="U573" s="420" t="s">
        <v>3446</v>
      </c>
      <c r="V573" s="426" t="s">
        <v>3487</v>
      </c>
      <c r="W573" s="429" t="s">
        <v>3493</v>
      </c>
      <c r="AZ573" s="331" t="e">
        <f>IF((VLOOKUP(CONCATENATE($A573,"EP"),'05 APU'!$1:$1048576,1,FALSE)=CONCATENATE($A573,"EP")),1,0)</f>
        <v>#N/A</v>
      </c>
      <c r="BA573" s="331" t="e">
        <f>IF((VLOOKUP(CONCATENATE($A573,"EE"),'05 APU'!$1:$1048576,1,FALSE)=CONCATENATE($A573,"EE")),1,0)</f>
        <v>#N/A</v>
      </c>
      <c r="BB573" s="331" t="e">
        <f>IF((VLOOKUP(CONCATENATE($A573,"EM"),'05 APU'!$1:$1048576,1,FALSE)=CONCATENATE($A573,"EM")),1,0)</f>
        <v>#N/A</v>
      </c>
    </row>
    <row r="574" spans="1:54" x14ac:dyDescent="0.25">
      <c r="A574" s="88">
        <v>564</v>
      </c>
      <c r="B574" s="387" t="s">
        <v>1323</v>
      </c>
      <c r="C574" s="384" t="s">
        <v>1324</v>
      </c>
      <c r="D574" s="89" t="str">
        <f>IFERROR(VLOOKUP(CONCATENATE($A574,"T"),'05 APU'!$1:$1048576,3,),"")</f>
        <v/>
      </c>
      <c r="E574" s="89" t="str">
        <f>IFERROR(VLOOKUP(CONCATENATE($A574,"T2"),'05 APU'!$1:$1048576,3,),"")</f>
        <v/>
      </c>
      <c r="F574" s="89" t="str">
        <f>IFERROR(VLOOKUP(CONCATENATE($A574,"T3"),'05 APU'!$1:$1048576,3,),"")</f>
        <v/>
      </c>
      <c r="G574" s="412" t="s">
        <v>142</v>
      </c>
      <c r="H574" s="351"/>
      <c r="I574" s="90">
        <f>IFERROR((VLOOKUP(CONCATENATE($A574,"D"),'05 APU'!$1:$1048576,9,)),0)</f>
        <v>0</v>
      </c>
      <c r="J574" s="90">
        <f t="shared" si="18"/>
        <v>0</v>
      </c>
      <c r="K574" s="297" t="str">
        <f>IFERROR(VLOOKUP(CONCATENATE($A574,"C"),'05 APU'!$1:$1048576,9,),"")</f>
        <v/>
      </c>
      <c r="L574" s="297" t="str">
        <f>IFERROR(VLOOKUP(CONCATENATE($A574,"B"),'05 APU'!$1:$1048576,9,),"")</f>
        <v/>
      </c>
      <c r="M574" s="297" t="str">
        <f>IFERROR(VLOOKUP(CONCATENATE($A574,"A"),'05 APU'!$1:$1048576,9,),"")</f>
        <v/>
      </c>
      <c r="N574" s="86"/>
      <c r="O574" s="90">
        <f>IFERROR(VLOOKUP(CONCATENATE($A574,"D"),'05 APU'!$T:$AB,9,),0)</f>
        <v>0</v>
      </c>
      <c r="P574" s="90">
        <f t="shared" si="17"/>
        <v>0</v>
      </c>
      <c r="Q574" s="90">
        <f>IFERROR(VLOOKUP(CONCATENATE($A574,"C"),'05 APU'!$T:$AB,9,),0)</f>
        <v>0</v>
      </c>
      <c r="R574" s="90">
        <f>IFERROR(VLOOKUP(CONCATENATE($A574,"B"),'05 APU'!$T:$AB,9,),0)</f>
        <v>0</v>
      </c>
      <c r="S574" s="90">
        <f>IFERROR(VLOOKUP(CONCATENATE($A574,"A"),'05 APU'!$T:$AB,9,),0)</f>
        <v>0</v>
      </c>
      <c r="U574" s="420" t="s">
        <v>3446</v>
      </c>
      <c r="V574" s="426" t="s">
        <v>3487</v>
      </c>
      <c r="W574" s="429" t="s">
        <v>3493</v>
      </c>
      <c r="AZ574" s="331" t="e">
        <f>IF((VLOOKUP(CONCATENATE($A574,"EP"),'05 APU'!$1:$1048576,1,FALSE)=CONCATENATE($A574,"EP")),1,0)</f>
        <v>#N/A</v>
      </c>
      <c r="BA574" s="331" t="e">
        <f>IF((VLOOKUP(CONCATENATE($A574,"EE"),'05 APU'!$1:$1048576,1,FALSE)=CONCATENATE($A574,"EE")),1,0)</f>
        <v>#N/A</v>
      </c>
      <c r="BB574" s="331" t="e">
        <f>IF((VLOOKUP(CONCATENATE($A574,"EM"),'05 APU'!$1:$1048576,1,FALSE)=CONCATENATE($A574,"EM")),1,0)</f>
        <v>#N/A</v>
      </c>
    </row>
    <row r="575" spans="1:54" x14ac:dyDescent="0.25">
      <c r="A575" s="88">
        <v>565</v>
      </c>
      <c r="B575" s="387" t="s">
        <v>1325</v>
      </c>
      <c r="C575" s="384" t="s">
        <v>1326</v>
      </c>
      <c r="D575" s="89" t="str">
        <f>IFERROR(VLOOKUP(CONCATENATE($A575,"T"),'05 APU'!$1:$1048576,3,),"")</f>
        <v/>
      </c>
      <c r="E575" s="89" t="str">
        <f>IFERROR(VLOOKUP(CONCATENATE($A575,"T2"),'05 APU'!$1:$1048576,3,),"")</f>
        <v/>
      </c>
      <c r="F575" s="89" t="str">
        <f>IFERROR(VLOOKUP(CONCATENATE($A575,"T3"),'05 APU'!$1:$1048576,3,),"")</f>
        <v/>
      </c>
      <c r="G575" s="412" t="s">
        <v>142</v>
      </c>
      <c r="H575" s="351"/>
      <c r="I575" s="90">
        <f>IFERROR((VLOOKUP(CONCATENATE($A575,"D"),'05 APU'!$1:$1048576,9,)),0)</f>
        <v>0</v>
      </c>
      <c r="J575" s="90">
        <f t="shared" si="18"/>
        <v>0</v>
      </c>
      <c r="K575" s="297" t="str">
        <f>IFERROR(VLOOKUP(CONCATENATE($A575,"C"),'05 APU'!$1:$1048576,9,),"")</f>
        <v/>
      </c>
      <c r="L575" s="297" t="str">
        <f>IFERROR(VLOOKUP(CONCATENATE($A575,"B"),'05 APU'!$1:$1048576,9,),"")</f>
        <v/>
      </c>
      <c r="M575" s="297" t="str">
        <f>IFERROR(VLOOKUP(CONCATENATE($A575,"A"),'05 APU'!$1:$1048576,9,),"")</f>
        <v/>
      </c>
      <c r="N575" s="86"/>
      <c r="O575" s="90">
        <f>IFERROR(VLOOKUP(CONCATENATE($A575,"D"),'05 APU'!$T:$AB,9,),0)</f>
        <v>0</v>
      </c>
      <c r="P575" s="90">
        <f t="shared" si="17"/>
        <v>0</v>
      </c>
      <c r="Q575" s="90">
        <f>IFERROR(VLOOKUP(CONCATENATE($A575,"C"),'05 APU'!$T:$AB,9,),0)</f>
        <v>0</v>
      </c>
      <c r="R575" s="90">
        <f>IFERROR(VLOOKUP(CONCATENATE($A575,"B"),'05 APU'!$T:$AB,9,),0)</f>
        <v>0</v>
      </c>
      <c r="S575" s="90">
        <f>IFERROR(VLOOKUP(CONCATENATE($A575,"A"),'05 APU'!$T:$AB,9,),0)</f>
        <v>0</v>
      </c>
      <c r="U575" s="420" t="s">
        <v>3446</v>
      </c>
      <c r="V575" s="426" t="s">
        <v>3487</v>
      </c>
      <c r="W575" s="429" t="s">
        <v>3493</v>
      </c>
      <c r="AZ575" s="331" t="e">
        <f>IF((VLOOKUP(CONCATENATE($A575,"EP"),'05 APU'!$1:$1048576,1,FALSE)=CONCATENATE($A575,"EP")),1,0)</f>
        <v>#N/A</v>
      </c>
      <c r="BA575" s="331" t="e">
        <f>IF((VLOOKUP(CONCATENATE($A575,"EE"),'05 APU'!$1:$1048576,1,FALSE)=CONCATENATE($A575,"EE")),1,0)</f>
        <v>#N/A</v>
      </c>
      <c r="BB575" s="331" t="e">
        <f>IF((VLOOKUP(CONCATENATE($A575,"EM"),'05 APU'!$1:$1048576,1,FALSE)=CONCATENATE($A575,"EM")),1,0)</f>
        <v>#N/A</v>
      </c>
    </row>
    <row r="576" spans="1:54" x14ac:dyDescent="0.25">
      <c r="A576" s="88">
        <v>566</v>
      </c>
      <c r="B576" s="387" t="s">
        <v>1327</v>
      </c>
      <c r="C576" s="384" t="s">
        <v>1328</v>
      </c>
      <c r="D576" s="89" t="str">
        <f>IFERROR(VLOOKUP(CONCATENATE($A576,"T"),'05 APU'!$1:$1048576,3,),"")</f>
        <v/>
      </c>
      <c r="E576" s="89" t="str">
        <f>IFERROR(VLOOKUP(CONCATENATE($A576,"T2"),'05 APU'!$1:$1048576,3,),"")</f>
        <v/>
      </c>
      <c r="F576" s="89" t="str">
        <f>IFERROR(VLOOKUP(CONCATENATE($A576,"T3"),'05 APU'!$1:$1048576,3,),"")</f>
        <v/>
      </c>
      <c r="G576" s="412" t="s">
        <v>142</v>
      </c>
      <c r="H576" s="351"/>
      <c r="I576" s="90">
        <f>IFERROR((VLOOKUP(CONCATENATE($A576,"D"),'05 APU'!$1:$1048576,9,)),0)</f>
        <v>0</v>
      </c>
      <c r="J576" s="90">
        <f t="shared" si="18"/>
        <v>0</v>
      </c>
      <c r="K576" s="297" t="str">
        <f>IFERROR(VLOOKUP(CONCATENATE($A576,"C"),'05 APU'!$1:$1048576,9,),"")</f>
        <v/>
      </c>
      <c r="L576" s="297" t="str">
        <f>IFERROR(VLOOKUP(CONCATENATE($A576,"B"),'05 APU'!$1:$1048576,9,),"")</f>
        <v/>
      </c>
      <c r="M576" s="297" t="str">
        <f>IFERROR(VLOOKUP(CONCATENATE($A576,"A"),'05 APU'!$1:$1048576,9,),"")</f>
        <v/>
      </c>
      <c r="N576" s="86"/>
      <c r="O576" s="90">
        <f>IFERROR(VLOOKUP(CONCATENATE($A576,"D"),'05 APU'!$T:$AB,9,),0)</f>
        <v>0</v>
      </c>
      <c r="P576" s="90">
        <f t="shared" si="17"/>
        <v>0</v>
      </c>
      <c r="Q576" s="90">
        <f>IFERROR(VLOOKUP(CONCATENATE($A576,"C"),'05 APU'!$T:$AB,9,),0)</f>
        <v>0</v>
      </c>
      <c r="R576" s="90">
        <f>IFERROR(VLOOKUP(CONCATENATE($A576,"B"),'05 APU'!$T:$AB,9,),0)</f>
        <v>0</v>
      </c>
      <c r="S576" s="90">
        <f>IFERROR(VLOOKUP(CONCATENATE($A576,"A"),'05 APU'!$T:$AB,9,),0)</f>
        <v>0</v>
      </c>
      <c r="U576" s="420" t="s">
        <v>3446</v>
      </c>
      <c r="V576" s="426" t="s">
        <v>3487</v>
      </c>
      <c r="W576" s="429" t="s">
        <v>3493</v>
      </c>
      <c r="AZ576" s="331" t="e">
        <f>IF((VLOOKUP(CONCATENATE($A576,"EP"),'05 APU'!$1:$1048576,1,FALSE)=CONCATENATE($A576,"EP")),1,0)</f>
        <v>#N/A</v>
      </c>
      <c r="BA576" s="331" t="e">
        <f>IF((VLOOKUP(CONCATENATE($A576,"EE"),'05 APU'!$1:$1048576,1,FALSE)=CONCATENATE($A576,"EE")),1,0)</f>
        <v>#N/A</v>
      </c>
      <c r="BB576" s="331" t="e">
        <f>IF((VLOOKUP(CONCATENATE($A576,"EM"),'05 APU'!$1:$1048576,1,FALSE)=CONCATENATE($A576,"EM")),1,0)</f>
        <v>#N/A</v>
      </c>
    </row>
    <row r="577" spans="1:54" x14ac:dyDescent="0.25">
      <c r="A577" s="88">
        <v>567</v>
      </c>
      <c r="B577" s="387" t="s">
        <v>1329</v>
      </c>
      <c r="C577" s="384" t="s">
        <v>1330</v>
      </c>
      <c r="D577" s="89" t="str">
        <f>IFERROR(VLOOKUP(CONCATENATE($A577,"T"),'05 APU'!$1:$1048576,3,),"")</f>
        <v/>
      </c>
      <c r="E577" s="89" t="str">
        <f>IFERROR(VLOOKUP(CONCATENATE($A577,"T2"),'05 APU'!$1:$1048576,3,),"")</f>
        <v/>
      </c>
      <c r="F577" s="89" t="str">
        <f>IFERROR(VLOOKUP(CONCATENATE($A577,"T3"),'05 APU'!$1:$1048576,3,),"")</f>
        <v/>
      </c>
      <c r="G577" s="412" t="s">
        <v>142</v>
      </c>
      <c r="H577" s="351"/>
      <c r="I577" s="90">
        <f>IFERROR((VLOOKUP(CONCATENATE($A577,"D"),'05 APU'!$1:$1048576,9,)),0)</f>
        <v>0</v>
      </c>
      <c r="J577" s="90">
        <f t="shared" si="18"/>
        <v>0</v>
      </c>
      <c r="K577" s="297" t="str">
        <f>IFERROR(VLOOKUP(CONCATENATE($A577,"C"),'05 APU'!$1:$1048576,9,),"")</f>
        <v/>
      </c>
      <c r="L577" s="297" t="str">
        <f>IFERROR(VLOOKUP(CONCATENATE($A577,"B"),'05 APU'!$1:$1048576,9,),"")</f>
        <v/>
      </c>
      <c r="M577" s="297" t="str">
        <f>IFERROR(VLOOKUP(CONCATENATE($A577,"A"),'05 APU'!$1:$1048576,9,),"")</f>
        <v/>
      </c>
      <c r="N577" s="86"/>
      <c r="O577" s="90">
        <f>IFERROR(VLOOKUP(CONCATENATE($A577,"D"),'05 APU'!$T:$AB,9,),0)</f>
        <v>0</v>
      </c>
      <c r="P577" s="90">
        <f t="shared" si="17"/>
        <v>0</v>
      </c>
      <c r="Q577" s="90">
        <f>IFERROR(VLOOKUP(CONCATENATE($A577,"C"),'05 APU'!$T:$AB,9,),0)</f>
        <v>0</v>
      </c>
      <c r="R577" s="90">
        <f>IFERROR(VLOOKUP(CONCATENATE($A577,"B"),'05 APU'!$T:$AB,9,),0)</f>
        <v>0</v>
      </c>
      <c r="S577" s="90">
        <f>IFERROR(VLOOKUP(CONCATENATE($A577,"A"),'05 APU'!$T:$AB,9,),0)</f>
        <v>0</v>
      </c>
      <c r="U577" s="420" t="s">
        <v>3446</v>
      </c>
      <c r="V577" s="426" t="s">
        <v>3487</v>
      </c>
      <c r="W577" s="429" t="s">
        <v>3493</v>
      </c>
      <c r="AZ577" s="331" t="e">
        <f>IF((VLOOKUP(CONCATENATE($A577,"EP"),'05 APU'!$1:$1048576,1,FALSE)=CONCATENATE($A577,"EP")),1,0)</f>
        <v>#N/A</v>
      </c>
      <c r="BA577" s="331" t="e">
        <f>IF((VLOOKUP(CONCATENATE($A577,"EE"),'05 APU'!$1:$1048576,1,FALSE)=CONCATENATE($A577,"EE")),1,0)</f>
        <v>#N/A</v>
      </c>
      <c r="BB577" s="331" t="e">
        <f>IF((VLOOKUP(CONCATENATE($A577,"EM"),'05 APU'!$1:$1048576,1,FALSE)=CONCATENATE($A577,"EM")),1,0)</f>
        <v>#N/A</v>
      </c>
    </row>
    <row r="578" spans="1:54" ht="31.5" x14ac:dyDescent="0.25">
      <c r="A578" s="88">
        <v>568</v>
      </c>
      <c r="B578" s="388" t="s">
        <v>1331</v>
      </c>
      <c r="C578" s="389" t="s">
        <v>1332</v>
      </c>
      <c r="D578" s="89" t="str">
        <f>IFERROR(VLOOKUP(CONCATENATE($A578,"T"),'05 APU'!$1:$1048576,3,),"")</f>
        <v/>
      </c>
      <c r="E578" s="89" t="str">
        <f>IFERROR(VLOOKUP(CONCATENATE($A578,"T2"),'05 APU'!$1:$1048576,3,),"")</f>
        <v/>
      </c>
      <c r="F578" s="89" t="str">
        <f>IFERROR(VLOOKUP(CONCATENATE($A578,"T3"),'05 APU'!$1:$1048576,3,),"")</f>
        <v/>
      </c>
      <c r="G578" s="398"/>
      <c r="H578" s="351"/>
      <c r="I578" s="90">
        <f>IFERROR((VLOOKUP(CONCATENATE($A578,"D"),'05 APU'!$1:$1048576,9,)),0)</f>
        <v>0</v>
      </c>
      <c r="J578" s="90">
        <f t="shared" si="18"/>
        <v>0</v>
      </c>
      <c r="K578" s="297" t="str">
        <f>IFERROR(VLOOKUP(CONCATENATE($A578,"C"),'05 APU'!$1:$1048576,9,),"")</f>
        <v/>
      </c>
      <c r="L578" s="297" t="str">
        <f>IFERROR(VLOOKUP(CONCATENATE($A578,"B"),'05 APU'!$1:$1048576,9,),"")</f>
        <v/>
      </c>
      <c r="M578" s="297" t="str">
        <f>IFERROR(VLOOKUP(CONCATENATE($A578,"A"),'05 APU'!$1:$1048576,9,),"")</f>
        <v/>
      </c>
      <c r="N578" s="86"/>
      <c r="O578" s="90">
        <f>IFERROR(VLOOKUP(CONCATENATE($A578,"D"),'05 APU'!$T:$AB,9,),0)</f>
        <v>0</v>
      </c>
      <c r="P578" s="90">
        <f t="shared" si="17"/>
        <v>0</v>
      </c>
      <c r="Q578" s="90">
        <f>IFERROR(VLOOKUP(CONCATENATE($A578,"C"),'05 APU'!$T:$AB,9,),0)</f>
        <v>0</v>
      </c>
      <c r="R578" s="90">
        <f>IFERROR(VLOOKUP(CONCATENATE($A578,"B"),'05 APU'!$T:$AB,9,),0)</f>
        <v>0</v>
      </c>
      <c r="S578" s="90">
        <f>IFERROR(VLOOKUP(CONCATENATE($A578,"A"),'05 APU'!$T:$AB,9,),0)</f>
        <v>0</v>
      </c>
      <c r="U578" s="420"/>
      <c r="V578" s="424"/>
      <c r="W578" s="429">
        <v>0</v>
      </c>
      <c r="AZ578" s="331" t="e">
        <f>IF((VLOOKUP(CONCATENATE($A578,"EP"),'05 APU'!$1:$1048576,1,FALSE)=CONCATENATE($A578,"EP")),1,0)</f>
        <v>#N/A</v>
      </c>
      <c r="BA578" s="331" t="e">
        <f>IF((VLOOKUP(CONCATENATE($A578,"EE"),'05 APU'!$1:$1048576,1,FALSE)=CONCATENATE($A578,"EE")),1,0)</f>
        <v>#N/A</v>
      </c>
      <c r="BB578" s="331" t="e">
        <f>IF((VLOOKUP(CONCATENATE($A578,"EM"),'05 APU'!$1:$1048576,1,FALSE)=CONCATENATE($A578,"EM")),1,0)</f>
        <v>#N/A</v>
      </c>
    </row>
    <row r="579" spans="1:54" x14ac:dyDescent="0.25">
      <c r="A579" s="88">
        <v>569</v>
      </c>
      <c r="B579" s="387" t="s">
        <v>1333</v>
      </c>
      <c r="C579" s="384" t="s">
        <v>1322</v>
      </c>
      <c r="D579" s="89" t="str">
        <f>IFERROR(VLOOKUP(CONCATENATE($A579,"T"),'05 APU'!$1:$1048576,3,),"")</f>
        <v/>
      </c>
      <c r="E579" s="89" t="str">
        <f>IFERROR(VLOOKUP(CONCATENATE($A579,"T2"),'05 APU'!$1:$1048576,3,),"")</f>
        <v/>
      </c>
      <c r="F579" s="89" t="str">
        <f>IFERROR(VLOOKUP(CONCATENATE($A579,"T3"),'05 APU'!$1:$1048576,3,),"")</f>
        <v/>
      </c>
      <c r="G579" s="412" t="s">
        <v>142</v>
      </c>
      <c r="H579" s="351"/>
      <c r="I579" s="90">
        <f>IFERROR((VLOOKUP(CONCATENATE($A579,"D"),'05 APU'!$1:$1048576,9,)),0)</f>
        <v>0</v>
      </c>
      <c r="J579" s="90">
        <f t="shared" si="18"/>
        <v>0</v>
      </c>
      <c r="K579" s="297" t="str">
        <f>IFERROR(VLOOKUP(CONCATENATE($A579,"C"),'05 APU'!$1:$1048576,9,),"")</f>
        <v/>
      </c>
      <c r="L579" s="297" t="str">
        <f>IFERROR(VLOOKUP(CONCATENATE($A579,"B"),'05 APU'!$1:$1048576,9,),"")</f>
        <v/>
      </c>
      <c r="M579" s="297" t="str">
        <f>IFERROR(VLOOKUP(CONCATENATE($A579,"A"),'05 APU'!$1:$1048576,9,),"")</f>
        <v/>
      </c>
      <c r="N579" s="86"/>
      <c r="O579" s="90">
        <f>IFERROR(VLOOKUP(CONCATENATE($A579,"D"),'05 APU'!$T:$AB,9,),0)</f>
        <v>0</v>
      </c>
      <c r="P579" s="90">
        <f t="shared" si="17"/>
        <v>0</v>
      </c>
      <c r="Q579" s="90">
        <f>IFERROR(VLOOKUP(CONCATENATE($A579,"C"),'05 APU'!$T:$AB,9,),0)</f>
        <v>0</v>
      </c>
      <c r="R579" s="90">
        <f>IFERROR(VLOOKUP(CONCATENATE($A579,"B"),'05 APU'!$T:$AB,9,),0)</f>
        <v>0</v>
      </c>
      <c r="S579" s="90">
        <f>IFERROR(VLOOKUP(CONCATENATE($A579,"A"),'05 APU'!$T:$AB,9,),0)</f>
        <v>0</v>
      </c>
      <c r="U579" s="420" t="s">
        <v>3446</v>
      </c>
      <c r="V579" s="426" t="s">
        <v>3487</v>
      </c>
      <c r="W579" s="429" t="s">
        <v>3493</v>
      </c>
      <c r="AZ579" s="331" t="e">
        <f>IF((VLOOKUP(CONCATENATE($A579,"EP"),'05 APU'!$1:$1048576,1,FALSE)=CONCATENATE($A579,"EP")),1,0)</f>
        <v>#N/A</v>
      </c>
      <c r="BA579" s="331" t="e">
        <f>IF((VLOOKUP(CONCATENATE($A579,"EE"),'05 APU'!$1:$1048576,1,FALSE)=CONCATENATE($A579,"EE")),1,0)</f>
        <v>#N/A</v>
      </c>
      <c r="BB579" s="331" t="e">
        <f>IF((VLOOKUP(CONCATENATE($A579,"EM"),'05 APU'!$1:$1048576,1,FALSE)=CONCATENATE($A579,"EM")),1,0)</f>
        <v>#N/A</v>
      </c>
    </row>
    <row r="580" spans="1:54" x14ac:dyDescent="0.25">
      <c r="A580" s="88">
        <v>570</v>
      </c>
      <c r="B580" s="387" t="s">
        <v>1334</v>
      </c>
      <c r="C580" s="384" t="s">
        <v>1324</v>
      </c>
      <c r="D580" s="89" t="str">
        <f>IFERROR(VLOOKUP(CONCATENATE($A580,"T"),'05 APU'!$1:$1048576,3,),"")</f>
        <v/>
      </c>
      <c r="E580" s="89" t="str">
        <f>IFERROR(VLOOKUP(CONCATENATE($A580,"T2"),'05 APU'!$1:$1048576,3,),"")</f>
        <v/>
      </c>
      <c r="F580" s="89" t="str">
        <f>IFERROR(VLOOKUP(CONCATENATE($A580,"T3"),'05 APU'!$1:$1048576,3,),"")</f>
        <v/>
      </c>
      <c r="G580" s="412" t="s">
        <v>142</v>
      </c>
      <c r="H580" s="351"/>
      <c r="I580" s="90">
        <f>IFERROR((VLOOKUP(CONCATENATE($A580,"D"),'05 APU'!$1:$1048576,9,)),0)</f>
        <v>0</v>
      </c>
      <c r="J580" s="90">
        <f t="shared" si="18"/>
        <v>0</v>
      </c>
      <c r="K580" s="297" t="str">
        <f>IFERROR(VLOOKUP(CONCATENATE($A580,"C"),'05 APU'!$1:$1048576,9,),"")</f>
        <v/>
      </c>
      <c r="L580" s="297" t="str">
        <f>IFERROR(VLOOKUP(CONCATENATE($A580,"B"),'05 APU'!$1:$1048576,9,),"")</f>
        <v/>
      </c>
      <c r="M580" s="297" t="str">
        <f>IFERROR(VLOOKUP(CONCATENATE($A580,"A"),'05 APU'!$1:$1048576,9,),"")</f>
        <v/>
      </c>
      <c r="N580" s="86"/>
      <c r="O580" s="90">
        <f>IFERROR(VLOOKUP(CONCATENATE($A580,"D"),'05 APU'!$T:$AB,9,),0)</f>
        <v>0</v>
      </c>
      <c r="P580" s="90">
        <f t="shared" si="17"/>
        <v>0</v>
      </c>
      <c r="Q580" s="90">
        <f>IFERROR(VLOOKUP(CONCATENATE($A580,"C"),'05 APU'!$T:$AB,9,),0)</f>
        <v>0</v>
      </c>
      <c r="R580" s="90">
        <f>IFERROR(VLOOKUP(CONCATENATE($A580,"B"),'05 APU'!$T:$AB,9,),0)</f>
        <v>0</v>
      </c>
      <c r="S580" s="90">
        <f>IFERROR(VLOOKUP(CONCATENATE($A580,"A"),'05 APU'!$T:$AB,9,),0)</f>
        <v>0</v>
      </c>
      <c r="U580" s="420" t="s">
        <v>3446</v>
      </c>
      <c r="V580" s="426" t="s">
        <v>3487</v>
      </c>
      <c r="W580" s="429" t="s">
        <v>3493</v>
      </c>
      <c r="AZ580" s="331" t="e">
        <f>IF((VLOOKUP(CONCATENATE($A580,"EP"),'05 APU'!$1:$1048576,1,FALSE)=CONCATENATE($A580,"EP")),1,0)</f>
        <v>#N/A</v>
      </c>
      <c r="BA580" s="331" t="e">
        <f>IF((VLOOKUP(CONCATENATE($A580,"EE"),'05 APU'!$1:$1048576,1,FALSE)=CONCATENATE($A580,"EE")),1,0)</f>
        <v>#N/A</v>
      </c>
      <c r="BB580" s="331" t="e">
        <f>IF((VLOOKUP(CONCATENATE($A580,"EM"),'05 APU'!$1:$1048576,1,FALSE)=CONCATENATE($A580,"EM")),1,0)</f>
        <v>#N/A</v>
      </c>
    </row>
    <row r="581" spans="1:54" x14ac:dyDescent="0.25">
      <c r="A581" s="88">
        <v>571</v>
      </c>
      <c r="B581" s="387" t="s">
        <v>1335</v>
      </c>
      <c r="C581" s="384" t="s">
        <v>1336</v>
      </c>
      <c r="D581" s="89" t="str">
        <f>IFERROR(VLOOKUP(CONCATENATE($A581,"T"),'05 APU'!$1:$1048576,3,),"")</f>
        <v/>
      </c>
      <c r="E581" s="89" t="str">
        <f>IFERROR(VLOOKUP(CONCATENATE($A581,"T2"),'05 APU'!$1:$1048576,3,),"")</f>
        <v/>
      </c>
      <c r="F581" s="89" t="str">
        <f>IFERROR(VLOOKUP(CONCATENATE($A581,"T3"),'05 APU'!$1:$1048576,3,),"")</f>
        <v/>
      </c>
      <c r="G581" s="412" t="s">
        <v>142</v>
      </c>
      <c r="H581" s="351"/>
      <c r="I581" s="90">
        <f>IFERROR((VLOOKUP(CONCATENATE($A581,"D"),'05 APU'!$1:$1048576,9,)),0)</f>
        <v>0</v>
      </c>
      <c r="J581" s="90">
        <f t="shared" si="18"/>
        <v>0</v>
      </c>
      <c r="K581" s="297" t="str">
        <f>IFERROR(VLOOKUP(CONCATENATE($A581,"C"),'05 APU'!$1:$1048576,9,),"")</f>
        <v/>
      </c>
      <c r="L581" s="297" t="str">
        <f>IFERROR(VLOOKUP(CONCATENATE($A581,"B"),'05 APU'!$1:$1048576,9,),"")</f>
        <v/>
      </c>
      <c r="M581" s="297" t="str">
        <f>IFERROR(VLOOKUP(CONCATENATE($A581,"A"),'05 APU'!$1:$1048576,9,),"")</f>
        <v/>
      </c>
      <c r="N581" s="86"/>
      <c r="O581" s="90">
        <f>IFERROR(VLOOKUP(CONCATENATE($A581,"D"),'05 APU'!$T:$AB,9,),0)</f>
        <v>0</v>
      </c>
      <c r="P581" s="90">
        <f t="shared" si="17"/>
        <v>0</v>
      </c>
      <c r="Q581" s="90">
        <f>IFERROR(VLOOKUP(CONCATENATE($A581,"C"),'05 APU'!$T:$AB,9,),0)</f>
        <v>0</v>
      </c>
      <c r="R581" s="90">
        <f>IFERROR(VLOOKUP(CONCATENATE($A581,"B"),'05 APU'!$T:$AB,9,),0)</f>
        <v>0</v>
      </c>
      <c r="S581" s="90">
        <f>IFERROR(VLOOKUP(CONCATENATE($A581,"A"),'05 APU'!$T:$AB,9,),0)</f>
        <v>0</v>
      </c>
      <c r="U581" s="420" t="s">
        <v>3446</v>
      </c>
      <c r="V581" s="426" t="s">
        <v>3487</v>
      </c>
      <c r="W581" s="429" t="s">
        <v>3493</v>
      </c>
      <c r="AZ581" s="331" t="e">
        <f>IF((VLOOKUP(CONCATENATE($A581,"EP"),'05 APU'!$1:$1048576,1,FALSE)=CONCATENATE($A581,"EP")),1,0)</f>
        <v>#N/A</v>
      </c>
      <c r="BA581" s="331" t="e">
        <f>IF((VLOOKUP(CONCATENATE($A581,"EE"),'05 APU'!$1:$1048576,1,FALSE)=CONCATENATE($A581,"EE")),1,0)</f>
        <v>#N/A</v>
      </c>
      <c r="BB581" s="331" t="e">
        <f>IF((VLOOKUP(CONCATENATE($A581,"EM"),'05 APU'!$1:$1048576,1,FALSE)=CONCATENATE($A581,"EM")),1,0)</f>
        <v>#N/A</v>
      </c>
    </row>
    <row r="582" spans="1:54" x14ac:dyDescent="0.25">
      <c r="A582" s="88">
        <v>572</v>
      </c>
      <c r="B582" s="387" t="s">
        <v>1337</v>
      </c>
      <c r="C582" s="384" t="s">
        <v>1338</v>
      </c>
      <c r="D582" s="89" t="str">
        <f>IFERROR(VLOOKUP(CONCATENATE($A582,"T"),'05 APU'!$1:$1048576,3,),"")</f>
        <v/>
      </c>
      <c r="E582" s="89" t="str">
        <f>IFERROR(VLOOKUP(CONCATENATE($A582,"T2"),'05 APU'!$1:$1048576,3,),"")</f>
        <v/>
      </c>
      <c r="F582" s="89" t="str">
        <f>IFERROR(VLOOKUP(CONCATENATE($A582,"T3"),'05 APU'!$1:$1048576,3,),"")</f>
        <v/>
      </c>
      <c r="G582" s="412" t="s">
        <v>142</v>
      </c>
      <c r="H582" s="351"/>
      <c r="I582" s="90">
        <f>IFERROR((VLOOKUP(CONCATENATE($A582,"D"),'05 APU'!$1:$1048576,9,)),0)</f>
        <v>0</v>
      </c>
      <c r="J582" s="90">
        <f t="shared" si="18"/>
        <v>0</v>
      </c>
      <c r="K582" s="297" t="str">
        <f>IFERROR(VLOOKUP(CONCATENATE($A582,"C"),'05 APU'!$1:$1048576,9,),"")</f>
        <v/>
      </c>
      <c r="L582" s="297" t="str">
        <f>IFERROR(VLOOKUP(CONCATENATE($A582,"B"),'05 APU'!$1:$1048576,9,),"")</f>
        <v/>
      </c>
      <c r="M582" s="297" t="str">
        <f>IFERROR(VLOOKUP(CONCATENATE($A582,"A"),'05 APU'!$1:$1048576,9,),"")</f>
        <v/>
      </c>
      <c r="N582" s="86"/>
      <c r="O582" s="90">
        <f>IFERROR(VLOOKUP(CONCATENATE($A582,"D"),'05 APU'!$T:$AB,9,),0)</f>
        <v>0</v>
      </c>
      <c r="P582" s="90">
        <f t="shared" si="17"/>
        <v>0</v>
      </c>
      <c r="Q582" s="90">
        <f>IFERROR(VLOOKUP(CONCATENATE($A582,"C"),'05 APU'!$T:$AB,9,),0)</f>
        <v>0</v>
      </c>
      <c r="R582" s="90">
        <f>IFERROR(VLOOKUP(CONCATENATE($A582,"B"),'05 APU'!$T:$AB,9,),0)</f>
        <v>0</v>
      </c>
      <c r="S582" s="90">
        <f>IFERROR(VLOOKUP(CONCATENATE($A582,"A"),'05 APU'!$T:$AB,9,),0)</f>
        <v>0</v>
      </c>
      <c r="U582" s="420" t="s">
        <v>3446</v>
      </c>
      <c r="V582" s="426" t="s">
        <v>3487</v>
      </c>
      <c r="W582" s="429" t="s">
        <v>3493</v>
      </c>
      <c r="AZ582" s="331" t="e">
        <f>IF((VLOOKUP(CONCATENATE($A582,"EP"),'05 APU'!$1:$1048576,1,FALSE)=CONCATENATE($A582,"EP")),1,0)</f>
        <v>#N/A</v>
      </c>
      <c r="BA582" s="331" t="e">
        <f>IF((VLOOKUP(CONCATENATE($A582,"EE"),'05 APU'!$1:$1048576,1,FALSE)=CONCATENATE($A582,"EE")),1,0)</f>
        <v>#N/A</v>
      </c>
      <c r="BB582" s="331" t="e">
        <f>IF((VLOOKUP(CONCATENATE($A582,"EM"),'05 APU'!$1:$1048576,1,FALSE)=CONCATENATE($A582,"EM")),1,0)</f>
        <v>#N/A</v>
      </c>
    </row>
    <row r="583" spans="1:54" x14ac:dyDescent="0.25">
      <c r="A583" s="88">
        <v>573</v>
      </c>
      <c r="B583" s="387" t="s">
        <v>1339</v>
      </c>
      <c r="C583" s="384" t="s">
        <v>1330</v>
      </c>
      <c r="D583" s="89" t="str">
        <f>IFERROR(VLOOKUP(CONCATENATE($A583,"T"),'05 APU'!$1:$1048576,3,),"")</f>
        <v/>
      </c>
      <c r="E583" s="89" t="str">
        <f>IFERROR(VLOOKUP(CONCATENATE($A583,"T2"),'05 APU'!$1:$1048576,3,),"")</f>
        <v/>
      </c>
      <c r="F583" s="89" t="str">
        <f>IFERROR(VLOOKUP(CONCATENATE($A583,"T3"),'05 APU'!$1:$1048576,3,),"")</f>
        <v/>
      </c>
      <c r="G583" s="412" t="s">
        <v>142</v>
      </c>
      <c r="H583" s="351"/>
      <c r="I583" s="90">
        <f>IFERROR((VLOOKUP(CONCATENATE($A583,"D"),'05 APU'!$1:$1048576,9,)),0)</f>
        <v>0</v>
      </c>
      <c r="J583" s="90">
        <f t="shared" si="18"/>
        <v>0</v>
      </c>
      <c r="K583" s="297" t="str">
        <f>IFERROR(VLOOKUP(CONCATENATE($A583,"C"),'05 APU'!$1:$1048576,9,),"")</f>
        <v/>
      </c>
      <c r="L583" s="297" t="str">
        <f>IFERROR(VLOOKUP(CONCATENATE($A583,"B"),'05 APU'!$1:$1048576,9,),"")</f>
        <v/>
      </c>
      <c r="M583" s="297" t="str">
        <f>IFERROR(VLOOKUP(CONCATENATE($A583,"A"),'05 APU'!$1:$1048576,9,),"")</f>
        <v/>
      </c>
      <c r="N583" s="86"/>
      <c r="O583" s="90">
        <f>IFERROR(VLOOKUP(CONCATENATE($A583,"D"),'05 APU'!$T:$AB,9,),0)</f>
        <v>0</v>
      </c>
      <c r="P583" s="90">
        <f t="shared" si="17"/>
        <v>0</v>
      </c>
      <c r="Q583" s="90">
        <f>IFERROR(VLOOKUP(CONCATENATE($A583,"C"),'05 APU'!$T:$AB,9,),0)</f>
        <v>0</v>
      </c>
      <c r="R583" s="90">
        <f>IFERROR(VLOOKUP(CONCATENATE($A583,"B"),'05 APU'!$T:$AB,9,),0)</f>
        <v>0</v>
      </c>
      <c r="S583" s="90">
        <f>IFERROR(VLOOKUP(CONCATENATE($A583,"A"),'05 APU'!$T:$AB,9,),0)</f>
        <v>0</v>
      </c>
      <c r="U583" s="420" t="s">
        <v>3446</v>
      </c>
      <c r="V583" s="426" t="s">
        <v>3487</v>
      </c>
      <c r="W583" s="429" t="s">
        <v>3493</v>
      </c>
      <c r="AZ583" s="331" t="e">
        <f>IF((VLOOKUP(CONCATENATE($A583,"EP"),'05 APU'!$1:$1048576,1,FALSE)=CONCATENATE($A583,"EP")),1,0)</f>
        <v>#N/A</v>
      </c>
      <c r="BA583" s="331" t="e">
        <f>IF((VLOOKUP(CONCATENATE($A583,"EE"),'05 APU'!$1:$1048576,1,FALSE)=CONCATENATE($A583,"EE")),1,0)</f>
        <v>#N/A</v>
      </c>
      <c r="BB583" s="331" t="e">
        <f>IF((VLOOKUP(CONCATENATE($A583,"EM"),'05 APU'!$1:$1048576,1,FALSE)=CONCATENATE($A583,"EM")),1,0)</f>
        <v>#N/A</v>
      </c>
    </row>
    <row r="584" spans="1:54" ht="21" x14ac:dyDescent="0.25">
      <c r="A584" s="88">
        <v>574</v>
      </c>
      <c r="B584" s="388" t="s">
        <v>1340</v>
      </c>
      <c r="C584" s="389" t="s">
        <v>1341</v>
      </c>
      <c r="D584" s="89" t="str">
        <f>IFERROR(VLOOKUP(CONCATENATE($A584,"T"),'05 APU'!$1:$1048576,3,),"")</f>
        <v/>
      </c>
      <c r="E584" s="89" t="str">
        <f>IFERROR(VLOOKUP(CONCATENATE($A584,"T2"),'05 APU'!$1:$1048576,3,),"")</f>
        <v/>
      </c>
      <c r="F584" s="89" t="str">
        <f>IFERROR(VLOOKUP(CONCATENATE($A584,"T3"),'05 APU'!$1:$1048576,3,),"")</f>
        <v/>
      </c>
      <c r="G584" s="398"/>
      <c r="H584" s="351"/>
      <c r="I584" s="90">
        <f>IFERROR((VLOOKUP(CONCATENATE($A584,"D"),'05 APU'!$1:$1048576,9,)),0)</f>
        <v>0</v>
      </c>
      <c r="J584" s="90">
        <f t="shared" si="18"/>
        <v>0</v>
      </c>
      <c r="K584" s="297" t="str">
        <f>IFERROR(VLOOKUP(CONCATENATE($A584,"C"),'05 APU'!$1:$1048576,9,),"")</f>
        <v/>
      </c>
      <c r="L584" s="297" t="str">
        <f>IFERROR(VLOOKUP(CONCATENATE($A584,"B"),'05 APU'!$1:$1048576,9,),"")</f>
        <v/>
      </c>
      <c r="M584" s="297" t="str">
        <f>IFERROR(VLOOKUP(CONCATENATE($A584,"A"),'05 APU'!$1:$1048576,9,),"")</f>
        <v/>
      </c>
      <c r="N584" s="86"/>
      <c r="O584" s="90">
        <f>IFERROR(VLOOKUP(CONCATENATE($A584,"D"),'05 APU'!$T:$AB,9,),0)</f>
        <v>0</v>
      </c>
      <c r="P584" s="90">
        <f t="shared" si="17"/>
        <v>0</v>
      </c>
      <c r="Q584" s="90">
        <f>IFERROR(VLOOKUP(CONCATENATE($A584,"C"),'05 APU'!$T:$AB,9,),0)</f>
        <v>0</v>
      </c>
      <c r="R584" s="90">
        <f>IFERROR(VLOOKUP(CONCATENATE($A584,"B"),'05 APU'!$T:$AB,9,),0)</f>
        <v>0</v>
      </c>
      <c r="S584" s="90">
        <f>IFERROR(VLOOKUP(CONCATENATE($A584,"A"),'05 APU'!$T:$AB,9,),0)</f>
        <v>0</v>
      </c>
      <c r="U584" s="420"/>
      <c r="V584" s="424"/>
      <c r="W584" s="429">
        <v>0</v>
      </c>
      <c r="AZ584" s="331" t="e">
        <f>IF((VLOOKUP(CONCATENATE($A584,"EP"),'05 APU'!$1:$1048576,1,FALSE)=CONCATENATE($A584,"EP")),1,0)</f>
        <v>#N/A</v>
      </c>
      <c r="BA584" s="331" t="e">
        <f>IF((VLOOKUP(CONCATENATE($A584,"EE"),'05 APU'!$1:$1048576,1,FALSE)=CONCATENATE($A584,"EE")),1,0)</f>
        <v>#N/A</v>
      </c>
      <c r="BB584" s="331" t="e">
        <f>IF((VLOOKUP(CONCATENATE($A584,"EM"),'05 APU'!$1:$1048576,1,FALSE)=CONCATENATE($A584,"EM")),1,0)</f>
        <v>#N/A</v>
      </c>
    </row>
    <row r="585" spans="1:54" ht="21" x14ac:dyDescent="0.25">
      <c r="A585" s="88">
        <v>575</v>
      </c>
      <c r="B585" s="387" t="s">
        <v>1342</v>
      </c>
      <c r="C585" s="384" t="s">
        <v>1343</v>
      </c>
      <c r="D585" s="89" t="str">
        <f>IFERROR(VLOOKUP(CONCATENATE($A585,"T"),'05 APU'!$1:$1048576,3,),"")</f>
        <v/>
      </c>
      <c r="E585" s="89" t="str">
        <f>IFERROR(VLOOKUP(CONCATENATE($A585,"T2"),'05 APU'!$1:$1048576,3,),"")</f>
        <v/>
      </c>
      <c r="F585" s="89" t="str">
        <f>IFERROR(VLOOKUP(CONCATENATE($A585,"T3"),'05 APU'!$1:$1048576,3,),"")</f>
        <v/>
      </c>
      <c r="G585" s="412" t="s">
        <v>3346</v>
      </c>
      <c r="H585" s="351"/>
      <c r="I585" s="90">
        <f>IFERROR((VLOOKUP(CONCATENATE($A585,"D"),'05 APU'!$1:$1048576,9,)),0)</f>
        <v>0</v>
      </c>
      <c r="J585" s="90">
        <f t="shared" si="18"/>
        <v>0</v>
      </c>
      <c r="K585" s="297" t="str">
        <f>IFERROR(VLOOKUP(CONCATENATE($A585,"C"),'05 APU'!$1:$1048576,9,),"")</f>
        <v/>
      </c>
      <c r="L585" s="297" t="str">
        <f>IFERROR(VLOOKUP(CONCATENATE($A585,"B"),'05 APU'!$1:$1048576,9,),"")</f>
        <v/>
      </c>
      <c r="M585" s="297" t="str">
        <f>IFERROR(VLOOKUP(CONCATENATE($A585,"A"),'05 APU'!$1:$1048576,9,),"")</f>
        <v/>
      </c>
      <c r="N585" s="86"/>
      <c r="O585" s="90">
        <f>IFERROR(VLOOKUP(CONCATENATE($A585,"D"),'05 APU'!$T:$AB,9,),0)</f>
        <v>0</v>
      </c>
      <c r="P585" s="90">
        <f t="shared" si="17"/>
        <v>0</v>
      </c>
      <c r="Q585" s="90">
        <f>IFERROR(VLOOKUP(CONCATENATE($A585,"C"),'05 APU'!$T:$AB,9,),0)</f>
        <v>0</v>
      </c>
      <c r="R585" s="90">
        <f>IFERROR(VLOOKUP(CONCATENATE($A585,"B"),'05 APU'!$T:$AB,9,),0)</f>
        <v>0</v>
      </c>
      <c r="S585" s="90">
        <f>IFERROR(VLOOKUP(CONCATENATE($A585,"A"),'05 APU'!$T:$AB,9,),0)</f>
        <v>0</v>
      </c>
      <c r="U585" s="420" t="s">
        <v>3447</v>
      </c>
      <c r="V585" s="426" t="s">
        <v>3487</v>
      </c>
      <c r="W585" s="429" t="s">
        <v>3493</v>
      </c>
      <c r="AZ585" s="331" t="e">
        <f>IF((VLOOKUP(CONCATENATE($A585,"EP"),'05 APU'!$1:$1048576,1,FALSE)=CONCATENATE($A585,"EP")),1,0)</f>
        <v>#N/A</v>
      </c>
      <c r="BA585" s="331" t="e">
        <f>IF((VLOOKUP(CONCATENATE($A585,"EE"),'05 APU'!$1:$1048576,1,FALSE)=CONCATENATE($A585,"EE")),1,0)</f>
        <v>#N/A</v>
      </c>
      <c r="BB585" s="331" t="e">
        <f>IF((VLOOKUP(CONCATENATE($A585,"EM"),'05 APU'!$1:$1048576,1,FALSE)=CONCATENATE($A585,"EM")),1,0)</f>
        <v>#N/A</v>
      </c>
    </row>
    <row r="586" spans="1:54" ht="21" x14ac:dyDescent="0.25">
      <c r="A586" s="88">
        <v>576</v>
      </c>
      <c r="B586" s="387" t="s">
        <v>1344</v>
      </c>
      <c r="C586" s="384" t="s">
        <v>1345</v>
      </c>
      <c r="D586" s="89" t="str">
        <f>IFERROR(VLOOKUP(CONCATENATE($A586,"T"),'05 APU'!$1:$1048576,3,),"")</f>
        <v/>
      </c>
      <c r="E586" s="89" t="str">
        <f>IFERROR(VLOOKUP(CONCATENATE($A586,"T2"),'05 APU'!$1:$1048576,3,),"")</f>
        <v/>
      </c>
      <c r="F586" s="89" t="str">
        <f>IFERROR(VLOOKUP(CONCATENATE($A586,"T3"),'05 APU'!$1:$1048576,3,),"")</f>
        <v/>
      </c>
      <c r="G586" s="412" t="s">
        <v>3346</v>
      </c>
      <c r="H586" s="351"/>
      <c r="I586" s="90">
        <f>IFERROR((VLOOKUP(CONCATENATE($A586,"D"),'05 APU'!$1:$1048576,9,)),0)</f>
        <v>0</v>
      </c>
      <c r="J586" s="90">
        <f t="shared" si="18"/>
        <v>0</v>
      </c>
      <c r="K586" s="297" t="str">
        <f>IFERROR(VLOOKUP(CONCATENATE($A586,"C"),'05 APU'!$1:$1048576,9,),"")</f>
        <v/>
      </c>
      <c r="L586" s="297" t="str">
        <f>IFERROR(VLOOKUP(CONCATENATE($A586,"B"),'05 APU'!$1:$1048576,9,),"")</f>
        <v/>
      </c>
      <c r="M586" s="297" t="str">
        <f>IFERROR(VLOOKUP(CONCATENATE($A586,"A"),'05 APU'!$1:$1048576,9,),"")</f>
        <v/>
      </c>
      <c r="N586" s="86"/>
      <c r="O586" s="90">
        <f>IFERROR(VLOOKUP(CONCATENATE($A586,"D"),'05 APU'!$T:$AB,9,),0)</f>
        <v>0</v>
      </c>
      <c r="P586" s="90">
        <f t="shared" si="17"/>
        <v>0</v>
      </c>
      <c r="Q586" s="90">
        <f>IFERROR(VLOOKUP(CONCATENATE($A586,"C"),'05 APU'!$T:$AB,9,),0)</f>
        <v>0</v>
      </c>
      <c r="R586" s="90">
        <f>IFERROR(VLOOKUP(CONCATENATE($A586,"B"),'05 APU'!$T:$AB,9,),0)</f>
        <v>0</v>
      </c>
      <c r="S586" s="90">
        <f>IFERROR(VLOOKUP(CONCATENATE($A586,"A"),'05 APU'!$T:$AB,9,),0)</f>
        <v>0</v>
      </c>
      <c r="U586" s="420" t="s">
        <v>3448</v>
      </c>
      <c r="V586" s="426" t="s">
        <v>3487</v>
      </c>
      <c r="W586" s="429" t="s">
        <v>3493</v>
      </c>
      <c r="AZ586" s="331" t="e">
        <f>IF((VLOOKUP(CONCATENATE($A586,"EP"),'05 APU'!$1:$1048576,1,FALSE)=CONCATENATE($A586,"EP")),1,0)</f>
        <v>#N/A</v>
      </c>
      <c r="BA586" s="331" t="e">
        <f>IF((VLOOKUP(CONCATENATE($A586,"EE"),'05 APU'!$1:$1048576,1,FALSE)=CONCATENATE($A586,"EE")),1,0)</f>
        <v>#N/A</v>
      </c>
      <c r="BB586" s="331" t="e">
        <f>IF((VLOOKUP(CONCATENATE($A586,"EM"),'05 APU'!$1:$1048576,1,FALSE)=CONCATENATE($A586,"EM")),1,0)</f>
        <v>#N/A</v>
      </c>
    </row>
    <row r="587" spans="1:54" x14ac:dyDescent="0.25">
      <c r="A587" s="88">
        <v>577</v>
      </c>
      <c r="B587" s="387" t="s">
        <v>1346</v>
      </c>
      <c r="C587" s="384" t="s">
        <v>1347</v>
      </c>
      <c r="D587" s="89" t="str">
        <f>IFERROR(VLOOKUP(CONCATENATE($A587,"T"),'05 APU'!$1:$1048576,3,),"")</f>
        <v/>
      </c>
      <c r="E587" s="89" t="str">
        <f>IFERROR(VLOOKUP(CONCATENATE($A587,"T2"),'05 APU'!$1:$1048576,3,),"")</f>
        <v/>
      </c>
      <c r="F587" s="89" t="str">
        <f>IFERROR(VLOOKUP(CONCATENATE($A587,"T3"),'05 APU'!$1:$1048576,3,),"")</f>
        <v/>
      </c>
      <c r="G587" s="412" t="s">
        <v>3346</v>
      </c>
      <c r="H587" s="351"/>
      <c r="I587" s="90">
        <f>IFERROR((VLOOKUP(CONCATENATE($A587,"D"),'05 APU'!$1:$1048576,9,)),0)</f>
        <v>0</v>
      </c>
      <c r="J587" s="90">
        <f t="shared" si="18"/>
        <v>0</v>
      </c>
      <c r="K587" s="297" t="str">
        <f>IFERROR(VLOOKUP(CONCATENATE($A587,"C"),'05 APU'!$1:$1048576,9,),"")</f>
        <v/>
      </c>
      <c r="L587" s="297" t="str">
        <f>IFERROR(VLOOKUP(CONCATENATE($A587,"B"),'05 APU'!$1:$1048576,9,),"")</f>
        <v/>
      </c>
      <c r="M587" s="297" t="str">
        <f>IFERROR(VLOOKUP(CONCATENATE($A587,"A"),'05 APU'!$1:$1048576,9,),"")</f>
        <v/>
      </c>
      <c r="N587" s="86"/>
      <c r="O587" s="90">
        <f>IFERROR(VLOOKUP(CONCATENATE($A587,"D"),'05 APU'!$T:$AB,9,),0)</f>
        <v>0</v>
      </c>
      <c r="P587" s="90">
        <f t="shared" ref="P587:P650" si="19">IFERROR($O587*$H587,0)</f>
        <v>0</v>
      </c>
      <c r="Q587" s="90">
        <f>IFERROR(VLOOKUP(CONCATENATE($A587,"C"),'05 APU'!$T:$AB,9,),0)</f>
        <v>0</v>
      </c>
      <c r="R587" s="90">
        <f>IFERROR(VLOOKUP(CONCATENATE($A587,"B"),'05 APU'!$T:$AB,9,),0)</f>
        <v>0</v>
      </c>
      <c r="S587" s="90">
        <f>IFERROR(VLOOKUP(CONCATENATE($A587,"A"),'05 APU'!$T:$AB,9,),0)</f>
        <v>0</v>
      </c>
      <c r="U587" s="420" t="s">
        <v>3448</v>
      </c>
      <c r="V587" s="426" t="s">
        <v>3487</v>
      </c>
      <c r="W587" s="429" t="s">
        <v>3493</v>
      </c>
      <c r="AZ587" s="331" t="e">
        <f>IF((VLOOKUP(CONCATENATE($A587,"EP"),'05 APU'!$1:$1048576,1,FALSE)=CONCATENATE($A587,"EP")),1,0)</f>
        <v>#N/A</v>
      </c>
      <c r="BA587" s="331" t="e">
        <f>IF((VLOOKUP(CONCATENATE($A587,"EE"),'05 APU'!$1:$1048576,1,FALSE)=CONCATENATE($A587,"EE")),1,0)</f>
        <v>#N/A</v>
      </c>
      <c r="BB587" s="331" t="e">
        <f>IF((VLOOKUP(CONCATENATE($A587,"EM"),'05 APU'!$1:$1048576,1,FALSE)=CONCATENATE($A587,"EM")),1,0)</f>
        <v>#N/A</v>
      </c>
    </row>
    <row r="588" spans="1:54" x14ac:dyDescent="0.25">
      <c r="A588" s="88">
        <v>578</v>
      </c>
      <c r="B588" s="387" t="s">
        <v>1348</v>
      </c>
      <c r="C588" s="384" t="s">
        <v>1349</v>
      </c>
      <c r="D588" s="89" t="str">
        <f>IFERROR(VLOOKUP(CONCATENATE($A588,"T"),'05 APU'!$1:$1048576,3,),"")</f>
        <v/>
      </c>
      <c r="E588" s="89" t="str">
        <f>IFERROR(VLOOKUP(CONCATENATE($A588,"T2"),'05 APU'!$1:$1048576,3,),"")</f>
        <v/>
      </c>
      <c r="F588" s="89" t="str">
        <f>IFERROR(VLOOKUP(CONCATENATE($A588,"T3"),'05 APU'!$1:$1048576,3,),"")</f>
        <v/>
      </c>
      <c r="G588" s="412" t="s">
        <v>3346</v>
      </c>
      <c r="H588" s="351"/>
      <c r="I588" s="90">
        <f>IFERROR((VLOOKUP(CONCATENATE($A588,"D"),'05 APU'!$1:$1048576,9,)),0)</f>
        <v>0</v>
      </c>
      <c r="J588" s="90">
        <f t="shared" si="18"/>
        <v>0</v>
      </c>
      <c r="K588" s="297" t="str">
        <f>IFERROR(VLOOKUP(CONCATENATE($A588,"C"),'05 APU'!$1:$1048576,9,),"")</f>
        <v/>
      </c>
      <c r="L588" s="297" t="str">
        <f>IFERROR(VLOOKUP(CONCATENATE($A588,"B"),'05 APU'!$1:$1048576,9,),"")</f>
        <v/>
      </c>
      <c r="M588" s="297" t="str">
        <f>IFERROR(VLOOKUP(CONCATENATE($A588,"A"),'05 APU'!$1:$1048576,9,),"")</f>
        <v/>
      </c>
      <c r="N588" s="86"/>
      <c r="O588" s="90">
        <f>IFERROR(VLOOKUP(CONCATENATE($A588,"D"),'05 APU'!$T:$AB,9,),0)</f>
        <v>0</v>
      </c>
      <c r="P588" s="90">
        <f t="shared" si="19"/>
        <v>0</v>
      </c>
      <c r="Q588" s="90">
        <f>IFERROR(VLOOKUP(CONCATENATE($A588,"C"),'05 APU'!$T:$AB,9,),0)</f>
        <v>0</v>
      </c>
      <c r="R588" s="90">
        <f>IFERROR(VLOOKUP(CONCATENATE($A588,"B"),'05 APU'!$T:$AB,9,),0)</f>
        <v>0</v>
      </c>
      <c r="S588" s="90">
        <f>IFERROR(VLOOKUP(CONCATENATE($A588,"A"),'05 APU'!$T:$AB,9,),0)</f>
        <v>0</v>
      </c>
      <c r="U588" s="420" t="s">
        <v>3448</v>
      </c>
      <c r="V588" s="426" t="s">
        <v>3487</v>
      </c>
      <c r="W588" s="429" t="s">
        <v>3493</v>
      </c>
      <c r="AZ588" s="331" t="e">
        <f>IF((VLOOKUP(CONCATENATE($A588,"EP"),'05 APU'!$1:$1048576,1,FALSE)=CONCATENATE($A588,"EP")),1,0)</f>
        <v>#N/A</v>
      </c>
      <c r="BA588" s="331" t="e">
        <f>IF((VLOOKUP(CONCATENATE($A588,"EE"),'05 APU'!$1:$1048576,1,FALSE)=CONCATENATE($A588,"EE")),1,0)</f>
        <v>#N/A</v>
      </c>
      <c r="BB588" s="331" t="e">
        <f>IF((VLOOKUP(CONCATENATE($A588,"EM"),'05 APU'!$1:$1048576,1,FALSE)=CONCATENATE($A588,"EM")),1,0)</f>
        <v>#N/A</v>
      </c>
    </row>
    <row r="589" spans="1:54" ht="42" x14ac:dyDescent="0.25">
      <c r="A589" s="88">
        <v>579</v>
      </c>
      <c r="B589" s="388" t="s">
        <v>1350</v>
      </c>
      <c r="C589" s="389" t="s">
        <v>1351</v>
      </c>
      <c r="D589" s="89" t="str">
        <f>IFERROR(VLOOKUP(CONCATENATE($A589,"T"),'05 APU'!$1:$1048576,3,),"")</f>
        <v/>
      </c>
      <c r="E589" s="89" t="str">
        <f>IFERROR(VLOOKUP(CONCATENATE($A589,"T2"),'05 APU'!$1:$1048576,3,),"")</f>
        <v/>
      </c>
      <c r="F589" s="89" t="str">
        <f>IFERROR(VLOOKUP(CONCATENATE($A589,"T3"),'05 APU'!$1:$1048576,3,),"")</f>
        <v/>
      </c>
      <c r="G589" s="398"/>
      <c r="H589" s="351"/>
      <c r="I589" s="90">
        <f>IFERROR((VLOOKUP(CONCATENATE($A589,"D"),'05 APU'!$1:$1048576,9,)),0)</f>
        <v>0</v>
      </c>
      <c r="J589" s="90">
        <f t="shared" ref="J589:J652" si="20">IFERROR(I589*H589,0)</f>
        <v>0</v>
      </c>
      <c r="K589" s="297" t="str">
        <f>IFERROR(VLOOKUP(CONCATENATE($A589,"C"),'05 APU'!$1:$1048576,9,),"")</f>
        <v/>
      </c>
      <c r="L589" s="297" t="str">
        <f>IFERROR(VLOOKUP(CONCATENATE($A589,"B"),'05 APU'!$1:$1048576,9,),"")</f>
        <v/>
      </c>
      <c r="M589" s="297" t="str">
        <f>IFERROR(VLOOKUP(CONCATENATE($A589,"A"),'05 APU'!$1:$1048576,9,),"")</f>
        <v/>
      </c>
      <c r="N589" s="86"/>
      <c r="O589" s="90">
        <f>IFERROR(VLOOKUP(CONCATENATE($A589,"D"),'05 APU'!$T:$AB,9,),0)</f>
        <v>0</v>
      </c>
      <c r="P589" s="90">
        <f t="shared" si="19"/>
        <v>0</v>
      </c>
      <c r="Q589" s="90">
        <f>IFERROR(VLOOKUP(CONCATENATE($A589,"C"),'05 APU'!$T:$AB,9,),0)</f>
        <v>0</v>
      </c>
      <c r="R589" s="90">
        <f>IFERROR(VLOOKUP(CONCATENATE($A589,"B"),'05 APU'!$T:$AB,9,),0)</f>
        <v>0</v>
      </c>
      <c r="S589" s="90">
        <f>IFERROR(VLOOKUP(CONCATENATE($A589,"A"),'05 APU'!$T:$AB,9,),0)</f>
        <v>0</v>
      </c>
      <c r="U589" s="420"/>
      <c r="V589" s="424"/>
      <c r="W589" s="429">
        <v>0</v>
      </c>
      <c r="AZ589" s="331" t="e">
        <f>IF((VLOOKUP(CONCATENATE($A589,"EP"),'05 APU'!$1:$1048576,1,FALSE)=CONCATENATE($A589,"EP")),1,0)</f>
        <v>#N/A</v>
      </c>
      <c r="BA589" s="331" t="e">
        <f>IF((VLOOKUP(CONCATENATE($A589,"EE"),'05 APU'!$1:$1048576,1,FALSE)=CONCATENATE($A589,"EE")),1,0)</f>
        <v>#N/A</v>
      </c>
      <c r="BB589" s="331" t="e">
        <f>IF((VLOOKUP(CONCATENATE($A589,"EM"),'05 APU'!$1:$1048576,1,FALSE)=CONCATENATE($A589,"EM")),1,0)</f>
        <v>#N/A</v>
      </c>
    </row>
    <row r="590" spans="1:54" x14ac:dyDescent="0.25">
      <c r="A590" s="88">
        <v>580</v>
      </c>
      <c r="B590" s="387" t="s">
        <v>1352</v>
      </c>
      <c r="C590" s="384" t="s">
        <v>1353</v>
      </c>
      <c r="D590" s="89" t="str">
        <f>IFERROR(VLOOKUP(CONCATENATE($A590,"T"),'05 APU'!$1:$1048576,3,),"")</f>
        <v/>
      </c>
      <c r="E590" s="89" t="str">
        <f>IFERROR(VLOOKUP(CONCATENATE($A590,"T2"),'05 APU'!$1:$1048576,3,),"")</f>
        <v/>
      </c>
      <c r="F590" s="89" t="str">
        <f>IFERROR(VLOOKUP(CONCATENATE($A590,"T3"),'05 APU'!$1:$1048576,3,),"")</f>
        <v/>
      </c>
      <c r="G590" s="412" t="s">
        <v>3347</v>
      </c>
      <c r="H590" s="351"/>
      <c r="I590" s="90">
        <f>IFERROR((VLOOKUP(CONCATENATE($A590,"D"),'05 APU'!$1:$1048576,9,)),0)</f>
        <v>0</v>
      </c>
      <c r="J590" s="90">
        <f t="shared" si="20"/>
        <v>0</v>
      </c>
      <c r="K590" s="297" t="str">
        <f>IFERROR(VLOOKUP(CONCATENATE($A590,"C"),'05 APU'!$1:$1048576,9,),"")</f>
        <v/>
      </c>
      <c r="L590" s="297" t="str">
        <f>IFERROR(VLOOKUP(CONCATENATE($A590,"B"),'05 APU'!$1:$1048576,9,),"")</f>
        <v/>
      </c>
      <c r="M590" s="297" t="str">
        <f>IFERROR(VLOOKUP(CONCATENATE($A590,"A"),'05 APU'!$1:$1048576,9,),"")</f>
        <v/>
      </c>
      <c r="N590" s="86"/>
      <c r="O590" s="90">
        <f>IFERROR(VLOOKUP(CONCATENATE($A590,"D"),'05 APU'!$T:$AB,9,),0)</f>
        <v>0</v>
      </c>
      <c r="P590" s="90">
        <f t="shared" si="19"/>
        <v>0</v>
      </c>
      <c r="Q590" s="90">
        <f>IFERROR(VLOOKUP(CONCATENATE($A590,"C"),'05 APU'!$T:$AB,9,),0)</f>
        <v>0</v>
      </c>
      <c r="R590" s="90">
        <f>IFERROR(VLOOKUP(CONCATENATE($A590,"B"),'05 APU'!$T:$AB,9,),0)</f>
        <v>0</v>
      </c>
      <c r="S590" s="90">
        <f>IFERROR(VLOOKUP(CONCATENATE($A590,"A"),'05 APU'!$T:$AB,9,),0)</f>
        <v>0</v>
      </c>
      <c r="U590" s="420" t="s">
        <v>3443</v>
      </c>
      <c r="V590" s="426" t="s">
        <v>3487</v>
      </c>
      <c r="W590" s="429" t="s">
        <v>3493</v>
      </c>
      <c r="AZ590" s="331" t="e">
        <f>IF((VLOOKUP(CONCATENATE($A590,"EP"),'05 APU'!$1:$1048576,1,FALSE)=CONCATENATE($A590,"EP")),1,0)</f>
        <v>#N/A</v>
      </c>
      <c r="BA590" s="331" t="e">
        <f>IF((VLOOKUP(CONCATENATE($A590,"EE"),'05 APU'!$1:$1048576,1,FALSE)=CONCATENATE($A590,"EE")),1,0)</f>
        <v>#N/A</v>
      </c>
      <c r="BB590" s="331" t="e">
        <f>IF((VLOOKUP(CONCATENATE($A590,"EM"),'05 APU'!$1:$1048576,1,FALSE)=CONCATENATE($A590,"EM")),1,0)</f>
        <v>#N/A</v>
      </c>
    </row>
    <row r="591" spans="1:54" x14ac:dyDescent="0.25">
      <c r="A591" s="88">
        <v>581</v>
      </c>
      <c r="B591" s="388" t="s">
        <v>1354</v>
      </c>
      <c r="C591" s="389" t="s">
        <v>1355</v>
      </c>
      <c r="D591" s="89" t="str">
        <f>IFERROR(VLOOKUP(CONCATENATE($A591,"T"),'05 APU'!$1:$1048576,3,),"")</f>
        <v/>
      </c>
      <c r="E591" s="89" t="str">
        <f>IFERROR(VLOOKUP(CONCATENATE($A591,"T2"),'05 APU'!$1:$1048576,3,),"")</f>
        <v/>
      </c>
      <c r="F591" s="89" t="str">
        <f>IFERROR(VLOOKUP(CONCATENATE($A591,"T3"),'05 APU'!$1:$1048576,3,),"")</f>
        <v/>
      </c>
      <c r="G591" s="398"/>
      <c r="H591" s="351"/>
      <c r="I591" s="90">
        <f>IFERROR((VLOOKUP(CONCATENATE($A591,"D"),'05 APU'!$1:$1048576,9,)),0)</f>
        <v>0</v>
      </c>
      <c r="J591" s="90">
        <f t="shared" si="20"/>
        <v>0</v>
      </c>
      <c r="K591" s="297" t="str">
        <f>IFERROR(VLOOKUP(CONCATENATE($A591,"C"),'05 APU'!$1:$1048576,9,),"")</f>
        <v/>
      </c>
      <c r="L591" s="297" t="str">
        <f>IFERROR(VLOOKUP(CONCATENATE($A591,"B"),'05 APU'!$1:$1048576,9,),"")</f>
        <v/>
      </c>
      <c r="M591" s="297" t="str">
        <f>IFERROR(VLOOKUP(CONCATENATE($A591,"A"),'05 APU'!$1:$1048576,9,),"")</f>
        <v/>
      </c>
      <c r="N591" s="86"/>
      <c r="O591" s="90">
        <f>IFERROR(VLOOKUP(CONCATENATE($A591,"D"),'05 APU'!$T:$AB,9,),0)</f>
        <v>0</v>
      </c>
      <c r="P591" s="90">
        <f t="shared" si="19"/>
        <v>0</v>
      </c>
      <c r="Q591" s="90">
        <f>IFERROR(VLOOKUP(CONCATENATE($A591,"C"),'05 APU'!$T:$AB,9,),0)</f>
        <v>0</v>
      </c>
      <c r="R591" s="90">
        <f>IFERROR(VLOOKUP(CONCATENATE($A591,"B"),'05 APU'!$T:$AB,9,),0)</f>
        <v>0</v>
      </c>
      <c r="S591" s="90">
        <f>IFERROR(VLOOKUP(CONCATENATE($A591,"A"),'05 APU'!$T:$AB,9,),0)</f>
        <v>0</v>
      </c>
      <c r="U591" s="420"/>
      <c r="V591" s="424"/>
      <c r="W591" s="429">
        <v>0</v>
      </c>
      <c r="AZ591" s="331" t="e">
        <f>IF((VLOOKUP(CONCATENATE($A591,"EP"),'05 APU'!$1:$1048576,1,FALSE)=CONCATENATE($A591,"EP")),1,0)</f>
        <v>#N/A</v>
      </c>
      <c r="BA591" s="331" t="e">
        <f>IF((VLOOKUP(CONCATENATE($A591,"EE"),'05 APU'!$1:$1048576,1,FALSE)=CONCATENATE($A591,"EE")),1,0)</f>
        <v>#N/A</v>
      </c>
      <c r="BB591" s="331" t="e">
        <f>IF((VLOOKUP(CONCATENATE($A591,"EM"),'05 APU'!$1:$1048576,1,FALSE)=CONCATENATE($A591,"EM")),1,0)</f>
        <v>#N/A</v>
      </c>
    </row>
    <row r="592" spans="1:54" x14ac:dyDescent="0.25">
      <c r="A592" s="88">
        <v>582</v>
      </c>
      <c r="B592" s="387" t="s">
        <v>1356</v>
      </c>
      <c r="C592" s="384" t="s">
        <v>1357</v>
      </c>
      <c r="D592" s="89" t="str">
        <f>IFERROR(VLOOKUP(CONCATENATE($A592,"T"),'05 APU'!$1:$1048576,3,),"")</f>
        <v/>
      </c>
      <c r="E592" s="89" t="str">
        <f>IFERROR(VLOOKUP(CONCATENATE($A592,"T2"),'05 APU'!$1:$1048576,3,),"")</f>
        <v/>
      </c>
      <c r="F592" s="89" t="str">
        <f>IFERROR(VLOOKUP(CONCATENATE($A592,"T3"),'05 APU'!$1:$1048576,3,),"")</f>
        <v/>
      </c>
      <c r="G592" s="412" t="s">
        <v>3347</v>
      </c>
      <c r="H592" s="351"/>
      <c r="I592" s="90">
        <f>IFERROR((VLOOKUP(CONCATENATE($A592,"D"),'05 APU'!$1:$1048576,9,)),0)</f>
        <v>0</v>
      </c>
      <c r="J592" s="90">
        <f t="shared" si="20"/>
        <v>0</v>
      </c>
      <c r="K592" s="297" t="str">
        <f>IFERROR(VLOOKUP(CONCATENATE($A592,"C"),'05 APU'!$1:$1048576,9,),"")</f>
        <v/>
      </c>
      <c r="L592" s="297" t="str">
        <f>IFERROR(VLOOKUP(CONCATENATE($A592,"B"),'05 APU'!$1:$1048576,9,),"")</f>
        <v/>
      </c>
      <c r="M592" s="297" t="str">
        <f>IFERROR(VLOOKUP(CONCATENATE($A592,"A"),'05 APU'!$1:$1048576,9,),"")</f>
        <v/>
      </c>
      <c r="N592" s="86"/>
      <c r="O592" s="90">
        <f>IFERROR(VLOOKUP(CONCATENATE($A592,"D"),'05 APU'!$T:$AB,9,),0)</f>
        <v>0</v>
      </c>
      <c r="P592" s="90">
        <f t="shared" si="19"/>
        <v>0</v>
      </c>
      <c r="Q592" s="90">
        <f>IFERROR(VLOOKUP(CONCATENATE($A592,"C"),'05 APU'!$T:$AB,9,),0)</f>
        <v>0</v>
      </c>
      <c r="R592" s="90">
        <f>IFERROR(VLOOKUP(CONCATENATE($A592,"B"),'05 APU'!$T:$AB,9,),0)</f>
        <v>0</v>
      </c>
      <c r="S592" s="90">
        <f>IFERROR(VLOOKUP(CONCATENATE($A592,"A"),'05 APU'!$T:$AB,9,),0)</f>
        <v>0</v>
      </c>
      <c r="U592" s="420" t="s">
        <v>3443</v>
      </c>
      <c r="V592" s="426" t="s">
        <v>3487</v>
      </c>
      <c r="W592" s="429" t="s">
        <v>3493</v>
      </c>
      <c r="AZ592" s="331" t="e">
        <f>IF((VLOOKUP(CONCATENATE($A592,"EP"),'05 APU'!$1:$1048576,1,FALSE)=CONCATENATE($A592,"EP")),1,0)</f>
        <v>#N/A</v>
      </c>
      <c r="BA592" s="331" t="e">
        <f>IF((VLOOKUP(CONCATENATE($A592,"EE"),'05 APU'!$1:$1048576,1,FALSE)=CONCATENATE($A592,"EE")),1,0)</f>
        <v>#N/A</v>
      </c>
      <c r="BB592" s="331" t="e">
        <f>IF((VLOOKUP(CONCATENATE($A592,"EM"),'05 APU'!$1:$1048576,1,FALSE)=CONCATENATE($A592,"EM")),1,0)</f>
        <v>#N/A</v>
      </c>
    </row>
    <row r="593" spans="1:54" x14ac:dyDescent="0.25">
      <c r="A593" s="88">
        <v>583</v>
      </c>
      <c r="B593" s="388" t="s">
        <v>1358</v>
      </c>
      <c r="C593" s="389" t="s">
        <v>1359</v>
      </c>
      <c r="D593" s="89" t="str">
        <f>IFERROR(VLOOKUP(CONCATENATE($A593,"T"),'05 APU'!$1:$1048576,3,),"")</f>
        <v/>
      </c>
      <c r="E593" s="89" t="str">
        <f>IFERROR(VLOOKUP(CONCATENATE($A593,"T2"),'05 APU'!$1:$1048576,3,),"")</f>
        <v/>
      </c>
      <c r="F593" s="89" t="str">
        <f>IFERROR(VLOOKUP(CONCATENATE($A593,"T3"),'05 APU'!$1:$1048576,3,),"")</f>
        <v/>
      </c>
      <c r="G593" s="398"/>
      <c r="H593" s="351"/>
      <c r="I593" s="90">
        <f>IFERROR((VLOOKUP(CONCATENATE($A593,"D"),'05 APU'!$1:$1048576,9,)),0)</f>
        <v>0</v>
      </c>
      <c r="J593" s="90">
        <f t="shared" si="20"/>
        <v>0</v>
      </c>
      <c r="K593" s="297" t="str">
        <f>IFERROR(VLOOKUP(CONCATENATE($A593,"C"),'05 APU'!$1:$1048576,9,),"")</f>
        <v/>
      </c>
      <c r="L593" s="297" t="str">
        <f>IFERROR(VLOOKUP(CONCATENATE($A593,"B"),'05 APU'!$1:$1048576,9,),"")</f>
        <v/>
      </c>
      <c r="M593" s="297" t="str">
        <f>IFERROR(VLOOKUP(CONCATENATE($A593,"A"),'05 APU'!$1:$1048576,9,),"")</f>
        <v/>
      </c>
      <c r="N593" s="86"/>
      <c r="O593" s="90">
        <f>IFERROR(VLOOKUP(CONCATENATE($A593,"D"),'05 APU'!$T:$AB,9,),0)</f>
        <v>0</v>
      </c>
      <c r="P593" s="90">
        <f t="shared" si="19"/>
        <v>0</v>
      </c>
      <c r="Q593" s="90">
        <f>IFERROR(VLOOKUP(CONCATENATE($A593,"C"),'05 APU'!$T:$AB,9,),0)</f>
        <v>0</v>
      </c>
      <c r="R593" s="90">
        <f>IFERROR(VLOOKUP(CONCATENATE($A593,"B"),'05 APU'!$T:$AB,9,),0)</f>
        <v>0</v>
      </c>
      <c r="S593" s="90">
        <f>IFERROR(VLOOKUP(CONCATENATE($A593,"A"),'05 APU'!$T:$AB,9,),0)</f>
        <v>0</v>
      </c>
      <c r="U593" s="420"/>
      <c r="V593" s="424"/>
      <c r="W593" s="429">
        <v>0</v>
      </c>
      <c r="AZ593" s="331" t="e">
        <f>IF((VLOOKUP(CONCATENATE($A593,"EP"),'05 APU'!$1:$1048576,1,FALSE)=CONCATENATE($A593,"EP")),1,0)</f>
        <v>#N/A</v>
      </c>
      <c r="BA593" s="331" t="e">
        <f>IF((VLOOKUP(CONCATENATE($A593,"EE"),'05 APU'!$1:$1048576,1,FALSE)=CONCATENATE($A593,"EE")),1,0)</f>
        <v>#N/A</v>
      </c>
      <c r="BB593" s="331" t="e">
        <f>IF((VLOOKUP(CONCATENATE($A593,"EM"),'05 APU'!$1:$1048576,1,FALSE)=CONCATENATE($A593,"EM")),1,0)</f>
        <v>#N/A</v>
      </c>
    </row>
    <row r="594" spans="1:54" ht="31.5" x14ac:dyDescent="0.25">
      <c r="A594" s="88">
        <v>584</v>
      </c>
      <c r="B594" s="387" t="s">
        <v>1360</v>
      </c>
      <c r="C594" s="384" t="s">
        <v>1361</v>
      </c>
      <c r="D594" s="89" t="str">
        <f>IFERROR(VLOOKUP(CONCATENATE($A594,"T"),'05 APU'!$1:$1048576,3,),"")</f>
        <v/>
      </c>
      <c r="E594" s="89" t="str">
        <f>IFERROR(VLOOKUP(CONCATENATE($A594,"T2"),'05 APU'!$1:$1048576,3,),"")</f>
        <v/>
      </c>
      <c r="F594" s="89" t="str">
        <f>IFERROR(VLOOKUP(CONCATENATE($A594,"T3"),'05 APU'!$1:$1048576,3,),"")</f>
        <v/>
      </c>
      <c r="G594" s="412" t="s">
        <v>138</v>
      </c>
      <c r="H594" s="351"/>
      <c r="I594" s="90">
        <f>IFERROR((VLOOKUP(CONCATENATE($A594,"D"),'05 APU'!$1:$1048576,9,)),0)</f>
        <v>0</v>
      </c>
      <c r="J594" s="90">
        <f t="shared" si="20"/>
        <v>0</v>
      </c>
      <c r="K594" s="297" t="str">
        <f>IFERROR(VLOOKUP(CONCATENATE($A594,"C"),'05 APU'!$1:$1048576,9,),"")</f>
        <v/>
      </c>
      <c r="L594" s="297" t="str">
        <f>IFERROR(VLOOKUP(CONCATENATE($A594,"B"),'05 APU'!$1:$1048576,9,),"")</f>
        <v/>
      </c>
      <c r="M594" s="297" t="str">
        <f>IFERROR(VLOOKUP(CONCATENATE($A594,"A"),'05 APU'!$1:$1048576,9,),"")</f>
        <v/>
      </c>
      <c r="N594" s="86"/>
      <c r="O594" s="90">
        <f>IFERROR(VLOOKUP(CONCATENATE($A594,"D"),'05 APU'!$T:$AB,9,),0)</f>
        <v>0</v>
      </c>
      <c r="P594" s="90">
        <f t="shared" si="19"/>
        <v>0</v>
      </c>
      <c r="Q594" s="90">
        <f>IFERROR(VLOOKUP(CONCATENATE($A594,"C"),'05 APU'!$T:$AB,9,),0)</f>
        <v>0</v>
      </c>
      <c r="R594" s="90">
        <f>IFERROR(VLOOKUP(CONCATENATE($A594,"B"),'05 APU'!$T:$AB,9,),0)</f>
        <v>0</v>
      </c>
      <c r="S594" s="90">
        <f>IFERROR(VLOOKUP(CONCATENATE($A594,"A"),'05 APU'!$T:$AB,9,),0)</f>
        <v>0</v>
      </c>
      <c r="U594" s="421" t="s">
        <v>3355</v>
      </c>
      <c r="V594" s="424"/>
      <c r="W594" s="429">
        <v>0</v>
      </c>
      <c r="AZ594" s="331" t="e">
        <f>IF((VLOOKUP(CONCATENATE($A594,"EP"),'05 APU'!$1:$1048576,1,FALSE)=CONCATENATE($A594,"EP")),1,0)</f>
        <v>#N/A</v>
      </c>
      <c r="BA594" s="331" t="e">
        <f>IF((VLOOKUP(CONCATENATE($A594,"EE"),'05 APU'!$1:$1048576,1,FALSE)=CONCATENATE($A594,"EE")),1,0)</f>
        <v>#N/A</v>
      </c>
      <c r="BB594" s="331" t="e">
        <f>IF((VLOOKUP(CONCATENATE($A594,"EM"),'05 APU'!$1:$1048576,1,FALSE)=CONCATENATE($A594,"EM")),1,0)</f>
        <v>#N/A</v>
      </c>
    </row>
    <row r="595" spans="1:54" ht="31.5" x14ac:dyDescent="0.25">
      <c r="A595" s="88">
        <v>585</v>
      </c>
      <c r="B595" s="387" t="s">
        <v>1362</v>
      </c>
      <c r="C595" s="384" t="s">
        <v>1363</v>
      </c>
      <c r="D595" s="89" t="str">
        <f>IFERROR(VLOOKUP(CONCATENATE($A595,"T"),'05 APU'!$1:$1048576,3,),"")</f>
        <v/>
      </c>
      <c r="E595" s="89" t="str">
        <f>IFERROR(VLOOKUP(CONCATENATE($A595,"T2"),'05 APU'!$1:$1048576,3,),"")</f>
        <v/>
      </c>
      <c r="F595" s="89" t="str">
        <f>IFERROR(VLOOKUP(CONCATENATE($A595,"T3"),'05 APU'!$1:$1048576,3,),"")</f>
        <v/>
      </c>
      <c r="G595" s="412" t="s">
        <v>138</v>
      </c>
      <c r="H595" s="351"/>
      <c r="I595" s="90">
        <f>IFERROR((VLOOKUP(CONCATENATE($A595,"D"),'05 APU'!$1:$1048576,9,)),0)</f>
        <v>0</v>
      </c>
      <c r="J595" s="90">
        <f t="shared" si="20"/>
        <v>0</v>
      </c>
      <c r="K595" s="297" t="str">
        <f>IFERROR(VLOOKUP(CONCATENATE($A595,"C"),'05 APU'!$1:$1048576,9,),"")</f>
        <v/>
      </c>
      <c r="L595" s="297" t="str">
        <f>IFERROR(VLOOKUP(CONCATENATE($A595,"B"),'05 APU'!$1:$1048576,9,),"")</f>
        <v/>
      </c>
      <c r="M595" s="297" t="str">
        <f>IFERROR(VLOOKUP(CONCATENATE($A595,"A"),'05 APU'!$1:$1048576,9,),"")</f>
        <v/>
      </c>
      <c r="N595" s="86"/>
      <c r="O595" s="90">
        <f>IFERROR(VLOOKUP(CONCATENATE($A595,"D"),'05 APU'!$T:$AB,9,),0)</f>
        <v>0</v>
      </c>
      <c r="P595" s="90">
        <f t="shared" si="19"/>
        <v>0</v>
      </c>
      <c r="Q595" s="90">
        <f>IFERROR(VLOOKUP(CONCATENATE($A595,"C"),'05 APU'!$T:$AB,9,),0)</f>
        <v>0</v>
      </c>
      <c r="R595" s="90">
        <f>IFERROR(VLOOKUP(CONCATENATE($A595,"B"),'05 APU'!$T:$AB,9,),0)</f>
        <v>0</v>
      </c>
      <c r="S595" s="90">
        <f>IFERROR(VLOOKUP(CONCATENATE($A595,"A"),'05 APU'!$T:$AB,9,),0)</f>
        <v>0</v>
      </c>
      <c r="U595" s="421" t="s">
        <v>3355</v>
      </c>
      <c r="V595" s="424"/>
      <c r="W595" s="429">
        <v>0</v>
      </c>
      <c r="AZ595" s="331" t="e">
        <f>IF((VLOOKUP(CONCATENATE($A595,"EP"),'05 APU'!$1:$1048576,1,FALSE)=CONCATENATE($A595,"EP")),1,0)</f>
        <v>#N/A</v>
      </c>
      <c r="BA595" s="331" t="e">
        <f>IF((VLOOKUP(CONCATENATE($A595,"EE"),'05 APU'!$1:$1048576,1,FALSE)=CONCATENATE($A595,"EE")),1,0)</f>
        <v>#N/A</v>
      </c>
      <c r="BB595" s="331" t="e">
        <f>IF((VLOOKUP(CONCATENATE($A595,"EM"),'05 APU'!$1:$1048576,1,FALSE)=CONCATENATE($A595,"EM")),1,0)</f>
        <v>#N/A</v>
      </c>
    </row>
    <row r="596" spans="1:54" ht="31.5" x14ac:dyDescent="0.25">
      <c r="A596" s="88">
        <v>586</v>
      </c>
      <c r="B596" s="387" t="s">
        <v>1364</v>
      </c>
      <c r="C596" s="384" t="s">
        <v>1365</v>
      </c>
      <c r="D596" s="89" t="str">
        <f>IFERROR(VLOOKUP(CONCATENATE($A596,"T"),'05 APU'!$1:$1048576,3,),"")</f>
        <v/>
      </c>
      <c r="E596" s="89" t="str">
        <f>IFERROR(VLOOKUP(CONCATENATE($A596,"T2"),'05 APU'!$1:$1048576,3,),"")</f>
        <v/>
      </c>
      <c r="F596" s="89" t="str">
        <f>IFERROR(VLOOKUP(CONCATENATE($A596,"T3"),'05 APU'!$1:$1048576,3,),"")</f>
        <v/>
      </c>
      <c r="G596" s="412" t="s">
        <v>138</v>
      </c>
      <c r="H596" s="351"/>
      <c r="I596" s="90">
        <f>IFERROR((VLOOKUP(CONCATENATE($A596,"D"),'05 APU'!$1:$1048576,9,)),0)</f>
        <v>0</v>
      </c>
      <c r="J596" s="90">
        <f t="shared" si="20"/>
        <v>0</v>
      </c>
      <c r="K596" s="297" t="str">
        <f>IFERROR(VLOOKUP(CONCATENATE($A596,"C"),'05 APU'!$1:$1048576,9,),"")</f>
        <v/>
      </c>
      <c r="L596" s="297" t="str">
        <f>IFERROR(VLOOKUP(CONCATENATE($A596,"B"),'05 APU'!$1:$1048576,9,),"")</f>
        <v/>
      </c>
      <c r="M596" s="297" t="str">
        <f>IFERROR(VLOOKUP(CONCATENATE($A596,"A"),'05 APU'!$1:$1048576,9,),"")</f>
        <v/>
      </c>
      <c r="N596" s="86"/>
      <c r="O596" s="90">
        <f>IFERROR(VLOOKUP(CONCATENATE($A596,"D"),'05 APU'!$T:$AB,9,),0)</f>
        <v>0</v>
      </c>
      <c r="P596" s="90">
        <f t="shared" si="19"/>
        <v>0</v>
      </c>
      <c r="Q596" s="90">
        <f>IFERROR(VLOOKUP(CONCATENATE($A596,"C"),'05 APU'!$T:$AB,9,),0)</f>
        <v>0</v>
      </c>
      <c r="R596" s="90">
        <f>IFERROR(VLOOKUP(CONCATENATE($A596,"B"),'05 APU'!$T:$AB,9,),0)</f>
        <v>0</v>
      </c>
      <c r="S596" s="90">
        <f>IFERROR(VLOOKUP(CONCATENATE($A596,"A"),'05 APU'!$T:$AB,9,),0)</f>
        <v>0</v>
      </c>
      <c r="U596" s="421" t="s">
        <v>3355</v>
      </c>
      <c r="V596" s="424"/>
      <c r="W596" s="429">
        <v>0</v>
      </c>
      <c r="AZ596" s="331" t="e">
        <f>IF((VLOOKUP(CONCATENATE($A596,"EP"),'05 APU'!$1:$1048576,1,FALSE)=CONCATENATE($A596,"EP")),1,0)</f>
        <v>#N/A</v>
      </c>
      <c r="BA596" s="331" t="e">
        <f>IF((VLOOKUP(CONCATENATE($A596,"EE"),'05 APU'!$1:$1048576,1,FALSE)=CONCATENATE($A596,"EE")),1,0)</f>
        <v>#N/A</v>
      </c>
      <c r="BB596" s="331" t="e">
        <f>IF((VLOOKUP(CONCATENATE($A596,"EM"),'05 APU'!$1:$1048576,1,FALSE)=CONCATENATE($A596,"EM")),1,0)</f>
        <v>#N/A</v>
      </c>
    </row>
    <row r="597" spans="1:54" ht="31.5" x14ac:dyDescent="0.25">
      <c r="A597" s="88">
        <v>587</v>
      </c>
      <c r="B597" s="387" t="s">
        <v>1366</v>
      </c>
      <c r="C597" s="384" t="s">
        <v>1367</v>
      </c>
      <c r="D597" s="89" t="str">
        <f>IFERROR(VLOOKUP(CONCATENATE($A597,"T"),'05 APU'!$1:$1048576,3,),"")</f>
        <v/>
      </c>
      <c r="E597" s="89" t="str">
        <f>IFERROR(VLOOKUP(CONCATENATE($A597,"T2"),'05 APU'!$1:$1048576,3,),"")</f>
        <v/>
      </c>
      <c r="F597" s="89" t="str">
        <f>IFERROR(VLOOKUP(CONCATENATE($A597,"T3"),'05 APU'!$1:$1048576,3,),"")</f>
        <v/>
      </c>
      <c r="G597" s="412" t="s">
        <v>138</v>
      </c>
      <c r="H597" s="351"/>
      <c r="I597" s="90">
        <f>IFERROR((VLOOKUP(CONCATENATE($A597,"D"),'05 APU'!$1:$1048576,9,)),0)</f>
        <v>0</v>
      </c>
      <c r="J597" s="90">
        <f t="shared" si="20"/>
        <v>0</v>
      </c>
      <c r="K597" s="297" t="str">
        <f>IFERROR(VLOOKUP(CONCATENATE($A597,"C"),'05 APU'!$1:$1048576,9,),"")</f>
        <v/>
      </c>
      <c r="L597" s="297" t="str">
        <f>IFERROR(VLOOKUP(CONCATENATE($A597,"B"),'05 APU'!$1:$1048576,9,),"")</f>
        <v/>
      </c>
      <c r="M597" s="297" t="str">
        <f>IFERROR(VLOOKUP(CONCATENATE($A597,"A"),'05 APU'!$1:$1048576,9,),"")</f>
        <v/>
      </c>
      <c r="N597" s="86"/>
      <c r="O597" s="90">
        <f>IFERROR(VLOOKUP(CONCATENATE($A597,"D"),'05 APU'!$T:$AB,9,),0)</f>
        <v>0</v>
      </c>
      <c r="P597" s="90">
        <f t="shared" si="19"/>
        <v>0</v>
      </c>
      <c r="Q597" s="90">
        <f>IFERROR(VLOOKUP(CONCATENATE($A597,"C"),'05 APU'!$T:$AB,9,),0)</f>
        <v>0</v>
      </c>
      <c r="R597" s="90">
        <f>IFERROR(VLOOKUP(CONCATENATE($A597,"B"),'05 APU'!$T:$AB,9,),0)</f>
        <v>0</v>
      </c>
      <c r="S597" s="90">
        <f>IFERROR(VLOOKUP(CONCATENATE($A597,"A"),'05 APU'!$T:$AB,9,),0)</f>
        <v>0</v>
      </c>
      <c r="U597" s="421" t="s">
        <v>3355</v>
      </c>
      <c r="V597" s="424"/>
      <c r="W597" s="429">
        <v>0</v>
      </c>
      <c r="AZ597" s="331" t="e">
        <f>IF((VLOOKUP(CONCATENATE($A597,"EP"),'05 APU'!$1:$1048576,1,FALSE)=CONCATENATE($A597,"EP")),1,0)</f>
        <v>#N/A</v>
      </c>
      <c r="BA597" s="331" t="e">
        <f>IF((VLOOKUP(CONCATENATE($A597,"EE"),'05 APU'!$1:$1048576,1,FALSE)=CONCATENATE($A597,"EE")),1,0)</f>
        <v>#N/A</v>
      </c>
      <c r="BB597" s="331" t="e">
        <f>IF((VLOOKUP(CONCATENATE($A597,"EM"),'05 APU'!$1:$1048576,1,FALSE)=CONCATENATE($A597,"EM")),1,0)</f>
        <v>#N/A</v>
      </c>
    </row>
    <row r="598" spans="1:54" ht="31.5" x14ac:dyDescent="0.25">
      <c r="A598" s="88">
        <v>588</v>
      </c>
      <c r="B598" s="387" t="s">
        <v>1368</v>
      </c>
      <c r="C598" s="384" t="s">
        <v>1369</v>
      </c>
      <c r="D598" s="89" t="str">
        <f>IFERROR(VLOOKUP(CONCATENATE($A598,"T"),'05 APU'!$1:$1048576,3,),"")</f>
        <v/>
      </c>
      <c r="E598" s="89" t="str">
        <f>IFERROR(VLOOKUP(CONCATENATE($A598,"T2"),'05 APU'!$1:$1048576,3,),"")</f>
        <v/>
      </c>
      <c r="F598" s="89" t="str">
        <f>IFERROR(VLOOKUP(CONCATENATE($A598,"T3"),'05 APU'!$1:$1048576,3,),"")</f>
        <v/>
      </c>
      <c r="G598" s="412" t="s">
        <v>138</v>
      </c>
      <c r="H598" s="351"/>
      <c r="I598" s="90">
        <f>IFERROR((VLOOKUP(CONCATENATE($A598,"D"),'05 APU'!$1:$1048576,9,)),0)</f>
        <v>0</v>
      </c>
      <c r="J598" s="90">
        <f t="shared" si="20"/>
        <v>0</v>
      </c>
      <c r="K598" s="297" t="str">
        <f>IFERROR(VLOOKUP(CONCATENATE($A598,"C"),'05 APU'!$1:$1048576,9,),"")</f>
        <v/>
      </c>
      <c r="L598" s="297" t="str">
        <f>IFERROR(VLOOKUP(CONCATENATE($A598,"B"),'05 APU'!$1:$1048576,9,),"")</f>
        <v/>
      </c>
      <c r="M598" s="297" t="str">
        <f>IFERROR(VLOOKUP(CONCATENATE($A598,"A"),'05 APU'!$1:$1048576,9,),"")</f>
        <v/>
      </c>
      <c r="N598" s="86"/>
      <c r="O598" s="90">
        <f>IFERROR(VLOOKUP(CONCATENATE($A598,"D"),'05 APU'!$T:$AB,9,),0)</f>
        <v>0</v>
      </c>
      <c r="P598" s="90">
        <f t="shared" si="19"/>
        <v>0</v>
      </c>
      <c r="Q598" s="90">
        <f>IFERROR(VLOOKUP(CONCATENATE($A598,"C"),'05 APU'!$T:$AB,9,),0)</f>
        <v>0</v>
      </c>
      <c r="R598" s="90">
        <f>IFERROR(VLOOKUP(CONCATENATE($A598,"B"),'05 APU'!$T:$AB,9,),0)</f>
        <v>0</v>
      </c>
      <c r="S598" s="90">
        <f>IFERROR(VLOOKUP(CONCATENATE($A598,"A"),'05 APU'!$T:$AB,9,),0)</f>
        <v>0</v>
      </c>
      <c r="U598" s="421" t="s">
        <v>3355</v>
      </c>
      <c r="V598" s="424"/>
      <c r="W598" s="429">
        <v>0</v>
      </c>
      <c r="AZ598" s="331" t="e">
        <f>IF((VLOOKUP(CONCATENATE($A598,"EP"),'05 APU'!$1:$1048576,1,FALSE)=CONCATENATE($A598,"EP")),1,0)</f>
        <v>#N/A</v>
      </c>
      <c r="BA598" s="331" t="e">
        <f>IF((VLOOKUP(CONCATENATE($A598,"EE"),'05 APU'!$1:$1048576,1,FALSE)=CONCATENATE($A598,"EE")),1,0)</f>
        <v>#N/A</v>
      </c>
      <c r="BB598" s="331" t="e">
        <f>IF((VLOOKUP(CONCATENATE($A598,"EM"),'05 APU'!$1:$1048576,1,FALSE)=CONCATENATE($A598,"EM")),1,0)</f>
        <v>#N/A</v>
      </c>
    </row>
    <row r="599" spans="1:54" ht="31.5" x14ac:dyDescent="0.25">
      <c r="A599" s="88">
        <v>589</v>
      </c>
      <c r="B599" s="387" t="s">
        <v>1370</v>
      </c>
      <c r="C599" s="384" t="s">
        <v>1371</v>
      </c>
      <c r="D599" s="89" t="str">
        <f>IFERROR(VLOOKUP(CONCATENATE($A599,"T"),'05 APU'!$1:$1048576,3,),"")</f>
        <v/>
      </c>
      <c r="E599" s="89" t="str">
        <f>IFERROR(VLOOKUP(CONCATENATE($A599,"T2"),'05 APU'!$1:$1048576,3,),"")</f>
        <v/>
      </c>
      <c r="F599" s="89" t="str">
        <f>IFERROR(VLOOKUP(CONCATENATE($A599,"T3"),'05 APU'!$1:$1048576,3,),"")</f>
        <v/>
      </c>
      <c r="G599" s="412" t="s">
        <v>138</v>
      </c>
      <c r="H599" s="351"/>
      <c r="I599" s="90">
        <f>IFERROR((VLOOKUP(CONCATENATE($A599,"D"),'05 APU'!$1:$1048576,9,)),0)</f>
        <v>0</v>
      </c>
      <c r="J599" s="90">
        <f t="shared" si="20"/>
        <v>0</v>
      </c>
      <c r="K599" s="297" t="str">
        <f>IFERROR(VLOOKUP(CONCATENATE($A599,"C"),'05 APU'!$1:$1048576,9,),"")</f>
        <v/>
      </c>
      <c r="L599" s="297" t="str">
        <f>IFERROR(VLOOKUP(CONCATENATE($A599,"B"),'05 APU'!$1:$1048576,9,),"")</f>
        <v/>
      </c>
      <c r="M599" s="297" t="str">
        <f>IFERROR(VLOOKUP(CONCATENATE($A599,"A"),'05 APU'!$1:$1048576,9,),"")</f>
        <v/>
      </c>
      <c r="N599" s="86"/>
      <c r="O599" s="90">
        <f>IFERROR(VLOOKUP(CONCATENATE($A599,"D"),'05 APU'!$T:$AB,9,),0)</f>
        <v>0</v>
      </c>
      <c r="P599" s="90">
        <f t="shared" si="19"/>
        <v>0</v>
      </c>
      <c r="Q599" s="90">
        <f>IFERROR(VLOOKUP(CONCATENATE($A599,"C"),'05 APU'!$T:$AB,9,),0)</f>
        <v>0</v>
      </c>
      <c r="R599" s="90">
        <f>IFERROR(VLOOKUP(CONCATENATE($A599,"B"),'05 APU'!$T:$AB,9,),0)</f>
        <v>0</v>
      </c>
      <c r="S599" s="90">
        <f>IFERROR(VLOOKUP(CONCATENATE($A599,"A"),'05 APU'!$T:$AB,9,),0)</f>
        <v>0</v>
      </c>
      <c r="U599" s="421" t="s">
        <v>3355</v>
      </c>
      <c r="V599" s="424"/>
      <c r="W599" s="429">
        <v>0</v>
      </c>
      <c r="AZ599" s="331" t="e">
        <f>IF((VLOOKUP(CONCATENATE($A599,"EP"),'05 APU'!$1:$1048576,1,FALSE)=CONCATENATE($A599,"EP")),1,0)</f>
        <v>#N/A</v>
      </c>
      <c r="BA599" s="331" t="e">
        <f>IF((VLOOKUP(CONCATENATE($A599,"EE"),'05 APU'!$1:$1048576,1,FALSE)=CONCATENATE($A599,"EE")),1,0)</f>
        <v>#N/A</v>
      </c>
      <c r="BB599" s="331" t="e">
        <f>IF((VLOOKUP(CONCATENATE($A599,"EM"),'05 APU'!$1:$1048576,1,FALSE)=CONCATENATE($A599,"EM")),1,0)</f>
        <v>#N/A</v>
      </c>
    </row>
    <row r="600" spans="1:54" ht="31.5" x14ac:dyDescent="0.25">
      <c r="A600" s="88">
        <v>590</v>
      </c>
      <c r="B600" s="387" t="s">
        <v>1372</v>
      </c>
      <c r="C600" s="384" t="s">
        <v>1373</v>
      </c>
      <c r="D600" s="89" t="str">
        <f>IFERROR(VLOOKUP(CONCATENATE($A600,"T"),'05 APU'!$1:$1048576,3,),"")</f>
        <v/>
      </c>
      <c r="E600" s="89" t="str">
        <f>IFERROR(VLOOKUP(CONCATENATE($A600,"T2"),'05 APU'!$1:$1048576,3,),"")</f>
        <v/>
      </c>
      <c r="F600" s="89" t="str">
        <f>IFERROR(VLOOKUP(CONCATENATE($A600,"T3"),'05 APU'!$1:$1048576,3,),"")</f>
        <v/>
      </c>
      <c r="G600" s="412" t="s">
        <v>138</v>
      </c>
      <c r="H600" s="351"/>
      <c r="I600" s="90">
        <f>IFERROR((VLOOKUP(CONCATENATE($A600,"D"),'05 APU'!$1:$1048576,9,)),0)</f>
        <v>0</v>
      </c>
      <c r="J600" s="90">
        <f t="shared" si="20"/>
        <v>0</v>
      </c>
      <c r="K600" s="297" t="str">
        <f>IFERROR(VLOOKUP(CONCATENATE($A600,"C"),'05 APU'!$1:$1048576,9,),"")</f>
        <v/>
      </c>
      <c r="L600" s="297" t="str">
        <f>IFERROR(VLOOKUP(CONCATENATE($A600,"B"),'05 APU'!$1:$1048576,9,),"")</f>
        <v/>
      </c>
      <c r="M600" s="297" t="str">
        <f>IFERROR(VLOOKUP(CONCATENATE($A600,"A"),'05 APU'!$1:$1048576,9,),"")</f>
        <v/>
      </c>
      <c r="N600" s="86"/>
      <c r="O600" s="90">
        <f>IFERROR(VLOOKUP(CONCATENATE($A600,"D"),'05 APU'!$T:$AB,9,),0)</f>
        <v>0</v>
      </c>
      <c r="P600" s="90">
        <f t="shared" si="19"/>
        <v>0</v>
      </c>
      <c r="Q600" s="90">
        <f>IFERROR(VLOOKUP(CONCATENATE($A600,"C"),'05 APU'!$T:$AB,9,),0)</f>
        <v>0</v>
      </c>
      <c r="R600" s="90">
        <f>IFERROR(VLOOKUP(CONCATENATE($A600,"B"),'05 APU'!$T:$AB,9,),0)</f>
        <v>0</v>
      </c>
      <c r="S600" s="90">
        <f>IFERROR(VLOOKUP(CONCATENATE($A600,"A"),'05 APU'!$T:$AB,9,),0)</f>
        <v>0</v>
      </c>
      <c r="U600" s="421" t="s">
        <v>3355</v>
      </c>
      <c r="V600" s="424"/>
      <c r="W600" s="429">
        <v>0</v>
      </c>
      <c r="AZ600" s="331" t="e">
        <f>IF((VLOOKUP(CONCATENATE($A600,"EP"),'05 APU'!$1:$1048576,1,FALSE)=CONCATENATE($A600,"EP")),1,0)</f>
        <v>#N/A</v>
      </c>
      <c r="BA600" s="331" t="e">
        <f>IF((VLOOKUP(CONCATENATE($A600,"EE"),'05 APU'!$1:$1048576,1,FALSE)=CONCATENATE($A600,"EE")),1,0)</f>
        <v>#N/A</v>
      </c>
      <c r="BB600" s="331" t="e">
        <f>IF((VLOOKUP(CONCATENATE($A600,"EM"),'05 APU'!$1:$1048576,1,FALSE)=CONCATENATE($A600,"EM")),1,0)</f>
        <v>#N/A</v>
      </c>
    </row>
    <row r="601" spans="1:54" ht="52.5" x14ac:dyDescent="0.25">
      <c r="A601" s="88">
        <v>591</v>
      </c>
      <c r="B601" s="388" t="s">
        <v>1374</v>
      </c>
      <c r="C601" s="389" t="s">
        <v>1375</v>
      </c>
      <c r="D601" s="89" t="str">
        <f>IFERROR(VLOOKUP(CONCATENATE($A601,"T"),'05 APU'!$1:$1048576,3,),"")</f>
        <v/>
      </c>
      <c r="E601" s="89" t="str">
        <f>IFERROR(VLOOKUP(CONCATENATE($A601,"T2"),'05 APU'!$1:$1048576,3,),"")</f>
        <v/>
      </c>
      <c r="F601" s="89" t="str">
        <f>IFERROR(VLOOKUP(CONCATENATE($A601,"T3"),'05 APU'!$1:$1048576,3,),"")</f>
        <v/>
      </c>
      <c r="G601" s="398"/>
      <c r="H601" s="351"/>
      <c r="I601" s="90">
        <f>IFERROR((VLOOKUP(CONCATENATE($A601,"D"),'05 APU'!$1:$1048576,9,)),0)</f>
        <v>0</v>
      </c>
      <c r="J601" s="90">
        <f t="shared" si="20"/>
        <v>0</v>
      </c>
      <c r="K601" s="297" t="str">
        <f>IFERROR(VLOOKUP(CONCATENATE($A601,"C"),'05 APU'!$1:$1048576,9,),"")</f>
        <v/>
      </c>
      <c r="L601" s="297" t="str">
        <f>IFERROR(VLOOKUP(CONCATENATE($A601,"B"),'05 APU'!$1:$1048576,9,),"")</f>
        <v/>
      </c>
      <c r="M601" s="297" t="str">
        <f>IFERROR(VLOOKUP(CONCATENATE($A601,"A"),'05 APU'!$1:$1048576,9,),"")</f>
        <v/>
      </c>
      <c r="N601" s="86"/>
      <c r="O601" s="90">
        <f>IFERROR(VLOOKUP(CONCATENATE($A601,"D"),'05 APU'!$T:$AB,9,),0)</f>
        <v>0</v>
      </c>
      <c r="P601" s="90">
        <f t="shared" si="19"/>
        <v>0</v>
      </c>
      <c r="Q601" s="90">
        <f>IFERROR(VLOOKUP(CONCATENATE($A601,"C"),'05 APU'!$T:$AB,9,),0)</f>
        <v>0</v>
      </c>
      <c r="R601" s="90">
        <f>IFERROR(VLOOKUP(CONCATENATE($A601,"B"),'05 APU'!$T:$AB,9,),0)</f>
        <v>0</v>
      </c>
      <c r="S601" s="90">
        <f>IFERROR(VLOOKUP(CONCATENATE($A601,"A"),'05 APU'!$T:$AB,9,),0)</f>
        <v>0</v>
      </c>
      <c r="U601" s="420"/>
      <c r="V601" s="424"/>
      <c r="W601" s="429">
        <v>0</v>
      </c>
      <c r="AZ601" s="331" t="e">
        <f>IF((VLOOKUP(CONCATENATE($A601,"EP"),'05 APU'!$1:$1048576,1,FALSE)=CONCATENATE($A601,"EP")),1,0)</f>
        <v>#N/A</v>
      </c>
      <c r="BA601" s="331" t="e">
        <f>IF((VLOOKUP(CONCATENATE($A601,"EE"),'05 APU'!$1:$1048576,1,FALSE)=CONCATENATE($A601,"EE")),1,0)</f>
        <v>#N/A</v>
      </c>
      <c r="BB601" s="331" t="e">
        <f>IF((VLOOKUP(CONCATENATE($A601,"EM"),'05 APU'!$1:$1048576,1,FALSE)=CONCATENATE($A601,"EM")),1,0)</f>
        <v>#N/A</v>
      </c>
    </row>
    <row r="602" spans="1:54" ht="21" x14ac:dyDescent="0.25">
      <c r="A602" s="88">
        <v>592</v>
      </c>
      <c r="B602" s="388" t="s">
        <v>1376</v>
      </c>
      <c r="C602" s="389" t="s">
        <v>1377</v>
      </c>
      <c r="D602" s="89" t="str">
        <f>IFERROR(VLOOKUP(CONCATENATE($A602,"T"),'05 APU'!$1:$1048576,3,),"")</f>
        <v/>
      </c>
      <c r="E602" s="89" t="str">
        <f>IFERROR(VLOOKUP(CONCATENATE($A602,"T2"),'05 APU'!$1:$1048576,3,),"")</f>
        <v/>
      </c>
      <c r="F602" s="89" t="str">
        <f>IFERROR(VLOOKUP(CONCATENATE($A602,"T3"),'05 APU'!$1:$1048576,3,),"")</f>
        <v/>
      </c>
      <c r="G602" s="398"/>
      <c r="H602" s="351"/>
      <c r="I602" s="90">
        <f>IFERROR((VLOOKUP(CONCATENATE($A602,"D"),'05 APU'!$1:$1048576,9,)),0)</f>
        <v>0</v>
      </c>
      <c r="J602" s="90">
        <f t="shared" si="20"/>
        <v>0</v>
      </c>
      <c r="K602" s="297" t="str">
        <f>IFERROR(VLOOKUP(CONCATENATE($A602,"C"),'05 APU'!$1:$1048576,9,),"")</f>
        <v/>
      </c>
      <c r="L602" s="297" t="str">
        <f>IFERROR(VLOOKUP(CONCATENATE($A602,"B"),'05 APU'!$1:$1048576,9,),"")</f>
        <v/>
      </c>
      <c r="M602" s="297" t="str">
        <f>IFERROR(VLOOKUP(CONCATENATE($A602,"A"),'05 APU'!$1:$1048576,9,),"")</f>
        <v/>
      </c>
      <c r="N602" s="86"/>
      <c r="O602" s="90">
        <f>IFERROR(VLOOKUP(CONCATENATE($A602,"D"),'05 APU'!$T:$AB,9,),0)</f>
        <v>0</v>
      </c>
      <c r="P602" s="90">
        <f t="shared" si="19"/>
        <v>0</v>
      </c>
      <c r="Q602" s="90">
        <f>IFERROR(VLOOKUP(CONCATENATE($A602,"C"),'05 APU'!$T:$AB,9,),0)</f>
        <v>0</v>
      </c>
      <c r="R602" s="90">
        <f>IFERROR(VLOOKUP(CONCATENATE($A602,"B"),'05 APU'!$T:$AB,9,),0)</f>
        <v>0</v>
      </c>
      <c r="S602" s="90">
        <f>IFERROR(VLOOKUP(CONCATENATE($A602,"A"),'05 APU'!$T:$AB,9,),0)</f>
        <v>0</v>
      </c>
      <c r="U602" s="420"/>
      <c r="V602" s="424"/>
      <c r="W602" s="429">
        <v>0</v>
      </c>
      <c r="AZ602" s="331" t="e">
        <f>IF((VLOOKUP(CONCATENATE($A602,"EP"),'05 APU'!$1:$1048576,1,FALSE)=CONCATENATE($A602,"EP")),1,0)</f>
        <v>#N/A</v>
      </c>
      <c r="BA602" s="331" t="e">
        <f>IF((VLOOKUP(CONCATENATE($A602,"EE"),'05 APU'!$1:$1048576,1,FALSE)=CONCATENATE($A602,"EE")),1,0)</f>
        <v>#N/A</v>
      </c>
      <c r="BB602" s="331" t="e">
        <f>IF((VLOOKUP(CONCATENATE($A602,"EM"),'05 APU'!$1:$1048576,1,FALSE)=CONCATENATE($A602,"EM")),1,0)</f>
        <v>#N/A</v>
      </c>
    </row>
    <row r="603" spans="1:54" x14ac:dyDescent="0.25">
      <c r="A603" s="88">
        <v>593</v>
      </c>
      <c r="B603" s="387" t="s">
        <v>1378</v>
      </c>
      <c r="C603" s="384" t="s">
        <v>1379</v>
      </c>
      <c r="D603" s="89" t="str">
        <f>IFERROR(VLOOKUP(CONCATENATE($A603,"T"),'05 APU'!$1:$1048576,3,),"")</f>
        <v/>
      </c>
      <c r="E603" s="89" t="str">
        <f>IFERROR(VLOOKUP(CONCATENATE($A603,"T2"),'05 APU'!$1:$1048576,3,),"")</f>
        <v/>
      </c>
      <c r="F603" s="89" t="str">
        <f>IFERROR(VLOOKUP(CONCATENATE($A603,"T3"),'05 APU'!$1:$1048576,3,),"")</f>
        <v/>
      </c>
      <c r="G603" s="412" t="s">
        <v>168</v>
      </c>
      <c r="H603" s="351"/>
      <c r="I603" s="90">
        <f>IFERROR((VLOOKUP(CONCATENATE($A603,"D"),'05 APU'!$1:$1048576,9,)),0)</f>
        <v>0</v>
      </c>
      <c r="J603" s="90">
        <f t="shared" si="20"/>
        <v>0</v>
      </c>
      <c r="K603" s="297" t="str">
        <f>IFERROR(VLOOKUP(CONCATENATE($A603,"C"),'05 APU'!$1:$1048576,9,),"")</f>
        <v/>
      </c>
      <c r="L603" s="297" t="str">
        <f>IFERROR(VLOOKUP(CONCATENATE($A603,"B"),'05 APU'!$1:$1048576,9,),"")</f>
        <v/>
      </c>
      <c r="M603" s="297" t="str">
        <f>IFERROR(VLOOKUP(CONCATENATE($A603,"A"),'05 APU'!$1:$1048576,9,),"")</f>
        <v/>
      </c>
      <c r="N603" s="86"/>
      <c r="O603" s="90">
        <f>IFERROR(VLOOKUP(CONCATENATE($A603,"D"),'05 APU'!$T:$AB,9,),0)</f>
        <v>0</v>
      </c>
      <c r="P603" s="90">
        <f t="shared" si="19"/>
        <v>0</v>
      </c>
      <c r="Q603" s="90">
        <f>IFERROR(VLOOKUP(CONCATENATE($A603,"C"),'05 APU'!$T:$AB,9,),0)</f>
        <v>0</v>
      </c>
      <c r="R603" s="90">
        <f>IFERROR(VLOOKUP(CONCATENATE($A603,"B"),'05 APU'!$T:$AB,9,),0)</f>
        <v>0</v>
      </c>
      <c r="S603" s="90">
        <f>IFERROR(VLOOKUP(CONCATENATE($A603,"A"),'05 APU'!$T:$AB,9,),0)</f>
        <v>0</v>
      </c>
      <c r="U603" s="421" t="s">
        <v>3355</v>
      </c>
      <c r="V603" s="424"/>
      <c r="W603" s="429" t="s">
        <v>3493</v>
      </c>
      <c r="AZ603" s="331" t="e">
        <f>IF((VLOOKUP(CONCATENATE($A603,"EP"),'05 APU'!$1:$1048576,1,FALSE)=CONCATENATE($A603,"EP")),1,0)</f>
        <v>#N/A</v>
      </c>
      <c r="BA603" s="331" t="e">
        <f>IF((VLOOKUP(CONCATENATE($A603,"EE"),'05 APU'!$1:$1048576,1,FALSE)=CONCATENATE($A603,"EE")),1,0)</f>
        <v>#N/A</v>
      </c>
      <c r="BB603" s="331" t="e">
        <f>IF((VLOOKUP(CONCATENATE($A603,"EM"),'05 APU'!$1:$1048576,1,FALSE)=CONCATENATE($A603,"EM")),1,0)</f>
        <v>#N/A</v>
      </c>
    </row>
    <row r="604" spans="1:54" x14ac:dyDescent="0.25">
      <c r="A604" s="88">
        <v>594</v>
      </c>
      <c r="B604" s="387" t="s">
        <v>1380</v>
      </c>
      <c r="C604" s="384" t="s">
        <v>1381</v>
      </c>
      <c r="D604" s="89" t="str">
        <f>IFERROR(VLOOKUP(CONCATENATE($A604,"T"),'05 APU'!$1:$1048576,3,),"")</f>
        <v/>
      </c>
      <c r="E604" s="89" t="str">
        <f>IFERROR(VLOOKUP(CONCATENATE($A604,"T2"),'05 APU'!$1:$1048576,3,),"")</f>
        <v/>
      </c>
      <c r="F604" s="89" t="str">
        <f>IFERROR(VLOOKUP(CONCATENATE($A604,"T3"),'05 APU'!$1:$1048576,3,),"")</f>
        <v/>
      </c>
      <c r="G604" s="412" t="s">
        <v>168</v>
      </c>
      <c r="H604" s="351"/>
      <c r="I604" s="90">
        <f>IFERROR((VLOOKUP(CONCATENATE($A604,"D"),'05 APU'!$1:$1048576,9,)),0)</f>
        <v>0</v>
      </c>
      <c r="J604" s="90">
        <f t="shared" si="20"/>
        <v>0</v>
      </c>
      <c r="K604" s="297" t="str">
        <f>IFERROR(VLOOKUP(CONCATENATE($A604,"C"),'05 APU'!$1:$1048576,9,),"")</f>
        <v/>
      </c>
      <c r="L604" s="297" t="str">
        <f>IFERROR(VLOOKUP(CONCATENATE($A604,"B"),'05 APU'!$1:$1048576,9,),"")</f>
        <v/>
      </c>
      <c r="M604" s="297" t="str">
        <f>IFERROR(VLOOKUP(CONCATENATE($A604,"A"),'05 APU'!$1:$1048576,9,),"")</f>
        <v/>
      </c>
      <c r="N604" s="86"/>
      <c r="O604" s="90">
        <f>IFERROR(VLOOKUP(CONCATENATE($A604,"D"),'05 APU'!$T:$AB,9,),0)</f>
        <v>0</v>
      </c>
      <c r="P604" s="90">
        <f t="shared" si="19"/>
        <v>0</v>
      </c>
      <c r="Q604" s="90">
        <f>IFERROR(VLOOKUP(CONCATENATE($A604,"C"),'05 APU'!$T:$AB,9,),0)</f>
        <v>0</v>
      </c>
      <c r="R604" s="90">
        <f>IFERROR(VLOOKUP(CONCATENATE($A604,"B"),'05 APU'!$T:$AB,9,),0)</f>
        <v>0</v>
      </c>
      <c r="S604" s="90">
        <f>IFERROR(VLOOKUP(CONCATENATE($A604,"A"),'05 APU'!$T:$AB,9,),0)</f>
        <v>0</v>
      </c>
      <c r="U604" s="421" t="s">
        <v>3355</v>
      </c>
      <c r="V604" s="424"/>
      <c r="W604" s="429" t="s">
        <v>3493</v>
      </c>
      <c r="AZ604" s="331" t="e">
        <f>IF((VLOOKUP(CONCATENATE($A604,"EP"),'05 APU'!$1:$1048576,1,FALSE)=CONCATENATE($A604,"EP")),1,0)</f>
        <v>#N/A</v>
      </c>
      <c r="BA604" s="331" t="e">
        <f>IF((VLOOKUP(CONCATENATE($A604,"EE"),'05 APU'!$1:$1048576,1,FALSE)=CONCATENATE($A604,"EE")),1,0)</f>
        <v>#N/A</v>
      </c>
      <c r="BB604" s="331" t="e">
        <f>IF((VLOOKUP(CONCATENATE($A604,"EM"),'05 APU'!$1:$1048576,1,FALSE)=CONCATENATE($A604,"EM")),1,0)</f>
        <v>#N/A</v>
      </c>
    </row>
    <row r="605" spans="1:54" x14ac:dyDescent="0.25">
      <c r="A605" s="88">
        <v>595</v>
      </c>
      <c r="B605" s="387" t="s">
        <v>1382</v>
      </c>
      <c r="C605" s="384" t="s">
        <v>1383</v>
      </c>
      <c r="D605" s="89" t="str">
        <f>IFERROR(VLOOKUP(CONCATENATE($A605,"T"),'05 APU'!$1:$1048576,3,),"")</f>
        <v/>
      </c>
      <c r="E605" s="89" t="str">
        <f>IFERROR(VLOOKUP(CONCATENATE($A605,"T2"),'05 APU'!$1:$1048576,3,),"")</f>
        <v/>
      </c>
      <c r="F605" s="89" t="str">
        <f>IFERROR(VLOOKUP(CONCATENATE($A605,"T3"),'05 APU'!$1:$1048576,3,),"")</f>
        <v/>
      </c>
      <c r="G605" s="412" t="s">
        <v>168</v>
      </c>
      <c r="H605" s="351"/>
      <c r="I605" s="90">
        <f>IFERROR((VLOOKUP(CONCATENATE($A605,"D"),'05 APU'!$1:$1048576,9,)),0)</f>
        <v>0</v>
      </c>
      <c r="J605" s="90">
        <f t="shared" si="20"/>
        <v>0</v>
      </c>
      <c r="K605" s="297" t="str">
        <f>IFERROR(VLOOKUP(CONCATENATE($A605,"C"),'05 APU'!$1:$1048576,9,),"")</f>
        <v/>
      </c>
      <c r="L605" s="297" t="str">
        <f>IFERROR(VLOOKUP(CONCATENATE($A605,"B"),'05 APU'!$1:$1048576,9,),"")</f>
        <v/>
      </c>
      <c r="M605" s="297" t="str">
        <f>IFERROR(VLOOKUP(CONCATENATE($A605,"A"),'05 APU'!$1:$1048576,9,),"")</f>
        <v/>
      </c>
      <c r="N605" s="86"/>
      <c r="O605" s="90">
        <f>IFERROR(VLOOKUP(CONCATENATE($A605,"D"),'05 APU'!$T:$AB,9,),0)</f>
        <v>0</v>
      </c>
      <c r="P605" s="90">
        <f t="shared" si="19"/>
        <v>0</v>
      </c>
      <c r="Q605" s="90">
        <f>IFERROR(VLOOKUP(CONCATENATE($A605,"C"),'05 APU'!$T:$AB,9,),0)</f>
        <v>0</v>
      </c>
      <c r="R605" s="90">
        <f>IFERROR(VLOOKUP(CONCATENATE($A605,"B"),'05 APU'!$T:$AB,9,),0)</f>
        <v>0</v>
      </c>
      <c r="S605" s="90">
        <f>IFERROR(VLOOKUP(CONCATENATE($A605,"A"),'05 APU'!$T:$AB,9,),0)</f>
        <v>0</v>
      </c>
      <c r="U605" s="421" t="s">
        <v>3355</v>
      </c>
      <c r="V605" s="424"/>
      <c r="W605" s="429" t="s">
        <v>3493</v>
      </c>
      <c r="AZ605" s="331" t="e">
        <f>IF((VLOOKUP(CONCATENATE($A605,"EP"),'05 APU'!$1:$1048576,1,FALSE)=CONCATENATE($A605,"EP")),1,0)</f>
        <v>#N/A</v>
      </c>
      <c r="BA605" s="331" t="e">
        <f>IF((VLOOKUP(CONCATENATE($A605,"EE"),'05 APU'!$1:$1048576,1,FALSE)=CONCATENATE($A605,"EE")),1,0)</f>
        <v>#N/A</v>
      </c>
      <c r="BB605" s="331" t="e">
        <f>IF((VLOOKUP(CONCATENATE($A605,"EM"),'05 APU'!$1:$1048576,1,FALSE)=CONCATENATE($A605,"EM")),1,0)</f>
        <v>#N/A</v>
      </c>
    </row>
    <row r="606" spans="1:54" x14ac:dyDescent="0.25">
      <c r="A606" s="88">
        <v>596</v>
      </c>
      <c r="B606" s="387" t="s">
        <v>1384</v>
      </c>
      <c r="C606" s="384" t="s">
        <v>1385</v>
      </c>
      <c r="D606" s="89" t="str">
        <f>IFERROR(VLOOKUP(CONCATENATE($A606,"T"),'05 APU'!$1:$1048576,3,),"")</f>
        <v/>
      </c>
      <c r="E606" s="89" t="str">
        <f>IFERROR(VLOOKUP(CONCATENATE($A606,"T2"),'05 APU'!$1:$1048576,3,),"")</f>
        <v/>
      </c>
      <c r="F606" s="89" t="str">
        <f>IFERROR(VLOOKUP(CONCATENATE($A606,"T3"),'05 APU'!$1:$1048576,3,),"")</f>
        <v/>
      </c>
      <c r="G606" s="412" t="s">
        <v>168</v>
      </c>
      <c r="H606" s="351"/>
      <c r="I606" s="90">
        <f>IFERROR((VLOOKUP(CONCATENATE($A606,"D"),'05 APU'!$1:$1048576,9,)),0)</f>
        <v>0</v>
      </c>
      <c r="J606" s="90">
        <f t="shared" si="20"/>
        <v>0</v>
      </c>
      <c r="K606" s="297" t="str">
        <f>IFERROR(VLOOKUP(CONCATENATE($A606,"C"),'05 APU'!$1:$1048576,9,),"")</f>
        <v/>
      </c>
      <c r="L606" s="297" t="str">
        <f>IFERROR(VLOOKUP(CONCATENATE($A606,"B"),'05 APU'!$1:$1048576,9,),"")</f>
        <v/>
      </c>
      <c r="M606" s="297" t="str">
        <f>IFERROR(VLOOKUP(CONCATENATE($A606,"A"),'05 APU'!$1:$1048576,9,),"")</f>
        <v/>
      </c>
      <c r="N606" s="86"/>
      <c r="O606" s="90">
        <f>IFERROR(VLOOKUP(CONCATENATE($A606,"D"),'05 APU'!$T:$AB,9,),0)</f>
        <v>0</v>
      </c>
      <c r="P606" s="90">
        <f t="shared" si="19"/>
        <v>0</v>
      </c>
      <c r="Q606" s="90">
        <f>IFERROR(VLOOKUP(CONCATENATE($A606,"C"),'05 APU'!$T:$AB,9,),0)</f>
        <v>0</v>
      </c>
      <c r="R606" s="90">
        <f>IFERROR(VLOOKUP(CONCATENATE($A606,"B"),'05 APU'!$T:$AB,9,),0)</f>
        <v>0</v>
      </c>
      <c r="S606" s="90">
        <f>IFERROR(VLOOKUP(CONCATENATE($A606,"A"),'05 APU'!$T:$AB,9,),0)</f>
        <v>0</v>
      </c>
      <c r="U606" s="421" t="s">
        <v>3355</v>
      </c>
      <c r="V606" s="424"/>
      <c r="W606" s="429" t="s">
        <v>3493</v>
      </c>
      <c r="AZ606" s="331" t="e">
        <f>IF((VLOOKUP(CONCATENATE($A606,"EP"),'05 APU'!$1:$1048576,1,FALSE)=CONCATENATE($A606,"EP")),1,0)</f>
        <v>#N/A</v>
      </c>
      <c r="BA606" s="331" t="e">
        <f>IF((VLOOKUP(CONCATENATE($A606,"EE"),'05 APU'!$1:$1048576,1,FALSE)=CONCATENATE($A606,"EE")),1,0)</f>
        <v>#N/A</v>
      </c>
      <c r="BB606" s="331" t="e">
        <f>IF((VLOOKUP(CONCATENATE($A606,"EM"),'05 APU'!$1:$1048576,1,FALSE)=CONCATENATE($A606,"EM")),1,0)</f>
        <v>#N/A</v>
      </c>
    </row>
    <row r="607" spans="1:54" x14ac:dyDescent="0.25">
      <c r="A607" s="88">
        <v>597</v>
      </c>
      <c r="B607" s="387" t="s">
        <v>1386</v>
      </c>
      <c r="C607" s="384" t="s">
        <v>1387</v>
      </c>
      <c r="D607" s="89" t="str">
        <f>IFERROR(VLOOKUP(CONCATENATE($A607,"T"),'05 APU'!$1:$1048576,3,),"")</f>
        <v/>
      </c>
      <c r="E607" s="89" t="str">
        <f>IFERROR(VLOOKUP(CONCATENATE($A607,"T2"),'05 APU'!$1:$1048576,3,),"")</f>
        <v/>
      </c>
      <c r="F607" s="89" t="str">
        <f>IFERROR(VLOOKUP(CONCATENATE($A607,"T3"),'05 APU'!$1:$1048576,3,),"")</f>
        <v/>
      </c>
      <c r="G607" s="412" t="s">
        <v>168</v>
      </c>
      <c r="H607" s="351"/>
      <c r="I607" s="90">
        <f>IFERROR((VLOOKUP(CONCATENATE($A607,"D"),'05 APU'!$1:$1048576,9,)),0)</f>
        <v>0</v>
      </c>
      <c r="J607" s="90">
        <f t="shared" si="20"/>
        <v>0</v>
      </c>
      <c r="K607" s="297" t="str">
        <f>IFERROR(VLOOKUP(CONCATENATE($A607,"C"),'05 APU'!$1:$1048576,9,),"")</f>
        <v/>
      </c>
      <c r="L607" s="297" t="str">
        <f>IFERROR(VLOOKUP(CONCATENATE($A607,"B"),'05 APU'!$1:$1048576,9,),"")</f>
        <v/>
      </c>
      <c r="M607" s="297" t="str">
        <f>IFERROR(VLOOKUP(CONCATENATE($A607,"A"),'05 APU'!$1:$1048576,9,),"")</f>
        <v/>
      </c>
      <c r="N607" s="86"/>
      <c r="O607" s="90">
        <f>IFERROR(VLOOKUP(CONCATENATE($A607,"D"),'05 APU'!$T:$AB,9,),0)</f>
        <v>0</v>
      </c>
      <c r="P607" s="90">
        <f t="shared" si="19"/>
        <v>0</v>
      </c>
      <c r="Q607" s="90">
        <f>IFERROR(VLOOKUP(CONCATENATE($A607,"C"),'05 APU'!$T:$AB,9,),0)</f>
        <v>0</v>
      </c>
      <c r="R607" s="90">
        <f>IFERROR(VLOOKUP(CONCATENATE($A607,"B"),'05 APU'!$T:$AB,9,),0)</f>
        <v>0</v>
      </c>
      <c r="S607" s="90">
        <f>IFERROR(VLOOKUP(CONCATENATE($A607,"A"),'05 APU'!$T:$AB,9,),0)</f>
        <v>0</v>
      </c>
      <c r="U607" s="421" t="s">
        <v>3355</v>
      </c>
      <c r="V607" s="424"/>
      <c r="W607" s="429" t="s">
        <v>3493</v>
      </c>
      <c r="AZ607" s="331" t="e">
        <f>IF((VLOOKUP(CONCATENATE($A607,"EP"),'05 APU'!$1:$1048576,1,FALSE)=CONCATENATE($A607,"EP")),1,0)</f>
        <v>#N/A</v>
      </c>
      <c r="BA607" s="331" t="e">
        <f>IF((VLOOKUP(CONCATENATE($A607,"EE"),'05 APU'!$1:$1048576,1,FALSE)=CONCATENATE($A607,"EE")),1,0)</f>
        <v>#N/A</v>
      </c>
      <c r="BB607" s="331" t="e">
        <f>IF((VLOOKUP(CONCATENATE($A607,"EM"),'05 APU'!$1:$1048576,1,FALSE)=CONCATENATE($A607,"EM")),1,0)</f>
        <v>#N/A</v>
      </c>
    </row>
    <row r="608" spans="1:54" x14ac:dyDescent="0.25">
      <c r="A608" s="88">
        <v>598</v>
      </c>
      <c r="B608" s="387" t="s">
        <v>1388</v>
      </c>
      <c r="C608" s="384" t="s">
        <v>1389</v>
      </c>
      <c r="D608" s="89" t="str">
        <f>IFERROR(VLOOKUP(CONCATENATE($A608,"T"),'05 APU'!$1:$1048576,3,),"")</f>
        <v/>
      </c>
      <c r="E608" s="89" t="str">
        <f>IFERROR(VLOOKUP(CONCATENATE($A608,"T2"),'05 APU'!$1:$1048576,3,),"")</f>
        <v/>
      </c>
      <c r="F608" s="89" t="str">
        <f>IFERROR(VLOOKUP(CONCATENATE($A608,"T3"),'05 APU'!$1:$1048576,3,),"")</f>
        <v/>
      </c>
      <c r="G608" s="412" t="s">
        <v>168</v>
      </c>
      <c r="H608" s="351"/>
      <c r="I608" s="90">
        <f>IFERROR((VLOOKUP(CONCATENATE($A608,"D"),'05 APU'!$1:$1048576,9,)),0)</f>
        <v>0</v>
      </c>
      <c r="J608" s="90">
        <f t="shared" si="20"/>
        <v>0</v>
      </c>
      <c r="K608" s="297" t="str">
        <f>IFERROR(VLOOKUP(CONCATENATE($A608,"C"),'05 APU'!$1:$1048576,9,),"")</f>
        <v/>
      </c>
      <c r="L608" s="297" t="str">
        <f>IFERROR(VLOOKUP(CONCATENATE($A608,"B"),'05 APU'!$1:$1048576,9,),"")</f>
        <v/>
      </c>
      <c r="M608" s="297" t="str">
        <f>IFERROR(VLOOKUP(CONCATENATE($A608,"A"),'05 APU'!$1:$1048576,9,),"")</f>
        <v/>
      </c>
      <c r="N608" s="86"/>
      <c r="O608" s="90">
        <f>IFERROR(VLOOKUP(CONCATENATE($A608,"D"),'05 APU'!$T:$AB,9,),0)</f>
        <v>0</v>
      </c>
      <c r="P608" s="90">
        <f t="shared" si="19"/>
        <v>0</v>
      </c>
      <c r="Q608" s="90">
        <f>IFERROR(VLOOKUP(CONCATENATE($A608,"C"),'05 APU'!$T:$AB,9,),0)</f>
        <v>0</v>
      </c>
      <c r="R608" s="90">
        <f>IFERROR(VLOOKUP(CONCATENATE($A608,"B"),'05 APU'!$T:$AB,9,),0)</f>
        <v>0</v>
      </c>
      <c r="S608" s="90">
        <f>IFERROR(VLOOKUP(CONCATENATE($A608,"A"),'05 APU'!$T:$AB,9,),0)</f>
        <v>0</v>
      </c>
      <c r="U608" s="421" t="s">
        <v>3355</v>
      </c>
      <c r="V608" s="424"/>
      <c r="W608" s="429" t="s">
        <v>3493</v>
      </c>
      <c r="AZ608" s="331" t="e">
        <f>IF((VLOOKUP(CONCATENATE($A608,"EP"),'05 APU'!$1:$1048576,1,FALSE)=CONCATENATE($A608,"EP")),1,0)</f>
        <v>#N/A</v>
      </c>
      <c r="BA608" s="331" t="e">
        <f>IF((VLOOKUP(CONCATENATE($A608,"EE"),'05 APU'!$1:$1048576,1,FALSE)=CONCATENATE($A608,"EE")),1,0)</f>
        <v>#N/A</v>
      </c>
      <c r="BB608" s="331" t="e">
        <f>IF((VLOOKUP(CONCATENATE($A608,"EM"),'05 APU'!$1:$1048576,1,FALSE)=CONCATENATE($A608,"EM")),1,0)</f>
        <v>#N/A</v>
      </c>
    </row>
    <row r="609" spans="1:54" x14ac:dyDescent="0.25">
      <c r="A609" s="88">
        <v>599</v>
      </c>
      <c r="B609" s="387" t="s">
        <v>1390</v>
      </c>
      <c r="C609" s="384" t="s">
        <v>1391</v>
      </c>
      <c r="D609" s="89" t="str">
        <f>IFERROR(VLOOKUP(CONCATENATE($A609,"T"),'05 APU'!$1:$1048576,3,),"")</f>
        <v/>
      </c>
      <c r="E609" s="89" t="str">
        <f>IFERROR(VLOOKUP(CONCATENATE($A609,"T2"),'05 APU'!$1:$1048576,3,),"")</f>
        <v/>
      </c>
      <c r="F609" s="89" t="str">
        <f>IFERROR(VLOOKUP(CONCATENATE($A609,"T3"),'05 APU'!$1:$1048576,3,),"")</f>
        <v/>
      </c>
      <c r="G609" s="412" t="s">
        <v>168</v>
      </c>
      <c r="H609" s="351"/>
      <c r="I609" s="90">
        <f>IFERROR((VLOOKUP(CONCATENATE($A609,"D"),'05 APU'!$1:$1048576,9,)),0)</f>
        <v>0</v>
      </c>
      <c r="J609" s="90">
        <f t="shared" si="20"/>
        <v>0</v>
      </c>
      <c r="K609" s="297" t="str">
        <f>IFERROR(VLOOKUP(CONCATENATE($A609,"C"),'05 APU'!$1:$1048576,9,),"")</f>
        <v/>
      </c>
      <c r="L609" s="297" t="str">
        <f>IFERROR(VLOOKUP(CONCATENATE($A609,"B"),'05 APU'!$1:$1048576,9,),"")</f>
        <v/>
      </c>
      <c r="M609" s="297" t="str">
        <f>IFERROR(VLOOKUP(CONCATENATE($A609,"A"),'05 APU'!$1:$1048576,9,),"")</f>
        <v/>
      </c>
      <c r="N609" s="86"/>
      <c r="O609" s="90">
        <f>IFERROR(VLOOKUP(CONCATENATE($A609,"D"),'05 APU'!$T:$AB,9,),0)</f>
        <v>0</v>
      </c>
      <c r="P609" s="90">
        <f t="shared" si="19"/>
        <v>0</v>
      </c>
      <c r="Q609" s="90">
        <f>IFERROR(VLOOKUP(CONCATENATE($A609,"C"),'05 APU'!$T:$AB,9,),0)</f>
        <v>0</v>
      </c>
      <c r="R609" s="90">
        <f>IFERROR(VLOOKUP(CONCATENATE($A609,"B"),'05 APU'!$T:$AB,9,),0)</f>
        <v>0</v>
      </c>
      <c r="S609" s="90">
        <f>IFERROR(VLOOKUP(CONCATENATE($A609,"A"),'05 APU'!$T:$AB,9,),0)</f>
        <v>0</v>
      </c>
      <c r="U609" s="421" t="s">
        <v>3355</v>
      </c>
      <c r="V609" s="424"/>
      <c r="W609" s="429" t="s">
        <v>3493</v>
      </c>
      <c r="AZ609" s="331" t="e">
        <f>IF((VLOOKUP(CONCATENATE($A609,"EP"),'05 APU'!$1:$1048576,1,FALSE)=CONCATENATE($A609,"EP")),1,0)</f>
        <v>#N/A</v>
      </c>
      <c r="BA609" s="331" t="e">
        <f>IF((VLOOKUP(CONCATENATE($A609,"EE"),'05 APU'!$1:$1048576,1,FALSE)=CONCATENATE($A609,"EE")),1,0)</f>
        <v>#N/A</v>
      </c>
      <c r="BB609" s="331" t="e">
        <f>IF((VLOOKUP(CONCATENATE($A609,"EM"),'05 APU'!$1:$1048576,1,FALSE)=CONCATENATE($A609,"EM")),1,0)</f>
        <v>#N/A</v>
      </c>
    </row>
    <row r="610" spans="1:54" x14ac:dyDescent="0.25">
      <c r="A610" s="88">
        <v>600</v>
      </c>
      <c r="B610" s="387" t="s">
        <v>1392</v>
      </c>
      <c r="C610" s="384" t="s">
        <v>1393</v>
      </c>
      <c r="D610" s="89" t="str">
        <f>IFERROR(VLOOKUP(CONCATENATE($A610,"T"),'05 APU'!$1:$1048576,3,),"")</f>
        <v/>
      </c>
      <c r="E610" s="89" t="str">
        <f>IFERROR(VLOOKUP(CONCATENATE($A610,"T2"),'05 APU'!$1:$1048576,3,),"")</f>
        <v/>
      </c>
      <c r="F610" s="89" t="str">
        <f>IFERROR(VLOOKUP(CONCATENATE($A610,"T3"),'05 APU'!$1:$1048576,3,),"")</f>
        <v/>
      </c>
      <c r="G610" s="412" t="s">
        <v>168</v>
      </c>
      <c r="H610" s="351"/>
      <c r="I610" s="90">
        <f>IFERROR((VLOOKUP(CONCATENATE($A610,"D"),'05 APU'!$1:$1048576,9,)),0)</f>
        <v>0</v>
      </c>
      <c r="J610" s="90">
        <f t="shared" si="20"/>
        <v>0</v>
      </c>
      <c r="K610" s="297" t="str">
        <f>IFERROR(VLOOKUP(CONCATENATE($A610,"C"),'05 APU'!$1:$1048576,9,),"")</f>
        <v/>
      </c>
      <c r="L610" s="297" t="str">
        <f>IFERROR(VLOOKUP(CONCATENATE($A610,"B"),'05 APU'!$1:$1048576,9,),"")</f>
        <v/>
      </c>
      <c r="M610" s="297" t="str">
        <f>IFERROR(VLOOKUP(CONCATENATE($A610,"A"),'05 APU'!$1:$1048576,9,),"")</f>
        <v/>
      </c>
      <c r="N610" s="86"/>
      <c r="O610" s="90">
        <f>IFERROR(VLOOKUP(CONCATENATE($A610,"D"),'05 APU'!$T:$AB,9,),0)</f>
        <v>0</v>
      </c>
      <c r="P610" s="90">
        <f t="shared" si="19"/>
        <v>0</v>
      </c>
      <c r="Q610" s="90">
        <f>IFERROR(VLOOKUP(CONCATENATE($A610,"C"),'05 APU'!$T:$AB,9,),0)</f>
        <v>0</v>
      </c>
      <c r="R610" s="90">
        <f>IFERROR(VLOOKUP(CONCATENATE($A610,"B"),'05 APU'!$T:$AB,9,),0)</f>
        <v>0</v>
      </c>
      <c r="S610" s="90">
        <f>IFERROR(VLOOKUP(CONCATENATE($A610,"A"),'05 APU'!$T:$AB,9,),0)</f>
        <v>0</v>
      </c>
      <c r="U610" s="421" t="s">
        <v>3355</v>
      </c>
      <c r="V610" s="424"/>
      <c r="W610" s="429" t="s">
        <v>3493</v>
      </c>
      <c r="AZ610" s="331" t="e">
        <f>IF((VLOOKUP(CONCATENATE($A610,"EP"),'05 APU'!$1:$1048576,1,FALSE)=CONCATENATE($A610,"EP")),1,0)</f>
        <v>#N/A</v>
      </c>
      <c r="BA610" s="331" t="e">
        <f>IF((VLOOKUP(CONCATENATE($A610,"EE"),'05 APU'!$1:$1048576,1,FALSE)=CONCATENATE($A610,"EE")),1,0)</f>
        <v>#N/A</v>
      </c>
      <c r="BB610" s="331" t="e">
        <f>IF((VLOOKUP(CONCATENATE($A610,"EM"),'05 APU'!$1:$1048576,1,FALSE)=CONCATENATE($A610,"EM")),1,0)</f>
        <v>#N/A</v>
      </c>
    </row>
    <row r="611" spans="1:54" ht="31.5" x14ac:dyDescent="0.25">
      <c r="A611" s="88">
        <v>601</v>
      </c>
      <c r="B611" s="388" t="s">
        <v>1394</v>
      </c>
      <c r="C611" s="389" t="s">
        <v>1395</v>
      </c>
      <c r="D611" s="89" t="str">
        <f>IFERROR(VLOOKUP(CONCATENATE($A611,"T"),'05 APU'!$1:$1048576,3,),"")</f>
        <v/>
      </c>
      <c r="E611" s="89" t="str">
        <f>IFERROR(VLOOKUP(CONCATENATE($A611,"T2"),'05 APU'!$1:$1048576,3,),"")</f>
        <v/>
      </c>
      <c r="F611" s="89" t="str">
        <f>IFERROR(VLOOKUP(CONCATENATE($A611,"T3"),'05 APU'!$1:$1048576,3,),"")</f>
        <v/>
      </c>
      <c r="G611" s="398"/>
      <c r="H611" s="351"/>
      <c r="I611" s="90">
        <f>IFERROR((VLOOKUP(CONCATENATE($A611,"D"),'05 APU'!$1:$1048576,9,)),0)</f>
        <v>0</v>
      </c>
      <c r="J611" s="90">
        <f t="shared" si="20"/>
        <v>0</v>
      </c>
      <c r="K611" s="297" t="str">
        <f>IFERROR(VLOOKUP(CONCATENATE($A611,"C"),'05 APU'!$1:$1048576,9,),"")</f>
        <v/>
      </c>
      <c r="L611" s="297" t="str">
        <f>IFERROR(VLOOKUP(CONCATENATE($A611,"B"),'05 APU'!$1:$1048576,9,),"")</f>
        <v/>
      </c>
      <c r="M611" s="297" t="str">
        <f>IFERROR(VLOOKUP(CONCATENATE($A611,"A"),'05 APU'!$1:$1048576,9,),"")</f>
        <v/>
      </c>
      <c r="N611" s="86"/>
      <c r="O611" s="90">
        <f>IFERROR(VLOOKUP(CONCATENATE($A611,"D"),'05 APU'!$T:$AB,9,),0)</f>
        <v>0</v>
      </c>
      <c r="P611" s="90">
        <f t="shared" si="19"/>
        <v>0</v>
      </c>
      <c r="Q611" s="90">
        <f>IFERROR(VLOOKUP(CONCATENATE($A611,"C"),'05 APU'!$T:$AB,9,),0)</f>
        <v>0</v>
      </c>
      <c r="R611" s="90">
        <f>IFERROR(VLOOKUP(CONCATENATE($A611,"B"),'05 APU'!$T:$AB,9,),0)</f>
        <v>0</v>
      </c>
      <c r="S611" s="90">
        <f>IFERROR(VLOOKUP(CONCATENATE($A611,"A"),'05 APU'!$T:$AB,9,),0)</f>
        <v>0</v>
      </c>
      <c r="U611" s="420"/>
      <c r="V611" s="424"/>
      <c r="W611" s="429">
        <v>0</v>
      </c>
      <c r="AZ611" s="331" t="e">
        <f>IF((VLOOKUP(CONCATENATE($A611,"EP"),'05 APU'!$1:$1048576,1,FALSE)=CONCATENATE($A611,"EP")),1,0)</f>
        <v>#N/A</v>
      </c>
      <c r="BA611" s="331" t="e">
        <f>IF((VLOOKUP(CONCATENATE($A611,"EE"),'05 APU'!$1:$1048576,1,FALSE)=CONCATENATE($A611,"EE")),1,0)</f>
        <v>#N/A</v>
      </c>
      <c r="BB611" s="331" t="e">
        <f>IF((VLOOKUP(CONCATENATE($A611,"EM"),'05 APU'!$1:$1048576,1,FALSE)=CONCATENATE($A611,"EM")),1,0)</f>
        <v>#N/A</v>
      </c>
    </row>
    <row r="612" spans="1:54" x14ac:dyDescent="0.25">
      <c r="A612" s="88">
        <v>602</v>
      </c>
      <c r="B612" s="387" t="s">
        <v>1396</v>
      </c>
      <c r="C612" s="384" t="s">
        <v>1397</v>
      </c>
      <c r="D612" s="89" t="str">
        <f>IFERROR(VLOOKUP(CONCATENATE($A612,"T"),'05 APU'!$1:$1048576,3,),"")</f>
        <v/>
      </c>
      <c r="E612" s="89" t="str">
        <f>IFERROR(VLOOKUP(CONCATENATE($A612,"T2"),'05 APU'!$1:$1048576,3,),"")</f>
        <v/>
      </c>
      <c r="F612" s="89" t="str">
        <f>IFERROR(VLOOKUP(CONCATENATE($A612,"T3"),'05 APU'!$1:$1048576,3,),"")</f>
        <v/>
      </c>
      <c r="G612" s="412" t="s">
        <v>168</v>
      </c>
      <c r="H612" s="351"/>
      <c r="I612" s="90">
        <f>IFERROR((VLOOKUP(CONCATENATE($A612,"D"),'05 APU'!$1:$1048576,9,)),0)</f>
        <v>0</v>
      </c>
      <c r="J612" s="90">
        <f t="shared" si="20"/>
        <v>0</v>
      </c>
      <c r="K612" s="297" t="str">
        <f>IFERROR(VLOOKUP(CONCATENATE($A612,"C"),'05 APU'!$1:$1048576,9,),"")</f>
        <v/>
      </c>
      <c r="L612" s="297" t="str">
        <f>IFERROR(VLOOKUP(CONCATENATE($A612,"B"),'05 APU'!$1:$1048576,9,),"")</f>
        <v/>
      </c>
      <c r="M612" s="297" t="str">
        <f>IFERROR(VLOOKUP(CONCATENATE($A612,"A"),'05 APU'!$1:$1048576,9,),"")</f>
        <v/>
      </c>
      <c r="N612" s="86"/>
      <c r="O612" s="90">
        <f>IFERROR(VLOOKUP(CONCATENATE($A612,"D"),'05 APU'!$T:$AB,9,),0)</f>
        <v>0</v>
      </c>
      <c r="P612" s="90">
        <f t="shared" si="19"/>
        <v>0</v>
      </c>
      <c r="Q612" s="90">
        <f>IFERROR(VLOOKUP(CONCATENATE($A612,"C"),'05 APU'!$T:$AB,9,),0)</f>
        <v>0</v>
      </c>
      <c r="R612" s="90">
        <f>IFERROR(VLOOKUP(CONCATENATE($A612,"B"),'05 APU'!$T:$AB,9,),0)</f>
        <v>0</v>
      </c>
      <c r="S612" s="90">
        <f>IFERROR(VLOOKUP(CONCATENATE($A612,"A"),'05 APU'!$T:$AB,9,),0)</f>
        <v>0</v>
      </c>
      <c r="U612" s="420" t="s">
        <v>3449</v>
      </c>
      <c r="V612" s="426" t="s">
        <v>3487</v>
      </c>
      <c r="W612" s="429" t="s">
        <v>3494</v>
      </c>
      <c r="AZ612" s="331" t="e">
        <f>IF((VLOOKUP(CONCATENATE($A612,"EP"),'05 APU'!$1:$1048576,1,FALSE)=CONCATENATE($A612,"EP")),1,0)</f>
        <v>#N/A</v>
      </c>
      <c r="BA612" s="331" t="e">
        <f>IF((VLOOKUP(CONCATENATE($A612,"EE"),'05 APU'!$1:$1048576,1,FALSE)=CONCATENATE($A612,"EE")),1,0)</f>
        <v>#N/A</v>
      </c>
      <c r="BB612" s="331" t="e">
        <f>IF((VLOOKUP(CONCATENATE($A612,"EM"),'05 APU'!$1:$1048576,1,FALSE)=CONCATENATE($A612,"EM")),1,0)</f>
        <v>#N/A</v>
      </c>
    </row>
    <row r="613" spans="1:54" x14ac:dyDescent="0.25">
      <c r="A613" s="88">
        <v>603</v>
      </c>
      <c r="B613" s="387" t="s">
        <v>1398</v>
      </c>
      <c r="C613" s="384" t="s">
        <v>1399</v>
      </c>
      <c r="D613" s="89" t="str">
        <f>IFERROR(VLOOKUP(CONCATENATE($A613,"T"),'05 APU'!$1:$1048576,3,),"")</f>
        <v/>
      </c>
      <c r="E613" s="89" t="str">
        <f>IFERROR(VLOOKUP(CONCATENATE($A613,"T2"),'05 APU'!$1:$1048576,3,),"")</f>
        <v/>
      </c>
      <c r="F613" s="89" t="str">
        <f>IFERROR(VLOOKUP(CONCATENATE($A613,"T3"),'05 APU'!$1:$1048576,3,),"")</f>
        <v/>
      </c>
      <c r="G613" s="412" t="s">
        <v>168</v>
      </c>
      <c r="H613" s="351"/>
      <c r="I613" s="90">
        <f>IFERROR((VLOOKUP(CONCATENATE($A613,"D"),'05 APU'!$1:$1048576,9,)),0)</f>
        <v>0</v>
      </c>
      <c r="J613" s="90">
        <f t="shared" si="20"/>
        <v>0</v>
      </c>
      <c r="K613" s="297" t="str">
        <f>IFERROR(VLOOKUP(CONCATENATE($A613,"C"),'05 APU'!$1:$1048576,9,),"")</f>
        <v/>
      </c>
      <c r="L613" s="297" t="str">
        <f>IFERROR(VLOOKUP(CONCATENATE($A613,"B"),'05 APU'!$1:$1048576,9,),"")</f>
        <v/>
      </c>
      <c r="M613" s="297" t="str">
        <f>IFERROR(VLOOKUP(CONCATENATE($A613,"A"),'05 APU'!$1:$1048576,9,),"")</f>
        <v/>
      </c>
      <c r="N613" s="86"/>
      <c r="O613" s="90">
        <f>IFERROR(VLOOKUP(CONCATENATE($A613,"D"),'05 APU'!$T:$AB,9,),0)</f>
        <v>0</v>
      </c>
      <c r="P613" s="90">
        <f t="shared" si="19"/>
        <v>0</v>
      </c>
      <c r="Q613" s="90">
        <f>IFERROR(VLOOKUP(CONCATENATE($A613,"C"),'05 APU'!$T:$AB,9,),0)</f>
        <v>0</v>
      </c>
      <c r="R613" s="90">
        <f>IFERROR(VLOOKUP(CONCATENATE($A613,"B"),'05 APU'!$T:$AB,9,),0)</f>
        <v>0</v>
      </c>
      <c r="S613" s="90">
        <f>IFERROR(VLOOKUP(CONCATENATE($A613,"A"),'05 APU'!$T:$AB,9,),0)</f>
        <v>0</v>
      </c>
      <c r="U613" s="420" t="s">
        <v>3449</v>
      </c>
      <c r="V613" s="426" t="s">
        <v>3487</v>
      </c>
      <c r="W613" s="429" t="s">
        <v>3494</v>
      </c>
      <c r="AZ613" s="331" t="e">
        <f>IF((VLOOKUP(CONCATENATE($A613,"EP"),'05 APU'!$1:$1048576,1,FALSE)=CONCATENATE($A613,"EP")),1,0)</f>
        <v>#N/A</v>
      </c>
      <c r="BA613" s="331" t="e">
        <f>IF((VLOOKUP(CONCATENATE($A613,"EE"),'05 APU'!$1:$1048576,1,FALSE)=CONCATENATE($A613,"EE")),1,0)</f>
        <v>#N/A</v>
      </c>
      <c r="BB613" s="331" t="e">
        <f>IF((VLOOKUP(CONCATENATE($A613,"EM"),'05 APU'!$1:$1048576,1,FALSE)=CONCATENATE($A613,"EM")),1,0)</f>
        <v>#N/A</v>
      </c>
    </row>
    <row r="614" spans="1:54" x14ac:dyDescent="0.25">
      <c r="A614" s="88">
        <v>604</v>
      </c>
      <c r="B614" s="387" t="s">
        <v>1400</v>
      </c>
      <c r="C614" s="384" t="s">
        <v>1401</v>
      </c>
      <c r="D614" s="89" t="str">
        <f>IFERROR(VLOOKUP(CONCATENATE($A614,"T"),'05 APU'!$1:$1048576,3,),"")</f>
        <v/>
      </c>
      <c r="E614" s="89" t="str">
        <f>IFERROR(VLOOKUP(CONCATENATE($A614,"T2"),'05 APU'!$1:$1048576,3,),"")</f>
        <v/>
      </c>
      <c r="F614" s="89" t="str">
        <f>IFERROR(VLOOKUP(CONCATENATE($A614,"T3"),'05 APU'!$1:$1048576,3,),"")</f>
        <v/>
      </c>
      <c r="G614" s="412" t="s">
        <v>168</v>
      </c>
      <c r="H614" s="351"/>
      <c r="I614" s="90">
        <f>IFERROR((VLOOKUP(CONCATENATE($A614,"D"),'05 APU'!$1:$1048576,9,)),0)</f>
        <v>0</v>
      </c>
      <c r="J614" s="90">
        <f t="shared" si="20"/>
        <v>0</v>
      </c>
      <c r="K614" s="297" t="str">
        <f>IFERROR(VLOOKUP(CONCATENATE($A614,"C"),'05 APU'!$1:$1048576,9,),"")</f>
        <v/>
      </c>
      <c r="L614" s="297" t="str">
        <f>IFERROR(VLOOKUP(CONCATENATE($A614,"B"),'05 APU'!$1:$1048576,9,),"")</f>
        <v/>
      </c>
      <c r="M614" s="297" t="str">
        <f>IFERROR(VLOOKUP(CONCATENATE($A614,"A"),'05 APU'!$1:$1048576,9,),"")</f>
        <v/>
      </c>
      <c r="N614" s="86"/>
      <c r="O614" s="90">
        <f>IFERROR(VLOOKUP(CONCATENATE($A614,"D"),'05 APU'!$T:$AB,9,),0)</f>
        <v>0</v>
      </c>
      <c r="P614" s="90">
        <f t="shared" si="19"/>
        <v>0</v>
      </c>
      <c r="Q614" s="90">
        <f>IFERROR(VLOOKUP(CONCATENATE($A614,"C"),'05 APU'!$T:$AB,9,),0)</f>
        <v>0</v>
      </c>
      <c r="R614" s="90">
        <f>IFERROR(VLOOKUP(CONCATENATE($A614,"B"),'05 APU'!$T:$AB,9,),0)</f>
        <v>0</v>
      </c>
      <c r="S614" s="90">
        <f>IFERROR(VLOOKUP(CONCATENATE($A614,"A"),'05 APU'!$T:$AB,9,),0)</f>
        <v>0</v>
      </c>
      <c r="U614" s="420" t="s">
        <v>3450</v>
      </c>
      <c r="V614" s="426" t="s">
        <v>3487</v>
      </c>
      <c r="W614" s="429" t="s">
        <v>3494</v>
      </c>
      <c r="AZ614" s="331" t="e">
        <f>IF((VLOOKUP(CONCATENATE($A614,"EP"),'05 APU'!$1:$1048576,1,FALSE)=CONCATENATE($A614,"EP")),1,0)</f>
        <v>#N/A</v>
      </c>
      <c r="BA614" s="331" t="e">
        <f>IF((VLOOKUP(CONCATENATE($A614,"EE"),'05 APU'!$1:$1048576,1,FALSE)=CONCATENATE($A614,"EE")),1,0)</f>
        <v>#N/A</v>
      </c>
      <c r="BB614" s="331" t="e">
        <f>IF((VLOOKUP(CONCATENATE($A614,"EM"),'05 APU'!$1:$1048576,1,FALSE)=CONCATENATE($A614,"EM")),1,0)</f>
        <v>#N/A</v>
      </c>
    </row>
    <row r="615" spans="1:54" x14ac:dyDescent="0.25">
      <c r="A615" s="88">
        <v>605</v>
      </c>
      <c r="B615" s="387" t="s">
        <v>1402</v>
      </c>
      <c r="C615" s="384" t="s">
        <v>1403</v>
      </c>
      <c r="D615" s="89" t="str">
        <f>IFERROR(VLOOKUP(CONCATENATE($A615,"T"),'05 APU'!$1:$1048576,3,),"")</f>
        <v/>
      </c>
      <c r="E615" s="89" t="str">
        <f>IFERROR(VLOOKUP(CONCATENATE($A615,"T2"),'05 APU'!$1:$1048576,3,),"")</f>
        <v/>
      </c>
      <c r="F615" s="89" t="str">
        <f>IFERROR(VLOOKUP(CONCATENATE($A615,"T3"),'05 APU'!$1:$1048576,3,),"")</f>
        <v/>
      </c>
      <c r="G615" s="412" t="s">
        <v>168</v>
      </c>
      <c r="H615" s="351"/>
      <c r="I615" s="90">
        <f>IFERROR((VLOOKUP(CONCATENATE($A615,"D"),'05 APU'!$1:$1048576,9,)),0)</f>
        <v>0</v>
      </c>
      <c r="J615" s="90">
        <f t="shared" si="20"/>
        <v>0</v>
      </c>
      <c r="K615" s="297" t="str">
        <f>IFERROR(VLOOKUP(CONCATENATE($A615,"C"),'05 APU'!$1:$1048576,9,),"")</f>
        <v/>
      </c>
      <c r="L615" s="297" t="str">
        <f>IFERROR(VLOOKUP(CONCATENATE($A615,"B"),'05 APU'!$1:$1048576,9,),"")</f>
        <v/>
      </c>
      <c r="M615" s="297" t="str">
        <f>IFERROR(VLOOKUP(CONCATENATE($A615,"A"),'05 APU'!$1:$1048576,9,),"")</f>
        <v/>
      </c>
      <c r="N615" s="86"/>
      <c r="O615" s="90">
        <f>IFERROR(VLOOKUP(CONCATENATE($A615,"D"),'05 APU'!$T:$AB,9,),0)</f>
        <v>0</v>
      </c>
      <c r="P615" s="90">
        <f t="shared" si="19"/>
        <v>0</v>
      </c>
      <c r="Q615" s="90">
        <f>IFERROR(VLOOKUP(CONCATENATE($A615,"C"),'05 APU'!$T:$AB,9,),0)</f>
        <v>0</v>
      </c>
      <c r="R615" s="90">
        <f>IFERROR(VLOOKUP(CONCATENATE($A615,"B"),'05 APU'!$T:$AB,9,),0)</f>
        <v>0</v>
      </c>
      <c r="S615" s="90">
        <f>IFERROR(VLOOKUP(CONCATENATE($A615,"A"),'05 APU'!$T:$AB,9,),0)</f>
        <v>0</v>
      </c>
      <c r="U615" s="420" t="s">
        <v>3451</v>
      </c>
      <c r="V615" s="426" t="s">
        <v>3487</v>
      </c>
      <c r="W615" s="429" t="s">
        <v>3494</v>
      </c>
      <c r="AZ615" s="331" t="e">
        <f>IF((VLOOKUP(CONCATENATE($A615,"EP"),'05 APU'!$1:$1048576,1,FALSE)=CONCATENATE($A615,"EP")),1,0)</f>
        <v>#N/A</v>
      </c>
      <c r="BA615" s="331" t="e">
        <f>IF((VLOOKUP(CONCATENATE($A615,"EE"),'05 APU'!$1:$1048576,1,FALSE)=CONCATENATE($A615,"EE")),1,0)</f>
        <v>#N/A</v>
      </c>
      <c r="BB615" s="331" t="e">
        <f>IF((VLOOKUP(CONCATENATE($A615,"EM"),'05 APU'!$1:$1048576,1,FALSE)=CONCATENATE($A615,"EM")),1,0)</f>
        <v>#N/A</v>
      </c>
    </row>
    <row r="616" spans="1:54" x14ac:dyDescent="0.25">
      <c r="A616" s="88">
        <v>606</v>
      </c>
      <c r="B616" s="387" t="s">
        <v>1404</v>
      </c>
      <c r="C616" s="384" t="s">
        <v>1405</v>
      </c>
      <c r="D616" s="89" t="str">
        <f>IFERROR(VLOOKUP(CONCATENATE($A616,"T"),'05 APU'!$1:$1048576,3,),"")</f>
        <v/>
      </c>
      <c r="E616" s="89" t="str">
        <f>IFERROR(VLOOKUP(CONCATENATE($A616,"T2"),'05 APU'!$1:$1048576,3,),"")</f>
        <v/>
      </c>
      <c r="F616" s="89" t="str">
        <f>IFERROR(VLOOKUP(CONCATENATE($A616,"T3"),'05 APU'!$1:$1048576,3,),"")</f>
        <v/>
      </c>
      <c r="G616" s="412" t="s">
        <v>168</v>
      </c>
      <c r="H616" s="351"/>
      <c r="I616" s="90">
        <f>IFERROR((VLOOKUP(CONCATENATE($A616,"D"),'05 APU'!$1:$1048576,9,)),0)</f>
        <v>0</v>
      </c>
      <c r="J616" s="90">
        <f t="shared" si="20"/>
        <v>0</v>
      </c>
      <c r="K616" s="297" t="str">
        <f>IFERROR(VLOOKUP(CONCATENATE($A616,"C"),'05 APU'!$1:$1048576,9,),"")</f>
        <v/>
      </c>
      <c r="L616" s="297" t="str">
        <f>IFERROR(VLOOKUP(CONCATENATE($A616,"B"),'05 APU'!$1:$1048576,9,),"")</f>
        <v/>
      </c>
      <c r="M616" s="297" t="str">
        <f>IFERROR(VLOOKUP(CONCATENATE($A616,"A"),'05 APU'!$1:$1048576,9,),"")</f>
        <v/>
      </c>
      <c r="N616" s="86"/>
      <c r="O616" s="90">
        <f>IFERROR(VLOOKUP(CONCATENATE($A616,"D"),'05 APU'!$T:$AB,9,),0)</f>
        <v>0</v>
      </c>
      <c r="P616" s="90">
        <f t="shared" si="19"/>
        <v>0</v>
      </c>
      <c r="Q616" s="90">
        <f>IFERROR(VLOOKUP(CONCATENATE($A616,"C"),'05 APU'!$T:$AB,9,),0)</f>
        <v>0</v>
      </c>
      <c r="R616" s="90">
        <f>IFERROR(VLOOKUP(CONCATENATE($A616,"B"),'05 APU'!$T:$AB,9,),0)</f>
        <v>0</v>
      </c>
      <c r="S616" s="90">
        <f>IFERROR(VLOOKUP(CONCATENATE($A616,"A"),'05 APU'!$T:$AB,9,),0)</f>
        <v>0</v>
      </c>
      <c r="U616" s="420" t="s">
        <v>3451</v>
      </c>
      <c r="V616" s="426" t="s">
        <v>3487</v>
      </c>
      <c r="W616" s="429" t="s">
        <v>3494</v>
      </c>
      <c r="AZ616" s="331" t="e">
        <f>IF((VLOOKUP(CONCATENATE($A616,"EP"),'05 APU'!$1:$1048576,1,FALSE)=CONCATENATE($A616,"EP")),1,0)</f>
        <v>#N/A</v>
      </c>
      <c r="BA616" s="331" t="e">
        <f>IF((VLOOKUP(CONCATENATE($A616,"EE"),'05 APU'!$1:$1048576,1,FALSE)=CONCATENATE($A616,"EE")),1,0)</f>
        <v>#N/A</v>
      </c>
      <c r="BB616" s="331" t="e">
        <f>IF((VLOOKUP(CONCATENATE($A616,"EM"),'05 APU'!$1:$1048576,1,FALSE)=CONCATENATE($A616,"EM")),1,0)</f>
        <v>#N/A</v>
      </c>
    </row>
    <row r="617" spans="1:54" x14ac:dyDescent="0.25">
      <c r="A617" s="88">
        <v>607</v>
      </c>
      <c r="B617" s="387" t="s">
        <v>1406</v>
      </c>
      <c r="C617" s="384" t="s">
        <v>1407</v>
      </c>
      <c r="D617" s="89" t="str">
        <f>IFERROR(VLOOKUP(CONCATENATE($A617,"T"),'05 APU'!$1:$1048576,3,),"")</f>
        <v/>
      </c>
      <c r="E617" s="89" t="str">
        <f>IFERROR(VLOOKUP(CONCATENATE($A617,"T2"),'05 APU'!$1:$1048576,3,),"")</f>
        <v/>
      </c>
      <c r="F617" s="89" t="str">
        <f>IFERROR(VLOOKUP(CONCATENATE($A617,"T3"),'05 APU'!$1:$1048576,3,),"")</f>
        <v/>
      </c>
      <c r="G617" s="412" t="s">
        <v>168</v>
      </c>
      <c r="H617" s="351"/>
      <c r="I617" s="90">
        <f>IFERROR((VLOOKUP(CONCATENATE($A617,"D"),'05 APU'!$1:$1048576,9,)),0)</f>
        <v>0</v>
      </c>
      <c r="J617" s="90">
        <f t="shared" si="20"/>
        <v>0</v>
      </c>
      <c r="K617" s="297" t="str">
        <f>IFERROR(VLOOKUP(CONCATENATE($A617,"C"),'05 APU'!$1:$1048576,9,),"")</f>
        <v/>
      </c>
      <c r="L617" s="297" t="str">
        <f>IFERROR(VLOOKUP(CONCATENATE($A617,"B"),'05 APU'!$1:$1048576,9,),"")</f>
        <v/>
      </c>
      <c r="M617" s="297" t="str">
        <f>IFERROR(VLOOKUP(CONCATENATE($A617,"A"),'05 APU'!$1:$1048576,9,),"")</f>
        <v/>
      </c>
      <c r="N617" s="86"/>
      <c r="O617" s="90">
        <f>IFERROR(VLOOKUP(CONCATENATE($A617,"D"),'05 APU'!$T:$AB,9,),0)</f>
        <v>0</v>
      </c>
      <c r="P617" s="90">
        <f t="shared" si="19"/>
        <v>0</v>
      </c>
      <c r="Q617" s="90">
        <f>IFERROR(VLOOKUP(CONCATENATE($A617,"C"),'05 APU'!$T:$AB,9,),0)</f>
        <v>0</v>
      </c>
      <c r="R617" s="90">
        <f>IFERROR(VLOOKUP(CONCATENATE($A617,"B"),'05 APU'!$T:$AB,9,),0)</f>
        <v>0</v>
      </c>
      <c r="S617" s="90">
        <f>IFERROR(VLOOKUP(CONCATENATE($A617,"A"),'05 APU'!$T:$AB,9,),0)</f>
        <v>0</v>
      </c>
      <c r="U617" s="421" t="s">
        <v>3355</v>
      </c>
      <c r="V617" s="424"/>
      <c r="W617" s="429" t="s">
        <v>3494</v>
      </c>
      <c r="AZ617" s="331" t="e">
        <f>IF((VLOOKUP(CONCATENATE($A617,"EP"),'05 APU'!$1:$1048576,1,FALSE)=CONCATENATE($A617,"EP")),1,0)</f>
        <v>#N/A</v>
      </c>
      <c r="BA617" s="331" t="e">
        <f>IF((VLOOKUP(CONCATENATE($A617,"EE"),'05 APU'!$1:$1048576,1,FALSE)=CONCATENATE($A617,"EE")),1,0)</f>
        <v>#N/A</v>
      </c>
      <c r="BB617" s="331" t="e">
        <f>IF((VLOOKUP(CONCATENATE($A617,"EM"),'05 APU'!$1:$1048576,1,FALSE)=CONCATENATE($A617,"EM")),1,0)</f>
        <v>#N/A</v>
      </c>
    </row>
    <row r="618" spans="1:54" x14ac:dyDescent="0.25">
      <c r="A618" s="88">
        <v>608</v>
      </c>
      <c r="B618" s="387" t="s">
        <v>1408</v>
      </c>
      <c r="C618" s="384" t="s">
        <v>1391</v>
      </c>
      <c r="D618" s="89" t="str">
        <f>IFERROR(VLOOKUP(CONCATENATE($A618,"T"),'05 APU'!$1:$1048576,3,),"")</f>
        <v/>
      </c>
      <c r="E618" s="89" t="str">
        <f>IFERROR(VLOOKUP(CONCATENATE($A618,"T2"),'05 APU'!$1:$1048576,3,),"")</f>
        <v/>
      </c>
      <c r="F618" s="89" t="str">
        <f>IFERROR(VLOOKUP(CONCATENATE($A618,"T3"),'05 APU'!$1:$1048576,3,),"")</f>
        <v/>
      </c>
      <c r="G618" s="412" t="s">
        <v>168</v>
      </c>
      <c r="H618" s="351"/>
      <c r="I618" s="90">
        <f>IFERROR((VLOOKUP(CONCATENATE($A618,"D"),'05 APU'!$1:$1048576,9,)),0)</f>
        <v>0</v>
      </c>
      <c r="J618" s="90">
        <f t="shared" si="20"/>
        <v>0</v>
      </c>
      <c r="K618" s="297" t="str">
        <f>IFERROR(VLOOKUP(CONCATENATE($A618,"C"),'05 APU'!$1:$1048576,9,),"")</f>
        <v/>
      </c>
      <c r="L618" s="297" t="str">
        <f>IFERROR(VLOOKUP(CONCATENATE($A618,"B"),'05 APU'!$1:$1048576,9,),"")</f>
        <v/>
      </c>
      <c r="M618" s="297" t="str">
        <f>IFERROR(VLOOKUP(CONCATENATE($A618,"A"),'05 APU'!$1:$1048576,9,),"")</f>
        <v/>
      </c>
      <c r="N618" s="86"/>
      <c r="O618" s="90">
        <f>IFERROR(VLOOKUP(CONCATENATE($A618,"D"),'05 APU'!$T:$AB,9,),0)</f>
        <v>0</v>
      </c>
      <c r="P618" s="90">
        <f t="shared" si="19"/>
        <v>0</v>
      </c>
      <c r="Q618" s="90">
        <f>IFERROR(VLOOKUP(CONCATENATE($A618,"C"),'05 APU'!$T:$AB,9,),0)</f>
        <v>0</v>
      </c>
      <c r="R618" s="90">
        <f>IFERROR(VLOOKUP(CONCATENATE($A618,"B"),'05 APU'!$T:$AB,9,),0)</f>
        <v>0</v>
      </c>
      <c r="S618" s="90">
        <f>IFERROR(VLOOKUP(CONCATENATE($A618,"A"),'05 APU'!$T:$AB,9,),0)</f>
        <v>0</v>
      </c>
      <c r="U618" s="421" t="s">
        <v>3355</v>
      </c>
      <c r="V618" s="424"/>
      <c r="W618" s="429" t="s">
        <v>3494</v>
      </c>
      <c r="AZ618" s="331" t="e">
        <f>IF((VLOOKUP(CONCATENATE($A618,"EP"),'05 APU'!$1:$1048576,1,FALSE)=CONCATENATE($A618,"EP")),1,0)</f>
        <v>#N/A</v>
      </c>
      <c r="BA618" s="331" t="e">
        <f>IF((VLOOKUP(CONCATENATE($A618,"EE"),'05 APU'!$1:$1048576,1,FALSE)=CONCATENATE($A618,"EE")),1,0)</f>
        <v>#N/A</v>
      </c>
      <c r="BB618" s="331" t="e">
        <f>IF((VLOOKUP(CONCATENATE($A618,"EM"),'05 APU'!$1:$1048576,1,FALSE)=CONCATENATE($A618,"EM")),1,0)</f>
        <v>#N/A</v>
      </c>
    </row>
    <row r="619" spans="1:54" x14ac:dyDescent="0.25">
      <c r="A619" s="88">
        <v>609</v>
      </c>
      <c r="B619" s="387" t="s">
        <v>1409</v>
      </c>
      <c r="C619" s="384" t="s">
        <v>1410</v>
      </c>
      <c r="D619" s="89" t="str">
        <f>IFERROR(VLOOKUP(CONCATENATE($A619,"T"),'05 APU'!$1:$1048576,3,),"")</f>
        <v/>
      </c>
      <c r="E619" s="89" t="str">
        <f>IFERROR(VLOOKUP(CONCATENATE($A619,"T2"),'05 APU'!$1:$1048576,3,),"")</f>
        <v/>
      </c>
      <c r="F619" s="89" t="str">
        <f>IFERROR(VLOOKUP(CONCATENATE($A619,"T3"),'05 APU'!$1:$1048576,3,),"")</f>
        <v/>
      </c>
      <c r="G619" s="412" t="s">
        <v>168</v>
      </c>
      <c r="H619" s="351"/>
      <c r="I619" s="90">
        <f>IFERROR((VLOOKUP(CONCATENATE($A619,"D"),'05 APU'!$1:$1048576,9,)),0)</f>
        <v>0</v>
      </c>
      <c r="J619" s="90">
        <f t="shared" si="20"/>
        <v>0</v>
      </c>
      <c r="K619" s="297" t="str">
        <f>IFERROR(VLOOKUP(CONCATENATE($A619,"C"),'05 APU'!$1:$1048576,9,),"")</f>
        <v/>
      </c>
      <c r="L619" s="297" t="str">
        <f>IFERROR(VLOOKUP(CONCATENATE($A619,"B"),'05 APU'!$1:$1048576,9,),"")</f>
        <v/>
      </c>
      <c r="M619" s="297" t="str">
        <f>IFERROR(VLOOKUP(CONCATENATE($A619,"A"),'05 APU'!$1:$1048576,9,),"")</f>
        <v/>
      </c>
      <c r="N619" s="86"/>
      <c r="O619" s="90">
        <f>IFERROR(VLOOKUP(CONCATENATE($A619,"D"),'05 APU'!$T:$AB,9,),0)</f>
        <v>0</v>
      </c>
      <c r="P619" s="90">
        <f t="shared" si="19"/>
        <v>0</v>
      </c>
      <c r="Q619" s="90">
        <f>IFERROR(VLOOKUP(CONCATENATE($A619,"C"),'05 APU'!$T:$AB,9,),0)</f>
        <v>0</v>
      </c>
      <c r="R619" s="90">
        <f>IFERROR(VLOOKUP(CONCATENATE($A619,"B"),'05 APU'!$T:$AB,9,),0)</f>
        <v>0</v>
      </c>
      <c r="S619" s="90">
        <f>IFERROR(VLOOKUP(CONCATENATE($A619,"A"),'05 APU'!$T:$AB,9,),0)</f>
        <v>0</v>
      </c>
      <c r="U619" s="421" t="s">
        <v>3355</v>
      </c>
      <c r="V619" s="424"/>
      <c r="W619" s="429" t="s">
        <v>3494</v>
      </c>
      <c r="AZ619" s="331" t="e">
        <f>IF((VLOOKUP(CONCATENATE($A619,"EP"),'05 APU'!$1:$1048576,1,FALSE)=CONCATENATE($A619,"EP")),1,0)</f>
        <v>#N/A</v>
      </c>
      <c r="BA619" s="331" t="e">
        <f>IF((VLOOKUP(CONCATENATE($A619,"EE"),'05 APU'!$1:$1048576,1,FALSE)=CONCATENATE($A619,"EE")),1,0)</f>
        <v>#N/A</v>
      </c>
      <c r="BB619" s="331" t="e">
        <f>IF((VLOOKUP(CONCATENATE($A619,"EM"),'05 APU'!$1:$1048576,1,FALSE)=CONCATENATE($A619,"EM")),1,0)</f>
        <v>#N/A</v>
      </c>
    </row>
    <row r="620" spans="1:54" ht="21" x14ac:dyDescent="0.25">
      <c r="A620" s="88">
        <v>610</v>
      </c>
      <c r="B620" s="388" t="s">
        <v>1411</v>
      </c>
      <c r="C620" s="389" t="s">
        <v>1412</v>
      </c>
      <c r="D620" s="89" t="str">
        <f>IFERROR(VLOOKUP(CONCATENATE($A620,"T"),'05 APU'!$1:$1048576,3,),"")</f>
        <v/>
      </c>
      <c r="E620" s="89" t="str">
        <f>IFERROR(VLOOKUP(CONCATENATE($A620,"T2"),'05 APU'!$1:$1048576,3,),"")</f>
        <v/>
      </c>
      <c r="F620" s="89" t="str">
        <f>IFERROR(VLOOKUP(CONCATENATE($A620,"T3"),'05 APU'!$1:$1048576,3,),"")</f>
        <v/>
      </c>
      <c r="G620" s="398"/>
      <c r="H620" s="351"/>
      <c r="I620" s="90">
        <f>IFERROR((VLOOKUP(CONCATENATE($A620,"D"),'05 APU'!$1:$1048576,9,)),0)</f>
        <v>0</v>
      </c>
      <c r="J620" s="90">
        <f t="shared" si="20"/>
        <v>0</v>
      </c>
      <c r="K620" s="297" t="str">
        <f>IFERROR(VLOOKUP(CONCATENATE($A620,"C"),'05 APU'!$1:$1048576,9,),"")</f>
        <v/>
      </c>
      <c r="L620" s="297" t="str">
        <f>IFERROR(VLOOKUP(CONCATENATE($A620,"B"),'05 APU'!$1:$1048576,9,),"")</f>
        <v/>
      </c>
      <c r="M620" s="297" t="str">
        <f>IFERROR(VLOOKUP(CONCATENATE($A620,"A"),'05 APU'!$1:$1048576,9,),"")</f>
        <v/>
      </c>
      <c r="N620" s="86"/>
      <c r="O620" s="90">
        <f>IFERROR(VLOOKUP(CONCATENATE($A620,"D"),'05 APU'!$T:$AB,9,),0)</f>
        <v>0</v>
      </c>
      <c r="P620" s="90">
        <f t="shared" si="19"/>
        <v>0</v>
      </c>
      <c r="Q620" s="90">
        <f>IFERROR(VLOOKUP(CONCATENATE($A620,"C"),'05 APU'!$T:$AB,9,),0)</f>
        <v>0</v>
      </c>
      <c r="R620" s="90">
        <f>IFERROR(VLOOKUP(CONCATENATE($A620,"B"),'05 APU'!$T:$AB,9,),0)</f>
        <v>0</v>
      </c>
      <c r="S620" s="90">
        <f>IFERROR(VLOOKUP(CONCATENATE($A620,"A"),'05 APU'!$T:$AB,9,),0)</f>
        <v>0</v>
      </c>
      <c r="U620" s="420"/>
      <c r="V620" s="424"/>
      <c r="W620" s="429">
        <v>0</v>
      </c>
      <c r="AZ620" s="331" t="e">
        <f>IF((VLOOKUP(CONCATENATE($A620,"EP"),'05 APU'!$1:$1048576,1,FALSE)=CONCATENATE($A620,"EP")),1,0)</f>
        <v>#N/A</v>
      </c>
      <c r="BA620" s="331" t="e">
        <f>IF((VLOOKUP(CONCATENATE($A620,"EE"),'05 APU'!$1:$1048576,1,FALSE)=CONCATENATE($A620,"EE")),1,0)</f>
        <v>#N/A</v>
      </c>
      <c r="BB620" s="331" t="e">
        <f>IF((VLOOKUP(CONCATENATE($A620,"EM"),'05 APU'!$1:$1048576,1,FALSE)=CONCATENATE($A620,"EM")),1,0)</f>
        <v>#N/A</v>
      </c>
    </row>
    <row r="621" spans="1:54" x14ac:dyDescent="0.25">
      <c r="A621" s="88">
        <v>611</v>
      </c>
      <c r="B621" s="387" t="s">
        <v>1413</v>
      </c>
      <c r="C621" s="384" t="s">
        <v>1397</v>
      </c>
      <c r="D621" s="89" t="str">
        <f>IFERROR(VLOOKUP(CONCATENATE($A621,"T"),'05 APU'!$1:$1048576,3,),"")</f>
        <v/>
      </c>
      <c r="E621" s="89" t="str">
        <f>IFERROR(VLOOKUP(CONCATENATE($A621,"T2"),'05 APU'!$1:$1048576,3,),"")</f>
        <v/>
      </c>
      <c r="F621" s="89" t="str">
        <f>IFERROR(VLOOKUP(CONCATENATE($A621,"T3"),'05 APU'!$1:$1048576,3,),"")</f>
        <v/>
      </c>
      <c r="G621" s="412" t="s">
        <v>168</v>
      </c>
      <c r="H621" s="351"/>
      <c r="I621" s="90">
        <f>IFERROR((VLOOKUP(CONCATENATE($A621,"D"),'05 APU'!$1:$1048576,9,)),0)</f>
        <v>0</v>
      </c>
      <c r="J621" s="90">
        <f t="shared" si="20"/>
        <v>0</v>
      </c>
      <c r="K621" s="297" t="str">
        <f>IFERROR(VLOOKUP(CONCATENATE($A621,"C"),'05 APU'!$1:$1048576,9,),"")</f>
        <v/>
      </c>
      <c r="L621" s="297" t="str">
        <f>IFERROR(VLOOKUP(CONCATENATE($A621,"B"),'05 APU'!$1:$1048576,9,),"")</f>
        <v/>
      </c>
      <c r="M621" s="297" t="str">
        <f>IFERROR(VLOOKUP(CONCATENATE($A621,"A"),'05 APU'!$1:$1048576,9,),"")</f>
        <v/>
      </c>
      <c r="N621" s="86"/>
      <c r="O621" s="90">
        <f>IFERROR(VLOOKUP(CONCATENATE($A621,"D"),'05 APU'!$T:$AB,9,),0)</f>
        <v>0</v>
      </c>
      <c r="P621" s="90">
        <f t="shared" si="19"/>
        <v>0</v>
      </c>
      <c r="Q621" s="90">
        <f>IFERROR(VLOOKUP(CONCATENATE($A621,"C"),'05 APU'!$T:$AB,9,),0)</f>
        <v>0</v>
      </c>
      <c r="R621" s="90">
        <f>IFERROR(VLOOKUP(CONCATENATE($A621,"B"),'05 APU'!$T:$AB,9,),0)</f>
        <v>0</v>
      </c>
      <c r="S621" s="90">
        <f>IFERROR(VLOOKUP(CONCATENATE($A621,"A"),'05 APU'!$T:$AB,9,),0)</f>
        <v>0</v>
      </c>
      <c r="U621" s="420" t="s">
        <v>3449</v>
      </c>
      <c r="V621" s="426" t="s">
        <v>3487</v>
      </c>
      <c r="W621" s="429" t="s">
        <v>3494</v>
      </c>
      <c r="AZ621" s="331" t="e">
        <f>IF((VLOOKUP(CONCATENATE($A621,"EP"),'05 APU'!$1:$1048576,1,FALSE)=CONCATENATE($A621,"EP")),1,0)</f>
        <v>#N/A</v>
      </c>
      <c r="BA621" s="331" t="e">
        <f>IF((VLOOKUP(CONCATENATE($A621,"EE"),'05 APU'!$1:$1048576,1,FALSE)=CONCATENATE($A621,"EE")),1,0)</f>
        <v>#N/A</v>
      </c>
      <c r="BB621" s="331" t="e">
        <f>IF((VLOOKUP(CONCATENATE($A621,"EM"),'05 APU'!$1:$1048576,1,FALSE)=CONCATENATE($A621,"EM")),1,0)</f>
        <v>#N/A</v>
      </c>
    </row>
    <row r="622" spans="1:54" x14ac:dyDescent="0.25">
      <c r="A622" s="88">
        <v>612</v>
      </c>
      <c r="B622" s="387" t="s">
        <v>1414</v>
      </c>
      <c r="C622" s="384" t="s">
        <v>1399</v>
      </c>
      <c r="D622" s="89" t="str">
        <f>IFERROR(VLOOKUP(CONCATENATE($A622,"T"),'05 APU'!$1:$1048576,3,),"")</f>
        <v/>
      </c>
      <c r="E622" s="89" t="str">
        <f>IFERROR(VLOOKUP(CONCATENATE($A622,"T2"),'05 APU'!$1:$1048576,3,),"")</f>
        <v/>
      </c>
      <c r="F622" s="89" t="str">
        <f>IFERROR(VLOOKUP(CONCATENATE($A622,"T3"),'05 APU'!$1:$1048576,3,),"")</f>
        <v/>
      </c>
      <c r="G622" s="412" t="s">
        <v>168</v>
      </c>
      <c r="H622" s="351"/>
      <c r="I622" s="90">
        <f>IFERROR((VLOOKUP(CONCATENATE($A622,"D"),'05 APU'!$1:$1048576,9,)),0)</f>
        <v>0</v>
      </c>
      <c r="J622" s="90">
        <f t="shared" si="20"/>
        <v>0</v>
      </c>
      <c r="K622" s="297" t="str">
        <f>IFERROR(VLOOKUP(CONCATENATE($A622,"C"),'05 APU'!$1:$1048576,9,),"")</f>
        <v/>
      </c>
      <c r="L622" s="297" t="str">
        <f>IFERROR(VLOOKUP(CONCATENATE($A622,"B"),'05 APU'!$1:$1048576,9,),"")</f>
        <v/>
      </c>
      <c r="M622" s="297" t="str">
        <f>IFERROR(VLOOKUP(CONCATENATE($A622,"A"),'05 APU'!$1:$1048576,9,),"")</f>
        <v/>
      </c>
      <c r="N622" s="86"/>
      <c r="O622" s="90">
        <f>IFERROR(VLOOKUP(CONCATENATE($A622,"D"),'05 APU'!$T:$AB,9,),0)</f>
        <v>0</v>
      </c>
      <c r="P622" s="90">
        <f t="shared" si="19"/>
        <v>0</v>
      </c>
      <c r="Q622" s="90">
        <f>IFERROR(VLOOKUP(CONCATENATE($A622,"C"),'05 APU'!$T:$AB,9,),0)</f>
        <v>0</v>
      </c>
      <c r="R622" s="90">
        <f>IFERROR(VLOOKUP(CONCATENATE($A622,"B"),'05 APU'!$T:$AB,9,),0)</f>
        <v>0</v>
      </c>
      <c r="S622" s="90">
        <f>IFERROR(VLOOKUP(CONCATENATE($A622,"A"),'05 APU'!$T:$AB,9,),0)</f>
        <v>0</v>
      </c>
      <c r="U622" s="420" t="s">
        <v>3449</v>
      </c>
      <c r="V622" s="426" t="s">
        <v>3487</v>
      </c>
      <c r="W622" s="429" t="s">
        <v>3494</v>
      </c>
      <c r="AZ622" s="331" t="e">
        <f>IF((VLOOKUP(CONCATENATE($A622,"EP"),'05 APU'!$1:$1048576,1,FALSE)=CONCATENATE($A622,"EP")),1,0)</f>
        <v>#N/A</v>
      </c>
      <c r="BA622" s="331" t="e">
        <f>IF((VLOOKUP(CONCATENATE($A622,"EE"),'05 APU'!$1:$1048576,1,FALSE)=CONCATENATE($A622,"EE")),1,0)</f>
        <v>#N/A</v>
      </c>
      <c r="BB622" s="331" t="e">
        <f>IF((VLOOKUP(CONCATENATE($A622,"EM"),'05 APU'!$1:$1048576,1,FALSE)=CONCATENATE($A622,"EM")),1,0)</f>
        <v>#N/A</v>
      </c>
    </row>
    <row r="623" spans="1:54" x14ac:dyDescent="0.25">
      <c r="A623" s="88">
        <v>613</v>
      </c>
      <c r="B623" s="387" t="s">
        <v>1415</v>
      </c>
      <c r="C623" s="384" t="s">
        <v>1401</v>
      </c>
      <c r="D623" s="89" t="str">
        <f>IFERROR(VLOOKUP(CONCATENATE($A623,"T"),'05 APU'!$1:$1048576,3,),"")</f>
        <v/>
      </c>
      <c r="E623" s="89" t="str">
        <f>IFERROR(VLOOKUP(CONCATENATE($A623,"T2"),'05 APU'!$1:$1048576,3,),"")</f>
        <v/>
      </c>
      <c r="F623" s="89" t="str">
        <f>IFERROR(VLOOKUP(CONCATENATE($A623,"T3"),'05 APU'!$1:$1048576,3,),"")</f>
        <v/>
      </c>
      <c r="G623" s="412" t="s">
        <v>168</v>
      </c>
      <c r="H623" s="351"/>
      <c r="I623" s="90">
        <f>IFERROR((VLOOKUP(CONCATENATE($A623,"D"),'05 APU'!$1:$1048576,9,)),0)</f>
        <v>0</v>
      </c>
      <c r="J623" s="90">
        <f t="shared" si="20"/>
        <v>0</v>
      </c>
      <c r="K623" s="297" t="str">
        <f>IFERROR(VLOOKUP(CONCATENATE($A623,"C"),'05 APU'!$1:$1048576,9,),"")</f>
        <v/>
      </c>
      <c r="L623" s="297" t="str">
        <f>IFERROR(VLOOKUP(CONCATENATE($A623,"B"),'05 APU'!$1:$1048576,9,),"")</f>
        <v/>
      </c>
      <c r="M623" s="297" t="str">
        <f>IFERROR(VLOOKUP(CONCATENATE($A623,"A"),'05 APU'!$1:$1048576,9,),"")</f>
        <v/>
      </c>
      <c r="N623" s="86"/>
      <c r="O623" s="90">
        <f>IFERROR(VLOOKUP(CONCATENATE($A623,"D"),'05 APU'!$T:$AB,9,),0)</f>
        <v>0</v>
      </c>
      <c r="P623" s="90">
        <f t="shared" si="19"/>
        <v>0</v>
      </c>
      <c r="Q623" s="90">
        <f>IFERROR(VLOOKUP(CONCATENATE($A623,"C"),'05 APU'!$T:$AB,9,),0)</f>
        <v>0</v>
      </c>
      <c r="R623" s="90">
        <f>IFERROR(VLOOKUP(CONCATENATE($A623,"B"),'05 APU'!$T:$AB,9,),0)</f>
        <v>0</v>
      </c>
      <c r="S623" s="90">
        <f>IFERROR(VLOOKUP(CONCATENATE($A623,"A"),'05 APU'!$T:$AB,9,),0)</f>
        <v>0</v>
      </c>
      <c r="U623" s="420" t="s">
        <v>3450</v>
      </c>
      <c r="V623" s="426" t="s">
        <v>3487</v>
      </c>
      <c r="W623" s="429" t="s">
        <v>3494</v>
      </c>
      <c r="AZ623" s="331" t="e">
        <f>IF((VLOOKUP(CONCATENATE($A623,"EP"),'05 APU'!$1:$1048576,1,FALSE)=CONCATENATE($A623,"EP")),1,0)</f>
        <v>#N/A</v>
      </c>
      <c r="BA623" s="331" t="e">
        <f>IF((VLOOKUP(CONCATENATE($A623,"EE"),'05 APU'!$1:$1048576,1,FALSE)=CONCATENATE($A623,"EE")),1,0)</f>
        <v>#N/A</v>
      </c>
      <c r="BB623" s="331" t="e">
        <f>IF((VLOOKUP(CONCATENATE($A623,"EM"),'05 APU'!$1:$1048576,1,FALSE)=CONCATENATE($A623,"EM")),1,0)</f>
        <v>#N/A</v>
      </c>
    </row>
    <row r="624" spans="1:54" x14ac:dyDescent="0.25">
      <c r="A624" s="88">
        <v>614</v>
      </c>
      <c r="B624" s="387" t="s">
        <v>1416</v>
      </c>
      <c r="C624" s="384" t="s">
        <v>1403</v>
      </c>
      <c r="D624" s="89" t="str">
        <f>IFERROR(VLOOKUP(CONCATENATE($A624,"T"),'05 APU'!$1:$1048576,3,),"")</f>
        <v/>
      </c>
      <c r="E624" s="89" t="str">
        <f>IFERROR(VLOOKUP(CONCATENATE($A624,"T2"),'05 APU'!$1:$1048576,3,),"")</f>
        <v/>
      </c>
      <c r="F624" s="89" t="str">
        <f>IFERROR(VLOOKUP(CONCATENATE($A624,"T3"),'05 APU'!$1:$1048576,3,),"")</f>
        <v/>
      </c>
      <c r="G624" s="412" t="s">
        <v>168</v>
      </c>
      <c r="H624" s="351"/>
      <c r="I624" s="90">
        <f>IFERROR((VLOOKUP(CONCATENATE($A624,"D"),'05 APU'!$1:$1048576,9,)),0)</f>
        <v>0</v>
      </c>
      <c r="J624" s="90">
        <f t="shared" si="20"/>
        <v>0</v>
      </c>
      <c r="K624" s="297" t="str">
        <f>IFERROR(VLOOKUP(CONCATENATE($A624,"C"),'05 APU'!$1:$1048576,9,),"")</f>
        <v/>
      </c>
      <c r="L624" s="297" t="str">
        <f>IFERROR(VLOOKUP(CONCATENATE($A624,"B"),'05 APU'!$1:$1048576,9,),"")</f>
        <v/>
      </c>
      <c r="M624" s="297" t="str">
        <f>IFERROR(VLOOKUP(CONCATENATE($A624,"A"),'05 APU'!$1:$1048576,9,),"")</f>
        <v/>
      </c>
      <c r="N624" s="86"/>
      <c r="O624" s="90">
        <f>IFERROR(VLOOKUP(CONCATENATE($A624,"D"),'05 APU'!$T:$AB,9,),0)</f>
        <v>0</v>
      </c>
      <c r="P624" s="90">
        <f t="shared" si="19"/>
        <v>0</v>
      </c>
      <c r="Q624" s="90">
        <f>IFERROR(VLOOKUP(CONCATENATE($A624,"C"),'05 APU'!$T:$AB,9,),0)</f>
        <v>0</v>
      </c>
      <c r="R624" s="90">
        <f>IFERROR(VLOOKUP(CONCATENATE($A624,"B"),'05 APU'!$T:$AB,9,),0)</f>
        <v>0</v>
      </c>
      <c r="S624" s="90">
        <f>IFERROR(VLOOKUP(CONCATENATE($A624,"A"),'05 APU'!$T:$AB,9,),0)</f>
        <v>0</v>
      </c>
      <c r="U624" s="420" t="s">
        <v>3451</v>
      </c>
      <c r="V624" s="426" t="s">
        <v>3487</v>
      </c>
      <c r="W624" s="429" t="s">
        <v>3494</v>
      </c>
      <c r="AZ624" s="331" t="e">
        <f>IF((VLOOKUP(CONCATENATE($A624,"EP"),'05 APU'!$1:$1048576,1,FALSE)=CONCATENATE($A624,"EP")),1,0)</f>
        <v>#N/A</v>
      </c>
      <c r="BA624" s="331" t="e">
        <f>IF((VLOOKUP(CONCATENATE($A624,"EE"),'05 APU'!$1:$1048576,1,FALSE)=CONCATENATE($A624,"EE")),1,0)</f>
        <v>#N/A</v>
      </c>
      <c r="BB624" s="331" t="e">
        <f>IF((VLOOKUP(CONCATENATE($A624,"EM"),'05 APU'!$1:$1048576,1,FALSE)=CONCATENATE($A624,"EM")),1,0)</f>
        <v>#N/A</v>
      </c>
    </row>
    <row r="625" spans="1:54" x14ac:dyDescent="0.25">
      <c r="A625" s="88">
        <v>615</v>
      </c>
      <c r="B625" s="387" t="s">
        <v>1417</v>
      </c>
      <c r="C625" s="384" t="s">
        <v>1405</v>
      </c>
      <c r="D625" s="89" t="str">
        <f>IFERROR(VLOOKUP(CONCATENATE($A625,"T"),'05 APU'!$1:$1048576,3,),"")</f>
        <v/>
      </c>
      <c r="E625" s="89" t="str">
        <f>IFERROR(VLOOKUP(CONCATENATE($A625,"T2"),'05 APU'!$1:$1048576,3,),"")</f>
        <v/>
      </c>
      <c r="F625" s="89" t="str">
        <f>IFERROR(VLOOKUP(CONCATENATE($A625,"T3"),'05 APU'!$1:$1048576,3,),"")</f>
        <v/>
      </c>
      <c r="G625" s="412" t="s">
        <v>168</v>
      </c>
      <c r="H625" s="351"/>
      <c r="I625" s="90">
        <f>IFERROR((VLOOKUP(CONCATENATE($A625,"D"),'05 APU'!$1:$1048576,9,)),0)</f>
        <v>0</v>
      </c>
      <c r="J625" s="90">
        <f t="shared" si="20"/>
        <v>0</v>
      </c>
      <c r="K625" s="297" t="str">
        <f>IFERROR(VLOOKUP(CONCATENATE($A625,"C"),'05 APU'!$1:$1048576,9,),"")</f>
        <v/>
      </c>
      <c r="L625" s="297" t="str">
        <f>IFERROR(VLOOKUP(CONCATENATE($A625,"B"),'05 APU'!$1:$1048576,9,),"")</f>
        <v/>
      </c>
      <c r="M625" s="297" t="str">
        <f>IFERROR(VLOOKUP(CONCATENATE($A625,"A"),'05 APU'!$1:$1048576,9,),"")</f>
        <v/>
      </c>
      <c r="N625" s="86"/>
      <c r="O625" s="90">
        <f>IFERROR(VLOOKUP(CONCATENATE($A625,"D"),'05 APU'!$T:$AB,9,),0)</f>
        <v>0</v>
      </c>
      <c r="P625" s="90">
        <f t="shared" si="19"/>
        <v>0</v>
      </c>
      <c r="Q625" s="90">
        <f>IFERROR(VLOOKUP(CONCATENATE($A625,"C"),'05 APU'!$T:$AB,9,),0)</f>
        <v>0</v>
      </c>
      <c r="R625" s="90">
        <f>IFERROR(VLOOKUP(CONCATENATE($A625,"B"),'05 APU'!$T:$AB,9,),0)</f>
        <v>0</v>
      </c>
      <c r="S625" s="90">
        <f>IFERROR(VLOOKUP(CONCATENATE($A625,"A"),'05 APU'!$T:$AB,9,),0)</f>
        <v>0</v>
      </c>
      <c r="U625" s="420" t="s">
        <v>3451</v>
      </c>
      <c r="V625" s="426" t="s">
        <v>3487</v>
      </c>
      <c r="W625" s="429" t="s">
        <v>3494</v>
      </c>
      <c r="AZ625" s="331" t="e">
        <f>IF((VLOOKUP(CONCATENATE($A625,"EP"),'05 APU'!$1:$1048576,1,FALSE)=CONCATENATE($A625,"EP")),1,0)</f>
        <v>#N/A</v>
      </c>
      <c r="BA625" s="331" t="e">
        <f>IF((VLOOKUP(CONCATENATE($A625,"EE"),'05 APU'!$1:$1048576,1,FALSE)=CONCATENATE($A625,"EE")),1,0)</f>
        <v>#N/A</v>
      </c>
      <c r="BB625" s="331" t="e">
        <f>IF((VLOOKUP(CONCATENATE($A625,"EM"),'05 APU'!$1:$1048576,1,FALSE)=CONCATENATE($A625,"EM")),1,0)</f>
        <v>#N/A</v>
      </c>
    </row>
    <row r="626" spans="1:54" x14ac:dyDescent="0.25">
      <c r="A626" s="88">
        <v>616</v>
      </c>
      <c r="B626" s="387" t="s">
        <v>1418</v>
      </c>
      <c r="C626" s="384" t="s">
        <v>1407</v>
      </c>
      <c r="D626" s="89" t="str">
        <f>IFERROR(VLOOKUP(CONCATENATE($A626,"T"),'05 APU'!$1:$1048576,3,),"")</f>
        <v/>
      </c>
      <c r="E626" s="89" t="str">
        <f>IFERROR(VLOOKUP(CONCATENATE($A626,"T2"),'05 APU'!$1:$1048576,3,),"")</f>
        <v/>
      </c>
      <c r="F626" s="89" t="str">
        <f>IFERROR(VLOOKUP(CONCATENATE($A626,"T3"),'05 APU'!$1:$1048576,3,),"")</f>
        <v/>
      </c>
      <c r="G626" s="412" t="s">
        <v>168</v>
      </c>
      <c r="H626" s="351"/>
      <c r="I626" s="90">
        <f>IFERROR((VLOOKUP(CONCATENATE($A626,"D"),'05 APU'!$1:$1048576,9,)),0)</f>
        <v>0</v>
      </c>
      <c r="J626" s="90">
        <f t="shared" si="20"/>
        <v>0</v>
      </c>
      <c r="K626" s="297" t="str">
        <f>IFERROR(VLOOKUP(CONCATENATE($A626,"C"),'05 APU'!$1:$1048576,9,),"")</f>
        <v/>
      </c>
      <c r="L626" s="297" t="str">
        <f>IFERROR(VLOOKUP(CONCATENATE($A626,"B"),'05 APU'!$1:$1048576,9,),"")</f>
        <v/>
      </c>
      <c r="M626" s="297" t="str">
        <f>IFERROR(VLOOKUP(CONCATENATE($A626,"A"),'05 APU'!$1:$1048576,9,),"")</f>
        <v/>
      </c>
      <c r="N626" s="86"/>
      <c r="O626" s="90">
        <f>IFERROR(VLOOKUP(CONCATENATE($A626,"D"),'05 APU'!$T:$AB,9,),0)</f>
        <v>0</v>
      </c>
      <c r="P626" s="90">
        <f t="shared" si="19"/>
        <v>0</v>
      </c>
      <c r="Q626" s="90">
        <f>IFERROR(VLOOKUP(CONCATENATE($A626,"C"),'05 APU'!$T:$AB,9,),0)</f>
        <v>0</v>
      </c>
      <c r="R626" s="90">
        <f>IFERROR(VLOOKUP(CONCATENATE($A626,"B"),'05 APU'!$T:$AB,9,),0)</f>
        <v>0</v>
      </c>
      <c r="S626" s="90">
        <f>IFERROR(VLOOKUP(CONCATENATE($A626,"A"),'05 APU'!$T:$AB,9,),0)</f>
        <v>0</v>
      </c>
      <c r="U626" s="421" t="s">
        <v>3355</v>
      </c>
      <c r="V626" s="424"/>
      <c r="W626" s="429">
        <v>0</v>
      </c>
      <c r="AZ626" s="331" t="e">
        <f>IF((VLOOKUP(CONCATENATE($A626,"EP"),'05 APU'!$1:$1048576,1,FALSE)=CONCATENATE($A626,"EP")),1,0)</f>
        <v>#N/A</v>
      </c>
      <c r="BA626" s="331" t="e">
        <f>IF((VLOOKUP(CONCATENATE($A626,"EE"),'05 APU'!$1:$1048576,1,FALSE)=CONCATENATE($A626,"EE")),1,0)</f>
        <v>#N/A</v>
      </c>
      <c r="BB626" s="331" t="e">
        <f>IF((VLOOKUP(CONCATENATE($A626,"EM"),'05 APU'!$1:$1048576,1,FALSE)=CONCATENATE($A626,"EM")),1,0)</f>
        <v>#N/A</v>
      </c>
    </row>
    <row r="627" spans="1:54" x14ac:dyDescent="0.25">
      <c r="A627" s="88">
        <v>617</v>
      </c>
      <c r="B627" s="387" t="s">
        <v>1419</v>
      </c>
      <c r="C627" s="384" t="s">
        <v>1391</v>
      </c>
      <c r="D627" s="89" t="str">
        <f>IFERROR(VLOOKUP(CONCATENATE($A627,"T"),'05 APU'!$1:$1048576,3,),"")</f>
        <v/>
      </c>
      <c r="E627" s="89" t="str">
        <f>IFERROR(VLOOKUP(CONCATENATE($A627,"T2"),'05 APU'!$1:$1048576,3,),"")</f>
        <v/>
      </c>
      <c r="F627" s="89" t="str">
        <f>IFERROR(VLOOKUP(CONCATENATE($A627,"T3"),'05 APU'!$1:$1048576,3,),"")</f>
        <v/>
      </c>
      <c r="G627" s="412" t="s">
        <v>168</v>
      </c>
      <c r="H627" s="351"/>
      <c r="I627" s="90">
        <f>IFERROR((VLOOKUP(CONCATENATE($A627,"D"),'05 APU'!$1:$1048576,9,)),0)</f>
        <v>0</v>
      </c>
      <c r="J627" s="90">
        <f t="shared" si="20"/>
        <v>0</v>
      </c>
      <c r="K627" s="297" t="str">
        <f>IFERROR(VLOOKUP(CONCATENATE($A627,"C"),'05 APU'!$1:$1048576,9,),"")</f>
        <v/>
      </c>
      <c r="L627" s="297" t="str">
        <f>IFERROR(VLOOKUP(CONCATENATE($A627,"B"),'05 APU'!$1:$1048576,9,),"")</f>
        <v/>
      </c>
      <c r="M627" s="297" t="str">
        <f>IFERROR(VLOOKUP(CONCATENATE($A627,"A"),'05 APU'!$1:$1048576,9,),"")</f>
        <v/>
      </c>
      <c r="N627" s="86"/>
      <c r="O627" s="90">
        <f>IFERROR(VLOOKUP(CONCATENATE($A627,"D"),'05 APU'!$T:$AB,9,),0)</f>
        <v>0</v>
      </c>
      <c r="P627" s="90">
        <f t="shared" si="19"/>
        <v>0</v>
      </c>
      <c r="Q627" s="90">
        <f>IFERROR(VLOOKUP(CONCATENATE($A627,"C"),'05 APU'!$T:$AB,9,),0)</f>
        <v>0</v>
      </c>
      <c r="R627" s="90">
        <f>IFERROR(VLOOKUP(CONCATENATE($A627,"B"),'05 APU'!$T:$AB,9,),0)</f>
        <v>0</v>
      </c>
      <c r="S627" s="90">
        <f>IFERROR(VLOOKUP(CONCATENATE($A627,"A"),'05 APU'!$T:$AB,9,),0)</f>
        <v>0</v>
      </c>
      <c r="U627" s="421" t="s">
        <v>3355</v>
      </c>
      <c r="V627" s="424"/>
      <c r="W627" s="429">
        <v>0</v>
      </c>
      <c r="AZ627" s="331" t="e">
        <f>IF((VLOOKUP(CONCATENATE($A627,"EP"),'05 APU'!$1:$1048576,1,FALSE)=CONCATENATE($A627,"EP")),1,0)</f>
        <v>#N/A</v>
      </c>
      <c r="BA627" s="331" t="e">
        <f>IF((VLOOKUP(CONCATENATE($A627,"EE"),'05 APU'!$1:$1048576,1,FALSE)=CONCATENATE($A627,"EE")),1,0)</f>
        <v>#N/A</v>
      </c>
      <c r="BB627" s="331" t="e">
        <f>IF((VLOOKUP(CONCATENATE($A627,"EM"),'05 APU'!$1:$1048576,1,FALSE)=CONCATENATE($A627,"EM")),1,0)</f>
        <v>#N/A</v>
      </c>
    </row>
    <row r="628" spans="1:54" x14ac:dyDescent="0.25">
      <c r="A628" s="88">
        <v>618</v>
      </c>
      <c r="B628" s="387" t="s">
        <v>1420</v>
      </c>
      <c r="C628" s="384" t="s">
        <v>1410</v>
      </c>
      <c r="D628" s="89" t="str">
        <f>IFERROR(VLOOKUP(CONCATENATE($A628,"T"),'05 APU'!$1:$1048576,3,),"")</f>
        <v/>
      </c>
      <c r="E628" s="89" t="str">
        <f>IFERROR(VLOOKUP(CONCATENATE($A628,"T2"),'05 APU'!$1:$1048576,3,),"")</f>
        <v/>
      </c>
      <c r="F628" s="89" t="str">
        <f>IFERROR(VLOOKUP(CONCATENATE($A628,"T3"),'05 APU'!$1:$1048576,3,),"")</f>
        <v/>
      </c>
      <c r="G628" s="412" t="s">
        <v>168</v>
      </c>
      <c r="H628" s="351"/>
      <c r="I628" s="90">
        <f>IFERROR((VLOOKUP(CONCATENATE($A628,"D"),'05 APU'!$1:$1048576,9,)),0)</f>
        <v>0</v>
      </c>
      <c r="J628" s="90">
        <f t="shared" si="20"/>
        <v>0</v>
      </c>
      <c r="K628" s="297" t="str">
        <f>IFERROR(VLOOKUP(CONCATENATE($A628,"C"),'05 APU'!$1:$1048576,9,),"")</f>
        <v/>
      </c>
      <c r="L628" s="297" t="str">
        <f>IFERROR(VLOOKUP(CONCATENATE($A628,"B"),'05 APU'!$1:$1048576,9,),"")</f>
        <v/>
      </c>
      <c r="M628" s="297" t="str">
        <f>IFERROR(VLOOKUP(CONCATENATE($A628,"A"),'05 APU'!$1:$1048576,9,),"")</f>
        <v/>
      </c>
      <c r="N628" s="86"/>
      <c r="O628" s="90">
        <f>IFERROR(VLOOKUP(CONCATENATE($A628,"D"),'05 APU'!$T:$AB,9,),0)</f>
        <v>0</v>
      </c>
      <c r="P628" s="90">
        <f t="shared" si="19"/>
        <v>0</v>
      </c>
      <c r="Q628" s="90">
        <f>IFERROR(VLOOKUP(CONCATENATE($A628,"C"),'05 APU'!$T:$AB,9,),0)</f>
        <v>0</v>
      </c>
      <c r="R628" s="90">
        <f>IFERROR(VLOOKUP(CONCATENATE($A628,"B"),'05 APU'!$T:$AB,9,),0)</f>
        <v>0</v>
      </c>
      <c r="S628" s="90">
        <f>IFERROR(VLOOKUP(CONCATENATE($A628,"A"),'05 APU'!$T:$AB,9,),0)</f>
        <v>0</v>
      </c>
      <c r="U628" s="421" t="s">
        <v>3355</v>
      </c>
      <c r="V628" s="424"/>
      <c r="W628" s="429">
        <v>0</v>
      </c>
      <c r="AZ628" s="331" t="e">
        <f>IF((VLOOKUP(CONCATENATE($A628,"EP"),'05 APU'!$1:$1048576,1,FALSE)=CONCATENATE($A628,"EP")),1,0)</f>
        <v>#N/A</v>
      </c>
      <c r="BA628" s="331" t="e">
        <f>IF((VLOOKUP(CONCATENATE($A628,"EE"),'05 APU'!$1:$1048576,1,FALSE)=CONCATENATE($A628,"EE")),1,0)</f>
        <v>#N/A</v>
      </c>
      <c r="BB628" s="331" t="e">
        <f>IF((VLOOKUP(CONCATENATE($A628,"EM"),'05 APU'!$1:$1048576,1,FALSE)=CONCATENATE($A628,"EM")),1,0)</f>
        <v>#N/A</v>
      </c>
    </row>
    <row r="629" spans="1:54" ht="21" x14ac:dyDescent="0.25">
      <c r="A629" s="88">
        <v>619</v>
      </c>
      <c r="B629" s="388" t="s">
        <v>1421</v>
      </c>
      <c r="C629" s="389" t="s">
        <v>1422</v>
      </c>
      <c r="D629" s="89" t="str">
        <f>IFERROR(VLOOKUP(CONCATENATE($A629,"T"),'05 APU'!$1:$1048576,3,),"")</f>
        <v/>
      </c>
      <c r="E629" s="89" t="str">
        <f>IFERROR(VLOOKUP(CONCATENATE($A629,"T2"),'05 APU'!$1:$1048576,3,),"")</f>
        <v/>
      </c>
      <c r="F629" s="89" t="str">
        <f>IFERROR(VLOOKUP(CONCATENATE($A629,"T3"),'05 APU'!$1:$1048576,3,),"")</f>
        <v/>
      </c>
      <c r="G629" s="398"/>
      <c r="H629" s="351"/>
      <c r="I629" s="90">
        <f>IFERROR((VLOOKUP(CONCATENATE($A629,"D"),'05 APU'!$1:$1048576,9,)),0)</f>
        <v>0</v>
      </c>
      <c r="J629" s="90">
        <f t="shared" si="20"/>
        <v>0</v>
      </c>
      <c r="K629" s="297" t="str">
        <f>IFERROR(VLOOKUP(CONCATENATE($A629,"C"),'05 APU'!$1:$1048576,9,),"")</f>
        <v/>
      </c>
      <c r="L629" s="297" t="str">
        <f>IFERROR(VLOOKUP(CONCATENATE($A629,"B"),'05 APU'!$1:$1048576,9,),"")</f>
        <v/>
      </c>
      <c r="M629" s="297" t="str">
        <f>IFERROR(VLOOKUP(CONCATENATE($A629,"A"),'05 APU'!$1:$1048576,9,),"")</f>
        <v/>
      </c>
      <c r="N629" s="86"/>
      <c r="O629" s="90">
        <f>IFERROR(VLOOKUP(CONCATENATE($A629,"D"),'05 APU'!$T:$AB,9,),0)</f>
        <v>0</v>
      </c>
      <c r="P629" s="90">
        <f t="shared" si="19"/>
        <v>0</v>
      </c>
      <c r="Q629" s="90">
        <f>IFERROR(VLOOKUP(CONCATENATE($A629,"C"),'05 APU'!$T:$AB,9,),0)</f>
        <v>0</v>
      </c>
      <c r="R629" s="90">
        <f>IFERROR(VLOOKUP(CONCATENATE($A629,"B"),'05 APU'!$T:$AB,9,),0)</f>
        <v>0</v>
      </c>
      <c r="S629" s="90">
        <f>IFERROR(VLOOKUP(CONCATENATE($A629,"A"),'05 APU'!$T:$AB,9,),0)</f>
        <v>0</v>
      </c>
      <c r="U629" s="420"/>
      <c r="V629" s="424"/>
      <c r="W629" s="429">
        <v>0</v>
      </c>
      <c r="AZ629" s="331" t="e">
        <f>IF((VLOOKUP(CONCATENATE($A629,"EP"),'05 APU'!$1:$1048576,1,FALSE)=CONCATENATE($A629,"EP")),1,0)</f>
        <v>#N/A</v>
      </c>
      <c r="BA629" s="331" t="e">
        <f>IF((VLOOKUP(CONCATENATE($A629,"EE"),'05 APU'!$1:$1048576,1,FALSE)=CONCATENATE($A629,"EE")),1,0)</f>
        <v>#N/A</v>
      </c>
      <c r="BB629" s="331" t="e">
        <f>IF((VLOOKUP(CONCATENATE($A629,"EM"),'05 APU'!$1:$1048576,1,FALSE)=CONCATENATE($A629,"EM")),1,0)</f>
        <v>#N/A</v>
      </c>
    </row>
    <row r="630" spans="1:54" x14ac:dyDescent="0.25">
      <c r="A630" s="88">
        <v>620</v>
      </c>
      <c r="B630" s="387" t="s">
        <v>1423</v>
      </c>
      <c r="C630" s="384" t="s">
        <v>1397</v>
      </c>
      <c r="D630" s="89" t="str">
        <f>IFERROR(VLOOKUP(CONCATENATE($A630,"T"),'05 APU'!$1:$1048576,3,),"")</f>
        <v/>
      </c>
      <c r="E630" s="89" t="str">
        <f>IFERROR(VLOOKUP(CONCATENATE($A630,"T2"),'05 APU'!$1:$1048576,3,),"")</f>
        <v/>
      </c>
      <c r="F630" s="89" t="str">
        <f>IFERROR(VLOOKUP(CONCATENATE($A630,"T3"),'05 APU'!$1:$1048576,3,),"")</f>
        <v/>
      </c>
      <c r="G630" s="412" t="s">
        <v>168</v>
      </c>
      <c r="H630" s="351"/>
      <c r="I630" s="90">
        <f>IFERROR((VLOOKUP(CONCATENATE($A630,"D"),'05 APU'!$1:$1048576,9,)),0)</f>
        <v>0</v>
      </c>
      <c r="J630" s="90">
        <f t="shared" si="20"/>
        <v>0</v>
      </c>
      <c r="K630" s="297" t="str">
        <f>IFERROR(VLOOKUP(CONCATENATE($A630,"C"),'05 APU'!$1:$1048576,9,),"")</f>
        <v/>
      </c>
      <c r="L630" s="297" t="str">
        <f>IFERROR(VLOOKUP(CONCATENATE($A630,"B"),'05 APU'!$1:$1048576,9,),"")</f>
        <v/>
      </c>
      <c r="M630" s="297" t="str">
        <f>IFERROR(VLOOKUP(CONCATENATE($A630,"A"),'05 APU'!$1:$1048576,9,),"")</f>
        <v/>
      </c>
      <c r="N630" s="86"/>
      <c r="O630" s="90">
        <f>IFERROR(VLOOKUP(CONCATENATE($A630,"D"),'05 APU'!$T:$AB,9,),0)</f>
        <v>0</v>
      </c>
      <c r="P630" s="90">
        <f t="shared" si="19"/>
        <v>0</v>
      </c>
      <c r="Q630" s="90">
        <f>IFERROR(VLOOKUP(CONCATENATE($A630,"C"),'05 APU'!$T:$AB,9,),0)</f>
        <v>0</v>
      </c>
      <c r="R630" s="90">
        <f>IFERROR(VLOOKUP(CONCATENATE($A630,"B"),'05 APU'!$T:$AB,9,),0)</f>
        <v>0</v>
      </c>
      <c r="S630" s="90">
        <f>IFERROR(VLOOKUP(CONCATENATE($A630,"A"),'05 APU'!$T:$AB,9,),0)</f>
        <v>0</v>
      </c>
      <c r="U630" s="420" t="s">
        <v>3449</v>
      </c>
      <c r="V630" s="426" t="s">
        <v>3487</v>
      </c>
      <c r="W630" s="429" t="s">
        <v>3493</v>
      </c>
      <c r="AZ630" s="331" t="e">
        <f>IF((VLOOKUP(CONCATENATE($A630,"EP"),'05 APU'!$1:$1048576,1,FALSE)=CONCATENATE($A630,"EP")),1,0)</f>
        <v>#N/A</v>
      </c>
      <c r="BA630" s="331" t="e">
        <f>IF((VLOOKUP(CONCATENATE($A630,"EE"),'05 APU'!$1:$1048576,1,FALSE)=CONCATENATE($A630,"EE")),1,0)</f>
        <v>#N/A</v>
      </c>
      <c r="BB630" s="331" t="e">
        <f>IF((VLOOKUP(CONCATENATE($A630,"EM"),'05 APU'!$1:$1048576,1,FALSE)=CONCATENATE($A630,"EM")),1,0)</f>
        <v>#N/A</v>
      </c>
    </row>
    <row r="631" spans="1:54" x14ac:dyDescent="0.25">
      <c r="A631" s="88">
        <v>621</v>
      </c>
      <c r="B631" s="387" t="s">
        <v>1424</v>
      </c>
      <c r="C631" s="384" t="s">
        <v>1399</v>
      </c>
      <c r="D631" s="89" t="str">
        <f>IFERROR(VLOOKUP(CONCATENATE($A631,"T"),'05 APU'!$1:$1048576,3,),"")</f>
        <v/>
      </c>
      <c r="E631" s="89" t="str">
        <f>IFERROR(VLOOKUP(CONCATENATE($A631,"T2"),'05 APU'!$1:$1048576,3,),"")</f>
        <v/>
      </c>
      <c r="F631" s="89" t="str">
        <f>IFERROR(VLOOKUP(CONCATENATE($A631,"T3"),'05 APU'!$1:$1048576,3,),"")</f>
        <v/>
      </c>
      <c r="G631" s="412" t="s">
        <v>168</v>
      </c>
      <c r="H631" s="351"/>
      <c r="I631" s="90">
        <f>IFERROR((VLOOKUP(CONCATENATE($A631,"D"),'05 APU'!$1:$1048576,9,)),0)</f>
        <v>0</v>
      </c>
      <c r="J631" s="90">
        <f t="shared" si="20"/>
        <v>0</v>
      </c>
      <c r="K631" s="297" t="str">
        <f>IFERROR(VLOOKUP(CONCATENATE($A631,"C"),'05 APU'!$1:$1048576,9,),"")</f>
        <v/>
      </c>
      <c r="L631" s="297" t="str">
        <f>IFERROR(VLOOKUP(CONCATENATE($A631,"B"),'05 APU'!$1:$1048576,9,),"")</f>
        <v/>
      </c>
      <c r="M631" s="297" t="str">
        <f>IFERROR(VLOOKUP(CONCATENATE($A631,"A"),'05 APU'!$1:$1048576,9,),"")</f>
        <v/>
      </c>
      <c r="N631" s="86"/>
      <c r="O631" s="90">
        <f>IFERROR(VLOOKUP(CONCATENATE($A631,"D"),'05 APU'!$T:$AB,9,),0)</f>
        <v>0</v>
      </c>
      <c r="P631" s="90">
        <f t="shared" si="19"/>
        <v>0</v>
      </c>
      <c r="Q631" s="90">
        <f>IFERROR(VLOOKUP(CONCATENATE($A631,"C"),'05 APU'!$T:$AB,9,),0)</f>
        <v>0</v>
      </c>
      <c r="R631" s="90">
        <f>IFERROR(VLOOKUP(CONCATENATE($A631,"B"),'05 APU'!$T:$AB,9,),0)</f>
        <v>0</v>
      </c>
      <c r="S631" s="90">
        <f>IFERROR(VLOOKUP(CONCATENATE($A631,"A"),'05 APU'!$T:$AB,9,),0)</f>
        <v>0</v>
      </c>
      <c r="U631" s="420" t="s">
        <v>3449</v>
      </c>
      <c r="V631" s="426" t="s">
        <v>3487</v>
      </c>
      <c r="W631" s="429" t="s">
        <v>3493</v>
      </c>
      <c r="AZ631" s="331" t="e">
        <f>IF((VLOOKUP(CONCATENATE($A631,"EP"),'05 APU'!$1:$1048576,1,FALSE)=CONCATENATE($A631,"EP")),1,0)</f>
        <v>#N/A</v>
      </c>
      <c r="BA631" s="331" t="e">
        <f>IF((VLOOKUP(CONCATENATE($A631,"EE"),'05 APU'!$1:$1048576,1,FALSE)=CONCATENATE($A631,"EE")),1,0)</f>
        <v>#N/A</v>
      </c>
      <c r="BB631" s="331" t="e">
        <f>IF((VLOOKUP(CONCATENATE($A631,"EM"),'05 APU'!$1:$1048576,1,FALSE)=CONCATENATE($A631,"EM")),1,0)</f>
        <v>#N/A</v>
      </c>
    </row>
    <row r="632" spans="1:54" x14ac:dyDescent="0.25">
      <c r="A632" s="88">
        <v>622</v>
      </c>
      <c r="B632" s="387" t="s">
        <v>1425</v>
      </c>
      <c r="C632" s="384" t="s">
        <v>1401</v>
      </c>
      <c r="D632" s="89" t="str">
        <f>IFERROR(VLOOKUP(CONCATENATE($A632,"T"),'05 APU'!$1:$1048576,3,),"")</f>
        <v/>
      </c>
      <c r="E632" s="89" t="str">
        <f>IFERROR(VLOOKUP(CONCATENATE($A632,"T2"),'05 APU'!$1:$1048576,3,),"")</f>
        <v/>
      </c>
      <c r="F632" s="89" t="str">
        <f>IFERROR(VLOOKUP(CONCATENATE($A632,"T3"),'05 APU'!$1:$1048576,3,),"")</f>
        <v/>
      </c>
      <c r="G632" s="412" t="s">
        <v>168</v>
      </c>
      <c r="H632" s="351"/>
      <c r="I632" s="90">
        <f>IFERROR((VLOOKUP(CONCATENATE($A632,"D"),'05 APU'!$1:$1048576,9,)),0)</f>
        <v>0</v>
      </c>
      <c r="J632" s="90">
        <f t="shared" si="20"/>
        <v>0</v>
      </c>
      <c r="K632" s="297" t="str">
        <f>IFERROR(VLOOKUP(CONCATENATE($A632,"C"),'05 APU'!$1:$1048576,9,),"")</f>
        <v/>
      </c>
      <c r="L632" s="297" t="str">
        <f>IFERROR(VLOOKUP(CONCATENATE($A632,"B"),'05 APU'!$1:$1048576,9,),"")</f>
        <v/>
      </c>
      <c r="M632" s="297" t="str">
        <f>IFERROR(VLOOKUP(CONCATENATE($A632,"A"),'05 APU'!$1:$1048576,9,),"")</f>
        <v/>
      </c>
      <c r="N632" s="86"/>
      <c r="O632" s="90">
        <f>IFERROR(VLOOKUP(CONCATENATE($A632,"D"),'05 APU'!$T:$AB,9,),0)</f>
        <v>0</v>
      </c>
      <c r="P632" s="90">
        <f t="shared" si="19"/>
        <v>0</v>
      </c>
      <c r="Q632" s="90">
        <f>IFERROR(VLOOKUP(CONCATENATE($A632,"C"),'05 APU'!$T:$AB,9,),0)</f>
        <v>0</v>
      </c>
      <c r="R632" s="90">
        <f>IFERROR(VLOOKUP(CONCATENATE($A632,"B"),'05 APU'!$T:$AB,9,),0)</f>
        <v>0</v>
      </c>
      <c r="S632" s="90">
        <f>IFERROR(VLOOKUP(CONCATENATE($A632,"A"),'05 APU'!$T:$AB,9,),0)</f>
        <v>0</v>
      </c>
      <c r="U632" s="420" t="s">
        <v>3450</v>
      </c>
      <c r="V632" s="426" t="s">
        <v>3487</v>
      </c>
      <c r="W632" s="429" t="s">
        <v>3493</v>
      </c>
      <c r="AZ632" s="331" t="e">
        <f>IF((VLOOKUP(CONCATENATE($A632,"EP"),'05 APU'!$1:$1048576,1,FALSE)=CONCATENATE($A632,"EP")),1,0)</f>
        <v>#N/A</v>
      </c>
      <c r="BA632" s="331" t="e">
        <f>IF((VLOOKUP(CONCATENATE($A632,"EE"),'05 APU'!$1:$1048576,1,FALSE)=CONCATENATE($A632,"EE")),1,0)</f>
        <v>#N/A</v>
      </c>
      <c r="BB632" s="331" t="e">
        <f>IF((VLOOKUP(CONCATENATE($A632,"EM"),'05 APU'!$1:$1048576,1,FALSE)=CONCATENATE($A632,"EM")),1,0)</f>
        <v>#N/A</v>
      </c>
    </row>
    <row r="633" spans="1:54" x14ac:dyDescent="0.25">
      <c r="A633" s="88">
        <v>623</v>
      </c>
      <c r="B633" s="387" t="s">
        <v>1426</v>
      </c>
      <c r="C633" s="384" t="s">
        <v>1403</v>
      </c>
      <c r="D633" s="89" t="str">
        <f>IFERROR(VLOOKUP(CONCATENATE($A633,"T"),'05 APU'!$1:$1048576,3,),"")</f>
        <v/>
      </c>
      <c r="E633" s="89" t="str">
        <f>IFERROR(VLOOKUP(CONCATENATE($A633,"T2"),'05 APU'!$1:$1048576,3,),"")</f>
        <v/>
      </c>
      <c r="F633" s="89" t="str">
        <f>IFERROR(VLOOKUP(CONCATENATE($A633,"T3"),'05 APU'!$1:$1048576,3,),"")</f>
        <v/>
      </c>
      <c r="G633" s="412" t="s">
        <v>168</v>
      </c>
      <c r="H633" s="351"/>
      <c r="I633" s="90">
        <f>IFERROR((VLOOKUP(CONCATENATE($A633,"D"),'05 APU'!$1:$1048576,9,)),0)</f>
        <v>0</v>
      </c>
      <c r="J633" s="90">
        <f t="shared" si="20"/>
        <v>0</v>
      </c>
      <c r="K633" s="297" t="str">
        <f>IFERROR(VLOOKUP(CONCATENATE($A633,"C"),'05 APU'!$1:$1048576,9,),"")</f>
        <v/>
      </c>
      <c r="L633" s="297" t="str">
        <f>IFERROR(VLOOKUP(CONCATENATE($A633,"B"),'05 APU'!$1:$1048576,9,),"")</f>
        <v/>
      </c>
      <c r="M633" s="297" t="str">
        <f>IFERROR(VLOOKUP(CONCATENATE($A633,"A"),'05 APU'!$1:$1048576,9,),"")</f>
        <v/>
      </c>
      <c r="N633" s="86"/>
      <c r="O633" s="90">
        <f>IFERROR(VLOOKUP(CONCATENATE($A633,"D"),'05 APU'!$T:$AB,9,),0)</f>
        <v>0</v>
      </c>
      <c r="P633" s="90">
        <f t="shared" si="19"/>
        <v>0</v>
      </c>
      <c r="Q633" s="90">
        <f>IFERROR(VLOOKUP(CONCATENATE($A633,"C"),'05 APU'!$T:$AB,9,),0)</f>
        <v>0</v>
      </c>
      <c r="R633" s="90">
        <f>IFERROR(VLOOKUP(CONCATENATE($A633,"B"),'05 APU'!$T:$AB,9,),0)</f>
        <v>0</v>
      </c>
      <c r="S633" s="90">
        <f>IFERROR(VLOOKUP(CONCATENATE($A633,"A"),'05 APU'!$T:$AB,9,),0)</f>
        <v>0</v>
      </c>
      <c r="U633" s="420" t="s">
        <v>3451</v>
      </c>
      <c r="V633" s="426" t="s">
        <v>3487</v>
      </c>
      <c r="W633" s="429" t="s">
        <v>3493</v>
      </c>
      <c r="AZ633" s="331" t="e">
        <f>IF((VLOOKUP(CONCATENATE($A633,"EP"),'05 APU'!$1:$1048576,1,FALSE)=CONCATENATE($A633,"EP")),1,0)</f>
        <v>#N/A</v>
      </c>
      <c r="BA633" s="331" t="e">
        <f>IF((VLOOKUP(CONCATENATE($A633,"EE"),'05 APU'!$1:$1048576,1,FALSE)=CONCATENATE($A633,"EE")),1,0)</f>
        <v>#N/A</v>
      </c>
      <c r="BB633" s="331" t="e">
        <f>IF((VLOOKUP(CONCATENATE($A633,"EM"),'05 APU'!$1:$1048576,1,FALSE)=CONCATENATE($A633,"EM")),1,0)</f>
        <v>#N/A</v>
      </c>
    </row>
    <row r="634" spans="1:54" x14ac:dyDescent="0.25">
      <c r="A634" s="88">
        <v>624</v>
      </c>
      <c r="B634" s="387" t="s">
        <v>1427</v>
      </c>
      <c r="C634" s="384" t="s">
        <v>1405</v>
      </c>
      <c r="D634" s="89" t="str">
        <f>IFERROR(VLOOKUP(CONCATENATE($A634,"T"),'05 APU'!$1:$1048576,3,),"")</f>
        <v/>
      </c>
      <c r="E634" s="89" t="str">
        <f>IFERROR(VLOOKUP(CONCATENATE($A634,"T2"),'05 APU'!$1:$1048576,3,),"")</f>
        <v/>
      </c>
      <c r="F634" s="89" t="str">
        <f>IFERROR(VLOOKUP(CONCATENATE($A634,"T3"),'05 APU'!$1:$1048576,3,),"")</f>
        <v/>
      </c>
      <c r="G634" s="412" t="s">
        <v>168</v>
      </c>
      <c r="H634" s="351"/>
      <c r="I634" s="90">
        <f>IFERROR((VLOOKUP(CONCATENATE($A634,"D"),'05 APU'!$1:$1048576,9,)),0)</f>
        <v>0</v>
      </c>
      <c r="J634" s="90">
        <f t="shared" si="20"/>
        <v>0</v>
      </c>
      <c r="K634" s="297" t="str">
        <f>IFERROR(VLOOKUP(CONCATENATE($A634,"C"),'05 APU'!$1:$1048576,9,),"")</f>
        <v/>
      </c>
      <c r="L634" s="297" t="str">
        <f>IFERROR(VLOOKUP(CONCATENATE($A634,"B"),'05 APU'!$1:$1048576,9,),"")</f>
        <v/>
      </c>
      <c r="M634" s="297" t="str">
        <f>IFERROR(VLOOKUP(CONCATENATE($A634,"A"),'05 APU'!$1:$1048576,9,),"")</f>
        <v/>
      </c>
      <c r="N634" s="86"/>
      <c r="O634" s="90">
        <f>IFERROR(VLOOKUP(CONCATENATE($A634,"D"),'05 APU'!$T:$AB,9,),0)</f>
        <v>0</v>
      </c>
      <c r="P634" s="90">
        <f t="shared" si="19"/>
        <v>0</v>
      </c>
      <c r="Q634" s="90">
        <f>IFERROR(VLOOKUP(CONCATENATE($A634,"C"),'05 APU'!$T:$AB,9,),0)</f>
        <v>0</v>
      </c>
      <c r="R634" s="90">
        <f>IFERROR(VLOOKUP(CONCATENATE($A634,"B"),'05 APU'!$T:$AB,9,),0)</f>
        <v>0</v>
      </c>
      <c r="S634" s="90">
        <f>IFERROR(VLOOKUP(CONCATENATE($A634,"A"),'05 APU'!$T:$AB,9,),0)</f>
        <v>0</v>
      </c>
      <c r="U634" s="420" t="s">
        <v>3451</v>
      </c>
      <c r="V634" s="426" t="s">
        <v>3487</v>
      </c>
      <c r="W634" s="429" t="s">
        <v>3493</v>
      </c>
      <c r="AZ634" s="331" t="e">
        <f>IF((VLOOKUP(CONCATENATE($A634,"EP"),'05 APU'!$1:$1048576,1,FALSE)=CONCATENATE($A634,"EP")),1,0)</f>
        <v>#N/A</v>
      </c>
      <c r="BA634" s="331" t="e">
        <f>IF((VLOOKUP(CONCATENATE($A634,"EE"),'05 APU'!$1:$1048576,1,FALSE)=CONCATENATE($A634,"EE")),1,0)</f>
        <v>#N/A</v>
      </c>
      <c r="BB634" s="331" t="e">
        <f>IF((VLOOKUP(CONCATENATE($A634,"EM"),'05 APU'!$1:$1048576,1,FALSE)=CONCATENATE($A634,"EM")),1,0)</f>
        <v>#N/A</v>
      </c>
    </row>
    <row r="635" spans="1:54" x14ac:dyDescent="0.25">
      <c r="A635" s="88">
        <v>625</v>
      </c>
      <c r="B635" s="387" t="s">
        <v>1428</v>
      </c>
      <c r="C635" s="384" t="s">
        <v>1407</v>
      </c>
      <c r="D635" s="89" t="str">
        <f>IFERROR(VLOOKUP(CONCATENATE($A635,"T"),'05 APU'!$1:$1048576,3,),"")</f>
        <v/>
      </c>
      <c r="E635" s="89" t="str">
        <f>IFERROR(VLOOKUP(CONCATENATE($A635,"T2"),'05 APU'!$1:$1048576,3,),"")</f>
        <v/>
      </c>
      <c r="F635" s="89" t="str">
        <f>IFERROR(VLOOKUP(CONCATENATE($A635,"T3"),'05 APU'!$1:$1048576,3,),"")</f>
        <v/>
      </c>
      <c r="G635" s="412" t="s">
        <v>168</v>
      </c>
      <c r="H635" s="351"/>
      <c r="I635" s="90">
        <f>IFERROR((VLOOKUP(CONCATENATE($A635,"D"),'05 APU'!$1:$1048576,9,)),0)</f>
        <v>0</v>
      </c>
      <c r="J635" s="90">
        <f t="shared" si="20"/>
        <v>0</v>
      </c>
      <c r="K635" s="297" t="str">
        <f>IFERROR(VLOOKUP(CONCATENATE($A635,"C"),'05 APU'!$1:$1048576,9,),"")</f>
        <v/>
      </c>
      <c r="L635" s="297" t="str">
        <f>IFERROR(VLOOKUP(CONCATENATE($A635,"B"),'05 APU'!$1:$1048576,9,),"")</f>
        <v/>
      </c>
      <c r="M635" s="297" t="str">
        <f>IFERROR(VLOOKUP(CONCATENATE($A635,"A"),'05 APU'!$1:$1048576,9,),"")</f>
        <v/>
      </c>
      <c r="N635" s="86"/>
      <c r="O635" s="90">
        <f>IFERROR(VLOOKUP(CONCATENATE($A635,"D"),'05 APU'!$T:$AB,9,),0)</f>
        <v>0</v>
      </c>
      <c r="P635" s="90">
        <f t="shared" si="19"/>
        <v>0</v>
      </c>
      <c r="Q635" s="90">
        <f>IFERROR(VLOOKUP(CONCATENATE($A635,"C"),'05 APU'!$T:$AB,9,),0)</f>
        <v>0</v>
      </c>
      <c r="R635" s="90">
        <f>IFERROR(VLOOKUP(CONCATENATE($A635,"B"),'05 APU'!$T:$AB,9,),0)</f>
        <v>0</v>
      </c>
      <c r="S635" s="90">
        <f>IFERROR(VLOOKUP(CONCATENATE($A635,"A"),'05 APU'!$T:$AB,9,),0)</f>
        <v>0</v>
      </c>
      <c r="U635" s="421" t="s">
        <v>3355</v>
      </c>
      <c r="V635" s="424"/>
      <c r="W635" s="429" t="s">
        <v>3493</v>
      </c>
      <c r="AZ635" s="331" t="e">
        <f>IF((VLOOKUP(CONCATENATE($A635,"EP"),'05 APU'!$1:$1048576,1,FALSE)=CONCATENATE($A635,"EP")),1,0)</f>
        <v>#N/A</v>
      </c>
      <c r="BA635" s="331" t="e">
        <f>IF((VLOOKUP(CONCATENATE($A635,"EE"),'05 APU'!$1:$1048576,1,FALSE)=CONCATENATE($A635,"EE")),1,0)</f>
        <v>#N/A</v>
      </c>
      <c r="BB635" s="331" t="e">
        <f>IF((VLOOKUP(CONCATENATE($A635,"EM"),'05 APU'!$1:$1048576,1,FALSE)=CONCATENATE($A635,"EM")),1,0)</f>
        <v>#N/A</v>
      </c>
    </row>
    <row r="636" spans="1:54" x14ac:dyDescent="0.25">
      <c r="A636" s="88">
        <v>626</v>
      </c>
      <c r="B636" s="387" t="s">
        <v>1429</v>
      </c>
      <c r="C636" s="384" t="s">
        <v>1391</v>
      </c>
      <c r="D636" s="89" t="str">
        <f>IFERROR(VLOOKUP(CONCATENATE($A636,"T"),'05 APU'!$1:$1048576,3,),"")</f>
        <v/>
      </c>
      <c r="E636" s="89" t="str">
        <f>IFERROR(VLOOKUP(CONCATENATE($A636,"T2"),'05 APU'!$1:$1048576,3,),"")</f>
        <v/>
      </c>
      <c r="F636" s="89" t="str">
        <f>IFERROR(VLOOKUP(CONCATENATE($A636,"T3"),'05 APU'!$1:$1048576,3,),"")</f>
        <v/>
      </c>
      <c r="G636" s="412" t="s">
        <v>168</v>
      </c>
      <c r="H636" s="351"/>
      <c r="I636" s="90">
        <f>IFERROR((VLOOKUP(CONCATENATE($A636,"D"),'05 APU'!$1:$1048576,9,)),0)</f>
        <v>0</v>
      </c>
      <c r="J636" s="90">
        <f t="shared" si="20"/>
        <v>0</v>
      </c>
      <c r="K636" s="297" t="str">
        <f>IFERROR(VLOOKUP(CONCATENATE($A636,"C"),'05 APU'!$1:$1048576,9,),"")</f>
        <v/>
      </c>
      <c r="L636" s="297" t="str">
        <f>IFERROR(VLOOKUP(CONCATENATE($A636,"B"),'05 APU'!$1:$1048576,9,),"")</f>
        <v/>
      </c>
      <c r="M636" s="297" t="str">
        <f>IFERROR(VLOOKUP(CONCATENATE($A636,"A"),'05 APU'!$1:$1048576,9,),"")</f>
        <v/>
      </c>
      <c r="N636" s="86"/>
      <c r="O636" s="90">
        <f>IFERROR(VLOOKUP(CONCATENATE($A636,"D"),'05 APU'!$T:$AB,9,),0)</f>
        <v>0</v>
      </c>
      <c r="P636" s="90">
        <f t="shared" si="19"/>
        <v>0</v>
      </c>
      <c r="Q636" s="90">
        <f>IFERROR(VLOOKUP(CONCATENATE($A636,"C"),'05 APU'!$T:$AB,9,),0)</f>
        <v>0</v>
      </c>
      <c r="R636" s="90">
        <f>IFERROR(VLOOKUP(CONCATENATE($A636,"B"),'05 APU'!$T:$AB,9,),0)</f>
        <v>0</v>
      </c>
      <c r="S636" s="90">
        <f>IFERROR(VLOOKUP(CONCATENATE($A636,"A"),'05 APU'!$T:$AB,9,),0)</f>
        <v>0</v>
      </c>
      <c r="U636" s="421" t="s">
        <v>3355</v>
      </c>
      <c r="V636" s="424"/>
      <c r="W636" s="429" t="s">
        <v>3493</v>
      </c>
      <c r="AZ636" s="331" t="e">
        <f>IF((VLOOKUP(CONCATENATE($A636,"EP"),'05 APU'!$1:$1048576,1,FALSE)=CONCATENATE($A636,"EP")),1,0)</f>
        <v>#N/A</v>
      </c>
      <c r="BA636" s="331" t="e">
        <f>IF((VLOOKUP(CONCATENATE($A636,"EE"),'05 APU'!$1:$1048576,1,FALSE)=CONCATENATE($A636,"EE")),1,0)</f>
        <v>#N/A</v>
      </c>
      <c r="BB636" s="331" t="e">
        <f>IF((VLOOKUP(CONCATENATE($A636,"EM"),'05 APU'!$1:$1048576,1,FALSE)=CONCATENATE($A636,"EM")),1,0)</f>
        <v>#N/A</v>
      </c>
    </row>
    <row r="637" spans="1:54" x14ac:dyDescent="0.25">
      <c r="A637" s="88">
        <v>627</v>
      </c>
      <c r="B637" s="387" t="s">
        <v>1430</v>
      </c>
      <c r="C637" s="384" t="s">
        <v>1410</v>
      </c>
      <c r="D637" s="89" t="str">
        <f>IFERROR(VLOOKUP(CONCATENATE($A637,"T"),'05 APU'!$1:$1048576,3,),"")</f>
        <v/>
      </c>
      <c r="E637" s="89" t="str">
        <f>IFERROR(VLOOKUP(CONCATENATE($A637,"T2"),'05 APU'!$1:$1048576,3,),"")</f>
        <v/>
      </c>
      <c r="F637" s="89" t="str">
        <f>IFERROR(VLOOKUP(CONCATENATE($A637,"T3"),'05 APU'!$1:$1048576,3,),"")</f>
        <v/>
      </c>
      <c r="G637" s="412" t="s">
        <v>168</v>
      </c>
      <c r="H637" s="351"/>
      <c r="I637" s="90">
        <f>IFERROR((VLOOKUP(CONCATENATE($A637,"D"),'05 APU'!$1:$1048576,9,)),0)</f>
        <v>0</v>
      </c>
      <c r="J637" s="90">
        <f t="shared" si="20"/>
        <v>0</v>
      </c>
      <c r="K637" s="297" t="str">
        <f>IFERROR(VLOOKUP(CONCATENATE($A637,"C"),'05 APU'!$1:$1048576,9,),"")</f>
        <v/>
      </c>
      <c r="L637" s="297" t="str">
        <f>IFERROR(VLOOKUP(CONCATENATE($A637,"B"),'05 APU'!$1:$1048576,9,),"")</f>
        <v/>
      </c>
      <c r="M637" s="297" t="str">
        <f>IFERROR(VLOOKUP(CONCATENATE($A637,"A"),'05 APU'!$1:$1048576,9,),"")</f>
        <v/>
      </c>
      <c r="N637" s="86"/>
      <c r="O637" s="90">
        <f>IFERROR(VLOOKUP(CONCATENATE($A637,"D"),'05 APU'!$T:$AB,9,),0)</f>
        <v>0</v>
      </c>
      <c r="P637" s="90">
        <f t="shared" si="19"/>
        <v>0</v>
      </c>
      <c r="Q637" s="90">
        <f>IFERROR(VLOOKUP(CONCATENATE($A637,"C"),'05 APU'!$T:$AB,9,),0)</f>
        <v>0</v>
      </c>
      <c r="R637" s="90">
        <f>IFERROR(VLOOKUP(CONCATENATE($A637,"B"),'05 APU'!$T:$AB,9,),0)</f>
        <v>0</v>
      </c>
      <c r="S637" s="90">
        <f>IFERROR(VLOOKUP(CONCATENATE($A637,"A"),'05 APU'!$T:$AB,9,),0)</f>
        <v>0</v>
      </c>
      <c r="U637" s="421" t="s">
        <v>3355</v>
      </c>
      <c r="V637" s="424"/>
      <c r="W637" s="429" t="s">
        <v>3493</v>
      </c>
      <c r="AZ637" s="331" t="e">
        <f>IF((VLOOKUP(CONCATENATE($A637,"EP"),'05 APU'!$1:$1048576,1,FALSE)=CONCATENATE($A637,"EP")),1,0)</f>
        <v>#N/A</v>
      </c>
      <c r="BA637" s="331" t="e">
        <f>IF((VLOOKUP(CONCATENATE($A637,"EE"),'05 APU'!$1:$1048576,1,FALSE)=CONCATENATE($A637,"EE")),1,0)</f>
        <v>#N/A</v>
      </c>
      <c r="BB637" s="331" t="e">
        <f>IF((VLOOKUP(CONCATENATE($A637,"EM"),'05 APU'!$1:$1048576,1,FALSE)=CONCATENATE($A637,"EM")),1,0)</f>
        <v>#N/A</v>
      </c>
    </row>
    <row r="638" spans="1:54" ht="21" x14ac:dyDescent="0.25">
      <c r="A638" s="88">
        <v>628</v>
      </c>
      <c r="B638" s="388" t="s">
        <v>1431</v>
      </c>
      <c r="C638" s="389" t="s">
        <v>1432</v>
      </c>
      <c r="D638" s="89" t="str">
        <f>IFERROR(VLOOKUP(CONCATENATE($A638,"T"),'05 APU'!$1:$1048576,3,),"")</f>
        <v/>
      </c>
      <c r="E638" s="89" t="str">
        <f>IFERROR(VLOOKUP(CONCATENATE($A638,"T2"),'05 APU'!$1:$1048576,3,),"")</f>
        <v/>
      </c>
      <c r="F638" s="89" t="str">
        <f>IFERROR(VLOOKUP(CONCATENATE($A638,"T3"),'05 APU'!$1:$1048576,3,),"")</f>
        <v/>
      </c>
      <c r="G638" s="398"/>
      <c r="H638" s="351"/>
      <c r="I638" s="90">
        <f>IFERROR((VLOOKUP(CONCATENATE($A638,"D"),'05 APU'!$1:$1048576,9,)),0)</f>
        <v>0</v>
      </c>
      <c r="J638" s="90">
        <f t="shared" si="20"/>
        <v>0</v>
      </c>
      <c r="K638" s="297" t="str">
        <f>IFERROR(VLOOKUP(CONCATENATE($A638,"C"),'05 APU'!$1:$1048576,9,),"")</f>
        <v/>
      </c>
      <c r="L638" s="297" t="str">
        <f>IFERROR(VLOOKUP(CONCATENATE($A638,"B"),'05 APU'!$1:$1048576,9,),"")</f>
        <v/>
      </c>
      <c r="M638" s="297" t="str">
        <f>IFERROR(VLOOKUP(CONCATENATE($A638,"A"),'05 APU'!$1:$1048576,9,),"")</f>
        <v/>
      </c>
      <c r="N638" s="86"/>
      <c r="O638" s="90">
        <f>IFERROR(VLOOKUP(CONCATENATE($A638,"D"),'05 APU'!$T:$AB,9,),0)</f>
        <v>0</v>
      </c>
      <c r="P638" s="90">
        <f t="shared" si="19"/>
        <v>0</v>
      </c>
      <c r="Q638" s="90">
        <f>IFERROR(VLOOKUP(CONCATENATE($A638,"C"),'05 APU'!$T:$AB,9,),0)</f>
        <v>0</v>
      </c>
      <c r="R638" s="90">
        <f>IFERROR(VLOOKUP(CONCATENATE($A638,"B"),'05 APU'!$T:$AB,9,),0)</f>
        <v>0</v>
      </c>
      <c r="S638" s="90">
        <f>IFERROR(VLOOKUP(CONCATENATE($A638,"A"),'05 APU'!$T:$AB,9,),0)</f>
        <v>0</v>
      </c>
      <c r="U638" s="420"/>
      <c r="V638" s="424"/>
      <c r="W638" s="429">
        <v>0</v>
      </c>
      <c r="AZ638" s="331" t="e">
        <f>IF((VLOOKUP(CONCATENATE($A638,"EP"),'05 APU'!$1:$1048576,1,FALSE)=CONCATENATE($A638,"EP")),1,0)</f>
        <v>#N/A</v>
      </c>
      <c r="BA638" s="331" t="e">
        <f>IF((VLOOKUP(CONCATENATE($A638,"EE"),'05 APU'!$1:$1048576,1,FALSE)=CONCATENATE($A638,"EE")),1,0)</f>
        <v>#N/A</v>
      </c>
      <c r="BB638" s="331" t="e">
        <f>IF((VLOOKUP(CONCATENATE($A638,"EM"),'05 APU'!$1:$1048576,1,FALSE)=CONCATENATE($A638,"EM")),1,0)</f>
        <v>#N/A</v>
      </c>
    </row>
    <row r="639" spans="1:54" x14ac:dyDescent="0.25">
      <c r="A639" s="88">
        <v>629</v>
      </c>
      <c r="B639" s="387" t="s">
        <v>1433</v>
      </c>
      <c r="C639" s="384" t="s">
        <v>1397</v>
      </c>
      <c r="D639" s="89" t="str">
        <f>IFERROR(VLOOKUP(CONCATENATE($A639,"T"),'05 APU'!$1:$1048576,3,),"")</f>
        <v/>
      </c>
      <c r="E639" s="89" t="str">
        <f>IFERROR(VLOOKUP(CONCATENATE($A639,"T2"),'05 APU'!$1:$1048576,3,),"")</f>
        <v/>
      </c>
      <c r="F639" s="89" t="str">
        <f>IFERROR(VLOOKUP(CONCATENATE($A639,"T3"),'05 APU'!$1:$1048576,3,),"")</f>
        <v/>
      </c>
      <c r="G639" s="412" t="s">
        <v>168</v>
      </c>
      <c r="H639" s="351"/>
      <c r="I639" s="90">
        <f>IFERROR((VLOOKUP(CONCATENATE($A639,"D"),'05 APU'!$1:$1048576,9,)),0)</f>
        <v>0</v>
      </c>
      <c r="J639" s="90">
        <f t="shared" si="20"/>
        <v>0</v>
      </c>
      <c r="K639" s="297" t="str">
        <f>IFERROR(VLOOKUP(CONCATENATE($A639,"C"),'05 APU'!$1:$1048576,9,),"")</f>
        <v/>
      </c>
      <c r="L639" s="297" t="str">
        <f>IFERROR(VLOOKUP(CONCATENATE($A639,"B"),'05 APU'!$1:$1048576,9,),"")</f>
        <v/>
      </c>
      <c r="M639" s="297" t="str">
        <f>IFERROR(VLOOKUP(CONCATENATE($A639,"A"),'05 APU'!$1:$1048576,9,),"")</f>
        <v/>
      </c>
      <c r="N639" s="86"/>
      <c r="O639" s="90">
        <f>IFERROR(VLOOKUP(CONCATENATE($A639,"D"),'05 APU'!$T:$AB,9,),0)</f>
        <v>0</v>
      </c>
      <c r="P639" s="90">
        <f t="shared" si="19"/>
        <v>0</v>
      </c>
      <c r="Q639" s="90">
        <f>IFERROR(VLOOKUP(CONCATENATE($A639,"C"),'05 APU'!$T:$AB,9,),0)</f>
        <v>0</v>
      </c>
      <c r="R639" s="90">
        <f>IFERROR(VLOOKUP(CONCATENATE($A639,"B"),'05 APU'!$T:$AB,9,),0)</f>
        <v>0</v>
      </c>
      <c r="S639" s="90">
        <f>IFERROR(VLOOKUP(CONCATENATE($A639,"A"),'05 APU'!$T:$AB,9,),0)</f>
        <v>0</v>
      </c>
      <c r="U639" s="420" t="s">
        <v>3449</v>
      </c>
      <c r="V639" s="426" t="s">
        <v>3487</v>
      </c>
      <c r="W639" s="429" t="s">
        <v>3493</v>
      </c>
      <c r="AZ639" s="331" t="e">
        <f>IF((VLOOKUP(CONCATENATE($A639,"EP"),'05 APU'!$1:$1048576,1,FALSE)=CONCATENATE($A639,"EP")),1,0)</f>
        <v>#N/A</v>
      </c>
      <c r="BA639" s="331" t="e">
        <f>IF((VLOOKUP(CONCATENATE($A639,"EE"),'05 APU'!$1:$1048576,1,FALSE)=CONCATENATE($A639,"EE")),1,0)</f>
        <v>#N/A</v>
      </c>
      <c r="BB639" s="331" t="e">
        <f>IF((VLOOKUP(CONCATENATE($A639,"EM"),'05 APU'!$1:$1048576,1,FALSE)=CONCATENATE($A639,"EM")),1,0)</f>
        <v>#N/A</v>
      </c>
    </row>
    <row r="640" spans="1:54" x14ac:dyDescent="0.25">
      <c r="A640" s="88">
        <v>630</v>
      </c>
      <c r="B640" s="387" t="s">
        <v>1434</v>
      </c>
      <c r="C640" s="384" t="s">
        <v>1399</v>
      </c>
      <c r="D640" s="89" t="str">
        <f>IFERROR(VLOOKUP(CONCATENATE($A640,"T"),'05 APU'!$1:$1048576,3,),"")</f>
        <v/>
      </c>
      <c r="E640" s="89" t="str">
        <f>IFERROR(VLOOKUP(CONCATENATE($A640,"T2"),'05 APU'!$1:$1048576,3,),"")</f>
        <v/>
      </c>
      <c r="F640" s="89" t="str">
        <f>IFERROR(VLOOKUP(CONCATENATE($A640,"T3"),'05 APU'!$1:$1048576,3,),"")</f>
        <v/>
      </c>
      <c r="G640" s="412" t="s">
        <v>168</v>
      </c>
      <c r="H640" s="351"/>
      <c r="I640" s="90">
        <f>IFERROR((VLOOKUP(CONCATENATE($A640,"D"),'05 APU'!$1:$1048576,9,)),0)</f>
        <v>0</v>
      </c>
      <c r="J640" s="90">
        <f t="shared" si="20"/>
        <v>0</v>
      </c>
      <c r="K640" s="297" t="str">
        <f>IFERROR(VLOOKUP(CONCATENATE($A640,"C"),'05 APU'!$1:$1048576,9,),"")</f>
        <v/>
      </c>
      <c r="L640" s="297" t="str">
        <f>IFERROR(VLOOKUP(CONCATENATE($A640,"B"),'05 APU'!$1:$1048576,9,),"")</f>
        <v/>
      </c>
      <c r="M640" s="297" t="str">
        <f>IFERROR(VLOOKUP(CONCATENATE($A640,"A"),'05 APU'!$1:$1048576,9,),"")</f>
        <v/>
      </c>
      <c r="N640" s="86"/>
      <c r="O640" s="90">
        <f>IFERROR(VLOOKUP(CONCATENATE($A640,"D"),'05 APU'!$T:$AB,9,),0)</f>
        <v>0</v>
      </c>
      <c r="P640" s="90">
        <f t="shared" si="19"/>
        <v>0</v>
      </c>
      <c r="Q640" s="90">
        <f>IFERROR(VLOOKUP(CONCATENATE($A640,"C"),'05 APU'!$T:$AB,9,),0)</f>
        <v>0</v>
      </c>
      <c r="R640" s="90">
        <f>IFERROR(VLOOKUP(CONCATENATE($A640,"B"),'05 APU'!$T:$AB,9,),0)</f>
        <v>0</v>
      </c>
      <c r="S640" s="90">
        <f>IFERROR(VLOOKUP(CONCATENATE($A640,"A"),'05 APU'!$T:$AB,9,),0)</f>
        <v>0</v>
      </c>
      <c r="U640" s="420" t="s">
        <v>3449</v>
      </c>
      <c r="V640" s="426" t="s">
        <v>3487</v>
      </c>
      <c r="W640" s="429" t="s">
        <v>3493</v>
      </c>
      <c r="AZ640" s="331" t="e">
        <f>IF((VLOOKUP(CONCATENATE($A640,"EP"),'05 APU'!$1:$1048576,1,FALSE)=CONCATENATE($A640,"EP")),1,0)</f>
        <v>#N/A</v>
      </c>
      <c r="BA640" s="331" t="e">
        <f>IF((VLOOKUP(CONCATENATE($A640,"EE"),'05 APU'!$1:$1048576,1,FALSE)=CONCATENATE($A640,"EE")),1,0)</f>
        <v>#N/A</v>
      </c>
      <c r="BB640" s="331" t="e">
        <f>IF((VLOOKUP(CONCATENATE($A640,"EM"),'05 APU'!$1:$1048576,1,FALSE)=CONCATENATE($A640,"EM")),1,0)</f>
        <v>#N/A</v>
      </c>
    </row>
    <row r="641" spans="1:54" x14ac:dyDescent="0.25">
      <c r="A641" s="88">
        <v>631</v>
      </c>
      <c r="B641" s="387" t="s">
        <v>1435</v>
      </c>
      <c r="C641" s="384" t="s">
        <v>1401</v>
      </c>
      <c r="D641" s="89" t="str">
        <f>IFERROR(VLOOKUP(CONCATENATE($A641,"T"),'05 APU'!$1:$1048576,3,),"")</f>
        <v/>
      </c>
      <c r="E641" s="89" t="str">
        <f>IFERROR(VLOOKUP(CONCATENATE($A641,"T2"),'05 APU'!$1:$1048576,3,),"")</f>
        <v/>
      </c>
      <c r="F641" s="89" t="str">
        <f>IFERROR(VLOOKUP(CONCATENATE($A641,"T3"),'05 APU'!$1:$1048576,3,),"")</f>
        <v/>
      </c>
      <c r="G641" s="412" t="s">
        <v>168</v>
      </c>
      <c r="H641" s="351"/>
      <c r="I641" s="90">
        <f>IFERROR((VLOOKUP(CONCATENATE($A641,"D"),'05 APU'!$1:$1048576,9,)),0)</f>
        <v>0</v>
      </c>
      <c r="J641" s="90">
        <f t="shared" si="20"/>
        <v>0</v>
      </c>
      <c r="K641" s="297" t="str">
        <f>IFERROR(VLOOKUP(CONCATENATE($A641,"C"),'05 APU'!$1:$1048576,9,),"")</f>
        <v/>
      </c>
      <c r="L641" s="297" t="str">
        <f>IFERROR(VLOOKUP(CONCATENATE($A641,"B"),'05 APU'!$1:$1048576,9,),"")</f>
        <v/>
      </c>
      <c r="M641" s="297" t="str">
        <f>IFERROR(VLOOKUP(CONCATENATE($A641,"A"),'05 APU'!$1:$1048576,9,),"")</f>
        <v/>
      </c>
      <c r="N641" s="86"/>
      <c r="O641" s="90">
        <f>IFERROR(VLOOKUP(CONCATENATE($A641,"D"),'05 APU'!$T:$AB,9,),0)</f>
        <v>0</v>
      </c>
      <c r="P641" s="90">
        <f t="shared" si="19"/>
        <v>0</v>
      </c>
      <c r="Q641" s="90">
        <f>IFERROR(VLOOKUP(CONCATENATE($A641,"C"),'05 APU'!$T:$AB,9,),0)</f>
        <v>0</v>
      </c>
      <c r="R641" s="90">
        <f>IFERROR(VLOOKUP(CONCATENATE($A641,"B"),'05 APU'!$T:$AB,9,),0)</f>
        <v>0</v>
      </c>
      <c r="S641" s="90">
        <f>IFERROR(VLOOKUP(CONCATENATE($A641,"A"),'05 APU'!$T:$AB,9,),0)</f>
        <v>0</v>
      </c>
      <c r="U641" s="420" t="s">
        <v>3450</v>
      </c>
      <c r="V641" s="426" t="s">
        <v>3487</v>
      </c>
      <c r="W641" s="429" t="s">
        <v>3493</v>
      </c>
      <c r="AZ641" s="331" t="e">
        <f>IF((VLOOKUP(CONCATENATE($A641,"EP"),'05 APU'!$1:$1048576,1,FALSE)=CONCATENATE($A641,"EP")),1,0)</f>
        <v>#N/A</v>
      </c>
      <c r="BA641" s="331" t="e">
        <f>IF((VLOOKUP(CONCATENATE($A641,"EE"),'05 APU'!$1:$1048576,1,FALSE)=CONCATENATE($A641,"EE")),1,0)</f>
        <v>#N/A</v>
      </c>
      <c r="BB641" s="331" t="e">
        <f>IF((VLOOKUP(CONCATENATE($A641,"EM"),'05 APU'!$1:$1048576,1,FALSE)=CONCATENATE($A641,"EM")),1,0)</f>
        <v>#N/A</v>
      </c>
    </row>
    <row r="642" spans="1:54" x14ac:dyDescent="0.25">
      <c r="A642" s="88">
        <v>632</v>
      </c>
      <c r="B642" s="387" t="s">
        <v>1436</v>
      </c>
      <c r="C642" s="384" t="s">
        <v>1403</v>
      </c>
      <c r="D642" s="89" t="str">
        <f>IFERROR(VLOOKUP(CONCATENATE($A642,"T"),'05 APU'!$1:$1048576,3,),"")</f>
        <v/>
      </c>
      <c r="E642" s="89" t="str">
        <f>IFERROR(VLOOKUP(CONCATENATE($A642,"T2"),'05 APU'!$1:$1048576,3,),"")</f>
        <v/>
      </c>
      <c r="F642" s="89" t="str">
        <f>IFERROR(VLOOKUP(CONCATENATE($A642,"T3"),'05 APU'!$1:$1048576,3,),"")</f>
        <v/>
      </c>
      <c r="G642" s="412" t="s">
        <v>168</v>
      </c>
      <c r="H642" s="351"/>
      <c r="I642" s="90">
        <f>IFERROR((VLOOKUP(CONCATENATE($A642,"D"),'05 APU'!$1:$1048576,9,)),0)</f>
        <v>0</v>
      </c>
      <c r="J642" s="90">
        <f t="shared" si="20"/>
        <v>0</v>
      </c>
      <c r="K642" s="297" t="str">
        <f>IFERROR(VLOOKUP(CONCATENATE($A642,"C"),'05 APU'!$1:$1048576,9,),"")</f>
        <v/>
      </c>
      <c r="L642" s="297" t="str">
        <f>IFERROR(VLOOKUP(CONCATENATE($A642,"B"),'05 APU'!$1:$1048576,9,),"")</f>
        <v/>
      </c>
      <c r="M642" s="297" t="str">
        <f>IFERROR(VLOOKUP(CONCATENATE($A642,"A"),'05 APU'!$1:$1048576,9,),"")</f>
        <v/>
      </c>
      <c r="N642" s="86"/>
      <c r="O642" s="90">
        <f>IFERROR(VLOOKUP(CONCATENATE($A642,"D"),'05 APU'!$T:$AB,9,),0)</f>
        <v>0</v>
      </c>
      <c r="P642" s="90">
        <f t="shared" si="19"/>
        <v>0</v>
      </c>
      <c r="Q642" s="90">
        <f>IFERROR(VLOOKUP(CONCATENATE($A642,"C"),'05 APU'!$T:$AB,9,),0)</f>
        <v>0</v>
      </c>
      <c r="R642" s="90">
        <f>IFERROR(VLOOKUP(CONCATENATE($A642,"B"),'05 APU'!$T:$AB,9,),0)</f>
        <v>0</v>
      </c>
      <c r="S642" s="90">
        <f>IFERROR(VLOOKUP(CONCATENATE($A642,"A"),'05 APU'!$T:$AB,9,),0)</f>
        <v>0</v>
      </c>
      <c r="U642" s="420" t="s">
        <v>3451</v>
      </c>
      <c r="V642" s="426" t="s">
        <v>3487</v>
      </c>
      <c r="W642" s="429" t="s">
        <v>3493</v>
      </c>
      <c r="AZ642" s="331" t="e">
        <f>IF((VLOOKUP(CONCATENATE($A642,"EP"),'05 APU'!$1:$1048576,1,FALSE)=CONCATENATE($A642,"EP")),1,0)</f>
        <v>#N/A</v>
      </c>
      <c r="BA642" s="331" t="e">
        <f>IF((VLOOKUP(CONCATENATE($A642,"EE"),'05 APU'!$1:$1048576,1,FALSE)=CONCATENATE($A642,"EE")),1,0)</f>
        <v>#N/A</v>
      </c>
      <c r="BB642" s="331" t="e">
        <f>IF((VLOOKUP(CONCATENATE($A642,"EM"),'05 APU'!$1:$1048576,1,FALSE)=CONCATENATE($A642,"EM")),1,0)</f>
        <v>#N/A</v>
      </c>
    </row>
    <row r="643" spans="1:54" x14ac:dyDescent="0.25">
      <c r="A643" s="88">
        <v>633</v>
      </c>
      <c r="B643" s="387" t="s">
        <v>1437</v>
      </c>
      <c r="C643" s="384" t="s">
        <v>1405</v>
      </c>
      <c r="D643" s="89" t="str">
        <f>IFERROR(VLOOKUP(CONCATENATE($A643,"T"),'05 APU'!$1:$1048576,3,),"")</f>
        <v/>
      </c>
      <c r="E643" s="89" t="str">
        <f>IFERROR(VLOOKUP(CONCATENATE($A643,"T2"),'05 APU'!$1:$1048576,3,),"")</f>
        <v/>
      </c>
      <c r="F643" s="89" t="str">
        <f>IFERROR(VLOOKUP(CONCATENATE($A643,"T3"),'05 APU'!$1:$1048576,3,),"")</f>
        <v/>
      </c>
      <c r="G643" s="412" t="s">
        <v>168</v>
      </c>
      <c r="H643" s="351"/>
      <c r="I643" s="90">
        <f>IFERROR((VLOOKUP(CONCATENATE($A643,"D"),'05 APU'!$1:$1048576,9,)),0)</f>
        <v>0</v>
      </c>
      <c r="J643" s="90">
        <f t="shared" si="20"/>
        <v>0</v>
      </c>
      <c r="K643" s="297" t="str">
        <f>IFERROR(VLOOKUP(CONCATENATE($A643,"C"),'05 APU'!$1:$1048576,9,),"")</f>
        <v/>
      </c>
      <c r="L643" s="297" t="str">
        <f>IFERROR(VLOOKUP(CONCATENATE($A643,"B"),'05 APU'!$1:$1048576,9,),"")</f>
        <v/>
      </c>
      <c r="M643" s="297" t="str">
        <f>IFERROR(VLOOKUP(CONCATENATE($A643,"A"),'05 APU'!$1:$1048576,9,),"")</f>
        <v/>
      </c>
      <c r="N643" s="86"/>
      <c r="O643" s="90">
        <f>IFERROR(VLOOKUP(CONCATENATE($A643,"D"),'05 APU'!$T:$AB,9,),0)</f>
        <v>0</v>
      </c>
      <c r="P643" s="90">
        <f t="shared" si="19"/>
        <v>0</v>
      </c>
      <c r="Q643" s="90">
        <f>IFERROR(VLOOKUP(CONCATENATE($A643,"C"),'05 APU'!$T:$AB,9,),0)</f>
        <v>0</v>
      </c>
      <c r="R643" s="90">
        <f>IFERROR(VLOOKUP(CONCATENATE($A643,"B"),'05 APU'!$T:$AB,9,),0)</f>
        <v>0</v>
      </c>
      <c r="S643" s="90">
        <f>IFERROR(VLOOKUP(CONCATENATE($A643,"A"),'05 APU'!$T:$AB,9,),0)</f>
        <v>0</v>
      </c>
      <c r="U643" s="420" t="s">
        <v>3451</v>
      </c>
      <c r="V643" s="426" t="s">
        <v>3487</v>
      </c>
      <c r="W643" s="429" t="s">
        <v>3493</v>
      </c>
      <c r="AZ643" s="331" t="e">
        <f>IF((VLOOKUP(CONCATENATE($A643,"EP"),'05 APU'!$1:$1048576,1,FALSE)=CONCATENATE($A643,"EP")),1,0)</f>
        <v>#N/A</v>
      </c>
      <c r="BA643" s="331" t="e">
        <f>IF((VLOOKUP(CONCATENATE($A643,"EE"),'05 APU'!$1:$1048576,1,FALSE)=CONCATENATE($A643,"EE")),1,0)</f>
        <v>#N/A</v>
      </c>
      <c r="BB643" s="331" t="e">
        <f>IF((VLOOKUP(CONCATENATE($A643,"EM"),'05 APU'!$1:$1048576,1,FALSE)=CONCATENATE($A643,"EM")),1,0)</f>
        <v>#N/A</v>
      </c>
    </row>
    <row r="644" spans="1:54" x14ac:dyDescent="0.25">
      <c r="A644" s="88">
        <v>634</v>
      </c>
      <c r="B644" s="387" t="s">
        <v>1438</v>
      </c>
      <c r="C644" s="384" t="s">
        <v>1407</v>
      </c>
      <c r="D644" s="89" t="str">
        <f>IFERROR(VLOOKUP(CONCATENATE($A644,"T"),'05 APU'!$1:$1048576,3,),"")</f>
        <v/>
      </c>
      <c r="E644" s="89" t="str">
        <f>IFERROR(VLOOKUP(CONCATENATE($A644,"T2"),'05 APU'!$1:$1048576,3,),"")</f>
        <v/>
      </c>
      <c r="F644" s="89" t="str">
        <f>IFERROR(VLOOKUP(CONCATENATE($A644,"T3"),'05 APU'!$1:$1048576,3,),"")</f>
        <v/>
      </c>
      <c r="G644" s="412" t="s">
        <v>168</v>
      </c>
      <c r="H644" s="351"/>
      <c r="I644" s="90">
        <f>IFERROR((VLOOKUP(CONCATENATE($A644,"D"),'05 APU'!$1:$1048576,9,)),0)</f>
        <v>0</v>
      </c>
      <c r="J644" s="90">
        <f t="shared" si="20"/>
        <v>0</v>
      </c>
      <c r="K644" s="297" t="str">
        <f>IFERROR(VLOOKUP(CONCATENATE($A644,"C"),'05 APU'!$1:$1048576,9,),"")</f>
        <v/>
      </c>
      <c r="L644" s="297" t="str">
        <f>IFERROR(VLOOKUP(CONCATENATE($A644,"B"),'05 APU'!$1:$1048576,9,),"")</f>
        <v/>
      </c>
      <c r="M644" s="297" t="str">
        <f>IFERROR(VLOOKUP(CONCATENATE($A644,"A"),'05 APU'!$1:$1048576,9,),"")</f>
        <v/>
      </c>
      <c r="N644" s="86"/>
      <c r="O644" s="90">
        <f>IFERROR(VLOOKUP(CONCATENATE($A644,"D"),'05 APU'!$T:$AB,9,),0)</f>
        <v>0</v>
      </c>
      <c r="P644" s="90">
        <f t="shared" si="19"/>
        <v>0</v>
      </c>
      <c r="Q644" s="90">
        <f>IFERROR(VLOOKUP(CONCATENATE($A644,"C"),'05 APU'!$T:$AB,9,),0)</f>
        <v>0</v>
      </c>
      <c r="R644" s="90">
        <f>IFERROR(VLOOKUP(CONCATENATE($A644,"B"),'05 APU'!$T:$AB,9,),0)</f>
        <v>0</v>
      </c>
      <c r="S644" s="90">
        <f>IFERROR(VLOOKUP(CONCATENATE($A644,"A"),'05 APU'!$T:$AB,9,),0)</f>
        <v>0</v>
      </c>
      <c r="U644" s="421" t="s">
        <v>3355</v>
      </c>
      <c r="V644" s="424"/>
      <c r="W644" s="429">
        <v>0</v>
      </c>
      <c r="AZ644" s="331" t="e">
        <f>IF((VLOOKUP(CONCATENATE($A644,"EP"),'05 APU'!$1:$1048576,1,FALSE)=CONCATENATE($A644,"EP")),1,0)</f>
        <v>#N/A</v>
      </c>
      <c r="BA644" s="331" t="e">
        <f>IF((VLOOKUP(CONCATENATE($A644,"EE"),'05 APU'!$1:$1048576,1,FALSE)=CONCATENATE($A644,"EE")),1,0)</f>
        <v>#N/A</v>
      </c>
      <c r="BB644" s="331" t="e">
        <f>IF((VLOOKUP(CONCATENATE($A644,"EM"),'05 APU'!$1:$1048576,1,FALSE)=CONCATENATE($A644,"EM")),1,0)</f>
        <v>#N/A</v>
      </c>
    </row>
    <row r="645" spans="1:54" x14ac:dyDescent="0.25">
      <c r="A645" s="88">
        <v>635</v>
      </c>
      <c r="B645" s="387" t="s">
        <v>1439</v>
      </c>
      <c r="C645" s="384" t="s">
        <v>1391</v>
      </c>
      <c r="D645" s="89" t="str">
        <f>IFERROR(VLOOKUP(CONCATENATE($A645,"T"),'05 APU'!$1:$1048576,3,),"")</f>
        <v/>
      </c>
      <c r="E645" s="89" t="str">
        <f>IFERROR(VLOOKUP(CONCATENATE($A645,"T2"),'05 APU'!$1:$1048576,3,),"")</f>
        <v/>
      </c>
      <c r="F645" s="89" t="str">
        <f>IFERROR(VLOOKUP(CONCATENATE($A645,"T3"),'05 APU'!$1:$1048576,3,),"")</f>
        <v/>
      </c>
      <c r="G645" s="412" t="s">
        <v>168</v>
      </c>
      <c r="H645" s="351"/>
      <c r="I645" s="90">
        <f>IFERROR((VLOOKUP(CONCATENATE($A645,"D"),'05 APU'!$1:$1048576,9,)),0)</f>
        <v>0</v>
      </c>
      <c r="J645" s="90">
        <f t="shared" si="20"/>
        <v>0</v>
      </c>
      <c r="K645" s="297" t="str">
        <f>IFERROR(VLOOKUP(CONCATENATE($A645,"C"),'05 APU'!$1:$1048576,9,),"")</f>
        <v/>
      </c>
      <c r="L645" s="297" t="str">
        <f>IFERROR(VLOOKUP(CONCATENATE($A645,"B"),'05 APU'!$1:$1048576,9,),"")</f>
        <v/>
      </c>
      <c r="M645" s="297" t="str">
        <f>IFERROR(VLOOKUP(CONCATENATE($A645,"A"),'05 APU'!$1:$1048576,9,),"")</f>
        <v/>
      </c>
      <c r="N645" s="86"/>
      <c r="O645" s="90">
        <f>IFERROR(VLOOKUP(CONCATENATE($A645,"D"),'05 APU'!$T:$AB,9,),0)</f>
        <v>0</v>
      </c>
      <c r="P645" s="90">
        <f t="shared" si="19"/>
        <v>0</v>
      </c>
      <c r="Q645" s="90">
        <f>IFERROR(VLOOKUP(CONCATENATE($A645,"C"),'05 APU'!$T:$AB,9,),0)</f>
        <v>0</v>
      </c>
      <c r="R645" s="90">
        <f>IFERROR(VLOOKUP(CONCATENATE($A645,"B"),'05 APU'!$T:$AB,9,),0)</f>
        <v>0</v>
      </c>
      <c r="S645" s="90">
        <f>IFERROR(VLOOKUP(CONCATENATE($A645,"A"),'05 APU'!$T:$AB,9,),0)</f>
        <v>0</v>
      </c>
      <c r="U645" s="421" t="s">
        <v>3355</v>
      </c>
      <c r="V645" s="424"/>
      <c r="W645" s="429">
        <v>0</v>
      </c>
      <c r="AZ645" s="331" t="e">
        <f>IF((VLOOKUP(CONCATENATE($A645,"EP"),'05 APU'!$1:$1048576,1,FALSE)=CONCATENATE($A645,"EP")),1,0)</f>
        <v>#N/A</v>
      </c>
      <c r="BA645" s="331" t="e">
        <f>IF((VLOOKUP(CONCATENATE($A645,"EE"),'05 APU'!$1:$1048576,1,FALSE)=CONCATENATE($A645,"EE")),1,0)</f>
        <v>#N/A</v>
      </c>
      <c r="BB645" s="331" t="e">
        <f>IF((VLOOKUP(CONCATENATE($A645,"EM"),'05 APU'!$1:$1048576,1,FALSE)=CONCATENATE($A645,"EM")),1,0)</f>
        <v>#N/A</v>
      </c>
    </row>
    <row r="646" spans="1:54" x14ac:dyDescent="0.25">
      <c r="A646" s="88">
        <v>636</v>
      </c>
      <c r="B646" s="387" t="s">
        <v>1440</v>
      </c>
      <c r="C646" s="384" t="s">
        <v>1410</v>
      </c>
      <c r="D646" s="89" t="str">
        <f>IFERROR(VLOOKUP(CONCATENATE($A646,"T"),'05 APU'!$1:$1048576,3,),"")</f>
        <v/>
      </c>
      <c r="E646" s="89" t="str">
        <f>IFERROR(VLOOKUP(CONCATENATE($A646,"T2"),'05 APU'!$1:$1048576,3,),"")</f>
        <v/>
      </c>
      <c r="F646" s="89" t="str">
        <f>IFERROR(VLOOKUP(CONCATENATE($A646,"T3"),'05 APU'!$1:$1048576,3,),"")</f>
        <v/>
      </c>
      <c r="G646" s="412" t="s">
        <v>168</v>
      </c>
      <c r="H646" s="351"/>
      <c r="I646" s="90">
        <f>IFERROR((VLOOKUP(CONCATENATE($A646,"D"),'05 APU'!$1:$1048576,9,)),0)</f>
        <v>0</v>
      </c>
      <c r="J646" s="90">
        <f t="shared" si="20"/>
        <v>0</v>
      </c>
      <c r="K646" s="297" t="str">
        <f>IFERROR(VLOOKUP(CONCATENATE($A646,"C"),'05 APU'!$1:$1048576,9,),"")</f>
        <v/>
      </c>
      <c r="L646" s="297" t="str">
        <f>IFERROR(VLOOKUP(CONCATENATE($A646,"B"),'05 APU'!$1:$1048576,9,),"")</f>
        <v/>
      </c>
      <c r="M646" s="297" t="str">
        <f>IFERROR(VLOOKUP(CONCATENATE($A646,"A"),'05 APU'!$1:$1048576,9,),"")</f>
        <v/>
      </c>
      <c r="N646" s="86"/>
      <c r="O646" s="90">
        <f>IFERROR(VLOOKUP(CONCATENATE($A646,"D"),'05 APU'!$T:$AB,9,),0)</f>
        <v>0</v>
      </c>
      <c r="P646" s="90">
        <f t="shared" si="19"/>
        <v>0</v>
      </c>
      <c r="Q646" s="90">
        <f>IFERROR(VLOOKUP(CONCATENATE($A646,"C"),'05 APU'!$T:$AB,9,),0)</f>
        <v>0</v>
      </c>
      <c r="R646" s="90">
        <f>IFERROR(VLOOKUP(CONCATENATE($A646,"B"),'05 APU'!$T:$AB,9,),0)</f>
        <v>0</v>
      </c>
      <c r="S646" s="90">
        <f>IFERROR(VLOOKUP(CONCATENATE($A646,"A"),'05 APU'!$T:$AB,9,),0)</f>
        <v>0</v>
      </c>
      <c r="U646" s="421" t="s">
        <v>3355</v>
      </c>
      <c r="V646" s="424"/>
      <c r="W646" s="429">
        <v>0</v>
      </c>
      <c r="AZ646" s="331" t="e">
        <f>IF((VLOOKUP(CONCATENATE($A646,"EP"),'05 APU'!$1:$1048576,1,FALSE)=CONCATENATE($A646,"EP")),1,0)</f>
        <v>#N/A</v>
      </c>
      <c r="BA646" s="331" t="e">
        <f>IF((VLOOKUP(CONCATENATE($A646,"EE"),'05 APU'!$1:$1048576,1,FALSE)=CONCATENATE($A646,"EE")),1,0)</f>
        <v>#N/A</v>
      </c>
      <c r="BB646" s="331" t="e">
        <f>IF((VLOOKUP(CONCATENATE($A646,"EM"),'05 APU'!$1:$1048576,1,FALSE)=CONCATENATE($A646,"EM")),1,0)</f>
        <v>#N/A</v>
      </c>
    </row>
    <row r="647" spans="1:54" ht="21" x14ac:dyDescent="0.25">
      <c r="A647" s="88">
        <v>637</v>
      </c>
      <c r="B647" s="388" t="s">
        <v>1441</v>
      </c>
      <c r="C647" s="389" t="s">
        <v>1442</v>
      </c>
      <c r="D647" s="89" t="str">
        <f>IFERROR(VLOOKUP(CONCATENATE($A647,"T"),'05 APU'!$1:$1048576,3,),"")</f>
        <v/>
      </c>
      <c r="E647" s="89" t="str">
        <f>IFERROR(VLOOKUP(CONCATENATE($A647,"T2"),'05 APU'!$1:$1048576,3,),"")</f>
        <v/>
      </c>
      <c r="F647" s="89" t="str">
        <f>IFERROR(VLOOKUP(CONCATENATE($A647,"T3"),'05 APU'!$1:$1048576,3,),"")</f>
        <v/>
      </c>
      <c r="G647" s="398"/>
      <c r="H647" s="351"/>
      <c r="I647" s="90">
        <f>IFERROR((VLOOKUP(CONCATENATE($A647,"D"),'05 APU'!$1:$1048576,9,)),0)</f>
        <v>0</v>
      </c>
      <c r="J647" s="90">
        <f t="shared" si="20"/>
        <v>0</v>
      </c>
      <c r="K647" s="297" t="str">
        <f>IFERROR(VLOOKUP(CONCATENATE($A647,"C"),'05 APU'!$1:$1048576,9,),"")</f>
        <v/>
      </c>
      <c r="L647" s="297" t="str">
        <f>IFERROR(VLOOKUP(CONCATENATE($A647,"B"),'05 APU'!$1:$1048576,9,),"")</f>
        <v/>
      </c>
      <c r="M647" s="297" t="str">
        <f>IFERROR(VLOOKUP(CONCATENATE($A647,"A"),'05 APU'!$1:$1048576,9,),"")</f>
        <v/>
      </c>
      <c r="N647" s="86"/>
      <c r="O647" s="90">
        <f>IFERROR(VLOOKUP(CONCATENATE($A647,"D"),'05 APU'!$T:$AB,9,),0)</f>
        <v>0</v>
      </c>
      <c r="P647" s="90">
        <f t="shared" si="19"/>
        <v>0</v>
      </c>
      <c r="Q647" s="90">
        <f>IFERROR(VLOOKUP(CONCATENATE($A647,"C"),'05 APU'!$T:$AB,9,),0)</f>
        <v>0</v>
      </c>
      <c r="R647" s="90">
        <f>IFERROR(VLOOKUP(CONCATENATE($A647,"B"),'05 APU'!$T:$AB,9,),0)</f>
        <v>0</v>
      </c>
      <c r="S647" s="90">
        <f>IFERROR(VLOOKUP(CONCATENATE($A647,"A"),'05 APU'!$T:$AB,9,),0)</f>
        <v>0</v>
      </c>
      <c r="U647" s="420"/>
      <c r="V647" s="424"/>
      <c r="W647" s="429">
        <v>0</v>
      </c>
      <c r="AZ647" s="331" t="e">
        <f>IF((VLOOKUP(CONCATENATE($A647,"EP"),'05 APU'!$1:$1048576,1,FALSE)=CONCATENATE($A647,"EP")),1,0)</f>
        <v>#N/A</v>
      </c>
      <c r="BA647" s="331" t="e">
        <f>IF((VLOOKUP(CONCATENATE($A647,"EE"),'05 APU'!$1:$1048576,1,FALSE)=CONCATENATE($A647,"EE")),1,0)</f>
        <v>#N/A</v>
      </c>
      <c r="BB647" s="331" t="e">
        <f>IF((VLOOKUP(CONCATENATE($A647,"EM"),'05 APU'!$1:$1048576,1,FALSE)=CONCATENATE($A647,"EM")),1,0)</f>
        <v>#N/A</v>
      </c>
    </row>
    <row r="648" spans="1:54" x14ac:dyDescent="0.25">
      <c r="A648" s="88">
        <v>638</v>
      </c>
      <c r="B648" s="387" t="s">
        <v>1443</v>
      </c>
      <c r="C648" s="384" t="s">
        <v>1397</v>
      </c>
      <c r="D648" s="89" t="str">
        <f>IFERROR(VLOOKUP(CONCATENATE($A648,"T"),'05 APU'!$1:$1048576,3,),"")</f>
        <v/>
      </c>
      <c r="E648" s="89" t="str">
        <f>IFERROR(VLOOKUP(CONCATENATE($A648,"T2"),'05 APU'!$1:$1048576,3,),"")</f>
        <v/>
      </c>
      <c r="F648" s="89" t="str">
        <f>IFERROR(VLOOKUP(CONCATENATE($A648,"T3"),'05 APU'!$1:$1048576,3,),"")</f>
        <v/>
      </c>
      <c r="G648" s="412" t="s">
        <v>168</v>
      </c>
      <c r="H648" s="351"/>
      <c r="I648" s="90">
        <f>IFERROR((VLOOKUP(CONCATENATE($A648,"D"),'05 APU'!$1:$1048576,9,)),0)</f>
        <v>0</v>
      </c>
      <c r="J648" s="90">
        <f t="shared" si="20"/>
        <v>0</v>
      </c>
      <c r="K648" s="297" t="str">
        <f>IFERROR(VLOOKUP(CONCATENATE($A648,"C"),'05 APU'!$1:$1048576,9,),"")</f>
        <v/>
      </c>
      <c r="L648" s="297" t="str">
        <f>IFERROR(VLOOKUP(CONCATENATE($A648,"B"),'05 APU'!$1:$1048576,9,),"")</f>
        <v/>
      </c>
      <c r="M648" s="297" t="str">
        <f>IFERROR(VLOOKUP(CONCATENATE($A648,"A"),'05 APU'!$1:$1048576,9,),"")</f>
        <v/>
      </c>
      <c r="N648" s="86"/>
      <c r="O648" s="90">
        <f>IFERROR(VLOOKUP(CONCATENATE($A648,"D"),'05 APU'!$T:$AB,9,),0)</f>
        <v>0</v>
      </c>
      <c r="P648" s="90">
        <f t="shared" si="19"/>
        <v>0</v>
      </c>
      <c r="Q648" s="90">
        <f>IFERROR(VLOOKUP(CONCATENATE($A648,"C"),'05 APU'!$T:$AB,9,),0)</f>
        <v>0</v>
      </c>
      <c r="R648" s="90">
        <f>IFERROR(VLOOKUP(CONCATENATE($A648,"B"),'05 APU'!$T:$AB,9,),0)</f>
        <v>0</v>
      </c>
      <c r="S648" s="90">
        <f>IFERROR(VLOOKUP(CONCATENATE($A648,"A"),'05 APU'!$T:$AB,9,),0)</f>
        <v>0</v>
      </c>
      <c r="U648" s="420" t="s">
        <v>3449</v>
      </c>
      <c r="V648" s="426" t="s">
        <v>3487</v>
      </c>
      <c r="W648" s="429" t="s">
        <v>3494</v>
      </c>
      <c r="AZ648" s="331" t="e">
        <f>IF((VLOOKUP(CONCATENATE($A648,"EP"),'05 APU'!$1:$1048576,1,FALSE)=CONCATENATE($A648,"EP")),1,0)</f>
        <v>#N/A</v>
      </c>
      <c r="BA648" s="331" t="e">
        <f>IF((VLOOKUP(CONCATENATE($A648,"EE"),'05 APU'!$1:$1048576,1,FALSE)=CONCATENATE($A648,"EE")),1,0)</f>
        <v>#N/A</v>
      </c>
      <c r="BB648" s="331" t="e">
        <f>IF((VLOOKUP(CONCATENATE($A648,"EM"),'05 APU'!$1:$1048576,1,FALSE)=CONCATENATE($A648,"EM")),1,0)</f>
        <v>#N/A</v>
      </c>
    </row>
    <row r="649" spans="1:54" x14ac:dyDescent="0.25">
      <c r="A649" s="88">
        <v>639</v>
      </c>
      <c r="B649" s="387" t="s">
        <v>1444</v>
      </c>
      <c r="C649" s="384" t="s">
        <v>1399</v>
      </c>
      <c r="D649" s="89" t="str">
        <f>IFERROR(VLOOKUP(CONCATENATE($A649,"T"),'05 APU'!$1:$1048576,3,),"")</f>
        <v/>
      </c>
      <c r="E649" s="89" t="str">
        <f>IFERROR(VLOOKUP(CONCATENATE($A649,"T2"),'05 APU'!$1:$1048576,3,),"")</f>
        <v/>
      </c>
      <c r="F649" s="89" t="str">
        <f>IFERROR(VLOOKUP(CONCATENATE($A649,"T3"),'05 APU'!$1:$1048576,3,),"")</f>
        <v/>
      </c>
      <c r="G649" s="412" t="s">
        <v>168</v>
      </c>
      <c r="H649" s="351"/>
      <c r="I649" s="90">
        <f>IFERROR((VLOOKUP(CONCATENATE($A649,"D"),'05 APU'!$1:$1048576,9,)),0)</f>
        <v>0</v>
      </c>
      <c r="J649" s="90">
        <f t="shared" si="20"/>
        <v>0</v>
      </c>
      <c r="K649" s="297" t="str">
        <f>IFERROR(VLOOKUP(CONCATENATE($A649,"C"),'05 APU'!$1:$1048576,9,),"")</f>
        <v/>
      </c>
      <c r="L649" s="297" t="str">
        <f>IFERROR(VLOOKUP(CONCATENATE($A649,"B"),'05 APU'!$1:$1048576,9,),"")</f>
        <v/>
      </c>
      <c r="M649" s="297" t="str">
        <f>IFERROR(VLOOKUP(CONCATENATE($A649,"A"),'05 APU'!$1:$1048576,9,),"")</f>
        <v/>
      </c>
      <c r="N649" s="86"/>
      <c r="O649" s="90">
        <f>IFERROR(VLOOKUP(CONCATENATE($A649,"D"),'05 APU'!$T:$AB,9,),0)</f>
        <v>0</v>
      </c>
      <c r="P649" s="90">
        <f t="shared" si="19"/>
        <v>0</v>
      </c>
      <c r="Q649" s="90">
        <f>IFERROR(VLOOKUP(CONCATENATE($A649,"C"),'05 APU'!$T:$AB,9,),0)</f>
        <v>0</v>
      </c>
      <c r="R649" s="90">
        <f>IFERROR(VLOOKUP(CONCATENATE($A649,"B"),'05 APU'!$T:$AB,9,),0)</f>
        <v>0</v>
      </c>
      <c r="S649" s="90">
        <f>IFERROR(VLOOKUP(CONCATENATE($A649,"A"),'05 APU'!$T:$AB,9,),0)</f>
        <v>0</v>
      </c>
      <c r="U649" s="420" t="s">
        <v>3449</v>
      </c>
      <c r="V649" s="426" t="s">
        <v>3487</v>
      </c>
      <c r="W649" s="429" t="s">
        <v>3494</v>
      </c>
      <c r="AZ649" s="331" t="e">
        <f>IF((VLOOKUP(CONCATENATE($A649,"EP"),'05 APU'!$1:$1048576,1,FALSE)=CONCATENATE($A649,"EP")),1,0)</f>
        <v>#N/A</v>
      </c>
      <c r="BA649" s="331" t="e">
        <f>IF((VLOOKUP(CONCATENATE($A649,"EE"),'05 APU'!$1:$1048576,1,FALSE)=CONCATENATE($A649,"EE")),1,0)</f>
        <v>#N/A</v>
      </c>
      <c r="BB649" s="331" t="e">
        <f>IF((VLOOKUP(CONCATENATE($A649,"EM"),'05 APU'!$1:$1048576,1,FALSE)=CONCATENATE($A649,"EM")),1,0)</f>
        <v>#N/A</v>
      </c>
    </row>
    <row r="650" spans="1:54" x14ac:dyDescent="0.25">
      <c r="A650" s="88">
        <v>640</v>
      </c>
      <c r="B650" s="387" t="s">
        <v>1445</v>
      </c>
      <c r="C650" s="384" t="s">
        <v>1401</v>
      </c>
      <c r="D650" s="89" t="str">
        <f>IFERROR(VLOOKUP(CONCATENATE($A650,"T"),'05 APU'!$1:$1048576,3,),"")</f>
        <v/>
      </c>
      <c r="E650" s="89" t="str">
        <f>IFERROR(VLOOKUP(CONCATENATE($A650,"T2"),'05 APU'!$1:$1048576,3,),"")</f>
        <v/>
      </c>
      <c r="F650" s="89" t="str">
        <f>IFERROR(VLOOKUP(CONCATENATE($A650,"T3"),'05 APU'!$1:$1048576,3,),"")</f>
        <v/>
      </c>
      <c r="G650" s="412" t="s">
        <v>168</v>
      </c>
      <c r="H650" s="351"/>
      <c r="I650" s="90">
        <f>IFERROR((VLOOKUP(CONCATENATE($A650,"D"),'05 APU'!$1:$1048576,9,)),0)</f>
        <v>0</v>
      </c>
      <c r="J650" s="90">
        <f t="shared" si="20"/>
        <v>0</v>
      </c>
      <c r="K650" s="297" t="str">
        <f>IFERROR(VLOOKUP(CONCATENATE($A650,"C"),'05 APU'!$1:$1048576,9,),"")</f>
        <v/>
      </c>
      <c r="L650" s="297" t="str">
        <f>IFERROR(VLOOKUP(CONCATENATE($A650,"B"),'05 APU'!$1:$1048576,9,),"")</f>
        <v/>
      </c>
      <c r="M650" s="297" t="str">
        <f>IFERROR(VLOOKUP(CONCATENATE($A650,"A"),'05 APU'!$1:$1048576,9,),"")</f>
        <v/>
      </c>
      <c r="N650" s="86"/>
      <c r="O650" s="90">
        <f>IFERROR(VLOOKUP(CONCATENATE($A650,"D"),'05 APU'!$T:$AB,9,),0)</f>
        <v>0</v>
      </c>
      <c r="P650" s="90">
        <f t="shared" si="19"/>
        <v>0</v>
      </c>
      <c r="Q650" s="90">
        <f>IFERROR(VLOOKUP(CONCATENATE($A650,"C"),'05 APU'!$T:$AB,9,),0)</f>
        <v>0</v>
      </c>
      <c r="R650" s="90">
        <f>IFERROR(VLOOKUP(CONCATENATE($A650,"B"),'05 APU'!$T:$AB,9,),0)</f>
        <v>0</v>
      </c>
      <c r="S650" s="90">
        <f>IFERROR(VLOOKUP(CONCATENATE($A650,"A"),'05 APU'!$T:$AB,9,),0)</f>
        <v>0</v>
      </c>
      <c r="U650" s="420" t="s">
        <v>3450</v>
      </c>
      <c r="V650" s="426" t="s">
        <v>3487</v>
      </c>
      <c r="W650" s="429" t="s">
        <v>3494</v>
      </c>
      <c r="AZ650" s="331" t="e">
        <f>IF((VLOOKUP(CONCATENATE($A650,"EP"),'05 APU'!$1:$1048576,1,FALSE)=CONCATENATE($A650,"EP")),1,0)</f>
        <v>#N/A</v>
      </c>
      <c r="BA650" s="331" t="e">
        <f>IF((VLOOKUP(CONCATENATE($A650,"EE"),'05 APU'!$1:$1048576,1,FALSE)=CONCATENATE($A650,"EE")),1,0)</f>
        <v>#N/A</v>
      </c>
      <c r="BB650" s="331" t="e">
        <f>IF((VLOOKUP(CONCATENATE($A650,"EM"),'05 APU'!$1:$1048576,1,FALSE)=CONCATENATE($A650,"EM")),1,0)</f>
        <v>#N/A</v>
      </c>
    </row>
    <row r="651" spans="1:54" x14ac:dyDescent="0.25">
      <c r="A651" s="88">
        <v>641</v>
      </c>
      <c r="B651" s="387" t="s">
        <v>1446</v>
      </c>
      <c r="C651" s="384" t="s">
        <v>1403</v>
      </c>
      <c r="D651" s="89" t="str">
        <f>IFERROR(VLOOKUP(CONCATENATE($A651,"T"),'05 APU'!$1:$1048576,3,),"")</f>
        <v/>
      </c>
      <c r="E651" s="89" t="str">
        <f>IFERROR(VLOOKUP(CONCATENATE($A651,"T2"),'05 APU'!$1:$1048576,3,),"")</f>
        <v/>
      </c>
      <c r="F651" s="89" t="str">
        <f>IFERROR(VLOOKUP(CONCATENATE($A651,"T3"),'05 APU'!$1:$1048576,3,),"")</f>
        <v/>
      </c>
      <c r="G651" s="412" t="s">
        <v>168</v>
      </c>
      <c r="H651" s="351"/>
      <c r="I651" s="90">
        <f>IFERROR((VLOOKUP(CONCATENATE($A651,"D"),'05 APU'!$1:$1048576,9,)),0)</f>
        <v>0</v>
      </c>
      <c r="J651" s="90">
        <f t="shared" si="20"/>
        <v>0</v>
      </c>
      <c r="K651" s="297" t="str">
        <f>IFERROR(VLOOKUP(CONCATENATE($A651,"C"),'05 APU'!$1:$1048576,9,),"")</f>
        <v/>
      </c>
      <c r="L651" s="297" t="str">
        <f>IFERROR(VLOOKUP(CONCATENATE($A651,"B"),'05 APU'!$1:$1048576,9,),"")</f>
        <v/>
      </c>
      <c r="M651" s="297" t="str">
        <f>IFERROR(VLOOKUP(CONCATENATE($A651,"A"),'05 APU'!$1:$1048576,9,),"")</f>
        <v/>
      </c>
      <c r="N651" s="86"/>
      <c r="O651" s="90">
        <f>IFERROR(VLOOKUP(CONCATENATE($A651,"D"),'05 APU'!$T:$AB,9,),0)</f>
        <v>0</v>
      </c>
      <c r="P651" s="90">
        <f t="shared" ref="P651:P714" si="21">IFERROR($O651*$H651,0)</f>
        <v>0</v>
      </c>
      <c r="Q651" s="90">
        <f>IFERROR(VLOOKUP(CONCATENATE($A651,"C"),'05 APU'!$T:$AB,9,),0)</f>
        <v>0</v>
      </c>
      <c r="R651" s="90">
        <f>IFERROR(VLOOKUP(CONCATENATE($A651,"B"),'05 APU'!$T:$AB,9,),0)</f>
        <v>0</v>
      </c>
      <c r="S651" s="90">
        <f>IFERROR(VLOOKUP(CONCATENATE($A651,"A"),'05 APU'!$T:$AB,9,),0)</f>
        <v>0</v>
      </c>
      <c r="U651" s="420" t="s">
        <v>3451</v>
      </c>
      <c r="V651" s="426" t="s">
        <v>3487</v>
      </c>
      <c r="W651" s="429" t="s">
        <v>3494</v>
      </c>
      <c r="AZ651" s="331" t="e">
        <f>IF((VLOOKUP(CONCATENATE($A651,"EP"),'05 APU'!$1:$1048576,1,FALSE)=CONCATENATE($A651,"EP")),1,0)</f>
        <v>#N/A</v>
      </c>
      <c r="BA651" s="331" t="e">
        <f>IF((VLOOKUP(CONCATENATE($A651,"EE"),'05 APU'!$1:$1048576,1,FALSE)=CONCATENATE($A651,"EE")),1,0)</f>
        <v>#N/A</v>
      </c>
      <c r="BB651" s="331" t="e">
        <f>IF((VLOOKUP(CONCATENATE($A651,"EM"),'05 APU'!$1:$1048576,1,FALSE)=CONCATENATE($A651,"EM")),1,0)</f>
        <v>#N/A</v>
      </c>
    </row>
    <row r="652" spans="1:54" x14ac:dyDescent="0.25">
      <c r="A652" s="88">
        <v>642</v>
      </c>
      <c r="B652" s="387" t="s">
        <v>1447</v>
      </c>
      <c r="C652" s="384" t="s">
        <v>1405</v>
      </c>
      <c r="D652" s="89" t="str">
        <f>IFERROR(VLOOKUP(CONCATENATE($A652,"T"),'05 APU'!$1:$1048576,3,),"")</f>
        <v/>
      </c>
      <c r="E652" s="89" t="str">
        <f>IFERROR(VLOOKUP(CONCATENATE($A652,"T2"),'05 APU'!$1:$1048576,3,),"")</f>
        <v/>
      </c>
      <c r="F652" s="89" t="str">
        <f>IFERROR(VLOOKUP(CONCATENATE($A652,"T3"),'05 APU'!$1:$1048576,3,),"")</f>
        <v/>
      </c>
      <c r="G652" s="412" t="s">
        <v>168</v>
      </c>
      <c r="H652" s="351"/>
      <c r="I652" s="90">
        <f>IFERROR((VLOOKUP(CONCATENATE($A652,"D"),'05 APU'!$1:$1048576,9,)),0)</f>
        <v>0</v>
      </c>
      <c r="J652" s="90">
        <f t="shared" si="20"/>
        <v>0</v>
      </c>
      <c r="K652" s="297" t="str">
        <f>IFERROR(VLOOKUP(CONCATENATE($A652,"C"),'05 APU'!$1:$1048576,9,),"")</f>
        <v/>
      </c>
      <c r="L652" s="297" t="str">
        <f>IFERROR(VLOOKUP(CONCATENATE($A652,"B"),'05 APU'!$1:$1048576,9,),"")</f>
        <v/>
      </c>
      <c r="M652" s="297" t="str">
        <f>IFERROR(VLOOKUP(CONCATENATE($A652,"A"),'05 APU'!$1:$1048576,9,),"")</f>
        <v/>
      </c>
      <c r="N652" s="86"/>
      <c r="O652" s="90">
        <f>IFERROR(VLOOKUP(CONCATENATE($A652,"D"),'05 APU'!$T:$AB,9,),0)</f>
        <v>0</v>
      </c>
      <c r="P652" s="90">
        <f t="shared" si="21"/>
        <v>0</v>
      </c>
      <c r="Q652" s="90">
        <f>IFERROR(VLOOKUP(CONCATENATE($A652,"C"),'05 APU'!$T:$AB,9,),0)</f>
        <v>0</v>
      </c>
      <c r="R652" s="90">
        <f>IFERROR(VLOOKUP(CONCATENATE($A652,"B"),'05 APU'!$T:$AB,9,),0)</f>
        <v>0</v>
      </c>
      <c r="S652" s="90">
        <f>IFERROR(VLOOKUP(CONCATENATE($A652,"A"),'05 APU'!$T:$AB,9,),0)</f>
        <v>0</v>
      </c>
      <c r="U652" s="420" t="s">
        <v>3451</v>
      </c>
      <c r="V652" s="426" t="s">
        <v>3487</v>
      </c>
      <c r="W652" s="429" t="s">
        <v>3494</v>
      </c>
      <c r="AZ652" s="331" t="e">
        <f>IF((VLOOKUP(CONCATENATE($A652,"EP"),'05 APU'!$1:$1048576,1,FALSE)=CONCATENATE($A652,"EP")),1,0)</f>
        <v>#N/A</v>
      </c>
      <c r="BA652" s="331" t="e">
        <f>IF((VLOOKUP(CONCATENATE($A652,"EE"),'05 APU'!$1:$1048576,1,FALSE)=CONCATENATE($A652,"EE")),1,0)</f>
        <v>#N/A</v>
      </c>
      <c r="BB652" s="331" t="e">
        <f>IF((VLOOKUP(CONCATENATE($A652,"EM"),'05 APU'!$1:$1048576,1,FALSE)=CONCATENATE($A652,"EM")),1,0)</f>
        <v>#N/A</v>
      </c>
    </row>
    <row r="653" spans="1:54" x14ac:dyDescent="0.25">
      <c r="A653" s="88">
        <v>643</v>
      </c>
      <c r="B653" s="387" t="s">
        <v>1448</v>
      </c>
      <c r="C653" s="384" t="s">
        <v>1407</v>
      </c>
      <c r="D653" s="89" t="str">
        <f>IFERROR(VLOOKUP(CONCATENATE($A653,"T"),'05 APU'!$1:$1048576,3,),"")</f>
        <v/>
      </c>
      <c r="E653" s="89" t="str">
        <f>IFERROR(VLOOKUP(CONCATENATE($A653,"T2"),'05 APU'!$1:$1048576,3,),"")</f>
        <v/>
      </c>
      <c r="F653" s="89" t="str">
        <f>IFERROR(VLOOKUP(CONCATENATE($A653,"T3"),'05 APU'!$1:$1048576,3,),"")</f>
        <v/>
      </c>
      <c r="G653" s="412" t="s">
        <v>168</v>
      </c>
      <c r="H653" s="351"/>
      <c r="I653" s="90">
        <f>IFERROR((VLOOKUP(CONCATENATE($A653,"D"),'05 APU'!$1:$1048576,9,)),0)</f>
        <v>0</v>
      </c>
      <c r="J653" s="90">
        <f t="shared" ref="J653:J716" si="22">IFERROR(I653*H653,0)</f>
        <v>0</v>
      </c>
      <c r="K653" s="297" t="str">
        <f>IFERROR(VLOOKUP(CONCATENATE($A653,"C"),'05 APU'!$1:$1048576,9,),"")</f>
        <v/>
      </c>
      <c r="L653" s="297" t="str">
        <f>IFERROR(VLOOKUP(CONCATENATE($A653,"B"),'05 APU'!$1:$1048576,9,),"")</f>
        <v/>
      </c>
      <c r="M653" s="297" t="str">
        <f>IFERROR(VLOOKUP(CONCATENATE($A653,"A"),'05 APU'!$1:$1048576,9,),"")</f>
        <v/>
      </c>
      <c r="N653" s="86"/>
      <c r="O653" s="90">
        <f>IFERROR(VLOOKUP(CONCATENATE($A653,"D"),'05 APU'!$T:$AB,9,),0)</f>
        <v>0</v>
      </c>
      <c r="P653" s="90">
        <f t="shared" si="21"/>
        <v>0</v>
      </c>
      <c r="Q653" s="90">
        <f>IFERROR(VLOOKUP(CONCATENATE($A653,"C"),'05 APU'!$T:$AB,9,),0)</f>
        <v>0</v>
      </c>
      <c r="R653" s="90">
        <f>IFERROR(VLOOKUP(CONCATENATE($A653,"B"),'05 APU'!$T:$AB,9,),0)</f>
        <v>0</v>
      </c>
      <c r="S653" s="90">
        <f>IFERROR(VLOOKUP(CONCATENATE($A653,"A"),'05 APU'!$T:$AB,9,),0)</f>
        <v>0</v>
      </c>
      <c r="U653" s="421" t="s">
        <v>3355</v>
      </c>
      <c r="V653" s="424"/>
      <c r="W653" s="429" t="s">
        <v>3494</v>
      </c>
      <c r="AZ653" s="331" t="e">
        <f>IF((VLOOKUP(CONCATENATE($A653,"EP"),'05 APU'!$1:$1048576,1,FALSE)=CONCATENATE($A653,"EP")),1,0)</f>
        <v>#N/A</v>
      </c>
      <c r="BA653" s="331" t="e">
        <f>IF((VLOOKUP(CONCATENATE($A653,"EE"),'05 APU'!$1:$1048576,1,FALSE)=CONCATENATE($A653,"EE")),1,0)</f>
        <v>#N/A</v>
      </c>
      <c r="BB653" s="331" t="e">
        <f>IF((VLOOKUP(CONCATENATE($A653,"EM"),'05 APU'!$1:$1048576,1,FALSE)=CONCATENATE($A653,"EM")),1,0)</f>
        <v>#N/A</v>
      </c>
    </row>
    <row r="654" spans="1:54" x14ac:dyDescent="0.25">
      <c r="A654" s="88">
        <v>644</v>
      </c>
      <c r="B654" s="387" t="s">
        <v>1449</v>
      </c>
      <c r="C654" s="384" t="s">
        <v>1391</v>
      </c>
      <c r="D654" s="89" t="str">
        <f>IFERROR(VLOOKUP(CONCATENATE($A654,"T"),'05 APU'!$1:$1048576,3,),"")</f>
        <v/>
      </c>
      <c r="E654" s="89" t="str">
        <f>IFERROR(VLOOKUP(CONCATENATE($A654,"T2"),'05 APU'!$1:$1048576,3,),"")</f>
        <v/>
      </c>
      <c r="F654" s="89" t="str">
        <f>IFERROR(VLOOKUP(CONCATENATE($A654,"T3"),'05 APU'!$1:$1048576,3,),"")</f>
        <v/>
      </c>
      <c r="G654" s="412" t="s">
        <v>168</v>
      </c>
      <c r="H654" s="351"/>
      <c r="I654" s="90">
        <f>IFERROR((VLOOKUP(CONCATENATE($A654,"D"),'05 APU'!$1:$1048576,9,)),0)</f>
        <v>0</v>
      </c>
      <c r="J654" s="90">
        <f t="shared" si="22"/>
        <v>0</v>
      </c>
      <c r="K654" s="297" t="str">
        <f>IFERROR(VLOOKUP(CONCATENATE($A654,"C"),'05 APU'!$1:$1048576,9,),"")</f>
        <v/>
      </c>
      <c r="L654" s="297" t="str">
        <f>IFERROR(VLOOKUP(CONCATENATE($A654,"B"),'05 APU'!$1:$1048576,9,),"")</f>
        <v/>
      </c>
      <c r="M654" s="297" t="str">
        <f>IFERROR(VLOOKUP(CONCATENATE($A654,"A"),'05 APU'!$1:$1048576,9,),"")</f>
        <v/>
      </c>
      <c r="N654" s="86"/>
      <c r="O654" s="90">
        <f>IFERROR(VLOOKUP(CONCATENATE($A654,"D"),'05 APU'!$T:$AB,9,),0)</f>
        <v>0</v>
      </c>
      <c r="P654" s="90">
        <f t="shared" si="21"/>
        <v>0</v>
      </c>
      <c r="Q654" s="90">
        <f>IFERROR(VLOOKUP(CONCATENATE($A654,"C"),'05 APU'!$T:$AB,9,),0)</f>
        <v>0</v>
      </c>
      <c r="R654" s="90">
        <f>IFERROR(VLOOKUP(CONCATENATE($A654,"B"),'05 APU'!$T:$AB,9,),0)</f>
        <v>0</v>
      </c>
      <c r="S654" s="90">
        <f>IFERROR(VLOOKUP(CONCATENATE($A654,"A"),'05 APU'!$T:$AB,9,),0)</f>
        <v>0</v>
      </c>
      <c r="U654" s="421" t="s">
        <v>3355</v>
      </c>
      <c r="V654" s="424"/>
      <c r="W654" s="429" t="s">
        <v>3494</v>
      </c>
      <c r="AZ654" s="331" t="e">
        <f>IF((VLOOKUP(CONCATENATE($A654,"EP"),'05 APU'!$1:$1048576,1,FALSE)=CONCATENATE($A654,"EP")),1,0)</f>
        <v>#N/A</v>
      </c>
      <c r="BA654" s="331" t="e">
        <f>IF((VLOOKUP(CONCATENATE($A654,"EE"),'05 APU'!$1:$1048576,1,FALSE)=CONCATENATE($A654,"EE")),1,0)</f>
        <v>#N/A</v>
      </c>
      <c r="BB654" s="331" t="e">
        <f>IF((VLOOKUP(CONCATENATE($A654,"EM"),'05 APU'!$1:$1048576,1,FALSE)=CONCATENATE($A654,"EM")),1,0)</f>
        <v>#N/A</v>
      </c>
    </row>
    <row r="655" spans="1:54" x14ac:dyDescent="0.25">
      <c r="A655" s="88">
        <v>645</v>
      </c>
      <c r="B655" s="387" t="s">
        <v>1450</v>
      </c>
      <c r="C655" s="384" t="s">
        <v>1410</v>
      </c>
      <c r="D655" s="89" t="str">
        <f>IFERROR(VLOOKUP(CONCATENATE($A655,"T"),'05 APU'!$1:$1048576,3,),"")</f>
        <v/>
      </c>
      <c r="E655" s="89" t="str">
        <f>IFERROR(VLOOKUP(CONCATENATE($A655,"T2"),'05 APU'!$1:$1048576,3,),"")</f>
        <v/>
      </c>
      <c r="F655" s="89" t="str">
        <f>IFERROR(VLOOKUP(CONCATENATE($A655,"T3"),'05 APU'!$1:$1048576,3,),"")</f>
        <v/>
      </c>
      <c r="G655" s="412" t="s">
        <v>168</v>
      </c>
      <c r="H655" s="351"/>
      <c r="I655" s="90">
        <f>IFERROR((VLOOKUP(CONCATENATE($A655,"D"),'05 APU'!$1:$1048576,9,)),0)</f>
        <v>0</v>
      </c>
      <c r="J655" s="90">
        <f t="shared" si="22"/>
        <v>0</v>
      </c>
      <c r="K655" s="297" t="str">
        <f>IFERROR(VLOOKUP(CONCATENATE($A655,"C"),'05 APU'!$1:$1048576,9,),"")</f>
        <v/>
      </c>
      <c r="L655" s="297" t="str">
        <f>IFERROR(VLOOKUP(CONCATENATE($A655,"B"),'05 APU'!$1:$1048576,9,),"")</f>
        <v/>
      </c>
      <c r="M655" s="297" t="str">
        <f>IFERROR(VLOOKUP(CONCATENATE($A655,"A"),'05 APU'!$1:$1048576,9,),"")</f>
        <v/>
      </c>
      <c r="N655" s="86"/>
      <c r="O655" s="90">
        <f>IFERROR(VLOOKUP(CONCATENATE($A655,"D"),'05 APU'!$T:$AB,9,),0)</f>
        <v>0</v>
      </c>
      <c r="P655" s="90">
        <f t="shared" si="21"/>
        <v>0</v>
      </c>
      <c r="Q655" s="90">
        <f>IFERROR(VLOOKUP(CONCATENATE($A655,"C"),'05 APU'!$T:$AB,9,),0)</f>
        <v>0</v>
      </c>
      <c r="R655" s="90">
        <f>IFERROR(VLOOKUP(CONCATENATE($A655,"B"),'05 APU'!$T:$AB,9,),0)</f>
        <v>0</v>
      </c>
      <c r="S655" s="90">
        <f>IFERROR(VLOOKUP(CONCATENATE($A655,"A"),'05 APU'!$T:$AB,9,),0)</f>
        <v>0</v>
      </c>
      <c r="U655" s="421" t="s">
        <v>3355</v>
      </c>
      <c r="V655" s="424"/>
      <c r="W655" s="429" t="s">
        <v>3494</v>
      </c>
      <c r="AZ655" s="331" t="e">
        <f>IF((VLOOKUP(CONCATENATE($A655,"EP"),'05 APU'!$1:$1048576,1,FALSE)=CONCATENATE($A655,"EP")),1,0)</f>
        <v>#N/A</v>
      </c>
      <c r="BA655" s="331" t="e">
        <f>IF((VLOOKUP(CONCATENATE($A655,"EE"),'05 APU'!$1:$1048576,1,FALSE)=CONCATENATE($A655,"EE")),1,0)</f>
        <v>#N/A</v>
      </c>
      <c r="BB655" s="331" t="e">
        <f>IF((VLOOKUP(CONCATENATE($A655,"EM"),'05 APU'!$1:$1048576,1,FALSE)=CONCATENATE($A655,"EM")),1,0)</f>
        <v>#N/A</v>
      </c>
    </row>
    <row r="656" spans="1:54" ht="21" x14ac:dyDescent="0.25">
      <c r="A656" s="88">
        <v>646</v>
      </c>
      <c r="B656" s="388" t="s">
        <v>1451</v>
      </c>
      <c r="C656" s="389" t="s">
        <v>1452</v>
      </c>
      <c r="D656" s="89" t="str">
        <f>IFERROR(VLOOKUP(CONCATENATE($A656,"T"),'05 APU'!$1:$1048576,3,),"")</f>
        <v/>
      </c>
      <c r="E656" s="89" t="str">
        <f>IFERROR(VLOOKUP(CONCATENATE($A656,"T2"),'05 APU'!$1:$1048576,3,),"")</f>
        <v/>
      </c>
      <c r="F656" s="89" t="str">
        <f>IFERROR(VLOOKUP(CONCATENATE($A656,"T3"),'05 APU'!$1:$1048576,3,),"")</f>
        <v/>
      </c>
      <c r="G656" s="398"/>
      <c r="H656" s="351"/>
      <c r="I656" s="90">
        <f>IFERROR((VLOOKUP(CONCATENATE($A656,"D"),'05 APU'!$1:$1048576,9,)),0)</f>
        <v>0</v>
      </c>
      <c r="J656" s="90">
        <f t="shared" si="22"/>
        <v>0</v>
      </c>
      <c r="K656" s="297" t="str">
        <f>IFERROR(VLOOKUP(CONCATENATE($A656,"C"),'05 APU'!$1:$1048576,9,),"")</f>
        <v/>
      </c>
      <c r="L656" s="297" t="str">
        <f>IFERROR(VLOOKUP(CONCATENATE($A656,"B"),'05 APU'!$1:$1048576,9,),"")</f>
        <v/>
      </c>
      <c r="M656" s="297" t="str">
        <f>IFERROR(VLOOKUP(CONCATENATE($A656,"A"),'05 APU'!$1:$1048576,9,),"")</f>
        <v/>
      </c>
      <c r="N656" s="86"/>
      <c r="O656" s="90">
        <f>IFERROR(VLOOKUP(CONCATENATE($A656,"D"),'05 APU'!$T:$AB,9,),0)</f>
        <v>0</v>
      </c>
      <c r="P656" s="90">
        <f t="shared" si="21"/>
        <v>0</v>
      </c>
      <c r="Q656" s="90">
        <f>IFERROR(VLOOKUP(CONCATENATE($A656,"C"),'05 APU'!$T:$AB,9,),0)</f>
        <v>0</v>
      </c>
      <c r="R656" s="90">
        <f>IFERROR(VLOOKUP(CONCATENATE($A656,"B"),'05 APU'!$T:$AB,9,),0)</f>
        <v>0</v>
      </c>
      <c r="S656" s="90">
        <f>IFERROR(VLOOKUP(CONCATENATE($A656,"A"),'05 APU'!$T:$AB,9,),0)</f>
        <v>0</v>
      </c>
      <c r="U656" s="420"/>
      <c r="V656" s="424"/>
      <c r="W656" s="429">
        <v>0</v>
      </c>
      <c r="AZ656" s="331" t="e">
        <f>IF((VLOOKUP(CONCATENATE($A656,"EP"),'05 APU'!$1:$1048576,1,FALSE)=CONCATENATE($A656,"EP")),1,0)</f>
        <v>#N/A</v>
      </c>
      <c r="BA656" s="331" t="e">
        <f>IF((VLOOKUP(CONCATENATE($A656,"EE"),'05 APU'!$1:$1048576,1,FALSE)=CONCATENATE($A656,"EE")),1,0)</f>
        <v>#N/A</v>
      </c>
      <c r="BB656" s="331" t="e">
        <f>IF((VLOOKUP(CONCATENATE($A656,"EM"),'05 APU'!$1:$1048576,1,FALSE)=CONCATENATE($A656,"EM")),1,0)</f>
        <v>#N/A</v>
      </c>
    </row>
    <row r="657" spans="1:54" x14ac:dyDescent="0.25">
      <c r="A657" s="88">
        <v>647</v>
      </c>
      <c r="B657" s="387" t="s">
        <v>1453</v>
      </c>
      <c r="C657" s="384" t="s">
        <v>1397</v>
      </c>
      <c r="D657" s="89" t="str">
        <f>IFERROR(VLOOKUP(CONCATENATE($A657,"T"),'05 APU'!$1:$1048576,3,),"")</f>
        <v/>
      </c>
      <c r="E657" s="89" t="str">
        <f>IFERROR(VLOOKUP(CONCATENATE($A657,"T2"),'05 APU'!$1:$1048576,3,),"")</f>
        <v/>
      </c>
      <c r="F657" s="89" t="str">
        <f>IFERROR(VLOOKUP(CONCATENATE($A657,"T3"),'05 APU'!$1:$1048576,3,),"")</f>
        <v/>
      </c>
      <c r="G657" s="412" t="s">
        <v>168</v>
      </c>
      <c r="H657" s="351"/>
      <c r="I657" s="90">
        <f>IFERROR((VLOOKUP(CONCATENATE($A657,"D"),'05 APU'!$1:$1048576,9,)),0)</f>
        <v>0</v>
      </c>
      <c r="J657" s="90">
        <f t="shared" si="22"/>
        <v>0</v>
      </c>
      <c r="K657" s="297" t="str">
        <f>IFERROR(VLOOKUP(CONCATENATE($A657,"C"),'05 APU'!$1:$1048576,9,),"")</f>
        <v/>
      </c>
      <c r="L657" s="297" t="str">
        <f>IFERROR(VLOOKUP(CONCATENATE($A657,"B"),'05 APU'!$1:$1048576,9,),"")</f>
        <v/>
      </c>
      <c r="M657" s="297" t="str">
        <f>IFERROR(VLOOKUP(CONCATENATE($A657,"A"),'05 APU'!$1:$1048576,9,),"")</f>
        <v/>
      </c>
      <c r="N657" s="86"/>
      <c r="O657" s="90">
        <f>IFERROR(VLOOKUP(CONCATENATE($A657,"D"),'05 APU'!$T:$AB,9,),0)</f>
        <v>0</v>
      </c>
      <c r="P657" s="90">
        <f t="shared" si="21"/>
        <v>0</v>
      </c>
      <c r="Q657" s="90">
        <f>IFERROR(VLOOKUP(CONCATENATE($A657,"C"),'05 APU'!$T:$AB,9,),0)</f>
        <v>0</v>
      </c>
      <c r="R657" s="90">
        <f>IFERROR(VLOOKUP(CONCATENATE($A657,"B"),'05 APU'!$T:$AB,9,),0)</f>
        <v>0</v>
      </c>
      <c r="S657" s="90">
        <f>IFERROR(VLOOKUP(CONCATENATE($A657,"A"),'05 APU'!$T:$AB,9,),0)</f>
        <v>0</v>
      </c>
      <c r="U657" s="420" t="s">
        <v>3449</v>
      </c>
      <c r="V657" s="426" t="s">
        <v>3487</v>
      </c>
      <c r="W657" s="429" t="s">
        <v>3494</v>
      </c>
      <c r="AZ657" s="331" t="e">
        <f>IF((VLOOKUP(CONCATENATE($A657,"EP"),'05 APU'!$1:$1048576,1,FALSE)=CONCATENATE($A657,"EP")),1,0)</f>
        <v>#N/A</v>
      </c>
      <c r="BA657" s="331" t="e">
        <f>IF((VLOOKUP(CONCATENATE($A657,"EE"),'05 APU'!$1:$1048576,1,FALSE)=CONCATENATE($A657,"EE")),1,0)</f>
        <v>#N/A</v>
      </c>
      <c r="BB657" s="331" t="e">
        <f>IF((VLOOKUP(CONCATENATE($A657,"EM"),'05 APU'!$1:$1048576,1,FALSE)=CONCATENATE($A657,"EM")),1,0)</f>
        <v>#N/A</v>
      </c>
    </row>
    <row r="658" spans="1:54" x14ac:dyDescent="0.25">
      <c r="A658" s="88">
        <v>648</v>
      </c>
      <c r="B658" s="387" t="s">
        <v>1454</v>
      </c>
      <c r="C658" s="384" t="s">
        <v>1399</v>
      </c>
      <c r="D658" s="89" t="str">
        <f>IFERROR(VLOOKUP(CONCATENATE($A658,"T"),'05 APU'!$1:$1048576,3,),"")</f>
        <v/>
      </c>
      <c r="E658" s="89" t="str">
        <f>IFERROR(VLOOKUP(CONCATENATE($A658,"T2"),'05 APU'!$1:$1048576,3,),"")</f>
        <v/>
      </c>
      <c r="F658" s="89" t="str">
        <f>IFERROR(VLOOKUP(CONCATENATE($A658,"T3"),'05 APU'!$1:$1048576,3,),"")</f>
        <v/>
      </c>
      <c r="G658" s="412" t="s">
        <v>168</v>
      </c>
      <c r="H658" s="351"/>
      <c r="I658" s="90">
        <f>IFERROR((VLOOKUP(CONCATENATE($A658,"D"),'05 APU'!$1:$1048576,9,)),0)</f>
        <v>0</v>
      </c>
      <c r="J658" s="90">
        <f t="shared" si="22"/>
        <v>0</v>
      </c>
      <c r="K658" s="297" t="str">
        <f>IFERROR(VLOOKUP(CONCATENATE($A658,"C"),'05 APU'!$1:$1048576,9,),"")</f>
        <v/>
      </c>
      <c r="L658" s="297" t="str">
        <f>IFERROR(VLOOKUP(CONCATENATE($A658,"B"),'05 APU'!$1:$1048576,9,),"")</f>
        <v/>
      </c>
      <c r="M658" s="297" t="str">
        <f>IFERROR(VLOOKUP(CONCATENATE($A658,"A"),'05 APU'!$1:$1048576,9,),"")</f>
        <v/>
      </c>
      <c r="N658" s="86"/>
      <c r="O658" s="90">
        <f>IFERROR(VLOOKUP(CONCATENATE($A658,"D"),'05 APU'!$T:$AB,9,),0)</f>
        <v>0</v>
      </c>
      <c r="P658" s="90">
        <f t="shared" si="21"/>
        <v>0</v>
      </c>
      <c r="Q658" s="90">
        <f>IFERROR(VLOOKUP(CONCATENATE($A658,"C"),'05 APU'!$T:$AB,9,),0)</f>
        <v>0</v>
      </c>
      <c r="R658" s="90">
        <f>IFERROR(VLOOKUP(CONCATENATE($A658,"B"),'05 APU'!$T:$AB,9,),0)</f>
        <v>0</v>
      </c>
      <c r="S658" s="90">
        <f>IFERROR(VLOOKUP(CONCATENATE($A658,"A"),'05 APU'!$T:$AB,9,),0)</f>
        <v>0</v>
      </c>
      <c r="U658" s="420" t="s">
        <v>3449</v>
      </c>
      <c r="V658" s="426" t="s">
        <v>3487</v>
      </c>
      <c r="W658" s="429" t="s">
        <v>3494</v>
      </c>
      <c r="AZ658" s="331" t="e">
        <f>IF((VLOOKUP(CONCATENATE($A658,"EP"),'05 APU'!$1:$1048576,1,FALSE)=CONCATENATE($A658,"EP")),1,0)</f>
        <v>#N/A</v>
      </c>
      <c r="BA658" s="331" t="e">
        <f>IF((VLOOKUP(CONCATENATE($A658,"EE"),'05 APU'!$1:$1048576,1,FALSE)=CONCATENATE($A658,"EE")),1,0)</f>
        <v>#N/A</v>
      </c>
      <c r="BB658" s="331" t="e">
        <f>IF((VLOOKUP(CONCATENATE($A658,"EM"),'05 APU'!$1:$1048576,1,FALSE)=CONCATENATE($A658,"EM")),1,0)</f>
        <v>#N/A</v>
      </c>
    </row>
    <row r="659" spans="1:54" x14ac:dyDescent="0.25">
      <c r="A659" s="88">
        <v>649</v>
      </c>
      <c r="B659" s="387" t="s">
        <v>1455</v>
      </c>
      <c r="C659" s="384" t="s">
        <v>1401</v>
      </c>
      <c r="D659" s="89" t="str">
        <f>IFERROR(VLOOKUP(CONCATENATE($A659,"T"),'05 APU'!$1:$1048576,3,),"")</f>
        <v/>
      </c>
      <c r="E659" s="89" t="str">
        <f>IFERROR(VLOOKUP(CONCATENATE($A659,"T2"),'05 APU'!$1:$1048576,3,),"")</f>
        <v/>
      </c>
      <c r="F659" s="89" t="str">
        <f>IFERROR(VLOOKUP(CONCATENATE($A659,"T3"),'05 APU'!$1:$1048576,3,),"")</f>
        <v/>
      </c>
      <c r="G659" s="412" t="s">
        <v>168</v>
      </c>
      <c r="H659" s="351"/>
      <c r="I659" s="90">
        <f>IFERROR((VLOOKUP(CONCATENATE($A659,"D"),'05 APU'!$1:$1048576,9,)),0)</f>
        <v>0</v>
      </c>
      <c r="J659" s="90">
        <f t="shared" si="22"/>
        <v>0</v>
      </c>
      <c r="K659" s="297" t="str">
        <f>IFERROR(VLOOKUP(CONCATENATE($A659,"C"),'05 APU'!$1:$1048576,9,),"")</f>
        <v/>
      </c>
      <c r="L659" s="297" t="str">
        <f>IFERROR(VLOOKUP(CONCATENATE($A659,"B"),'05 APU'!$1:$1048576,9,),"")</f>
        <v/>
      </c>
      <c r="M659" s="297" t="str">
        <f>IFERROR(VLOOKUP(CONCATENATE($A659,"A"),'05 APU'!$1:$1048576,9,),"")</f>
        <v/>
      </c>
      <c r="N659" s="86"/>
      <c r="O659" s="90">
        <f>IFERROR(VLOOKUP(CONCATENATE($A659,"D"),'05 APU'!$T:$AB,9,),0)</f>
        <v>0</v>
      </c>
      <c r="P659" s="90">
        <f t="shared" si="21"/>
        <v>0</v>
      </c>
      <c r="Q659" s="90">
        <f>IFERROR(VLOOKUP(CONCATENATE($A659,"C"),'05 APU'!$T:$AB,9,),0)</f>
        <v>0</v>
      </c>
      <c r="R659" s="90">
        <f>IFERROR(VLOOKUP(CONCATENATE($A659,"B"),'05 APU'!$T:$AB,9,),0)</f>
        <v>0</v>
      </c>
      <c r="S659" s="90">
        <f>IFERROR(VLOOKUP(CONCATENATE($A659,"A"),'05 APU'!$T:$AB,9,),0)</f>
        <v>0</v>
      </c>
      <c r="U659" s="420" t="s">
        <v>3450</v>
      </c>
      <c r="V659" s="426" t="s">
        <v>3487</v>
      </c>
      <c r="W659" s="429" t="s">
        <v>3494</v>
      </c>
      <c r="AZ659" s="331" t="e">
        <f>IF((VLOOKUP(CONCATENATE($A659,"EP"),'05 APU'!$1:$1048576,1,FALSE)=CONCATENATE($A659,"EP")),1,0)</f>
        <v>#N/A</v>
      </c>
      <c r="BA659" s="331" t="e">
        <f>IF((VLOOKUP(CONCATENATE($A659,"EE"),'05 APU'!$1:$1048576,1,FALSE)=CONCATENATE($A659,"EE")),1,0)</f>
        <v>#N/A</v>
      </c>
      <c r="BB659" s="331" t="e">
        <f>IF((VLOOKUP(CONCATENATE($A659,"EM"),'05 APU'!$1:$1048576,1,FALSE)=CONCATENATE($A659,"EM")),1,0)</f>
        <v>#N/A</v>
      </c>
    </row>
    <row r="660" spans="1:54" x14ac:dyDescent="0.25">
      <c r="A660" s="88">
        <v>650</v>
      </c>
      <c r="B660" s="387" t="s">
        <v>1456</v>
      </c>
      <c r="C660" s="384" t="s">
        <v>1403</v>
      </c>
      <c r="D660" s="89" t="str">
        <f>IFERROR(VLOOKUP(CONCATENATE($A660,"T"),'05 APU'!$1:$1048576,3,),"")</f>
        <v/>
      </c>
      <c r="E660" s="89" t="str">
        <f>IFERROR(VLOOKUP(CONCATENATE($A660,"T2"),'05 APU'!$1:$1048576,3,),"")</f>
        <v/>
      </c>
      <c r="F660" s="89" t="str">
        <f>IFERROR(VLOOKUP(CONCATENATE($A660,"T3"),'05 APU'!$1:$1048576,3,),"")</f>
        <v/>
      </c>
      <c r="G660" s="412" t="s">
        <v>168</v>
      </c>
      <c r="H660" s="351"/>
      <c r="I660" s="90">
        <f>IFERROR((VLOOKUP(CONCATENATE($A660,"D"),'05 APU'!$1:$1048576,9,)),0)</f>
        <v>0</v>
      </c>
      <c r="J660" s="90">
        <f t="shared" si="22"/>
        <v>0</v>
      </c>
      <c r="K660" s="297" t="str">
        <f>IFERROR(VLOOKUP(CONCATENATE($A660,"C"),'05 APU'!$1:$1048576,9,),"")</f>
        <v/>
      </c>
      <c r="L660" s="297" t="str">
        <f>IFERROR(VLOOKUP(CONCATENATE($A660,"B"),'05 APU'!$1:$1048576,9,),"")</f>
        <v/>
      </c>
      <c r="M660" s="297" t="str">
        <f>IFERROR(VLOOKUP(CONCATENATE($A660,"A"),'05 APU'!$1:$1048576,9,),"")</f>
        <v/>
      </c>
      <c r="N660" s="86"/>
      <c r="O660" s="90">
        <f>IFERROR(VLOOKUP(CONCATENATE($A660,"D"),'05 APU'!$T:$AB,9,),0)</f>
        <v>0</v>
      </c>
      <c r="P660" s="90">
        <f t="shared" si="21"/>
        <v>0</v>
      </c>
      <c r="Q660" s="90">
        <f>IFERROR(VLOOKUP(CONCATENATE($A660,"C"),'05 APU'!$T:$AB,9,),0)</f>
        <v>0</v>
      </c>
      <c r="R660" s="90">
        <f>IFERROR(VLOOKUP(CONCATENATE($A660,"B"),'05 APU'!$T:$AB,9,),0)</f>
        <v>0</v>
      </c>
      <c r="S660" s="90">
        <f>IFERROR(VLOOKUP(CONCATENATE($A660,"A"),'05 APU'!$T:$AB,9,),0)</f>
        <v>0</v>
      </c>
      <c r="U660" s="420" t="s">
        <v>3451</v>
      </c>
      <c r="V660" s="426" t="s">
        <v>3487</v>
      </c>
      <c r="W660" s="429" t="s">
        <v>3494</v>
      </c>
      <c r="AZ660" s="331" t="e">
        <f>IF((VLOOKUP(CONCATENATE($A660,"EP"),'05 APU'!$1:$1048576,1,FALSE)=CONCATENATE($A660,"EP")),1,0)</f>
        <v>#N/A</v>
      </c>
      <c r="BA660" s="331" t="e">
        <f>IF((VLOOKUP(CONCATENATE($A660,"EE"),'05 APU'!$1:$1048576,1,FALSE)=CONCATENATE($A660,"EE")),1,0)</f>
        <v>#N/A</v>
      </c>
      <c r="BB660" s="331" t="e">
        <f>IF((VLOOKUP(CONCATENATE($A660,"EM"),'05 APU'!$1:$1048576,1,FALSE)=CONCATENATE($A660,"EM")),1,0)</f>
        <v>#N/A</v>
      </c>
    </row>
    <row r="661" spans="1:54" x14ac:dyDescent="0.25">
      <c r="A661" s="88">
        <v>651</v>
      </c>
      <c r="B661" s="387" t="s">
        <v>1457</v>
      </c>
      <c r="C661" s="384" t="s">
        <v>1405</v>
      </c>
      <c r="D661" s="89" t="str">
        <f>IFERROR(VLOOKUP(CONCATENATE($A661,"T"),'05 APU'!$1:$1048576,3,),"")</f>
        <v/>
      </c>
      <c r="E661" s="89" t="str">
        <f>IFERROR(VLOOKUP(CONCATENATE($A661,"T2"),'05 APU'!$1:$1048576,3,),"")</f>
        <v/>
      </c>
      <c r="F661" s="89" t="str">
        <f>IFERROR(VLOOKUP(CONCATENATE($A661,"T3"),'05 APU'!$1:$1048576,3,),"")</f>
        <v/>
      </c>
      <c r="G661" s="412" t="s">
        <v>168</v>
      </c>
      <c r="H661" s="351"/>
      <c r="I661" s="90">
        <f>IFERROR((VLOOKUP(CONCATENATE($A661,"D"),'05 APU'!$1:$1048576,9,)),0)</f>
        <v>0</v>
      </c>
      <c r="J661" s="90">
        <f t="shared" si="22"/>
        <v>0</v>
      </c>
      <c r="K661" s="297" t="str">
        <f>IFERROR(VLOOKUP(CONCATENATE($A661,"C"),'05 APU'!$1:$1048576,9,),"")</f>
        <v/>
      </c>
      <c r="L661" s="297" t="str">
        <f>IFERROR(VLOOKUP(CONCATENATE($A661,"B"),'05 APU'!$1:$1048576,9,),"")</f>
        <v/>
      </c>
      <c r="M661" s="297" t="str">
        <f>IFERROR(VLOOKUP(CONCATENATE($A661,"A"),'05 APU'!$1:$1048576,9,),"")</f>
        <v/>
      </c>
      <c r="N661" s="86"/>
      <c r="O661" s="90">
        <f>IFERROR(VLOOKUP(CONCATENATE($A661,"D"),'05 APU'!$T:$AB,9,),0)</f>
        <v>0</v>
      </c>
      <c r="P661" s="90">
        <f t="shared" si="21"/>
        <v>0</v>
      </c>
      <c r="Q661" s="90">
        <f>IFERROR(VLOOKUP(CONCATENATE($A661,"C"),'05 APU'!$T:$AB,9,),0)</f>
        <v>0</v>
      </c>
      <c r="R661" s="90">
        <f>IFERROR(VLOOKUP(CONCATENATE($A661,"B"),'05 APU'!$T:$AB,9,),0)</f>
        <v>0</v>
      </c>
      <c r="S661" s="90">
        <f>IFERROR(VLOOKUP(CONCATENATE($A661,"A"),'05 APU'!$T:$AB,9,),0)</f>
        <v>0</v>
      </c>
      <c r="U661" s="420" t="s">
        <v>3451</v>
      </c>
      <c r="V661" s="426" t="s">
        <v>3487</v>
      </c>
      <c r="W661" s="429" t="s">
        <v>3494</v>
      </c>
      <c r="AZ661" s="331" t="e">
        <f>IF((VLOOKUP(CONCATENATE($A661,"EP"),'05 APU'!$1:$1048576,1,FALSE)=CONCATENATE($A661,"EP")),1,0)</f>
        <v>#N/A</v>
      </c>
      <c r="BA661" s="331" t="e">
        <f>IF((VLOOKUP(CONCATENATE($A661,"EE"),'05 APU'!$1:$1048576,1,FALSE)=CONCATENATE($A661,"EE")),1,0)</f>
        <v>#N/A</v>
      </c>
      <c r="BB661" s="331" t="e">
        <f>IF((VLOOKUP(CONCATENATE($A661,"EM"),'05 APU'!$1:$1048576,1,FALSE)=CONCATENATE($A661,"EM")),1,0)</f>
        <v>#N/A</v>
      </c>
    </row>
    <row r="662" spans="1:54" x14ac:dyDescent="0.25">
      <c r="A662" s="88">
        <v>652</v>
      </c>
      <c r="B662" s="387" t="s">
        <v>1458</v>
      </c>
      <c r="C662" s="384" t="s">
        <v>1407</v>
      </c>
      <c r="D662" s="89" t="str">
        <f>IFERROR(VLOOKUP(CONCATENATE($A662,"T"),'05 APU'!$1:$1048576,3,),"")</f>
        <v/>
      </c>
      <c r="E662" s="89" t="str">
        <f>IFERROR(VLOOKUP(CONCATENATE($A662,"T2"),'05 APU'!$1:$1048576,3,),"")</f>
        <v/>
      </c>
      <c r="F662" s="89" t="str">
        <f>IFERROR(VLOOKUP(CONCATENATE($A662,"T3"),'05 APU'!$1:$1048576,3,),"")</f>
        <v/>
      </c>
      <c r="G662" s="412" t="s">
        <v>168</v>
      </c>
      <c r="H662" s="351"/>
      <c r="I662" s="90">
        <f>IFERROR((VLOOKUP(CONCATENATE($A662,"D"),'05 APU'!$1:$1048576,9,)),0)</f>
        <v>0</v>
      </c>
      <c r="J662" s="90">
        <f t="shared" si="22"/>
        <v>0</v>
      </c>
      <c r="K662" s="297" t="str">
        <f>IFERROR(VLOOKUP(CONCATENATE($A662,"C"),'05 APU'!$1:$1048576,9,),"")</f>
        <v/>
      </c>
      <c r="L662" s="297" t="str">
        <f>IFERROR(VLOOKUP(CONCATENATE($A662,"B"),'05 APU'!$1:$1048576,9,),"")</f>
        <v/>
      </c>
      <c r="M662" s="297" t="str">
        <f>IFERROR(VLOOKUP(CONCATENATE($A662,"A"),'05 APU'!$1:$1048576,9,),"")</f>
        <v/>
      </c>
      <c r="N662" s="86"/>
      <c r="O662" s="90">
        <f>IFERROR(VLOOKUP(CONCATENATE($A662,"D"),'05 APU'!$T:$AB,9,),0)</f>
        <v>0</v>
      </c>
      <c r="P662" s="90">
        <f t="shared" si="21"/>
        <v>0</v>
      </c>
      <c r="Q662" s="90">
        <f>IFERROR(VLOOKUP(CONCATENATE($A662,"C"),'05 APU'!$T:$AB,9,),0)</f>
        <v>0</v>
      </c>
      <c r="R662" s="90">
        <f>IFERROR(VLOOKUP(CONCATENATE($A662,"B"),'05 APU'!$T:$AB,9,),0)</f>
        <v>0</v>
      </c>
      <c r="S662" s="90">
        <f>IFERROR(VLOOKUP(CONCATENATE($A662,"A"),'05 APU'!$T:$AB,9,),0)</f>
        <v>0</v>
      </c>
      <c r="U662" s="421" t="s">
        <v>3355</v>
      </c>
      <c r="V662" s="424"/>
      <c r="W662" s="429">
        <v>0</v>
      </c>
      <c r="AZ662" s="331" t="e">
        <f>IF((VLOOKUP(CONCATENATE($A662,"EP"),'05 APU'!$1:$1048576,1,FALSE)=CONCATENATE($A662,"EP")),1,0)</f>
        <v>#N/A</v>
      </c>
      <c r="BA662" s="331" t="e">
        <f>IF((VLOOKUP(CONCATENATE($A662,"EE"),'05 APU'!$1:$1048576,1,FALSE)=CONCATENATE($A662,"EE")),1,0)</f>
        <v>#N/A</v>
      </c>
      <c r="BB662" s="331" t="e">
        <f>IF((VLOOKUP(CONCATENATE($A662,"EM"),'05 APU'!$1:$1048576,1,FALSE)=CONCATENATE($A662,"EM")),1,0)</f>
        <v>#N/A</v>
      </c>
    </row>
    <row r="663" spans="1:54" x14ac:dyDescent="0.25">
      <c r="A663" s="88">
        <v>653</v>
      </c>
      <c r="B663" s="387" t="s">
        <v>1459</v>
      </c>
      <c r="C663" s="384" t="s">
        <v>1391</v>
      </c>
      <c r="D663" s="89" t="str">
        <f>IFERROR(VLOOKUP(CONCATENATE($A663,"T"),'05 APU'!$1:$1048576,3,),"")</f>
        <v/>
      </c>
      <c r="E663" s="89" t="str">
        <f>IFERROR(VLOOKUP(CONCATENATE($A663,"T2"),'05 APU'!$1:$1048576,3,),"")</f>
        <v/>
      </c>
      <c r="F663" s="89" t="str">
        <f>IFERROR(VLOOKUP(CONCATENATE($A663,"T3"),'05 APU'!$1:$1048576,3,),"")</f>
        <v/>
      </c>
      <c r="G663" s="412" t="s">
        <v>168</v>
      </c>
      <c r="H663" s="351"/>
      <c r="I663" s="90">
        <f>IFERROR((VLOOKUP(CONCATENATE($A663,"D"),'05 APU'!$1:$1048576,9,)),0)</f>
        <v>0</v>
      </c>
      <c r="J663" s="90">
        <f t="shared" si="22"/>
        <v>0</v>
      </c>
      <c r="K663" s="297" t="str">
        <f>IFERROR(VLOOKUP(CONCATENATE($A663,"C"),'05 APU'!$1:$1048576,9,),"")</f>
        <v/>
      </c>
      <c r="L663" s="297" t="str">
        <f>IFERROR(VLOOKUP(CONCATENATE($A663,"B"),'05 APU'!$1:$1048576,9,),"")</f>
        <v/>
      </c>
      <c r="M663" s="297" t="str">
        <f>IFERROR(VLOOKUP(CONCATENATE($A663,"A"),'05 APU'!$1:$1048576,9,),"")</f>
        <v/>
      </c>
      <c r="N663" s="86"/>
      <c r="O663" s="90">
        <f>IFERROR(VLOOKUP(CONCATENATE($A663,"D"),'05 APU'!$T:$AB,9,),0)</f>
        <v>0</v>
      </c>
      <c r="P663" s="90">
        <f t="shared" si="21"/>
        <v>0</v>
      </c>
      <c r="Q663" s="90">
        <f>IFERROR(VLOOKUP(CONCATENATE($A663,"C"),'05 APU'!$T:$AB,9,),0)</f>
        <v>0</v>
      </c>
      <c r="R663" s="90">
        <f>IFERROR(VLOOKUP(CONCATENATE($A663,"B"),'05 APU'!$T:$AB,9,),0)</f>
        <v>0</v>
      </c>
      <c r="S663" s="90">
        <f>IFERROR(VLOOKUP(CONCATENATE($A663,"A"),'05 APU'!$T:$AB,9,),0)</f>
        <v>0</v>
      </c>
      <c r="U663" s="421" t="s">
        <v>3355</v>
      </c>
      <c r="V663" s="424"/>
      <c r="W663" s="429">
        <v>0</v>
      </c>
      <c r="AZ663" s="331" t="e">
        <f>IF((VLOOKUP(CONCATENATE($A663,"EP"),'05 APU'!$1:$1048576,1,FALSE)=CONCATENATE($A663,"EP")),1,0)</f>
        <v>#N/A</v>
      </c>
      <c r="BA663" s="331" t="e">
        <f>IF((VLOOKUP(CONCATENATE($A663,"EE"),'05 APU'!$1:$1048576,1,FALSE)=CONCATENATE($A663,"EE")),1,0)</f>
        <v>#N/A</v>
      </c>
      <c r="BB663" s="331" t="e">
        <f>IF((VLOOKUP(CONCATENATE($A663,"EM"),'05 APU'!$1:$1048576,1,FALSE)=CONCATENATE($A663,"EM")),1,0)</f>
        <v>#N/A</v>
      </c>
    </row>
    <row r="664" spans="1:54" x14ac:dyDescent="0.25">
      <c r="A664" s="88">
        <v>654</v>
      </c>
      <c r="B664" s="387" t="s">
        <v>1460</v>
      </c>
      <c r="C664" s="384" t="s">
        <v>1410</v>
      </c>
      <c r="D664" s="89" t="str">
        <f>IFERROR(VLOOKUP(CONCATENATE($A664,"T"),'05 APU'!$1:$1048576,3,),"")</f>
        <v/>
      </c>
      <c r="E664" s="89" t="str">
        <f>IFERROR(VLOOKUP(CONCATENATE($A664,"T2"),'05 APU'!$1:$1048576,3,),"")</f>
        <v/>
      </c>
      <c r="F664" s="89" t="str">
        <f>IFERROR(VLOOKUP(CONCATENATE($A664,"T3"),'05 APU'!$1:$1048576,3,),"")</f>
        <v/>
      </c>
      <c r="G664" s="412" t="s">
        <v>168</v>
      </c>
      <c r="H664" s="351"/>
      <c r="I664" s="90">
        <f>IFERROR((VLOOKUP(CONCATENATE($A664,"D"),'05 APU'!$1:$1048576,9,)),0)</f>
        <v>0</v>
      </c>
      <c r="J664" s="90">
        <f t="shared" si="22"/>
        <v>0</v>
      </c>
      <c r="K664" s="297" t="str">
        <f>IFERROR(VLOOKUP(CONCATENATE($A664,"C"),'05 APU'!$1:$1048576,9,),"")</f>
        <v/>
      </c>
      <c r="L664" s="297" t="str">
        <f>IFERROR(VLOOKUP(CONCATENATE($A664,"B"),'05 APU'!$1:$1048576,9,),"")</f>
        <v/>
      </c>
      <c r="M664" s="297" t="str">
        <f>IFERROR(VLOOKUP(CONCATENATE($A664,"A"),'05 APU'!$1:$1048576,9,),"")</f>
        <v/>
      </c>
      <c r="N664" s="86"/>
      <c r="O664" s="90">
        <f>IFERROR(VLOOKUP(CONCATENATE($A664,"D"),'05 APU'!$T:$AB,9,),0)</f>
        <v>0</v>
      </c>
      <c r="P664" s="90">
        <f t="shared" si="21"/>
        <v>0</v>
      </c>
      <c r="Q664" s="90">
        <f>IFERROR(VLOOKUP(CONCATENATE($A664,"C"),'05 APU'!$T:$AB,9,),0)</f>
        <v>0</v>
      </c>
      <c r="R664" s="90">
        <f>IFERROR(VLOOKUP(CONCATENATE($A664,"B"),'05 APU'!$T:$AB,9,),0)</f>
        <v>0</v>
      </c>
      <c r="S664" s="90">
        <f>IFERROR(VLOOKUP(CONCATENATE($A664,"A"),'05 APU'!$T:$AB,9,),0)</f>
        <v>0</v>
      </c>
      <c r="U664" s="421" t="s">
        <v>3355</v>
      </c>
      <c r="V664" s="424"/>
      <c r="W664" s="429">
        <v>0</v>
      </c>
      <c r="AZ664" s="331" t="e">
        <f>IF((VLOOKUP(CONCATENATE($A664,"EP"),'05 APU'!$1:$1048576,1,FALSE)=CONCATENATE($A664,"EP")),1,0)</f>
        <v>#N/A</v>
      </c>
      <c r="BA664" s="331" t="e">
        <f>IF((VLOOKUP(CONCATENATE($A664,"EE"),'05 APU'!$1:$1048576,1,FALSE)=CONCATENATE($A664,"EE")),1,0)</f>
        <v>#N/A</v>
      </c>
      <c r="BB664" s="331" t="e">
        <f>IF((VLOOKUP(CONCATENATE($A664,"EM"),'05 APU'!$1:$1048576,1,FALSE)=CONCATENATE($A664,"EM")),1,0)</f>
        <v>#N/A</v>
      </c>
    </row>
    <row r="665" spans="1:54" ht="21" x14ac:dyDescent="0.25">
      <c r="A665" s="88">
        <v>655</v>
      </c>
      <c r="B665" s="388" t="s">
        <v>1461</v>
      </c>
      <c r="C665" s="389" t="s">
        <v>1462</v>
      </c>
      <c r="D665" s="89" t="str">
        <f>IFERROR(VLOOKUP(CONCATENATE($A665,"T"),'05 APU'!$1:$1048576,3,),"")</f>
        <v/>
      </c>
      <c r="E665" s="89" t="str">
        <f>IFERROR(VLOOKUP(CONCATENATE($A665,"T2"),'05 APU'!$1:$1048576,3,),"")</f>
        <v/>
      </c>
      <c r="F665" s="89" t="str">
        <f>IFERROR(VLOOKUP(CONCATENATE($A665,"T3"),'05 APU'!$1:$1048576,3,),"")</f>
        <v/>
      </c>
      <c r="G665" s="398"/>
      <c r="H665" s="351"/>
      <c r="I665" s="90">
        <f>IFERROR((VLOOKUP(CONCATENATE($A665,"D"),'05 APU'!$1:$1048576,9,)),0)</f>
        <v>0</v>
      </c>
      <c r="J665" s="90">
        <f t="shared" si="22"/>
        <v>0</v>
      </c>
      <c r="K665" s="297" t="str">
        <f>IFERROR(VLOOKUP(CONCATENATE($A665,"C"),'05 APU'!$1:$1048576,9,),"")</f>
        <v/>
      </c>
      <c r="L665" s="297" t="str">
        <f>IFERROR(VLOOKUP(CONCATENATE($A665,"B"),'05 APU'!$1:$1048576,9,),"")</f>
        <v/>
      </c>
      <c r="M665" s="297" t="str">
        <f>IFERROR(VLOOKUP(CONCATENATE($A665,"A"),'05 APU'!$1:$1048576,9,),"")</f>
        <v/>
      </c>
      <c r="N665" s="86"/>
      <c r="O665" s="90">
        <f>IFERROR(VLOOKUP(CONCATENATE($A665,"D"),'05 APU'!$T:$AB,9,),0)</f>
        <v>0</v>
      </c>
      <c r="P665" s="90">
        <f t="shared" si="21"/>
        <v>0</v>
      </c>
      <c r="Q665" s="90">
        <f>IFERROR(VLOOKUP(CONCATENATE($A665,"C"),'05 APU'!$T:$AB,9,),0)</f>
        <v>0</v>
      </c>
      <c r="R665" s="90">
        <f>IFERROR(VLOOKUP(CONCATENATE($A665,"B"),'05 APU'!$T:$AB,9,),0)</f>
        <v>0</v>
      </c>
      <c r="S665" s="90">
        <f>IFERROR(VLOOKUP(CONCATENATE($A665,"A"),'05 APU'!$T:$AB,9,),0)</f>
        <v>0</v>
      </c>
      <c r="U665" s="420"/>
      <c r="V665" s="424"/>
      <c r="W665" s="429">
        <v>0</v>
      </c>
      <c r="AZ665" s="331" t="e">
        <f>IF((VLOOKUP(CONCATENATE($A665,"EP"),'05 APU'!$1:$1048576,1,FALSE)=CONCATENATE($A665,"EP")),1,0)</f>
        <v>#N/A</v>
      </c>
      <c r="BA665" s="331" t="e">
        <f>IF((VLOOKUP(CONCATENATE($A665,"EE"),'05 APU'!$1:$1048576,1,FALSE)=CONCATENATE($A665,"EE")),1,0)</f>
        <v>#N/A</v>
      </c>
      <c r="BB665" s="331" t="e">
        <f>IF((VLOOKUP(CONCATENATE($A665,"EM"),'05 APU'!$1:$1048576,1,FALSE)=CONCATENATE($A665,"EM")),1,0)</f>
        <v>#N/A</v>
      </c>
    </row>
    <row r="666" spans="1:54" x14ac:dyDescent="0.25">
      <c r="A666" s="88">
        <v>656</v>
      </c>
      <c r="B666" s="387" t="s">
        <v>1463</v>
      </c>
      <c r="C666" s="384" t="s">
        <v>1397</v>
      </c>
      <c r="D666" s="89" t="str">
        <f>IFERROR(VLOOKUP(CONCATENATE($A666,"T"),'05 APU'!$1:$1048576,3,),"")</f>
        <v/>
      </c>
      <c r="E666" s="89" t="str">
        <f>IFERROR(VLOOKUP(CONCATENATE($A666,"T2"),'05 APU'!$1:$1048576,3,),"")</f>
        <v/>
      </c>
      <c r="F666" s="89" t="str">
        <f>IFERROR(VLOOKUP(CONCATENATE($A666,"T3"),'05 APU'!$1:$1048576,3,),"")</f>
        <v/>
      </c>
      <c r="G666" s="412" t="s">
        <v>168</v>
      </c>
      <c r="H666" s="351"/>
      <c r="I666" s="90">
        <f>IFERROR((VLOOKUP(CONCATENATE($A666,"D"),'05 APU'!$1:$1048576,9,)),0)</f>
        <v>0</v>
      </c>
      <c r="J666" s="90">
        <f t="shared" si="22"/>
        <v>0</v>
      </c>
      <c r="K666" s="297" t="str">
        <f>IFERROR(VLOOKUP(CONCATENATE($A666,"C"),'05 APU'!$1:$1048576,9,),"")</f>
        <v/>
      </c>
      <c r="L666" s="297" t="str">
        <f>IFERROR(VLOOKUP(CONCATENATE($A666,"B"),'05 APU'!$1:$1048576,9,),"")</f>
        <v/>
      </c>
      <c r="M666" s="297" t="str">
        <f>IFERROR(VLOOKUP(CONCATENATE($A666,"A"),'05 APU'!$1:$1048576,9,),"")</f>
        <v/>
      </c>
      <c r="N666" s="86"/>
      <c r="O666" s="90">
        <f>IFERROR(VLOOKUP(CONCATENATE($A666,"D"),'05 APU'!$T:$AB,9,),0)</f>
        <v>0</v>
      </c>
      <c r="P666" s="90">
        <f t="shared" si="21"/>
        <v>0</v>
      </c>
      <c r="Q666" s="90">
        <f>IFERROR(VLOOKUP(CONCATENATE($A666,"C"),'05 APU'!$T:$AB,9,),0)</f>
        <v>0</v>
      </c>
      <c r="R666" s="90">
        <f>IFERROR(VLOOKUP(CONCATENATE($A666,"B"),'05 APU'!$T:$AB,9,),0)</f>
        <v>0</v>
      </c>
      <c r="S666" s="90">
        <f>IFERROR(VLOOKUP(CONCATENATE($A666,"A"),'05 APU'!$T:$AB,9,),0)</f>
        <v>0</v>
      </c>
      <c r="U666" s="420" t="s">
        <v>3449</v>
      </c>
      <c r="V666" s="426" t="s">
        <v>3487</v>
      </c>
      <c r="W666" s="429" t="s">
        <v>3494</v>
      </c>
      <c r="AZ666" s="331" t="e">
        <f>IF((VLOOKUP(CONCATENATE($A666,"EP"),'05 APU'!$1:$1048576,1,FALSE)=CONCATENATE($A666,"EP")),1,0)</f>
        <v>#N/A</v>
      </c>
      <c r="BA666" s="331" t="e">
        <f>IF((VLOOKUP(CONCATENATE($A666,"EE"),'05 APU'!$1:$1048576,1,FALSE)=CONCATENATE($A666,"EE")),1,0)</f>
        <v>#N/A</v>
      </c>
      <c r="BB666" s="331" t="e">
        <f>IF((VLOOKUP(CONCATENATE($A666,"EM"),'05 APU'!$1:$1048576,1,FALSE)=CONCATENATE($A666,"EM")),1,0)</f>
        <v>#N/A</v>
      </c>
    </row>
    <row r="667" spans="1:54" x14ac:dyDescent="0.25">
      <c r="A667" s="88">
        <v>657</v>
      </c>
      <c r="B667" s="387" t="s">
        <v>1464</v>
      </c>
      <c r="C667" s="384" t="s">
        <v>1399</v>
      </c>
      <c r="D667" s="89" t="str">
        <f>IFERROR(VLOOKUP(CONCATENATE($A667,"T"),'05 APU'!$1:$1048576,3,),"")</f>
        <v/>
      </c>
      <c r="E667" s="89" t="str">
        <f>IFERROR(VLOOKUP(CONCATENATE($A667,"T2"),'05 APU'!$1:$1048576,3,),"")</f>
        <v/>
      </c>
      <c r="F667" s="89" t="str">
        <f>IFERROR(VLOOKUP(CONCATENATE($A667,"T3"),'05 APU'!$1:$1048576,3,),"")</f>
        <v/>
      </c>
      <c r="G667" s="412" t="s">
        <v>168</v>
      </c>
      <c r="H667" s="351"/>
      <c r="I667" s="90">
        <f>IFERROR((VLOOKUP(CONCATENATE($A667,"D"),'05 APU'!$1:$1048576,9,)),0)</f>
        <v>0</v>
      </c>
      <c r="J667" s="90">
        <f t="shared" si="22"/>
        <v>0</v>
      </c>
      <c r="K667" s="297" t="str">
        <f>IFERROR(VLOOKUP(CONCATENATE($A667,"C"),'05 APU'!$1:$1048576,9,),"")</f>
        <v/>
      </c>
      <c r="L667" s="297" t="str">
        <f>IFERROR(VLOOKUP(CONCATENATE($A667,"B"),'05 APU'!$1:$1048576,9,),"")</f>
        <v/>
      </c>
      <c r="M667" s="297" t="str">
        <f>IFERROR(VLOOKUP(CONCATENATE($A667,"A"),'05 APU'!$1:$1048576,9,),"")</f>
        <v/>
      </c>
      <c r="N667" s="86"/>
      <c r="O667" s="90">
        <f>IFERROR(VLOOKUP(CONCATENATE($A667,"D"),'05 APU'!$T:$AB,9,),0)</f>
        <v>0</v>
      </c>
      <c r="P667" s="90">
        <f t="shared" si="21"/>
        <v>0</v>
      </c>
      <c r="Q667" s="90">
        <f>IFERROR(VLOOKUP(CONCATENATE($A667,"C"),'05 APU'!$T:$AB,9,),0)</f>
        <v>0</v>
      </c>
      <c r="R667" s="90">
        <f>IFERROR(VLOOKUP(CONCATENATE($A667,"B"),'05 APU'!$T:$AB,9,),0)</f>
        <v>0</v>
      </c>
      <c r="S667" s="90">
        <f>IFERROR(VLOOKUP(CONCATENATE($A667,"A"),'05 APU'!$T:$AB,9,),0)</f>
        <v>0</v>
      </c>
      <c r="U667" s="420" t="s">
        <v>3452</v>
      </c>
      <c r="V667" s="426" t="s">
        <v>3487</v>
      </c>
      <c r="W667" s="429" t="s">
        <v>3494</v>
      </c>
      <c r="AZ667" s="331" t="e">
        <f>IF((VLOOKUP(CONCATENATE($A667,"EP"),'05 APU'!$1:$1048576,1,FALSE)=CONCATENATE($A667,"EP")),1,0)</f>
        <v>#N/A</v>
      </c>
      <c r="BA667" s="331" t="e">
        <f>IF((VLOOKUP(CONCATENATE($A667,"EE"),'05 APU'!$1:$1048576,1,FALSE)=CONCATENATE($A667,"EE")),1,0)</f>
        <v>#N/A</v>
      </c>
      <c r="BB667" s="331" t="e">
        <f>IF((VLOOKUP(CONCATENATE($A667,"EM"),'05 APU'!$1:$1048576,1,FALSE)=CONCATENATE($A667,"EM")),1,0)</f>
        <v>#N/A</v>
      </c>
    </row>
    <row r="668" spans="1:54" x14ac:dyDescent="0.25">
      <c r="A668" s="88">
        <v>658</v>
      </c>
      <c r="B668" s="387" t="s">
        <v>1465</v>
      </c>
      <c r="C668" s="384" t="s">
        <v>1401</v>
      </c>
      <c r="D668" s="89" t="str">
        <f>IFERROR(VLOOKUP(CONCATENATE($A668,"T"),'05 APU'!$1:$1048576,3,),"")</f>
        <v/>
      </c>
      <c r="E668" s="89" t="str">
        <f>IFERROR(VLOOKUP(CONCATENATE($A668,"T2"),'05 APU'!$1:$1048576,3,),"")</f>
        <v/>
      </c>
      <c r="F668" s="89" t="str">
        <f>IFERROR(VLOOKUP(CONCATENATE($A668,"T3"),'05 APU'!$1:$1048576,3,),"")</f>
        <v/>
      </c>
      <c r="G668" s="412" t="s">
        <v>168</v>
      </c>
      <c r="H668" s="351"/>
      <c r="I668" s="90">
        <f>IFERROR((VLOOKUP(CONCATENATE($A668,"D"),'05 APU'!$1:$1048576,9,)),0)</f>
        <v>0</v>
      </c>
      <c r="J668" s="90">
        <f t="shared" si="22"/>
        <v>0</v>
      </c>
      <c r="K668" s="297" t="str">
        <f>IFERROR(VLOOKUP(CONCATENATE($A668,"C"),'05 APU'!$1:$1048576,9,),"")</f>
        <v/>
      </c>
      <c r="L668" s="297" t="str">
        <f>IFERROR(VLOOKUP(CONCATENATE($A668,"B"),'05 APU'!$1:$1048576,9,),"")</f>
        <v/>
      </c>
      <c r="M668" s="297" t="str">
        <f>IFERROR(VLOOKUP(CONCATENATE($A668,"A"),'05 APU'!$1:$1048576,9,),"")</f>
        <v/>
      </c>
      <c r="N668" s="86"/>
      <c r="O668" s="90">
        <f>IFERROR(VLOOKUP(CONCATENATE($A668,"D"),'05 APU'!$T:$AB,9,),0)</f>
        <v>0</v>
      </c>
      <c r="P668" s="90">
        <f t="shared" si="21"/>
        <v>0</v>
      </c>
      <c r="Q668" s="90">
        <f>IFERROR(VLOOKUP(CONCATENATE($A668,"C"),'05 APU'!$T:$AB,9,),0)</f>
        <v>0</v>
      </c>
      <c r="R668" s="90">
        <f>IFERROR(VLOOKUP(CONCATENATE($A668,"B"),'05 APU'!$T:$AB,9,),0)</f>
        <v>0</v>
      </c>
      <c r="S668" s="90">
        <f>IFERROR(VLOOKUP(CONCATENATE($A668,"A"),'05 APU'!$T:$AB,9,),0)</f>
        <v>0</v>
      </c>
      <c r="U668" s="420" t="s">
        <v>3453</v>
      </c>
      <c r="V668" s="426" t="s">
        <v>3487</v>
      </c>
      <c r="W668" s="429" t="s">
        <v>3494</v>
      </c>
      <c r="AZ668" s="331" t="e">
        <f>IF((VLOOKUP(CONCATENATE($A668,"EP"),'05 APU'!$1:$1048576,1,FALSE)=CONCATENATE($A668,"EP")),1,0)</f>
        <v>#N/A</v>
      </c>
      <c r="BA668" s="331" t="e">
        <f>IF((VLOOKUP(CONCATENATE($A668,"EE"),'05 APU'!$1:$1048576,1,FALSE)=CONCATENATE($A668,"EE")),1,0)</f>
        <v>#N/A</v>
      </c>
      <c r="BB668" s="331" t="e">
        <f>IF((VLOOKUP(CONCATENATE($A668,"EM"),'05 APU'!$1:$1048576,1,FALSE)=CONCATENATE($A668,"EM")),1,0)</f>
        <v>#N/A</v>
      </c>
    </row>
    <row r="669" spans="1:54" x14ac:dyDescent="0.25">
      <c r="A669" s="88">
        <v>659</v>
      </c>
      <c r="B669" s="387" t="s">
        <v>1466</v>
      </c>
      <c r="C669" s="384" t="s">
        <v>1403</v>
      </c>
      <c r="D669" s="89" t="str">
        <f>IFERROR(VLOOKUP(CONCATENATE($A669,"T"),'05 APU'!$1:$1048576,3,),"")</f>
        <v/>
      </c>
      <c r="E669" s="89" t="str">
        <f>IFERROR(VLOOKUP(CONCATENATE($A669,"T2"),'05 APU'!$1:$1048576,3,),"")</f>
        <v/>
      </c>
      <c r="F669" s="89" t="str">
        <f>IFERROR(VLOOKUP(CONCATENATE($A669,"T3"),'05 APU'!$1:$1048576,3,),"")</f>
        <v/>
      </c>
      <c r="G669" s="412" t="s">
        <v>168</v>
      </c>
      <c r="H669" s="351"/>
      <c r="I669" s="90">
        <f>IFERROR((VLOOKUP(CONCATENATE($A669,"D"),'05 APU'!$1:$1048576,9,)),0)</f>
        <v>0</v>
      </c>
      <c r="J669" s="90">
        <f t="shared" si="22"/>
        <v>0</v>
      </c>
      <c r="K669" s="297" t="str">
        <f>IFERROR(VLOOKUP(CONCATENATE($A669,"C"),'05 APU'!$1:$1048576,9,),"")</f>
        <v/>
      </c>
      <c r="L669" s="297" t="str">
        <f>IFERROR(VLOOKUP(CONCATENATE($A669,"B"),'05 APU'!$1:$1048576,9,),"")</f>
        <v/>
      </c>
      <c r="M669" s="297" t="str">
        <f>IFERROR(VLOOKUP(CONCATENATE($A669,"A"),'05 APU'!$1:$1048576,9,),"")</f>
        <v/>
      </c>
      <c r="N669" s="86"/>
      <c r="O669" s="90">
        <f>IFERROR(VLOOKUP(CONCATENATE($A669,"D"),'05 APU'!$T:$AB,9,),0)</f>
        <v>0</v>
      </c>
      <c r="P669" s="90">
        <f t="shared" si="21"/>
        <v>0</v>
      </c>
      <c r="Q669" s="90">
        <f>IFERROR(VLOOKUP(CONCATENATE($A669,"C"),'05 APU'!$T:$AB,9,),0)</f>
        <v>0</v>
      </c>
      <c r="R669" s="90">
        <f>IFERROR(VLOOKUP(CONCATENATE($A669,"B"),'05 APU'!$T:$AB,9,),0)</f>
        <v>0</v>
      </c>
      <c r="S669" s="90">
        <f>IFERROR(VLOOKUP(CONCATENATE($A669,"A"),'05 APU'!$T:$AB,9,),0)</f>
        <v>0</v>
      </c>
      <c r="U669" s="421" t="s">
        <v>3355</v>
      </c>
      <c r="V669" s="424"/>
      <c r="W669" s="429" t="s">
        <v>3494</v>
      </c>
      <c r="AZ669" s="331" t="e">
        <f>IF((VLOOKUP(CONCATENATE($A669,"EP"),'05 APU'!$1:$1048576,1,FALSE)=CONCATENATE($A669,"EP")),1,0)</f>
        <v>#N/A</v>
      </c>
      <c r="BA669" s="331" t="e">
        <f>IF((VLOOKUP(CONCATENATE($A669,"EE"),'05 APU'!$1:$1048576,1,FALSE)=CONCATENATE($A669,"EE")),1,0)</f>
        <v>#N/A</v>
      </c>
      <c r="BB669" s="331" t="e">
        <f>IF((VLOOKUP(CONCATENATE($A669,"EM"),'05 APU'!$1:$1048576,1,FALSE)=CONCATENATE($A669,"EM")),1,0)</f>
        <v>#N/A</v>
      </c>
    </row>
    <row r="670" spans="1:54" x14ac:dyDescent="0.25">
      <c r="A670" s="88">
        <v>660</v>
      </c>
      <c r="B670" s="387" t="s">
        <v>1467</v>
      </c>
      <c r="C670" s="384" t="s">
        <v>1405</v>
      </c>
      <c r="D670" s="89" t="str">
        <f>IFERROR(VLOOKUP(CONCATENATE($A670,"T"),'05 APU'!$1:$1048576,3,),"")</f>
        <v/>
      </c>
      <c r="E670" s="89" t="str">
        <f>IFERROR(VLOOKUP(CONCATENATE($A670,"T2"),'05 APU'!$1:$1048576,3,),"")</f>
        <v/>
      </c>
      <c r="F670" s="89" t="str">
        <f>IFERROR(VLOOKUP(CONCATENATE($A670,"T3"),'05 APU'!$1:$1048576,3,),"")</f>
        <v/>
      </c>
      <c r="G670" s="412" t="s">
        <v>168</v>
      </c>
      <c r="H670" s="351"/>
      <c r="I670" s="90">
        <f>IFERROR((VLOOKUP(CONCATENATE($A670,"D"),'05 APU'!$1:$1048576,9,)),0)</f>
        <v>0</v>
      </c>
      <c r="J670" s="90">
        <f t="shared" si="22"/>
        <v>0</v>
      </c>
      <c r="K670" s="297" t="str">
        <f>IFERROR(VLOOKUP(CONCATENATE($A670,"C"),'05 APU'!$1:$1048576,9,),"")</f>
        <v/>
      </c>
      <c r="L670" s="297" t="str">
        <f>IFERROR(VLOOKUP(CONCATENATE($A670,"B"),'05 APU'!$1:$1048576,9,),"")</f>
        <v/>
      </c>
      <c r="M670" s="297" t="str">
        <f>IFERROR(VLOOKUP(CONCATENATE($A670,"A"),'05 APU'!$1:$1048576,9,),"")</f>
        <v/>
      </c>
      <c r="N670" s="86"/>
      <c r="O670" s="90">
        <f>IFERROR(VLOOKUP(CONCATENATE($A670,"D"),'05 APU'!$T:$AB,9,),0)</f>
        <v>0</v>
      </c>
      <c r="P670" s="90">
        <f t="shared" si="21"/>
        <v>0</v>
      </c>
      <c r="Q670" s="90">
        <f>IFERROR(VLOOKUP(CONCATENATE($A670,"C"),'05 APU'!$T:$AB,9,),0)</f>
        <v>0</v>
      </c>
      <c r="R670" s="90">
        <f>IFERROR(VLOOKUP(CONCATENATE($A670,"B"),'05 APU'!$T:$AB,9,),0)</f>
        <v>0</v>
      </c>
      <c r="S670" s="90">
        <f>IFERROR(VLOOKUP(CONCATENATE($A670,"A"),'05 APU'!$T:$AB,9,),0)</f>
        <v>0</v>
      </c>
      <c r="U670" s="420" t="s">
        <v>3454</v>
      </c>
      <c r="V670" s="426" t="s">
        <v>3487</v>
      </c>
      <c r="W670" s="429" t="s">
        <v>3494</v>
      </c>
      <c r="AZ670" s="331" t="e">
        <f>IF((VLOOKUP(CONCATENATE($A670,"EP"),'05 APU'!$1:$1048576,1,FALSE)=CONCATENATE($A670,"EP")),1,0)</f>
        <v>#N/A</v>
      </c>
      <c r="BA670" s="331" t="e">
        <f>IF((VLOOKUP(CONCATENATE($A670,"EE"),'05 APU'!$1:$1048576,1,FALSE)=CONCATENATE($A670,"EE")),1,0)</f>
        <v>#N/A</v>
      </c>
      <c r="BB670" s="331" t="e">
        <f>IF((VLOOKUP(CONCATENATE($A670,"EM"),'05 APU'!$1:$1048576,1,FALSE)=CONCATENATE($A670,"EM")),1,0)</f>
        <v>#N/A</v>
      </c>
    </row>
    <row r="671" spans="1:54" x14ac:dyDescent="0.25">
      <c r="A671" s="88">
        <v>661</v>
      </c>
      <c r="B671" s="387" t="s">
        <v>1468</v>
      </c>
      <c r="C671" s="384" t="s">
        <v>1407</v>
      </c>
      <c r="D671" s="89" t="str">
        <f>IFERROR(VLOOKUP(CONCATENATE($A671,"T"),'05 APU'!$1:$1048576,3,),"")</f>
        <v/>
      </c>
      <c r="E671" s="89" t="str">
        <f>IFERROR(VLOOKUP(CONCATENATE($A671,"T2"),'05 APU'!$1:$1048576,3,),"")</f>
        <v/>
      </c>
      <c r="F671" s="89" t="str">
        <f>IFERROR(VLOOKUP(CONCATENATE($A671,"T3"),'05 APU'!$1:$1048576,3,),"")</f>
        <v/>
      </c>
      <c r="G671" s="412" t="s">
        <v>168</v>
      </c>
      <c r="H671" s="351"/>
      <c r="I671" s="90">
        <f>IFERROR((VLOOKUP(CONCATENATE($A671,"D"),'05 APU'!$1:$1048576,9,)),0)</f>
        <v>0</v>
      </c>
      <c r="J671" s="90">
        <f t="shared" si="22"/>
        <v>0</v>
      </c>
      <c r="K671" s="297" t="str">
        <f>IFERROR(VLOOKUP(CONCATENATE($A671,"C"),'05 APU'!$1:$1048576,9,),"")</f>
        <v/>
      </c>
      <c r="L671" s="297" t="str">
        <f>IFERROR(VLOOKUP(CONCATENATE($A671,"B"),'05 APU'!$1:$1048576,9,),"")</f>
        <v/>
      </c>
      <c r="M671" s="297" t="str">
        <f>IFERROR(VLOOKUP(CONCATENATE($A671,"A"),'05 APU'!$1:$1048576,9,),"")</f>
        <v/>
      </c>
      <c r="N671" s="86"/>
      <c r="O671" s="90">
        <f>IFERROR(VLOOKUP(CONCATENATE($A671,"D"),'05 APU'!$T:$AB,9,),0)</f>
        <v>0</v>
      </c>
      <c r="P671" s="90">
        <f t="shared" si="21"/>
        <v>0</v>
      </c>
      <c r="Q671" s="90">
        <f>IFERROR(VLOOKUP(CONCATENATE($A671,"C"),'05 APU'!$T:$AB,9,),0)</f>
        <v>0</v>
      </c>
      <c r="R671" s="90">
        <f>IFERROR(VLOOKUP(CONCATENATE($A671,"B"),'05 APU'!$T:$AB,9,),0)</f>
        <v>0</v>
      </c>
      <c r="S671" s="90">
        <f>IFERROR(VLOOKUP(CONCATENATE($A671,"A"),'05 APU'!$T:$AB,9,),0)</f>
        <v>0</v>
      </c>
      <c r="U671" s="421" t="s">
        <v>3355</v>
      </c>
      <c r="V671" s="424"/>
      <c r="W671" s="429" t="s">
        <v>3494</v>
      </c>
      <c r="AZ671" s="331" t="e">
        <f>IF((VLOOKUP(CONCATENATE($A671,"EP"),'05 APU'!$1:$1048576,1,FALSE)=CONCATENATE($A671,"EP")),1,0)</f>
        <v>#N/A</v>
      </c>
      <c r="BA671" s="331" t="e">
        <f>IF((VLOOKUP(CONCATENATE($A671,"EE"),'05 APU'!$1:$1048576,1,FALSE)=CONCATENATE($A671,"EE")),1,0)</f>
        <v>#N/A</v>
      </c>
      <c r="BB671" s="331" t="e">
        <f>IF((VLOOKUP(CONCATENATE($A671,"EM"),'05 APU'!$1:$1048576,1,FALSE)=CONCATENATE($A671,"EM")),1,0)</f>
        <v>#N/A</v>
      </c>
    </row>
    <row r="672" spans="1:54" x14ac:dyDescent="0.25">
      <c r="A672" s="88">
        <v>662</v>
      </c>
      <c r="B672" s="387" t="s">
        <v>1469</v>
      </c>
      <c r="C672" s="384" t="s">
        <v>1391</v>
      </c>
      <c r="D672" s="89" t="str">
        <f>IFERROR(VLOOKUP(CONCATENATE($A672,"T"),'05 APU'!$1:$1048576,3,),"")</f>
        <v/>
      </c>
      <c r="E672" s="89" t="str">
        <f>IFERROR(VLOOKUP(CONCATENATE($A672,"T2"),'05 APU'!$1:$1048576,3,),"")</f>
        <v/>
      </c>
      <c r="F672" s="89" t="str">
        <f>IFERROR(VLOOKUP(CONCATENATE($A672,"T3"),'05 APU'!$1:$1048576,3,),"")</f>
        <v/>
      </c>
      <c r="G672" s="412" t="s">
        <v>168</v>
      </c>
      <c r="H672" s="351"/>
      <c r="I672" s="90">
        <f>IFERROR((VLOOKUP(CONCATENATE($A672,"D"),'05 APU'!$1:$1048576,9,)),0)</f>
        <v>0</v>
      </c>
      <c r="J672" s="90">
        <f t="shared" si="22"/>
        <v>0</v>
      </c>
      <c r="K672" s="297" t="str">
        <f>IFERROR(VLOOKUP(CONCATENATE($A672,"C"),'05 APU'!$1:$1048576,9,),"")</f>
        <v/>
      </c>
      <c r="L672" s="297" t="str">
        <f>IFERROR(VLOOKUP(CONCATENATE($A672,"B"),'05 APU'!$1:$1048576,9,),"")</f>
        <v/>
      </c>
      <c r="M672" s="297" t="str">
        <f>IFERROR(VLOOKUP(CONCATENATE($A672,"A"),'05 APU'!$1:$1048576,9,),"")</f>
        <v/>
      </c>
      <c r="N672" s="86"/>
      <c r="O672" s="90">
        <f>IFERROR(VLOOKUP(CONCATENATE($A672,"D"),'05 APU'!$T:$AB,9,),0)</f>
        <v>0</v>
      </c>
      <c r="P672" s="90">
        <f t="shared" si="21"/>
        <v>0</v>
      </c>
      <c r="Q672" s="90">
        <f>IFERROR(VLOOKUP(CONCATENATE($A672,"C"),'05 APU'!$T:$AB,9,),0)</f>
        <v>0</v>
      </c>
      <c r="R672" s="90">
        <f>IFERROR(VLOOKUP(CONCATENATE($A672,"B"),'05 APU'!$T:$AB,9,),0)</f>
        <v>0</v>
      </c>
      <c r="S672" s="90">
        <f>IFERROR(VLOOKUP(CONCATENATE($A672,"A"),'05 APU'!$T:$AB,9,),0)</f>
        <v>0</v>
      </c>
      <c r="U672" s="421" t="s">
        <v>3355</v>
      </c>
      <c r="V672" s="424"/>
      <c r="W672" s="429" t="s">
        <v>3494</v>
      </c>
      <c r="AZ672" s="331" t="e">
        <f>IF((VLOOKUP(CONCATENATE($A672,"EP"),'05 APU'!$1:$1048576,1,FALSE)=CONCATENATE($A672,"EP")),1,0)</f>
        <v>#N/A</v>
      </c>
      <c r="BA672" s="331" t="e">
        <f>IF((VLOOKUP(CONCATENATE($A672,"EE"),'05 APU'!$1:$1048576,1,FALSE)=CONCATENATE($A672,"EE")),1,0)</f>
        <v>#N/A</v>
      </c>
      <c r="BB672" s="331" t="e">
        <f>IF((VLOOKUP(CONCATENATE($A672,"EM"),'05 APU'!$1:$1048576,1,FALSE)=CONCATENATE($A672,"EM")),1,0)</f>
        <v>#N/A</v>
      </c>
    </row>
    <row r="673" spans="1:54" x14ac:dyDescent="0.25">
      <c r="A673" s="88">
        <v>663</v>
      </c>
      <c r="B673" s="387" t="s">
        <v>1470</v>
      </c>
      <c r="C673" s="384" t="s">
        <v>1410</v>
      </c>
      <c r="D673" s="89" t="str">
        <f>IFERROR(VLOOKUP(CONCATENATE($A673,"T"),'05 APU'!$1:$1048576,3,),"")</f>
        <v/>
      </c>
      <c r="E673" s="89" t="str">
        <f>IFERROR(VLOOKUP(CONCATENATE($A673,"T2"),'05 APU'!$1:$1048576,3,),"")</f>
        <v/>
      </c>
      <c r="F673" s="89" t="str">
        <f>IFERROR(VLOOKUP(CONCATENATE($A673,"T3"),'05 APU'!$1:$1048576,3,),"")</f>
        <v/>
      </c>
      <c r="G673" s="412" t="s">
        <v>168</v>
      </c>
      <c r="H673" s="351"/>
      <c r="I673" s="90">
        <f>IFERROR((VLOOKUP(CONCATENATE($A673,"D"),'05 APU'!$1:$1048576,9,)),0)</f>
        <v>0</v>
      </c>
      <c r="J673" s="90">
        <f t="shared" si="22"/>
        <v>0</v>
      </c>
      <c r="K673" s="297" t="str">
        <f>IFERROR(VLOOKUP(CONCATENATE($A673,"C"),'05 APU'!$1:$1048576,9,),"")</f>
        <v/>
      </c>
      <c r="L673" s="297" t="str">
        <f>IFERROR(VLOOKUP(CONCATENATE($A673,"B"),'05 APU'!$1:$1048576,9,),"")</f>
        <v/>
      </c>
      <c r="M673" s="297" t="str">
        <f>IFERROR(VLOOKUP(CONCATENATE($A673,"A"),'05 APU'!$1:$1048576,9,),"")</f>
        <v/>
      </c>
      <c r="N673" s="86"/>
      <c r="O673" s="90">
        <f>IFERROR(VLOOKUP(CONCATENATE($A673,"D"),'05 APU'!$T:$AB,9,),0)</f>
        <v>0</v>
      </c>
      <c r="P673" s="90">
        <f t="shared" si="21"/>
        <v>0</v>
      </c>
      <c r="Q673" s="90">
        <f>IFERROR(VLOOKUP(CONCATENATE($A673,"C"),'05 APU'!$T:$AB,9,),0)</f>
        <v>0</v>
      </c>
      <c r="R673" s="90">
        <f>IFERROR(VLOOKUP(CONCATENATE($A673,"B"),'05 APU'!$T:$AB,9,),0)</f>
        <v>0</v>
      </c>
      <c r="S673" s="90">
        <f>IFERROR(VLOOKUP(CONCATENATE($A673,"A"),'05 APU'!$T:$AB,9,),0)</f>
        <v>0</v>
      </c>
      <c r="U673" s="421" t="s">
        <v>3355</v>
      </c>
      <c r="V673" s="424"/>
      <c r="W673" s="429" t="s">
        <v>3494</v>
      </c>
      <c r="AZ673" s="331" t="e">
        <f>IF((VLOOKUP(CONCATENATE($A673,"EP"),'05 APU'!$1:$1048576,1,FALSE)=CONCATENATE($A673,"EP")),1,0)</f>
        <v>#N/A</v>
      </c>
      <c r="BA673" s="331" t="e">
        <f>IF((VLOOKUP(CONCATENATE($A673,"EE"),'05 APU'!$1:$1048576,1,FALSE)=CONCATENATE($A673,"EE")),1,0)</f>
        <v>#N/A</v>
      </c>
      <c r="BB673" s="331" t="e">
        <f>IF((VLOOKUP(CONCATENATE($A673,"EM"),'05 APU'!$1:$1048576,1,FALSE)=CONCATENATE($A673,"EM")),1,0)</f>
        <v>#N/A</v>
      </c>
    </row>
    <row r="674" spans="1:54" ht="21" x14ac:dyDescent="0.25">
      <c r="A674" s="88">
        <v>664</v>
      </c>
      <c r="B674" s="388" t="s">
        <v>1471</v>
      </c>
      <c r="C674" s="389" t="s">
        <v>1472</v>
      </c>
      <c r="D674" s="89" t="str">
        <f>IFERROR(VLOOKUP(CONCATENATE($A674,"T"),'05 APU'!$1:$1048576,3,),"")</f>
        <v/>
      </c>
      <c r="E674" s="89" t="str">
        <f>IFERROR(VLOOKUP(CONCATENATE($A674,"T2"),'05 APU'!$1:$1048576,3,),"")</f>
        <v/>
      </c>
      <c r="F674" s="89" t="str">
        <f>IFERROR(VLOOKUP(CONCATENATE($A674,"T3"),'05 APU'!$1:$1048576,3,),"")</f>
        <v/>
      </c>
      <c r="G674" s="398"/>
      <c r="H674" s="351"/>
      <c r="I674" s="90">
        <f>IFERROR((VLOOKUP(CONCATENATE($A674,"D"),'05 APU'!$1:$1048576,9,)),0)</f>
        <v>0</v>
      </c>
      <c r="J674" s="90">
        <f t="shared" si="22"/>
        <v>0</v>
      </c>
      <c r="K674" s="297" t="str">
        <f>IFERROR(VLOOKUP(CONCATENATE($A674,"C"),'05 APU'!$1:$1048576,9,),"")</f>
        <v/>
      </c>
      <c r="L674" s="297" t="str">
        <f>IFERROR(VLOOKUP(CONCATENATE($A674,"B"),'05 APU'!$1:$1048576,9,),"")</f>
        <v/>
      </c>
      <c r="M674" s="297" t="str">
        <f>IFERROR(VLOOKUP(CONCATENATE($A674,"A"),'05 APU'!$1:$1048576,9,),"")</f>
        <v/>
      </c>
      <c r="N674" s="86"/>
      <c r="O674" s="90">
        <f>IFERROR(VLOOKUP(CONCATENATE($A674,"D"),'05 APU'!$T:$AB,9,),0)</f>
        <v>0</v>
      </c>
      <c r="P674" s="90">
        <f t="shared" si="21"/>
        <v>0</v>
      </c>
      <c r="Q674" s="90">
        <f>IFERROR(VLOOKUP(CONCATENATE($A674,"C"),'05 APU'!$T:$AB,9,),0)</f>
        <v>0</v>
      </c>
      <c r="R674" s="90">
        <f>IFERROR(VLOOKUP(CONCATENATE($A674,"B"),'05 APU'!$T:$AB,9,),0)</f>
        <v>0</v>
      </c>
      <c r="S674" s="90">
        <f>IFERROR(VLOOKUP(CONCATENATE($A674,"A"),'05 APU'!$T:$AB,9,),0)</f>
        <v>0</v>
      </c>
      <c r="U674" s="420"/>
      <c r="V674" s="424"/>
      <c r="W674" s="429">
        <v>0</v>
      </c>
      <c r="AZ674" s="331" t="e">
        <f>IF((VLOOKUP(CONCATENATE($A674,"EP"),'05 APU'!$1:$1048576,1,FALSE)=CONCATENATE($A674,"EP")),1,0)</f>
        <v>#N/A</v>
      </c>
      <c r="BA674" s="331" t="e">
        <f>IF((VLOOKUP(CONCATENATE($A674,"EE"),'05 APU'!$1:$1048576,1,FALSE)=CONCATENATE($A674,"EE")),1,0)</f>
        <v>#N/A</v>
      </c>
      <c r="BB674" s="331" t="e">
        <f>IF((VLOOKUP(CONCATENATE($A674,"EM"),'05 APU'!$1:$1048576,1,FALSE)=CONCATENATE($A674,"EM")),1,0)</f>
        <v>#N/A</v>
      </c>
    </row>
    <row r="675" spans="1:54" x14ac:dyDescent="0.25">
      <c r="A675" s="88">
        <v>665</v>
      </c>
      <c r="B675" s="387" t="s">
        <v>1473</v>
      </c>
      <c r="C675" s="384" t="s">
        <v>1397</v>
      </c>
      <c r="D675" s="89" t="str">
        <f>IFERROR(VLOOKUP(CONCATENATE($A675,"T"),'05 APU'!$1:$1048576,3,),"")</f>
        <v/>
      </c>
      <c r="E675" s="89" t="str">
        <f>IFERROR(VLOOKUP(CONCATENATE($A675,"T2"),'05 APU'!$1:$1048576,3,),"")</f>
        <v/>
      </c>
      <c r="F675" s="89" t="str">
        <f>IFERROR(VLOOKUP(CONCATENATE($A675,"T3"),'05 APU'!$1:$1048576,3,),"")</f>
        <v/>
      </c>
      <c r="G675" s="412" t="s">
        <v>168</v>
      </c>
      <c r="H675" s="351"/>
      <c r="I675" s="90">
        <f>IFERROR((VLOOKUP(CONCATENATE($A675,"D"),'05 APU'!$1:$1048576,9,)),0)</f>
        <v>0</v>
      </c>
      <c r="J675" s="90">
        <f t="shared" si="22"/>
        <v>0</v>
      </c>
      <c r="K675" s="297" t="str">
        <f>IFERROR(VLOOKUP(CONCATENATE($A675,"C"),'05 APU'!$1:$1048576,9,),"")</f>
        <v/>
      </c>
      <c r="L675" s="297" t="str">
        <f>IFERROR(VLOOKUP(CONCATENATE($A675,"B"),'05 APU'!$1:$1048576,9,),"")</f>
        <v/>
      </c>
      <c r="M675" s="297" t="str">
        <f>IFERROR(VLOOKUP(CONCATENATE($A675,"A"),'05 APU'!$1:$1048576,9,),"")</f>
        <v/>
      </c>
      <c r="N675" s="86"/>
      <c r="O675" s="90">
        <f>IFERROR(VLOOKUP(CONCATENATE($A675,"D"),'05 APU'!$T:$AB,9,),0)</f>
        <v>0</v>
      </c>
      <c r="P675" s="90">
        <f t="shared" si="21"/>
        <v>0</v>
      </c>
      <c r="Q675" s="90">
        <f>IFERROR(VLOOKUP(CONCATENATE($A675,"C"),'05 APU'!$T:$AB,9,),0)</f>
        <v>0</v>
      </c>
      <c r="R675" s="90">
        <f>IFERROR(VLOOKUP(CONCATENATE($A675,"B"),'05 APU'!$T:$AB,9,),0)</f>
        <v>0</v>
      </c>
      <c r="S675" s="90">
        <f>IFERROR(VLOOKUP(CONCATENATE($A675,"A"),'05 APU'!$T:$AB,9,),0)</f>
        <v>0</v>
      </c>
      <c r="U675" s="420" t="s">
        <v>3455</v>
      </c>
      <c r="V675" s="426" t="s">
        <v>3487</v>
      </c>
      <c r="W675" s="429" t="s">
        <v>3494</v>
      </c>
      <c r="AZ675" s="331" t="e">
        <f>IF((VLOOKUP(CONCATENATE($A675,"EP"),'05 APU'!$1:$1048576,1,FALSE)=CONCATENATE($A675,"EP")),1,0)</f>
        <v>#N/A</v>
      </c>
      <c r="BA675" s="331" t="e">
        <f>IF((VLOOKUP(CONCATENATE($A675,"EE"),'05 APU'!$1:$1048576,1,FALSE)=CONCATENATE($A675,"EE")),1,0)</f>
        <v>#N/A</v>
      </c>
      <c r="BB675" s="331" t="e">
        <f>IF((VLOOKUP(CONCATENATE($A675,"EM"),'05 APU'!$1:$1048576,1,FALSE)=CONCATENATE($A675,"EM")),1,0)</f>
        <v>#N/A</v>
      </c>
    </row>
    <row r="676" spans="1:54" x14ac:dyDescent="0.25">
      <c r="A676" s="88">
        <v>666</v>
      </c>
      <c r="B676" s="387" t="s">
        <v>1474</v>
      </c>
      <c r="C676" s="384" t="s">
        <v>1399</v>
      </c>
      <c r="D676" s="89" t="str">
        <f>IFERROR(VLOOKUP(CONCATENATE($A676,"T"),'05 APU'!$1:$1048576,3,),"")</f>
        <v/>
      </c>
      <c r="E676" s="89" t="str">
        <f>IFERROR(VLOOKUP(CONCATENATE($A676,"T2"),'05 APU'!$1:$1048576,3,),"")</f>
        <v/>
      </c>
      <c r="F676" s="89" t="str">
        <f>IFERROR(VLOOKUP(CONCATENATE($A676,"T3"),'05 APU'!$1:$1048576,3,),"")</f>
        <v/>
      </c>
      <c r="G676" s="412" t="s">
        <v>168</v>
      </c>
      <c r="H676" s="351"/>
      <c r="I676" s="90">
        <f>IFERROR((VLOOKUP(CONCATENATE($A676,"D"),'05 APU'!$1:$1048576,9,)),0)</f>
        <v>0</v>
      </c>
      <c r="J676" s="90">
        <f t="shared" si="22"/>
        <v>0</v>
      </c>
      <c r="K676" s="297" t="str">
        <f>IFERROR(VLOOKUP(CONCATENATE($A676,"C"),'05 APU'!$1:$1048576,9,),"")</f>
        <v/>
      </c>
      <c r="L676" s="297" t="str">
        <f>IFERROR(VLOOKUP(CONCATENATE($A676,"B"),'05 APU'!$1:$1048576,9,),"")</f>
        <v/>
      </c>
      <c r="M676" s="297" t="str">
        <f>IFERROR(VLOOKUP(CONCATENATE($A676,"A"),'05 APU'!$1:$1048576,9,),"")</f>
        <v/>
      </c>
      <c r="N676" s="86"/>
      <c r="O676" s="90">
        <f>IFERROR(VLOOKUP(CONCATENATE($A676,"D"),'05 APU'!$T:$AB,9,),0)</f>
        <v>0</v>
      </c>
      <c r="P676" s="90">
        <f t="shared" si="21"/>
        <v>0</v>
      </c>
      <c r="Q676" s="90">
        <f>IFERROR(VLOOKUP(CONCATENATE($A676,"C"),'05 APU'!$T:$AB,9,),0)</f>
        <v>0</v>
      </c>
      <c r="R676" s="90">
        <f>IFERROR(VLOOKUP(CONCATENATE($A676,"B"),'05 APU'!$T:$AB,9,),0)</f>
        <v>0</v>
      </c>
      <c r="S676" s="90">
        <f>IFERROR(VLOOKUP(CONCATENATE($A676,"A"),'05 APU'!$T:$AB,9,),0)</f>
        <v>0</v>
      </c>
      <c r="U676" s="420" t="s">
        <v>3456</v>
      </c>
      <c r="V676" s="426" t="s">
        <v>3487</v>
      </c>
      <c r="W676" s="429" t="s">
        <v>3494</v>
      </c>
      <c r="AZ676" s="331" t="e">
        <f>IF((VLOOKUP(CONCATENATE($A676,"EP"),'05 APU'!$1:$1048576,1,FALSE)=CONCATENATE($A676,"EP")),1,0)</f>
        <v>#N/A</v>
      </c>
      <c r="BA676" s="331" t="e">
        <f>IF((VLOOKUP(CONCATENATE($A676,"EE"),'05 APU'!$1:$1048576,1,FALSE)=CONCATENATE($A676,"EE")),1,0)</f>
        <v>#N/A</v>
      </c>
      <c r="BB676" s="331" t="e">
        <f>IF((VLOOKUP(CONCATENATE($A676,"EM"),'05 APU'!$1:$1048576,1,FALSE)=CONCATENATE($A676,"EM")),1,0)</f>
        <v>#N/A</v>
      </c>
    </row>
    <row r="677" spans="1:54" x14ac:dyDescent="0.25">
      <c r="A677" s="88">
        <v>667</v>
      </c>
      <c r="B677" s="387" t="s">
        <v>1475</v>
      </c>
      <c r="C677" s="384" t="s">
        <v>1401</v>
      </c>
      <c r="D677" s="89" t="str">
        <f>IFERROR(VLOOKUP(CONCATENATE($A677,"T"),'05 APU'!$1:$1048576,3,),"")</f>
        <v/>
      </c>
      <c r="E677" s="89" t="str">
        <f>IFERROR(VLOOKUP(CONCATENATE($A677,"T2"),'05 APU'!$1:$1048576,3,),"")</f>
        <v/>
      </c>
      <c r="F677" s="89" t="str">
        <f>IFERROR(VLOOKUP(CONCATENATE($A677,"T3"),'05 APU'!$1:$1048576,3,),"")</f>
        <v/>
      </c>
      <c r="G677" s="412" t="s">
        <v>168</v>
      </c>
      <c r="H677" s="351"/>
      <c r="I677" s="90">
        <f>IFERROR((VLOOKUP(CONCATENATE($A677,"D"),'05 APU'!$1:$1048576,9,)),0)</f>
        <v>0</v>
      </c>
      <c r="J677" s="90">
        <f t="shared" si="22"/>
        <v>0</v>
      </c>
      <c r="K677" s="297" t="str">
        <f>IFERROR(VLOOKUP(CONCATENATE($A677,"C"),'05 APU'!$1:$1048576,9,),"")</f>
        <v/>
      </c>
      <c r="L677" s="297" t="str">
        <f>IFERROR(VLOOKUP(CONCATENATE($A677,"B"),'05 APU'!$1:$1048576,9,),"")</f>
        <v/>
      </c>
      <c r="M677" s="297" t="str">
        <f>IFERROR(VLOOKUP(CONCATENATE($A677,"A"),'05 APU'!$1:$1048576,9,),"")</f>
        <v/>
      </c>
      <c r="N677" s="86"/>
      <c r="O677" s="90">
        <f>IFERROR(VLOOKUP(CONCATENATE($A677,"D"),'05 APU'!$T:$AB,9,),0)</f>
        <v>0</v>
      </c>
      <c r="P677" s="90">
        <f t="shared" si="21"/>
        <v>0</v>
      </c>
      <c r="Q677" s="90">
        <f>IFERROR(VLOOKUP(CONCATENATE($A677,"C"),'05 APU'!$T:$AB,9,),0)</f>
        <v>0</v>
      </c>
      <c r="R677" s="90">
        <f>IFERROR(VLOOKUP(CONCATENATE($A677,"B"),'05 APU'!$T:$AB,9,),0)</f>
        <v>0</v>
      </c>
      <c r="S677" s="90">
        <f>IFERROR(VLOOKUP(CONCATENATE($A677,"A"),'05 APU'!$T:$AB,9,),0)</f>
        <v>0</v>
      </c>
      <c r="U677" s="421" t="s">
        <v>3355</v>
      </c>
      <c r="V677" s="424"/>
      <c r="W677" s="429" t="s">
        <v>3494</v>
      </c>
      <c r="AZ677" s="331" t="e">
        <f>IF((VLOOKUP(CONCATENATE($A677,"EP"),'05 APU'!$1:$1048576,1,FALSE)=CONCATENATE($A677,"EP")),1,0)</f>
        <v>#N/A</v>
      </c>
      <c r="BA677" s="331" t="e">
        <f>IF((VLOOKUP(CONCATENATE($A677,"EE"),'05 APU'!$1:$1048576,1,FALSE)=CONCATENATE($A677,"EE")),1,0)</f>
        <v>#N/A</v>
      </c>
      <c r="BB677" s="331" t="e">
        <f>IF((VLOOKUP(CONCATENATE($A677,"EM"),'05 APU'!$1:$1048576,1,FALSE)=CONCATENATE($A677,"EM")),1,0)</f>
        <v>#N/A</v>
      </c>
    </row>
    <row r="678" spans="1:54" x14ac:dyDescent="0.25">
      <c r="A678" s="88">
        <v>668</v>
      </c>
      <c r="B678" s="387" t="s">
        <v>1476</v>
      </c>
      <c r="C678" s="384" t="s">
        <v>1403</v>
      </c>
      <c r="D678" s="89" t="str">
        <f>IFERROR(VLOOKUP(CONCATENATE($A678,"T"),'05 APU'!$1:$1048576,3,),"")</f>
        <v/>
      </c>
      <c r="E678" s="89" t="str">
        <f>IFERROR(VLOOKUP(CONCATENATE($A678,"T2"),'05 APU'!$1:$1048576,3,),"")</f>
        <v/>
      </c>
      <c r="F678" s="89" t="str">
        <f>IFERROR(VLOOKUP(CONCATENATE($A678,"T3"),'05 APU'!$1:$1048576,3,),"")</f>
        <v/>
      </c>
      <c r="G678" s="412" t="s">
        <v>168</v>
      </c>
      <c r="H678" s="351"/>
      <c r="I678" s="90">
        <f>IFERROR((VLOOKUP(CONCATENATE($A678,"D"),'05 APU'!$1:$1048576,9,)),0)</f>
        <v>0</v>
      </c>
      <c r="J678" s="90">
        <f t="shared" si="22"/>
        <v>0</v>
      </c>
      <c r="K678" s="297" t="str">
        <f>IFERROR(VLOOKUP(CONCATENATE($A678,"C"),'05 APU'!$1:$1048576,9,),"")</f>
        <v/>
      </c>
      <c r="L678" s="297" t="str">
        <f>IFERROR(VLOOKUP(CONCATENATE($A678,"B"),'05 APU'!$1:$1048576,9,),"")</f>
        <v/>
      </c>
      <c r="M678" s="297" t="str">
        <f>IFERROR(VLOOKUP(CONCATENATE($A678,"A"),'05 APU'!$1:$1048576,9,),"")</f>
        <v/>
      </c>
      <c r="N678" s="86"/>
      <c r="O678" s="90">
        <f>IFERROR(VLOOKUP(CONCATENATE($A678,"D"),'05 APU'!$T:$AB,9,),0)</f>
        <v>0</v>
      </c>
      <c r="P678" s="90">
        <f t="shared" si="21"/>
        <v>0</v>
      </c>
      <c r="Q678" s="90">
        <f>IFERROR(VLOOKUP(CONCATENATE($A678,"C"),'05 APU'!$T:$AB,9,),0)</f>
        <v>0</v>
      </c>
      <c r="R678" s="90">
        <f>IFERROR(VLOOKUP(CONCATENATE($A678,"B"),'05 APU'!$T:$AB,9,),0)</f>
        <v>0</v>
      </c>
      <c r="S678" s="90">
        <f>IFERROR(VLOOKUP(CONCATENATE($A678,"A"),'05 APU'!$T:$AB,9,),0)</f>
        <v>0</v>
      </c>
      <c r="U678" s="421" t="s">
        <v>3355</v>
      </c>
      <c r="V678" s="424"/>
      <c r="W678" s="429" t="s">
        <v>3494</v>
      </c>
      <c r="AZ678" s="331" t="e">
        <f>IF((VLOOKUP(CONCATENATE($A678,"EP"),'05 APU'!$1:$1048576,1,FALSE)=CONCATENATE($A678,"EP")),1,0)</f>
        <v>#N/A</v>
      </c>
      <c r="BA678" s="331" t="e">
        <f>IF((VLOOKUP(CONCATENATE($A678,"EE"),'05 APU'!$1:$1048576,1,FALSE)=CONCATENATE($A678,"EE")),1,0)</f>
        <v>#N/A</v>
      </c>
      <c r="BB678" s="331" t="e">
        <f>IF((VLOOKUP(CONCATENATE($A678,"EM"),'05 APU'!$1:$1048576,1,FALSE)=CONCATENATE($A678,"EM")),1,0)</f>
        <v>#N/A</v>
      </c>
    </row>
    <row r="679" spans="1:54" x14ac:dyDescent="0.25">
      <c r="A679" s="88">
        <v>669</v>
      </c>
      <c r="B679" s="387" t="s">
        <v>1477</v>
      </c>
      <c r="C679" s="384" t="s">
        <v>1405</v>
      </c>
      <c r="D679" s="89" t="str">
        <f>IFERROR(VLOOKUP(CONCATENATE($A679,"T"),'05 APU'!$1:$1048576,3,),"")</f>
        <v/>
      </c>
      <c r="E679" s="89" t="str">
        <f>IFERROR(VLOOKUP(CONCATENATE($A679,"T2"),'05 APU'!$1:$1048576,3,),"")</f>
        <v/>
      </c>
      <c r="F679" s="89" t="str">
        <f>IFERROR(VLOOKUP(CONCATENATE($A679,"T3"),'05 APU'!$1:$1048576,3,),"")</f>
        <v/>
      </c>
      <c r="G679" s="412" t="s">
        <v>168</v>
      </c>
      <c r="H679" s="351"/>
      <c r="I679" s="90">
        <f>IFERROR((VLOOKUP(CONCATENATE($A679,"D"),'05 APU'!$1:$1048576,9,)),0)</f>
        <v>0</v>
      </c>
      <c r="J679" s="90">
        <f t="shared" si="22"/>
        <v>0</v>
      </c>
      <c r="K679" s="297" t="str">
        <f>IFERROR(VLOOKUP(CONCATENATE($A679,"C"),'05 APU'!$1:$1048576,9,),"")</f>
        <v/>
      </c>
      <c r="L679" s="297" t="str">
        <f>IFERROR(VLOOKUP(CONCATENATE($A679,"B"),'05 APU'!$1:$1048576,9,),"")</f>
        <v/>
      </c>
      <c r="M679" s="297" t="str">
        <f>IFERROR(VLOOKUP(CONCATENATE($A679,"A"),'05 APU'!$1:$1048576,9,),"")</f>
        <v/>
      </c>
      <c r="N679" s="86"/>
      <c r="O679" s="90">
        <f>IFERROR(VLOOKUP(CONCATENATE($A679,"D"),'05 APU'!$T:$AB,9,),0)</f>
        <v>0</v>
      </c>
      <c r="P679" s="90">
        <f t="shared" si="21"/>
        <v>0</v>
      </c>
      <c r="Q679" s="90">
        <f>IFERROR(VLOOKUP(CONCATENATE($A679,"C"),'05 APU'!$T:$AB,9,),0)</f>
        <v>0</v>
      </c>
      <c r="R679" s="90">
        <f>IFERROR(VLOOKUP(CONCATENATE($A679,"B"),'05 APU'!$T:$AB,9,),0)</f>
        <v>0</v>
      </c>
      <c r="S679" s="90">
        <f>IFERROR(VLOOKUP(CONCATENATE($A679,"A"),'05 APU'!$T:$AB,9,),0)</f>
        <v>0</v>
      </c>
      <c r="U679" s="421" t="s">
        <v>3355</v>
      </c>
      <c r="V679" s="424"/>
      <c r="W679" s="429" t="s">
        <v>3494</v>
      </c>
      <c r="AZ679" s="331" t="e">
        <f>IF((VLOOKUP(CONCATENATE($A679,"EP"),'05 APU'!$1:$1048576,1,FALSE)=CONCATENATE($A679,"EP")),1,0)</f>
        <v>#N/A</v>
      </c>
      <c r="BA679" s="331" t="e">
        <f>IF((VLOOKUP(CONCATENATE($A679,"EE"),'05 APU'!$1:$1048576,1,FALSE)=CONCATENATE($A679,"EE")),1,0)</f>
        <v>#N/A</v>
      </c>
      <c r="BB679" s="331" t="e">
        <f>IF((VLOOKUP(CONCATENATE($A679,"EM"),'05 APU'!$1:$1048576,1,FALSE)=CONCATENATE($A679,"EM")),1,0)</f>
        <v>#N/A</v>
      </c>
    </row>
    <row r="680" spans="1:54" x14ac:dyDescent="0.25">
      <c r="A680" s="88">
        <v>670</v>
      </c>
      <c r="B680" s="387" t="s">
        <v>1478</v>
      </c>
      <c r="C680" s="384" t="s">
        <v>1407</v>
      </c>
      <c r="D680" s="89" t="str">
        <f>IFERROR(VLOOKUP(CONCATENATE($A680,"T"),'05 APU'!$1:$1048576,3,),"")</f>
        <v/>
      </c>
      <c r="E680" s="89" t="str">
        <f>IFERROR(VLOOKUP(CONCATENATE($A680,"T2"),'05 APU'!$1:$1048576,3,),"")</f>
        <v/>
      </c>
      <c r="F680" s="89" t="str">
        <f>IFERROR(VLOOKUP(CONCATENATE($A680,"T3"),'05 APU'!$1:$1048576,3,),"")</f>
        <v/>
      </c>
      <c r="G680" s="412" t="s">
        <v>168</v>
      </c>
      <c r="H680" s="351"/>
      <c r="I680" s="90">
        <f>IFERROR((VLOOKUP(CONCATENATE($A680,"D"),'05 APU'!$1:$1048576,9,)),0)</f>
        <v>0</v>
      </c>
      <c r="J680" s="90">
        <f t="shared" si="22"/>
        <v>0</v>
      </c>
      <c r="K680" s="297" t="str">
        <f>IFERROR(VLOOKUP(CONCATENATE($A680,"C"),'05 APU'!$1:$1048576,9,),"")</f>
        <v/>
      </c>
      <c r="L680" s="297" t="str">
        <f>IFERROR(VLOOKUP(CONCATENATE($A680,"B"),'05 APU'!$1:$1048576,9,),"")</f>
        <v/>
      </c>
      <c r="M680" s="297" t="str">
        <f>IFERROR(VLOOKUP(CONCATENATE($A680,"A"),'05 APU'!$1:$1048576,9,),"")</f>
        <v/>
      </c>
      <c r="N680" s="86"/>
      <c r="O680" s="90">
        <f>IFERROR(VLOOKUP(CONCATENATE($A680,"D"),'05 APU'!$T:$AB,9,),0)</f>
        <v>0</v>
      </c>
      <c r="P680" s="90">
        <f t="shared" si="21"/>
        <v>0</v>
      </c>
      <c r="Q680" s="90">
        <f>IFERROR(VLOOKUP(CONCATENATE($A680,"C"),'05 APU'!$T:$AB,9,),0)</f>
        <v>0</v>
      </c>
      <c r="R680" s="90">
        <f>IFERROR(VLOOKUP(CONCATENATE($A680,"B"),'05 APU'!$T:$AB,9,),0)</f>
        <v>0</v>
      </c>
      <c r="S680" s="90">
        <f>IFERROR(VLOOKUP(CONCATENATE($A680,"A"),'05 APU'!$T:$AB,9,),0)</f>
        <v>0</v>
      </c>
      <c r="U680" s="421" t="s">
        <v>3355</v>
      </c>
      <c r="V680" s="424"/>
      <c r="W680" s="429" t="s">
        <v>3494</v>
      </c>
      <c r="AZ680" s="331" t="e">
        <f>IF((VLOOKUP(CONCATENATE($A680,"EP"),'05 APU'!$1:$1048576,1,FALSE)=CONCATENATE($A680,"EP")),1,0)</f>
        <v>#N/A</v>
      </c>
      <c r="BA680" s="331" t="e">
        <f>IF((VLOOKUP(CONCATENATE($A680,"EE"),'05 APU'!$1:$1048576,1,FALSE)=CONCATENATE($A680,"EE")),1,0)</f>
        <v>#N/A</v>
      </c>
      <c r="BB680" s="331" t="e">
        <f>IF((VLOOKUP(CONCATENATE($A680,"EM"),'05 APU'!$1:$1048576,1,FALSE)=CONCATENATE($A680,"EM")),1,0)</f>
        <v>#N/A</v>
      </c>
    </row>
    <row r="681" spans="1:54" x14ac:dyDescent="0.25">
      <c r="A681" s="88">
        <v>671</v>
      </c>
      <c r="B681" s="387" t="s">
        <v>1479</v>
      </c>
      <c r="C681" s="384" t="s">
        <v>1391</v>
      </c>
      <c r="D681" s="89" t="str">
        <f>IFERROR(VLOOKUP(CONCATENATE($A681,"T"),'05 APU'!$1:$1048576,3,),"")</f>
        <v/>
      </c>
      <c r="E681" s="89" t="str">
        <f>IFERROR(VLOOKUP(CONCATENATE($A681,"T2"),'05 APU'!$1:$1048576,3,),"")</f>
        <v/>
      </c>
      <c r="F681" s="89" t="str">
        <f>IFERROR(VLOOKUP(CONCATENATE($A681,"T3"),'05 APU'!$1:$1048576,3,),"")</f>
        <v/>
      </c>
      <c r="G681" s="412" t="s">
        <v>168</v>
      </c>
      <c r="H681" s="351"/>
      <c r="I681" s="90">
        <f>IFERROR((VLOOKUP(CONCATENATE($A681,"D"),'05 APU'!$1:$1048576,9,)),0)</f>
        <v>0</v>
      </c>
      <c r="J681" s="90">
        <f t="shared" si="22"/>
        <v>0</v>
      </c>
      <c r="K681" s="297" t="str">
        <f>IFERROR(VLOOKUP(CONCATENATE($A681,"C"),'05 APU'!$1:$1048576,9,),"")</f>
        <v/>
      </c>
      <c r="L681" s="297" t="str">
        <f>IFERROR(VLOOKUP(CONCATENATE($A681,"B"),'05 APU'!$1:$1048576,9,),"")</f>
        <v/>
      </c>
      <c r="M681" s="297" t="str">
        <f>IFERROR(VLOOKUP(CONCATENATE($A681,"A"),'05 APU'!$1:$1048576,9,),"")</f>
        <v/>
      </c>
      <c r="N681" s="86"/>
      <c r="O681" s="90">
        <f>IFERROR(VLOOKUP(CONCATENATE($A681,"D"),'05 APU'!$T:$AB,9,),0)</f>
        <v>0</v>
      </c>
      <c r="P681" s="90">
        <f t="shared" si="21"/>
        <v>0</v>
      </c>
      <c r="Q681" s="90">
        <f>IFERROR(VLOOKUP(CONCATENATE($A681,"C"),'05 APU'!$T:$AB,9,),0)</f>
        <v>0</v>
      </c>
      <c r="R681" s="90">
        <f>IFERROR(VLOOKUP(CONCATENATE($A681,"B"),'05 APU'!$T:$AB,9,),0)</f>
        <v>0</v>
      </c>
      <c r="S681" s="90">
        <f>IFERROR(VLOOKUP(CONCATENATE($A681,"A"),'05 APU'!$T:$AB,9,),0)</f>
        <v>0</v>
      </c>
      <c r="U681" s="421" t="s">
        <v>3355</v>
      </c>
      <c r="V681" s="424"/>
      <c r="W681" s="429" t="s">
        <v>3494</v>
      </c>
      <c r="AZ681" s="331" t="e">
        <f>IF((VLOOKUP(CONCATENATE($A681,"EP"),'05 APU'!$1:$1048576,1,FALSE)=CONCATENATE($A681,"EP")),1,0)</f>
        <v>#N/A</v>
      </c>
      <c r="BA681" s="331" t="e">
        <f>IF((VLOOKUP(CONCATENATE($A681,"EE"),'05 APU'!$1:$1048576,1,FALSE)=CONCATENATE($A681,"EE")),1,0)</f>
        <v>#N/A</v>
      </c>
      <c r="BB681" s="331" t="e">
        <f>IF((VLOOKUP(CONCATENATE($A681,"EM"),'05 APU'!$1:$1048576,1,FALSE)=CONCATENATE($A681,"EM")),1,0)</f>
        <v>#N/A</v>
      </c>
    </row>
    <row r="682" spans="1:54" x14ac:dyDescent="0.25">
      <c r="A682" s="88">
        <v>672</v>
      </c>
      <c r="B682" s="387" t="s">
        <v>1480</v>
      </c>
      <c r="C682" s="384" t="s">
        <v>1410</v>
      </c>
      <c r="D682" s="89" t="str">
        <f>IFERROR(VLOOKUP(CONCATENATE($A682,"T"),'05 APU'!$1:$1048576,3,),"")</f>
        <v/>
      </c>
      <c r="E682" s="89" t="str">
        <f>IFERROR(VLOOKUP(CONCATENATE($A682,"T2"),'05 APU'!$1:$1048576,3,),"")</f>
        <v/>
      </c>
      <c r="F682" s="89" t="str">
        <f>IFERROR(VLOOKUP(CONCATENATE($A682,"T3"),'05 APU'!$1:$1048576,3,),"")</f>
        <v/>
      </c>
      <c r="G682" s="412" t="s">
        <v>168</v>
      </c>
      <c r="H682" s="351"/>
      <c r="I682" s="90">
        <f>IFERROR((VLOOKUP(CONCATENATE($A682,"D"),'05 APU'!$1:$1048576,9,)),0)</f>
        <v>0</v>
      </c>
      <c r="J682" s="90">
        <f t="shared" si="22"/>
        <v>0</v>
      </c>
      <c r="K682" s="297" t="str">
        <f>IFERROR(VLOOKUP(CONCATENATE($A682,"C"),'05 APU'!$1:$1048576,9,),"")</f>
        <v/>
      </c>
      <c r="L682" s="297" t="str">
        <f>IFERROR(VLOOKUP(CONCATENATE($A682,"B"),'05 APU'!$1:$1048576,9,),"")</f>
        <v/>
      </c>
      <c r="M682" s="297" t="str">
        <f>IFERROR(VLOOKUP(CONCATENATE($A682,"A"),'05 APU'!$1:$1048576,9,),"")</f>
        <v/>
      </c>
      <c r="N682" s="86"/>
      <c r="O682" s="90">
        <f>IFERROR(VLOOKUP(CONCATENATE($A682,"D"),'05 APU'!$T:$AB,9,),0)</f>
        <v>0</v>
      </c>
      <c r="P682" s="90">
        <f t="shared" si="21"/>
        <v>0</v>
      </c>
      <c r="Q682" s="90">
        <f>IFERROR(VLOOKUP(CONCATENATE($A682,"C"),'05 APU'!$T:$AB,9,),0)</f>
        <v>0</v>
      </c>
      <c r="R682" s="90">
        <f>IFERROR(VLOOKUP(CONCATENATE($A682,"B"),'05 APU'!$T:$AB,9,),0)</f>
        <v>0</v>
      </c>
      <c r="S682" s="90">
        <f>IFERROR(VLOOKUP(CONCATENATE($A682,"A"),'05 APU'!$T:$AB,9,),0)</f>
        <v>0</v>
      </c>
      <c r="U682" s="421" t="s">
        <v>3355</v>
      </c>
      <c r="V682" s="424"/>
      <c r="W682" s="429" t="s">
        <v>3494</v>
      </c>
      <c r="AZ682" s="331" t="e">
        <f>IF((VLOOKUP(CONCATENATE($A682,"EP"),'05 APU'!$1:$1048576,1,FALSE)=CONCATENATE($A682,"EP")),1,0)</f>
        <v>#N/A</v>
      </c>
      <c r="BA682" s="331" t="e">
        <f>IF((VLOOKUP(CONCATENATE($A682,"EE"),'05 APU'!$1:$1048576,1,FALSE)=CONCATENATE($A682,"EE")),1,0)</f>
        <v>#N/A</v>
      </c>
      <c r="BB682" s="331" t="e">
        <f>IF((VLOOKUP(CONCATENATE($A682,"EM"),'05 APU'!$1:$1048576,1,FALSE)=CONCATENATE($A682,"EM")),1,0)</f>
        <v>#N/A</v>
      </c>
    </row>
    <row r="683" spans="1:54" ht="21" x14ac:dyDescent="0.25">
      <c r="A683" s="88">
        <v>673</v>
      </c>
      <c r="B683" s="388" t="s">
        <v>1481</v>
      </c>
      <c r="C683" s="389" t="s">
        <v>1482</v>
      </c>
      <c r="D683" s="89" t="str">
        <f>IFERROR(VLOOKUP(CONCATENATE($A683,"T"),'05 APU'!$1:$1048576,3,),"")</f>
        <v/>
      </c>
      <c r="E683" s="89" t="str">
        <f>IFERROR(VLOOKUP(CONCATENATE($A683,"T2"),'05 APU'!$1:$1048576,3,),"")</f>
        <v/>
      </c>
      <c r="F683" s="89" t="str">
        <f>IFERROR(VLOOKUP(CONCATENATE($A683,"T3"),'05 APU'!$1:$1048576,3,),"")</f>
        <v/>
      </c>
      <c r="G683" s="398"/>
      <c r="H683" s="351"/>
      <c r="I683" s="90">
        <f>IFERROR((VLOOKUP(CONCATENATE($A683,"D"),'05 APU'!$1:$1048576,9,)),0)</f>
        <v>0</v>
      </c>
      <c r="J683" s="90">
        <f t="shared" si="22"/>
        <v>0</v>
      </c>
      <c r="K683" s="297" t="str">
        <f>IFERROR(VLOOKUP(CONCATENATE($A683,"C"),'05 APU'!$1:$1048576,9,),"")</f>
        <v/>
      </c>
      <c r="L683" s="297" t="str">
        <f>IFERROR(VLOOKUP(CONCATENATE($A683,"B"),'05 APU'!$1:$1048576,9,),"")</f>
        <v/>
      </c>
      <c r="M683" s="297" t="str">
        <f>IFERROR(VLOOKUP(CONCATENATE($A683,"A"),'05 APU'!$1:$1048576,9,),"")</f>
        <v/>
      </c>
      <c r="N683" s="86"/>
      <c r="O683" s="90">
        <f>IFERROR(VLOOKUP(CONCATENATE($A683,"D"),'05 APU'!$T:$AB,9,),0)</f>
        <v>0</v>
      </c>
      <c r="P683" s="90">
        <f t="shared" si="21"/>
        <v>0</v>
      </c>
      <c r="Q683" s="90">
        <f>IFERROR(VLOOKUP(CONCATENATE($A683,"C"),'05 APU'!$T:$AB,9,),0)</f>
        <v>0</v>
      </c>
      <c r="R683" s="90">
        <f>IFERROR(VLOOKUP(CONCATENATE($A683,"B"),'05 APU'!$T:$AB,9,),0)</f>
        <v>0</v>
      </c>
      <c r="S683" s="90">
        <f>IFERROR(VLOOKUP(CONCATENATE($A683,"A"),'05 APU'!$T:$AB,9,),0)</f>
        <v>0</v>
      </c>
      <c r="U683" s="420"/>
      <c r="V683" s="424"/>
      <c r="W683" s="429">
        <v>0</v>
      </c>
      <c r="AZ683" s="331" t="e">
        <f>IF((VLOOKUP(CONCATENATE($A683,"EP"),'05 APU'!$1:$1048576,1,FALSE)=CONCATENATE($A683,"EP")),1,0)</f>
        <v>#N/A</v>
      </c>
      <c r="BA683" s="331" t="e">
        <f>IF((VLOOKUP(CONCATENATE($A683,"EE"),'05 APU'!$1:$1048576,1,FALSE)=CONCATENATE($A683,"EE")),1,0)</f>
        <v>#N/A</v>
      </c>
      <c r="BB683" s="331" t="e">
        <f>IF((VLOOKUP(CONCATENATE($A683,"EM"),'05 APU'!$1:$1048576,1,FALSE)=CONCATENATE($A683,"EM")),1,0)</f>
        <v>#N/A</v>
      </c>
    </row>
    <row r="684" spans="1:54" x14ac:dyDescent="0.25">
      <c r="A684" s="88">
        <v>674</v>
      </c>
      <c r="B684" s="387" t="s">
        <v>1483</v>
      </c>
      <c r="C684" s="384" t="s">
        <v>1397</v>
      </c>
      <c r="D684" s="89" t="str">
        <f>IFERROR(VLOOKUP(CONCATENATE($A684,"T"),'05 APU'!$1:$1048576,3,),"")</f>
        <v/>
      </c>
      <c r="E684" s="89" t="str">
        <f>IFERROR(VLOOKUP(CONCATENATE($A684,"T2"),'05 APU'!$1:$1048576,3,),"")</f>
        <v/>
      </c>
      <c r="F684" s="89" t="str">
        <f>IFERROR(VLOOKUP(CONCATENATE($A684,"T3"),'05 APU'!$1:$1048576,3,),"")</f>
        <v/>
      </c>
      <c r="G684" s="412" t="s">
        <v>168</v>
      </c>
      <c r="H684" s="351"/>
      <c r="I684" s="90">
        <f>IFERROR((VLOOKUP(CONCATENATE($A684,"D"),'05 APU'!$1:$1048576,9,)),0)</f>
        <v>0</v>
      </c>
      <c r="J684" s="90">
        <f t="shared" si="22"/>
        <v>0</v>
      </c>
      <c r="K684" s="297" t="str">
        <f>IFERROR(VLOOKUP(CONCATENATE($A684,"C"),'05 APU'!$1:$1048576,9,),"")</f>
        <v/>
      </c>
      <c r="L684" s="297" t="str">
        <f>IFERROR(VLOOKUP(CONCATENATE($A684,"B"),'05 APU'!$1:$1048576,9,),"")</f>
        <v/>
      </c>
      <c r="M684" s="297" t="str">
        <f>IFERROR(VLOOKUP(CONCATENATE($A684,"A"),'05 APU'!$1:$1048576,9,),"")</f>
        <v/>
      </c>
      <c r="N684" s="86"/>
      <c r="O684" s="90">
        <f>IFERROR(VLOOKUP(CONCATENATE($A684,"D"),'05 APU'!$T:$AB,9,),0)</f>
        <v>0</v>
      </c>
      <c r="P684" s="90">
        <f t="shared" si="21"/>
        <v>0</v>
      </c>
      <c r="Q684" s="90">
        <f>IFERROR(VLOOKUP(CONCATENATE($A684,"C"),'05 APU'!$T:$AB,9,),0)</f>
        <v>0</v>
      </c>
      <c r="R684" s="90">
        <f>IFERROR(VLOOKUP(CONCATENATE($A684,"B"),'05 APU'!$T:$AB,9,),0)</f>
        <v>0</v>
      </c>
      <c r="S684" s="90">
        <f>IFERROR(VLOOKUP(CONCATENATE($A684,"A"),'05 APU'!$T:$AB,9,),0)</f>
        <v>0</v>
      </c>
      <c r="U684" s="420" t="s">
        <v>3452</v>
      </c>
      <c r="V684" s="426" t="s">
        <v>3487</v>
      </c>
      <c r="W684" s="429" t="s">
        <v>3494</v>
      </c>
      <c r="AZ684" s="331" t="e">
        <f>IF((VLOOKUP(CONCATENATE($A684,"EP"),'05 APU'!$1:$1048576,1,FALSE)=CONCATENATE($A684,"EP")),1,0)</f>
        <v>#N/A</v>
      </c>
      <c r="BA684" s="331" t="e">
        <f>IF((VLOOKUP(CONCATENATE($A684,"EE"),'05 APU'!$1:$1048576,1,FALSE)=CONCATENATE($A684,"EE")),1,0)</f>
        <v>#N/A</v>
      </c>
      <c r="BB684" s="331" t="e">
        <f>IF((VLOOKUP(CONCATENATE($A684,"EM"),'05 APU'!$1:$1048576,1,FALSE)=CONCATENATE($A684,"EM")),1,0)</f>
        <v>#N/A</v>
      </c>
    </row>
    <row r="685" spans="1:54" x14ac:dyDescent="0.25">
      <c r="A685" s="88">
        <v>675</v>
      </c>
      <c r="B685" s="387" t="s">
        <v>1484</v>
      </c>
      <c r="C685" s="384" t="s">
        <v>1399</v>
      </c>
      <c r="D685" s="89" t="str">
        <f>IFERROR(VLOOKUP(CONCATENATE($A685,"T"),'05 APU'!$1:$1048576,3,),"")</f>
        <v/>
      </c>
      <c r="E685" s="89" t="str">
        <f>IFERROR(VLOOKUP(CONCATENATE($A685,"T2"),'05 APU'!$1:$1048576,3,),"")</f>
        <v/>
      </c>
      <c r="F685" s="89" t="str">
        <f>IFERROR(VLOOKUP(CONCATENATE($A685,"T3"),'05 APU'!$1:$1048576,3,),"")</f>
        <v/>
      </c>
      <c r="G685" s="412" t="s">
        <v>168</v>
      </c>
      <c r="H685" s="351"/>
      <c r="I685" s="90">
        <f>IFERROR((VLOOKUP(CONCATENATE($A685,"D"),'05 APU'!$1:$1048576,9,)),0)</f>
        <v>0</v>
      </c>
      <c r="J685" s="90">
        <f t="shared" si="22"/>
        <v>0</v>
      </c>
      <c r="K685" s="297" t="str">
        <f>IFERROR(VLOOKUP(CONCATENATE($A685,"C"),'05 APU'!$1:$1048576,9,),"")</f>
        <v/>
      </c>
      <c r="L685" s="297" t="str">
        <f>IFERROR(VLOOKUP(CONCATENATE($A685,"B"),'05 APU'!$1:$1048576,9,),"")</f>
        <v/>
      </c>
      <c r="M685" s="297" t="str">
        <f>IFERROR(VLOOKUP(CONCATENATE($A685,"A"),'05 APU'!$1:$1048576,9,),"")</f>
        <v/>
      </c>
      <c r="N685" s="86"/>
      <c r="O685" s="90">
        <f>IFERROR(VLOOKUP(CONCATENATE($A685,"D"),'05 APU'!$T:$AB,9,),0)</f>
        <v>0</v>
      </c>
      <c r="P685" s="90">
        <f t="shared" si="21"/>
        <v>0</v>
      </c>
      <c r="Q685" s="90">
        <f>IFERROR(VLOOKUP(CONCATENATE($A685,"C"),'05 APU'!$T:$AB,9,),0)</f>
        <v>0</v>
      </c>
      <c r="R685" s="90">
        <f>IFERROR(VLOOKUP(CONCATENATE($A685,"B"),'05 APU'!$T:$AB,9,),0)</f>
        <v>0</v>
      </c>
      <c r="S685" s="90">
        <f>IFERROR(VLOOKUP(CONCATENATE($A685,"A"),'05 APU'!$T:$AB,9,),0)</f>
        <v>0</v>
      </c>
      <c r="U685" s="420" t="s">
        <v>3453</v>
      </c>
      <c r="V685" s="426" t="s">
        <v>3487</v>
      </c>
      <c r="W685" s="429" t="s">
        <v>3494</v>
      </c>
      <c r="AZ685" s="331" t="e">
        <f>IF((VLOOKUP(CONCATENATE($A685,"EP"),'05 APU'!$1:$1048576,1,FALSE)=CONCATENATE($A685,"EP")),1,0)</f>
        <v>#N/A</v>
      </c>
      <c r="BA685" s="331" t="e">
        <f>IF((VLOOKUP(CONCATENATE($A685,"EE"),'05 APU'!$1:$1048576,1,FALSE)=CONCATENATE($A685,"EE")),1,0)</f>
        <v>#N/A</v>
      </c>
      <c r="BB685" s="331" t="e">
        <f>IF((VLOOKUP(CONCATENATE($A685,"EM"),'05 APU'!$1:$1048576,1,FALSE)=CONCATENATE($A685,"EM")),1,0)</f>
        <v>#N/A</v>
      </c>
    </row>
    <row r="686" spans="1:54" x14ac:dyDescent="0.25">
      <c r="A686" s="88">
        <v>676</v>
      </c>
      <c r="B686" s="387" t="s">
        <v>1485</v>
      </c>
      <c r="C686" s="384" t="s">
        <v>1401</v>
      </c>
      <c r="D686" s="89" t="str">
        <f>IFERROR(VLOOKUP(CONCATENATE($A686,"T"),'05 APU'!$1:$1048576,3,),"")</f>
        <v/>
      </c>
      <c r="E686" s="89" t="str">
        <f>IFERROR(VLOOKUP(CONCATENATE($A686,"T2"),'05 APU'!$1:$1048576,3,),"")</f>
        <v/>
      </c>
      <c r="F686" s="89" t="str">
        <f>IFERROR(VLOOKUP(CONCATENATE($A686,"T3"),'05 APU'!$1:$1048576,3,),"")</f>
        <v/>
      </c>
      <c r="G686" s="412" t="s">
        <v>168</v>
      </c>
      <c r="H686" s="351"/>
      <c r="I686" s="90">
        <f>IFERROR((VLOOKUP(CONCATENATE($A686,"D"),'05 APU'!$1:$1048576,9,)),0)</f>
        <v>0</v>
      </c>
      <c r="J686" s="90">
        <f t="shared" si="22"/>
        <v>0</v>
      </c>
      <c r="K686" s="297" t="str">
        <f>IFERROR(VLOOKUP(CONCATENATE($A686,"C"),'05 APU'!$1:$1048576,9,),"")</f>
        <v/>
      </c>
      <c r="L686" s="297" t="str">
        <f>IFERROR(VLOOKUP(CONCATENATE($A686,"B"),'05 APU'!$1:$1048576,9,),"")</f>
        <v/>
      </c>
      <c r="M686" s="297" t="str">
        <f>IFERROR(VLOOKUP(CONCATENATE($A686,"A"),'05 APU'!$1:$1048576,9,),"")</f>
        <v/>
      </c>
      <c r="N686" s="86"/>
      <c r="O686" s="90">
        <f>IFERROR(VLOOKUP(CONCATENATE($A686,"D"),'05 APU'!$T:$AB,9,),0)</f>
        <v>0</v>
      </c>
      <c r="P686" s="90">
        <f t="shared" si="21"/>
        <v>0</v>
      </c>
      <c r="Q686" s="90">
        <f>IFERROR(VLOOKUP(CONCATENATE($A686,"C"),'05 APU'!$T:$AB,9,),0)</f>
        <v>0</v>
      </c>
      <c r="R686" s="90">
        <f>IFERROR(VLOOKUP(CONCATENATE($A686,"B"),'05 APU'!$T:$AB,9,),0)</f>
        <v>0</v>
      </c>
      <c r="S686" s="90">
        <f>IFERROR(VLOOKUP(CONCATENATE($A686,"A"),'05 APU'!$T:$AB,9,),0)</f>
        <v>0</v>
      </c>
      <c r="U686" s="421" t="s">
        <v>3355</v>
      </c>
      <c r="V686" s="424"/>
      <c r="W686" s="429">
        <v>0</v>
      </c>
      <c r="AZ686" s="331" t="e">
        <f>IF((VLOOKUP(CONCATENATE($A686,"EP"),'05 APU'!$1:$1048576,1,FALSE)=CONCATENATE($A686,"EP")),1,0)</f>
        <v>#N/A</v>
      </c>
      <c r="BA686" s="331" t="e">
        <f>IF((VLOOKUP(CONCATENATE($A686,"EE"),'05 APU'!$1:$1048576,1,FALSE)=CONCATENATE($A686,"EE")),1,0)</f>
        <v>#N/A</v>
      </c>
      <c r="BB686" s="331" t="e">
        <f>IF((VLOOKUP(CONCATENATE($A686,"EM"),'05 APU'!$1:$1048576,1,FALSE)=CONCATENATE($A686,"EM")),1,0)</f>
        <v>#N/A</v>
      </c>
    </row>
    <row r="687" spans="1:54" x14ac:dyDescent="0.25">
      <c r="A687" s="88">
        <v>677</v>
      </c>
      <c r="B687" s="387" t="s">
        <v>1486</v>
      </c>
      <c r="C687" s="384" t="s">
        <v>1403</v>
      </c>
      <c r="D687" s="89" t="str">
        <f>IFERROR(VLOOKUP(CONCATENATE($A687,"T"),'05 APU'!$1:$1048576,3,),"")</f>
        <v/>
      </c>
      <c r="E687" s="89" t="str">
        <f>IFERROR(VLOOKUP(CONCATENATE($A687,"T2"),'05 APU'!$1:$1048576,3,),"")</f>
        <v/>
      </c>
      <c r="F687" s="89" t="str">
        <f>IFERROR(VLOOKUP(CONCATENATE($A687,"T3"),'05 APU'!$1:$1048576,3,),"")</f>
        <v/>
      </c>
      <c r="G687" s="412" t="s">
        <v>168</v>
      </c>
      <c r="H687" s="351"/>
      <c r="I687" s="90">
        <f>IFERROR((VLOOKUP(CONCATENATE($A687,"D"),'05 APU'!$1:$1048576,9,)),0)</f>
        <v>0</v>
      </c>
      <c r="J687" s="90">
        <f t="shared" si="22"/>
        <v>0</v>
      </c>
      <c r="K687" s="297" t="str">
        <f>IFERROR(VLOOKUP(CONCATENATE($A687,"C"),'05 APU'!$1:$1048576,9,),"")</f>
        <v/>
      </c>
      <c r="L687" s="297" t="str">
        <f>IFERROR(VLOOKUP(CONCATENATE($A687,"B"),'05 APU'!$1:$1048576,9,),"")</f>
        <v/>
      </c>
      <c r="M687" s="297" t="str">
        <f>IFERROR(VLOOKUP(CONCATENATE($A687,"A"),'05 APU'!$1:$1048576,9,),"")</f>
        <v/>
      </c>
      <c r="N687" s="86"/>
      <c r="O687" s="90">
        <f>IFERROR(VLOOKUP(CONCATENATE($A687,"D"),'05 APU'!$T:$AB,9,),0)</f>
        <v>0</v>
      </c>
      <c r="P687" s="90">
        <f t="shared" si="21"/>
        <v>0</v>
      </c>
      <c r="Q687" s="90">
        <f>IFERROR(VLOOKUP(CONCATENATE($A687,"C"),'05 APU'!$T:$AB,9,),0)</f>
        <v>0</v>
      </c>
      <c r="R687" s="90">
        <f>IFERROR(VLOOKUP(CONCATENATE($A687,"B"),'05 APU'!$T:$AB,9,),0)</f>
        <v>0</v>
      </c>
      <c r="S687" s="90">
        <f>IFERROR(VLOOKUP(CONCATENATE($A687,"A"),'05 APU'!$T:$AB,9,),0)</f>
        <v>0</v>
      </c>
      <c r="U687" s="421" t="s">
        <v>3355</v>
      </c>
      <c r="V687" s="424"/>
      <c r="W687" s="429">
        <v>0</v>
      </c>
      <c r="AZ687" s="331" t="e">
        <f>IF((VLOOKUP(CONCATENATE($A687,"EP"),'05 APU'!$1:$1048576,1,FALSE)=CONCATENATE($A687,"EP")),1,0)</f>
        <v>#N/A</v>
      </c>
      <c r="BA687" s="331" t="e">
        <f>IF((VLOOKUP(CONCATENATE($A687,"EE"),'05 APU'!$1:$1048576,1,FALSE)=CONCATENATE($A687,"EE")),1,0)</f>
        <v>#N/A</v>
      </c>
      <c r="BB687" s="331" t="e">
        <f>IF((VLOOKUP(CONCATENATE($A687,"EM"),'05 APU'!$1:$1048576,1,FALSE)=CONCATENATE($A687,"EM")),1,0)</f>
        <v>#N/A</v>
      </c>
    </row>
    <row r="688" spans="1:54" x14ac:dyDescent="0.25">
      <c r="A688" s="88">
        <v>678</v>
      </c>
      <c r="B688" s="387" t="s">
        <v>1487</v>
      </c>
      <c r="C688" s="384" t="s">
        <v>1405</v>
      </c>
      <c r="D688" s="89" t="str">
        <f>IFERROR(VLOOKUP(CONCATENATE($A688,"T"),'05 APU'!$1:$1048576,3,),"")</f>
        <v/>
      </c>
      <c r="E688" s="89" t="str">
        <f>IFERROR(VLOOKUP(CONCATENATE($A688,"T2"),'05 APU'!$1:$1048576,3,),"")</f>
        <v/>
      </c>
      <c r="F688" s="89" t="str">
        <f>IFERROR(VLOOKUP(CONCATENATE($A688,"T3"),'05 APU'!$1:$1048576,3,),"")</f>
        <v/>
      </c>
      <c r="G688" s="412" t="s">
        <v>168</v>
      </c>
      <c r="H688" s="351"/>
      <c r="I688" s="90">
        <f>IFERROR((VLOOKUP(CONCATENATE($A688,"D"),'05 APU'!$1:$1048576,9,)),0)</f>
        <v>0</v>
      </c>
      <c r="J688" s="90">
        <f t="shared" si="22"/>
        <v>0</v>
      </c>
      <c r="K688" s="297" t="str">
        <f>IFERROR(VLOOKUP(CONCATENATE($A688,"C"),'05 APU'!$1:$1048576,9,),"")</f>
        <v/>
      </c>
      <c r="L688" s="297" t="str">
        <f>IFERROR(VLOOKUP(CONCATENATE($A688,"B"),'05 APU'!$1:$1048576,9,),"")</f>
        <v/>
      </c>
      <c r="M688" s="297" t="str">
        <f>IFERROR(VLOOKUP(CONCATENATE($A688,"A"),'05 APU'!$1:$1048576,9,),"")</f>
        <v/>
      </c>
      <c r="N688" s="86"/>
      <c r="O688" s="90">
        <f>IFERROR(VLOOKUP(CONCATENATE($A688,"D"),'05 APU'!$T:$AB,9,),0)</f>
        <v>0</v>
      </c>
      <c r="P688" s="90">
        <f t="shared" si="21"/>
        <v>0</v>
      </c>
      <c r="Q688" s="90">
        <f>IFERROR(VLOOKUP(CONCATENATE($A688,"C"),'05 APU'!$T:$AB,9,),0)</f>
        <v>0</v>
      </c>
      <c r="R688" s="90">
        <f>IFERROR(VLOOKUP(CONCATENATE($A688,"B"),'05 APU'!$T:$AB,9,),0)</f>
        <v>0</v>
      </c>
      <c r="S688" s="90">
        <f>IFERROR(VLOOKUP(CONCATENATE($A688,"A"),'05 APU'!$T:$AB,9,),0)</f>
        <v>0</v>
      </c>
      <c r="U688" s="421" t="s">
        <v>3355</v>
      </c>
      <c r="V688" s="424"/>
      <c r="W688" s="429">
        <v>0</v>
      </c>
      <c r="AZ688" s="331" t="e">
        <f>IF((VLOOKUP(CONCATENATE($A688,"EP"),'05 APU'!$1:$1048576,1,FALSE)=CONCATENATE($A688,"EP")),1,0)</f>
        <v>#N/A</v>
      </c>
      <c r="BA688" s="331" t="e">
        <f>IF((VLOOKUP(CONCATENATE($A688,"EE"),'05 APU'!$1:$1048576,1,FALSE)=CONCATENATE($A688,"EE")),1,0)</f>
        <v>#N/A</v>
      </c>
      <c r="BB688" s="331" t="e">
        <f>IF((VLOOKUP(CONCATENATE($A688,"EM"),'05 APU'!$1:$1048576,1,FALSE)=CONCATENATE($A688,"EM")),1,0)</f>
        <v>#N/A</v>
      </c>
    </row>
    <row r="689" spans="1:54" x14ac:dyDescent="0.25">
      <c r="A689" s="88">
        <v>679</v>
      </c>
      <c r="B689" s="387" t="s">
        <v>1488</v>
      </c>
      <c r="C689" s="384" t="s">
        <v>1407</v>
      </c>
      <c r="D689" s="89" t="str">
        <f>IFERROR(VLOOKUP(CONCATENATE($A689,"T"),'05 APU'!$1:$1048576,3,),"")</f>
        <v/>
      </c>
      <c r="E689" s="89" t="str">
        <f>IFERROR(VLOOKUP(CONCATENATE($A689,"T2"),'05 APU'!$1:$1048576,3,),"")</f>
        <v/>
      </c>
      <c r="F689" s="89" t="str">
        <f>IFERROR(VLOOKUP(CONCATENATE($A689,"T3"),'05 APU'!$1:$1048576,3,),"")</f>
        <v/>
      </c>
      <c r="G689" s="412" t="s">
        <v>168</v>
      </c>
      <c r="H689" s="351"/>
      <c r="I689" s="90">
        <f>IFERROR((VLOOKUP(CONCATENATE($A689,"D"),'05 APU'!$1:$1048576,9,)),0)</f>
        <v>0</v>
      </c>
      <c r="J689" s="90">
        <f t="shared" si="22"/>
        <v>0</v>
      </c>
      <c r="K689" s="297" t="str">
        <f>IFERROR(VLOOKUP(CONCATENATE($A689,"C"),'05 APU'!$1:$1048576,9,),"")</f>
        <v/>
      </c>
      <c r="L689" s="297" t="str">
        <f>IFERROR(VLOOKUP(CONCATENATE($A689,"B"),'05 APU'!$1:$1048576,9,),"")</f>
        <v/>
      </c>
      <c r="M689" s="297" t="str">
        <f>IFERROR(VLOOKUP(CONCATENATE($A689,"A"),'05 APU'!$1:$1048576,9,),"")</f>
        <v/>
      </c>
      <c r="N689" s="86"/>
      <c r="O689" s="90">
        <f>IFERROR(VLOOKUP(CONCATENATE($A689,"D"),'05 APU'!$T:$AB,9,),0)</f>
        <v>0</v>
      </c>
      <c r="P689" s="90">
        <f t="shared" si="21"/>
        <v>0</v>
      </c>
      <c r="Q689" s="90">
        <f>IFERROR(VLOOKUP(CONCATENATE($A689,"C"),'05 APU'!$T:$AB,9,),0)</f>
        <v>0</v>
      </c>
      <c r="R689" s="90">
        <f>IFERROR(VLOOKUP(CONCATENATE($A689,"B"),'05 APU'!$T:$AB,9,),0)</f>
        <v>0</v>
      </c>
      <c r="S689" s="90">
        <f>IFERROR(VLOOKUP(CONCATENATE($A689,"A"),'05 APU'!$T:$AB,9,),0)</f>
        <v>0</v>
      </c>
      <c r="U689" s="421" t="s">
        <v>3355</v>
      </c>
      <c r="V689" s="424"/>
      <c r="W689" s="429">
        <v>0</v>
      </c>
      <c r="AZ689" s="331" t="e">
        <f>IF((VLOOKUP(CONCATENATE($A689,"EP"),'05 APU'!$1:$1048576,1,FALSE)=CONCATENATE($A689,"EP")),1,0)</f>
        <v>#N/A</v>
      </c>
      <c r="BA689" s="331" t="e">
        <f>IF((VLOOKUP(CONCATENATE($A689,"EE"),'05 APU'!$1:$1048576,1,FALSE)=CONCATENATE($A689,"EE")),1,0)</f>
        <v>#N/A</v>
      </c>
      <c r="BB689" s="331" t="e">
        <f>IF((VLOOKUP(CONCATENATE($A689,"EM"),'05 APU'!$1:$1048576,1,FALSE)=CONCATENATE($A689,"EM")),1,0)</f>
        <v>#N/A</v>
      </c>
    </row>
    <row r="690" spans="1:54" x14ac:dyDescent="0.25">
      <c r="A690" s="88">
        <v>680</v>
      </c>
      <c r="B690" s="387" t="s">
        <v>1489</v>
      </c>
      <c r="C690" s="384" t="s">
        <v>1391</v>
      </c>
      <c r="D690" s="89" t="str">
        <f>IFERROR(VLOOKUP(CONCATENATE($A690,"T"),'05 APU'!$1:$1048576,3,),"")</f>
        <v/>
      </c>
      <c r="E690" s="89" t="str">
        <f>IFERROR(VLOOKUP(CONCATENATE($A690,"T2"),'05 APU'!$1:$1048576,3,),"")</f>
        <v/>
      </c>
      <c r="F690" s="89" t="str">
        <f>IFERROR(VLOOKUP(CONCATENATE($A690,"T3"),'05 APU'!$1:$1048576,3,),"")</f>
        <v/>
      </c>
      <c r="G690" s="412" t="s">
        <v>168</v>
      </c>
      <c r="H690" s="351"/>
      <c r="I690" s="90">
        <f>IFERROR((VLOOKUP(CONCATENATE($A690,"D"),'05 APU'!$1:$1048576,9,)),0)</f>
        <v>0</v>
      </c>
      <c r="J690" s="90">
        <f t="shared" si="22"/>
        <v>0</v>
      </c>
      <c r="K690" s="297" t="str">
        <f>IFERROR(VLOOKUP(CONCATENATE($A690,"C"),'05 APU'!$1:$1048576,9,),"")</f>
        <v/>
      </c>
      <c r="L690" s="297" t="str">
        <f>IFERROR(VLOOKUP(CONCATENATE($A690,"B"),'05 APU'!$1:$1048576,9,),"")</f>
        <v/>
      </c>
      <c r="M690" s="297" t="str">
        <f>IFERROR(VLOOKUP(CONCATENATE($A690,"A"),'05 APU'!$1:$1048576,9,),"")</f>
        <v/>
      </c>
      <c r="N690" s="86"/>
      <c r="O690" s="90">
        <f>IFERROR(VLOOKUP(CONCATENATE($A690,"D"),'05 APU'!$T:$AB,9,),0)</f>
        <v>0</v>
      </c>
      <c r="P690" s="90">
        <f t="shared" si="21"/>
        <v>0</v>
      </c>
      <c r="Q690" s="90">
        <f>IFERROR(VLOOKUP(CONCATENATE($A690,"C"),'05 APU'!$T:$AB,9,),0)</f>
        <v>0</v>
      </c>
      <c r="R690" s="90">
        <f>IFERROR(VLOOKUP(CONCATENATE($A690,"B"),'05 APU'!$T:$AB,9,),0)</f>
        <v>0</v>
      </c>
      <c r="S690" s="90">
        <f>IFERROR(VLOOKUP(CONCATENATE($A690,"A"),'05 APU'!$T:$AB,9,),0)</f>
        <v>0</v>
      </c>
      <c r="U690" s="421" t="s">
        <v>3355</v>
      </c>
      <c r="V690" s="424"/>
      <c r="W690" s="429">
        <v>0</v>
      </c>
      <c r="AZ690" s="331" t="e">
        <f>IF((VLOOKUP(CONCATENATE($A690,"EP"),'05 APU'!$1:$1048576,1,FALSE)=CONCATENATE($A690,"EP")),1,0)</f>
        <v>#N/A</v>
      </c>
      <c r="BA690" s="331" t="e">
        <f>IF((VLOOKUP(CONCATENATE($A690,"EE"),'05 APU'!$1:$1048576,1,FALSE)=CONCATENATE($A690,"EE")),1,0)</f>
        <v>#N/A</v>
      </c>
      <c r="BB690" s="331" t="e">
        <f>IF((VLOOKUP(CONCATENATE($A690,"EM"),'05 APU'!$1:$1048576,1,FALSE)=CONCATENATE($A690,"EM")),1,0)</f>
        <v>#N/A</v>
      </c>
    </row>
    <row r="691" spans="1:54" x14ac:dyDescent="0.25">
      <c r="A691" s="88">
        <v>681</v>
      </c>
      <c r="B691" s="387" t="s">
        <v>1490</v>
      </c>
      <c r="C691" s="384" t="s">
        <v>1410</v>
      </c>
      <c r="D691" s="89" t="str">
        <f>IFERROR(VLOOKUP(CONCATENATE($A691,"T"),'05 APU'!$1:$1048576,3,),"")</f>
        <v/>
      </c>
      <c r="E691" s="89" t="str">
        <f>IFERROR(VLOOKUP(CONCATENATE($A691,"T2"),'05 APU'!$1:$1048576,3,),"")</f>
        <v/>
      </c>
      <c r="F691" s="89" t="str">
        <f>IFERROR(VLOOKUP(CONCATENATE($A691,"T3"),'05 APU'!$1:$1048576,3,),"")</f>
        <v/>
      </c>
      <c r="G691" s="412" t="s">
        <v>168</v>
      </c>
      <c r="H691" s="351"/>
      <c r="I691" s="90">
        <f>IFERROR((VLOOKUP(CONCATENATE($A691,"D"),'05 APU'!$1:$1048576,9,)),0)</f>
        <v>0</v>
      </c>
      <c r="J691" s="90">
        <f t="shared" si="22"/>
        <v>0</v>
      </c>
      <c r="K691" s="297" t="str">
        <f>IFERROR(VLOOKUP(CONCATENATE($A691,"C"),'05 APU'!$1:$1048576,9,),"")</f>
        <v/>
      </c>
      <c r="L691" s="297" t="str">
        <f>IFERROR(VLOOKUP(CONCATENATE($A691,"B"),'05 APU'!$1:$1048576,9,),"")</f>
        <v/>
      </c>
      <c r="M691" s="297" t="str">
        <f>IFERROR(VLOOKUP(CONCATENATE($A691,"A"),'05 APU'!$1:$1048576,9,),"")</f>
        <v/>
      </c>
      <c r="N691" s="86"/>
      <c r="O691" s="90">
        <f>IFERROR(VLOOKUP(CONCATENATE($A691,"D"),'05 APU'!$T:$AB,9,),0)</f>
        <v>0</v>
      </c>
      <c r="P691" s="90">
        <f t="shared" si="21"/>
        <v>0</v>
      </c>
      <c r="Q691" s="90">
        <f>IFERROR(VLOOKUP(CONCATENATE($A691,"C"),'05 APU'!$T:$AB,9,),0)</f>
        <v>0</v>
      </c>
      <c r="R691" s="90">
        <f>IFERROR(VLOOKUP(CONCATENATE($A691,"B"),'05 APU'!$T:$AB,9,),0)</f>
        <v>0</v>
      </c>
      <c r="S691" s="90">
        <f>IFERROR(VLOOKUP(CONCATENATE($A691,"A"),'05 APU'!$T:$AB,9,),0)</f>
        <v>0</v>
      </c>
      <c r="U691" s="421" t="s">
        <v>3355</v>
      </c>
      <c r="V691" s="424"/>
      <c r="W691" s="429">
        <v>0</v>
      </c>
      <c r="AZ691" s="331" t="e">
        <f>IF((VLOOKUP(CONCATENATE($A691,"EP"),'05 APU'!$1:$1048576,1,FALSE)=CONCATENATE($A691,"EP")),1,0)</f>
        <v>#N/A</v>
      </c>
      <c r="BA691" s="331" t="e">
        <f>IF((VLOOKUP(CONCATENATE($A691,"EE"),'05 APU'!$1:$1048576,1,FALSE)=CONCATENATE($A691,"EE")),1,0)</f>
        <v>#N/A</v>
      </c>
      <c r="BB691" s="331" t="e">
        <f>IF((VLOOKUP(CONCATENATE($A691,"EM"),'05 APU'!$1:$1048576,1,FALSE)=CONCATENATE($A691,"EM")),1,0)</f>
        <v>#N/A</v>
      </c>
    </row>
    <row r="692" spans="1:54" ht="42" x14ac:dyDescent="0.25">
      <c r="A692" s="88">
        <v>682</v>
      </c>
      <c r="B692" s="388" t="s">
        <v>1491</v>
      </c>
      <c r="C692" s="389" t="s">
        <v>1492</v>
      </c>
      <c r="D692" s="89" t="str">
        <f>IFERROR(VLOOKUP(CONCATENATE($A692,"T"),'05 APU'!$1:$1048576,3,),"")</f>
        <v/>
      </c>
      <c r="E692" s="89" t="str">
        <f>IFERROR(VLOOKUP(CONCATENATE($A692,"T2"),'05 APU'!$1:$1048576,3,),"")</f>
        <v/>
      </c>
      <c r="F692" s="89" t="str">
        <f>IFERROR(VLOOKUP(CONCATENATE($A692,"T3"),'05 APU'!$1:$1048576,3,),"")</f>
        <v/>
      </c>
      <c r="G692" s="398"/>
      <c r="H692" s="351"/>
      <c r="I692" s="90">
        <f>IFERROR((VLOOKUP(CONCATENATE($A692,"D"),'05 APU'!$1:$1048576,9,)),0)</f>
        <v>0</v>
      </c>
      <c r="J692" s="90">
        <f t="shared" si="22"/>
        <v>0</v>
      </c>
      <c r="K692" s="297" t="str">
        <f>IFERROR(VLOOKUP(CONCATENATE($A692,"C"),'05 APU'!$1:$1048576,9,),"")</f>
        <v/>
      </c>
      <c r="L692" s="297" t="str">
        <f>IFERROR(VLOOKUP(CONCATENATE($A692,"B"),'05 APU'!$1:$1048576,9,),"")</f>
        <v/>
      </c>
      <c r="M692" s="297" t="str">
        <f>IFERROR(VLOOKUP(CONCATENATE($A692,"A"),'05 APU'!$1:$1048576,9,),"")</f>
        <v/>
      </c>
      <c r="N692" s="86"/>
      <c r="O692" s="90">
        <f>IFERROR(VLOOKUP(CONCATENATE($A692,"D"),'05 APU'!$T:$AB,9,),0)</f>
        <v>0</v>
      </c>
      <c r="P692" s="90">
        <f t="shared" si="21"/>
        <v>0</v>
      </c>
      <c r="Q692" s="90">
        <f>IFERROR(VLOOKUP(CONCATENATE($A692,"C"),'05 APU'!$T:$AB,9,),0)</f>
        <v>0</v>
      </c>
      <c r="R692" s="90">
        <f>IFERROR(VLOOKUP(CONCATENATE($A692,"B"),'05 APU'!$T:$AB,9,),0)</f>
        <v>0</v>
      </c>
      <c r="S692" s="90">
        <f>IFERROR(VLOOKUP(CONCATENATE($A692,"A"),'05 APU'!$T:$AB,9,),0)</f>
        <v>0</v>
      </c>
      <c r="U692" s="420"/>
      <c r="V692" s="424"/>
      <c r="W692" s="429">
        <v>0</v>
      </c>
      <c r="AZ692" s="331" t="e">
        <f>IF((VLOOKUP(CONCATENATE($A692,"EP"),'05 APU'!$1:$1048576,1,FALSE)=CONCATENATE($A692,"EP")),1,0)</f>
        <v>#N/A</v>
      </c>
      <c r="BA692" s="331" t="e">
        <f>IF((VLOOKUP(CONCATENATE($A692,"EE"),'05 APU'!$1:$1048576,1,FALSE)=CONCATENATE($A692,"EE")),1,0)</f>
        <v>#N/A</v>
      </c>
      <c r="BB692" s="331" t="e">
        <f>IF((VLOOKUP(CONCATENATE($A692,"EM"),'05 APU'!$1:$1048576,1,FALSE)=CONCATENATE($A692,"EM")),1,0)</f>
        <v>#N/A</v>
      </c>
    </row>
    <row r="693" spans="1:54" ht="31.5" x14ac:dyDescent="0.25">
      <c r="A693" s="88">
        <v>683</v>
      </c>
      <c r="B693" s="388" t="s">
        <v>1493</v>
      </c>
      <c r="C693" s="389" t="s">
        <v>1494</v>
      </c>
      <c r="D693" s="89" t="str">
        <f>IFERROR(VLOOKUP(CONCATENATE($A693,"T"),'05 APU'!$1:$1048576,3,),"")</f>
        <v/>
      </c>
      <c r="E693" s="89" t="str">
        <f>IFERROR(VLOOKUP(CONCATENATE($A693,"T2"),'05 APU'!$1:$1048576,3,),"")</f>
        <v/>
      </c>
      <c r="F693" s="89" t="str">
        <f>IFERROR(VLOOKUP(CONCATENATE($A693,"T3"),'05 APU'!$1:$1048576,3,),"")</f>
        <v/>
      </c>
      <c r="G693" s="398" t="s">
        <v>3348</v>
      </c>
      <c r="H693" s="351"/>
      <c r="I693" s="90">
        <f>IFERROR((VLOOKUP(CONCATENATE($A693,"D"),'05 APU'!$1:$1048576,9,)),0)</f>
        <v>0</v>
      </c>
      <c r="J693" s="90">
        <f t="shared" si="22"/>
        <v>0</v>
      </c>
      <c r="K693" s="297" t="str">
        <f>IFERROR(VLOOKUP(CONCATENATE($A693,"C"),'05 APU'!$1:$1048576,9,),"")</f>
        <v/>
      </c>
      <c r="L693" s="297" t="str">
        <f>IFERROR(VLOOKUP(CONCATENATE($A693,"B"),'05 APU'!$1:$1048576,9,),"")</f>
        <v/>
      </c>
      <c r="M693" s="297" t="str">
        <f>IFERROR(VLOOKUP(CONCATENATE($A693,"A"),'05 APU'!$1:$1048576,9,),"")</f>
        <v/>
      </c>
      <c r="N693" s="86"/>
      <c r="O693" s="90">
        <f>IFERROR(VLOOKUP(CONCATENATE($A693,"D"),'05 APU'!$T:$AB,9,),0)</f>
        <v>0</v>
      </c>
      <c r="P693" s="90">
        <f t="shared" si="21"/>
        <v>0</v>
      </c>
      <c r="Q693" s="90">
        <f>IFERROR(VLOOKUP(CONCATENATE($A693,"C"),'05 APU'!$T:$AB,9,),0)</f>
        <v>0</v>
      </c>
      <c r="R693" s="90">
        <f>IFERROR(VLOOKUP(CONCATENATE($A693,"B"),'05 APU'!$T:$AB,9,),0)</f>
        <v>0</v>
      </c>
      <c r="S693" s="90">
        <f>IFERROR(VLOOKUP(CONCATENATE($A693,"A"),'05 APU'!$T:$AB,9,),0)</f>
        <v>0</v>
      </c>
      <c r="U693" s="421" t="s">
        <v>3355</v>
      </c>
      <c r="V693" s="424"/>
      <c r="W693" s="429">
        <v>0</v>
      </c>
      <c r="AZ693" s="331" t="e">
        <f>IF((VLOOKUP(CONCATENATE($A693,"EP"),'05 APU'!$1:$1048576,1,FALSE)=CONCATENATE($A693,"EP")),1,0)</f>
        <v>#N/A</v>
      </c>
      <c r="BA693" s="331" t="e">
        <f>IF((VLOOKUP(CONCATENATE($A693,"EE"),'05 APU'!$1:$1048576,1,FALSE)=CONCATENATE($A693,"EE")),1,0)</f>
        <v>#N/A</v>
      </c>
      <c r="BB693" s="331" t="e">
        <f>IF((VLOOKUP(CONCATENATE($A693,"EM"),'05 APU'!$1:$1048576,1,FALSE)=CONCATENATE($A693,"EM")),1,0)</f>
        <v>#N/A</v>
      </c>
    </row>
    <row r="694" spans="1:54" x14ac:dyDescent="0.25">
      <c r="A694" s="88">
        <v>684</v>
      </c>
      <c r="B694" s="387" t="s">
        <v>1495</v>
      </c>
      <c r="C694" s="384" t="s">
        <v>1397</v>
      </c>
      <c r="D694" s="89" t="str">
        <f>IFERROR(VLOOKUP(CONCATENATE($A694,"T"),'05 APU'!$1:$1048576,3,),"")</f>
        <v/>
      </c>
      <c r="E694" s="89" t="str">
        <f>IFERROR(VLOOKUP(CONCATENATE($A694,"T2"),'05 APU'!$1:$1048576,3,),"")</f>
        <v/>
      </c>
      <c r="F694" s="89" t="str">
        <f>IFERROR(VLOOKUP(CONCATENATE($A694,"T3"),'05 APU'!$1:$1048576,3,),"")</f>
        <v/>
      </c>
      <c r="G694" s="412" t="s">
        <v>168</v>
      </c>
      <c r="H694" s="351"/>
      <c r="I694" s="90">
        <f>IFERROR((VLOOKUP(CONCATENATE($A694,"D"),'05 APU'!$1:$1048576,9,)),0)</f>
        <v>0</v>
      </c>
      <c r="J694" s="90">
        <f t="shared" si="22"/>
        <v>0</v>
      </c>
      <c r="K694" s="297" t="str">
        <f>IFERROR(VLOOKUP(CONCATENATE($A694,"C"),'05 APU'!$1:$1048576,9,),"")</f>
        <v/>
      </c>
      <c r="L694" s="297" t="str">
        <f>IFERROR(VLOOKUP(CONCATENATE($A694,"B"),'05 APU'!$1:$1048576,9,),"")</f>
        <v/>
      </c>
      <c r="M694" s="297" t="str">
        <f>IFERROR(VLOOKUP(CONCATENATE($A694,"A"),'05 APU'!$1:$1048576,9,),"")</f>
        <v/>
      </c>
      <c r="N694" s="86"/>
      <c r="O694" s="90">
        <f>IFERROR(VLOOKUP(CONCATENATE($A694,"D"),'05 APU'!$T:$AB,9,),0)</f>
        <v>0</v>
      </c>
      <c r="P694" s="90">
        <f t="shared" si="21"/>
        <v>0</v>
      </c>
      <c r="Q694" s="90">
        <f>IFERROR(VLOOKUP(CONCATENATE($A694,"C"),'05 APU'!$T:$AB,9,),0)</f>
        <v>0</v>
      </c>
      <c r="R694" s="90">
        <f>IFERROR(VLOOKUP(CONCATENATE($A694,"B"),'05 APU'!$T:$AB,9,),0)</f>
        <v>0</v>
      </c>
      <c r="S694" s="90">
        <f>IFERROR(VLOOKUP(CONCATENATE($A694,"A"),'05 APU'!$T:$AB,9,),0)</f>
        <v>0</v>
      </c>
      <c r="U694" s="421" t="s">
        <v>3355</v>
      </c>
      <c r="V694" s="424"/>
      <c r="W694" s="429">
        <v>0</v>
      </c>
      <c r="AZ694" s="331" t="e">
        <f>IF((VLOOKUP(CONCATENATE($A694,"EP"),'05 APU'!$1:$1048576,1,FALSE)=CONCATENATE($A694,"EP")),1,0)</f>
        <v>#N/A</v>
      </c>
      <c r="BA694" s="331" t="e">
        <f>IF((VLOOKUP(CONCATENATE($A694,"EE"),'05 APU'!$1:$1048576,1,FALSE)=CONCATENATE($A694,"EE")),1,0)</f>
        <v>#N/A</v>
      </c>
      <c r="BB694" s="331" t="e">
        <f>IF((VLOOKUP(CONCATENATE($A694,"EM"),'05 APU'!$1:$1048576,1,FALSE)=CONCATENATE($A694,"EM")),1,0)</f>
        <v>#N/A</v>
      </c>
    </row>
    <row r="695" spans="1:54" x14ac:dyDescent="0.25">
      <c r="A695" s="88">
        <v>685</v>
      </c>
      <c r="B695" s="387" t="s">
        <v>1496</v>
      </c>
      <c r="C695" s="384" t="s">
        <v>1497</v>
      </c>
      <c r="D695" s="89" t="str">
        <f>IFERROR(VLOOKUP(CONCATENATE($A695,"T"),'05 APU'!$1:$1048576,3,),"")</f>
        <v/>
      </c>
      <c r="E695" s="89" t="str">
        <f>IFERROR(VLOOKUP(CONCATENATE($A695,"T2"),'05 APU'!$1:$1048576,3,),"")</f>
        <v/>
      </c>
      <c r="F695" s="89" t="str">
        <f>IFERROR(VLOOKUP(CONCATENATE($A695,"T3"),'05 APU'!$1:$1048576,3,),"")</f>
        <v/>
      </c>
      <c r="G695" s="412" t="s">
        <v>168</v>
      </c>
      <c r="H695" s="351"/>
      <c r="I695" s="90">
        <f>IFERROR((VLOOKUP(CONCATENATE($A695,"D"),'05 APU'!$1:$1048576,9,)),0)</f>
        <v>0</v>
      </c>
      <c r="J695" s="90">
        <f t="shared" si="22"/>
        <v>0</v>
      </c>
      <c r="K695" s="297" t="str">
        <f>IFERROR(VLOOKUP(CONCATENATE($A695,"C"),'05 APU'!$1:$1048576,9,),"")</f>
        <v/>
      </c>
      <c r="L695" s="297" t="str">
        <f>IFERROR(VLOOKUP(CONCATENATE($A695,"B"),'05 APU'!$1:$1048576,9,),"")</f>
        <v/>
      </c>
      <c r="M695" s="297" t="str">
        <f>IFERROR(VLOOKUP(CONCATENATE($A695,"A"),'05 APU'!$1:$1048576,9,),"")</f>
        <v/>
      </c>
      <c r="N695" s="86"/>
      <c r="O695" s="90">
        <f>IFERROR(VLOOKUP(CONCATENATE($A695,"D"),'05 APU'!$T:$AB,9,),0)</f>
        <v>0</v>
      </c>
      <c r="P695" s="90">
        <f t="shared" si="21"/>
        <v>0</v>
      </c>
      <c r="Q695" s="90">
        <f>IFERROR(VLOOKUP(CONCATENATE($A695,"C"),'05 APU'!$T:$AB,9,),0)</f>
        <v>0</v>
      </c>
      <c r="R695" s="90">
        <f>IFERROR(VLOOKUP(CONCATENATE($A695,"B"),'05 APU'!$T:$AB,9,),0)</f>
        <v>0</v>
      </c>
      <c r="S695" s="90">
        <f>IFERROR(VLOOKUP(CONCATENATE($A695,"A"),'05 APU'!$T:$AB,9,),0)</f>
        <v>0</v>
      </c>
      <c r="U695" s="421" t="s">
        <v>3355</v>
      </c>
      <c r="V695" s="424"/>
      <c r="W695" s="429">
        <v>0</v>
      </c>
      <c r="AZ695" s="331" t="e">
        <f>IF((VLOOKUP(CONCATENATE($A695,"EP"),'05 APU'!$1:$1048576,1,FALSE)=CONCATENATE($A695,"EP")),1,0)</f>
        <v>#N/A</v>
      </c>
      <c r="BA695" s="331" t="e">
        <f>IF((VLOOKUP(CONCATENATE($A695,"EE"),'05 APU'!$1:$1048576,1,FALSE)=CONCATENATE($A695,"EE")),1,0)</f>
        <v>#N/A</v>
      </c>
      <c r="BB695" s="331" t="e">
        <f>IF((VLOOKUP(CONCATENATE($A695,"EM"),'05 APU'!$1:$1048576,1,FALSE)=CONCATENATE($A695,"EM")),1,0)</f>
        <v>#N/A</v>
      </c>
    </row>
    <row r="696" spans="1:54" x14ac:dyDescent="0.25">
      <c r="A696" s="88">
        <v>686</v>
      </c>
      <c r="B696" s="387" t="s">
        <v>1498</v>
      </c>
      <c r="C696" s="384" t="s">
        <v>1401</v>
      </c>
      <c r="D696" s="89" t="str">
        <f>IFERROR(VLOOKUP(CONCATENATE($A696,"T"),'05 APU'!$1:$1048576,3,),"")</f>
        <v/>
      </c>
      <c r="E696" s="89" t="str">
        <f>IFERROR(VLOOKUP(CONCATENATE($A696,"T2"),'05 APU'!$1:$1048576,3,),"")</f>
        <v/>
      </c>
      <c r="F696" s="89" t="str">
        <f>IFERROR(VLOOKUP(CONCATENATE($A696,"T3"),'05 APU'!$1:$1048576,3,),"")</f>
        <v/>
      </c>
      <c r="G696" s="412" t="s">
        <v>168</v>
      </c>
      <c r="H696" s="351"/>
      <c r="I696" s="90">
        <f>IFERROR((VLOOKUP(CONCATENATE($A696,"D"),'05 APU'!$1:$1048576,9,)),0)</f>
        <v>0</v>
      </c>
      <c r="J696" s="90">
        <f t="shared" si="22"/>
        <v>0</v>
      </c>
      <c r="K696" s="297" t="str">
        <f>IFERROR(VLOOKUP(CONCATENATE($A696,"C"),'05 APU'!$1:$1048576,9,),"")</f>
        <v/>
      </c>
      <c r="L696" s="297" t="str">
        <f>IFERROR(VLOOKUP(CONCATENATE($A696,"B"),'05 APU'!$1:$1048576,9,),"")</f>
        <v/>
      </c>
      <c r="M696" s="297" t="str">
        <f>IFERROR(VLOOKUP(CONCATENATE($A696,"A"),'05 APU'!$1:$1048576,9,),"")</f>
        <v/>
      </c>
      <c r="N696" s="86"/>
      <c r="O696" s="90">
        <f>IFERROR(VLOOKUP(CONCATENATE($A696,"D"),'05 APU'!$T:$AB,9,),0)</f>
        <v>0</v>
      </c>
      <c r="P696" s="90">
        <f t="shared" si="21"/>
        <v>0</v>
      </c>
      <c r="Q696" s="90">
        <f>IFERROR(VLOOKUP(CONCATENATE($A696,"C"),'05 APU'!$T:$AB,9,),0)</f>
        <v>0</v>
      </c>
      <c r="R696" s="90">
        <f>IFERROR(VLOOKUP(CONCATENATE($A696,"B"),'05 APU'!$T:$AB,9,),0)</f>
        <v>0</v>
      </c>
      <c r="S696" s="90">
        <f>IFERROR(VLOOKUP(CONCATENATE($A696,"A"),'05 APU'!$T:$AB,9,),0)</f>
        <v>0</v>
      </c>
      <c r="U696" s="421" t="s">
        <v>3355</v>
      </c>
      <c r="V696" s="424"/>
      <c r="W696" s="429">
        <v>0</v>
      </c>
      <c r="AZ696" s="331" t="e">
        <f>IF((VLOOKUP(CONCATENATE($A696,"EP"),'05 APU'!$1:$1048576,1,FALSE)=CONCATENATE($A696,"EP")),1,0)</f>
        <v>#N/A</v>
      </c>
      <c r="BA696" s="331" t="e">
        <f>IF((VLOOKUP(CONCATENATE($A696,"EE"),'05 APU'!$1:$1048576,1,FALSE)=CONCATENATE($A696,"EE")),1,0)</f>
        <v>#N/A</v>
      </c>
      <c r="BB696" s="331" t="e">
        <f>IF((VLOOKUP(CONCATENATE($A696,"EM"),'05 APU'!$1:$1048576,1,FALSE)=CONCATENATE($A696,"EM")),1,0)</f>
        <v>#N/A</v>
      </c>
    </row>
    <row r="697" spans="1:54" x14ac:dyDescent="0.25">
      <c r="A697" s="88">
        <v>687</v>
      </c>
      <c r="B697" s="387" t="s">
        <v>1499</v>
      </c>
      <c r="C697" s="384" t="s">
        <v>1403</v>
      </c>
      <c r="D697" s="89" t="str">
        <f>IFERROR(VLOOKUP(CONCATENATE($A697,"T"),'05 APU'!$1:$1048576,3,),"")</f>
        <v/>
      </c>
      <c r="E697" s="89" t="str">
        <f>IFERROR(VLOOKUP(CONCATENATE($A697,"T2"),'05 APU'!$1:$1048576,3,),"")</f>
        <v/>
      </c>
      <c r="F697" s="89" t="str">
        <f>IFERROR(VLOOKUP(CONCATENATE($A697,"T3"),'05 APU'!$1:$1048576,3,),"")</f>
        <v/>
      </c>
      <c r="G697" s="412" t="s">
        <v>168</v>
      </c>
      <c r="H697" s="351"/>
      <c r="I697" s="90">
        <f>IFERROR((VLOOKUP(CONCATENATE($A697,"D"),'05 APU'!$1:$1048576,9,)),0)</f>
        <v>0</v>
      </c>
      <c r="J697" s="90">
        <f t="shared" si="22"/>
        <v>0</v>
      </c>
      <c r="K697" s="297" t="str">
        <f>IFERROR(VLOOKUP(CONCATENATE($A697,"C"),'05 APU'!$1:$1048576,9,),"")</f>
        <v/>
      </c>
      <c r="L697" s="297" t="str">
        <f>IFERROR(VLOOKUP(CONCATENATE($A697,"B"),'05 APU'!$1:$1048576,9,),"")</f>
        <v/>
      </c>
      <c r="M697" s="297" t="str">
        <f>IFERROR(VLOOKUP(CONCATENATE($A697,"A"),'05 APU'!$1:$1048576,9,),"")</f>
        <v/>
      </c>
      <c r="N697" s="86"/>
      <c r="O697" s="90">
        <f>IFERROR(VLOOKUP(CONCATENATE($A697,"D"),'05 APU'!$T:$AB,9,),0)</f>
        <v>0</v>
      </c>
      <c r="P697" s="90">
        <f t="shared" si="21"/>
        <v>0</v>
      </c>
      <c r="Q697" s="90">
        <f>IFERROR(VLOOKUP(CONCATENATE($A697,"C"),'05 APU'!$T:$AB,9,),0)</f>
        <v>0</v>
      </c>
      <c r="R697" s="90">
        <f>IFERROR(VLOOKUP(CONCATENATE($A697,"B"),'05 APU'!$T:$AB,9,),0)</f>
        <v>0</v>
      </c>
      <c r="S697" s="90">
        <f>IFERROR(VLOOKUP(CONCATENATE($A697,"A"),'05 APU'!$T:$AB,9,),0)</f>
        <v>0</v>
      </c>
      <c r="U697" s="421" t="s">
        <v>3355</v>
      </c>
      <c r="V697" s="424"/>
      <c r="W697" s="429">
        <v>0</v>
      </c>
      <c r="AZ697" s="331" t="e">
        <f>IF((VLOOKUP(CONCATENATE($A697,"EP"),'05 APU'!$1:$1048576,1,FALSE)=CONCATENATE($A697,"EP")),1,0)</f>
        <v>#N/A</v>
      </c>
      <c r="BA697" s="331" t="e">
        <f>IF((VLOOKUP(CONCATENATE($A697,"EE"),'05 APU'!$1:$1048576,1,FALSE)=CONCATENATE($A697,"EE")),1,0)</f>
        <v>#N/A</v>
      </c>
      <c r="BB697" s="331" t="e">
        <f>IF((VLOOKUP(CONCATENATE($A697,"EM"),'05 APU'!$1:$1048576,1,FALSE)=CONCATENATE($A697,"EM")),1,0)</f>
        <v>#N/A</v>
      </c>
    </row>
    <row r="698" spans="1:54" x14ac:dyDescent="0.25">
      <c r="A698" s="88">
        <v>688</v>
      </c>
      <c r="B698" s="387" t="s">
        <v>1500</v>
      </c>
      <c r="C698" s="384" t="s">
        <v>1405</v>
      </c>
      <c r="D698" s="89" t="str">
        <f>IFERROR(VLOOKUP(CONCATENATE($A698,"T"),'05 APU'!$1:$1048576,3,),"")</f>
        <v/>
      </c>
      <c r="E698" s="89" t="str">
        <f>IFERROR(VLOOKUP(CONCATENATE($A698,"T2"),'05 APU'!$1:$1048576,3,),"")</f>
        <v/>
      </c>
      <c r="F698" s="89" t="str">
        <f>IFERROR(VLOOKUP(CONCATENATE($A698,"T3"),'05 APU'!$1:$1048576,3,),"")</f>
        <v/>
      </c>
      <c r="G698" s="412" t="s">
        <v>168</v>
      </c>
      <c r="H698" s="351"/>
      <c r="I698" s="90">
        <f>IFERROR((VLOOKUP(CONCATENATE($A698,"D"),'05 APU'!$1:$1048576,9,)),0)</f>
        <v>0</v>
      </c>
      <c r="J698" s="90">
        <f t="shared" si="22"/>
        <v>0</v>
      </c>
      <c r="K698" s="297" t="str">
        <f>IFERROR(VLOOKUP(CONCATENATE($A698,"C"),'05 APU'!$1:$1048576,9,),"")</f>
        <v/>
      </c>
      <c r="L698" s="297" t="str">
        <f>IFERROR(VLOOKUP(CONCATENATE($A698,"B"),'05 APU'!$1:$1048576,9,),"")</f>
        <v/>
      </c>
      <c r="M698" s="297" t="str">
        <f>IFERROR(VLOOKUP(CONCATENATE($A698,"A"),'05 APU'!$1:$1048576,9,),"")</f>
        <v/>
      </c>
      <c r="N698" s="86"/>
      <c r="O698" s="90">
        <f>IFERROR(VLOOKUP(CONCATENATE($A698,"D"),'05 APU'!$T:$AB,9,),0)</f>
        <v>0</v>
      </c>
      <c r="P698" s="90">
        <f t="shared" si="21"/>
        <v>0</v>
      </c>
      <c r="Q698" s="90">
        <f>IFERROR(VLOOKUP(CONCATENATE($A698,"C"),'05 APU'!$T:$AB,9,),0)</f>
        <v>0</v>
      </c>
      <c r="R698" s="90">
        <f>IFERROR(VLOOKUP(CONCATENATE($A698,"B"),'05 APU'!$T:$AB,9,),0)</f>
        <v>0</v>
      </c>
      <c r="S698" s="90">
        <f>IFERROR(VLOOKUP(CONCATENATE($A698,"A"),'05 APU'!$T:$AB,9,),0)</f>
        <v>0</v>
      </c>
      <c r="U698" s="421" t="s">
        <v>3355</v>
      </c>
      <c r="V698" s="424"/>
      <c r="W698" s="429">
        <v>0</v>
      </c>
      <c r="AZ698" s="331" t="e">
        <f>IF((VLOOKUP(CONCATENATE($A698,"EP"),'05 APU'!$1:$1048576,1,FALSE)=CONCATENATE($A698,"EP")),1,0)</f>
        <v>#N/A</v>
      </c>
      <c r="BA698" s="331" t="e">
        <f>IF((VLOOKUP(CONCATENATE($A698,"EE"),'05 APU'!$1:$1048576,1,FALSE)=CONCATENATE($A698,"EE")),1,0)</f>
        <v>#N/A</v>
      </c>
      <c r="BB698" s="331" t="e">
        <f>IF((VLOOKUP(CONCATENATE($A698,"EM"),'05 APU'!$1:$1048576,1,FALSE)=CONCATENATE($A698,"EM")),1,0)</f>
        <v>#N/A</v>
      </c>
    </row>
    <row r="699" spans="1:54" x14ac:dyDescent="0.25">
      <c r="A699" s="88">
        <v>689</v>
      </c>
      <c r="B699" s="387" t="s">
        <v>1501</v>
      </c>
      <c r="C699" s="384" t="s">
        <v>1407</v>
      </c>
      <c r="D699" s="89" t="str">
        <f>IFERROR(VLOOKUP(CONCATENATE($A699,"T"),'05 APU'!$1:$1048576,3,),"")</f>
        <v/>
      </c>
      <c r="E699" s="89" t="str">
        <f>IFERROR(VLOOKUP(CONCATENATE($A699,"T2"),'05 APU'!$1:$1048576,3,),"")</f>
        <v/>
      </c>
      <c r="F699" s="89" t="str">
        <f>IFERROR(VLOOKUP(CONCATENATE($A699,"T3"),'05 APU'!$1:$1048576,3,),"")</f>
        <v/>
      </c>
      <c r="G699" s="412" t="s">
        <v>168</v>
      </c>
      <c r="H699" s="351"/>
      <c r="I699" s="90">
        <f>IFERROR((VLOOKUP(CONCATENATE($A699,"D"),'05 APU'!$1:$1048576,9,)),0)</f>
        <v>0</v>
      </c>
      <c r="J699" s="90">
        <f t="shared" si="22"/>
        <v>0</v>
      </c>
      <c r="K699" s="297" t="str">
        <f>IFERROR(VLOOKUP(CONCATENATE($A699,"C"),'05 APU'!$1:$1048576,9,),"")</f>
        <v/>
      </c>
      <c r="L699" s="297" t="str">
        <f>IFERROR(VLOOKUP(CONCATENATE($A699,"B"),'05 APU'!$1:$1048576,9,),"")</f>
        <v/>
      </c>
      <c r="M699" s="297" t="str">
        <f>IFERROR(VLOOKUP(CONCATENATE($A699,"A"),'05 APU'!$1:$1048576,9,),"")</f>
        <v/>
      </c>
      <c r="N699" s="86"/>
      <c r="O699" s="90">
        <f>IFERROR(VLOOKUP(CONCATENATE($A699,"D"),'05 APU'!$T:$AB,9,),0)</f>
        <v>0</v>
      </c>
      <c r="P699" s="90">
        <f t="shared" si="21"/>
        <v>0</v>
      </c>
      <c r="Q699" s="90">
        <f>IFERROR(VLOOKUP(CONCATENATE($A699,"C"),'05 APU'!$T:$AB,9,),0)</f>
        <v>0</v>
      </c>
      <c r="R699" s="90">
        <f>IFERROR(VLOOKUP(CONCATENATE($A699,"B"),'05 APU'!$T:$AB,9,),0)</f>
        <v>0</v>
      </c>
      <c r="S699" s="90">
        <f>IFERROR(VLOOKUP(CONCATENATE($A699,"A"),'05 APU'!$T:$AB,9,),0)</f>
        <v>0</v>
      </c>
      <c r="U699" s="421" t="s">
        <v>3355</v>
      </c>
      <c r="V699" s="424"/>
      <c r="W699" s="429">
        <v>0</v>
      </c>
      <c r="AZ699" s="331" t="e">
        <f>IF((VLOOKUP(CONCATENATE($A699,"EP"),'05 APU'!$1:$1048576,1,FALSE)=CONCATENATE($A699,"EP")),1,0)</f>
        <v>#N/A</v>
      </c>
      <c r="BA699" s="331" t="e">
        <f>IF((VLOOKUP(CONCATENATE($A699,"EE"),'05 APU'!$1:$1048576,1,FALSE)=CONCATENATE($A699,"EE")),1,0)</f>
        <v>#N/A</v>
      </c>
      <c r="BB699" s="331" t="e">
        <f>IF((VLOOKUP(CONCATENATE($A699,"EM"),'05 APU'!$1:$1048576,1,FALSE)=CONCATENATE($A699,"EM")),1,0)</f>
        <v>#N/A</v>
      </c>
    </row>
    <row r="700" spans="1:54" x14ac:dyDescent="0.25">
      <c r="A700" s="88">
        <v>690</v>
      </c>
      <c r="B700" s="387" t="s">
        <v>1502</v>
      </c>
      <c r="C700" s="384" t="s">
        <v>1503</v>
      </c>
      <c r="D700" s="89" t="str">
        <f>IFERROR(VLOOKUP(CONCATENATE($A700,"T"),'05 APU'!$1:$1048576,3,),"")</f>
        <v/>
      </c>
      <c r="E700" s="89" t="str">
        <f>IFERROR(VLOOKUP(CONCATENATE($A700,"T2"),'05 APU'!$1:$1048576,3,),"")</f>
        <v/>
      </c>
      <c r="F700" s="89" t="str">
        <f>IFERROR(VLOOKUP(CONCATENATE($A700,"T3"),'05 APU'!$1:$1048576,3,),"")</f>
        <v/>
      </c>
      <c r="G700" s="412" t="s">
        <v>168</v>
      </c>
      <c r="H700" s="351"/>
      <c r="I700" s="90">
        <f>IFERROR((VLOOKUP(CONCATENATE($A700,"D"),'05 APU'!$1:$1048576,9,)),0)</f>
        <v>0</v>
      </c>
      <c r="J700" s="90">
        <f t="shared" si="22"/>
        <v>0</v>
      </c>
      <c r="K700" s="297" t="str">
        <f>IFERROR(VLOOKUP(CONCATENATE($A700,"C"),'05 APU'!$1:$1048576,9,),"")</f>
        <v/>
      </c>
      <c r="L700" s="297" t="str">
        <f>IFERROR(VLOOKUP(CONCATENATE($A700,"B"),'05 APU'!$1:$1048576,9,),"")</f>
        <v/>
      </c>
      <c r="M700" s="297" t="str">
        <f>IFERROR(VLOOKUP(CONCATENATE($A700,"A"),'05 APU'!$1:$1048576,9,),"")</f>
        <v/>
      </c>
      <c r="N700" s="86"/>
      <c r="O700" s="90">
        <f>IFERROR(VLOOKUP(CONCATENATE($A700,"D"),'05 APU'!$T:$AB,9,),0)</f>
        <v>0</v>
      </c>
      <c r="P700" s="90">
        <f t="shared" si="21"/>
        <v>0</v>
      </c>
      <c r="Q700" s="90">
        <f>IFERROR(VLOOKUP(CONCATENATE($A700,"C"),'05 APU'!$T:$AB,9,),0)</f>
        <v>0</v>
      </c>
      <c r="R700" s="90">
        <f>IFERROR(VLOOKUP(CONCATENATE($A700,"B"),'05 APU'!$T:$AB,9,),0)</f>
        <v>0</v>
      </c>
      <c r="S700" s="90">
        <f>IFERROR(VLOOKUP(CONCATENATE($A700,"A"),'05 APU'!$T:$AB,9,),0)</f>
        <v>0</v>
      </c>
      <c r="U700" s="421" t="s">
        <v>3355</v>
      </c>
      <c r="V700" s="424"/>
      <c r="W700" s="429">
        <v>0</v>
      </c>
      <c r="AZ700" s="331" t="e">
        <f>IF((VLOOKUP(CONCATENATE($A700,"EP"),'05 APU'!$1:$1048576,1,FALSE)=CONCATENATE($A700,"EP")),1,0)</f>
        <v>#N/A</v>
      </c>
      <c r="BA700" s="331" t="e">
        <f>IF((VLOOKUP(CONCATENATE($A700,"EE"),'05 APU'!$1:$1048576,1,FALSE)=CONCATENATE($A700,"EE")),1,0)</f>
        <v>#N/A</v>
      </c>
      <c r="BB700" s="331" t="e">
        <f>IF((VLOOKUP(CONCATENATE($A700,"EM"),'05 APU'!$1:$1048576,1,FALSE)=CONCATENATE($A700,"EM")),1,0)</f>
        <v>#N/A</v>
      </c>
    </row>
    <row r="701" spans="1:54" x14ac:dyDescent="0.25">
      <c r="A701" s="88">
        <v>691</v>
      </c>
      <c r="B701" s="387" t="s">
        <v>1504</v>
      </c>
      <c r="C701" s="384" t="s">
        <v>1505</v>
      </c>
      <c r="D701" s="89" t="str">
        <f>IFERROR(VLOOKUP(CONCATENATE($A701,"T"),'05 APU'!$1:$1048576,3,),"")</f>
        <v/>
      </c>
      <c r="E701" s="89" t="str">
        <f>IFERROR(VLOOKUP(CONCATENATE($A701,"T2"),'05 APU'!$1:$1048576,3,),"")</f>
        <v/>
      </c>
      <c r="F701" s="89" t="str">
        <f>IFERROR(VLOOKUP(CONCATENATE($A701,"T3"),'05 APU'!$1:$1048576,3,),"")</f>
        <v/>
      </c>
      <c r="G701" s="412" t="s">
        <v>168</v>
      </c>
      <c r="H701" s="351"/>
      <c r="I701" s="90">
        <f>IFERROR((VLOOKUP(CONCATENATE($A701,"D"),'05 APU'!$1:$1048576,9,)),0)</f>
        <v>0</v>
      </c>
      <c r="J701" s="90">
        <f t="shared" si="22"/>
        <v>0</v>
      </c>
      <c r="K701" s="297" t="str">
        <f>IFERROR(VLOOKUP(CONCATENATE($A701,"C"),'05 APU'!$1:$1048576,9,),"")</f>
        <v/>
      </c>
      <c r="L701" s="297" t="str">
        <f>IFERROR(VLOOKUP(CONCATENATE($A701,"B"),'05 APU'!$1:$1048576,9,),"")</f>
        <v/>
      </c>
      <c r="M701" s="297" t="str">
        <f>IFERROR(VLOOKUP(CONCATENATE($A701,"A"),'05 APU'!$1:$1048576,9,),"")</f>
        <v/>
      </c>
      <c r="N701" s="86"/>
      <c r="O701" s="90">
        <f>IFERROR(VLOOKUP(CONCATENATE($A701,"D"),'05 APU'!$T:$AB,9,),0)</f>
        <v>0</v>
      </c>
      <c r="P701" s="90">
        <f t="shared" si="21"/>
        <v>0</v>
      </c>
      <c r="Q701" s="90">
        <f>IFERROR(VLOOKUP(CONCATENATE($A701,"C"),'05 APU'!$T:$AB,9,),0)</f>
        <v>0</v>
      </c>
      <c r="R701" s="90">
        <f>IFERROR(VLOOKUP(CONCATENATE($A701,"B"),'05 APU'!$T:$AB,9,),0)</f>
        <v>0</v>
      </c>
      <c r="S701" s="90">
        <f>IFERROR(VLOOKUP(CONCATENATE($A701,"A"),'05 APU'!$T:$AB,9,),0)</f>
        <v>0</v>
      </c>
      <c r="U701" s="421" t="s">
        <v>3355</v>
      </c>
      <c r="V701" s="424"/>
      <c r="W701" s="429">
        <v>0</v>
      </c>
      <c r="AZ701" s="331" t="e">
        <f>IF((VLOOKUP(CONCATENATE($A701,"EP"),'05 APU'!$1:$1048576,1,FALSE)=CONCATENATE($A701,"EP")),1,0)</f>
        <v>#N/A</v>
      </c>
      <c r="BA701" s="331" t="e">
        <f>IF((VLOOKUP(CONCATENATE($A701,"EE"),'05 APU'!$1:$1048576,1,FALSE)=CONCATENATE($A701,"EE")),1,0)</f>
        <v>#N/A</v>
      </c>
      <c r="BB701" s="331" t="e">
        <f>IF((VLOOKUP(CONCATENATE($A701,"EM"),'05 APU'!$1:$1048576,1,FALSE)=CONCATENATE($A701,"EM")),1,0)</f>
        <v>#N/A</v>
      </c>
    </row>
    <row r="702" spans="1:54" x14ac:dyDescent="0.25">
      <c r="A702" s="88">
        <v>692</v>
      </c>
      <c r="B702" s="388" t="s">
        <v>1506</v>
      </c>
      <c r="C702" s="389" t="s">
        <v>1507</v>
      </c>
      <c r="D702" s="89" t="str">
        <f>IFERROR(VLOOKUP(CONCATENATE($A702,"T"),'05 APU'!$1:$1048576,3,),"")</f>
        <v/>
      </c>
      <c r="E702" s="89" t="str">
        <f>IFERROR(VLOOKUP(CONCATENATE($A702,"T2"),'05 APU'!$1:$1048576,3,),"")</f>
        <v/>
      </c>
      <c r="F702" s="89" t="str">
        <f>IFERROR(VLOOKUP(CONCATENATE($A702,"T3"),'05 APU'!$1:$1048576,3,),"")</f>
        <v/>
      </c>
      <c r="G702" s="398"/>
      <c r="H702" s="351"/>
      <c r="I702" s="90">
        <f>IFERROR((VLOOKUP(CONCATENATE($A702,"D"),'05 APU'!$1:$1048576,9,)),0)</f>
        <v>0</v>
      </c>
      <c r="J702" s="90">
        <f t="shared" si="22"/>
        <v>0</v>
      </c>
      <c r="K702" s="297" t="str">
        <f>IFERROR(VLOOKUP(CONCATENATE($A702,"C"),'05 APU'!$1:$1048576,9,),"")</f>
        <v/>
      </c>
      <c r="L702" s="297" t="str">
        <f>IFERROR(VLOOKUP(CONCATENATE($A702,"B"),'05 APU'!$1:$1048576,9,),"")</f>
        <v/>
      </c>
      <c r="M702" s="297" t="str">
        <f>IFERROR(VLOOKUP(CONCATENATE($A702,"A"),'05 APU'!$1:$1048576,9,),"")</f>
        <v/>
      </c>
      <c r="N702" s="86"/>
      <c r="O702" s="90">
        <f>IFERROR(VLOOKUP(CONCATENATE($A702,"D"),'05 APU'!$T:$AB,9,),0)</f>
        <v>0</v>
      </c>
      <c r="P702" s="90">
        <f t="shared" si="21"/>
        <v>0</v>
      </c>
      <c r="Q702" s="90">
        <f>IFERROR(VLOOKUP(CONCATENATE($A702,"C"),'05 APU'!$T:$AB,9,),0)</f>
        <v>0</v>
      </c>
      <c r="R702" s="90">
        <f>IFERROR(VLOOKUP(CONCATENATE($A702,"B"),'05 APU'!$T:$AB,9,),0)</f>
        <v>0</v>
      </c>
      <c r="S702" s="90">
        <f>IFERROR(VLOOKUP(CONCATENATE($A702,"A"),'05 APU'!$T:$AB,9,),0)</f>
        <v>0</v>
      </c>
      <c r="U702" s="420"/>
      <c r="V702" s="424"/>
      <c r="W702" s="429">
        <v>0</v>
      </c>
      <c r="AZ702" s="331" t="e">
        <f>IF((VLOOKUP(CONCATENATE($A702,"EP"),'05 APU'!$1:$1048576,1,FALSE)=CONCATENATE($A702,"EP")),1,0)</f>
        <v>#N/A</v>
      </c>
      <c r="BA702" s="331" t="e">
        <f>IF((VLOOKUP(CONCATENATE($A702,"EE"),'05 APU'!$1:$1048576,1,FALSE)=CONCATENATE($A702,"EE")),1,0)</f>
        <v>#N/A</v>
      </c>
      <c r="BB702" s="331" t="e">
        <f>IF((VLOOKUP(CONCATENATE($A702,"EM"),'05 APU'!$1:$1048576,1,FALSE)=CONCATENATE($A702,"EM")),1,0)</f>
        <v>#N/A</v>
      </c>
    </row>
    <row r="703" spans="1:54" x14ac:dyDescent="0.25">
      <c r="A703" s="88">
        <v>693</v>
      </c>
      <c r="B703" s="387" t="s">
        <v>1508</v>
      </c>
      <c r="C703" s="384" t="s">
        <v>1397</v>
      </c>
      <c r="D703" s="89" t="str">
        <f>IFERROR(VLOOKUP(CONCATENATE($A703,"T"),'05 APU'!$1:$1048576,3,),"")</f>
        <v/>
      </c>
      <c r="E703" s="89" t="str">
        <f>IFERROR(VLOOKUP(CONCATENATE($A703,"T2"),'05 APU'!$1:$1048576,3,),"")</f>
        <v/>
      </c>
      <c r="F703" s="89" t="str">
        <f>IFERROR(VLOOKUP(CONCATENATE($A703,"T3"),'05 APU'!$1:$1048576,3,),"")</f>
        <v/>
      </c>
      <c r="G703" s="412" t="s">
        <v>168</v>
      </c>
      <c r="H703" s="351"/>
      <c r="I703" s="90">
        <f>IFERROR((VLOOKUP(CONCATENATE($A703,"D"),'05 APU'!$1:$1048576,9,)),0)</f>
        <v>0</v>
      </c>
      <c r="J703" s="90">
        <f t="shared" si="22"/>
        <v>0</v>
      </c>
      <c r="K703" s="297" t="str">
        <f>IFERROR(VLOOKUP(CONCATENATE($A703,"C"),'05 APU'!$1:$1048576,9,),"")</f>
        <v/>
      </c>
      <c r="L703" s="297" t="str">
        <f>IFERROR(VLOOKUP(CONCATENATE($A703,"B"),'05 APU'!$1:$1048576,9,),"")</f>
        <v/>
      </c>
      <c r="M703" s="297" t="str">
        <f>IFERROR(VLOOKUP(CONCATENATE($A703,"A"),'05 APU'!$1:$1048576,9,),"")</f>
        <v/>
      </c>
      <c r="N703" s="86"/>
      <c r="O703" s="90">
        <f>IFERROR(VLOOKUP(CONCATENATE($A703,"D"),'05 APU'!$T:$AB,9,),0)</f>
        <v>0</v>
      </c>
      <c r="P703" s="90">
        <f t="shared" si="21"/>
        <v>0</v>
      </c>
      <c r="Q703" s="90">
        <f>IFERROR(VLOOKUP(CONCATENATE($A703,"C"),'05 APU'!$T:$AB,9,),0)</f>
        <v>0</v>
      </c>
      <c r="R703" s="90">
        <f>IFERROR(VLOOKUP(CONCATENATE($A703,"B"),'05 APU'!$T:$AB,9,),0)</f>
        <v>0</v>
      </c>
      <c r="S703" s="90">
        <f>IFERROR(VLOOKUP(CONCATENATE($A703,"A"),'05 APU'!$T:$AB,9,),0)</f>
        <v>0</v>
      </c>
      <c r="U703" s="421" t="s">
        <v>3355</v>
      </c>
      <c r="V703" s="424"/>
      <c r="W703" s="429">
        <v>0</v>
      </c>
      <c r="AZ703" s="331" t="e">
        <f>IF((VLOOKUP(CONCATENATE($A703,"EP"),'05 APU'!$1:$1048576,1,FALSE)=CONCATENATE($A703,"EP")),1,0)</f>
        <v>#N/A</v>
      </c>
      <c r="BA703" s="331" t="e">
        <f>IF((VLOOKUP(CONCATENATE($A703,"EE"),'05 APU'!$1:$1048576,1,FALSE)=CONCATENATE($A703,"EE")),1,0)</f>
        <v>#N/A</v>
      </c>
      <c r="BB703" s="331" t="e">
        <f>IF((VLOOKUP(CONCATENATE($A703,"EM"),'05 APU'!$1:$1048576,1,FALSE)=CONCATENATE($A703,"EM")),1,0)</f>
        <v>#N/A</v>
      </c>
    </row>
    <row r="704" spans="1:54" x14ac:dyDescent="0.25">
      <c r="A704" s="88">
        <v>694</v>
      </c>
      <c r="B704" s="387" t="s">
        <v>1509</v>
      </c>
      <c r="C704" s="384" t="s">
        <v>1497</v>
      </c>
      <c r="D704" s="89" t="str">
        <f>IFERROR(VLOOKUP(CONCATENATE($A704,"T"),'05 APU'!$1:$1048576,3,),"")</f>
        <v/>
      </c>
      <c r="E704" s="89" t="str">
        <f>IFERROR(VLOOKUP(CONCATENATE($A704,"T2"),'05 APU'!$1:$1048576,3,),"")</f>
        <v/>
      </c>
      <c r="F704" s="89" t="str">
        <f>IFERROR(VLOOKUP(CONCATENATE($A704,"T3"),'05 APU'!$1:$1048576,3,),"")</f>
        <v/>
      </c>
      <c r="G704" s="412" t="s">
        <v>168</v>
      </c>
      <c r="H704" s="351"/>
      <c r="I704" s="90">
        <f>IFERROR((VLOOKUP(CONCATENATE($A704,"D"),'05 APU'!$1:$1048576,9,)),0)</f>
        <v>0</v>
      </c>
      <c r="J704" s="90">
        <f t="shared" si="22"/>
        <v>0</v>
      </c>
      <c r="K704" s="297" t="str">
        <f>IFERROR(VLOOKUP(CONCATENATE($A704,"C"),'05 APU'!$1:$1048576,9,),"")</f>
        <v/>
      </c>
      <c r="L704" s="297" t="str">
        <f>IFERROR(VLOOKUP(CONCATENATE($A704,"B"),'05 APU'!$1:$1048576,9,),"")</f>
        <v/>
      </c>
      <c r="M704" s="297" t="str">
        <f>IFERROR(VLOOKUP(CONCATENATE($A704,"A"),'05 APU'!$1:$1048576,9,),"")</f>
        <v/>
      </c>
      <c r="N704" s="86"/>
      <c r="O704" s="90">
        <f>IFERROR(VLOOKUP(CONCATENATE($A704,"D"),'05 APU'!$T:$AB,9,),0)</f>
        <v>0</v>
      </c>
      <c r="P704" s="90">
        <f t="shared" si="21"/>
        <v>0</v>
      </c>
      <c r="Q704" s="90">
        <f>IFERROR(VLOOKUP(CONCATENATE($A704,"C"),'05 APU'!$T:$AB,9,),0)</f>
        <v>0</v>
      </c>
      <c r="R704" s="90">
        <f>IFERROR(VLOOKUP(CONCATENATE($A704,"B"),'05 APU'!$T:$AB,9,),0)</f>
        <v>0</v>
      </c>
      <c r="S704" s="90">
        <f>IFERROR(VLOOKUP(CONCATENATE($A704,"A"),'05 APU'!$T:$AB,9,),0)</f>
        <v>0</v>
      </c>
      <c r="U704" s="421" t="s">
        <v>3355</v>
      </c>
      <c r="V704" s="424"/>
      <c r="W704" s="429">
        <v>0</v>
      </c>
      <c r="AZ704" s="331" t="e">
        <f>IF((VLOOKUP(CONCATENATE($A704,"EP"),'05 APU'!$1:$1048576,1,FALSE)=CONCATENATE($A704,"EP")),1,0)</f>
        <v>#N/A</v>
      </c>
      <c r="BA704" s="331" t="e">
        <f>IF((VLOOKUP(CONCATENATE($A704,"EE"),'05 APU'!$1:$1048576,1,FALSE)=CONCATENATE($A704,"EE")),1,0)</f>
        <v>#N/A</v>
      </c>
      <c r="BB704" s="331" t="e">
        <f>IF((VLOOKUP(CONCATENATE($A704,"EM"),'05 APU'!$1:$1048576,1,FALSE)=CONCATENATE($A704,"EM")),1,0)</f>
        <v>#N/A</v>
      </c>
    </row>
    <row r="705" spans="1:54" x14ac:dyDescent="0.25">
      <c r="A705" s="88">
        <v>695</v>
      </c>
      <c r="B705" s="387" t="s">
        <v>1510</v>
      </c>
      <c r="C705" s="384" t="s">
        <v>1401</v>
      </c>
      <c r="D705" s="89" t="str">
        <f>IFERROR(VLOOKUP(CONCATENATE($A705,"T"),'05 APU'!$1:$1048576,3,),"")</f>
        <v/>
      </c>
      <c r="E705" s="89" t="str">
        <f>IFERROR(VLOOKUP(CONCATENATE($A705,"T2"),'05 APU'!$1:$1048576,3,),"")</f>
        <v/>
      </c>
      <c r="F705" s="89" t="str">
        <f>IFERROR(VLOOKUP(CONCATENATE($A705,"T3"),'05 APU'!$1:$1048576,3,),"")</f>
        <v/>
      </c>
      <c r="G705" s="412" t="s">
        <v>168</v>
      </c>
      <c r="H705" s="351"/>
      <c r="I705" s="90">
        <f>IFERROR((VLOOKUP(CONCATENATE($A705,"D"),'05 APU'!$1:$1048576,9,)),0)</f>
        <v>0</v>
      </c>
      <c r="J705" s="90">
        <f t="shared" si="22"/>
        <v>0</v>
      </c>
      <c r="K705" s="297" t="str">
        <f>IFERROR(VLOOKUP(CONCATENATE($A705,"C"),'05 APU'!$1:$1048576,9,),"")</f>
        <v/>
      </c>
      <c r="L705" s="297" t="str">
        <f>IFERROR(VLOOKUP(CONCATENATE($A705,"B"),'05 APU'!$1:$1048576,9,),"")</f>
        <v/>
      </c>
      <c r="M705" s="297" t="str">
        <f>IFERROR(VLOOKUP(CONCATENATE($A705,"A"),'05 APU'!$1:$1048576,9,),"")</f>
        <v/>
      </c>
      <c r="N705" s="86"/>
      <c r="O705" s="90">
        <f>IFERROR(VLOOKUP(CONCATENATE($A705,"D"),'05 APU'!$T:$AB,9,),0)</f>
        <v>0</v>
      </c>
      <c r="P705" s="90">
        <f t="shared" si="21"/>
        <v>0</v>
      </c>
      <c r="Q705" s="90">
        <f>IFERROR(VLOOKUP(CONCATENATE($A705,"C"),'05 APU'!$T:$AB,9,),0)</f>
        <v>0</v>
      </c>
      <c r="R705" s="90">
        <f>IFERROR(VLOOKUP(CONCATENATE($A705,"B"),'05 APU'!$T:$AB,9,),0)</f>
        <v>0</v>
      </c>
      <c r="S705" s="90">
        <f>IFERROR(VLOOKUP(CONCATENATE($A705,"A"),'05 APU'!$T:$AB,9,),0)</f>
        <v>0</v>
      </c>
      <c r="U705" s="421" t="s">
        <v>3355</v>
      </c>
      <c r="V705" s="424"/>
      <c r="W705" s="429">
        <v>0</v>
      </c>
      <c r="AZ705" s="331" t="e">
        <f>IF((VLOOKUP(CONCATENATE($A705,"EP"),'05 APU'!$1:$1048576,1,FALSE)=CONCATENATE($A705,"EP")),1,0)</f>
        <v>#N/A</v>
      </c>
      <c r="BA705" s="331" t="e">
        <f>IF((VLOOKUP(CONCATENATE($A705,"EE"),'05 APU'!$1:$1048576,1,FALSE)=CONCATENATE($A705,"EE")),1,0)</f>
        <v>#N/A</v>
      </c>
      <c r="BB705" s="331" t="e">
        <f>IF((VLOOKUP(CONCATENATE($A705,"EM"),'05 APU'!$1:$1048576,1,FALSE)=CONCATENATE($A705,"EM")),1,0)</f>
        <v>#N/A</v>
      </c>
    </row>
    <row r="706" spans="1:54" x14ac:dyDescent="0.25">
      <c r="A706" s="88">
        <v>696</v>
      </c>
      <c r="B706" s="387" t="s">
        <v>1511</v>
      </c>
      <c r="C706" s="384" t="s">
        <v>1403</v>
      </c>
      <c r="D706" s="89" t="str">
        <f>IFERROR(VLOOKUP(CONCATENATE($A706,"T"),'05 APU'!$1:$1048576,3,),"")</f>
        <v/>
      </c>
      <c r="E706" s="89" t="str">
        <f>IFERROR(VLOOKUP(CONCATENATE($A706,"T2"),'05 APU'!$1:$1048576,3,),"")</f>
        <v/>
      </c>
      <c r="F706" s="89" t="str">
        <f>IFERROR(VLOOKUP(CONCATENATE($A706,"T3"),'05 APU'!$1:$1048576,3,),"")</f>
        <v/>
      </c>
      <c r="G706" s="412" t="s">
        <v>168</v>
      </c>
      <c r="H706" s="351"/>
      <c r="I706" s="90">
        <f>IFERROR((VLOOKUP(CONCATENATE($A706,"D"),'05 APU'!$1:$1048576,9,)),0)</f>
        <v>0</v>
      </c>
      <c r="J706" s="90">
        <f t="shared" si="22"/>
        <v>0</v>
      </c>
      <c r="K706" s="297" t="str">
        <f>IFERROR(VLOOKUP(CONCATENATE($A706,"C"),'05 APU'!$1:$1048576,9,),"")</f>
        <v/>
      </c>
      <c r="L706" s="297" t="str">
        <f>IFERROR(VLOOKUP(CONCATENATE($A706,"B"),'05 APU'!$1:$1048576,9,),"")</f>
        <v/>
      </c>
      <c r="M706" s="297" t="str">
        <f>IFERROR(VLOOKUP(CONCATENATE($A706,"A"),'05 APU'!$1:$1048576,9,),"")</f>
        <v/>
      </c>
      <c r="N706" s="86"/>
      <c r="O706" s="90">
        <f>IFERROR(VLOOKUP(CONCATENATE($A706,"D"),'05 APU'!$T:$AB,9,),0)</f>
        <v>0</v>
      </c>
      <c r="P706" s="90">
        <f t="shared" si="21"/>
        <v>0</v>
      </c>
      <c r="Q706" s="90">
        <f>IFERROR(VLOOKUP(CONCATENATE($A706,"C"),'05 APU'!$T:$AB,9,),0)</f>
        <v>0</v>
      </c>
      <c r="R706" s="90">
        <f>IFERROR(VLOOKUP(CONCATENATE($A706,"B"),'05 APU'!$T:$AB,9,),0)</f>
        <v>0</v>
      </c>
      <c r="S706" s="90">
        <f>IFERROR(VLOOKUP(CONCATENATE($A706,"A"),'05 APU'!$T:$AB,9,),0)</f>
        <v>0</v>
      </c>
      <c r="U706" s="421" t="s">
        <v>3355</v>
      </c>
      <c r="V706" s="424"/>
      <c r="W706" s="429">
        <v>0</v>
      </c>
      <c r="AZ706" s="331" t="e">
        <f>IF((VLOOKUP(CONCATENATE($A706,"EP"),'05 APU'!$1:$1048576,1,FALSE)=CONCATENATE($A706,"EP")),1,0)</f>
        <v>#N/A</v>
      </c>
      <c r="BA706" s="331" t="e">
        <f>IF((VLOOKUP(CONCATENATE($A706,"EE"),'05 APU'!$1:$1048576,1,FALSE)=CONCATENATE($A706,"EE")),1,0)</f>
        <v>#N/A</v>
      </c>
      <c r="BB706" s="331" t="e">
        <f>IF((VLOOKUP(CONCATENATE($A706,"EM"),'05 APU'!$1:$1048576,1,FALSE)=CONCATENATE($A706,"EM")),1,0)</f>
        <v>#N/A</v>
      </c>
    </row>
    <row r="707" spans="1:54" x14ac:dyDescent="0.25">
      <c r="A707" s="88">
        <v>697</v>
      </c>
      <c r="B707" s="387" t="s">
        <v>1512</v>
      </c>
      <c r="C707" s="384" t="s">
        <v>1405</v>
      </c>
      <c r="D707" s="89" t="str">
        <f>IFERROR(VLOOKUP(CONCATENATE($A707,"T"),'05 APU'!$1:$1048576,3,),"")</f>
        <v/>
      </c>
      <c r="E707" s="89" t="str">
        <f>IFERROR(VLOOKUP(CONCATENATE($A707,"T2"),'05 APU'!$1:$1048576,3,),"")</f>
        <v/>
      </c>
      <c r="F707" s="89" t="str">
        <f>IFERROR(VLOOKUP(CONCATENATE($A707,"T3"),'05 APU'!$1:$1048576,3,),"")</f>
        <v/>
      </c>
      <c r="G707" s="412" t="s">
        <v>168</v>
      </c>
      <c r="H707" s="351"/>
      <c r="I707" s="90">
        <f>IFERROR((VLOOKUP(CONCATENATE($A707,"D"),'05 APU'!$1:$1048576,9,)),0)</f>
        <v>0</v>
      </c>
      <c r="J707" s="90">
        <f t="shared" si="22"/>
        <v>0</v>
      </c>
      <c r="K707" s="297" t="str">
        <f>IFERROR(VLOOKUP(CONCATENATE($A707,"C"),'05 APU'!$1:$1048576,9,),"")</f>
        <v/>
      </c>
      <c r="L707" s="297" t="str">
        <f>IFERROR(VLOOKUP(CONCATENATE($A707,"B"),'05 APU'!$1:$1048576,9,),"")</f>
        <v/>
      </c>
      <c r="M707" s="297" t="str">
        <f>IFERROR(VLOOKUP(CONCATENATE($A707,"A"),'05 APU'!$1:$1048576,9,),"")</f>
        <v/>
      </c>
      <c r="N707" s="86"/>
      <c r="O707" s="90">
        <f>IFERROR(VLOOKUP(CONCATENATE($A707,"D"),'05 APU'!$T:$AB,9,),0)</f>
        <v>0</v>
      </c>
      <c r="P707" s="90">
        <f t="shared" si="21"/>
        <v>0</v>
      </c>
      <c r="Q707" s="90">
        <f>IFERROR(VLOOKUP(CONCATENATE($A707,"C"),'05 APU'!$T:$AB,9,),0)</f>
        <v>0</v>
      </c>
      <c r="R707" s="90">
        <f>IFERROR(VLOOKUP(CONCATENATE($A707,"B"),'05 APU'!$T:$AB,9,),0)</f>
        <v>0</v>
      </c>
      <c r="S707" s="90">
        <f>IFERROR(VLOOKUP(CONCATENATE($A707,"A"),'05 APU'!$T:$AB,9,),0)</f>
        <v>0</v>
      </c>
      <c r="U707" s="421" t="s">
        <v>3355</v>
      </c>
      <c r="V707" s="424"/>
      <c r="W707" s="429">
        <v>0</v>
      </c>
      <c r="AZ707" s="331" t="e">
        <f>IF((VLOOKUP(CONCATENATE($A707,"EP"),'05 APU'!$1:$1048576,1,FALSE)=CONCATENATE($A707,"EP")),1,0)</f>
        <v>#N/A</v>
      </c>
      <c r="BA707" s="331" t="e">
        <f>IF((VLOOKUP(CONCATENATE($A707,"EE"),'05 APU'!$1:$1048576,1,FALSE)=CONCATENATE($A707,"EE")),1,0)</f>
        <v>#N/A</v>
      </c>
      <c r="BB707" s="331" t="e">
        <f>IF((VLOOKUP(CONCATENATE($A707,"EM"),'05 APU'!$1:$1048576,1,FALSE)=CONCATENATE($A707,"EM")),1,0)</f>
        <v>#N/A</v>
      </c>
    </row>
    <row r="708" spans="1:54" x14ac:dyDescent="0.25">
      <c r="A708" s="88">
        <v>698</v>
      </c>
      <c r="B708" s="387" t="s">
        <v>1513</v>
      </c>
      <c r="C708" s="384" t="s">
        <v>1407</v>
      </c>
      <c r="D708" s="89" t="str">
        <f>IFERROR(VLOOKUP(CONCATENATE($A708,"T"),'05 APU'!$1:$1048576,3,),"")</f>
        <v/>
      </c>
      <c r="E708" s="89" t="str">
        <f>IFERROR(VLOOKUP(CONCATENATE($A708,"T2"),'05 APU'!$1:$1048576,3,),"")</f>
        <v/>
      </c>
      <c r="F708" s="89" t="str">
        <f>IFERROR(VLOOKUP(CONCATENATE($A708,"T3"),'05 APU'!$1:$1048576,3,),"")</f>
        <v/>
      </c>
      <c r="G708" s="412" t="s">
        <v>168</v>
      </c>
      <c r="H708" s="351"/>
      <c r="I708" s="90">
        <f>IFERROR((VLOOKUP(CONCATENATE($A708,"D"),'05 APU'!$1:$1048576,9,)),0)</f>
        <v>0</v>
      </c>
      <c r="J708" s="90">
        <f t="shared" si="22"/>
        <v>0</v>
      </c>
      <c r="K708" s="297" t="str">
        <f>IFERROR(VLOOKUP(CONCATENATE($A708,"C"),'05 APU'!$1:$1048576,9,),"")</f>
        <v/>
      </c>
      <c r="L708" s="297" t="str">
        <f>IFERROR(VLOOKUP(CONCATENATE($A708,"B"),'05 APU'!$1:$1048576,9,),"")</f>
        <v/>
      </c>
      <c r="M708" s="297" t="str">
        <f>IFERROR(VLOOKUP(CONCATENATE($A708,"A"),'05 APU'!$1:$1048576,9,),"")</f>
        <v/>
      </c>
      <c r="N708" s="86"/>
      <c r="O708" s="90">
        <f>IFERROR(VLOOKUP(CONCATENATE($A708,"D"),'05 APU'!$T:$AB,9,),0)</f>
        <v>0</v>
      </c>
      <c r="P708" s="90">
        <f t="shared" si="21"/>
        <v>0</v>
      </c>
      <c r="Q708" s="90">
        <f>IFERROR(VLOOKUP(CONCATENATE($A708,"C"),'05 APU'!$T:$AB,9,),0)</f>
        <v>0</v>
      </c>
      <c r="R708" s="90">
        <f>IFERROR(VLOOKUP(CONCATENATE($A708,"B"),'05 APU'!$T:$AB,9,),0)</f>
        <v>0</v>
      </c>
      <c r="S708" s="90">
        <f>IFERROR(VLOOKUP(CONCATENATE($A708,"A"),'05 APU'!$T:$AB,9,),0)</f>
        <v>0</v>
      </c>
      <c r="U708" s="421" t="s">
        <v>3355</v>
      </c>
      <c r="V708" s="424"/>
      <c r="W708" s="429">
        <v>0</v>
      </c>
      <c r="AZ708" s="331" t="e">
        <f>IF((VLOOKUP(CONCATENATE($A708,"EP"),'05 APU'!$1:$1048576,1,FALSE)=CONCATENATE($A708,"EP")),1,0)</f>
        <v>#N/A</v>
      </c>
      <c r="BA708" s="331" t="e">
        <f>IF((VLOOKUP(CONCATENATE($A708,"EE"),'05 APU'!$1:$1048576,1,FALSE)=CONCATENATE($A708,"EE")),1,0)</f>
        <v>#N/A</v>
      </c>
      <c r="BB708" s="331" t="e">
        <f>IF((VLOOKUP(CONCATENATE($A708,"EM"),'05 APU'!$1:$1048576,1,FALSE)=CONCATENATE($A708,"EM")),1,0)</f>
        <v>#N/A</v>
      </c>
    </row>
    <row r="709" spans="1:54" x14ac:dyDescent="0.25">
      <c r="A709" s="88">
        <v>699</v>
      </c>
      <c r="B709" s="387" t="s">
        <v>1514</v>
      </c>
      <c r="C709" s="384" t="s">
        <v>1503</v>
      </c>
      <c r="D709" s="89" t="str">
        <f>IFERROR(VLOOKUP(CONCATENATE($A709,"T"),'05 APU'!$1:$1048576,3,),"")</f>
        <v/>
      </c>
      <c r="E709" s="89" t="str">
        <f>IFERROR(VLOOKUP(CONCATENATE($A709,"T2"),'05 APU'!$1:$1048576,3,),"")</f>
        <v/>
      </c>
      <c r="F709" s="89" t="str">
        <f>IFERROR(VLOOKUP(CONCATENATE($A709,"T3"),'05 APU'!$1:$1048576,3,),"")</f>
        <v/>
      </c>
      <c r="G709" s="412" t="s">
        <v>168</v>
      </c>
      <c r="H709" s="351"/>
      <c r="I709" s="90">
        <f>IFERROR((VLOOKUP(CONCATENATE($A709,"D"),'05 APU'!$1:$1048576,9,)),0)</f>
        <v>0</v>
      </c>
      <c r="J709" s="90">
        <f t="shared" si="22"/>
        <v>0</v>
      </c>
      <c r="K709" s="297" t="str">
        <f>IFERROR(VLOOKUP(CONCATENATE($A709,"C"),'05 APU'!$1:$1048576,9,),"")</f>
        <v/>
      </c>
      <c r="L709" s="297" t="str">
        <f>IFERROR(VLOOKUP(CONCATENATE($A709,"B"),'05 APU'!$1:$1048576,9,),"")</f>
        <v/>
      </c>
      <c r="M709" s="297" t="str">
        <f>IFERROR(VLOOKUP(CONCATENATE($A709,"A"),'05 APU'!$1:$1048576,9,),"")</f>
        <v/>
      </c>
      <c r="N709" s="86"/>
      <c r="O709" s="90">
        <f>IFERROR(VLOOKUP(CONCATENATE($A709,"D"),'05 APU'!$T:$AB,9,),0)</f>
        <v>0</v>
      </c>
      <c r="P709" s="90">
        <f t="shared" si="21"/>
        <v>0</v>
      </c>
      <c r="Q709" s="90">
        <f>IFERROR(VLOOKUP(CONCATENATE($A709,"C"),'05 APU'!$T:$AB,9,),0)</f>
        <v>0</v>
      </c>
      <c r="R709" s="90">
        <f>IFERROR(VLOOKUP(CONCATENATE($A709,"B"),'05 APU'!$T:$AB,9,),0)</f>
        <v>0</v>
      </c>
      <c r="S709" s="90">
        <f>IFERROR(VLOOKUP(CONCATENATE($A709,"A"),'05 APU'!$T:$AB,9,),0)</f>
        <v>0</v>
      </c>
      <c r="U709" s="421" t="s">
        <v>3355</v>
      </c>
      <c r="V709" s="424"/>
      <c r="W709" s="429">
        <v>0</v>
      </c>
      <c r="AZ709" s="331" t="e">
        <f>IF((VLOOKUP(CONCATENATE($A709,"EP"),'05 APU'!$1:$1048576,1,FALSE)=CONCATENATE($A709,"EP")),1,0)</f>
        <v>#N/A</v>
      </c>
      <c r="BA709" s="331" t="e">
        <f>IF((VLOOKUP(CONCATENATE($A709,"EE"),'05 APU'!$1:$1048576,1,FALSE)=CONCATENATE($A709,"EE")),1,0)</f>
        <v>#N/A</v>
      </c>
      <c r="BB709" s="331" t="e">
        <f>IF((VLOOKUP(CONCATENATE($A709,"EM"),'05 APU'!$1:$1048576,1,FALSE)=CONCATENATE($A709,"EM")),1,0)</f>
        <v>#N/A</v>
      </c>
    </row>
    <row r="710" spans="1:54" x14ac:dyDescent="0.25">
      <c r="A710" s="88">
        <v>700</v>
      </c>
      <c r="B710" s="387" t="s">
        <v>1515</v>
      </c>
      <c r="C710" s="384" t="s">
        <v>1505</v>
      </c>
      <c r="D710" s="89" t="str">
        <f>IFERROR(VLOOKUP(CONCATENATE($A710,"T"),'05 APU'!$1:$1048576,3,),"")</f>
        <v/>
      </c>
      <c r="E710" s="89" t="str">
        <f>IFERROR(VLOOKUP(CONCATENATE($A710,"T2"),'05 APU'!$1:$1048576,3,),"")</f>
        <v/>
      </c>
      <c r="F710" s="89" t="str">
        <f>IFERROR(VLOOKUP(CONCATENATE($A710,"T3"),'05 APU'!$1:$1048576,3,),"")</f>
        <v/>
      </c>
      <c r="G710" s="412" t="s">
        <v>168</v>
      </c>
      <c r="H710" s="351"/>
      <c r="I710" s="90">
        <f>IFERROR((VLOOKUP(CONCATENATE($A710,"D"),'05 APU'!$1:$1048576,9,)),0)</f>
        <v>0</v>
      </c>
      <c r="J710" s="90">
        <f t="shared" si="22"/>
        <v>0</v>
      </c>
      <c r="K710" s="297" t="str">
        <f>IFERROR(VLOOKUP(CONCATENATE($A710,"C"),'05 APU'!$1:$1048576,9,),"")</f>
        <v/>
      </c>
      <c r="L710" s="297" t="str">
        <f>IFERROR(VLOOKUP(CONCATENATE($A710,"B"),'05 APU'!$1:$1048576,9,),"")</f>
        <v/>
      </c>
      <c r="M710" s="297" t="str">
        <f>IFERROR(VLOOKUP(CONCATENATE($A710,"A"),'05 APU'!$1:$1048576,9,),"")</f>
        <v/>
      </c>
      <c r="N710" s="86"/>
      <c r="O710" s="90">
        <f>IFERROR(VLOOKUP(CONCATENATE($A710,"D"),'05 APU'!$T:$AB,9,),0)</f>
        <v>0</v>
      </c>
      <c r="P710" s="90">
        <f t="shared" si="21"/>
        <v>0</v>
      </c>
      <c r="Q710" s="90">
        <f>IFERROR(VLOOKUP(CONCATENATE($A710,"C"),'05 APU'!$T:$AB,9,),0)</f>
        <v>0</v>
      </c>
      <c r="R710" s="90">
        <f>IFERROR(VLOOKUP(CONCATENATE($A710,"B"),'05 APU'!$T:$AB,9,),0)</f>
        <v>0</v>
      </c>
      <c r="S710" s="90">
        <f>IFERROR(VLOOKUP(CONCATENATE($A710,"A"),'05 APU'!$T:$AB,9,),0)</f>
        <v>0</v>
      </c>
      <c r="U710" s="421" t="s">
        <v>3355</v>
      </c>
      <c r="V710" s="424"/>
      <c r="W710" s="429">
        <v>0</v>
      </c>
      <c r="AZ710" s="331" t="e">
        <f>IF((VLOOKUP(CONCATENATE($A710,"EP"),'05 APU'!$1:$1048576,1,FALSE)=CONCATENATE($A710,"EP")),1,0)</f>
        <v>#N/A</v>
      </c>
      <c r="BA710" s="331" t="e">
        <f>IF((VLOOKUP(CONCATENATE($A710,"EE"),'05 APU'!$1:$1048576,1,FALSE)=CONCATENATE($A710,"EE")),1,0)</f>
        <v>#N/A</v>
      </c>
      <c r="BB710" s="331" t="e">
        <f>IF((VLOOKUP(CONCATENATE($A710,"EM"),'05 APU'!$1:$1048576,1,FALSE)=CONCATENATE($A710,"EM")),1,0)</f>
        <v>#N/A</v>
      </c>
    </row>
    <row r="711" spans="1:54" x14ac:dyDescent="0.25">
      <c r="A711" s="88">
        <v>701</v>
      </c>
      <c r="B711" s="388" t="s">
        <v>1516</v>
      </c>
      <c r="C711" s="389" t="s">
        <v>1517</v>
      </c>
      <c r="D711" s="89" t="str">
        <f>IFERROR(VLOOKUP(CONCATENATE($A711,"T"),'05 APU'!$1:$1048576,3,),"")</f>
        <v/>
      </c>
      <c r="E711" s="89" t="str">
        <f>IFERROR(VLOOKUP(CONCATENATE($A711,"T2"),'05 APU'!$1:$1048576,3,),"")</f>
        <v/>
      </c>
      <c r="F711" s="89" t="str">
        <f>IFERROR(VLOOKUP(CONCATENATE($A711,"T3"),'05 APU'!$1:$1048576,3,),"")</f>
        <v/>
      </c>
      <c r="G711" s="398"/>
      <c r="H711" s="351"/>
      <c r="I711" s="90">
        <f>IFERROR((VLOOKUP(CONCATENATE($A711,"D"),'05 APU'!$1:$1048576,9,)),0)</f>
        <v>0</v>
      </c>
      <c r="J711" s="90">
        <f t="shared" si="22"/>
        <v>0</v>
      </c>
      <c r="K711" s="297" t="str">
        <f>IFERROR(VLOOKUP(CONCATENATE($A711,"C"),'05 APU'!$1:$1048576,9,),"")</f>
        <v/>
      </c>
      <c r="L711" s="297" t="str">
        <f>IFERROR(VLOOKUP(CONCATENATE($A711,"B"),'05 APU'!$1:$1048576,9,),"")</f>
        <v/>
      </c>
      <c r="M711" s="297" t="str">
        <f>IFERROR(VLOOKUP(CONCATENATE($A711,"A"),'05 APU'!$1:$1048576,9,),"")</f>
        <v/>
      </c>
      <c r="N711" s="86"/>
      <c r="O711" s="90">
        <f>IFERROR(VLOOKUP(CONCATENATE($A711,"D"),'05 APU'!$T:$AB,9,),0)</f>
        <v>0</v>
      </c>
      <c r="P711" s="90">
        <f t="shared" si="21"/>
        <v>0</v>
      </c>
      <c r="Q711" s="90">
        <f>IFERROR(VLOOKUP(CONCATENATE($A711,"C"),'05 APU'!$T:$AB,9,),0)</f>
        <v>0</v>
      </c>
      <c r="R711" s="90">
        <f>IFERROR(VLOOKUP(CONCATENATE($A711,"B"),'05 APU'!$T:$AB,9,),0)</f>
        <v>0</v>
      </c>
      <c r="S711" s="90">
        <f>IFERROR(VLOOKUP(CONCATENATE($A711,"A"),'05 APU'!$T:$AB,9,),0)</f>
        <v>0</v>
      </c>
      <c r="U711" s="420"/>
      <c r="V711" s="424"/>
      <c r="W711" s="429">
        <v>0</v>
      </c>
      <c r="AZ711" s="331" t="e">
        <f>IF((VLOOKUP(CONCATENATE($A711,"EP"),'05 APU'!$1:$1048576,1,FALSE)=CONCATENATE($A711,"EP")),1,0)</f>
        <v>#N/A</v>
      </c>
      <c r="BA711" s="331" t="e">
        <f>IF((VLOOKUP(CONCATENATE($A711,"EE"),'05 APU'!$1:$1048576,1,FALSE)=CONCATENATE($A711,"EE")),1,0)</f>
        <v>#N/A</v>
      </c>
      <c r="BB711" s="331" t="e">
        <f>IF((VLOOKUP(CONCATENATE($A711,"EM"),'05 APU'!$1:$1048576,1,FALSE)=CONCATENATE($A711,"EM")),1,0)</f>
        <v>#N/A</v>
      </c>
    </row>
    <row r="712" spans="1:54" x14ac:dyDescent="0.25">
      <c r="A712" s="88">
        <v>702</v>
      </c>
      <c r="B712" s="387" t="s">
        <v>1518</v>
      </c>
      <c r="C712" s="384" t="s">
        <v>1397</v>
      </c>
      <c r="D712" s="89" t="str">
        <f>IFERROR(VLOOKUP(CONCATENATE($A712,"T"),'05 APU'!$1:$1048576,3,),"")</f>
        <v/>
      </c>
      <c r="E712" s="89" t="str">
        <f>IFERROR(VLOOKUP(CONCATENATE($A712,"T2"),'05 APU'!$1:$1048576,3,),"")</f>
        <v/>
      </c>
      <c r="F712" s="89" t="str">
        <f>IFERROR(VLOOKUP(CONCATENATE($A712,"T3"),'05 APU'!$1:$1048576,3,),"")</f>
        <v/>
      </c>
      <c r="G712" s="412" t="s">
        <v>168</v>
      </c>
      <c r="H712" s="351"/>
      <c r="I712" s="90">
        <f>IFERROR((VLOOKUP(CONCATENATE($A712,"D"),'05 APU'!$1:$1048576,9,)),0)</f>
        <v>0</v>
      </c>
      <c r="J712" s="90">
        <f t="shared" si="22"/>
        <v>0</v>
      </c>
      <c r="K712" s="297" t="str">
        <f>IFERROR(VLOOKUP(CONCATENATE($A712,"C"),'05 APU'!$1:$1048576,9,),"")</f>
        <v/>
      </c>
      <c r="L712" s="297" t="str">
        <f>IFERROR(VLOOKUP(CONCATENATE($A712,"B"),'05 APU'!$1:$1048576,9,),"")</f>
        <v/>
      </c>
      <c r="M712" s="297" t="str">
        <f>IFERROR(VLOOKUP(CONCATENATE($A712,"A"),'05 APU'!$1:$1048576,9,),"")</f>
        <v/>
      </c>
      <c r="N712" s="86"/>
      <c r="O712" s="90">
        <f>IFERROR(VLOOKUP(CONCATENATE($A712,"D"),'05 APU'!$T:$AB,9,),0)</f>
        <v>0</v>
      </c>
      <c r="P712" s="90">
        <f t="shared" si="21"/>
        <v>0</v>
      </c>
      <c r="Q712" s="90">
        <f>IFERROR(VLOOKUP(CONCATENATE($A712,"C"),'05 APU'!$T:$AB,9,),0)</f>
        <v>0</v>
      </c>
      <c r="R712" s="90">
        <f>IFERROR(VLOOKUP(CONCATENATE($A712,"B"),'05 APU'!$T:$AB,9,),0)</f>
        <v>0</v>
      </c>
      <c r="S712" s="90">
        <f>IFERROR(VLOOKUP(CONCATENATE($A712,"A"),'05 APU'!$T:$AB,9,),0)</f>
        <v>0</v>
      </c>
      <c r="U712" s="421" t="s">
        <v>3355</v>
      </c>
      <c r="V712" s="424"/>
      <c r="W712" s="429">
        <v>0</v>
      </c>
      <c r="AZ712" s="331" t="e">
        <f>IF((VLOOKUP(CONCATENATE($A712,"EP"),'05 APU'!$1:$1048576,1,FALSE)=CONCATENATE($A712,"EP")),1,0)</f>
        <v>#N/A</v>
      </c>
      <c r="BA712" s="331" t="e">
        <f>IF((VLOOKUP(CONCATENATE($A712,"EE"),'05 APU'!$1:$1048576,1,FALSE)=CONCATENATE($A712,"EE")),1,0)</f>
        <v>#N/A</v>
      </c>
      <c r="BB712" s="331" t="e">
        <f>IF((VLOOKUP(CONCATENATE($A712,"EM"),'05 APU'!$1:$1048576,1,FALSE)=CONCATENATE($A712,"EM")),1,0)</f>
        <v>#N/A</v>
      </c>
    </row>
    <row r="713" spans="1:54" x14ac:dyDescent="0.25">
      <c r="A713" s="88">
        <v>703</v>
      </c>
      <c r="B713" s="387" t="s">
        <v>1519</v>
      </c>
      <c r="C713" s="384" t="s">
        <v>1497</v>
      </c>
      <c r="D713" s="89" t="str">
        <f>IFERROR(VLOOKUP(CONCATENATE($A713,"T"),'05 APU'!$1:$1048576,3,),"")</f>
        <v/>
      </c>
      <c r="E713" s="89" t="str">
        <f>IFERROR(VLOOKUP(CONCATENATE($A713,"T2"),'05 APU'!$1:$1048576,3,),"")</f>
        <v/>
      </c>
      <c r="F713" s="89" t="str">
        <f>IFERROR(VLOOKUP(CONCATENATE($A713,"T3"),'05 APU'!$1:$1048576,3,),"")</f>
        <v/>
      </c>
      <c r="G713" s="412" t="s">
        <v>168</v>
      </c>
      <c r="H713" s="351"/>
      <c r="I713" s="90">
        <f>IFERROR((VLOOKUP(CONCATENATE($A713,"D"),'05 APU'!$1:$1048576,9,)),0)</f>
        <v>0</v>
      </c>
      <c r="J713" s="90">
        <f t="shared" si="22"/>
        <v>0</v>
      </c>
      <c r="K713" s="297" t="str">
        <f>IFERROR(VLOOKUP(CONCATENATE($A713,"C"),'05 APU'!$1:$1048576,9,),"")</f>
        <v/>
      </c>
      <c r="L713" s="297" t="str">
        <f>IFERROR(VLOOKUP(CONCATENATE($A713,"B"),'05 APU'!$1:$1048576,9,),"")</f>
        <v/>
      </c>
      <c r="M713" s="297" t="str">
        <f>IFERROR(VLOOKUP(CONCATENATE($A713,"A"),'05 APU'!$1:$1048576,9,),"")</f>
        <v/>
      </c>
      <c r="N713" s="86"/>
      <c r="O713" s="90">
        <f>IFERROR(VLOOKUP(CONCATENATE($A713,"D"),'05 APU'!$T:$AB,9,),0)</f>
        <v>0</v>
      </c>
      <c r="P713" s="90">
        <f t="shared" si="21"/>
        <v>0</v>
      </c>
      <c r="Q713" s="90">
        <f>IFERROR(VLOOKUP(CONCATENATE($A713,"C"),'05 APU'!$T:$AB,9,),0)</f>
        <v>0</v>
      </c>
      <c r="R713" s="90">
        <f>IFERROR(VLOOKUP(CONCATENATE($A713,"B"),'05 APU'!$T:$AB,9,),0)</f>
        <v>0</v>
      </c>
      <c r="S713" s="90">
        <f>IFERROR(VLOOKUP(CONCATENATE($A713,"A"),'05 APU'!$T:$AB,9,),0)</f>
        <v>0</v>
      </c>
      <c r="U713" s="421" t="s">
        <v>3355</v>
      </c>
      <c r="V713" s="424"/>
      <c r="W713" s="429">
        <v>0</v>
      </c>
      <c r="AZ713" s="331" t="e">
        <f>IF((VLOOKUP(CONCATENATE($A713,"EP"),'05 APU'!$1:$1048576,1,FALSE)=CONCATENATE($A713,"EP")),1,0)</f>
        <v>#N/A</v>
      </c>
      <c r="BA713" s="331" t="e">
        <f>IF((VLOOKUP(CONCATENATE($A713,"EE"),'05 APU'!$1:$1048576,1,FALSE)=CONCATENATE($A713,"EE")),1,0)</f>
        <v>#N/A</v>
      </c>
      <c r="BB713" s="331" t="e">
        <f>IF((VLOOKUP(CONCATENATE($A713,"EM"),'05 APU'!$1:$1048576,1,FALSE)=CONCATENATE($A713,"EM")),1,0)</f>
        <v>#N/A</v>
      </c>
    </row>
    <row r="714" spans="1:54" x14ac:dyDescent="0.25">
      <c r="A714" s="88">
        <v>704</v>
      </c>
      <c r="B714" s="387" t="s">
        <v>1520</v>
      </c>
      <c r="C714" s="384" t="s">
        <v>1401</v>
      </c>
      <c r="D714" s="89" t="str">
        <f>IFERROR(VLOOKUP(CONCATENATE($A714,"T"),'05 APU'!$1:$1048576,3,),"")</f>
        <v/>
      </c>
      <c r="E714" s="89" t="str">
        <f>IFERROR(VLOOKUP(CONCATENATE($A714,"T2"),'05 APU'!$1:$1048576,3,),"")</f>
        <v/>
      </c>
      <c r="F714" s="89" t="str">
        <f>IFERROR(VLOOKUP(CONCATENATE($A714,"T3"),'05 APU'!$1:$1048576,3,),"")</f>
        <v/>
      </c>
      <c r="G714" s="412" t="s">
        <v>168</v>
      </c>
      <c r="H714" s="351"/>
      <c r="I714" s="90">
        <f>IFERROR((VLOOKUP(CONCATENATE($A714,"D"),'05 APU'!$1:$1048576,9,)),0)</f>
        <v>0</v>
      </c>
      <c r="J714" s="90">
        <f t="shared" si="22"/>
        <v>0</v>
      </c>
      <c r="K714" s="297" t="str">
        <f>IFERROR(VLOOKUP(CONCATENATE($A714,"C"),'05 APU'!$1:$1048576,9,),"")</f>
        <v/>
      </c>
      <c r="L714" s="297" t="str">
        <f>IFERROR(VLOOKUP(CONCATENATE($A714,"B"),'05 APU'!$1:$1048576,9,),"")</f>
        <v/>
      </c>
      <c r="M714" s="297" t="str">
        <f>IFERROR(VLOOKUP(CONCATENATE($A714,"A"),'05 APU'!$1:$1048576,9,),"")</f>
        <v/>
      </c>
      <c r="N714" s="86"/>
      <c r="O714" s="90">
        <f>IFERROR(VLOOKUP(CONCATENATE($A714,"D"),'05 APU'!$T:$AB,9,),0)</f>
        <v>0</v>
      </c>
      <c r="P714" s="90">
        <f t="shared" si="21"/>
        <v>0</v>
      </c>
      <c r="Q714" s="90">
        <f>IFERROR(VLOOKUP(CONCATENATE($A714,"C"),'05 APU'!$T:$AB,9,),0)</f>
        <v>0</v>
      </c>
      <c r="R714" s="90">
        <f>IFERROR(VLOOKUP(CONCATENATE($A714,"B"),'05 APU'!$T:$AB,9,),0)</f>
        <v>0</v>
      </c>
      <c r="S714" s="90">
        <f>IFERROR(VLOOKUP(CONCATENATE($A714,"A"),'05 APU'!$T:$AB,9,),0)</f>
        <v>0</v>
      </c>
      <c r="U714" s="421" t="s">
        <v>3355</v>
      </c>
      <c r="V714" s="424"/>
      <c r="W714" s="429">
        <v>0</v>
      </c>
      <c r="AZ714" s="331" t="e">
        <f>IF((VLOOKUP(CONCATENATE($A714,"EP"),'05 APU'!$1:$1048576,1,FALSE)=CONCATENATE($A714,"EP")),1,0)</f>
        <v>#N/A</v>
      </c>
      <c r="BA714" s="331" t="e">
        <f>IF((VLOOKUP(CONCATENATE($A714,"EE"),'05 APU'!$1:$1048576,1,FALSE)=CONCATENATE($A714,"EE")),1,0)</f>
        <v>#N/A</v>
      </c>
      <c r="BB714" s="331" t="e">
        <f>IF((VLOOKUP(CONCATENATE($A714,"EM"),'05 APU'!$1:$1048576,1,FALSE)=CONCATENATE($A714,"EM")),1,0)</f>
        <v>#N/A</v>
      </c>
    </row>
    <row r="715" spans="1:54" x14ac:dyDescent="0.25">
      <c r="A715" s="88">
        <v>705</v>
      </c>
      <c r="B715" s="387" t="s">
        <v>1521</v>
      </c>
      <c r="C715" s="384" t="s">
        <v>1403</v>
      </c>
      <c r="D715" s="89" t="str">
        <f>IFERROR(VLOOKUP(CONCATENATE($A715,"T"),'05 APU'!$1:$1048576,3,),"")</f>
        <v/>
      </c>
      <c r="E715" s="89" t="str">
        <f>IFERROR(VLOOKUP(CONCATENATE($A715,"T2"),'05 APU'!$1:$1048576,3,),"")</f>
        <v/>
      </c>
      <c r="F715" s="89" t="str">
        <f>IFERROR(VLOOKUP(CONCATENATE($A715,"T3"),'05 APU'!$1:$1048576,3,),"")</f>
        <v/>
      </c>
      <c r="G715" s="412" t="s">
        <v>168</v>
      </c>
      <c r="H715" s="351"/>
      <c r="I715" s="90">
        <f>IFERROR((VLOOKUP(CONCATENATE($A715,"D"),'05 APU'!$1:$1048576,9,)),0)</f>
        <v>0</v>
      </c>
      <c r="J715" s="90">
        <f t="shared" si="22"/>
        <v>0</v>
      </c>
      <c r="K715" s="297" t="str">
        <f>IFERROR(VLOOKUP(CONCATENATE($A715,"C"),'05 APU'!$1:$1048576,9,),"")</f>
        <v/>
      </c>
      <c r="L715" s="297" t="str">
        <f>IFERROR(VLOOKUP(CONCATENATE($A715,"B"),'05 APU'!$1:$1048576,9,),"")</f>
        <v/>
      </c>
      <c r="M715" s="297" t="str">
        <f>IFERROR(VLOOKUP(CONCATENATE($A715,"A"),'05 APU'!$1:$1048576,9,),"")</f>
        <v/>
      </c>
      <c r="N715" s="86"/>
      <c r="O715" s="90">
        <f>IFERROR(VLOOKUP(CONCATENATE($A715,"D"),'05 APU'!$T:$AB,9,),0)</f>
        <v>0</v>
      </c>
      <c r="P715" s="90">
        <f t="shared" ref="P715:P778" si="23">IFERROR($O715*$H715,0)</f>
        <v>0</v>
      </c>
      <c r="Q715" s="90">
        <f>IFERROR(VLOOKUP(CONCATENATE($A715,"C"),'05 APU'!$T:$AB,9,),0)</f>
        <v>0</v>
      </c>
      <c r="R715" s="90">
        <f>IFERROR(VLOOKUP(CONCATENATE($A715,"B"),'05 APU'!$T:$AB,9,),0)</f>
        <v>0</v>
      </c>
      <c r="S715" s="90">
        <f>IFERROR(VLOOKUP(CONCATENATE($A715,"A"),'05 APU'!$T:$AB,9,),0)</f>
        <v>0</v>
      </c>
      <c r="U715" s="421" t="s">
        <v>3355</v>
      </c>
      <c r="V715" s="424"/>
      <c r="W715" s="429">
        <v>0</v>
      </c>
      <c r="AZ715" s="331" t="e">
        <f>IF((VLOOKUP(CONCATENATE($A715,"EP"),'05 APU'!$1:$1048576,1,FALSE)=CONCATENATE($A715,"EP")),1,0)</f>
        <v>#N/A</v>
      </c>
      <c r="BA715" s="331" t="e">
        <f>IF((VLOOKUP(CONCATENATE($A715,"EE"),'05 APU'!$1:$1048576,1,FALSE)=CONCATENATE($A715,"EE")),1,0)</f>
        <v>#N/A</v>
      </c>
      <c r="BB715" s="331" t="e">
        <f>IF((VLOOKUP(CONCATENATE($A715,"EM"),'05 APU'!$1:$1048576,1,FALSE)=CONCATENATE($A715,"EM")),1,0)</f>
        <v>#N/A</v>
      </c>
    </row>
    <row r="716" spans="1:54" x14ac:dyDescent="0.25">
      <c r="A716" s="88">
        <v>706</v>
      </c>
      <c r="B716" s="387" t="s">
        <v>1522</v>
      </c>
      <c r="C716" s="384" t="s">
        <v>1405</v>
      </c>
      <c r="D716" s="89" t="str">
        <f>IFERROR(VLOOKUP(CONCATENATE($A716,"T"),'05 APU'!$1:$1048576,3,),"")</f>
        <v/>
      </c>
      <c r="E716" s="89" t="str">
        <f>IFERROR(VLOOKUP(CONCATENATE($A716,"T2"),'05 APU'!$1:$1048576,3,),"")</f>
        <v/>
      </c>
      <c r="F716" s="89" t="str">
        <f>IFERROR(VLOOKUP(CONCATENATE($A716,"T3"),'05 APU'!$1:$1048576,3,),"")</f>
        <v/>
      </c>
      <c r="G716" s="412" t="s">
        <v>168</v>
      </c>
      <c r="H716" s="351"/>
      <c r="I716" s="90">
        <f>IFERROR((VLOOKUP(CONCATENATE($A716,"D"),'05 APU'!$1:$1048576,9,)),0)</f>
        <v>0</v>
      </c>
      <c r="J716" s="90">
        <f t="shared" si="22"/>
        <v>0</v>
      </c>
      <c r="K716" s="297" t="str">
        <f>IFERROR(VLOOKUP(CONCATENATE($A716,"C"),'05 APU'!$1:$1048576,9,),"")</f>
        <v/>
      </c>
      <c r="L716" s="297" t="str">
        <f>IFERROR(VLOOKUP(CONCATENATE($A716,"B"),'05 APU'!$1:$1048576,9,),"")</f>
        <v/>
      </c>
      <c r="M716" s="297" t="str">
        <f>IFERROR(VLOOKUP(CONCATENATE($A716,"A"),'05 APU'!$1:$1048576,9,),"")</f>
        <v/>
      </c>
      <c r="N716" s="86"/>
      <c r="O716" s="90">
        <f>IFERROR(VLOOKUP(CONCATENATE($A716,"D"),'05 APU'!$T:$AB,9,),0)</f>
        <v>0</v>
      </c>
      <c r="P716" s="90">
        <f t="shared" si="23"/>
        <v>0</v>
      </c>
      <c r="Q716" s="90">
        <f>IFERROR(VLOOKUP(CONCATENATE($A716,"C"),'05 APU'!$T:$AB,9,),0)</f>
        <v>0</v>
      </c>
      <c r="R716" s="90">
        <f>IFERROR(VLOOKUP(CONCATENATE($A716,"B"),'05 APU'!$T:$AB,9,),0)</f>
        <v>0</v>
      </c>
      <c r="S716" s="90">
        <f>IFERROR(VLOOKUP(CONCATENATE($A716,"A"),'05 APU'!$T:$AB,9,),0)</f>
        <v>0</v>
      </c>
      <c r="U716" s="421" t="s">
        <v>3355</v>
      </c>
      <c r="V716" s="424"/>
      <c r="W716" s="429">
        <v>0</v>
      </c>
      <c r="AZ716" s="331" t="e">
        <f>IF((VLOOKUP(CONCATENATE($A716,"EP"),'05 APU'!$1:$1048576,1,FALSE)=CONCATENATE($A716,"EP")),1,0)</f>
        <v>#N/A</v>
      </c>
      <c r="BA716" s="331" t="e">
        <f>IF((VLOOKUP(CONCATENATE($A716,"EE"),'05 APU'!$1:$1048576,1,FALSE)=CONCATENATE($A716,"EE")),1,0)</f>
        <v>#N/A</v>
      </c>
      <c r="BB716" s="331" t="e">
        <f>IF((VLOOKUP(CONCATENATE($A716,"EM"),'05 APU'!$1:$1048576,1,FALSE)=CONCATENATE($A716,"EM")),1,0)</f>
        <v>#N/A</v>
      </c>
    </row>
    <row r="717" spans="1:54" x14ac:dyDescent="0.25">
      <c r="A717" s="88">
        <v>707</v>
      </c>
      <c r="B717" s="387" t="s">
        <v>1523</v>
      </c>
      <c r="C717" s="384" t="s">
        <v>1407</v>
      </c>
      <c r="D717" s="89" t="str">
        <f>IFERROR(VLOOKUP(CONCATENATE($A717,"T"),'05 APU'!$1:$1048576,3,),"")</f>
        <v/>
      </c>
      <c r="E717" s="89" t="str">
        <f>IFERROR(VLOOKUP(CONCATENATE($A717,"T2"),'05 APU'!$1:$1048576,3,),"")</f>
        <v/>
      </c>
      <c r="F717" s="89" t="str">
        <f>IFERROR(VLOOKUP(CONCATENATE($A717,"T3"),'05 APU'!$1:$1048576,3,),"")</f>
        <v/>
      </c>
      <c r="G717" s="412" t="s">
        <v>168</v>
      </c>
      <c r="H717" s="351"/>
      <c r="I717" s="90">
        <f>IFERROR((VLOOKUP(CONCATENATE($A717,"D"),'05 APU'!$1:$1048576,9,)),0)</f>
        <v>0</v>
      </c>
      <c r="J717" s="90">
        <f t="shared" ref="J717:J780" si="24">IFERROR(I717*H717,0)</f>
        <v>0</v>
      </c>
      <c r="K717" s="297" t="str">
        <f>IFERROR(VLOOKUP(CONCATENATE($A717,"C"),'05 APU'!$1:$1048576,9,),"")</f>
        <v/>
      </c>
      <c r="L717" s="297" t="str">
        <f>IFERROR(VLOOKUP(CONCATENATE($A717,"B"),'05 APU'!$1:$1048576,9,),"")</f>
        <v/>
      </c>
      <c r="M717" s="297" t="str">
        <f>IFERROR(VLOOKUP(CONCATENATE($A717,"A"),'05 APU'!$1:$1048576,9,),"")</f>
        <v/>
      </c>
      <c r="N717" s="86"/>
      <c r="O717" s="90">
        <f>IFERROR(VLOOKUP(CONCATENATE($A717,"D"),'05 APU'!$T:$AB,9,),0)</f>
        <v>0</v>
      </c>
      <c r="P717" s="90">
        <f t="shared" si="23"/>
        <v>0</v>
      </c>
      <c r="Q717" s="90">
        <f>IFERROR(VLOOKUP(CONCATENATE($A717,"C"),'05 APU'!$T:$AB,9,),0)</f>
        <v>0</v>
      </c>
      <c r="R717" s="90">
        <f>IFERROR(VLOOKUP(CONCATENATE($A717,"B"),'05 APU'!$T:$AB,9,),0)</f>
        <v>0</v>
      </c>
      <c r="S717" s="90">
        <f>IFERROR(VLOOKUP(CONCATENATE($A717,"A"),'05 APU'!$T:$AB,9,),0)</f>
        <v>0</v>
      </c>
      <c r="U717" s="421" t="s">
        <v>3355</v>
      </c>
      <c r="V717" s="424"/>
      <c r="W717" s="429">
        <v>0</v>
      </c>
      <c r="AZ717" s="331" t="e">
        <f>IF((VLOOKUP(CONCATENATE($A717,"EP"),'05 APU'!$1:$1048576,1,FALSE)=CONCATENATE($A717,"EP")),1,0)</f>
        <v>#N/A</v>
      </c>
      <c r="BA717" s="331" t="e">
        <f>IF((VLOOKUP(CONCATENATE($A717,"EE"),'05 APU'!$1:$1048576,1,FALSE)=CONCATENATE($A717,"EE")),1,0)</f>
        <v>#N/A</v>
      </c>
      <c r="BB717" s="331" t="e">
        <f>IF((VLOOKUP(CONCATENATE($A717,"EM"),'05 APU'!$1:$1048576,1,FALSE)=CONCATENATE($A717,"EM")),1,0)</f>
        <v>#N/A</v>
      </c>
    </row>
    <row r="718" spans="1:54" x14ac:dyDescent="0.25">
      <c r="A718" s="88">
        <v>708</v>
      </c>
      <c r="B718" s="387" t="s">
        <v>1524</v>
      </c>
      <c r="C718" s="384" t="s">
        <v>1503</v>
      </c>
      <c r="D718" s="89" t="str">
        <f>IFERROR(VLOOKUP(CONCATENATE($A718,"T"),'05 APU'!$1:$1048576,3,),"")</f>
        <v/>
      </c>
      <c r="E718" s="89" t="str">
        <f>IFERROR(VLOOKUP(CONCATENATE($A718,"T2"),'05 APU'!$1:$1048576,3,),"")</f>
        <v/>
      </c>
      <c r="F718" s="89" t="str">
        <f>IFERROR(VLOOKUP(CONCATENATE($A718,"T3"),'05 APU'!$1:$1048576,3,),"")</f>
        <v/>
      </c>
      <c r="G718" s="412" t="s">
        <v>168</v>
      </c>
      <c r="H718" s="351"/>
      <c r="I718" s="90">
        <f>IFERROR((VLOOKUP(CONCATENATE($A718,"D"),'05 APU'!$1:$1048576,9,)),0)</f>
        <v>0</v>
      </c>
      <c r="J718" s="90">
        <f t="shared" si="24"/>
        <v>0</v>
      </c>
      <c r="K718" s="297" t="str">
        <f>IFERROR(VLOOKUP(CONCATENATE($A718,"C"),'05 APU'!$1:$1048576,9,),"")</f>
        <v/>
      </c>
      <c r="L718" s="297" t="str">
        <f>IFERROR(VLOOKUP(CONCATENATE($A718,"B"),'05 APU'!$1:$1048576,9,),"")</f>
        <v/>
      </c>
      <c r="M718" s="297" t="str">
        <f>IFERROR(VLOOKUP(CONCATENATE($A718,"A"),'05 APU'!$1:$1048576,9,),"")</f>
        <v/>
      </c>
      <c r="N718" s="86"/>
      <c r="O718" s="90">
        <f>IFERROR(VLOOKUP(CONCATENATE($A718,"D"),'05 APU'!$T:$AB,9,),0)</f>
        <v>0</v>
      </c>
      <c r="P718" s="90">
        <f t="shared" si="23"/>
        <v>0</v>
      </c>
      <c r="Q718" s="90">
        <f>IFERROR(VLOOKUP(CONCATENATE($A718,"C"),'05 APU'!$T:$AB,9,),0)</f>
        <v>0</v>
      </c>
      <c r="R718" s="90">
        <f>IFERROR(VLOOKUP(CONCATENATE($A718,"B"),'05 APU'!$T:$AB,9,),0)</f>
        <v>0</v>
      </c>
      <c r="S718" s="90">
        <f>IFERROR(VLOOKUP(CONCATENATE($A718,"A"),'05 APU'!$T:$AB,9,),0)</f>
        <v>0</v>
      </c>
      <c r="U718" s="421" t="s">
        <v>3355</v>
      </c>
      <c r="V718" s="424"/>
      <c r="W718" s="429">
        <v>0</v>
      </c>
      <c r="AZ718" s="331" t="e">
        <f>IF((VLOOKUP(CONCATENATE($A718,"EP"),'05 APU'!$1:$1048576,1,FALSE)=CONCATENATE($A718,"EP")),1,0)</f>
        <v>#N/A</v>
      </c>
      <c r="BA718" s="331" t="e">
        <f>IF((VLOOKUP(CONCATENATE($A718,"EE"),'05 APU'!$1:$1048576,1,FALSE)=CONCATENATE($A718,"EE")),1,0)</f>
        <v>#N/A</v>
      </c>
      <c r="BB718" s="331" t="e">
        <f>IF((VLOOKUP(CONCATENATE($A718,"EM"),'05 APU'!$1:$1048576,1,FALSE)=CONCATENATE($A718,"EM")),1,0)</f>
        <v>#N/A</v>
      </c>
    </row>
    <row r="719" spans="1:54" x14ac:dyDescent="0.25">
      <c r="A719" s="88">
        <v>709</v>
      </c>
      <c r="B719" s="387" t="s">
        <v>1525</v>
      </c>
      <c r="C719" s="384" t="s">
        <v>1505</v>
      </c>
      <c r="D719" s="89" t="str">
        <f>IFERROR(VLOOKUP(CONCATENATE($A719,"T"),'05 APU'!$1:$1048576,3,),"")</f>
        <v/>
      </c>
      <c r="E719" s="89" t="str">
        <f>IFERROR(VLOOKUP(CONCATENATE($A719,"T2"),'05 APU'!$1:$1048576,3,),"")</f>
        <v/>
      </c>
      <c r="F719" s="89" t="str">
        <f>IFERROR(VLOOKUP(CONCATENATE($A719,"T3"),'05 APU'!$1:$1048576,3,),"")</f>
        <v/>
      </c>
      <c r="G719" s="412" t="s">
        <v>168</v>
      </c>
      <c r="H719" s="351"/>
      <c r="I719" s="90">
        <f>IFERROR((VLOOKUP(CONCATENATE($A719,"D"),'05 APU'!$1:$1048576,9,)),0)</f>
        <v>0</v>
      </c>
      <c r="J719" s="90">
        <f t="shared" si="24"/>
        <v>0</v>
      </c>
      <c r="K719" s="297" t="str">
        <f>IFERROR(VLOOKUP(CONCATENATE($A719,"C"),'05 APU'!$1:$1048576,9,),"")</f>
        <v/>
      </c>
      <c r="L719" s="297" t="str">
        <f>IFERROR(VLOOKUP(CONCATENATE($A719,"B"),'05 APU'!$1:$1048576,9,),"")</f>
        <v/>
      </c>
      <c r="M719" s="297" t="str">
        <f>IFERROR(VLOOKUP(CONCATENATE($A719,"A"),'05 APU'!$1:$1048576,9,),"")</f>
        <v/>
      </c>
      <c r="N719" s="86"/>
      <c r="O719" s="90">
        <f>IFERROR(VLOOKUP(CONCATENATE($A719,"D"),'05 APU'!$T:$AB,9,),0)</f>
        <v>0</v>
      </c>
      <c r="P719" s="90">
        <f t="shared" si="23"/>
        <v>0</v>
      </c>
      <c r="Q719" s="90">
        <f>IFERROR(VLOOKUP(CONCATENATE($A719,"C"),'05 APU'!$T:$AB,9,),0)</f>
        <v>0</v>
      </c>
      <c r="R719" s="90">
        <f>IFERROR(VLOOKUP(CONCATENATE($A719,"B"),'05 APU'!$T:$AB,9,),0)</f>
        <v>0</v>
      </c>
      <c r="S719" s="90">
        <f>IFERROR(VLOOKUP(CONCATENATE($A719,"A"),'05 APU'!$T:$AB,9,),0)</f>
        <v>0</v>
      </c>
      <c r="U719" s="421" t="s">
        <v>3355</v>
      </c>
      <c r="V719" s="424"/>
      <c r="W719" s="429">
        <v>0</v>
      </c>
      <c r="AZ719" s="331" t="e">
        <f>IF((VLOOKUP(CONCATENATE($A719,"EP"),'05 APU'!$1:$1048576,1,FALSE)=CONCATENATE($A719,"EP")),1,0)</f>
        <v>#N/A</v>
      </c>
      <c r="BA719" s="331" t="e">
        <f>IF((VLOOKUP(CONCATENATE($A719,"EE"),'05 APU'!$1:$1048576,1,FALSE)=CONCATENATE($A719,"EE")),1,0)</f>
        <v>#N/A</v>
      </c>
      <c r="BB719" s="331" t="e">
        <f>IF((VLOOKUP(CONCATENATE($A719,"EM"),'05 APU'!$1:$1048576,1,FALSE)=CONCATENATE($A719,"EM")),1,0)</f>
        <v>#N/A</v>
      </c>
    </row>
    <row r="720" spans="1:54" x14ac:dyDescent="0.25">
      <c r="A720" s="88">
        <v>710</v>
      </c>
      <c r="B720" s="388" t="s">
        <v>1526</v>
      </c>
      <c r="C720" s="389" t="s">
        <v>1527</v>
      </c>
      <c r="D720" s="89" t="str">
        <f>IFERROR(VLOOKUP(CONCATENATE($A720,"T"),'05 APU'!$1:$1048576,3,),"")</f>
        <v/>
      </c>
      <c r="E720" s="89" t="str">
        <f>IFERROR(VLOOKUP(CONCATENATE($A720,"T2"),'05 APU'!$1:$1048576,3,),"")</f>
        <v/>
      </c>
      <c r="F720" s="89" t="str">
        <f>IFERROR(VLOOKUP(CONCATENATE($A720,"T3"),'05 APU'!$1:$1048576,3,),"")</f>
        <v/>
      </c>
      <c r="G720" s="398"/>
      <c r="H720" s="351"/>
      <c r="I720" s="90">
        <f>IFERROR((VLOOKUP(CONCATENATE($A720,"D"),'05 APU'!$1:$1048576,9,)),0)</f>
        <v>0</v>
      </c>
      <c r="J720" s="90">
        <f t="shared" si="24"/>
        <v>0</v>
      </c>
      <c r="K720" s="297" t="str">
        <f>IFERROR(VLOOKUP(CONCATENATE($A720,"C"),'05 APU'!$1:$1048576,9,),"")</f>
        <v/>
      </c>
      <c r="L720" s="297" t="str">
        <f>IFERROR(VLOOKUP(CONCATENATE($A720,"B"),'05 APU'!$1:$1048576,9,),"")</f>
        <v/>
      </c>
      <c r="M720" s="297" t="str">
        <f>IFERROR(VLOOKUP(CONCATENATE($A720,"A"),'05 APU'!$1:$1048576,9,),"")</f>
        <v/>
      </c>
      <c r="N720" s="86"/>
      <c r="O720" s="90">
        <f>IFERROR(VLOOKUP(CONCATENATE($A720,"D"),'05 APU'!$T:$AB,9,),0)</f>
        <v>0</v>
      </c>
      <c r="P720" s="90">
        <f t="shared" si="23"/>
        <v>0</v>
      </c>
      <c r="Q720" s="90">
        <f>IFERROR(VLOOKUP(CONCATENATE($A720,"C"),'05 APU'!$T:$AB,9,),0)</f>
        <v>0</v>
      </c>
      <c r="R720" s="90">
        <f>IFERROR(VLOOKUP(CONCATENATE($A720,"B"),'05 APU'!$T:$AB,9,),0)</f>
        <v>0</v>
      </c>
      <c r="S720" s="90">
        <f>IFERROR(VLOOKUP(CONCATENATE($A720,"A"),'05 APU'!$T:$AB,9,),0)</f>
        <v>0</v>
      </c>
      <c r="U720" s="420"/>
      <c r="V720" s="424"/>
      <c r="W720" s="429">
        <v>0</v>
      </c>
      <c r="AZ720" s="331" t="e">
        <f>IF((VLOOKUP(CONCATENATE($A720,"EP"),'05 APU'!$1:$1048576,1,FALSE)=CONCATENATE($A720,"EP")),1,0)</f>
        <v>#N/A</v>
      </c>
      <c r="BA720" s="331" t="e">
        <f>IF((VLOOKUP(CONCATENATE($A720,"EE"),'05 APU'!$1:$1048576,1,FALSE)=CONCATENATE($A720,"EE")),1,0)</f>
        <v>#N/A</v>
      </c>
      <c r="BB720" s="331" t="e">
        <f>IF((VLOOKUP(CONCATENATE($A720,"EM"),'05 APU'!$1:$1048576,1,FALSE)=CONCATENATE($A720,"EM")),1,0)</f>
        <v>#N/A</v>
      </c>
    </row>
    <row r="721" spans="1:54" x14ac:dyDescent="0.25">
      <c r="A721" s="88">
        <v>711</v>
      </c>
      <c r="B721" s="387" t="s">
        <v>1528</v>
      </c>
      <c r="C721" s="384" t="s">
        <v>1397</v>
      </c>
      <c r="D721" s="89" t="str">
        <f>IFERROR(VLOOKUP(CONCATENATE($A721,"T"),'05 APU'!$1:$1048576,3,),"")</f>
        <v/>
      </c>
      <c r="E721" s="89" t="str">
        <f>IFERROR(VLOOKUP(CONCATENATE($A721,"T2"),'05 APU'!$1:$1048576,3,),"")</f>
        <v/>
      </c>
      <c r="F721" s="89" t="str">
        <f>IFERROR(VLOOKUP(CONCATENATE($A721,"T3"),'05 APU'!$1:$1048576,3,),"")</f>
        <v/>
      </c>
      <c r="G721" s="412" t="s">
        <v>168</v>
      </c>
      <c r="H721" s="351"/>
      <c r="I721" s="90">
        <f>IFERROR((VLOOKUP(CONCATENATE($A721,"D"),'05 APU'!$1:$1048576,9,)),0)</f>
        <v>0</v>
      </c>
      <c r="J721" s="90">
        <f t="shared" si="24"/>
        <v>0</v>
      </c>
      <c r="K721" s="297" t="str">
        <f>IFERROR(VLOOKUP(CONCATENATE($A721,"C"),'05 APU'!$1:$1048576,9,),"")</f>
        <v/>
      </c>
      <c r="L721" s="297" t="str">
        <f>IFERROR(VLOOKUP(CONCATENATE($A721,"B"),'05 APU'!$1:$1048576,9,),"")</f>
        <v/>
      </c>
      <c r="M721" s="297" t="str">
        <f>IFERROR(VLOOKUP(CONCATENATE($A721,"A"),'05 APU'!$1:$1048576,9,),"")</f>
        <v/>
      </c>
      <c r="N721" s="86"/>
      <c r="O721" s="90">
        <f>IFERROR(VLOOKUP(CONCATENATE($A721,"D"),'05 APU'!$T:$AB,9,),0)</f>
        <v>0</v>
      </c>
      <c r="P721" s="90">
        <f t="shared" si="23"/>
        <v>0</v>
      </c>
      <c r="Q721" s="90">
        <f>IFERROR(VLOOKUP(CONCATENATE($A721,"C"),'05 APU'!$T:$AB,9,),0)</f>
        <v>0</v>
      </c>
      <c r="R721" s="90">
        <f>IFERROR(VLOOKUP(CONCATENATE($A721,"B"),'05 APU'!$T:$AB,9,),0)</f>
        <v>0</v>
      </c>
      <c r="S721" s="90">
        <f>IFERROR(VLOOKUP(CONCATENATE($A721,"A"),'05 APU'!$T:$AB,9,),0)</f>
        <v>0</v>
      </c>
      <c r="U721" s="421" t="s">
        <v>3355</v>
      </c>
      <c r="V721" s="424"/>
      <c r="W721" s="429">
        <v>0</v>
      </c>
      <c r="AZ721" s="331" t="e">
        <f>IF((VLOOKUP(CONCATENATE($A721,"EP"),'05 APU'!$1:$1048576,1,FALSE)=CONCATENATE($A721,"EP")),1,0)</f>
        <v>#N/A</v>
      </c>
      <c r="BA721" s="331" t="e">
        <f>IF((VLOOKUP(CONCATENATE($A721,"EE"),'05 APU'!$1:$1048576,1,FALSE)=CONCATENATE($A721,"EE")),1,0)</f>
        <v>#N/A</v>
      </c>
      <c r="BB721" s="331" t="e">
        <f>IF((VLOOKUP(CONCATENATE($A721,"EM"),'05 APU'!$1:$1048576,1,FALSE)=CONCATENATE($A721,"EM")),1,0)</f>
        <v>#N/A</v>
      </c>
    </row>
    <row r="722" spans="1:54" x14ac:dyDescent="0.25">
      <c r="A722" s="88">
        <v>712</v>
      </c>
      <c r="B722" s="387" t="s">
        <v>1529</v>
      </c>
      <c r="C722" s="384" t="s">
        <v>1497</v>
      </c>
      <c r="D722" s="89" t="str">
        <f>IFERROR(VLOOKUP(CONCATENATE($A722,"T"),'05 APU'!$1:$1048576,3,),"")</f>
        <v/>
      </c>
      <c r="E722" s="89" t="str">
        <f>IFERROR(VLOOKUP(CONCATENATE($A722,"T2"),'05 APU'!$1:$1048576,3,),"")</f>
        <v/>
      </c>
      <c r="F722" s="89" t="str">
        <f>IFERROR(VLOOKUP(CONCATENATE($A722,"T3"),'05 APU'!$1:$1048576,3,),"")</f>
        <v/>
      </c>
      <c r="G722" s="412" t="s">
        <v>168</v>
      </c>
      <c r="H722" s="351"/>
      <c r="I722" s="90">
        <f>IFERROR((VLOOKUP(CONCATENATE($A722,"D"),'05 APU'!$1:$1048576,9,)),0)</f>
        <v>0</v>
      </c>
      <c r="J722" s="90">
        <f t="shared" si="24"/>
        <v>0</v>
      </c>
      <c r="K722" s="297" t="str">
        <f>IFERROR(VLOOKUP(CONCATENATE($A722,"C"),'05 APU'!$1:$1048576,9,),"")</f>
        <v/>
      </c>
      <c r="L722" s="297" t="str">
        <f>IFERROR(VLOOKUP(CONCATENATE($A722,"B"),'05 APU'!$1:$1048576,9,),"")</f>
        <v/>
      </c>
      <c r="M722" s="297" t="str">
        <f>IFERROR(VLOOKUP(CONCATENATE($A722,"A"),'05 APU'!$1:$1048576,9,),"")</f>
        <v/>
      </c>
      <c r="N722" s="86"/>
      <c r="O722" s="90">
        <f>IFERROR(VLOOKUP(CONCATENATE($A722,"D"),'05 APU'!$T:$AB,9,),0)</f>
        <v>0</v>
      </c>
      <c r="P722" s="90">
        <f t="shared" si="23"/>
        <v>0</v>
      </c>
      <c r="Q722" s="90">
        <f>IFERROR(VLOOKUP(CONCATENATE($A722,"C"),'05 APU'!$T:$AB,9,),0)</f>
        <v>0</v>
      </c>
      <c r="R722" s="90">
        <f>IFERROR(VLOOKUP(CONCATENATE($A722,"B"),'05 APU'!$T:$AB,9,),0)</f>
        <v>0</v>
      </c>
      <c r="S722" s="90">
        <f>IFERROR(VLOOKUP(CONCATENATE($A722,"A"),'05 APU'!$T:$AB,9,),0)</f>
        <v>0</v>
      </c>
      <c r="U722" s="421" t="s">
        <v>3355</v>
      </c>
      <c r="V722" s="424"/>
      <c r="W722" s="429">
        <v>0</v>
      </c>
      <c r="AZ722" s="331" t="e">
        <f>IF((VLOOKUP(CONCATENATE($A722,"EP"),'05 APU'!$1:$1048576,1,FALSE)=CONCATENATE($A722,"EP")),1,0)</f>
        <v>#N/A</v>
      </c>
      <c r="BA722" s="331" t="e">
        <f>IF((VLOOKUP(CONCATENATE($A722,"EE"),'05 APU'!$1:$1048576,1,FALSE)=CONCATENATE($A722,"EE")),1,0)</f>
        <v>#N/A</v>
      </c>
      <c r="BB722" s="331" t="e">
        <f>IF((VLOOKUP(CONCATENATE($A722,"EM"),'05 APU'!$1:$1048576,1,FALSE)=CONCATENATE($A722,"EM")),1,0)</f>
        <v>#N/A</v>
      </c>
    </row>
    <row r="723" spans="1:54" x14ac:dyDescent="0.25">
      <c r="A723" s="88">
        <v>713</v>
      </c>
      <c r="B723" s="387" t="s">
        <v>1530</v>
      </c>
      <c r="C723" s="384" t="s">
        <v>1401</v>
      </c>
      <c r="D723" s="89" t="str">
        <f>IFERROR(VLOOKUP(CONCATENATE($A723,"T"),'05 APU'!$1:$1048576,3,),"")</f>
        <v/>
      </c>
      <c r="E723" s="89" t="str">
        <f>IFERROR(VLOOKUP(CONCATENATE($A723,"T2"),'05 APU'!$1:$1048576,3,),"")</f>
        <v/>
      </c>
      <c r="F723" s="89" t="str">
        <f>IFERROR(VLOOKUP(CONCATENATE($A723,"T3"),'05 APU'!$1:$1048576,3,),"")</f>
        <v/>
      </c>
      <c r="G723" s="412" t="s">
        <v>168</v>
      </c>
      <c r="H723" s="351"/>
      <c r="I723" s="90">
        <f>IFERROR((VLOOKUP(CONCATENATE($A723,"D"),'05 APU'!$1:$1048576,9,)),0)</f>
        <v>0</v>
      </c>
      <c r="J723" s="90">
        <f t="shared" si="24"/>
        <v>0</v>
      </c>
      <c r="K723" s="297" t="str">
        <f>IFERROR(VLOOKUP(CONCATENATE($A723,"C"),'05 APU'!$1:$1048576,9,),"")</f>
        <v/>
      </c>
      <c r="L723" s="297" t="str">
        <f>IFERROR(VLOOKUP(CONCATENATE($A723,"B"),'05 APU'!$1:$1048576,9,),"")</f>
        <v/>
      </c>
      <c r="M723" s="297" t="str">
        <f>IFERROR(VLOOKUP(CONCATENATE($A723,"A"),'05 APU'!$1:$1048576,9,),"")</f>
        <v/>
      </c>
      <c r="N723" s="86"/>
      <c r="O723" s="90">
        <f>IFERROR(VLOOKUP(CONCATENATE($A723,"D"),'05 APU'!$T:$AB,9,),0)</f>
        <v>0</v>
      </c>
      <c r="P723" s="90">
        <f t="shared" si="23"/>
        <v>0</v>
      </c>
      <c r="Q723" s="90">
        <f>IFERROR(VLOOKUP(CONCATENATE($A723,"C"),'05 APU'!$T:$AB,9,),0)</f>
        <v>0</v>
      </c>
      <c r="R723" s="90">
        <f>IFERROR(VLOOKUP(CONCATENATE($A723,"B"),'05 APU'!$T:$AB,9,),0)</f>
        <v>0</v>
      </c>
      <c r="S723" s="90">
        <f>IFERROR(VLOOKUP(CONCATENATE($A723,"A"),'05 APU'!$T:$AB,9,),0)</f>
        <v>0</v>
      </c>
      <c r="U723" s="421" t="s">
        <v>3355</v>
      </c>
      <c r="V723" s="424"/>
      <c r="W723" s="429">
        <v>0</v>
      </c>
      <c r="AZ723" s="331" t="e">
        <f>IF((VLOOKUP(CONCATENATE($A723,"EP"),'05 APU'!$1:$1048576,1,FALSE)=CONCATENATE($A723,"EP")),1,0)</f>
        <v>#N/A</v>
      </c>
      <c r="BA723" s="331" t="e">
        <f>IF((VLOOKUP(CONCATENATE($A723,"EE"),'05 APU'!$1:$1048576,1,FALSE)=CONCATENATE($A723,"EE")),1,0)</f>
        <v>#N/A</v>
      </c>
      <c r="BB723" s="331" t="e">
        <f>IF((VLOOKUP(CONCATENATE($A723,"EM"),'05 APU'!$1:$1048576,1,FALSE)=CONCATENATE($A723,"EM")),1,0)</f>
        <v>#N/A</v>
      </c>
    </row>
    <row r="724" spans="1:54" x14ac:dyDescent="0.25">
      <c r="A724" s="88">
        <v>714</v>
      </c>
      <c r="B724" s="387" t="s">
        <v>1531</v>
      </c>
      <c r="C724" s="384" t="s">
        <v>1403</v>
      </c>
      <c r="D724" s="89" t="str">
        <f>IFERROR(VLOOKUP(CONCATENATE($A724,"T"),'05 APU'!$1:$1048576,3,),"")</f>
        <v/>
      </c>
      <c r="E724" s="89" t="str">
        <f>IFERROR(VLOOKUP(CONCATENATE($A724,"T2"),'05 APU'!$1:$1048576,3,),"")</f>
        <v/>
      </c>
      <c r="F724" s="89" t="str">
        <f>IFERROR(VLOOKUP(CONCATENATE($A724,"T3"),'05 APU'!$1:$1048576,3,),"")</f>
        <v/>
      </c>
      <c r="G724" s="412" t="s">
        <v>168</v>
      </c>
      <c r="H724" s="351"/>
      <c r="I724" s="90">
        <f>IFERROR((VLOOKUP(CONCATENATE($A724,"D"),'05 APU'!$1:$1048576,9,)),0)</f>
        <v>0</v>
      </c>
      <c r="J724" s="90">
        <f t="shared" si="24"/>
        <v>0</v>
      </c>
      <c r="K724" s="297" t="str">
        <f>IFERROR(VLOOKUP(CONCATENATE($A724,"C"),'05 APU'!$1:$1048576,9,),"")</f>
        <v/>
      </c>
      <c r="L724" s="297" t="str">
        <f>IFERROR(VLOOKUP(CONCATENATE($A724,"B"),'05 APU'!$1:$1048576,9,),"")</f>
        <v/>
      </c>
      <c r="M724" s="297" t="str">
        <f>IFERROR(VLOOKUP(CONCATENATE($A724,"A"),'05 APU'!$1:$1048576,9,),"")</f>
        <v/>
      </c>
      <c r="N724" s="86"/>
      <c r="O724" s="90">
        <f>IFERROR(VLOOKUP(CONCATENATE($A724,"D"),'05 APU'!$T:$AB,9,),0)</f>
        <v>0</v>
      </c>
      <c r="P724" s="90">
        <f t="shared" si="23"/>
        <v>0</v>
      </c>
      <c r="Q724" s="90">
        <f>IFERROR(VLOOKUP(CONCATENATE($A724,"C"),'05 APU'!$T:$AB,9,),0)</f>
        <v>0</v>
      </c>
      <c r="R724" s="90">
        <f>IFERROR(VLOOKUP(CONCATENATE($A724,"B"),'05 APU'!$T:$AB,9,),0)</f>
        <v>0</v>
      </c>
      <c r="S724" s="90">
        <f>IFERROR(VLOOKUP(CONCATENATE($A724,"A"),'05 APU'!$T:$AB,9,),0)</f>
        <v>0</v>
      </c>
      <c r="U724" s="421" t="s">
        <v>3355</v>
      </c>
      <c r="V724" s="424"/>
      <c r="W724" s="429">
        <v>0</v>
      </c>
      <c r="AZ724" s="331" t="e">
        <f>IF((VLOOKUP(CONCATENATE($A724,"EP"),'05 APU'!$1:$1048576,1,FALSE)=CONCATENATE($A724,"EP")),1,0)</f>
        <v>#N/A</v>
      </c>
      <c r="BA724" s="331" t="e">
        <f>IF((VLOOKUP(CONCATENATE($A724,"EE"),'05 APU'!$1:$1048576,1,FALSE)=CONCATENATE($A724,"EE")),1,0)</f>
        <v>#N/A</v>
      </c>
      <c r="BB724" s="331" t="e">
        <f>IF((VLOOKUP(CONCATENATE($A724,"EM"),'05 APU'!$1:$1048576,1,FALSE)=CONCATENATE($A724,"EM")),1,0)</f>
        <v>#N/A</v>
      </c>
    </row>
    <row r="725" spans="1:54" x14ac:dyDescent="0.25">
      <c r="A725" s="88">
        <v>715</v>
      </c>
      <c r="B725" s="387" t="s">
        <v>1532</v>
      </c>
      <c r="C725" s="384" t="s">
        <v>1405</v>
      </c>
      <c r="D725" s="89" t="str">
        <f>IFERROR(VLOOKUP(CONCATENATE($A725,"T"),'05 APU'!$1:$1048576,3,),"")</f>
        <v/>
      </c>
      <c r="E725" s="89" t="str">
        <f>IFERROR(VLOOKUP(CONCATENATE($A725,"T2"),'05 APU'!$1:$1048576,3,),"")</f>
        <v/>
      </c>
      <c r="F725" s="89" t="str">
        <f>IFERROR(VLOOKUP(CONCATENATE($A725,"T3"),'05 APU'!$1:$1048576,3,),"")</f>
        <v/>
      </c>
      <c r="G725" s="412" t="s">
        <v>168</v>
      </c>
      <c r="H725" s="351"/>
      <c r="I725" s="90">
        <f>IFERROR((VLOOKUP(CONCATENATE($A725,"D"),'05 APU'!$1:$1048576,9,)),0)</f>
        <v>0</v>
      </c>
      <c r="J725" s="90">
        <f t="shared" si="24"/>
        <v>0</v>
      </c>
      <c r="K725" s="297" t="str">
        <f>IFERROR(VLOOKUP(CONCATENATE($A725,"C"),'05 APU'!$1:$1048576,9,),"")</f>
        <v/>
      </c>
      <c r="L725" s="297" t="str">
        <f>IFERROR(VLOOKUP(CONCATENATE($A725,"B"),'05 APU'!$1:$1048576,9,),"")</f>
        <v/>
      </c>
      <c r="M725" s="297" t="str">
        <f>IFERROR(VLOOKUP(CONCATENATE($A725,"A"),'05 APU'!$1:$1048576,9,),"")</f>
        <v/>
      </c>
      <c r="N725" s="86"/>
      <c r="O725" s="90">
        <f>IFERROR(VLOOKUP(CONCATENATE($A725,"D"),'05 APU'!$T:$AB,9,),0)</f>
        <v>0</v>
      </c>
      <c r="P725" s="90">
        <f t="shared" si="23"/>
        <v>0</v>
      </c>
      <c r="Q725" s="90">
        <f>IFERROR(VLOOKUP(CONCATENATE($A725,"C"),'05 APU'!$T:$AB,9,),0)</f>
        <v>0</v>
      </c>
      <c r="R725" s="90">
        <f>IFERROR(VLOOKUP(CONCATENATE($A725,"B"),'05 APU'!$T:$AB,9,),0)</f>
        <v>0</v>
      </c>
      <c r="S725" s="90">
        <f>IFERROR(VLOOKUP(CONCATENATE($A725,"A"),'05 APU'!$T:$AB,9,),0)</f>
        <v>0</v>
      </c>
      <c r="U725" s="421" t="s">
        <v>3355</v>
      </c>
      <c r="V725" s="424"/>
      <c r="W725" s="429">
        <v>0</v>
      </c>
      <c r="AZ725" s="331" t="e">
        <f>IF((VLOOKUP(CONCATENATE($A725,"EP"),'05 APU'!$1:$1048576,1,FALSE)=CONCATENATE($A725,"EP")),1,0)</f>
        <v>#N/A</v>
      </c>
      <c r="BA725" s="331" t="e">
        <f>IF((VLOOKUP(CONCATENATE($A725,"EE"),'05 APU'!$1:$1048576,1,FALSE)=CONCATENATE($A725,"EE")),1,0)</f>
        <v>#N/A</v>
      </c>
      <c r="BB725" s="331" t="e">
        <f>IF((VLOOKUP(CONCATENATE($A725,"EM"),'05 APU'!$1:$1048576,1,FALSE)=CONCATENATE($A725,"EM")),1,0)</f>
        <v>#N/A</v>
      </c>
    </row>
    <row r="726" spans="1:54" x14ac:dyDescent="0.25">
      <c r="A726" s="88">
        <v>716</v>
      </c>
      <c r="B726" s="387" t="s">
        <v>1533</v>
      </c>
      <c r="C726" s="384" t="s">
        <v>1407</v>
      </c>
      <c r="D726" s="89" t="str">
        <f>IFERROR(VLOOKUP(CONCATENATE($A726,"T"),'05 APU'!$1:$1048576,3,),"")</f>
        <v/>
      </c>
      <c r="E726" s="89" t="str">
        <f>IFERROR(VLOOKUP(CONCATENATE($A726,"T2"),'05 APU'!$1:$1048576,3,),"")</f>
        <v/>
      </c>
      <c r="F726" s="89" t="str">
        <f>IFERROR(VLOOKUP(CONCATENATE($A726,"T3"),'05 APU'!$1:$1048576,3,),"")</f>
        <v/>
      </c>
      <c r="G726" s="412" t="s">
        <v>168</v>
      </c>
      <c r="H726" s="351"/>
      <c r="I726" s="90">
        <f>IFERROR((VLOOKUP(CONCATENATE($A726,"D"),'05 APU'!$1:$1048576,9,)),0)</f>
        <v>0</v>
      </c>
      <c r="J726" s="90">
        <f t="shared" si="24"/>
        <v>0</v>
      </c>
      <c r="K726" s="297" t="str">
        <f>IFERROR(VLOOKUP(CONCATENATE($A726,"C"),'05 APU'!$1:$1048576,9,),"")</f>
        <v/>
      </c>
      <c r="L726" s="297" t="str">
        <f>IFERROR(VLOOKUP(CONCATENATE($A726,"B"),'05 APU'!$1:$1048576,9,),"")</f>
        <v/>
      </c>
      <c r="M726" s="297" t="str">
        <f>IFERROR(VLOOKUP(CONCATENATE($A726,"A"),'05 APU'!$1:$1048576,9,),"")</f>
        <v/>
      </c>
      <c r="N726" s="86"/>
      <c r="O726" s="90">
        <f>IFERROR(VLOOKUP(CONCATENATE($A726,"D"),'05 APU'!$T:$AB,9,),0)</f>
        <v>0</v>
      </c>
      <c r="P726" s="90">
        <f t="shared" si="23"/>
        <v>0</v>
      </c>
      <c r="Q726" s="90">
        <f>IFERROR(VLOOKUP(CONCATENATE($A726,"C"),'05 APU'!$T:$AB,9,),0)</f>
        <v>0</v>
      </c>
      <c r="R726" s="90">
        <f>IFERROR(VLOOKUP(CONCATENATE($A726,"B"),'05 APU'!$T:$AB,9,),0)</f>
        <v>0</v>
      </c>
      <c r="S726" s="90">
        <f>IFERROR(VLOOKUP(CONCATENATE($A726,"A"),'05 APU'!$T:$AB,9,),0)</f>
        <v>0</v>
      </c>
      <c r="U726" s="421" t="s">
        <v>3355</v>
      </c>
      <c r="V726" s="424"/>
      <c r="W726" s="429">
        <v>0</v>
      </c>
      <c r="AZ726" s="331" t="e">
        <f>IF((VLOOKUP(CONCATENATE($A726,"EP"),'05 APU'!$1:$1048576,1,FALSE)=CONCATENATE($A726,"EP")),1,0)</f>
        <v>#N/A</v>
      </c>
      <c r="BA726" s="331" t="e">
        <f>IF((VLOOKUP(CONCATENATE($A726,"EE"),'05 APU'!$1:$1048576,1,FALSE)=CONCATENATE($A726,"EE")),1,0)</f>
        <v>#N/A</v>
      </c>
      <c r="BB726" s="331" t="e">
        <f>IF((VLOOKUP(CONCATENATE($A726,"EM"),'05 APU'!$1:$1048576,1,FALSE)=CONCATENATE($A726,"EM")),1,0)</f>
        <v>#N/A</v>
      </c>
    </row>
    <row r="727" spans="1:54" x14ac:dyDescent="0.25">
      <c r="A727" s="88">
        <v>717</v>
      </c>
      <c r="B727" s="387" t="s">
        <v>1534</v>
      </c>
      <c r="C727" s="384" t="s">
        <v>1503</v>
      </c>
      <c r="D727" s="89" t="str">
        <f>IFERROR(VLOOKUP(CONCATENATE($A727,"T"),'05 APU'!$1:$1048576,3,),"")</f>
        <v/>
      </c>
      <c r="E727" s="89" t="str">
        <f>IFERROR(VLOOKUP(CONCATENATE($A727,"T2"),'05 APU'!$1:$1048576,3,),"")</f>
        <v/>
      </c>
      <c r="F727" s="89" t="str">
        <f>IFERROR(VLOOKUP(CONCATENATE($A727,"T3"),'05 APU'!$1:$1048576,3,),"")</f>
        <v/>
      </c>
      <c r="G727" s="412" t="s">
        <v>168</v>
      </c>
      <c r="H727" s="351"/>
      <c r="I727" s="90">
        <f>IFERROR((VLOOKUP(CONCATENATE($A727,"D"),'05 APU'!$1:$1048576,9,)),0)</f>
        <v>0</v>
      </c>
      <c r="J727" s="90">
        <f t="shared" si="24"/>
        <v>0</v>
      </c>
      <c r="K727" s="297" t="str">
        <f>IFERROR(VLOOKUP(CONCATENATE($A727,"C"),'05 APU'!$1:$1048576,9,),"")</f>
        <v/>
      </c>
      <c r="L727" s="297" t="str">
        <f>IFERROR(VLOOKUP(CONCATENATE($A727,"B"),'05 APU'!$1:$1048576,9,),"")</f>
        <v/>
      </c>
      <c r="M727" s="297" t="str">
        <f>IFERROR(VLOOKUP(CONCATENATE($A727,"A"),'05 APU'!$1:$1048576,9,),"")</f>
        <v/>
      </c>
      <c r="N727" s="86"/>
      <c r="O727" s="90">
        <f>IFERROR(VLOOKUP(CONCATENATE($A727,"D"),'05 APU'!$T:$AB,9,),0)</f>
        <v>0</v>
      </c>
      <c r="P727" s="90">
        <f t="shared" si="23"/>
        <v>0</v>
      </c>
      <c r="Q727" s="90">
        <f>IFERROR(VLOOKUP(CONCATENATE($A727,"C"),'05 APU'!$T:$AB,9,),0)</f>
        <v>0</v>
      </c>
      <c r="R727" s="90">
        <f>IFERROR(VLOOKUP(CONCATENATE($A727,"B"),'05 APU'!$T:$AB,9,),0)</f>
        <v>0</v>
      </c>
      <c r="S727" s="90">
        <f>IFERROR(VLOOKUP(CONCATENATE($A727,"A"),'05 APU'!$T:$AB,9,),0)</f>
        <v>0</v>
      </c>
      <c r="U727" s="421" t="s">
        <v>3355</v>
      </c>
      <c r="V727" s="424"/>
      <c r="W727" s="429">
        <v>0</v>
      </c>
      <c r="AZ727" s="331" t="e">
        <f>IF((VLOOKUP(CONCATENATE($A727,"EP"),'05 APU'!$1:$1048576,1,FALSE)=CONCATENATE($A727,"EP")),1,0)</f>
        <v>#N/A</v>
      </c>
      <c r="BA727" s="331" t="e">
        <f>IF((VLOOKUP(CONCATENATE($A727,"EE"),'05 APU'!$1:$1048576,1,FALSE)=CONCATENATE($A727,"EE")),1,0)</f>
        <v>#N/A</v>
      </c>
      <c r="BB727" s="331" t="e">
        <f>IF((VLOOKUP(CONCATENATE($A727,"EM"),'05 APU'!$1:$1048576,1,FALSE)=CONCATENATE($A727,"EM")),1,0)</f>
        <v>#N/A</v>
      </c>
    </row>
    <row r="728" spans="1:54" x14ac:dyDescent="0.25">
      <c r="A728" s="88">
        <v>718</v>
      </c>
      <c r="B728" s="387" t="s">
        <v>1535</v>
      </c>
      <c r="C728" s="384" t="s">
        <v>1505</v>
      </c>
      <c r="D728" s="89" t="str">
        <f>IFERROR(VLOOKUP(CONCATENATE($A728,"T"),'05 APU'!$1:$1048576,3,),"")</f>
        <v/>
      </c>
      <c r="E728" s="89" t="str">
        <f>IFERROR(VLOOKUP(CONCATENATE($A728,"T2"),'05 APU'!$1:$1048576,3,),"")</f>
        <v/>
      </c>
      <c r="F728" s="89" t="str">
        <f>IFERROR(VLOOKUP(CONCATENATE($A728,"T3"),'05 APU'!$1:$1048576,3,),"")</f>
        <v/>
      </c>
      <c r="G728" s="412" t="s">
        <v>168</v>
      </c>
      <c r="H728" s="351"/>
      <c r="I728" s="90">
        <f>IFERROR((VLOOKUP(CONCATENATE($A728,"D"),'05 APU'!$1:$1048576,9,)),0)</f>
        <v>0</v>
      </c>
      <c r="J728" s="90">
        <f t="shared" si="24"/>
        <v>0</v>
      </c>
      <c r="K728" s="297" t="str">
        <f>IFERROR(VLOOKUP(CONCATENATE($A728,"C"),'05 APU'!$1:$1048576,9,),"")</f>
        <v/>
      </c>
      <c r="L728" s="297" t="str">
        <f>IFERROR(VLOOKUP(CONCATENATE($A728,"B"),'05 APU'!$1:$1048576,9,),"")</f>
        <v/>
      </c>
      <c r="M728" s="297" t="str">
        <f>IFERROR(VLOOKUP(CONCATENATE($A728,"A"),'05 APU'!$1:$1048576,9,),"")</f>
        <v/>
      </c>
      <c r="N728" s="86"/>
      <c r="O728" s="90">
        <f>IFERROR(VLOOKUP(CONCATENATE($A728,"D"),'05 APU'!$T:$AB,9,),0)</f>
        <v>0</v>
      </c>
      <c r="P728" s="90">
        <f t="shared" si="23"/>
        <v>0</v>
      </c>
      <c r="Q728" s="90">
        <f>IFERROR(VLOOKUP(CONCATENATE($A728,"C"),'05 APU'!$T:$AB,9,),0)</f>
        <v>0</v>
      </c>
      <c r="R728" s="90">
        <f>IFERROR(VLOOKUP(CONCATENATE($A728,"B"),'05 APU'!$T:$AB,9,),0)</f>
        <v>0</v>
      </c>
      <c r="S728" s="90">
        <f>IFERROR(VLOOKUP(CONCATENATE($A728,"A"),'05 APU'!$T:$AB,9,),0)</f>
        <v>0</v>
      </c>
      <c r="U728" s="421" t="s">
        <v>3355</v>
      </c>
      <c r="V728" s="424"/>
      <c r="W728" s="429">
        <v>0</v>
      </c>
      <c r="AZ728" s="331" t="e">
        <f>IF((VLOOKUP(CONCATENATE($A728,"EP"),'05 APU'!$1:$1048576,1,FALSE)=CONCATENATE($A728,"EP")),1,0)</f>
        <v>#N/A</v>
      </c>
      <c r="BA728" s="331" t="e">
        <f>IF((VLOOKUP(CONCATENATE($A728,"EE"),'05 APU'!$1:$1048576,1,FALSE)=CONCATENATE($A728,"EE")),1,0)</f>
        <v>#N/A</v>
      </c>
      <c r="BB728" s="331" t="e">
        <f>IF((VLOOKUP(CONCATENATE($A728,"EM"),'05 APU'!$1:$1048576,1,FALSE)=CONCATENATE($A728,"EM")),1,0)</f>
        <v>#N/A</v>
      </c>
    </row>
    <row r="729" spans="1:54" x14ac:dyDescent="0.25">
      <c r="A729" s="88">
        <v>719</v>
      </c>
      <c r="B729" s="388" t="s">
        <v>1536</v>
      </c>
      <c r="C729" s="389" t="s">
        <v>1537</v>
      </c>
      <c r="D729" s="89" t="str">
        <f>IFERROR(VLOOKUP(CONCATENATE($A729,"T"),'05 APU'!$1:$1048576,3,),"")</f>
        <v/>
      </c>
      <c r="E729" s="89" t="str">
        <f>IFERROR(VLOOKUP(CONCATENATE($A729,"T2"),'05 APU'!$1:$1048576,3,),"")</f>
        <v/>
      </c>
      <c r="F729" s="89" t="str">
        <f>IFERROR(VLOOKUP(CONCATENATE($A729,"T3"),'05 APU'!$1:$1048576,3,),"")</f>
        <v/>
      </c>
      <c r="G729" s="398"/>
      <c r="H729" s="351"/>
      <c r="I729" s="90">
        <f>IFERROR((VLOOKUP(CONCATENATE($A729,"D"),'05 APU'!$1:$1048576,9,)),0)</f>
        <v>0</v>
      </c>
      <c r="J729" s="90">
        <f t="shared" si="24"/>
        <v>0</v>
      </c>
      <c r="K729" s="297" t="str">
        <f>IFERROR(VLOOKUP(CONCATENATE($A729,"C"),'05 APU'!$1:$1048576,9,),"")</f>
        <v/>
      </c>
      <c r="L729" s="297" t="str">
        <f>IFERROR(VLOOKUP(CONCATENATE($A729,"B"),'05 APU'!$1:$1048576,9,),"")</f>
        <v/>
      </c>
      <c r="M729" s="297" t="str">
        <f>IFERROR(VLOOKUP(CONCATENATE($A729,"A"),'05 APU'!$1:$1048576,9,),"")</f>
        <v/>
      </c>
      <c r="N729" s="86"/>
      <c r="O729" s="90">
        <f>IFERROR(VLOOKUP(CONCATENATE($A729,"D"),'05 APU'!$T:$AB,9,),0)</f>
        <v>0</v>
      </c>
      <c r="P729" s="90">
        <f t="shared" si="23"/>
        <v>0</v>
      </c>
      <c r="Q729" s="90">
        <f>IFERROR(VLOOKUP(CONCATENATE($A729,"C"),'05 APU'!$T:$AB,9,),0)</f>
        <v>0</v>
      </c>
      <c r="R729" s="90">
        <f>IFERROR(VLOOKUP(CONCATENATE($A729,"B"),'05 APU'!$T:$AB,9,),0)</f>
        <v>0</v>
      </c>
      <c r="S729" s="90">
        <f>IFERROR(VLOOKUP(CONCATENATE($A729,"A"),'05 APU'!$T:$AB,9,),0)</f>
        <v>0</v>
      </c>
      <c r="U729" s="420"/>
      <c r="V729" s="424"/>
      <c r="W729" s="429">
        <v>0</v>
      </c>
      <c r="AZ729" s="331" t="e">
        <f>IF((VLOOKUP(CONCATENATE($A729,"EP"),'05 APU'!$1:$1048576,1,FALSE)=CONCATENATE($A729,"EP")),1,0)</f>
        <v>#N/A</v>
      </c>
      <c r="BA729" s="331" t="e">
        <f>IF((VLOOKUP(CONCATENATE($A729,"EE"),'05 APU'!$1:$1048576,1,FALSE)=CONCATENATE($A729,"EE")),1,0)</f>
        <v>#N/A</v>
      </c>
      <c r="BB729" s="331" t="e">
        <f>IF((VLOOKUP(CONCATENATE($A729,"EM"),'05 APU'!$1:$1048576,1,FALSE)=CONCATENATE($A729,"EM")),1,0)</f>
        <v>#N/A</v>
      </c>
    </row>
    <row r="730" spans="1:54" x14ac:dyDescent="0.25">
      <c r="A730" s="88">
        <v>720</v>
      </c>
      <c r="B730" s="387" t="s">
        <v>1538</v>
      </c>
      <c r="C730" s="384" t="s">
        <v>1397</v>
      </c>
      <c r="D730" s="89" t="str">
        <f>IFERROR(VLOOKUP(CONCATENATE($A730,"T"),'05 APU'!$1:$1048576,3,),"")</f>
        <v/>
      </c>
      <c r="E730" s="89" t="str">
        <f>IFERROR(VLOOKUP(CONCATENATE($A730,"T2"),'05 APU'!$1:$1048576,3,),"")</f>
        <v/>
      </c>
      <c r="F730" s="89" t="str">
        <f>IFERROR(VLOOKUP(CONCATENATE($A730,"T3"),'05 APU'!$1:$1048576,3,),"")</f>
        <v/>
      </c>
      <c r="G730" s="412" t="s">
        <v>168</v>
      </c>
      <c r="H730" s="351"/>
      <c r="I730" s="90">
        <f>IFERROR((VLOOKUP(CONCATENATE($A730,"D"),'05 APU'!$1:$1048576,9,)),0)</f>
        <v>0</v>
      </c>
      <c r="J730" s="90">
        <f t="shared" si="24"/>
        <v>0</v>
      </c>
      <c r="K730" s="297" t="str">
        <f>IFERROR(VLOOKUP(CONCATENATE($A730,"C"),'05 APU'!$1:$1048576,9,),"")</f>
        <v/>
      </c>
      <c r="L730" s="297" t="str">
        <f>IFERROR(VLOOKUP(CONCATENATE($A730,"B"),'05 APU'!$1:$1048576,9,),"")</f>
        <v/>
      </c>
      <c r="M730" s="297" t="str">
        <f>IFERROR(VLOOKUP(CONCATENATE($A730,"A"),'05 APU'!$1:$1048576,9,),"")</f>
        <v/>
      </c>
      <c r="N730" s="86"/>
      <c r="O730" s="90">
        <f>IFERROR(VLOOKUP(CONCATENATE($A730,"D"),'05 APU'!$T:$AB,9,),0)</f>
        <v>0</v>
      </c>
      <c r="P730" s="90">
        <f t="shared" si="23"/>
        <v>0</v>
      </c>
      <c r="Q730" s="90">
        <f>IFERROR(VLOOKUP(CONCATENATE($A730,"C"),'05 APU'!$T:$AB,9,),0)</f>
        <v>0</v>
      </c>
      <c r="R730" s="90">
        <f>IFERROR(VLOOKUP(CONCATENATE($A730,"B"),'05 APU'!$T:$AB,9,),0)</f>
        <v>0</v>
      </c>
      <c r="S730" s="90">
        <f>IFERROR(VLOOKUP(CONCATENATE($A730,"A"),'05 APU'!$T:$AB,9,),0)</f>
        <v>0</v>
      </c>
      <c r="U730" s="421" t="s">
        <v>3355</v>
      </c>
      <c r="V730" s="424"/>
      <c r="W730" s="429">
        <v>0</v>
      </c>
      <c r="AZ730" s="331" t="e">
        <f>IF((VLOOKUP(CONCATENATE($A730,"EP"),'05 APU'!$1:$1048576,1,FALSE)=CONCATENATE($A730,"EP")),1,0)</f>
        <v>#N/A</v>
      </c>
      <c r="BA730" s="331" t="e">
        <f>IF((VLOOKUP(CONCATENATE($A730,"EE"),'05 APU'!$1:$1048576,1,FALSE)=CONCATENATE($A730,"EE")),1,0)</f>
        <v>#N/A</v>
      </c>
      <c r="BB730" s="331" t="e">
        <f>IF((VLOOKUP(CONCATENATE($A730,"EM"),'05 APU'!$1:$1048576,1,FALSE)=CONCATENATE($A730,"EM")),1,0)</f>
        <v>#N/A</v>
      </c>
    </row>
    <row r="731" spans="1:54" x14ac:dyDescent="0.25">
      <c r="A731" s="88">
        <v>721</v>
      </c>
      <c r="B731" s="387" t="s">
        <v>1539</v>
      </c>
      <c r="C731" s="384" t="s">
        <v>1497</v>
      </c>
      <c r="D731" s="89" t="str">
        <f>IFERROR(VLOOKUP(CONCATENATE($A731,"T"),'05 APU'!$1:$1048576,3,),"")</f>
        <v/>
      </c>
      <c r="E731" s="89" t="str">
        <f>IFERROR(VLOOKUP(CONCATENATE($A731,"T2"),'05 APU'!$1:$1048576,3,),"")</f>
        <v/>
      </c>
      <c r="F731" s="89" t="str">
        <f>IFERROR(VLOOKUP(CONCATENATE($A731,"T3"),'05 APU'!$1:$1048576,3,),"")</f>
        <v/>
      </c>
      <c r="G731" s="412" t="s">
        <v>168</v>
      </c>
      <c r="H731" s="351"/>
      <c r="I731" s="90">
        <f>IFERROR((VLOOKUP(CONCATENATE($A731,"D"),'05 APU'!$1:$1048576,9,)),0)</f>
        <v>0</v>
      </c>
      <c r="J731" s="90">
        <f t="shared" si="24"/>
        <v>0</v>
      </c>
      <c r="K731" s="297" t="str">
        <f>IFERROR(VLOOKUP(CONCATENATE($A731,"C"),'05 APU'!$1:$1048576,9,),"")</f>
        <v/>
      </c>
      <c r="L731" s="297" t="str">
        <f>IFERROR(VLOOKUP(CONCATENATE($A731,"B"),'05 APU'!$1:$1048576,9,),"")</f>
        <v/>
      </c>
      <c r="M731" s="297" t="str">
        <f>IFERROR(VLOOKUP(CONCATENATE($A731,"A"),'05 APU'!$1:$1048576,9,),"")</f>
        <v/>
      </c>
      <c r="N731" s="86"/>
      <c r="O731" s="90">
        <f>IFERROR(VLOOKUP(CONCATENATE($A731,"D"),'05 APU'!$T:$AB,9,),0)</f>
        <v>0</v>
      </c>
      <c r="P731" s="90">
        <f t="shared" si="23"/>
        <v>0</v>
      </c>
      <c r="Q731" s="90">
        <f>IFERROR(VLOOKUP(CONCATENATE($A731,"C"),'05 APU'!$T:$AB,9,),0)</f>
        <v>0</v>
      </c>
      <c r="R731" s="90">
        <f>IFERROR(VLOOKUP(CONCATENATE($A731,"B"),'05 APU'!$T:$AB,9,),0)</f>
        <v>0</v>
      </c>
      <c r="S731" s="90">
        <f>IFERROR(VLOOKUP(CONCATENATE($A731,"A"),'05 APU'!$T:$AB,9,),0)</f>
        <v>0</v>
      </c>
      <c r="U731" s="421" t="s">
        <v>3355</v>
      </c>
      <c r="V731" s="424"/>
      <c r="W731" s="429">
        <v>0</v>
      </c>
      <c r="AZ731" s="331" t="e">
        <f>IF((VLOOKUP(CONCATENATE($A731,"EP"),'05 APU'!$1:$1048576,1,FALSE)=CONCATENATE($A731,"EP")),1,0)</f>
        <v>#N/A</v>
      </c>
      <c r="BA731" s="331" t="e">
        <f>IF((VLOOKUP(CONCATENATE($A731,"EE"),'05 APU'!$1:$1048576,1,FALSE)=CONCATENATE($A731,"EE")),1,0)</f>
        <v>#N/A</v>
      </c>
      <c r="BB731" s="331" t="e">
        <f>IF((VLOOKUP(CONCATENATE($A731,"EM"),'05 APU'!$1:$1048576,1,FALSE)=CONCATENATE($A731,"EM")),1,0)</f>
        <v>#N/A</v>
      </c>
    </row>
    <row r="732" spans="1:54" x14ac:dyDescent="0.25">
      <c r="A732" s="88">
        <v>722</v>
      </c>
      <c r="B732" s="387" t="s">
        <v>1540</v>
      </c>
      <c r="C732" s="384" t="s">
        <v>1401</v>
      </c>
      <c r="D732" s="89" t="str">
        <f>IFERROR(VLOOKUP(CONCATENATE($A732,"T"),'05 APU'!$1:$1048576,3,),"")</f>
        <v/>
      </c>
      <c r="E732" s="89" t="str">
        <f>IFERROR(VLOOKUP(CONCATENATE($A732,"T2"),'05 APU'!$1:$1048576,3,),"")</f>
        <v/>
      </c>
      <c r="F732" s="89" t="str">
        <f>IFERROR(VLOOKUP(CONCATENATE($A732,"T3"),'05 APU'!$1:$1048576,3,),"")</f>
        <v/>
      </c>
      <c r="G732" s="412" t="s">
        <v>168</v>
      </c>
      <c r="H732" s="351"/>
      <c r="I732" s="90">
        <f>IFERROR((VLOOKUP(CONCATENATE($A732,"D"),'05 APU'!$1:$1048576,9,)),0)</f>
        <v>0</v>
      </c>
      <c r="J732" s="90">
        <f t="shared" si="24"/>
        <v>0</v>
      </c>
      <c r="K732" s="297" t="str">
        <f>IFERROR(VLOOKUP(CONCATENATE($A732,"C"),'05 APU'!$1:$1048576,9,),"")</f>
        <v/>
      </c>
      <c r="L732" s="297" t="str">
        <f>IFERROR(VLOOKUP(CONCATENATE($A732,"B"),'05 APU'!$1:$1048576,9,),"")</f>
        <v/>
      </c>
      <c r="M732" s="297" t="str">
        <f>IFERROR(VLOOKUP(CONCATENATE($A732,"A"),'05 APU'!$1:$1048576,9,),"")</f>
        <v/>
      </c>
      <c r="N732" s="86"/>
      <c r="O732" s="90">
        <f>IFERROR(VLOOKUP(CONCATENATE($A732,"D"),'05 APU'!$T:$AB,9,),0)</f>
        <v>0</v>
      </c>
      <c r="P732" s="90">
        <f t="shared" si="23"/>
        <v>0</v>
      </c>
      <c r="Q732" s="90">
        <f>IFERROR(VLOOKUP(CONCATENATE($A732,"C"),'05 APU'!$T:$AB,9,),0)</f>
        <v>0</v>
      </c>
      <c r="R732" s="90">
        <f>IFERROR(VLOOKUP(CONCATENATE($A732,"B"),'05 APU'!$T:$AB,9,),0)</f>
        <v>0</v>
      </c>
      <c r="S732" s="90">
        <f>IFERROR(VLOOKUP(CONCATENATE($A732,"A"),'05 APU'!$T:$AB,9,),0)</f>
        <v>0</v>
      </c>
      <c r="U732" s="421" t="s">
        <v>3355</v>
      </c>
      <c r="V732" s="424"/>
      <c r="W732" s="429">
        <v>0</v>
      </c>
      <c r="AZ732" s="331" t="e">
        <f>IF((VLOOKUP(CONCATENATE($A732,"EP"),'05 APU'!$1:$1048576,1,FALSE)=CONCATENATE($A732,"EP")),1,0)</f>
        <v>#N/A</v>
      </c>
      <c r="BA732" s="331" t="e">
        <f>IF((VLOOKUP(CONCATENATE($A732,"EE"),'05 APU'!$1:$1048576,1,FALSE)=CONCATENATE($A732,"EE")),1,0)</f>
        <v>#N/A</v>
      </c>
      <c r="BB732" s="331" t="e">
        <f>IF((VLOOKUP(CONCATENATE($A732,"EM"),'05 APU'!$1:$1048576,1,FALSE)=CONCATENATE($A732,"EM")),1,0)</f>
        <v>#N/A</v>
      </c>
    </row>
    <row r="733" spans="1:54" x14ac:dyDescent="0.25">
      <c r="A733" s="88">
        <v>723</v>
      </c>
      <c r="B733" s="387" t="s">
        <v>1541</v>
      </c>
      <c r="C733" s="384" t="s">
        <v>1403</v>
      </c>
      <c r="D733" s="89" t="str">
        <f>IFERROR(VLOOKUP(CONCATENATE($A733,"T"),'05 APU'!$1:$1048576,3,),"")</f>
        <v/>
      </c>
      <c r="E733" s="89" t="str">
        <f>IFERROR(VLOOKUP(CONCATENATE($A733,"T2"),'05 APU'!$1:$1048576,3,),"")</f>
        <v/>
      </c>
      <c r="F733" s="89" t="str">
        <f>IFERROR(VLOOKUP(CONCATENATE($A733,"T3"),'05 APU'!$1:$1048576,3,),"")</f>
        <v/>
      </c>
      <c r="G733" s="412" t="s">
        <v>168</v>
      </c>
      <c r="H733" s="351"/>
      <c r="I733" s="90">
        <f>IFERROR((VLOOKUP(CONCATENATE($A733,"D"),'05 APU'!$1:$1048576,9,)),0)</f>
        <v>0</v>
      </c>
      <c r="J733" s="90">
        <f t="shared" si="24"/>
        <v>0</v>
      </c>
      <c r="K733" s="297" t="str">
        <f>IFERROR(VLOOKUP(CONCATENATE($A733,"C"),'05 APU'!$1:$1048576,9,),"")</f>
        <v/>
      </c>
      <c r="L733" s="297" t="str">
        <f>IFERROR(VLOOKUP(CONCATENATE($A733,"B"),'05 APU'!$1:$1048576,9,),"")</f>
        <v/>
      </c>
      <c r="M733" s="297" t="str">
        <f>IFERROR(VLOOKUP(CONCATENATE($A733,"A"),'05 APU'!$1:$1048576,9,),"")</f>
        <v/>
      </c>
      <c r="N733" s="86"/>
      <c r="O733" s="90">
        <f>IFERROR(VLOOKUP(CONCATENATE($A733,"D"),'05 APU'!$T:$AB,9,),0)</f>
        <v>0</v>
      </c>
      <c r="P733" s="90">
        <f t="shared" si="23"/>
        <v>0</v>
      </c>
      <c r="Q733" s="90">
        <f>IFERROR(VLOOKUP(CONCATENATE($A733,"C"),'05 APU'!$T:$AB,9,),0)</f>
        <v>0</v>
      </c>
      <c r="R733" s="90">
        <f>IFERROR(VLOOKUP(CONCATENATE($A733,"B"),'05 APU'!$T:$AB,9,),0)</f>
        <v>0</v>
      </c>
      <c r="S733" s="90">
        <f>IFERROR(VLOOKUP(CONCATENATE($A733,"A"),'05 APU'!$T:$AB,9,),0)</f>
        <v>0</v>
      </c>
      <c r="U733" s="421" t="s">
        <v>3355</v>
      </c>
      <c r="V733" s="424"/>
      <c r="W733" s="429">
        <v>0</v>
      </c>
      <c r="AZ733" s="331" t="e">
        <f>IF((VLOOKUP(CONCATENATE($A733,"EP"),'05 APU'!$1:$1048576,1,FALSE)=CONCATENATE($A733,"EP")),1,0)</f>
        <v>#N/A</v>
      </c>
      <c r="BA733" s="331" t="e">
        <f>IF((VLOOKUP(CONCATENATE($A733,"EE"),'05 APU'!$1:$1048576,1,FALSE)=CONCATENATE($A733,"EE")),1,0)</f>
        <v>#N/A</v>
      </c>
      <c r="BB733" s="331" t="e">
        <f>IF((VLOOKUP(CONCATENATE($A733,"EM"),'05 APU'!$1:$1048576,1,FALSE)=CONCATENATE($A733,"EM")),1,0)</f>
        <v>#N/A</v>
      </c>
    </row>
    <row r="734" spans="1:54" x14ac:dyDescent="0.25">
      <c r="A734" s="88">
        <v>724</v>
      </c>
      <c r="B734" s="387" t="s">
        <v>1542</v>
      </c>
      <c r="C734" s="384" t="s">
        <v>1405</v>
      </c>
      <c r="D734" s="89" t="str">
        <f>IFERROR(VLOOKUP(CONCATENATE($A734,"T"),'05 APU'!$1:$1048576,3,),"")</f>
        <v/>
      </c>
      <c r="E734" s="89" t="str">
        <f>IFERROR(VLOOKUP(CONCATENATE($A734,"T2"),'05 APU'!$1:$1048576,3,),"")</f>
        <v/>
      </c>
      <c r="F734" s="89" t="str">
        <f>IFERROR(VLOOKUP(CONCATENATE($A734,"T3"),'05 APU'!$1:$1048576,3,),"")</f>
        <v/>
      </c>
      <c r="G734" s="412" t="s">
        <v>168</v>
      </c>
      <c r="H734" s="351"/>
      <c r="I734" s="90">
        <f>IFERROR((VLOOKUP(CONCATENATE($A734,"D"),'05 APU'!$1:$1048576,9,)),0)</f>
        <v>0</v>
      </c>
      <c r="J734" s="90">
        <f t="shared" si="24"/>
        <v>0</v>
      </c>
      <c r="K734" s="297" t="str">
        <f>IFERROR(VLOOKUP(CONCATENATE($A734,"C"),'05 APU'!$1:$1048576,9,),"")</f>
        <v/>
      </c>
      <c r="L734" s="297" t="str">
        <f>IFERROR(VLOOKUP(CONCATENATE($A734,"B"),'05 APU'!$1:$1048576,9,),"")</f>
        <v/>
      </c>
      <c r="M734" s="297" t="str">
        <f>IFERROR(VLOOKUP(CONCATENATE($A734,"A"),'05 APU'!$1:$1048576,9,),"")</f>
        <v/>
      </c>
      <c r="N734" s="86"/>
      <c r="O734" s="90">
        <f>IFERROR(VLOOKUP(CONCATENATE($A734,"D"),'05 APU'!$T:$AB,9,),0)</f>
        <v>0</v>
      </c>
      <c r="P734" s="90">
        <f t="shared" si="23"/>
        <v>0</v>
      </c>
      <c r="Q734" s="90">
        <f>IFERROR(VLOOKUP(CONCATENATE($A734,"C"),'05 APU'!$T:$AB,9,),0)</f>
        <v>0</v>
      </c>
      <c r="R734" s="90">
        <f>IFERROR(VLOOKUP(CONCATENATE($A734,"B"),'05 APU'!$T:$AB,9,),0)</f>
        <v>0</v>
      </c>
      <c r="S734" s="90">
        <f>IFERROR(VLOOKUP(CONCATENATE($A734,"A"),'05 APU'!$T:$AB,9,),0)</f>
        <v>0</v>
      </c>
      <c r="U734" s="421" t="s">
        <v>3355</v>
      </c>
      <c r="V734" s="424"/>
      <c r="W734" s="429">
        <v>0</v>
      </c>
      <c r="AZ734" s="331" t="e">
        <f>IF((VLOOKUP(CONCATENATE($A734,"EP"),'05 APU'!$1:$1048576,1,FALSE)=CONCATENATE($A734,"EP")),1,0)</f>
        <v>#N/A</v>
      </c>
      <c r="BA734" s="331" t="e">
        <f>IF((VLOOKUP(CONCATENATE($A734,"EE"),'05 APU'!$1:$1048576,1,FALSE)=CONCATENATE($A734,"EE")),1,0)</f>
        <v>#N/A</v>
      </c>
      <c r="BB734" s="331" t="e">
        <f>IF((VLOOKUP(CONCATENATE($A734,"EM"),'05 APU'!$1:$1048576,1,FALSE)=CONCATENATE($A734,"EM")),1,0)</f>
        <v>#N/A</v>
      </c>
    </row>
    <row r="735" spans="1:54" x14ac:dyDescent="0.25">
      <c r="A735" s="88">
        <v>725</v>
      </c>
      <c r="B735" s="387" t="s">
        <v>1543</v>
      </c>
      <c r="C735" s="384" t="s">
        <v>1407</v>
      </c>
      <c r="D735" s="89" t="str">
        <f>IFERROR(VLOOKUP(CONCATENATE($A735,"T"),'05 APU'!$1:$1048576,3,),"")</f>
        <v/>
      </c>
      <c r="E735" s="89" t="str">
        <f>IFERROR(VLOOKUP(CONCATENATE($A735,"T2"),'05 APU'!$1:$1048576,3,),"")</f>
        <v/>
      </c>
      <c r="F735" s="89" t="str">
        <f>IFERROR(VLOOKUP(CONCATENATE($A735,"T3"),'05 APU'!$1:$1048576,3,),"")</f>
        <v/>
      </c>
      <c r="G735" s="412" t="s">
        <v>168</v>
      </c>
      <c r="H735" s="351"/>
      <c r="I735" s="90">
        <f>IFERROR((VLOOKUP(CONCATENATE($A735,"D"),'05 APU'!$1:$1048576,9,)),0)</f>
        <v>0</v>
      </c>
      <c r="J735" s="90">
        <f t="shared" si="24"/>
        <v>0</v>
      </c>
      <c r="K735" s="297" t="str">
        <f>IFERROR(VLOOKUP(CONCATENATE($A735,"C"),'05 APU'!$1:$1048576,9,),"")</f>
        <v/>
      </c>
      <c r="L735" s="297" t="str">
        <f>IFERROR(VLOOKUP(CONCATENATE($A735,"B"),'05 APU'!$1:$1048576,9,),"")</f>
        <v/>
      </c>
      <c r="M735" s="297" t="str">
        <f>IFERROR(VLOOKUP(CONCATENATE($A735,"A"),'05 APU'!$1:$1048576,9,),"")</f>
        <v/>
      </c>
      <c r="N735" s="86"/>
      <c r="O735" s="90">
        <f>IFERROR(VLOOKUP(CONCATENATE($A735,"D"),'05 APU'!$T:$AB,9,),0)</f>
        <v>0</v>
      </c>
      <c r="P735" s="90">
        <f t="shared" si="23"/>
        <v>0</v>
      </c>
      <c r="Q735" s="90">
        <f>IFERROR(VLOOKUP(CONCATENATE($A735,"C"),'05 APU'!$T:$AB,9,),0)</f>
        <v>0</v>
      </c>
      <c r="R735" s="90">
        <f>IFERROR(VLOOKUP(CONCATENATE($A735,"B"),'05 APU'!$T:$AB,9,),0)</f>
        <v>0</v>
      </c>
      <c r="S735" s="90">
        <f>IFERROR(VLOOKUP(CONCATENATE($A735,"A"),'05 APU'!$T:$AB,9,),0)</f>
        <v>0</v>
      </c>
      <c r="U735" s="421" t="s">
        <v>3355</v>
      </c>
      <c r="V735" s="424"/>
      <c r="W735" s="429">
        <v>0</v>
      </c>
      <c r="AZ735" s="331" t="e">
        <f>IF((VLOOKUP(CONCATENATE($A735,"EP"),'05 APU'!$1:$1048576,1,FALSE)=CONCATENATE($A735,"EP")),1,0)</f>
        <v>#N/A</v>
      </c>
      <c r="BA735" s="331" t="e">
        <f>IF((VLOOKUP(CONCATENATE($A735,"EE"),'05 APU'!$1:$1048576,1,FALSE)=CONCATENATE($A735,"EE")),1,0)</f>
        <v>#N/A</v>
      </c>
      <c r="BB735" s="331" t="e">
        <f>IF((VLOOKUP(CONCATENATE($A735,"EM"),'05 APU'!$1:$1048576,1,FALSE)=CONCATENATE($A735,"EM")),1,0)</f>
        <v>#N/A</v>
      </c>
    </row>
    <row r="736" spans="1:54" x14ac:dyDescent="0.25">
      <c r="A736" s="88">
        <v>726</v>
      </c>
      <c r="B736" s="387" t="s">
        <v>1544</v>
      </c>
      <c r="C736" s="384" t="s">
        <v>1503</v>
      </c>
      <c r="D736" s="89" t="str">
        <f>IFERROR(VLOOKUP(CONCATENATE($A736,"T"),'05 APU'!$1:$1048576,3,),"")</f>
        <v/>
      </c>
      <c r="E736" s="89" t="str">
        <f>IFERROR(VLOOKUP(CONCATENATE($A736,"T2"),'05 APU'!$1:$1048576,3,),"")</f>
        <v/>
      </c>
      <c r="F736" s="89" t="str">
        <f>IFERROR(VLOOKUP(CONCATENATE($A736,"T3"),'05 APU'!$1:$1048576,3,),"")</f>
        <v/>
      </c>
      <c r="G736" s="412" t="s">
        <v>168</v>
      </c>
      <c r="H736" s="351"/>
      <c r="I736" s="90">
        <f>IFERROR((VLOOKUP(CONCATENATE($A736,"D"),'05 APU'!$1:$1048576,9,)),0)</f>
        <v>0</v>
      </c>
      <c r="J736" s="90">
        <f t="shared" si="24"/>
        <v>0</v>
      </c>
      <c r="K736" s="297" t="str">
        <f>IFERROR(VLOOKUP(CONCATENATE($A736,"C"),'05 APU'!$1:$1048576,9,),"")</f>
        <v/>
      </c>
      <c r="L736" s="297" t="str">
        <f>IFERROR(VLOOKUP(CONCATENATE($A736,"B"),'05 APU'!$1:$1048576,9,),"")</f>
        <v/>
      </c>
      <c r="M736" s="297" t="str">
        <f>IFERROR(VLOOKUP(CONCATENATE($A736,"A"),'05 APU'!$1:$1048576,9,),"")</f>
        <v/>
      </c>
      <c r="N736" s="86"/>
      <c r="O736" s="90">
        <f>IFERROR(VLOOKUP(CONCATENATE($A736,"D"),'05 APU'!$T:$AB,9,),0)</f>
        <v>0</v>
      </c>
      <c r="P736" s="90">
        <f t="shared" si="23"/>
        <v>0</v>
      </c>
      <c r="Q736" s="90">
        <f>IFERROR(VLOOKUP(CONCATENATE($A736,"C"),'05 APU'!$T:$AB,9,),0)</f>
        <v>0</v>
      </c>
      <c r="R736" s="90">
        <f>IFERROR(VLOOKUP(CONCATENATE($A736,"B"),'05 APU'!$T:$AB,9,),0)</f>
        <v>0</v>
      </c>
      <c r="S736" s="90">
        <f>IFERROR(VLOOKUP(CONCATENATE($A736,"A"),'05 APU'!$T:$AB,9,),0)</f>
        <v>0</v>
      </c>
      <c r="U736" s="421" t="s">
        <v>3355</v>
      </c>
      <c r="V736" s="424"/>
      <c r="W736" s="429">
        <v>0</v>
      </c>
      <c r="AZ736" s="331" t="e">
        <f>IF((VLOOKUP(CONCATENATE($A736,"EP"),'05 APU'!$1:$1048576,1,FALSE)=CONCATENATE($A736,"EP")),1,0)</f>
        <v>#N/A</v>
      </c>
      <c r="BA736" s="331" t="e">
        <f>IF((VLOOKUP(CONCATENATE($A736,"EE"),'05 APU'!$1:$1048576,1,FALSE)=CONCATENATE($A736,"EE")),1,0)</f>
        <v>#N/A</v>
      </c>
      <c r="BB736" s="331" t="e">
        <f>IF((VLOOKUP(CONCATENATE($A736,"EM"),'05 APU'!$1:$1048576,1,FALSE)=CONCATENATE($A736,"EM")),1,0)</f>
        <v>#N/A</v>
      </c>
    </row>
    <row r="737" spans="1:54" x14ac:dyDescent="0.25">
      <c r="A737" s="88">
        <v>727</v>
      </c>
      <c r="B737" s="387" t="s">
        <v>1545</v>
      </c>
      <c r="C737" s="384" t="s">
        <v>1505</v>
      </c>
      <c r="D737" s="89" t="str">
        <f>IFERROR(VLOOKUP(CONCATENATE($A737,"T"),'05 APU'!$1:$1048576,3,),"")</f>
        <v/>
      </c>
      <c r="E737" s="89" t="str">
        <f>IFERROR(VLOOKUP(CONCATENATE($A737,"T2"),'05 APU'!$1:$1048576,3,),"")</f>
        <v/>
      </c>
      <c r="F737" s="89" t="str">
        <f>IFERROR(VLOOKUP(CONCATENATE($A737,"T3"),'05 APU'!$1:$1048576,3,),"")</f>
        <v/>
      </c>
      <c r="G737" s="412" t="s">
        <v>168</v>
      </c>
      <c r="H737" s="351"/>
      <c r="I737" s="90">
        <f>IFERROR((VLOOKUP(CONCATENATE($A737,"D"),'05 APU'!$1:$1048576,9,)),0)</f>
        <v>0</v>
      </c>
      <c r="J737" s="90">
        <f t="shared" si="24"/>
        <v>0</v>
      </c>
      <c r="K737" s="297" t="str">
        <f>IFERROR(VLOOKUP(CONCATENATE($A737,"C"),'05 APU'!$1:$1048576,9,),"")</f>
        <v/>
      </c>
      <c r="L737" s="297" t="str">
        <f>IFERROR(VLOOKUP(CONCATENATE($A737,"B"),'05 APU'!$1:$1048576,9,),"")</f>
        <v/>
      </c>
      <c r="M737" s="297" t="str">
        <f>IFERROR(VLOOKUP(CONCATENATE($A737,"A"),'05 APU'!$1:$1048576,9,),"")</f>
        <v/>
      </c>
      <c r="N737" s="86"/>
      <c r="O737" s="90">
        <f>IFERROR(VLOOKUP(CONCATENATE($A737,"D"),'05 APU'!$T:$AB,9,),0)</f>
        <v>0</v>
      </c>
      <c r="P737" s="90">
        <f t="shared" si="23"/>
        <v>0</v>
      </c>
      <c r="Q737" s="90">
        <f>IFERROR(VLOOKUP(CONCATENATE($A737,"C"),'05 APU'!$T:$AB,9,),0)</f>
        <v>0</v>
      </c>
      <c r="R737" s="90">
        <f>IFERROR(VLOOKUP(CONCATENATE($A737,"B"),'05 APU'!$T:$AB,9,),0)</f>
        <v>0</v>
      </c>
      <c r="S737" s="90">
        <f>IFERROR(VLOOKUP(CONCATENATE($A737,"A"),'05 APU'!$T:$AB,9,),0)</f>
        <v>0</v>
      </c>
      <c r="U737" s="421" t="s">
        <v>3355</v>
      </c>
      <c r="V737" s="424"/>
      <c r="W737" s="429">
        <v>0</v>
      </c>
      <c r="AZ737" s="331" t="e">
        <f>IF((VLOOKUP(CONCATENATE($A737,"EP"),'05 APU'!$1:$1048576,1,FALSE)=CONCATENATE($A737,"EP")),1,0)</f>
        <v>#N/A</v>
      </c>
      <c r="BA737" s="331" t="e">
        <f>IF((VLOOKUP(CONCATENATE($A737,"EE"),'05 APU'!$1:$1048576,1,FALSE)=CONCATENATE($A737,"EE")),1,0)</f>
        <v>#N/A</v>
      </c>
      <c r="BB737" s="331" t="e">
        <f>IF((VLOOKUP(CONCATENATE($A737,"EM"),'05 APU'!$1:$1048576,1,FALSE)=CONCATENATE($A737,"EM")),1,0)</f>
        <v>#N/A</v>
      </c>
    </row>
    <row r="738" spans="1:54" ht="21" x14ac:dyDescent="0.25">
      <c r="A738" s="88">
        <v>728</v>
      </c>
      <c r="B738" s="388" t="s">
        <v>1546</v>
      </c>
      <c r="C738" s="389" t="s">
        <v>1547</v>
      </c>
      <c r="D738" s="89" t="str">
        <f>IFERROR(VLOOKUP(CONCATENATE($A738,"T"),'05 APU'!$1:$1048576,3,),"")</f>
        <v/>
      </c>
      <c r="E738" s="89" t="str">
        <f>IFERROR(VLOOKUP(CONCATENATE($A738,"T2"),'05 APU'!$1:$1048576,3,),"")</f>
        <v/>
      </c>
      <c r="F738" s="89" t="str">
        <f>IFERROR(VLOOKUP(CONCATENATE($A738,"T3"),'05 APU'!$1:$1048576,3,),"")</f>
        <v/>
      </c>
      <c r="G738" s="398"/>
      <c r="H738" s="351"/>
      <c r="I738" s="90">
        <f>IFERROR((VLOOKUP(CONCATENATE($A738,"D"),'05 APU'!$1:$1048576,9,)),0)</f>
        <v>0</v>
      </c>
      <c r="J738" s="90">
        <f t="shared" si="24"/>
        <v>0</v>
      </c>
      <c r="K738" s="297" t="str">
        <f>IFERROR(VLOOKUP(CONCATENATE($A738,"C"),'05 APU'!$1:$1048576,9,),"")</f>
        <v/>
      </c>
      <c r="L738" s="297" t="str">
        <f>IFERROR(VLOOKUP(CONCATENATE($A738,"B"),'05 APU'!$1:$1048576,9,),"")</f>
        <v/>
      </c>
      <c r="M738" s="297" t="str">
        <f>IFERROR(VLOOKUP(CONCATENATE($A738,"A"),'05 APU'!$1:$1048576,9,),"")</f>
        <v/>
      </c>
      <c r="N738" s="86"/>
      <c r="O738" s="90">
        <f>IFERROR(VLOOKUP(CONCATENATE($A738,"D"),'05 APU'!$T:$AB,9,),0)</f>
        <v>0</v>
      </c>
      <c r="P738" s="90">
        <f t="shared" si="23"/>
        <v>0</v>
      </c>
      <c r="Q738" s="90">
        <f>IFERROR(VLOOKUP(CONCATENATE($A738,"C"),'05 APU'!$T:$AB,9,),0)</f>
        <v>0</v>
      </c>
      <c r="R738" s="90">
        <f>IFERROR(VLOOKUP(CONCATENATE($A738,"B"),'05 APU'!$T:$AB,9,),0)</f>
        <v>0</v>
      </c>
      <c r="S738" s="90">
        <f>IFERROR(VLOOKUP(CONCATENATE($A738,"A"),'05 APU'!$T:$AB,9,),0)</f>
        <v>0</v>
      </c>
      <c r="U738" s="420"/>
      <c r="V738" s="424"/>
      <c r="W738" s="429">
        <v>0</v>
      </c>
      <c r="AZ738" s="331" t="e">
        <f>IF((VLOOKUP(CONCATENATE($A738,"EP"),'05 APU'!$1:$1048576,1,FALSE)=CONCATENATE($A738,"EP")),1,0)</f>
        <v>#N/A</v>
      </c>
      <c r="BA738" s="331" t="e">
        <f>IF((VLOOKUP(CONCATENATE($A738,"EE"),'05 APU'!$1:$1048576,1,FALSE)=CONCATENATE($A738,"EE")),1,0)</f>
        <v>#N/A</v>
      </c>
      <c r="BB738" s="331" t="e">
        <f>IF((VLOOKUP(CONCATENATE($A738,"EM"),'05 APU'!$1:$1048576,1,FALSE)=CONCATENATE($A738,"EM")),1,0)</f>
        <v>#N/A</v>
      </c>
    </row>
    <row r="739" spans="1:54" ht="21" x14ac:dyDescent="0.25">
      <c r="A739" s="88">
        <v>729</v>
      </c>
      <c r="B739" s="388" t="s">
        <v>1548</v>
      </c>
      <c r="C739" s="389" t="s">
        <v>1549</v>
      </c>
      <c r="D739" s="89" t="str">
        <f>IFERROR(VLOOKUP(CONCATENATE($A739,"T"),'05 APU'!$1:$1048576,3,),"")</f>
        <v/>
      </c>
      <c r="E739" s="89" t="str">
        <f>IFERROR(VLOOKUP(CONCATENATE($A739,"T2"),'05 APU'!$1:$1048576,3,),"")</f>
        <v/>
      </c>
      <c r="F739" s="89" t="str">
        <f>IFERROR(VLOOKUP(CONCATENATE($A739,"T3"),'05 APU'!$1:$1048576,3,),"")</f>
        <v/>
      </c>
      <c r="G739" s="398"/>
      <c r="H739" s="351"/>
      <c r="I739" s="90">
        <f>IFERROR((VLOOKUP(CONCATENATE($A739,"D"),'05 APU'!$1:$1048576,9,)),0)</f>
        <v>0</v>
      </c>
      <c r="J739" s="90">
        <f t="shared" si="24"/>
        <v>0</v>
      </c>
      <c r="K739" s="297" t="str">
        <f>IFERROR(VLOOKUP(CONCATENATE($A739,"C"),'05 APU'!$1:$1048576,9,),"")</f>
        <v/>
      </c>
      <c r="L739" s="297" t="str">
        <f>IFERROR(VLOOKUP(CONCATENATE($A739,"B"),'05 APU'!$1:$1048576,9,),"")</f>
        <v/>
      </c>
      <c r="M739" s="297" t="str">
        <f>IFERROR(VLOOKUP(CONCATENATE($A739,"A"),'05 APU'!$1:$1048576,9,),"")</f>
        <v/>
      </c>
      <c r="N739" s="86"/>
      <c r="O739" s="90">
        <f>IFERROR(VLOOKUP(CONCATENATE($A739,"D"),'05 APU'!$T:$AB,9,),0)</f>
        <v>0</v>
      </c>
      <c r="P739" s="90">
        <f t="shared" si="23"/>
        <v>0</v>
      </c>
      <c r="Q739" s="90">
        <f>IFERROR(VLOOKUP(CONCATENATE($A739,"C"),'05 APU'!$T:$AB,9,),0)</f>
        <v>0</v>
      </c>
      <c r="R739" s="90">
        <f>IFERROR(VLOOKUP(CONCATENATE($A739,"B"),'05 APU'!$T:$AB,9,),0)</f>
        <v>0</v>
      </c>
      <c r="S739" s="90">
        <f>IFERROR(VLOOKUP(CONCATENATE($A739,"A"),'05 APU'!$T:$AB,9,),0)</f>
        <v>0</v>
      </c>
      <c r="U739" s="420"/>
      <c r="V739" s="424"/>
      <c r="W739" s="429">
        <v>0</v>
      </c>
      <c r="AZ739" s="331" t="e">
        <f>IF((VLOOKUP(CONCATENATE($A739,"EP"),'05 APU'!$1:$1048576,1,FALSE)=CONCATENATE($A739,"EP")),1,0)</f>
        <v>#N/A</v>
      </c>
      <c r="BA739" s="331" t="e">
        <f>IF((VLOOKUP(CONCATENATE($A739,"EE"),'05 APU'!$1:$1048576,1,FALSE)=CONCATENATE($A739,"EE")),1,0)</f>
        <v>#N/A</v>
      </c>
      <c r="BB739" s="331" t="e">
        <f>IF((VLOOKUP(CONCATENATE($A739,"EM"),'05 APU'!$1:$1048576,1,FALSE)=CONCATENATE($A739,"EM")),1,0)</f>
        <v>#N/A</v>
      </c>
    </row>
    <row r="740" spans="1:54" x14ac:dyDescent="0.25">
      <c r="A740" s="88">
        <v>730</v>
      </c>
      <c r="B740" s="387" t="s">
        <v>1550</v>
      </c>
      <c r="C740" s="384" t="s">
        <v>1379</v>
      </c>
      <c r="D740" s="89" t="str">
        <f>IFERROR(VLOOKUP(CONCATENATE($A740,"T"),'05 APU'!$1:$1048576,3,),"")</f>
        <v/>
      </c>
      <c r="E740" s="89" t="str">
        <f>IFERROR(VLOOKUP(CONCATENATE($A740,"T2"),'05 APU'!$1:$1048576,3,),"")</f>
        <v/>
      </c>
      <c r="F740" s="89" t="str">
        <f>IFERROR(VLOOKUP(CONCATENATE($A740,"T3"),'05 APU'!$1:$1048576,3,),"")</f>
        <v/>
      </c>
      <c r="G740" s="412" t="s">
        <v>168</v>
      </c>
      <c r="H740" s="351"/>
      <c r="I740" s="90">
        <f>IFERROR((VLOOKUP(CONCATENATE($A740,"D"),'05 APU'!$1:$1048576,9,)),0)</f>
        <v>0</v>
      </c>
      <c r="J740" s="90">
        <f t="shared" si="24"/>
        <v>0</v>
      </c>
      <c r="K740" s="297" t="str">
        <f>IFERROR(VLOOKUP(CONCATENATE($A740,"C"),'05 APU'!$1:$1048576,9,),"")</f>
        <v/>
      </c>
      <c r="L740" s="297" t="str">
        <f>IFERROR(VLOOKUP(CONCATENATE($A740,"B"),'05 APU'!$1:$1048576,9,),"")</f>
        <v/>
      </c>
      <c r="M740" s="297" t="str">
        <f>IFERROR(VLOOKUP(CONCATENATE($A740,"A"),'05 APU'!$1:$1048576,9,),"")</f>
        <v/>
      </c>
      <c r="N740" s="86"/>
      <c r="O740" s="90">
        <f>IFERROR(VLOOKUP(CONCATENATE($A740,"D"),'05 APU'!$T:$AB,9,),0)</f>
        <v>0</v>
      </c>
      <c r="P740" s="90">
        <f t="shared" si="23"/>
        <v>0</v>
      </c>
      <c r="Q740" s="90">
        <f>IFERROR(VLOOKUP(CONCATENATE($A740,"C"),'05 APU'!$T:$AB,9,),0)</f>
        <v>0</v>
      </c>
      <c r="R740" s="90">
        <f>IFERROR(VLOOKUP(CONCATENATE($A740,"B"),'05 APU'!$T:$AB,9,),0)</f>
        <v>0</v>
      </c>
      <c r="S740" s="90">
        <f>IFERROR(VLOOKUP(CONCATENATE($A740,"A"),'05 APU'!$T:$AB,9,),0)</f>
        <v>0</v>
      </c>
      <c r="U740" s="421" t="s">
        <v>3355</v>
      </c>
      <c r="V740" s="424"/>
      <c r="W740" s="429">
        <v>0</v>
      </c>
      <c r="AZ740" s="331" t="e">
        <f>IF((VLOOKUP(CONCATENATE($A740,"EP"),'05 APU'!$1:$1048576,1,FALSE)=CONCATENATE($A740,"EP")),1,0)</f>
        <v>#N/A</v>
      </c>
      <c r="BA740" s="331" t="e">
        <f>IF((VLOOKUP(CONCATENATE($A740,"EE"),'05 APU'!$1:$1048576,1,FALSE)=CONCATENATE($A740,"EE")),1,0)</f>
        <v>#N/A</v>
      </c>
      <c r="BB740" s="331" t="e">
        <f>IF((VLOOKUP(CONCATENATE($A740,"EM"),'05 APU'!$1:$1048576,1,FALSE)=CONCATENATE($A740,"EM")),1,0)</f>
        <v>#N/A</v>
      </c>
    </row>
    <row r="741" spans="1:54" x14ac:dyDescent="0.25">
      <c r="A741" s="88">
        <v>731</v>
      </c>
      <c r="B741" s="387" t="s">
        <v>1551</v>
      </c>
      <c r="C741" s="384" t="s">
        <v>1552</v>
      </c>
      <c r="D741" s="89" t="str">
        <f>IFERROR(VLOOKUP(CONCATENATE($A741,"T"),'05 APU'!$1:$1048576,3,),"")</f>
        <v/>
      </c>
      <c r="E741" s="89" t="str">
        <f>IFERROR(VLOOKUP(CONCATENATE($A741,"T2"),'05 APU'!$1:$1048576,3,),"")</f>
        <v/>
      </c>
      <c r="F741" s="89" t="str">
        <f>IFERROR(VLOOKUP(CONCATENATE($A741,"T3"),'05 APU'!$1:$1048576,3,),"")</f>
        <v/>
      </c>
      <c r="G741" s="412" t="s">
        <v>168</v>
      </c>
      <c r="H741" s="351"/>
      <c r="I741" s="90">
        <f>IFERROR((VLOOKUP(CONCATENATE($A741,"D"),'05 APU'!$1:$1048576,9,)),0)</f>
        <v>0</v>
      </c>
      <c r="J741" s="90">
        <f t="shared" si="24"/>
        <v>0</v>
      </c>
      <c r="K741" s="297" t="str">
        <f>IFERROR(VLOOKUP(CONCATENATE($A741,"C"),'05 APU'!$1:$1048576,9,),"")</f>
        <v/>
      </c>
      <c r="L741" s="297" t="str">
        <f>IFERROR(VLOOKUP(CONCATENATE($A741,"B"),'05 APU'!$1:$1048576,9,),"")</f>
        <v/>
      </c>
      <c r="M741" s="297" t="str">
        <f>IFERROR(VLOOKUP(CONCATENATE($A741,"A"),'05 APU'!$1:$1048576,9,),"")</f>
        <v/>
      </c>
      <c r="N741" s="86"/>
      <c r="O741" s="90">
        <f>IFERROR(VLOOKUP(CONCATENATE($A741,"D"),'05 APU'!$T:$AB,9,),0)</f>
        <v>0</v>
      </c>
      <c r="P741" s="90">
        <f t="shared" si="23"/>
        <v>0</v>
      </c>
      <c r="Q741" s="90">
        <f>IFERROR(VLOOKUP(CONCATENATE($A741,"C"),'05 APU'!$T:$AB,9,),0)</f>
        <v>0</v>
      </c>
      <c r="R741" s="90">
        <f>IFERROR(VLOOKUP(CONCATENATE($A741,"B"),'05 APU'!$T:$AB,9,),0)</f>
        <v>0</v>
      </c>
      <c r="S741" s="90">
        <f>IFERROR(VLOOKUP(CONCATENATE($A741,"A"),'05 APU'!$T:$AB,9,),0)</f>
        <v>0</v>
      </c>
      <c r="U741" s="421" t="s">
        <v>3355</v>
      </c>
      <c r="V741" s="424"/>
      <c r="W741" s="429">
        <v>0</v>
      </c>
      <c r="AZ741" s="331" t="e">
        <f>IF((VLOOKUP(CONCATENATE($A741,"EP"),'05 APU'!$1:$1048576,1,FALSE)=CONCATENATE($A741,"EP")),1,0)</f>
        <v>#N/A</v>
      </c>
      <c r="BA741" s="331" t="e">
        <f>IF((VLOOKUP(CONCATENATE($A741,"EE"),'05 APU'!$1:$1048576,1,FALSE)=CONCATENATE($A741,"EE")),1,0)</f>
        <v>#N/A</v>
      </c>
      <c r="BB741" s="331" t="e">
        <f>IF((VLOOKUP(CONCATENATE($A741,"EM"),'05 APU'!$1:$1048576,1,FALSE)=CONCATENATE($A741,"EM")),1,0)</f>
        <v>#N/A</v>
      </c>
    </row>
    <row r="742" spans="1:54" x14ac:dyDescent="0.25">
      <c r="A742" s="88">
        <v>732</v>
      </c>
      <c r="B742" s="387" t="s">
        <v>1553</v>
      </c>
      <c r="C742" s="384" t="s">
        <v>1554</v>
      </c>
      <c r="D742" s="89" t="str">
        <f>IFERROR(VLOOKUP(CONCATENATE($A742,"T"),'05 APU'!$1:$1048576,3,),"")</f>
        <v/>
      </c>
      <c r="E742" s="89" t="str">
        <f>IFERROR(VLOOKUP(CONCATENATE($A742,"T2"),'05 APU'!$1:$1048576,3,),"")</f>
        <v/>
      </c>
      <c r="F742" s="89" t="str">
        <f>IFERROR(VLOOKUP(CONCATENATE($A742,"T3"),'05 APU'!$1:$1048576,3,),"")</f>
        <v/>
      </c>
      <c r="G742" s="412" t="s">
        <v>168</v>
      </c>
      <c r="H742" s="351"/>
      <c r="I742" s="90">
        <f>IFERROR((VLOOKUP(CONCATENATE($A742,"D"),'05 APU'!$1:$1048576,9,)),0)</f>
        <v>0</v>
      </c>
      <c r="J742" s="90">
        <f t="shared" si="24"/>
        <v>0</v>
      </c>
      <c r="K742" s="297" t="str">
        <f>IFERROR(VLOOKUP(CONCATENATE($A742,"C"),'05 APU'!$1:$1048576,9,),"")</f>
        <v/>
      </c>
      <c r="L742" s="297" t="str">
        <f>IFERROR(VLOOKUP(CONCATENATE($A742,"B"),'05 APU'!$1:$1048576,9,),"")</f>
        <v/>
      </c>
      <c r="M742" s="297" t="str">
        <f>IFERROR(VLOOKUP(CONCATENATE($A742,"A"),'05 APU'!$1:$1048576,9,),"")</f>
        <v/>
      </c>
      <c r="N742" s="86"/>
      <c r="O742" s="90">
        <f>IFERROR(VLOOKUP(CONCATENATE($A742,"D"),'05 APU'!$T:$AB,9,),0)</f>
        <v>0</v>
      </c>
      <c r="P742" s="90">
        <f t="shared" si="23"/>
        <v>0</v>
      </c>
      <c r="Q742" s="90">
        <f>IFERROR(VLOOKUP(CONCATENATE($A742,"C"),'05 APU'!$T:$AB,9,),0)</f>
        <v>0</v>
      </c>
      <c r="R742" s="90">
        <f>IFERROR(VLOOKUP(CONCATENATE($A742,"B"),'05 APU'!$T:$AB,9,),0)</f>
        <v>0</v>
      </c>
      <c r="S742" s="90">
        <f>IFERROR(VLOOKUP(CONCATENATE($A742,"A"),'05 APU'!$T:$AB,9,),0)</f>
        <v>0</v>
      </c>
      <c r="U742" s="421" t="s">
        <v>3355</v>
      </c>
      <c r="V742" s="424"/>
      <c r="W742" s="429">
        <v>0</v>
      </c>
      <c r="AZ742" s="331" t="e">
        <f>IF((VLOOKUP(CONCATENATE($A742,"EP"),'05 APU'!$1:$1048576,1,FALSE)=CONCATENATE($A742,"EP")),1,0)</f>
        <v>#N/A</v>
      </c>
      <c r="BA742" s="331" t="e">
        <f>IF((VLOOKUP(CONCATENATE($A742,"EE"),'05 APU'!$1:$1048576,1,FALSE)=CONCATENATE($A742,"EE")),1,0)</f>
        <v>#N/A</v>
      </c>
      <c r="BB742" s="331" t="e">
        <f>IF((VLOOKUP(CONCATENATE($A742,"EM"),'05 APU'!$1:$1048576,1,FALSE)=CONCATENATE($A742,"EM")),1,0)</f>
        <v>#N/A</v>
      </c>
    </row>
    <row r="743" spans="1:54" x14ac:dyDescent="0.25">
      <c r="A743" s="88">
        <v>733</v>
      </c>
      <c r="B743" s="387" t="s">
        <v>1555</v>
      </c>
      <c r="C743" s="384" t="s">
        <v>1556</v>
      </c>
      <c r="D743" s="89" t="str">
        <f>IFERROR(VLOOKUP(CONCATENATE($A743,"T"),'05 APU'!$1:$1048576,3,),"")</f>
        <v/>
      </c>
      <c r="E743" s="89" t="str">
        <f>IFERROR(VLOOKUP(CONCATENATE($A743,"T2"),'05 APU'!$1:$1048576,3,),"")</f>
        <v/>
      </c>
      <c r="F743" s="89" t="str">
        <f>IFERROR(VLOOKUP(CONCATENATE($A743,"T3"),'05 APU'!$1:$1048576,3,),"")</f>
        <v/>
      </c>
      <c r="G743" s="412" t="s">
        <v>168</v>
      </c>
      <c r="H743" s="351"/>
      <c r="I743" s="90">
        <f>IFERROR((VLOOKUP(CONCATENATE($A743,"D"),'05 APU'!$1:$1048576,9,)),0)</f>
        <v>0</v>
      </c>
      <c r="J743" s="90">
        <f t="shared" si="24"/>
        <v>0</v>
      </c>
      <c r="K743" s="297" t="str">
        <f>IFERROR(VLOOKUP(CONCATENATE($A743,"C"),'05 APU'!$1:$1048576,9,),"")</f>
        <v/>
      </c>
      <c r="L743" s="297" t="str">
        <f>IFERROR(VLOOKUP(CONCATENATE($A743,"B"),'05 APU'!$1:$1048576,9,),"")</f>
        <v/>
      </c>
      <c r="M743" s="297" t="str">
        <f>IFERROR(VLOOKUP(CONCATENATE($A743,"A"),'05 APU'!$1:$1048576,9,),"")</f>
        <v/>
      </c>
      <c r="N743" s="86"/>
      <c r="O743" s="90">
        <f>IFERROR(VLOOKUP(CONCATENATE($A743,"D"),'05 APU'!$T:$AB,9,),0)</f>
        <v>0</v>
      </c>
      <c r="P743" s="90">
        <f t="shared" si="23"/>
        <v>0</v>
      </c>
      <c r="Q743" s="90">
        <f>IFERROR(VLOOKUP(CONCATENATE($A743,"C"),'05 APU'!$T:$AB,9,),0)</f>
        <v>0</v>
      </c>
      <c r="R743" s="90">
        <f>IFERROR(VLOOKUP(CONCATENATE($A743,"B"),'05 APU'!$T:$AB,9,),0)</f>
        <v>0</v>
      </c>
      <c r="S743" s="90">
        <f>IFERROR(VLOOKUP(CONCATENATE($A743,"A"),'05 APU'!$T:$AB,9,),0)</f>
        <v>0</v>
      </c>
      <c r="U743" s="421" t="s">
        <v>3355</v>
      </c>
      <c r="V743" s="424"/>
      <c r="W743" s="429">
        <v>0</v>
      </c>
      <c r="AZ743" s="331" t="e">
        <f>IF((VLOOKUP(CONCATENATE($A743,"EP"),'05 APU'!$1:$1048576,1,FALSE)=CONCATENATE($A743,"EP")),1,0)</f>
        <v>#N/A</v>
      </c>
      <c r="BA743" s="331" t="e">
        <f>IF((VLOOKUP(CONCATENATE($A743,"EE"),'05 APU'!$1:$1048576,1,FALSE)=CONCATENATE($A743,"EE")),1,0)</f>
        <v>#N/A</v>
      </c>
      <c r="BB743" s="331" t="e">
        <f>IF((VLOOKUP(CONCATENATE($A743,"EM"),'05 APU'!$1:$1048576,1,FALSE)=CONCATENATE($A743,"EM")),1,0)</f>
        <v>#N/A</v>
      </c>
    </row>
    <row r="744" spans="1:54" x14ac:dyDescent="0.25">
      <c r="A744" s="88">
        <v>734</v>
      </c>
      <c r="B744" s="387" t="s">
        <v>1557</v>
      </c>
      <c r="C744" s="384" t="s">
        <v>1389</v>
      </c>
      <c r="D744" s="89" t="str">
        <f>IFERROR(VLOOKUP(CONCATENATE($A744,"T"),'05 APU'!$1:$1048576,3,),"")</f>
        <v/>
      </c>
      <c r="E744" s="89" t="str">
        <f>IFERROR(VLOOKUP(CONCATENATE($A744,"T2"),'05 APU'!$1:$1048576,3,),"")</f>
        <v/>
      </c>
      <c r="F744" s="89" t="str">
        <f>IFERROR(VLOOKUP(CONCATENATE($A744,"T3"),'05 APU'!$1:$1048576,3,),"")</f>
        <v/>
      </c>
      <c r="G744" s="412" t="s">
        <v>168</v>
      </c>
      <c r="H744" s="351"/>
      <c r="I744" s="90">
        <f>IFERROR((VLOOKUP(CONCATENATE($A744,"D"),'05 APU'!$1:$1048576,9,)),0)</f>
        <v>0</v>
      </c>
      <c r="J744" s="90">
        <f t="shared" si="24"/>
        <v>0</v>
      </c>
      <c r="K744" s="297" t="str">
        <f>IFERROR(VLOOKUP(CONCATENATE($A744,"C"),'05 APU'!$1:$1048576,9,),"")</f>
        <v/>
      </c>
      <c r="L744" s="297" t="str">
        <f>IFERROR(VLOOKUP(CONCATENATE($A744,"B"),'05 APU'!$1:$1048576,9,),"")</f>
        <v/>
      </c>
      <c r="M744" s="297" t="str">
        <f>IFERROR(VLOOKUP(CONCATENATE($A744,"A"),'05 APU'!$1:$1048576,9,),"")</f>
        <v/>
      </c>
      <c r="N744" s="86"/>
      <c r="O744" s="90">
        <f>IFERROR(VLOOKUP(CONCATENATE($A744,"D"),'05 APU'!$T:$AB,9,),0)</f>
        <v>0</v>
      </c>
      <c r="P744" s="90">
        <f t="shared" si="23"/>
        <v>0</v>
      </c>
      <c r="Q744" s="90">
        <f>IFERROR(VLOOKUP(CONCATENATE($A744,"C"),'05 APU'!$T:$AB,9,),0)</f>
        <v>0</v>
      </c>
      <c r="R744" s="90">
        <f>IFERROR(VLOOKUP(CONCATENATE($A744,"B"),'05 APU'!$T:$AB,9,),0)</f>
        <v>0</v>
      </c>
      <c r="S744" s="90">
        <f>IFERROR(VLOOKUP(CONCATENATE($A744,"A"),'05 APU'!$T:$AB,9,),0)</f>
        <v>0</v>
      </c>
      <c r="U744" s="421" t="s">
        <v>3355</v>
      </c>
      <c r="V744" s="424"/>
      <c r="W744" s="429">
        <v>0</v>
      </c>
      <c r="AZ744" s="331" t="e">
        <f>IF((VLOOKUP(CONCATENATE($A744,"EP"),'05 APU'!$1:$1048576,1,FALSE)=CONCATENATE($A744,"EP")),1,0)</f>
        <v>#N/A</v>
      </c>
      <c r="BA744" s="331" t="e">
        <f>IF((VLOOKUP(CONCATENATE($A744,"EE"),'05 APU'!$1:$1048576,1,FALSE)=CONCATENATE($A744,"EE")),1,0)</f>
        <v>#N/A</v>
      </c>
      <c r="BB744" s="331" t="e">
        <f>IF((VLOOKUP(CONCATENATE($A744,"EM"),'05 APU'!$1:$1048576,1,FALSE)=CONCATENATE($A744,"EM")),1,0)</f>
        <v>#N/A</v>
      </c>
    </row>
    <row r="745" spans="1:54" x14ac:dyDescent="0.25">
      <c r="A745" s="88">
        <v>735</v>
      </c>
      <c r="B745" s="387" t="s">
        <v>1558</v>
      </c>
      <c r="C745" s="384" t="s">
        <v>1391</v>
      </c>
      <c r="D745" s="89" t="str">
        <f>IFERROR(VLOOKUP(CONCATENATE($A745,"T"),'05 APU'!$1:$1048576,3,),"")</f>
        <v/>
      </c>
      <c r="E745" s="89" t="str">
        <f>IFERROR(VLOOKUP(CONCATENATE($A745,"T2"),'05 APU'!$1:$1048576,3,),"")</f>
        <v/>
      </c>
      <c r="F745" s="89" t="str">
        <f>IFERROR(VLOOKUP(CONCATENATE($A745,"T3"),'05 APU'!$1:$1048576,3,),"")</f>
        <v/>
      </c>
      <c r="G745" s="412" t="s">
        <v>168</v>
      </c>
      <c r="H745" s="351"/>
      <c r="I745" s="90">
        <f>IFERROR((VLOOKUP(CONCATENATE($A745,"D"),'05 APU'!$1:$1048576,9,)),0)</f>
        <v>0</v>
      </c>
      <c r="J745" s="90">
        <f t="shared" si="24"/>
        <v>0</v>
      </c>
      <c r="K745" s="297" t="str">
        <f>IFERROR(VLOOKUP(CONCATENATE($A745,"C"),'05 APU'!$1:$1048576,9,),"")</f>
        <v/>
      </c>
      <c r="L745" s="297" t="str">
        <f>IFERROR(VLOOKUP(CONCATENATE($A745,"B"),'05 APU'!$1:$1048576,9,),"")</f>
        <v/>
      </c>
      <c r="M745" s="297" t="str">
        <f>IFERROR(VLOOKUP(CONCATENATE($A745,"A"),'05 APU'!$1:$1048576,9,),"")</f>
        <v/>
      </c>
      <c r="N745" s="86"/>
      <c r="O745" s="90">
        <f>IFERROR(VLOOKUP(CONCATENATE($A745,"D"),'05 APU'!$T:$AB,9,),0)</f>
        <v>0</v>
      </c>
      <c r="P745" s="90">
        <f t="shared" si="23"/>
        <v>0</v>
      </c>
      <c r="Q745" s="90">
        <f>IFERROR(VLOOKUP(CONCATENATE($A745,"C"),'05 APU'!$T:$AB,9,),0)</f>
        <v>0</v>
      </c>
      <c r="R745" s="90">
        <f>IFERROR(VLOOKUP(CONCATENATE($A745,"B"),'05 APU'!$T:$AB,9,),0)</f>
        <v>0</v>
      </c>
      <c r="S745" s="90">
        <f>IFERROR(VLOOKUP(CONCATENATE($A745,"A"),'05 APU'!$T:$AB,9,),0)</f>
        <v>0</v>
      </c>
      <c r="U745" s="421" t="s">
        <v>3355</v>
      </c>
      <c r="V745" s="424"/>
      <c r="W745" s="429">
        <v>0</v>
      </c>
      <c r="AZ745" s="331" t="e">
        <f>IF((VLOOKUP(CONCATENATE($A745,"EP"),'05 APU'!$1:$1048576,1,FALSE)=CONCATENATE($A745,"EP")),1,0)</f>
        <v>#N/A</v>
      </c>
      <c r="BA745" s="331" t="e">
        <f>IF((VLOOKUP(CONCATENATE($A745,"EE"),'05 APU'!$1:$1048576,1,FALSE)=CONCATENATE($A745,"EE")),1,0)</f>
        <v>#N/A</v>
      </c>
      <c r="BB745" s="331" t="e">
        <f>IF((VLOOKUP(CONCATENATE($A745,"EM"),'05 APU'!$1:$1048576,1,FALSE)=CONCATENATE($A745,"EM")),1,0)</f>
        <v>#N/A</v>
      </c>
    </row>
    <row r="746" spans="1:54" x14ac:dyDescent="0.25">
      <c r="A746" s="88">
        <v>736</v>
      </c>
      <c r="B746" s="387" t="s">
        <v>1559</v>
      </c>
      <c r="C746" s="384" t="s">
        <v>1393</v>
      </c>
      <c r="D746" s="89" t="str">
        <f>IFERROR(VLOOKUP(CONCATENATE($A746,"T"),'05 APU'!$1:$1048576,3,),"")</f>
        <v/>
      </c>
      <c r="E746" s="89" t="str">
        <f>IFERROR(VLOOKUP(CONCATENATE($A746,"T2"),'05 APU'!$1:$1048576,3,),"")</f>
        <v/>
      </c>
      <c r="F746" s="89" t="str">
        <f>IFERROR(VLOOKUP(CONCATENATE($A746,"T3"),'05 APU'!$1:$1048576,3,),"")</f>
        <v/>
      </c>
      <c r="G746" s="412" t="s">
        <v>168</v>
      </c>
      <c r="H746" s="351"/>
      <c r="I746" s="90">
        <f>IFERROR((VLOOKUP(CONCATENATE($A746,"D"),'05 APU'!$1:$1048576,9,)),0)</f>
        <v>0</v>
      </c>
      <c r="J746" s="90">
        <f t="shared" si="24"/>
        <v>0</v>
      </c>
      <c r="K746" s="297" t="str">
        <f>IFERROR(VLOOKUP(CONCATENATE($A746,"C"),'05 APU'!$1:$1048576,9,),"")</f>
        <v/>
      </c>
      <c r="L746" s="297" t="str">
        <f>IFERROR(VLOOKUP(CONCATENATE($A746,"B"),'05 APU'!$1:$1048576,9,),"")</f>
        <v/>
      </c>
      <c r="M746" s="297" t="str">
        <f>IFERROR(VLOOKUP(CONCATENATE($A746,"A"),'05 APU'!$1:$1048576,9,),"")</f>
        <v/>
      </c>
      <c r="N746" s="86"/>
      <c r="O746" s="90">
        <f>IFERROR(VLOOKUP(CONCATENATE($A746,"D"),'05 APU'!$T:$AB,9,),0)</f>
        <v>0</v>
      </c>
      <c r="P746" s="90">
        <f t="shared" si="23"/>
        <v>0</v>
      </c>
      <c r="Q746" s="90">
        <f>IFERROR(VLOOKUP(CONCATENATE($A746,"C"),'05 APU'!$T:$AB,9,),0)</f>
        <v>0</v>
      </c>
      <c r="R746" s="90">
        <f>IFERROR(VLOOKUP(CONCATENATE($A746,"B"),'05 APU'!$T:$AB,9,),0)</f>
        <v>0</v>
      </c>
      <c r="S746" s="90">
        <f>IFERROR(VLOOKUP(CONCATENATE($A746,"A"),'05 APU'!$T:$AB,9,),0)</f>
        <v>0</v>
      </c>
      <c r="U746" s="421" t="s">
        <v>3355</v>
      </c>
      <c r="V746" s="424"/>
      <c r="W746" s="429">
        <v>0</v>
      </c>
      <c r="AZ746" s="331" t="e">
        <f>IF((VLOOKUP(CONCATENATE($A746,"EP"),'05 APU'!$1:$1048576,1,FALSE)=CONCATENATE($A746,"EP")),1,0)</f>
        <v>#N/A</v>
      </c>
      <c r="BA746" s="331" t="e">
        <f>IF((VLOOKUP(CONCATENATE($A746,"EE"),'05 APU'!$1:$1048576,1,FALSE)=CONCATENATE($A746,"EE")),1,0)</f>
        <v>#N/A</v>
      </c>
      <c r="BB746" s="331" t="e">
        <f>IF((VLOOKUP(CONCATENATE($A746,"EM"),'05 APU'!$1:$1048576,1,FALSE)=CONCATENATE($A746,"EM")),1,0)</f>
        <v>#N/A</v>
      </c>
    </row>
    <row r="747" spans="1:54" x14ac:dyDescent="0.25">
      <c r="A747" s="88">
        <v>737</v>
      </c>
      <c r="B747" s="388" t="s">
        <v>1560</v>
      </c>
      <c r="C747" s="389" t="s">
        <v>1561</v>
      </c>
      <c r="D747" s="89" t="str">
        <f>IFERROR(VLOOKUP(CONCATENATE($A747,"T"),'05 APU'!$1:$1048576,3,),"")</f>
        <v/>
      </c>
      <c r="E747" s="89" t="str">
        <f>IFERROR(VLOOKUP(CONCATENATE($A747,"T2"),'05 APU'!$1:$1048576,3,),"")</f>
        <v/>
      </c>
      <c r="F747" s="89" t="str">
        <f>IFERROR(VLOOKUP(CONCATENATE($A747,"T3"),'05 APU'!$1:$1048576,3,),"")</f>
        <v/>
      </c>
      <c r="G747" s="398"/>
      <c r="H747" s="351"/>
      <c r="I747" s="90">
        <f>IFERROR((VLOOKUP(CONCATENATE($A747,"D"),'05 APU'!$1:$1048576,9,)),0)</f>
        <v>0</v>
      </c>
      <c r="J747" s="90">
        <f t="shared" si="24"/>
        <v>0</v>
      </c>
      <c r="K747" s="297" t="str">
        <f>IFERROR(VLOOKUP(CONCATENATE($A747,"C"),'05 APU'!$1:$1048576,9,),"")</f>
        <v/>
      </c>
      <c r="L747" s="297" t="str">
        <f>IFERROR(VLOOKUP(CONCATENATE($A747,"B"),'05 APU'!$1:$1048576,9,),"")</f>
        <v/>
      </c>
      <c r="M747" s="297" t="str">
        <f>IFERROR(VLOOKUP(CONCATENATE($A747,"A"),'05 APU'!$1:$1048576,9,),"")</f>
        <v/>
      </c>
      <c r="N747" s="86"/>
      <c r="O747" s="90">
        <f>IFERROR(VLOOKUP(CONCATENATE($A747,"D"),'05 APU'!$T:$AB,9,),0)</f>
        <v>0</v>
      </c>
      <c r="P747" s="90">
        <f t="shared" si="23"/>
        <v>0</v>
      </c>
      <c r="Q747" s="90">
        <f>IFERROR(VLOOKUP(CONCATENATE($A747,"C"),'05 APU'!$T:$AB,9,),0)</f>
        <v>0</v>
      </c>
      <c r="R747" s="90">
        <f>IFERROR(VLOOKUP(CONCATENATE($A747,"B"),'05 APU'!$T:$AB,9,),0)</f>
        <v>0</v>
      </c>
      <c r="S747" s="90">
        <f>IFERROR(VLOOKUP(CONCATENATE($A747,"A"),'05 APU'!$T:$AB,9,),0)</f>
        <v>0</v>
      </c>
      <c r="U747" s="420"/>
      <c r="V747" s="424"/>
      <c r="W747" s="429">
        <v>0</v>
      </c>
      <c r="AZ747" s="331" t="e">
        <f>IF((VLOOKUP(CONCATENATE($A747,"EP"),'05 APU'!$1:$1048576,1,FALSE)=CONCATENATE($A747,"EP")),1,0)</f>
        <v>#N/A</v>
      </c>
      <c r="BA747" s="331" t="e">
        <f>IF((VLOOKUP(CONCATENATE($A747,"EE"),'05 APU'!$1:$1048576,1,FALSE)=CONCATENATE($A747,"EE")),1,0)</f>
        <v>#N/A</v>
      </c>
      <c r="BB747" s="331" t="e">
        <f>IF((VLOOKUP(CONCATENATE($A747,"EM"),'05 APU'!$1:$1048576,1,FALSE)=CONCATENATE($A747,"EM")),1,0)</f>
        <v>#N/A</v>
      </c>
    </row>
    <row r="748" spans="1:54" x14ac:dyDescent="0.25">
      <c r="A748" s="88">
        <v>738</v>
      </c>
      <c r="B748" s="387" t="s">
        <v>1562</v>
      </c>
      <c r="C748" s="384" t="s">
        <v>1379</v>
      </c>
      <c r="D748" s="89" t="str">
        <f>IFERROR(VLOOKUP(CONCATENATE($A748,"T"),'05 APU'!$1:$1048576,3,),"")</f>
        <v/>
      </c>
      <c r="E748" s="89" t="str">
        <f>IFERROR(VLOOKUP(CONCATENATE($A748,"T2"),'05 APU'!$1:$1048576,3,),"")</f>
        <v/>
      </c>
      <c r="F748" s="89" t="str">
        <f>IFERROR(VLOOKUP(CONCATENATE($A748,"T3"),'05 APU'!$1:$1048576,3,),"")</f>
        <v/>
      </c>
      <c r="G748" s="412" t="s">
        <v>168</v>
      </c>
      <c r="H748" s="351"/>
      <c r="I748" s="90">
        <f>IFERROR((VLOOKUP(CONCATENATE($A748,"D"),'05 APU'!$1:$1048576,9,)),0)</f>
        <v>0</v>
      </c>
      <c r="J748" s="90">
        <f t="shared" si="24"/>
        <v>0</v>
      </c>
      <c r="K748" s="297" t="str">
        <f>IFERROR(VLOOKUP(CONCATENATE($A748,"C"),'05 APU'!$1:$1048576,9,),"")</f>
        <v/>
      </c>
      <c r="L748" s="297" t="str">
        <f>IFERROR(VLOOKUP(CONCATENATE($A748,"B"),'05 APU'!$1:$1048576,9,),"")</f>
        <v/>
      </c>
      <c r="M748" s="297" t="str">
        <f>IFERROR(VLOOKUP(CONCATENATE($A748,"A"),'05 APU'!$1:$1048576,9,),"")</f>
        <v/>
      </c>
      <c r="N748" s="86"/>
      <c r="O748" s="90">
        <f>IFERROR(VLOOKUP(CONCATENATE($A748,"D"),'05 APU'!$T:$AB,9,),0)</f>
        <v>0</v>
      </c>
      <c r="P748" s="90">
        <f t="shared" si="23"/>
        <v>0</v>
      </c>
      <c r="Q748" s="90">
        <f>IFERROR(VLOOKUP(CONCATENATE($A748,"C"),'05 APU'!$T:$AB,9,),0)</f>
        <v>0</v>
      </c>
      <c r="R748" s="90">
        <f>IFERROR(VLOOKUP(CONCATENATE($A748,"B"),'05 APU'!$T:$AB,9,),0)</f>
        <v>0</v>
      </c>
      <c r="S748" s="90">
        <f>IFERROR(VLOOKUP(CONCATENATE($A748,"A"),'05 APU'!$T:$AB,9,),0)</f>
        <v>0</v>
      </c>
      <c r="U748" s="421" t="s">
        <v>3355</v>
      </c>
      <c r="V748" s="424"/>
      <c r="W748" s="429">
        <v>0</v>
      </c>
      <c r="AZ748" s="331" t="e">
        <f>IF((VLOOKUP(CONCATENATE($A748,"EP"),'05 APU'!$1:$1048576,1,FALSE)=CONCATENATE($A748,"EP")),1,0)</f>
        <v>#N/A</v>
      </c>
      <c r="BA748" s="331" t="e">
        <f>IF((VLOOKUP(CONCATENATE($A748,"EE"),'05 APU'!$1:$1048576,1,FALSE)=CONCATENATE($A748,"EE")),1,0)</f>
        <v>#N/A</v>
      </c>
      <c r="BB748" s="331" t="e">
        <f>IF((VLOOKUP(CONCATENATE($A748,"EM"),'05 APU'!$1:$1048576,1,FALSE)=CONCATENATE($A748,"EM")),1,0)</f>
        <v>#N/A</v>
      </c>
    </row>
    <row r="749" spans="1:54" x14ac:dyDescent="0.25">
      <c r="A749" s="88">
        <v>739</v>
      </c>
      <c r="B749" s="387" t="s">
        <v>1563</v>
      </c>
      <c r="C749" s="384" t="s">
        <v>1399</v>
      </c>
      <c r="D749" s="89" t="str">
        <f>IFERROR(VLOOKUP(CONCATENATE($A749,"T"),'05 APU'!$1:$1048576,3,),"")</f>
        <v/>
      </c>
      <c r="E749" s="89" t="str">
        <f>IFERROR(VLOOKUP(CONCATENATE($A749,"T2"),'05 APU'!$1:$1048576,3,),"")</f>
        <v/>
      </c>
      <c r="F749" s="89" t="str">
        <f>IFERROR(VLOOKUP(CONCATENATE($A749,"T3"),'05 APU'!$1:$1048576,3,),"")</f>
        <v/>
      </c>
      <c r="G749" s="412" t="s">
        <v>168</v>
      </c>
      <c r="H749" s="351"/>
      <c r="I749" s="90">
        <f>IFERROR((VLOOKUP(CONCATENATE($A749,"D"),'05 APU'!$1:$1048576,9,)),0)</f>
        <v>0</v>
      </c>
      <c r="J749" s="90">
        <f t="shared" si="24"/>
        <v>0</v>
      </c>
      <c r="K749" s="297" t="str">
        <f>IFERROR(VLOOKUP(CONCATENATE($A749,"C"),'05 APU'!$1:$1048576,9,),"")</f>
        <v/>
      </c>
      <c r="L749" s="297" t="str">
        <f>IFERROR(VLOOKUP(CONCATENATE($A749,"B"),'05 APU'!$1:$1048576,9,),"")</f>
        <v/>
      </c>
      <c r="M749" s="297" t="str">
        <f>IFERROR(VLOOKUP(CONCATENATE($A749,"A"),'05 APU'!$1:$1048576,9,),"")</f>
        <v/>
      </c>
      <c r="N749" s="86"/>
      <c r="O749" s="90">
        <f>IFERROR(VLOOKUP(CONCATENATE($A749,"D"),'05 APU'!$T:$AB,9,),0)</f>
        <v>0</v>
      </c>
      <c r="P749" s="90">
        <f t="shared" si="23"/>
        <v>0</v>
      </c>
      <c r="Q749" s="90">
        <f>IFERROR(VLOOKUP(CONCATENATE($A749,"C"),'05 APU'!$T:$AB,9,),0)</f>
        <v>0</v>
      </c>
      <c r="R749" s="90">
        <f>IFERROR(VLOOKUP(CONCATENATE($A749,"B"),'05 APU'!$T:$AB,9,),0)</f>
        <v>0</v>
      </c>
      <c r="S749" s="90">
        <f>IFERROR(VLOOKUP(CONCATENATE($A749,"A"),'05 APU'!$T:$AB,9,),0)</f>
        <v>0</v>
      </c>
      <c r="U749" s="421" t="s">
        <v>3355</v>
      </c>
      <c r="V749" s="424"/>
      <c r="W749" s="429">
        <v>0</v>
      </c>
      <c r="AZ749" s="331" t="e">
        <f>IF((VLOOKUP(CONCATENATE($A749,"EP"),'05 APU'!$1:$1048576,1,FALSE)=CONCATENATE($A749,"EP")),1,0)</f>
        <v>#N/A</v>
      </c>
      <c r="BA749" s="331" t="e">
        <f>IF((VLOOKUP(CONCATENATE($A749,"EE"),'05 APU'!$1:$1048576,1,FALSE)=CONCATENATE($A749,"EE")),1,0)</f>
        <v>#N/A</v>
      </c>
      <c r="BB749" s="331" t="e">
        <f>IF((VLOOKUP(CONCATENATE($A749,"EM"),'05 APU'!$1:$1048576,1,FALSE)=CONCATENATE($A749,"EM")),1,0)</f>
        <v>#N/A</v>
      </c>
    </row>
    <row r="750" spans="1:54" x14ac:dyDescent="0.25">
      <c r="A750" s="88">
        <v>740</v>
      </c>
      <c r="B750" s="387" t="s">
        <v>1564</v>
      </c>
      <c r="C750" s="384" t="s">
        <v>1565</v>
      </c>
      <c r="D750" s="89" t="str">
        <f>IFERROR(VLOOKUP(CONCATENATE($A750,"T"),'05 APU'!$1:$1048576,3,),"")</f>
        <v/>
      </c>
      <c r="E750" s="89" t="str">
        <f>IFERROR(VLOOKUP(CONCATENATE($A750,"T2"),'05 APU'!$1:$1048576,3,),"")</f>
        <v/>
      </c>
      <c r="F750" s="89" t="str">
        <f>IFERROR(VLOOKUP(CONCATENATE($A750,"T3"),'05 APU'!$1:$1048576,3,),"")</f>
        <v/>
      </c>
      <c r="G750" s="412" t="s">
        <v>168</v>
      </c>
      <c r="H750" s="351"/>
      <c r="I750" s="90">
        <f>IFERROR((VLOOKUP(CONCATENATE($A750,"D"),'05 APU'!$1:$1048576,9,)),0)</f>
        <v>0</v>
      </c>
      <c r="J750" s="90">
        <f t="shared" si="24"/>
        <v>0</v>
      </c>
      <c r="K750" s="297" t="str">
        <f>IFERROR(VLOOKUP(CONCATENATE($A750,"C"),'05 APU'!$1:$1048576,9,),"")</f>
        <v/>
      </c>
      <c r="L750" s="297" t="str">
        <f>IFERROR(VLOOKUP(CONCATENATE($A750,"B"),'05 APU'!$1:$1048576,9,),"")</f>
        <v/>
      </c>
      <c r="M750" s="297" t="str">
        <f>IFERROR(VLOOKUP(CONCATENATE($A750,"A"),'05 APU'!$1:$1048576,9,),"")</f>
        <v/>
      </c>
      <c r="N750" s="86"/>
      <c r="O750" s="90">
        <f>IFERROR(VLOOKUP(CONCATENATE($A750,"D"),'05 APU'!$T:$AB,9,),0)</f>
        <v>0</v>
      </c>
      <c r="P750" s="90">
        <f t="shared" si="23"/>
        <v>0</v>
      </c>
      <c r="Q750" s="90">
        <f>IFERROR(VLOOKUP(CONCATENATE($A750,"C"),'05 APU'!$T:$AB,9,),0)</f>
        <v>0</v>
      </c>
      <c r="R750" s="90">
        <f>IFERROR(VLOOKUP(CONCATENATE($A750,"B"),'05 APU'!$T:$AB,9,),0)</f>
        <v>0</v>
      </c>
      <c r="S750" s="90">
        <f>IFERROR(VLOOKUP(CONCATENATE($A750,"A"),'05 APU'!$T:$AB,9,),0)</f>
        <v>0</v>
      </c>
      <c r="U750" s="421" t="s">
        <v>3355</v>
      </c>
      <c r="V750" s="424"/>
      <c r="W750" s="429">
        <v>0</v>
      </c>
      <c r="AZ750" s="331" t="e">
        <f>IF((VLOOKUP(CONCATENATE($A750,"EP"),'05 APU'!$1:$1048576,1,FALSE)=CONCATENATE($A750,"EP")),1,0)</f>
        <v>#N/A</v>
      </c>
      <c r="BA750" s="331" t="e">
        <f>IF((VLOOKUP(CONCATENATE($A750,"EE"),'05 APU'!$1:$1048576,1,FALSE)=CONCATENATE($A750,"EE")),1,0)</f>
        <v>#N/A</v>
      </c>
      <c r="BB750" s="331" t="e">
        <f>IF((VLOOKUP(CONCATENATE($A750,"EM"),'05 APU'!$1:$1048576,1,FALSE)=CONCATENATE($A750,"EM")),1,0)</f>
        <v>#N/A</v>
      </c>
    </row>
    <row r="751" spans="1:54" x14ac:dyDescent="0.25">
      <c r="A751" s="88">
        <v>741</v>
      </c>
      <c r="B751" s="387" t="s">
        <v>1566</v>
      </c>
      <c r="C751" s="384" t="s">
        <v>1556</v>
      </c>
      <c r="D751" s="89" t="str">
        <f>IFERROR(VLOOKUP(CONCATENATE($A751,"T"),'05 APU'!$1:$1048576,3,),"")</f>
        <v/>
      </c>
      <c r="E751" s="89" t="str">
        <f>IFERROR(VLOOKUP(CONCATENATE($A751,"T2"),'05 APU'!$1:$1048576,3,),"")</f>
        <v/>
      </c>
      <c r="F751" s="89" t="str">
        <f>IFERROR(VLOOKUP(CONCATENATE($A751,"T3"),'05 APU'!$1:$1048576,3,),"")</f>
        <v/>
      </c>
      <c r="G751" s="412" t="s">
        <v>168</v>
      </c>
      <c r="H751" s="351"/>
      <c r="I751" s="90">
        <f>IFERROR((VLOOKUP(CONCATENATE($A751,"D"),'05 APU'!$1:$1048576,9,)),0)</f>
        <v>0</v>
      </c>
      <c r="J751" s="90">
        <f t="shared" si="24"/>
        <v>0</v>
      </c>
      <c r="K751" s="297" t="str">
        <f>IFERROR(VLOOKUP(CONCATENATE($A751,"C"),'05 APU'!$1:$1048576,9,),"")</f>
        <v/>
      </c>
      <c r="L751" s="297" t="str">
        <f>IFERROR(VLOOKUP(CONCATENATE($A751,"B"),'05 APU'!$1:$1048576,9,),"")</f>
        <v/>
      </c>
      <c r="M751" s="297" t="str">
        <f>IFERROR(VLOOKUP(CONCATENATE($A751,"A"),'05 APU'!$1:$1048576,9,),"")</f>
        <v/>
      </c>
      <c r="N751" s="86"/>
      <c r="O751" s="90">
        <f>IFERROR(VLOOKUP(CONCATENATE($A751,"D"),'05 APU'!$T:$AB,9,),0)</f>
        <v>0</v>
      </c>
      <c r="P751" s="90">
        <f t="shared" si="23"/>
        <v>0</v>
      </c>
      <c r="Q751" s="90">
        <f>IFERROR(VLOOKUP(CONCATENATE($A751,"C"),'05 APU'!$T:$AB,9,),0)</f>
        <v>0</v>
      </c>
      <c r="R751" s="90">
        <f>IFERROR(VLOOKUP(CONCATENATE($A751,"B"),'05 APU'!$T:$AB,9,),0)</f>
        <v>0</v>
      </c>
      <c r="S751" s="90">
        <f>IFERROR(VLOOKUP(CONCATENATE($A751,"A"),'05 APU'!$T:$AB,9,),0)</f>
        <v>0</v>
      </c>
      <c r="U751" s="421" t="s">
        <v>3355</v>
      </c>
      <c r="V751" s="424"/>
      <c r="W751" s="429">
        <v>0</v>
      </c>
      <c r="AZ751" s="331" t="e">
        <f>IF((VLOOKUP(CONCATENATE($A751,"EP"),'05 APU'!$1:$1048576,1,FALSE)=CONCATENATE($A751,"EP")),1,0)</f>
        <v>#N/A</v>
      </c>
      <c r="BA751" s="331" t="e">
        <f>IF((VLOOKUP(CONCATENATE($A751,"EE"),'05 APU'!$1:$1048576,1,FALSE)=CONCATENATE($A751,"EE")),1,0)</f>
        <v>#N/A</v>
      </c>
      <c r="BB751" s="331" t="e">
        <f>IF((VLOOKUP(CONCATENATE($A751,"EM"),'05 APU'!$1:$1048576,1,FALSE)=CONCATENATE($A751,"EM")),1,0)</f>
        <v>#N/A</v>
      </c>
    </row>
    <row r="752" spans="1:54" x14ac:dyDescent="0.25">
      <c r="A752" s="88">
        <v>742</v>
      </c>
      <c r="B752" s="387" t="s">
        <v>1567</v>
      </c>
      <c r="C752" s="384" t="s">
        <v>1389</v>
      </c>
      <c r="D752" s="89" t="str">
        <f>IFERROR(VLOOKUP(CONCATENATE($A752,"T"),'05 APU'!$1:$1048576,3,),"")</f>
        <v/>
      </c>
      <c r="E752" s="89" t="str">
        <f>IFERROR(VLOOKUP(CONCATENATE($A752,"T2"),'05 APU'!$1:$1048576,3,),"")</f>
        <v/>
      </c>
      <c r="F752" s="89" t="str">
        <f>IFERROR(VLOOKUP(CONCATENATE($A752,"T3"),'05 APU'!$1:$1048576,3,),"")</f>
        <v/>
      </c>
      <c r="G752" s="412" t="s">
        <v>168</v>
      </c>
      <c r="H752" s="351"/>
      <c r="I752" s="90">
        <f>IFERROR((VLOOKUP(CONCATENATE($A752,"D"),'05 APU'!$1:$1048576,9,)),0)</f>
        <v>0</v>
      </c>
      <c r="J752" s="90">
        <f t="shared" si="24"/>
        <v>0</v>
      </c>
      <c r="K752" s="297" t="str">
        <f>IFERROR(VLOOKUP(CONCATENATE($A752,"C"),'05 APU'!$1:$1048576,9,),"")</f>
        <v/>
      </c>
      <c r="L752" s="297" t="str">
        <f>IFERROR(VLOOKUP(CONCATENATE($A752,"B"),'05 APU'!$1:$1048576,9,),"")</f>
        <v/>
      </c>
      <c r="M752" s="297" t="str">
        <f>IFERROR(VLOOKUP(CONCATENATE($A752,"A"),'05 APU'!$1:$1048576,9,),"")</f>
        <v/>
      </c>
      <c r="N752" s="86"/>
      <c r="O752" s="90">
        <f>IFERROR(VLOOKUP(CONCATENATE($A752,"D"),'05 APU'!$T:$AB,9,),0)</f>
        <v>0</v>
      </c>
      <c r="P752" s="90">
        <f t="shared" si="23"/>
        <v>0</v>
      </c>
      <c r="Q752" s="90">
        <f>IFERROR(VLOOKUP(CONCATENATE($A752,"C"),'05 APU'!$T:$AB,9,),0)</f>
        <v>0</v>
      </c>
      <c r="R752" s="90">
        <f>IFERROR(VLOOKUP(CONCATENATE($A752,"B"),'05 APU'!$T:$AB,9,),0)</f>
        <v>0</v>
      </c>
      <c r="S752" s="90">
        <f>IFERROR(VLOOKUP(CONCATENATE($A752,"A"),'05 APU'!$T:$AB,9,),0)</f>
        <v>0</v>
      </c>
      <c r="U752" s="421" t="s">
        <v>3355</v>
      </c>
      <c r="V752" s="424"/>
      <c r="W752" s="429">
        <v>0</v>
      </c>
      <c r="AZ752" s="331" t="e">
        <f>IF((VLOOKUP(CONCATENATE($A752,"EP"),'05 APU'!$1:$1048576,1,FALSE)=CONCATENATE($A752,"EP")),1,0)</f>
        <v>#N/A</v>
      </c>
      <c r="BA752" s="331" t="e">
        <f>IF((VLOOKUP(CONCATENATE($A752,"EE"),'05 APU'!$1:$1048576,1,FALSE)=CONCATENATE($A752,"EE")),1,0)</f>
        <v>#N/A</v>
      </c>
      <c r="BB752" s="331" t="e">
        <f>IF((VLOOKUP(CONCATENATE($A752,"EM"),'05 APU'!$1:$1048576,1,FALSE)=CONCATENATE($A752,"EM")),1,0)</f>
        <v>#N/A</v>
      </c>
    </row>
    <row r="753" spans="1:54" x14ac:dyDescent="0.25">
      <c r="A753" s="88">
        <v>743</v>
      </c>
      <c r="B753" s="387" t="s">
        <v>1568</v>
      </c>
      <c r="C753" s="384" t="s">
        <v>1391</v>
      </c>
      <c r="D753" s="89" t="str">
        <f>IFERROR(VLOOKUP(CONCATENATE($A753,"T"),'05 APU'!$1:$1048576,3,),"")</f>
        <v/>
      </c>
      <c r="E753" s="89" t="str">
        <f>IFERROR(VLOOKUP(CONCATENATE($A753,"T2"),'05 APU'!$1:$1048576,3,),"")</f>
        <v/>
      </c>
      <c r="F753" s="89" t="str">
        <f>IFERROR(VLOOKUP(CONCATENATE($A753,"T3"),'05 APU'!$1:$1048576,3,),"")</f>
        <v/>
      </c>
      <c r="G753" s="412" t="s">
        <v>168</v>
      </c>
      <c r="H753" s="351"/>
      <c r="I753" s="90">
        <f>IFERROR((VLOOKUP(CONCATENATE($A753,"D"),'05 APU'!$1:$1048576,9,)),0)</f>
        <v>0</v>
      </c>
      <c r="J753" s="90">
        <f t="shared" si="24"/>
        <v>0</v>
      </c>
      <c r="K753" s="297" t="str">
        <f>IFERROR(VLOOKUP(CONCATENATE($A753,"C"),'05 APU'!$1:$1048576,9,),"")</f>
        <v/>
      </c>
      <c r="L753" s="297" t="str">
        <f>IFERROR(VLOOKUP(CONCATENATE($A753,"B"),'05 APU'!$1:$1048576,9,),"")</f>
        <v/>
      </c>
      <c r="M753" s="297" t="str">
        <f>IFERROR(VLOOKUP(CONCATENATE($A753,"A"),'05 APU'!$1:$1048576,9,),"")</f>
        <v/>
      </c>
      <c r="N753" s="86"/>
      <c r="O753" s="90">
        <f>IFERROR(VLOOKUP(CONCATENATE($A753,"D"),'05 APU'!$T:$AB,9,),0)</f>
        <v>0</v>
      </c>
      <c r="P753" s="90">
        <f t="shared" si="23"/>
        <v>0</v>
      </c>
      <c r="Q753" s="90">
        <f>IFERROR(VLOOKUP(CONCATENATE($A753,"C"),'05 APU'!$T:$AB,9,),0)</f>
        <v>0</v>
      </c>
      <c r="R753" s="90">
        <f>IFERROR(VLOOKUP(CONCATENATE($A753,"B"),'05 APU'!$T:$AB,9,),0)</f>
        <v>0</v>
      </c>
      <c r="S753" s="90">
        <f>IFERROR(VLOOKUP(CONCATENATE($A753,"A"),'05 APU'!$T:$AB,9,),0)</f>
        <v>0</v>
      </c>
      <c r="U753" s="421" t="s">
        <v>3355</v>
      </c>
      <c r="V753" s="424"/>
      <c r="W753" s="429">
        <v>0</v>
      </c>
      <c r="AZ753" s="331" t="e">
        <f>IF((VLOOKUP(CONCATENATE($A753,"EP"),'05 APU'!$1:$1048576,1,FALSE)=CONCATENATE($A753,"EP")),1,0)</f>
        <v>#N/A</v>
      </c>
      <c r="BA753" s="331" t="e">
        <f>IF((VLOOKUP(CONCATENATE($A753,"EE"),'05 APU'!$1:$1048576,1,FALSE)=CONCATENATE($A753,"EE")),1,0)</f>
        <v>#N/A</v>
      </c>
      <c r="BB753" s="331" t="e">
        <f>IF((VLOOKUP(CONCATENATE($A753,"EM"),'05 APU'!$1:$1048576,1,FALSE)=CONCATENATE($A753,"EM")),1,0)</f>
        <v>#N/A</v>
      </c>
    </row>
    <row r="754" spans="1:54" x14ac:dyDescent="0.25">
      <c r="A754" s="88">
        <v>744</v>
      </c>
      <c r="B754" s="387" t="s">
        <v>1569</v>
      </c>
      <c r="C754" s="384" t="s">
        <v>1393</v>
      </c>
      <c r="D754" s="89" t="str">
        <f>IFERROR(VLOOKUP(CONCATENATE($A754,"T"),'05 APU'!$1:$1048576,3,),"")</f>
        <v/>
      </c>
      <c r="E754" s="89" t="str">
        <f>IFERROR(VLOOKUP(CONCATENATE($A754,"T2"),'05 APU'!$1:$1048576,3,),"")</f>
        <v/>
      </c>
      <c r="F754" s="89" t="str">
        <f>IFERROR(VLOOKUP(CONCATENATE($A754,"T3"),'05 APU'!$1:$1048576,3,),"")</f>
        <v/>
      </c>
      <c r="G754" s="412" t="s">
        <v>168</v>
      </c>
      <c r="H754" s="351"/>
      <c r="I754" s="90">
        <f>IFERROR((VLOOKUP(CONCATENATE($A754,"D"),'05 APU'!$1:$1048576,9,)),0)</f>
        <v>0</v>
      </c>
      <c r="J754" s="90">
        <f t="shared" si="24"/>
        <v>0</v>
      </c>
      <c r="K754" s="297" t="str">
        <f>IFERROR(VLOOKUP(CONCATENATE($A754,"C"),'05 APU'!$1:$1048576,9,),"")</f>
        <v/>
      </c>
      <c r="L754" s="297" t="str">
        <f>IFERROR(VLOOKUP(CONCATENATE($A754,"B"),'05 APU'!$1:$1048576,9,),"")</f>
        <v/>
      </c>
      <c r="M754" s="297" t="str">
        <f>IFERROR(VLOOKUP(CONCATENATE($A754,"A"),'05 APU'!$1:$1048576,9,),"")</f>
        <v/>
      </c>
      <c r="N754" s="86"/>
      <c r="O754" s="90">
        <f>IFERROR(VLOOKUP(CONCATENATE($A754,"D"),'05 APU'!$T:$AB,9,),0)</f>
        <v>0</v>
      </c>
      <c r="P754" s="90">
        <f t="shared" si="23"/>
        <v>0</v>
      </c>
      <c r="Q754" s="90">
        <f>IFERROR(VLOOKUP(CONCATENATE($A754,"C"),'05 APU'!$T:$AB,9,),0)</f>
        <v>0</v>
      </c>
      <c r="R754" s="90">
        <f>IFERROR(VLOOKUP(CONCATENATE($A754,"B"),'05 APU'!$T:$AB,9,),0)</f>
        <v>0</v>
      </c>
      <c r="S754" s="90">
        <f>IFERROR(VLOOKUP(CONCATENATE($A754,"A"),'05 APU'!$T:$AB,9,),0)</f>
        <v>0</v>
      </c>
      <c r="U754" s="421" t="s">
        <v>3355</v>
      </c>
      <c r="V754" s="424"/>
      <c r="W754" s="429">
        <v>0</v>
      </c>
      <c r="AZ754" s="331" t="e">
        <f>IF((VLOOKUP(CONCATENATE($A754,"EP"),'05 APU'!$1:$1048576,1,FALSE)=CONCATENATE($A754,"EP")),1,0)</f>
        <v>#N/A</v>
      </c>
      <c r="BA754" s="331" t="e">
        <f>IF((VLOOKUP(CONCATENATE($A754,"EE"),'05 APU'!$1:$1048576,1,FALSE)=CONCATENATE($A754,"EE")),1,0)</f>
        <v>#N/A</v>
      </c>
      <c r="BB754" s="331" t="e">
        <f>IF((VLOOKUP(CONCATENATE($A754,"EM"),'05 APU'!$1:$1048576,1,FALSE)=CONCATENATE($A754,"EM")),1,0)</f>
        <v>#N/A</v>
      </c>
    </row>
    <row r="755" spans="1:54" x14ac:dyDescent="0.25">
      <c r="A755" s="88">
        <v>745</v>
      </c>
      <c r="B755" s="388" t="s">
        <v>1570</v>
      </c>
      <c r="C755" s="389" t="s">
        <v>1571</v>
      </c>
      <c r="D755" s="89" t="str">
        <f>IFERROR(VLOOKUP(CONCATENATE($A755,"T"),'05 APU'!$1:$1048576,3,),"")</f>
        <v/>
      </c>
      <c r="E755" s="89" t="str">
        <f>IFERROR(VLOOKUP(CONCATENATE($A755,"T2"),'05 APU'!$1:$1048576,3,),"")</f>
        <v/>
      </c>
      <c r="F755" s="89" t="str">
        <f>IFERROR(VLOOKUP(CONCATENATE($A755,"T3"),'05 APU'!$1:$1048576,3,),"")</f>
        <v/>
      </c>
      <c r="G755" s="398"/>
      <c r="H755" s="351"/>
      <c r="I755" s="90">
        <f>IFERROR((VLOOKUP(CONCATENATE($A755,"D"),'05 APU'!$1:$1048576,9,)),0)</f>
        <v>0</v>
      </c>
      <c r="J755" s="90">
        <f t="shared" si="24"/>
        <v>0</v>
      </c>
      <c r="K755" s="297" t="str">
        <f>IFERROR(VLOOKUP(CONCATENATE($A755,"C"),'05 APU'!$1:$1048576,9,),"")</f>
        <v/>
      </c>
      <c r="L755" s="297" t="str">
        <f>IFERROR(VLOOKUP(CONCATENATE($A755,"B"),'05 APU'!$1:$1048576,9,),"")</f>
        <v/>
      </c>
      <c r="M755" s="297" t="str">
        <f>IFERROR(VLOOKUP(CONCATENATE($A755,"A"),'05 APU'!$1:$1048576,9,),"")</f>
        <v/>
      </c>
      <c r="N755" s="86"/>
      <c r="O755" s="90">
        <f>IFERROR(VLOOKUP(CONCATENATE($A755,"D"),'05 APU'!$T:$AB,9,),0)</f>
        <v>0</v>
      </c>
      <c r="P755" s="90">
        <f t="shared" si="23"/>
        <v>0</v>
      </c>
      <c r="Q755" s="90">
        <f>IFERROR(VLOOKUP(CONCATENATE($A755,"C"),'05 APU'!$T:$AB,9,),0)</f>
        <v>0</v>
      </c>
      <c r="R755" s="90">
        <f>IFERROR(VLOOKUP(CONCATENATE($A755,"B"),'05 APU'!$T:$AB,9,),0)</f>
        <v>0</v>
      </c>
      <c r="S755" s="90">
        <f>IFERROR(VLOOKUP(CONCATENATE($A755,"A"),'05 APU'!$T:$AB,9,),0)</f>
        <v>0</v>
      </c>
      <c r="U755" s="420"/>
      <c r="V755" s="424"/>
      <c r="W755" s="429">
        <v>0</v>
      </c>
      <c r="AZ755" s="331" t="e">
        <f>IF((VLOOKUP(CONCATENATE($A755,"EP"),'05 APU'!$1:$1048576,1,FALSE)=CONCATENATE($A755,"EP")),1,0)</f>
        <v>#N/A</v>
      </c>
      <c r="BA755" s="331" t="e">
        <f>IF((VLOOKUP(CONCATENATE($A755,"EE"),'05 APU'!$1:$1048576,1,FALSE)=CONCATENATE($A755,"EE")),1,0)</f>
        <v>#N/A</v>
      </c>
      <c r="BB755" s="331" t="e">
        <f>IF((VLOOKUP(CONCATENATE($A755,"EM"),'05 APU'!$1:$1048576,1,FALSE)=CONCATENATE($A755,"EM")),1,0)</f>
        <v>#N/A</v>
      </c>
    </row>
    <row r="756" spans="1:54" x14ac:dyDescent="0.25">
      <c r="A756" s="88">
        <v>746</v>
      </c>
      <c r="B756" s="387" t="s">
        <v>1572</v>
      </c>
      <c r="C756" s="384" t="s">
        <v>1379</v>
      </c>
      <c r="D756" s="89" t="str">
        <f>IFERROR(VLOOKUP(CONCATENATE($A756,"T"),'05 APU'!$1:$1048576,3,),"")</f>
        <v/>
      </c>
      <c r="E756" s="89" t="str">
        <f>IFERROR(VLOOKUP(CONCATENATE($A756,"T2"),'05 APU'!$1:$1048576,3,),"")</f>
        <v/>
      </c>
      <c r="F756" s="89" t="str">
        <f>IFERROR(VLOOKUP(CONCATENATE($A756,"T3"),'05 APU'!$1:$1048576,3,),"")</f>
        <v/>
      </c>
      <c r="G756" s="412" t="s">
        <v>168</v>
      </c>
      <c r="H756" s="351"/>
      <c r="I756" s="90">
        <f>IFERROR((VLOOKUP(CONCATENATE($A756,"D"),'05 APU'!$1:$1048576,9,)),0)</f>
        <v>0</v>
      </c>
      <c r="J756" s="90">
        <f t="shared" si="24"/>
        <v>0</v>
      </c>
      <c r="K756" s="297" t="str">
        <f>IFERROR(VLOOKUP(CONCATENATE($A756,"C"),'05 APU'!$1:$1048576,9,),"")</f>
        <v/>
      </c>
      <c r="L756" s="297" t="str">
        <f>IFERROR(VLOOKUP(CONCATENATE($A756,"B"),'05 APU'!$1:$1048576,9,),"")</f>
        <v/>
      </c>
      <c r="M756" s="297" t="str">
        <f>IFERROR(VLOOKUP(CONCATENATE($A756,"A"),'05 APU'!$1:$1048576,9,),"")</f>
        <v/>
      </c>
      <c r="N756" s="86"/>
      <c r="O756" s="90">
        <f>IFERROR(VLOOKUP(CONCATENATE($A756,"D"),'05 APU'!$T:$AB,9,),0)</f>
        <v>0</v>
      </c>
      <c r="P756" s="90">
        <f t="shared" si="23"/>
        <v>0</v>
      </c>
      <c r="Q756" s="90">
        <f>IFERROR(VLOOKUP(CONCATENATE($A756,"C"),'05 APU'!$T:$AB,9,),0)</f>
        <v>0</v>
      </c>
      <c r="R756" s="90">
        <f>IFERROR(VLOOKUP(CONCATENATE($A756,"B"),'05 APU'!$T:$AB,9,),0)</f>
        <v>0</v>
      </c>
      <c r="S756" s="90">
        <f>IFERROR(VLOOKUP(CONCATENATE($A756,"A"),'05 APU'!$T:$AB,9,),0)</f>
        <v>0</v>
      </c>
      <c r="U756" s="421" t="s">
        <v>3355</v>
      </c>
      <c r="V756" s="424"/>
      <c r="W756" s="429">
        <v>0</v>
      </c>
      <c r="AZ756" s="331" t="e">
        <f>IF((VLOOKUP(CONCATENATE($A756,"EP"),'05 APU'!$1:$1048576,1,FALSE)=CONCATENATE($A756,"EP")),1,0)</f>
        <v>#N/A</v>
      </c>
      <c r="BA756" s="331" t="e">
        <f>IF((VLOOKUP(CONCATENATE($A756,"EE"),'05 APU'!$1:$1048576,1,FALSE)=CONCATENATE($A756,"EE")),1,0)</f>
        <v>#N/A</v>
      </c>
      <c r="BB756" s="331" t="e">
        <f>IF((VLOOKUP(CONCATENATE($A756,"EM"),'05 APU'!$1:$1048576,1,FALSE)=CONCATENATE($A756,"EM")),1,0)</f>
        <v>#N/A</v>
      </c>
    </row>
    <row r="757" spans="1:54" x14ac:dyDescent="0.25">
      <c r="A757" s="88">
        <v>747</v>
      </c>
      <c r="B757" s="387" t="s">
        <v>1573</v>
      </c>
      <c r="C757" s="384" t="s">
        <v>1381</v>
      </c>
      <c r="D757" s="89" t="str">
        <f>IFERROR(VLOOKUP(CONCATENATE($A757,"T"),'05 APU'!$1:$1048576,3,),"")</f>
        <v/>
      </c>
      <c r="E757" s="89" t="str">
        <f>IFERROR(VLOOKUP(CONCATENATE($A757,"T2"),'05 APU'!$1:$1048576,3,),"")</f>
        <v/>
      </c>
      <c r="F757" s="89" t="str">
        <f>IFERROR(VLOOKUP(CONCATENATE($A757,"T3"),'05 APU'!$1:$1048576,3,),"")</f>
        <v/>
      </c>
      <c r="G757" s="412" t="s">
        <v>168</v>
      </c>
      <c r="H757" s="351"/>
      <c r="I757" s="90">
        <f>IFERROR((VLOOKUP(CONCATENATE($A757,"D"),'05 APU'!$1:$1048576,9,)),0)</f>
        <v>0</v>
      </c>
      <c r="J757" s="90">
        <f t="shared" si="24"/>
        <v>0</v>
      </c>
      <c r="K757" s="297" t="str">
        <f>IFERROR(VLOOKUP(CONCATENATE($A757,"C"),'05 APU'!$1:$1048576,9,),"")</f>
        <v/>
      </c>
      <c r="L757" s="297" t="str">
        <f>IFERROR(VLOOKUP(CONCATENATE($A757,"B"),'05 APU'!$1:$1048576,9,),"")</f>
        <v/>
      </c>
      <c r="M757" s="297" t="str">
        <f>IFERROR(VLOOKUP(CONCATENATE($A757,"A"),'05 APU'!$1:$1048576,9,),"")</f>
        <v/>
      </c>
      <c r="N757" s="86"/>
      <c r="O757" s="90">
        <f>IFERROR(VLOOKUP(CONCATENATE($A757,"D"),'05 APU'!$T:$AB,9,),0)</f>
        <v>0</v>
      </c>
      <c r="P757" s="90">
        <f t="shared" si="23"/>
        <v>0</v>
      </c>
      <c r="Q757" s="90">
        <f>IFERROR(VLOOKUP(CONCATENATE($A757,"C"),'05 APU'!$T:$AB,9,),0)</f>
        <v>0</v>
      </c>
      <c r="R757" s="90">
        <f>IFERROR(VLOOKUP(CONCATENATE($A757,"B"),'05 APU'!$T:$AB,9,),0)</f>
        <v>0</v>
      </c>
      <c r="S757" s="90">
        <f>IFERROR(VLOOKUP(CONCATENATE($A757,"A"),'05 APU'!$T:$AB,9,),0)</f>
        <v>0</v>
      </c>
      <c r="U757" s="421" t="s">
        <v>3355</v>
      </c>
      <c r="V757" s="424"/>
      <c r="W757" s="429">
        <v>0</v>
      </c>
      <c r="AZ757" s="331" t="e">
        <f>IF((VLOOKUP(CONCATENATE($A757,"EP"),'05 APU'!$1:$1048576,1,FALSE)=CONCATENATE($A757,"EP")),1,0)</f>
        <v>#N/A</v>
      </c>
      <c r="BA757" s="331" t="e">
        <f>IF((VLOOKUP(CONCATENATE($A757,"EE"),'05 APU'!$1:$1048576,1,FALSE)=CONCATENATE($A757,"EE")),1,0)</f>
        <v>#N/A</v>
      </c>
      <c r="BB757" s="331" t="e">
        <f>IF((VLOOKUP(CONCATENATE($A757,"EM"),'05 APU'!$1:$1048576,1,FALSE)=CONCATENATE($A757,"EM")),1,0)</f>
        <v>#N/A</v>
      </c>
    </row>
    <row r="758" spans="1:54" x14ac:dyDescent="0.25">
      <c r="A758" s="88">
        <v>748</v>
      </c>
      <c r="B758" s="387" t="s">
        <v>1574</v>
      </c>
      <c r="C758" s="384" t="s">
        <v>1565</v>
      </c>
      <c r="D758" s="89" t="str">
        <f>IFERROR(VLOOKUP(CONCATENATE($A758,"T"),'05 APU'!$1:$1048576,3,),"")</f>
        <v/>
      </c>
      <c r="E758" s="89" t="str">
        <f>IFERROR(VLOOKUP(CONCATENATE($A758,"T2"),'05 APU'!$1:$1048576,3,),"")</f>
        <v/>
      </c>
      <c r="F758" s="89" t="str">
        <f>IFERROR(VLOOKUP(CONCATENATE($A758,"T3"),'05 APU'!$1:$1048576,3,),"")</f>
        <v/>
      </c>
      <c r="G758" s="412" t="s">
        <v>168</v>
      </c>
      <c r="H758" s="351"/>
      <c r="I758" s="90">
        <f>IFERROR((VLOOKUP(CONCATENATE($A758,"D"),'05 APU'!$1:$1048576,9,)),0)</f>
        <v>0</v>
      </c>
      <c r="J758" s="90">
        <f t="shared" si="24"/>
        <v>0</v>
      </c>
      <c r="K758" s="297" t="str">
        <f>IFERROR(VLOOKUP(CONCATENATE($A758,"C"),'05 APU'!$1:$1048576,9,),"")</f>
        <v/>
      </c>
      <c r="L758" s="297" t="str">
        <f>IFERROR(VLOOKUP(CONCATENATE($A758,"B"),'05 APU'!$1:$1048576,9,),"")</f>
        <v/>
      </c>
      <c r="M758" s="297" t="str">
        <f>IFERROR(VLOOKUP(CONCATENATE($A758,"A"),'05 APU'!$1:$1048576,9,),"")</f>
        <v/>
      </c>
      <c r="N758" s="86"/>
      <c r="O758" s="90">
        <f>IFERROR(VLOOKUP(CONCATENATE($A758,"D"),'05 APU'!$T:$AB,9,),0)</f>
        <v>0</v>
      </c>
      <c r="P758" s="90">
        <f t="shared" si="23"/>
        <v>0</v>
      </c>
      <c r="Q758" s="90">
        <f>IFERROR(VLOOKUP(CONCATENATE($A758,"C"),'05 APU'!$T:$AB,9,),0)</f>
        <v>0</v>
      </c>
      <c r="R758" s="90">
        <f>IFERROR(VLOOKUP(CONCATENATE($A758,"B"),'05 APU'!$T:$AB,9,),0)</f>
        <v>0</v>
      </c>
      <c r="S758" s="90">
        <f>IFERROR(VLOOKUP(CONCATENATE($A758,"A"),'05 APU'!$T:$AB,9,),0)</f>
        <v>0</v>
      </c>
      <c r="U758" s="421" t="s">
        <v>3355</v>
      </c>
      <c r="V758" s="424"/>
      <c r="W758" s="429">
        <v>0</v>
      </c>
      <c r="AZ758" s="331" t="e">
        <f>IF((VLOOKUP(CONCATENATE($A758,"EP"),'05 APU'!$1:$1048576,1,FALSE)=CONCATENATE($A758,"EP")),1,0)</f>
        <v>#N/A</v>
      </c>
      <c r="BA758" s="331" t="e">
        <f>IF((VLOOKUP(CONCATENATE($A758,"EE"),'05 APU'!$1:$1048576,1,FALSE)=CONCATENATE($A758,"EE")),1,0)</f>
        <v>#N/A</v>
      </c>
      <c r="BB758" s="331" t="e">
        <f>IF((VLOOKUP(CONCATENATE($A758,"EM"),'05 APU'!$1:$1048576,1,FALSE)=CONCATENATE($A758,"EM")),1,0)</f>
        <v>#N/A</v>
      </c>
    </row>
    <row r="759" spans="1:54" x14ac:dyDescent="0.25">
      <c r="A759" s="88">
        <v>749</v>
      </c>
      <c r="B759" s="387" t="s">
        <v>1575</v>
      </c>
      <c r="C759" s="384" t="s">
        <v>1556</v>
      </c>
      <c r="D759" s="89" t="str">
        <f>IFERROR(VLOOKUP(CONCATENATE($A759,"T"),'05 APU'!$1:$1048576,3,),"")</f>
        <v/>
      </c>
      <c r="E759" s="89" t="str">
        <f>IFERROR(VLOOKUP(CONCATENATE($A759,"T2"),'05 APU'!$1:$1048576,3,),"")</f>
        <v/>
      </c>
      <c r="F759" s="89" t="str">
        <f>IFERROR(VLOOKUP(CONCATENATE($A759,"T3"),'05 APU'!$1:$1048576,3,),"")</f>
        <v/>
      </c>
      <c r="G759" s="412" t="s">
        <v>168</v>
      </c>
      <c r="H759" s="351"/>
      <c r="I759" s="90">
        <f>IFERROR((VLOOKUP(CONCATENATE($A759,"D"),'05 APU'!$1:$1048576,9,)),0)</f>
        <v>0</v>
      </c>
      <c r="J759" s="90">
        <f t="shared" si="24"/>
        <v>0</v>
      </c>
      <c r="K759" s="297" t="str">
        <f>IFERROR(VLOOKUP(CONCATENATE($A759,"C"),'05 APU'!$1:$1048576,9,),"")</f>
        <v/>
      </c>
      <c r="L759" s="297" t="str">
        <f>IFERROR(VLOOKUP(CONCATENATE($A759,"B"),'05 APU'!$1:$1048576,9,),"")</f>
        <v/>
      </c>
      <c r="M759" s="297" t="str">
        <f>IFERROR(VLOOKUP(CONCATENATE($A759,"A"),'05 APU'!$1:$1048576,9,),"")</f>
        <v/>
      </c>
      <c r="N759" s="86"/>
      <c r="O759" s="90">
        <f>IFERROR(VLOOKUP(CONCATENATE($A759,"D"),'05 APU'!$T:$AB,9,),0)</f>
        <v>0</v>
      </c>
      <c r="P759" s="90">
        <f t="shared" si="23"/>
        <v>0</v>
      </c>
      <c r="Q759" s="90">
        <f>IFERROR(VLOOKUP(CONCATENATE($A759,"C"),'05 APU'!$T:$AB,9,),0)</f>
        <v>0</v>
      </c>
      <c r="R759" s="90">
        <f>IFERROR(VLOOKUP(CONCATENATE($A759,"B"),'05 APU'!$T:$AB,9,),0)</f>
        <v>0</v>
      </c>
      <c r="S759" s="90">
        <f>IFERROR(VLOOKUP(CONCATENATE($A759,"A"),'05 APU'!$T:$AB,9,),0)</f>
        <v>0</v>
      </c>
      <c r="U759" s="421" t="s">
        <v>3355</v>
      </c>
      <c r="V759" s="424"/>
      <c r="W759" s="429">
        <v>0</v>
      </c>
      <c r="AZ759" s="331" t="e">
        <f>IF((VLOOKUP(CONCATENATE($A759,"EP"),'05 APU'!$1:$1048576,1,FALSE)=CONCATENATE($A759,"EP")),1,0)</f>
        <v>#N/A</v>
      </c>
      <c r="BA759" s="331" t="e">
        <f>IF((VLOOKUP(CONCATENATE($A759,"EE"),'05 APU'!$1:$1048576,1,FALSE)=CONCATENATE($A759,"EE")),1,0)</f>
        <v>#N/A</v>
      </c>
      <c r="BB759" s="331" t="e">
        <f>IF((VLOOKUP(CONCATENATE($A759,"EM"),'05 APU'!$1:$1048576,1,FALSE)=CONCATENATE($A759,"EM")),1,0)</f>
        <v>#N/A</v>
      </c>
    </row>
    <row r="760" spans="1:54" x14ac:dyDescent="0.25">
      <c r="A760" s="88">
        <v>750</v>
      </c>
      <c r="B760" s="387" t="s">
        <v>1576</v>
      </c>
      <c r="C760" s="384" t="s">
        <v>1389</v>
      </c>
      <c r="D760" s="89" t="str">
        <f>IFERROR(VLOOKUP(CONCATENATE($A760,"T"),'05 APU'!$1:$1048576,3,),"")</f>
        <v/>
      </c>
      <c r="E760" s="89" t="str">
        <f>IFERROR(VLOOKUP(CONCATENATE($A760,"T2"),'05 APU'!$1:$1048576,3,),"")</f>
        <v/>
      </c>
      <c r="F760" s="89" t="str">
        <f>IFERROR(VLOOKUP(CONCATENATE($A760,"T3"),'05 APU'!$1:$1048576,3,),"")</f>
        <v/>
      </c>
      <c r="G760" s="412" t="s">
        <v>168</v>
      </c>
      <c r="H760" s="351"/>
      <c r="I760" s="90">
        <f>IFERROR((VLOOKUP(CONCATENATE($A760,"D"),'05 APU'!$1:$1048576,9,)),0)</f>
        <v>0</v>
      </c>
      <c r="J760" s="90">
        <f t="shared" si="24"/>
        <v>0</v>
      </c>
      <c r="K760" s="297" t="str">
        <f>IFERROR(VLOOKUP(CONCATENATE($A760,"C"),'05 APU'!$1:$1048576,9,),"")</f>
        <v/>
      </c>
      <c r="L760" s="297" t="str">
        <f>IFERROR(VLOOKUP(CONCATENATE($A760,"B"),'05 APU'!$1:$1048576,9,),"")</f>
        <v/>
      </c>
      <c r="M760" s="297" t="str">
        <f>IFERROR(VLOOKUP(CONCATENATE($A760,"A"),'05 APU'!$1:$1048576,9,),"")</f>
        <v/>
      </c>
      <c r="N760" s="86"/>
      <c r="O760" s="90">
        <f>IFERROR(VLOOKUP(CONCATENATE($A760,"D"),'05 APU'!$T:$AB,9,),0)</f>
        <v>0</v>
      </c>
      <c r="P760" s="90">
        <f t="shared" si="23"/>
        <v>0</v>
      </c>
      <c r="Q760" s="90">
        <f>IFERROR(VLOOKUP(CONCATENATE($A760,"C"),'05 APU'!$T:$AB,9,),0)</f>
        <v>0</v>
      </c>
      <c r="R760" s="90">
        <f>IFERROR(VLOOKUP(CONCATENATE($A760,"B"),'05 APU'!$T:$AB,9,),0)</f>
        <v>0</v>
      </c>
      <c r="S760" s="90">
        <f>IFERROR(VLOOKUP(CONCATENATE($A760,"A"),'05 APU'!$T:$AB,9,),0)</f>
        <v>0</v>
      </c>
      <c r="U760" s="421" t="s">
        <v>3355</v>
      </c>
      <c r="V760" s="424"/>
      <c r="W760" s="429">
        <v>0</v>
      </c>
      <c r="AZ760" s="331" t="e">
        <f>IF((VLOOKUP(CONCATENATE($A760,"EP"),'05 APU'!$1:$1048576,1,FALSE)=CONCATENATE($A760,"EP")),1,0)</f>
        <v>#N/A</v>
      </c>
      <c r="BA760" s="331" t="e">
        <f>IF((VLOOKUP(CONCATENATE($A760,"EE"),'05 APU'!$1:$1048576,1,FALSE)=CONCATENATE($A760,"EE")),1,0)</f>
        <v>#N/A</v>
      </c>
      <c r="BB760" s="331" t="e">
        <f>IF((VLOOKUP(CONCATENATE($A760,"EM"),'05 APU'!$1:$1048576,1,FALSE)=CONCATENATE($A760,"EM")),1,0)</f>
        <v>#N/A</v>
      </c>
    </row>
    <row r="761" spans="1:54" x14ac:dyDescent="0.25">
      <c r="A761" s="88">
        <v>751</v>
      </c>
      <c r="B761" s="387" t="s">
        <v>1577</v>
      </c>
      <c r="C761" s="384" t="s">
        <v>1391</v>
      </c>
      <c r="D761" s="89" t="str">
        <f>IFERROR(VLOOKUP(CONCATENATE($A761,"T"),'05 APU'!$1:$1048576,3,),"")</f>
        <v/>
      </c>
      <c r="E761" s="89" t="str">
        <f>IFERROR(VLOOKUP(CONCATENATE($A761,"T2"),'05 APU'!$1:$1048576,3,),"")</f>
        <v/>
      </c>
      <c r="F761" s="89" t="str">
        <f>IFERROR(VLOOKUP(CONCATENATE($A761,"T3"),'05 APU'!$1:$1048576,3,),"")</f>
        <v/>
      </c>
      <c r="G761" s="412" t="s">
        <v>168</v>
      </c>
      <c r="H761" s="351"/>
      <c r="I761" s="90">
        <f>IFERROR((VLOOKUP(CONCATENATE($A761,"D"),'05 APU'!$1:$1048576,9,)),0)</f>
        <v>0</v>
      </c>
      <c r="J761" s="90">
        <f t="shared" si="24"/>
        <v>0</v>
      </c>
      <c r="K761" s="297" t="str">
        <f>IFERROR(VLOOKUP(CONCATENATE($A761,"C"),'05 APU'!$1:$1048576,9,),"")</f>
        <v/>
      </c>
      <c r="L761" s="297" t="str">
        <f>IFERROR(VLOOKUP(CONCATENATE($A761,"B"),'05 APU'!$1:$1048576,9,),"")</f>
        <v/>
      </c>
      <c r="M761" s="297" t="str">
        <f>IFERROR(VLOOKUP(CONCATENATE($A761,"A"),'05 APU'!$1:$1048576,9,),"")</f>
        <v/>
      </c>
      <c r="N761" s="86"/>
      <c r="O761" s="90">
        <f>IFERROR(VLOOKUP(CONCATENATE($A761,"D"),'05 APU'!$T:$AB,9,),0)</f>
        <v>0</v>
      </c>
      <c r="P761" s="90">
        <f t="shared" si="23"/>
        <v>0</v>
      </c>
      <c r="Q761" s="90">
        <f>IFERROR(VLOOKUP(CONCATENATE($A761,"C"),'05 APU'!$T:$AB,9,),0)</f>
        <v>0</v>
      </c>
      <c r="R761" s="90">
        <f>IFERROR(VLOOKUP(CONCATENATE($A761,"B"),'05 APU'!$T:$AB,9,),0)</f>
        <v>0</v>
      </c>
      <c r="S761" s="90">
        <f>IFERROR(VLOOKUP(CONCATENATE($A761,"A"),'05 APU'!$T:$AB,9,),0)</f>
        <v>0</v>
      </c>
      <c r="U761" s="421" t="s">
        <v>3355</v>
      </c>
      <c r="V761" s="424"/>
      <c r="W761" s="429">
        <v>0</v>
      </c>
      <c r="AZ761" s="331" t="e">
        <f>IF((VLOOKUP(CONCATENATE($A761,"EP"),'05 APU'!$1:$1048576,1,FALSE)=CONCATENATE($A761,"EP")),1,0)</f>
        <v>#N/A</v>
      </c>
      <c r="BA761" s="331" t="e">
        <f>IF((VLOOKUP(CONCATENATE($A761,"EE"),'05 APU'!$1:$1048576,1,FALSE)=CONCATENATE($A761,"EE")),1,0)</f>
        <v>#N/A</v>
      </c>
      <c r="BB761" s="331" t="e">
        <f>IF((VLOOKUP(CONCATENATE($A761,"EM"),'05 APU'!$1:$1048576,1,FALSE)=CONCATENATE($A761,"EM")),1,0)</f>
        <v>#N/A</v>
      </c>
    </row>
    <row r="762" spans="1:54" x14ac:dyDescent="0.25">
      <c r="A762" s="88">
        <v>752</v>
      </c>
      <c r="B762" s="387" t="s">
        <v>1578</v>
      </c>
      <c r="C762" s="384" t="s">
        <v>1393</v>
      </c>
      <c r="D762" s="89" t="str">
        <f>IFERROR(VLOOKUP(CONCATENATE($A762,"T"),'05 APU'!$1:$1048576,3,),"")</f>
        <v/>
      </c>
      <c r="E762" s="89" t="str">
        <f>IFERROR(VLOOKUP(CONCATENATE($A762,"T2"),'05 APU'!$1:$1048576,3,),"")</f>
        <v/>
      </c>
      <c r="F762" s="89" t="str">
        <f>IFERROR(VLOOKUP(CONCATENATE($A762,"T3"),'05 APU'!$1:$1048576,3,),"")</f>
        <v/>
      </c>
      <c r="G762" s="412" t="s">
        <v>168</v>
      </c>
      <c r="H762" s="351"/>
      <c r="I762" s="90">
        <f>IFERROR((VLOOKUP(CONCATENATE($A762,"D"),'05 APU'!$1:$1048576,9,)),0)</f>
        <v>0</v>
      </c>
      <c r="J762" s="90">
        <f t="shared" si="24"/>
        <v>0</v>
      </c>
      <c r="K762" s="297" t="str">
        <f>IFERROR(VLOOKUP(CONCATENATE($A762,"C"),'05 APU'!$1:$1048576,9,),"")</f>
        <v/>
      </c>
      <c r="L762" s="297" t="str">
        <f>IFERROR(VLOOKUP(CONCATENATE($A762,"B"),'05 APU'!$1:$1048576,9,),"")</f>
        <v/>
      </c>
      <c r="M762" s="297" t="str">
        <f>IFERROR(VLOOKUP(CONCATENATE($A762,"A"),'05 APU'!$1:$1048576,9,),"")</f>
        <v/>
      </c>
      <c r="N762" s="86"/>
      <c r="O762" s="90">
        <f>IFERROR(VLOOKUP(CONCATENATE($A762,"D"),'05 APU'!$T:$AB,9,),0)</f>
        <v>0</v>
      </c>
      <c r="P762" s="90">
        <f t="shared" si="23"/>
        <v>0</v>
      </c>
      <c r="Q762" s="90">
        <f>IFERROR(VLOOKUP(CONCATENATE($A762,"C"),'05 APU'!$T:$AB,9,),0)</f>
        <v>0</v>
      </c>
      <c r="R762" s="90">
        <f>IFERROR(VLOOKUP(CONCATENATE($A762,"B"),'05 APU'!$T:$AB,9,),0)</f>
        <v>0</v>
      </c>
      <c r="S762" s="90">
        <f>IFERROR(VLOOKUP(CONCATENATE($A762,"A"),'05 APU'!$T:$AB,9,),0)</f>
        <v>0</v>
      </c>
      <c r="U762" s="421" t="s">
        <v>3355</v>
      </c>
      <c r="V762" s="424"/>
      <c r="W762" s="429">
        <v>0</v>
      </c>
      <c r="AZ762" s="331" t="e">
        <f>IF((VLOOKUP(CONCATENATE($A762,"EP"),'05 APU'!$1:$1048576,1,FALSE)=CONCATENATE($A762,"EP")),1,0)</f>
        <v>#N/A</v>
      </c>
      <c r="BA762" s="331" t="e">
        <f>IF((VLOOKUP(CONCATENATE($A762,"EE"),'05 APU'!$1:$1048576,1,FALSE)=CONCATENATE($A762,"EE")),1,0)</f>
        <v>#N/A</v>
      </c>
      <c r="BB762" s="331" t="e">
        <f>IF((VLOOKUP(CONCATENATE($A762,"EM"),'05 APU'!$1:$1048576,1,FALSE)=CONCATENATE($A762,"EM")),1,0)</f>
        <v>#N/A</v>
      </c>
    </row>
    <row r="763" spans="1:54" x14ac:dyDescent="0.25">
      <c r="A763" s="88">
        <v>753</v>
      </c>
      <c r="B763" s="388" t="s">
        <v>1579</v>
      </c>
      <c r="C763" s="389" t="s">
        <v>1580</v>
      </c>
      <c r="D763" s="89" t="str">
        <f>IFERROR(VLOOKUP(CONCATENATE($A763,"T"),'05 APU'!$1:$1048576,3,),"")</f>
        <v/>
      </c>
      <c r="E763" s="89" t="str">
        <f>IFERROR(VLOOKUP(CONCATENATE($A763,"T2"),'05 APU'!$1:$1048576,3,),"")</f>
        <v/>
      </c>
      <c r="F763" s="89" t="str">
        <f>IFERROR(VLOOKUP(CONCATENATE($A763,"T3"),'05 APU'!$1:$1048576,3,),"")</f>
        <v/>
      </c>
      <c r="G763" s="398"/>
      <c r="H763" s="351"/>
      <c r="I763" s="90">
        <f>IFERROR((VLOOKUP(CONCATENATE($A763,"D"),'05 APU'!$1:$1048576,9,)),0)</f>
        <v>0</v>
      </c>
      <c r="J763" s="90">
        <f t="shared" si="24"/>
        <v>0</v>
      </c>
      <c r="K763" s="297" t="str">
        <f>IFERROR(VLOOKUP(CONCATENATE($A763,"C"),'05 APU'!$1:$1048576,9,),"")</f>
        <v/>
      </c>
      <c r="L763" s="297" t="str">
        <f>IFERROR(VLOOKUP(CONCATENATE($A763,"B"),'05 APU'!$1:$1048576,9,),"")</f>
        <v/>
      </c>
      <c r="M763" s="297" t="str">
        <f>IFERROR(VLOOKUP(CONCATENATE($A763,"A"),'05 APU'!$1:$1048576,9,),"")</f>
        <v/>
      </c>
      <c r="N763" s="86"/>
      <c r="O763" s="90">
        <f>IFERROR(VLOOKUP(CONCATENATE($A763,"D"),'05 APU'!$T:$AB,9,),0)</f>
        <v>0</v>
      </c>
      <c r="P763" s="90">
        <f t="shared" si="23"/>
        <v>0</v>
      </c>
      <c r="Q763" s="90">
        <f>IFERROR(VLOOKUP(CONCATENATE($A763,"C"),'05 APU'!$T:$AB,9,),0)</f>
        <v>0</v>
      </c>
      <c r="R763" s="90">
        <f>IFERROR(VLOOKUP(CONCATENATE($A763,"B"),'05 APU'!$T:$AB,9,),0)</f>
        <v>0</v>
      </c>
      <c r="S763" s="90">
        <f>IFERROR(VLOOKUP(CONCATENATE($A763,"A"),'05 APU'!$T:$AB,9,),0)</f>
        <v>0</v>
      </c>
      <c r="U763" s="420"/>
      <c r="V763" s="424"/>
      <c r="W763" s="429">
        <v>0</v>
      </c>
      <c r="AZ763" s="331" t="e">
        <f>IF((VLOOKUP(CONCATENATE($A763,"EP"),'05 APU'!$1:$1048576,1,FALSE)=CONCATENATE($A763,"EP")),1,0)</f>
        <v>#N/A</v>
      </c>
      <c r="BA763" s="331" t="e">
        <f>IF((VLOOKUP(CONCATENATE($A763,"EE"),'05 APU'!$1:$1048576,1,FALSE)=CONCATENATE($A763,"EE")),1,0)</f>
        <v>#N/A</v>
      </c>
      <c r="BB763" s="331" t="e">
        <f>IF((VLOOKUP(CONCATENATE($A763,"EM"),'05 APU'!$1:$1048576,1,FALSE)=CONCATENATE($A763,"EM")),1,0)</f>
        <v>#N/A</v>
      </c>
    </row>
    <row r="764" spans="1:54" x14ac:dyDescent="0.25">
      <c r="A764" s="88">
        <v>754</v>
      </c>
      <c r="B764" s="387" t="s">
        <v>1581</v>
      </c>
      <c r="C764" s="384" t="s">
        <v>1379</v>
      </c>
      <c r="D764" s="89" t="str">
        <f>IFERROR(VLOOKUP(CONCATENATE($A764,"T"),'05 APU'!$1:$1048576,3,),"")</f>
        <v/>
      </c>
      <c r="E764" s="89" t="str">
        <f>IFERROR(VLOOKUP(CONCATENATE($A764,"T2"),'05 APU'!$1:$1048576,3,),"")</f>
        <v/>
      </c>
      <c r="F764" s="89" t="str">
        <f>IFERROR(VLOOKUP(CONCATENATE($A764,"T3"),'05 APU'!$1:$1048576,3,),"")</f>
        <v/>
      </c>
      <c r="G764" s="412" t="s">
        <v>168</v>
      </c>
      <c r="H764" s="351"/>
      <c r="I764" s="90">
        <f>IFERROR((VLOOKUP(CONCATENATE($A764,"D"),'05 APU'!$1:$1048576,9,)),0)</f>
        <v>0</v>
      </c>
      <c r="J764" s="90">
        <f t="shared" si="24"/>
        <v>0</v>
      </c>
      <c r="K764" s="297" t="str">
        <f>IFERROR(VLOOKUP(CONCATENATE($A764,"C"),'05 APU'!$1:$1048576,9,),"")</f>
        <v/>
      </c>
      <c r="L764" s="297" t="str">
        <f>IFERROR(VLOOKUP(CONCATENATE($A764,"B"),'05 APU'!$1:$1048576,9,),"")</f>
        <v/>
      </c>
      <c r="M764" s="297" t="str">
        <f>IFERROR(VLOOKUP(CONCATENATE($A764,"A"),'05 APU'!$1:$1048576,9,),"")</f>
        <v/>
      </c>
      <c r="N764" s="86"/>
      <c r="O764" s="90">
        <f>IFERROR(VLOOKUP(CONCATENATE($A764,"D"),'05 APU'!$T:$AB,9,),0)</f>
        <v>0</v>
      </c>
      <c r="P764" s="90">
        <f t="shared" si="23"/>
        <v>0</v>
      </c>
      <c r="Q764" s="90">
        <f>IFERROR(VLOOKUP(CONCATENATE($A764,"C"),'05 APU'!$T:$AB,9,),0)</f>
        <v>0</v>
      </c>
      <c r="R764" s="90">
        <f>IFERROR(VLOOKUP(CONCATENATE($A764,"B"),'05 APU'!$T:$AB,9,),0)</f>
        <v>0</v>
      </c>
      <c r="S764" s="90">
        <f>IFERROR(VLOOKUP(CONCATENATE($A764,"A"),'05 APU'!$T:$AB,9,),0)</f>
        <v>0</v>
      </c>
      <c r="U764" s="421" t="s">
        <v>3355</v>
      </c>
      <c r="V764" s="424"/>
      <c r="W764" s="429">
        <v>0</v>
      </c>
      <c r="AZ764" s="331" t="e">
        <f>IF((VLOOKUP(CONCATENATE($A764,"EP"),'05 APU'!$1:$1048576,1,FALSE)=CONCATENATE($A764,"EP")),1,0)</f>
        <v>#N/A</v>
      </c>
      <c r="BA764" s="331" t="e">
        <f>IF((VLOOKUP(CONCATENATE($A764,"EE"),'05 APU'!$1:$1048576,1,FALSE)=CONCATENATE($A764,"EE")),1,0)</f>
        <v>#N/A</v>
      </c>
      <c r="BB764" s="331" t="e">
        <f>IF((VLOOKUP(CONCATENATE($A764,"EM"),'05 APU'!$1:$1048576,1,FALSE)=CONCATENATE($A764,"EM")),1,0)</f>
        <v>#N/A</v>
      </c>
    </row>
    <row r="765" spans="1:54" x14ac:dyDescent="0.25">
      <c r="A765" s="88">
        <v>755</v>
      </c>
      <c r="B765" s="387" t="s">
        <v>1582</v>
      </c>
      <c r="C765" s="384" t="s">
        <v>1381</v>
      </c>
      <c r="D765" s="89" t="str">
        <f>IFERROR(VLOOKUP(CONCATENATE($A765,"T"),'05 APU'!$1:$1048576,3,),"")</f>
        <v/>
      </c>
      <c r="E765" s="89" t="str">
        <f>IFERROR(VLOOKUP(CONCATENATE($A765,"T2"),'05 APU'!$1:$1048576,3,),"")</f>
        <v/>
      </c>
      <c r="F765" s="89" t="str">
        <f>IFERROR(VLOOKUP(CONCATENATE($A765,"T3"),'05 APU'!$1:$1048576,3,),"")</f>
        <v/>
      </c>
      <c r="G765" s="412" t="s">
        <v>168</v>
      </c>
      <c r="H765" s="351"/>
      <c r="I765" s="90">
        <f>IFERROR((VLOOKUP(CONCATENATE($A765,"D"),'05 APU'!$1:$1048576,9,)),0)</f>
        <v>0</v>
      </c>
      <c r="J765" s="90">
        <f t="shared" si="24"/>
        <v>0</v>
      </c>
      <c r="K765" s="297" t="str">
        <f>IFERROR(VLOOKUP(CONCATENATE($A765,"C"),'05 APU'!$1:$1048576,9,),"")</f>
        <v/>
      </c>
      <c r="L765" s="297" t="str">
        <f>IFERROR(VLOOKUP(CONCATENATE($A765,"B"),'05 APU'!$1:$1048576,9,),"")</f>
        <v/>
      </c>
      <c r="M765" s="297" t="str">
        <f>IFERROR(VLOOKUP(CONCATENATE($A765,"A"),'05 APU'!$1:$1048576,9,),"")</f>
        <v/>
      </c>
      <c r="N765" s="86"/>
      <c r="O765" s="90">
        <f>IFERROR(VLOOKUP(CONCATENATE($A765,"D"),'05 APU'!$T:$AB,9,),0)</f>
        <v>0</v>
      </c>
      <c r="P765" s="90">
        <f t="shared" si="23"/>
        <v>0</v>
      </c>
      <c r="Q765" s="90">
        <f>IFERROR(VLOOKUP(CONCATENATE($A765,"C"),'05 APU'!$T:$AB,9,),0)</f>
        <v>0</v>
      </c>
      <c r="R765" s="90">
        <f>IFERROR(VLOOKUP(CONCATENATE($A765,"B"),'05 APU'!$T:$AB,9,),0)</f>
        <v>0</v>
      </c>
      <c r="S765" s="90">
        <f>IFERROR(VLOOKUP(CONCATENATE($A765,"A"),'05 APU'!$T:$AB,9,),0)</f>
        <v>0</v>
      </c>
      <c r="U765" s="421" t="s">
        <v>3355</v>
      </c>
      <c r="V765" s="424"/>
      <c r="W765" s="429">
        <v>0</v>
      </c>
      <c r="AZ765" s="331" t="e">
        <f>IF((VLOOKUP(CONCATENATE($A765,"EP"),'05 APU'!$1:$1048576,1,FALSE)=CONCATENATE($A765,"EP")),1,0)</f>
        <v>#N/A</v>
      </c>
      <c r="BA765" s="331" t="e">
        <f>IF((VLOOKUP(CONCATENATE($A765,"EE"),'05 APU'!$1:$1048576,1,FALSE)=CONCATENATE($A765,"EE")),1,0)</f>
        <v>#N/A</v>
      </c>
      <c r="BB765" s="331" t="e">
        <f>IF((VLOOKUP(CONCATENATE($A765,"EM"),'05 APU'!$1:$1048576,1,FALSE)=CONCATENATE($A765,"EM")),1,0)</f>
        <v>#N/A</v>
      </c>
    </row>
    <row r="766" spans="1:54" x14ac:dyDescent="0.25">
      <c r="A766" s="88">
        <v>756</v>
      </c>
      <c r="B766" s="387" t="s">
        <v>1583</v>
      </c>
      <c r="C766" s="384" t="s">
        <v>1565</v>
      </c>
      <c r="D766" s="89" t="str">
        <f>IFERROR(VLOOKUP(CONCATENATE($A766,"T"),'05 APU'!$1:$1048576,3,),"")</f>
        <v/>
      </c>
      <c r="E766" s="89" t="str">
        <f>IFERROR(VLOOKUP(CONCATENATE($A766,"T2"),'05 APU'!$1:$1048576,3,),"")</f>
        <v/>
      </c>
      <c r="F766" s="89" t="str">
        <f>IFERROR(VLOOKUP(CONCATENATE($A766,"T3"),'05 APU'!$1:$1048576,3,),"")</f>
        <v/>
      </c>
      <c r="G766" s="412" t="s">
        <v>168</v>
      </c>
      <c r="H766" s="351"/>
      <c r="I766" s="90">
        <f>IFERROR((VLOOKUP(CONCATENATE($A766,"D"),'05 APU'!$1:$1048576,9,)),0)</f>
        <v>0</v>
      </c>
      <c r="J766" s="90">
        <f t="shared" si="24"/>
        <v>0</v>
      </c>
      <c r="K766" s="297" t="str">
        <f>IFERROR(VLOOKUP(CONCATENATE($A766,"C"),'05 APU'!$1:$1048576,9,),"")</f>
        <v/>
      </c>
      <c r="L766" s="297" t="str">
        <f>IFERROR(VLOOKUP(CONCATENATE($A766,"B"),'05 APU'!$1:$1048576,9,),"")</f>
        <v/>
      </c>
      <c r="M766" s="297" t="str">
        <f>IFERROR(VLOOKUP(CONCATENATE($A766,"A"),'05 APU'!$1:$1048576,9,),"")</f>
        <v/>
      </c>
      <c r="N766" s="86"/>
      <c r="O766" s="90">
        <f>IFERROR(VLOOKUP(CONCATENATE($A766,"D"),'05 APU'!$T:$AB,9,),0)</f>
        <v>0</v>
      </c>
      <c r="P766" s="90">
        <f t="shared" si="23"/>
        <v>0</v>
      </c>
      <c r="Q766" s="90">
        <f>IFERROR(VLOOKUP(CONCATENATE($A766,"C"),'05 APU'!$T:$AB,9,),0)</f>
        <v>0</v>
      </c>
      <c r="R766" s="90">
        <f>IFERROR(VLOOKUP(CONCATENATE($A766,"B"),'05 APU'!$T:$AB,9,),0)</f>
        <v>0</v>
      </c>
      <c r="S766" s="90">
        <f>IFERROR(VLOOKUP(CONCATENATE($A766,"A"),'05 APU'!$T:$AB,9,),0)</f>
        <v>0</v>
      </c>
      <c r="U766" s="421" t="s">
        <v>3355</v>
      </c>
      <c r="V766" s="424"/>
      <c r="W766" s="429">
        <v>0</v>
      </c>
      <c r="AZ766" s="331" t="e">
        <f>IF((VLOOKUP(CONCATENATE($A766,"EP"),'05 APU'!$1:$1048576,1,FALSE)=CONCATENATE($A766,"EP")),1,0)</f>
        <v>#N/A</v>
      </c>
      <c r="BA766" s="331" t="e">
        <f>IF((VLOOKUP(CONCATENATE($A766,"EE"),'05 APU'!$1:$1048576,1,FALSE)=CONCATENATE($A766,"EE")),1,0)</f>
        <v>#N/A</v>
      </c>
      <c r="BB766" s="331" t="e">
        <f>IF((VLOOKUP(CONCATENATE($A766,"EM"),'05 APU'!$1:$1048576,1,FALSE)=CONCATENATE($A766,"EM")),1,0)</f>
        <v>#N/A</v>
      </c>
    </row>
    <row r="767" spans="1:54" x14ac:dyDescent="0.25">
      <c r="A767" s="88">
        <v>757</v>
      </c>
      <c r="B767" s="387" t="s">
        <v>1584</v>
      </c>
      <c r="C767" s="384" t="s">
        <v>1556</v>
      </c>
      <c r="D767" s="89" t="str">
        <f>IFERROR(VLOOKUP(CONCATENATE($A767,"T"),'05 APU'!$1:$1048576,3,),"")</f>
        <v/>
      </c>
      <c r="E767" s="89" t="str">
        <f>IFERROR(VLOOKUP(CONCATENATE($A767,"T2"),'05 APU'!$1:$1048576,3,),"")</f>
        <v/>
      </c>
      <c r="F767" s="89" t="str">
        <f>IFERROR(VLOOKUP(CONCATENATE($A767,"T3"),'05 APU'!$1:$1048576,3,),"")</f>
        <v/>
      </c>
      <c r="G767" s="412" t="s">
        <v>168</v>
      </c>
      <c r="H767" s="351"/>
      <c r="I767" s="90">
        <f>IFERROR((VLOOKUP(CONCATENATE($A767,"D"),'05 APU'!$1:$1048576,9,)),0)</f>
        <v>0</v>
      </c>
      <c r="J767" s="90">
        <f t="shared" si="24"/>
        <v>0</v>
      </c>
      <c r="K767" s="297" t="str">
        <f>IFERROR(VLOOKUP(CONCATENATE($A767,"C"),'05 APU'!$1:$1048576,9,),"")</f>
        <v/>
      </c>
      <c r="L767" s="297" t="str">
        <f>IFERROR(VLOOKUP(CONCATENATE($A767,"B"),'05 APU'!$1:$1048576,9,),"")</f>
        <v/>
      </c>
      <c r="M767" s="297" t="str">
        <f>IFERROR(VLOOKUP(CONCATENATE($A767,"A"),'05 APU'!$1:$1048576,9,),"")</f>
        <v/>
      </c>
      <c r="N767" s="86"/>
      <c r="O767" s="90">
        <f>IFERROR(VLOOKUP(CONCATENATE($A767,"D"),'05 APU'!$T:$AB,9,),0)</f>
        <v>0</v>
      </c>
      <c r="P767" s="90">
        <f t="shared" si="23"/>
        <v>0</v>
      </c>
      <c r="Q767" s="90">
        <f>IFERROR(VLOOKUP(CONCATENATE($A767,"C"),'05 APU'!$T:$AB,9,),0)</f>
        <v>0</v>
      </c>
      <c r="R767" s="90">
        <f>IFERROR(VLOOKUP(CONCATENATE($A767,"B"),'05 APU'!$T:$AB,9,),0)</f>
        <v>0</v>
      </c>
      <c r="S767" s="90">
        <f>IFERROR(VLOOKUP(CONCATENATE($A767,"A"),'05 APU'!$T:$AB,9,),0)</f>
        <v>0</v>
      </c>
      <c r="U767" s="421" t="s">
        <v>3355</v>
      </c>
      <c r="V767" s="424"/>
      <c r="W767" s="429">
        <v>0</v>
      </c>
      <c r="AZ767" s="331" t="e">
        <f>IF((VLOOKUP(CONCATENATE($A767,"EP"),'05 APU'!$1:$1048576,1,FALSE)=CONCATENATE($A767,"EP")),1,0)</f>
        <v>#N/A</v>
      </c>
      <c r="BA767" s="331" t="e">
        <f>IF((VLOOKUP(CONCATENATE($A767,"EE"),'05 APU'!$1:$1048576,1,FALSE)=CONCATENATE($A767,"EE")),1,0)</f>
        <v>#N/A</v>
      </c>
      <c r="BB767" s="331" t="e">
        <f>IF((VLOOKUP(CONCATENATE($A767,"EM"),'05 APU'!$1:$1048576,1,FALSE)=CONCATENATE($A767,"EM")),1,0)</f>
        <v>#N/A</v>
      </c>
    </row>
    <row r="768" spans="1:54" x14ac:dyDescent="0.25">
      <c r="A768" s="88">
        <v>758</v>
      </c>
      <c r="B768" s="387" t="s">
        <v>1585</v>
      </c>
      <c r="C768" s="384" t="s">
        <v>1389</v>
      </c>
      <c r="D768" s="89" t="str">
        <f>IFERROR(VLOOKUP(CONCATENATE($A768,"T"),'05 APU'!$1:$1048576,3,),"")</f>
        <v/>
      </c>
      <c r="E768" s="89" t="str">
        <f>IFERROR(VLOOKUP(CONCATENATE($A768,"T2"),'05 APU'!$1:$1048576,3,),"")</f>
        <v/>
      </c>
      <c r="F768" s="89" t="str">
        <f>IFERROR(VLOOKUP(CONCATENATE($A768,"T3"),'05 APU'!$1:$1048576,3,),"")</f>
        <v/>
      </c>
      <c r="G768" s="412" t="s">
        <v>168</v>
      </c>
      <c r="H768" s="351"/>
      <c r="I768" s="90">
        <f>IFERROR((VLOOKUP(CONCATENATE($A768,"D"),'05 APU'!$1:$1048576,9,)),0)</f>
        <v>0</v>
      </c>
      <c r="J768" s="90">
        <f t="shared" si="24"/>
        <v>0</v>
      </c>
      <c r="K768" s="297" t="str">
        <f>IFERROR(VLOOKUP(CONCATENATE($A768,"C"),'05 APU'!$1:$1048576,9,),"")</f>
        <v/>
      </c>
      <c r="L768" s="297" t="str">
        <f>IFERROR(VLOOKUP(CONCATENATE($A768,"B"),'05 APU'!$1:$1048576,9,),"")</f>
        <v/>
      </c>
      <c r="M768" s="297" t="str">
        <f>IFERROR(VLOOKUP(CONCATENATE($A768,"A"),'05 APU'!$1:$1048576,9,),"")</f>
        <v/>
      </c>
      <c r="N768" s="86"/>
      <c r="O768" s="90">
        <f>IFERROR(VLOOKUP(CONCATENATE($A768,"D"),'05 APU'!$T:$AB,9,),0)</f>
        <v>0</v>
      </c>
      <c r="P768" s="90">
        <f t="shared" si="23"/>
        <v>0</v>
      </c>
      <c r="Q768" s="90">
        <f>IFERROR(VLOOKUP(CONCATENATE($A768,"C"),'05 APU'!$T:$AB,9,),0)</f>
        <v>0</v>
      </c>
      <c r="R768" s="90">
        <f>IFERROR(VLOOKUP(CONCATENATE($A768,"B"),'05 APU'!$T:$AB,9,),0)</f>
        <v>0</v>
      </c>
      <c r="S768" s="90">
        <f>IFERROR(VLOOKUP(CONCATENATE($A768,"A"),'05 APU'!$T:$AB,9,),0)</f>
        <v>0</v>
      </c>
      <c r="U768" s="421" t="s">
        <v>3355</v>
      </c>
      <c r="V768" s="424"/>
      <c r="W768" s="429">
        <v>0</v>
      </c>
      <c r="AZ768" s="331" t="e">
        <f>IF((VLOOKUP(CONCATENATE($A768,"EP"),'05 APU'!$1:$1048576,1,FALSE)=CONCATENATE($A768,"EP")),1,0)</f>
        <v>#N/A</v>
      </c>
      <c r="BA768" s="331" t="e">
        <f>IF((VLOOKUP(CONCATENATE($A768,"EE"),'05 APU'!$1:$1048576,1,FALSE)=CONCATENATE($A768,"EE")),1,0)</f>
        <v>#N/A</v>
      </c>
      <c r="BB768" s="331" t="e">
        <f>IF((VLOOKUP(CONCATENATE($A768,"EM"),'05 APU'!$1:$1048576,1,FALSE)=CONCATENATE($A768,"EM")),1,0)</f>
        <v>#N/A</v>
      </c>
    </row>
    <row r="769" spans="1:54" x14ac:dyDescent="0.25">
      <c r="A769" s="88">
        <v>759</v>
      </c>
      <c r="B769" s="387" t="s">
        <v>1586</v>
      </c>
      <c r="C769" s="384" t="s">
        <v>1391</v>
      </c>
      <c r="D769" s="89" t="str">
        <f>IFERROR(VLOOKUP(CONCATENATE($A769,"T"),'05 APU'!$1:$1048576,3,),"")</f>
        <v/>
      </c>
      <c r="E769" s="89" t="str">
        <f>IFERROR(VLOOKUP(CONCATENATE($A769,"T2"),'05 APU'!$1:$1048576,3,),"")</f>
        <v/>
      </c>
      <c r="F769" s="89" t="str">
        <f>IFERROR(VLOOKUP(CONCATENATE($A769,"T3"),'05 APU'!$1:$1048576,3,),"")</f>
        <v/>
      </c>
      <c r="G769" s="412" t="s">
        <v>168</v>
      </c>
      <c r="H769" s="351"/>
      <c r="I769" s="90">
        <f>IFERROR((VLOOKUP(CONCATENATE($A769,"D"),'05 APU'!$1:$1048576,9,)),0)</f>
        <v>0</v>
      </c>
      <c r="J769" s="90">
        <f t="shared" si="24"/>
        <v>0</v>
      </c>
      <c r="K769" s="297" t="str">
        <f>IFERROR(VLOOKUP(CONCATENATE($A769,"C"),'05 APU'!$1:$1048576,9,),"")</f>
        <v/>
      </c>
      <c r="L769" s="297" t="str">
        <f>IFERROR(VLOOKUP(CONCATENATE($A769,"B"),'05 APU'!$1:$1048576,9,),"")</f>
        <v/>
      </c>
      <c r="M769" s="297" t="str">
        <f>IFERROR(VLOOKUP(CONCATENATE($A769,"A"),'05 APU'!$1:$1048576,9,),"")</f>
        <v/>
      </c>
      <c r="N769" s="86"/>
      <c r="O769" s="90">
        <f>IFERROR(VLOOKUP(CONCATENATE($A769,"D"),'05 APU'!$T:$AB,9,),0)</f>
        <v>0</v>
      </c>
      <c r="P769" s="90">
        <f t="shared" si="23"/>
        <v>0</v>
      </c>
      <c r="Q769" s="90">
        <f>IFERROR(VLOOKUP(CONCATENATE($A769,"C"),'05 APU'!$T:$AB,9,),0)</f>
        <v>0</v>
      </c>
      <c r="R769" s="90">
        <f>IFERROR(VLOOKUP(CONCATENATE($A769,"B"),'05 APU'!$T:$AB,9,),0)</f>
        <v>0</v>
      </c>
      <c r="S769" s="90">
        <f>IFERROR(VLOOKUP(CONCATENATE($A769,"A"),'05 APU'!$T:$AB,9,),0)</f>
        <v>0</v>
      </c>
      <c r="U769" s="421" t="s">
        <v>3355</v>
      </c>
      <c r="V769" s="424"/>
      <c r="W769" s="429">
        <v>0</v>
      </c>
      <c r="AZ769" s="331" t="e">
        <f>IF((VLOOKUP(CONCATENATE($A769,"EP"),'05 APU'!$1:$1048576,1,FALSE)=CONCATENATE($A769,"EP")),1,0)</f>
        <v>#N/A</v>
      </c>
      <c r="BA769" s="331" t="e">
        <f>IF((VLOOKUP(CONCATENATE($A769,"EE"),'05 APU'!$1:$1048576,1,FALSE)=CONCATENATE($A769,"EE")),1,0)</f>
        <v>#N/A</v>
      </c>
      <c r="BB769" s="331" t="e">
        <f>IF((VLOOKUP(CONCATENATE($A769,"EM"),'05 APU'!$1:$1048576,1,FALSE)=CONCATENATE($A769,"EM")),1,0)</f>
        <v>#N/A</v>
      </c>
    </row>
    <row r="770" spans="1:54" x14ac:dyDescent="0.25">
      <c r="A770" s="88">
        <v>760</v>
      </c>
      <c r="B770" s="387" t="s">
        <v>1587</v>
      </c>
      <c r="C770" s="384" t="s">
        <v>1393</v>
      </c>
      <c r="D770" s="89" t="str">
        <f>IFERROR(VLOOKUP(CONCATENATE($A770,"T"),'05 APU'!$1:$1048576,3,),"")</f>
        <v/>
      </c>
      <c r="E770" s="89" t="str">
        <f>IFERROR(VLOOKUP(CONCATENATE($A770,"T2"),'05 APU'!$1:$1048576,3,),"")</f>
        <v/>
      </c>
      <c r="F770" s="89" t="str">
        <f>IFERROR(VLOOKUP(CONCATENATE($A770,"T3"),'05 APU'!$1:$1048576,3,),"")</f>
        <v/>
      </c>
      <c r="G770" s="412" t="s">
        <v>168</v>
      </c>
      <c r="H770" s="351"/>
      <c r="I770" s="90">
        <f>IFERROR((VLOOKUP(CONCATENATE($A770,"D"),'05 APU'!$1:$1048576,9,)),0)</f>
        <v>0</v>
      </c>
      <c r="J770" s="90">
        <f t="shared" si="24"/>
        <v>0</v>
      </c>
      <c r="K770" s="297" t="str">
        <f>IFERROR(VLOOKUP(CONCATENATE($A770,"C"),'05 APU'!$1:$1048576,9,),"")</f>
        <v/>
      </c>
      <c r="L770" s="297" t="str">
        <f>IFERROR(VLOOKUP(CONCATENATE($A770,"B"),'05 APU'!$1:$1048576,9,),"")</f>
        <v/>
      </c>
      <c r="M770" s="297" t="str">
        <f>IFERROR(VLOOKUP(CONCATENATE($A770,"A"),'05 APU'!$1:$1048576,9,),"")</f>
        <v/>
      </c>
      <c r="N770" s="86"/>
      <c r="O770" s="90">
        <f>IFERROR(VLOOKUP(CONCATENATE($A770,"D"),'05 APU'!$T:$AB,9,),0)</f>
        <v>0</v>
      </c>
      <c r="P770" s="90">
        <f t="shared" si="23"/>
        <v>0</v>
      </c>
      <c r="Q770" s="90">
        <f>IFERROR(VLOOKUP(CONCATENATE($A770,"C"),'05 APU'!$T:$AB,9,),0)</f>
        <v>0</v>
      </c>
      <c r="R770" s="90">
        <f>IFERROR(VLOOKUP(CONCATENATE($A770,"B"),'05 APU'!$T:$AB,9,),0)</f>
        <v>0</v>
      </c>
      <c r="S770" s="90">
        <f>IFERROR(VLOOKUP(CONCATENATE($A770,"A"),'05 APU'!$T:$AB,9,),0)</f>
        <v>0</v>
      </c>
      <c r="U770" s="421" t="s">
        <v>3355</v>
      </c>
      <c r="V770" s="424"/>
      <c r="W770" s="429">
        <v>0</v>
      </c>
      <c r="AZ770" s="331" t="e">
        <f>IF((VLOOKUP(CONCATENATE($A770,"EP"),'05 APU'!$1:$1048576,1,FALSE)=CONCATENATE($A770,"EP")),1,0)</f>
        <v>#N/A</v>
      </c>
      <c r="BA770" s="331" t="e">
        <f>IF((VLOOKUP(CONCATENATE($A770,"EE"),'05 APU'!$1:$1048576,1,FALSE)=CONCATENATE($A770,"EE")),1,0)</f>
        <v>#N/A</v>
      </c>
      <c r="BB770" s="331" t="e">
        <f>IF((VLOOKUP(CONCATENATE($A770,"EM"),'05 APU'!$1:$1048576,1,FALSE)=CONCATENATE($A770,"EM")),1,0)</f>
        <v>#N/A</v>
      </c>
    </row>
    <row r="771" spans="1:54" x14ac:dyDescent="0.25">
      <c r="A771" s="88">
        <v>761</v>
      </c>
      <c r="B771" s="388" t="s">
        <v>1588</v>
      </c>
      <c r="C771" s="389" t="s">
        <v>1589</v>
      </c>
      <c r="D771" s="89" t="str">
        <f>IFERROR(VLOOKUP(CONCATENATE($A771,"T"),'05 APU'!$1:$1048576,3,),"")</f>
        <v/>
      </c>
      <c r="E771" s="89" t="str">
        <f>IFERROR(VLOOKUP(CONCATENATE($A771,"T2"),'05 APU'!$1:$1048576,3,),"")</f>
        <v/>
      </c>
      <c r="F771" s="89" t="str">
        <f>IFERROR(VLOOKUP(CONCATENATE($A771,"T3"),'05 APU'!$1:$1048576,3,),"")</f>
        <v/>
      </c>
      <c r="G771" s="398"/>
      <c r="H771" s="351"/>
      <c r="I771" s="90">
        <f>IFERROR((VLOOKUP(CONCATENATE($A771,"D"),'05 APU'!$1:$1048576,9,)),0)</f>
        <v>0</v>
      </c>
      <c r="J771" s="90">
        <f t="shared" si="24"/>
        <v>0</v>
      </c>
      <c r="K771" s="297" t="str">
        <f>IFERROR(VLOOKUP(CONCATENATE($A771,"C"),'05 APU'!$1:$1048576,9,),"")</f>
        <v/>
      </c>
      <c r="L771" s="297" t="str">
        <f>IFERROR(VLOOKUP(CONCATENATE($A771,"B"),'05 APU'!$1:$1048576,9,),"")</f>
        <v/>
      </c>
      <c r="M771" s="297" t="str">
        <f>IFERROR(VLOOKUP(CONCATENATE($A771,"A"),'05 APU'!$1:$1048576,9,),"")</f>
        <v/>
      </c>
      <c r="N771" s="86"/>
      <c r="O771" s="90">
        <f>IFERROR(VLOOKUP(CONCATENATE($A771,"D"),'05 APU'!$T:$AB,9,),0)</f>
        <v>0</v>
      </c>
      <c r="P771" s="90">
        <f t="shared" si="23"/>
        <v>0</v>
      </c>
      <c r="Q771" s="90">
        <f>IFERROR(VLOOKUP(CONCATENATE($A771,"C"),'05 APU'!$T:$AB,9,),0)</f>
        <v>0</v>
      </c>
      <c r="R771" s="90">
        <f>IFERROR(VLOOKUP(CONCATENATE($A771,"B"),'05 APU'!$T:$AB,9,),0)</f>
        <v>0</v>
      </c>
      <c r="S771" s="90">
        <f>IFERROR(VLOOKUP(CONCATENATE($A771,"A"),'05 APU'!$T:$AB,9,),0)</f>
        <v>0</v>
      </c>
      <c r="U771" s="420"/>
      <c r="V771" s="424"/>
      <c r="W771" s="429">
        <v>0</v>
      </c>
      <c r="AZ771" s="331" t="e">
        <f>IF((VLOOKUP(CONCATENATE($A771,"EP"),'05 APU'!$1:$1048576,1,FALSE)=CONCATENATE($A771,"EP")),1,0)</f>
        <v>#N/A</v>
      </c>
      <c r="BA771" s="331" t="e">
        <f>IF((VLOOKUP(CONCATENATE($A771,"EE"),'05 APU'!$1:$1048576,1,FALSE)=CONCATENATE($A771,"EE")),1,0)</f>
        <v>#N/A</v>
      </c>
      <c r="BB771" s="331" t="e">
        <f>IF((VLOOKUP(CONCATENATE($A771,"EM"),'05 APU'!$1:$1048576,1,FALSE)=CONCATENATE($A771,"EM")),1,0)</f>
        <v>#N/A</v>
      </c>
    </row>
    <row r="772" spans="1:54" x14ac:dyDescent="0.25">
      <c r="A772" s="88">
        <v>762</v>
      </c>
      <c r="B772" s="387" t="s">
        <v>1590</v>
      </c>
      <c r="C772" s="384" t="s">
        <v>1379</v>
      </c>
      <c r="D772" s="89" t="str">
        <f>IFERROR(VLOOKUP(CONCATENATE($A772,"T"),'05 APU'!$1:$1048576,3,),"")</f>
        <v/>
      </c>
      <c r="E772" s="89" t="str">
        <f>IFERROR(VLOOKUP(CONCATENATE($A772,"T2"),'05 APU'!$1:$1048576,3,),"")</f>
        <v/>
      </c>
      <c r="F772" s="89" t="str">
        <f>IFERROR(VLOOKUP(CONCATENATE($A772,"T3"),'05 APU'!$1:$1048576,3,),"")</f>
        <v/>
      </c>
      <c r="G772" s="412" t="s">
        <v>168</v>
      </c>
      <c r="H772" s="351"/>
      <c r="I772" s="90">
        <f>IFERROR((VLOOKUP(CONCATENATE($A772,"D"),'05 APU'!$1:$1048576,9,)),0)</f>
        <v>0</v>
      </c>
      <c r="J772" s="90">
        <f t="shared" si="24"/>
        <v>0</v>
      </c>
      <c r="K772" s="297" t="str">
        <f>IFERROR(VLOOKUP(CONCATENATE($A772,"C"),'05 APU'!$1:$1048576,9,),"")</f>
        <v/>
      </c>
      <c r="L772" s="297" t="str">
        <f>IFERROR(VLOOKUP(CONCATENATE($A772,"B"),'05 APU'!$1:$1048576,9,),"")</f>
        <v/>
      </c>
      <c r="M772" s="297" t="str">
        <f>IFERROR(VLOOKUP(CONCATENATE($A772,"A"),'05 APU'!$1:$1048576,9,),"")</f>
        <v/>
      </c>
      <c r="N772" s="86"/>
      <c r="O772" s="90">
        <f>IFERROR(VLOOKUP(CONCATENATE($A772,"D"),'05 APU'!$T:$AB,9,),0)</f>
        <v>0</v>
      </c>
      <c r="P772" s="90">
        <f t="shared" si="23"/>
        <v>0</v>
      </c>
      <c r="Q772" s="90">
        <f>IFERROR(VLOOKUP(CONCATENATE($A772,"C"),'05 APU'!$T:$AB,9,),0)</f>
        <v>0</v>
      </c>
      <c r="R772" s="90">
        <f>IFERROR(VLOOKUP(CONCATENATE($A772,"B"),'05 APU'!$T:$AB,9,),0)</f>
        <v>0</v>
      </c>
      <c r="S772" s="90">
        <f>IFERROR(VLOOKUP(CONCATENATE($A772,"A"),'05 APU'!$T:$AB,9,),0)</f>
        <v>0</v>
      </c>
      <c r="U772" s="421" t="s">
        <v>3355</v>
      </c>
      <c r="V772" s="424"/>
      <c r="W772" s="429">
        <v>0</v>
      </c>
      <c r="AZ772" s="331" t="e">
        <f>IF((VLOOKUP(CONCATENATE($A772,"EP"),'05 APU'!$1:$1048576,1,FALSE)=CONCATENATE($A772,"EP")),1,0)</f>
        <v>#N/A</v>
      </c>
      <c r="BA772" s="331" t="e">
        <f>IF((VLOOKUP(CONCATENATE($A772,"EE"),'05 APU'!$1:$1048576,1,FALSE)=CONCATENATE($A772,"EE")),1,0)</f>
        <v>#N/A</v>
      </c>
      <c r="BB772" s="331" t="e">
        <f>IF((VLOOKUP(CONCATENATE($A772,"EM"),'05 APU'!$1:$1048576,1,FALSE)=CONCATENATE($A772,"EM")),1,0)</f>
        <v>#N/A</v>
      </c>
    </row>
    <row r="773" spans="1:54" x14ac:dyDescent="0.25">
      <c r="A773" s="88">
        <v>763</v>
      </c>
      <c r="B773" s="387" t="s">
        <v>1591</v>
      </c>
      <c r="C773" s="384" t="s">
        <v>1381</v>
      </c>
      <c r="D773" s="89" t="str">
        <f>IFERROR(VLOOKUP(CONCATENATE($A773,"T"),'05 APU'!$1:$1048576,3,),"")</f>
        <v/>
      </c>
      <c r="E773" s="89" t="str">
        <f>IFERROR(VLOOKUP(CONCATENATE($A773,"T2"),'05 APU'!$1:$1048576,3,),"")</f>
        <v/>
      </c>
      <c r="F773" s="89" t="str">
        <f>IFERROR(VLOOKUP(CONCATENATE($A773,"T3"),'05 APU'!$1:$1048576,3,),"")</f>
        <v/>
      </c>
      <c r="G773" s="412" t="s">
        <v>168</v>
      </c>
      <c r="H773" s="351"/>
      <c r="I773" s="90">
        <f>IFERROR((VLOOKUP(CONCATENATE($A773,"D"),'05 APU'!$1:$1048576,9,)),0)</f>
        <v>0</v>
      </c>
      <c r="J773" s="90">
        <f t="shared" si="24"/>
        <v>0</v>
      </c>
      <c r="K773" s="297" t="str">
        <f>IFERROR(VLOOKUP(CONCATENATE($A773,"C"),'05 APU'!$1:$1048576,9,),"")</f>
        <v/>
      </c>
      <c r="L773" s="297" t="str">
        <f>IFERROR(VLOOKUP(CONCATENATE($A773,"B"),'05 APU'!$1:$1048576,9,),"")</f>
        <v/>
      </c>
      <c r="M773" s="297" t="str">
        <f>IFERROR(VLOOKUP(CONCATENATE($A773,"A"),'05 APU'!$1:$1048576,9,),"")</f>
        <v/>
      </c>
      <c r="N773" s="86"/>
      <c r="O773" s="90">
        <f>IFERROR(VLOOKUP(CONCATENATE($A773,"D"),'05 APU'!$T:$AB,9,),0)</f>
        <v>0</v>
      </c>
      <c r="P773" s="90">
        <f t="shared" si="23"/>
        <v>0</v>
      </c>
      <c r="Q773" s="90">
        <f>IFERROR(VLOOKUP(CONCATENATE($A773,"C"),'05 APU'!$T:$AB,9,),0)</f>
        <v>0</v>
      </c>
      <c r="R773" s="90">
        <f>IFERROR(VLOOKUP(CONCATENATE($A773,"B"),'05 APU'!$T:$AB,9,),0)</f>
        <v>0</v>
      </c>
      <c r="S773" s="90">
        <f>IFERROR(VLOOKUP(CONCATENATE($A773,"A"),'05 APU'!$T:$AB,9,),0)</f>
        <v>0</v>
      </c>
      <c r="U773" s="421" t="s">
        <v>3355</v>
      </c>
      <c r="V773" s="424"/>
      <c r="W773" s="429">
        <v>0</v>
      </c>
      <c r="AZ773" s="331" t="e">
        <f>IF((VLOOKUP(CONCATENATE($A773,"EP"),'05 APU'!$1:$1048576,1,FALSE)=CONCATENATE($A773,"EP")),1,0)</f>
        <v>#N/A</v>
      </c>
      <c r="BA773" s="331" t="e">
        <f>IF((VLOOKUP(CONCATENATE($A773,"EE"),'05 APU'!$1:$1048576,1,FALSE)=CONCATENATE($A773,"EE")),1,0)</f>
        <v>#N/A</v>
      </c>
      <c r="BB773" s="331" t="e">
        <f>IF((VLOOKUP(CONCATENATE($A773,"EM"),'05 APU'!$1:$1048576,1,FALSE)=CONCATENATE($A773,"EM")),1,0)</f>
        <v>#N/A</v>
      </c>
    </row>
    <row r="774" spans="1:54" x14ac:dyDescent="0.25">
      <c r="A774" s="88">
        <v>764</v>
      </c>
      <c r="B774" s="387" t="s">
        <v>1592</v>
      </c>
      <c r="C774" s="384" t="s">
        <v>1565</v>
      </c>
      <c r="D774" s="89" t="str">
        <f>IFERROR(VLOOKUP(CONCATENATE($A774,"T"),'05 APU'!$1:$1048576,3,),"")</f>
        <v/>
      </c>
      <c r="E774" s="89" t="str">
        <f>IFERROR(VLOOKUP(CONCATENATE($A774,"T2"),'05 APU'!$1:$1048576,3,),"")</f>
        <v/>
      </c>
      <c r="F774" s="89" t="str">
        <f>IFERROR(VLOOKUP(CONCATENATE($A774,"T3"),'05 APU'!$1:$1048576,3,),"")</f>
        <v/>
      </c>
      <c r="G774" s="412" t="s">
        <v>168</v>
      </c>
      <c r="H774" s="351"/>
      <c r="I774" s="90">
        <f>IFERROR((VLOOKUP(CONCATENATE($A774,"D"),'05 APU'!$1:$1048576,9,)),0)</f>
        <v>0</v>
      </c>
      <c r="J774" s="90">
        <f t="shared" si="24"/>
        <v>0</v>
      </c>
      <c r="K774" s="297" t="str">
        <f>IFERROR(VLOOKUP(CONCATENATE($A774,"C"),'05 APU'!$1:$1048576,9,),"")</f>
        <v/>
      </c>
      <c r="L774" s="297" t="str">
        <f>IFERROR(VLOOKUP(CONCATENATE($A774,"B"),'05 APU'!$1:$1048576,9,),"")</f>
        <v/>
      </c>
      <c r="M774" s="297" t="str">
        <f>IFERROR(VLOOKUP(CONCATENATE($A774,"A"),'05 APU'!$1:$1048576,9,),"")</f>
        <v/>
      </c>
      <c r="N774" s="86"/>
      <c r="O774" s="90">
        <f>IFERROR(VLOOKUP(CONCATENATE($A774,"D"),'05 APU'!$T:$AB,9,),0)</f>
        <v>0</v>
      </c>
      <c r="P774" s="90">
        <f t="shared" si="23"/>
        <v>0</v>
      </c>
      <c r="Q774" s="90">
        <f>IFERROR(VLOOKUP(CONCATENATE($A774,"C"),'05 APU'!$T:$AB,9,),0)</f>
        <v>0</v>
      </c>
      <c r="R774" s="90">
        <f>IFERROR(VLOOKUP(CONCATENATE($A774,"B"),'05 APU'!$T:$AB,9,),0)</f>
        <v>0</v>
      </c>
      <c r="S774" s="90">
        <f>IFERROR(VLOOKUP(CONCATENATE($A774,"A"),'05 APU'!$T:$AB,9,),0)</f>
        <v>0</v>
      </c>
      <c r="U774" s="421" t="s">
        <v>3355</v>
      </c>
      <c r="V774" s="424"/>
      <c r="W774" s="429">
        <v>0</v>
      </c>
      <c r="AZ774" s="331" t="e">
        <f>IF((VLOOKUP(CONCATENATE($A774,"EP"),'05 APU'!$1:$1048576,1,FALSE)=CONCATENATE($A774,"EP")),1,0)</f>
        <v>#N/A</v>
      </c>
      <c r="BA774" s="331" t="e">
        <f>IF((VLOOKUP(CONCATENATE($A774,"EE"),'05 APU'!$1:$1048576,1,FALSE)=CONCATENATE($A774,"EE")),1,0)</f>
        <v>#N/A</v>
      </c>
      <c r="BB774" s="331" t="e">
        <f>IF((VLOOKUP(CONCATENATE($A774,"EM"),'05 APU'!$1:$1048576,1,FALSE)=CONCATENATE($A774,"EM")),1,0)</f>
        <v>#N/A</v>
      </c>
    </row>
    <row r="775" spans="1:54" x14ac:dyDescent="0.25">
      <c r="A775" s="88">
        <v>765</v>
      </c>
      <c r="B775" s="387" t="s">
        <v>1593</v>
      </c>
      <c r="C775" s="384" t="s">
        <v>1556</v>
      </c>
      <c r="D775" s="89" t="str">
        <f>IFERROR(VLOOKUP(CONCATENATE($A775,"T"),'05 APU'!$1:$1048576,3,),"")</f>
        <v/>
      </c>
      <c r="E775" s="89" t="str">
        <f>IFERROR(VLOOKUP(CONCATENATE($A775,"T2"),'05 APU'!$1:$1048576,3,),"")</f>
        <v/>
      </c>
      <c r="F775" s="89" t="str">
        <f>IFERROR(VLOOKUP(CONCATENATE($A775,"T3"),'05 APU'!$1:$1048576,3,),"")</f>
        <v/>
      </c>
      <c r="G775" s="412" t="s">
        <v>168</v>
      </c>
      <c r="H775" s="351"/>
      <c r="I775" s="90">
        <f>IFERROR((VLOOKUP(CONCATENATE($A775,"D"),'05 APU'!$1:$1048576,9,)),0)</f>
        <v>0</v>
      </c>
      <c r="J775" s="90">
        <f t="shared" si="24"/>
        <v>0</v>
      </c>
      <c r="K775" s="297" t="str">
        <f>IFERROR(VLOOKUP(CONCATENATE($A775,"C"),'05 APU'!$1:$1048576,9,),"")</f>
        <v/>
      </c>
      <c r="L775" s="297" t="str">
        <f>IFERROR(VLOOKUP(CONCATENATE($A775,"B"),'05 APU'!$1:$1048576,9,),"")</f>
        <v/>
      </c>
      <c r="M775" s="297" t="str">
        <f>IFERROR(VLOOKUP(CONCATENATE($A775,"A"),'05 APU'!$1:$1048576,9,),"")</f>
        <v/>
      </c>
      <c r="N775" s="86"/>
      <c r="O775" s="90">
        <f>IFERROR(VLOOKUP(CONCATENATE($A775,"D"),'05 APU'!$T:$AB,9,),0)</f>
        <v>0</v>
      </c>
      <c r="P775" s="90">
        <f t="shared" si="23"/>
        <v>0</v>
      </c>
      <c r="Q775" s="90">
        <f>IFERROR(VLOOKUP(CONCATENATE($A775,"C"),'05 APU'!$T:$AB,9,),0)</f>
        <v>0</v>
      </c>
      <c r="R775" s="90">
        <f>IFERROR(VLOOKUP(CONCATENATE($A775,"B"),'05 APU'!$T:$AB,9,),0)</f>
        <v>0</v>
      </c>
      <c r="S775" s="90">
        <f>IFERROR(VLOOKUP(CONCATENATE($A775,"A"),'05 APU'!$T:$AB,9,),0)</f>
        <v>0</v>
      </c>
      <c r="U775" s="421" t="s">
        <v>3355</v>
      </c>
      <c r="V775" s="424"/>
      <c r="W775" s="429">
        <v>0</v>
      </c>
      <c r="AZ775" s="331" t="e">
        <f>IF((VLOOKUP(CONCATENATE($A775,"EP"),'05 APU'!$1:$1048576,1,FALSE)=CONCATENATE($A775,"EP")),1,0)</f>
        <v>#N/A</v>
      </c>
      <c r="BA775" s="331" t="e">
        <f>IF((VLOOKUP(CONCATENATE($A775,"EE"),'05 APU'!$1:$1048576,1,FALSE)=CONCATENATE($A775,"EE")),1,0)</f>
        <v>#N/A</v>
      </c>
      <c r="BB775" s="331" t="e">
        <f>IF((VLOOKUP(CONCATENATE($A775,"EM"),'05 APU'!$1:$1048576,1,FALSE)=CONCATENATE($A775,"EM")),1,0)</f>
        <v>#N/A</v>
      </c>
    </row>
    <row r="776" spans="1:54" x14ac:dyDescent="0.25">
      <c r="A776" s="88">
        <v>766</v>
      </c>
      <c r="B776" s="387" t="s">
        <v>1594</v>
      </c>
      <c r="C776" s="384" t="s">
        <v>1389</v>
      </c>
      <c r="D776" s="89" t="str">
        <f>IFERROR(VLOOKUP(CONCATENATE($A776,"T"),'05 APU'!$1:$1048576,3,),"")</f>
        <v/>
      </c>
      <c r="E776" s="89" t="str">
        <f>IFERROR(VLOOKUP(CONCATENATE($A776,"T2"),'05 APU'!$1:$1048576,3,),"")</f>
        <v/>
      </c>
      <c r="F776" s="89" t="str">
        <f>IFERROR(VLOOKUP(CONCATENATE($A776,"T3"),'05 APU'!$1:$1048576,3,),"")</f>
        <v/>
      </c>
      <c r="G776" s="412" t="s">
        <v>168</v>
      </c>
      <c r="H776" s="351"/>
      <c r="I776" s="90">
        <f>IFERROR((VLOOKUP(CONCATENATE($A776,"D"),'05 APU'!$1:$1048576,9,)),0)</f>
        <v>0</v>
      </c>
      <c r="J776" s="90">
        <f t="shared" si="24"/>
        <v>0</v>
      </c>
      <c r="K776" s="297" t="str">
        <f>IFERROR(VLOOKUP(CONCATENATE($A776,"C"),'05 APU'!$1:$1048576,9,),"")</f>
        <v/>
      </c>
      <c r="L776" s="297" t="str">
        <f>IFERROR(VLOOKUP(CONCATENATE($A776,"B"),'05 APU'!$1:$1048576,9,),"")</f>
        <v/>
      </c>
      <c r="M776" s="297" t="str">
        <f>IFERROR(VLOOKUP(CONCATENATE($A776,"A"),'05 APU'!$1:$1048576,9,),"")</f>
        <v/>
      </c>
      <c r="N776" s="86"/>
      <c r="O776" s="90">
        <f>IFERROR(VLOOKUP(CONCATENATE($A776,"D"),'05 APU'!$T:$AB,9,),0)</f>
        <v>0</v>
      </c>
      <c r="P776" s="90">
        <f t="shared" si="23"/>
        <v>0</v>
      </c>
      <c r="Q776" s="90">
        <f>IFERROR(VLOOKUP(CONCATENATE($A776,"C"),'05 APU'!$T:$AB,9,),0)</f>
        <v>0</v>
      </c>
      <c r="R776" s="90">
        <f>IFERROR(VLOOKUP(CONCATENATE($A776,"B"),'05 APU'!$T:$AB,9,),0)</f>
        <v>0</v>
      </c>
      <c r="S776" s="90">
        <f>IFERROR(VLOOKUP(CONCATENATE($A776,"A"),'05 APU'!$T:$AB,9,),0)</f>
        <v>0</v>
      </c>
      <c r="U776" s="421" t="s">
        <v>3355</v>
      </c>
      <c r="V776" s="424"/>
      <c r="W776" s="429">
        <v>0</v>
      </c>
      <c r="AZ776" s="331" t="e">
        <f>IF((VLOOKUP(CONCATENATE($A776,"EP"),'05 APU'!$1:$1048576,1,FALSE)=CONCATENATE($A776,"EP")),1,0)</f>
        <v>#N/A</v>
      </c>
      <c r="BA776" s="331" t="e">
        <f>IF((VLOOKUP(CONCATENATE($A776,"EE"),'05 APU'!$1:$1048576,1,FALSE)=CONCATENATE($A776,"EE")),1,0)</f>
        <v>#N/A</v>
      </c>
      <c r="BB776" s="331" t="e">
        <f>IF((VLOOKUP(CONCATENATE($A776,"EM"),'05 APU'!$1:$1048576,1,FALSE)=CONCATENATE($A776,"EM")),1,0)</f>
        <v>#N/A</v>
      </c>
    </row>
    <row r="777" spans="1:54" x14ac:dyDescent="0.25">
      <c r="A777" s="88">
        <v>767</v>
      </c>
      <c r="B777" s="387" t="s">
        <v>1595</v>
      </c>
      <c r="C777" s="384" t="s">
        <v>1391</v>
      </c>
      <c r="D777" s="89" t="str">
        <f>IFERROR(VLOOKUP(CONCATENATE($A777,"T"),'05 APU'!$1:$1048576,3,),"")</f>
        <v/>
      </c>
      <c r="E777" s="89" t="str">
        <f>IFERROR(VLOOKUP(CONCATENATE($A777,"T2"),'05 APU'!$1:$1048576,3,),"")</f>
        <v/>
      </c>
      <c r="F777" s="89" t="str">
        <f>IFERROR(VLOOKUP(CONCATENATE($A777,"T3"),'05 APU'!$1:$1048576,3,),"")</f>
        <v/>
      </c>
      <c r="G777" s="412" t="s">
        <v>168</v>
      </c>
      <c r="H777" s="351"/>
      <c r="I777" s="90">
        <f>IFERROR((VLOOKUP(CONCATENATE($A777,"D"),'05 APU'!$1:$1048576,9,)),0)</f>
        <v>0</v>
      </c>
      <c r="J777" s="90">
        <f t="shared" si="24"/>
        <v>0</v>
      </c>
      <c r="K777" s="297" t="str">
        <f>IFERROR(VLOOKUP(CONCATENATE($A777,"C"),'05 APU'!$1:$1048576,9,),"")</f>
        <v/>
      </c>
      <c r="L777" s="297" t="str">
        <f>IFERROR(VLOOKUP(CONCATENATE($A777,"B"),'05 APU'!$1:$1048576,9,),"")</f>
        <v/>
      </c>
      <c r="M777" s="297" t="str">
        <f>IFERROR(VLOOKUP(CONCATENATE($A777,"A"),'05 APU'!$1:$1048576,9,),"")</f>
        <v/>
      </c>
      <c r="N777" s="86"/>
      <c r="O777" s="90">
        <f>IFERROR(VLOOKUP(CONCATENATE($A777,"D"),'05 APU'!$T:$AB,9,),0)</f>
        <v>0</v>
      </c>
      <c r="P777" s="90">
        <f t="shared" si="23"/>
        <v>0</v>
      </c>
      <c r="Q777" s="90">
        <f>IFERROR(VLOOKUP(CONCATENATE($A777,"C"),'05 APU'!$T:$AB,9,),0)</f>
        <v>0</v>
      </c>
      <c r="R777" s="90">
        <f>IFERROR(VLOOKUP(CONCATENATE($A777,"B"),'05 APU'!$T:$AB,9,),0)</f>
        <v>0</v>
      </c>
      <c r="S777" s="90">
        <f>IFERROR(VLOOKUP(CONCATENATE($A777,"A"),'05 APU'!$T:$AB,9,),0)</f>
        <v>0</v>
      </c>
      <c r="U777" s="421" t="s">
        <v>3355</v>
      </c>
      <c r="V777" s="424"/>
      <c r="W777" s="429">
        <v>0</v>
      </c>
      <c r="AZ777" s="331" t="e">
        <f>IF((VLOOKUP(CONCATENATE($A777,"EP"),'05 APU'!$1:$1048576,1,FALSE)=CONCATENATE($A777,"EP")),1,0)</f>
        <v>#N/A</v>
      </c>
      <c r="BA777" s="331" t="e">
        <f>IF((VLOOKUP(CONCATENATE($A777,"EE"),'05 APU'!$1:$1048576,1,FALSE)=CONCATENATE($A777,"EE")),1,0)</f>
        <v>#N/A</v>
      </c>
      <c r="BB777" s="331" t="e">
        <f>IF((VLOOKUP(CONCATENATE($A777,"EM"),'05 APU'!$1:$1048576,1,FALSE)=CONCATENATE($A777,"EM")),1,0)</f>
        <v>#N/A</v>
      </c>
    </row>
    <row r="778" spans="1:54" x14ac:dyDescent="0.25">
      <c r="A778" s="88">
        <v>768</v>
      </c>
      <c r="B778" s="387" t="s">
        <v>1596</v>
      </c>
      <c r="C778" s="384" t="s">
        <v>1393</v>
      </c>
      <c r="D778" s="89" t="str">
        <f>IFERROR(VLOOKUP(CONCATENATE($A778,"T"),'05 APU'!$1:$1048576,3,),"")</f>
        <v/>
      </c>
      <c r="E778" s="89" t="str">
        <f>IFERROR(VLOOKUP(CONCATENATE($A778,"T2"),'05 APU'!$1:$1048576,3,),"")</f>
        <v/>
      </c>
      <c r="F778" s="89" t="str">
        <f>IFERROR(VLOOKUP(CONCATENATE($A778,"T3"),'05 APU'!$1:$1048576,3,),"")</f>
        <v/>
      </c>
      <c r="G778" s="412" t="s">
        <v>168</v>
      </c>
      <c r="H778" s="351"/>
      <c r="I778" s="90">
        <f>IFERROR((VLOOKUP(CONCATENATE($A778,"D"),'05 APU'!$1:$1048576,9,)),0)</f>
        <v>0</v>
      </c>
      <c r="J778" s="90">
        <f t="shared" si="24"/>
        <v>0</v>
      </c>
      <c r="K778" s="297" t="str">
        <f>IFERROR(VLOOKUP(CONCATENATE($A778,"C"),'05 APU'!$1:$1048576,9,),"")</f>
        <v/>
      </c>
      <c r="L778" s="297" t="str">
        <f>IFERROR(VLOOKUP(CONCATENATE($A778,"B"),'05 APU'!$1:$1048576,9,),"")</f>
        <v/>
      </c>
      <c r="M778" s="297" t="str">
        <f>IFERROR(VLOOKUP(CONCATENATE($A778,"A"),'05 APU'!$1:$1048576,9,),"")</f>
        <v/>
      </c>
      <c r="N778" s="86"/>
      <c r="O778" s="90">
        <f>IFERROR(VLOOKUP(CONCATENATE($A778,"D"),'05 APU'!$T:$AB,9,),0)</f>
        <v>0</v>
      </c>
      <c r="P778" s="90">
        <f t="shared" si="23"/>
        <v>0</v>
      </c>
      <c r="Q778" s="90">
        <f>IFERROR(VLOOKUP(CONCATENATE($A778,"C"),'05 APU'!$T:$AB,9,),0)</f>
        <v>0</v>
      </c>
      <c r="R778" s="90">
        <f>IFERROR(VLOOKUP(CONCATENATE($A778,"B"),'05 APU'!$T:$AB,9,),0)</f>
        <v>0</v>
      </c>
      <c r="S778" s="90">
        <f>IFERROR(VLOOKUP(CONCATENATE($A778,"A"),'05 APU'!$T:$AB,9,),0)</f>
        <v>0</v>
      </c>
      <c r="U778" s="421" t="s">
        <v>3355</v>
      </c>
      <c r="V778" s="424"/>
      <c r="W778" s="429">
        <v>0</v>
      </c>
      <c r="AZ778" s="331" t="e">
        <f>IF((VLOOKUP(CONCATENATE($A778,"EP"),'05 APU'!$1:$1048576,1,FALSE)=CONCATENATE($A778,"EP")),1,0)</f>
        <v>#N/A</v>
      </c>
      <c r="BA778" s="331" t="e">
        <f>IF((VLOOKUP(CONCATENATE($A778,"EE"),'05 APU'!$1:$1048576,1,FALSE)=CONCATENATE($A778,"EE")),1,0)</f>
        <v>#N/A</v>
      </c>
      <c r="BB778" s="331" t="e">
        <f>IF((VLOOKUP(CONCATENATE($A778,"EM"),'05 APU'!$1:$1048576,1,FALSE)=CONCATENATE($A778,"EM")),1,0)</f>
        <v>#N/A</v>
      </c>
    </row>
    <row r="779" spans="1:54" x14ac:dyDescent="0.25">
      <c r="A779" s="88">
        <v>769</v>
      </c>
      <c r="B779" s="388" t="s">
        <v>1597</v>
      </c>
      <c r="C779" s="389" t="s">
        <v>1598</v>
      </c>
      <c r="D779" s="89" t="str">
        <f>IFERROR(VLOOKUP(CONCATENATE($A779,"T"),'05 APU'!$1:$1048576,3,),"")</f>
        <v/>
      </c>
      <c r="E779" s="89" t="str">
        <f>IFERROR(VLOOKUP(CONCATENATE($A779,"T2"),'05 APU'!$1:$1048576,3,),"")</f>
        <v/>
      </c>
      <c r="F779" s="89" t="str">
        <f>IFERROR(VLOOKUP(CONCATENATE($A779,"T3"),'05 APU'!$1:$1048576,3,),"")</f>
        <v/>
      </c>
      <c r="G779" s="398"/>
      <c r="H779" s="351"/>
      <c r="I779" s="90">
        <f>IFERROR((VLOOKUP(CONCATENATE($A779,"D"),'05 APU'!$1:$1048576,9,)),0)</f>
        <v>0</v>
      </c>
      <c r="J779" s="90">
        <f t="shared" si="24"/>
        <v>0</v>
      </c>
      <c r="K779" s="297" t="str">
        <f>IFERROR(VLOOKUP(CONCATENATE($A779,"C"),'05 APU'!$1:$1048576,9,),"")</f>
        <v/>
      </c>
      <c r="L779" s="297" t="str">
        <f>IFERROR(VLOOKUP(CONCATENATE($A779,"B"),'05 APU'!$1:$1048576,9,),"")</f>
        <v/>
      </c>
      <c r="M779" s="297" t="str">
        <f>IFERROR(VLOOKUP(CONCATENATE($A779,"A"),'05 APU'!$1:$1048576,9,),"")</f>
        <v/>
      </c>
      <c r="N779" s="86"/>
      <c r="O779" s="90">
        <f>IFERROR(VLOOKUP(CONCATENATE($A779,"D"),'05 APU'!$T:$AB,9,),0)</f>
        <v>0</v>
      </c>
      <c r="P779" s="90">
        <f t="shared" ref="P779:P842" si="25">IFERROR($O779*$H779,0)</f>
        <v>0</v>
      </c>
      <c r="Q779" s="90">
        <f>IFERROR(VLOOKUP(CONCATENATE($A779,"C"),'05 APU'!$T:$AB,9,),0)</f>
        <v>0</v>
      </c>
      <c r="R779" s="90">
        <f>IFERROR(VLOOKUP(CONCATENATE($A779,"B"),'05 APU'!$T:$AB,9,),0)</f>
        <v>0</v>
      </c>
      <c r="S779" s="90">
        <f>IFERROR(VLOOKUP(CONCATENATE($A779,"A"),'05 APU'!$T:$AB,9,),0)</f>
        <v>0</v>
      </c>
      <c r="U779" s="420"/>
      <c r="V779" s="424"/>
      <c r="W779" s="429">
        <v>0</v>
      </c>
      <c r="AZ779" s="331" t="e">
        <f>IF((VLOOKUP(CONCATENATE($A779,"EP"),'05 APU'!$1:$1048576,1,FALSE)=CONCATENATE($A779,"EP")),1,0)</f>
        <v>#N/A</v>
      </c>
      <c r="BA779" s="331" t="e">
        <f>IF((VLOOKUP(CONCATENATE($A779,"EE"),'05 APU'!$1:$1048576,1,FALSE)=CONCATENATE($A779,"EE")),1,0)</f>
        <v>#N/A</v>
      </c>
      <c r="BB779" s="331" t="e">
        <f>IF((VLOOKUP(CONCATENATE($A779,"EM"),'05 APU'!$1:$1048576,1,FALSE)=CONCATENATE($A779,"EM")),1,0)</f>
        <v>#N/A</v>
      </c>
    </row>
    <row r="780" spans="1:54" x14ac:dyDescent="0.25">
      <c r="A780" s="88">
        <v>770</v>
      </c>
      <c r="B780" s="387" t="s">
        <v>1599</v>
      </c>
      <c r="C780" s="384" t="s">
        <v>1379</v>
      </c>
      <c r="D780" s="89" t="str">
        <f>IFERROR(VLOOKUP(CONCATENATE($A780,"T"),'05 APU'!$1:$1048576,3,),"")</f>
        <v/>
      </c>
      <c r="E780" s="89" t="str">
        <f>IFERROR(VLOOKUP(CONCATENATE($A780,"T2"),'05 APU'!$1:$1048576,3,),"")</f>
        <v/>
      </c>
      <c r="F780" s="89" t="str">
        <f>IFERROR(VLOOKUP(CONCATENATE($A780,"T3"),'05 APU'!$1:$1048576,3,),"")</f>
        <v/>
      </c>
      <c r="G780" s="412" t="s">
        <v>168</v>
      </c>
      <c r="H780" s="351"/>
      <c r="I780" s="90">
        <f>IFERROR((VLOOKUP(CONCATENATE($A780,"D"),'05 APU'!$1:$1048576,9,)),0)</f>
        <v>0</v>
      </c>
      <c r="J780" s="90">
        <f t="shared" si="24"/>
        <v>0</v>
      </c>
      <c r="K780" s="297" t="str">
        <f>IFERROR(VLOOKUP(CONCATENATE($A780,"C"),'05 APU'!$1:$1048576,9,),"")</f>
        <v/>
      </c>
      <c r="L780" s="297" t="str">
        <f>IFERROR(VLOOKUP(CONCATENATE($A780,"B"),'05 APU'!$1:$1048576,9,),"")</f>
        <v/>
      </c>
      <c r="M780" s="297" t="str">
        <f>IFERROR(VLOOKUP(CONCATENATE($A780,"A"),'05 APU'!$1:$1048576,9,),"")</f>
        <v/>
      </c>
      <c r="N780" s="86"/>
      <c r="O780" s="90">
        <f>IFERROR(VLOOKUP(CONCATENATE($A780,"D"),'05 APU'!$T:$AB,9,),0)</f>
        <v>0</v>
      </c>
      <c r="P780" s="90">
        <f t="shared" si="25"/>
        <v>0</v>
      </c>
      <c r="Q780" s="90">
        <f>IFERROR(VLOOKUP(CONCATENATE($A780,"C"),'05 APU'!$T:$AB,9,),0)</f>
        <v>0</v>
      </c>
      <c r="R780" s="90">
        <f>IFERROR(VLOOKUP(CONCATENATE($A780,"B"),'05 APU'!$T:$AB,9,),0)</f>
        <v>0</v>
      </c>
      <c r="S780" s="90">
        <f>IFERROR(VLOOKUP(CONCATENATE($A780,"A"),'05 APU'!$T:$AB,9,),0)</f>
        <v>0</v>
      </c>
      <c r="U780" s="421" t="s">
        <v>3355</v>
      </c>
      <c r="V780" s="424"/>
      <c r="W780" s="429">
        <v>0</v>
      </c>
      <c r="AZ780" s="331" t="e">
        <f>IF((VLOOKUP(CONCATENATE($A780,"EP"),'05 APU'!$1:$1048576,1,FALSE)=CONCATENATE($A780,"EP")),1,0)</f>
        <v>#N/A</v>
      </c>
      <c r="BA780" s="331" t="e">
        <f>IF((VLOOKUP(CONCATENATE($A780,"EE"),'05 APU'!$1:$1048576,1,FALSE)=CONCATENATE($A780,"EE")),1,0)</f>
        <v>#N/A</v>
      </c>
      <c r="BB780" s="331" t="e">
        <f>IF((VLOOKUP(CONCATENATE($A780,"EM"),'05 APU'!$1:$1048576,1,FALSE)=CONCATENATE($A780,"EM")),1,0)</f>
        <v>#N/A</v>
      </c>
    </row>
    <row r="781" spans="1:54" x14ac:dyDescent="0.25">
      <c r="A781" s="88">
        <v>771</v>
      </c>
      <c r="B781" s="387" t="s">
        <v>1600</v>
      </c>
      <c r="C781" s="384" t="s">
        <v>1552</v>
      </c>
      <c r="D781" s="89" t="str">
        <f>IFERROR(VLOOKUP(CONCATENATE($A781,"T"),'05 APU'!$1:$1048576,3,),"")</f>
        <v/>
      </c>
      <c r="E781" s="89" t="str">
        <f>IFERROR(VLOOKUP(CONCATENATE($A781,"T2"),'05 APU'!$1:$1048576,3,),"")</f>
        <v/>
      </c>
      <c r="F781" s="89" t="str">
        <f>IFERROR(VLOOKUP(CONCATENATE($A781,"T3"),'05 APU'!$1:$1048576,3,),"")</f>
        <v/>
      </c>
      <c r="G781" s="412" t="s">
        <v>168</v>
      </c>
      <c r="H781" s="351"/>
      <c r="I781" s="90">
        <f>IFERROR((VLOOKUP(CONCATENATE($A781,"D"),'05 APU'!$1:$1048576,9,)),0)</f>
        <v>0</v>
      </c>
      <c r="J781" s="90">
        <f t="shared" ref="J781:J844" si="26">IFERROR(I781*H781,0)</f>
        <v>0</v>
      </c>
      <c r="K781" s="297" t="str">
        <f>IFERROR(VLOOKUP(CONCATENATE($A781,"C"),'05 APU'!$1:$1048576,9,),"")</f>
        <v/>
      </c>
      <c r="L781" s="297" t="str">
        <f>IFERROR(VLOOKUP(CONCATENATE($A781,"B"),'05 APU'!$1:$1048576,9,),"")</f>
        <v/>
      </c>
      <c r="M781" s="297" t="str">
        <f>IFERROR(VLOOKUP(CONCATENATE($A781,"A"),'05 APU'!$1:$1048576,9,),"")</f>
        <v/>
      </c>
      <c r="N781" s="86"/>
      <c r="O781" s="90">
        <f>IFERROR(VLOOKUP(CONCATENATE($A781,"D"),'05 APU'!$T:$AB,9,),0)</f>
        <v>0</v>
      </c>
      <c r="P781" s="90">
        <f t="shared" si="25"/>
        <v>0</v>
      </c>
      <c r="Q781" s="90">
        <f>IFERROR(VLOOKUP(CONCATENATE($A781,"C"),'05 APU'!$T:$AB,9,),0)</f>
        <v>0</v>
      </c>
      <c r="R781" s="90">
        <f>IFERROR(VLOOKUP(CONCATENATE($A781,"B"),'05 APU'!$T:$AB,9,),0)</f>
        <v>0</v>
      </c>
      <c r="S781" s="90">
        <f>IFERROR(VLOOKUP(CONCATENATE($A781,"A"),'05 APU'!$T:$AB,9,),0)</f>
        <v>0</v>
      </c>
      <c r="U781" s="421" t="s">
        <v>3355</v>
      </c>
      <c r="V781" s="424"/>
      <c r="W781" s="429">
        <v>0</v>
      </c>
      <c r="AZ781" s="331" t="e">
        <f>IF((VLOOKUP(CONCATENATE($A781,"EP"),'05 APU'!$1:$1048576,1,FALSE)=CONCATENATE($A781,"EP")),1,0)</f>
        <v>#N/A</v>
      </c>
      <c r="BA781" s="331" t="e">
        <f>IF((VLOOKUP(CONCATENATE($A781,"EE"),'05 APU'!$1:$1048576,1,FALSE)=CONCATENATE($A781,"EE")),1,0)</f>
        <v>#N/A</v>
      </c>
      <c r="BB781" s="331" t="e">
        <f>IF((VLOOKUP(CONCATENATE($A781,"EM"),'05 APU'!$1:$1048576,1,FALSE)=CONCATENATE($A781,"EM")),1,0)</f>
        <v>#N/A</v>
      </c>
    </row>
    <row r="782" spans="1:54" x14ac:dyDescent="0.25">
      <c r="A782" s="88">
        <v>772</v>
      </c>
      <c r="B782" s="387" t="s">
        <v>1601</v>
      </c>
      <c r="C782" s="384" t="s">
        <v>1602</v>
      </c>
      <c r="D782" s="89" t="str">
        <f>IFERROR(VLOOKUP(CONCATENATE($A782,"T"),'05 APU'!$1:$1048576,3,),"")</f>
        <v/>
      </c>
      <c r="E782" s="89" t="str">
        <f>IFERROR(VLOOKUP(CONCATENATE($A782,"T2"),'05 APU'!$1:$1048576,3,),"")</f>
        <v/>
      </c>
      <c r="F782" s="89" t="str">
        <f>IFERROR(VLOOKUP(CONCATENATE($A782,"T3"),'05 APU'!$1:$1048576,3,),"")</f>
        <v/>
      </c>
      <c r="G782" s="412" t="s">
        <v>168</v>
      </c>
      <c r="H782" s="351"/>
      <c r="I782" s="90">
        <f>IFERROR((VLOOKUP(CONCATENATE($A782,"D"),'05 APU'!$1:$1048576,9,)),0)</f>
        <v>0</v>
      </c>
      <c r="J782" s="90">
        <f t="shared" si="26"/>
        <v>0</v>
      </c>
      <c r="K782" s="297" t="str">
        <f>IFERROR(VLOOKUP(CONCATENATE($A782,"C"),'05 APU'!$1:$1048576,9,),"")</f>
        <v/>
      </c>
      <c r="L782" s="297" t="str">
        <f>IFERROR(VLOOKUP(CONCATENATE($A782,"B"),'05 APU'!$1:$1048576,9,),"")</f>
        <v/>
      </c>
      <c r="M782" s="297" t="str">
        <f>IFERROR(VLOOKUP(CONCATENATE($A782,"A"),'05 APU'!$1:$1048576,9,),"")</f>
        <v/>
      </c>
      <c r="N782" s="86"/>
      <c r="O782" s="90">
        <f>IFERROR(VLOOKUP(CONCATENATE($A782,"D"),'05 APU'!$T:$AB,9,),0)</f>
        <v>0</v>
      </c>
      <c r="P782" s="90">
        <f t="shared" si="25"/>
        <v>0</v>
      </c>
      <c r="Q782" s="90">
        <f>IFERROR(VLOOKUP(CONCATENATE($A782,"C"),'05 APU'!$T:$AB,9,),0)</f>
        <v>0</v>
      </c>
      <c r="R782" s="90">
        <f>IFERROR(VLOOKUP(CONCATENATE($A782,"B"),'05 APU'!$T:$AB,9,),0)</f>
        <v>0</v>
      </c>
      <c r="S782" s="90">
        <f>IFERROR(VLOOKUP(CONCATENATE($A782,"A"),'05 APU'!$T:$AB,9,),0)</f>
        <v>0</v>
      </c>
      <c r="U782" s="421" t="s">
        <v>3355</v>
      </c>
      <c r="V782" s="424"/>
      <c r="W782" s="429">
        <v>0</v>
      </c>
      <c r="AZ782" s="331" t="e">
        <f>IF((VLOOKUP(CONCATENATE($A782,"EP"),'05 APU'!$1:$1048576,1,FALSE)=CONCATENATE($A782,"EP")),1,0)</f>
        <v>#N/A</v>
      </c>
      <c r="BA782" s="331" t="e">
        <f>IF((VLOOKUP(CONCATENATE($A782,"EE"),'05 APU'!$1:$1048576,1,FALSE)=CONCATENATE($A782,"EE")),1,0)</f>
        <v>#N/A</v>
      </c>
      <c r="BB782" s="331" t="e">
        <f>IF((VLOOKUP(CONCATENATE($A782,"EM"),'05 APU'!$1:$1048576,1,FALSE)=CONCATENATE($A782,"EM")),1,0)</f>
        <v>#N/A</v>
      </c>
    </row>
    <row r="783" spans="1:54" x14ac:dyDescent="0.25">
      <c r="A783" s="88">
        <v>773</v>
      </c>
      <c r="B783" s="387" t="s">
        <v>1603</v>
      </c>
      <c r="C783" s="384" t="s">
        <v>1556</v>
      </c>
      <c r="D783" s="89" t="str">
        <f>IFERROR(VLOOKUP(CONCATENATE($A783,"T"),'05 APU'!$1:$1048576,3,),"")</f>
        <v/>
      </c>
      <c r="E783" s="89" t="str">
        <f>IFERROR(VLOOKUP(CONCATENATE($A783,"T2"),'05 APU'!$1:$1048576,3,),"")</f>
        <v/>
      </c>
      <c r="F783" s="89" t="str">
        <f>IFERROR(VLOOKUP(CONCATENATE($A783,"T3"),'05 APU'!$1:$1048576,3,),"")</f>
        <v/>
      </c>
      <c r="G783" s="412" t="s">
        <v>168</v>
      </c>
      <c r="H783" s="351"/>
      <c r="I783" s="90">
        <f>IFERROR((VLOOKUP(CONCATENATE($A783,"D"),'05 APU'!$1:$1048576,9,)),0)</f>
        <v>0</v>
      </c>
      <c r="J783" s="90">
        <f t="shared" si="26"/>
        <v>0</v>
      </c>
      <c r="K783" s="297" t="str">
        <f>IFERROR(VLOOKUP(CONCATENATE($A783,"C"),'05 APU'!$1:$1048576,9,),"")</f>
        <v/>
      </c>
      <c r="L783" s="297" t="str">
        <f>IFERROR(VLOOKUP(CONCATENATE($A783,"B"),'05 APU'!$1:$1048576,9,),"")</f>
        <v/>
      </c>
      <c r="M783" s="297" t="str">
        <f>IFERROR(VLOOKUP(CONCATENATE($A783,"A"),'05 APU'!$1:$1048576,9,),"")</f>
        <v/>
      </c>
      <c r="N783" s="86"/>
      <c r="O783" s="90">
        <f>IFERROR(VLOOKUP(CONCATENATE($A783,"D"),'05 APU'!$T:$AB,9,),0)</f>
        <v>0</v>
      </c>
      <c r="P783" s="90">
        <f t="shared" si="25"/>
        <v>0</v>
      </c>
      <c r="Q783" s="90">
        <f>IFERROR(VLOOKUP(CONCATENATE($A783,"C"),'05 APU'!$T:$AB,9,),0)</f>
        <v>0</v>
      </c>
      <c r="R783" s="90">
        <f>IFERROR(VLOOKUP(CONCATENATE($A783,"B"),'05 APU'!$T:$AB,9,),0)</f>
        <v>0</v>
      </c>
      <c r="S783" s="90">
        <f>IFERROR(VLOOKUP(CONCATENATE($A783,"A"),'05 APU'!$T:$AB,9,),0)</f>
        <v>0</v>
      </c>
      <c r="U783" s="421" t="s">
        <v>3355</v>
      </c>
      <c r="V783" s="424"/>
      <c r="W783" s="429">
        <v>0</v>
      </c>
      <c r="AZ783" s="331" t="e">
        <f>IF((VLOOKUP(CONCATENATE($A783,"EP"),'05 APU'!$1:$1048576,1,FALSE)=CONCATENATE($A783,"EP")),1,0)</f>
        <v>#N/A</v>
      </c>
      <c r="BA783" s="331" t="e">
        <f>IF((VLOOKUP(CONCATENATE($A783,"EE"),'05 APU'!$1:$1048576,1,FALSE)=CONCATENATE($A783,"EE")),1,0)</f>
        <v>#N/A</v>
      </c>
      <c r="BB783" s="331" t="e">
        <f>IF((VLOOKUP(CONCATENATE($A783,"EM"),'05 APU'!$1:$1048576,1,FALSE)=CONCATENATE($A783,"EM")),1,0)</f>
        <v>#N/A</v>
      </c>
    </row>
    <row r="784" spans="1:54" x14ac:dyDescent="0.25">
      <c r="A784" s="88">
        <v>774</v>
      </c>
      <c r="B784" s="387" t="s">
        <v>1604</v>
      </c>
      <c r="C784" s="384" t="s">
        <v>1389</v>
      </c>
      <c r="D784" s="89" t="str">
        <f>IFERROR(VLOOKUP(CONCATENATE($A784,"T"),'05 APU'!$1:$1048576,3,),"")</f>
        <v/>
      </c>
      <c r="E784" s="89" t="str">
        <f>IFERROR(VLOOKUP(CONCATENATE($A784,"T2"),'05 APU'!$1:$1048576,3,),"")</f>
        <v/>
      </c>
      <c r="F784" s="89" t="str">
        <f>IFERROR(VLOOKUP(CONCATENATE($A784,"T3"),'05 APU'!$1:$1048576,3,),"")</f>
        <v/>
      </c>
      <c r="G784" s="412" t="s">
        <v>168</v>
      </c>
      <c r="H784" s="351"/>
      <c r="I784" s="90">
        <f>IFERROR((VLOOKUP(CONCATENATE($A784,"D"),'05 APU'!$1:$1048576,9,)),0)</f>
        <v>0</v>
      </c>
      <c r="J784" s="90">
        <f t="shared" si="26"/>
        <v>0</v>
      </c>
      <c r="K784" s="297" t="str">
        <f>IFERROR(VLOOKUP(CONCATENATE($A784,"C"),'05 APU'!$1:$1048576,9,),"")</f>
        <v/>
      </c>
      <c r="L784" s="297" t="str">
        <f>IFERROR(VLOOKUP(CONCATENATE($A784,"B"),'05 APU'!$1:$1048576,9,),"")</f>
        <v/>
      </c>
      <c r="M784" s="297" t="str">
        <f>IFERROR(VLOOKUP(CONCATENATE($A784,"A"),'05 APU'!$1:$1048576,9,),"")</f>
        <v/>
      </c>
      <c r="N784" s="86"/>
      <c r="O784" s="90">
        <f>IFERROR(VLOOKUP(CONCATENATE($A784,"D"),'05 APU'!$T:$AB,9,),0)</f>
        <v>0</v>
      </c>
      <c r="P784" s="90">
        <f t="shared" si="25"/>
        <v>0</v>
      </c>
      <c r="Q784" s="90">
        <f>IFERROR(VLOOKUP(CONCATENATE($A784,"C"),'05 APU'!$T:$AB,9,),0)</f>
        <v>0</v>
      </c>
      <c r="R784" s="90">
        <f>IFERROR(VLOOKUP(CONCATENATE($A784,"B"),'05 APU'!$T:$AB,9,),0)</f>
        <v>0</v>
      </c>
      <c r="S784" s="90">
        <f>IFERROR(VLOOKUP(CONCATENATE($A784,"A"),'05 APU'!$T:$AB,9,),0)</f>
        <v>0</v>
      </c>
      <c r="U784" s="421" t="s">
        <v>3355</v>
      </c>
      <c r="V784" s="424"/>
      <c r="W784" s="429">
        <v>0</v>
      </c>
      <c r="AZ784" s="331" t="e">
        <f>IF((VLOOKUP(CONCATENATE($A784,"EP"),'05 APU'!$1:$1048576,1,FALSE)=CONCATENATE($A784,"EP")),1,0)</f>
        <v>#N/A</v>
      </c>
      <c r="BA784" s="331" t="e">
        <f>IF((VLOOKUP(CONCATENATE($A784,"EE"),'05 APU'!$1:$1048576,1,FALSE)=CONCATENATE($A784,"EE")),1,0)</f>
        <v>#N/A</v>
      </c>
      <c r="BB784" s="331" t="e">
        <f>IF((VLOOKUP(CONCATENATE($A784,"EM"),'05 APU'!$1:$1048576,1,FALSE)=CONCATENATE($A784,"EM")),1,0)</f>
        <v>#N/A</v>
      </c>
    </row>
    <row r="785" spans="1:54" x14ac:dyDescent="0.25">
      <c r="A785" s="88">
        <v>775</v>
      </c>
      <c r="B785" s="387" t="s">
        <v>1605</v>
      </c>
      <c r="C785" s="384" t="s">
        <v>1391</v>
      </c>
      <c r="D785" s="89" t="str">
        <f>IFERROR(VLOOKUP(CONCATENATE($A785,"T"),'05 APU'!$1:$1048576,3,),"")</f>
        <v/>
      </c>
      <c r="E785" s="89" t="str">
        <f>IFERROR(VLOOKUP(CONCATENATE($A785,"T2"),'05 APU'!$1:$1048576,3,),"")</f>
        <v/>
      </c>
      <c r="F785" s="89" t="str">
        <f>IFERROR(VLOOKUP(CONCATENATE($A785,"T3"),'05 APU'!$1:$1048576,3,),"")</f>
        <v/>
      </c>
      <c r="G785" s="412" t="s">
        <v>168</v>
      </c>
      <c r="H785" s="351"/>
      <c r="I785" s="90">
        <f>IFERROR((VLOOKUP(CONCATENATE($A785,"D"),'05 APU'!$1:$1048576,9,)),0)</f>
        <v>0</v>
      </c>
      <c r="J785" s="90">
        <f t="shared" si="26"/>
        <v>0</v>
      </c>
      <c r="K785" s="297" t="str">
        <f>IFERROR(VLOOKUP(CONCATENATE($A785,"C"),'05 APU'!$1:$1048576,9,),"")</f>
        <v/>
      </c>
      <c r="L785" s="297" t="str">
        <f>IFERROR(VLOOKUP(CONCATENATE($A785,"B"),'05 APU'!$1:$1048576,9,),"")</f>
        <v/>
      </c>
      <c r="M785" s="297" t="str">
        <f>IFERROR(VLOOKUP(CONCATENATE($A785,"A"),'05 APU'!$1:$1048576,9,),"")</f>
        <v/>
      </c>
      <c r="N785" s="86"/>
      <c r="O785" s="90">
        <f>IFERROR(VLOOKUP(CONCATENATE($A785,"D"),'05 APU'!$T:$AB,9,),0)</f>
        <v>0</v>
      </c>
      <c r="P785" s="90">
        <f t="shared" si="25"/>
        <v>0</v>
      </c>
      <c r="Q785" s="90">
        <f>IFERROR(VLOOKUP(CONCATENATE($A785,"C"),'05 APU'!$T:$AB,9,),0)</f>
        <v>0</v>
      </c>
      <c r="R785" s="90">
        <f>IFERROR(VLOOKUP(CONCATENATE($A785,"B"),'05 APU'!$T:$AB,9,),0)</f>
        <v>0</v>
      </c>
      <c r="S785" s="90">
        <f>IFERROR(VLOOKUP(CONCATENATE($A785,"A"),'05 APU'!$T:$AB,9,),0)</f>
        <v>0</v>
      </c>
      <c r="U785" s="421" t="s">
        <v>3355</v>
      </c>
      <c r="V785" s="424"/>
      <c r="W785" s="429">
        <v>0</v>
      </c>
      <c r="AZ785" s="331" t="e">
        <f>IF((VLOOKUP(CONCATENATE($A785,"EP"),'05 APU'!$1:$1048576,1,FALSE)=CONCATENATE($A785,"EP")),1,0)</f>
        <v>#N/A</v>
      </c>
      <c r="BA785" s="331" t="e">
        <f>IF((VLOOKUP(CONCATENATE($A785,"EE"),'05 APU'!$1:$1048576,1,FALSE)=CONCATENATE($A785,"EE")),1,0)</f>
        <v>#N/A</v>
      </c>
      <c r="BB785" s="331" t="e">
        <f>IF((VLOOKUP(CONCATENATE($A785,"EM"),'05 APU'!$1:$1048576,1,FALSE)=CONCATENATE($A785,"EM")),1,0)</f>
        <v>#N/A</v>
      </c>
    </row>
    <row r="786" spans="1:54" x14ac:dyDescent="0.25">
      <c r="A786" s="88">
        <v>776</v>
      </c>
      <c r="B786" s="387" t="s">
        <v>1606</v>
      </c>
      <c r="C786" s="384" t="s">
        <v>1607</v>
      </c>
      <c r="D786" s="89" t="str">
        <f>IFERROR(VLOOKUP(CONCATENATE($A786,"T"),'05 APU'!$1:$1048576,3,),"")</f>
        <v/>
      </c>
      <c r="E786" s="89" t="str">
        <f>IFERROR(VLOOKUP(CONCATENATE($A786,"T2"),'05 APU'!$1:$1048576,3,),"")</f>
        <v/>
      </c>
      <c r="F786" s="89" t="str">
        <f>IFERROR(VLOOKUP(CONCATENATE($A786,"T3"),'05 APU'!$1:$1048576,3,),"")</f>
        <v/>
      </c>
      <c r="G786" s="412" t="s">
        <v>168</v>
      </c>
      <c r="H786" s="351"/>
      <c r="I786" s="90">
        <f>IFERROR((VLOOKUP(CONCATENATE($A786,"D"),'05 APU'!$1:$1048576,9,)),0)</f>
        <v>0</v>
      </c>
      <c r="J786" s="90">
        <f t="shared" si="26"/>
        <v>0</v>
      </c>
      <c r="K786" s="297" t="str">
        <f>IFERROR(VLOOKUP(CONCATENATE($A786,"C"),'05 APU'!$1:$1048576,9,),"")</f>
        <v/>
      </c>
      <c r="L786" s="297" t="str">
        <f>IFERROR(VLOOKUP(CONCATENATE($A786,"B"),'05 APU'!$1:$1048576,9,),"")</f>
        <v/>
      </c>
      <c r="M786" s="297" t="str">
        <f>IFERROR(VLOOKUP(CONCATENATE($A786,"A"),'05 APU'!$1:$1048576,9,),"")</f>
        <v/>
      </c>
      <c r="N786" s="86"/>
      <c r="O786" s="90">
        <f>IFERROR(VLOOKUP(CONCATENATE($A786,"D"),'05 APU'!$T:$AB,9,),0)</f>
        <v>0</v>
      </c>
      <c r="P786" s="90">
        <f t="shared" si="25"/>
        <v>0</v>
      </c>
      <c r="Q786" s="90">
        <f>IFERROR(VLOOKUP(CONCATENATE($A786,"C"),'05 APU'!$T:$AB,9,),0)</f>
        <v>0</v>
      </c>
      <c r="R786" s="90">
        <f>IFERROR(VLOOKUP(CONCATENATE($A786,"B"),'05 APU'!$T:$AB,9,),0)</f>
        <v>0</v>
      </c>
      <c r="S786" s="90">
        <f>IFERROR(VLOOKUP(CONCATENATE($A786,"A"),'05 APU'!$T:$AB,9,),0)</f>
        <v>0</v>
      </c>
      <c r="U786" s="421" t="s">
        <v>3355</v>
      </c>
      <c r="V786" s="424"/>
      <c r="W786" s="429">
        <v>0</v>
      </c>
      <c r="AZ786" s="331" t="e">
        <f>IF((VLOOKUP(CONCATENATE($A786,"EP"),'05 APU'!$1:$1048576,1,FALSE)=CONCATENATE($A786,"EP")),1,0)</f>
        <v>#N/A</v>
      </c>
      <c r="BA786" s="331" t="e">
        <f>IF((VLOOKUP(CONCATENATE($A786,"EE"),'05 APU'!$1:$1048576,1,FALSE)=CONCATENATE($A786,"EE")),1,0)</f>
        <v>#N/A</v>
      </c>
      <c r="BB786" s="331" t="e">
        <f>IF((VLOOKUP(CONCATENATE($A786,"EM"),'05 APU'!$1:$1048576,1,FALSE)=CONCATENATE($A786,"EM")),1,0)</f>
        <v>#N/A</v>
      </c>
    </row>
    <row r="787" spans="1:54" x14ac:dyDescent="0.25">
      <c r="A787" s="88">
        <v>777</v>
      </c>
      <c r="B787" s="388" t="s">
        <v>1608</v>
      </c>
      <c r="C787" s="389" t="s">
        <v>1609</v>
      </c>
      <c r="D787" s="89" t="str">
        <f>IFERROR(VLOOKUP(CONCATENATE($A787,"T"),'05 APU'!$1:$1048576,3,),"")</f>
        <v/>
      </c>
      <c r="E787" s="89" t="str">
        <f>IFERROR(VLOOKUP(CONCATENATE($A787,"T2"),'05 APU'!$1:$1048576,3,),"")</f>
        <v/>
      </c>
      <c r="F787" s="89" t="str">
        <f>IFERROR(VLOOKUP(CONCATENATE($A787,"T3"),'05 APU'!$1:$1048576,3,),"")</f>
        <v/>
      </c>
      <c r="G787" s="398"/>
      <c r="H787" s="351"/>
      <c r="I787" s="90">
        <f>IFERROR((VLOOKUP(CONCATENATE($A787,"D"),'05 APU'!$1:$1048576,9,)),0)</f>
        <v>0</v>
      </c>
      <c r="J787" s="90">
        <f t="shared" si="26"/>
        <v>0</v>
      </c>
      <c r="K787" s="297" t="str">
        <f>IFERROR(VLOOKUP(CONCATENATE($A787,"C"),'05 APU'!$1:$1048576,9,),"")</f>
        <v/>
      </c>
      <c r="L787" s="297" t="str">
        <f>IFERROR(VLOOKUP(CONCATENATE($A787,"B"),'05 APU'!$1:$1048576,9,),"")</f>
        <v/>
      </c>
      <c r="M787" s="297" t="str">
        <f>IFERROR(VLOOKUP(CONCATENATE($A787,"A"),'05 APU'!$1:$1048576,9,),"")</f>
        <v/>
      </c>
      <c r="N787" s="86"/>
      <c r="O787" s="90">
        <f>IFERROR(VLOOKUP(CONCATENATE($A787,"D"),'05 APU'!$T:$AB,9,),0)</f>
        <v>0</v>
      </c>
      <c r="P787" s="90">
        <f t="shared" si="25"/>
        <v>0</v>
      </c>
      <c r="Q787" s="90">
        <f>IFERROR(VLOOKUP(CONCATENATE($A787,"C"),'05 APU'!$T:$AB,9,),0)</f>
        <v>0</v>
      </c>
      <c r="R787" s="90">
        <f>IFERROR(VLOOKUP(CONCATENATE($A787,"B"),'05 APU'!$T:$AB,9,),0)</f>
        <v>0</v>
      </c>
      <c r="S787" s="90">
        <f>IFERROR(VLOOKUP(CONCATENATE($A787,"A"),'05 APU'!$T:$AB,9,),0)</f>
        <v>0</v>
      </c>
      <c r="U787" s="420" t="s">
        <v>3457</v>
      </c>
      <c r="V787" s="426" t="s">
        <v>3487</v>
      </c>
      <c r="W787" s="429">
        <v>0</v>
      </c>
      <c r="AZ787" s="331" t="e">
        <f>IF((VLOOKUP(CONCATENATE($A787,"EP"),'05 APU'!$1:$1048576,1,FALSE)=CONCATENATE($A787,"EP")),1,0)</f>
        <v>#N/A</v>
      </c>
      <c r="BA787" s="331" t="e">
        <f>IF((VLOOKUP(CONCATENATE($A787,"EE"),'05 APU'!$1:$1048576,1,FALSE)=CONCATENATE($A787,"EE")),1,0)</f>
        <v>#N/A</v>
      </c>
      <c r="BB787" s="331" t="e">
        <f>IF((VLOOKUP(CONCATENATE($A787,"EM"),'05 APU'!$1:$1048576,1,FALSE)=CONCATENATE($A787,"EM")),1,0)</f>
        <v>#N/A</v>
      </c>
    </row>
    <row r="788" spans="1:54" x14ac:dyDescent="0.25">
      <c r="A788" s="88">
        <v>778</v>
      </c>
      <c r="B788" s="388" t="s">
        <v>1610</v>
      </c>
      <c r="C788" s="389" t="s">
        <v>1611</v>
      </c>
      <c r="D788" s="89" t="str">
        <f>IFERROR(VLOOKUP(CONCATENATE($A788,"T"),'05 APU'!$1:$1048576,3,),"")</f>
        <v/>
      </c>
      <c r="E788" s="89" t="str">
        <f>IFERROR(VLOOKUP(CONCATENATE($A788,"T2"),'05 APU'!$1:$1048576,3,),"")</f>
        <v/>
      </c>
      <c r="F788" s="89" t="str">
        <f>IFERROR(VLOOKUP(CONCATENATE($A788,"T3"),'05 APU'!$1:$1048576,3,),"")</f>
        <v/>
      </c>
      <c r="G788" s="398"/>
      <c r="H788" s="351"/>
      <c r="I788" s="90">
        <f>IFERROR((VLOOKUP(CONCATENATE($A788,"D"),'05 APU'!$1:$1048576,9,)),0)</f>
        <v>0</v>
      </c>
      <c r="J788" s="90">
        <f t="shared" si="26"/>
        <v>0</v>
      </c>
      <c r="K788" s="297" t="str">
        <f>IFERROR(VLOOKUP(CONCATENATE($A788,"C"),'05 APU'!$1:$1048576,9,),"")</f>
        <v/>
      </c>
      <c r="L788" s="297" t="str">
        <f>IFERROR(VLOOKUP(CONCATENATE($A788,"B"),'05 APU'!$1:$1048576,9,),"")</f>
        <v/>
      </c>
      <c r="M788" s="297" t="str">
        <f>IFERROR(VLOOKUP(CONCATENATE($A788,"A"),'05 APU'!$1:$1048576,9,),"")</f>
        <v/>
      </c>
      <c r="N788" s="86"/>
      <c r="O788" s="90">
        <f>IFERROR(VLOOKUP(CONCATENATE($A788,"D"),'05 APU'!$T:$AB,9,),0)</f>
        <v>0</v>
      </c>
      <c r="P788" s="90">
        <f t="shared" si="25"/>
        <v>0</v>
      </c>
      <c r="Q788" s="90">
        <f>IFERROR(VLOOKUP(CONCATENATE($A788,"C"),'05 APU'!$T:$AB,9,),0)</f>
        <v>0</v>
      </c>
      <c r="R788" s="90">
        <f>IFERROR(VLOOKUP(CONCATENATE($A788,"B"),'05 APU'!$T:$AB,9,),0)</f>
        <v>0</v>
      </c>
      <c r="S788" s="90">
        <f>IFERROR(VLOOKUP(CONCATENATE($A788,"A"),'05 APU'!$T:$AB,9,),0)</f>
        <v>0</v>
      </c>
      <c r="U788" s="420" t="s">
        <v>3457</v>
      </c>
      <c r="V788" s="426" t="s">
        <v>3487</v>
      </c>
      <c r="W788" s="429">
        <v>0</v>
      </c>
      <c r="AZ788" s="331" t="e">
        <f>IF((VLOOKUP(CONCATENATE($A788,"EP"),'05 APU'!$1:$1048576,1,FALSE)=CONCATENATE($A788,"EP")),1,0)</f>
        <v>#N/A</v>
      </c>
      <c r="BA788" s="331" t="e">
        <f>IF((VLOOKUP(CONCATENATE($A788,"EE"),'05 APU'!$1:$1048576,1,FALSE)=CONCATENATE($A788,"EE")),1,0)</f>
        <v>#N/A</v>
      </c>
      <c r="BB788" s="331" t="e">
        <f>IF((VLOOKUP(CONCATENATE($A788,"EM"),'05 APU'!$1:$1048576,1,FALSE)=CONCATENATE($A788,"EM")),1,0)</f>
        <v>#N/A</v>
      </c>
    </row>
    <row r="789" spans="1:54" x14ac:dyDescent="0.25">
      <c r="A789" s="88">
        <v>779</v>
      </c>
      <c r="B789" s="387" t="s">
        <v>1612</v>
      </c>
      <c r="C789" s="384" t="s">
        <v>1379</v>
      </c>
      <c r="D789" s="89" t="str">
        <f>IFERROR(VLOOKUP(CONCATENATE($A789,"T"),'05 APU'!$1:$1048576,3,),"")</f>
        <v/>
      </c>
      <c r="E789" s="89" t="str">
        <f>IFERROR(VLOOKUP(CONCATENATE($A789,"T2"),'05 APU'!$1:$1048576,3,),"")</f>
        <v/>
      </c>
      <c r="F789" s="89" t="str">
        <f>IFERROR(VLOOKUP(CONCATENATE($A789,"T3"),'05 APU'!$1:$1048576,3,),"")</f>
        <v/>
      </c>
      <c r="G789" s="412" t="s">
        <v>168</v>
      </c>
      <c r="H789" s="351"/>
      <c r="I789" s="90">
        <f>IFERROR((VLOOKUP(CONCATENATE($A789,"D"),'05 APU'!$1:$1048576,9,)),0)</f>
        <v>0</v>
      </c>
      <c r="J789" s="90">
        <f t="shared" si="26"/>
        <v>0</v>
      </c>
      <c r="K789" s="297" t="str">
        <f>IFERROR(VLOOKUP(CONCATENATE($A789,"C"),'05 APU'!$1:$1048576,9,),"")</f>
        <v/>
      </c>
      <c r="L789" s="297" t="str">
        <f>IFERROR(VLOOKUP(CONCATENATE($A789,"B"),'05 APU'!$1:$1048576,9,),"")</f>
        <v/>
      </c>
      <c r="M789" s="297" t="str">
        <f>IFERROR(VLOOKUP(CONCATENATE($A789,"A"),'05 APU'!$1:$1048576,9,),"")</f>
        <v/>
      </c>
      <c r="N789" s="86"/>
      <c r="O789" s="90">
        <f>IFERROR(VLOOKUP(CONCATENATE($A789,"D"),'05 APU'!$T:$AB,9,),0)</f>
        <v>0</v>
      </c>
      <c r="P789" s="90">
        <f t="shared" si="25"/>
        <v>0</v>
      </c>
      <c r="Q789" s="90">
        <f>IFERROR(VLOOKUP(CONCATENATE($A789,"C"),'05 APU'!$T:$AB,9,),0)</f>
        <v>0</v>
      </c>
      <c r="R789" s="90">
        <f>IFERROR(VLOOKUP(CONCATENATE($A789,"B"),'05 APU'!$T:$AB,9,),0)</f>
        <v>0</v>
      </c>
      <c r="S789" s="90">
        <f>IFERROR(VLOOKUP(CONCATENATE($A789,"A"),'05 APU'!$T:$AB,9,),0)</f>
        <v>0</v>
      </c>
      <c r="U789" s="420" t="s">
        <v>3457</v>
      </c>
      <c r="V789" s="426" t="s">
        <v>3487</v>
      </c>
      <c r="W789" s="429" t="s">
        <v>3493</v>
      </c>
      <c r="AZ789" s="331" t="e">
        <f>IF((VLOOKUP(CONCATENATE($A789,"EP"),'05 APU'!$1:$1048576,1,FALSE)=CONCATENATE($A789,"EP")),1,0)</f>
        <v>#N/A</v>
      </c>
      <c r="BA789" s="331" t="e">
        <f>IF((VLOOKUP(CONCATENATE($A789,"EE"),'05 APU'!$1:$1048576,1,FALSE)=CONCATENATE($A789,"EE")),1,0)</f>
        <v>#N/A</v>
      </c>
      <c r="BB789" s="331" t="e">
        <f>IF((VLOOKUP(CONCATENATE($A789,"EM"),'05 APU'!$1:$1048576,1,FALSE)=CONCATENATE($A789,"EM")),1,0)</f>
        <v>#N/A</v>
      </c>
    </row>
    <row r="790" spans="1:54" x14ac:dyDescent="0.25">
      <c r="A790" s="88">
        <v>780</v>
      </c>
      <c r="B790" s="387" t="s">
        <v>1613</v>
      </c>
      <c r="C790" s="384" t="s">
        <v>1552</v>
      </c>
      <c r="D790" s="89" t="str">
        <f>IFERROR(VLOOKUP(CONCATENATE($A790,"T"),'05 APU'!$1:$1048576,3,),"")</f>
        <v/>
      </c>
      <c r="E790" s="89" t="str">
        <f>IFERROR(VLOOKUP(CONCATENATE($A790,"T2"),'05 APU'!$1:$1048576,3,),"")</f>
        <v/>
      </c>
      <c r="F790" s="89" t="str">
        <f>IFERROR(VLOOKUP(CONCATENATE($A790,"T3"),'05 APU'!$1:$1048576,3,),"")</f>
        <v/>
      </c>
      <c r="G790" s="412" t="s">
        <v>168</v>
      </c>
      <c r="H790" s="351"/>
      <c r="I790" s="90">
        <f>IFERROR((VLOOKUP(CONCATENATE($A790,"D"),'05 APU'!$1:$1048576,9,)),0)</f>
        <v>0</v>
      </c>
      <c r="J790" s="90">
        <f t="shared" si="26"/>
        <v>0</v>
      </c>
      <c r="K790" s="297" t="str">
        <f>IFERROR(VLOOKUP(CONCATENATE($A790,"C"),'05 APU'!$1:$1048576,9,),"")</f>
        <v/>
      </c>
      <c r="L790" s="297" t="str">
        <f>IFERROR(VLOOKUP(CONCATENATE($A790,"B"),'05 APU'!$1:$1048576,9,),"")</f>
        <v/>
      </c>
      <c r="M790" s="297" t="str">
        <f>IFERROR(VLOOKUP(CONCATENATE($A790,"A"),'05 APU'!$1:$1048576,9,),"")</f>
        <v/>
      </c>
      <c r="N790" s="86"/>
      <c r="O790" s="90">
        <f>IFERROR(VLOOKUP(CONCATENATE($A790,"D"),'05 APU'!$T:$AB,9,),0)</f>
        <v>0</v>
      </c>
      <c r="P790" s="90">
        <f t="shared" si="25"/>
        <v>0</v>
      </c>
      <c r="Q790" s="90">
        <f>IFERROR(VLOOKUP(CONCATENATE($A790,"C"),'05 APU'!$T:$AB,9,),0)</f>
        <v>0</v>
      </c>
      <c r="R790" s="90">
        <f>IFERROR(VLOOKUP(CONCATENATE($A790,"B"),'05 APU'!$T:$AB,9,),0)</f>
        <v>0</v>
      </c>
      <c r="S790" s="90">
        <f>IFERROR(VLOOKUP(CONCATENATE($A790,"A"),'05 APU'!$T:$AB,9,),0)</f>
        <v>0</v>
      </c>
      <c r="U790" s="420" t="s">
        <v>3457</v>
      </c>
      <c r="V790" s="426" t="s">
        <v>3487</v>
      </c>
      <c r="W790" s="429" t="s">
        <v>3493</v>
      </c>
      <c r="AZ790" s="331" t="e">
        <f>IF((VLOOKUP(CONCATENATE($A790,"EP"),'05 APU'!$1:$1048576,1,FALSE)=CONCATENATE($A790,"EP")),1,0)</f>
        <v>#N/A</v>
      </c>
      <c r="BA790" s="331" t="e">
        <f>IF((VLOOKUP(CONCATENATE($A790,"EE"),'05 APU'!$1:$1048576,1,FALSE)=CONCATENATE($A790,"EE")),1,0)</f>
        <v>#N/A</v>
      </c>
      <c r="BB790" s="331" t="e">
        <f>IF((VLOOKUP(CONCATENATE($A790,"EM"),'05 APU'!$1:$1048576,1,FALSE)=CONCATENATE($A790,"EM")),1,0)</f>
        <v>#N/A</v>
      </c>
    </row>
    <row r="791" spans="1:54" x14ac:dyDescent="0.25">
      <c r="A791" s="88">
        <v>781</v>
      </c>
      <c r="B791" s="387" t="s">
        <v>1614</v>
      </c>
      <c r="C791" s="384" t="s">
        <v>1615</v>
      </c>
      <c r="D791" s="89" t="str">
        <f>IFERROR(VLOOKUP(CONCATENATE($A791,"T"),'05 APU'!$1:$1048576,3,),"")</f>
        <v/>
      </c>
      <c r="E791" s="89" t="str">
        <f>IFERROR(VLOOKUP(CONCATENATE($A791,"T2"),'05 APU'!$1:$1048576,3,),"")</f>
        <v/>
      </c>
      <c r="F791" s="89" t="str">
        <f>IFERROR(VLOOKUP(CONCATENATE($A791,"T3"),'05 APU'!$1:$1048576,3,),"")</f>
        <v/>
      </c>
      <c r="G791" s="412" t="s">
        <v>168</v>
      </c>
      <c r="H791" s="351"/>
      <c r="I791" s="90">
        <f>IFERROR((VLOOKUP(CONCATENATE($A791,"D"),'05 APU'!$1:$1048576,9,)),0)</f>
        <v>0</v>
      </c>
      <c r="J791" s="90">
        <f t="shared" si="26"/>
        <v>0</v>
      </c>
      <c r="K791" s="297" t="str">
        <f>IFERROR(VLOOKUP(CONCATENATE($A791,"C"),'05 APU'!$1:$1048576,9,),"")</f>
        <v/>
      </c>
      <c r="L791" s="297" t="str">
        <f>IFERROR(VLOOKUP(CONCATENATE($A791,"B"),'05 APU'!$1:$1048576,9,),"")</f>
        <v/>
      </c>
      <c r="M791" s="297" t="str">
        <f>IFERROR(VLOOKUP(CONCATENATE($A791,"A"),'05 APU'!$1:$1048576,9,),"")</f>
        <v/>
      </c>
      <c r="N791" s="86"/>
      <c r="O791" s="90">
        <f>IFERROR(VLOOKUP(CONCATENATE($A791,"D"),'05 APU'!$T:$AB,9,),0)</f>
        <v>0</v>
      </c>
      <c r="P791" s="90">
        <f t="shared" si="25"/>
        <v>0</v>
      </c>
      <c r="Q791" s="90">
        <f>IFERROR(VLOOKUP(CONCATENATE($A791,"C"),'05 APU'!$T:$AB,9,),0)</f>
        <v>0</v>
      </c>
      <c r="R791" s="90">
        <f>IFERROR(VLOOKUP(CONCATENATE($A791,"B"),'05 APU'!$T:$AB,9,),0)</f>
        <v>0</v>
      </c>
      <c r="S791" s="90">
        <f>IFERROR(VLOOKUP(CONCATENATE($A791,"A"),'05 APU'!$T:$AB,9,),0)</f>
        <v>0</v>
      </c>
      <c r="U791" s="420" t="s">
        <v>3457</v>
      </c>
      <c r="V791" s="426" t="s">
        <v>3487</v>
      </c>
      <c r="W791" s="429" t="s">
        <v>3493</v>
      </c>
      <c r="AZ791" s="331" t="e">
        <f>IF((VLOOKUP(CONCATENATE($A791,"EP"),'05 APU'!$1:$1048576,1,FALSE)=CONCATENATE($A791,"EP")),1,0)</f>
        <v>#N/A</v>
      </c>
      <c r="BA791" s="331" t="e">
        <f>IF((VLOOKUP(CONCATENATE($A791,"EE"),'05 APU'!$1:$1048576,1,FALSE)=CONCATENATE($A791,"EE")),1,0)</f>
        <v>#N/A</v>
      </c>
      <c r="BB791" s="331" t="e">
        <f>IF((VLOOKUP(CONCATENATE($A791,"EM"),'05 APU'!$1:$1048576,1,FALSE)=CONCATENATE($A791,"EM")),1,0)</f>
        <v>#N/A</v>
      </c>
    </row>
    <row r="792" spans="1:54" x14ac:dyDescent="0.25">
      <c r="A792" s="88">
        <v>782</v>
      </c>
      <c r="B792" s="387" t="s">
        <v>1616</v>
      </c>
      <c r="C792" s="384" t="s">
        <v>1385</v>
      </c>
      <c r="D792" s="89" t="str">
        <f>IFERROR(VLOOKUP(CONCATENATE($A792,"T"),'05 APU'!$1:$1048576,3,),"")</f>
        <v/>
      </c>
      <c r="E792" s="89" t="str">
        <f>IFERROR(VLOOKUP(CONCATENATE($A792,"T2"),'05 APU'!$1:$1048576,3,),"")</f>
        <v/>
      </c>
      <c r="F792" s="89" t="str">
        <f>IFERROR(VLOOKUP(CONCATENATE($A792,"T3"),'05 APU'!$1:$1048576,3,),"")</f>
        <v/>
      </c>
      <c r="G792" s="412" t="s">
        <v>168</v>
      </c>
      <c r="H792" s="351"/>
      <c r="I792" s="90">
        <f>IFERROR((VLOOKUP(CONCATENATE($A792,"D"),'05 APU'!$1:$1048576,9,)),0)</f>
        <v>0</v>
      </c>
      <c r="J792" s="90">
        <f t="shared" si="26"/>
        <v>0</v>
      </c>
      <c r="K792" s="297" t="str">
        <f>IFERROR(VLOOKUP(CONCATENATE($A792,"C"),'05 APU'!$1:$1048576,9,),"")</f>
        <v/>
      </c>
      <c r="L792" s="297" t="str">
        <f>IFERROR(VLOOKUP(CONCATENATE($A792,"B"),'05 APU'!$1:$1048576,9,),"")</f>
        <v/>
      </c>
      <c r="M792" s="297" t="str">
        <f>IFERROR(VLOOKUP(CONCATENATE($A792,"A"),'05 APU'!$1:$1048576,9,),"")</f>
        <v/>
      </c>
      <c r="N792" s="86"/>
      <c r="O792" s="90">
        <f>IFERROR(VLOOKUP(CONCATENATE($A792,"D"),'05 APU'!$T:$AB,9,),0)</f>
        <v>0</v>
      </c>
      <c r="P792" s="90">
        <f t="shared" si="25"/>
        <v>0</v>
      </c>
      <c r="Q792" s="90">
        <f>IFERROR(VLOOKUP(CONCATENATE($A792,"C"),'05 APU'!$T:$AB,9,),0)</f>
        <v>0</v>
      </c>
      <c r="R792" s="90">
        <f>IFERROR(VLOOKUP(CONCATENATE($A792,"B"),'05 APU'!$T:$AB,9,),0)</f>
        <v>0</v>
      </c>
      <c r="S792" s="90">
        <f>IFERROR(VLOOKUP(CONCATENATE($A792,"A"),'05 APU'!$T:$AB,9,),0)</f>
        <v>0</v>
      </c>
      <c r="U792" s="420" t="s">
        <v>3457</v>
      </c>
      <c r="V792" s="426" t="s">
        <v>3487</v>
      </c>
      <c r="W792" s="429" t="s">
        <v>3493</v>
      </c>
      <c r="AZ792" s="331" t="e">
        <f>IF((VLOOKUP(CONCATENATE($A792,"EP"),'05 APU'!$1:$1048576,1,FALSE)=CONCATENATE($A792,"EP")),1,0)</f>
        <v>#N/A</v>
      </c>
      <c r="BA792" s="331" t="e">
        <f>IF((VLOOKUP(CONCATENATE($A792,"EE"),'05 APU'!$1:$1048576,1,FALSE)=CONCATENATE($A792,"EE")),1,0)</f>
        <v>#N/A</v>
      </c>
      <c r="BB792" s="331" t="e">
        <f>IF((VLOOKUP(CONCATENATE($A792,"EM"),'05 APU'!$1:$1048576,1,FALSE)=CONCATENATE($A792,"EM")),1,0)</f>
        <v>#N/A</v>
      </c>
    </row>
    <row r="793" spans="1:54" x14ac:dyDescent="0.25">
      <c r="A793" s="88">
        <v>783</v>
      </c>
      <c r="B793" s="387" t="s">
        <v>1617</v>
      </c>
      <c r="C793" s="384" t="s">
        <v>1387</v>
      </c>
      <c r="D793" s="89" t="str">
        <f>IFERROR(VLOOKUP(CONCATENATE($A793,"T"),'05 APU'!$1:$1048576,3,),"")</f>
        <v/>
      </c>
      <c r="E793" s="89" t="str">
        <f>IFERROR(VLOOKUP(CONCATENATE($A793,"T2"),'05 APU'!$1:$1048576,3,),"")</f>
        <v/>
      </c>
      <c r="F793" s="89" t="str">
        <f>IFERROR(VLOOKUP(CONCATENATE($A793,"T3"),'05 APU'!$1:$1048576,3,),"")</f>
        <v/>
      </c>
      <c r="G793" s="412" t="s">
        <v>168</v>
      </c>
      <c r="H793" s="351"/>
      <c r="I793" s="90">
        <f>IFERROR((VLOOKUP(CONCATENATE($A793,"D"),'05 APU'!$1:$1048576,9,)),0)</f>
        <v>0</v>
      </c>
      <c r="J793" s="90">
        <f t="shared" si="26"/>
        <v>0</v>
      </c>
      <c r="K793" s="297" t="str">
        <f>IFERROR(VLOOKUP(CONCATENATE($A793,"C"),'05 APU'!$1:$1048576,9,),"")</f>
        <v/>
      </c>
      <c r="L793" s="297" t="str">
        <f>IFERROR(VLOOKUP(CONCATENATE($A793,"B"),'05 APU'!$1:$1048576,9,),"")</f>
        <v/>
      </c>
      <c r="M793" s="297" t="str">
        <f>IFERROR(VLOOKUP(CONCATENATE($A793,"A"),'05 APU'!$1:$1048576,9,),"")</f>
        <v/>
      </c>
      <c r="N793" s="86"/>
      <c r="O793" s="90">
        <f>IFERROR(VLOOKUP(CONCATENATE($A793,"D"),'05 APU'!$T:$AB,9,),0)</f>
        <v>0</v>
      </c>
      <c r="P793" s="90">
        <f t="shared" si="25"/>
        <v>0</v>
      </c>
      <c r="Q793" s="90">
        <f>IFERROR(VLOOKUP(CONCATENATE($A793,"C"),'05 APU'!$T:$AB,9,),0)</f>
        <v>0</v>
      </c>
      <c r="R793" s="90">
        <f>IFERROR(VLOOKUP(CONCATENATE($A793,"B"),'05 APU'!$T:$AB,9,),0)</f>
        <v>0</v>
      </c>
      <c r="S793" s="90">
        <f>IFERROR(VLOOKUP(CONCATENATE($A793,"A"),'05 APU'!$T:$AB,9,),0)</f>
        <v>0</v>
      </c>
      <c r="U793" s="420" t="s">
        <v>3457</v>
      </c>
      <c r="V793" s="426" t="s">
        <v>3487</v>
      </c>
      <c r="W793" s="429" t="s">
        <v>3493</v>
      </c>
      <c r="AZ793" s="331" t="e">
        <f>IF((VLOOKUP(CONCATENATE($A793,"EP"),'05 APU'!$1:$1048576,1,FALSE)=CONCATENATE($A793,"EP")),1,0)</f>
        <v>#N/A</v>
      </c>
      <c r="BA793" s="331" t="e">
        <f>IF((VLOOKUP(CONCATENATE($A793,"EE"),'05 APU'!$1:$1048576,1,FALSE)=CONCATENATE($A793,"EE")),1,0)</f>
        <v>#N/A</v>
      </c>
      <c r="BB793" s="331" t="e">
        <f>IF((VLOOKUP(CONCATENATE($A793,"EM"),'05 APU'!$1:$1048576,1,FALSE)=CONCATENATE($A793,"EM")),1,0)</f>
        <v>#N/A</v>
      </c>
    </row>
    <row r="794" spans="1:54" x14ac:dyDescent="0.25">
      <c r="A794" s="88">
        <v>784</v>
      </c>
      <c r="B794" s="387" t="s">
        <v>1618</v>
      </c>
      <c r="C794" s="384" t="s">
        <v>1389</v>
      </c>
      <c r="D794" s="89" t="str">
        <f>IFERROR(VLOOKUP(CONCATENATE($A794,"T"),'05 APU'!$1:$1048576,3,),"")</f>
        <v/>
      </c>
      <c r="E794" s="89" t="str">
        <f>IFERROR(VLOOKUP(CONCATENATE($A794,"T2"),'05 APU'!$1:$1048576,3,),"")</f>
        <v/>
      </c>
      <c r="F794" s="89" t="str">
        <f>IFERROR(VLOOKUP(CONCATENATE($A794,"T3"),'05 APU'!$1:$1048576,3,),"")</f>
        <v/>
      </c>
      <c r="G794" s="412" t="s">
        <v>168</v>
      </c>
      <c r="H794" s="351"/>
      <c r="I794" s="90">
        <f>IFERROR((VLOOKUP(CONCATENATE($A794,"D"),'05 APU'!$1:$1048576,9,)),0)</f>
        <v>0</v>
      </c>
      <c r="J794" s="90">
        <f t="shared" si="26"/>
        <v>0</v>
      </c>
      <c r="K794" s="297" t="str">
        <f>IFERROR(VLOOKUP(CONCATENATE($A794,"C"),'05 APU'!$1:$1048576,9,),"")</f>
        <v/>
      </c>
      <c r="L794" s="297" t="str">
        <f>IFERROR(VLOOKUP(CONCATENATE($A794,"B"),'05 APU'!$1:$1048576,9,),"")</f>
        <v/>
      </c>
      <c r="M794" s="297" t="str">
        <f>IFERROR(VLOOKUP(CONCATENATE($A794,"A"),'05 APU'!$1:$1048576,9,),"")</f>
        <v/>
      </c>
      <c r="N794" s="86"/>
      <c r="O794" s="90">
        <f>IFERROR(VLOOKUP(CONCATENATE($A794,"D"),'05 APU'!$T:$AB,9,),0)</f>
        <v>0</v>
      </c>
      <c r="P794" s="90">
        <f t="shared" si="25"/>
        <v>0</v>
      </c>
      <c r="Q794" s="90">
        <f>IFERROR(VLOOKUP(CONCATENATE($A794,"C"),'05 APU'!$T:$AB,9,),0)</f>
        <v>0</v>
      </c>
      <c r="R794" s="90">
        <f>IFERROR(VLOOKUP(CONCATENATE($A794,"B"),'05 APU'!$T:$AB,9,),0)</f>
        <v>0</v>
      </c>
      <c r="S794" s="90">
        <f>IFERROR(VLOOKUP(CONCATENATE($A794,"A"),'05 APU'!$T:$AB,9,),0)</f>
        <v>0</v>
      </c>
      <c r="U794" s="420" t="s">
        <v>3457</v>
      </c>
      <c r="V794" s="426" t="s">
        <v>3487</v>
      </c>
      <c r="W794" s="429" t="s">
        <v>3493</v>
      </c>
      <c r="AZ794" s="331" t="e">
        <f>IF((VLOOKUP(CONCATENATE($A794,"EP"),'05 APU'!$1:$1048576,1,FALSE)=CONCATENATE($A794,"EP")),1,0)</f>
        <v>#N/A</v>
      </c>
      <c r="BA794" s="331" t="e">
        <f>IF((VLOOKUP(CONCATENATE($A794,"EE"),'05 APU'!$1:$1048576,1,FALSE)=CONCATENATE($A794,"EE")),1,0)</f>
        <v>#N/A</v>
      </c>
      <c r="BB794" s="331" t="e">
        <f>IF((VLOOKUP(CONCATENATE($A794,"EM"),'05 APU'!$1:$1048576,1,FALSE)=CONCATENATE($A794,"EM")),1,0)</f>
        <v>#N/A</v>
      </c>
    </row>
    <row r="795" spans="1:54" x14ac:dyDescent="0.25">
      <c r="A795" s="88">
        <v>785</v>
      </c>
      <c r="B795" s="387" t="s">
        <v>1619</v>
      </c>
      <c r="C795" s="384" t="s">
        <v>1391</v>
      </c>
      <c r="D795" s="89" t="str">
        <f>IFERROR(VLOOKUP(CONCATENATE($A795,"T"),'05 APU'!$1:$1048576,3,),"")</f>
        <v/>
      </c>
      <c r="E795" s="89" t="str">
        <f>IFERROR(VLOOKUP(CONCATENATE($A795,"T2"),'05 APU'!$1:$1048576,3,),"")</f>
        <v/>
      </c>
      <c r="F795" s="89" t="str">
        <f>IFERROR(VLOOKUP(CONCATENATE($A795,"T3"),'05 APU'!$1:$1048576,3,),"")</f>
        <v/>
      </c>
      <c r="G795" s="412" t="s">
        <v>168</v>
      </c>
      <c r="H795" s="351"/>
      <c r="I795" s="90">
        <f>IFERROR((VLOOKUP(CONCATENATE($A795,"D"),'05 APU'!$1:$1048576,9,)),0)</f>
        <v>0</v>
      </c>
      <c r="J795" s="90">
        <f t="shared" si="26"/>
        <v>0</v>
      </c>
      <c r="K795" s="297" t="str">
        <f>IFERROR(VLOOKUP(CONCATENATE($A795,"C"),'05 APU'!$1:$1048576,9,),"")</f>
        <v/>
      </c>
      <c r="L795" s="297" t="str">
        <f>IFERROR(VLOOKUP(CONCATENATE($A795,"B"),'05 APU'!$1:$1048576,9,),"")</f>
        <v/>
      </c>
      <c r="M795" s="297" t="str">
        <f>IFERROR(VLOOKUP(CONCATENATE($A795,"A"),'05 APU'!$1:$1048576,9,),"")</f>
        <v/>
      </c>
      <c r="N795" s="86"/>
      <c r="O795" s="90">
        <f>IFERROR(VLOOKUP(CONCATENATE($A795,"D"),'05 APU'!$T:$AB,9,),0)</f>
        <v>0</v>
      </c>
      <c r="P795" s="90">
        <f t="shared" si="25"/>
        <v>0</v>
      </c>
      <c r="Q795" s="90">
        <f>IFERROR(VLOOKUP(CONCATENATE($A795,"C"),'05 APU'!$T:$AB,9,),0)</f>
        <v>0</v>
      </c>
      <c r="R795" s="90">
        <f>IFERROR(VLOOKUP(CONCATENATE($A795,"B"),'05 APU'!$T:$AB,9,),0)</f>
        <v>0</v>
      </c>
      <c r="S795" s="90">
        <f>IFERROR(VLOOKUP(CONCATENATE($A795,"A"),'05 APU'!$T:$AB,9,),0)</f>
        <v>0</v>
      </c>
      <c r="U795" s="420" t="s">
        <v>3457</v>
      </c>
      <c r="V795" s="426" t="s">
        <v>3487</v>
      </c>
      <c r="W795" s="429" t="s">
        <v>3493</v>
      </c>
      <c r="AZ795" s="331" t="e">
        <f>IF((VLOOKUP(CONCATENATE($A795,"EP"),'05 APU'!$1:$1048576,1,FALSE)=CONCATENATE($A795,"EP")),1,0)</f>
        <v>#N/A</v>
      </c>
      <c r="BA795" s="331" t="e">
        <f>IF((VLOOKUP(CONCATENATE($A795,"EE"),'05 APU'!$1:$1048576,1,FALSE)=CONCATENATE($A795,"EE")),1,0)</f>
        <v>#N/A</v>
      </c>
      <c r="BB795" s="331" t="e">
        <f>IF((VLOOKUP(CONCATENATE($A795,"EM"),'05 APU'!$1:$1048576,1,FALSE)=CONCATENATE($A795,"EM")),1,0)</f>
        <v>#N/A</v>
      </c>
    </row>
    <row r="796" spans="1:54" x14ac:dyDescent="0.25">
      <c r="A796" s="88">
        <v>786</v>
      </c>
      <c r="B796" s="387" t="s">
        <v>1620</v>
      </c>
      <c r="C796" s="384" t="s">
        <v>1393</v>
      </c>
      <c r="D796" s="89" t="str">
        <f>IFERROR(VLOOKUP(CONCATENATE($A796,"T"),'05 APU'!$1:$1048576,3,),"")</f>
        <v/>
      </c>
      <c r="E796" s="89" t="str">
        <f>IFERROR(VLOOKUP(CONCATENATE($A796,"T2"),'05 APU'!$1:$1048576,3,),"")</f>
        <v/>
      </c>
      <c r="F796" s="89" t="str">
        <f>IFERROR(VLOOKUP(CONCATENATE($A796,"T3"),'05 APU'!$1:$1048576,3,),"")</f>
        <v/>
      </c>
      <c r="G796" s="412" t="s">
        <v>168</v>
      </c>
      <c r="H796" s="351"/>
      <c r="I796" s="90">
        <f>IFERROR((VLOOKUP(CONCATENATE($A796,"D"),'05 APU'!$1:$1048576,9,)),0)</f>
        <v>0</v>
      </c>
      <c r="J796" s="90">
        <f t="shared" si="26"/>
        <v>0</v>
      </c>
      <c r="K796" s="297" t="str">
        <f>IFERROR(VLOOKUP(CONCATENATE($A796,"C"),'05 APU'!$1:$1048576,9,),"")</f>
        <v/>
      </c>
      <c r="L796" s="297" t="str">
        <f>IFERROR(VLOOKUP(CONCATENATE($A796,"B"),'05 APU'!$1:$1048576,9,),"")</f>
        <v/>
      </c>
      <c r="M796" s="297" t="str">
        <f>IFERROR(VLOOKUP(CONCATENATE($A796,"A"),'05 APU'!$1:$1048576,9,),"")</f>
        <v/>
      </c>
      <c r="N796" s="86"/>
      <c r="O796" s="90">
        <f>IFERROR(VLOOKUP(CONCATENATE($A796,"D"),'05 APU'!$T:$AB,9,),0)</f>
        <v>0</v>
      </c>
      <c r="P796" s="90">
        <f t="shared" si="25"/>
        <v>0</v>
      </c>
      <c r="Q796" s="90">
        <f>IFERROR(VLOOKUP(CONCATENATE($A796,"C"),'05 APU'!$T:$AB,9,),0)</f>
        <v>0</v>
      </c>
      <c r="R796" s="90">
        <f>IFERROR(VLOOKUP(CONCATENATE($A796,"B"),'05 APU'!$T:$AB,9,),0)</f>
        <v>0</v>
      </c>
      <c r="S796" s="90">
        <f>IFERROR(VLOOKUP(CONCATENATE($A796,"A"),'05 APU'!$T:$AB,9,),0)</f>
        <v>0</v>
      </c>
      <c r="U796" s="420" t="s">
        <v>3457</v>
      </c>
      <c r="V796" s="426" t="s">
        <v>3487</v>
      </c>
      <c r="W796" s="429" t="s">
        <v>3493</v>
      </c>
      <c r="AZ796" s="331" t="e">
        <f>IF((VLOOKUP(CONCATENATE($A796,"EP"),'05 APU'!$1:$1048576,1,FALSE)=CONCATENATE($A796,"EP")),1,0)</f>
        <v>#N/A</v>
      </c>
      <c r="BA796" s="331" t="e">
        <f>IF((VLOOKUP(CONCATENATE($A796,"EE"),'05 APU'!$1:$1048576,1,FALSE)=CONCATENATE($A796,"EE")),1,0)</f>
        <v>#N/A</v>
      </c>
      <c r="BB796" s="331" t="e">
        <f>IF((VLOOKUP(CONCATENATE($A796,"EM"),'05 APU'!$1:$1048576,1,FALSE)=CONCATENATE($A796,"EM")),1,0)</f>
        <v>#N/A</v>
      </c>
    </row>
    <row r="797" spans="1:54" x14ac:dyDescent="0.25">
      <c r="A797" s="88">
        <v>787</v>
      </c>
      <c r="B797" s="388" t="s">
        <v>1621</v>
      </c>
      <c r="C797" s="389" t="s">
        <v>1622</v>
      </c>
      <c r="D797" s="89" t="str">
        <f>IFERROR(VLOOKUP(CONCATENATE($A797,"T"),'05 APU'!$1:$1048576,3,),"")</f>
        <v/>
      </c>
      <c r="E797" s="89" t="str">
        <f>IFERROR(VLOOKUP(CONCATENATE($A797,"T2"),'05 APU'!$1:$1048576,3,),"")</f>
        <v/>
      </c>
      <c r="F797" s="89" t="str">
        <f>IFERROR(VLOOKUP(CONCATENATE($A797,"T3"),'05 APU'!$1:$1048576,3,),"")</f>
        <v/>
      </c>
      <c r="G797" s="398"/>
      <c r="H797" s="351"/>
      <c r="I797" s="90">
        <f>IFERROR((VLOOKUP(CONCATENATE($A797,"D"),'05 APU'!$1:$1048576,9,)),0)</f>
        <v>0</v>
      </c>
      <c r="J797" s="90">
        <f t="shared" si="26"/>
        <v>0</v>
      </c>
      <c r="K797" s="297" t="str">
        <f>IFERROR(VLOOKUP(CONCATENATE($A797,"C"),'05 APU'!$1:$1048576,9,),"")</f>
        <v/>
      </c>
      <c r="L797" s="297" t="str">
        <f>IFERROR(VLOOKUP(CONCATENATE($A797,"B"),'05 APU'!$1:$1048576,9,),"")</f>
        <v/>
      </c>
      <c r="M797" s="297" t="str">
        <f>IFERROR(VLOOKUP(CONCATENATE($A797,"A"),'05 APU'!$1:$1048576,9,),"")</f>
        <v/>
      </c>
      <c r="N797" s="86"/>
      <c r="O797" s="90">
        <f>IFERROR(VLOOKUP(CONCATENATE($A797,"D"),'05 APU'!$T:$AB,9,),0)</f>
        <v>0</v>
      </c>
      <c r="P797" s="90">
        <f t="shared" si="25"/>
        <v>0</v>
      </c>
      <c r="Q797" s="90">
        <f>IFERROR(VLOOKUP(CONCATENATE($A797,"C"),'05 APU'!$T:$AB,9,),0)</f>
        <v>0</v>
      </c>
      <c r="R797" s="90">
        <f>IFERROR(VLOOKUP(CONCATENATE($A797,"B"),'05 APU'!$T:$AB,9,),0)</f>
        <v>0</v>
      </c>
      <c r="S797" s="90">
        <f>IFERROR(VLOOKUP(CONCATENATE($A797,"A"),'05 APU'!$T:$AB,9,),0)</f>
        <v>0</v>
      </c>
      <c r="U797" s="420" t="s">
        <v>3457</v>
      </c>
      <c r="V797" s="426" t="s">
        <v>3487</v>
      </c>
      <c r="W797" s="429">
        <v>0</v>
      </c>
      <c r="AZ797" s="331" t="e">
        <f>IF((VLOOKUP(CONCATENATE($A797,"EP"),'05 APU'!$1:$1048576,1,FALSE)=CONCATENATE($A797,"EP")),1,0)</f>
        <v>#N/A</v>
      </c>
      <c r="BA797" s="331" t="e">
        <f>IF((VLOOKUP(CONCATENATE($A797,"EE"),'05 APU'!$1:$1048576,1,FALSE)=CONCATENATE($A797,"EE")),1,0)</f>
        <v>#N/A</v>
      </c>
      <c r="BB797" s="331" t="e">
        <f>IF((VLOOKUP(CONCATENATE($A797,"EM"),'05 APU'!$1:$1048576,1,FALSE)=CONCATENATE($A797,"EM")),1,0)</f>
        <v>#N/A</v>
      </c>
    </row>
    <row r="798" spans="1:54" x14ac:dyDescent="0.25">
      <c r="A798" s="88">
        <v>788</v>
      </c>
      <c r="B798" s="387" t="s">
        <v>1612</v>
      </c>
      <c r="C798" s="384" t="s">
        <v>1379</v>
      </c>
      <c r="D798" s="89" t="str">
        <f>IFERROR(VLOOKUP(CONCATENATE($A798,"T"),'05 APU'!$1:$1048576,3,),"")</f>
        <v/>
      </c>
      <c r="E798" s="89" t="str">
        <f>IFERROR(VLOOKUP(CONCATENATE($A798,"T2"),'05 APU'!$1:$1048576,3,),"")</f>
        <v/>
      </c>
      <c r="F798" s="89" t="str">
        <f>IFERROR(VLOOKUP(CONCATENATE($A798,"T3"),'05 APU'!$1:$1048576,3,),"")</f>
        <v/>
      </c>
      <c r="G798" s="412" t="s">
        <v>168</v>
      </c>
      <c r="H798" s="351"/>
      <c r="I798" s="90">
        <f>IFERROR((VLOOKUP(CONCATENATE($A798,"D"),'05 APU'!$1:$1048576,9,)),0)</f>
        <v>0</v>
      </c>
      <c r="J798" s="90">
        <f t="shared" si="26"/>
        <v>0</v>
      </c>
      <c r="K798" s="297" t="str">
        <f>IFERROR(VLOOKUP(CONCATENATE($A798,"C"),'05 APU'!$1:$1048576,9,),"")</f>
        <v/>
      </c>
      <c r="L798" s="297" t="str">
        <f>IFERROR(VLOOKUP(CONCATENATE($A798,"B"),'05 APU'!$1:$1048576,9,),"")</f>
        <v/>
      </c>
      <c r="M798" s="297" t="str">
        <f>IFERROR(VLOOKUP(CONCATENATE($A798,"A"),'05 APU'!$1:$1048576,9,),"")</f>
        <v/>
      </c>
      <c r="N798" s="86"/>
      <c r="O798" s="90">
        <f>IFERROR(VLOOKUP(CONCATENATE($A798,"D"),'05 APU'!$T:$AB,9,),0)</f>
        <v>0</v>
      </c>
      <c r="P798" s="90">
        <f t="shared" si="25"/>
        <v>0</v>
      </c>
      <c r="Q798" s="90">
        <f>IFERROR(VLOOKUP(CONCATENATE($A798,"C"),'05 APU'!$T:$AB,9,),0)</f>
        <v>0</v>
      </c>
      <c r="R798" s="90">
        <f>IFERROR(VLOOKUP(CONCATENATE($A798,"B"),'05 APU'!$T:$AB,9,),0)</f>
        <v>0</v>
      </c>
      <c r="S798" s="90">
        <f>IFERROR(VLOOKUP(CONCATENATE($A798,"A"),'05 APU'!$T:$AB,9,),0)</f>
        <v>0</v>
      </c>
      <c r="U798" s="420" t="s">
        <v>3457</v>
      </c>
      <c r="V798" s="426" t="s">
        <v>3487</v>
      </c>
      <c r="W798" s="429" t="s">
        <v>3493</v>
      </c>
      <c r="AZ798" s="331" t="e">
        <f>IF((VLOOKUP(CONCATENATE($A798,"EP"),'05 APU'!$1:$1048576,1,FALSE)=CONCATENATE($A798,"EP")),1,0)</f>
        <v>#N/A</v>
      </c>
      <c r="BA798" s="331" t="e">
        <f>IF((VLOOKUP(CONCATENATE($A798,"EE"),'05 APU'!$1:$1048576,1,FALSE)=CONCATENATE($A798,"EE")),1,0)</f>
        <v>#N/A</v>
      </c>
      <c r="BB798" s="331" t="e">
        <f>IF((VLOOKUP(CONCATENATE($A798,"EM"),'05 APU'!$1:$1048576,1,FALSE)=CONCATENATE($A798,"EM")),1,0)</f>
        <v>#N/A</v>
      </c>
    </row>
    <row r="799" spans="1:54" x14ac:dyDescent="0.25">
      <c r="A799" s="88">
        <v>789</v>
      </c>
      <c r="B799" s="387" t="s">
        <v>1613</v>
      </c>
      <c r="C799" s="384" t="s">
        <v>1381</v>
      </c>
      <c r="D799" s="89" t="str">
        <f>IFERROR(VLOOKUP(CONCATENATE($A799,"T"),'05 APU'!$1:$1048576,3,),"")</f>
        <v/>
      </c>
      <c r="E799" s="89" t="str">
        <f>IFERROR(VLOOKUP(CONCATENATE($A799,"T2"),'05 APU'!$1:$1048576,3,),"")</f>
        <v/>
      </c>
      <c r="F799" s="89" t="str">
        <f>IFERROR(VLOOKUP(CONCATENATE($A799,"T3"),'05 APU'!$1:$1048576,3,),"")</f>
        <v/>
      </c>
      <c r="G799" s="412" t="s">
        <v>168</v>
      </c>
      <c r="H799" s="351"/>
      <c r="I799" s="90">
        <f>IFERROR((VLOOKUP(CONCATENATE($A799,"D"),'05 APU'!$1:$1048576,9,)),0)</f>
        <v>0</v>
      </c>
      <c r="J799" s="90">
        <f t="shared" si="26"/>
        <v>0</v>
      </c>
      <c r="K799" s="297" t="str">
        <f>IFERROR(VLOOKUP(CONCATENATE($A799,"C"),'05 APU'!$1:$1048576,9,),"")</f>
        <v/>
      </c>
      <c r="L799" s="297" t="str">
        <f>IFERROR(VLOOKUP(CONCATENATE($A799,"B"),'05 APU'!$1:$1048576,9,),"")</f>
        <v/>
      </c>
      <c r="M799" s="297" t="str">
        <f>IFERROR(VLOOKUP(CONCATENATE($A799,"A"),'05 APU'!$1:$1048576,9,),"")</f>
        <v/>
      </c>
      <c r="N799" s="86"/>
      <c r="O799" s="90">
        <f>IFERROR(VLOOKUP(CONCATENATE($A799,"D"),'05 APU'!$T:$AB,9,),0)</f>
        <v>0</v>
      </c>
      <c r="P799" s="90">
        <f t="shared" si="25"/>
        <v>0</v>
      </c>
      <c r="Q799" s="90">
        <f>IFERROR(VLOOKUP(CONCATENATE($A799,"C"),'05 APU'!$T:$AB,9,),0)</f>
        <v>0</v>
      </c>
      <c r="R799" s="90">
        <f>IFERROR(VLOOKUP(CONCATENATE($A799,"B"),'05 APU'!$T:$AB,9,),0)</f>
        <v>0</v>
      </c>
      <c r="S799" s="90">
        <f>IFERROR(VLOOKUP(CONCATENATE($A799,"A"),'05 APU'!$T:$AB,9,),0)</f>
        <v>0</v>
      </c>
      <c r="U799" s="420" t="s">
        <v>3457</v>
      </c>
      <c r="V799" s="426" t="s">
        <v>3487</v>
      </c>
      <c r="W799" s="429" t="s">
        <v>3493</v>
      </c>
      <c r="AZ799" s="331" t="e">
        <f>IF((VLOOKUP(CONCATENATE($A799,"EP"),'05 APU'!$1:$1048576,1,FALSE)=CONCATENATE($A799,"EP")),1,0)</f>
        <v>#N/A</v>
      </c>
      <c r="BA799" s="331" t="e">
        <f>IF((VLOOKUP(CONCATENATE($A799,"EE"),'05 APU'!$1:$1048576,1,FALSE)=CONCATENATE($A799,"EE")),1,0)</f>
        <v>#N/A</v>
      </c>
      <c r="BB799" s="331" t="e">
        <f>IF((VLOOKUP(CONCATENATE($A799,"EM"),'05 APU'!$1:$1048576,1,FALSE)=CONCATENATE($A799,"EM")),1,0)</f>
        <v>#N/A</v>
      </c>
    </row>
    <row r="800" spans="1:54" x14ac:dyDescent="0.25">
      <c r="A800" s="88">
        <v>790</v>
      </c>
      <c r="B800" s="387" t="s">
        <v>1614</v>
      </c>
      <c r="C800" s="384" t="s">
        <v>1565</v>
      </c>
      <c r="D800" s="89" t="str">
        <f>IFERROR(VLOOKUP(CONCATENATE($A800,"T"),'05 APU'!$1:$1048576,3,),"")</f>
        <v/>
      </c>
      <c r="E800" s="89" t="str">
        <f>IFERROR(VLOOKUP(CONCATENATE($A800,"T2"),'05 APU'!$1:$1048576,3,),"")</f>
        <v/>
      </c>
      <c r="F800" s="89" t="str">
        <f>IFERROR(VLOOKUP(CONCATENATE($A800,"T3"),'05 APU'!$1:$1048576,3,),"")</f>
        <v/>
      </c>
      <c r="G800" s="412" t="s">
        <v>168</v>
      </c>
      <c r="H800" s="351"/>
      <c r="I800" s="90">
        <f>IFERROR((VLOOKUP(CONCATENATE($A800,"D"),'05 APU'!$1:$1048576,9,)),0)</f>
        <v>0</v>
      </c>
      <c r="J800" s="90">
        <f t="shared" si="26"/>
        <v>0</v>
      </c>
      <c r="K800" s="297" t="str">
        <f>IFERROR(VLOOKUP(CONCATENATE($A800,"C"),'05 APU'!$1:$1048576,9,),"")</f>
        <v/>
      </c>
      <c r="L800" s="297" t="str">
        <f>IFERROR(VLOOKUP(CONCATENATE($A800,"B"),'05 APU'!$1:$1048576,9,),"")</f>
        <v/>
      </c>
      <c r="M800" s="297" t="str">
        <f>IFERROR(VLOOKUP(CONCATENATE($A800,"A"),'05 APU'!$1:$1048576,9,),"")</f>
        <v/>
      </c>
      <c r="N800" s="86"/>
      <c r="O800" s="90">
        <f>IFERROR(VLOOKUP(CONCATENATE($A800,"D"),'05 APU'!$T:$AB,9,),0)</f>
        <v>0</v>
      </c>
      <c r="P800" s="90">
        <f t="shared" si="25"/>
        <v>0</v>
      </c>
      <c r="Q800" s="90">
        <f>IFERROR(VLOOKUP(CONCATENATE($A800,"C"),'05 APU'!$T:$AB,9,),0)</f>
        <v>0</v>
      </c>
      <c r="R800" s="90">
        <f>IFERROR(VLOOKUP(CONCATENATE($A800,"B"),'05 APU'!$T:$AB,9,),0)</f>
        <v>0</v>
      </c>
      <c r="S800" s="90">
        <f>IFERROR(VLOOKUP(CONCATENATE($A800,"A"),'05 APU'!$T:$AB,9,),0)</f>
        <v>0</v>
      </c>
      <c r="U800" s="420" t="s">
        <v>3457</v>
      </c>
      <c r="V800" s="426" t="s">
        <v>3487</v>
      </c>
      <c r="W800" s="429" t="s">
        <v>3493</v>
      </c>
      <c r="AZ800" s="331" t="e">
        <f>IF((VLOOKUP(CONCATENATE($A800,"EP"),'05 APU'!$1:$1048576,1,FALSE)=CONCATENATE($A800,"EP")),1,0)</f>
        <v>#N/A</v>
      </c>
      <c r="BA800" s="331" t="e">
        <f>IF((VLOOKUP(CONCATENATE($A800,"EE"),'05 APU'!$1:$1048576,1,FALSE)=CONCATENATE($A800,"EE")),1,0)</f>
        <v>#N/A</v>
      </c>
      <c r="BB800" s="331" t="e">
        <f>IF((VLOOKUP(CONCATENATE($A800,"EM"),'05 APU'!$1:$1048576,1,FALSE)=CONCATENATE($A800,"EM")),1,0)</f>
        <v>#N/A</v>
      </c>
    </row>
    <row r="801" spans="1:54" x14ac:dyDescent="0.25">
      <c r="A801" s="88">
        <v>791</v>
      </c>
      <c r="B801" s="387" t="s">
        <v>1616</v>
      </c>
      <c r="C801" s="384" t="s">
        <v>1556</v>
      </c>
      <c r="D801" s="89" t="str">
        <f>IFERROR(VLOOKUP(CONCATENATE($A801,"T"),'05 APU'!$1:$1048576,3,),"")</f>
        <v/>
      </c>
      <c r="E801" s="89" t="str">
        <f>IFERROR(VLOOKUP(CONCATENATE($A801,"T2"),'05 APU'!$1:$1048576,3,),"")</f>
        <v/>
      </c>
      <c r="F801" s="89" t="str">
        <f>IFERROR(VLOOKUP(CONCATENATE($A801,"T3"),'05 APU'!$1:$1048576,3,),"")</f>
        <v/>
      </c>
      <c r="G801" s="412" t="s">
        <v>168</v>
      </c>
      <c r="H801" s="351"/>
      <c r="I801" s="90">
        <f>IFERROR((VLOOKUP(CONCATENATE($A801,"D"),'05 APU'!$1:$1048576,9,)),0)</f>
        <v>0</v>
      </c>
      <c r="J801" s="90">
        <f t="shared" si="26"/>
        <v>0</v>
      </c>
      <c r="K801" s="297" t="str">
        <f>IFERROR(VLOOKUP(CONCATENATE($A801,"C"),'05 APU'!$1:$1048576,9,),"")</f>
        <v/>
      </c>
      <c r="L801" s="297" t="str">
        <f>IFERROR(VLOOKUP(CONCATENATE($A801,"B"),'05 APU'!$1:$1048576,9,),"")</f>
        <v/>
      </c>
      <c r="M801" s="297" t="str">
        <f>IFERROR(VLOOKUP(CONCATENATE($A801,"A"),'05 APU'!$1:$1048576,9,),"")</f>
        <v/>
      </c>
      <c r="N801" s="86"/>
      <c r="O801" s="90">
        <f>IFERROR(VLOOKUP(CONCATENATE($A801,"D"),'05 APU'!$T:$AB,9,),0)</f>
        <v>0</v>
      </c>
      <c r="P801" s="90">
        <f t="shared" si="25"/>
        <v>0</v>
      </c>
      <c r="Q801" s="90">
        <f>IFERROR(VLOOKUP(CONCATENATE($A801,"C"),'05 APU'!$T:$AB,9,),0)</f>
        <v>0</v>
      </c>
      <c r="R801" s="90">
        <f>IFERROR(VLOOKUP(CONCATENATE($A801,"B"),'05 APU'!$T:$AB,9,),0)</f>
        <v>0</v>
      </c>
      <c r="S801" s="90">
        <f>IFERROR(VLOOKUP(CONCATENATE($A801,"A"),'05 APU'!$T:$AB,9,),0)</f>
        <v>0</v>
      </c>
      <c r="U801" s="420" t="s">
        <v>3457</v>
      </c>
      <c r="V801" s="426" t="s">
        <v>3487</v>
      </c>
      <c r="W801" s="429" t="s">
        <v>3493</v>
      </c>
      <c r="AZ801" s="331" t="e">
        <f>IF((VLOOKUP(CONCATENATE($A801,"EP"),'05 APU'!$1:$1048576,1,FALSE)=CONCATENATE($A801,"EP")),1,0)</f>
        <v>#N/A</v>
      </c>
      <c r="BA801" s="331" t="e">
        <f>IF((VLOOKUP(CONCATENATE($A801,"EE"),'05 APU'!$1:$1048576,1,FALSE)=CONCATENATE($A801,"EE")),1,0)</f>
        <v>#N/A</v>
      </c>
      <c r="BB801" s="331" t="e">
        <f>IF((VLOOKUP(CONCATENATE($A801,"EM"),'05 APU'!$1:$1048576,1,FALSE)=CONCATENATE($A801,"EM")),1,0)</f>
        <v>#N/A</v>
      </c>
    </row>
    <row r="802" spans="1:54" x14ac:dyDescent="0.25">
      <c r="A802" s="88">
        <v>792</v>
      </c>
      <c r="B802" s="387" t="s">
        <v>1617</v>
      </c>
      <c r="C802" s="384" t="s">
        <v>1389</v>
      </c>
      <c r="D802" s="89" t="str">
        <f>IFERROR(VLOOKUP(CONCATENATE($A802,"T"),'05 APU'!$1:$1048576,3,),"")</f>
        <v/>
      </c>
      <c r="E802" s="89" t="str">
        <f>IFERROR(VLOOKUP(CONCATENATE($A802,"T2"),'05 APU'!$1:$1048576,3,),"")</f>
        <v/>
      </c>
      <c r="F802" s="89" t="str">
        <f>IFERROR(VLOOKUP(CONCATENATE($A802,"T3"),'05 APU'!$1:$1048576,3,),"")</f>
        <v/>
      </c>
      <c r="G802" s="412" t="s">
        <v>168</v>
      </c>
      <c r="H802" s="351"/>
      <c r="I802" s="90">
        <f>IFERROR((VLOOKUP(CONCATENATE($A802,"D"),'05 APU'!$1:$1048576,9,)),0)</f>
        <v>0</v>
      </c>
      <c r="J802" s="90">
        <f t="shared" si="26"/>
        <v>0</v>
      </c>
      <c r="K802" s="297" t="str">
        <f>IFERROR(VLOOKUP(CONCATENATE($A802,"C"),'05 APU'!$1:$1048576,9,),"")</f>
        <v/>
      </c>
      <c r="L802" s="297" t="str">
        <f>IFERROR(VLOOKUP(CONCATENATE($A802,"B"),'05 APU'!$1:$1048576,9,),"")</f>
        <v/>
      </c>
      <c r="M802" s="297" t="str">
        <f>IFERROR(VLOOKUP(CONCATENATE($A802,"A"),'05 APU'!$1:$1048576,9,),"")</f>
        <v/>
      </c>
      <c r="N802" s="86"/>
      <c r="O802" s="90">
        <f>IFERROR(VLOOKUP(CONCATENATE($A802,"D"),'05 APU'!$T:$AB,9,),0)</f>
        <v>0</v>
      </c>
      <c r="P802" s="90">
        <f t="shared" si="25"/>
        <v>0</v>
      </c>
      <c r="Q802" s="90">
        <f>IFERROR(VLOOKUP(CONCATENATE($A802,"C"),'05 APU'!$T:$AB,9,),0)</f>
        <v>0</v>
      </c>
      <c r="R802" s="90">
        <f>IFERROR(VLOOKUP(CONCATENATE($A802,"B"),'05 APU'!$T:$AB,9,),0)</f>
        <v>0</v>
      </c>
      <c r="S802" s="90">
        <f>IFERROR(VLOOKUP(CONCATENATE($A802,"A"),'05 APU'!$T:$AB,9,),0)</f>
        <v>0</v>
      </c>
      <c r="U802" s="420" t="s">
        <v>3457</v>
      </c>
      <c r="V802" s="426" t="s">
        <v>3487</v>
      </c>
      <c r="W802" s="429" t="s">
        <v>3493</v>
      </c>
      <c r="AZ802" s="331" t="e">
        <f>IF((VLOOKUP(CONCATENATE($A802,"EP"),'05 APU'!$1:$1048576,1,FALSE)=CONCATENATE($A802,"EP")),1,0)</f>
        <v>#N/A</v>
      </c>
      <c r="BA802" s="331" t="e">
        <f>IF((VLOOKUP(CONCATENATE($A802,"EE"),'05 APU'!$1:$1048576,1,FALSE)=CONCATENATE($A802,"EE")),1,0)</f>
        <v>#N/A</v>
      </c>
      <c r="BB802" s="331" t="e">
        <f>IF((VLOOKUP(CONCATENATE($A802,"EM"),'05 APU'!$1:$1048576,1,FALSE)=CONCATENATE($A802,"EM")),1,0)</f>
        <v>#N/A</v>
      </c>
    </row>
    <row r="803" spans="1:54" x14ac:dyDescent="0.25">
      <c r="A803" s="88">
        <v>793</v>
      </c>
      <c r="B803" s="388" t="s">
        <v>1623</v>
      </c>
      <c r="C803" s="389" t="s">
        <v>1624</v>
      </c>
      <c r="D803" s="89" t="str">
        <f>IFERROR(VLOOKUP(CONCATENATE($A803,"T"),'05 APU'!$1:$1048576,3,),"")</f>
        <v/>
      </c>
      <c r="E803" s="89" t="str">
        <f>IFERROR(VLOOKUP(CONCATENATE($A803,"T2"),'05 APU'!$1:$1048576,3,),"")</f>
        <v/>
      </c>
      <c r="F803" s="89" t="str">
        <f>IFERROR(VLOOKUP(CONCATENATE($A803,"T3"),'05 APU'!$1:$1048576,3,),"")</f>
        <v/>
      </c>
      <c r="G803" s="398"/>
      <c r="H803" s="351"/>
      <c r="I803" s="90">
        <f>IFERROR((VLOOKUP(CONCATENATE($A803,"D"),'05 APU'!$1:$1048576,9,)),0)</f>
        <v>0</v>
      </c>
      <c r="J803" s="90">
        <f t="shared" si="26"/>
        <v>0</v>
      </c>
      <c r="K803" s="297" t="str">
        <f>IFERROR(VLOOKUP(CONCATENATE($A803,"C"),'05 APU'!$1:$1048576,9,),"")</f>
        <v/>
      </c>
      <c r="L803" s="297" t="str">
        <f>IFERROR(VLOOKUP(CONCATENATE($A803,"B"),'05 APU'!$1:$1048576,9,),"")</f>
        <v/>
      </c>
      <c r="M803" s="297" t="str">
        <f>IFERROR(VLOOKUP(CONCATENATE($A803,"A"),'05 APU'!$1:$1048576,9,),"")</f>
        <v/>
      </c>
      <c r="N803" s="86"/>
      <c r="O803" s="90">
        <f>IFERROR(VLOOKUP(CONCATENATE($A803,"D"),'05 APU'!$T:$AB,9,),0)</f>
        <v>0</v>
      </c>
      <c r="P803" s="90">
        <f t="shared" si="25"/>
        <v>0</v>
      </c>
      <c r="Q803" s="90">
        <f>IFERROR(VLOOKUP(CONCATENATE($A803,"C"),'05 APU'!$T:$AB,9,),0)</f>
        <v>0</v>
      </c>
      <c r="R803" s="90">
        <f>IFERROR(VLOOKUP(CONCATENATE($A803,"B"),'05 APU'!$T:$AB,9,),0)</f>
        <v>0</v>
      </c>
      <c r="S803" s="90">
        <f>IFERROR(VLOOKUP(CONCATENATE($A803,"A"),'05 APU'!$T:$AB,9,),0)</f>
        <v>0</v>
      </c>
      <c r="U803" s="420" t="s">
        <v>3457</v>
      </c>
      <c r="V803" s="426" t="s">
        <v>3487</v>
      </c>
      <c r="W803" s="429">
        <v>0</v>
      </c>
      <c r="AZ803" s="331" t="e">
        <f>IF((VLOOKUP(CONCATENATE($A803,"EP"),'05 APU'!$1:$1048576,1,FALSE)=CONCATENATE($A803,"EP")),1,0)</f>
        <v>#N/A</v>
      </c>
      <c r="BA803" s="331" t="e">
        <f>IF((VLOOKUP(CONCATENATE($A803,"EE"),'05 APU'!$1:$1048576,1,FALSE)=CONCATENATE($A803,"EE")),1,0)</f>
        <v>#N/A</v>
      </c>
      <c r="BB803" s="331" t="e">
        <f>IF((VLOOKUP(CONCATENATE($A803,"EM"),'05 APU'!$1:$1048576,1,FALSE)=CONCATENATE($A803,"EM")),1,0)</f>
        <v>#N/A</v>
      </c>
    </row>
    <row r="804" spans="1:54" x14ac:dyDescent="0.25">
      <c r="A804" s="88">
        <v>794</v>
      </c>
      <c r="B804" s="387" t="s">
        <v>1625</v>
      </c>
      <c r="C804" s="384" t="s">
        <v>1397</v>
      </c>
      <c r="D804" s="89" t="str">
        <f>IFERROR(VLOOKUP(CONCATENATE($A804,"T"),'05 APU'!$1:$1048576,3,),"")</f>
        <v/>
      </c>
      <c r="E804" s="89" t="str">
        <f>IFERROR(VLOOKUP(CONCATENATE($A804,"T2"),'05 APU'!$1:$1048576,3,),"")</f>
        <v/>
      </c>
      <c r="F804" s="89" t="str">
        <f>IFERROR(VLOOKUP(CONCATENATE($A804,"T3"),'05 APU'!$1:$1048576,3,),"")</f>
        <v/>
      </c>
      <c r="G804" s="412" t="s">
        <v>168</v>
      </c>
      <c r="H804" s="351"/>
      <c r="I804" s="90">
        <f>IFERROR((VLOOKUP(CONCATENATE($A804,"D"),'05 APU'!$1:$1048576,9,)),0)</f>
        <v>0</v>
      </c>
      <c r="J804" s="90">
        <f t="shared" si="26"/>
        <v>0</v>
      </c>
      <c r="K804" s="297" t="str">
        <f>IFERROR(VLOOKUP(CONCATENATE($A804,"C"),'05 APU'!$1:$1048576,9,),"")</f>
        <v/>
      </c>
      <c r="L804" s="297" t="str">
        <f>IFERROR(VLOOKUP(CONCATENATE($A804,"B"),'05 APU'!$1:$1048576,9,),"")</f>
        <v/>
      </c>
      <c r="M804" s="297" t="str">
        <f>IFERROR(VLOOKUP(CONCATENATE($A804,"A"),'05 APU'!$1:$1048576,9,),"")</f>
        <v/>
      </c>
      <c r="N804" s="86"/>
      <c r="O804" s="90">
        <f>IFERROR(VLOOKUP(CONCATENATE($A804,"D"),'05 APU'!$T:$AB,9,),0)</f>
        <v>0</v>
      </c>
      <c r="P804" s="90">
        <f t="shared" si="25"/>
        <v>0</v>
      </c>
      <c r="Q804" s="90">
        <f>IFERROR(VLOOKUP(CONCATENATE($A804,"C"),'05 APU'!$T:$AB,9,),0)</f>
        <v>0</v>
      </c>
      <c r="R804" s="90">
        <f>IFERROR(VLOOKUP(CONCATENATE($A804,"B"),'05 APU'!$T:$AB,9,),0)</f>
        <v>0</v>
      </c>
      <c r="S804" s="90">
        <f>IFERROR(VLOOKUP(CONCATENATE($A804,"A"),'05 APU'!$T:$AB,9,),0)</f>
        <v>0</v>
      </c>
      <c r="U804" s="420" t="s">
        <v>3457</v>
      </c>
      <c r="V804" s="426" t="s">
        <v>3487</v>
      </c>
      <c r="W804" s="429" t="s">
        <v>3493</v>
      </c>
      <c r="AZ804" s="331" t="e">
        <f>IF((VLOOKUP(CONCATENATE($A804,"EP"),'05 APU'!$1:$1048576,1,FALSE)=CONCATENATE($A804,"EP")),1,0)</f>
        <v>#N/A</v>
      </c>
      <c r="BA804" s="331" t="e">
        <f>IF((VLOOKUP(CONCATENATE($A804,"EE"),'05 APU'!$1:$1048576,1,FALSE)=CONCATENATE($A804,"EE")),1,0)</f>
        <v>#N/A</v>
      </c>
      <c r="BB804" s="331" t="e">
        <f>IF((VLOOKUP(CONCATENATE($A804,"EM"),'05 APU'!$1:$1048576,1,FALSE)=CONCATENATE($A804,"EM")),1,0)</f>
        <v>#N/A</v>
      </c>
    </row>
    <row r="805" spans="1:54" x14ac:dyDescent="0.25">
      <c r="A805" s="88">
        <v>795</v>
      </c>
      <c r="B805" s="387" t="s">
        <v>1626</v>
      </c>
      <c r="C805" s="384" t="s">
        <v>1399</v>
      </c>
      <c r="D805" s="89" t="str">
        <f>IFERROR(VLOOKUP(CONCATENATE($A805,"T"),'05 APU'!$1:$1048576,3,),"")</f>
        <v/>
      </c>
      <c r="E805" s="89" t="str">
        <f>IFERROR(VLOOKUP(CONCATENATE($A805,"T2"),'05 APU'!$1:$1048576,3,),"")</f>
        <v/>
      </c>
      <c r="F805" s="89" t="str">
        <f>IFERROR(VLOOKUP(CONCATENATE($A805,"T3"),'05 APU'!$1:$1048576,3,),"")</f>
        <v/>
      </c>
      <c r="G805" s="412" t="s">
        <v>168</v>
      </c>
      <c r="H805" s="351"/>
      <c r="I805" s="90">
        <f>IFERROR((VLOOKUP(CONCATENATE($A805,"D"),'05 APU'!$1:$1048576,9,)),0)</f>
        <v>0</v>
      </c>
      <c r="J805" s="90">
        <f t="shared" si="26"/>
        <v>0</v>
      </c>
      <c r="K805" s="297" t="str">
        <f>IFERROR(VLOOKUP(CONCATENATE($A805,"C"),'05 APU'!$1:$1048576,9,),"")</f>
        <v/>
      </c>
      <c r="L805" s="297" t="str">
        <f>IFERROR(VLOOKUP(CONCATENATE($A805,"B"),'05 APU'!$1:$1048576,9,),"")</f>
        <v/>
      </c>
      <c r="M805" s="297" t="str">
        <f>IFERROR(VLOOKUP(CONCATENATE($A805,"A"),'05 APU'!$1:$1048576,9,),"")</f>
        <v/>
      </c>
      <c r="N805" s="86"/>
      <c r="O805" s="90">
        <f>IFERROR(VLOOKUP(CONCATENATE($A805,"D"),'05 APU'!$T:$AB,9,),0)</f>
        <v>0</v>
      </c>
      <c r="P805" s="90">
        <f t="shared" si="25"/>
        <v>0</v>
      </c>
      <c r="Q805" s="90">
        <f>IFERROR(VLOOKUP(CONCATENATE($A805,"C"),'05 APU'!$T:$AB,9,),0)</f>
        <v>0</v>
      </c>
      <c r="R805" s="90">
        <f>IFERROR(VLOOKUP(CONCATENATE($A805,"B"),'05 APU'!$T:$AB,9,),0)</f>
        <v>0</v>
      </c>
      <c r="S805" s="90">
        <f>IFERROR(VLOOKUP(CONCATENATE($A805,"A"),'05 APU'!$T:$AB,9,),0)</f>
        <v>0</v>
      </c>
      <c r="U805" s="420" t="s">
        <v>3457</v>
      </c>
      <c r="V805" s="426" t="s">
        <v>3487</v>
      </c>
      <c r="W805" s="429" t="s">
        <v>3493</v>
      </c>
      <c r="AZ805" s="331" t="e">
        <f>IF((VLOOKUP(CONCATENATE($A805,"EP"),'05 APU'!$1:$1048576,1,FALSE)=CONCATENATE($A805,"EP")),1,0)</f>
        <v>#N/A</v>
      </c>
      <c r="BA805" s="331" t="e">
        <f>IF((VLOOKUP(CONCATENATE($A805,"EE"),'05 APU'!$1:$1048576,1,FALSE)=CONCATENATE($A805,"EE")),1,0)</f>
        <v>#N/A</v>
      </c>
      <c r="BB805" s="331" t="e">
        <f>IF((VLOOKUP(CONCATENATE($A805,"EM"),'05 APU'!$1:$1048576,1,FALSE)=CONCATENATE($A805,"EM")),1,0)</f>
        <v>#N/A</v>
      </c>
    </row>
    <row r="806" spans="1:54" x14ac:dyDescent="0.25">
      <c r="A806" s="88">
        <v>796</v>
      </c>
      <c r="B806" s="387" t="s">
        <v>1627</v>
      </c>
      <c r="C806" s="384" t="s">
        <v>1565</v>
      </c>
      <c r="D806" s="89" t="str">
        <f>IFERROR(VLOOKUP(CONCATENATE($A806,"T"),'05 APU'!$1:$1048576,3,),"")</f>
        <v/>
      </c>
      <c r="E806" s="89" t="str">
        <f>IFERROR(VLOOKUP(CONCATENATE($A806,"T2"),'05 APU'!$1:$1048576,3,),"")</f>
        <v/>
      </c>
      <c r="F806" s="89" t="str">
        <f>IFERROR(VLOOKUP(CONCATENATE($A806,"T3"),'05 APU'!$1:$1048576,3,),"")</f>
        <v/>
      </c>
      <c r="G806" s="412" t="s">
        <v>168</v>
      </c>
      <c r="H806" s="351"/>
      <c r="I806" s="90">
        <f>IFERROR((VLOOKUP(CONCATENATE($A806,"D"),'05 APU'!$1:$1048576,9,)),0)</f>
        <v>0</v>
      </c>
      <c r="J806" s="90">
        <f t="shared" si="26"/>
        <v>0</v>
      </c>
      <c r="K806" s="297" t="str">
        <f>IFERROR(VLOOKUP(CONCATENATE($A806,"C"),'05 APU'!$1:$1048576,9,),"")</f>
        <v/>
      </c>
      <c r="L806" s="297" t="str">
        <f>IFERROR(VLOOKUP(CONCATENATE($A806,"B"),'05 APU'!$1:$1048576,9,),"")</f>
        <v/>
      </c>
      <c r="M806" s="297" t="str">
        <f>IFERROR(VLOOKUP(CONCATENATE($A806,"A"),'05 APU'!$1:$1048576,9,),"")</f>
        <v/>
      </c>
      <c r="N806" s="86"/>
      <c r="O806" s="90">
        <f>IFERROR(VLOOKUP(CONCATENATE($A806,"D"),'05 APU'!$T:$AB,9,),0)</f>
        <v>0</v>
      </c>
      <c r="P806" s="90">
        <f t="shared" si="25"/>
        <v>0</v>
      </c>
      <c r="Q806" s="90">
        <f>IFERROR(VLOOKUP(CONCATENATE($A806,"C"),'05 APU'!$T:$AB,9,),0)</f>
        <v>0</v>
      </c>
      <c r="R806" s="90">
        <f>IFERROR(VLOOKUP(CONCATENATE($A806,"B"),'05 APU'!$T:$AB,9,),0)</f>
        <v>0</v>
      </c>
      <c r="S806" s="90">
        <f>IFERROR(VLOOKUP(CONCATENATE($A806,"A"),'05 APU'!$T:$AB,9,),0)</f>
        <v>0</v>
      </c>
      <c r="U806" s="420" t="s">
        <v>3457</v>
      </c>
      <c r="V806" s="426" t="s">
        <v>3487</v>
      </c>
      <c r="W806" s="429" t="s">
        <v>3493</v>
      </c>
      <c r="AZ806" s="331" t="e">
        <f>IF((VLOOKUP(CONCATENATE($A806,"EP"),'05 APU'!$1:$1048576,1,FALSE)=CONCATENATE($A806,"EP")),1,0)</f>
        <v>#N/A</v>
      </c>
      <c r="BA806" s="331" t="e">
        <f>IF((VLOOKUP(CONCATENATE($A806,"EE"),'05 APU'!$1:$1048576,1,FALSE)=CONCATENATE($A806,"EE")),1,0)</f>
        <v>#N/A</v>
      </c>
      <c r="BB806" s="331" t="e">
        <f>IF((VLOOKUP(CONCATENATE($A806,"EM"),'05 APU'!$1:$1048576,1,FALSE)=CONCATENATE($A806,"EM")),1,0)</f>
        <v>#N/A</v>
      </c>
    </row>
    <row r="807" spans="1:54" x14ac:dyDescent="0.25">
      <c r="A807" s="88">
        <v>797</v>
      </c>
      <c r="B807" s="387" t="s">
        <v>1628</v>
      </c>
      <c r="C807" s="384" t="s">
        <v>1556</v>
      </c>
      <c r="D807" s="89" t="str">
        <f>IFERROR(VLOOKUP(CONCATENATE($A807,"T"),'05 APU'!$1:$1048576,3,),"")</f>
        <v/>
      </c>
      <c r="E807" s="89" t="str">
        <f>IFERROR(VLOOKUP(CONCATENATE($A807,"T2"),'05 APU'!$1:$1048576,3,),"")</f>
        <v/>
      </c>
      <c r="F807" s="89" t="str">
        <f>IFERROR(VLOOKUP(CONCATENATE($A807,"T3"),'05 APU'!$1:$1048576,3,),"")</f>
        <v/>
      </c>
      <c r="G807" s="412" t="s">
        <v>168</v>
      </c>
      <c r="H807" s="351"/>
      <c r="I807" s="90">
        <f>IFERROR((VLOOKUP(CONCATENATE($A807,"D"),'05 APU'!$1:$1048576,9,)),0)</f>
        <v>0</v>
      </c>
      <c r="J807" s="90">
        <f t="shared" si="26"/>
        <v>0</v>
      </c>
      <c r="K807" s="297" t="str">
        <f>IFERROR(VLOOKUP(CONCATENATE($A807,"C"),'05 APU'!$1:$1048576,9,),"")</f>
        <v/>
      </c>
      <c r="L807" s="297" t="str">
        <f>IFERROR(VLOOKUP(CONCATENATE($A807,"B"),'05 APU'!$1:$1048576,9,),"")</f>
        <v/>
      </c>
      <c r="M807" s="297" t="str">
        <f>IFERROR(VLOOKUP(CONCATENATE($A807,"A"),'05 APU'!$1:$1048576,9,),"")</f>
        <v/>
      </c>
      <c r="N807" s="86"/>
      <c r="O807" s="90">
        <f>IFERROR(VLOOKUP(CONCATENATE($A807,"D"),'05 APU'!$T:$AB,9,),0)</f>
        <v>0</v>
      </c>
      <c r="P807" s="90">
        <f t="shared" si="25"/>
        <v>0</v>
      </c>
      <c r="Q807" s="90">
        <f>IFERROR(VLOOKUP(CONCATENATE($A807,"C"),'05 APU'!$T:$AB,9,),0)</f>
        <v>0</v>
      </c>
      <c r="R807" s="90">
        <f>IFERROR(VLOOKUP(CONCATENATE($A807,"B"),'05 APU'!$T:$AB,9,),0)</f>
        <v>0</v>
      </c>
      <c r="S807" s="90">
        <f>IFERROR(VLOOKUP(CONCATENATE($A807,"A"),'05 APU'!$T:$AB,9,),0)</f>
        <v>0</v>
      </c>
      <c r="U807" s="420" t="s">
        <v>3457</v>
      </c>
      <c r="V807" s="426" t="s">
        <v>3487</v>
      </c>
      <c r="W807" s="429" t="s">
        <v>3493</v>
      </c>
      <c r="AZ807" s="331" t="e">
        <f>IF((VLOOKUP(CONCATENATE($A807,"EP"),'05 APU'!$1:$1048576,1,FALSE)=CONCATENATE($A807,"EP")),1,0)</f>
        <v>#N/A</v>
      </c>
      <c r="BA807" s="331" t="e">
        <f>IF((VLOOKUP(CONCATENATE($A807,"EE"),'05 APU'!$1:$1048576,1,FALSE)=CONCATENATE($A807,"EE")),1,0)</f>
        <v>#N/A</v>
      </c>
      <c r="BB807" s="331" t="e">
        <f>IF((VLOOKUP(CONCATENATE($A807,"EM"),'05 APU'!$1:$1048576,1,FALSE)=CONCATENATE($A807,"EM")),1,0)</f>
        <v>#N/A</v>
      </c>
    </row>
    <row r="808" spans="1:54" x14ac:dyDescent="0.25">
      <c r="A808" s="88">
        <v>798</v>
      </c>
      <c r="B808" s="387" t="s">
        <v>1629</v>
      </c>
      <c r="C808" s="384" t="s">
        <v>1630</v>
      </c>
      <c r="D808" s="89" t="str">
        <f>IFERROR(VLOOKUP(CONCATENATE($A808,"T"),'05 APU'!$1:$1048576,3,),"")</f>
        <v/>
      </c>
      <c r="E808" s="89" t="str">
        <f>IFERROR(VLOOKUP(CONCATENATE($A808,"T2"),'05 APU'!$1:$1048576,3,),"")</f>
        <v/>
      </c>
      <c r="F808" s="89" t="str">
        <f>IFERROR(VLOOKUP(CONCATENATE($A808,"T3"),'05 APU'!$1:$1048576,3,),"")</f>
        <v/>
      </c>
      <c r="G808" s="412" t="s">
        <v>168</v>
      </c>
      <c r="H808" s="351"/>
      <c r="I808" s="90">
        <f>IFERROR((VLOOKUP(CONCATENATE($A808,"D"),'05 APU'!$1:$1048576,9,)),0)</f>
        <v>0</v>
      </c>
      <c r="J808" s="90">
        <f t="shared" si="26"/>
        <v>0</v>
      </c>
      <c r="K808" s="297" t="str">
        <f>IFERROR(VLOOKUP(CONCATENATE($A808,"C"),'05 APU'!$1:$1048576,9,),"")</f>
        <v/>
      </c>
      <c r="L808" s="297" t="str">
        <f>IFERROR(VLOOKUP(CONCATENATE($A808,"B"),'05 APU'!$1:$1048576,9,),"")</f>
        <v/>
      </c>
      <c r="M808" s="297" t="str">
        <f>IFERROR(VLOOKUP(CONCATENATE($A808,"A"),'05 APU'!$1:$1048576,9,),"")</f>
        <v/>
      </c>
      <c r="N808" s="86"/>
      <c r="O808" s="90">
        <f>IFERROR(VLOOKUP(CONCATENATE($A808,"D"),'05 APU'!$T:$AB,9,),0)</f>
        <v>0</v>
      </c>
      <c r="P808" s="90">
        <f t="shared" si="25"/>
        <v>0</v>
      </c>
      <c r="Q808" s="90">
        <f>IFERROR(VLOOKUP(CONCATENATE($A808,"C"),'05 APU'!$T:$AB,9,),0)</f>
        <v>0</v>
      </c>
      <c r="R808" s="90">
        <f>IFERROR(VLOOKUP(CONCATENATE($A808,"B"),'05 APU'!$T:$AB,9,),0)</f>
        <v>0</v>
      </c>
      <c r="S808" s="90">
        <f>IFERROR(VLOOKUP(CONCATENATE($A808,"A"),'05 APU'!$T:$AB,9,),0)</f>
        <v>0</v>
      </c>
      <c r="U808" s="420" t="s">
        <v>3457</v>
      </c>
      <c r="V808" s="426" t="s">
        <v>3487</v>
      </c>
      <c r="W808" s="429" t="s">
        <v>3493</v>
      </c>
      <c r="AZ808" s="331" t="e">
        <f>IF((VLOOKUP(CONCATENATE($A808,"EP"),'05 APU'!$1:$1048576,1,FALSE)=CONCATENATE($A808,"EP")),1,0)</f>
        <v>#N/A</v>
      </c>
      <c r="BA808" s="331" t="e">
        <f>IF((VLOOKUP(CONCATENATE($A808,"EE"),'05 APU'!$1:$1048576,1,FALSE)=CONCATENATE($A808,"EE")),1,0)</f>
        <v>#N/A</v>
      </c>
      <c r="BB808" s="331" t="e">
        <f>IF((VLOOKUP(CONCATENATE($A808,"EM"),'05 APU'!$1:$1048576,1,FALSE)=CONCATENATE($A808,"EM")),1,0)</f>
        <v>#N/A</v>
      </c>
    </row>
    <row r="809" spans="1:54" x14ac:dyDescent="0.25">
      <c r="A809" s="88">
        <v>799</v>
      </c>
      <c r="B809" s="388" t="s">
        <v>1631</v>
      </c>
      <c r="C809" s="389" t="s">
        <v>1632</v>
      </c>
      <c r="D809" s="89" t="str">
        <f>IFERROR(VLOOKUP(CONCATENATE($A809,"T"),'05 APU'!$1:$1048576,3,),"")</f>
        <v/>
      </c>
      <c r="E809" s="89" t="str">
        <f>IFERROR(VLOOKUP(CONCATENATE($A809,"T2"),'05 APU'!$1:$1048576,3,),"")</f>
        <v/>
      </c>
      <c r="F809" s="89" t="str">
        <f>IFERROR(VLOOKUP(CONCATENATE($A809,"T3"),'05 APU'!$1:$1048576,3,),"")</f>
        <v/>
      </c>
      <c r="G809" s="398"/>
      <c r="H809" s="351"/>
      <c r="I809" s="90">
        <f>IFERROR((VLOOKUP(CONCATENATE($A809,"D"),'05 APU'!$1:$1048576,9,)),0)</f>
        <v>0</v>
      </c>
      <c r="J809" s="90">
        <f t="shared" si="26"/>
        <v>0</v>
      </c>
      <c r="K809" s="297" t="str">
        <f>IFERROR(VLOOKUP(CONCATENATE($A809,"C"),'05 APU'!$1:$1048576,9,),"")</f>
        <v/>
      </c>
      <c r="L809" s="297" t="str">
        <f>IFERROR(VLOOKUP(CONCATENATE($A809,"B"),'05 APU'!$1:$1048576,9,),"")</f>
        <v/>
      </c>
      <c r="M809" s="297" t="str">
        <f>IFERROR(VLOOKUP(CONCATENATE($A809,"A"),'05 APU'!$1:$1048576,9,),"")</f>
        <v/>
      </c>
      <c r="N809" s="86"/>
      <c r="O809" s="90">
        <f>IFERROR(VLOOKUP(CONCATENATE($A809,"D"),'05 APU'!$T:$AB,9,),0)</f>
        <v>0</v>
      </c>
      <c r="P809" s="90">
        <f t="shared" si="25"/>
        <v>0</v>
      </c>
      <c r="Q809" s="90">
        <f>IFERROR(VLOOKUP(CONCATENATE($A809,"C"),'05 APU'!$T:$AB,9,),0)</f>
        <v>0</v>
      </c>
      <c r="R809" s="90">
        <f>IFERROR(VLOOKUP(CONCATENATE($A809,"B"),'05 APU'!$T:$AB,9,),0)</f>
        <v>0</v>
      </c>
      <c r="S809" s="90">
        <f>IFERROR(VLOOKUP(CONCATENATE($A809,"A"),'05 APU'!$T:$AB,9,),0)</f>
        <v>0</v>
      </c>
      <c r="U809" s="420" t="s">
        <v>3457</v>
      </c>
      <c r="V809" s="426" t="s">
        <v>3487</v>
      </c>
      <c r="W809" s="429">
        <v>0</v>
      </c>
      <c r="AZ809" s="331" t="e">
        <f>IF((VLOOKUP(CONCATENATE($A809,"EP"),'05 APU'!$1:$1048576,1,FALSE)=CONCATENATE($A809,"EP")),1,0)</f>
        <v>#N/A</v>
      </c>
      <c r="BA809" s="331" t="e">
        <f>IF((VLOOKUP(CONCATENATE($A809,"EE"),'05 APU'!$1:$1048576,1,FALSE)=CONCATENATE($A809,"EE")),1,0)</f>
        <v>#N/A</v>
      </c>
      <c r="BB809" s="331" t="e">
        <f>IF((VLOOKUP(CONCATENATE($A809,"EM"),'05 APU'!$1:$1048576,1,FALSE)=CONCATENATE($A809,"EM")),1,0)</f>
        <v>#N/A</v>
      </c>
    </row>
    <row r="810" spans="1:54" x14ac:dyDescent="0.25">
      <c r="A810" s="88">
        <v>800</v>
      </c>
      <c r="B810" s="387" t="s">
        <v>1633</v>
      </c>
      <c r="C810" s="384" t="s">
        <v>1634</v>
      </c>
      <c r="D810" s="89" t="str">
        <f>IFERROR(VLOOKUP(CONCATENATE($A810,"T"),'05 APU'!$1:$1048576,3,),"")</f>
        <v/>
      </c>
      <c r="E810" s="89" t="str">
        <f>IFERROR(VLOOKUP(CONCATENATE($A810,"T2"),'05 APU'!$1:$1048576,3,),"")</f>
        <v/>
      </c>
      <c r="F810" s="89" t="str">
        <f>IFERROR(VLOOKUP(CONCATENATE($A810,"T3"),'05 APU'!$1:$1048576,3,),"")</f>
        <v/>
      </c>
      <c r="G810" s="412" t="s">
        <v>168</v>
      </c>
      <c r="H810" s="351"/>
      <c r="I810" s="90">
        <f>IFERROR((VLOOKUP(CONCATENATE($A810,"D"),'05 APU'!$1:$1048576,9,)),0)</f>
        <v>0</v>
      </c>
      <c r="J810" s="90">
        <f t="shared" si="26"/>
        <v>0</v>
      </c>
      <c r="K810" s="297" t="str">
        <f>IFERROR(VLOOKUP(CONCATENATE($A810,"C"),'05 APU'!$1:$1048576,9,),"")</f>
        <v/>
      </c>
      <c r="L810" s="297" t="str">
        <f>IFERROR(VLOOKUP(CONCATENATE($A810,"B"),'05 APU'!$1:$1048576,9,),"")</f>
        <v/>
      </c>
      <c r="M810" s="297" t="str">
        <f>IFERROR(VLOOKUP(CONCATENATE($A810,"A"),'05 APU'!$1:$1048576,9,),"")</f>
        <v/>
      </c>
      <c r="N810" s="86"/>
      <c r="O810" s="90">
        <f>IFERROR(VLOOKUP(CONCATENATE($A810,"D"),'05 APU'!$T:$AB,9,),0)</f>
        <v>0</v>
      </c>
      <c r="P810" s="90">
        <f t="shared" si="25"/>
        <v>0</v>
      </c>
      <c r="Q810" s="90">
        <f>IFERROR(VLOOKUP(CONCATENATE($A810,"C"),'05 APU'!$T:$AB,9,),0)</f>
        <v>0</v>
      </c>
      <c r="R810" s="90">
        <f>IFERROR(VLOOKUP(CONCATENATE($A810,"B"),'05 APU'!$T:$AB,9,),0)</f>
        <v>0</v>
      </c>
      <c r="S810" s="90">
        <f>IFERROR(VLOOKUP(CONCATENATE($A810,"A"),'05 APU'!$T:$AB,9,),0)</f>
        <v>0</v>
      </c>
      <c r="U810" s="420" t="s">
        <v>3457</v>
      </c>
      <c r="V810" s="426" t="s">
        <v>3487</v>
      </c>
      <c r="W810" s="429" t="s">
        <v>3493</v>
      </c>
      <c r="AZ810" s="331" t="e">
        <f>IF((VLOOKUP(CONCATENATE($A810,"EP"),'05 APU'!$1:$1048576,1,FALSE)=CONCATENATE($A810,"EP")),1,0)</f>
        <v>#N/A</v>
      </c>
      <c r="BA810" s="331" t="e">
        <f>IF((VLOOKUP(CONCATENATE($A810,"EE"),'05 APU'!$1:$1048576,1,FALSE)=CONCATENATE($A810,"EE")),1,0)</f>
        <v>#N/A</v>
      </c>
      <c r="BB810" s="331" t="e">
        <f>IF((VLOOKUP(CONCATENATE($A810,"EM"),'05 APU'!$1:$1048576,1,FALSE)=CONCATENATE($A810,"EM")),1,0)</f>
        <v>#N/A</v>
      </c>
    </row>
    <row r="811" spans="1:54" x14ac:dyDescent="0.25">
      <c r="A811" s="88">
        <v>801</v>
      </c>
      <c r="B811" s="387" t="s">
        <v>1635</v>
      </c>
      <c r="C811" s="384" t="s">
        <v>1381</v>
      </c>
      <c r="D811" s="89" t="str">
        <f>IFERROR(VLOOKUP(CONCATENATE($A811,"T"),'05 APU'!$1:$1048576,3,),"")</f>
        <v/>
      </c>
      <c r="E811" s="89" t="str">
        <f>IFERROR(VLOOKUP(CONCATENATE($A811,"T2"),'05 APU'!$1:$1048576,3,),"")</f>
        <v/>
      </c>
      <c r="F811" s="89" t="str">
        <f>IFERROR(VLOOKUP(CONCATENATE($A811,"T3"),'05 APU'!$1:$1048576,3,),"")</f>
        <v/>
      </c>
      <c r="G811" s="412" t="s">
        <v>168</v>
      </c>
      <c r="H811" s="351"/>
      <c r="I811" s="90">
        <f>IFERROR((VLOOKUP(CONCATENATE($A811,"D"),'05 APU'!$1:$1048576,9,)),0)</f>
        <v>0</v>
      </c>
      <c r="J811" s="90">
        <f t="shared" si="26"/>
        <v>0</v>
      </c>
      <c r="K811" s="297" t="str">
        <f>IFERROR(VLOOKUP(CONCATENATE($A811,"C"),'05 APU'!$1:$1048576,9,),"")</f>
        <v/>
      </c>
      <c r="L811" s="297" t="str">
        <f>IFERROR(VLOOKUP(CONCATENATE($A811,"B"),'05 APU'!$1:$1048576,9,),"")</f>
        <v/>
      </c>
      <c r="M811" s="297" t="str">
        <f>IFERROR(VLOOKUP(CONCATENATE($A811,"A"),'05 APU'!$1:$1048576,9,),"")</f>
        <v/>
      </c>
      <c r="N811" s="86"/>
      <c r="O811" s="90">
        <f>IFERROR(VLOOKUP(CONCATENATE($A811,"D"),'05 APU'!$T:$AB,9,),0)</f>
        <v>0</v>
      </c>
      <c r="P811" s="90">
        <f t="shared" si="25"/>
        <v>0</v>
      </c>
      <c r="Q811" s="90">
        <f>IFERROR(VLOOKUP(CONCATENATE($A811,"C"),'05 APU'!$T:$AB,9,),0)</f>
        <v>0</v>
      </c>
      <c r="R811" s="90">
        <f>IFERROR(VLOOKUP(CONCATENATE($A811,"B"),'05 APU'!$T:$AB,9,),0)</f>
        <v>0</v>
      </c>
      <c r="S811" s="90">
        <f>IFERROR(VLOOKUP(CONCATENATE($A811,"A"),'05 APU'!$T:$AB,9,),0)</f>
        <v>0</v>
      </c>
      <c r="U811" s="420" t="s">
        <v>3457</v>
      </c>
      <c r="V811" s="426" t="s">
        <v>3487</v>
      </c>
      <c r="W811" s="429" t="s">
        <v>3493</v>
      </c>
      <c r="AZ811" s="331" t="e">
        <f>IF((VLOOKUP(CONCATENATE($A811,"EP"),'05 APU'!$1:$1048576,1,FALSE)=CONCATENATE($A811,"EP")),1,0)</f>
        <v>#N/A</v>
      </c>
      <c r="BA811" s="331" t="e">
        <f>IF((VLOOKUP(CONCATENATE($A811,"EE"),'05 APU'!$1:$1048576,1,FALSE)=CONCATENATE($A811,"EE")),1,0)</f>
        <v>#N/A</v>
      </c>
      <c r="BB811" s="331" t="e">
        <f>IF((VLOOKUP(CONCATENATE($A811,"EM"),'05 APU'!$1:$1048576,1,FALSE)=CONCATENATE($A811,"EM")),1,0)</f>
        <v>#N/A</v>
      </c>
    </row>
    <row r="812" spans="1:54" x14ac:dyDescent="0.25">
      <c r="A812" s="88">
        <v>802</v>
      </c>
      <c r="B812" s="387" t="s">
        <v>1636</v>
      </c>
      <c r="C812" s="384" t="s">
        <v>1565</v>
      </c>
      <c r="D812" s="89" t="str">
        <f>IFERROR(VLOOKUP(CONCATENATE($A812,"T"),'05 APU'!$1:$1048576,3,),"")</f>
        <v/>
      </c>
      <c r="E812" s="89" t="str">
        <f>IFERROR(VLOOKUP(CONCATENATE($A812,"T2"),'05 APU'!$1:$1048576,3,),"")</f>
        <v/>
      </c>
      <c r="F812" s="89" t="str">
        <f>IFERROR(VLOOKUP(CONCATENATE($A812,"T3"),'05 APU'!$1:$1048576,3,),"")</f>
        <v/>
      </c>
      <c r="G812" s="412" t="s">
        <v>168</v>
      </c>
      <c r="H812" s="351"/>
      <c r="I812" s="90">
        <f>IFERROR((VLOOKUP(CONCATENATE($A812,"D"),'05 APU'!$1:$1048576,9,)),0)</f>
        <v>0</v>
      </c>
      <c r="J812" s="90">
        <f t="shared" si="26"/>
        <v>0</v>
      </c>
      <c r="K812" s="297" t="str">
        <f>IFERROR(VLOOKUP(CONCATENATE($A812,"C"),'05 APU'!$1:$1048576,9,),"")</f>
        <v/>
      </c>
      <c r="L812" s="297" t="str">
        <f>IFERROR(VLOOKUP(CONCATENATE($A812,"B"),'05 APU'!$1:$1048576,9,),"")</f>
        <v/>
      </c>
      <c r="M812" s="297" t="str">
        <f>IFERROR(VLOOKUP(CONCATENATE($A812,"A"),'05 APU'!$1:$1048576,9,),"")</f>
        <v/>
      </c>
      <c r="N812" s="86"/>
      <c r="O812" s="90">
        <f>IFERROR(VLOOKUP(CONCATENATE($A812,"D"),'05 APU'!$T:$AB,9,),0)</f>
        <v>0</v>
      </c>
      <c r="P812" s="90">
        <f t="shared" si="25"/>
        <v>0</v>
      </c>
      <c r="Q812" s="90">
        <f>IFERROR(VLOOKUP(CONCATENATE($A812,"C"),'05 APU'!$T:$AB,9,),0)</f>
        <v>0</v>
      </c>
      <c r="R812" s="90">
        <f>IFERROR(VLOOKUP(CONCATENATE($A812,"B"),'05 APU'!$T:$AB,9,),0)</f>
        <v>0</v>
      </c>
      <c r="S812" s="90">
        <f>IFERROR(VLOOKUP(CONCATENATE($A812,"A"),'05 APU'!$T:$AB,9,),0)</f>
        <v>0</v>
      </c>
      <c r="U812" s="420" t="s">
        <v>3457</v>
      </c>
      <c r="V812" s="426" t="s">
        <v>3487</v>
      </c>
      <c r="W812" s="429" t="s">
        <v>3493</v>
      </c>
      <c r="AZ812" s="331" t="e">
        <f>IF((VLOOKUP(CONCATENATE($A812,"EP"),'05 APU'!$1:$1048576,1,FALSE)=CONCATENATE($A812,"EP")),1,0)</f>
        <v>#N/A</v>
      </c>
      <c r="BA812" s="331" t="e">
        <f>IF((VLOOKUP(CONCATENATE($A812,"EE"),'05 APU'!$1:$1048576,1,FALSE)=CONCATENATE($A812,"EE")),1,0)</f>
        <v>#N/A</v>
      </c>
      <c r="BB812" s="331" t="e">
        <f>IF((VLOOKUP(CONCATENATE($A812,"EM"),'05 APU'!$1:$1048576,1,FALSE)=CONCATENATE($A812,"EM")),1,0)</f>
        <v>#N/A</v>
      </c>
    </row>
    <row r="813" spans="1:54" x14ac:dyDescent="0.25">
      <c r="A813" s="88">
        <v>803</v>
      </c>
      <c r="B813" s="387" t="s">
        <v>1637</v>
      </c>
      <c r="C813" s="384" t="s">
        <v>1556</v>
      </c>
      <c r="D813" s="89" t="str">
        <f>IFERROR(VLOOKUP(CONCATENATE($A813,"T"),'05 APU'!$1:$1048576,3,),"")</f>
        <v/>
      </c>
      <c r="E813" s="89" t="str">
        <f>IFERROR(VLOOKUP(CONCATENATE($A813,"T2"),'05 APU'!$1:$1048576,3,),"")</f>
        <v/>
      </c>
      <c r="F813" s="89" t="str">
        <f>IFERROR(VLOOKUP(CONCATENATE($A813,"T3"),'05 APU'!$1:$1048576,3,),"")</f>
        <v/>
      </c>
      <c r="G813" s="412" t="s">
        <v>168</v>
      </c>
      <c r="H813" s="351"/>
      <c r="I813" s="90">
        <f>IFERROR((VLOOKUP(CONCATENATE($A813,"D"),'05 APU'!$1:$1048576,9,)),0)</f>
        <v>0</v>
      </c>
      <c r="J813" s="90">
        <f t="shared" si="26"/>
        <v>0</v>
      </c>
      <c r="K813" s="297" t="str">
        <f>IFERROR(VLOOKUP(CONCATENATE($A813,"C"),'05 APU'!$1:$1048576,9,),"")</f>
        <v/>
      </c>
      <c r="L813" s="297" t="str">
        <f>IFERROR(VLOOKUP(CONCATENATE($A813,"B"),'05 APU'!$1:$1048576,9,),"")</f>
        <v/>
      </c>
      <c r="M813" s="297" t="str">
        <f>IFERROR(VLOOKUP(CONCATENATE($A813,"A"),'05 APU'!$1:$1048576,9,),"")</f>
        <v/>
      </c>
      <c r="N813" s="86"/>
      <c r="O813" s="90">
        <f>IFERROR(VLOOKUP(CONCATENATE($A813,"D"),'05 APU'!$T:$AB,9,),0)</f>
        <v>0</v>
      </c>
      <c r="P813" s="90">
        <f t="shared" si="25"/>
        <v>0</v>
      </c>
      <c r="Q813" s="90">
        <f>IFERROR(VLOOKUP(CONCATENATE($A813,"C"),'05 APU'!$T:$AB,9,),0)</f>
        <v>0</v>
      </c>
      <c r="R813" s="90">
        <f>IFERROR(VLOOKUP(CONCATENATE($A813,"B"),'05 APU'!$T:$AB,9,),0)</f>
        <v>0</v>
      </c>
      <c r="S813" s="90">
        <f>IFERROR(VLOOKUP(CONCATENATE($A813,"A"),'05 APU'!$T:$AB,9,),0)</f>
        <v>0</v>
      </c>
      <c r="U813" s="420" t="s">
        <v>3457</v>
      </c>
      <c r="V813" s="426" t="s">
        <v>3487</v>
      </c>
      <c r="W813" s="429" t="s">
        <v>3493</v>
      </c>
      <c r="AZ813" s="331" t="e">
        <f>IF((VLOOKUP(CONCATENATE($A813,"EP"),'05 APU'!$1:$1048576,1,FALSE)=CONCATENATE($A813,"EP")),1,0)</f>
        <v>#N/A</v>
      </c>
      <c r="BA813" s="331" t="e">
        <f>IF((VLOOKUP(CONCATENATE($A813,"EE"),'05 APU'!$1:$1048576,1,FALSE)=CONCATENATE($A813,"EE")),1,0)</f>
        <v>#N/A</v>
      </c>
      <c r="BB813" s="331" t="e">
        <f>IF((VLOOKUP(CONCATENATE($A813,"EM"),'05 APU'!$1:$1048576,1,FALSE)=CONCATENATE($A813,"EM")),1,0)</f>
        <v>#N/A</v>
      </c>
    </row>
    <row r="814" spans="1:54" x14ac:dyDescent="0.25">
      <c r="A814" s="88">
        <v>804</v>
      </c>
      <c r="B814" s="387" t="s">
        <v>1638</v>
      </c>
      <c r="C814" s="384" t="s">
        <v>1389</v>
      </c>
      <c r="D814" s="89" t="str">
        <f>IFERROR(VLOOKUP(CONCATENATE($A814,"T"),'05 APU'!$1:$1048576,3,),"")</f>
        <v/>
      </c>
      <c r="E814" s="89" t="str">
        <f>IFERROR(VLOOKUP(CONCATENATE($A814,"T2"),'05 APU'!$1:$1048576,3,),"")</f>
        <v/>
      </c>
      <c r="F814" s="89" t="str">
        <f>IFERROR(VLOOKUP(CONCATENATE($A814,"T3"),'05 APU'!$1:$1048576,3,),"")</f>
        <v/>
      </c>
      <c r="G814" s="412" t="s">
        <v>168</v>
      </c>
      <c r="H814" s="351"/>
      <c r="I814" s="90">
        <f>IFERROR((VLOOKUP(CONCATENATE($A814,"D"),'05 APU'!$1:$1048576,9,)),0)</f>
        <v>0</v>
      </c>
      <c r="J814" s="90">
        <f t="shared" si="26"/>
        <v>0</v>
      </c>
      <c r="K814" s="297" t="str">
        <f>IFERROR(VLOOKUP(CONCATENATE($A814,"C"),'05 APU'!$1:$1048576,9,),"")</f>
        <v/>
      </c>
      <c r="L814" s="297" t="str">
        <f>IFERROR(VLOOKUP(CONCATENATE($A814,"B"),'05 APU'!$1:$1048576,9,),"")</f>
        <v/>
      </c>
      <c r="M814" s="297" t="str">
        <f>IFERROR(VLOOKUP(CONCATENATE($A814,"A"),'05 APU'!$1:$1048576,9,),"")</f>
        <v/>
      </c>
      <c r="N814" s="86"/>
      <c r="O814" s="90">
        <f>IFERROR(VLOOKUP(CONCATENATE($A814,"D"),'05 APU'!$T:$AB,9,),0)</f>
        <v>0</v>
      </c>
      <c r="P814" s="90">
        <f t="shared" si="25"/>
        <v>0</v>
      </c>
      <c r="Q814" s="90">
        <f>IFERROR(VLOOKUP(CONCATENATE($A814,"C"),'05 APU'!$T:$AB,9,),0)</f>
        <v>0</v>
      </c>
      <c r="R814" s="90">
        <f>IFERROR(VLOOKUP(CONCATENATE($A814,"B"),'05 APU'!$T:$AB,9,),0)</f>
        <v>0</v>
      </c>
      <c r="S814" s="90">
        <f>IFERROR(VLOOKUP(CONCATENATE($A814,"A"),'05 APU'!$T:$AB,9,),0)</f>
        <v>0</v>
      </c>
      <c r="U814" s="420" t="s">
        <v>3457</v>
      </c>
      <c r="V814" s="426" t="s">
        <v>3487</v>
      </c>
      <c r="W814" s="429" t="s">
        <v>3493</v>
      </c>
      <c r="AZ814" s="331" t="e">
        <f>IF((VLOOKUP(CONCATENATE($A814,"EP"),'05 APU'!$1:$1048576,1,FALSE)=CONCATENATE($A814,"EP")),1,0)</f>
        <v>#N/A</v>
      </c>
      <c r="BA814" s="331" t="e">
        <f>IF((VLOOKUP(CONCATENATE($A814,"EE"),'05 APU'!$1:$1048576,1,FALSE)=CONCATENATE($A814,"EE")),1,0)</f>
        <v>#N/A</v>
      </c>
      <c r="BB814" s="331" t="e">
        <f>IF((VLOOKUP(CONCATENATE($A814,"EM"),'05 APU'!$1:$1048576,1,FALSE)=CONCATENATE($A814,"EM")),1,0)</f>
        <v>#N/A</v>
      </c>
    </row>
    <row r="815" spans="1:54" x14ac:dyDescent="0.25">
      <c r="A815" s="88">
        <v>805</v>
      </c>
      <c r="B815" s="388" t="s">
        <v>1639</v>
      </c>
      <c r="C815" s="389" t="s">
        <v>1640</v>
      </c>
      <c r="D815" s="89" t="str">
        <f>IFERROR(VLOOKUP(CONCATENATE($A815,"T"),'05 APU'!$1:$1048576,3,),"")</f>
        <v/>
      </c>
      <c r="E815" s="89" t="str">
        <f>IFERROR(VLOOKUP(CONCATENATE($A815,"T2"),'05 APU'!$1:$1048576,3,),"")</f>
        <v/>
      </c>
      <c r="F815" s="89" t="str">
        <f>IFERROR(VLOOKUP(CONCATENATE($A815,"T3"),'05 APU'!$1:$1048576,3,),"")</f>
        <v/>
      </c>
      <c r="G815" s="398"/>
      <c r="H815" s="351"/>
      <c r="I815" s="90">
        <f>IFERROR((VLOOKUP(CONCATENATE($A815,"D"),'05 APU'!$1:$1048576,9,)),0)</f>
        <v>0</v>
      </c>
      <c r="J815" s="90">
        <f t="shared" si="26"/>
        <v>0</v>
      </c>
      <c r="K815" s="297" t="str">
        <f>IFERROR(VLOOKUP(CONCATENATE($A815,"C"),'05 APU'!$1:$1048576,9,),"")</f>
        <v/>
      </c>
      <c r="L815" s="297" t="str">
        <f>IFERROR(VLOOKUP(CONCATENATE($A815,"B"),'05 APU'!$1:$1048576,9,),"")</f>
        <v/>
      </c>
      <c r="M815" s="297" t="str">
        <f>IFERROR(VLOOKUP(CONCATENATE($A815,"A"),'05 APU'!$1:$1048576,9,),"")</f>
        <v/>
      </c>
      <c r="N815" s="86"/>
      <c r="O815" s="90">
        <f>IFERROR(VLOOKUP(CONCATENATE($A815,"D"),'05 APU'!$T:$AB,9,),0)</f>
        <v>0</v>
      </c>
      <c r="P815" s="90">
        <f t="shared" si="25"/>
        <v>0</v>
      </c>
      <c r="Q815" s="90">
        <f>IFERROR(VLOOKUP(CONCATENATE($A815,"C"),'05 APU'!$T:$AB,9,),0)</f>
        <v>0</v>
      </c>
      <c r="R815" s="90">
        <f>IFERROR(VLOOKUP(CONCATENATE($A815,"B"),'05 APU'!$T:$AB,9,),0)</f>
        <v>0</v>
      </c>
      <c r="S815" s="90">
        <f>IFERROR(VLOOKUP(CONCATENATE($A815,"A"),'05 APU'!$T:$AB,9,),0)</f>
        <v>0</v>
      </c>
      <c r="U815" s="420" t="s">
        <v>3457</v>
      </c>
      <c r="V815" s="426" t="s">
        <v>3487</v>
      </c>
      <c r="W815" s="429">
        <v>0</v>
      </c>
      <c r="AZ815" s="331" t="e">
        <f>IF((VLOOKUP(CONCATENATE($A815,"EP"),'05 APU'!$1:$1048576,1,FALSE)=CONCATENATE($A815,"EP")),1,0)</f>
        <v>#N/A</v>
      </c>
      <c r="BA815" s="331" t="e">
        <f>IF((VLOOKUP(CONCATENATE($A815,"EE"),'05 APU'!$1:$1048576,1,FALSE)=CONCATENATE($A815,"EE")),1,0)</f>
        <v>#N/A</v>
      </c>
      <c r="BB815" s="331" t="e">
        <f>IF((VLOOKUP(CONCATENATE($A815,"EM"),'05 APU'!$1:$1048576,1,FALSE)=CONCATENATE($A815,"EM")),1,0)</f>
        <v>#N/A</v>
      </c>
    </row>
    <row r="816" spans="1:54" x14ac:dyDescent="0.25">
      <c r="A816" s="88">
        <v>806</v>
      </c>
      <c r="B816" s="387" t="s">
        <v>1641</v>
      </c>
      <c r="C816" s="384" t="s">
        <v>1379</v>
      </c>
      <c r="D816" s="89" t="str">
        <f>IFERROR(VLOOKUP(CONCATENATE($A816,"T"),'05 APU'!$1:$1048576,3,),"")</f>
        <v/>
      </c>
      <c r="E816" s="89" t="str">
        <f>IFERROR(VLOOKUP(CONCATENATE($A816,"T2"),'05 APU'!$1:$1048576,3,),"")</f>
        <v/>
      </c>
      <c r="F816" s="89" t="str">
        <f>IFERROR(VLOOKUP(CONCATENATE($A816,"T3"),'05 APU'!$1:$1048576,3,),"")</f>
        <v/>
      </c>
      <c r="G816" s="412" t="s">
        <v>168</v>
      </c>
      <c r="H816" s="351"/>
      <c r="I816" s="90">
        <f>IFERROR((VLOOKUP(CONCATENATE($A816,"D"),'05 APU'!$1:$1048576,9,)),0)</f>
        <v>0</v>
      </c>
      <c r="J816" s="90">
        <f t="shared" si="26"/>
        <v>0</v>
      </c>
      <c r="K816" s="297" t="str">
        <f>IFERROR(VLOOKUP(CONCATENATE($A816,"C"),'05 APU'!$1:$1048576,9,),"")</f>
        <v/>
      </c>
      <c r="L816" s="297" t="str">
        <f>IFERROR(VLOOKUP(CONCATENATE($A816,"B"),'05 APU'!$1:$1048576,9,),"")</f>
        <v/>
      </c>
      <c r="M816" s="297" t="str">
        <f>IFERROR(VLOOKUP(CONCATENATE($A816,"A"),'05 APU'!$1:$1048576,9,),"")</f>
        <v/>
      </c>
      <c r="N816" s="86"/>
      <c r="O816" s="90">
        <f>IFERROR(VLOOKUP(CONCATENATE($A816,"D"),'05 APU'!$T:$AB,9,),0)</f>
        <v>0</v>
      </c>
      <c r="P816" s="90">
        <f t="shared" si="25"/>
        <v>0</v>
      </c>
      <c r="Q816" s="90">
        <f>IFERROR(VLOOKUP(CONCATENATE($A816,"C"),'05 APU'!$T:$AB,9,),0)</f>
        <v>0</v>
      </c>
      <c r="R816" s="90">
        <f>IFERROR(VLOOKUP(CONCATENATE($A816,"B"),'05 APU'!$T:$AB,9,),0)</f>
        <v>0</v>
      </c>
      <c r="S816" s="90">
        <f>IFERROR(VLOOKUP(CONCATENATE($A816,"A"),'05 APU'!$T:$AB,9,),0)</f>
        <v>0</v>
      </c>
      <c r="U816" s="420" t="s">
        <v>3457</v>
      </c>
      <c r="V816" s="426" t="s">
        <v>3487</v>
      </c>
      <c r="W816" s="429" t="s">
        <v>3493</v>
      </c>
      <c r="AZ816" s="331" t="e">
        <f>IF((VLOOKUP(CONCATENATE($A816,"EP"),'05 APU'!$1:$1048576,1,FALSE)=CONCATENATE($A816,"EP")),1,0)</f>
        <v>#N/A</v>
      </c>
      <c r="BA816" s="331" t="e">
        <f>IF((VLOOKUP(CONCATENATE($A816,"EE"),'05 APU'!$1:$1048576,1,FALSE)=CONCATENATE($A816,"EE")),1,0)</f>
        <v>#N/A</v>
      </c>
      <c r="BB816" s="331" t="e">
        <f>IF((VLOOKUP(CONCATENATE($A816,"EM"),'05 APU'!$1:$1048576,1,FALSE)=CONCATENATE($A816,"EM")),1,0)</f>
        <v>#N/A</v>
      </c>
    </row>
    <row r="817" spans="1:54" x14ac:dyDescent="0.25">
      <c r="A817" s="88">
        <v>807</v>
      </c>
      <c r="B817" s="387" t="s">
        <v>1642</v>
      </c>
      <c r="C817" s="384" t="s">
        <v>1381</v>
      </c>
      <c r="D817" s="89" t="str">
        <f>IFERROR(VLOOKUP(CONCATENATE($A817,"T"),'05 APU'!$1:$1048576,3,),"")</f>
        <v/>
      </c>
      <c r="E817" s="89" t="str">
        <f>IFERROR(VLOOKUP(CONCATENATE($A817,"T2"),'05 APU'!$1:$1048576,3,),"")</f>
        <v/>
      </c>
      <c r="F817" s="89" t="str">
        <f>IFERROR(VLOOKUP(CONCATENATE($A817,"T3"),'05 APU'!$1:$1048576,3,),"")</f>
        <v/>
      </c>
      <c r="G817" s="412" t="s">
        <v>168</v>
      </c>
      <c r="H817" s="351"/>
      <c r="I817" s="90">
        <f>IFERROR((VLOOKUP(CONCATENATE($A817,"D"),'05 APU'!$1:$1048576,9,)),0)</f>
        <v>0</v>
      </c>
      <c r="J817" s="90">
        <f t="shared" si="26"/>
        <v>0</v>
      </c>
      <c r="K817" s="297" t="str">
        <f>IFERROR(VLOOKUP(CONCATENATE($A817,"C"),'05 APU'!$1:$1048576,9,),"")</f>
        <v/>
      </c>
      <c r="L817" s="297" t="str">
        <f>IFERROR(VLOOKUP(CONCATENATE($A817,"B"),'05 APU'!$1:$1048576,9,),"")</f>
        <v/>
      </c>
      <c r="M817" s="297" t="str">
        <f>IFERROR(VLOOKUP(CONCATENATE($A817,"A"),'05 APU'!$1:$1048576,9,),"")</f>
        <v/>
      </c>
      <c r="N817" s="86"/>
      <c r="O817" s="90">
        <f>IFERROR(VLOOKUP(CONCATENATE($A817,"D"),'05 APU'!$T:$AB,9,),0)</f>
        <v>0</v>
      </c>
      <c r="P817" s="90">
        <f t="shared" si="25"/>
        <v>0</v>
      </c>
      <c r="Q817" s="90">
        <f>IFERROR(VLOOKUP(CONCATENATE($A817,"C"),'05 APU'!$T:$AB,9,),0)</f>
        <v>0</v>
      </c>
      <c r="R817" s="90">
        <f>IFERROR(VLOOKUP(CONCATENATE($A817,"B"),'05 APU'!$T:$AB,9,),0)</f>
        <v>0</v>
      </c>
      <c r="S817" s="90">
        <f>IFERROR(VLOOKUP(CONCATENATE($A817,"A"),'05 APU'!$T:$AB,9,),0)</f>
        <v>0</v>
      </c>
      <c r="U817" s="420" t="s">
        <v>3457</v>
      </c>
      <c r="V817" s="426" t="s">
        <v>3487</v>
      </c>
      <c r="W817" s="429" t="s">
        <v>3493</v>
      </c>
      <c r="AZ817" s="331" t="e">
        <f>IF((VLOOKUP(CONCATENATE($A817,"EP"),'05 APU'!$1:$1048576,1,FALSE)=CONCATENATE($A817,"EP")),1,0)</f>
        <v>#N/A</v>
      </c>
      <c r="BA817" s="331" t="e">
        <f>IF((VLOOKUP(CONCATENATE($A817,"EE"),'05 APU'!$1:$1048576,1,FALSE)=CONCATENATE($A817,"EE")),1,0)</f>
        <v>#N/A</v>
      </c>
      <c r="BB817" s="331" t="e">
        <f>IF((VLOOKUP(CONCATENATE($A817,"EM"),'05 APU'!$1:$1048576,1,FALSE)=CONCATENATE($A817,"EM")),1,0)</f>
        <v>#N/A</v>
      </c>
    </row>
    <row r="818" spans="1:54" x14ac:dyDescent="0.25">
      <c r="A818" s="88">
        <v>808</v>
      </c>
      <c r="B818" s="387" t="s">
        <v>1643</v>
      </c>
      <c r="C818" s="384" t="s">
        <v>1565</v>
      </c>
      <c r="D818" s="89" t="str">
        <f>IFERROR(VLOOKUP(CONCATENATE($A818,"T"),'05 APU'!$1:$1048576,3,),"")</f>
        <v/>
      </c>
      <c r="E818" s="89" t="str">
        <f>IFERROR(VLOOKUP(CONCATENATE($A818,"T2"),'05 APU'!$1:$1048576,3,),"")</f>
        <v/>
      </c>
      <c r="F818" s="89" t="str">
        <f>IFERROR(VLOOKUP(CONCATENATE($A818,"T3"),'05 APU'!$1:$1048576,3,),"")</f>
        <v/>
      </c>
      <c r="G818" s="412" t="s">
        <v>168</v>
      </c>
      <c r="H818" s="351"/>
      <c r="I818" s="90">
        <f>IFERROR((VLOOKUP(CONCATENATE($A818,"D"),'05 APU'!$1:$1048576,9,)),0)</f>
        <v>0</v>
      </c>
      <c r="J818" s="90">
        <f t="shared" si="26"/>
        <v>0</v>
      </c>
      <c r="K818" s="297" t="str">
        <f>IFERROR(VLOOKUP(CONCATENATE($A818,"C"),'05 APU'!$1:$1048576,9,),"")</f>
        <v/>
      </c>
      <c r="L818" s="297" t="str">
        <f>IFERROR(VLOOKUP(CONCATENATE($A818,"B"),'05 APU'!$1:$1048576,9,),"")</f>
        <v/>
      </c>
      <c r="M818" s="297" t="str">
        <f>IFERROR(VLOOKUP(CONCATENATE($A818,"A"),'05 APU'!$1:$1048576,9,),"")</f>
        <v/>
      </c>
      <c r="N818" s="86"/>
      <c r="O818" s="90">
        <f>IFERROR(VLOOKUP(CONCATENATE($A818,"D"),'05 APU'!$T:$AB,9,),0)</f>
        <v>0</v>
      </c>
      <c r="P818" s="90">
        <f t="shared" si="25"/>
        <v>0</v>
      </c>
      <c r="Q818" s="90">
        <f>IFERROR(VLOOKUP(CONCATENATE($A818,"C"),'05 APU'!$T:$AB,9,),0)</f>
        <v>0</v>
      </c>
      <c r="R818" s="90">
        <f>IFERROR(VLOOKUP(CONCATENATE($A818,"B"),'05 APU'!$T:$AB,9,),0)</f>
        <v>0</v>
      </c>
      <c r="S818" s="90">
        <f>IFERROR(VLOOKUP(CONCATENATE($A818,"A"),'05 APU'!$T:$AB,9,),0)</f>
        <v>0</v>
      </c>
      <c r="U818" s="420" t="s">
        <v>3457</v>
      </c>
      <c r="V818" s="426" t="s">
        <v>3487</v>
      </c>
      <c r="W818" s="429" t="s">
        <v>3493</v>
      </c>
      <c r="AZ818" s="331" t="e">
        <f>IF((VLOOKUP(CONCATENATE($A818,"EP"),'05 APU'!$1:$1048576,1,FALSE)=CONCATENATE($A818,"EP")),1,0)</f>
        <v>#N/A</v>
      </c>
      <c r="BA818" s="331" t="e">
        <f>IF((VLOOKUP(CONCATENATE($A818,"EE"),'05 APU'!$1:$1048576,1,FALSE)=CONCATENATE($A818,"EE")),1,0)</f>
        <v>#N/A</v>
      </c>
      <c r="BB818" s="331" t="e">
        <f>IF((VLOOKUP(CONCATENATE($A818,"EM"),'05 APU'!$1:$1048576,1,FALSE)=CONCATENATE($A818,"EM")),1,0)</f>
        <v>#N/A</v>
      </c>
    </row>
    <row r="819" spans="1:54" x14ac:dyDescent="0.25">
      <c r="A819" s="88">
        <v>809</v>
      </c>
      <c r="B819" s="387" t="s">
        <v>1644</v>
      </c>
      <c r="C819" s="384" t="s">
        <v>1556</v>
      </c>
      <c r="D819" s="89" t="str">
        <f>IFERROR(VLOOKUP(CONCATENATE($A819,"T"),'05 APU'!$1:$1048576,3,),"")</f>
        <v/>
      </c>
      <c r="E819" s="89" t="str">
        <f>IFERROR(VLOOKUP(CONCATENATE($A819,"T2"),'05 APU'!$1:$1048576,3,),"")</f>
        <v/>
      </c>
      <c r="F819" s="89" t="str">
        <f>IFERROR(VLOOKUP(CONCATENATE($A819,"T3"),'05 APU'!$1:$1048576,3,),"")</f>
        <v/>
      </c>
      <c r="G819" s="412" t="s">
        <v>168</v>
      </c>
      <c r="H819" s="351"/>
      <c r="I819" s="90">
        <f>IFERROR((VLOOKUP(CONCATENATE($A819,"D"),'05 APU'!$1:$1048576,9,)),0)</f>
        <v>0</v>
      </c>
      <c r="J819" s="90">
        <f t="shared" si="26"/>
        <v>0</v>
      </c>
      <c r="K819" s="297" t="str">
        <f>IFERROR(VLOOKUP(CONCATENATE($A819,"C"),'05 APU'!$1:$1048576,9,),"")</f>
        <v/>
      </c>
      <c r="L819" s="297" t="str">
        <f>IFERROR(VLOOKUP(CONCATENATE($A819,"B"),'05 APU'!$1:$1048576,9,),"")</f>
        <v/>
      </c>
      <c r="M819" s="297" t="str">
        <f>IFERROR(VLOOKUP(CONCATENATE($A819,"A"),'05 APU'!$1:$1048576,9,),"")</f>
        <v/>
      </c>
      <c r="N819" s="86"/>
      <c r="O819" s="90">
        <f>IFERROR(VLOOKUP(CONCATENATE($A819,"D"),'05 APU'!$T:$AB,9,),0)</f>
        <v>0</v>
      </c>
      <c r="P819" s="90">
        <f t="shared" si="25"/>
        <v>0</v>
      </c>
      <c r="Q819" s="90">
        <f>IFERROR(VLOOKUP(CONCATENATE($A819,"C"),'05 APU'!$T:$AB,9,),0)</f>
        <v>0</v>
      </c>
      <c r="R819" s="90">
        <f>IFERROR(VLOOKUP(CONCATENATE($A819,"B"),'05 APU'!$T:$AB,9,),0)</f>
        <v>0</v>
      </c>
      <c r="S819" s="90">
        <f>IFERROR(VLOOKUP(CONCATENATE($A819,"A"),'05 APU'!$T:$AB,9,),0)</f>
        <v>0</v>
      </c>
      <c r="U819" s="420" t="s">
        <v>3457</v>
      </c>
      <c r="V819" s="426" t="s">
        <v>3487</v>
      </c>
      <c r="W819" s="429" t="s">
        <v>3493</v>
      </c>
      <c r="AZ819" s="331" t="e">
        <f>IF((VLOOKUP(CONCATENATE($A819,"EP"),'05 APU'!$1:$1048576,1,FALSE)=CONCATENATE($A819,"EP")),1,0)</f>
        <v>#N/A</v>
      </c>
      <c r="BA819" s="331" t="e">
        <f>IF((VLOOKUP(CONCATENATE($A819,"EE"),'05 APU'!$1:$1048576,1,FALSE)=CONCATENATE($A819,"EE")),1,0)</f>
        <v>#N/A</v>
      </c>
      <c r="BB819" s="331" t="e">
        <f>IF((VLOOKUP(CONCATENATE($A819,"EM"),'05 APU'!$1:$1048576,1,FALSE)=CONCATENATE($A819,"EM")),1,0)</f>
        <v>#N/A</v>
      </c>
    </row>
    <row r="820" spans="1:54" x14ac:dyDescent="0.25">
      <c r="A820" s="88">
        <v>810</v>
      </c>
      <c r="B820" s="387" t="s">
        <v>1645</v>
      </c>
      <c r="C820" s="384" t="s">
        <v>1407</v>
      </c>
      <c r="D820" s="89" t="str">
        <f>IFERROR(VLOOKUP(CONCATENATE($A820,"T"),'05 APU'!$1:$1048576,3,),"")</f>
        <v/>
      </c>
      <c r="E820" s="89" t="str">
        <f>IFERROR(VLOOKUP(CONCATENATE($A820,"T2"),'05 APU'!$1:$1048576,3,),"")</f>
        <v/>
      </c>
      <c r="F820" s="89" t="str">
        <f>IFERROR(VLOOKUP(CONCATENATE($A820,"T3"),'05 APU'!$1:$1048576,3,),"")</f>
        <v/>
      </c>
      <c r="G820" s="412" t="s">
        <v>168</v>
      </c>
      <c r="H820" s="351"/>
      <c r="I820" s="90">
        <f>IFERROR((VLOOKUP(CONCATENATE($A820,"D"),'05 APU'!$1:$1048576,9,)),0)</f>
        <v>0</v>
      </c>
      <c r="J820" s="90">
        <f t="shared" si="26"/>
        <v>0</v>
      </c>
      <c r="K820" s="297" t="str">
        <f>IFERROR(VLOOKUP(CONCATENATE($A820,"C"),'05 APU'!$1:$1048576,9,),"")</f>
        <v/>
      </c>
      <c r="L820" s="297" t="str">
        <f>IFERROR(VLOOKUP(CONCATENATE($A820,"B"),'05 APU'!$1:$1048576,9,),"")</f>
        <v/>
      </c>
      <c r="M820" s="297" t="str">
        <f>IFERROR(VLOOKUP(CONCATENATE($A820,"A"),'05 APU'!$1:$1048576,9,),"")</f>
        <v/>
      </c>
      <c r="N820" s="86"/>
      <c r="O820" s="90">
        <f>IFERROR(VLOOKUP(CONCATENATE($A820,"D"),'05 APU'!$T:$AB,9,),0)</f>
        <v>0</v>
      </c>
      <c r="P820" s="90">
        <f t="shared" si="25"/>
        <v>0</v>
      </c>
      <c r="Q820" s="90">
        <f>IFERROR(VLOOKUP(CONCATENATE($A820,"C"),'05 APU'!$T:$AB,9,),0)</f>
        <v>0</v>
      </c>
      <c r="R820" s="90">
        <f>IFERROR(VLOOKUP(CONCATENATE($A820,"B"),'05 APU'!$T:$AB,9,),0)</f>
        <v>0</v>
      </c>
      <c r="S820" s="90">
        <f>IFERROR(VLOOKUP(CONCATENATE($A820,"A"),'05 APU'!$T:$AB,9,),0)</f>
        <v>0</v>
      </c>
      <c r="U820" s="420" t="s">
        <v>3457</v>
      </c>
      <c r="V820" s="426" t="s">
        <v>3487</v>
      </c>
      <c r="W820" s="429" t="s">
        <v>3493</v>
      </c>
      <c r="AZ820" s="331" t="e">
        <f>IF((VLOOKUP(CONCATENATE($A820,"EP"),'05 APU'!$1:$1048576,1,FALSE)=CONCATENATE($A820,"EP")),1,0)</f>
        <v>#N/A</v>
      </c>
      <c r="BA820" s="331" t="e">
        <f>IF((VLOOKUP(CONCATENATE($A820,"EE"),'05 APU'!$1:$1048576,1,FALSE)=CONCATENATE($A820,"EE")),1,0)</f>
        <v>#N/A</v>
      </c>
      <c r="BB820" s="331" t="e">
        <f>IF((VLOOKUP(CONCATENATE($A820,"EM"),'05 APU'!$1:$1048576,1,FALSE)=CONCATENATE($A820,"EM")),1,0)</f>
        <v>#N/A</v>
      </c>
    </row>
    <row r="821" spans="1:54" x14ac:dyDescent="0.25">
      <c r="A821" s="88">
        <v>811</v>
      </c>
      <c r="B821" s="388" t="s">
        <v>1646</v>
      </c>
      <c r="C821" s="389" t="s">
        <v>1647</v>
      </c>
      <c r="D821" s="89" t="str">
        <f>IFERROR(VLOOKUP(CONCATENATE($A821,"T"),'05 APU'!$1:$1048576,3,),"")</f>
        <v/>
      </c>
      <c r="E821" s="89" t="str">
        <f>IFERROR(VLOOKUP(CONCATENATE($A821,"T2"),'05 APU'!$1:$1048576,3,),"")</f>
        <v/>
      </c>
      <c r="F821" s="89" t="str">
        <f>IFERROR(VLOOKUP(CONCATENATE($A821,"T3"),'05 APU'!$1:$1048576,3,),"")</f>
        <v/>
      </c>
      <c r="G821" s="398"/>
      <c r="H821" s="351"/>
      <c r="I821" s="90">
        <f>IFERROR((VLOOKUP(CONCATENATE($A821,"D"),'05 APU'!$1:$1048576,9,)),0)</f>
        <v>0</v>
      </c>
      <c r="J821" s="90">
        <f t="shared" si="26"/>
        <v>0</v>
      </c>
      <c r="K821" s="297" t="str">
        <f>IFERROR(VLOOKUP(CONCATENATE($A821,"C"),'05 APU'!$1:$1048576,9,),"")</f>
        <v/>
      </c>
      <c r="L821" s="297" t="str">
        <f>IFERROR(VLOOKUP(CONCATENATE($A821,"B"),'05 APU'!$1:$1048576,9,),"")</f>
        <v/>
      </c>
      <c r="M821" s="297" t="str">
        <f>IFERROR(VLOOKUP(CONCATENATE($A821,"A"),'05 APU'!$1:$1048576,9,),"")</f>
        <v/>
      </c>
      <c r="N821" s="86"/>
      <c r="O821" s="90">
        <f>IFERROR(VLOOKUP(CONCATENATE($A821,"D"),'05 APU'!$T:$AB,9,),0)</f>
        <v>0</v>
      </c>
      <c r="P821" s="90">
        <f t="shared" si="25"/>
        <v>0</v>
      </c>
      <c r="Q821" s="90">
        <f>IFERROR(VLOOKUP(CONCATENATE($A821,"C"),'05 APU'!$T:$AB,9,),0)</f>
        <v>0</v>
      </c>
      <c r="R821" s="90">
        <f>IFERROR(VLOOKUP(CONCATENATE($A821,"B"),'05 APU'!$T:$AB,9,),0)</f>
        <v>0</v>
      </c>
      <c r="S821" s="90">
        <f>IFERROR(VLOOKUP(CONCATENATE($A821,"A"),'05 APU'!$T:$AB,9,),0)</f>
        <v>0</v>
      </c>
      <c r="U821" s="420" t="s">
        <v>3457</v>
      </c>
      <c r="V821" s="426" t="s">
        <v>3487</v>
      </c>
      <c r="W821" s="429">
        <v>0</v>
      </c>
      <c r="AZ821" s="331" t="e">
        <f>IF((VLOOKUP(CONCATENATE($A821,"EP"),'05 APU'!$1:$1048576,1,FALSE)=CONCATENATE($A821,"EP")),1,0)</f>
        <v>#N/A</v>
      </c>
      <c r="BA821" s="331" t="e">
        <f>IF((VLOOKUP(CONCATENATE($A821,"EE"),'05 APU'!$1:$1048576,1,FALSE)=CONCATENATE($A821,"EE")),1,0)</f>
        <v>#N/A</v>
      </c>
      <c r="BB821" s="331" t="e">
        <f>IF((VLOOKUP(CONCATENATE($A821,"EM"),'05 APU'!$1:$1048576,1,FALSE)=CONCATENATE($A821,"EM")),1,0)</f>
        <v>#N/A</v>
      </c>
    </row>
    <row r="822" spans="1:54" x14ac:dyDescent="0.25">
      <c r="A822" s="88">
        <v>812</v>
      </c>
      <c r="B822" s="387" t="s">
        <v>1648</v>
      </c>
      <c r="C822" s="384" t="s">
        <v>1379</v>
      </c>
      <c r="D822" s="89" t="str">
        <f>IFERROR(VLOOKUP(CONCATENATE($A822,"T"),'05 APU'!$1:$1048576,3,),"")</f>
        <v/>
      </c>
      <c r="E822" s="89" t="str">
        <f>IFERROR(VLOOKUP(CONCATENATE($A822,"T2"),'05 APU'!$1:$1048576,3,),"")</f>
        <v/>
      </c>
      <c r="F822" s="89" t="str">
        <f>IFERROR(VLOOKUP(CONCATENATE($A822,"T3"),'05 APU'!$1:$1048576,3,),"")</f>
        <v/>
      </c>
      <c r="G822" s="412" t="s">
        <v>168</v>
      </c>
      <c r="H822" s="351"/>
      <c r="I822" s="90">
        <f>IFERROR((VLOOKUP(CONCATENATE($A822,"D"),'05 APU'!$1:$1048576,9,)),0)</f>
        <v>0</v>
      </c>
      <c r="J822" s="90">
        <f t="shared" si="26"/>
        <v>0</v>
      </c>
      <c r="K822" s="297" t="str">
        <f>IFERROR(VLOOKUP(CONCATENATE($A822,"C"),'05 APU'!$1:$1048576,9,),"")</f>
        <v/>
      </c>
      <c r="L822" s="297" t="str">
        <f>IFERROR(VLOOKUP(CONCATENATE($A822,"B"),'05 APU'!$1:$1048576,9,),"")</f>
        <v/>
      </c>
      <c r="M822" s="297" t="str">
        <f>IFERROR(VLOOKUP(CONCATENATE($A822,"A"),'05 APU'!$1:$1048576,9,),"")</f>
        <v/>
      </c>
      <c r="N822" s="86"/>
      <c r="O822" s="90">
        <f>IFERROR(VLOOKUP(CONCATENATE($A822,"D"),'05 APU'!$T:$AB,9,),0)</f>
        <v>0</v>
      </c>
      <c r="P822" s="90">
        <f t="shared" si="25"/>
        <v>0</v>
      </c>
      <c r="Q822" s="90">
        <f>IFERROR(VLOOKUP(CONCATENATE($A822,"C"),'05 APU'!$T:$AB,9,),0)</f>
        <v>0</v>
      </c>
      <c r="R822" s="90">
        <f>IFERROR(VLOOKUP(CONCATENATE($A822,"B"),'05 APU'!$T:$AB,9,),0)</f>
        <v>0</v>
      </c>
      <c r="S822" s="90">
        <f>IFERROR(VLOOKUP(CONCATENATE($A822,"A"),'05 APU'!$T:$AB,9,),0)</f>
        <v>0</v>
      </c>
      <c r="U822" s="420" t="s">
        <v>3457</v>
      </c>
      <c r="V822" s="426" t="s">
        <v>3487</v>
      </c>
      <c r="W822" s="429" t="s">
        <v>3493</v>
      </c>
      <c r="AZ822" s="331" t="e">
        <f>IF((VLOOKUP(CONCATENATE($A822,"EP"),'05 APU'!$1:$1048576,1,FALSE)=CONCATENATE($A822,"EP")),1,0)</f>
        <v>#N/A</v>
      </c>
      <c r="BA822" s="331" t="e">
        <f>IF((VLOOKUP(CONCATENATE($A822,"EE"),'05 APU'!$1:$1048576,1,FALSE)=CONCATENATE($A822,"EE")),1,0)</f>
        <v>#N/A</v>
      </c>
      <c r="BB822" s="331" t="e">
        <f>IF((VLOOKUP(CONCATENATE($A822,"EM"),'05 APU'!$1:$1048576,1,FALSE)=CONCATENATE($A822,"EM")),1,0)</f>
        <v>#N/A</v>
      </c>
    </row>
    <row r="823" spans="1:54" x14ac:dyDescent="0.25">
      <c r="A823" s="88">
        <v>813</v>
      </c>
      <c r="B823" s="387" t="s">
        <v>1649</v>
      </c>
      <c r="C823" s="384" t="s">
        <v>1381</v>
      </c>
      <c r="D823" s="89" t="str">
        <f>IFERROR(VLOOKUP(CONCATENATE($A823,"T"),'05 APU'!$1:$1048576,3,),"")</f>
        <v/>
      </c>
      <c r="E823" s="89" t="str">
        <f>IFERROR(VLOOKUP(CONCATENATE($A823,"T2"),'05 APU'!$1:$1048576,3,),"")</f>
        <v/>
      </c>
      <c r="F823" s="89" t="str">
        <f>IFERROR(VLOOKUP(CONCATENATE($A823,"T3"),'05 APU'!$1:$1048576,3,),"")</f>
        <v/>
      </c>
      <c r="G823" s="412" t="s">
        <v>168</v>
      </c>
      <c r="H823" s="351"/>
      <c r="I823" s="90">
        <f>IFERROR((VLOOKUP(CONCATENATE($A823,"D"),'05 APU'!$1:$1048576,9,)),0)</f>
        <v>0</v>
      </c>
      <c r="J823" s="90">
        <f t="shared" si="26"/>
        <v>0</v>
      </c>
      <c r="K823" s="297" t="str">
        <f>IFERROR(VLOOKUP(CONCATENATE($A823,"C"),'05 APU'!$1:$1048576,9,),"")</f>
        <v/>
      </c>
      <c r="L823" s="297" t="str">
        <f>IFERROR(VLOOKUP(CONCATENATE($A823,"B"),'05 APU'!$1:$1048576,9,),"")</f>
        <v/>
      </c>
      <c r="M823" s="297" t="str">
        <f>IFERROR(VLOOKUP(CONCATENATE($A823,"A"),'05 APU'!$1:$1048576,9,),"")</f>
        <v/>
      </c>
      <c r="N823" s="86"/>
      <c r="O823" s="90">
        <f>IFERROR(VLOOKUP(CONCATENATE($A823,"D"),'05 APU'!$T:$AB,9,),0)</f>
        <v>0</v>
      </c>
      <c r="P823" s="90">
        <f t="shared" si="25"/>
        <v>0</v>
      </c>
      <c r="Q823" s="90">
        <f>IFERROR(VLOOKUP(CONCATENATE($A823,"C"),'05 APU'!$T:$AB,9,),0)</f>
        <v>0</v>
      </c>
      <c r="R823" s="90">
        <f>IFERROR(VLOOKUP(CONCATENATE($A823,"B"),'05 APU'!$T:$AB,9,),0)</f>
        <v>0</v>
      </c>
      <c r="S823" s="90">
        <f>IFERROR(VLOOKUP(CONCATENATE($A823,"A"),'05 APU'!$T:$AB,9,),0)</f>
        <v>0</v>
      </c>
      <c r="U823" s="420" t="s">
        <v>3457</v>
      </c>
      <c r="V823" s="426" t="s">
        <v>3487</v>
      </c>
      <c r="W823" s="429" t="s">
        <v>3493</v>
      </c>
      <c r="AZ823" s="331" t="e">
        <f>IF((VLOOKUP(CONCATENATE($A823,"EP"),'05 APU'!$1:$1048576,1,FALSE)=CONCATENATE($A823,"EP")),1,0)</f>
        <v>#N/A</v>
      </c>
      <c r="BA823" s="331" t="e">
        <f>IF((VLOOKUP(CONCATENATE($A823,"EE"),'05 APU'!$1:$1048576,1,FALSE)=CONCATENATE($A823,"EE")),1,0)</f>
        <v>#N/A</v>
      </c>
      <c r="BB823" s="331" t="e">
        <f>IF((VLOOKUP(CONCATENATE($A823,"EM"),'05 APU'!$1:$1048576,1,FALSE)=CONCATENATE($A823,"EM")),1,0)</f>
        <v>#N/A</v>
      </c>
    </row>
    <row r="824" spans="1:54" x14ac:dyDescent="0.25">
      <c r="A824" s="88">
        <v>814</v>
      </c>
      <c r="B824" s="387" t="s">
        <v>1650</v>
      </c>
      <c r="C824" s="384" t="s">
        <v>1565</v>
      </c>
      <c r="D824" s="89" t="str">
        <f>IFERROR(VLOOKUP(CONCATENATE($A824,"T"),'05 APU'!$1:$1048576,3,),"")</f>
        <v/>
      </c>
      <c r="E824" s="89" t="str">
        <f>IFERROR(VLOOKUP(CONCATENATE($A824,"T2"),'05 APU'!$1:$1048576,3,),"")</f>
        <v/>
      </c>
      <c r="F824" s="89" t="str">
        <f>IFERROR(VLOOKUP(CONCATENATE($A824,"T3"),'05 APU'!$1:$1048576,3,),"")</f>
        <v/>
      </c>
      <c r="G824" s="412" t="s">
        <v>168</v>
      </c>
      <c r="H824" s="351"/>
      <c r="I824" s="90">
        <f>IFERROR((VLOOKUP(CONCATENATE($A824,"D"),'05 APU'!$1:$1048576,9,)),0)</f>
        <v>0</v>
      </c>
      <c r="J824" s="90">
        <f t="shared" si="26"/>
        <v>0</v>
      </c>
      <c r="K824" s="297" t="str">
        <f>IFERROR(VLOOKUP(CONCATENATE($A824,"C"),'05 APU'!$1:$1048576,9,),"")</f>
        <v/>
      </c>
      <c r="L824" s="297" t="str">
        <f>IFERROR(VLOOKUP(CONCATENATE($A824,"B"),'05 APU'!$1:$1048576,9,),"")</f>
        <v/>
      </c>
      <c r="M824" s="297" t="str">
        <f>IFERROR(VLOOKUP(CONCATENATE($A824,"A"),'05 APU'!$1:$1048576,9,),"")</f>
        <v/>
      </c>
      <c r="N824" s="86"/>
      <c r="O824" s="90">
        <f>IFERROR(VLOOKUP(CONCATENATE($A824,"D"),'05 APU'!$T:$AB,9,),0)</f>
        <v>0</v>
      </c>
      <c r="P824" s="90">
        <f t="shared" si="25"/>
        <v>0</v>
      </c>
      <c r="Q824" s="90">
        <f>IFERROR(VLOOKUP(CONCATENATE($A824,"C"),'05 APU'!$T:$AB,9,),0)</f>
        <v>0</v>
      </c>
      <c r="R824" s="90">
        <f>IFERROR(VLOOKUP(CONCATENATE($A824,"B"),'05 APU'!$T:$AB,9,),0)</f>
        <v>0</v>
      </c>
      <c r="S824" s="90">
        <f>IFERROR(VLOOKUP(CONCATENATE($A824,"A"),'05 APU'!$T:$AB,9,),0)</f>
        <v>0</v>
      </c>
      <c r="U824" s="420" t="s">
        <v>3457</v>
      </c>
      <c r="V824" s="426" t="s">
        <v>3487</v>
      </c>
      <c r="W824" s="429" t="s">
        <v>3493</v>
      </c>
      <c r="AZ824" s="331" t="e">
        <f>IF((VLOOKUP(CONCATENATE($A824,"EP"),'05 APU'!$1:$1048576,1,FALSE)=CONCATENATE($A824,"EP")),1,0)</f>
        <v>#N/A</v>
      </c>
      <c r="BA824" s="331" t="e">
        <f>IF((VLOOKUP(CONCATENATE($A824,"EE"),'05 APU'!$1:$1048576,1,FALSE)=CONCATENATE($A824,"EE")),1,0)</f>
        <v>#N/A</v>
      </c>
      <c r="BB824" s="331" t="e">
        <f>IF((VLOOKUP(CONCATENATE($A824,"EM"),'05 APU'!$1:$1048576,1,FALSE)=CONCATENATE($A824,"EM")),1,0)</f>
        <v>#N/A</v>
      </c>
    </row>
    <row r="825" spans="1:54" x14ac:dyDescent="0.25">
      <c r="A825" s="88">
        <v>815</v>
      </c>
      <c r="B825" s="387" t="s">
        <v>1651</v>
      </c>
      <c r="C825" s="384" t="s">
        <v>1556</v>
      </c>
      <c r="D825" s="89" t="str">
        <f>IFERROR(VLOOKUP(CONCATENATE($A825,"T"),'05 APU'!$1:$1048576,3,),"")</f>
        <v/>
      </c>
      <c r="E825" s="89" t="str">
        <f>IFERROR(VLOOKUP(CONCATENATE($A825,"T2"),'05 APU'!$1:$1048576,3,),"")</f>
        <v/>
      </c>
      <c r="F825" s="89" t="str">
        <f>IFERROR(VLOOKUP(CONCATENATE($A825,"T3"),'05 APU'!$1:$1048576,3,),"")</f>
        <v/>
      </c>
      <c r="G825" s="412" t="s">
        <v>168</v>
      </c>
      <c r="H825" s="351"/>
      <c r="I825" s="90">
        <f>IFERROR((VLOOKUP(CONCATENATE($A825,"D"),'05 APU'!$1:$1048576,9,)),0)</f>
        <v>0</v>
      </c>
      <c r="J825" s="90">
        <f t="shared" si="26"/>
        <v>0</v>
      </c>
      <c r="K825" s="297" t="str">
        <f>IFERROR(VLOOKUP(CONCATENATE($A825,"C"),'05 APU'!$1:$1048576,9,),"")</f>
        <v/>
      </c>
      <c r="L825" s="297" t="str">
        <f>IFERROR(VLOOKUP(CONCATENATE($A825,"B"),'05 APU'!$1:$1048576,9,),"")</f>
        <v/>
      </c>
      <c r="M825" s="297" t="str">
        <f>IFERROR(VLOOKUP(CONCATENATE($A825,"A"),'05 APU'!$1:$1048576,9,),"")</f>
        <v/>
      </c>
      <c r="N825" s="86"/>
      <c r="O825" s="90">
        <f>IFERROR(VLOOKUP(CONCATENATE($A825,"D"),'05 APU'!$T:$AB,9,),0)</f>
        <v>0</v>
      </c>
      <c r="P825" s="90">
        <f t="shared" si="25"/>
        <v>0</v>
      </c>
      <c r="Q825" s="90">
        <f>IFERROR(VLOOKUP(CONCATENATE($A825,"C"),'05 APU'!$T:$AB,9,),0)</f>
        <v>0</v>
      </c>
      <c r="R825" s="90">
        <f>IFERROR(VLOOKUP(CONCATENATE($A825,"B"),'05 APU'!$T:$AB,9,),0)</f>
        <v>0</v>
      </c>
      <c r="S825" s="90">
        <f>IFERROR(VLOOKUP(CONCATENATE($A825,"A"),'05 APU'!$T:$AB,9,),0)</f>
        <v>0</v>
      </c>
      <c r="U825" s="420" t="s">
        <v>3457</v>
      </c>
      <c r="V825" s="426" t="s">
        <v>3487</v>
      </c>
      <c r="W825" s="429" t="s">
        <v>3493</v>
      </c>
      <c r="AZ825" s="331" t="e">
        <f>IF((VLOOKUP(CONCATENATE($A825,"EP"),'05 APU'!$1:$1048576,1,FALSE)=CONCATENATE($A825,"EP")),1,0)</f>
        <v>#N/A</v>
      </c>
      <c r="BA825" s="331" t="e">
        <f>IF((VLOOKUP(CONCATENATE($A825,"EE"),'05 APU'!$1:$1048576,1,FALSE)=CONCATENATE($A825,"EE")),1,0)</f>
        <v>#N/A</v>
      </c>
      <c r="BB825" s="331" t="e">
        <f>IF((VLOOKUP(CONCATENATE($A825,"EM"),'05 APU'!$1:$1048576,1,FALSE)=CONCATENATE($A825,"EM")),1,0)</f>
        <v>#N/A</v>
      </c>
    </row>
    <row r="826" spans="1:54" x14ac:dyDescent="0.25">
      <c r="A826" s="88">
        <v>816</v>
      </c>
      <c r="B826" s="387" t="s">
        <v>1652</v>
      </c>
      <c r="C826" s="384" t="s">
        <v>1407</v>
      </c>
      <c r="D826" s="89" t="str">
        <f>IFERROR(VLOOKUP(CONCATENATE($A826,"T"),'05 APU'!$1:$1048576,3,),"")</f>
        <v/>
      </c>
      <c r="E826" s="89" t="str">
        <f>IFERROR(VLOOKUP(CONCATENATE($A826,"T2"),'05 APU'!$1:$1048576,3,),"")</f>
        <v/>
      </c>
      <c r="F826" s="89" t="str">
        <f>IFERROR(VLOOKUP(CONCATENATE($A826,"T3"),'05 APU'!$1:$1048576,3,),"")</f>
        <v/>
      </c>
      <c r="G826" s="412" t="s">
        <v>168</v>
      </c>
      <c r="H826" s="351"/>
      <c r="I826" s="90">
        <f>IFERROR((VLOOKUP(CONCATENATE($A826,"D"),'05 APU'!$1:$1048576,9,)),0)</f>
        <v>0</v>
      </c>
      <c r="J826" s="90">
        <f t="shared" si="26"/>
        <v>0</v>
      </c>
      <c r="K826" s="297" t="str">
        <f>IFERROR(VLOOKUP(CONCATENATE($A826,"C"),'05 APU'!$1:$1048576,9,),"")</f>
        <v/>
      </c>
      <c r="L826" s="297" t="str">
        <f>IFERROR(VLOOKUP(CONCATENATE($A826,"B"),'05 APU'!$1:$1048576,9,),"")</f>
        <v/>
      </c>
      <c r="M826" s="297" t="str">
        <f>IFERROR(VLOOKUP(CONCATENATE($A826,"A"),'05 APU'!$1:$1048576,9,),"")</f>
        <v/>
      </c>
      <c r="N826" s="86"/>
      <c r="O826" s="90">
        <f>IFERROR(VLOOKUP(CONCATENATE($A826,"D"),'05 APU'!$T:$AB,9,),0)</f>
        <v>0</v>
      </c>
      <c r="P826" s="90">
        <f t="shared" si="25"/>
        <v>0</v>
      </c>
      <c r="Q826" s="90">
        <f>IFERROR(VLOOKUP(CONCATENATE($A826,"C"),'05 APU'!$T:$AB,9,),0)</f>
        <v>0</v>
      </c>
      <c r="R826" s="90">
        <f>IFERROR(VLOOKUP(CONCATENATE($A826,"B"),'05 APU'!$T:$AB,9,),0)</f>
        <v>0</v>
      </c>
      <c r="S826" s="90">
        <f>IFERROR(VLOOKUP(CONCATENATE($A826,"A"),'05 APU'!$T:$AB,9,),0)</f>
        <v>0</v>
      </c>
      <c r="U826" s="420" t="s">
        <v>3457</v>
      </c>
      <c r="V826" s="426" t="s">
        <v>3487</v>
      </c>
      <c r="W826" s="429" t="s">
        <v>3493</v>
      </c>
      <c r="AZ826" s="331" t="e">
        <f>IF((VLOOKUP(CONCATENATE($A826,"EP"),'05 APU'!$1:$1048576,1,FALSE)=CONCATENATE($A826,"EP")),1,0)</f>
        <v>#N/A</v>
      </c>
      <c r="BA826" s="331" t="e">
        <f>IF((VLOOKUP(CONCATENATE($A826,"EE"),'05 APU'!$1:$1048576,1,FALSE)=CONCATENATE($A826,"EE")),1,0)</f>
        <v>#N/A</v>
      </c>
      <c r="BB826" s="331" t="e">
        <f>IF((VLOOKUP(CONCATENATE($A826,"EM"),'05 APU'!$1:$1048576,1,FALSE)=CONCATENATE($A826,"EM")),1,0)</f>
        <v>#N/A</v>
      </c>
    </row>
    <row r="827" spans="1:54" x14ac:dyDescent="0.25">
      <c r="A827" s="88">
        <v>817</v>
      </c>
      <c r="B827" s="388" t="s">
        <v>1653</v>
      </c>
      <c r="C827" s="389" t="s">
        <v>1654</v>
      </c>
      <c r="D827" s="89" t="str">
        <f>IFERROR(VLOOKUP(CONCATENATE($A827,"T"),'05 APU'!$1:$1048576,3,),"")</f>
        <v/>
      </c>
      <c r="E827" s="89" t="str">
        <f>IFERROR(VLOOKUP(CONCATENATE($A827,"T2"),'05 APU'!$1:$1048576,3,),"")</f>
        <v/>
      </c>
      <c r="F827" s="89" t="str">
        <f>IFERROR(VLOOKUP(CONCATENATE($A827,"T3"),'05 APU'!$1:$1048576,3,),"")</f>
        <v/>
      </c>
      <c r="G827" s="398"/>
      <c r="H827" s="351"/>
      <c r="I827" s="90">
        <f>IFERROR((VLOOKUP(CONCATENATE($A827,"D"),'05 APU'!$1:$1048576,9,)),0)</f>
        <v>0</v>
      </c>
      <c r="J827" s="90">
        <f t="shared" si="26"/>
        <v>0</v>
      </c>
      <c r="K827" s="297" t="str">
        <f>IFERROR(VLOOKUP(CONCATENATE($A827,"C"),'05 APU'!$1:$1048576,9,),"")</f>
        <v/>
      </c>
      <c r="L827" s="297" t="str">
        <f>IFERROR(VLOOKUP(CONCATENATE($A827,"B"),'05 APU'!$1:$1048576,9,),"")</f>
        <v/>
      </c>
      <c r="M827" s="297" t="str">
        <f>IFERROR(VLOOKUP(CONCATENATE($A827,"A"),'05 APU'!$1:$1048576,9,),"")</f>
        <v/>
      </c>
      <c r="N827" s="86"/>
      <c r="O827" s="90">
        <f>IFERROR(VLOOKUP(CONCATENATE($A827,"D"),'05 APU'!$T:$AB,9,),0)</f>
        <v>0</v>
      </c>
      <c r="P827" s="90">
        <f t="shared" si="25"/>
        <v>0</v>
      </c>
      <c r="Q827" s="90">
        <f>IFERROR(VLOOKUP(CONCATENATE($A827,"C"),'05 APU'!$T:$AB,9,),0)</f>
        <v>0</v>
      </c>
      <c r="R827" s="90">
        <f>IFERROR(VLOOKUP(CONCATENATE($A827,"B"),'05 APU'!$T:$AB,9,),0)</f>
        <v>0</v>
      </c>
      <c r="S827" s="90">
        <f>IFERROR(VLOOKUP(CONCATENATE($A827,"A"),'05 APU'!$T:$AB,9,),0)</f>
        <v>0</v>
      </c>
      <c r="U827" s="420" t="s">
        <v>3457</v>
      </c>
      <c r="V827" s="426" t="s">
        <v>3487</v>
      </c>
      <c r="W827" s="429">
        <v>0</v>
      </c>
      <c r="AZ827" s="331" t="e">
        <f>IF((VLOOKUP(CONCATENATE($A827,"EP"),'05 APU'!$1:$1048576,1,FALSE)=CONCATENATE($A827,"EP")),1,0)</f>
        <v>#N/A</v>
      </c>
      <c r="BA827" s="331" t="e">
        <f>IF((VLOOKUP(CONCATENATE($A827,"EE"),'05 APU'!$1:$1048576,1,FALSE)=CONCATENATE($A827,"EE")),1,0)</f>
        <v>#N/A</v>
      </c>
      <c r="BB827" s="331" t="e">
        <f>IF((VLOOKUP(CONCATENATE($A827,"EM"),'05 APU'!$1:$1048576,1,FALSE)=CONCATENATE($A827,"EM")),1,0)</f>
        <v>#N/A</v>
      </c>
    </row>
    <row r="828" spans="1:54" x14ac:dyDescent="0.25">
      <c r="A828" s="88">
        <v>818</v>
      </c>
      <c r="B828" s="387" t="s">
        <v>1655</v>
      </c>
      <c r="C828" s="384" t="s">
        <v>1379</v>
      </c>
      <c r="D828" s="89" t="str">
        <f>IFERROR(VLOOKUP(CONCATENATE($A828,"T"),'05 APU'!$1:$1048576,3,),"")</f>
        <v/>
      </c>
      <c r="E828" s="89" t="str">
        <f>IFERROR(VLOOKUP(CONCATENATE($A828,"T2"),'05 APU'!$1:$1048576,3,),"")</f>
        <v/>
      </c>
      <c r="F828" s="89" t="str">
        <f>IFERROR(VLOOKUP(CONCATENATE($A828,"T3"),'05 APU'!$1:$1048576,3,),"")</f>
        <v/>
      </c>
      <c r="G828" s="412" t="s">
        <v>168</v>
      </c>
      <c r="H828" s="351"/>
      <c r="I828" s="90">
        <f>IFERROR((VLOOKUP(CONCATENATE($A828,"D"),'05 APU'!$1:$1048576,9,)),0)</f>
        <v>0</v>
      </c>
      <c r="J828" s="90">
        <f t="shared" si="26"/>
        <v>0</v>
      </c>
      <c r="K828" s="297" t="str">
        <f>IFERROR(VLOOKUP(CONCATENATE($A828,"C"),'05 APU'!$1:$1048576,9,),"")</f>
        <v/>
      </c>
      <c r="L828" s="297" t="str">
        <f>IFERROR(VLOOKUP(CONCATENATE($A828,"B"),'05 APU'!$1:$1048576,9,),"")</f>
        <v/>
      </c>
      <c r="M828" s="297" t="str">
        <f>IFERROR(VLOOKUP(CONCATENATE($A828,"A"),'05 APU'!$1:$1048576,9,),"")</f>
        <v/>
      </c>
      <c r="N828" s="86"/>
      <c r="O828" s="90">
        <f>IFERROR(VLOOKUP(CONCATENATE($A828,"D"),'05 APU'!$T:$AB,9,),0)</f>
        <v>0</v>
      </c>
      <c r="P828" s="90">
        <f t="shared" si="25"/>
        <v>0</v>
      </c>
      <c r="Q828" s="90">
        <f>IFERROR(VLOOKUP(CONCATENATE($A828,"C"),'05 APU'!$T:$AB,9,),0)</f>
        <v>0</v>
      </c>
      <c r="R828" s="90">
        <f>IFERROR(VLOOKUP(CONCATENATE($A828,"B"),'05 APU'!$T:$AB,9,),0)</f>
        <v>0</v>
      </c>
      <c r="S828" s="90">
        <f>IFERROR(VLOOKUP(CONCATENATE($A828,"A"),'05 APU'!$T:$AB,9,),0)</f>
        <v>0</v>
      </c>
      <c r="U828" s="420" t="s">
        <v>3457</v>
      </c>
      <c r="V828" s="426" t="s">
        <v>3487</v>
      </c>
      <c r="W828" s="429" t="s">
        <v>3493</v>
      </c>
      <c r="AZ828" s="331" t="e">
        <f>IF((VLOOKUP(CONCATENATE($A828,"EP"),'05 APU'!$1:$1048576,1,FALSE)=CONCATENATE($A828,"EP")),1,0)</f>
        <v>#N/A</v>
      </c>
      <c r="BA828" s="331" t="e">
        <f>IF((VLOOKUP(CONCATENATE($A828,"EE"),'05 APU'!$1:$1048576,1,FALSE)=CONCATENATE($A828,"EE")),1,0)</f>
        <v>#N/A</v>
      </c>
      <c r="BB828" s="331" t="e">
        <f>IF((VLOOKUP(CONCATENATE($A828,"EM"),'05 APU'!$1:$1048576,1,FALSE)=CONCATENATE($A828,"EM")),1,0)</f>
        <v>#N/A</v>
      </c>
    </row>
    <row r="829" spans="1:54" x14ac:dyDescent="0.25">
      <c r="A829" s="88">
        <v>819</v>
      </c>
      <c r="B829" s="387" t="s">
        <v>1656</v>
      </c>
      <c r="C829" s="384" t="s">
        <v>1381</v>
      </c>
      <c r="D829" s="89" t="str">
        <f>IFERROR(VLOOKUP(CONCATENATE($A829,"T"),'05 APU'!$1:$1048576,3,),"")</f>
        <v/>
      </c>
      <c r="E829" s="89" t="str">
        <f>IFERROR(VLOOKUP(CONCATENATE($A829,"T2"),'05 APU'!$1:$1048576,3,),"")</f>
        <v/>
      </c>
      <c r="F829" s="89" t="str">
        <f>IFERROR(VLOOKUP(CONCATENATE($A829,"T3"),'05 APU'!$1:$1048576,3,),"")</f>
        <v/>
      </c>
      <c r="G829" s="412" t="s">
        <v>168</v>
      </c>
      <c r="H829" s="351"/>
      <c r="I829" s="90">
        <f>IFERROR((VLOOKUP(CONCATENATE($A829,"D"),'05 APU'!$1:$1048576,9,)),0)</f>
        <v>0</v>
      </c>
      <c r="J829" s="90">
        <f t="shared" si="26"/>
        <v>0</v>
      </c>
      <c r="K829" s="297" t="str">
        <f>IFERROR(VLOOKUP(CONCATENATE($A829,"C"),'05 APU'!$1:$1048576,9,),"")</f>
        <v/>
      </c>
      <c r="L829" s="297" t="str">
        <f>IFERROR(VLOOKUP(CONCATENATE($A829,"B"),'05 APU'!$1:$1048576,9,),"")</f>
        <v/>
      </c>
      <c r="M829" s="297" t="str">
        <f>IFERROR(VLOOKUP(CONCATENATE($A829,"A"),'05 APU'!$1:$1048576,9,),"")</f>
        <v/>
      </c>
      <c r="N829" s="86"/>
      <c r="O829" s="90">
        <f>IFERROR(VLOOKUP(CONCATENATE($A829,"D"),'05 APU'!$T:$AB,9,),0)</f>
        <v>0</v>
      </c>
      <c r="P829" s="90">
        <f t="shared" si="25"/>
        <v>0</v>
      </c>
      <c r="Q829" s="90">
        <f>IFERROR(VLOOKUP(CONCATENATE($A829,"C"),'05 APU'!$T:$AB,9,),0)</f>
        <v>0</v>
      </c>
      <c r="R829" s="90">
        <f>IFERROR(VLOOKUP(CONCATENATE($A829,"B"),'05 APU'!$T:$AB,9,),0)</f>
        <v>0</v>
      </c>
      <c r="S829" s="90">
        <f>IFERROR(VLOOKUP(CONCATENATE($A829,"A"),'05 APU'!$T:$AB,9,),0)</f>
        <v>0</v>
      </c>
      <c r="U829" s="420" t="s">
        <v>3457</v>
      </c>
      <c r="V829" s="426" t="s">
        <v>3487</v>
      </c>
      <c r="W829" s="429" t="s">
        <v>3493</v>
      </c>
      <c r="AZ829" s="331" t="e">
        <f>IF((VLOOKUP(CONCATENATE($A829,"EP"),'05 APU'!$1:$1048576,1,FALSE)=CONCATENATE($A829,"EP")),1,0)</f>
        <v>#N/A</v>
      </c>
      <c r="BA829" s="331" t="e">
        <f>IF((VLOOKUP(CONCATENATE($A829,"EE"),'05 APU'!$1:$1048576,1,FALSE)=CONCATENATE($A829,"EE")),1,0)</f>
        <v>#N/A</v>
      </c>
      <c r="BB829" s="331" t="e">
        <f>IF((VLOOKUP(CONCATENATE($A829,"EM"),'05 APU'!$1:$1048576,1,FALSE)=CONCATENATE($A829,"EM")),1,0)</f>
        <v>#N/A</v>
      </c>
    </row>
    <row r="830" spans="1:54" x14ac:dyDescent="0.25">
      <c r="A830" s="88">
        <v>820</v>
      </c>
      <c r="B830" s="387" t="s">
        <v>1657</v>
      </c>
      <c r="C830" s="384" t="s">
        <v>1565</v>
      </c>
      <c r="D830" s="89" t="str">
        <f>IFERROR(VLOOKUP(CONCATENATE($A830,"T"),'05 APU'!$1:$1048576,3,),"")</f>
        <v/>
      </c>
      <c r="E830" s="89" t="str">
        <f>IFERROR(VLOOKUP(CONCATENATE($A830,"T2"),'05 APU'!$1:$1048576,3,),"")</f>
        <v/>
      </c>
      <c r="F830" s="89" t="str">
        <f>IFERROR(VLOOKUP(CONCATENATE($A830,"T3"),'05 APU'!$1:$1048576,3,),"")</f>
        <v/>
      </c>
      <c r="G830" s="412" t="s">
        <v>168</v>
      </c>
      <c r="H830" s="351"/>
      <c r="I830" s="90">
        <f>IFERROR((VLOOKUP(CONCATENATE($A830,"D"),'05 APU'!$1:$1048576,9,)),0)</f>
        <v>0</v>
      </c>
      <c r="J830" s="90">
        <f t="shared" si="26"/>
        <v>0</v>
      </c>
      <c r="K830" s="297" t="str">
        <f>IFERROR(VLOOKUP(CONCATENATE($A830,"C"),'05 APU'!$1:$1048576,9,),"")</f>
        <v/>
      </c>
      <c r="L830" s="297" t="str">
        <f>IFERROR(VLOOKUP(CONCATENATE($A830,"B"),'05 APU'!$1:$1048576,9,),"")</f>
        <v/>
      </c>
      <c r="M830" s="297" t="str">
        <f>IFERROR(VLOOKUP(CONCATENATE($A830,"A"),'05 APU'!$1:$1048576,9,),"")</f>
        <v/>
      </c>
      <c r="N830" s="86"/>
      <c r="O830" s="90">
        <f>IFERROR(VLOOKUP(CONCATENATE($A830,"D"),'05 APU'!$T:$AB,9,),0)</f>
        <v>0</v>
      </c>
      <c r="P830" s="90">
        <f t="shared" si="25"/>
        <v>0</v>
      </c>
      <c r="Q830" s="90">
        <f>IFERROR(VLOOKUP(CONCATENATE($A830,"C"),'05 APU'!$T:$AB,9,),0)</f>
        <v>0</v>
      </c>
      <c r="R830" s="90">
        <f>IFERROR(VLOOKUP(CONCATENATE($A830,"B"),'05 APU'!$T:$AB,9,),0)</f>
        <v>0</v>
      </c>
      <c r="S830" s="90">
        <f>IFERROR(VLOOKUP(CONCATENATE($A830,"A"),'05 APU'!$T:$AB,9,),0)</f>
        <v>0</v>
      </c>
      <c r="U830" s="420" t="s">
        <v>3457</v>
      </c>
      <c r="V830" s="426" t="s">
        <v>3487</v>
      </c>
      <c r="W830" s="429" t="s">
        <v>3493</v>
      </c>
      <c r="AZ830" s="331" t="e">
        <f>IF((VLOOKUP(CONCATENATE($A830,"EP"),'05 APU'!$1:$1048576,1,FALSE)=CONCATENATE($A830,"EP")),1,0)</f>
        <v>#N/A</v>
      </c>
      <c r="BA830" s="331" t="e">
        <f>IF((VLOOKUP(CONCATENATE($A830,"EE"),'05 APU'!$1:$1048576,1,FALSE)=CONCATENATE($A830,"EE")),1,0)</f>
        <v>#N/A</v>
      </c>
      <c r="BB830" s="331" t="e">
        <f>IF((VLOOKUP(CONCATENATE($A830,"EM"),'05 APU'!$1:$1048576,1,FALSE)=CONCATENATE($A830,"EM")),1,0)</f>
        <v>#N/A</v>
      </c>
    </row>
    <row r="831" spans="1:54" x14ac:dyDescent="0.25">
      <c r="A831" s="88">
        <v>821</v>
      </c>
      <c r="B831" s="387" t="s">
        <v>1658</v>
      </c>
      <c r="C831" s="384" t="s">
        <v>1556</v>
      </c>
      <c r="D831" s="89" t="str">
        <f>IFERROR(VLOOKUP(CONCATENATE($A831,"T"),'05 APU'!$1:$1048576,3,),"")</f>
        <v/>
      </c>
      <c r="E831" s="89" t="str">
        <f>IFERROR(VLOOKUP(CONCATENATE($A831,"T2"),'05 APU'!$1:$1048576,3,),"")</f>
        <v/>
      </c>
      <c r="F831" s="89" t="str">
        <f>IFERROR(VLOOKUP(CONCATENATE($A831,"T3"),'05 APU'!$1:$1048576,3,),"")</f>
        <v/>
      </c>
      <c r="G831" s="412" t="s">
        <v>168</v>
      </c>
      <c r="H831" s="351"/>
      <c r="I831" s="90">
        <f>IFERROR((VLOOKUP(CONCATENATE($A831,"D"),'05 APU'!$1:$1048576,9,)),0)</f>
        <v>0</v>
      </c>
      <c r="J831" s="90">
        <f t="shared" si="26"/>
        <v>0</v>
      </c>
      <c r="K831" s="297" t="str">
        <f>IFERROR(VLOOKUP(CONCATENATE($A831,"C"),'05 APU'!$1:$1048576,9,),"")</f>
        <v/>
      </c>
      <c r="L831" s="297" t="str">
        <f>IFERROR(VLOOKUP(CONCATENATE($A831,"B"),'05 APU'!$1:$1048576,9,),"")</f>
        <v/>
      </c>
      <c r="M831" s="297" t="str">
        <f>IFERROR(VLOOKUP(CONCATENATE($A831,"A"),'05 APU'!$1:$1048576,9,),"")</f>
        <v/>
      </c>
      <c r="N831" s="86"/>
      <c r="O831" s="90">
        <f>IFERROR(VLOOKUP(CONCATENATE($A831,"D"),'05 APU'!$T:$AB,9,),0)</f>
        <v>0</v>
      </c>
      <c r="P831" s="90">
        <f t="shared" si="25"/>
        <v>0</v>
      </c>
      <c r="Q831" s="90">
        <f>IFERROR(VLOOKUP(CONCATENATE($A831,"C"),'05 APU'!$T:$AB,9,),0)</f>
        <v>0</v>
      </c>
      <c r="R831" s="90">
        <f>IFERROR(VLOOKUP(CONCATENATE($A831,"B"),'05 APU'!$T:$AB,9,),0)</f>
        <v>0</v>
      </c>
      <c r="S831" s="90">
        <f>IFERROR(VLOOKUP(CONCATENATE($A831,"A"),'05 APU'!$T:$AB,9,),0)</f>
        <v>0</v>
      </c>
      <c r="U831" s="420" t="s">
        <v>3457</v>
      </c>
      <c r="V831" s="426" t="s">
        <v>3487</v>
      </c>
      <c r="W831" s="429" t="s">
        <v>3493</v>
      </c>
      <c r="AZ831" s="331" t="e">
        <f>IF((VLOOKUP(CONCATENATE($A831,"EP"),'05 APU'!$1:$1048576,1,FALSE)=CONCATENATE($A831,"EP")),1,0)</f>
        <v>#N/A</v>
      </c>
      <c r="BA831" s="331" t="e">
        <f>IF((VLOOKUP(CONCATENATE($A831,"EE"),'05 APU'!$1:$1048576,1,FALSE)=CONCATENATE($A831,"EE")),1,0)</f>
        <v>#N/A</v>
      </c>
      <c r="BB831" s="331" t="e">
        <f>IF((VLOOKUP(CONCATENATE($A831,"EM"),'05 APU'!$1:$1048576,1,FALSE)=CONCATENATE($A831,"EM")),1,0)</f>
        <v>#N/A</v>
      </c>
    </row>
    <row r="832" spans="1:54" x14ac:dyDescent="0.25">
      <c r="A832" s="88">
        <v>822</v>
      </c>
      <c r="B832" s="387" t="s">
        <v>1659</v>
      </c>
      <c r="C832" s="384" t="s">
        <v>1407</v>
      </c>
      <c r="D832" s="89" t="str">
        <f>IFERROR(VLOOKUP(CONCATENATE($A832,"T"),'05 APU'!$1:$1048576,3,),"")</f>
        <v/>
      </c>
      <c r="E832" s="89" t="str">
        <f>IFERROR(VLOOKUP(CONCATENATE($A832,"T2"),'05 APU'!$1:$1048576,3,),"")</f>
        <v/>
      </c>
      <c r="F832" s="89" t="str">
        <f>IFERROR(VLOOKUP(CONCATENATE($A832,"T3"),'05 APU'!$1:$1048576,3,),"")</f>
        <v/>
      </c>
      <c r="G832" s="412" t="s">
        <v>168</v>
      </c>
      <c r="H832" s="351"/>
      <c r="I832" s="90">
        <f>IFERROR((VLOOKUP(CONCATENATE($A832,"D"),'05 APU'!$1:$1048576,9,)),0)</f>
        <v>0</v>
      </c>
      <c r="J832" s="90">
        <f t="shared" si="26"/>
        <v>0</v>
      </c>
      <c r="K832" s="297" t="str">
        <f>IFERROR(VLOOKUP(CONCATENATE($A832,"C"),'05 APU'!$1:$1048576,9,),"")</f>
        <v/>
      </c>
      <c r="L832" s="297" t="str">
        <f>IFERROR(VLOOKUP(CONCATENATE($A832,"B"),'05 APU'!$1:$1048576,9,),"")</f>
        <v/>
      </c>
      <c r="M832" s="297" t="str">
        <f>IFERROR(VLOOKUP(CONCATENATE($A832,"A"),'05 APU'!$1:$1048576,9,),"")</f>
        <v/>
      </c>
      <c r="N832" s="86"/>
      <c r="O832" s="90">
        <f>IFERROR(VLOOKUP(CONCATENATE($A832,"D"),'05 APU'!$T:$AB,9,),0)</f>
        <v>0</v>
      </c>
      <c r="P832" s="90">
        <f t="shared" si="25"/>
        <v>0</v>
      </c>
      <c r="Q832" s="90">
        <f>IFERROR(VLOOKUP(CONCATENATE($A832,"C"),'05 APU'!$T:$AB,9,),0)</f>
        <v>0</v>
      </c>
      <c r="R832" s="90">
        <f>IFERROR(VLOOKUP(CONCATENATE($A832,"B"),'05 APU'!$T:$AB,9,),0)</f>
        <v>0</v>
      </c>
      <c r="S832" s="90">
        <f>IFERROR(VLOOKUP(CONCATENATE($A832,"A"),'05 APU'!$T:$AB,9,),0)</f>
        <v>0</v>
      </c>
      <c r="U832" s="420" t="s">
        <v>3457</v>
      </c>
      <c r="V832" s="426" t="s">
        <v>3487</v>
      </c>
      <c r="W832" s="429" t="s">
        <v>3493</v>
      </c>
      <c r="AZ832" s="331" t="e">
        <f>IF((VLOOKUP(CONCATENATE($A832,"EP"),'05 APU'!$1:$1048576,1,FALSE)=CONCATENATE($A832,"EP")),1,0)</f>
        <v>#N/A</v>
      </c>
      <c r="BA832" s="331" t="e">
        <f>IF((VLOOKUP(CONCATENATE($A832,"EE"),'05 APU'!$1:$1048576,1,FALSE)=CONCATENATE($A832,"EE")),1,0)</f>
        <v>#N/A</v>
      </c>
      <c r="BB832" s="331" t="e">
        <f>IF((VLOOKUP(CONCATENATE($A832,"EM"),'05 APU'!$1:$1048576,1,FALSE)=CONCATENATE($A832,"EM")),1,0)</f>
        <v>#N/A</v>
      </c>
    </row>
    <row r="833" spans="1:54" x14ac:dyDescent="0.25">
      <c r="A833" s="88">
        <v>823</v>
      </c>
      <c r="B833" s="388" t="s">
        <v>1660</v>
      </c>
      <c r="C833" s="389" t="s">
        <v>1661</v>
      </c>
      <c r="D833" s="89" t="str">
        <f>IFERROR(VLOOKUP(CONCATENATE($A833,"T"),'05 APU'!$1:$1048576,3,),"")</f>
        <v/>
      </c>
      <c r="E833" s="89" t="str">
        <f>IFERROR(VLOOKUP(CONCATENATE($A833,"T2"),'05 APU'!$1:$1048576,3,),"")</f>
        <v/>
      </c>
      <c r="F833" s="89" t="str">
        <f>IFERROR(VLOOKUP(CONCATENATE($A833,"T3"),'05 APU'!$1:$1048576,3,),"")</f>
        <v/>
      </c>
      <c r="G833" s="398"/>
      <c r="H833" s="351"/>
      <c r="I833" s="90">
        <f>IFERROR((VLOOKUP(CONCATENATE($A833,"D"),'05 APU'!$1:$1048576,9,)),0)</f>
        <v>0</v>
      </c>
      <c r="J833" s="90">
        <f t="shared" si="26"/>
        <v>0</v>
      </c>
      <c r="K833" s="297" t="str">
        <f>IFERROR(VLOOKUP(CONCATENATE($A833,"C"),'05 APU'!$1:$1048576,9,),"")</f>
        <v/>
      </c>
      <c r="L833" s="297" t="str">
        <f>IFERROR(VLOOKUP(CONCATENATE($A833,"B"),'05 APU'!$1:$1048576,9,),"")</f>
        <v/>
      </c>
      <c r="M833" s="297" t="str">
        <f>IFERROR(VLOOKUP(CONCATENATE($A833,"A"),'05 APU'!$1:$1048576,9,),"")</f>
        <v/>
      </c>
      <c r="N833" s="86"/>
      <c r="O833" s="90">
        <f>IFERROR(VLOOKUP(CONCATENATE($A833,"D"),'05 APU'!$T:$AB,9,),0)</f>
        <v>0</v>
      </c>
      <c r="P833" s="90">
        <f t="shared" si="25"/>
        <v>0</v>
      </c>
      <c r="Q833" s="90">
        <f>IFERROR(VLOOKUP(CONCATENATE($A833,"C"),'05 APU'!$T:$AB,9,),0)</f>
        <v>0</v>
      </c>
      <c r="R833" s="90">
        <f>IFERROR(VLOOKUP(CONCATENATE($A833,"B"),'05 APU'!$T:$AB,9,),0)</f>
        <v>0</v>
      </c>
      <c r="S833" s="90">
        <f>IFERROR(VLOOKUP(CONCATENATE($A833,"A"),'05 APU'!$T:$AB,9,),0)</f>
        <v>0</v>
      </c>
      <c r="U833" s="420" t="s">
        <v>3457</v>
      </c>
      <c r="V833" s="426" t="s">
        <v>3487</v>
      </c>
      <c r="W833" s="429">
        <v>0</v>
      </c>
      <c r="AZ833" s="331" t="e">
        <f>IF((VLOOKUP(CONCATENATE($A833,"EP"),'05 APU'!$1:$1048576,1,FALSE)=CONCATENATE($A833,"EP")),1,0)</f>
        <v>#N/A</v>
      </c>
      <c r="BA833" s="331" t="e">
        <f>IF((VLOOKUP(CONCATENATE($A833,"EE"),'05 APU'!$1:$1048576,1,FALSE)=CONCATENATE($A833,"EE")),1,0)</f>
        <v>#N/A</v>
      </c>
      <c r="BB833" s="331" t="e">
        <f>IF((VLOOKUP(CONCATENATE($A833,"EM"),'05 APU'!$1:$1048576,1,FALSE)=CONCATENATE($A833,"EM")),1,0)</f>
        <v>#N/A</v>
      </c>
    </row>
    <row r="834" spans="1:54" x14ac:dyDescent="0.25">
      <c r="A834" s="88">
        <v>824</v>
      </c>
      <c r="B834" s="387" t="s">
        <v>1662</v>
      </c>
      <c r="C834" s="384" t="s">
        <v>1379</v>
      </c>
      <c r="D834" s="89" t="str">
        <f>IFERROR(VLOOKUP(CONCATENATE($A834,"T"),'05 APU'!$1:$1048576,3,),"")</f>
        <v/>
      </c>
      <c r="E834" s="89" t="str">
        <f>IFERROR(VLOOKUP(CONCATENATE($A834,"T2"),'05 APU'!$1:$1048576,3,),"")</f>
        <v/>
      </c>
      <c r="F834" s="89" t="str">
        <f>IFERROR(VLOOKUP(CONCATENATE($A834,"T3"),'05 APU'!$1:$1048576,3,),"")</f>
        <v/>
      </c>
      <c r="G834" s="412" t="s">
        <v>168</v>
      </c>
      <c r="H834" s="351"/>
      <c r="I834" s="90">
        <f>IFERROR((VLOOKUP(CONCATENATE($A834,"D"),'05 APU'!$1:$1048576,9,)),0)</f>
        <v>0</v>
      </c>
      <c r="J834" s="90">
        <f t="shared" si="26"/>
        <v>0</v>
      </c>
      <c r="K834" s="297" t="str">
        <f>IFERROR(VLOOKUP(CONCATENATE($A834,"C"),'05 APU'!$1:$1048576,9,),"")</f>
        <v/>
      </c>
      <c r="L834" s="297" t="str">
        <f>IFERROR(VLOOKUP(CONCATENATE($A834,"B"),'05 APU'!$1:$1048576,9,),"")</f>
        <v/>
      </c>
      <c r="M834" s="297" t="str">
        <f>IFERROR(VLOOKUP(CONCATENATE($A834,"A"),'05 APU'!$1:$1048576,9,),"")</f>
        <v/>
      </c>
      <c r="N834" s="86"/>
      <c r="O834" s="90">
        <f>IFERROR(VLOOKUP(CONCATENATE($A834,"D"),'05 APU'!$T:$AB,9,),0)</f>
        <v>0</v>
      </c>
      <c r="P834" s="90">
        <f t="shared" si="25"/>
        <v>0</v>
      </c>
      <c r="Q834" s="90">
        <f>IFERROR(VLOOKUP(CONCATENATE($A834,"C"),'05 APU'!$T:$AB,9,),0)</f>
        <v>0</v>
      </c>
      <c r="R834" s="90">
        <f>IFERROR(VLOOKUP(CONCATENATE($A834,"B"),'05 APU'!$T:$AB,9,),0)</f>
        <v>0</v>
      </c>
      <c r="S834" s="90">
        <f>IFERROR(VLOOKUP(CONCATENATE($A834,"A"),'05 APU'!$T:$AB,9,),0)</f>
        <v>0</v>
      </c>
      <c r="U834" s="420" t="s">
        <v>3457</v>
      </c>
      <c r="V834" s="426" t="s">
        <v>3487</v>
      </c>
      <c r="W834" s="429" t="s">
        <v>3493</v>
      </c>
      <c r="AZ834" s="331" t="e">
        <f>IF((VLOOKUP(CONCATENATE($A834,"EP"),'05 APU'!$1:$1048576,1,FALSE)=CONCATENATE($A834,"EP")),1,0)</f>
        <v>#N/A</v>
      </c>
      <c r="BA834" s="331" t="e">
        <f>IF((VLOOKUP(CONCATENATE($A834,"EE"),'05 APU'!$1:$1048576,1,FALSE)=CONCATENATE($A834,"EE")),1,0)</f>
        <v>#N/A</v>
      </c>
      <c r="BB834" s="331" t="e">
        <f>IF((VLOOKUP(CONCATENATE($A834,"EM"),'05 APU'!$1:$1048576,1,FALSE)=CONCATENATE($A834,"EM")),1,0)</f>
        <v>#N/A</v>
      </c>
    </row>
    <row r="835" spans="1:54" x14ac:dyDescent="0.25">
      <c r="A835" s="88">
        <v>825</v>
      </c>
      <c r="B835" s="387" t="s">
        <v>1663</v>
      </c>
      <c r="C835" s="384" t="s">
        <v>1381</v>
      </c>
      <c r="D835" s="89" t="str">
        <f>IFERROR(VLOOKUP(CONCATENATE($A835,"T"),'05 APU'!$1:$1048576,3,),"")</f>
        <v/>
      </c>
      <c r="E835" s="89" t="str">
        <f>IFERROR(VLOOKUP(CONCATENATE($A835,"T2"),'05 APU'!$1:$1048576,3,),"")</f>
        <v/>
      </c>
      <c r="F835" s="89" t="str">
        <f>IFERROR(VLOOKUP(CONCATENATE($A835,"T3"),'05 APU'!$1:$1048576,3,),"")</f>
        <v/>
      </c>
      <c r="G835" s="412" t="s">
        <v>168</v>
      </c>
      <c r="H835" s="351"/>
      <c r="I835" s="90">
        <f>IFERROR((VLOOKUP(CONCATENATE($A835,"D"),'05 APU'!$1:$1048576,9,)),0)</f>
        <v>0</v>
      </c>
      <c r="J835" s="90">
        <f t="shared" si="26"/>
        <v>0</v>
      </c>
      <c r="K835" s="297" t="str">
        <f>IFERROR(VLOOKUP(CONCATENATE($A835,"C"),'05 APU'!$1:$1048576,9,),"")</f>
        <v/>
      </c>
      <c r="L835" s="297" t="str">
        <f>IFERROR(VLOOKUP(CONCATENATE($A835,"B"),'05 APU'!$1:$1048576,9,),"")</f>
        <v/>
      </c>
      <c r="M835" s="297" t="str">
        <f>IFERROR(VLOOKUP(CONCATENATE($A835,"A"),'05 APU'!$1:$1048576,9,),"")</f>
        <v/>
      </c>
      <c r="N835" s="86"/>
      <c r="O835" s="90">
        <f>IFERROR(VLOOKUP(CONCATENATE($A835,"D"),'05 APU'!$T:$AB,9,),0)</f>
        <v>0</v>
      </c>
      <c r="P835" s="90">
        <f t="shared" si="25"/>
        <v>0</v>
      </c>
      <c r="Q835" s="90">
        <f>IFERROR(VLOOKUP(CONCATENATE($A835,"C"),'05 APU'!$T:$AB,9,),0)</f>
        <v>0</v>
      </c>
      <c r="R835" s="90">
        <f>IFERROR(VLOOKUP(CONCATENATE($A835,"B"),'05 APU'!$T:$AB,9,),0)</f>
        <v>0</v>
      </c>
      <c r="S835" s="90">
        <f>IFERROR(VLOOKUP(CONCATENATE($A835,"A"),'05 APU'!$T:$AB,9,),0)</f>
        <v>0</v>
      </c>
      <c r="U835" s="420" t="s">
        <v>3457</v>
      </c>
      <c r="V835" s="426" t="s">
        <v>3487</v>
      </c>
      <c r="W835" s="429" t="s">
        <v>3493</v>
      </c>
      <c r="AZ835" s="331" t="e">
        <f>IF((VLOOKUP(CONCATENATE($A835,"EP"),'05 APU'!$1:$1048576,1,FALSE)=CONCATENATE($A835,"EP")),1,0)</f>
        <v>#N/A</v>
      </c>
      <c r="BA835" s="331" t="e">
        <f>IF((VLOOKUP(CONCATENATE($A835,"EE"),'05 APU'!$1:$1048576,1,FALSE)=CONCATENATE($A835,"EE")),1,0)</f>
        <v>#N/A</v>
      </c>
      <c r="BB835" s="331" t="e">
        <f>IF((VLOOKUP(CONCATENATE($A835,"EM"),'05 APU'!$1:$1048576,1,FALSE)=CONCATENATE($A835,"EM")),1,0)</f>
        <v>#N/A</v>
      </c>
    </row>
    <row r="836" spans="1:54" x14ac:dyDescent="0.25">
      <c r="A836" s="88">
        <v>826</v>
      </c>
      <c r="B836" s="387" t="s">
        <v>1664</v>
      </c>
      <c r="C836" s="384" t="s">
        <v>1565</v>
      </c>
      <c r="D836" s="89" t="str">
        <f>IFERROR(VLOOKUP(CONCATENATE($A836,"T"),'05 APU'!$1:$1048576,3,),"")</f>
        <v/>
      </c>
      <c r="E836" s="89" t="str">
        <f>IFERROR(VLOOKUP(CONCATENATE($A836,"T2"),'05 APU'!$1:$1048576,3,),"")</f>
        <v/>
      </c>
      <c r="F836" s="89" t="str">
        <f>IFERROR(VLOOKUP(CONCATENATE($A836,"T3"),'05 APU'!$1:$1048576,3,),"")</f>
        <v/>
      </c>
      <c r="G836" s="412" t="s">
        <v>168</v>
      </c>
      <c r="H836" s="351"/>
      <c r="I836" s="90">
        <f>IFERROR((VLOOKUP(CONCATENATE($A836,"D"),'05 APU'!$1:$1048576,9,)),0)</f>
        <v>0</v>
      </c>
      <c r="J836" s="90">
        <f t="shared" si="26"/>
        <v>0</v>
      </c>
      <c r="K836" s="297" t="str">
        <f>IFERROR(VLOOKUP(CONCATENATE($A836,"C"),'05 APU'!$1:$1048576,9,),"")</f>
        <v/>
      </c>
      <c r="L836" s="297" t="str">
        <f>IFERROR(VLOOKUP(CONCATENATE($A836,"B"),'05 APU'!$1:$1048576,9,),"")</f>
        <v/>
      </c>
      <c r="M836" s="297" t="str">
        <f>IFERROR(VLOOKUP(CONCATENATE($A836,"A"),'05 APU'!$1:$1048576,9,),"")</f>
        <v/>
      </c>
      <c r="N836" s="86"/>
      <c r="O836" s="90">
        <f>IFERROR(VLOOKUP(CONCATENATE($A836,"D"),'05 APU'!$T:$AB,9,),0)</f>
        <v>0</v>
      </c>
      <c r="P836" s="90">
        <f t="shared" si="25"/>
        <v>0</v>
      </c>
      <c r="Q836" s="90">
        <f>IFERROR(VLOOKUP(CONCATENATE($A836,"C"),'05 APU'!$T:$AB,9,),0)</f>
        <v>0</v>
      </c>
      <c r="R836" s="90">
        <f>IFERROR(VLOOKUP(CONCATENATE($A836,"B"),'05 APU'!$T:$AB,9,),0)</f>
        <v>0</v>
      </c>
      <c r="S836" s="90">
        <f>IFERROR(VLOOKUP(CONCATENATE($A836,"A"),'05 APU'!$T:$AB,9,),0)</f>
        <v>0</v>
      </c>
      <c r="U836" s="420" t="s">
        <v>3457</v>
      </c>
      <c r="V836" s="426" t="s">
        <v>3487</v>
      </c>
      <c r="W836" s="429" t="s">
        <v>3493</v>
      </c>
      <c r="AZ836" s="331" t="e">
        <f>IF((VLOOKUP(CONCATENATE($A836,"EP"),'05 APU'!$1:$1048576,1,FALSE)=CONCATENATE($A836,"EP")),1,0)</f>
        <v>#N/A</v>
      </c>
      <c r="BA836" s="331" t="e">
        <f>IF((VLOOKUP(CONCATENATE($A836,"EE"),'05 APU'!$1:$1048576,1,FALSE)=CONCATENATE($A836,"EE")),1,0)</f>
        <v>#N/A</v>
      </c>
      <c r="BB836" s="331" t="e">
        <f>IF((VLOOKUP(CONCATENATE($A836,"EM"),'05 APU'!$1:$1048576,1,FALSE)=CONCATENATE($A836,"EM")),1,0)</f>
        <v>#N/A</v>
      </c>
    </row>
    <row r="837" spans="1:54" x14ac:dyDescent="0.25">
      <c r="A837" s="88">
        <v>827</v>
      </c>
      <c r="B837" s="387" t="s">
        <v>1665</v>
      </c>
      <c r="C837" s="384" t="s">
        <v>1556</v>
      </c>
      <c r="D837" s="89" t="str">
        <f>IFERROR(VLOOKUP(CONCATENATE($A837,"T"),'05 APU'!$1:$1048576,3,),"")</f>
        <v/>
      </c>
      <c r="E837" s="89" t="str">
        <f>IFERROR(VLOOKUP(CONCATENATE($A837,"T2"),'05 APU'!$1:$1048576,3,),"")</f>
        <v/>
      </c>
      <c r="F837" s="89" t="str">
        <f>IFERROR(VLOOKUP(CONCATENATE($A837,"T3"),'05 APU'!$1:$1048576,3,),"")</f>
        <v/>
      </c>
      <c r="G837" s="412" t="s">
        <v>168</v>
      </c>
      <c r="H837" s="351"/>
      <c r="I837" s="90">
        <f>IFERROR((VLOOKUP(CONCATENATE($A837,"D"),'05 APU'!$1:$1048576,9,)),0)</f>
        <v>0</v>
      </c>
      <c r="J837" s="90">
        <f t="shared" si="26"/>
        <v>0</v>
      </c>
      <c r="K837" s="297" t="str">
        <f>IFERROR(VLOOKUP(CONCATENATE($A837,"C"),'05 APU'!$1:$1048576,9,),"")</f>
        <v/>
      </c>
      <c r="L837" s="297" t="str">
        <f>IFERROR(VLOOKUP(CONCATENATE($A837,"B"),'05 APU'!$1:$1048576,9,),"")</f>
        <v/>
      </c>
      <c r="M837" s="297" t="str">
        <f>IFERROR(VLOOKUP(CONCATENATE($A837,"A"),'05 APU'!$1:$1048576,9,),"")</f>
        <v/>
      </c>
      <c r="N837" s="86"/>
      <c r="O837" s="90">
        <f>IFERROR(VLOOKUP(CONCATENATE($A837,"D"),'05 APU'!$T:$AB,9,),0)</f>
        <v>0</v>
      </c>
      <c r="P837" s="90">
        <f t="shared" si="25"/>
        <v>0</v>
      </c>
      <c r="Q837" s="90">
        <f>IFERROR(VLOOKUP(CONCATENATE($A837,"C"),'05 APU'!$T:$AB,9,),0)</f>
        <v>0</v>
      </c>
      <c r="R837" s="90">
        <f>IFERROR(VLOOKUP(CONCATENATE($A837,"B"),'05 APU'!$T:$AB,9,),0)</f>
        <v>0</v>
      </c>
      <c r="S837" s="90">
        <f>IFERROR(VLOOKUP(CONCATENATE($A837,"A"),'05 APU'!$T:$AB,9,),0)</f>
        <v>0</v>
      </c>
      <c r="U837" s="420" t="s">
        <v>3457</v>
      </c>
      <c r="V837" s="426" t="s">
        <v>3487</v>
      </c>
      <c r="W837" s="429" t="s">
        <v>3493</v>
      </c>
      <c r="AZ837" s="331" t="e">
        <f>IF((VLOOKUP(CONCATENATE($A837,"EP"),'05 APU'!$1:$1048576,1,FALSE)=CONCATENATE($A837,"EP")),1,0)</f>
        <v>#N/A</v>
      </c>
      <c r="BA837" s="331" t="e">
        <f>IF((VLOOKUP(CONCATENATE($A837,"EE"),'05 APU'!$1:$1048576,1,FALSE)=CONCATENATE($A837,"EE")),1,0)</f>
        <v>#N/A</v>
      </c>
      <c r="BB837" s="331" t="e">
        <f>IF((VLOOKUP(CONCATENATE($A837,"EM"),'05 APU'!$1:$1048576,1,FALSE)=CONCATENATE($A837,"EM")),1,0)</f>
        <v>#N/A</v>
      </c>
    </row>
    <row r="838" spans="1:54" x14ac:dyDescent="0.25">
      <c r="A838" s="88">
        <v>828</v>
      </c>
      <c r="B838" s="387" t="s">
        <v>1666</v>
      </c>
      <c r="C838" s="384" t="s">
        <v>1407</v>
      </c>
      <c r="D838" s="89" t="str">
        <f>IFERROR(VLOOKUP(CONCATENATE($A838,"T"),'05 APU'!$1:$1048576,3,),"")</f>
        <v/>
      </c>
      <c r="E838" s="89" t="str">
        <f>IFERROR(VLOOKUP(CONCATENATE($A838,"T2"),'05 APU'!$1:$1048576,3,),"")</f>
        <v/>
      </c>
      <c r="F838" s="89" t="str">
        <f>IFERROR(VLOOKUP(CONCATENATE($A838,"T3"),'05 APU'!$1:$1048576,3,),"")</f>
        <v/>
      </c>
      <c r="G838" s="412" t="s">
        <v>168</v>
      </c>
      <c r="H838" s="351"/>
      <c r="I838" s="90">
        <f>IFERROR((VLOOKUP(CONCATENATE($A838,"D"),'05 APU'!$1:$1048576,9,)),0)</f>
        <v>0</v>
      </c>
      <c r="J838" s="90">
        <f t="shared" si="26"/>
        <v>0</v>
      </c>
      <c r="K838" s="297" t="str">
        <f>IFERROR(VLOOKUP(CONCATENATE($A838,"C"),'05 APU'!$1:$1048576,9,),"")</f>
        <v/>
      </c>
      <c r="L838" s="297" t="str">
        <f>IFERROR(VLOOKUP(CONCATENATE($A838,"B"),'05 APU'!$1:$1048576,9,),"")</f>
        <v/>
      </c>
      <c r="M838" s="297" t="str">
        <f>IFERROR(VLOOKUP(CONCATENATE($A838,"A"),'05 APU'!$1:$1048576,9,),"")</f>
        <v/>
      </c>
      <c r="N838" s="86"/>
      <c r="O838" s="90">
        <f>IFERROR(VLOOKUP(CONCATENATE($A838,"D"),'05 APU'!$T:$AB,9,),0)</f>
        <v>0</v>
      </c>
      <c r="P838" s="90">
        <f t="shared" si="25"/>
        <v>0</v>
      </c>
      <c r="Q838" s="90">
        <f>IFERROR(VLOOKUP(CONCATENATE($A838,"C"),'05 APU'!$T:$AB,9,),0)</f>
        <v>0</v>
      </c>
      <c r="R838" s="90">
        <f>IFERROR(VLOOKUP(CONCATENATE($A838,"B"),'05 APU'!$T:$AB,9,),0)</f>
        <v>0</v>
      </c>
      <c r="S838" s="90">
        <f>IFERROR(VLOOKUP(CONCATENATE($A838,"A"),'05 APU'!$T:$AB,9,),0)</f>
        <v>0</v>
      </c>
      <c r="U838" s="420" t="s">
        <v>3457</v>
      </c>
      <c r="V838" s="426" t="s">
        <v>3487</v>
      </c>
      <c r="W838" s="429" t="s">
        <v>3493</v>
      </c>
      <c r="AZ838" s="331" t="e">
        <f>IF((VLOOKUP(CONCATENATE($A838,"EP"),'05 APU'!$1:$1048576,1,FALSE)=CONCATENATE($A838,"EP")),1,0)</f>
        <v>#N/A</v>
      </c>
      <c r="BA838" s="331" t="e">
        <f>IF((VLOOKUP(CONCATENATE($A838,"EE"),'05 APU'!$1:$1048576,1,FALSE)=CONCATENATE($A838,"EE")),1,0)</f>
        <v>#N/A</v>
      </c>
      <c r="BB838" s="331" t="e">
        <f>IF((VLOOKUP(CONCATENATE($A838,"EM"),'05 APU'!$1:$1048576,1,FALSE)=CONCATENATE($A838,"EM")),1,0)</f>
        <v>#N/A</v>
      </c>
    </row>
    <row r="839" spans="1:54" x14ac:dyDescent="0.25">
      <c r="A839" s="88">
        <v>829</v>
      </c>
      <c r="B839" s="388" t="s">
        <v>1667</v>
      </c>
      <c r="C839" s="389" t="s">
        <v>1668</v>
      </c>
      <c r="D839" s="89" t="str">
        <f>IFERROR(VLOOKUP(CONCATENATE($A839,"T"),'05 APU'!$1:$1048576,3,),"")</f>
        <v/>
      </c>
      <c r="E839" s="89" t="str">
        <f>IFERROR(VLOOKUP(CONCATENATE($A839,"T2"),'05 APU'!$1:$1048576,3,),"")</f>
        <v/>
      </c>
      <c r="F839" s="89" t="str">
        <f>IFERROR(VLOOKUP(CONCATENATE($A839,"T3"),'05 APU'!$1:$1048576,3,),"")</f>
        <v/>
      </c>
      <c r="G839" s="398"/>
      <c r="H839" s="351"/>
      <c r="I839" s="90">
        <f>IFERROR((VLOOKUP(CONCATENATE($A839,"D"),'05 APU'!$1:$1048576,9,)),0)</f>
        <v>0</v>
      </c>
      <c r="J839" s="90">
        <f t="shared" si="26"/>
        <v>0</v>
      </c>
      <c r="K839" s="297" t="str">
        <f>IFERROR(VLOOKUP(CONCATENATE($A839,"C"),'05 APU'!$1:$1048576,9,),"")</f>
        <v/>
      </c>
      <c r="L839" s="297" t="str">
        <f>IFERROR(VLOOKUP(CONCATENATE($A839,"B"),'05 APU'!$1:$1048576,9,),"")</f>
        <v/>
      </c>
      <c r="M839" s="297" t="str">
        <f>IFERROR(VLOOKUP(CONCATENATE($A839,"A"),'05 APU'!$1:$1048576,9,),"")</f>
        <v/>
      </c>
      <c r="N839" s="86"/>
      <c r="O839" s="90">
        <f>IFERROR(VLOOKUP(CONCATENATE($A839,"D"),'05 APU'!$T:$AB,9,),0)</f>
        <v>0</v>
      </c>
      <c r="P839" s="90">
        <f t="shared" si="25"/>
        <v>0</v>
      </c>
      <c r="Q839" s="90">
        <f>IFERROR(VLOOKUP(CONCATENATE($A839,"C"),'05 APU'!$T:$AB,9,),0)</f>
        <v>0</v>
      </c>
      <c r="R839" s="90">
        <f>IFERROR(VLOOKUP(CONCATENATE($A839,"B"),'05 APU'!$T:$AB,9,),0)</f>
        <v>0</v>
      </c>
      <c r="S839" s="90">
        <f>IFERROR(VLOOKUP(CONCATENATE($A839,"A"),'05 APU'!$T:$AB,9,),0)</f>
        <v>0</v>
      </c>
      <c r="U839" s="420" t="s">
        <v>3457</v>
      </c>
      <c r="V839" s="426" t="s">
        <v>3487</v>
      </c>
      <c r="W839" s="429">
        <v>0</v>
      </c>
      <c r="AZ839" s="331" t="e">
        <f>IF((VLOOKUP(CONCATENATE($A839,"EP"),'05 APU'!$1:$1048576,1,FALSE)=CONCATENATE($A839,"EP")),1,0)</f>
        <v>#N/A</v>
      </c>
      <c r="BA839" s="331" t="e">
        <f>IF((VLOOKUP(CONCATENATE($A839,"EE"),'05 APU'!$1:$1048576,1,FALSE)=CONCATENATE($A839,"EE")),1,0)</f>
        <v>#N/A</v>
      </c>
      <c r="BB839" s="331" t="e">
        <f>IF((VLOOKUP(CONCATENATE($A839,"EM"),'05 APU'!$1:$1048576,1,FALSE)=CONCATENATE($A839,"EM")),1,0)</f>
        <v>#N/A</v>
      </c>
    </row>
    <row r="840" spans="1:54" x14ac:dyDescent="0.25">
      <c r="A840" s="88">
        <v>830</v>
      </c>
      <c r="B840" s="387" t="s">
        <v>1669</v>
      </c>
      <c r="C840" s="384" t="s">
        <v>1379</v>
      </c>
      <c r="D840" s="89" t="str">
        <f>IFERROR(VLOOKUP(CONCATENATE($A840,"T"),'05 APU'!$1:$1048576,3,),"")</f>
        <v/>
      </c>
      <c r="E840" s="89" t="str">
        <f>IFERROR(VLOOKUP(CONCATENATE($A840,"T2"),'05 APU'!$1:$1048576,3,),"")</f>
        <v/>
      </c>
      <c r="F840" s="89" t="str">
        <f>IFERROR(VLOOKUP(CONCATENATE($A840,"T3"),'05 APU'!$1:$1048576,3,),"")</f>
        <v/>
      </c>
      <c r="G840" s="412" t="s">
        <v>168</v>
      </c>
      <c r="H840" s="351"/>
      <c r="I840" s="90">
        <f>IFERROR((VLOOKUP(CONCATENATE($A840,"D"),'05 APU'!$1:$1048576,9,)),0)</f>
        <v>0</v>
      </c>
      <c r="J840" s="90">
        <f t="shared" si="26"/>
        <v>0</v>
      </c>
      <c r="K840" s="297" t="str">
        <f>IFERROR(VLOOKUP(CONCATENATE($A840,"C"),'05 APU'!$1:$1048576,9,),"")</f>
        <v/>
      </c>
      <c r="L840" s="297" t="str">
        <f>IFERROR(VLOOKUP(CONCATENATE($A840,"B"),'05 APU'!$1:$1048576,9,),"")</f>
        <v/>
      </c>
      <c r="M840" s="297" t="str">
        <f>IFERROR(VLOOKUP(CONCATENATE($A840,"A"),'05 APU'!$1:$1048576,9,),"")</f>
        <v/>
      </c>
      <c r="N840" s="86"/>
      <c r="O840" s="90">
        <f>IFERROR(VLOOKUP(CONCATENATE($A840,"D"),'05 APU'!$T:$AB,9,),0)</f>
        <v>0</v>
      </c>
      <c r="P840" s="90">
        <f t="shared" si="25"/>
        <v>0</v>
      </c>
      <c r="Q840" s="90">
        <f>IFERROR(VLOOKUP(CONCATENATE($A840,"C"),'05 APU'!$T:$AB,9,),0)</f>
        <v>0</v>
      </c>
      <c r="R840" s="90">
        <f>IFERROR(VLOOKUP(CONCATENATE($A840,"B"),'05 APU'!$T:$AB,9,),0)</f>
        <v>0</v>
      </c>
      <c r="S840" s="90">
        <f>IFERROR(VLOOKUP(CONCATENATE($A840,"A"),'05 APU'!$T:$AB,9,),0)</f>
        <v>0</v>
      </c>
      <c r="U840" s="420" t="s">
        <v>3457</v>
      </c>
      <c r="V840" s="426" t="s">
        <v>3487</v>
      </c>
      <c r="W840" s="429" t="s">
        <v>3493</v>
      </c>
      <c r="AZ840" s="331" t="e">
        <f>IF((VLOOKUP(CONCATENATE($A840,"EP"),'05 APU'!$1:$1048576,1,FALSE)=CONCATENATE($A840,"EP")),1,0)</f>
        <v>#N/A</v>
      </c>
      <c r="BA840" s="331" t="e">
        <f>IF((VLOOKUP(CONCATENATE($A840,"EE"),'05 APU'!$1:$1048576,1,FALSE)=CONCATENATE($A840,"EE")),1,0)</f>
        <v>#N/A</v>
      </c>
      <c r="BB840" s="331" t="e">
        <f>IF((VLOOKUP(CONCATENATE($A840,"EM"),'05 APU'!$1:$1048576,1,FALSE)=CONCATENATE($A840,"EM")),1,0)</f>
        <v>#N/A</v>
      </c>
    </row>
    <row r="841" spans="1:54" x14ac:dyDescent="0.25">
      <c r="A841" s="88">
        <v>831</v>
      </c>
      <c r="B841" s="387" t="s">
        <v>1670</v>
      </c>
      <c r="C841" s="384" t="s">
        <v>1381</v>
      </c>
      <c r="D841" s="89" t="str">
        <f>IFERROR(VLOOKUP(CONCATENATE($A841,"T"),'05 APU'!$1:$1048576,3,),"")</f>
        <v/>
      </c>
      <c r="E841" s="89" t="str">
        <f>IFERROR(VLOOKUP(CONCATENATE($A841,"T2"),'05 APU'!$1:$1048576,3,),"")</f>
        <v/>
      </c>
      <c r="F841" s="89" t="str">
        <f>IFERROR(VLOOKUP(CONCATENATE($A841,"T3"),'05 APU'!$1:$1048576,3,),"")</f>
        <v/>
      </c>
      <c r="G841" s="412" t="s">
        <v>168</v>
      </c>
      <c r="H841" s="351"/>
      <c r="I841" s="90">
        <f>IFERROR((VLOOKUP(CONCATENATE($A841,"D"),'05 APU'!$1:$1048576,9,)),0)</f>
        <v>0</v>
      </c>
      <c r="J841" s="90">
        <f t="shared" si="26"/>
        <v>0</v>
      </c>
      <c r="K841" s="297" t="str">
        <f>IFERROR(VLOOKUP(CONCATENATE($A841,"C"),'05 APU'!$1:$1048576,9,),"")</f>
        <v/>
      </c>
      <c r="L841" s="297" t="str">
        <f>IFERROR(VLOOKUP(CONCATENATE($A841,"B"),'05 APU'!$1:$1048576,9,),"")</f>
        <v/>
      </c>
      <c r="M841" s="297" t="str">
        <f>IFERROR(VLOOKUP(CONCATENATE($A841,"A"),'05 APU'!$1:$1048576,9,),"")</f>
        <v/>
      </c>
      <c r="N841" s="86"/>
      <c r="O841" s="90">
        <f>IFERROR(VLOOKUP(CONCATENATE($A841,"D"),'05 APU'!$T:$AB,9,),0)</f>
        <v>0</v>
      </c>
      <c r="P841" s="90">
        <f t="shared" si="25"/>
        <v>0</v>
      </c>
      <c r="Q841" s="90">
        <f>IFERROR(VLOOKUP(CONCATENATE($A841,"C"),'05 APU'!$T:$AB,9,),0)</f>
        <v>0</v>
      </c>
      <c r="R841" s="90">
        <f>IFERROR(VLOOKUP(CONCATENATE($A841,"B"),'05 APU'!$T:$AB,9,),0)</f>
        <v>0</v>
      </c>
      <c r="S841" s="90">
        <f>IFERROR(VLOOKUP(CONCATENATE($A841,"A"),'05 APU'!$T:$AB,9,),0)</f>
        <v>0</v>
      </c>
      <c r="U841" s="420" t="s">
        <v>3457</v>
      </c>
      <c r="V841" s="426" t="s">
        <v>3487</v>
      </c>
      <c r="W841" s="429" t="s">
        <v>3493</v>
      </c>
      <c r="AZ841" s="331" t="e">
        <f>IF((VLOOKUP(CONCATENATE($A841,"EP"),'05 APU'!$1:$1048576,1,FALSE)=CONCATENATE($A841,"EP")),1,0)</f>
        <v>#N/A</v>
      </c>
      <c r="BA841" s="331" t="e">
        <f>IF((VLOOKUP(CONCATENATE($A841,"EE"),'05 APU'!$1:$1048576,1,FALSE)=CONCATENATE($A841,"EE")),1,0)</f>
        <v>#N/A</v>
      </c>
      <c r="BB841" s="331" t="e">
        <f>IF((VLOOKUP(CONCATENATE($A841,"EM"),'05 APU'!$1:$1048576,1,FALSE)=CONCATENATE($A841,"EM")),1,0)</f>
        <v>#N/A</v>
      </c>
    </row>
    <row r="842" spans="1:54" x14ac:dyDescent="0.25">
      <c r="A842" s="88">
        <v>832</v>
      </c>
      <c r="B842" s="387" t="s">
        <v>1671</v>
      </c>
      <c r="C842" s="384" t="s">
        <v>1565</v>
      </c>
      <c r="D842" s="89" t="str">
        <f>IFERROR(VLOOKUP(CONCATENATE($A842,"T"),'05 APU'!$1:$1048576,3,),"")</f>
        <v/>
      </c>
      <c r="E842" s="89" t="str">
        <f>IFERROR(VLOOKUP(CONCATENATE($A842,"T2"),'05 APU'!$1:$1048576,3,),"")</f>
        <v/>
      </c>
      <c r="F842" s="89" t="str">
        <f>IFERROR(VLOOKUP(CONCATENATE($A842,"T3"),'05 APU'!$1:$1048576,3,),"")</f>
        <v/>
      </c>
      <c r="G842" s="412" t="s">
        <v>168</v>
      </c>
      <c r="H842" s="351"/>
      <c r="I842" s="90">
        <f>IFERROR((VLOOKUP(CONCATENATE($A842,"D"),'05 APU'!$1:$1048576,9,)),0)</f>
        <v>0</v>
      </c>
      <c r="J842" s="90">
        <f t="shared" si="26"/>
        <v>0</v>
      </c>
      <c r="K842" s="297" t="str">
        <f>IFERROR(VLOOKUP(CONCATENATE($A842,"C"),'05 APU'!$1:$1048576,9,),"")</f>
        <v/>
      </c>
      <c r="L842" s="297" t="str">
        <f>IFERROR(VLOOKUP(CONCATENATE($A842,"B"),'05 APU'!$1:$1048576,9,),"")</f>
        <v/>
      </c>
      <c r="M842" s="297" t="str">
        <f>IFERROR(VLOOKUP(CONCATENATE($A842,"A"),'05 APU'!$1:$1048576,9,),"")</f>
        <v/>
      </c>
      <c r="N842" s="86"/>
      <c r="O842" s="90">
        <f>IFERROR(VLOOKUP(CONCATENATE($A842,"D"),'05 APU'!$T:$AB,9,),0)</f>
        <v>0</v>
      </c>
      <c r="P842" s="90">
        <f t="shared" si="25"/>
        <v>0</v>
      </c>
      <c r="Q842" s="90">
        <f>IFERROR(VLOOKUP(CONCATENATE($A842,"C"),'05 APU'!$T:$AB,9,),0)</f>
        <v>0</v>
      </c>
      <c r="R842" s="90">
        <f>IFERROR(VLOOKUP(CONCATENATE($A842,"B"),'05 APU'!$T:$AB,9,),0)</f>
        <v>0</v>
      </c>
      <c r="S842" s="90">
        <f>IFERROR(VLOOKUP(CONCATENATE($A842,"A"),'05 APU'!$T:$AB,9,),0)</f>
        <v>0</v>
      </c>
      <c r="U842" s="420" t="s">
        <v>3457</v>
      </c>
      <c r="V842" s="426" t="s">
        <v>3487</v>
      </c>
      <c r="W842" s="429" t="s">
        <v>3493</v>
      </c>
      <c r="AZ842" s="331" t="e">
        <f>IF((VLOOKUP(CONCATENATE($A842,"EP"),'05 APU'!$1:$1048576,1,FALSE)=CONCATENATE($A842,"EP")),1,0)</f>
        <v>#N/A</v>
      </c>
      <c r="BA842" s="331" t="e">
        <f>IF((VLOOKUP(CONCATENATE($A842,"EE"),'05 APU'!$1:$1048576,1,FALSE)=CONCATENATE($A842,"EE")),1,0)</f>
        <v>#N/A</v>
      </c>
      <c r="BB842" s="331" t="e">
        <f>IF((VLOOKUP(CONCATENATE($A842,"EM"),'05 APU'!$1:$1048576,1,FALSE)=CONCATENATE($A842,"EM")),1,0)</f>
        <v>#N/A</v>
      </c>
    </row>
    <row r="843" spans="1:54" x14ac:dyDescent="0.25">
      <c r="A843" s="88">
        <v>833</v>
      </c>
      <c r="B843" s="387" t="s">
        <v>1672</v>
      </c>
      <c r="C843" s="384" t="s">
        <v>1556</v>
      </c>
      <c r="D843" s="89" t="str">
        <f>IFERROR(VLOOKUP(CONCATENATE($A843,"T"),'05 APU'!$1:$1048576,3,),"")</f>
        <v/>
      </c>
      <c r="E843" s="89" t="str">
        <f>IFERROR(VLOOKUP(CONCATENATE($A843,"T2"),'05 APU'!$1:$1048576,3,),"")</f>
        <v/>
      </c>
      <c r="F843" s="89" t="str">
        <f>IFERROR(VLOOKUP(CONCATENATE($A843,"T3"),'05 APU'!$1:$1048576,3,),"")</f>
        <v/>
      </c>
      <c r="G843" s="412" t="s">
        <v>168</v>
      </c>
      <c r="H843" s="351"/>
      <c r="I843" s="90">
        <f>IFERROR((VLOOKUP(CONCATENATE($A843,"D"),'05 APU'!$1:$1048576,9,)),0)</f>
        <v>0</v>
      </c>
      <c r="J843" s="90">
        <f t="shared" si="26"/>
        <v>0</v>
      </c>
      <c r="K843" s="297" t="str">
        <f>IFERROR(VLOOKUP(CONCATENATE($A843,"C"),'05 APU'!$1:$1048576,9,),"")</f>
        <v/>
      </c>
      <c r="L843" s="297" t="str">
        <f>IFERROR(VLOOKUP(CONCATENATE($A843,"B"),'05 APU'!$1:$1048576,9,),"")</f>
        <v/>
      </c>
      <c r="M843" s="297" t="str">
        <f>IFERROR(VLOOKUP(CONCATENATE($A843,"A"),'05 APU'!$1:$1048576,9,),"")</f>
        <v/>
      </c>
      <c r="N843" s="86"/>
      <c r="O843" s="90">
        <f>IFERROR(VLOOKUP(CONCATENATE($A843,"D"),'05 APU'!$T:$AB,9,),0)</f>
        <v>0</v>
      </c>
      <c r="P843" s="90">
        <f t="shared" ref="P843:P906" si="27">IFERROR($O843*$H843,0)</f>
        <v>0</v>
      </c>
      <c r="Q843" s="90">
        <f>IFERROR(VLOOKUP(CONCATENATE($A843,"C"),'05 APU'!$T:$AB,9,),0)</f>
        <v>0</v>
      </c>
      <c r="R843" s="90">
        <f>IFERROR(VLOOKUP(CONCATENATE($A843,"B"),'05 APU'!$T:$AB,9,),0)</f>
        <v>0</v>
      </c>
      <c r="S843" s="90">
        <f>IFERROR(VLOOKUP(CONCATENATE($A843,"A"),'05 APU'!$T:$AB,9,),0)</f>
        <v>0</v>
      </c>
      <c r="U843" s="420" t="s">
        <v>3457</v>
      </c>
      <c r="V843" s="426" t="s">
        <v>3487</v>
      </c>
      <c r="W843" s="429" t="s">
        <v>3493</v>
      </c>
      <c r="AZ843" s="331" t="e">
        <f>IF((VLOOKUP(CONCATENATE($A843,"EP"),'05 APU'!$1:$1048576,1,FALSE)=CONCATENATE($A843,"EP")),1,0)</f>
        <v>#N/A</v>
      </c>
      <c r="BA843" s="331" t="e">
        <f>IF((VLOOKUP(CONCATENATE($A843,"EE"),'05 APU'!$1:$1048576,1,FALSE)=CONCATENATE($A843,"EE")),1,0)</f>
        <v>#N/A</v>
      </c>
      <c r="BB843" s="331" t="e">
        <f>IF((VLOOKUP(CONCATENATE($A843,"EM"),'05 APU'!$1:$1048576,1,FALSE)=CONCATENATE($A843,"EM")),1,0)</f>
        <v>#N/A</v>
      </c>
    </row>
    <row r="844" spans="1:54" x14ac:dyDescent="0.25">
      <c r="A844" s="88">
        <v>834</v>
      </c>
      <c r="B844" s="387" t="s">
        <v>1673</v>
      </c>
      <c r="C844" s="384" t="s">
        <v>1407</v>
      </c>
      <c r="D844" s="89" t="str">
        <f>IFERROR(VLOOKUP(CONCATENATE($A844,"T"),'05 APU'!$1:$1048576,3,),"")</f>
        <v/>
      </c>
      <c r="E844" s="89" t="str">
        <f>IFERROR(VLOOKUP(CONCATENATE($A844,"T2"),'05 APU'!$1:$1048576,3,),"")</f>
        <v/>
      </c>
      <c r="F844" s="89" t="str">
        <f>IFERROR(VLOOKUP(CONCATENATE($A844,"T3"),'05 APU'!$1:$1048576,3,),"")</f>
        <v/>
      </c>
      <c r="G844" s="412" t="s">
        <v>168</v>
      </c>
      <c r="H844" s="351"/>
      <c r="I844" s="90">
        <f>IFERROR((VLOOKUP(CONCATENATE($A844,"D"),'05 APU'!$1:$1048576,9,)),0)</f>
        <v>0</v>
      </c>
      <c r="J844" s="90">
        <f t="shared" si="26"/>
        <v>0</v>
      </c>
      <c r="K844" s="297" t="str">
        <f>IFERROR(VLOOKUP(CONCATENATE($A844,"C"),'05 APU'!$1:$1048576,9,),"")</f>
        <v/>
      </c>
      <c r="L844" s="297" t="str">
        <f>IFERROR(VLOOKUP(CONCATENATE($A844,"B"),'05 APU'!$1:$1048576,9,),"")</f>
        <v/>
      </c>
      <c r="M844" s="297" t="str">
        <f>IFERROR(VLOOKUP(CONCATENATE($A844,"A"),'05 APU'!$1:$1048576,9,),"")</f>
        <v/>
      </c>
      <c r="N844" s="86"/>
      <c r="O844" s="90">
        <f>IFERROR(VLOOKUP(CONCATENATE($A844,"D"),'05 APU'!$T:$AB,9,),0)</f>
        <v>0</v>
      </c>
      <c r="P844" s="90">
        <f t="shared" si="27"/>
        <v>0</v>
      </c>
      <c r="Q844" s="90">
        <f>IFERROR(VLOOKUP(CONCATENATE($A844,"C"),'05 APU'!$T:$AB,9,),0)</f>
        <v>0</v>
      </c>
      <c r="R844" s="90">
        <f>IFERROR(VLOOKUP(CONCATENATE($A844,"B"),'05 APU'!$T:$AB,9,),0)</f>
        <v>0</v>
      </c>
      <c r="S844" s="90">
        <f>IFERROR(VLOOKUP(CONCATENATE($A844,"A"),'05 APU'!$T:$AB,9,),0)</f>
        <v>0</v>
      </c>
      <c r="U844" s="420" t="s">
        <v>3457</v>
      </c>
      <c r="V844" s="426" t="s">
        <v>3487</v>
      </c>
      <c r="W844" s="429" t="s">
        <v>3493</v>
      </c>
      <c r="AZ844" s="331" t="e">
        <f>IF((VLOOKUP(CONCATENATE($A844,"EP"),'05 APU'!$1:$1048576,1,FALSE)=CONCATENATE($A844,"EP")),1,0)</f>
        <v>#N/A</v>
      </c>
      <c r="BA844" s="331" t="e">
        <f>IF((VLOOKUP(CONCATENATE($A844,"EE"),'05 APU'!$1:$1048576,1,FALSE)=CONCATENATE($A844,"EE")),1,0)</f>
        <v>#N/A</v>
      </c>
      <c r="BB844" s="331" t="e">
        <f>IF((VLOOKUP(CONCATENATE($A844,"EM"),'05 APU'!$1:$1048576,1,FALSE)=CONCATENATE($A844,"EM")),1,0)</f>
        <v>#N/A</v>
      </c>
    </row>
    <row r="845" spans="1:54" x14ac:dyDescent="0.25">
      <c r="A845" s="88">
        <v>835</v>
      </c>
      <c r="B845" s="387" t="s">
        <v>1674</v>
      </c>
      <c r="C845" s="384" t="s">
        <v>1675</v>
      </c>
      <c r="D845" s="89" t="str">
        <f>IFERROR(VLOOKUP(CONCATENATE($A845,"T"),'05 APU'!$1:$1048576,3,),"")</f>
        <v/>
      </c>
      <c r="E845" s="89" t="str">
        <f>IFERROR(VLOOKUP(CONCATENATE($A845,"T2"),'05 APU'!$1:$1048576,3,),"")</f>
        <v/>
      </c>
      <c r="F845" s="89" t="str">
        <f>IFERROR(VLOOKUP(CONCATENATE($A845,"T3"),'05 APU'!$1:$1048576,3,),"")</f>
        <v/>
      </c>
      <c r="G845" s="412" t="s">
        <v>168</v>
      </c>
      <c r="H845" s="351"/>
      <c r="I845" s="90">
        <f>IFERROR((VLOOKUP(CONCATENATE($A845,"D"),'05 APU'!$1:$1048576,9,)),0)</f>
        <v>0</v>
      </c>
      <c r="J845" s="90">
        <f t="shared" ref="J845:J908" si="28">IFERROR(I845*H845,0)</f>
        <v>0</v>
      </c>
      <c r="K845" s="297" t="str">
        <f>IFERROR(VLOOKUP(CONCATENATE($A845,"C"),'05 APU'!$1:$1048576,9,),"")</f>
        <v/>
      </c>
      <c r="L845" s="297" t="str">
        <f>IFERROR(VLOOKUP(CONCATENATE($A845,"B"),'05 APU'!$1:$1048576,9,),"")</f>
        <v/>
      </c>
      <c r="M845" s="297" t="str">
        <f>IFERROR(VLOOKUP(CONCATENATE($A845,"A"),'05 APU'!$1:$1048576,9,),"")</f>
        <v/>
      </c>
      <c r="N845" s="86"/>
      <c r="O845" s="90">
        <f>IFERROR(VLOOKUP(CONCATENATE($A845,"D"),'05 APU'!$T:$AB,9,),0)</f>
        <v>0</v>
      </c>
      <c r="P845" s="90">
        <f t="shared" si="27"/>
        <v>0</v>
      </c>
      <c r="Q845" s="90">
        <f>IFERROR(VLOOKUP(CONCATENATE($A845,"C"),'05 APU'!$T:$AB,9,),0)</f>
        <v>0</v>
      </c>
      <c r="R845" s="90">
        <f>IFERROR(VLOOKUP(CONCATENATE($A845,"B"),'05 APU'!$T:$AB,9,),0)</f>
        <v>0</v>
      </c>
      <c r="S845" s="90">
        <f>IFERROR(VLOOKUP(CONCATENATE($A845,"A"),'05 APU'!$T:$AB,9,),0)</f>
        <v>0</v>
      </c>
      <c r="U845" s="420" t="s">
        <v>3457</v>
      </c>
      <c r="V845" s="426" t="s">
        <v>3487</v>
      </c>
      <c r="W845" s="429" t="s">
        <v>3493</v>
      </c>
      <c r="AZ845" s="331" t="e">
        <f>IF((VLOOKUP(CONCATENATE($A845,"EP"),'05 APU'!$1:$1048576,1,FALSE)=CONCATENATE($A845,"EP")),1,0)</f>
        <v>#N/A</v>
      </c>
      <c r="BA845" s="331" t="e">
        <f>IF((VLOOKUP(CONCATENATE($A845,"EE"),'05 APU'!$1:$1048576,1,FALSE)=CONCATENATE($A845,"EE")),1,0)</f>
        <v>#N/A</v>
      </c>
      <c r="BB845" s="331" t="e">
        <f>IF((VLOOKUP(CONCATENATE($A845,"EM"),'05 APU'!$1:$1048576,1,FALSE)=CONCATENATE($A845,"EM")),1,0)</f>
        <v>#N/A</v>
      </c>
    </row>
    <row r="846" spans="1:54" x14ac:dyDescent="0.25">
      <c r="A846" s="88">
        <v>836</v>
      </c>
      <c r="B846" s="387" t="s">
        <v>1676</v>
      </c>
      <c r="C846" s="384" t="s">
        <v>1393</v>
      </c>
      <c r="D846" s="89" t="str">
        <f>IFERROR(VLOOKUP(CONCATENATE($A846,"T"),'05 APU'!$1:$1048576,3,),"")</f>
        <v/>
      </c>
      <c r="E846" s="89" t="str">
        <f>IFERROR(VLOOKUP(CONCATENATE($A846,"T2"),'05 APU'!$1:$1048576,3,),"")</f>
        <v/>
      </c>
      <c r="F846" s="89" t="str">
        <f>IFERROR(VLOOKUP(CONCATENATE($A846,"T3"),'05 APU'!$1:$1048576,3,),"")</f>
        <v/>
      </c>
      <c r="G846" s="412" t="s">
        <v>168</v>
      </c>
      <c r="H846" s="351"/>
      <c r="I846" s="90">
        <f>IFERROR((VLOOKUP(CONCATENATE($A846,"D"),'05 APU'!$1:$1048576,9,)),0)</f>
        <v>0</v>
      </c>
      <c r="J846" s="90">
        <f t="shared" si="28"/>
        <v>0</v>
      </c>
      <c r="K846" s="297" t="str">
        <f>IFERROR(VLOOKUP(CONCATENATE($A846,"C"),'05 APU'!$1:$1048576,9,),"")</f>
        <v/>
      </c>
      <c r="L846" s="297" t="str">
        <f>IFERROR(VLOOKUP(CONCATENATE($A846,"B"),'05 APU'!$1:$1048576,9,),"")</f>
        <v/>
      </c>
      <c r="M846" s="297" t="str">
        <f>IFERROR(VLOOKUP(CONCATENATE($A846,"A"),'05 APU'!$1:$1048576,9,),"")</f>
        <v/>
      </c>
      <c r="N846" s="86"/>
      <c r="O846" s="90">
        <f>IFERROR(VLOOKUP(CONCATENATE($A846,"D"),'05 APU'!$T:$AB,9,),0)</f>
        <v>0</v>
      </c>
      <c r="P846" s="90">
        <f t="shared" si="27"/>
        <v>0</v>
      </c>
      <c r="Q846" s="90">
        <f>IFERROR(VLOOKUP(CONCATENATE($A846,"C"),'05 APU'!$T:$AB,9,),0)</f>
        <v>0</v>
      </c>
      <c r="R846" s="90">
        <f>IFERROR(VLOOKUP(CONCATENATE($A846,"B"),'05 APU'!$T:$AB,9,),0)</f>
        <v>0</v>
      </c>
      <c r="S846" s="90">
        <f>IFERROR(VLOOKUP(CONCATENATE($A846,"A"),'05 APU'!$T:$AB,9,),0)</f>
        <v>0</v>
      </c>
      <c r="U846" s="420" t="s">
        <v>3457</v>
      </c>
      <c r="V846" s="426" t="s">
        <v>3487</v>
      </c>
      <c r="W846" s="429" t="s">
        <v>3493</v>
      </c>
      <c r="AZ846" s="331" t="e">
        <f>IF((VLOOKUP(CONCATENATE($A846,"EP"),'05 APU'!$1:$1048576,1,FALSE)=CONCATENATE($A846,"EP")),1,0)</f>
        <v>#N/A</v>
      </c>
      <c r="BA846" s="331" t="e">
        <f>IF((VLOOKUP(CONCATENATE($A846,"EE"),'05 APU'!$1:$1048576,1,FALSE)=CONCATENATE($A846,"EE")),1,0)</f>
        <v>#N/A</v>
      </c>
      <c r="BB846" s="331" t="e">
        <f>IF((VLOOKUP(CONCATENATE($A846,"EM"),'05 APU'!$1:$1048576,1,FALSE)=CONCATENATE($A846,"EM")),1,0)</f>
        <v>#N/A</v>
      </c>
    </row>
    <row r="847" spans="1:54" x14ac:dyDescent="0.25">
      <c r="A847" s="88">
        <v>837</v>
      </c>
      <c r="B847" s="388" t="s">
        <v>1677</v>
      </c>
      <c r="C847" s="389" t="s">
        <v>1678</v>
      </c>
      <c r="D847" s="89" t="str">
        <f>IFERROR(VLOOKUP(CONCATENATE($A847,"T"),'05 APU'!$1:$1048576,3,),"")</f>
        <v/>
      </c>
      <c r="E847" s="89" t="str">
        <f>IFERROR(VLOOKUP(CONCATENATE($A847,"T2"),'05 APU'!$1:$1048576,3,),"")</f>
        <v/>
      </c>
      <c r="F847" s="89" t="str">
        <f>IFERROR(VLOOKUP(CONCATENATE($A847,"T3"),'05 APU'!$1:$1048576,3,),"")</f>
        <v/>
      </c>
      <c r="G847" s="398"/>
      <c r="H847" s="351"/>
      <c r="I847" s="90">
        <f>IFERROR((VLOOKUP(CONCATENATE($A847,"D"),'05 APU'!$1:$1048576,9,)),0)</f>
        <v>0</v>
      </c>
      <c r="J847" s="90">
        <f t="shared" si="28"/>
        <v>0</v>
      </c>
      <c r="K847" s="297" t="str">
        <f>IFERROR(VLOOKUP(CONCATENATE($A847,"C"),'05 APU'!$1:$1048576,9,),"")</f>
        <v/>
      </c>
      <c r="L847" s="297" t="str">
        <f>IFERROR(VLOOKUP(CONCATENATE($A847,"B"),'05 APU'!$1:$1048576,9,),"")</f>
        <v/>
      </c>
      <c r="M847" s="297" t="str">
        <f>IFERROR(VLOOKUP(CONCATENATE($A847,"A"),'05 APU'!$1:$1048576,9,),"")</f>
        <v/>
      </c>
      <c r="N847" s="86"/>
      <c r="O847" s="90">
        <f>IFERROR(VLOOKUP(CONCATENATE($A847,"D"),'05 APU'!$T:$AB,9,),0)</f>
        <v>0</v>
      </c>
      <c r="P847" s="90">
        <f t="shared" si="27"/>
        <v>0</v>
      </c>
      <c r="Q847" s="90">
        <f>IFERROR(VLOOKUP(CONCATENATE($A847,"C"),'05 APU'!$T:$AB,9,),0)</f>
        <v>0</v>
      </c>
      <c r="R847" s="90">
        <f>IFERROR(VLOOKUP(CONCATENATE($A847,"B"),'05 APU'!$T:$AB,9,),0)</f>
        <v>0</v>
      </c>
      <c r="S847" s="90">
        <f>IFERROR(VLOOKUP(CONCATENATE($A847,"A"),'05 APU'!$T:$AB,9,),0)</f>
        <v>0</v>
      </c>
      <c r="U847" s="420" t="s">
        <v>3457</v>
      </c>
      <c r="V847" s="426" t="s">
        <v>3487</v>
      </c>
      <c r="W847" s="429">
        <v>0</v>
      </c>
      <c r="AZ847" s="331" t="e">
        <f>IF((VLOOKUP(CONCATENATE($A847,"EP"),'05 APU'!$1:$1048576,1,FALSE)=CONCATENATE($A847,"EP")),1,0)</f>
        <v>#N/A</v>
      </c>
      <c r="BA847" s="331" t="e">
        <f>IF((VLOOKUP(CONCATENATE($A847,"EE"),'05 APU'!$1:$1048576,1,FALSE)=CONCATENATE($A847,"EE")),1,0)</f>
        <v>#N/A</v>
      </c>
      <c r="BB847" s="331" t="e">
        <f>IF((VLOOKUP(CONCATENATE($A847,"EM"),'05 APU'!$1:$1048576,1,FALSE)=CONCATENATE($A847,"EM")),1,0)</f>
        <v>#N/A</v>
      </c>
    </row>
    <row r="848" spans="1:54" x14ac:dyDescent="0.25">
      <c r="A848" s="88">
        <v>838</v>
      </c>
      <c r="B848" s="387" t="s">
        <v>1679</v>
      </c>
      <c r="C848" s="384" t="s">
        <v>1379</v>
      </c>
      <c r="D848" s="89" t="str">
        <f>IFERROR(VLOOKUP(CONCATENATE($A848,"T"),'05 APU'!$1:$1048576,3,),"")</f>
        <v/>
      </c>
      <c r="E848" s="89" t="str">
        <f>IFERROR(VLOOKUP(CONCATENATE($A848,"T2"),'05 APU'!$1:$1048576,3,),"")</f>
        <v/>
      </c>
      <c r="F848" s="89" t="str">
        <f>IFERROR(VLOOKUP(CONCATENATE($A848,"T3"),'05 APU'!$1:$1048576,3,),"")</f>
        <v/>
      </c>
      <c r="G848" s="412" t="s">
        <v>168</v>
      </c>
      <c r="H848" s="351"/>
      <c r="I848" s="90">
        <f>IFERROR((VLOOKUP(CONCATENATE($A848,"D"),'05 APU'!$1:$1048576,9,)),0)</f>
        <v>0</v>
      </c>
      <c r="J848" s="90">
        <f t="shared" si="28"/>
        <v>0</v>
      </c>
      <c r="K848" s="297" t="str">
        <f>IFERROR(VLOOKUP(CONCATENATE($A848,"C"),'05 APU'!$1:$1048576,9,),"")</f>
        <v/>
      </c>
      <c r="L848" s="297" t="str">
        <f>IFERROR(VLOOKUP(CONCATENATE($A848,"B"),'05 APU'!$1:$1048576,9,),"")</f>
        <v/>
      </c>
      <c r="M848" s="297" t="str">
        <f>IFERROR(VLOOKUP(CONCATENATE($A848,"A"),'05 APU'!$1:$1048576,9,),"")</f>
        <v/>
      </c>
      <c r="N848" s="86"/>
      <c r="O848" s="90">
        <f>IFERROR(VLOOKUP(CONCATENATE($A848,"D"),'05 APU'!$T:$AB,9,),0)</f>
        <v>0</v>
      </c>
      <c r="P848" s="90">
        <f t="shared" si="27"/>
        <v>0</v>
      </c>
      <c r="Q848" s="90">
        <f>IFERROR(VLOOKUP(CONCATENATE($A848,"C"),'05 APU'!$T:$AB,9,),0)</f>
        <v>0</v>
      </c>
      <c r="R848" s="90">
        <f>IFERROR(VLOOKUP(CONCATENATE($A848,"B"),'05 APU'!$T:$AB,9,),0)</f>
        <v>0</v>
      </c>
      <c r="S848" s="90">
        <f>IFERROR(VLOOKUP(CONCATENATE($A848,"A"),'05 APU'!$T:$AB,9,),0)</f>
        <v>0</v>
      </c>
      <c r="U848" s="420" t="s">
        <v>3457</v>
      </c>
      <c r="V848" s="426" t="s">
        <v>3487</v>
      </c>
      <c r="W848" s="429" t="s">
        <v>3493</v>
      </c>
      <c r="AZ848" s="331" t="e">
        <f>IF((VLOOKUP(CONCATENATE($A848,"EP"),'05 APU'!$1:$1048576,1,FALSE)=CONCATENATE($A848,"EP")),1,0)</f>
        <v>#N/A</v>
      </c>
      <c r="BA848" s="331" t="e">
        <f>IF((VLOOKUP(CONCATENATE($A848,"EE"),'05 APU'!$1:$1048576,1,FALSE)=CONCATENATE($A848,"EE")),1,0)</f>
        <v>#N/A</v>
      </c>
      <c r="BB848" s="331" t="e">
        <f>IF((VLOOKUP(CONCATENATE($A848,"EM"),'05 APU'!$1:$1048576,1,FALSE)=CONCATENATE($A848,"EM")),1,0)</f>
        <v>#N/A</v>
      </c>
    </row>
    <row r="849" spans="1:54" x14ac:dyDescent="0.25">
      <c r="A849" s="88">
        <v>839</v>
      </c>
      <c r="B849" s="387" t="s">
        <v>1680</v>
      </c>
      <c r="C849" s="384" t="s">
        <v>1381</v>
      </c>
      <c r="D849" s="89" t="str">
        <f>IFERROR(VLOOKUP(CONCATENATE($A849,"T"),'05 APU'!$1:$1048576,3,),"")</f>
        <v/>
      </c>
      <c r="E849" s="89" t="str">
        <f>IFERROR(VLOOKUP(CONCATENATE($A849,"T2"),'05 APU'!$1:$1048576,3,),"")</f>
        <v/>
      </c>
      <c r="F849" s="89" t="str">
        <f>IFERROR(VLOOKUP(CONCATENATE($A849,"T3"),'05 APU'!$1:$1048576,3,),"")</f>
        <v/>
      </c>
      <c r="G849" s="412" t="s">
        <v>168</v>
      </c>
      <c r="H849" s="351"/>
      <c r="I849" s="90">
        <f>IFERROR((VLOOKUP(CONCATENATE($A849,"D"),'05 APU'!$1:$1048576,9,)),0)</f>
        <v>0</v>
      </c>
      <c r="J849" s="90">
        <f t="shared" si="28"/>
        <v>0</v>
      </c>
      <c r="K849" s="297" t="str">
        <f>IFERROR(VLOOKUP(CONCATENATE($A849,"C"),'05 APU'!$1:$1048576,9,),"")</f>
        <v/>
      </c>
      <c r="L849" s="297" t="str">
        <f>IFERROR(VLOOKUP(CONCATENATE($A849,"B"),'05 APU'!$1:$1048576,9,),"")</f>
        <v/>
      </c>
      <c r="M849" s="297" t="str">
        <f>IFERROR(VLOOKUP(CONCATENATE($A849,"A"),'05 APU'!$1:$1048576,9,),"")</f>
        <v/>
      </c>
      <c r="N849" s="86"/>
      <c r="O849" s="90">
        <f>IFERROR(VLOOKUP(CONCATENATE($A849,"D"),'05 APU'!$T:$AB,9,),0)</f>
        <v>0</v>
      </c>
      <c r="P849" s="90">
        <f t="shared" si="27"/>
        <v>0</v>
      </c>
      <c r="Q849" s="90">
        <f>IFERROR(VLOOKUP(CONCATENATE($A849,"C"),'05 APU'!$T:$AB,9,),0)</f>
        <v>0</v>
      </c>
      <c r="R849" s="90">
        <f>IFERROR(VLOOKUP(CONCATENATE($A849,"B"),'05 APU'!$T:$AB,9,),0)</f>
        <v>0</v>
      </c>
      <c r="S849" s="90">
        <f>IFERROR(VLOOKUP(CONCATENATE($A849,"A"),'05 APU'!$T:$AB,9,),0)</f>
        <v>0</v>
      </c>
      <c r="U849" s="420" t="s">
        <v>3457</v>
      </c>
      <c r="V849" s="426" t="s">
        <v>3487</v>
      </c>
      <c r="W849" s="429" t="s">
        <v>3493</v>
      </c>
      <c r="AZ849" s="331" t="e">
        <f>IF((VLOOKUP(CONCATENATE($A849,"EP"),'05 APU'!$1:$1048576,1,FALSE)=CONCATENATE($A849,"EP")),1,0)</f>
        <v>#N/A</v>
      </c>
      <c r="BA849" s="331" t="e">
        <f>IF((VLOOKUP(CONCATENATE($A849,"EE"),'05 APU'!$1:$1048576,1,FALSE)=CONCATENATE($A849,"EE")),1,0)</f>
        <v>#N/A</v>
      </c>
      <c r="BB849" s="331" t="e">
        <f>IF((VLOOKUP(CONCATENATE($A849,"EM"),'05 APU'!$1:$1048576,1,FALSE)=CONCATENATE($A849,"EM")),1,0)</f>
        <v>#N/A</v>
      </c>
    </row>
    <row r="850" spans="1:54" x14ac:dyDescent="0.25">
      <c r="A850" s="88">
        <v>840</v>
      </c>
      <c r="B850" s="387" t="s">
        <v>1681</v>
      </c>
      <c r="C850" s="384" t="s">
        <v>1565</v>
      </c>
      <c r="D850" s="89" t="str">
        <f>IFERROR(VLOOKUP(CONCATENATE($A850,"T"),'05 APU'!$1:$1048576,3,),"")</f>
        <v/>
      </c>
      <c r="E850" s="89" t="str">
        <f>IFERROR(VLOOKUP(CONCATENATE($A850,"T2"),'05 APU'!$1:$1048576,3,),"")</f>
        <v/>
      </c>
      <c r="F850" s="89" t="str">
        <f>IFERROR(VLOOKUP(CONCATENATE($A850,"T3"),'05 APU'!$1:$1048576,3,),"")</f>
        <v/>
      </c>
      <c r="G850" s="412" t="s">
        <v>168</v>
      </c>
      <c r="H850" s="351"/>
      <c r="I850" s="90">
        <f>IFERROR((VLOOKUP(CONCATENATE($A850,"D"),'05 APU'!$1:$1048576,9,)),0)</f>
        <v>0</v>
      </c>
      <c r="J850" s="90">
        <f t="shared" si="28"/>
        <v>0</v>
      </c>
      <c r="K850" s="297" t="str">
        <f>IFERROR(VLOOKUP(CONCATENATE($A850,"C"),'05 APU'!$1:$1048576,9,),"")</f>
        <v/>
      </c>
      <c r="L850" s="297" t="str">
        <f>IFERROR(VLOOKUP(CONCATENATE($A850,"B"),'05 APU'!$1:$1048576,9,),"")</f>
        <v/>
      </c>
      <c r="M850" s="297" t="str">
        <f>IFERROR(VLOOKUP(CONCATENATE($A850,"A"),'05 APU'!$1:$1048576,9,),"")</f>
        <v/>
      </c>
      <c r="N850" s="86"/>
      <c r="O850" s="90">
        <f>IFERROR(VLOOKUP(CONCATENATE($A850,"D"),'05 APU'!$T:$AB,9,),0)</f>
        <v>0</v>
      </c>
      <c r="P850" s="90">
        <f t="shared" si="27"/>
        <v>0</v>
      </c>
      <c r="Q850" s="90">
        <f>IFERROR(VLOOKUP(CONCATENATE($A850,"C"),'05 APU'!$T:$AB,9,),0)</f>
        <v>0</v>
      </c>
      <c r="R850" s="90">
        <f>IFERROR(VLOOKUP(CONCATENATE($A850,"B"),'05 APU'!$T:$AB,9,),0)</f>
        <v>0</v>
      </c>
      <c r="S850" s="90">
        <f>IFERROR(VLOOKUP(CONCATENATE($A850,"A"),'05 APU'!$T:$AB,9,),0)</f>
        <v>0</v>
      </c>
      <c r="U850" s="420" t="s">
        <v>3457</v>
      </c>
      <c r="V850" s="426" t="s">
        <v>3487</v>
      </c>
      <c r="W850" s="429" t="s">
        <v>3493</v>
      </c>
      <c r="AZ850" s="331" t="e">
        <f>IF((VLOOKUP(CONCATENATE($A850,"EP"),'05 APU'!$1:$1048576,1,FALSE)=CONCATENATE($A850,"EP")),1,0)</f>
        <v>#N/A</v>
      </c>
      <c r="BA850" s="331" t="e">
        <f>IF((VLOOKUP(CONCATENATE($A850,"EE"),'05 APU'!$1:$1048576,1,FALSE)=CONCATENATE($A850,"EE")),1,0)</f>
        <v>#N/A</v>
      </c>
      <c r="BB850" s="331" t="e">
        <f>IF((VLOOKUP(CONCATENATE($A850,"EM"),'05 APU'!$1:$1048576,1,FALSE)=CONCATENATE($A850,"EM")),1,0)</f>
        <v>#N/A</v>
      </c>
    </row>
    <row r="851" spans="1:54" x14ac:dyDescent="0.25">
      <c r="A851" s="88">
        <v>841</v>
      </c>
      <c r="B851" s="387" t="s">
        <v>1682</v>
      </c>
      <c r="C851" s="384" t="s">
        <v>1556</v>
      </c>
      <c r="D851" s="89" t="str">
        <f>IFERROR(VLOOKUP(CONCATENATE($A851,"T"),'05 APU'!$1:$1048576,3,),"")</f>
        <v/>
      </c>
      <c r="E851" s="89" t="str">
        <f>IFERROR(VLOOKUP(CONCATENATE($A851,"T2"),'05 APU'!$1:$1048576,3,),"")</f>
        <v/>
      </c>
      <c r="F851" s="89" t="str">
        <f>IFERROR(VLOOKUP(CONCATENATE($A851,"T3"),'05 APU'!$1:$1048576,3,),"")</f>
        <v/>
      </c>
      <c r="G851" s="412" t="s">
        <v>168</v>
      </c>
      <c r="H851" s="351"/>
      <c r="I851" s="90">
        <f>IFERROR((VLOOKUP(CONCATENATE($A851,"D"),'05 APU'!$1:$1048576,9,)),0)</f>
        <v>0</v>
      </c>
      <c r="J851" s="90">
        <f t="shared" si="28"/>
        <v>0</v>
      </c>
      <c r="K851" s="297" t="str">
        <f>IFERROR(VLOOKUP(CONCATENATE($A851,"C"),'05 APU'!$1:$1048576,9,),"")</f>
        <v/>
      </c>
      <c r="L851" s="297" t="str">
        <f>IFERROR(VLOOKUP(CONCATENATE($A851,"B"),'05 APU'!$1:$1048576,9,),"")</f>
        <v/>
      </c>
      <c r="M851" s="297" t="str">
        <f>IFERROR(VLOOKUP(CONCATENATE($A851,"A"),'05 APU'!$1:$1048576,9,),"")</f>
        <v/>
      </c>
      <c r="N851" s="86"/>
      <c r="O851" s="90">
        <f>IFERROR(VLOOKUP(CONCATENATE($A851,"D"),'05 APU'!$T:$AB,9,),0)</f>
        <v>0</v>
      </c>
      <c r="P851" s="90">
        <f t="shared" si="27"/>
        <v>0</v>
      </c>
      <c r="Q851" s="90">
        <f>IFERROR(VLOOKUP(CONCATENATE($A851,"C"),'05 APU'!$T:$AB,9,),0)</f>
        <v>0</v>
      </c>
      <c r="R851" s="90">
        <f>IFERROR(VLOOKUP(CONCATENATE($A851,"B"),'05 APU'!$T:$AB,9,),0)</f>
        <v>0</v>
      </c>
      <c r="S851" s="90">
        <f>IFERROR(VLOOKUP(CONCATENATE($A851,"A"),'05 APU'!$T:$AB,9,),0)</f>
        <v>0</v>
      </c>
      <c r="U851" s="420" t="s">
        <v>3457</v>
      </c>
      <c r="V851" s="426" t="s">
        <v>3487</v>
      </c>
      <c r="W851" s="429" t="s">
        <v>3493</v>
      </c>
      <c r="AZ851" s="331" t="e">
        <f>IF((VLOOKUP(CONCATENATE($A851,"EP"),'05 APU'!$1:$1048576,1,FALSE)=CONCATENATE($A851,"EP")),1,0)</f>
        <v>#N/A</v>
      </c>
      <c r="BA851" s="331" t="e">
        <f>IF((VLOOKUP(CONCATENATE($A851,"EE"),'05 APU'!$1:$1048576,1,FALSE)=CONCATENATE($A851,"EE")),1,0)</f>
        <v>#N/A</v>
      </c>
      <c r="BB851" s="331" t="e">
        <f>IF((VLOOKUP(CONCATENATE($A851,"EM"),'05 APU'!$1:$1048576,1,FALSE)=CONCATENATE($A851,"EM")),1,0)</f>
        <v>#N/A</v>
      </c>
    </row>
    <row r="852" spans="1:54" x14ac:dyDescent="0.25">
      <c r="A852" s="88">
        <v>842</v>
      </c>
      <c r="B852" s="387" t="s">
        <v>1683</v>
      </c>
      <c r="C852" s="384" t="s">
        <v>1407</v>
      </c>
      <c r="D852" s="89" t="str">
        <f>IFERROR(VLOOKUP(CONCATENATE($A852,"T"),'05 APU'!$1:$1048576,3,),"")</f>
        <v/>
      </c>
      <c r="E852" s="89" t="str">
        <f>IFERROR(VLOOKUP(CONCATENATE($A852,"T2"),'05 APU'!$1:$1048576,3,),"")</f>
        <v/>
      </c>
      <c r="F852" s="89" t="str">
        <f>IFERROR(VLOOKUP(CONCATENATE($A852,"T3"),'05 APU'!$1:$1048576,3,),"")</f>
        <v/>
      </c>
      <c r="G852" s="412" t="s">
        <v>168</v>
      </c>
      <c r="H852" s="351"/>
      <c r="I852" s="90">
        <f>IFERROR((VLOOKUP(CONCATENATE($A852,"D"),'05 APU'!$1:$1048576,9,)),0)</f>
        <v>0</v>
      </c>
      <c r="J852" s="90">
        <f t="shared" si="28"/>
        <v>0</v>
      </c>
      <c r="K852" s="297" t="str">
        <f>IFERROR(VLOOKUP(CONCATENATE($A852,"C"),'05 APU'!$1:$1048576,9,),"")</f>
        <v/>
      </c>
      <c r="L852" s="297" t="str">
        <f>IFERROR(VLOOKUP(CONCATENATE($A852,"B"),'05 APU'!$1:$1048576,9,),"")</f>
        <v/>
      </c>
      <c r="M852" s="297" t="str">
        <f>IFERROR(VLOOKUP(CONCATENATE($A852,"A"),'05 APU'!$1:$1048576,9,),"")</f>
        <v/>
      </c>
      <c r="N852" s="86"/>
      <c r="O852" s="90">
        <f>IFERROR(VLOOKUP(CONCATENATE($A852,"D"),'05 APU'!$T:$AB,9,),0)</f>
        <v>0</v>
      </c>
      <c r="P852" s="90">
        <f t="shared" si="27"/>
        <v>0</v>
      </c>
      <c r="Q852" s="90">
        <f>IFERROR(VLOOKUP(CONCATENATE($A852,"C"),'05 APU'!$T:$AB,9,),0)</f>
        <v>0</v>
      </c>
      <c r="R852" s="90">
        <f>IFERROR(VLOOKUP(CONCATENATE($A852,"B"),'05 APU'!$T:$AB,9,),0)</f>
        <v>0</v>
      </c>
      <c r="S852" s="90">
        <f>IFERROR(VLOOKUP(CONCATENATE($A852,"A"),'05 APU'!$T:$AB,9,),0)</f>
        <v>0</v>
      </c>
      <c r="U852" s="420" t="s">
        <v>3457</v>
      </c>
      <c r="V852" s="426" t="s">
        <v>3487</v>
      </c>
      <c r="W852" s="429" t="s">
        <v>3493</v>
      </c>
      <c r="AZ852" s="331" t="e">
        <f>IF((VLOOKUP(CONCATENATE($A852,"EP"),'05 APU'!$1:$1048576,1,FALSE)=CONCATENATE($A852,"EP")),1,0)</f>
        <v>#N/A</v>
      </c>
      <c r="BA852" s="331" t="e">
        <f>IF((VLOOKUP(CONCATENATE($A852,"EE"),'05 APU'!$1:$1048576,1,FALSE)=CONCATENATE($A852,"EE")),1,0)</f>
        <v>#N/A</v>
      </c>
      <c r="BB852" s="331" t="e">
        <f>IF((VLOOKUP(CONCATENATE($A852,"EM"),'05 APU'!$1:$1048576,1,FALSE)=CONCATENATE($A852,"EM")),1,0)</f>
        <v>#N/A</v>
      </c>
    </row>
    <row r="853" spans="1:54" x14ac:dyDescent="0.25">
      <c r="A853" s="88">
        <v>843</v>
      </c>
      <c r="B853" s="387" t="s">
        <v>1684</v>
      </c>
      <c r="C853" s="384" t="s">
        <v>1675</v>
      </c>
      <c r="D853" s="89" t="str">
        <f>IFERROR(VLOOKUP(CONCATENATE($A853,"T"),'05 APU'!$1:$1048576,3,),"")</f>
        <v/>
      </c>
      <c r="E853" s="89" t="str">
        <f>IFERROR(VLOOKUP(CONCATENATE($A853,"T2"),'05 APU'!$1:$1048576,3,),"")</f>
        <v/>
      </c>
      <c r="F853" s="89" t="str">
        <f>IFERROR(VLOOKUP(CONCATENATE($A853,"T3"),'05 APU'!$1:$1048576,3,),"")</f>
        <v/>
      </c>
      <c r="G853" s="412" t="s">
        <v>168</v>
      </c>
      <c r="H853" s="351"/>
      <c r="I853" s="90">
        <f>IFERROR((VLOOKUP(CONCATENATE($A853,"D"),'05 APU'!$1:$1048576,9,)),0)</f>
        <v>0</v>
      </c>
      <c r="J853" s="90">
        <f t="shared" si="28"/>
        <v>0</v>
      </c>
      <c r="K853" s="297" t="str">
        <f>IFERROR(VLOOKUP(CONCATENATE($A853,"C"),'05 APU'!$1:$1048576,9,),"")</f>
        <v/>
      </c>
      <c r="L853" s="297" t="str">
        <f>IFERROR(VLOOKUP(CONCATENATE($A853,"B"),'05 APU'!$1:$1048576,9,),"")</f>
        <v/>
      </c>
      <c r="M853" s="297" t="str">
        <f>IFERROR(VLOOKUP(CONCATENATE($A853,"A"),'05 APU'!$1:$1048576,9,),"")</f>
        <v/>
      </c>
      <c r="N853" s="86"/>
      <c r="O853" s="90">
        <f>IFERROR(VLOOKUP(CONCATENATE($A853,"D"),'05 APU'!$T:$AB,9,),0)</f>
        <v>0</v>
      </c>
      <c r="P853" s="90">
        <f t="shared" si="27"/>
        <v>0</v>
      </c>
      <c r="Q853" s="90">
        <f>IFERROR(VLOOKUP(CONCATENATE($A853,"C"),'05 APU'!$T:$AB,9,),0)</f>
        <v>0</v>
      </c>
      <c r="R853" s="90">
        <f>IFERROR(VLOOKUP(CONCATENATE($A853,"B"),'05 APU'!$T:$AB,9,),0)</f>
        <v>0</v>
      </c>
      <c r="S853" s="90">
        <f>IFERROR(VLOOKUP(CONCATENATE($A853,"A"),'05 APU'!$T:$AB,9,),0)</f>
        <v>0</v>
      </c>
      <c r="U853" s="420" t="s">
        <v>3457</v>
      </c>
      <c r="V853" s="426" t="s">
        <v>3487</v>
      </c>
      <c r="W853" s="429" t="s">
        <v>3493</v>
      </c>
      <c r="AZ853" s="331" t="e">
        <f>IF((VLOOKUP(CONCATENATE($A853,"EP"),'05 APU'!$1:$1048576,1,FALSE)=CONCATENATE($A853,"EP")),1,0)</f>
        <v>#N/A</v>
      </c>
      <c r="BA853" s="331" t="e">
        <f>IF((VLOOKUP(CONCATENATE($A853,"EE"),'05 APU'!$1:$1048576,1,FALSE)=CONCATENATE($A853,"EE")),1,0)</f>
        <v>#N/A</v>
      </c>
      <c r="BB853" s="331" t="e">
        <f>IF((VLOOKUP(CONCATENATE($A853,"EM"),'05 APU'!$1:$1048576,1,FALSE)=CONCATENATE($A853,"EM")),1,0)</f>
        <v>#N/A</v>
      </c>
    </row>
    <row r="854" spans="1:54" x14ac:dyDescent="0.25">
      <c r="A854" s="88">
        <v>844</v>
      </c>
      <c r="B854" s="387" t="s">
        <v>1685</v>
      </c>
      <c r="C854" s="384" t="s">
        <v>1393</v>
      </c>
      <c r="D854" s="89" t="str">
        <f>IFERROR(VLOOKUP(CONCATENATE($A854,"T"),'05 APU'!$1:$1048576,3,),"")</f>
        <v/>
      </c>
      <c r="E854" s="89" t="str">
        <f>IFERROR(VLOOKUP(CONCATENATE($A854,"T2"),'05 APU'!$1:$1048576,3,),"")</f>
        <v/>
      </c>
      <c r="F854" s="89" t="str">
        <f>IFERROR(VLOOKUP(CONCATENATE($A854,"T3"),'05 APU'!$1:$1048576,3,),"")</f>
        <v/>
      </c>
      <c r="G854" s="412" t="s">
        <v>168</v>
      </c>
      <c r="H854" s="351"/>
      <c r="I854" s="90">
        <f>IFERROR((VLOOKUP(CONCATENATE($A854,"D"),'05 APU'!$1:$1048576,9,)),0)</f>
        <v>0</v>
      </c>
      <c r="J854" s="90">
        <f t="shared" si="28"/>
        <v>0</v>
      </c>
      <c r="K854" s="297" t="str">
        <f>IFERROR(VLOOKUP(CONCATENATE($A854,"C"),'05 APU'!$1:$1048576,9,),"")</f>
        <v/>
      </c>
      <c r="L854" s="297" t="str">
        <f>IFERROR(VLOOKUP(CONCATENATE($A854,"B"),'05 APU'!$1:$1048576,9,),"")</f>
        <v/>
      </c>
      <c r="M854" s="297" t="str">
        <f>IFERROR(VLOOKUP(CONCATENATE($A854,"A"),'05 APU'!$1:$1048576,9,),"")</f>
        <v/>
      </c>
      <c r="N854" s="86"/>
      <c r="O854" s="90">
        <f>IFERROR(VLOOKUP(CONCATENATE($A854,"D"),'05 APU'!$T:$AB,9,),0)</f>
        <v>0</v>
      </c>
      <c r="P854" s="90">
        <f t="shared" si="27"/>
        <v>0</v>
      </c>
      <c r="Q854" s="90">
        <f>IFERROR(VLOOKUP(CONCATENATE($A854,"C"),'05 APU'!$T:$AB,9,),0)</f>
        <v>0</v>
      </c>
      <c r="R854" s="90">
        <f>IFERROR(VLOOKUP(CONCATENATE($A854,"B"),'05 APU'!$T:$AB,9,),0)</f>
        <v>0</v>
      </c>
      <c r="S854" s="90">
        <f>IFERROR(VLOOKUP(CONCATENATE($A854,"A"),'05 APU'!$T:$AB,9,),0)</f>
        <v>0</v>
      </c>
      <c r="U854" s="420" t="s">
        <v>3457</v>
      </c>
      <c r="V854" s="426" t="s">
        <v>3487</v>
      </c>
      <c r="W854" s="429" t="s">
        <v>3493</v>
      </c>
      <c r="AZ854" s="331" t="e">
        <f>IF((VLOOKUP(CONCATENATE($A854,"EP"),'05 APU'!$1:$1048576,1,FALSE)=CONCATENATE($A854,"EP")),1,0)</f>
        <v>#N/A</v>
      </c>
      <c r="BA854" s="331" t="e">
        <f>IF((VLOOKUP(CONCATENATE($A854,"EE"),'05 APU'!$1:$1048576,1,FALSE)=CONCATENATE($A854,"EE")),1,0)</f>
        <v>#N/A</v>
      </c>
      <c r="BB854" s="331" t="e">
        <f>IF((VLOOKUP(CONCATENATE($A854,"EM"),'05 APU'!$1:$1048576,1,FALSE)=CONCATENATE($A854,"EM")),1,0)</f>
        <v>#N/A</v>
      </c>
    </row>
    <row r="855" spans="1:54" x14ac:dyDescent="0.25">
      <c r="A855" s="88">
        <v>845</v>
      </c>
      <c r="B855" s="388" t="s">
        <v>1686</v>
      </c>
      <c r="C855" s="389" t="s">
        <v>1687</v>
      </c>
      <c r="D855" s="89" t="str">
        <f>IFERROR(VLOOKUP(CONCATENATE($A855,"T"),'05 APU'!$1:$1048576,3,),"")</f>
        <v/>
      </c>
      <c r="E855" s="89" t="str">
        <f>IFERROR(VLOOKUP(CONCATENATE($A855,"T2"),'05 APU'!$1:$1048576,3,),"")</f>
        <v/>
      </c>
      <c r="F855" s="89" t="str">
        <f>IFERROR(VLOOKUP(CONCATENATE($A855,"T3"),'05 APU'!$1:$1048576,3,),"")</f>
        <v/>
      </c>
      <c r="G855" s="398"/>
      <c r="H855" s="351"/>
      <c r="I855" s="90">
        <f>IFERROR((VLOOKUP(CONCATENATE($A855,"D"),'05 APU'!$1:$1048576,9,)),0)</f>
        <v>0</v>
      </c>
      <c r="J855" s="90">
        <f t="shared" si="28"/>
        <v>0</v>
      </c>
      <c r="K855" s="297" t="str">
        <f>IFERROR(VLOOKUP(CONCATENATE($A855,"C"),'05 APU'!$1:$1048576,9,),"")</f>
        <v/>
      </c>
      <c r="L855" s="297" t="str">
        <f>IFERROR(VLOOKUP(CONCATENATE($A855,"B"),'05 APU'!$1:$1048576,9,),"")</f>
        <v/>
      </c>
      <c r="M855" s="297" t="str">
        <f>IFERROR(VLOOKUP(CONCATENATE($A855,"A"),'05 APU'!$1:$1048576,9,),"")</f>
        <v/>
      </c>
      <c r="N855" s="86"/>
      <c r="O855" s="90">
        <f>IFERROR(VLOOKUP(CONCATENATE($A855,"D"),'05 APU'!$T:$AB,9,),0)</f>
        <v>0</v>
      </c>
      <c r="P855" s="90">
        <f t="shared" si="27"/>
        <v>0</v>
      </c>
      <c r="Q855" s="90">
        <f>IFERROR(VLOOKUP(CONCATENATE($A855,"C"),'05 APU'!$T:$AB,9,),0)</f>
        <v>0</v>
      </c>
      <c r="R855" s="90">
        <f>IFERROR(VLOOKUP(CONCATENATE($A855,"B"),'05 APU'!$T:$AB,9,),0)</f>
        <v>0</v>
      </c>
      <c r="S855" s="90">
        <f>IFERROR(VLOOKUP(CONCATENATE($A855,"A"),'05 APU'!$T:$AB,9,),0)</f>
        <v>0</v>
      </c>
      <c r="U855" s="420" t="s">
        <v>3457</v>
      </c>
      <c r="V855" s="426" t="s">
        <v>3487</v>
      </c>
      <c r="W855" s="429">
        <v>0</v>
      </c>
      <c r="AZ855" s="331" t="e">
        <f>IF((VLOOKUP(CONCATENATE($A855,"EP"),'05 APU'!$1:$1048576,1,FALSE)=CONCATENATE($A855,"EP")),1,0)</f>
        <v>#N/A</v>
      </c>
      <c r="BA855" s="331" t="e">
        <f>IF((VLOOKUP(CONCATENATE($A855,"EE"),'05 APU'!$1:$1048576,1,FALSE)=CONCATENATE($A855,"EE")),1,0)</f>
        <v>#N/A</v>
      </c>
      <c r="BB855" s="331" t="e">
        <f>IF((VLOOKUP(CONCATENATE($A855,"EM"),'05 APU'!$1:$1048576,1,FALSE)=CONCATENATE($A855,"EM")),1,0)</f>
        <v>#N/A</v>
      </c>
    </row>
    <row r="856" spans="1:54" x14ac:dyDescent="0.25">
      <c r="A856" s="88">
        <v>846</v>
      </c>
      <c r="B856" s="387" t="s">
        <v>1688</v>
      </c>
      <c r="C856" s="384" t="s">
        <v>1379</v>
      </c>
      <c r="D856" s="89" t="str">
        <f>IFERROR(VLOOKUP(CONCATENATE($A856,"T"),'05 APU'!$1:$1048576,3,),"")</f>
        <v/>
      </c>
      <c r="E856" s="89" t="str">
        <f>IFERROR(VLOOKUP(CONCATENATE($A856,"T2"),'05 APU'!$1:$1048576,3,),"")</f>
        <v/>
      </c>
      <c r="F856" s="89" t="str">
        <f>IFERROR(VLOOKUP(CONCATENATE($A856,"T3"),'05 APU'!$1:$1048576,3,),"")</f>
        <v/>
      </c>
      <c r="G856" s="412" t="s">
        <v>168</v>
      </c>
      <c r="H856" s="351"/>
      <c r="I856" s="90">
        <f>IFERROR((VLOOKUP(CONCATENATE($A856,"D"),'05 APU'!$1:$1048576,9,)),0)</f>
        <v>0</v>
      </c>
      <c r="J856" s="90">
        <f t="shared" si="28"/>
        <v>0</v>
      </c>
      <c r="K856" s="297" t="str">
        <f>IFERROR(VLOOKUP(CONCATENATE($A856,"C"),'05 APU'!$1:$1048576,9,),"")</f>
        <v/>
      </c>
      <c r="L856" s="297" t="str">
        <f>IFERROR(VLOOKUP(CONCATENATE($A856,"B"),'05 APU'!$1:$1048576,9,),"")</f>
        <v/>
      </c>
      <c r="M856" s="297" t="str">
        <f>IFERROR(VLOOKUP(CONCATENATE($A856,"A"),'05 APU'!$1:$1048576,9,),"")</f>
        <v/>
      </c>
      <c r="N856" s="86"/>
      <c r="O856" s="90">
        <f>IFERROR(VLOOKUP(CONCATENATE($A856,"D"),'05 APU'!$T:$AB,9,),0)</f>
        <v>0</v>
      </c>
      <c r="P856" s="90">
        <f t="shared" si="27"/>
        <v>0</v>
      </c>
      <c r="Q856" s="90">
        <f>IFERROR(VLOOKUP(CONCATENATE($A856,"C"),'05 APU'!$T:$AB,9,),0)</f>
        <v>0</v>
      </c>
      <c r="R856" s="90">
        <f>IFERROR(VLOOKUP(CONCATENATE($A856,"B"),'05 APU'!$T:$AB,9,),0)</f>
        <v>0</v>
      </c>
      <c r="S856" s="90">
        <f>IFERROR(VLOOKUP(CONCATENATE($A856,"A"),'05 APU'!$T:$AB,9,),0)</f>
        <v>0</v>
      </c>
      <c r="U856" s="420" t="s">
        <v>3457</v>
      </c>
      <c r="V856" s="426" t="s">
        <v>3487</v>
      </c>
      <c r="W856" s="429" t="s">
        <v>3493</v>
      </c>
      <c r="AZ856" s="331" t="e">
        <f>IF((VLOOKUP(CONCATENATE($A856,"EP"),'05 APU'!$1:$1048576,1,FALSE)=CONCATENATE($A856,"EP")),1,0)</f>
        <v>#N/A</v>
      </c>
      <c r="BA856" s="331" t="e">
        <f>IF((VLOOKUP(CONCATENATE($A856,"EE"),'05 APU'!$1:$1048576,1,FALSE)=CONCATENATE($A856,"EE")),1,0)</f>
        <v>#N/A</v>
      </c>
      <c r="BB856" s="331" t="e">
        <f>IF((VLOOKUP(CONCATENATE($A856,"EM"),'05 APU'!$1:$1048576,1,FALSE)=CONCATENATE($A856,"EM")),1,0)</f>
        <v>#N/A</v>
      </c>
    </row>
    <row r="857" spans="1:54" x14ac:dyDescent="0.25">
      <c r="A857" s="88">
        <v>847</v>
      </c>
      <c r="B857" s="387" t="s">
        <v>1689</v>
      </c>
      <c r="C857" s="384" t="s">
        <v>1381</v>
      </c>
      <c r="D857" s="89" t="str">
        <f>IFERROR(VLOOKUP(CONCATENATE($A857,"T"),'05 APU'!$1:$1048576,3,),"")</f>
        <v/>
      </c>
      <c r="E857" s="89" t="str">
        <f>IFERROR(VLOOKUP(CONCATENATE($A857,"T2"),'05 APU'!$1:$1048576,3,),"")</f>
        <v/>
      </c>
      <c r="F857" s="89" t="str">
        <f>IFERROR(VLOOKUP(CONCATENATE($A857,"T3"),'05 APU'!$1:$1048576,3,),"")</f>
        <v/>
      </c>
      <c r="G857" s="412" t="s">
        <v>168</v>
      </c>
      <c r="H857" s="351"/>
      <c r="I857" s="90">
        <f>IFERROR((VLOOKUP(CONCATENATE($A857,"D"),'05 APU'!$1:$1048576,9,)),0)</f>
        <v>0</v>
      </c>
      <c r="J857" s="90">
        <f t="shared" si="28"/>
        <v>0</v>
      </c>
      <c r="K857" s="297" t="str">
        <f>IFERROR(VLOOKUP(CONCATENATE($A857,"C"),'05 APU'!$1:$1048576,9,),"")</f>
        <v/>
      </c>
      <c r="L857" s="297" t="str">
        <f>IFERROR(VLOOKUP(CONCATENATE($A857,"B"),'05 APU'!$1:$1048576,9,),"")</f>
        <v/>
      </c>
      <c r="M857" s="297" t="str">
        <f>IFERROR(VLOOKUP(CONCATENATE($A857,"A"),'05 APU'!$1:$1048576,9,),"")</f>
        <v/>
      </c>
      <c r="N857" s="86"/>
      <c r="O857" s="90">
        <f>IFERROR(VLOOKUP(CONCATENATE($A857,"D"),'05 APU'!$T:$AB,9,),0)</f>
        <v>0</v>
      </c>
      <c r="P857" s="90">
        <f t="shared" si="27"/>
        <v>0</v>
      </c>
      <c r="Q857" s="90">
        <f>IFERROR(VLOOKUP(CONCATENATE($A857,"C"),'05 APU'!$T:$AB,9,),0)</f>
        <v>0</v>
      </c>
      <c r="R857" s="90">
        <f>IFERROR(VLOOKUP(CONCATENATE($A857,"B"),'05 APU'!$T:$AB,9,),0)</f>
        <v>0</v>
      </c>
      <c r="S857" s="90">
        <f>IFERROR(VLOOKUP(CONCATENATE($A857,"A"),'05 APU'!$T:$AB,9,),0)</f>
        <v>0</v>
      </c>
      <c r="U857" s="420" t="s">
        <v>3457</v>
      </c>
      <c r="V857" s="426" t="s">
        <v>3487</v>
      </c>
      <c r="W857" s="429" t="s">
        <v>3493</v>
      </c>
      <c r="AZ857" s="331" t="e">
        <f>IF((VLOOKUP(CONCATENATE($A857,"EP"),'05 APU'!$1:$1048576,1,FALSE)=CONCATENATE($A857,"EP")),1,0)</f>
        <v>#N/A</v>
      </c>
      <c r="BA857" s="331" t="e">
        <f>IF((VLOOKUP(CONCATENATE($A857,"EE"),'05 APU'!$1:$1048576,1,FALSE)=CONCATENATE($A857,"EE")),1,0)</f>
        <v>#N/A</v>
      </c>
      <c r="BB857" s="331" t="e">
        <f>IF((VLOOKUP(CONCATENATE($A857,"EM"),'05 APU'!$1:$1048576,1,FALSE)=CONCATENATE($A857,"EM")),1,0)</f>
        <v>#N/A</v>
      </c>
    </row>
    <row r="858" spans="1:54" x14ac:dyDescent="0.25">
      <c r="A858" s="88">
        <v>848</v>
      </c>
      <c r="B858" s="387" t="s">
        <v>1690</v>
      </c>
      <c r="C858" s="384" t="s">
        <v>1565</v>
      </c>
      <c r="D858" s="89" t="str">
        <f>IFERROR(VLOOKUP(CONCATENATE($A858,"T"),'05 APU'!$1:$1048576,3,),"")</f>
        <v/>
      </c>
      <c r="E858" s="89" t="str">
        <f>IFERROR(VLOOKUP(CONCATENATE($A858,"T2"),'05 APU'!$1:$1048576,3,),"")</f>
        <v/>
      </c>
      <c r="F858" s="89" t="str">
        <f>IFERROR(VLOOKUP(CONCATENATE($A858,"T3"),'05 APU'!$1:$1048576,3,),"")</f>
        <v/>
      </c>
      <c r="G858" s="412" t="s">
        <v>168</v>
      </c>
      <c r="H858" s="351"/>
      <c r="I858" s="90">
        <f>IFERROR((VLOOKUP(CONCATENATE($A858,"D"),'05 APU'!$1:$1048576,9,)),0)</f>
        <v>0</v>
      </c>
      <c r="J858" s="90">
        <f t="shared" si="28"/>
        <v>0</v>
      </c>
      <c r="K858" s="297" t="str">
        <f>IFERROR(VLOOKUP(CONCATENATE($A858,"C"),'05 APU'!$1:$1048576,9,),"")</f>
        <v/>
      </c>
      <c r="L858" s="297" t="str">
        <f>IFERROR(VLOOKUP(CONCATENATE($A858,"B"),'05 APU'!$1:$1048576,9,),"")</f>
        <v/>
      </c>
      <c r="M858" s="297" t="str">
        <f>IFERROR(VLOOKUP(CONCATENATE($A858,"A"),'05 APU'!$1:$1048576,9,),"")</f>
        <v/>
      </c>
      <c r="N858" s="86"/>
      <c r="O858" s="90">
        <f>IFERROR(VLOOKUP(CONCATENATE($A858,"D"),'05 APU'!$T:$AB,9,),0)</f>
        <v>0</v>
      </c>
      <c r="P858" s="90">
        <f t="shared" si="27"/>
        <v>0</v>
      </c>
      <c r="Q858" s="90">
        <f>IFERROR(VLOOKUP(CONCATENATE($A858,"C"),'05 APU'!$T:$AB,9,),0)</f>
        <v>0</v>
      </c>
      <c r="R858" s="90">
        <f>IFERROR(VLOOKUP(CONCATENATE($A858,"B"),'05 APU'!$T:$AB,9,),0)</f>
        <v>0</v>
      </c>
      <c r="S858" s="90">
        <f>IFERROR(VLOOKUP(CONCATENATE($A858,"A"),'05 APU'!$T:$AB,9,),0)</f>
        <v>0</v>
      </c>
      <c r="U858" s="420" t="s">
        <v>3457</v>
      </c>
      <c r="V858" s="426" t="s">
        <v>3487</v>
      </c>
      <c r="W858" s="429" t="s">
        <v>3493</v>
      </c>
      <c r="AZ858" s="331" t="e">
        <f>IF((VLOOKUP(CONCATENATE($A858,"EP"),'05 APU'!$1:$1048576,1,FALSE)=CONCATENATE($A858,"EP")),1,0)</f>
        <v>#N/A</v>
      </c>
      <c r="BA858" s="331" t="e">
        <f>IF((VLOOKUP(CONCATENATE($A858,"EE"),'05 APU'!$1:$1048576,1,FALSE)=CONCATENATE($A858,"EE")),1,0)</f>
        <v>#N/A</v>
      </c>
      <c r="BB858" s="331" t="e">
        <f>IF((VLOOKUP(CONCATENATE($A858,"EM"),'05 APU'!$1:$1048576,1,FALSE)=CONCATENATE($A858,"EM")),1,0)</f>
        <v>#N/A</v>
      </c>
    </row>
    <row r="859" spans="1:54" x14ac:dyDescent="0.25">
      <c r="A859" s="88">
        <v>849</v>
      </c>
      <c r="B859" s="387" t="s">
        <v>1691</v>
      </c>
      <c r="C859" s="384" t="s">
        <v>1556</v>
      </c>
      <c r="D859" s="89" t="str">
        <f>IFERROR(VLOOKUP(CONCATENATE($A859,"T"),'05 APU'!$1:$1048576,3,),"")</f>
        <v/>
      </c>
      <c r="E859" s="89" t="str">
        <f>IFERROR(VLOOKUP(CONCATENATE($A859,"T2"),'05 APU'!$1:$1048576,3,),"")</f>
        <v/>
      </c>
      <c r="F859" s="89" t="str">
        <f>IFERROR(VLOOKUP(CONCATENATE($A859,"T3"),'05 APU'!$1:$1048576,3,),"")</f>
        <v/>
      </c>
      <c r="G859" s="412" t="s">
        <v>168</v>
      </c>
      <c r="H859" s="351"/>
      <c r="I859" s="90">
        <f>IFERROR((VLOOKUP(CONCATENATE($A859,"D"),'05 APU'!$1:$1048576,9,)),0)</f>
        <v>0</v>
      </c>
      <c r="J859" s="90">
        <f t="shared" si="28"/>
        <v>0</v>
      </c>
      <c r="K859" s="297" t="str">
        <f>IFERROR(VLOOKUP(CONCATENATE($A859,"C"),'05 APU'!$1:$1048576,9,),"")</f>
        <v/>
      </c>
      <c r="L859" s="297" t="str">
        <f>IFERROR(VLOOKUP(CONCATENATE($A859,"B"),'05 APU'!$1:$1048576,9,),"")</f>
        <v/>
      </c>
      <c r="M859" s="297" t="str">
        <f>IFERROR(VLOOKUP(CONCATENATE($A859,"A"),'05 APU'!$1:$1048576,9,),"")</f>
        <v/>
      </c>
      <c r="N859" s="86"/>
      <c r="O859" s="90">
        <f>IFERROR(VLOOKUP(CONCATENATE($A859,"D"),'05 APU'!$T:$AB,9,),0)</f>
        <v>0</v>
      </c>
      <c r="P859" s="90">
        <f t="shared" si="27"/>
        <v>0</v>
      </c>
      <c r="Q859" s="90">
        <f>IFERROR(VLOOKUP(CONCATENATE($A859,"C"),'05 APU'!$T:$AB,9,),0)</f>
        <v>0</v>
      </c>
      <c r="R859" s="90">
        <f>IFERROR(VLOOKUP(CONCATENATE($A859,"B"),'05 APU'!$T:$AB,9,),0)</f>
        <v>0</v>
      </c>
      <c r="S859" s="90">
        <f>IFERROR(VLOOKUP(CONCATENATE($A859,"A"),'05 APU'!$T:$AB,9,),0)</f>
        <v>0</v>
      </c>
      <c r="U859" s="420" t="s">
        <v>3457</v>
      </c>
      <c r="V859" s="426" t="s">
        <v>3487</v>
      </c>
      <c r="W859" s="429" t="s">
        <v>3493</v>
      </c>
      <c r="AZ859" s="331" t="e">
        <f>IF((VLOOKUP(CONCATENATE($A859,"EP"),'05 APU'!$1:$1048576,1,FALSE)=CONCATENATE($A859,"EP")),1,0)</f>
        <v>#N/A</v>
      </c>
      <c r="BA859" s="331" t="e">
        <f>IF((VLOOKUP(CONCATENATE($A859,"EE"),'05 APU'!$1:$1048576,1,FALSE)=CONCATENATE($A859,"EE")),1,0)</f>
        <v>#N/A</v>
      </c>
      <c r="BB859" s="331" t="e">
        <f>IF((VLOOKUP(CONCATENATE($A859,"EM"),'05 APU'!$1:$1048576,1,FALSE)=CONCATENATE($A859,"EM")),1,0)</f>
        <v>#N/A</v>
      </c>
    </row>
    <row r="860" spans="1:54" x14ac:dyDescent="0.25">
      <c r="A860" s="88">
        <v>850</v>
      </c>
      <c r="B860" s="387" t="s">
        <v>1692</v>
      </c>
      <c r="C860" s="384" t="s">
        <v>1407</v>
      </c>
      <c r="D860" s="89" t="str">
        <f>IFERROR(VLOOKUP(CONCATENATE($A860,"T"),'05 APU'!$1:$1048576,3,),"")</f>
        <v/>
      </c>
      <c r="E860" s="89" t="str">
        <f>IFERROR(VLOOKUP(CONCATENATE($A860,"T2"),'05 APU'!$1:$1048576,3,),"")</f>
        <v/>
      </c>
      <c r="F860" s="89" t="str">
        <f>IFERROR(VLOOKUP(CONCATENATE($A860,"T3"),'05 APU'!$1:$1048576,3,),"")</f>
        <v/>
      </c>
      <c r="G860" s="412" t="s">
        <v>168</v>
      </c>
      <c r="H860" s="351"/>
      <c r="I860" s="90">
        <f>IFERROR((VLOOKUP(CONCATENATE($A860,"D"),'05 APU'!$1:$1048576,9,)),0)</f>
        <v>0</v>
      </c>
      <c r="J860" s="90">
        <f t="shared" si="28"/>
        <v>0</v>
      </c>
      <c r="K860" s="297" t="str">
        <f>IFERROR(VLOOKUP(CONCATENATE($A860,"C"),'05 APU'!$1:$1048576,9,),"")</f>
        <v/>
      </c>
      <c r="L860" s="297" t="str">
        <f>IFERROR(VLOOKUP(CONCATENATE($A860,"B"),'05 APU'!$1:$1048576,9,),"")</f>
        <v/>
      </c>
      <c r="M860" s="297" t="str">
        <f>IFERROR(VLOOKUP(CONCATENATE($A860,"A"),'05 APU'!$1:$1048576,9,),"")</f>
        <v/>
      </c>
      <c r="N860" s="86"/>
      <c r="O860" s="90">
        <f>IFERROR(VLOOKUP(CONCATENATE($A860,"D"),'05 APU'!$T:$AB,9,),0)</f>
        <v>0</v>
      </c>
      <c r="P860" s="90">
        <f t="shared" si="27"/>
        <v>0</v>
      </c>
      <c r="Q860" s="90">
        <f>IFERROR(VLOOKUP(CONCATENATE($A860,"C"),'05 APU'!$T:$AB,9,),0)</f>
        <v>0</v>
      </c>
      <c r="R860" s="90">
        <f>IFERROR(VLOOKUP(CONCATENATE($A860,"B"),'05 APU'!$T:$AB,9,),0)</f>
        <v>0</v>
      </c>
      <c r="S860" s="90">
        <f>IFERROR(VLOOKUP(CONCATENATE($A860,"A"),'05 APU'!$T:$AB,9,),0)</f>
        <v>0</v>
      </c>
      <c r="U860" s="420" t="s">
        <v>3457</v>
      </c>
      <c r="V860" s="426" t="s">
        <v>3487</v>
      </c>
      <c r="W860" s="429" t="s">
        <v>3493</v>
      </c>
      <c r="AZ860" s="331" t="e">
        <f>IF((VLOOKUP(CONCATENATE($A860,"EP"),'05 APU'!$1:$1048576,1,FALSE)=CONCATENATE($A860,"EP")),1,0)</f>
        <v>#N/A</v>
      </c>
      <c r="BA860" s="331" t="e">
        <f>IF((VLOOKUP(CONCATENATE($A860,"EE"),'05 APU'!$1:$1048576,1,FALSE)=CONCATENATE($A860,"EE")),1,0)</f>
        <v>#N/A</v>
      </c>
      <c r="BB860" s="331" t="e">
        <f>IF((VLOOKUP(CONCATENATE($A860,"EM"),'05 APU'!$1:$1048576,1,FALSE)=CONCATENATE($A860,"EM")),1,0)</f>
        <v>#N/A</v>
      </c>
    </row>
    <row r="861" spans="1:54" x14ac:dyDescent="0.25">
      <c r="A861" s="88">
        <v>851</v>
      </c>
      <c r="B861" s="387" t="s">
        <v>1693</v>
      </c>
      <c r="C861" s="384" t="s">
        <v>1675</v>
      </c>
      <c r="D861" s="89" t="str">
        <f>IFERROR(VLOOKUP(CONCATENATE($A861,"T"),'05 APU'!$1:$1048576,3,),"")</f>
        <v/>
      </c>
      <c r="E861" s="89" t="str">
        <f>IFERROR(VLOOKUP(CONCATENATE($A861,"T2"),'05 APU'!$1:$1048576,3,),"")</f>
        <v/>
      </c>
      <c r="F861" s="89" t="str">
        <f>IFERROR(VLOOKUP(CONCATENATE($A861,"T3"),'05 APU'!$1:$1048576,3,),"")</f>
        <v/>
      </c>
      <c r="G861" s="412" t="s">
        <v>168</v>
      </c>
      <c r="H861" s="351"/>
      <c r="I861" s="90">
        <f>IFERROR((VLOOKUP(CONCATENATE($A861,"D"),'05 APU'!$1:$1048576,9,)),0)</f>
        <v>0</v>
      </c>
      <c r="J861" s="90">
        <f t="shared" si="28"/>
        <v>0</v>
      </c>
      <c r="K861" s="297" t="str">
        <f>IFERROR(VLOOKUP(CONCATENATE($A861,"C"),'05 APU'!$1:$1048576,9,),"")</f>
        <v/>
      </c>
      <c r="L861" s="297" t="str">
        <f>IFERROR(VLOOKUP(CONCATENATE($A861,"B"),'05 APU'!$1:$1048576,9,),"")</f>
        <v/>
      </c>
      <c r="M861" s="297" t="str">
        <f>IFERROR(VLOOKUP(CONCATENATE($A861,"A"),'05 APU'!$1:$1048576,9,),"")</f>
        <v/>
      </c>
      <c r="N861" s="86"/>
      <c r="O861" s="90">
        <f>IFERROR(VLOOKUP(CONCATENATE($A861,"D"),'05 APU'!$T:$AB,9,),0)</f>
        <v>0</v>
      </c>
      <c r="P861" s="90">
        <f t="shared" si="27"/>
        <v>0</v>
      </c>
      <c r="Q861" s="90">
        <f>IFERROR(VLOOKUP(CONCATENATE($A861,"C"),'05 APU'!$T:$AB,9,),0)</f>
        <v>0</v>
      </c>
      <c r="R861" s="90">
        <f>IFERROR(VLOOKUP(CONCATENATE($A861,"B"),'05 APU'!$T:$AB,9,),0)</f>
        <v>0</v>
      </c>
      <c r="S861" s="90">
        <f>IFERROR(VLOOKUP(CONCATENATE($A861,"A"),'05 APU'!$T:$AB,9,),0)</f>
        <v>0</v>
      </c>
      <c r="U861" s="420" t="s">
        <v>3457</v>
      </c>
      <c r="V861" s="426" t="s">
        <v>3487</v>
      </c>
      <c r="W861" s="429" t="s">
        <v>3493</v>
      </c>
      <c r="AZ861" s="331" t="e">
        <f>IF((VLOOKUP(CONCATENATE($A861,"EP"),'05 APU'!$1:$1048576,1,FALSE)=CONCATENATE($A861,"EP")),1,0)</f>
        <v>#N/A</v>
      </c>
      <c r="BA861" s="331" t="e">
        <f>IF((VLOOKUP(CONCATENATE($A861,"EE"),'05 APU'!$1:$1048576,1,FALSE)=CONCATENATE($A861,"EE")),1,0)</f>
        <v>#N/A</v>
      </c>
      <c r="BB861" s="331" t="e">
        <f>IF((VLOOKUP(CONCATENATE($A861,"EM"),'05 APU'!$1:$1048576,1,FALSE)=CONCATENATE($A861,"EM")),1,0)</f>
        <v>#N/A</v>
      </c>
    </row>
    <row r="862" spans="1:54" x14ac:dyDescent="0.25">
      <c r="A862" s="88">
        <v>852</v>
      </c>
      <c r="B862" s="387" t="s">
        <v>1694</v>
      </c>
      <c r="C862" s="384" t="s">
        <v>1393</v>
      </c>
      <c r="D862" s="89" t="str">
        <f>IFERROR(VLOOKUP(CONCATENATE($A862,"T"),'05 APU'!$1:$1048576,3,),"")</f>
        <v/>
      </c>
      <c r="E862" s="89" t="str">
        <f>IFERROR(VLOOKUP(CONCATENATE($A862,"T2"),'05 APU'!$1:$1048576,3,),"")</f>
        <v/>
      </c>
      <c r="F862" s="89" t="str">
        <f>IFERROR(VLOOKUP(CONCATENATE($A862,"T3"),'05 APU'!$1:$1048576,3,),"")</f>
        <v/>
      </c>
      <c r="G862" s="412" t="s">
        <v>168</v>
      </c>
      <c r="H862" s="351"/>
      <c r="I862" s="90">
        <f>IFERROR((VLOOKUP(CONCATENATE($A862,"D"),'05 APU'!$1:$1048576,9,)),0)</f>
        <v>0</v>
      </c>
      <c r="J862" s="90">
        <f t="shared" si="28"/>
        <v>0</v>
      </c>
      <c r="K862" s="297" t="str">
        <f>IFERROR(VLOOKUP(CONCATENATE($A862,"C"),'05 APU'!$1:$1048576,9,),"")</f>
        <v/>
      </c>
      <c r="L862" s="297" t="str">
        <f>IFERROR(VLOOKUP(CONCATENATE($A862,"B"),'05 APU'!$1:$1048576,9,),"")</f>
        <v/>
      </c>
      <c r="M862" s="297" t="str">
        <f>IFERROR(VLOOKUP(CONCATENATE($A862,"A"),'05 APU'!$1:$1048576,9,),"")</f>
        <v/>
      </c>
      <c r="N862" s="86"/>
      <c r="O862" s="90">
        <f>IFERROR(VLOOKUP(CONCATENATE($A862,"D"),'05 APU'!$T:$AB,9,),0)</f>
        <v>0</v>
      </c>
      <c r="P862" s="90">
        <f t="shared" si="27"/>
        <v>0</v>
      </c>
      <c r="Q862" s="90">
        <f>IFERROR(VLOOKUP(CONCATENATE($A862,"C"),'05 APU'!$T:$AB,9,),0)</f>
        <v>0</v>
      </c>
      <c r="R862" s="90">
        <f>IFERROR(VLOOKUP(CONCATENATE($A862,"B"),'05 APU'!$T:$AB,9,),0)</f>
        <v>0</v>
      </c>
      <c r="S862" s="90">
        <f>IFERROR(VLOOKUP(CONCATENATE($A862,"A"),'05 APU'!$T:$AB,9,),0)</f>
        <v>0</v>
      </c>
      <c r="U862" s="420" t="s">
        <v>3457</v>
      </c>
      <c r="V862" s="426" t="s">
        <v>3487</v>
      </c>
      <c r="W862" s="429" t="s">
        <v>3493</v>
      </c>
      <c r="AZ862" s="331" t="e">
        <f>IF((VLOOKUP(CONCATENATE($A862,"EP"),'05 APU'!$1:$1048576,1,FALSE)=CONCATENATE($A862,"EP")),1,0)</f>
        <v>#N/A</v>
      </c>
      <c r="BA862" s="331" t="e">
        <f>IF((VLOOKUP(CONCATENATE($A862,"EE"),'05 APU'!$1:$1048576,1,FALSE)=CONCATENATE($A862,"EE")),1,0)</f>
        <v>#N/A</v>
      </c>
      <c r="BB862" s="331" t="e">
        <f>IF((VLOOKUP(CONCATENATE($A862,"EM"),'05 APU'!$1:$1048576,1,FALSE)=CONCATENATE($A862,"EM")),1,0)</f>
        <v>#N/A</v>
      </c>
    </row>
    <row r="863" spans="1:54" x14ac:dyDescent="0.25">
      <c r="A863" s="88">
        <v>853</v>
      </c>
      <c r="B863" s="388" t="s">
        <v>1695</v>
      </c>
      <c r="C863" s="389" t="s">
        <v>1696</v>
      </c>
      <c r="D863" s="89" t="str">
        <f>IFERROR(VLOOKUP(CONCATENATE($A863,"T"),'05 APU'!$1:$1048576,3,),"")</f>
        <v/>
      </c>
      <c r="E863" s="89" t="str">
        <f>IFERROR(VLOOKUP(CONCATENATE($A863,"T2"),'05 APU'!$1:$1048576,3,),"")</f>
        <v/>
      </c>
      <c r="F863" s="89" t="str">
        <f>IFERROR(VLOOKUP(CONCATENATE($A863,"T3"),'05 APU'!$1:$1048576,3,),"")</f>
        <v/>
      </c>
      <c r="G863" s="398"/>
      <c r="H863" s="351"/>
      <c r="I863" s="90">
        <f>IFERROR((VLOOKUP(CONCATENATE($A863,"D"),'05 APU'!$1:$1048576,9,)),0)</f>
        <v>0</v>
      </c>
      <c r="J863" s="90">
        <f t="shared" si="28"/>
        <v>0</v>
      </c>
      <c r="K863" s="297" t="str">
        <f>IFERROR(VLOOKUP(CONCATENATE($A863,"C"),'05 APU'!$1:$1048576,9,),"")</f>
        <v/>
      </c>
      <c r="L863" s="297" t="str">
        <f>IFERROR(VLOOKUP(CONCATENATE($A863,"B"),'05 APU'!$1:$1048576,9,),"")</f>
        <v/>
      </c>
      <c r="M863" s="297" t="str">
        <f>IFERROR(VLOOKUP(CONCATENATE($A863,"A"),'05 APU'!$1:$1048576,9,),"")</f>
        <v/>
      </c>
      <c r="N863" s="86"/>
      <c r="O863" s="90">
        <f>IFERROR(VLOOKUP(CONCATENATE($A863,"D"),'05 APU'!$T:$AB,9,),0)</f>
        <v>0</v>
      </c>
      <c r="P863" s="90">
        <f t="shared" si="27"/>
        <v>0</v>
      </c>
      <c r="Q863" s="90">
        <f>IFERROR(VLOOKUP(CONCATENATE($A863,"C"),'05 APU'!$T:$AB,9,),0)</f>
        <v>0</v>
      </c>
      <c r="R863" s="90">
        <f>IFERROR(VLOOKUP(CONCATENATE($A863,"B"),'05 APU'!$T:$AB,9,),0)</f>
        <v>0</v>
      </c>
      <c r="S863" s="90">
        <f>IFERROR(VLOOKUP(CONCATENATE($A863,"A"),'05 APU'!$T:$AB,9,),0)</f>
        <v>0</v>
      </c>
      <c r="U863" s="420" t="s">
        <v>3457</v>
      </c>
      <c r="V863" s="426" t="s">
        <v>3487</v>
      </c>
      <c r="W863" s="429">
        <v>0</v>
      </c>
      <c r="AZ863" s="331" t="e">
        <f>IF((VLOOKUP(CONCATENATE($A863,"EP"),'05 APU'!$1:$1048576,1,FALSE)=CONCATENATE($A863,"EP")),1,0)</f>
        <v>#N/A</v>
      </c>
      <c r="BA863" s="331" t="e">
        <f>IF((VLOOKUP(CONCATENATE($A863,"EE"),'05 APU'!$1:$1048576,1,FALSE)=CONCATENATE($A863,"EE")),1,0)</f>
        <v>#N/A</v>
      </c>
      <c r="BB863" s="331" t="e">
        <f>IF((VLOOKUP(CONCATENATE($A863,"EM"),'05 APU'!$1:$1048576,1,FALSE)=CONCATENATE($A863,"EM")),1,0)</f>
        <v>#N/A</v>
      </c>
    </row>
    <row r="864" spans="1:54" x14ac:dyDescent="0.25">
      <c r="A864" s="88">
        <v>854</v>
      </c>
      <c r="B864" s="387" t="s">
        <v>1697</v>
      </c>
      <c r="C864" s="384" t="s">
        <v>1379</v>
      </c>
      <c r="D864" s="89" t="str">
        <f>IFERROR(VLOOKUP(CONCATENATE($A864,"T"),'05 APU'!$1:$1048576,3,),"")</f>
        <v/>
      </c>
      <c r="E864" s="89" t="str">
        <f>IFERROR(VLOOKUP(CONCATENATE($A864,"T2"),'05 APU'!$1:$1048576,3,),"")</f>
        <v/>
      </c>
      <c r="F864" s="89" t="str">
        <f>IFERROR(VLOOKUP(CONCATENATE($A864,"T3"),'05 APU'!$1:$1048576,3,),"")</f>
        <v/>
      </c>
      <c r="G864" s="412" t="s">
        <v>168</v>
      </c>
      <c r="H864" s="351"/>
      <c r="I864" s="90">
        <f>IFERROR((VLOOKUP(CONCATENATE($A864,"D"),'05 APU'!$1:$1048576,9,)),0)</f>
        <v>0</v>
      </c>
      <c r="J864" s="90">
        <f t="shared" si="28"/>
        <v>0</v>
      </c>
      <c r="K864" s="297" t="str">
        <f>IFERROR(VLOOKUP(CONCATENATE($A864,"C"),'05 APU'!$1:$1048576,9,),"")</f>
        <v/>
      </c>
      <c r="L864" s="297" t="str">
        <f>IFERROR(VLOOKUP(CONCATENATE($A864,"B"),'05 APU'!$1:$1048576,9,),"")</f>
        <v/>
      </c>
      <c r="M864" s="297" t="str">
        <f>IFERROR(VLOOKUP(CONCATENATE($A864,"A"),'05 APU'!$1:$1048576,9,),"")</f>
        <v/>
      </c>
      <c r="N864" s="86"/>
      <c r="O864" s="90">
        <f>IFERROR(VLOOKUP(CONCATENATE($A864,"D"),'05 APU'!$T:$AB,9,),0)</f>
        <v>0</v>
      </c>
      <c r="P864" s="90">
        <f t="shared" si="27"/>
        <v>0</v>
      </c>
      <c r="Q864" s="90">
        <f>IFERROR(VLOOKUP(CONCATENATE($A864,"C"),'05 APU'!$T:$AB,9,),0)</f>
        <v>0</v>
      </c>
      <c r="R864" s="90">
        <f>IFERROR(VLOOKUP(CONCATENATE($A864,"B"),'05 APU'!$T:$AB,9,),0)</f>
        <v>0</v>
      </c>
      <c r="S864" s="90">
        <f>IFERROR(VLOOKUP(CONCATENATE($A864,"A"),'05 APU'!$T:$AB,9,),0)</f>
        <v>0</v>
      </c>
      <c r="U864" s="420" t="s">
        <v>3457</v>
      </c>
      <c r="V864" s="426" t="s">
        <v>3487</v>
      </c>
      <c r="W864" s="429" t="s">
        <v>3493</v>
      </c>
      <c r="AZ864" s="331" t="e">
        <f>IF((VLOOKUP(CONCATENATE($A864,"EP"),'05 APU'!$1:$1048576,1,FALSE)=CONCATENATE($A864,"EP")),1,0)</f>
        <v>#N/A</v>
      </c>
      <c r="BA864" s="331" t="e">
        <f>IF((VLOOKUP(CONCATENATE($A864,"EE"),'05 APU'!$1:$1048576,1,FALSE)=CONCATENATE($A864,"EE")),1,0)</f>
        <v>#N/A</v>
      </c>
      <c r="BB864" s="331" t="e">
        <f>IF((VLOOKUP(CONCATENATE($A864,"EM"),'05 APU'!$1:$1048576,1,FALSE)=CONCATENATE($A864,"EM")),1,0)</f>
        <v>#N/A</v>
      </c>
    </row>
    <row r="865" spans="1:54" x14ac:dyDescent="0.25">
      <c r="A865" s="88">
        <v>855</v>
      </c>
      <c r="B865" s="387" t="s">
        <v>1698</v>
      </c>
      <c r="C865" s="384" t="s">
        <v>1381</v>
      </c>
      <c r="D865" s="89" t="str">
        <f>IFERROR(VLOOKUP(CONCATENATE($A865,"T"),'05 APU'!$1:$1048576,3,),"")</f>
        <v/>
      </c>
      <c r="E865" s="89" t="str">
        <f>IFERROR(VLOOKUP(CONCATENATE($A865,"T2"),'05 APU'!$1:$1048576,3,),"")</f>
        <v/>
      </c>
      <c r="F865" s="89" t="str">
        <f>IFERROR(VLOOKUP(CONCATENATE($A865,"T3"),'05 APU'!$1:$1048576,3,),"")</f>
        <v/>
      </c>
      <c r="G865" s="412" t="s">
        <v>168</v>
      </c>
      <c r="H865" s="351"/>
      <c r="I865" s="90">
        <f>IFERROR((VLOOKUP(CONCATENATE($A865,"D"),'05 APU'!$1:$1048576,9,)),0)</f>
        <v>0</v>
      </c>
      <c r="J865" s="90">
        <f t="shared" si="28"/>
        <v>0</v>
      </c>
      <c r="K865" s="297" t="str">
        <f>IFERROR(VLOOKUP(CONCATENATE($A865,"C"),'05 APU'!$1:$1048576,9,),"")</f>
        <v/>
      </c>
      <c r="L865" s="297" t="str">
        <f>IFERROR(VLOOKUP(CONCATENATE($A865,"B"),'05 APU'!$1:$1048576,9,),"")</f>
        <v/>
      </c>
      <c r="M865" s="297" t="str">
        <f>IFERROR(VLOOKUP(CONCATENATE($A865,"A"),'05 APU'!$1:$1048576,9,),"")</f>
        <v/>
      </c>
      <c r="N865" s="86"/>
      <c r="O865" s="90">
        <f>IFERROR(VLOOKUP(CONCATENATE($A865,"D"),'05 APU'!$T:$AB,9,),0)</f>
        <v>0</v>
      </c>
      <c r="P865" s="90">
        <f t="shared" si="27"/>
        <v>0</v>
      </c>
      <c r="Q865" s="90">
        <f>IFERROR(VLOOKUP(CONCATENATE($A865,"C"),'05 APU'!$T:$AB,9,),0)</f>
        <v>0</v>
      </c>
      <c r="R865" s="90">
        <f>IFERROR(VLOOKUP(CONCATENATE($A865,"B"),'05 APU'!$T:$AB,9,),0)</f>
        <v>0</v>
      </c>
      <c r="S865" s="90">
        <f>IFERROR(VLOOKUP(CONCATENATE($A865,"A"),'05 APU'!$T:$AB,9,),0)</f>
        <v>0</v>
      </c>
      <c r="U865" s="420" t="s">
        <v>3457</v>
      </c>
      <c r="V865" s="426" t="s">
        <v>3487</v>
      </c>
      <c r="W865" s="429" t="s">
        <v>3493</v>
      </c>
      <c r="AZ865" s="331" t="e">
        <f>IF((VLOOKUP(CONCATENATE($A865,"EP"),'05 APU'!$1:$1048576,1,FALSE)=CONCATENATE($A865,"EP")),1,0)</f>
        <v>#N/A</v>
      </c>
      <c r="BA865" s="331" t="e">
        <f>IF((VLOOKUP(CONCATENATE($A865,"EE"),'05 APU'!$1:$1048576,1,FALSE)=CONCATENATE($A865,"EE")),1,0)</f>
        <v>#N/A</v>
      </c>
      <c r="BB865" s="331" t="e">
        <f>IF((VLOOKUP(CONCATENATE($A865,"EM"),'05 APU'!$1:$1048576,1,FALSE)=CONCATENATE($A865,"EM")),1,0)</f>
        <v>#N/A</v>
      </c>
    </row>
    <row r="866" spans="1:54" x14ac:dyDescent="0.25">
      <c r="A866" s="88">
        <v>856</v>
      </c>
      <c r="B866" s="387" t="s">
        <v>1699</v>
      </c>
      <c r="C866" s="384" t="s">
        <v>1565</v>
      </c>
      <c r="D866" s="89" t="str">
        <f>IFERROR(VLOOKUP(CONCATENATE($A866,"T"),'05 APU'!$1:$1048576,3,),"")</f>
        <v/>
      </c>
      <c r="E866" s="89" t="str">
        <f>IFERROR(VLOOKUP(CONCATENATE($A866,"T2"),'05 APU'!$1:$1048576,3,),"")</f>
        <v/>
      </c>
      <c r="F866" s="89" t="str">
        <f>IFERROR(VLOOKUP(CONCATENATE($A866,"T3"),'05 APU'!$1:$1048576,3,),"")</f>
        <v/>
      </c>
      <c r="G866" s="412" t="s">
        <v>168</v>
      </c>
      <c r="H866" s="351"/>
      <c r="I866" s="90">
        <f>IFERROR((VLOOKUP(CONCATENATE($A866,"D"),'05 APU'!$1:$1048576,9,)),0)</f>
        <v>0</v>
      </c>
      <c r="J866" s="90">
        <f t="shared" si="28"/>
        <v>0</v>
      </c>
      <c r="K866" s="297" t="str">
        <f>IFERROR(VLOOKUP(CONCATENATE($A866,"C"),'05 APU'!$1:$1048576,9,),"")</f>
        <v/>
      </c>
      <c r="L866" s="297" t="str">
        <f>IFERROR(VLOOKUP(CONCATENATE($A866,"B"),'05 APU'!$1:$1048576,9,),"")</f>
        <v/>
      </c>
      <c r="M866" s="297" t="str">
        <f>IFERROR(VLOOKUP(CONCATENATE($A866,"A"),'05 APU'!$1:$1048576,9,),"")</f>
        <v/>
      </c>
      <c r="N866" s="86"/>
      <c r="O866" s="90">
        <f>IFERROR(VLOOKUP(CONCATENATE($A866,"D"),'05 APU'!$T:$AB,9,),0)</f>
        <v>0</v>
      </c>
      <c r="P866" s="90">
        <f t="shared" si="27"/>
        <v>0</v>
      </c>
      <c r="Q866" s="90">
        <f>IFERROR(VLOOKUP(CONCATENATE($A866,"C"),'05 APU'!$T:$AB,9,),0)</f>
        <v>0</v>
      </c>
      <c r="R866" s="90">
        <f>IFERROR(VLOOKUP(CONCATENATE($A866,"B"),'05 APU'!$T:$AB,9,),0)</f>
        <v>0</v>
      </c>
      <c r="S866" s="90">
        <f>IFERROR(VLOOKUP(CONCATENATE($A866,"A"),'05 APU'!$T:$AB,9,),0)</f>
        <v>0</v>
      </c>
      <c r="U866" s="420" t="s">
        <v>3457</v>
      </c>
      <c r="V866" s="426" t="s">
        <v>3487</v>
      </c>
      <c r="W866" s="429" t="s">
        <v>3493</v>
      </c>
      <c r="AZ866" s="331" t="e">
        <f>IF((VLOOKUP(CONCATENATE($A866,"EP"),'05 APU'!$1:$1048576,1,FALSE)=CONCATENATE($A866,"EP")),1,0)</f>
        <v>#N/A</v>
      </c>
      <c r="BA866" s="331" t="e">
        <f>IF((VLOOKUP(CONCATENATE($A866,"EE"),'05 APU'!$1:$1048576,1,FALSE)=CONCATENATE($A866,"EE")),1,0)</f>
        <v>#N/A</v>
      </c>
      <c r="BB866" s="331" t="e">
        <f>IF((VLOOKUP(CONCATENATE($A866,"EM"),'05 APU'!$1:$1048576,1,FALSE)=CONCATENATE($A866,"EM")),1,0)</f>
        <v>#N/A</v>
      </c>
    </row>
    <row r="867" spans="1:54" x14ac:dyDescent="0.25">
      <c r="A867" s="88">
        <v>857</v>
      </c>
      <c r="B867" s="387" t="s">
        <v>1700</v>
      </c>
      <c r="C867" s="384" t="s">
        <v>1556</v>
      </c>
      <c r="D867" s="89" t="str">
        <f>IFERROR(VLOOKUP(CONCATENATE($A867,"T"),'05 APU'!$1:$1048576,3,),"")</f>
        <v/>
      </c>
      <c r="E867" s="89" t="str">
        <f>IFERROR(VLOOKUP(CONCATENATE($A867,"T2"),'05 APU'!$1:$1048576,3,),"")</f>
        <v/>
      </c>
      <c r="F867" s="89" t="str">
        <f>IFERROR(VLOOKUP(CONCATENATE($A867,"T3"),'05 APU'!$1:$1048576,3,),"")</f>
        <v/>
      </c>
      <c r="G867" s="412" t="s">
        <v>168</v>
      </c>
      <c r="H867" s="351"/>
      <c r="I867" s="90">
        <f>IFERROR((VLOOKUP(CONCATENATE($A867,"D"),'05 APU'!$1:$1048576,9,)),0)</f>
        <v>0</v>
      </c>
      <c r="J867" s="90">
        <f t="shared" si="28"/>
        <v>0</v>
      </c>
      <c r="K867" s="297" t="str">
        <f>IFERROR(VLOOKUP(CONCATENATE($A867,"C"),'05 APU'!$1:$1048576,9,),"")</f>
        <v/>
      </c>
      <c r="L867" s="297" t="str">
        <f>IFERROR(VLOOKUP(CONCATENATE($A867,"B"),'05 APU'!$1:$1048576,9,),"")</f>
        <v/>
      </c>
      <c r="M867" s="297" t="str">
        <f>IFERROR(VLOOKUP(CONCATENATE($A867,"A"),'05 APU'!$1:$1048576,9,),"")</f>
        <v/>
      </c>
      <c r="N867" s="86"/>
      <c r="O867" s="90">
        <f>IFERROR(VLOOKUP(CONCATENATE($A867,"D"),'05 APU'!$T:$AB,9,),0)</f>
        <v>0</v>
      </c>
      <c r="P867" s="90">
        <f t="shared" si="27"/>
        <v>0</v>
      </c>
      <c r="Q867" s="90">
        <f>IFERROR(VLOOKUP(CONCATENATE($A867,"C"),'05 APU'!$T:$AB,9,),0)</f>
        <v>0</v>
      </c>
      <c r="R867" s="90">
        <f>IFERROR(VLOOKUP(CONCATENATE($A867,"B"),'05 APU'!$T:$AB,9,),0)</f>
        <v>0</v>
      </c>
      <c r="S867" s="90">
        <f>IFERROR(VLOOKUP(CONCATENATE($A867,"A"),'05 APU'!$T:$AB,9,),0)</f>
        <v>0</v>
      </c>
      <c r="U867" s="420" t="s">
        <v>3457</v>
      </c>
      <c r="V867" s="426" t="s">
        <v>3487</v>
      </c>
      <c r="W867" s="429" t="s">
        <v>3493</v>
      </c>
      <c r="AZ867" s="331" t="e">
        <f>IF((VLOOKUP(CONCATENATE($A867,"EP"),'05 APU'!$1:$1048576,1,FALSE)=CONCATENATE($A867,"EP")),1,0)</f>
        <v>#N/A</v>
      </c>
      <c r="BA867" s="331" t="e">
        <f>IF((VLOOKUP(CONCATENATE($A867,"EE"),'05 APU'!$1:$1048576,1,FALSE)=CONCATENATE($A867,"EE")),1,0)</f>
        <v>#N/A</v>
      </c>
      <c r="BB867" s="331" t="e">
        <f>IF((VLOOKUP(CONCATENATE($A867,"EM"),'05 APU'!$1:$1048576,1,FALSE)=CONCATENATE($A867,"EM")),1,0)</f>
        <v>#N/A</v>
      </c>
    </row>
    <row r="868" spans="1:54" x14ac:dyDescent="0.25">
      <c r="A868" s="88">
        <v>858</v>
      </c>
      <c r="B868" s="387" t="s">
        <v>1701</v>
      </c>
      <c r="C868" s="384" t="s">
        <v>1407</v>
      </c>
      <c r="D868" s="89" t="str">
        <f>IFERROR(VLOOKUP(CONCATENATE($A868,"T"),'05 APU'!$1:$1048576,3,),"")</f>
        <v/>
      </c>
      <c r="E868" s="89" t="str">
        <f>IFERROR(VLOOKUP(CONCATENATE($A868,"T2"),'05 APU'!$1:$1048576,3,),"")</f>
        <v/>
      </c>
      <c r="F868" s="89" t="str">
        <f>IFERROR(VLOOKUP(CONCATENATE($A868,"T3"),'05 APU'!$1:$1048576,3,),"")</f>
        <v/>
      </c>
      <c r="G868" s="412" t="s">
        <v>168</v>
      </c>
      <c r="H868" s="351"/>
      <c r="I868" s="90">
        <f>IFERROR((VLOOKUP(CONCATENATE($A868,"D"),'05 APU'!$1:$1048576,9,)),0)</f>
        <v>0</v>
      </c>
      <c r="J868" s="90">
        <f t="shared" si="28"/>
        <v>0</v>
      </c>
      <c r="K868" s="297" t="str">
        <f>IFERROR(VLOOKUP(CONCATENATE($A868,"C"),'05 APU'!$1:$1048576,9,),"")</f>
        <v/>
      </c>
      <c r="L868" s="297" t="str">
        <f>IFERROR(VLOOKUP(CONCATENATE($A868,"B"),'05 APU'!$1:$1048576,9,),"")</f>
        <v/>
      </c>
      <c r="M868" s="297" t="str">
        <f>IFERROR(VLOOKUP(CONCATENATE($A868,"A"),'05 APU'!$1:$1048576,9,),"")</f>
        <v/>
      </c>
      <c r="N868" s="86"/>
      <c r="O868" s="90">
        <f>IFERROR(VLOOKUP(CONCATENATE($A868,"D"),'05 APU'!$T:$AB,9,),0)</f>
        <v>0</v>
      </c>
      <c r="P868" s="90">
        <f t="shared" si="27"/>
        <v>0</v>
      </c>
      <c r="Q868" s="90">
        <f>IFERROR(VLOOKUP(CONCATENATE($A868,"C"),'05 APU'!$T:$AB,9,),0)</f>
        <v>0</v>
      </c>
      <c r="R868" s="90">
        <f>IFERROR(VLOOKUP(CONCATENATE($A868,"B"),'05 APU'!$T:$AB,9,),0)</f>
        <v>0</v>
      </c>
      <c r="S868" s="90">
        <f>IFERROR(VLOOKUP(CONCATENATE($A868,"A"),'05 APU'!$T:$AB,9,),0)</f>
        <v>0</v>
      </c>
      <c r="U868" s="420" t="s">
        <v>3457</v>
      </c>
      <c r="V868" s="426" t="s">
        <v>3487</v>
      </c>
      <c r="W868" s="429" t="s">
        <v>3493</v>
      </c>
      <c r="AZ868" s="331" t="e">
        <f>IF((VLOOKUP(CONCATENATE($A868,"EP"),'05 APU'!$1:$1048576,1,FALSE)=CONCATENATE($A868,"EP")),1,0)</f>
        <v>#N/A</v>
      </c>
      <c r="BA868" s="331" t="e">
        <f>IF((VLOOKUP(CONCATENATE($A868,"EE"),'05 APU'!$1:$1048576,1,FALSE)=CONCATENATE($A868,"EE")),1,0)</f>
        <v>#N/A</v>
      </c>
      <c r="BB868" s="331" t="e">
        <f>IF((VLOOKUP(CONCATENATE($A868,"EM"),'05 APU'!$1:$1048576,1,FALSE)=CONCATENATE($A868,"EM")),1,0)</f>
        <v>#N/A</v>
      </c>
    </row>
    <row r="869" spans="1:54" x14ac:dyDescent="0.25">
      <c r="A869" s="88">
        <v>859</v>
      </c>
      <c r="B869" s="387" t="s">
        <v>1702</v>
      </c>
      <c r="C869" s="384" t="s">
        <v>1675</v>
      </c>
      <c r="D869" s="89" t="str">
        <f>IFERROR(VLOOKUP(CONCATENATE($A869,"T"),'05 APU'!$1:$1048576,3,),"")</f>
        <v/>
      </c>
      <c r="E869" s="89" t="str">
        <f>IFERROR(VLOOKUP(CONCATENATE($A869,"T2"),'05 APU'!$1:$1048576,3,),"")</f>
        <v/>
      </c>
      <c r="F869" s="89" t="str">
        <f>IFERROR(VLOOKUP(CONCATENATE($A869,"T3"),'05 APU'!$1:$1048576,3,),"")</f>
        <v/>
      </c>
      <c r="G869" s="412" t="s">
        <v>168</v>
      </c>
      <c r="H869" s="351"/>
      <c r="I869" s="90">
        <f>IFERROR((VLOOKUP(CONCATENATE($A869,"D"),'05 APU'!$1:$1048576,9,)),0)</f>
        <v>0</v>
      </c>
      <c r="J869" s="90">
        <f t="shared" si="28"/>
        <v>0</v>
      </c>
      <c r="K869" s="297" t="str">
        <f>IFERROR(VLOOKUP(CONCATENATE($A869,"C"),'05 APU'!$1:$1048576,9,),"")</f>
        <v/>
      </c>
      <c r="L869" s="297" t="str">
        <f>IFERROR(VLOOKUP(CONCATENATE($A869,"B"),'05 APU'!$1:$1048576,9,),"")</f>
        <v/>
      </c>
      <c r="M869" s="297" t="str">
        <f>IFERROR(VLOOKUP(CONCATENATE($A869,"A"),'05 APU'!$1:$1048576,9,),"")</f>
        <v/>
      </c>
      <c r="N869" s="86"/>
      <c r="O869" s="90">
        <f>IFERROR(VLOOKUP(CONCATENATE($A869,"D"),'05 APU'!$T:$AB,9,),0)</f>
        <v>0</v>
      </c>
      <c r="P869" s="90">
        <f t="shared" si="27"/>
        <v>0</v>
      </c>
      <c r="Q869" s="90">
        <f>IFERROR(VLOOKUP(CONCATENATE($A869,"C"),'05 APU'!$T:$AB,9,),0)</f>
        <v>0</v>
      </c>
      <c r="R869" s="90">
        <f>IFERROR(VLOOKUP(CONCATENATE($A869,"B"),'05 APU'!$T:$AB,9,),0)</f>
        <v>0</v>
      </c>
      <c r="S869" s="90">
        <f>IFERROR(VLOOKUP(CONCATENATE($A869,"A"),'05 APU'!$T:$AB,9,),0)</f>
        <v>0</v>
      </c>
      <c r="U869" s="420" t="s">
        <v>3457</v>
      </c>
      <c r="V869" s="426" t="s">
        <v>3487</v>
      </c>
      <c r="W869" s="429" t="s">
        <v>3493</v>
      </c>
      <c r="AZ869" s="331" t="e">
        <f>IF((VLOOKUP(CONCATENATE($A869,"EP"),'05 APU'!$1:$1048576,1,FALSE)=CONCATENATE($A869,"EP")),1,0)</f>
        <v>#N/A</v>
      </c>
      <c r="BA869" s="331" t="e">
        <f>IF((VLOOKUP(CONCATENATE($A869,"EE"),'05 APU'!$1:$1048576,1,FALSE)=CONCATENATE($A869,"EE")),1,0)</f>
        <v>#N/A</v>
      </c>
      <c r="BB869" s="331" t="e">
        <f>IF((VLOOKUP(CONCATENATE($A869,"EM"),'05 APU'!$1:$1048576,1,FALSE)=CONCATENATE($A869,"EM")),1,0)</f>
        <v>#N/A</v>
      </c>
    </row>
    <row r="870" spans="1:54" x14ac:dyDescent="0.25">
      <c r="A870" s="88">
        <v>860</v>
      </c>
      <c r="B870" s="387" t="s">
        <v>1703</v>
      </c>
      <c r="C870" s="384" t="s">
        <v>1393</v>
      </c>
      <c r="D870" s="89" t="str">
        <f>IFERROR(VLOOKUP(CONCATENATE($A870,"T"),'05 APU'!$1:$1048576,3,),"")</f>
        <v/>
      </c>
      <c r="E870" s="89" t="str">
        <f>IFERROR(VLOOKUP(CONCATENATE($A870,"T2"),'05 APU'!$1:$1048576,3,),"")</f>
        <v/>
      </c>
      <c r="F870" s="89" t="str">
        <f>IFERROR(VLOOKUP(CONCATENATE($A870,"T3"),'05 APU'!$1:$1048576,3,),"")</f>
        <v/>
      </c>
      <c r="G870" s="412" t="s">
        <v>168</v>
      </c>
      <c r="H870" s="351"/>
      <c r="I870" s="90">
        <f>IFERROR((VLOOKUP(CONCATENATE($A870,"D"),'05 APU'!$1:$1048576,9,)),0)</f>
        <v>0</v>
      </c>
      <c r="J870" s="90">
        <f t="shared" si="28"/>
        <v>0</v>
      </c>
      <c r="K870" s="297" t="str">
        <f>IFERROR(VLOOKUP(CONCATENATE($A870,"C"),'05 APU'!$1:$1048576,9,),"")</f>
        <v/>
      </c>
      <c r="L870" s="297" t="str">
        <f>IFERROR(VLOOKUP(CONCATENATE($A870,"B"),'05 APU'!$1:$1048576,9,),"")</f>
        <v/>
      </c>
      <c r="M870" s="297" t="str">
        <f>IFERROR(VLOOKUP(CONCATENATE($A870,"A"),'05 APU'!$1:$1048576,9,),"")</f>
        <v/>
      </c>
      <c r="N870" s="86"/>
      <c r="O870" s="90">
        <f>IFERROR(VLOOKUP(CONCATENATE($A870,"D"),'05 APU'!$T:$AB,9,),0)</f>
        <v>0</v>
      </c>
      <c r="P870" s="90">
        <f t="shared" si="27"/>
        <v>0</v>
      </c>
      <c r="Q870" s="90">
        <f>IFERROR(VLOOKUP(CONCATENATE($A870,"C"),'05 APU'!$T:$AB,9,),0)</f>
        <v>0</v>
      </c>
      <c r="R870" s="90">
        <f>IFERROR(VLOOKUP(CONCATENATE($A870,"B"),'05 APU'!$T:$AB,9,),0)</f>
        <v>0</v>
      </c>
      <c r="S870" s="90">
        <f>IFERROR(VLOOKUP(CONCATENATE($A870,"A"),'05 APU'!$T:$AB,9,),0)</f>
        <v>0</v>
      </c>
      <c r="U870" s="420" t="s">
        <v>3457</v>
      </c>
      <c r="V870" s="426" t="s">
        <v>3487</v>
      </c>
      <c r="W870" s="429" t="s">
        <v>3493</v>
      </c>
      <c r="AZ870" s="331" t="e">
        <f>IF((VLOOKUP(CONCATENATE($A870,"EP"),'05 APU'!$1:$1048576,1,FALSE)=CONCATENATE($A870,"EP")),1,0)</f>
        <v>#N/A</v>
      </c>
      <c r="BA870" s="331" t="e">
        <f>IF((VLOOKUP(CONCATENATE($A870,"EE"),'05 APU'!$1:$1048576,1,FALSE)=CONCATENATE($A870,"EE")),1,0)</f>
        <v>#N/A</v>
      </c>
      <c r="BB870" s="331" t="e">
        <f>IF((VLOOKUP(CONCATENATE($A870,"EM"),'05 APU'!$1:$1048576,1,FALSE)=CONCATENATE($A870,"EM")),1,0)</f>
        <v>#N/A</v>
      </c>
    </row>
    <row r="871" spans="1:54" ht="21" x14ac:dyDescent="0.25">
      <c r="A871" s="88">
        <v>861</v>
      </c>
      <c r="B871" s="388" t="s">
        <v>1704</v>
      </c>
      <c r="C871" s="389" t="s">
        <v>1705</v>
      </c>
      <c r="D871" s="89" t="str">
        <f>IFERROR(VLOOKUP(CONCATENATE($A871,"T"),'05 APU'!$1:$1048576,3,),"")</f>
        <v/>
      </c>
      <c r="E871" s="89" t="str">
        <f>IFERROR(VLOOKUP(CONCATENATE($A871,"T2"),'05 APU'!$1:$1048576,3,),"")</f>
        <v/>
      </c>
      <c r="F871" s="89" t="str">
        <f>IFERROR(VLOOKUP(CONCATENATE($A871,"T3"),'05 APU'!$1:$1048576,3,),"")</f>
        <v/>
      </c>
      <c r="G871" s="398"/>
      <c r="H871" s="351"/>
      <c r="I871" s="90">
        <f>IFERROR((VLOOKUP(CONCATENATE($A871,"D"),'05 APU'!$1:$1048576,9,)),0)</f>
        <v>0</v>
      </c>
      <c r="J871" s="90">
        <f t="shared" si="28"/>
        <v>0</v>
      </c>
      <c r="K871" s="297" t="str">
        <f>IFERROR(VLOOKUP(CONCATENATE($A871,"C"),'05 APU'!$1:$1048576,9,),"")</f>
        <v/>
      </c>
      <c r="L871" s="297" t="str">
        <f>IFERROR(VLOOKUP(CONCATENATE($A871,"B"),'05 APU'!$1:$1048576,9,),"")</f>
        <v/>
      </c>
      <c r="M871" s="297" t="str">
        <f>IFERROR(VLOOKUP(CONCATENATE($A871,"A"),'05 APU'!$1:$1048576,9,),"")</f>
        <v/>
      </c>
      <c r="N871" s="86"/>
      <c r="O871" s="90">
        <f>IFERROR(VLOOKUP(CONCATENATE($A871,"D"),'05 APU'!$T:$AB,9,),0)</f>
        <v>0</v>
      </c>
      <c r="P871" s="90">
        <f t="shared" si="27"/>
        <v>0</v>
      </c>
      <c r="Q871" s="90">
        <f>IFERROR(VLOOKUP(CONCATENATE($A871,"C"),'05 APU'!$T:$AB,9,),0)</f>
        <v>0</v>
      </c>
      <c r="R871" s="90">
        <f>IFERROR(VLOOKUP(CONCATENATE($A871,"B"),'05 APU'!$T:$AB,9,),0)</f>
        <v>0</v>
      </c>
      <c r="S871" s="90">
        <f>IFERROR(VLOOKUP(CONCATENATE($A871,"A"),'05 APU'!$T:$AB,9,),0)</f>
        <v>0</v>
      </c>
      <c r="U871" s="420"/>
      <c r="V871" s="424"/>
      <c r="W871" s="429">
        <v>0</v>
      </c>
      <c r="AZ871" s="331" t="e">
        <f>IF((VLOOKUP(CONCATENATE($A871,"EP"),'05 APU'!$1:$1048576,1,FALSE)=CONCATENATE($A871,"EP")),1,0)</f>
        <v>#N/A</v>
      </c>
      <c r="BA871" s="331" t="e">
        <f>IF((VLOOKUP(CONCATENATE($A871,"EE"),'05 APU'!$1:$1048576,1,FALSE)=CONCATENATE($A871,"EE")),1,0)</f>
        <v>#N/A</v>
      </c>
      <c r="BB871" s="331" t="e">
        <f>IF((VLOOKUP(CONCATENATE($A871,"EM"),'05 APU'!$1:$1048576,1,FALSE)=CONCATENATE($A871,"EM")),1,0)</f>
        <v>#N/A</v>
      </c>
    </row>
    <row r="872" spans="1:54" x14ac:dyDescent="0.25">
      <c r="A872" s="88">
        <v>862</v>
      </c>
      <c r="B872" s="387" t="s">
        <v>1706</v>
      </c>
      <c r="C872" s="384" t="s">
        <v>1707</v>
      </c>
      <c r="D872" s="89" t="str">
        <f>IFERROR(VLOOKUP(CONCATENATE($A872,"T"),'05 APU'!$1:$1048576,3,),"")</f>
        <v/>
      </c>
      <c r="E872" s="89" t="str">
        <f>IFERROR(VLOOKUP(CONCATENATE($A872,"T2"),'05 APU'!$1:$1048576,3,),"")</f>
        <v/>
      </c>
      <c r="F872" s="89" t="str">
        <f>IFERROR(VLOOKUP(CONCATENATE($A872,"T3"),'05 APU'!$1:$1048576,3,),"")</f>
        <v/>
      </c>
      <c r="G872" s="412" t="s">
        <v>168</v>
      </c>
      <c r="H872" s="351"/>
      <c r="I872" s="90">
        <f>IFERROR((VLOOKUP(CONCATENATE($A872,"D"),'05 APU'!$1:$1048576,9,)),0)</f>
        <v>0</v>
      </c>
      <c r="J872" s="90">
        <f t="shared" si="28"/>
        <v>0</v>
      </c>
      <c r="K872" s="297" t="str">
        <f>IFERROR(VLOOKUP(CONCATENATE($A872,"C"),'05 APU'!$1:$1048576,9,),"")</f>
        <v/>
      </c>
      <c r="L872" s="297" t="str">
        <f>IFERROR(VLOOKUP(CONCATENATE($A872,"B"),'05 APU'!$1:$1048576,9,),"")</f>
        <v/>
      </c>
      <c r="M872" s="297" t="str">
        <f>IFERROR(VLOOKUP(CONCATENATE($A872,"A"),'05 APU'!$1:$1048576,9,),"")</f>
        <v/>
      </c>
      <c r="N872" s="86"/>
      <c r="O872" s="90">
        <f>IFERROR(VLOOKUP(CONCATENATE($A872,"D"),'05 APU'!$T:$AB,9,),0)</f>
        <v>0</v>
      </c>
      <c r="P872" s="90">
        <f t="shared" si="27"/>
        <v>0</v>
      </c>
      <c r="Q872" s="90">
        <f>IFERROR(VLOOKUP(CONCATENATE($A872,"C"),'05 APU'!$T:$AB,9,),0)</f>
        <v>0</v>
      </c>
      <c r="R872" s="90">
        <f>IFERROR(VLOOKUP(CONCATENATE($A872,"B"),'05 APU'!$T:$AB,9,),0)</f>
        <v>0</v>
      </c>
      <c r="S872" s="90">
        <f>IFERROR(VLOOKUP(CONCATENATE($A872,"A"),'05 APU'!$T:$AB,9,),0)</f>
        <v>0</v>
      </c>
      <c r="U872" s="421" t="s">
        <v>3355</v>
      </c>
      <c r="V872" s="424"/>
      <c r="W872" s="429">
        <v>0</v>
      </c>
      <c r="AZ872" s="331" t="e">
        <f>IF((VLOOKUP(CONCATENATE($A872,"EP"),'05 APU'!$1:$1048576,1,FALSE)=CONCATENATE($A872,"EP")),1,0)</f>
        <v>#N/A</v>
      </c>
      <c r="BA872" s="331" t="e">
        <f>IF((VLOOKUP(CONCATENATE($A872,"EE"),'05 APU'!$1:$1048576,1,FALSE)=CONCATENATE($A872,"EE")),1,0)</f>
        <v>#N/A</v>
      </c>
      <c r="BB872" s="331" t="e">
        <f>IF((VLOOKUP(CONCATENATE($A872,"EM"),'05 APU'!$1:$1048576,1,FALSE)=CONCATENATE($A872,"EM")),1,0)</f>
        <v>#N/A</v>
      </c>
    </row>
    <row r="873" spans="1:54" x14ac:dyDescent="0.25">
      <c r="A873" s="88">
        <v>863</v>
      </c>
      <c r="B873" s="387" t="s">
        <v>1708</v>
      </c>
      <c r="C873" s="384" t="s">
        <v>1709</v>
      </c>
      <c r="D873" s="89" t="str">
        <f>IFERROR(VLOOKUP(CONCATENATE($A873,"T"),'05 APU'!$1:$1048576,3,),"")</f>
        <v/>
      </c>
      <c r="E873" s="89" t="str">
        <f>IFERROR(VLOOKUP(CONCATENATE($A873,"T2"),'05 APU'!$1:$1048576,3,),"")</f>
        <v/>
      </c>
      <c r="F873" s="89" t="str">
        <f>IFERROR(VLOOKUP(CONCATENATE($A873,"T3"),'05 APU'!$1:$1048576,3,),"")</f>
        <v/>
      </c>
      <c r="G873" s="412" t="s">
        <v>168</v>
      </c>
      <c r="H873" s="351"/>
      <c r="I873" s="90">
        <f>IFERROR((VLOOKUP(CONCATENATE($A873,"D"),'05 APU'!$1:$1048576,9,)),0)</f>
        <v>0</v>
      </c>
      <c r="J873" s="90">
        <f t="shared" si="28"/>
        <v>0</v>
      </c>
      <c r="K873" s="297" t="str">
        <f>IFERROR(VLOOKUP(CONCATENATE($A873,"C"),'05 APU'!$1:$1048576,9,),"")</f>
        <v/>
      </c>
      <c r="L873" s="297" t="str">
        <f>IFERROR(VLOOKUP(CONCATENATE($A873,"B"),'05 APU'!$1:$1048576,9,),"")</f>
        <v/>
      </c>
      <c r="M873" s="297" t="str">
        <f>IFERROR(VLOOKUP(CONCATENATE($A873,"A"),'05 APU'!$1:$1048576,9,),"")</f>
        <v/>
      </c>
      <c r="N873" s="86"/>
      <c r="O873" s="90">
        <f>IFERROR(VLOOKUP(CONCATENATE($A873,"D"),'05 APU'!$T:$AB,9,),0)</f>
        <v>0</v>
      </c>
      <c r="P873" s="90">
        <f t="shared" si="27"/>
        <v>0</v>
      </c>
      <c r="Q873" s="90">
        <f>IFERROR(VLOOKUP(CONCATENATE($A873,"C"),'05 APU'!$T:$AB,9,),0)</f>
        <v>0</v>
      </c>
      <c r="R873" s="90">
        <f>IFERROR(VLOOKUP(CONCATENATE($A873,"B"),'05 APU'!$T:$AB,9,),0)</f>
        <v>0</v>
      </c>
      <c r="S873" s="90">
        <f>IFERROR(VLOOKUP(CONCATENATE($A873,"A"),'05 APU'!$T:$AB,9,),0)</f>
        <v>0</v>
      </c>
      <c r="U873" s="421" t="s">
        <v>3355</v>
      </c>
      <c r="V873" s="424"/>
      <c r="W873" s="429">
        <v>0</v>
      </c>
      <c r="AZ873" s="331" t="e">
        <f>IF((VLOOKUP(CONCATENATE($A873,"EP"),'05 APU'!$1:$1048576,1,FALSE)=CONCATENATE($A873,"EP")),1,0)</f>
        <v>#N/A</v>
      </c>
      <c r="BA873" s="331" t="e">
        <f>IF((VLOOKUP(CONCATENATE($A873,"EE"),'05 APU'!$1:$1048576,1,FALSE)=CONCATENATE($A873,"EE")),1,0)</f>
        <v>#N/A</v>
      </c>
      <c r="BB873" s="331" t="e">
        <f>IF((VLOOKUP(CONCATENATE($A873,"EM"),'05 APU'!$1:$1048576,1,FALSE)=CONCATENATE($A873,"EM")),1,0)</f>
        <v>#N/A</v>
      </c>
    </row>
    <row r="874" spans="1:54" x14ac:dyDescent="0.25">
      <c r="A874" s="88">
        <v>864</v>
      </c>
      <c r="B874" s="387" t="s">
        <v>1710</v>
      </c>
      <c r="C874" s="384" t="s">
        <v>1711</v>
      </c>
      <c r="D874" s="89" t="str">
        <f>IFERROR(VLOOKUP(CONCATENATE($A874,"T"),'05 APU'!$1:$1048576,3,),"")</f>
        <v/>
      </c>
      <c r="E874" s="89" t="str">
        <f>IFERROR(VLOOKUP(CONCATENATE($A874,"T2"),'05 APU'!$1:$1048576,3,),"")</f>
        <v/>
      </c>
      <c r="F874" s="89" t="str">
        <f>IFERROR(VLOOKUP(CONCATENATE($A874,"T3"),'05 APU'!$1:$1048576,3,),"")</f>
        <v/>
      </c>
      <c r="G874" s="412" t="s">
        <v>168</v>
      </c>
      <c r="H874" s="351"/>
      <c r="I874" s="90">
        <f>IFERROR((VLOOKUP(CONCATENATE($A874,"D"),'05 APU'!$1:$1048576,9,)),0)</f>
        <v>0</v>
      </c>
      <c r="J874" s="90">
        <f t="shared" si="28"/>
        <v>0</v>
      </c>
      <c r="K874" s="297" t="str">
        <f>IFERROR(VLOOKUP(CONCATENATE($A874,"C"),'05 APU'!$1:$1048576,9,),"")</f>
        <v/>
      </c>
      <c r="L874" s="297" t="str">
        <f>IFERROR(VLOOKUP(CONCATENATE($A874,"B"),'05 APU'!$1:$1048576,9,),"")</f>
        <v/>
      </c>
      <c r="M874" s="297" t="str">
        <f>IFERROR(VLOOKUP(CONCATENATE($A874,"A"),'05 APU'!$1:$1048576,9,),"")</f>
        <v/>
      </c>
      <c r="N874" s="86"/>
      <c r="O874" s="90">
        <f>IFERROR(VLOOKUP(CONCATENATE($A874,"D"),'05 APU'!$T:$AB,9,),0)</f>
        <v>0</v>
      </c>
      <c r="P874" s="90">
        <f t="shared" si="27"/>
        <v>0</v>
      </c>
      <c r="Q874" s="90">
        <f>IFERROR(VLOOKUP(CONCATENATE($A874,"C"),'05 APU'!$T:$AB,9,),0)</f>
        <v>0</v>
      </c>
      <c r="R874" s="90">
        <f>IFERROR(VLOOKUP(CONCATENATE($A874,"B"),'05 APU'!$T:$AB,9,),0)</f>
        <v>0</v>
      </c>
      <c r="S874" s="90">
        <f>IFERROR(VLOOKUP(CONCATENATE($A874,"A"),'05 APU'!$T:$AB,9,),0)</f>
        <v>0</v>
      </c>
      <c r="U874" s="421" t="s">
        <v>3355</v>
      </c>
      <c r="V874" s="424"/>
      <c r="W874" s="429">
        <v>0</v>
      </c>
      <c r="AZ874" s="331" t="e">
        <f>IF((VLOOKUP(CONCATENATE($A874,"EP"),'05 APU'!$1:$1048576,1,FALSE)=CONCATENATE($A874,"EP")),1,0)</f>
        <v>#N/A</v>
      </c>
      <c r="BA874" s="331" t="e">
        <f>IF((VLOOKUP(CONCATENATE($A874,"EE"),'05 APU'!$1:$1048576,1,FALSE)=CONCATENATE($A874,"EE")),1,0)</f>
        <v>#N/A</v>
      </c>
      <c r="BB874" s="331" t="e">
        <f>IF((VLOOKUP(CONCATENATE($A874,"EM"),'05 APU'!$1:$1048576,1,FALSE)=CONCATENATE($A874,"EM")),1,0)</f>
        <v>#N/A</v>
      </c>
    </row>
    <row r="875" spans="1:54" x14ac:dyDescent="0.25">
      <c r="A875" s="88">
        <v>865</v>
      </c>
      <c r="B875" s="387" t="s">
        <v>1712</v>
      </c>
      <c r="C875" s="384" t="s">
        <v>1713</v>
      </c>
      <c r="D875" s="89" t="str">
        <f>IFERROR(VLOOKUP(CONCATENATE($A875,"T"),'05 APU'!$1:$1048576,3,),"")</f>
        <v/>
      </c>
      <c r="E875" s="89" t="str">
        <f>IFERROR(VLOOKUP(CONCATENATE($A875,"T2"),'05 APU'!$1:$1048576,3,),"")</f>
        <v/>
      </c>
      <c r="F875" s="89" t="str">
        <f>IFERROR(VLOOKUP(CONCATENATE($A875,"T3"),'05 APU'!$1:$1048576,3,),"")</f>
        <v/>
      </c>
      <c r="G875" s="412" t="s">
        <v>168</v>
      </c>
      <c r="H875" s="351"/>
      <c r="I875" s="90">
        <f>IFERROR((VLOOKUP(CONCATENATE($A875,"D"),'05 APU'!$1:$1048576,9,)),0)</f>
        <v>0</v>
      </c>
      <c r="J875" s="90">
        <f t="shared" si="28"/>
        <v>0</v>
      </c>
      <c r="K875" s="297" t="str">
        <f>IFERROR(VLOOKUP(CONCATENATE($A875,"C"),'05 APU'!$1:$1048576,9,),"")</f>
        <v/>
      </c>
      <c r="L875" s="297" t="str">
        <f>IFERROR(VLOOKUP(CONCATENATE($A875,"B"),'05 APU'!$1:$1048576,9,),"")</f>
        <v/>
      </c>
      <c r="M875" s="297" t="str">
        <f>IFERROR(VLOOKUP(CONCATENATE($A875,"A"),'05 APU'!$1:$1048576,9,),"")</f>
        <v/>
      </c>
      <c r="N875" s="86"/>
      <c r="O875" s="90">
        <f>IFERROR(VLOOKUP(CONCATENATE($A875,"D"),'05 APU'!$T:$AB,9,),0)</f>
        <v>0</v>
      </c>
      <c r="P875" s="90">
        <f t="shared" si="27"/>
        <v>0</v>
      </c>
      <c r="Q875" s="90">
        <f>IFERROR(VLOOKUP(CONCATENATE($A875,"C"),'05 APU'!$T:$AB,9,),0)</f>
        <v>0</v>
      </c>
      <c r="R875" s="90">
        <f>IFERROR(VLOOKUP(CONCATENATE($A875,"B"),'05 APU'!$T:$AB,9,),0)</f>
        <v>0</v>
      </c>
      <c r="S875" s="90">
        <f>IFERROR(VLOOKUP(CONCATENATE($A875,"A"),'05 APU'!$T:$AB,9,),0)</f>
        <v>0</v>
      </c>
      <c r="U875" s="421" t="s">
        <v>3355</v>
      </c>
      <c r="V875" s="424"/>
      <c r="W875" s="429">
        <v>0</v>
      </c>
      <c r="AZ875" s="331" t="e">
        <f>IF((VLOOKUP(CONCATENATE($A875,"EP"),'05 APU'!$1:$1048576,1,FALSE)=CONCATENATE($A875,"EP")),1,0)</f>
        <v>#N/A</v>
      </c>
      <c r="BA875" s="331" t="e">
        <f>IF((VLOOKUP(CONCATENATE($A875,"EE"),'05 APU'!$1:$1048576,1,FALSE)=CONCATENATE($A875,"EE")),1,0)</f>
        <v>#N/A</v>
      </c>
      <c r="BB875" s="331" t="e">
        <f>IF((VLOOKUP(CONCATENATE($A875,"EM"),'05 APU'!$1:$1048576,1,FALSE)=CONCATENATE($A875,"EM")),1,0)</f>
        <v>#N/A</v>
      </c>
    </row>
    <row r="876" spans="1:54" x14ac:dyDescent="0.25">
      <c r="A876" s="88">
        <v>866</v>
      </c>
      <c r="B876" s="387" t="s">
        <v>1714</v>
      </c>
      <c r="C876" s="384" t="s">
        <v>1715</v>
      </c>
      <c r="D876" s="89" t="str">
        <f>IFERROR(VLOOKUP(CONCATENATE($A876,"T"),'05 APU'!$1:$1048576,3,),"")</f>
        <v/>
      </c>
      <c r="E876" s="89" t="str">
        <f>IFERROR(VLOOKUP(CONCATENATE($A876,"T2"),'05 APU'!$1:$1048576,3,),"")</f>
        <v/>
      </c>
      <c r="F876" s="89" t="str">
        <f>IFERROR(VLOOKUP(CONCATENATE($A876,"T3"),'05 APU'!$1:$1048576,3,),"")</f>
        <v/>
      </c>
      <c r="G876" s="412" t="s">
        <v>168</v>
      </c>
      <c r="H876" s="351"/>
      <c r="I876" s="90">
        <f>IFERROR((VLOOKUP(CONCATENATE($A876,"D"),'05 APU'!$1:$1048576,9,)),0)</f>
        <v>0</v>
      </c>
      <c r="J876" s="90">
        <f t="shared" si="28"/>
        <v>0</v>
      </c>
      <c r="K876" s="297" t="str">
        <f>IFERROR(VLOOKUP(CONCATENATE($A876,"C"),'05 APU'!$1:$1048576,9,),"")</f>
        <v/>
      </c>
      <c r="L876" s="297" t="str">
        <f>IFERROR(VLOOKUP(CONCATENATE($A876,"B"),'05 APU'!$1:$1048576,9,),"")</f>
        <v/>
      </c>
      <c r="M876" s="297" t="str">
        <f>IFERROR(VLOOKUP(CONCATENATE($A876,"A"),'05 APU'!$1:$1048576,9,),"")</f>
        <v/>
      </c>
      <c r="N876" s="86"/>
      <c r="O876" s="90">
        <f>IFERROR(VLOOKUP(CONCATENATE($A876,"D"),'05 APU'!$T:$AB,9,),0)</f>
        <v>0</v>
      </c>
      <c r="P876" s="90">
        <f t="shared" si="27"/>
        <v>0</v>
      </c>
      <c r="Q876" s="90">
        <f>IFERROR(VLOOKUP(CONCATENATE($A876,"C"),'05 APU'!$T:$AB,9,),0)</f>
        <v>0</v>
      </c>
      <c r="R876" s="90">
        <f>IFERROR(VLOOKUP(CONCATENATE($A876,"B"),'05 APU'!$T:$AB,9,),0)</f>
        <v>0</v>
      </c>
      <c r="S876" s="90">
        <f>IFERROR(VLOOKUP(CONCATENATE($A876,"A"),'05 APU'!$T:$AB,9,),0)</f>
        <v>0</v>
      </c>
      <c r="U876" s="421" t="s">
        <v>3355</v>
      </c>
      <c r="V876" s="424"/>
      <c r="W876" s="429">
        <v>0</v>
      </c>
      <c r="AZ876" s="331" t="e">
        <f>IF((VLOOKUP(CONCATENATE($A876,"EP"),'05 APU'!$1:$1048576,1,FALSE)=CONCATENATE($A876,"EP")),1,0)</f>
        <v>#N/A</v>
      </c>
      <c r="BA876" s="331" t="e">
        <f>IF((VLOOKUP(CONCATENATE($A876,"EE"),'05 APU'!$1:$1048576,1,FALSE)=CONCATENATE($A876,"EE")),1,0)</f>
        <v>#N/A</v>
      </c>
      <c r="BB876" s="331" t="e">
        <f>IF((VLOOKUP(CONCATENATE($A876,"EM"),'05 APU'!$1:$1048576,1,FALSE)=CONCATENATE($A876,"EM")),1,0)</f>
        <v>#N/A</v>
      </c>
    </row>
    <row r="877" spans="1:54" x14ac:dyDescent="0.25">
      <c r="A877" s="88">
        <v>867</v>
      </c>
      <c r="B877" s="387" t="s">
        <v>1716</v>
      </c>
      <c r="C877" s="384" t="s">
        <v>1717</v>
      </c>
      <c r="D877" s="89" t="str">
        <f>IFERROR(VLOOKUP(CONCATENATE($A877,"T"),'05 APU'!$1:$1048576,3,),"")</f>
        <v/>
      </c>
      <c r="E877" s="89" t="str">
        <f>IFERROR(VLOOKUP(CONCATENATE($A877,"T2"),'05 APU'!$1:$1048576,3,),"")</f>
        <v/>
      </c>
      <c r="F877" s="89" t="str">
        <f>IFERROR(VLOOKUP(CONCATENATE($A877,"T3"),'05 APU'!$1:$1048576,3,),"")</f>
        <v/>
      </c>
      <c r="G877" s="412" t="s">
        <v>168</v>
      </c>
      <c r="H877" s="351"/>
      <c r="I877" s="90">
        <f>IFERROR((VLOOKUP(CONCATENATE($A877,"D"),'05 APU'!$1:$1048576,9,)),0)</f>
        <v>0</v>
      </c>
      <c r="J877" s="90">
        <f t="shared" si="28"/>
        <v>0</v>
      </c>
      <c r="K877" s="297" t="str">
        <f>IFERROR(VLOOKUP(CONCATENATE($A877,"C"),'05 APU'!$1:$1048576,9,),"")</f>
        <v/>
      </c>
      <c r="L877" s="297" t="str">
        <f>IFERROR(VLOOKUP(CONCATENATE($A877,"B"),'05 APU'!$1:$1048576,9,),"")</f>
        <v/>
      </c>
      <c r="M877" s="297" t="str">
        <f>IFERROR(VLOOKUP(CONCATENATE($A877,"A"),'05 APU'!$1:$1048576,9,),"")</f>
        <v/>
      </c>
      <c r="N877" s="86"/>
      <c r="O877" s="90">
        <f>IFERROR(VLOOKUP(CONCATENATE($A877,"D"),'05 APU'!$T:$AB,9,),0)</f>
        <v>0</v>
      </c>
      <c r="P877" s="90">
        <f t="shared" si="27"/>
        <v>0</v>
      </c>
      <c r="Q877" s="90">
        <f>IFERROR(VLOOKUP(CONCATENATE($A877,"C"),'05 APU'!$T:$AB,9,),0)</f>
        <v>0</v>
      </c>
      <c r="R877" s="90">
        <f>IFERROR(VLOOKUP(CONCATENATE($A877,"B"),'05 APU'!$T:$AB,9,),0)</f>
        <v>0</v>
      </c>
      <c r="S877" s="90">
        <f>IFERROR(VLOOKUP(CONCATENATE($A877,"A"),'05 APU'!$T:$AB,9,),0)</f>
        <v>0</v>
      </c>
      <c r="U877" s="421" t="s">
        <v>3355</v>
      </c>
      <c r="V877" s="424"/>
      <c r="W877" s="429">
        <v>0</v>
      </c>
      <c r="AZ877" s="331" t="e">
        <f>IF((VLOOKUP(CONCATENATE($A877,"EP"),'05 APU'!$1:$1048576,1,FALSE)=CONCATENATE($A877,"EP")),1,0)</f>
        <v>#N/A</v>
      </c>
      <c r="BA877" s="331" t="e">
        <f>IF((VLOOKUP(CONCATENATE($A877,"EE"),'05 APU'!$1:$1048576,1,FALSE)=CONCATENATE($A877,"EE")),1,0)</f>
        <v>#N/A</v>
      </c>
      <c r="BB877" s="331" t="e">
        <f>IF((VLOOKUP(CONCATENATE($A877,"EM"),'05 APU'!$1:$1048576,1,FALSE)=CONCATENATE($A877,"EM")),1,0)</f>
        <v>#N/A</v>
      </c>
    </row>
    <row r="878" spans="1:54" ht="21" x14ac:dyDescent="0.25">
      <c r="A878" s="88">
        <v>868</v>
      </c>
      <c r="B878" s="388" t="s">
        <v>1718</v>
      </c>
      <c r="C878" s="389" t="s">
        <v>1719</v>
      </c>
      <c r="D878" s="89" t="str">
        <f>IFERROR(VLOOKUP(CONCATENATE($A878,"T"),'05 APU'!$1:$1048576,3,),"")</f>
        <v/>
      </c>
      <c r="E878" s="89" t="str">
        <f>IFERROR(VLOOKUP(CONCATENATE($A878,"T2"),'05 APU'!$1:$1048576,3,),"")</f>
        <v/>
      </c>
      <c r="F878" s="89" t="str">
        <f>IFERROR(VLOOKUP(CONCATENATE($A878,"T3"),'05 APU'!$1:$1048576,3,),"")</f>
        <v/>
      </c>
      <c r="G878" s="398"/>
      <c r="H878" s="351"/>
      <c r="I878" s="90">
        <f>IFERROR((VLOOKUP(CONCATENATE($A878,"D"),'05 APU'!$1:$1048576,9,)),0)</f>
        <v>0</v>
      </c>
      <c r="J878" s="90">
        <f t="shared" si="28"/>
        <v>0</v>
      </c>
      <c r="K878" s="297" t="str">
        <f>IFERROR(VLOOKUP(CONCATENATE($A878,"C"),'05 APU'!$1:$1048576,9,),"")</f>
        <v/>
      </c>
      <c r="L878" s="297" t="str">
        <f>IFERROR(VLOOKUP(CONCATENATE($A878,"B"),'05 APU'!$1:$1048576,9,),"")</f>
        <v/>
      </c>
      <c r="M878" s="297" t="str">
        <f>IFERROR(VLOOKUP(CONCATENATE($A878,"A"),'05 APU'!$1:$1048576,9,),"")</f>
        <v/>
      </c>
      <c r="N878" s="86"/>
      <c r="O878" s="90">
        <f>IFERROR(VLOOKUP(CONCATENATE($A878,"D"),'05 APU'!$T:$AB,9,),0)</f>
        <v>0</v>
      </c>
      <c r="P878" s="90">
        <f t="shared" si="27"/>
        <v>0</v>
      </c>
      <c r="Q878" s="90">
        <f>IFERROR(VLOOKUP(CONCATENATE($A878,"C"),'05 APU'!$T:$AB,9,),0)</f>
        <v>0</v>
      </c>
      <c r="R878" s="90">
        <f>IFERROR(VLOOKUP(CONCATENATE($A878,"B"),'05 APU'!$T:$AB,9,),0)</f>
        <v>0</v>
      </c>
      <c r="S878" s="90">
        <f>IFERROR(VLOOKUP(CONCATENATE($A878,"A"),'05 APU'!$T:$AB,9,),0)</f>
        <v>0</v>
      </c>
      <c r="U878" s="420"/>
      <c r="V878" s="424"/>
      <c r="W878" s="429">
        <v>0</v>
      </c>
      <c r="AZ878" s="331" t="e">
        <f>IF((VLOOKUP(CONCATENATE($A878,"EP"),'05 APU'!$1:$1048576,1,FALSE)=CONCATENATE($A878,"EP")),1,0)</f>
        <v>#N/A</v>
      </c>
      <c r="BA878" s="331" t="e">
        <f>IF((VLOOKUP(CONCATENATE($A878,"EE"),'05 APU'!$1:$1048576,1,FALSE)=CONCATENATE($A878,"EE")),1,0)</f>
        <v>#N/A</v>
      </c>
      <c r="BB878" s="331" t="e">
        <f>IF((VLOOKUP(CONCATENATE($A878,"EM"),'05 APU'!$1:$1048576,1,FALSE)=CONCATENATE($A878,"EM")),1,0)</f>
        <v>#N/A</v>
      </c>
    </row>
    <row r="879" spans="1:54" ht="21" x14ac:dyDescent="0.25">
      <c r="A879" s="88">
        <v>869</v>
      </c>
      <c r="B879" s="388" t="s">
        <v>1720</v>
      </c>
      <c r="C879" s="389" t="s">
        <v>1721</v>
      </c>
      <c r="D879" s="89" t="str">
        <f>IFERROR(VLOOKUP(CONCATENATE($A879,"T"),'05 APU'!$1:$1048576,3,),"")</f>
        <v/>
      </c>
      <c r="E879" s="89" t="str">
        <f>IFERROR(VLOOKUP(CONCATENATE($A879,"T2"),'05 APU'!$1:$1048576,3,),"")</f>
        <v/>
      </c>
      <c r="F879" s="89" t="str">
        <f>IFERROR(VLOOKUP(CONCATENATE($A879,"T3"),'05 APU'!$1:$1048576,3,),"")</f>
        <v/>
      </c>
      <c r="G879" s="398"/>
      <c r="H879" s="351"/>
      <c r="I879" s="90">
        <f>IFERROR((VLOOKUP(CONCATENATE($A879,"D"),'05 APU'!$1:$1048576,9,)),0)</f>
        <v>0</v>
      </c>
      <c r="J879" s="90">
        <f t="shared" si="28"/>
        <v>0</v>
      </c>
      <c r="K879" s="297" t="str">
        <f>IFERROR(VLOOKUP(CONCATENATE($A879,"C"),'05 APU'!$1:$1048576,9,),"")</f>
        <v/>
      </c>
      <c r="L879" s="297" t="str">
        <f>IFERROR(VLOOKUP(CONCATENATE($A879,"B"),'05 APU'!$1:$1048576,9,),"")</f>
        <v/>
      </c>
      <c r="M879" s="297" t="str">
        <f>IFERROR(VLOOKUP(CONCATENATE($A879,"A"),'05 APU'!$1:$1048576,9,),"")</f>
        <v/>
      </c>
      <c r="N879" s="86"/>
      <c r="O879" s="90">
        <f>IFERROR(VLOOKUP(CONCATENATE($A879,"D"),'05 APU'!$T:$AB,9,),0)</f>
        <v>0</v>
      </c>
      <c r="P879" s="90">
        <f t="shared" si="27"/>
        <v>0</v>
      </c>
      <c r="Q879" s="90">
        <f>IFERROR(VLOOKUP(CONCATENATE($A879,"C"),'05 APU'!$T:$AB,9,),0)</f>
        <v>0</v>
      </c>
      <c r="R879" s="90">
        <f>IFERROR(VLOOKUP(CONCATENATE($A879,"B"),'05 APU'!$T:$AB,9,),0)</f>
        <v>0</v>
      </c>
      <c r="S879" s="90">
        <f>IFERROR(VLOOKUP(CONCATENATE($A879,"A"),'05 APU'!$T:$AB,9,),0)</f>
        <v>0</v>
      </c>
      <c r="U879" s="420" t="s">
        <v>3458</v>
      </c>
      <c r="V879" s="427" t="s">
        <v>3488</v>
      </c>
      <c r="W879" s="429">
        <v>0</v>
      </c>
      <c r="AZ879" s="331" t="e">
        <f>IF((VLOOKUP(CONCATENATE($A879,"EP"),'05 APU'!$1:$1048576,1,FALSE)=CONCATENATE($A879,"EP")),1,0)</f>
        <v>#N/A</v>
      </c>
      <c r="BA879" s="331" t="e">
        <f>IF((VLOOKUP(CONCATENATE($A879,"EE"),'05 APU'!$1:$1048576,1,FALSE)=CONCATENATE($A879,"EE")),1,0)</f>
        <v>#N/A</v>
      </c>
      <c r="BB879" s="331" t="e">
        <f>IF((VLOOKUP(CONCATENATE($A879,"EM"),'05 APU'!$1:$1048576,1,FALSE)=CONCATENATE($A879,"EM")),1,0)</f>
        <v>#N/A</v>
      </c>
    </row>
    <row r="880" spans="1:54" x14ac:dyDescent="0.25">
      <c r="A880" s="88">
        <v>870</v>
      </c>
      <c r="B880" s="387" t="s">
        <v>1722</v>
      </c>
      <c r="C880" s="384" t="s">
        <v>1723</v>
      </c>
      <c r="D880" s="89" t="str">
        <f>IFERROR(VLOOKUP(CONCATENATE($A880,"T"),'05 APU'!$1:$1048576,3,),"")</f>
        <v/>
      </c>
      <c r="E880" s="89" t="str">
        <f>IFERROR(VLOOKUP(CONCATENATE($A880,"T2"),'05 APU'!$1:$1048576,3,),"")</f>
        <v/>
      </c>
      <c r="F880" s="89" t="str">
        <f>IFERROR(VLOOKUP(CONCATENATE($A880,"T3"),'05 APU'!$1:$1048576,3,),"")</f>
        <v/>
      </c>
      <c r="G880" s="412" t="s">
        <v>3349</v>
      </c>
      <c r="H880" s="351"/>
      <c r="I880" s="90">
        <f>IFERROR((VLOOKUP(CONCATENATE($A880,"D"),'05 APU'!$1:$1048576,9,)),0)</f>
        <v>0</v>
      </c>
      <c r="J880" s="90">
        <f t="shared" si="28"/>
        <v>0</v>
      </c>
      <c r="K880" s="297" t="str">
        <f>IFERROR(VLOOKUP(CONCATENATE($A880,"C"),'05 APU'!$1:$1048576,9,),"")</f>
        <v/>
      </c>
      <c r="L880" s="297" t="str">
        <f>IFERROR(VLOOKUP(CONCATENATE($A880,"B"),'05 APU'!$1:$1048576,9,),"")</f>
        <v/>
      </c>
      <c r="M880" s="297" t="str">
        <f>IFERROR(VLOOKUP(CONCATENATE($A880,"A"),'05 APU'!$1:$1048576,9,),"")</f>
        <v/>
      </c>
      <c r="N880" s="86"/>
      <c r="O880" s="90">
        <f>IFERROR(VLOOKUP(CONCATENATE($A880,"D"),'05 APU'!$T:$AB,9,),0)</f>
        <v>0</v>
      </c>
      <c r="P880" s="90">
        <f t="shared" si="27"/>
        <v>0</v>
      </c>
      <c r="Q880" s="90">
        <f>IFERROR(VLOOKUP(CONCATENATE($A880,"C"),'05 APU'!$T:$AB,9,),0)</f>
        <v>0</v>
      </c>
      <c r="R880" s="90">
        <f>IFERROR(VLOOKUP(CONCATENATE($A880,"B"),'05 APU'!$T:$AB,9,),0)</f>
        <v>0</v>
      </c>
      <c r="S880" s="90">
        <f>IFERROR(VLOOKUP(CONCATENATE($A880,"A"),'05 APU'!$T:$AB,9,),0)</f>
        <v>0</v>
      </c>
      <c r="U880" s="420" t="s">
        <v>3458</v>
      </c>
      <c r="V880" s="427" t="s">
        <v>3488</v>
      </c>
      <c r="W880" s="429" t="s">
        <v>3493</v>
      </c>
      <c r="AZ880" s="331" t="e">
        <f>IF((VLOOKUP(CONCATENATE($A880,"EP"),'05 APU'!$1:$1048576,1,FALSE)=CONCATENATE($A880,"EP")),1,0)</f>
        <v>#N/A</v>
      </c>
      <c r="BA880" s="331" t="e">
        <f>IF((VLOOKUP(CONCATENATE($A880,"EE"),'05 APU'!$1:$1048576,1,FALSE)=CONCATENATE($A880,"EE")),1,0)</f>
        <v>#N/A</v>
      </c>
      <c r="BB880" s="331" t="e">
        <f>IF((VLOOKUP(CONCATENATE($A880,"EM"),'05 APU'!$1:$1048576,1,FALSE)=CONCATENATE($A880,"EM")),1,0)</f>
        <v>#N/A</v>
      </c>
    </row>
    <row r="881" spans="1:54" x14ac:dyDescent="0.25">
      <c r="A881" s="88">
        <v>871</v>
      </c>
      <c r="B881" s="387" t="s">
        <v>1724</v>
      </c>
      <c r="C881" s="384" t="s">
        <v>1725</v>
      </c>
      <c r="D881" s="89" t="str">
        <f>IFERROR(VLOOKUP(CONCATENATE($A881,"T"),'05 APU'!$1:$1048576,3,),"")</f>
        <v/>
      </c>
      <c r="E881" s="89" t="str">
        <f>IFERROR(VLOOKUP(CONCATENATE($A881,"T2"),'05 APU'!$1:$1048576,3,),"")</f>
        <v/>
      </c>
      <c r="F881" s="89" t="str">
        <f>IFERROR(VLOOKUP(CONCATENATE($A881,"T3"),'05 APU'!$1:$1048576,3,),"")</f>
        <v/>
      </c>
      <c r="G881" s="412" t="s">
        <v>3349</v>
      </c>
      <c r="H881" s="351"/>
      <c r="I881" s="90">
        <f>IFERROR((VLOOKUP(CONCATENATE($A881,"D"),'05 APU'!$1:$1048576,9,)),0)</f>
        <v>0</v>
      </c>
      <c r="J881" s="90">
        <f t="shared" si="28"/>
        <v>0</v>
      </c>
      <c r="K881" s="297" t="str">
        <f>IFERROR(VLOOKUP(CONCATENATE($A881,"C"),'05 APU'!$1:$1048576,9,),"")</f>
        <v/>
      </c>
      <c r="L881" s="297" t="str">
        <f>IFERROR(VLOOKUP(CONCATENATE($A881,"B"),'05 APU'!$1:$1048576,9,),"")</f>
        <v/>
      </c>
      <c r="M881" s="297" t="str">
        <f>IFERROR(VLOOKUP(CONCATENATE($A881,"A"),'05 APU'!$1:$1048576,9,),"")</f>
        <v/>
      </c>
      <c r="N881" s="86"/>
      <c r="O881" s="90">
        <f>IFERROR(VLOOKUP(CONCATENATE($A881,"D"),'05 APU'!$T:$AB,9,),0)</f>
        <v>0</v>
      </c>
      <c r="P881" s="90">
        <f t="shared" si="27"/>
        <v>0</v>
      </c>
      <c r="Q881" s="90">
        <f>IFERROR(VLOOKUP(CONCATENATE($A881,"C"),'05 APU'!$T:$AB,9,),0)</f>
        <v>0</v>
      </c>
      <c r="R881" s="90">
        <f>IFERROR(VLOOKUP(CONCATENATE($A881,"B"),'05 APU'!$T:$AB,9,),0)</f>
        <v>0</v>
      </c>
      <c r="S881" s="90">
        <f>IFERROR(VLOOKUP(CONCATENATE($A881,"A"),'05 APU'!$T:$AB,9,),0)</f>
        <v>0</v>
      </c>
      <c r="U881" s="420" t="s">
        <v>3458</v>
      </c>
      <c r="V881" s="427" t="s">
        <v>3488</v>
      </c>
      <c r="W881" s="429" t="s">
        <v>3493</v>
      </c>
      <c r="AZ881" s="331" t="e">
        <f>IF((VLOOKUP(CONCATENATE($A881,"EP"),'05 APU'!$1:$1048576,1,FALSE)=CONCATENATE($A881,"EP")),1,0)</f>
        <v>#N/A</v>
      </c>
      <c r="BA881" s="331" t="e">
        <f>IF((VLOOKUP(CONCATENATE($A881,"EE"),'05 APU'!$1:$1048576,1,FALSE)=CONCATENATE($A881,"EE")),1,0)</f>
        <v>#N/A</v>
      </c>
      <c r="BB881" s="331" t="e">
        <f>IF((VLOOKUP(CONCATENATE($A881,"EM"),'05 APU'!$1:$1048576,1,FALSE)=CONCATENATE($A881,"EM")),1,0)</f>
        <v>#N/A</v>
      </c>
    </row>
    <row r="882" spans="1:54" x14ac:dyDescent="0.25">
      <c r="A882" s="88">
        <v>872</v>
      </c>
      <c r="B882" s="387" t="s">
        <v>1726</v>
      </c>
      <c r="C882" s="384" t="s">
        <v>1727</v>
      </c>
      <c r="D882" s="89" t="str">
        <f>IFERROR(VLOOKUP(CONCATENATE($A882,"T"),'05 APU'!$1:$1048576,3,),"")</f>
        <v/>
      </c>
      <c r="E882" s="89" t="str">
        <f>IFERROR(VLOOKUP(CONCATENATE($A882,"T2"),'05 APU'!$1:$1048576,3,),"")</f>
        <v/>
      </c>
      <c r="F882" s="89" t="str">
        <f>IFERROR(VLOOKUP(CONCATENATE($A882,"T3"),'05 APU'!$1:$1048576,3,),"")</f>
        <v/>
      </c>
      <c r="G882" s="412" t="s">
        <v>3349</v>
      </c>
      <c r="H882" s="351"/>
      <c r="I882" s="90">
        <f>IFERROR((VLOOKUP(CONCATENATE($A882,"D"),'05 APU'!$1:$1048576,9,)),0)</f>
        <v>0</v>
      </c>
      <c r="J882" s="90">
        <f t="shared" si="28"/>
        <v>0</v>
      </c>
      <c r="K882" s="297" t="str">
        <f>IFERROR(VLOOKUP(CONCATENATE($A882,"C"),'05 APU'!$1:$1048576,9,),"")</f>
        <v/>
      </c>
      <c r="L882" s="297" t="str">
        <f>IFERROR(VLOOKUP(CONCATENATE($A882,"B"),'05 APU'!$1:$1048576,9,),"")</f>
        <v/>
      </c>
      <c r="M882" s="297" t="str">
        <f>IFERROR(VLOOKUP(CONCATENATE($A882,"A"),'05 APU'!$1:$1048576,9,),"")</f>
        <v/>
      </c>
      <c r="N882" s="86"/>
      <c r="O882" s="90">
        <f>IFERROR(VLOOKUP(CONCATENATE($A882,"D"),'05 APU'!$T:$AB,9,),0)</f>
        <v>0</v>
      </c>
      <c r="P882" s="90">
        <f t="shared" si="27"/>
        <v>0</v>
      </c>
      <c r="Q882" s="90">
        <f>IFERROR(VLOOKUP(CONCATENATE($A882,"C"),'05 APU'!$T:$AB,9,),0)</f>
        <v>0</v>
      </c>
      <c r="R882" s="90">
        <f>IFERROR(VLOOKUP(CONCATENATE($A882,"B"),'05 APU'!$T:$AB,9,),0)</f>
        <v>0</v>
      </c>
      <c r="S882" s="90">
        <f>IFERROR(VLOOKUP(CONCATENATE($A882,"A"),'05 APU'!$T:$AB,9,),0)</f>
        <v>0</v>
      </c>
      <c r="U882" s="420" t="s">
        <v>3458</v>
      </c>
      <c r="V882" s="427" t="s">
        <v>3488</v>
      </c>
      <c r="W882" s="429" t="s">
        <v>3493</v>
      </c>
      <c r="AZ882" s="331" t="e">
        <f>IF((VLOOKUP(CONCATENATE($A882,"EP"),'05 APU'!$1:$1048576,1,FALSE)=CONCATENATE($A882,"EP")),1,0)</f>
        <v>#N/A</v>
      </c>
      <c r="BA882" s="331" t="e">
        <f>IF((VLOOKUP(CONCATENATE($A882,"EE"),'05 APU'!$1:$1048576,1,FALSE)=CONCATENATE($A882,"EE")),1,0)</f>
        <v>#N/A</v>
      </c>
      <c r="BB882" s="331" t="e">
        <f>IF((VLOOKUP(CONCATENATE($A882,"EM"),'05 APU'!$1:$1048576,1,FALSE)=CONCATENATE($A882,"EM")),1,0)</f>
        <v>#N/A</v>
      </c>
    </row>
    <row r="883" spans="1:54" x14ac:dyDescent="0.25">
      <c r="A883" s="88">
        <v>873</v>
      </c>
      <c r="B883" s="387" t="s">
        <v>1728</v>
      </c>
      <c r="C883" s="384" t="s">
        <v>1729</v>
      </c>
      <c r="D883" s="89" t="str">
        <f>IFERROR(VLOOKUP(CONCATENATE($A883,"T"),'05 APU'!$1:$1048576,3,),"")</f>
        <v/>
      </c>
      <c r="E883" s="89" t="str">
        <f>IFERROR(VLOOKUP(CONCATENATE($A883,"T2"),'05 APU'!$1:$1048576,3,),"")</f>
        <v/>
      </c>
      <c r="F883" s="89" t="str">
        <f>IFERROR(VLOOKUP(CONCATENATE($A883,"T3"),'05 APU'!$1:$1048576,3,),"")</f>
        <v/>
      </c>
      <c r="G883" s="412" t="s">
        <v>3349</v>
      </c>
      <c r="H883" s="351"/>
      <c r="I883" s="90">
        <f>IFERROR((VLOOKUP(CONCATENATE($A883,"D"),'05 APU'!$1:$1048576,9,)),0)</f>
        <v>0</v>
      </c>
      <c r="J883" s="90">
        <f t="shared" si="28"/>
        <v>0</v>
      </c>
      <c r="K883" s="297" t="str">
        <f>IFERROR(VLOOKUP(CONCATENATE($A883,"C"),'05 APU'!$1:$1048576,9,),"")</f>
        <v/>
      </c>
      <c r="L883" s="297" t="str">
        <f>IFERROR(VLOOKUP(CONCATENATE($A883,"B"),'05 APU'!$1:$1048576,9,),"")</f>
        <v/>
      </c>
      <c r="M883" s="297" t="str">
        <f>IFERROR(VLOOKUP(CONCATENATE($A883,"A"),'05 APU'!$1:$1048576,9,),"")</f>
        <v/>
      </c>
      <c r="N883" s="86"/>
      <c r="O883" s="90">
        <f>IFERROR(VLOOKUP(CONCATENATE($A883,"D"),'05 APU'!$T:$AB,9,),0)</f>
        <v>0</v>
      </c>
      <c r="P883" s="90">
        <f t="shared" si="27"/>
        <v>0</v>
      </c>
      <c r="Q883" s="90">
        <f>IFERROR(VLOOKUP(CONCATENATE($A883,"C"),'05 APU'!$T:$AB,9,),0)</f>
        <v>0</v>
      </c>
      <c r="R883" s="90">
        <f>IFERROR(VLOOKUP(CONCATENATE($A883,"B"),'05 APU'!$T:$AB,9,),0)</f>
        <v>0</v>
      </c>
      <c r="S883" s="90">
        <f>IFERROR(VLOOKUP(CONCATENATE($A883,"A"),'05 APU'!$T:$AB,9,),0)</f>
        <v>0</v>
      </c>
      <c r="U883" s="420" t="s">
        <v>3458</v>
      </c>
      <c r="V883" s="427" t="s">
        <v>3488</v>
      </c>
      <c r="W883" s="429" t="s">
        <v>3493</v>
      </c>
      <c r="AZ883" s="331" t="e">
        <f>IF((VLOOKUP(CONCATENATE($A883,"EP"),'05 APU'!$1:$1048576,1,FALSE)=CONCATENATE($A883,"EP")),1,0)</f>
        <v>#N/A</v>
      </c>
      <c r="BA883" s="331" t="e">
        <f>IF((VLOOKUP(CONCATENATE($A883,"EE"),'05 APU'!$1:$1048576,1,FALSE)=CONCATENATE($A883,"EE")),1,0)</f>
        <v>#N/A</v>
      </c>
      <c r="BB883" s="331" t="e">
        <f>IF((VLOOKUP(CONCATENATE($A883,"EM"),'05 APU'!$1:$1048576,1,FALSE)=CONCATENATE($A883,"EM")),1,0)</f>
        <v>#N/A</v>
      </c>
    </row>
    <row r="884" spans="1:54" ht="21" x14ac:dyDescent="0.25">
      <c r="A884" s="88">
        <v>874</v>
      </c>
      <c r="B884" s="388" t="s">
        <v>1730</v>
      </c>
      <c r="C884" s="389" t="s">
        <v>1731</v>
      </c>
      <c r="D884" s="89" t="str">
        <f>IFERROR(VLOOKUP(CONCATENATE($A884,"T"),'05 APU'!$1:$1048576,3,),"")</f>
        <v/>
      </c>
      <c r="E884" s="89" t="str">
        <f>IFERROR(VLOOKUP(CONCATENATE($A884,"T2"),'05 APU'!$1:$1048576,3,),"")</f>
        <v/>
      </c>
      <c r="F884" s="89" t="str">
        <f>IFERROR(VLOOKUP(CONCATENATE($A884,"T3"),'05 APU'!$1:$1048576,3,),"")</f>
        <v/>
      </c>
      <c r="G884" s="398"/>
      <c r="H884" s="351"/>
      <c r="I884" s="90">
        <f>IFERROR((VLOOKUP(CONCATENATE($A884,"D"),'05 APU'!$1:$1048576,9,)),0)</f>
        <v>0</v>
      </c>
      <c r="J884" s="90">
        <f t="shared" si="28"/>
        <v>0</v>
      </c>
      <c r="K884" s="297" t="str">
        <f>IFERROR(VLOOKUP(CONCATENATE($A884,"C"),'05 APU'!$1:$1048576,9,),"")</f>
        <v/>
      </c>
      <c r="L884" s="297" t="str">
        <f>IFERROR(VLOOKUP(CONCATENATE($A884,"B"),'05 APU'!$1:$1048576,9,),"")</f>
        <v/>
      </c>
      <c r="M884" s="297" t="str">
        <f>IFERROR(VLOOKUP(CONCATENATE($A884,"A"),'05 APU'!$1:$1048576,9,),"")</f>
        <v/>
      </c>
      <c r="N884" s="86"/>
      <c r="O884" s="90">
        <f>IFERROR(VLOOKUP(CONCATENATE($A884,"D"),'05 APU'!$T:$AB,9,),0)</f>
        <v>0</v>
      </c>
      <c r="P884" s="90">
        <f t="shared" si="27"/>
        <v>0</v>
      </c>
      <c r="Q884" s="90">
        <f>IFERROR(VLOOKUP(CONCATENATE($A884,"C"),'05 APU'!$T:$AB,9,),0)</f>
        <v>0</v>
      </c>
      <c r="R884" s="90">
        <f>IFERROR(VLOOKUP(CONCATENATE($A884,"B"),'05 APU'!$T:$AB,9,),0)</f>
        <v>0</v>
      </c>
      <c r="S884" s="90">
        <f>IFERROR(VLOOKUP(CONCATENATE($A884,"A"),'05 APU'!$T:$AB,9,),0)</f>
        <v>0</v>
      </c>
      <c r="U884" s="420" t="s">
        <v>3458</v>
      </c>
      <c r="V884" s="427" t="s">
        <v>3488</v>
      </c>
      <c r="W884" s="429">
        <v>0</v>
      </c>
      <c r="AZ884" s="331" t="e">
        <f>IF((VLOOKUP(CONCATENATE($A884,"EP"),'05 APU'!$1:$1048576,1,FALSE)=CONCATENATE($A884,"EP")),1,0)</f>
        <v>#N/A</v>
      </c>
      <c r="BA884" s="331" t="e">
        <f>IF((VLOOKUP(CONCATENATE($A884,"EE"),'05 APU'!$1:$1048576,1,FALSE)=CONCATENATE($A884,"EE")),1,0)</f>
        <v>#N/A</v>
      </c>
      <c r="BB884" s="331" t="e">
        <f>IF((VLOOKUP(CONCATENATE($A884,"EM"),'05 APU'!$1:$1048576,1,FALSE)=CONCATENATE($A884,"EM")),1,0)</f>
        <v>#N/A</v>
      </c>
    </row>
    <row r="885" spans="1:54" x14ac:dyDescent="0.25">
      <c r="A885" s="88">
        <v>875</v>
      </c>
      <c r="B885" s="387" t="s">
        <v>1732</v>
      </c>
      <c r="C885" s="384" t="s">
        <v>1723</v>
      </c>
      <c r="D885" s="89" t="str">
        <f>IFERROR(VLOOKUP(CONCATENATE($A885,"T"),'05 APU'!$1:$1048576,3,),"")</f>
        <v/>
      </c>
      <c r="E885" s="89" t="str">
        <f>IFERROR(VLOOKUP(CONCATENATE($A885,"T2"),'05 APU'!$1:$1048576,3,),"")</f>
        <v/>
      </c>
      <c r="F885" s="89" t="str">
        <f>IFERROR(VLOOKUP(CONCATENATE($A885,"T3"),'05 APU'!$1:$1048576,3,),"")</f>
        <v/>
      </c>
      <c r="G885" s="412" t="s">
        <v>3349</v>
      </c>
      <c r="H885" s="351"/>
      <c r="I885" s="90">
        <f>IFERROR((VLOOKUP(CONCATENATE($A885,"D"),'05 APU'!$1:$1048576,9,)),0)</f>
        <v>0</v>
      </c>
      <c r="J885" s="90">
        <f t="shared" si="28"/>
        <v>0</v>
      </c>
      <c r="K885" s="297" t="str">
        <f>IFERROR(VLOOKUP(CONCATENATE($A885,"C"),'05 APU'!$1:$1048576,9,),"")</f>
        <v/>
      </c>
      <c r="L885" s="297" t="str">
        <f>IFERROR(VLOOKUP(CONCATENATE($A885,"B"),'05 APU'!$1:$1048576,9,),"")</f>
        <v/>
      </c>
      <c r="M885" s="297" t="str">
        <f>IFERROR(VLOOKUP(CONCATENATE($A885,"A"),'05 APU'!$1:$1048576,9,),"")</f>
        <v/>
      </c>
      <c r="N885" s="86"/>
      <c r="O885" s="90">
        <f>IFERROR(VLOOKUP(CONCATENATE($A885,"D"),'05 APU'!$T:$AB,9,),0)</f>
        <v>0</v>
      </c>
      <c r="P885" s="90">
        <f t="shared" si="27"/>
        <v>0</v>
      </c>
      <c r="Q885" s="90">
        <f>IFERROR(VLOOKUP(CONCATENATE($A885,"C"),'05 APU'!$T:$AB,9,),0)</f>
        <v>0</v>
      </c>
      <c r="R885" s="90">
        <f>IFERROR(VLOOKUP(CONCATENATE($A885,"B"),'05 APU'!$T:$AB,9,),0)</f>
        <v>0</v>
      </c>
      <c r="S885" s="90">
        <f>IFERROR(VLOOKUP(CONCATENATE($A885,"A"),'05 APU'!$T:$AB,9,),0)</f>
        <v>0</v>
      </c>
      <c r="U885" s="420" t="s">
        <v>3458</v>
      </c>
      <c r="V885" s="427" t="s">
        <v>3488</v>
      </c>
      <c r="W885" s="429" t="s">
        <v>3493</v>
      </c>
      <c r="AZ885" s="331" t="e">
        <f>IF((VLOOKUP(CONCATENATE($A885,"EP"),'05 APU'!$1:$1048576,1,FALSE)=CONCATENATE($A885,"EP")),1,0)</f>
        <v>#N/A</v>
      </c>
      <c r="BA885" s="331" t="e">
        <f>IF((VLOOKUP(CONCATENATE($A885,"EE"),'05 APU'!$1:$1048576,1,FALSE)=CONCATENATE($A885,"EE")),1,0)</f>
        <v>#N/A</v>
      </c>
      <c r="BB885" s="331" t="e">
        <f>IF((VLOOKUP(CONCATENATE($A885,"EM"),'05 APU'!$1:$1048576,1,FALSE)=CONCATENATE($A885,"EM")),1,0)</f>
        <v>#N/A</v>
      </c>
    </row>
    <row r="886" spans="1:54" x14ac:dyDescent="0.25">
      <c r="A886" s="88">
        <v>876</v>
      </c>
      <c r="B886" s="387" t="s">
        <v>1733</v>
      </c>
      <c r="C886" s="384" t="s">
        <v>1725</v>
      </c>
      <c r="D886" s="89" t="str">
        <f>IFERROR(VLOOKUP(CONCATENATE($A886,"T"),'05 APU'!$1:$1048576,3,),"")</f>
        <v/>
      </c>
      <c r="E886" s="89" t="str">
        <f>IFERROR(VLOOKUP(CONCATENATE($A886,"T2"),'05 APU'!$1:$1048576,3,),"")</f>
        <v/>
      </c>
      <c r="F886" s="89" t="str">
        <f>IFERROR(VLOOKUP(CONCATENATE($A886,"T3"),'05 APU'!$1:$1048576,3,),"")</f>
        <v/>
      </c>
      <c r="G886" s="412" t="s">
        <v>3349</v>
      </c>
      <c r="H886" s="351"/>
      <c r="I886" s="90">
        <f>IFERROR((VLOOKUP(CONCATENATE($A886,"D"),'05 APU'!$1:$1048576,9,)),0)</f>
        <v>0</v>
      </c>
      <c r="J886" s="90">
        <f t="shared" si="28"/>
        <v>0</v>
      </c>
      <c r="K886" s="297" t="str">
        <f>IFERROR(VLOOKUP(CONCATENATE($A886,"C"),'05 APU'!$1:$1048576,9,),"")</f>
        <v/>
      </c>
      <c r="L886" s="297" t="str">
        <f>IFERROR(VLOOKUP(CONCATENATE($A886,"B"),'05 APU'!$1:$1048576,9,),"")</f>
        <v/>
      </c>
      <c r="M886" s="297" t="str">
        <f>IFERROR(VLOOKUP(CONCATENATE($A886,"A"),'05 APU'!$1:$1048576,9,),"")</f>
        <v/>
      </c>
      <c r="N886" s="86"/>
      <c r="O886" s="90">
        <f>IFERROR(VLOOKUP(CONCATENATE($A886,"D"),'05 APU'!$T:$AB,9,),0)</f>
        <v>0</v>
      </c>
      <c r="P886" s="90">
        <f t="shared" si="27"/>
        <v>0</v>
      </c>
      <c r="Q886" s="90">
        <f>IFERROR(VLOOKUP(CONCATENATE($A886,"C"),'05 APU'!$T:$AB,9,),0)</f>
        <v>0</v>
      </c>
      <c r="R886" s="90">
        <f>IFERROR(VLOOKUP(CONCATENATE($A886,"B"),'05 APU'!$T:$AB,9,),0)</f>
        <v>0</v>
      </c>
      <c r="S886" s="90">
        <f>IFERROR(VLOOKUP(CONCATENATE($A886,"A"),'05 APU'!$T:$AB,9,),0)</f>
        <v>0</v>
      </c>
      <c r="U886" s="420" t="s">
        <v>3458</v>
      </c>
      <c r="V886" s="427" t="s">
        <v>3488</v>
      </c>
      <c r="W886" s="429" t="s">
        <v>3493</v>
      </c>
      <c r="AZ886" s="331" t="e">
        <f>IF((VLOOKUP(CONCATENATE($A886,"EP"),'05 APU'!$1:$1048576,1,FALSE)=CONCATENATE($A886,"EP")),1,0)</f>
        <v>#N/A</v>
      </c>
      <c r="BA886" s="331" t="e">
        <f>IF((VLOOKUP(CONCATENATE($A886,"EE"),'05 APU'!$1:$1048576,1,FALSE)=CONCATENATE($A886,"EE")),1,0)</f>
        <v>#N/A</v>
      </c>
      <c r="BB886" s="331" t="e">
        <f>IF((VLOOKUP(CONCATENATE($A886,"EM"),'05 APU'!$1:$1048576,1,FALSE)=CONCATENATE($A886,"EM")),1,0)</f>
        <v>#N/A</v>
      </c>
    </row>
    <row r="887" spans="1:54" x14ac:dyDescent="0.25">
      <c r="A887" s="88">
        <v>877</v>
      </c>
      <c r="B887" s="387" t="s">
        <v>1734</v>
      </c>
      <c r="C887" s="384" t="s">
        <v>1727</v>
      </c>
      <c r="D887" s="89" t="str">
        <f>IFERROR(VLOOKUP(CONCATENATE($A887,"T"),'05 APU'!$1:$1048576,3,),"")</f>
        <v/>
      </c>
      <c r="E887" s="89" t="str">
        <f>IFERROR(VLOOKUP(CONCATENATE($A887,"T2"),'05 APU'!$1:$1048576,3,),"")</f>
        <v/>
      </c>
      <c r="F887" s="89" t="str">
        <f>IFERROR(VLOOKUP(CONCATENATE($A887,"T3"),'05 APU'!$1:$1048576,3,),"")</f>
        <v/>
      </c>
      <c r="G887" s="412" t="s">
        <v>3349</v>
      </c>
      <c r="H887" s="351"/>
      <c r="I887" s="90">
        <f>IFERROR((VLOOKUP(CONCATENATE($A887,"D"),'05 APU'!$1:$1048576,9,)),0)</f>
        <v>0</v>
      </c>
      <c r="J887" s="90">
        <f t="shared" si="28"/>
        <v>0</v>
      </c>
      <c r="K887" s="297" t="str">
        <f>IFERROR(VLOOKUP(CONCATENATE($A887,"C"),'05 APU'!$1:$1048576,9,),"")</f>
        <v/>
      </c>
      <c r="L887" s="297" t="str">
        <f>IFERROR(VLOOKUP(CONCATENATE($A887,"B"),'05 APU'!$1:$1048576,9,),"")</f>
        <v/>
      </c>
      <c r="M887" s="297" t="str">
        <f>IFERROR(VLOOKUP(CONCATENATE($A887,"A"),'05 APU'!$1:$1048576,9,),"")</f>
        <v/>
      </c>
      <c r="N887" s="86"/>
      <c r="O887" s="90">
        <f>IFERROR(VLOOKUP(CONCATENATE($A887,"D"),'05 APU'!$T:$AB,9,),0)</f>
        <v>0</v>
      </c>
      <c r="P887" s="90">
        <f t="shared" si="27"/>
        <v>0</v>
      </c>
      <c r="Q887" s="90">
        <f>IFERROR(VLOOKUP(CONCATENATE($A887,"C"),'05 APU'!$T:$AB,9,),0)</f>
        <v>0</v>
      </c>
      <c r="R887" s="90">
        <f>IFERROR(VLOOKUP(CONCATENATE($A887,"B"),'05 APU'!$T:$AB,9,),0)</f>
        <v>0</v>
      </c>
      <c r="S887" s="90">
        <f>IFERROR(VLOOKUP(CONCATENATE($A887,"A"),'05 APU'!$T:$AB,9,),0)</f>
        <v>0</v>
      </c>
      <c r="U887" s="420" t="s">
        <v>3458</v>
      </c>
      <c r="V887" s="427" t="s">
        <v>3488</v>
      </c>
      <c r="W887" s="429" t="s">
        <v>3493</v>
      </c>
      <c r="AZ887" s="331" t="e">
        <f>IF((VLOOKUP(CONCATENATE($A887,"EP"),'05 APU'!$1:$1048576,1,FALSE)=CONCATENATE($A887,"EP")),1,0)</f>
        <v>#N/A</v>
      </c>
      <c r="BA887" s="331" t="e">
        <f>IF((VLOOKUP(CONCATENATE($A887,"EE"),'05 APU'!$1:$1048576,1,FALSE)=CONCATENATE($A887,"EE")),1,0)</f>
        <v>#N/A</v>
      </c>
      <c r="BB887" s="331" t="e">
        <f>IF((VLOOKUP(CONCATENATE($A887,"EM"),'05 APU'!$1:$1048576,1,FALSE)=CONCATENATE($A887,"EM")),1,0)</f>
        <v>#N/A</v>
      </c>
    </row>
    <row r="888" spans="1:54" x14ac:dyDescent="0.25">
      <c r="A888" s="88">
        <v>878</v>
      </c>
      <c r="B888" s="387" t="s">
        <v>1735</v>
      </c>
      <c r="C888" s="384" t="s">
        <v>1729</v>
      </c>
      <c r="D888" s="89" t="str">
        <f>IFERROR(VLOOKUP(CONCATENATE($A888,"T"),'05 APU'!$1:$1048576,3,),"")</f>
        <v/>
      </c>
      <c r="E888" s="89" t="str">
        <f>IFERROR(VLOOKUP(CONCATENATE($A888,"T2"),'05 APU'!$1:$1048576,3,),"")</f>
        <v/>
      </c>
      <c r="F888" s="89" t="str">
        <f>IFERROR(VLOOKUP(CONCATENATE($A888,"T3"),'05 APU'!$1:$1048576,3,),"")</f>
        <v/>
      </c>
      <c r="G888" s="412" t="s">
        <v>3349</v>
      </c>
      <c r="H888" s="351"/>
      <c r="I888" s="90">
        <f>IFERROR((VLOOKUP(CONCATENATE($A888,"D"),'05 APU'!$1:$1048576,9,)),0)</f>
        <v>0</v>
      </c>
      <c r="J888" s="90">
        <f t="shared" si="28"/>
        <v>0</v>
      </c>
      <c r="K888" s="297" t="str">
        <f>IFERROR(VLOOKUP(CONCATENATE($A888,"C"),'05 APU'!$1:$1048576,9,),"")</f>
        <v/>
      </c>
      <c r="L888" s="297" t="str">
        <f>IFERROR(VLOOKUP(CONCATENATE($A888,"B"),'05 APU'!$1:$1048576,9,),"")</f>
        <v/>
      </c>
      <c r="M888" s="297" t="str">
        <f>IFERROR(VLOOKUP(CONCATENATE($A888,"A"),'05 APU'!$1:$1048576,9,),"")</f>
        <v/>
      </c>
      <c r="N888" s="86"/>
      <c r="O888" s="90">
        <f>IFERROR(VLOOKUP(CONCATENATE($A888,"D"),'05 APU'!$T:$AB,9,),0)</f>
        <v>0</v>
      </c>
      <c r="P888" s="90">
        <f t="shared" si="27"/>
        <v>0</v>
      </c>
      <c r="Q888" s="90">
        <f>IFERROR(VLOOKUP(CONCATENATE($A888,"C"),'05 APU'!$T:$AB,9,),0)</f>
        <v>0</v>
      </c>
      <c r="R888" s="90">
        <f>IFERROR(VLOOKUP(CONCATENATE($A888,"B"),'05 APU'!$T:$AB,9,),0)</f>
        <v>0</v>
      </c>
      <c r="S888" s="90">
        <f>IFERROR(VLOOKUP(CONCATENATE($A888,"A"),'05 APU'!$T:$AB,9,),0)</f>
        <v>0</v>
      </c>
      <c r="U888" s="420" t="s">
        <v>3458</v>
      </c>
      <c r="V888" s="427" t="s">
        <v>3488</v>
      </c>
      <c r="W888" s="429" t="s">
        <v>3493</v>
      </c>
      <c r="AZ888" s="331" t="e">
        <f>IF((VLOOKUP(CONCATENATE($A888,"EP"),'05 APU'!$1:$1048576,1,FALSE)=CONCATENATE($A888,"EP")),1,0)</f>
        <v>#N/A</v>
      </c>
      <c r="BA888" s="331" t="e">
        <f>IF((VLOOKUP(CONCATENATE($A888,"EE"),'05 APU'!$1:$1048576,1,FALSE)=CONCATENATE($A888,"EE")),1,0)</f>
        <v>#N/A</v>
      </c>
      <c r="BB888" s="331" t="e">
        <f>IF((VLOOKUP(CONCATENATE($A888,"EM"),'05 APU'!$1:$1048576,1,FALSE)=CONCATENATE($A888,"EM")),1,0)</f>
        <v>#N/A</v>
      </c>
    </row>
    <row r="889" spans="1:54" ht="21" x14ac:dyDescent="0.25">
      <c r="A889" s="88">
        <v>879</v>
      </c>
      <c r="B889" s="388" t="s">
        <v>1736</v>
      </c>
      <c r="C889" s="389" t="s">
        <v>1737</v>
      </c>
      <c r="D889" s="89" t="str">
        <f>IFERROR(VLOOKUP(CONCATENATE($A889,"T"),'05 APU'!$1:$1048576,3,),"")</f>
        <v/>
      </c>
      <c r="E889" s="89" t="str">
        <f>IFERROR(VLOOKUP(CONCATENATE($A889,"T2"),'05 APU'!$1:$1048576,3,),"")</f>
        <v/>
      </c>
      <c r="F889" s="89" t="str">
        <f>IFERROR(VLOOKUP(CONCATENATE($A889,"T3"),'05 APU'!$1:$1048576,3,),"")</f>
        <v/>
      </c>
      <c r="G889" s="398"/>
      <c r="H889" s="351"/>
      <c r="I889" s="90">
        <f>IFERROR((VLOOKUP(CONCATENATE($A889,"D"),'05 APU'!$1:$1048576,9,)),0)</f>
        <v>0</v>
      </c>
      <c r="J889" s="90">
        <f t="shared" si="28"/>
        <v>0</v>
      </c>
      <c r="K889" s="297" t="str">
        <f>IFERROR(VLOOKUP(CONCATENATE($A889,"C"),'05 APU'!$1:$1048576,9,),"")</f>
        <v/>
      </c>
      <c r="L889" s="297" t="str">
        <f>IFERROR(VLOOKUP(CONCATENATE($A889,"B"),'05 APU'!$1:$1048576,9,),"")</f>
        <v/>
      </c>
      <c r="M889" s="297" t="str">
        <f>IFERROR(VLOOKUP(CONCATENATE($A889,"A"),'05 APU'!$1:$1048576,9,),"")</f>
        <v/>
      </c>
      <c r="N889" s="86"/>
      <c r="O889" s="90">
        <f>IFERROR(VLOOKUP(CONCATENATE($A889,"D"),'05 APU'!$T:$AB,9,),0)</f>
        <v>0</v>
      </c>
      <c r="P889" s="90">
        <f t="shared" si="27"/>
        <v>0</v>
      </c>
      <c r="Q889" s="90">
        <f>IFERROR(VLOOKUP(CONCATENATE($A889,"C"),'05 APU'!$T:$AB,9,),0)</f>
        <v>0</v>
      </c>
      <c r="R889" s="90">
        <f>IFERROR(VLOOKUP(CONCATENATE($A889,"B"),'05 APU'!$T:$AB,9,),0)</f>
        <v>0</v>
      </c>
      <c r="S889" s="90">
        <f>IFERROR(VLOOKUP(CONCATENATE($A889,"A"),'05 APU'!$T:$AB,9,),0)</f>
        <v>0</v>
      </c>
      <c r="U889" s="420" t="s">
        <v>3458</v>
      </c>
      <c r="V889" s="427" t="s">
        <v>3488</v>
      </c>
      <c r="W889" s="429">
        <v>0</v>
      </c>
      <c r="AZ889" s="331" t="e">
        <f>IF((VLOOKUP(CONCATENATE($A889,"EP"),'05 APU'!$1:$1048576,1,FALSE)=CONCATENATE($A889,"EP")),1,0)</f>
        <v>#N/A</v>
      </c>
      <c r="BA889" s="331" t="e">
        <f>IF((VLOOKUP(CONCATENATE($A889,"EE"),'05 APU'!$1:$1048576,1,FALSE)=CONCATENATE($A889,"EE")),1,0)</f>
        <v>#N/A</v>
      </c>
      <c r="BB889" s="331" t="e">
        <f>IF((VLOOKUP(CONCATENATE($A889,"EM"),'05 APU'!$1:$1048576,1,FALSE)=CONCATENATE($A889,"EM")),1,0)</f>
        <v>#N/A</v>
      </c>
    </row>
    <row r="890" spans="1:54" x14ac:dyDescent="0.25">
      <c r="A890" s="88">
        <v>880</v>
      </c>
      <c r="B890" s="387" t="s">
        <v>1738</v>
      </c>
      <c r="C890" s="384" t="s">
        <v>1723</v>
      </c>
      <c r="D890" s="89" t="str">
        <f>IFERROR(VLOOKUP(CONCATENATE($A890,"T"),'05 APU'!$1:$1048576,3,),"")</f>
        <v/>
      </c>
      <c r="E890" s="89" t="str">
        <f>IFERROR(VLOOKUP(CONCATENATE($A890,"T2"),'05 APU'!$1:$1048576,3,),"")</f>
        <v/>
      </c>
      <c r="F890" s="89" t="str">
        <f>IFERROR(VLOOKUP(CONCATENATE($A890,"T3"),'05 APU'!$1:$1048576,3,),"")</f>
        <v/>
      </c>
      <c r="G890" s="412" t="s">
        <v>3349</v>
      </c>
      <c r="H890" s="351"/>
      <c r="I890" s="90">
        <f>IFERROR((VLOOKUP(CONCATENATE($A890,"D"),'05 APU'!$1:$1048576,9,)),0)</f>
        <v>0</v>
      </c>
      <c r="J890" s="90">
        <f t="shared" si="28"/>
        <v>0</v>
      </c>
      <c r="K890" s="297" t="str">
        <f>IFERROR(VLOOKUP(CONCATENATE($A890,"C"),'05 APU'!$1:$1048576,9,),"")</f>
        <v/>
      </c>
      <c r="L890" s="297" t="str">
        <f>IFERROR(VLOOKUP(CONCATENATE($A890,"B"),'05 APU'!$1:$1048576,9,),"")</f>
        <v/>
      </c>
      <c r="M890" s="297" t="str">
        <f>IFERROR(VLOOKUP(CONCATENATE($A890,"A"),'05 APU'!$1:$1048576,9,),"")</f>
        <v/>
      </c>
      <c r="N890" s="86"/>
      <c r="O890" s="90">
        <f>IFERROR(VLOOKUP(CONCATENATE($A890,"D"),'05 APU'!$T:$AB,9,),0)</f>
        <v>0</v>
      </c>
      <c r="P890" s="90">
        <f t="shared" si="27"/>
        <v>0</v>
      </c>
      <c r="Q890" s="90">
        <f>IFERROR(VLOOKUP(CONCATENATE($A890,"C"),'05 APU'!$T:$AB,9,),0)</f>
        <v>0</v>
      </c>
      <c r="R890" s="90">
        <f>IFERROR(VLOOKUP(CONCATENATE($A890,"B"),'05 APU'!$T:$AB,9,),0)</f>
        <v>0</v>
      </c>
      <c r="S890" s="90">
        <f>IFERROR(VLOOKUP(CONCATENATE($A890,"A"),'05 APU'!$T:$AB,9,),0)</f>
        <v>0</v>
      </c>
      <c r="U890" s="420" t="s">
        <v>3458</v>
      </c>
      <c r="V890" s="427" t="s">
        <v>3488</v>
      </c>
      <c r="W890" s="429" t="s">
        <v>3493</v>
      </c>
      <c r="AZ890" s="331" t="e">
        <f>IF((VLOOKUP(CONCATENATE($A890,"EP"),'05 APU'!$1:$1048576,1,FALSE)=CONCATENATE($A890,"EP")),1,0)</f>
        <v>#N/A</v>
      </c>
      <c r="BA890" s="331" t="e">
        <f>IF((VLOOKUP(CONCATENATE($A890,"EE"),'05 APU'!$1:$1048576,1,FALSE)=CONCATENATE($A890,"EE")),1,0)</f>
        <v>#N/A</v>
      </c>
      <c r="BB890" s="331" t="e">
        <f>IF((VLOOKUP(CONCATENATE($A890,"EM"),'05 APU'!$1:$1048576,1,FALSE)=CONCATENATE($A890,"EM")),1,0)</f>
        <v>#N/A</v>
      </c>
    </row>
    <row r="891" spans="1:54" x14ac:dyDescent="0.25">
      <c r="A891" s="88">
        <v>881</v>
      </c>
      <c r="B891" s="387" t="s">
        <v>1739</v>
      </c>
      <c r="C891" s="384" t="s">
        <v>1725</v>
      </c>
      <c r="D891" s="89" t="str">
        <f>IFERROR(VLOOKUP(CONCATENATE($A891,"T"),'05 APU'!$1:$1048576,3,),"")</f>
        <v/>
      </c>
      <c r="E891" s="89" t="str">
        <f>IFERROR(VLOOKUP(CONCATENATE($A891,"T2"),'05 APU'!$1:$1048576,3,),"")</f>
        <v/>
      </c>
      <c r="F891" s="89" t="str">
        <f>IFERROR(VLOOKUP(CONCATENATE($A891,"T3"),'05 APU'!$1:$1048576,3,),"")</f>
        <v/>
      </c>
      <c r="G891" s="412" t="s">
        <v>3349</v>
      </c>
      <c r="H891" s="351"/>
      <c r="I891" s="90">
        <f>IFERROR((VLOOKUP(CONCATENATE($A891,"D"),'05 APU'!$1:$1048576,9,)),0)</f>
        <v>0</v>
      </c>
      <c r="J891" s="90">
        <f t="shared" si="28"/>
        <v>0</v>
      </c>
      <c r="K891" s="297" t="str">
        <f>IFERROR(VLOOKUP(CONCATENATE($A891,"C"),'05 APU'!$1:$1048576,9,),"")</f>
        <v/>
      </c>
      <c r="L891" s="297" t="str">
        <f>IFERROR(VLOOKUP(CONCATENATE($A891,"B"),'05 APU'!$1:$1048576,9,),"")</f>
        <v/>
      </c>
      <c r="M891" s="297" t="str">
        <f>IFERROR(VLOOKUP(CONCATENATE($A891,"A"),'05 APU'!$1:$1048576,9,),"")</f>
        <v/>
      </c>
      <c r="N891" s="86"/>
      <c r="O891" s="90">
        <f>IFERROR(VLOOKUP(CONCATENATE($A891,"D"),'05 APU'!$T:$AB,9,),0)</f>
        <v>0</v>
      </c>
      <c r="P891" s="90">
        <f t="shared" si="27"/>
        <v>0</v>
      </c>
      <c r="Q891" s="90">
        <f>IFERROR(VLOOKUP(CONCATENATE($A891,"C"),'05 APU'!$T:$AB,9,),0)</f>
        <v>0</v>
      </c>
      <c r="R891" s="90">
        <f>IFERROR(VLOOKUP(CONCATENATE($A891,"B"),'05 APU'!$T:$AB,9,),0)</f>
        <v>0</v>
      </c>
      <c r="S891" s="90">
        <f>IFERROR(VLOOKUP(CONCATENATE($A891,"A"),'05 APU'!$T:$AB,9,),0)</f>
        <v>0</v>
      </c>
      <c r="U891" s="420" t="s">
        <v>3458</v>
      </c>
      <c r="V891" s="427" t="s">
        <v>3488</v>
      </c>
      <c r="W891" s="429" t="s">
        <v>3493</v>
      </c>
      <c r="AZ891" s="331" t="e">
        <f>IF((VLOOKUP(CONCATENATE($A891,"EP"),'05 APU'!$1:$1048576,1,FALSE)=CONCATENATE($A891,"EP")),1,0)</f>
        <v>#N/A</v>
      </c>
      <c r="BA891" s="331" t="e">
        <f>IF((VLOOKUP(CONCATENATE($A891,"EE"),'05 APU'!$1:$1048576,1,FALSE)=CONCATENATE($A891,"EE")),1,0)</f>
        <v>#N/A</v>
      </c>
      <c r="BB891" s="331" t="e">
        <f>IF((VLOOKUP(CONCATENATE($A891,"EM"),'05 APU'!$1:$1048576,1,FALSE)=CONCATENATE($A891,"EM")),1,0)</f>
        <v>#N/A</v>
      </c>
    </row>
    <row r="892" spans="1:54" x14ac:dyDescent="0.25">
      <c r="A892" s="88">
        <v>882</v>
      </c>
      <c r="B892" s="387" t="s">
        <v>1740</v>
      </c>
      <c r="C892" s="384" t="s">
        <v>1727</v>
      </c>
      <c r="D892" s="89" t="str">
        <f>IFERROR(VLOOKUP(CONCATENATE($A892,"T"),'05 APU'!$1:$1048576,3,),"")</f>
        <v/>
      </c>
      <c r="E892" s="89" t="str">
        <f>IFERROR(VLOOKUP(CONCATENATE($A892,"T2"),'05 APU'!$1:$1048576,3,),"")</f>
        <v/>
      </c>
      <c r="F892" s="89" t="str">
        <f>IFERROR(VLOOKUP(CONCATENATE($A892,"T3"),'05 APU'!$1:$1048576,3,),"")</f>
        <v/>
      </c>
      <c r="G892" s="412" t="s">
        <v>3349</v>
      </c>
      <c r="H892" s="351"/>
      <c r="I892" s="90">
        <f>IFERROR((VLOOKUP(CONCATENATE($A892,"D"),'05 APU'!$1:$1048576,9,)),0)</f>
        <v>0</v>
      </c>
      <c r="J892" s="90">
        <f t="shared" si="28"/>
        <v>0</v>
      </c>
      <c r="K892" s="297" t="str">
        <f>IFERROR(VLOOKUP(CONCATENATE($A892,"C"),'05 APU'!$1:$1048576,9,),"")</f>
        <v/>
      </c>
      <c r="L892" s="297" t="str">
        <f>IFERROR(VLOOKUP(CONCATENATE($A892,"B"),'05 APU'!$1:$1048576,9,),"")</f>
        <v/>
      </c>
      <c r="M892" s="297" t="str">
        <f>IFERROR(VLOOKUP(CONCATENATE($A892,"A"),'05 APU'!$1:$1048576,9,),"")</f>
        <v/>
      </c>
      <c r="N892" s="86"/>
      <c r="O892" s="90">
        <f>IFERROR(VLOOKUP(CONCATENATE($A892,"D"),'05 APU'!$T:$AB,9,),0)</f>
        <v>0</v>
      </c>
      <c r="P892" s="90">
        <f t="shared" si="27"/>
        <v>0</v>
      </c>
      <c r="Q892" s="90">
        <f>IFERROR(VLOOKUP(CONCATENATE($A892,"C"),'05 APU'!$T:$AB,9,),0)</f>
        <v>0</v>
      </c>
      <c r="R892" s="90">
        <f>IFERROR(VLOOKUP(CONCATENATE($A892,"B"),'05 APU'!$T:$AB,9,),0)</f>
        <v>0</v>
      </c>
      <c r="S892" s="90">
        <f>IFERROR(VLOOKUP(CONCATENATE($A892,"A"),'05 APU'!$T:$AB,9,),0)</f>
        <v>0</v>
      </c>
      <c r="U892" s="420" t="s">
        <v>3458</v>
      </c>
      <c r="V892" s="427" t="s">
        <v>3488</v>
      </c>
      <c r="W892" s="429" t="s">
        <v>3493</v>
      </c>
      <c r="AZ892" s="331" t="e">
        <f>IF((VLOOKUP(CONCATENATE($A892,"EP"),'05 APU'!$1:$1048576,1,FALSE)=CONCATENATE($A892,"EP")),1,0)</f>
        <v>#N/A</v>
      </c>
      <c r="BA892" s="331" t="e">
        <f>IF((VLOOKUP(CONCATENATE($A892,"EE"),'05 APU'!$1:$1048576,1,FALSE)=CONCATENATE($A892,"EE")),1,0)</f>
        <v>#N/A</v>
      </c>
      <c r="BB892" s="331" t="e">
        <f>IF((VLOOKUP(CONCATENATE($A892,"EM"),'05 APU'!$1:$1048576,1,FALSE)=CONCATENATE($A892,"EM")),1,0)</f>
        <v>#N/A</v>
      </c>
    </row>
    <row r="893" spans="1:54" x14ac:dyDescent="0.25">
      <c r="A893" s="88">
        <v>883</v>
      </c>
      <c r="B893" s="387" t="s">
        <v>1741</v>
      </c>
      <c r="C893" s="384" t="s">
        <v>1729</v>
      </c>
      <c r="D893" s="89" t="str">
        <f>IFERROR(VLOOKUP(CONCATENATE($A893,"T"),'05 APU'!$1:$1048576,3,),"")</f>
        <v/>
      </c>
      <c r="E893" s="89" t="str">
        <f>IFERROR(VLOOKUP(CONCATENATE($A893,"T2"),'05 APU'!$1:$1048576,3,),"")</f>
        <v/>
      </c>
      <c r="F893" s="89" t="str">
        <f>IFERROR(VLOOKUP(CONCATENATE($A893,"T3"),'05 APU'!$1:$1048576,3,),"")</f>
        <v/>
      </c>
      <c r="G893" s="412" t="s">
        <v>3349</v>
      </c>
      <c r="H893" s="351"/>
      <c r="I893" s="90">
        <f>IFERROR((VLOOKUP(CONCATENATE($A893,"D"),'05 APU'!$1:$1048576,9,)),0)</f>
        <v>0</v>
      </c>
      <c r="J893" s="90">
        <f t="shared" si="28"/>
        <v>0</v>
      </c>
      <c r="K893" s="297" t="str">
        <f>IFERROR(VLOOKUP(CONCATENATE($A893,"C"),'05 APU'!$1:$1048576,9,),"")</f>
        <v/>
      </c>
      <c r="L893" s="297" t="str">
        <f>IFERROR(VLOOKUP(CONCATENATE($A893,"B"),'05 APU'!$1:$1048576,9,),"")</f>
        <v/>
      </c>
      <c r="M893" s="297" t="str">
        <f>IFERROR(VLOOKUP(CONCATENATE($A893,"A"),'05 APU'!$1:$1048576,9,),"")</f>
        <v/>
      </c>
      <c r="N893" s="86"/>
      <c r="O893" s="90">
        <f>IFERROR(VLOOKUP(CONCATENATE($A893,"D"),'05 APU'!$T:$AB,9,),0)</f>
        <v>0</v>
      </c>
      <c r="P893" s="90">
        <f t="shared" si="27"/>
        <v>0</v>
      </c>
      <c r="Q893" s="90">
        <f>IFERROR(VLOOKUP(CONCATENATE($A893,"C"),'05 APU'!$T:$AB,9,),0)</f>
        <v>0</v>
      </c>
      <c r="R893" s="90">
        <f>IFERROR(VLOOKUP(CONCATENATE($A893,"B"),'05 APU'!$T:$AB,9,),0)</f>
        <v>0</v>
      </c>
      <c r="S893" s="90">
        <f>IFERROR(VLOOKUP(CONCATENATE($A893,"A"),'05 APU'!$T:$AB,9,),0)</f>
        <v>0</v>
      </c>
      <c r="U893" s="420" t="s">
        <v>3458</v>
      </c>
      <c r="V893" s="427" t="s">
        <v>3488</v>
      </c>
      <c r="W893" s="429" t="s">
        <v>3493</v>
      </c>
      <c r="AZ893" s="331" t="e">
        <f>IF((VLOOKUP(CONCATENATE($A893,"EP"),'05 APU'!$1:$1048576,1,FALSE)=CONCATENATE($A893,"EP")),1,0)</f>
        <v>#N/A</v>
      </c>
      <c r="BA893" s="331" t="e">
        <f>IF((VLOOKUP(CONCATENATE($A893,"EE"),'05 APU'!$1:$1048576,1,FALSE)=CONCATENATE($A893,"EE")),1,0)</f>
        <v>#N/A</v>
      </c>
      <c r="BB893" s="331" t="e">
        <f>IF((VLOOKUP(CONCATENATE($A893,"EM"),'05 APU'!$1:$1048576,1,FALSE)=CONCATENATE($A893,"EM")),1,0)</f>
        <v>#N/A</v>
      </c>
    </row>
    <row r="894" spans="1:54" x14ac:dyDescent="0.25">
      <c r="A894" s="88">
        <v>884</v>
      </c>
      <c r="B894" s="388" t="s">
        <v>1742</v>
      </c>
      <c r="C894" s="389" t="s">
        <v>1743</v>
      </c>
      <c r="D894" s="89" t="str">
        <f>IFERROR(VLOOKUP(CONCATENATE($A894,"T"),'05 APU'!$1:$1048576,3,),"")</f>
        <v/>
      </c>
      <c r="E894" s="89" t="str">
        <f>IFERROR(VLOOKUP(CONCATENATE($A894,"T2"),'05 APU'!$1:$1048576,3,),"")</f>
        <v/>
      </c>
      <c r="F894" s="89" t="str">
        <f>IFERROR(VLOOKUP(CONCATENATE($A894,"T3"),'05 APU'!$1:$1048576,3,),"")</f>
        <v/>
      </c>
      <c r="G894" s="398"/>
      <c r="H894" s="351"/>
      <c r="I894" s="90">
        <f>IFERROR((VLOOKUP(CONCATENATE($A894,"D"),'05 APU'!$1:$1048576,9,)),0)</f>
        <v>0</v>
      </c>
      <c r="J894" s="90">
        <f t="shared" si="28"/>
        <v>0</v>
      </c>
      <c r="K894" s="297" t="str">
        <f>IFERROR(VLOOKUP(CONCATENATE($A894,"C"),'05 APU'!$1:$1048576,9,),"")</f>
        <v/>
      </c>
      <c r="L894" s="297" t="str">
        <f>IFERROR(VLOOKUP(CONCATENATE($A894,"B"),'05 APU'!$1:$1048576,9,),"")</f>
        <v/>
      </c>
      <c r="M894" s="297" t="str">
        <f>IFERROR(VLOOKUP(CONCATENATE($A894,"A"),'05 APU'!$1:$1048576,9,),"")</f>
        <v/>
      </c>
      <c r="N894" s="86"/>
      <c r="O894" s="90">
        <f>IFERROR(VLOOKUP(CONCATENATE($A894,"D"),'05 APU'!$T:$AB,9,),0)</f>
        <v>0</v>
      </c>
      <c r="P894" s="90">
        <f t="shared" si="27"/>
        <v>0</v>
      </c>
      <c r="Q894" s="90">
        <f>IFERROR(VLOOKUP(CONCATENATE($A894,"C"),'05 APU'!$T:$AB,9,),0)</f>
        <v>0</v>
      </c>
      <c r="R894" s="90">
        <f>IFERROR(VLOOKUP(CONCATENATE($A894,"B"),'05 APU'!$T:$AB,9,),0)</f>
        <v>0</v>
      </c>
      <c r="S894" s="90">
        <f>IFERROR(VLOOKUP(CONCATENATE($A894,"A"),'05 APU'!$T:$AB,9,),0)</f>
        <v>0</v>
      </c>
      <c r="U894" s="420"/>
      <c r="V894" s="424"/>
      <c r="W894" s="429">
        <v>0</v>
      </c>
      <c r="AZ894" s="331" t="e">
        <f>IF((VLOOKUP(CONCATENATE($A894,"EP"),'05 APU'!$1:$1048576,1,FALSE)=CONCATENATE($A894,"EP")),1,0)</f>
        <v>#N/A</v>
      </c>
      <c r="BA894" s="331" t="e">
        <f>IF((VLOOKUP(CONCATENATE($A894,"EE"),'05 APU'!$1:$1048576,1,FALSE)=CONCATENATE($A894,"EE")),1,0)</f>
        <v>#N/A</v>
      </c>
      <c r="BB894" s="331" t="e">
        <f>IF((VLOOKUP(CONCATENATE($A894,"EM"),'05 APU'!$1:$1048576,1,FALSE)=CONCATENATE($A894,"EM")),1,0)</f>
        <v>#N/A</v>
      </c>
    </row>
    <row r="895" spans="1:54" ht="21" x14ac:dyDescent="0.25">
      <c r="A895" s="88">
        <v>885</v>
      </c>
      <c r="B895" s="387" t="s">
        <v>1744</v>
      </c>
      <c r="C895" s="384" t="s">
        <v>1745</v>
      </c>
      <c r="D895" s="89" t="str">
        <f>IFERROR(VLOOKUP(CONCATENATE($A895,"T"),'05 APU'!$1:$1048576,3,),"")</f>
        <v/>
      </c>
      <c r="E895" s="89" t="str">
        <f>IFERROR(VLOOKUP(CONCATENATE($A895,"T2"),'05 APU'!$1:$1048576,3,),"")</f>
        <v/>
      </c>
      <c r="F895" s="89" t="str">
        <f>IFERROR(VLOOKUP(CONCATENATE($A895,"T3"),'05 APU'!$1:$1048576,3,),"")</f>
        <v/>
      </c>
      <c r="G895" s="412" t="s">
        <v>168</v>
      </c>
      <c r="H895" s="351"/>
      <c r="I895" s="90">
        <f>IFERROR((VLOOKUP(CONCATENATE($A895,"D"),'05 APU'!$1:$1048576,9,)),0)</f>
        <v>0</v>
      </c>
      <c r="J895" s="90">
        <f t="shared" si="28"/>
        <v>0</v>
      </c>
      <c r="K895" s="297" t="str">
        <f>IFERROR(VLOOKUP(CONCATENATE($A895,"C"),'05 APU'!$1:$1048576,9,),"")</f>
        <v/>
      </c>
      <c r="L895" s="297" t="str">
        <f>IFERROR(VLOOKUP(CONCATENATE($A895,"B"),'05 APU'!$1:$1048576,9,),"")</f>
        <v/>
      </c>
      <c r="M895" s="297" t="str">
        <f>IFERROR(VLOOKUP(CONCATENATE($A895,"A"),'05 APU'!$1:$1048576,9,),"")</f>
        <v/>
      </c>
      <c r="N895" s="86"/>
      <c r="O895" s="90">
        <f>IFERROR(VLOOKUP(CONCATENATE($A895,"D"),'05 APU'!$T:$AB,9,),0)</f>
        <v>0</v>
      </c>
      <c r="P895" s="90">
        <f t="shared" si="27"/>
        <v>0</v>
      </c>
      <c r="Q895" s="90">
        <f>IFERROR(VLOOKUP(CONCATENATE($A895,"C"),'05 APU'!$T:$AB,9,),0)</f>
        <v>0</v>
      </c>
      <c r="R895" s="90">
        <f>IFERROR(VLOOKUP(CONCATENATE($A895,"B"),'05 APU'!$T:$AB,9,),0)</f>
        <v>0</v>
      </c>
      <c r="S895" s="90">
        <f>IFERROR(VLOOKUP(CONCATENATE($A895,"A"),'05 APU'!$T:$AB,9,),0)</f>
        <v>0</v>
      </c>
      <c r="U895" s="421" t="s">
        <v>3355</v>
      </c>
      <c r="V895" s="424"/>
      <c r="W895" s="429">
        <v>0</v>
      </c>
      <c r="AZ895" s="331" t="e">
        <f>IF((VLOOKUP(CONCATENATE($A895,"EP"),'05 APU'!$1:$1048576,1,FALSE)=CONCATENATE($A895,"EP")),1,0)</f>
        <v>#N/A</v>
      </c>
      <c r="BA895" s="331" t="e">
        <f>IF((VLOOKUP(CONCATENATE($A895,"EE"),'05 APU'!$1:$1048576,1,FALSE)=CONCATENATE($A895,"EE")),1,0)</f>
        <v>#N/A</v>
      </c>
      <c r="BB895" s="331" t="e">
        <f>IF((VLOOKUP(CONCATENATE($A895,"EM"),'05 APU'!$1:$1048576,1,FALSE)=CONCATENATE($A895,"EM")),1,0)</f>
        <v>#N/A</v>
      </c>
    </row>
    <row r="896" spans="1:54" ht="21" x14ac:dyDescent="0.25">
      <c r="A896" s="88">
        <v>886</v>
      </c>
      <c r="B896" s="387" t="s">
        <v>1746</v>
      </c>
      <c r="C896" s="384" t="s">
        <v>1747</v>
      </c>
      <c r="D896" s="89" t="str">
        <f>IFERROR(VLOOKUP(CONCATENATE($A896,"T"),'05 APU'!$1:$1048576,3,),"")</f>
        <v/>
      </c>
      <c r="E896" s="89" t="str">
        <f>IFERROR(VLOOKUP(CONCATENATE($A896,"T2"),'05 APU'!$1:$1048576,3,),"")</f>
        <v/>
      </c>
      <c r="F896" s="89" t="str">
        <f>IFERROR(VLOOKUP(CONCATENATE($A896,"T3"),'05 APU'!$1:$1048576,3,),"")</f>
        <v/>
      </c>
      <c r="G896" s="412" t="s">
        <v>168</v>
      </c>
      <c r="H896" s="351"/>
      <c r="I896" s="90">
        <f>IFERROR((VLOOKUP(CONCATENATE($A896,"D"),'05 APU'!$1:$1048576,9,)),0)</f>
        <v>0</v>
      </c>
      <c r="J896" s="90">
        <f t="shared" si="28"/>
        <v>0</v>
      </c>
      <c r="K896" s="297" t="str">
        <f>IFERROR(VLOOKUP(CONCATENATE($A896,"C"),'05 APU'!$1:$1048576,9,),"")</f>
        <v/>
      </c>
      <c r="L896" s="297" t="str">
        <f>IFERROR(VLOOKUP(CONCATENATE($A896,"B"),'05 APU'!$1:$1048576,9,),"")</f>
        <v/>
      </c>
      <c r="M896" s="297" t="str">
        <f>IFERROR(VLOOKUP(CONCATENATE($A896,"A"),'05 APU'!$1:$1048576,9,),"")</f>
        <v/>
      </c>
      <c r="N896" s="86"/>
      <c r="O896" s="90">
        <f>IFERROR(VLOOKUP(CONCATENATE($A896,"D"),'05 APU'!$T:$AB,9,),0)</f>
        <v>0</v>
      </c>
      <c r="P896" s="90">
        <f t="shared" si="27"/>
        <v>0</v>
      </c>
      <c r="Q896" s="90">
        <f>IFERROR(VLOOKUP(CONCATENATE($A896,"C"),'05 APU'!$T:$AB,9,),0)</f>
        <v>0</v>
      </c>
      <c r="R896" s="90">
        <f>IFERROR(VLOOKUP(CONCATENATE($A896,"B"),'05 APU'!$T:$AB,9,),0)</f>
        <v>0</v>
      </c>
      <c r="S896" s="90">
        <f>IFERROR(VLOOKUP(CONCATENATE($A896,"A"),'05 APU'!$T:$AB,9,),0)</f>
        <v>0</v>
      </c>
      <c r="U896" s="421" t="s">
        <v>3355</v>
      </c>
      <c r="V896" s="424"/>
      <c r="W896" s="429">
        <v>0</v>
      </c>
      <c r="AZ896" s="331" t="e">
        <f>IF((VLOOKUP(CONCATENATE($A896,"EP"),'05 APU'!$1:$1048576,1,FALSE)=CONCATENATE($A896,"EP")),1,0)</f>
        <v>#N/A</v>
      </c>
      <c r="BA896" s="331" t="e">
        <f>IF((VLOOKUP(CONCATENATE($A896,"EE"),'05 APU'!$1:$1048576,1,FALSE)=CONCATENATE($A896,"EE")),1,0)</f>
        <v>#N/A</v>
      </c>
      <c r="BB896" s="331" t="e">
        <f>IF((VLOOKUP(CONCATENATE($A896,"EM"),'05 APU'!$1:$1048576,1,FALSE)=CONCATENATE($A896,"EM")),1,0)</f>
        <v>#N/A</v>
      </c>
    </row>
    <row r="897" spans="1:54" ht="21" x14ac:dyDescent="0.25">
      <c r="A897" s="88">
        <v>887</v>
      </c>
      <c r="B897" s="387" t="s">
        <v>1748</v>
      </c>
      <c r="C897" s="394" t="s">
        <v>1749</v>
      </c>
      <c r="D897" s="89" t="str">
        <f>IFERROR(VLOOKUP(CONCATENATE($A897,"T"),'05 APU'!$1:$1048576,3,),"")</f>
        <v/>
      </c>
      <c r="E897" s="89" t="str">
        <f>IFERROR(VLOOKUP(CONCATENATE($A897,"T2"),'05 APU'!$1:$1048576,3,),"")</f>
        <v/>
      </c>
      <c r="F897" s="89" t="str">
        <f>IFERROR(VLOOKUP(CONCATENATE($A897,"T3"),'05 APU'!$1:$1048576,3,),"")</f>
        <v/>
      </c>
      <c r="G897" s="412" t="s">
        <v>168</v>
      </c>
      <c r="H897" s="351"/>
      <c r="I897" s="90">
        <f>IFERROR((VLOOKUP(CONCATENATE($A897,"D"),'05 APU'!$1:$1048576,9,)),0)</f>
        <v>0</v>
      </c>
      <c r="J897" s="90">
        <f t="shared" si="28"/>
        <v>0</v>
      </c>
      <c r="K897" s="297" t="str">
        <f>IFERROR(VLOOKUP(CONCATENATE($A897,"C"),'05 APU'!$1:$1048576,9,),"")</f>
        <v/>
      </c>
      <c r="L897" s="297" t="str">
        <f>IFERROR(VLOOKUP(CONCATENATE($A897,"B"),'05 APU'!$1:$1048576,9,),"")</f>
        <v/>
      </c>
      <c r="M897" s="297" t="str">
        <f>IFERROR(VLOOKUP(CONCATENATE($A897,"A"),'05 APU'!$1:$1048576,9,),"")</f>
        <v/>
      </c>
      <c r="N897" s="86"/>
      <c r="O897" s="90">
        <f>IFERROR(VLOOKUP(CONCATENATE($A897,"D"),'05 APU'!$T:$AB,9,),0)</f>
        <v>0</v>
      </c>
      <c r="P897" s="90">
        <f t="shared" si="27"/>
        <v>0</v>
      </c>
      <c r="Q897" s="90">
        <f>IFERROR(VLOOKUP(CONCATENATE($A897,"C"),'05 APU'!$T:$AB,9,),0)</f>
        <v>0</v>
      </c>
      <c r="R897" s="90">
        <f>IFERROR(VLOOKUP(CONCATENATE($A897,"B"),'05 APU'!$T:$AB,9,),0)</f>
        <v>0</v>
      </c>
      <c r="S897" s="90">
        <f>IFERROR(VLOOKUP(CONCATENATE($A897,"A"),'05 APU'!$T:$AB,9,),0)</f>
        <v>0</v>
      </c>
      <c r="U897" s="421" t="s">
        <v>3355</v>
      </c>
      <c r="V897" s="424"/>
      <c r="W897" s="429">
        <v>0</v>
      </c>
      <c r="AZ897" s="331" t="e">
        <f>IF((VLOOKUP(CONCATENATE($A897,"EP"),'05 APU'!$1:$1048576,1,FALSE)=CONCATENATE($A897,"EP")),1,0)</f>
        <v>#N/A</v>
      </c>
      <c r="BA897" s="331" t="e">
        <f>IF((VLOOKUP(CONCATENATE($A897,"EE"),'05 APU'!$1:$1048576,1,FALSE)=CONCATENATE($A897,"EE")),1,0)</f>
        <v>#N/A</v>
      </c>
      <c r="BB897" s="331" t="e">
        <f>IF((VLOOKUP(CONCATENATE($A897,"EM"),'05 APU'!$1:$1048576,1,FALSE)=CONCATENATE($A897,"EM")),1,0)</f>
        <v>#N/A</v>
      </c>
    </row>
    <row r="898" spans="1:54" ht="21" x14ac:dyDescent="0.25">
      <c r="A898" s="88">
        <v>888</v>
      </c>
      <c r="B898" s="387" t="s">
        <v>1750</v>
      </c>
      <c r="C898" s="384" t="s">
        <v>1751</v>
      </c>
      <c r="D898" s="89" t="str">
        <f>IFERROR(VLOOKUP(CONCATENATE($A898,"T"),'05 APU'!$1:$1048576,3,),"")</f>
        <v/>
      </c>
      <c r="E898" s="89" t="str">
        <f>IFERROR(VLOOKUP(CONCATENATE($A898,"T2"),'05 APU'!$1:$1048576,3,),"")</f>
        <v/>
      </c>
      <c r="F898" s="89" t="str">
        <f>IFERROR(VLOOKUP(CONCATENATE($A898,"T3"),'05 APU'!$1:$1048576,3,),"")</f>
        <v/>
      </c>
      <c r="G898" s="412" t="s">
        <v>168</v>
      </c>
      <c r="H898" s="351"/>
      <c r="I898" s="90">
        <f>IFERROR((VLOOKUP(CONCATENATE($A898,"D"),'05 APU'!$1:$1048576,9,)),0)</f>
        <v>0</v>
      </c>
      <c r="J898" s="90">
        <f t="shared" si="28"/>
        <v>0</v>
      </c>
      <c r="K898" s="297" t="str">
        <f>IFERROR(VLOOKUP(CONCATENATE($A898,"C"),'05 APU'!$1:$1048576,9,),"")</f>
        <v/>
      </c>
      <c r="L898" s="297" t="str">
        <f>IFERROR(VLOOKUP(CONCATENATE($A898,"B"),'05 APU'!$1:$1048576,9,),"")</f>
        <v/>
      </c>
      <c r="M898" s="297" t="str">
        <f>IFERROR(VLOOKUP(CONCATENATE($A898,"A"),'05 APU'!$1:$1048576,9,),"")</f>
        <v/>
      </c>
      <c r="N898" s="86"/>
      <c r="O898" s="90">
        <f>IFERROR(VLOOKUP(CONCATENATE($A898,"D"),'05 APU'!$T:$AB,9,),0)</f>
        <v>0</v>
      </c>
      <c r="P898" s="90">
        <f t="shared" si="27"/>
        <v>0</v>
      </c>
      <c r="Q898" s="90">
        <f>IFERROR(VLOOKUP(CONCATENATE($A898,"C"),'05 APU'!$T:$AB,9,),0)</f>
        <v>0</v>
      </c>
      <c r="R898" s="90">
        <f>IFERROR(VLOOKUP(CONCATENATE($A898,"B"),'05 APU'!$T:$AB,9,),0)</f>
        <v>0</v>
      </c>
      <c r="S898" s="90">
        <f>IFERROR(VLOOKUP(CONCATENATE($A898,"A"),'05 APU'!$T:$AB,9,),0)</f>
        <v>0</v>
      </c>
      <c r="U898" s="421" t="s">
        <v>3355</v>
      </c>
      <c r="V898" s="424"/>
      <c r="W898" s="429">
        <v>0</v>
      </c>
      <c r="AZ898" s="331" t="e">
        <f>IF((VLOOKUP(CONCATENATE($A898,"EP"),'05 APU'!$1:$1048576,1,FALSE)=CONCATENATE($A898,"EP")),1,0)</f>
        <v>#N/A</v>
      </c>
      <c r="BA898" s="331" t="e">
        <f>IF((VLOOKUP(CONCATENATE($A898,"EE"),'05 APU'!$1:$1048576,1,FALSE)=CONCATENATE($A898,"EE")),1,0)</f>
        <v>#N/A</v>
      </c>
      <c r="BB898" s="331" t="e">
        <f>IF((VLOOKUP(CONCATENATE($A898,"EM"),'05 APU'!$1:$1048576,1,FALSE)=CONCATENATE($A898,"EM")),1,0)</f>
        <v>#N/A</v>
      </c>
    </row>
    <row r="899" spans="1:54" x14ac:dyDescent="0.25">
      <c r="A899" s="88">
        <v>889</v>
      </c>
      <c r="B899" s="395" t="s">
        <v>1752</v>
      </c>
      <c r="C899" s="396"/>
      <c r="D899" s="89" t="str">
        <f>IFERROR(VLOOKUP(CONCATENATE($A899,"T"),'05 APU'!$1:$1048576,3,),"")</f>
        <v/>
      </c>
      <c r="E899" s="89" t="str">
        <f>IFERROR(VLOOKUP(CONCATENATE($A899,"T2"),'05 APU'!$1:$1048576,3,),"")</f>
        <v/>
      </c>
      <c r="F899" s="89" t="str">
        <f>IFERROR(VLOOKUP(CONCATENATE($A899,"T3"),'05 APU'!$1:$1048576,3,),"")</f>
        <v/>
      </c>
      <c r="G899" s="396"/>
      <c r="H899" s="351"/>
      <c r="I899" s="90">
        <f>IFERROR((VLOOKUP(CONCATENATE($A899,"D"),'05 APU'!$1:$1048576,9,)),0)</f>
        <v>0</v>
      </c>
      <c r="J899" s="90">
        <f t="shared" si="28"/>
        <v>0</v>
      </c>
      <c r="K899" s="297" t="str">
        <f>IFERROR(VLOOKUP(CONCATENATE($A899,"C"),'05 APU'!$1:$1048576,9,),"")</f>
        <v/>
      </c>
      <c r="L899" s="297" t="str">
        <f>IFERROR(VLOOKUP(CONCATENATE($A899,"B"),'05 APU'!$1:$1048576,9,),"")</f>
        <v/>
      </c>
      <c r="M899" s="297" t="str">
        <f>IFERROR(VLOOKUP(CONCATENATE($A899,"A"),'05 APU'!$1:$1048576,9,),"")</f>
        <v/>
      </c>
      <c r="N899" s="86"/>
      <c r="O899" s="90">
        <f>IFERROR(VLOOKUP(CONCATENATE($A899,"D"),'05 APU'!$T:$AB,9,),0)</f>
        <v>0</v>
      </c>
      <c r="P899" s="90">
        <f t="shared" si="27"/>
        <v>0</v>
      </c>
      <c r="Q899" s="90">
        <f>IFERROR(VLOOKUP(CONCATENATE($A899,"C"),'05 APU'!$T:$AB,9,),0)</f>
        <v>0</v>
      </c>
      <c r="R899" s="90">
        <f>IFERROR(VLOOKUP(CONCATENATE($A899,"B"),'05 APU'!$T:$AB,9,),0)</f>
        <v>0</v>
      </c>
      <c r="S899" s="90">
        <f>IFERROR(VLOOKUP(CONCATENATE($A899,"A"),'05 APU'!$T:$AB,9,),0)</f>
        <v>0</v>
      </c>
      <c r="U899" s="420"/>
      <c r="V899" s="424"/>
      <c r="W899" s="429">
        <v>0</v>
      </c>
      <c r="AZ899" s="331" t="e">
        <f>IF((VLOOKUP(CONCATENATE($A899,"EP"),'05 APU'!$1:$1048576,1,FALSE)=CONCATENATE($A899,"EP")),1,0)</f>
        <v>#N/A</v>
      </c>
      <c r="BA899" s="331" t="e">
        <f>IF((VLOOKUP(CONCATENATE($A899,"EE"),'05 APU'!$1:$1048576,1,FALSE)=CONCATENATE($A899,"EE")),1,0)</f>
        <v>#N/A</v>
      </c>
      <c r="BB899" s="331" t="e">
        <f>IF((VLOOKUP(CONCATENATE($A899,"EM"),'05 APU'!$1:$1048576,1,FALSE)=CONCATENATE($A899,"EM")),1,0)</f>
        <v>#N/A</v>
      </c>
    </row>
    <row r="900" spans="1:54" ht="21" x14ac:dyDescent="0.25">
      <c r="A900" s="88">
        <v>890</v>
      </c>
      <c r="B900" s="388" t="s">
        <v>1753</v>
      </c>
      <c r="C900" s="389" t="s">
        <v>1754</v>
      </c>
      <c r="D900" s="89" t="str">
        <f>IFERROR(VLOOKUP(CONCATENATE($A900,"T"),'05 APU'!$1:$1048576,3,),"")</f>
        <v/>
      </c>
      <c r="E900" s="89" t="str">
        <f>IFERROR(VLOOKUP(CONCATENATE($A900,"T2"),'05 APU'!$1:$1048576,3,),"")</f>
        <v/>
      </c>
      <c r="F900" s="89" t="str">
        <f>IFERROR(VLOOKUP(CONCATENATE($A900,"T3"),'05 APU'!$1:$1048576,3,),"")</f>
        <v/>
      </c>
      <c r="G900" s="398"/>
      <c r="H900" s="351"/>
      <c r="I900" s="90">
        <f>IFERROR((VLOOKUP(CONCATENATE($A900,"D"),'05 APU'!$1:$1048576,9,)),0)</f>
        <v>0</v>
      </c>
      <c r="J900" s="90">
        <f t="shared" si="28"/>
        <v>0</v>
      </c>
      <c r="K900" s="297" t="str">
        <f>IFERROR(VLOOKUP(CONCATENATE($A900,"C"),'05 APU'!$1:$1048576,9,),"")</f>
        <v/>
      </c>
      <c r="L900" s="297" t="str">
        <f>IFERROR(VLOOKUP(CONCATENATE($A900,"B"),'05 APU'!$1:$1048576,9,),"")</f>
        <v/>
      </c>
      <c r="M900" s="297" t="str">
        <f>IFERROR(VLOOKUP(CONCATENATE($A900,"A"),'05 APU'!$1:$1048576,9,),"")</f>
        <v/>
      </c>
      <c r="N900" s="86"/>
      <c r="O900" s="90">
        <f>IFERROR(VLOOKUP(CONCATENATE($A900,"D"),'05 APU'!$T:$AB,9,),0)</f>
        <v>0</v>
      </c>
      <c r="P900" s="90">
        <f t="shared" si="27"/>
        <v>0</v>
      </c>
      <c r="Q900" s="90">
        <f>IFERROR(VLOOKUP(CONCATENATE($A900,"C"),'05 APU'!$T:$AB,9,),0)</f>
        <v>0</v>
      </c>
      <c r="R900" s="90">
        <f>IFERROR(VLOOKUP(CONCATENATE($A900,"B"),'05 APU'!$T:$AB,9,),0)</f>
        <v>0</v>
      </c>
      <c r="S900" s="90">
        <f>IFERROR(VLOOKUP(CONCATENATE($A900,"A"),'05 APU'!$T:$AB,9,),0)</f>
        <v>0</v>
      </c>
      <c r="U900" s="420" t="s">
        <v>3459</v>
      </c>
      <c r="V900" s="427" t="s">
        <v>3488</v>
      </c>
      <c r="W900" s="429">
        <v>0</v>
      </c>
      <c r="AZ900" s="331" t="e">
        <f>IF((VLOOKUP(CONCATENATE($A900,"EP"),'05 APU'!$1:$1048576,1,FALSE)=CONCATENATE($A900,"EP")),1,0)</f>
        <v>#N/A</v>
      </c>
      <c r="BA900" s="331" t="e">
        <f>IF((VLOOKUP(CONCATENATE($A900,"EE"),'05 APU'!$1:$1048576,1,FALSE)=CONCATENATE($A900,"EE")),1,0)</f>
        <v>#N/A</v>
      </c>
      <c r="BB900" s="331" t="e">
        <f>IF((VLOOKUP(CONCATENATE($A900,"EM"),'05 APU'!$1:$1048576,1,FALSE)=CONCATENATE($A900,"EM")),1,0)</f>
        <v>#N/A</v>
      </c>
    </row>
    <row r="901" spans="1:54" x14ac:dyDescent="0.25">
      <c r="A901" s="88">
        <v>891</v>
      </c>
      <c r="B901" s="387" t="s">
        <v>1755</v>
      </c>
      <c r="C901" s="384" t="s">
        <v>1756</v>
      </c>
      <c r="D901" s="89" t="str">
        <f>IFERROR(VLOOKUP(CONCATENATE($A901,"T"),'05 APU'!$1:$1048576,3,),"")</f>
        <v/>
      </c>
      <c r="E901" s="89" t="str">
        <f>IFERROR(VLOOKUP(CONCATENATE($A901,"T2"),'05 APU'!$1:$1048576,3,),"")</f>
        <v/>
      </c>
      <c r="F901" s="89" t="str">
        <f>IFERROR(VLOOKUP(CONCATENATE($A901,"T3"),'05 APU'!$1:$1048576,3,),"")</f>
        <v/>
      </c>
      <c r="G901" s="412" t="s">
        <v>3350</v>
      </c>
      <c r="H901" s="351"/>
      <c r="I901" s="90">
        <f>IFERROR((VLOOKUP(CONCATENATE($A901,"D"),'05 APU'!$1:$1048576,9,)),0)</f>
        <v>0</v>
      </c>
      <c r="J901" s="90">
        <f t="shared" si="28"/>
        <v>0</v>
      </c>
      <c r="K901" s="297" t="str">
        <f>IFERROR(VLOOKUP(CONCATENATE($A901,"C"),'05 APU'!$1:$1048576,9,),"")</f>
        <v/>
      </c>
      <c r="L901" s="297" t="str">
        <f>IFERROR(VLOOKUP(CONCATENATE($A901,"B"),'05 APU'!$1:$1048576,9,),"")</f>
        <v/>
      </c>
      <c r="M901" s="297" t="str">
        <f>IFERROR(VLOOKUP(CONCATENATE($A901,"A"),'05 APU'!$1:$1048576,9,),"")</f>
        <v/>
      </c>
      <c r="N901" s="86"/>
      <c r="O901" s="90">
        <f>IFERROR(VLOOKUP(CONCATENATE($A901,"D"),'05 APU'!$T:$AB,9,),0)</f>
        <v>0</v>
      </c>
      <c r="P901" s="90">
        <f t="shared" si="27"/>
        <v>0</v>
      </c>
      <c r="Q901" s="90">
        <f>IFERROR(VLOOKUP(CONCATENATE($A901,"C"),'05 APU'!$T:$AB,9,),0)</f>
        <v>0</v>
      </c>
      <c r="R901" s="90">
        <f>IFERROR(VLOOKUP(CONCATENATE($A901,"B"),'05 APU'!$T:$AB,9,),0)</f>
        <v>0</v>
      </c>
      <c r="S901" s="90">
        <f>IFERROR(VLOOKUP(CONCATENATE($A901,"A"),'05 APU'!$T:$AB,9,),0)</f>
        <v>0</v>
      </c>
      <c r="U901" s="420" t="s">
        <v>3459</v>
      </c>
      <c r="V901" s="427" t="s">
        <v>3488</v>
      </c>
      <c r="W901" s="429" t="s">
        <v>3492</v>
      </c>
      <c r="AZ901" s="331" t="e">
        <f>IF((VLOOKUP(CONCATENATE($A901,"EP"),'05 APU'!$1:$1048576,1,FALSE)=CONCATENATE($A901,"EP")),1,0)</f>
        <v>#N/A</v>
      </c>
      <c r="BA901" s="331" t="e">
        <f>IF((VLOOKUP(CONCATENATE($A901,"EE"),'05 APU'!$1:$1048576,1,FALSE)=CONCATENATE($A901,"EE")),1,0)</f>
        <v>#N/A</v>
      </c>
      <c r="BB901" s="331" t="e">
        <f>IF((VLOOKUP(CONCATENATE($A901,"EM"),'05 APU'!$1:$1048576,1,FALSE)=CONCATENATE($A901,"EM")),1,0)</f>
        <v>#N/A</v>
      </c>
    </row>
    <row r="902" spans="1:54" x14ac:dyDescent="0.25">
      <c r="A902" s="88">
        <v>892</v>
      </c>
      <c r="B902" s="387" t="s">
        <v>1757</v>
      </c>
      <c r="C902" s="384" t="s">
        <v>1758</v>
      </c>
      <c r="D902" s="89" t="str">
        <f>IFERROR(VLOOKUP(CONCATENATE($A902,"T"),'05 APU'!$1:$1048576,3,),"")</f>
        <v/>
      </c>
      <c r="E902" s="89" t="str">
        <f>IFERROR(VLOOKUP(CONCATENATE($A902,"T2"),'05 APU'!$1:$1048576,3,),"")</f>
        <v/>
      </c>
      <c r="F902" s="89" t="str">
        <f>IFERROR(VLOOKUP(CONCATENATE($A902,"T3"),'05 APU'!$1:$1048576,3,),"")</f>
        <v/>
      </c>
      <c r="G902" s="412" t="s">
        <v>3350</v>
      </c>
      <c r="H902" s="351"/>
      <c r="I902" s="90">
        <f>IFERROR((VLOOKUP(CONCATENATE($A902,"D"),'05 APU'!$1:$1048576,9,)),0)</f>
        <v>0</v>
      </c>
      <c r="J902" s="90">
        <f t="shared" si="28"/>
        <v>0</v>
      </c>
      <c r="K902" s="297" t="str">
        <f>IFERROR(VLOOKUP(CONCATENATE($A902,"C"),'05 APU'!$1:$1048576,9,),"")</f>
        <v/>
      </c>
      <c r="L902" s="297" t="str">
        <f>IFERROR(VLOOKUP(CONCATENATE($A902,"B"),'05 APU'!$1:$1048576,9,),"")</f>
        <v/>
      </c>
      <c r="M902" s="297" t="str">
        <f>IFERROR(VLOOKUP(CONCATENATE($A902,"A"),'05 APU'!$1:$1048576,9,),"")</f>
        <v/>
      </c>
      <c r="N902" s="86"/>
      <c r="O902" s="90">
        <f>IFERROR(VLOOKUP(CONCATENATE($A902,"D"),'05 APU'!$T:$AB,9,),0)</f>
        <v>0</v>
      </c>
      <c r="P902" s="90">
        <f t="shared" si="27"/>
        <v>0</v>
      </c>
      <c r="Q902" s="90">
        <f>IFERROR(VLOOKUP(CONCATENATE($A902,"C"),'05 APU'!$T:$AB,9,),0)</f>
        <v>0</v>
      </c>
      <c r="R902" s="90">
        <f>IFERROR(VLOOKUP(CONCATENATE($A902,"B"),'05 APU'!$T:$AB,9,),0)</f>
        <v>0</v>
      </c>
      <c r="S902" s="90">
        <f>IFERROR(VLOOKUP(CONCATENATE($A902,"A"),'05 APU'!$T:$AB,9,),0)</f>
        <v>0</v>
      </c>
      <c r="U902" s="420" t="s">
        <v>3459</v>
      </c>
      <c r="V902" s="427" t="s">
        <v>3488</v>
      </c>
      <c r="W902" s="429" t="s">
        <v>3492</v>
      </c>
      <c r="AZ902" s="331" t="e">
        <f>IF((VLOOKUP(CONCATENATE($A902,"EP"),'05 APU'!$1:$1048576,1,FALSE)=CONCATENATE($A902,"EP")),1,0)</f>
        <v>#N/A</v>
      </c>
      <c r="BA902" s="331" t="e">
        <f>IF((VLOOKUP(CONCATENATE($A902,"EE"),'05 APU'!$1:$1048576,1,FALSE)=CONCATENATE($A902,"EE")),1,0)</f>
        <v>#N/A</v>
      </c>
      <c r="BB902" s="331" t="e">
        <f>IF((VLOOKUP(CONCATENATE($A902,"EM"),'05 APU'!$1:$1048576,1,FALSE)=CONCATENATE($A902,"EM")),1,0)</f>
        <v>#N/A</v>
      </c>
    </row>
    <row r="903" spans="1:54" x14ac:dyDescent="0.25">
      <c r="A903" s="88">
        <v>893</v>
      </c>
      <c r="B903" s="387" t="s">
        <v>1759</v>
      </c>
      <c r="C903" s="384" t="s">
        <v>1760</v>
      </c>
      <c r="D903" s="89" t="str">
        <f>IFERROR(VLOOKUP(CONCATENATE($A903,"T"),'05 APU'!$1:$1048576,3,),"")</f>
        <v/>
      </c>
      <c r="E903" s="89" t="str">
        <f>IFERROR(VLOOKUP(CONCATENATE($A903,"T2"),'05 APU'!$1:$1048576,3,),"")</f>
        <v/>
      </c>
      <c r="F903" s="89" t="str">
        <f>IFERROR(VLOOKUP(CONCATENATE($A903,"T3"),'05 APU'!$1:$1048576,3,),"")</f>
        <v/>
      </c>
      <c r="G903" s="412" t="s">
        <v>3350</v>
      </c>
      <c r="H903" s="351"/>
      <c r="I903" s="90">
        <f>IFERROR((VLOOKUP(CONCATENATE($A903,"D"),'05 APU'!$1:$1048576,9,)),0)</f>
        <v>0</v>
      </c>
      <c r="J903" s="90">
        <f t="shared" si="28"/>
        <v>0</v>
      </c>
      <c r="K903" s="297" t="str">
        <f>IFERROR(VLOOKUP(CONCATENATE($A903,"C"),'05 APU'!$1:$1048576,9,),"")</f>
        <v/>
      </c>
      <c r="L903" s="297" t="str">
        <f>IFERROR(VLOOKUP(CONCATENATE($A903,"B"),'05 APU'!$1:$1048576,9,),"")</f>
        <v/>
      </c>
      <c r="M903" s="297" t="str">
        <f>IFERROR(VLOOKUP(CONCATENATE($A903,"A"),'05 APU'!$1:$1048576,9,),"")</f>
        <v/>
      </c>
      <c r="N903" s="86"/>
      <c r="O903" s="90">
        <f>IFERROR(VLOOKUP(CONCATENATE($A903,"D"),'05 APU'!$T:$AB,9,),0)</f>
        <v>0</v>
      </c>
      <c r="P903" s="90">
        <f t="shared" si="27"/>
        <v>0</v>
      </c>
      <c r="Q903" s="90">
        <f>IFERROR(VLOOKUP(CONCATENATE($A903,"C"),'05 APU'!$T:$AB,9,),0)</f>
        <v>0</v>
      </c>
      <c r="R903" s="90">
        <f>IFERROR(VLOOKUP(CONCATENATE($A903,"B"),'05 APU'!$T:$AB,9,),0)</f>
        <v>0</v>
      </c>
      <c r="S903" s="90">
        <f>IFERROR(VLOOKUP(CONCATENATE($A903,"A"),'05 APU'!$T:$AB,9,),0)</f>
        <v>0</v>
      </c>
      <c r="U903" s="420" t="s">
        <v>3459</v>
      </c>
      <c r="V903" s="427" t="s">
        <v>3488</v>
      </c>
      <c r="W903" s="429" t="s">
        <v>3492</v>
      </c>
      <c r="AZ903" s="331" t="e">
        <f>IF((VLOOKUP(CONCATENATE($A903,"EP"),'05 APU'!$1:$1048576,1,FALSE)=CONCATENATE($A903,"EP")),1,0)</f>
        <v>#N/A</v>
      </c>
      <c r="BA903" s="331" t="e">
        <f>IF((VLOOKUP(CONCATENATE($A903,"EE"),'05 APU'!$1:$1048576,1,FALSE)=CONCATENATE($A903,"EE")),1,0)</f>
        <v>#N/A</v>
      </c>
      <c r="BB903" s="331" t="e">
        <f>IF((VLOOKUP(CONCATENATE($A903,"EM"),'05 APU'!$1:$1048576,1,FALSE)=CONCATENATE($A903,"EM")),1,0)</f>
        <v>#N/A</v>
      </c>
    </row>
    <row r="904" spans="1:54" x14ac:dyDescent="0.25">
      <c r="A904" s="88">
        <v>894</v>
      </c>
      <c r="B904" s="387" t="s">
        <v>1761</v>
      </c>
      <c r="C904" s="384" t="s">
        <v>1762</v>
      </c>
      <c r="D904" s="89" t="str">
        <f>IFERROR(VLOOKUP(CONCATENATE($A904,"T"),'05 APU'!$1:$1048576,3,),"")</f>
        <v/>
      </c>
      <c r="E904" s="89" t="str">
        <f>IFERROR(VLOOKUP(CONCATENATE($A904,"T2"),'05 APU'!$1:$1048576,3,),"")</f>
        <v/>
      </c>
      <c r="F904" s="89" t="str">
        <f>IFERROR(VLOOKUP(CONCATENATE($A904,"T3"),'05 APU'!$1:$1048576,3,),"")</f>
        <v/>
      </c>
      <c r="G904" s="412" t="s">
        <v>3350</v>
      </c>
      <c r="H904" s="351"/>
      <c r="I904" s="90">
        <f>IFERROR((VLOOKUP(CONCATENATE($A904,"D"),'05 APU'!$1:$1048576,9,)),0)</f>
        <v>0</v>
      </c>
      <c r="J904" s="90">
        <f t="shared" si="28"/>
        <v>0</v>
      </c>
      <c r="K904" s="297" t="str">
        <f>IFERROR(VLOOKUP(CONCATENATE($A904,"C"),'05 APU'!$1:$1048576,9,),"")</f>
        <v/>
      </c>
      <c r="L904" s="297" t="str">
        <f>IFERROR(VLOOKUP(CONCATENATE($A904,"B"),'05 APU'!$1:$1048576,9,),"")</f>
        <v/>
      </c>
      <c r="M904" s="297" t="str">
        <f>IFERROR(VLOOKUP(CONCATENATE($A904,"A"),'05 APU'!$1:$1048576,9,),"")</f>
        <v/>
      </c>
      <c r="N904" s="86"/>
      <c r="O904" s="90">
        <f>IFERROR(VLOOKUP(CONCATENATE($A904,"D"),'05 APU'!$T:$AB,9,),0)</f>
        <v>0</v>
      </c>
      <c r="P904" s="90">
        <f t="shared" si="27"/>
        <v>0</v>
      </c>
      <c r="Q904" s="90">
        <f>IFERROR(VLOOKUP(CONCATENATE($A904,"C"),'05 APU'!$T:$AB,9,),0)</f>
        <v>0</v>
      </c>
      <c r="R904" s="90">
        <f>IFERROR(VLOOKUP(CONCATENATE($A904,"B"),'05 APU'!$T:$AB,9,),0)</f>
        <v>0</v>
      </c>
      <c r="S904" s="90">
        <f>IFERROR(VLOOKUP(CONCATENATE($A904,"A"),'05 APU'!$T:$AB,9,),0)</f>
        <v>0</v>
      </c>
      <c r="U904" s="420" t="s">
        <v>3459</v>
      </c>
      <c r="V904" s="427" t="s">
        <v>3488</v>
      </c>
      <c r="W904" s="429" t="s">
        <v>3492</v>
      </c>
      <c r="AZ904" s="331" t="e">
        <f>IF((VLOOKUP(CONCATENATE($A904,"EP"),'05 APU'!$1:$1048576,1,FALSE)=CONCATENATE($A904,"EP")),1,0)</f>
        <v>#N/A</v>
      </c>
      <c r="BA904" s="331" t="e">
        <f>IF((VLOOKUP(CONCATENATE($A904,"EE"),'05 APU'!$1:$1048576,1,FALSE)=CONCATENATE($A904,"EE")),1,0)</f>
        <v>#N/A</v>
      </c>
      <c r="BB904" s="331" t="e">
        <f>IF((VLOOKUP(CONCATENATE($A904,"EM"),'05 APU'!$1:$1048576,1,FALSE)=CONCATENATE($A904,"EM")),1,0)</f>
        <v>#N/A</v>
      </c>
    </row>
    <row r="905" spans="1:54" ht="21" x14ac:dyDescent="0.25">
      <c r="A905" s="88">
        <v>895</v>
      </c>
      <c r="B905" s="397" t="s">
        <v>1763</v>
      </c>
      <c r="C905" s="389" t="s">
        <v>1764</v>
      </c>
      <c r="D905" s="89" t="str">
        <f>IFERROR(VLOOKUP(CONCATENATE($A905,"T"),'05 APU'!$1:$1048576,3,),"")</f>
        <v/>
      </c>
      <c r="E905" s="89" t="str">
        <f>IFERROR(VLOOKUP(CONCATENATE($A905,"T2"),'05 APU'!$1:$1048576,3,),"")</f>
        <v/>
      </c>
      <c r="F905" s="89" t="str">
        <f>IFERROR(VLOOKUP(CONCATENATE($A905,"T3"),'05 APU'!$1:$1048576,3,),"")</f>
        <v/>
      </c>
      <c r="G905" s="412"/>
      <c r="H905" s="351"/>
      <c r="I905" s="90">
        <f>IFERROR((VLOOKUP(CONCATENATE($A905,"D"),'05 APU'!$1:$1048576,9,)),0)</f>
        <v>0</v>
      </c>
      <c r="J905" s="90">
        <f t="shared" si="28"/>
        <v>0</v>
      </c>
      <c r="K905" s="297" t="str">
        <f>IFERROR(VLOOKUP(CONCATENATE($A905,"C"),'05 APU'!$1:$1048576,9,),"")</f>
        <v/>
      </c>
      <c r="L905" s="297" t="str">
        <f>IFERROR(VLOOKUP(CONCATENATE($A905,"B"),'05 APU'!$1:$1048576,9,),"")</f>
        <v/>
      </c>
      <c r="M905" s="297" t="str">
        <f>IFERROR(VLOOKUP(CONCATENATE($A905,"A"),'05 APU'!$1:$1048576,9,),"")</f>
        <v/>
      </c>
      <c r="N905" s="86"/>
      <c r="O905" s="90">
        <f>IFERROR(VLOOKUP(CONCATENATE($A905,"D"),'05 APU'!$T:$AB,9,),0)</f>
        <v>0</v>
      </c>
      <c r="P905" s="90">
        <f t="shared" si="27"/>
        <v>0</v>
      </c>
      <c r="Q905" s="90">
        <f>IFERROR(VLOOKUP(CONCATENATE($A905,"C"),'05 APU'!$T:$AB,9,),0)</f>
        <v>0</v>
      </c>
      <c r="R905" s="90">
        <f>IFERROR(VLOOKUP(CONCATENATE($A905,"B"),'05 APU'!$T:$AB,9,),0)</f>
        <v>0</v>
      </c>
      <c r="S905" s="90">
        <f>IFERROR(VLOOKUP(CONCATENATE($A905,"A"),'05 APU'!$T:$AB,9,),0)</f>
        <v>0</v>
      </c>
      <c r="U905" s="420" t="s">
        <v>3459</v>
      </c>
      <c r="V905" s="427" t="s">
        <v>3488</v>
      </c>
      <c r="W905" s="429">
        <v>0</v>
      </c>
      <c r="AZ905" s="331" t="e">
        <f>IF((VLOOKUP(CONCATENATE($A905,"EP"),'05 APU'!$1:$1048576,1,FALSE)=CONCATENATE($A905,"EP")),1,0)</f>
        <v>#N/A</v>
      </c>
      <c r="BA905" s="331" t="e">
        <f>IF((VLOOKUP(CONCATENATE($A905,"EE"),'05 APU'!$1:$1048576,1,FALSE)=CONCATENATE($A905,"EE")),1,0)</f>
        <v>#N/A</v>
      </c>
      <c r="BB905" s="331" t="e">
        <f>IF((VLOOKUP(CONCATENATE($A905,"EM"),'05 APU'!$1:$1048576,1,FALSE)=CONCATENATE($A905,"EM")),1,0)</f>
        <v>#N/A</v>
      </c>
    </row>
    <row r="906" spans="1:54" x14ac:dyDescent="0.25">
      <c r="A906" s="88">
        <v>896</v>
      </c>
      <c r="B906" s="387" t="s">
        <v>1765</v>
      </c>
      <c r="C906" s="384" t="s">
        <v>1756</v>
      </c>
      <c r="D906" s="89" t="str">
        <f>IFERROR(VLOOKUP(CONCATENATE($A906,"T"),'05 APU'!$1:$1048576,3,),"")</f>
        <v/>
      </c>
      <c r="E906" s="89" t="str">
        <f>IFERROR(VLOOKUP(CONCATENATE($A906,"T2"),'05 APU'!$1:$1048576,3,),"")</f>
        <v/>
      </c>
      <c r="F906" s="89" t="str">
        <f>IFERROR(VLOOKUP(CONCATENATE($A906,"T3"),'05 APU'!$1:$1048576,3,),"")</f>
        <v/>
      </c>
      <c r="G906" s="412" t="s">
        <v>3350</v>
      </c>
      <c r="H906" s="351"/>
      <c r="I906" s="90">
        <f>IFERROR((VLOOKUP(CONCATENATE($A906,"D"),'05 APU'!$1:$1048576,9,)),0)</f>
        <v>0</v>
      </c>
      <c r="J906" s="90">
        <f t="shared" si="28"/>
        <v>0</v>
      </c>
      <c r="K906" s="297" t="str">
        <f>IFERROR(VLOOKUP(CONCATENATE($A906,"C"),'05 APU'!$1:$1048576,9,),"")</f>
        <v/>
      </c>
      <c r="L906" s="297" t="str">
        <f>IFERROR(VLOOKUP(CONCATENATE($A906,"B"),'05 APU'!$1:$1048576,9,),"")</f>
        <v/>
      </c>
      <c r="M906" s="297" t="str">
        <f>IFERROR(VLOOKUP(CONCATENATE($A906,"A"),'05 APU'!$1:$1048576,9,),"")</f>
        <v/>
      </c>
      <c r="N906" s="86"/>
      <c r="O906" s="90">
        <f>IFERROR(VLOOKUP(CONCATENATE($A906,"D"),'05 APU'!$T:$AB,9,),0)</f>
        <v>0</v>
      </c>
      <c r="P906" s="90">
        <f t="shared" si="27"/>
        <v>0</v>
      </c>
      <c r="Q906" s="90">
        <f>IFERROR(VLOOKUP(CONCATENATE($A906,"C"),'05 APU'!$T:$AB,9,),0)</f>
        <v>0</v>
      </c>
      <c r="R906" s="90">
        <f>IFERROR(VLOOKUP(CONCATENATE($A906,"B"),'05 APU'!$T:$AB,9,),0)</f>
        <v>0</v>
      </c>
      <c r="S906" s="90">
        <f>IFERROR(VLOOKUP(CONCATENATE($A906,"A"),'05 APU'!$T:$AB,9,),0)</f>
        <v>0</v>
      </c>
      <c r="U906" s="420" t="s">
        <v>3459</v>
      </c>
      <c r="V906" s="427" t="s">
        <v>3488</v>
      </c>
      <c r="W906" s="429" t="s">
        <v>3492</v>
      </c>
      <c r="AZ906" s="331" t="e">
        <f>IF((VLOOKUP(CONCATENATE($A906,"EP"),'05 APU'!$1:$1048576,1,FALSE)=CONCATENATE($A906,"EP")),1,0)</f>
        <v>#N/A</v>
      </c>
      <c r="BA906" s="331" t="e">
        <f>IF((VLOOKUP(CONCATENATE($A906,"EE"),'05 APU'!$1:$1048576,1,FALSE)=CONCATENATE($A906,"EE")),1,0)</f>
        <v>#N/A</v>
      </c>
      <c r="BB906" s="331" t="e">
        <f>IF((VLOOKUP(CONCATENATE($A906,"EM"),'05 APU'!$1:$1048576,1,FALSE)=CONCATENATE($A906,"EM")),1,0)</f>
        <v>#N/A</v>
      </c>
    </row>
    <row r="907" spans="1:54" x14ac:dyDescent="0.25">
      <c r="A907" s="88">
        <v>897</v>
      </c>
      <c r="B907" s="387" t="s">
        <v>1766</v>
      </c>
      <c r="C907" s="384" t="s">
        <v>1758</v>
      </c>
      <c r="D907" s="89" t="str">
        <f>IFERROR(VLOOKUP(CONCATENATE($A907,"T"),'05 APU'!$1:$1048576,3,),"")</f>
        <v/>
      </c>
      <c r="E907" s="89" t="str">
        <f>IFERROR(VLOOKUP(CONCATENATE($A907,"T2"),'05 APU'!$1:$1048576,3,),"")</f>
        <v/>
      </c>
      <c r="F907" s="89" t="str">
        <f>IFERROR(VLOOKUP(CONCATENATE($A907,"T3"),'05 APU'!$1:$1048576,3,),"")</f>
        <v/>
      </c>
      <c r="G907" s="412" t="s">
        <v>3350</v>
      </c>
      <c r="H907" s="351"/>
      <c r="I907" s="90">
        <f>IFERROR((VLOOKUP(CONCATENATE($A907,"D"),'05 APU'!$1:$1048576,9,)),0)</f>
        <v>0</v>
      </c>
      <c r="J907" s="90">
        <f t="shared" si="28"/>
        <v>0</v>
      </c>
      <c r="K907" s="297" t="str">
        <f>IFERROR(VLOOKUP(CONCATENATE($A907,"C"),'05 APU'!$1:$1048576,9,),"")</f>
        <v/>
      </c>
      <c r="L907" s="297" t="str">
        <f>IFERROR(VLOOKUP(CONCATENATE($A907,"B"),'05 APU'!$1:$1048576,9,),"")</f>
        <v/>
      </c>
      <c r="M907" s="297" t="str">
        <f>IFERROR(VLOOKUP(CONCATENATE($A907,"A"),'05 APU'!$1:$1048576,9,),"")</f>
        <v/>
      </c>
      <c r="N907" s="86"/>
      <c r="O907" s="90">
        <f>IFERROR(VLOOKUP(CONCATENATE($A907,"D"),'05 APU'!$T:$AB,9,),0)</f>
        <v>0</v>
      </c>
      <c r="P907" s="90">
        <f t="shared" ref="P907:P970" si="29">IFERROR($O907*$H907,0)</f>
        <v>0</v>
      </c>
      <c r="Q907" s="90">
        <f>IFERROR(VLOOKUP(CONCATENATE($A907,"C"),'05 APU'!$T:$AB,9,),0)</f>
        <v>0</v>
      </c>
      <c r="R907" s="90">
        <f>IFERROR(VLOOKUP(CONCATENATE($A907,"B"),'05 APU'!$T:$AB,9,),0)</f>
        <v>0</v>
      </c>
      <c r="S907" s="90">
        <f>IFERROR(VLOOKUP(CONCATENATE($A907,"A"),'05 APU'!$T:$AB,9,),0)</f>
        <v>0</v>
      </c>
      <c r="U907" s="420" t="s">
        <v>3459</v>
      </c>
      <c r="V907" s="427" t="s">
        <v>3488</v>
      </c>
      <c r="W907" s="429" t="s">
        <v>3492</v>
      </c>
      <c r="AZ907" s="331" t="e">
        <f>IF((VLOOKUP(CONCATENATE($A907,"EP"),'05 APU'!$1:$1048576,1,FALSE)=CONCATENATE($A907,"EP")),1,0)</f>
        <v>#N/A</v>
      </c>
      <c r="BA907" s="331" t="e">
        <f>IF((VLOOKUP(CONCATENATE($A907,"EE"),'05 APU'!$1:$1048576,1,FALSE)=CONCATENATE($A907,"EE")),1,0)</f>
        <v>#N/A</v>
      </c>
      <c r="BB907" s="331" t="e">
        <f>IF((VLOOKUP(CONCATENATE($A907,"EM"),'05 APU'!$1:$1048576,1,FALSE)=CONCATENATE($A907,"EM")),1,0)</f>
        <v>#N/A</v>
      </c>
    </row>
    <row r="908" spans="1:54" x14ac:dyDescent="0.25">
      <c r="A908" s="88">
        <v>898</v>
      </c>
      <c r="B908" s="387" t="s">
        <v>1767</v>
      </c>
      <c r="C908" s="384" t="s">
        <v>1760</v>
      </c>
      <c r="D908" s="89" t="str">
        <f>IFERROR(VLOOKUP(CONCATENATE($A908,"T"),'05 APU'!$1:$1048576,3,),"")</f>
        <v/>
      </c>
      <c r="E908" s="89" t="str">
        <f>IFERROR(VLOOKUP(CONCATENATE($A908,"T2"),'05 APU'!$1:$1048576,3,),"")</f>
        <v/>
      </c>
      <c r="F908" s="89" t="str">
        <f>IFERROR(VLOOKUP(CONCATENATE($A908,"T3"),'05 APU'!$1:$1048576,3,),"")</f>
        <v/>
      </c>
      <c r="G908" s="412" t="s">
        <v>3350</v>
      </c>
      <c r="H908" s="351"/>
      <c r="I908" s="90">
        <f>IFERROR((VLOOKUP(CONCATENATE($A908,"D"),'05 APU'!$1:$1048576,9,)),0)</f>
        <v>0</v>
      </c>
      <c r="J908" s="90">
        <f t="shared" si="28"/>
        <v>0</v>
      </c>
      <c r="K908" s="297" t="str">
        <f>IFERROR(VLOOKUP(CONCATENATE($A908,"C"),'05 APU'!$1:$1048576,9,),"")</f>
        <v/>
      </c>
      <c r="L908" s="297" t="str">
        <f>IFERROR(VLOOKUP(CONCATENATE($A908,"B"),'05 APU'!$1:$1048576,9,),"")</f>
        <v/>
      </c>
      <c r="M908" s="297" t="str">
        <f>IFERROR(VLOOKUP(CONCATENATE($A908,"A"),'05 APU'!$1:$1048576,9,),"")</f>
        <v/>
      </c>
      <c r="N908" s="86"/>
      <c r="O908" s="90">
        <f>IFERROR(VLOOKUP(CONCATENATE($A908,"D"),'05 APU'!$T:$AB,9,),0)</f>
        <v>0</v>
      </c>
      <c r="P908" s="90">
        <f t="shared" si="29"/>
        <v>0</v>
      </c>
      <c r="Q908" s="90">
        <f>IFERROR(VLOOKUP(CONCATENATE($A908,"C"),'05 APU'!$T:$AB,9,),0)</f>
        <v>0</v>
      </c>
      <c r="R908" s="90">
        <f>IFERROR(VLOOKUP(CONCATENATE($A908,"B"),'05 APU'!$T:$AB,9,),0)</f>
        <v>0</v>
      </c>
      <c r="S908" s="90">
        <f>IFERROR(VLOOKUP(CONCATENATE($A908,"A"),'05 APU'!$T:$AB,9,),0)</f>
        <v>0</v>
      </c>
      <c r="U908" s="420" t="s">
        <v>3459</v>
      </c>
      <c r="V908" s="427" t="s">
        <v>3488</v>
      </c>
      <c r="W908" s="429" t="s">
        <v>3492</v>
      </c>
      <c r="AZ908" s="331" t="e">
        <f>IF((VLOOKUP(CONCATENATE($A908,"EP"),'05 APU'!$1:$1048576,1,FALSE)=CONCATENATE($A908,"EP")),1,0)</f>
        <v>#N/A</v>
      </c>
      <c r="BA908" s="331" t="e">
        <f>IF((VLOOKUP(CONCATENATE($A908,"EE"),'05 APU'!$1:$1048576,1,FALSE)=CONCATENATE($A908,"EE")),1,0)</f>
        <v>#N/A</v>
      </c>
      <c r="BB908" s="331" t="e">
        <f>IF((VLOOKUP(CONCATENATE($A908,"EM"),'05 APU'!$1:$1048576,1,FALSE)=CONCATENATE($A908,"EM")),1,0)</f>
        <v>#N/A</v>
      </c>
    </row>
    <row r="909" spans="1:54" x14ac:dyDescent="0.25">
      <c r="A909" s="88">
        <v>899</v>
      </c>
      <c r="B909" s="387" t="s">
        <v>1768</v>
      </c>
      <c r="C909" s="384" t="s">
        <v>1762</v>
      </c>
      <c r="D909" s="89" t="str">
        <f>IFERROR(VLOOKUP(CONCATENATE($A909,"T"),'05 APU'!$1:$1048576,3,),"")</f>
        <v/>
      </c>
      <c r="E909" s="89" t="str">
        <f>IFERROR(VLOOKUP(CONCATENATE($A909,"T2"),'05 APU'!$1:$1048576,3,),"")</f>
        <v/>
      </c>
      <c r="F909" s="89" t="str">
        <f>IFERROR(VLOOKUP(CONCATENATE($A909,"T3"),'05 APU'!$1:$1048576,3,),"")</f>
        <v/>
      </c>
      <c r="G909" s="412" t="s">
        <v>3350</v>
      </c>
      <c r="H909" s="351"/>
      <c r="I909" s="90">
        <f>IFERROR((VLOOKUP(CONCATENATE($A909,"D"),'05 APU'!$1:$1048576,9,)),0)</f>
        <v>0</v>
      </c>
      <c r="J909" s="90">
        <f t="shared" ref="J909:J972" si="30">IFERROR(I909*H909,0)</f>
        <v>0</v>
      </c>
      <c r="K909" s="297" t="str">
        <f>IFERROR(VLOOKUP(CONCATENATE($A909,"C"),'05 APU'!$1:$1048576,9,),"")</f>
        <v/>
      </c>
      <c r="L909" s="297" t="str">
        <f>IFERROR(VLOOKUP(CONCATENATE($A909,"B"),'05 APU'!$1:$1048576,9,),"")</f>
        <v/>
      </c>
      <c r="M909" s="297" t="str">
        <f>IFERROR(VLOOKUP(CONCATENATE($A909,"A"),'05 APU'!$1:$1048576,9,),"")</f>
        <v/>
      </c>
      <c r="N909" s="86"/>
      <c r="O909" s="90">
        <f>IFERROR(VLOOKUP(CONCATENATE($A909,"D"),'05 APU'!$T:$AB,9,),0)</f>
        <v>0</v>
      </c>
      <c r="P909" s="90">
        <f t="shared" si="29"/>
        <v>0</v>
      </c>
      <c r="Q909" s="90">
        <f>IFERROR(VLOOKUP(CONCATENATE($A909,"C"),'05 APU'!$T:$AB,9,),0)</f>
        <v>0</v>
      </c>
      <c r="R909" s="90">
        <f>IFERROR(VLOOKUP(CONCATENATE($A909,"B"),'05 APU'!$T:$AB,9,),0)</f>
        <v>0</v>
      </c>
      <c r="S909" s="90">
        <f>IFERROR(VLOOKUP(CONCATENATE($A909,"A"),'05 APU'!$T:$AB,9,),0)</f>
        <v>0</v>
      </c>
      <c r="U909" s="420" t="s">
        <v>3459</v>
      </c>
      <c r="V909" s="427" t="s">
        <v>3488</v>
      </c>
      <c r="W909" s="429" t="s">
        <v>3492</v>
      </c>
      <c r="AZ909" s="331" t="e">
        <f>IF((VLOOKUP(CONCATENATE($A909,"EP"),'05 APU'!$1:$1048576,1,FALSE)=CONCATENATE($A909,"EP")),1,0)</f>
        <v>#N/A</v>
      </c>
      <c r="BA909" s="331" t="e">
        <f>IF((VLOOKUP(CONCATENATE($A909,"EE"),'05 APU'!$1:$1048576,1,FALSE)=CONCATENATE($A909,"EE")),1,0)</f>
        <v>#N/A</v>
      </c>
      <c r="BB909" s="331" t="e">
        <f>IF((VLOOKUP(CONCATENATE($A909,"EM"),'05 APU'!$1:$1048576,1,FALSE)=CONCATENATE($A909,"EM")),1,0)</f>
        <v>#N/A</v>
      </c>
    </row>
    <row r="910" spans="1:54" ht="31.5" x14ac:dyDescent="0.25">
      <c r="A910" s="88">
        <v>900</v>
      </c>
      <c r="B910" s="397" t="s">
        <v>1769</v>
      </c>
      <c r="C910" s="389" t="s">
        <v>1770</v>
      </c>
      <c r="D910" s="89" t="str">
        <f>IFERROR(VLOOKUP(CONCATENATE($A910,"T"),'05 APU'!$1:$1048576,3,),"")</f>
        <v/>
      </c>
      <c r="E910" s="89" t="str">
        <f>IFERROR(VLOOKUP(CONCATENATE($A910,"T2"),'05 APU'!$1:$1048576,3,),"")</f>
        <v/>
      </c>
      <c r="F910" s="89" t="str">
        <f>IFERROR(VLOOKUP(CONCATENATE($A910,"T3"),'05 APU'!$1:$1048576,3,),"")</f>
        <v/>
      </c>
      <c r="G910" s="412"/>
      <c r="H910" s="351"/>
      <c r="I910" s="90">
        <f>IFERROR((VLOOKUP(CONCATENATE($A910,"D"),'05 APU'!$1:$1048576,9,)),0)</f>
        <v>0</v>
      </c>
      <c r="J910" s="90">
        <f t="shared" si="30"/>
        <v>0</v>
      </c>
      <c r="K910" s="297" t="str">
        <f>IFERROR(VLOOKUP(CONCATENATE($A910,"C"),'05 APU'!$1:$1048576,9,),"")</f>
        <v/>
      </c>
      <c r="L910" s="297" t="str">
        <f>IFERROR(VLOOKUP(CONCATENATE($A910,"B"),'05 APU'!$1:$1048576,9,),"")</f>
        <v/>
      </c>
      <c r="M910" s="297" t="str">
        <f>IFERROR(VLOOKUP(CONCATENATE($A910,"A"),'05 APU'!$1:$1048576,9,),"")</f>
        <v/>
      </c>
      <c r="N910" s="86"/>
      <c r="O910" s="90">
        <f>IFERROR(VLOOKUP(CONCATENATE($A910,"D"),'05 APU'!$T:$AB,9,),0)</f>
        <v>0</v>
      </c>
      <c r="P910" s="90">
        <f t="shared" si="29"/>
        <v>0</v>
      </c>
      <c r="Q910" s="90">
        <f>IFERROR(VLOOKUP(CONCATENATE($A910,"C"),'05 APU'!$T:$AB,9,),0)</f>
        <v>0</v>
      </c>
      <c r="R910" s="90">
        <f>IFERROR(VLOOKUP(CONCATENATE($A910,"B"),'05 APU'!$T:$AB,9,),0)</f>
        <v>0</v>
      </c>
      <c r="S910" s="90">
        <f>IFERROR(VLOOKUP(CONCATENATE($A910,"A"),'05 APU'!$T:$AB,9,),0)</f>
        <v>0</v>
      </c>
      <c r="U910" s="420" t="s">
        <v>3459</v>
      </c>
      <c r="V910" s="427" t="s">
        <v>3488</v>
      </c>
      <c r="W910" s="429">
        <v>0</v>
      </c>
      <c r="AZ910" s="331" t="e">
        <f>IF((VLOOKUP(CONCATENATE($A910,"EP"),'05 APU'!$1:$1048576,1,FALSE)=CONCATENATE($A910,"EP")),1,0)</f>
        <v>#N/A</v>
      </c>
      <c r="BA910" s="331" t="e">
        <f>IF((VLOOKUP(CONCATENATE($A910,"EE"),'05 APU'!$1:$1048576,1,FALSE)=CONCATENATE($A910,"EE")),1,0)</f>
        <v>#N/A</v>
      </c>
      <c r="BB910" s="331" t="e">
        <f>IF((VLOOKUP(CONCATENATE($A910,"EM"),'05 APU'!$1:$1048576,1,FALSE)=CONCATENATE($A910,"EM")),1,0)</f>
        <v>#N/A</v>
      </c>
    </row>
    <row r="911" spans="1:54" x14ac:dyDescent="0.25">
      <c r="A911" s="88">
        <v>901</v>
      </c>
      <c r="B911" s="387" t="s">
        <v>1771</v>
      </c>
      <c r="C911" s="384" t="s">
        <v>1772</v>
      </c>
      <c r="D911" s="89" t="str">
        <f>IFERROR(VLOOKUP(CONCATENATE($A911,"T"),'05 APU'!$1:$1048576,3,),"")</f>
        <v/>
      </c>
      <c r="E911" s="89" t="str">
        <f>IFERROR(VLOOKUP(CONCATENATE($A911,"T2"),'05 APU'!$1:$1048576,3,),"")</f>
        <v/>
      </c>
      <c r="F911" s="89" t="str">
        <f>IFERROR(VLOOKUP(CONCATENATE($A911,"T3"),'05 APU'!$1:$1048576,3,),"")</f>
        <v/>
      </c>
      <c r="G911" s="412" t="s">
        <v>3350</v>
      </c>
      <c r="H911" s="351"/>
      <c r="I911" s="90">
        <f>IFERROR((VLOOKUP(CONCATENATE($A911,"D"),'05 APU'!$1:$1048576,9,)),0)</f>
        <v>0</v>
      </c>
      <c r="J911" s="90">
        <f t="shared" si="30"/>
        <v>0</v>
      </c>
      <c r="K911" s="297" t="str">
        <f>IFERROR(VLOOKUP(CONCATENATE($A911,"C"),'05 APU'!$1:$1048576,9,),"")</f>
        <v/>
      </c>
      <c r="L911" s="297" t="str">
        <f>IFERROR(VLOOKUP(CONCATENATE($A911,"B"),'05 APU'!$1:$1048576,9,),"")</f>
        <v/>
      </c>
      <c r="M911" s="297" t="str">
        <f>IFERROR(VLOOKUP(CONCATENATE($A911,"A"),'05 APU'!$1:$1048576,9,),"")</f>
        <v/>
      </c>
      <c r="N911" s="86"/>
      <c r="O911" s="90">
        <f>IFERROR(VLOOKUP(CONCATENATE($A911,"D"),'05 APU'!$T:$AB,9,),0)</f>
        <v>0</v>
      </c>
      <c r="P911" s="90">
        <f t="shared" si="29"/>
        <v>0</v>
      </c>
      <c r="Q911" s="90">
        <f>IFERROR(VLOOKUP(CONCATENATE($A911,"C"),'05 APU'!$T:$AB,9,),0)</f>
        <v>0</v>
      </c>
      <c r="R911" s="90">
        <f>IFERROR(VLOOKUP(CONCATENATE($A911,"B"),'05 APU'!$T:$AB,9,),0)</f>
        <v>0</v>
      </c>
      <c r="S911" s="90">
        <f>IFERROR(VLOOKUP(CONCATENATE($A911,"A"),'05 APU'!$T:$AB,9,),0)</f>
        <v>0</v>
      </c>
      <c r="U911" s="420" t="s">
        <v>3459</v>
      </c>
      <c r="V911" s="427" t="s">
        <v>3488</v>
      </c>
      <c r="W911" s="429" t="s">
        <v>3494</v>
      </c>
      <c r="AZ911" s="331" t="e">
        <f>IF((VLOOKUP(CONCATENATE($A911,"EP"),'05 APU'!$1:$1048576,1,FALSE)=CONCATENATE($A911,"EP")),1,0)</f>
        <v>#N/A</v>
      </c>
      <c r="BA911" s="331" t="e">
        <f>IF((VLOOKUP(CONCATENATE($A911,"EE"),'05 APU'!$1:$1048576,1,FALSE)=CONCATENATE($A911,"EE")),1,0)</f>
        <v>#N/A</v>
      </c>
      <c r="BB911" s="331" t="e">
        <f>IF((VLOOKUP(CONCATENATE($A911,"EM"),'05 APU'!$1:$1048576,1,FALSE)=CONCATENATE($A911,"EM")),1,0)</f>
        <v>#N/A</v>
      </c>
    </row>
    <row r="912" spans="1:54" ht="21" x14ac:dyDescent="0.25">
      <c r="A912" s="88">
        <v>902</v>
      </c>
      <c r="B912" s="388" t="s">
        <v>1773</v>
      </c>
      <c r="C912" s="389" t="s">
        <v>1774</v>
      </c>
      <c r="D912" s="89" t="str">
        <f>IFERROR(VLOOKUP(CONCATENATE($A912,"T"),'05 APU'!$1:$1048576,3,),"")</f>
        <v/>
      </c>
      <c r="E912" s="89" t="str">
        <f>IFERROR(VLOOKUP(CONCATENATE($A912,"T2"),'05 APU'!$1:$1048576,3,),"")</f>
        <v/>
      </c>
      <c r="F912" s="89" t="str">
        <f>IFERROR(VLOOKUP(CONCATENATE($A912,"T3"),'05 APU'!$1:$1048576,3,),"")</f>
        <v/>
      </c>
      <c r="G912" s="398"/>
      <c r="H912" s="351"/>
      <c r="I912" s="90">
        <f>IFERROR((VLOOKUP(CONCATENATE($A912,"D"),'05 APU'!$1:$1048576,9,)),0)</f>
        <v>0</v>
      </c>
      <c r="J912" s="90">
        <f t="shared" si="30"/>
        <v>0</v>
      </c>
      <c r="K912" s="297" t="str">
        <f>IFERROR(VLOOKUP(CONCATENATE($A912,"C"),'05 APU'!$1:$1048576,9,),"")</f>
        <v/>
      </c>
      <c r="L912" s="297" t="str">
        <f>IFERROR(VLOOKUP(CONCATENATE($A912,"B"),'05 APU'!$1:$1048576,9,),"")</f>
        <v/>
      </c>
      <c r="M912" s="297" t="str">
        <f>IFERROR(VLOOKUP(CONCATENATE($A912,"A"),'05 APU'!$1:$1048576,9,),"")</f>
        <v/>
      </c>
      <c r="N912" s="86"/>
      <c r="O912" s="90">
        <f>IFERROR(VLOOKUP(CONCATENATE($A912,"D"),'05 APU'!$T:$AB,9,),0)</f>
        <v>0</v>
      </c>
      <c r="P912" s="90">
        <f t="shared" si="29"/>
        <v>0</v>
      </c>
      <c r="Q912" s="90">
        <f>IFERROR(VLOOKUP(CONCATENATE($A912,"C"),'05 APU'!$T:$AB,9,),0)</f>
        <v>0</v>
      </c>
      <c r="R912" s="90">
        <f>IFERROR(VLOOKUP(CONCATENATE($A912,"B"),'05 APU'!$T:$AB,9,),0)</f>
        <v>0</v>
      </c>
      <c r="S912" s="90">
        <f>IFERROR(VLOOKUP(CONCATENATE($A912,"A"),'05 APU'!$T:$AB,9,),0)</f>
        <v>0</v>
      </c>
      <c r="U912" s="420" t="s">
        <v>3460</v>
      </c>
      <c r="V912" s="427" t="s">
        <v>3488</v>
      </c>
      <c r="W912" s="429">
        <v>0</v>
      </c>
      <c r="AZ912" s="331" t="e">
        <f>IF((VLOOKUP(CONCATENATE($A912,"EP"),'05 APU'!$1:$1048576,1,FALSE)=CONCATENATE($A912,"EP")),1,0)</f>
        <v>#N/A</v>
      </c>
      <c r="BA912" s="331" t="e">
        <f>IF((VLOOKUP(CONCATENATE($A912,"EE"),'05 APU'!$1:$1048576,1,FALSE)=CONCATENATE($A912,"EE")),1,0)</f>
        <v>#N/A</v>
      </c>
      <c r="BB912" s="331" t="e">
        <f>IF((VLOOKUP(CONCATENATE($A912,"EM"),'05 APU'!$1:$1048576,1,FALSE)=CONCATENATE($A912,"EM")),1,0)</f>
        <v>#N/A</v>
      </c>
    </row>
    <row r="913" spans="1:54" x14ac:dyDescent="0.25">
      <c r="A913" s="88">
        <v>903</v>
      </c>
      <c r="B913" s="388" t="s">
        <v>1775</v>
      </c>
      <c r="C913" s="389" t="s">
        <v>1776</v>
      </c>
      <c r="D913" s="89" t="str">
        <f>IFERROR(VLOOKUP(CONCATENATE($A913,"T"),'05 APU'!$1:$1048576,3,),"")</f>
        <v/>
      </c>
      <c r="E913" s="89" t="str">
        <f>IFERROR(VLOOKUP(CONCATENATE($A913,"T2"),'05 APU'!$1:$1048576,3,),"")</f>
        <v/>
      </c>
      <c r="F913" s="89" t="str">
        <f>IFERROR(VLOOKUP(CONCATENATE($A913,"T3"),'05 APU'!$1:$1048576,3,),"")</f>
        <v/>
      </c>
      <c r="G913" s="398"/>
      <c r="H913" s="351"/>
      <c r="I913" s="90">
        <f>IFERROR((VLOOKUP(CONCATENATE($A913,"D"),'05 APU'!$1:$1048576,9,)),0)</f>
        <v>0</v>
      </c>
      <c r="J913" s="90">
        <f t="shared" si="30"/>
        <v>0</v>
      </c>
      <c r="K913" s="297" t="str">
        <f>IFERROR(VLOOKUP(CONCATENATE($A913,"C"),'05 APU'!$1:$1048576,9,),"")</f>
        <v/>
      </c>
      <c r="L913" s="297" t="str">
        <f>IFERROR(VLOOKUP(CONCATENATE($A913,"B"),'05 APU'!$1:$1048576,9,),"")</f>
        <v/>
      </c>
      <c r="M913" s="297" t="str">
        <f>IFERROR(VLOOKUP(CONCATENATE($A913,"A"),'05 APU'!$1:$1048576,9,),"")</f>
        <v/>
      </c>
      <c r="N913" s="86"/>
      <c r="O913" s="90">
        <f>IFERROR(VLOOKUP(CONCATENATE($A913,"D"),'05 APU'!$T:$AB,9,),0)</f>
        <v>0</v>
      </c>
      <c r="P913" s="90">
        <f t="shared" si="29"/>
        <v>0</v>
      </c>
      <c r="Q913" s="90">
        <f>IFERROR(VLOOKUP(CONCATENATE($A913,"C"),'05 APU'!$T:$AB,9,),0)</f>
        <v>0</v>
      </c>
      <c r="R913" s="90">
        <f>IFERROR(VLOOKUP(CONCATENATE($A913,"B"),'05 APU'!$T:$AB,9,),0)</f>
        <v>0</v>
      </c>
      <c r="S913" s="90">
        <f>IFERROR(VLOOKUP(CONCATENATE($A913,"A"),'05 APU'!$T:$AB,9,),0)</f>
        <v>0</v>
      </c>
      <c r="U913" s="420"/>
      <c r="V913" s="424"/>
      <c r="W913" s="429">
        <v>0</v>
      </c>
      <c r="AZ913" s="331" t="e">
        <f>IF((VLOOKUP(CONCATENATE($A913,"EP"),'05 APU'!$1:$1048576,1,FALSE)=CONCATENATE($A913,"EP")),1,0)</f>
        <v>#N/A</v>
      </c>
      <c r="BA913" s="331" t="e">
        <f>IF((VLOOKUP(CONCATENATE($A913,"EE"),'05 APU'!$1:$1048576,1,FALSE)=CONCATENATE($A913,"EE")),1,0)</f>
        <v>#N/A</v>
      </c>
      <c r="BB913" s="331" t="e">
        <f>IF((VLOOKUP(CONCATENATE($A913,"EM"),'05 APU'!$1:$1048576,1,FALSE)=CONCATENATE($A913,"EM")),1,0)</f>
        <v>#N/A</v>
      </c>
    </row>
    <row r="914" spans="1:54" x14ac:dyDescent="0.25">
      <c r="A914" s="88">
        <v>904</v>
      </c>
      <c r="B914" s="387" t="s">
        <v>1777</v>
      </c>
      <c r="C914" s="384" t="s">
        <v>1322</v>
      </c>
      <c r="D914" s="89" t="str">
        <f>IFERROR(VLOOKUP(CONCATENATE($A914,"T"),'05 APU'!$1:$1048576,3,),"")</f>
        <v/>
      </c>
      <c r="E914" s="89" t="str">
        <f>IFERROR(VLOOKUP(CONCATENATE($A914,"T2"),'05 APU'!$1:$1048576,3,),"")</f>
        <v/>
      </c>
      <c r="F914" s="89" t="str">
        <f>IFERROR(VLOOKUP(CONCATENATE($A914,"T3"),'05 APU'!$1:$1048576,3,),"")</f>
        <v/>
      </c>
      <c r="G914" s="412" t="s">
        <v>142</v>
      </c>
      <c r="H914" s="351"/>
      <c r="I914" s="90">
        <f>IFERROR((VLOOKUP(CONCATENATE($A914,"D"),'05 APU'!$1:$1048576,9,)),0)</f>
        <v>0</v>
      </c>
      <c r="J914" s="90">
        <f t="shared" si="30"/>
        <v>0</v>
      </c>
      <c r="K914" s="297" t="str">
        <f>IFERROR(VLOOKUP(CONCATENATE($A914,"C"),'05 APU'!$1:$1048576,9,),"")</f>
        <v/>
      </c>
      <c r="L914" s="297" t="str">
        <f>IFERROR(VLOOKUP(CONCATENATE($A914,"B"),'05 APU'!$1:$1048576,9,),"")</f>
        <v/>
      </c>
      <c r="M914" s="297" t="str">
        <f>IFERROR(VLOOKUP(CONCATENATE($A914,"A"),'05 APU'!$1:$1048576,9,),"")</f>
        <v/>
      </c>
      <c r="N914" s="86"/>
      <c r="O914" s="90">
        <f>IFERROR(VLOOKUP(CONCATENATE($A914,"D"),'05 APU'!$T:$AB,9,),0)</f>
        <v>0</v>
      </c>
      <c r="P914" s="90">
        <f t="shared" si="29"/>
        <v>0</v>
      </c>
      <c r="Q914" s="90">
        <f>IFERROR(VLOOKUP(CONCATENATE($A914,"C"),'05 APU'!$T:$AB,9,),0)</f>
        <v>0</v>
      </c>
      <c r="R914" s="90">
        <f>IFERROR(VLOOKUP(CONCATENATE($A914,"B"),'05 APU'!$T:$AB,9,),0)</f>
        <v>0</v>
      </c>
      <c r="S914" s="90">
        <f>IFERROR(VLOOKUP(CONCATENATE($A914,"A"),'05 APU'!$T:$AB,9,),0)</f>
        <v>0</v>
      </c>
      <c r="U914" s="420" t="s">
        <v>3460</v>
      </c>
      <c r="V914" s="427" t="s">
        <v>3488</v>
      </c>
      <c r="W914" s="429" t="s">
        <v>3494</v>
      </c>
      <c r="AZ914" s="331" t="e">
        <f>IF((VLOOKUP(CONCATENATE($A914,"EP"),'05 APU'!$1:$1048576,1,FALSE)=CONCATENATE($A914,"EP")),1,0)</f>
        <v>#N/A</v>
      </c>
      <c r="BA914" s="331" t="e">
        <f>IF((VLOOKUP(CONCATENATE($A914,"EE"),'05 APU'!$1:$1048576,1,FALSE)=CONCATENATE($A914,"EE")),1,0)</f>
        <v>#N/A</v>
      </c>
      <c r="BB914" s="331" t="e">
        <f>IF((VLOOKUP(CONCATENATE($A914,"EM"),'05 APU'!$1:$1048576,1,FALSE)=CONCATENATE($A914,"EM")),1,0)</f>
        <v>#N/A</v>
      </c>
    </row>
    <row r="915" spans="1:54" x14ac:dyDescent="0.25">
      <c r="A915" s="88">
        <v>905</v>
      </c>
      <c r="B915" s="387" t="s">
        <v>1778</v>
      </c>
      <c r="C915" s="384" t="s">
        <v>1324</v>
      </c>
      <c r="D915" s="89" t="str">
        <f>IFERROR(VLOOKUP(CONCATENATE($A915,"T"),'05 APU'!$1:$1048576,3,),"")</f>
        <v/>
      </c>
      <c r="E915" s="89" t="str">
        <f>IFERROR(VLOOKUP(CONCATENATE($A915,"T2"),'05 APU'!$1:$1048576,3,),"")</f>
        <v/>
      </c>
      <c r="F915" s="89" t="str">
        <f>IFERROR(VLOOKUP(CONCATENATE($A915,"T3"),'05 APU'!$1:$1048576,3,),"")</f>
        <v/>
      </c>
      <c r="G915" s="412" t="s">
        <v>142</v>
      </c>
      <c r="H915" s="351"/>
      <c r="I915" s="90">
        <f>IFERROR((VLOOKUP(CONCATENATE($A915,"D"),'05 APU'!$1:$1048576,9,)),0)</f>
        <v>0</v>
      </c>
      <c r="J915" s="90">
        <f t="shared" si="30"/>
        <v>0</v>
      </c>
      <c r="K915" s="297" t="str">
        <f>IFERROR(VLOOKUP(CONCATENATE($A915,"C"),'05 APU'!$1:$1048576,9,),"")</f>
        <v/>
      </c>
      <c r="L915" s="297" t="str">
        <f>IFERROR(VLOOKUP(CONCATENATE($A915,"B"),'05 APU'!$1:$1048576,9,),"")</f>
        <v/>
      </c>
      <c r="M915" s="297" t="str">
        <f>IFERROR(VLOOKUP(CONCATENATE($A915,"A"),'05 APU'!$1:$1048576,9,),"")</f>
        <v/>
      </c>
      <c r="N915" s="86"/>
      <c r="O915" s="90">
        <f>IFERROR(VLOOKUP(CONCATENATE($A915,"D"),'05 APU'!$T:$AB,9,),0)</f>
        <v>0</v>
      </c>
      <c r="P915" s="90">
        <f t="shared" si="29"/>
        <v>0</v>
      </c>
      <c r="Q915" s="90">
        <f>IFERROR(VLOOKUP(CONCATENATE($A915,"C"),'05 APU'!$T:$AB,9,),0)</f>
        <v>0</v>
      </c>
      <c r="R915" s="90">
        <f>IFERROR(VLOOKUP(CONCATENATE($A915,"B"),'05 APU'!$T:$AB,9,),0)</f>
        <v>0</v>
      </c>
      <c r="S915" s="90">
        <f>IFERROR(VLOOKUP(CONCATENATE($A915,"A"),'05 APU'!$T:$AB,9,),0)</f>
        <v>0</v>
      </c>
      <c r="U915" s="420" t="s">
        <v>3460</v>
      </c>
      <c r="V915" s="427" t="s">
        <v>3488</v>
      </c>
      <c r="W915" s="429" t="s">
        <v>3494</v>
      </c>
      <c r="AZ915" s="331" t="e">
        <f>IF((VLOOKUP(CONCATENATE($A915,"EP"),'05 APU'!$1:$1048576,1,FALSE)=CONCATENATE($A915,"EP")),1,0)</f>
        <v>#N/A</v>
      </c>
      <c r="BA915" s="331" t="e">
        <f>IF((VLOOKUP(CONCATENATE($A915,"EE"),'05 APU'!$1:$1048576,1,FALSE)=CONCATENATE($A915,"EE")),1,0)</f>
        <v>#N/A</v>
      </c>
      <c r="BB915" s="331" t="e">
        <f>IF((VLOOKUP(CONCATENATE($A915,"EM"),'05 APU'!$1:$1048576,1,FALSE)=CONCATENATE($A915,"EM")),1,0)</f>
        <v>#N/A</v>
      </c>
    </row>
    <row r="916" spans="1:54" x14ac:dyDescent="0.25">
      <c r="A916" s="88">
        <v>906</v>
      </c>
      <c r="B916" s="387" t="s">
        <v>1779</v>
      </c>
      <c r="C916" s="384" t="s">
        <v>1780</v>
      </c>
      <c r="D916" s="89" t="str">
        <f>IFERROR(VLOOKUP(CONCATENATE($A916,"T"),'05 APU'!$1:$1048576,3,),"")</f>
        <v/>
      </c>
      <c r="E916" s="89" t="str">
        <f>IFERROR(VLOOKUP(CONCATENATE($A916,"T2"),'05 APU'!$1:$1048576,3,),"")</f>
        <v/>
      </c>
      <c r="F916" s="89" t="str">
        <f>IFERROR(VLOOKUP(CONCATENATE($A916,"T3"),'05 APU'!$1:$1048576,3,),"")</f>
        <v/>
      </c>
      <c r="G916" s="412" t="s">
        <v>142</v>
      </c>
      <c r="H916" s="351"/>
      <c r="I916" s="90">
        <f>IFERROR((VLOOKUP(CONCATENATE($A916,"D"),'05 APU'!$1:$1048576,9,)),0)</f>
        <v>0</v>
      </c>
      <c r="J916" s="90">
        <f t="shared" si="30"/>
        <v>0</v>
      </c>
      <c r="K916" s="297" t="str">
        <f>IFERROR(VLOOKUP(CONCATENATE($A916,"C"),'05 APU'!$1:$1048576,9,),"")</f>
        <v/>
      </c>
      <c r="L916" s="297" t="str">
        <f>IFERROR(VLOOKUP(CONCATENATE($A916,"B"),'05 APU'!$1:$1048576,9,),"")</f>
        <v/>
      </c>
      <c r="M916" s="297" t="str">
        <f>IFERROR(VLOOKUP(CONCATENATE($A916,"A"),'05 APU'!$1:$1048576,9,),"")</f>
        <v/>
      </c>
      <c r="N916" s="86"/>
      <c r="O916" s="90">
        <f>IFERROR(VLOOKUP(CONCATENATE($A916,"D"),'05 APU'!$T:$AB,9,),0)</f>
        <v>0</v>
      </c>
      <c r="P916" s="90">
        <f t="shared" si="29"/>
        <v>0</v>
      </c>
      <c r="Q916" s="90">
        <f>IFERROR(VLOOKUP(CONCATENATE($A916,"C"),'05 APU'!$T:$AB,9,),0)</f>
        <v>0</v>
      </c>
      <c r="R916" s="90">
        <f>IFERROR(VLOOKUP(CONCATENATE($A916,"B"),'05 APU'!$T:$AB,9,),0)</f>
        <v>0</v>
      </c>
      <c r="S916" s="90">
        <f>IFERROR(VLOOKUP(CONCATENATE($A916,"A"),'05 APU'!$T:$AB,9,),0)</f>
        <v>0</v>
      </c>
      <c r="U916" s="420" t="s">
        <v>3460</v>
      </c>
      <c r="V916" s="427" t="s">
        <v>3488</v>
      </c>
      <c r="W916" s="429" t="s">
        <v>3494</v>
      </c>
      <c r="AZ916" s="331" t="e">
        <f>IF((VLOOKUP(CONCATENATE($A916,"EP"),'05 APU'!$1:$1048576,1,FALSE)=CONCATENATE($A916,"EP")),1,0)</f>
        <v>#N/A</v>
      </c>
      <c r="BA916" s="331" t="e">
        <f>IF((VLOOKUP(CONCATENATE($A916,"EE"),'05 APU'!$1:$1048576,1,FALSE)=CONCATENATE($A916,"EE")),1,0)</f>
        <v>#N/A</v>
      </c>
      <c r="BB916" s="331" t="e">
        <f>IF((VLOOKUP(CONCATENATE($A916,"EM"),'05 APU'!$1:$1048576,1,FALSE)=CONCATENATE($A916,"EM")),1,0)</f>
        <v>#N/A</v>
      </c>
    </row>
    <row r="917" spans="1:54" x14ac:dyDescent="0.25">
      <c r="A917" s="88">
        <v>907</v>
      </c>
      <c r="B917" s="387" t="s">
        <v>1781</v>
      </c>
      <c r="C917" s="384" t="s">
        <v>1338</v>
      </c>
      <c r="D917" s="89" t="str">
        <f>IFERROR(VLOOKUP(CONCATENATE($A917,"T"),'05 APU'!$1:$1048576,3,),"")</f>
        <v/>
      </c>
      <c r="E917" s="89" t="str">
        <f>IFERROR(VLOOKUP(CONCATENATE($A917,"T2"),'05 APU'!$1:$1048576,3,),"")</f>
        <v/>
      </c>
      <c r="F917" s="89" t="str">
        <f>IFERROR(VLOOKUP(CONCATENATE($A917,"T3"),'05 APU'!$1:$1048576,3,),"")</f>
        <v/>
      </c>
      <c r="G917" s="412" t="s">
        <v>142</v>
      </c>
      <c r="H917" s="351"/>
      <c r="I917" s="90">
        <f>IFERROR((VLOOKUP(CONCATENATE($A917,"D"),'05 APU'!$1:$1048576,9,)),0)</f>
        <v>0</v>
      </c>
      <c r="J917" s="90">
        <f t="shared" si="30"/>
        <v>0</v>
      </c>
      <c r="K917" s="297" t="str">
        <f>IFERROR(VLOOKUP(CONCATENATE($A917,"C"),'05 APU'!$1:$1048576,9,),"")</f>
        <v/>
      </c>
      <c r="L917" s="297" t="str">
        <f>IFERROR(VLOOKUP(CONCATENATE($A917,"B"),'05 APU'!$1:$1048576,9,),"")</f>
        <v/>
      </c>
      <c r="M917" s="297" t="str">
        <f>IFERROR(VLOOKUP(CONCATENATE($A917,"A"),'05 APU'!$1:$1048576,9,),"")</f>
        <v/>
      </c>
      <c r="N917" s="86"/>
      <c r="O917" s="90">
        <f>IFERROR(VLOOKUP(CONCATENATE($A917,"D"),'05 APU'!$T:$AB,9,),0)</f>
        <v>0</v>
      </c>
      <c r="P917" s="90">
        <f t="shared" si="29"/>
        <v>0</v>
      </c>
      <c r="Q917" s="90">
        <f>IFERROR(VLOOKUP(CONCATENATE($A917,"C"),'05 APU'!$T:$AB,9,),0)</f>
        <v>0</v>
      </c>
      <c r="R917" s="90">
        <f>IFERROR(VLOOKUP(CONCATENATE($A917,"B"),'05 APU'!$T:$AB,9,),0)</f>
        <v>0</v>
      </c>
      <c r="S917" s="90">
        <f>IFERROR(VLOOKUP(CONCATENATE($A917,"A"),'05 APU'!$T:$AB,9,),0)</f>
        <v>0</v>
      </c>
      <c r="U917" s="420" t="s">
        <v>3460</v>
      </c>
      <c r="V917" s="427" t="s">
        <v>3488</v>
      </c>
      <c r="W917" s="429" t="s">
        <v>3494</v>
      </c>
      <c r="AZ917" s="331" t="e">
        <f>IF((VLOOKUP(CONCATENATE($A917,"EP"),'05 APU'!$1:$1048576,1,FALSE)=CONCATENATE($A917,"EP")),1,0)</f>
        <v>#N/A</v>
      </c>
      <c r="BA917" s="331" t="e">
        <f>IF((VLOOKUP(CONCATENATE($A917,"EE"),'05 APU'!$1:$1048576,1,FALSE)=CONCATENATE($A917,"EE")),1,0)</f>
        <v>#N/A</v>
      </c>
      <c r="BB917" s="331" t="e">
        <f>IF((VLOOKUP(CONCATENATE($A917,"EM"),'05 APU'!$1:$1048576,1,FALSE)=CONCATENATE($A917,"EM")),1,0)</f>
        <v>#N/A</v>
      </c>
    </row>
    <row r="918" spans="1:54" x14ac:dyDescent="0.25">
      <c r="A918" s="88">
        <v>908</v>
      </c>
      <c r="B918" s="388" t="s">
        <v>1782</v>
      </c>
      <c r="C918" s="389" t="s">
        <v>1783</v>
      </c>
      <c r="D918" s="89" t="str">
        <f>IFERROR(VLOOKUP(CONCATENATE($A918,"T"),'05 APU'!$1:$1048576,3,),"")</f>
        <v/>
      </c>
      <c r="E918" s="89" t="str">
        <f>IFERROR(VLOOKUP(CONCATENATE($A918,"T2"),'05 APU'!$1:$1048576,3,),"")</f>
        <v/>
      </c>
      <c r="F918" s="89" t="str">
        <f>IFERROR(VLOOKUP(CONCATENATE($A918,"T3"),'05 APU'!$1:$1048576,3,),"")</f>
        <v/>
      </c>
      <c r="G918" s="398"/>
      <c r="H918" s="351"/>
      <c r="I918" s="90">
        <f>IFERROR((VLOOKUP(CONCATENATE($A918,"D"),'05 APU'!$1:$1048576,9,)),0)</f>
        <v>0</v>
      </c>
      <c r="J918" s="90">
        <f t="shared" si="30"/>
        <v>0</v>
      </c>
      <c r="K918" s="297" t="str">
        <f>IFERROR(VLOOKUP(CONCATENATE($A918,"C"),'05 APU'!$1:$1048576,9,),"")</f>
        <v/>
      </c>
      <c r="L918" s="297" t="str">
        <f>IFERROR(VLOOKUP(CONCATENATE($A918,"B"),'05 APU'!$1:$1048576,9,),"")</f>
        <v/>
      </c>
      <c r="M918" s="297" t="str">
        <f>IFERROR(VLOOKUP(CONCATENATE($A918,"A"),'05 APU'!$1:$1048576,9,),"")</f>
        <v/>
      </c>
      <c r="N918" s="86"/>
      <c r="O918" s="90">
        <f>IFERROR(VLOOKUP(CONCATENATE($A918,"D"),'05 APU'!$T:$AB,9,),0)</f>
        <v>0</v>
      </c>
      <c r="P918" s="90">
        <f t="shared" si="29"/>
        <v>0</v>
      </c>
      <c r="Q918" s="90">
        <f>IFERROR(VLOOKUP(CONCATENATE($A918,"C"),'05 APU'!$T:$AB,9,),0)</f>
        <v>0</v>
      </c>
      <c r="R918" s="90">
        <f>IFERROR(VLOOKUP(CONCATENATE($A918,"B"),'05 APU'!$T:$AB,9,),0)</f>
        <v>0</v>
      </c>
      <c r="S918" s="90">
        <f>IFERROR(VLOOKUP(CONCATENATE($A918,"A"),'05 APU'!$T:$AB,9,),0)</f>
        <v>0</v>
      </c>
      <c r="U918" s="420"/>
      <c r="V918" s="424"/>
      <c r="W918" s="429">
        <v>0</v>
      </c>
      <c r="AZ918" s="331" t="e">
        <f>IF((VLOOKUP(CONCATENATE($A918,"EP"),'05 APU'!$1:$1048576,1,FALSE)=CONCATENATE($A918,"EP")),1,0)</f>
        <v>#N/A</v>
      </c>
      <c r="BA918" s="331" t="e">
        <f>IF((VLOOKUP(CONCATENATE($A918,"EE"),'05 APU'!$1:$1048576,1,FALSE)=CONCATENATE($A918,"EE")),1,0)</f>
        <v>#N/A</v>
      </c>
      <c r="BB918" s="331" t="e">
        <f>IF((VLOOKUP(CONCATENATE($A918,"EM"),'05 APU'!$1:$1048576,1,FALSE)=CONCATENATE($A918,"EM")),1,0)</f>
        <v>#N/A</v>
      </c>
    </row>
    <row r="919" spans="1:54" x14ac:dyDescent="0.25">
      <c r="A919" s="88">
        <v>909</v>
      </c>
      <c r="B919" s="387" t="s">
        <v>1784</v>
      </c>
      <c r="C919" s="384" t="s">
        <v>1322</v>
      </c>
      <c r="D919" s="89" t="str">
        <f>IFERROR(VLOOKUP(CONCATENATE($A919,"T"),'05 APU'!$1:$1048576,3,),"")</f>
        <v/>
      </c>
      <c r="E919" s="89" t="str">
        <f>IFERROR(VLOOKUP(CONCATENATE($A919,"T2"),'05 APU'!$1:$1048576,3,),"")</f>
        <v/>
      </c>
      <c r="F919" s="89" t="str">
        <f>IFERROR(VLOOKUP(CONCATENATE($A919,"T3"),'05 APU'!$1:$1048576,3,),"")</f>
        <v/>
      </c>
      <c r="G919" s="412" t="s">
        <v>142</v>
      </c>
      <c r="H919" s="351"/>
      <c r="I919" s="90">
        <f>IFERROR((VLOOKUP(CONCATENATE($A919,"D"),'05 APU'!$1:$1048576,9,)),0)</f>
        <v>0</v>
      </c>
      <c r="J919" s="90">
        <f t="shared" si="30"/>
        <v>0</v>
      </c>
      <c r="K919" s="297" t="str">
        <f>IFERROR(VLOOKUP(CONCATENATE($A919,"C"),'05 APU'!$1:$1048576,9,),"")</f>
        <v/>
      </c>
      <c r="L919" s="297" t="str">
        <f>IFERROR(VLOOKUP(CONCATENATE($A919,"B"),'05 APU'!$1:$1048576,9,),"")</f>
        <v/>
      </c>
      <c r="M919" s="297" t="str">
        <f>IFERROR(VLOOKUP(CONCATENATE($A919,"A"),'05 APU'!$1:$1048576,9,),"")</f>
        <v/>
      </c>
      <c r="N919" s="86"/>
      <c r="O919" s="90">
        <f>IFERROR(VLOOKUP(CONCATENATE($A919,"D"),'05 APU'!$T:$AB,9,),0)</f>
        <v>0</v>
      </c>
      <c r="P919" s="90">
        <f t="shared" si="29"/>
        <v>0</v>
      </c>
      <c r="Q919" s="90">
        <f>IFERROR(VLOOKUP(CONCATENATE($A919,"C"),'05 APU'!$T:$AB,9,),0)</f>
        <v>0</v>
      </c>
      <c r="R919" s="90">
        <f>IFERROR(VLOOKUP(CONCATENATE($A919,"B"),'05 APU'!$T:$AB,9,),0)</f>
        <v>0</v>
      </c>
      <c r="S919" s="90">
        <f>IFERROR(VLOOKUP(CONCATENATE($A919,"A"),'05 APU'!$T:$AB,9,),0)</f>
        <v>0</v>
      </c>
      <c r="U919" s="420" t="s">
        <v>3460</v>
      </c>
      <c r="V919" s="427" t="s">
        <v>3488</v>
      </c>
      <c r="W919" s="429" t="s">
        <v>3494</v>
      </c>
      <c r="AZ919" s="331" t="e">
        <f>IF((VLOOKUP(CONCATENATE($A919,"EP"),'05 APU'!$1:$1048576,1,FALSE)=CONCATENATE($A919,"EP")),1,0)</f>
        <v>#N/A</v>
      </c>
      <c r="BA919" s="331" t="e">
        <f>IF((VLOOKUP(CONCATENATE($A919,"EE"),'05 APU'!$1:$1048576,1,FALSE)=CONCATENATE($A919,"EE")),1,0)</f>
        <v>#N/A</v>
      </c>
      <c r="BB919" s="331" t="e">
        <f>IF((VLOOKUP(CONCATENATE($A919,"EM"),'05 APU'!$1:$1048576,1,FALSE)=CONCATENATE($A919,"EM")),1,0)</f>
        <v>#N/A</v>
      </c>
    </row>
    <row r="920" spans="1:54" x14ac:dyDescent="0.25">
      <c r="A920" s="88">
        <v>910</v>
      </c>
      <c r="B920" s="387" t="s">
        <v>1785</v>
      </c>
      <c r="C920" s="384" t="s">
        <v>1324</v>
      </c>
      <c r="D920" s="89" t="str">
        <f>IFERROR(VLOOKUP(CONCATENATE($A920,"T"),'05 APU'!$1:$1048576,3,),"")</f>
        <v/>
      </c>
      <c r="E920" s="89" t="str">
        <f>IFERROR(VLOOKUP(CONCATENATE($A920,"T2"),'05 APU'!$1:$1048576,3,),"")</f>
        <v/>
      </c>
      <c r="F920" s="89" t="str">
        <f>IFERROR(VLOOKUP(CONCATENATE($A920,"T3"),'05 APU'!$1:$1048576,3,),"")</f>
        <v/>
      </c>
      <c r="G920" s="412" t="s">
        <v>142</v>
      </c>
      <c r="H920" s="351"/>
      <c r="I920" s="90">
        <f>IFERROR((VLOOKUP(CONCATENATE($A920,"D"),'05 APU'!$1:$1048576,9,)),0)</f>
        <v>0</v>
      </c>
      <c r="J920" s="90">
        <f t="shared" si="30"/>
        <v>0</v>
      </c>
      <c r="K920" s="297" t="str">
        <f>IFERROR(VLOOKUP(CONCATENATE($A920,"C"),'05 APU'!$1:$1048576,9,),"")</f>
        <v/>
      </c>
      <c r="L920" s="297" t="str">
        <f>IFERROR(VLOOKUP(CONCATENATE($A920,"B"),'05 APU'!$1:$1048576,9,),"")</f>
        <v/>
      </c>
      <c r="M920" s="297" t="str">
        <f>IFERROR(VLOOKUP(CONCATENATE($A920,"A"),'05 APU'!$1:$1048576,9,),"")</f>
        <v/>
      </c>
      <c r="N920" s="86"/>
      <c r="O920" s="90">
        <f>IFERROR(VLOOKUP(CONCATENATE($A920,"D"),'05 APU'!$T:$AB,9,),0)</f>
        <v>0</v>
      </c>
      <c r="P920" s="90">
        <f t="shared" si="29"/>
        <v>0</v>
      </c>
      <c r="Q920" s="90">
        <f>IFERROR(VLOOKUP(CONCATENATE($A920,"C"),'05 APU'!$T:$AB,9,),0)</f>
        <v>0</v>
      </c>
      <c r="R920" s="90">
        <f>IFERROR(VLOOKUP(CONCATENATE($A920,"B"),'05 APU'!$T:$AB,9,),0)</f>
        <v>0</v>
      </c>
      <c r="S920" s="90">
        <f>IFERROR(VLOOKUP(CONCATENATE($A920,"A"),'05 APU'!$T:$AB,9,),0)</f>
        <v>0</v>
      </c>
      <c r="U920" s="420" t="s">
        <v>3460</v>
      </c>
      <c r="V920" s="427" t="s">
        <v>3488</v>
      </c>
      <c r="W920" s="429" t="s">
        <v>3494</v>
      </c>
      <c r="AZ920" s="331" t="e">
        <f>IF((VLOOKUP(CONCATENATE($A920,"EP"),'05 APU'!$1:$1048576,1,FALSE)=CONCATENATE($A920,"EP")),1,0)</f>
        <v>#N/A</v>
      </c>
      <c r="BA920" s="331" t="e">
        <f>IF((VLOOKUP(CONCATENATE($A920,"EE"),'05 APU'!$1:$1048576,1,FALSE)=CONCATENATE($A920,"EE")),1,0)</f>
        <v>#N/A</v>
      </c>
      <c r="BB920" s="331" t="e">
        <f>IF((VLOOKUP(CONCATENATE($A920,"EM"),'05 APU'!$1:$1048576,1,FALSE)=CONCATENATE($A920,"EM")),1,0)</f>
        <v>#N/A</v>
      </c>
    </row>
    <row r="921" spans="1:54" x14ac:dyDescent="0.25">
      <c r="A921" s="88">
        <v>911</v>
      </c>
      <c r="B921" s="387" t="s">
        <v>1786</v>
      </c>
      <c r="C921" s="384" t="s">
        <v>1780</v>
      </c>
      <c r="D921" s="89" t="str">
        <f>IFERROR(VLOOKUP(CONCATENATE($A921,"T"),'05 APU'!$1:$1048576,3,),"")</f>
        <v/>
      </c>
      <c r="E921" s="89" t="str">
        <f>IFERROR(VLOOKUP(CONCATENATE($A921,"T2"),'05 APU'!$1:$1048576,3,),"")</f>
        <v/>
      </c>
      <c r="F921" s="89" t="str">
        <f>IFERROR(VLOOKUP(CONCATENATE($A921,"T3"),'05 APU'!$1:$1048576,3,),"")</f>
        <v/>
      </c>
      <c r="G921" s="412" t="s">
        <v>142</v>
      </c>
      <c r="H921" s="351"/>
      <c r="I921" s="90">
        <f>IFERROR((VLOOKUP(CONCATENATE($A921,"D"),'05 APU'!$1:$1048576,9,)),0)</f>
        <v>0</v>
      </c>
      <c r="J921" s="90">
        <f t="shared" si="30"/>
        <v>0</v>
      </c>
      <c r="K921" s="297" t="str">
        <f>IFERROR(VLOOKUP(CONCATENATE($A921,"C"),'05 APU'!$1:$1048576,9,),"")</f>
        <v/>
      </c>
      <c r="L921" s="297" t="str">
        <f>IFERROR(VLOOKUP(CONCATENATE($A921,"B"),'05 APU'!$1:$1048576,9,),"")</f>
        <v/>
      </c>
      <c r="M921" s="297" t="str">
        <f>IFERROR(VLOOKUP(CONCATENATE($A921,"A"),'05 APU'!$1:$1048576,9,),"")</f>
        <v/>
      </c>
      <c r="N921" s="86"/>
      <c r="O921" s="90">
        <f>IFERROR(VLOOKUP(CONCATENATE($A921,"D"),'05 APU'!$T:$AB,9,),0)</f>
        <v>0</v>
      </c>
      <c r="P921" s="90">
        <f t="shared" si="29"/>
        <v>0</v>
      </c>
      <c r="Q921" s="90">
        <f>IFERROR(VLOOKUP(CONCATENATE($A921,"C"),'05 APU'!$T:$AB,9,),0)</f>
        <v>0</v>
      </c>
      <c r="R921" s="90">
        <f>IFERROR(VLOOKUP(CONCATENATE($A921,"B"),'05 APU'!$T:$AB,9,),0)</f>
        <v>0</v>
      </c>
      <c r="S921" s="90">
        <f>IFERROR(VLOOKUP(CONCATENATE($A921,"A"),'05 APU'!$T:$AB,9,),0)</f>
        <v>0</v>
      </c>
      <c r="U921" s="420" t="s">
        <v>3460</v>
      </c>
      <c r="V921" s="427" t="s">
        <v>3488</v>
      </c>
      <c r="W921" s="429" t="s">
        <v>3494</v>
      </c>
      <c r="AZ921" s="331" t="e">
        <f>IF((VLOOKUP(CONCATENATE($A921,"EP"),'05 APU'!$1:$1048576,1,FALSE)=CONCATENATE($A921,"EP")),1,0)</f>
        <v>#N/A</v>
      </c>
      <c r="BA921" s="331" t="e">
        <f>IF((VLOOKUP(CONCATENATE($A921,"EE"),'05 APU'!$1:$1048576,1,FALSE)=CONCATENATE($A921,"EE")),1,0)</f>
        <v>#N/A</v>
      </c>
      <c r="BB921" s="331" t="e">
        <f>IF((VLOOKUP(CONCATENATE($A921,"EM"),'05 APU'!$1:$1048576,1,FALSE)=CONCATENATE($A921,"EM")),1,0)</f>
        <v>#N/A</v>
      </c>
    </row>
    <row r="922" spans="1:54" x14ac:dyDescent="0.25">
      <c r="A922" s="88">
        <v>912</v>
      </c>
      <c r="B922" s="387" t="s">
        <v>1787</v>
      </c>
      <c r="C922" s="384" t="s">
        <v>1338</v>
      </c>
      <c r="D922" s="89" t="str">
        <f>IFERROR(VLOOKUP(CONCATENATE($A922,"T"),'05 APU'!$1:$1048576,3,),"")</f>
        <v/>
      </c>
      <c r="E922" s="89" t="str">
        <f>IFERROR(VLOOKUP(CONCATENATE($A922,"T2"),'05 APU'!$1:$1048576,3,),"")</f>
        <v/>
      </c>
      <c r="F922" s="89" t="str">
        <f>IFERROR(VLOOKUP(CONCATENATE($A922,"T3"),'05 APU'!$1:$1048576,3,),"")</f>
        <v/>
      </c>
      <c r="G922" s="412" t="s">
        <v>142</v>
      </c>
      <c r="H922" s="351"/>
      <c r="I922" s="90">
        <f>IFERROR((VLOOKUP(CONCATENATE($A922,"D"),'05 APU'!$1:$1048576,9,)),0)</f>
        <v>0</v>
      </c>
      <c r="J922" s="90">
        <f t="shared" si="30"/>
        <v>0</v>
      </c>
      <c r="K922" s="297" t="str">
        <f>IFERROR(VLOOKUP(CONCATENATE($A922,"C"),'05 APU'!$1:$1048576,9,),"")</f>
        <v/>
      </c>
      <c r="L922" s="297" t="str">
        <f>IFERROR(VLOOKUP(CONCATENATE($A922,"B"),'05 APU'!$1:$1048576,9,),"")</f>
        <v/>
      </c>
      <c r="M922" s="297" t="str">
        <f>IFERROR(VLOOKUP(CONCATENATE($A922,"A"),'05 APU'!$1:$1048576,9,),"")</f>
        <v/>
      </c>
      <c r="N922" s="86"/>
      <c r="O922" s="90">
        <f>IFERROR(VLOOKUP(CONCATENATE($A922,"D"),'05 APU'!$T:$AB,9,),0)</f>
        <v>0</v>
      </c>
      <c r="P922" s="90">
        <f t="shared" si="29"/>
        <v>0</v>
      </c>
      <c r="Q922" s="90">
        <f>IFERROR(VLOOKUP(CONCATENATE($A922,"C"),'05 APU'!$T:$AB,9,),0)</f>
        <v>0</v>
      </c>
      <c r="R922" s="90">
        <f>IFERROR(VLOOKUP(CONCATENATE($A922,"B"),'05 APU'!$T:$AB,9,),0)</f>
        <v>0</v>
      </c>
      <c r="S922" s="90">
        <f>IFERROR(VLOOKUP(CONCATENATE($A922,"A"),'05 APU'!$T:$AB,9,),0)</f>
        <v>0</v>
      </c>
      <c r="U922" s="420" t="s">
        <v>3460</v>
      </c>
      <c r="V922" s="427" t="s">
        <v>3488</v>
      </c>
      <c r="W922" s="429" t="s">
        <v>3494</v>
      </c>
      <c r="AZ922" s="331" t="e">
        <f>IF((VLOOKUP(CONCATENATE($A922,"EP"),'05 APU'!$1:$1048576,1,FALSE)=CONCATENATE($A922,"EP")),1,0)</f>
        <v>#N/A</v>
      </c>
      <c r="BA922" s="331" t="e">
        <f>IF((VLOOKUP(CONCATENATE($A922,"EE"),'05 APU'!$1:$1048576,1,FALSE)=CONCATENATE($A922,"EE")),1,0)</f>
        <v>#N/A</v>
      </c>
      <c r="BB922" s="331" t="e">
        <f>IF((VLOOKUP(CONCATENATE($A922,"EM"),'05 APU'!$1:$1048576,1,FALSE)=CONCATENATE($A922,"EM")),1,0)</f>
        <v>#N/A</v>
      </c>
    </row>
    <row r="923" spans="1:54" ht="42" x14ac:dyDescent="0.25">
      <c r="A923" s="88">
        <v>913</v>
      </c>
      <c r="B923" s="388" t="s">
        <v>1788</v>
      </c>
      <c r="C923" s="389" t="s">
        <v>1789</v>
      </c>
      <c r="D923" s="89" t="str">
        <f>IFERROR(VLOOKUP(CONCATENATE($A923,"T"),'05 APU'!$1:$1048576,3,),"")</f>
        <v/>
      </c>
      <c r="E923" s="89" t="str">
        <f>IFERROR(VLOOKUP(CONCATENATE($A923,"T2"),'05 APU'!$1:$1048576,3,),"")</f>
        <v/>
      </c>
      <c r="F923" s="89" t="str">
        <f>IFERROR(VLOOKUP(CONCATENATE($A923,"T3"),'05 APU'!$1:$1048576,3,),"")</f>
        <v/>
      </c>
      <c r="G923" s="398"/>
      <c r="H923" s="351"/>
      <c r="I923" s="90">
        <f>IFERROR((VLOOKUP(CONCATENATE($A923,"D"),'05 APU'!$1:$1048576,9,)),0)</f>
        <v>0</v>
      </c>
      <c r="J923" s="90">
        <f t="shared" si="30"/>
        <v>0</v>
      </c>
      <c r="K923" s="297" t="str">
        <f>IFERROR(VLOOKUP(CONCATENATE($A923,"C"),'05 APU'!$1:$1048576,9,),"")</f>
        <v/>
      </c>
      <c r="L923" s="297" t="str">
        <f>IFERROR(VLOOKUP(CONCATENATE($A923,"B"),'05 APU'!$1:$1048576,9,),"")</f>
        <v/>
      </c>
      <c r="M923" s="297" t="str">
        <f>IFERROR(VLOOKUP(CONCATENATE($A923,"A"),'05 APU'!$1:$1048576,9,),"")</f>
        <v/>
      </c>
      <c r="N923" s="86"/>
      <c r="O923" s="90">
        <f>IFERROR(VLOOKUP(CONCATENATE($A923,"D"),'05 APU'!$T:$AB,9,),0)</f>
        <v>0</v>
      </c>
      <c r="P923" s="90">
        <f t="shared" si="29"/>
        <v>0</v>
      </c>
      <c r="Q923" s="90">
        <f>IFERROR(VLOOKUP(CONCATENATE($A923,"C"),'05 APU'!$T:$AB,9,),0)</f>
        <v>0</v>
      </c>
      <c r="R923" s="90">
        <f>IFERROR(VLOOKUP(CONCATENATE($A923,"B"),'05 APU'!$T:$AB,9,),0)</f>
        <v>0</v>
      </c>
      <c r="S923" s="90">
        <f>IFERROR(VLOOKUP(CONCATENATE($A923,"A"),'05 APU'!$T:$AB,9,),0)</f>
        <v>0</v>
      </c>
      <c r="U923" s="420"/>
      <c r="V923" s="424"/>
      <c r="W923" s="429">
        <v>0</v>
      </c>
      <c r="AZ923" s="331" t="e">
        <f>IF((VLOOKUP(CONCATENATE($A923,"EP"),'05 APU'!$1:$1048576,1,FALSE)=CONCATENATE($A923,"EP")),1,0)</f>
        <v>#N/A</v>
      </c>
      <c r="BA923" s="331" t="e">
        <f>IF((VLOOKUP(CONCATENATE($A923,"EE"),'05 APU'!$1:$1048576,1,FALSE)=CONCATENATE($A923,"EE")),1,0)</f>
        <v>#N/A</v>
      </c>
      <c r="BB923" s="331" t="e">
        <f>IF((VLOOKUP(CONCATENATE($A923,"EM"),'05 APU'!$1:$1048576,1,FALSE)=CONCATENATE($A923,"EM")),1,0)</f>
        <v>#N/A</v>
      </c>
    </row>
    <row r="924" spans="1:54" x14ac:dyDescent="0.25">
      <c r="A924" s="88">
        <v>914</v>
      </c>
      <c r="B924" s="387" t="s">
        <v>1790</v>
      </c>
      <c r="C924" s="384" t="s">
        <v>1756</v>
      </c>
      <c r="D924" s="89" t="str">
        <f>IFERROR(VLOOKUP(CONCATENATE($A924,"T"),'05 APU'!$1:$1048576,3,),"")</f>
        <v/>
      </c>
      <c r="E924" s="89" t="str">
        <f>IFERROR(VLOOKUP(CONCATENATE($A924,"T2"),'05 APU'!$1:$1048576,3,),"")</f>
        <v/>
      </c>
      <c r="F924" s="89" t="str">
        <f>IFERROR(VLOOKUP(CONCATENATE($A924,"T3"),'05 APU'!$1:$1048576,3,),"")</f>
        <v/>
      </c>
      <c r="G924" s="412" t="s">
        <v>3350</v>
      </c>
      <c r="H924" s="351"/>
      <c r="I924" s="90">
        <f>IFERROR((VLOOKUP(CONCATENATE($A924,"D"),'05 APU'!$1:$1048576,9,)),0)</f>
        <v>0</v>
      </c>
      <c r="J924" s="90">
        <f t="shared" si="30"/>
        <v>0</v>
      </c>
      <c r="K924" s="297" t="str">
        <f>IFERROR(VLOOKUP(CONCATENATE($A924,"C"),'05 APU'!$1:$1048576,9,),"")</f>
        <v/>
      </c>
      <c r="L924" s="297" t="str">
        <f>IFERROR(VLOOKUP(CONCATENATE($A924,"B"),'05 APU'!$1:$1048576,9,),"")</f>
        <v/>
      </c>
      <c r="M924" s="297" t="str">
        <f>IFERROR(VLOOKUP(CONCATENATE($A924,"A"),'05 APU'!$1:$1048576,9,),"")</f>
        <v/>
      </c>
      <c r="N924" s="86"/>
      <c r="O924" s="90">
        <f>IFERROR(VLOOKUP(CONCATENATE($A924,"D"),'05 APU'!$T:$AB,9,),0)</f>
        <v>0</v>
      </c>
      <c r="P924" s="90">
        <f t="shared" si="29"/>
        <v>0</v>
      </c>
      <c r="Q924" s="90">
        <f>IFERROR(VLOOKUP(CONCATENATE($A924,"C"),'05 APU'!$T:$AB,9,),0)</f>
        <v>0</v>
      </c>
      <c r="R924" s="90">
        <f>IFERROR(VLOOKUP(CONCATENATE($A924,"B"),'05 APU'!$T:$AB,9,),0)</f>
        <v>0</v>
      </c>
      <c r="S924" s="90">
        <f>IFERROR(VLOOKUP(CONCATENATE($A924,"A"),'05 APU'!$T:$AB,9,),0)</f>
        <v>0</v>
      </c>
      <c r="U924" s="420" t="s">
        <v>3461</v>
      </c>
      <c r="V924" s="427" t="s">
        <v>3488</v>
      </c>
      <c r="W924" s="429" t="s">
        <v>3494</v>
      </c>
      <c r="AZ924" s="331" t="e">
        <f>IF((VLOOKUP(CONCATENATE($A924,"EP"),'05 APU'!$1:$1048576,1,FALSE)=CONCATENATE($A924,"EP")),1,0)</f>
        <v>#N/A</v>
      </c>
      <c r="BA924" s="331" t="e">
        <f>IF((VLOOKUP(CONCATENATE($A924,"EE"),'05 APU'!$1:$1048576,1,FALSE)=CONCATENATE($A924,"EE")),1,0)</f>
        <v>#N/A</v>
      </c>
      <c r="BB924" s="331" t="e">
        <f>IF((VLOOKUP(CONCATENATE($A924,"EM"),'05 APU'!$1:$1048576,1,FALSE)=CONCATENATE($A924,"EM")),1,0)</f>
        <v>#N/A</v>
      </c>
    </row>
    <row r="925" spans="1:54" x14ac:dyDescent="0.25">
      <c r="A925" s="88">
        <v>915</v>
      </c>
      <c r="B925" s="387" t="s">
        <v>1791</v>
      </c>
      <c r="C925" s="384" t="s">
        <v>1758</v>
      </c>
      <c r="D925" s="89" t="str">
        <f>IFERROR(VLOOKUP(CONCATENATE($A925,"T"),'05 APU'!$1:$1048576,3,),"")</f>
        <v/>
      </c>
      <c r="E925" s="89" t="str">
        <f>IFERROR(VLOOKUP(CONCATENATE($A925,"T2"),'05 APU'!$1:$1048576,3,),"")</f>
        <v/>
      </c>
      <c r="F925" s="89" t="str">
        <f>IFERROR(VLOOKUP(CONCATENATE($A925,"T3"),'05 APU'!$1:$1048576,3,),"")</f>
        <v/>
      </c>
      <c r="G925" s="412" t="s">
        <v>3350</v>
      </c>
      <c r="H925" s="351"/>
      <c r="I925" s="90">
        <f>IFERROR((VLOOKUP(CONCATENATE($A925,"D"),'05 APU'!$1:$1048576,9,)),0)</f>
        <v>0</v>
      </c>
      <c r="J925" s="90">
        <f t="shared" si="30"/>
        <v>0</v>
      </c>
      <c r="K925" s="297" t="str">
        <f>IFERROR(VLOOKUP(CONCATENATE($A925,"C"),'05 APU'!$1:$1048576,9,),"")</f>
        <v/>
      </c>
      <c r="L925" s="297" t="str">
        <f>IFERROR(VLOOKUP(CONCATENATE($A925,"B"),'05 APU'!$1:$1048576,9,),"")</f>
        <v/>
      </c>
      <c r="M925" s="297" t="str">
        <f>IFERROR(VLOOKUP(CONCATENATE($A925,"A"),'05 APU'!$1:$1048576,9,),"")</f>
        <v/>
      </c>
      <c r="N925" s="86"/>
      <c r="O925" s="90">
        <f>IFERROR(VLOOKUP(CONCATENATE($A925,"D"),'05 APU'!$T:$AB,9,),0)</f>
        <v>0</v>
      </c>
      <c r="P925" s="90">
        <f t="shared" si="29"/>
        <v>0</v>
      </c>
      <c r="Q925" s="90">
        <f>IFERROR(VLOOKUP(CONCATENATE($A925,"C"),'05 APU'!$T:$AB,9,),0)</f>
        <v>0</v>
      </c>
      <c r="R925" s="90">
        <f>IFERROR(VLOOKUP(CONCATENATE($A925,"B"),'05 APU'!$T:$AB,9,),0)</f>
        <v>0</v>
      </c>
      <c r="S925" s="90">
        <f>IFERROR(VLOOKUP(CONCATENATE($A925,"A"),'05 APU'!$T:$AB,9,),0)</f>
        <v>0</v>
      </c>
      <c r="U925" s="420" t="s">
        <v>3461</v>
      </c>
      <c r="V925" s="427" t="s">
        <v>3488</v>
      </c>
      <c r="W925" s="429" t="s">
        <v>3494</v>
      </c>
      <c r="AZ925" s="331" t="e">
        <f>IF((VLOOKUP(CONCATENATE($A925,"EP"),'05 APU'!$1:$1048576,1,FALSE)=CONCATENATE($A925,"EP")),1,0)</f>
        <v>#N/A</v>
      </c>
      <c r="BA925" s="331" t="e">
        <f>IF((VLOOKUP(CONCATENATE($A925,"EE"),'05 APU'!$1:$1048576,1,FALSE)=CONCATENATE($A925,"EE")),1,0)</f>
        <v>#N/A</v>
      </c>
      <c r="BB925" s="331" t="e">
        <f>IF((VLOOKUP(CONCATENATE($A925,"EM"),'05 APU'!$1:$1048576,1,FALSE)=CONCATENATE($A925,"EM")),1,0)</f>
        <v>#N/A</v>
      </c>
    </row>
    <row r="926" spans="1:54" x14ac:dyDescent="0.25">
      <c r="A926" s="88">
        <v>916</v>
      </c>
      <c r="B926" s="387" t="s">
        <v>1792</v>
      </c>
      <c r="C926" s="384" t="s">
        <v>1760</v>
      </c>
      <c r="D926" s="89" t="str">
        <f>IFERROR(VLOOKUP(CONCATENATE($A926,"T"),'05 APU'!$1:$1048576,3,),"")</f>
        <v/>
      </c>
      <c r="E926" s="89" t="str">
        <f>IFERROR(VLOOKUP(CONCATENATE($A926,"T2"),'05 APU'!$1:$1048576,3,),"")</f>
        <v/>
      </c>
      <c r="F926" s="89" t="str">
        <f>IFERROR(VLOOKUP(CONCATENATE($A926,"T3"),'05 APU'!$1:$1048576,3,),"")</f>
        <v/>
      </c>
      <c r="G926" s="412" t="s">
        <v>3350</v>
      </c>
      <c r="H926" s="351"/>
      <c r="I926" s="90">
        <f>IFERROR((VLOOKUP(CONCATENATE($A926,"D"),'05 APU'!$1:$1048576,9,)),0)</f>
        <v>0</v>
      </c>
      <c r="J926" s="90">
        <f t="shared" si="30"/>
        <v>0</v>
      </c>
      <c r="K926" s="297" t="str">
        <f>IFERROR(VLOOKUP(CONCATENATE($A926,"C"),'05 APU'!$1:$1048576,9,),"")</f>
        <v/>
      </c>
      <c r="L926" s="297" t="str">
        <f>IFERROR(VLOOKUP(CONCATENATE($A926,"B"),'05 APU'!$1:$1048576,9,),"")</f>
        <v/>
      </c>
      <c r="M926" s="297" t="str">
        <f>IFERROR(VLOOKUP(CONCATENATE($A926,"A"),'05 APU'!$1:$1048576,9,),"")</f>
        <v/>
      </c>
      <c r="N926" s="86"/>
      <c r="O926" s="90">
        <f>IFERROR(VLOOKUP(CONCATENATE($A926,"D"),'05 APU'!$T:$AB,9,),0)</f>
        <v>0</v>
      </c>
      <c r="P926" s="90">
        <f t="shared" si="29"/>
        <v>0</v>
      </c>
      <c r="Q926" s="90">
        <f>IFERROR(VLOOKUP(CONCATENATE($A926,"C"),'05 APU'!$T:$AB,9,),0)</f>
        <v>0</v>
      </c>
      <c r="R926" s="90">
        <f>IFERROR(VLOOKUP(CONCATENATE($A926,"B"),'05 APU'!$T:$AB,9,),0)</f>
        <v>0</v>
      </c>
      <c r="S926" s="90">
        <f>IFERROR(VLOOKUP(CONCATENATE($A926,"A"),'05 APU'!$T:$AB,9,),0)</f>
        <v>0</v>
      </c>
      <c r="U926" s="420" t="s">
        <v>3461</v>
      </c>
      <c r="V926" s="427" t="s">
        <v>3488</v>
      </c>
      <c r="W926" s="429" t="s">
        <v>3494</v>
      </c>
      <c r="AZ926" s="331" t="e">
        <f>IF((VLOOKUP(CONCATENATE($A926,"EP"),'05 APU'!$1:$1048576,1,FALSE)=CONCATENATE($A926,"EP")),1,0)</f>
        <v>#N/A</v>
      </c>
      <c r="BA926" s="331" t="e">
        <f>IF((VLOOKUP(CONCATENATE($A926,"EE"),'05 APU'!$1:$1048576,1,FALSE)=CONCATENATE($A926,"EE")),1,0)</f>
        <v>#N/A</v>
      </c>
      <c r="BB926" s="331" t="e">
        <f>IF((VLOOKUP(CONCATENATE($A926,"EM"),'05 APU'!$1:$1048576,1,FALSE)=CONCATENATE($A926,"EM")),1,0)</f>
        <v>#N/A</v>
      </c>
    </row>
    <row r="927" spans="1:54" x14ac:dyDescent="0.25">
      <c r="A927" s="88">
        <v>917</v>
      </c>
      <c r="B927" s="387" t="s">
        <v>1793</v>
      </c>
      <c r="C927" s="384" t="s">
        <v>1762</v>
      </c>
      <c r="D927" s="89" t="str">
        <f>IFERROR(VLOOKUP(CONCATENATE($A927,"T"),'05 APU'!$1:$1048576,3,),"")</f>
        <v/>
      </c>
      <c r="E927" s="89" t="str">
        <f>IFERROR(VLOOKUP(CONCATENATE($A927,"T2"),'05 APU'!$1:$1048576,3,),"")</f>
        <v/>
      </c>
      <c r="F927" s="89" t="str">
        <f>IFERROR(VLOOKUP(CONCATENATE($A927,"T3"),'05 APU'!$1:$1048576,3,),"")</f>
        <v/>
      </c>
      <c r="G927" s="412" t="s">
        <v>3350</v>
      </c>
      <c r="H927" s="351"/>
      <c r="I927" s="90">
        <f>IFERROR((VLOOKUP(CONCATENATE($A927,"D"),'05 APU'!$1:$1048576,9,)),0)</f>
        <v>0</v>
      </c>
      <c r="J927" s="90">
        <f t="shared" si="30"/>
        <v>0</v>
      </c>
      <c r="K927" s="297" t="str">
        <f>IFERROR(VLOOKUP(CONCATENATE($A927,"C"),'05 APU'!$1:$1048576,9,),"")</f>
        <v/>
      </c>
      <c r="L927" s="297" t="str">
        <f>IFERROR(VLOOKUP(CONCATENATE($A927,"B"),'05 APU'!$1:$1048576,9,),"")</f>
        <v/>
      </c>
      <c r="M927" s="297" t="str">
        <f>IFERROR(VLOOKUP(CONCATENATE($A927,"A"),'05 APU'!$1:$1048576,9,),"")</f>
        <v/>
      </c>
      <c r="N927" s="86"/>
      <c r="O927" s="90">
        <f>IFERROR(VLOOKUP(CONCATENATE($A927,"D"),'05 APU'!$T:$AB,9,),0)</f>
        <v>0</v>
      </c>
      <c r="P927" s="90">
        <f t="shared" si="29"/>
        <v>0</v>
      </c>
      <c r="Q927" s="90">
        <f>IFERROR(VLOOKUP(CONCATENATE($A927,"C"),'05 APU'!$T:$AB,9,),0)</f>
        <v>0</v>
      </c>
      <c r="R927" s="90">
        <f>IFERROR(VLOOKUP(CONCATENATE($A927,"B"),'05 APU'!$T:$AB,9,),0)</f>
        <v>0</v>
      </c>
      <c r="S927" s="90">
        <f>IFERROR(VLOOKUP(CONCATENATE($A927,"A"),'05 APU'!$T:$AB,9,),0)</f>
        <v>0</v>
      </c>
      <c r="U927" s="420" t="s">
        <v>3461</v>
      </c>
      <c r="V927" s="427" t="s">
        <v>3488</v>
      </c>
      <c r="W927" s="429" t="s">
        <v>3494</v>
      </c>
      <c r="AZ927" s="331" t="e">
        <f>IF((VLOOKUP(CONCATENATE($A927,"EP"),'05 APU'!$1:$1048576,1,FALSE)=CONCATENATE($A927,"EP")),1,0)</f>
        <v>#N/A</v>
      </c>
      <c r="BA927" s="331" t="e">
        <f>IF((VLOOKUP(CONCATENATE($A927,"EE"),'05 APU'!$1:$1048576,1,FALSE)=CONCATENATE($A927,"EE")),1,0)</f>
        <v>#N/A</v>
      </c>
      <c r="BB927" s="331" t="e">
        <f>IF((VLOOKUP(CONCATENATE($A927,"EM"),'05 APU'!$1:$1048576,1,FALSE)=CONCATENATE($A927,"EM")),1,0)</f>
        <v>#N/A</v>
      </c>
    </row>
    <row r="928" spans="1:54" ht="42" x14ac:dyDescent="0.25">
      <c r="A928" s="88">
        <v>918</v>
      </c>
      <c r="B928" s="388" t="s">
        <v>1794</v>
      </c>
      <c r="C928" s="389" t="s">
        <v>1795</v>
      </c>
      <c r="D928" s="89" t="str">
        <f>IFERROR(VLOOKUP(CONCATENATE($A928,"T"),'05 APU'!$1:$1048576,3,),"")</f>
        <v/>
      </c>
      <c r="E928" s="89" t="str">
        <f>IFERROR(VLOOKUP(CONCATENATE($A928,"T2"),'05 APU'!$1:$1048576,3,),"")</f>
        <v/>
      </c>
      <c r="F928" s="89" t="str">
        <f>IFERROR(VLOOKUP(CONCATENATE($A928,"T3"),'05 APU'!$1:$1048576,3,),"")</f>
        <v/>
      </c>
      <c r="G928" s="398"/>
      <c r="H928" s="351"/>
      <c r="I928" s="90">
        <f>IFERROR((VLOOKUP(CONCATENATE($A928,"D"),'05 APU'!$1:$1048576,9,)),0)</f>
        <v>0</v>
      </c>
      <c r="J928" s="90">
        <f t="shared" si="30"/>
        <v>0</v>
      </c>
      <c r="K928" s="297" t="str">
        <f>IFERROR(VLOOKUP(CONCATENATE($A928,"C"),'05 APU'!$1:$1048576,9,),"")</f>
        <v/>
      </c>
      <c r="L928" s="297" t="str">
        <f>IFERROR(VLOOKUP(CONCATENATE($A928,"B"),'05 APU'!$1:$1048576,9,),"")</f>
        <v/>
      </c>
      <c r="M928" s="297" t="str">
        <f>IFERROR(VLOOKUP(CONCATENATE($A928,"A"),'05 APU'!$1:$1048576,9,),"")</f>
        <v/>
      </c>
      <c r="N928" s="86"/>
      <c r="O928" s="90">
        <f>IFERROR(VLOOKUP(CONCATENATE($A928,"D"),'05 APU'!$T:$AB,9,),0)</f>
        <v>0</v>
      </c>
      <c r="P928" s="90">
        <f t="shared" si="29"/>
        <v>0</v>
      </c>
      <c r="Q928" s="90">
        <f>IFERROR(VLOOKUP(CONCATENATE($A928,"C"),'05 APU'!$T:$AB,9,),0)</f>
        <v>0</v>
      </c>
      <c r="R928" s="90">
        <f>IFERROR(VLOOKUP(CONCATENATE($A928,"B"),'05 APU'!$T:$AB,9,),0)</f>
        <v>0</v>
      </c>
      <c r="S928" s="90">
        <f>IFERROR(VLOOKUP(CONCATENATE($A928,"A"),'05 APU'!$T:$AB,9,),0)</f>
        <v>0</v>
      </c>
      <c r="U928" s="420"/>
      <c r="V928" s="424"/>
      <c r="W928" s="429">
        <v>0</v>
      </c>
      <c r="AZ928" s="331" t="e">
        <f>IF((VLOOKUP(CONCATENATE($A928,"EP"),'05 APU'!$1:$1048576,1,FALSE)=CONCATENATE($A928,"EP")),1,0)</f>
        <v>#N/A</v>
      </c>
      <c r="BA928" s="331" t="e">
        <f>IF((VLOOKUP(CONCATENATE($A928,"EE"),'05 APU'!$1:$1048576,1,FALSE)=CONCATENATE($A928,"EE")),1,0)</f>
        <v>#N/A</v>
      </c>
      <c r="BB928" s="331" t="e">
        <f>IF((VLOOKUP(CONCATENATE($A928,"EM"),'05 APU'!$1:$1048576,1,FALSE)=CONCATENATE($A928,"EM")),1,0)</f>
        <v>#N/A</v>
      </c>
    </row>
    <row r="929" spans="1:54" x14ac:dyDescent="0.25">
      <c r="A929" s="88">
        <v>919</v>
      </c>
      <c r="B929" s="387" t="s">
        <v>1796</v>
      </c>
      <c r="C929" s="384" t="s">
        <v>1756</v>
      </c>
      <c r="D929" s="89" t="str">
        <f>IFERROR(VLOOKUP(CONCATENATE($A929,"T"),'05 APU'!$1:$1048576,3,),"")</f>
        <v/>
      </c>
      <c r="E929" s="89" t="str">
        <f>IFERROR(VLOOKUP(CONCATENATE($A929,"T2"),'05 APU'!$1:$1048576,3,),"")</f>
        <v/>
      </c>
      <c r="F929" s="89" t="str">
        <f>IFERROR(VLOOKUP(CONCATENATE($A929,"T3"),'05 APU'!$1:$1048576,3,),"")</f>
        <v/>
      </c>
      <c r="G929" s="412" t="s">
        <v>3350</v>
      </c>
      <c r="H929" s="351"/>
      <c r="I929" s="90">
        <f>IFERROR((VLOOKUP(CONCATENATE($A929,"D"),'05 APU'!$1:$1048576,9,)),0)</f>
        <v>0</v>
      </c>
      <c r="J929" s="90">
        <f t="shared" si="30"/>
        <v>0</v>
      </c>
      <c r="K929" s="297" t="str">
        <f>IFERROR(VLOOKUP(CONCATENATE($A929,"C"),'05 APU'!$1:$1048576,9,),"")</f>
        <v/>
      </c>
      <c r="L929" s="297" t="str">
        <f>IFERROR(VLOOKUP(CONCATENATE($A929,"B"),'05 APU'!$1:$1048576,9,),"")</f>
        <v/>
      </c>
      <c r="M929" s="297" t="str">
        <f>IFERROR(VLOOKUP(CONCATENATE($A929,"A"),'05 APU'!$1:$1048576,9,),"")</f>
        <v/>
      </c>
      <c r="N929" s="86"/>
      <c r="O929" s="90">
        <f>IFERROR(VLOOKUP(CONCATENATE($A929,"D"),'05 APU'!$T:$AB,9,),0)</f>
        <v>0</v>
      </c>
      <c r="P929" s="90">
        <f t="shared" si="29"/>
        <v>0</v>
      </c>
      <c r="Q929" s="90">
        <f>IFERROR(VLOOKUP(CONCATENATE($A929,"C"),'05 APU'!$T:$AB,9,),0)</f>
        <v>0</v>
      </c>
      <c r="R929" s="90">
        <f>IFERROR(VLOOKUP(CONCATENATE($A929,"B"),'05 APU'!$T:$AB,9,),0)</f>
        <v>0</v>
      </c>
      <c r="S929" s="90">
        <f>IFERROR(VLOOKUP(CONCATENATE($A929,"A"),'05 APU'!$T:$AB,9,),0)</f>
        <v>0</v>
      </c>
      <c r="U929" s="420" t="s">
        <v>3462</v>
      </c>
      <c r="V929" s="427" t="s">
        <v>3488</v>
      </c>
      <c r="W929" s="429" t="s">
        <v>3494</v>
      </c>
      <c r="AZ929" s="331" t="e">
        <f>IF((VLOOKUP(CONCATENATE($A929,"EP"),'05 APU'!$1:$1048576,1,FALSE)=CONCATENATE($A929,"EP")),1,0)</f>
        <v>#N/A</v>
      </c>
      <c r="BA929" s="331" t="e">
        <f>IF((VLOOKUP(CONCATENATE($A929,"EE"),'05 APU'!$1:$1048576,1,FALSE)=CONCATENATE($A929,"EE")),1,0)</f>
        <v>#N/A</v>
      </c>
      <c r="BB929" s="331" t="e">
        <f>IF((VLOOKUP(CONCATENATE($A929,"EM"),'05 APU'!$1:$1048576,1,FALSE)=CONCATENATE($A929,"EM")),1,0)</f>
        <v>#N/A</v>
      </c>
    </row>
    <row r="930" spans="1:54" x14ac:dyDescent="0.25">
      <c r="A930" s="88">
        <v>920</v>
      </c>
      <c r="B930" s="387" t="s">
        <v>1797</v>
      </c>
      <c r="C930" s="384" t="s">
        <v>1758</v>
      </c>
      <c r="D930" s="89" t="str">
        <f>IFERROR(VLOOKUP(CONCATENATE($A930,"T"),'05 APU'!$1:$1048576,3,),"")</f>
        <v/>
      </c>
      <c r="E930" s="89" t="str">
        <f>IFERROR(VLOOKUP(CONCATENATE($A930,"T2"),'05 APU'!$1:$1048576,3,),"")</f>
        <v/>
      </c>
      <c r="F930" s="89" t="str">
        <f>IFERROR(VLOOKUP(CONCATENATE($A930,"T3"),'05 APU'!$1:$1048576,3,),"")</f>
        <v/>
      </c>
      <c r="G930" s="412" t="s">
        <v>3350</v>
      </c>
      <c r="H930" s="351"/>
      <c r="I930" s="90">
        <f>IFERROR((VLOOKUP(CONCATENATE($A930,"D"),'05 APU'!$1:$1048576,9,)),0)</f>
        <v>0</v>
      </c>
      <c r="J930" s="90">
        <f t="shared" si="30"/>
        <v>0</v>
      </c>
      <c r="K930" s="297" t="str">
        <f>IFERROR(VLOOKUP(CONCATENATE($A930,"C"),'05 APU'!$1:$1048576,9,),"")</f>
        <v/>
      </c>
      <c r="L930" s="297" t="str">
        <f>IFERROR(VLOOKUP(CONCATENATE($A930,"B"),'05 APU'!$1:$1048576,9,),"")</f>
        <v/>
      </c>
      <c r="M930" s="297" t="str">
        <f>IFERROR(VLOOKUP(CONCATENATE($A930,"A"),'05 APU'!$1:$1048576,9,),"")</f>
        <v/>
      </c>
      <c r="N930" s="86"/>
      <c r="O930" s="90">
        <f>IFERROR(VLOOKUP(CONCATENATE($A930,"D"),'05 APU'!$T:$AB,9,),0)</f>
        <v>0</v>
      </c>
      <c r="P930" s="90">
        <f t="shared" si="29"/>
        <v>0</v>
      </c>
      <c r="Q930" s="90">
        <f>IFERROR(VLOOKUP(CONCATENATE($A930,"C"),'05 APU'!$T:$AB,9,),0)</f>
        <v>0</v>
      </c>
      <c r="R930" s="90">
        <f>IFERROR(VLOOKUP(CONCATENATE($A930,"B"),'05 APU'!$T:$AB,9,),0)</f>
        <v>0</v>
      </c>
      <c r="S930" s="90">
        <f>IFERROR(VLOOKUP(CONCATENATE($A930,"A"),'05 APU'!$T:$AB,9,),0)</f>
        <v>0</v>
      </c>
      <c r="U930" s="420" t="s">
        <v>3462</v>
      </c>
      <c r="V930" s="427" t="s">
        <v>3488</v>
      </c>
      <c r="W930" s="429" t="s">
        <v>3494</v>
      </c>
      <c r="AZ930" s="331" t="e">
        <f>IF((VLOOKUP(CONCATENATE($A930,"EP"),'05 APU'!$1:$1048576,1,FALSE)=CONCATENATE($A930,"EP")),1,0)</f>
        <v>#N/A</v>
      </c>
      <c r="BA930" s="331" t="e">
        <f>IF((VLOOKUP(CONCATENATE($A930,"EE"),'05 APU'!$1:$1048576,1,FALSE)=CONCATENATE($A930,"EE")),1,0)</f>
        <v>#N/A</v>
      </c>
      <c r="BB930" s="331" t="e">
        <f>IF((VLOOKUP(CONCATENATE($A930,"EM"),'05 APU'!$1:$1048576,1,FALSE)=CONCATENATE($A930,"EM")),1,0)</f>
        <v>#N/A</v>
      </c>
    </row>
    <row r="931" spans="1:54" x14ac:dyDescent="0.25">
      <c r="A931" s="88">
        <v>921</v>
      </c>
      <c r="B931" s="387" t="s">
        <v>1798</v>
      </c>
      <c r="C931" s="384" t="s">
        <v>1760</v>
      </c>
      <c r="D931" s="89" t="str">
        <f>IFERROR(VLOOKUP(CONCATENATE($A931,"T"),'05 APU'!$1:$1048576,3,),"")</f>
        <v/>
      </c>
      <c r="E931" s="89" t="str">
        <f>IFERROR(VLOOKUP(CONCATENATE($A931,"T2"),'05 APU'!$1:$1048576,3,),"")</f>
        <v/>
      </c>
      <c r="F931" s="89" t="str">
        <f>IFERROR(VLOOKUP(CONCATENATE($A931,"T3"),'05 APU'!$1:$1048576,3,),"")</f>
        <v/>
      </c>
      <c r="G931" s="412" t="s">
        <v>3350</v>
      </c>
      <c r="H931" s="351"/>
      <c r="I931" s="90">
        <f>IFERROR((VLOOKUP(CONCATENATE($A931,"D"),'05 APU'!$1:$1048576,9,)),0)</f>
        <v>0</v>
      </c>
      <c r="J931" s="90">
        <f t="shared" si="30"/>
        <v>0</v>
      </c>
      <c r="K931" s="297" t="str">
        <f>IFERROR(VLOOKUP(CONCATENATE($A931,"C"),'05 APU'!$1:$1048576,9,),"")</f>
        <v/>
      </c>
      <c r="L931" s="297" t="str">
        <f>IFERROR(VLOOKUP(CONCATENATE($A931,"B"),'05 APU'!$1:$1048576,9,),"")</f>
        <v/>
      </c>
      <c r="M931" s="297" t="str">
        <f>IFERROR(VLOOKUP(CONCATENATE($A931,"A"),'05 APU'!$1:$1048576,9,),"")</f>
        <v/>
      </c>
      <c r="N931" s="86"/>
      <c r="O931" s="90">
        <f>IFERROR(VLOOKUP(CONCATENATE($A931,"D"),'05 APU'!$T:$AB,9,),0)</f>
        <v>0</v>
      </c>
      <c r="P931" s="90">
        <f t="shared" si="29"/>
        <v>0</v>
      </c>
      <c r="Q931" s="90">
        <f>IFERROR(VLOOKUP(CONCATENATE($A931,"C"),'05 APU'!$T:$AB,9,),0)</f>
        <v>0</v>
      </c>
      <c r="R931" s="90">
        <f>IFERROR(VLOOKUP(CONCATENATE($A931,"B"),'05 APU'!$T:$AB,9,),0)</f>
        <v>0</v>
      </c>
      <c r="S931" s="90">
        <f>IFERROR(VLOOKUP(CONCATENATE($A931,"A"),'05 APU'!$T:$AB,9,),0)</f>
        <v>0</v>
      </c>
      <c r="U931" s="420" t="s">
        <v>3462</v>
      </c>
      <c r="V931" s="427" t="s">
        <v>3488</v>
      </c>
      <c r="W931" s="429" t="s">
        <v>3494</v>
      </c>
      <c r="AZ931" s="331" t="e">
        <f>IF((VLOOKUP(CONCATENATE($A931,"EP"),'05 APU'!$1:$1048576,1,FALSE)=CONCATENATE($A931,"EP")),1,0)</f>
        <v>#N/A</v>
      </c>
      <c r="BA931" s="331" t="e">
        <f>IF((VLOOKUP(CONCATENATE($A931,"EE"),'05 APU'!$1:$1048576,1,FALSE)=CONCATENATE($A931,"EE")),1,0)</f>
        <v>#N/A</v>
      </c>
      <c r="BB931" s="331" t="e">
        <f>IF((VLOOKUP(CONCATENATE($A931,"EM"),'05 APU'!$1:$1048576,1,FALSE)=CONCATENATE($A931,"EM")),1,0)</f>
        <v>#N/A</v>
      </c>
    </row>
    <row r="932" spans="1:54" x14ac:dyDescent="0.25">
      <c r="A932" s="88">
        <v>922</v>
      </c>
      <c r="B932" s="387" t="s">
        <v>1799</v>
      </c>
      <c r="C932" s="384" t="s">
        <v>1762</v>
      </c>
      <c r="D932" s="89" t="str">
        <f>IFERROR(VLOOKUP(CONCATENATE($A932,"T"),'05 APU'!$1:$1048576,3,),"")</f>
        <v/>
      </c>
      <c r="E932" s="89" t="str">
        <f>IFERROR(VLOOKUP(CONCATENATE($A932,"T2"),'05 APU'!$1:$1048576,3,),"")</f>
        <v/>
      </c>
      <c r="F932" s="89" t="str">
        <f>IFERROR(VLOOKUP(CONCATENATE($A932,"T3"),'05 APU'!$1:$1048576,3,),"")</f>
        <v/>
      </c>
      <c r="G932" s="412" t="s">
        <v>3350</v>
      </c>
      <c r="H932" s="351"/>
      <c r="I932" s="90">
        <f>IFERROR((VLOOKUP(CONCATENATE($A932,"D"),'05 APU'!$1:$1048576,9,)),0)</f>
        <v>0</v>
      </c>
      <c r="J932" s="90">
        <f t="shared" si="30"/>
        <v>0</v>
      </c>
      <c r="K932" s="297" t="str">
        <f>IFERROR(VLOOKUP(CONCATENATE($A932,"C"),'05 APU'!$1:$1048576,9,),"")</f>
        <v/>
      </c>
      <c r="L932" s="297" t="str">
        <f>IFERROR(VLOOKUP(CONCATENATE($A932,"B"),'05 APU'!$1:$1048576,9,),"")</f>
        <v/>
      </c>
      <c r="M932" s="297" t="str">
        <f>IFERROR(VLOOKUP(CONCATENATE($A932,"A"),'05 APU'!$1:$1048576,9,),"")</f>
        <v/>
      </c>
      <c r="N932" s="86"/>
      <c r="O932" s="90">
        <f>IFERROR(VLOOKUP(CONCATENATE($A932,"D"),'05 APU'!$T:$AB,9,),0)</f>
        <v>0</v>
      </c>
      <c r="P932" s="90">
        <f t="shared" si="29"/>
        <v>0</v>
      </c>
      <c r="Q932" s="90">
        <f>IFERROR(VLOOKUP(CONCATENATE($A932,"C"),'05 APU'!$T:$AB,9,),0)</f>
        <v>0</v>
      </c>
      <c r="R932" s="90">
        <f>IFERROR(VLOOKUP(CONCATENATE($A932,"B"),'05 APU'!$T:$AB,9,),0)</f>
        <v>0</v>
      </c>
      <c r="S932" s="90">
        <f>IFERROR(VLOOKUP(CONCATENATE($A932,"A"),'05 APU'!$T:$AB,9,),0)</f>
        <v>0</v>
      </c>
      <c r="U932" s="420" t="s">
        <v>3462</v>
      </c>
      <c r="V932" s="427" t="s">
        <v>3488</v>
      </c>
      <c r="W932" s="429" t="s">
        <v>3494</v>
      </c>
      <c r="AZ932" s="331" t="e">
        <f>IF((VLOOKUP(CONCATENATE($A932,"EP"),'05 APU'!$1:$1048576,1,FALSE)=CONCATENATE($A932,"EP")),1,0)</f>
        <v>#N/A</v>
      </c>
      <c r="BA932" s="331" t="e">
        <f>IF((VLOOKUP(CONCATENATE($A932,"EE"),'05 APU'!$1:$1048576,1,FALSE)=CONCATENATE($A932,"EE")),1,0)</f>
        <v>#N/A</v>
      </c>
      <c r="BB932" s="331" t="e">
        <f>IF((VLOOKUP(CONCATENATE($A932,"EM"),'05 APU'!$1:$1048576,1,FALSE)=CONCATENATE($A932,"EM")),1,0)</f>
        <v>#N/A</v>
      </c>
    </row>
    <row r="933" spans="1:54" ht="42" x14ac:dyDescent="0.25">
      <c r="A933" s="88">
        <v>923</v>
      </c>
      <c r="B933" s="388" t="s">
        <v>1800</v>
      </c>
      <c r="C933" s="389" t="s">
        <v>1801</v>
      </c>
      <c r="D933" s="89" t="str">
        <f>IFERROR(VLOOKUP(CONCATENATE($A933,"T"),'05 APU'!$1:$1048576,3,),"")</f>
        <v/>
      </c>
      <c r="E933" s="89" t="str">
        <f>IFERROR(VLOOKUP(CONCATENATE($A933,"T2"),'05 APU'!$1:$1048576,3,),"")</f>
        <v/>
      </c>
      <c r="F933" s="89" t="str">
        <f>IFERROR(VLOOKUP(CONCATENATE($A933,"T3"),'05 APU'!$1:$1048576,3,),"")</f>
        <v/>
      </c>
      <c r="G933" s="398"/>
      <c r="H933" s="351"/>
      <c r="I933" s="90">
        <f>IFERROR((VLOOKUP(CONCATENATE($A933,"D"),'05 APU'!$1:$1048576,9,)),0)</f>
        <v>0</v>
      </c>
      <c r="J933" s="90">
        <f t="shared" si="30"/>
        <v>0</v>
      </c>
      <c r="K933" s="297" t="str">
        <f>IFERROR(VLOOKUP(CONCATENATE($A933,"C"),'05 APU'!$1:$1048576,9,),"")</f>
        <v/>
      </c>
      <c r="L933" s="297" t="str">
        <f>IFERROR(VLOOKUP(CONCATENATE($A933,"B"),'05 APU'!$1:$1048576,9,),"")</f>
        <v/>
      </c>
      <c r="M933" s="297" t="str">
        <f>IFERROR(VLOOKUP(CONCATENATE($A933,"A"),'05 APU'!$1:$1048576,9,),"")</f>
        <v/>
      </c>
      <c r="N933" s="86"/>
      <c r="O933" s="90">
        <f>IFERROR(VLOOKUP(CONCATENATE($A933,"D"),'05 APU'!$T:$AB,9,),0)</f>
        <v>0</v>
      </c>
      <c r="P933" s="90">
        <f t="shared" si="29"/>
        <v>0</v>
      </c>
      <c r="Q933" s="90">
        <f>IFERROR(VLOOKUP(CONCATENATE($A933,"C"),'05 APU'!$T:$AB,9,),0)</f>
        <v>0</v>
      </c>
      <c r="R933" s="90">
        <f>IFERROR(VLOOKUP(CONCATENATE($A933,"B"),'05 APU'!$T:$AB,9,),0)</f>
        <v>0</v>
      </c>
      <c r="S933" s="90">
        <f>IFERROR(VLOOKUP(CONCATENATE($A933,"A"),'05 APU'!$T:$AB,9,),0)</f>
        <v>0</v>
      </c>
      <c r="U933" s="420"/>
      <c r="V933" s="424"/>
      <c r="W933" s="429">
        <v>0</v>
      </c>
      <c r="AZ933" s="331" t="e">
        <f>IF((VLOOKUP(CONCATENATE($A933,"EP"),'05 APU'!$1:$1048576,1,FALSE)=CONCATENATE($A933,"EP")),1,0)</f>
        <v>#N/A</v>
      </c>
      <c r="BA933" s="331" t="e">
        <f>IF((VLOOKUP(CONCATENATE($A933,"EE"),'05 APU'!$1:$1048576,1,FALSE)=CONCATENATE($A933,"EE")),1,0)</f>
        <v>#N/A</v>
      </c>
      <c r="BB933" s="331" t="e">
        <f>IF((VLOOKUP(CONCATENATE($A933,"EM"),'05 APU'!$1:$1048576,1,FALSE)=CONCATENATE($A933,"EM")),1,0)</f>
        <v>#N/A</v>
      </c>
    </row>
    <row r="934" spans="1:54" x14ac:dyDescent="0.25">
      <c r="A934" s="88">
        <v>924</v>
      </c>
      <c r="B934" s="387" t="s">
        <v>1802</v>
      </c>
      <c r="C934" s="384" t="s">
        <v>1756</v>
      </c>
      <c r="D934" s="89" t="str">
        <f>IFERROR(VLOOKUP(CONCATENATE($A934,"T"),'05 APU'!$1:$1048576,3,),"")</f>
        <v/>
      </c>
      <c r="E934" s="89" t="str">
        <f>IFERROR(VLOOKUP(CONCATENATE($A934,"T2"),'05 APU'!$1:$1048576,3,),"")</f>
        <v/>
      </c>
      <c r="F934" s="89" t="str">
        <f>IFERROR(VLOOKUP(CONCATENATE($A934,"T3"),'05 APU'!$1:$1048576,3,),"")</f>
        <v/>
      </c>
      <c r="G934" s="412" t="s">
        <v>3350</v>
      </c>
      <c r="H934" s="351"/>
      <c r="I934" s="90">
        <f>IFERROR((VLOOKUP(CONCATENATE($A934,"D"),'05 APU'!$1:$1048576,9,)),0)</f>
        <v>0</v>
      </c>
      <c r="J934" s="90">
        <f t="shared" si="30"/>
        <v>0</v>
      </c>
      <c r="K934" s="297" t="str">
        <f>IFERROR(VLOOKUP(CONCATENATE($A934,"C"),'05 APU'!$1:$1048576,9,),"")</f>
        <v/>
      </c>
      <c r="L934" s="297" t="str">
        <f>IFERROR(VLOOKUP(CONCATENATE($A934,"B"),'05 APU'!$1:$1048576,9,),"")</f>
        <v/>
      </c>
      <c r="M934" s="297" t="str">
        <f>IFERROR(VLOOKUP(CONCATENATE($A934,"A"),'05 APU'!$1:$1048576,9,),"")</f>
        <v/>
      </c>
      <c r="N934" s="86"/>
      <c r="O934" s="90">
        <f>IFERROR(VLOOKUP(CONCATENATE($A934,"D"),'05 APU'!$T:$AB,9,),0)</f>
        <v>0</v>
      </c>
      <c r="P934" s="90">
        <f t="shared" si="29"/>
        <v>0</v>
      </c>
      <c r="Q934" s="90">
        <f>IFERROR(VLOOKUP(CONCATENATE($A934,"C"),'05 APU'!$T:$AB,9,),0)</f>
        <v>0</v>
      </c>
      <c r="R934" s="90">
        <f>IFERROR(VLOOKUP(CONCATENATE($A934,"B"),'05 APU'!$T:$AB,9,),0)</f>
        <v>0</v>
      </c>
      <c r="S934" s="90">
        <f>IFERROR(VLOOKUP(CONCATENATE($A934,"A"),'05 APU'!$T:$AB,9,),0)</f>
        <v>0</v>
      </c>
      <c r="U934" s="420" t="s">
        <v>3463</v>
      </c>
      <c r="V934" s="427" t="s">
        <v>3488</v>
      </c>
      <c r="W934" s="429" t="s">
        <v>3494</v>
      </c>
      <c r="AZ934" s="331" t="e">
        <f>IF((VLOOKUP(CONCATENATE($A934,"EP"),'05 APU'!$1:$1048576,1,FALSE)=CONCATENATE($A934,"EP")),1,0)</f>
        <v>#N/A</v>
      </c>
      <c r="BA934" s="331" t="e">
        <f>IF((VLOOKUP(CONCATENATE($A934,"EE"),'05 APU'!$1:$1048576,1,FALSE)=CONCATENATE($A934,"EE")),1,0)</f>
        <v>#N/A</v>
      </c>
      <c r="BB934" s="331" t="e">
        <f>IF((VLOOKUP(CONCATENATE($A934,"EM"),'05 APU'!$1:$1048576,1,FALSE)=CONCATENATE($A934,"EM")),1,0)</f>
        <v>#N/A</v>
      </c>
    </row>
    <row r="935" spans="1:54" x14ac:dyDescent="0.25">
      <c r="A935" s="88">
        <v>925</v>
      </c>
      <c r="B935" s="387" t="s">
        <v>1803</v>
      </c>
      <c r="C935" s="384" t="s">
        <v>1758</v>
      </c>
      <c r="D935" s="89" t="str">
        <f>IFERROR(VLOOKUP(CONCATENATE($A935,"T"),'05 APU'!$1:$1048576,3,),"")</f>
        <v/>
      </c>
      <c r="E935" s="89" t="str">
        <f>IFERROR(VLOOKUP(CONCATENATE($A935,"T2"),'05 APU'!$1:$1048576,3,),"")</f>
        <v/>
      </c>
      <c r="F935" s="89" t="str">
        <f>IFERROR(VLOOKUP(CONCATENATE($A935,"T3"),'05 APU'!$1:$1048576,3,),"")</f>
        <v/>
      </c>
      <c r="G935" s="412" t="s">
        <v>3350</v>
      </c>
      <c r="H935" s="351"/>
      <c r="I935" s="90">
        <f>IFERROR((VLOOKUP(CONCATENATE($A935,"D"),'05 APU'!$1:$1048576,9,)),0)</f>
        <v>0</v>
      </c>
      <c r="J935" s="90">
        <f t="shared" si="30"/>
        <v>0</v>
      </c>
      <c r="K935" s="297" t="str">
        <f>IFERROR(VLOOKUP(CONCATENATE($A935,"C"),'05 APU'!$1:$1048576,9,),"")</f>
        <v/>
      </c>
      <c r="L935" s="297" t="str">
        <f>IFERROR(VLOOKUP(CONCATENATE($A935,"B"),'05 APU'!$1:$1048576,9,),"")</f>
        <v/>
      </c>
      <c r="M935" s="297" t="str">
        <f>IFERROR(VLOOKUP(CONCATENATE($A935,"A"),'05 APU'!$1:$1048576,9,),"")</f>
        <v/>
      </c>
      <c r="N935" s="86"/>
      <c r="O935" s="90">
        <f>IFERROR(VLOOKUP(CONCATENATE($A935,"D"),'05 APU'!$T:$AB,9,),0)</f>
        <v>0</v>
      </c>
      <c r="P935" s="90">
        <f t="shared" si="29"/>
        <v>0</v>
      </c>
      <c r="Q935" s="90">
        <f>IFERROR(VLOOKUP(CONCATENATE($A935,"C"),'05 APU'!$T:$AB,9,),0)</f>
        <v>0</v>
      </c>
      <c r="R935" s="90">
        <f>IFERROR(VLOOKUP(CONCATENATE($A935,"B"),'05 APU'!$T:$AB,9,),0)</f>
        <v>0</v>
      </c>
      <c r="S935" s="90">
        <f>IFERROR(VLOOKUP(CONCATENATE($A935,"A"),'05 APU'!$T:$AB,9,),0)</f>
        <v>0</v>
      </c>
      <c r="U935" s="420" t="s">
        <v>3463</v>
      </c>
      <c r="V935" s="427" t="s">
        <v>3488</v>
      </c>
      <c r="W935" s="429" t="s">
        <v>3494</v>
      </c>
      <c r="AZ935" s="331" t="e">
        <f>IF((VLOOKUP(CONCATENATE($A935,"EP"),'05 APU'!$1:$1048576,1,FALSE)=CONCATENATE($A935,"EP")),1,0)</f>
        <v>#N/A</v>
      </c>
      <c r="BA935" s="331" t="e">
        <f>IF((VLOOKUP(CONCATENATE($A935,"EE"),'05 APU'!$1:$1048576,1,FALSE)=CONCATENATE($A935,"EE")),1,0)</f>
        <v>#N/A</v>
      </c>
      <c r="BB935" s="331" t="e">
        <f>IF((VLOOKUP(CONCATENATE($A935,"EM"),'05 APU'!$1:$1048576,1,FALSE)=CONCATENATE($A935,"EM")),1,0)</f>
        <v>#N/A</v>
      </c>
    </row>
    <row r="936" spans="1:54" x14ac:dyDescent="0.25">
      <c r="A936" s="88">
        <v>926</v>
      </c>
      <c r="B936" s="387" t="s">
        <v>1804</v>
      </c>
      <c r="C936" s="384" t="s">
        <v>1760</v>
      </c>
      <c r="D936" s="89" t="str">
        <f>IFERROR(VLOOKUP(CONCATENATE($A936,"T"),'05 APU'!$1:$1048576,3,),"")</f>
        <v/>
      </c>
      <c r="E936" s="89" t="str">
        <f>IFERROR(VLOOKUP(CONCATENATE($A936,"T2"),'05 APU'!$1:$1048576,3,),"")</f>
        <v/>
      </c>
      <c r="F936" s="89" t="str">
        <f>IFERROR(VLOOKUP(CONCATENATE($A936,"T3"),'05 APU'!$1:$1048576,3,),"")</f>
        <v/>
      </c>
      <c r="G936" s="412" t="s">
        <v>3350</v>
      </c>
      <c r="H936" s="351"/>
      <c r="I936" s="90">
        <f>IFERROR((VLOOKUP(CONCATENATE($A936,"D"),'05 APU'!$1:$1048576,9,)),0)</f>
        <v>0</v>
      </c>
      <c r="J936" s="90">
        <f t="shared" si="30"/>
        <v>0</v>
      </c>
      <c r="K936" s="297" t="str">
        <f>IFERROR(VLOOKUP(CONCATENATE($A936,"C"),'05 APU'!$1:$1048576,9,),"")</f>
        <v/>
      </c>
      <c r="L936" s="297" t="str">
        <f>IFERROR(VLOOKUP(CONCATENATE($A936,"B"),'05 APU'!$1:$1048576,9,),"")</f>
        <v/>
      </c>
      <c r="M936" s="297" t="str">
        <f>IFERROR(VLOOKUP(CONCATENATE($A936,"A"),'05 APU'!$1:$1048576,9,),"")</f>
        <v/>
      </c>
      <c r="N936" s="86"/>
      <c r="O936" s="90">
        <f>IFERROR(VLOOKUP(CONCATENATE($A936,"D"),'05 APU'!$T:$AB,9,),0)</f>
        <v>0</v>
      </c>
      <c r="P936" s="90">
        <f t="shared" si="29"/>
        <v>0</v>
      </c>
      <c r="Q936" s="90">
        <f>IFERROR(VLOOKUP(CONCATENATE($A936,"C"),'05 APU'!$T:$AB,9,),0)</f>
        <v>0</v>
      </c>
      <c r="R936" s="90">
        <f>IFERROR(VLOOKUP(CONCATENATE($A936,"B"),'05 APU'!$T:$AB,9,),0)</f>
        <v>0</v>
      </c>
      <c r="S936" s="90">
        <f>IFERROR(VLOOKUP(CONCATENATE($A936,"A"),'05 APU'!$T:$AB,9,),0)</f>
        <v>0</v>
      </c>
      <c r="U936" s="420" t="s">
        <v>3463</v>
      </c>
      <c r="V936" s="427" t="s">
        <v>3488</v>
      </c>
      <c r="W936" s="429" t="s">
        <v>3494</v>
      </c>
      <c r="AZ936" s="331" t="e">
        <f>IF((VLOOKUP(CONCATENATE($A936,"EP"),'05 APU'!$1:$1048576,1,FALSE)=CONCATENATE($A936,"EP")),1,0)</f>
        <v>#N/A</v>
      </c>
      <c r="BA936" s="331" t="e">
        <f>IF((VLOOKUP(CONCATENATE($A936,"EE"),'05 APU'!$1:$1048576,1,FALSE)=CONCATENATE($A936,"EE")),1,0)</f>
        <v>#N/A</v>
      </c>
      <c r="BB936" s="331" t="e">
        <f>IF((VLOOKUP(CONCATENATE($A936,"EM"),'05 APU'!$1:$1048576,1,FALSE)=CONCATENATE($A936,"EM")),1,0)</f>
        <v>#N/A</v>
      </c>
    </row>
    <row r="937" spans="1:54" x14ac:dyDescent="0.25">
      <c r="A937" s="88">
        <v>927</v>
      </c>
      <c r="B937" s="387" t="s">
        <v>1805</v>
      </c>
      <c r="C937" s="384" t="s">
        <v>1762</v>
      </c>
      <c r="D937" s="89" t="str">
        <f>IFERROR(VLOOKUP(CONCATENATE($A937,"T"),'05 APU'!$1:$1048576,3,),"")</f>
        <v/>
      </c>
      <c r="E937" s="89" t="str">
        <f>IFERROR(VLOOKUP(CONCATENATE($A937,"T2"),'05 APU'!$1:$1048576,3,),"")</f>
        <v/>
      </c>
      <c r="F937" s="89" t="str">
        <f>IFERROR(VLOOKUP(CONCATENATE($A937,"T3"),'05 APU'!$1:$1048576,3,),"")</f>
        <v/>
      </c>
      <c r="G937" s="412" t="s">
        <v>3350</v>
      </c>
      <c r="H937" s="351"/>
      <c r="I937" s="90">
        <f>IFERROR((VLOOKUP(CONCATENATE($A937,"D"),'05 APU'!$1:$1048576,9,)),0)</f>
        <v>0</v>
      </c>
      <c r="J937" s="90">
        <f t="shared" si="30"/>
        <v>0</v>
      </c>
      <c r="K937" s="297" t="str">
        <f>IFERROR(VLOOKUP(CONCATENATE($A937,"C"),'05 APU'!$1:$1048576,9,),"")</f>
        <v/>
      </c>
      <c r="L937" s="297" t="str">
        <f>IFERROR(VLOOKUP(CONCATENATE($A937,"B"),'05 APU'!$1:$1048576,9,),"")</f>
        <v/>
      </c>
      <c r="M937" s="297" t="str">
        <f>IFERROR(VLOOKUP(CONCATENATE($A937,"A"),'05 APU'!$1:$1048576,9,),"")</f>
        <v/>
      </c>
      <c r="N937" s="86"/>
      <c r="O937" s="90">
        <f>IFERROR(VLOOKUP(CONCATENATE($A937,"D"),'05 APU'!$T:$AB,9,),0)</f>
        <v>0</v>
      </c>
      <c r="P937" s="90">
        <f t="shared" si="29"/>
        <v>0</v>
      </c>
      <c r="Q937" s="90">
        <f>IFERROR(VLOOKUP(CONCATENATE($A937,"C"),'05 APU'!$T:$AB,9,),0)</f>
        <v>0</v>
      </c>
      <c r="R937" s="90">
        <f>IFERROR(VLOOKUP(CONCATENATE($A937,"B"),'05 APU'!$T:$AB,9,),0)</f>
        <v>0</v>
      </c>
      <c r="S937" s="90">
        <f>IFERROR(VLOOKUP(CONCATENATE($A937,"A"),'05 APU'!$T:$AB,9,),0)</f>
        <v>0</v>
      </c>
      <c r="U937" s="420" t="s">
        <v>3463</v>
      </c>
      <c r="V937" s="427" t="s">
        <v>3488</v>
      </c>
      <c r="W937" s="429" t="s">
        <v>3494</v>
      </c>
      <c r="AZ937" s="331" t="e">
        <f>IF((VLOOKUP(CONCATENATE($A937,"EP"),'05 APU'!$1:$1048576,1,FALSE)=CONCATENATE($A937,"EP")),1,0)</f>
        <v>#N/A</v>
      </c>
      <c r="BA937" s="331" t="e">
        <f>IF((VLOOKUP(CONCATENATE($A937,"EE"),'05 APU'!$1:$1048576,1,FALSE)=CONCATENATE($A937,"EE")),1,0)</f>
        <v>#N/A</v>
      </c>
      <c r="BB937" s="331" t="e">
        <f>IF((VLOOKUP(CONCATENATE($A937,"EM"),'05 APU'!$1:$1048576,1,FALSE)=CONCATENATE($A937,"EM")),1,0)</f>
        <v>#N/A</v>
      </c>
    </row>
    <row r="938" spans="1:54" ht="42" x14ac:dyDescent="0.25">
      <c r="A938" s="88">
        <v>928</v>
      </c>
      <c r="B938" s="388" t="s">
        <v>1806</v>
      </c>
      <c r="C938" s="389" t="s">
        <v>1807</v>
      </c>
      <c r="D938" s="89" t="str">
        <f>IFERROR(VLOOKUP(CONCATENATE($A938,"T"),'05 APU'!$1:$1048576,3,),"")</f>
        <v/>
      </c>
      <c r="E938" s="89" t="str">
        <f>IFERROR(VLOOKUP(CONCATENATE($A938,"T2"),'05 APU'!$1:$1048576,3,),"")</f>
        <v/>
      </c>
      <c r="F938" s="89" t="str">
        <f>IFERROR(VLOOKUP(CONCATENATE($A938,"T3"),'05 APU'!$1:$1048576,3,),"")</f>
        <v/>
      </c>
      <c r="G938" s="398"/>
      <c r="H938" s="351"/>
      <c r="I938" s="90">
        <f>IFERROR((VLOOKUP(CONCATENATE($A938,"D"),'05 APU'!$1:$1048576,9,)),0)</f>
        <v>0</v>
      </c>
      <c r="J938" s="90">
        <f t="shared" si="30"/>
        <v>0</v>
      </c>
      <c r="K938" s="297" t="str">
        <f>IFERROR(VLOOKUP(CONCATENATE($A938,"C"),'05 APU'!$1:$1048576,9,),"")</f>
        <v/>
      </c>
      <c r="L938" s="297" t="str">
        <f>IFERROR(VLOOKUP(CONCATENATE($A938,"B"),'05 APU'!$1:$1048576,9,),"")</f>
        <v/>
      </c>
      <c r="M938" s="297" t="str">
        <f>IFERROR(VLOOKUP(CONCATENATE($A938,"A"),'05 APU'!$1:$1048576,9,),"")</f>
        <v/>
      </c>
      <c r="N938" s="86"/>
      <c r="O938" s="90">
        <f>IFERROR(VLOOKUP(CONCATENATE($A938,"D"),'05 APU'!$T:$AB,9,),0)</f>
        <v>0</v>
      </c>
      <c r="P938" s="90">
        <f t="shared" si="29"/>
        <v>0</v>
      </c>
      <c r="Q938" s="90">
        <f>IFERROR(VLOOKUP(CONCATENATE($A938,"C"),'05 APU'!$T:$AB,9,),0)</f>
        <v>0</v>
      </c>
      <c r="R938" s="90">
        <f>IFERROR(VLOOKUP(CONCATENATE($A938,"B"),'05 APU'!$T:$AB,9,),0)</f>
        <v>0</v>
      </c>
      <c r="S938" s="90">
        <f>IFERROR(VLOOKUP(CONCATENATE($A938,"A"),'05 APU'!$T:$AB,9,),0)</f>
        <v>0</v>
      </c>
      <c r="U938" s="420"/>
      <c r="V938" s="424"/>
      <c r="W938" s="429">
        <v>0</v>
      </c>
      <c r="AZ938" s="331" t="e">
        <f>IF((VLOOKUP(CONCATENATE($A938,"EP"),'05 APU'!$1:$1048576,1,FALSE)=CONCATENATE($A938,"EP")),1,0)</f>
        <v>#N/A</v>
      </c>
      <c r="BA938" s="331" t="e">
        <f>IF((VLOOKUP(CONCATENATE($A938,"EE"),'05 APU'!$1:$1048576,1,FALSE)=CONCATENATE($A938,"EE")),1,0)</f>
        <v>#N/A</v>
      </c>
      <c r="BB938" s="331" t="e">
        <f>IF((VLOOKUP(CONCATENATE($A938,"EM"),'05 APU'!$1:$1048576,1,FALSE)=CONCATENATE($A938,"EM")),1,0)</f>
        <v>#N/A</v>
      </c>
    </row>
    <row r="939" spans="1:54" ht="42" x14ac:dyDescent="0.25">
      <c r="A939" s="88">
        <v>929</v>
      </c>
      <c r="B939" s="387" t="s">
        <v>1808</v>
      </c>
      <c r="C939" s="384" t="s">
        <v>1809</v>
      </c>
      <c r="D939" s="89" t="str">
        <f>IFERROR(VLOOKUP(CONCATENATE($A939,"T"),'05 APU'!$1:$1048576,3,),"")</f>
        <v/>
      </c>
      <c r="E939" s="89" t="str">
        <f>IFERROR(VLOOKUP(CONCATENATE($A939,"T2"),'05 APU'!$1:$1048576,3,),"")</f>
        <v/>
      </c>
      <c r="F939" s="89" t="str">
        <f>IFERROR(VLOOKUP(CONCATENATE($A939,"T3"),'05 APU'!$1:$1048576,3,),"")</f>
        <v/>
      </c>
      <c r="G939" s="412" t="s">
        <v>3350</v>
      </c>
      <c r="H939" s="351"/>
      <c r="I939" s="90">
        <f>IFERROR((VLOOKUP(CONCATENATE($A939,"D"),'05 APU'!$1:$1048576,9,)),0)</f>
        <v>0</v>
      </c>
      <c r="J939" s="90">
        <f t="shared" si="30"/>
        <v>0</v>
      </c>
      <c r="K939" s="297" t="str">
        <f>IFERROR(VLOOKUP(CONCATENATE($A939,"C"),'05 APU'!$1:$1048576,9,),"")</f>
        <v/>
      </c>
      <c r="L939" s="297" t="str">
        <f>IFERROR(VLOOKUP(CONCATENATE($A939,"B"),'05 APU'!$1:$1048576,9,),"")</f>
        <v/>
      </c>
      <c r="M939" s="297" t="str">
        <f>IFERROR(VLOOKUP(CONCATENATE($A939,"A"),'05 APU'!$1:$1048576,9,),"")</f>
        <v/>
      </c>
      <c r="N939" s="86"/>
      <c r="O939" s="90">
        <f>IFERROR(VLOOKUP(CONCATENATE($A939,"D"),'05 APU'!$T:$AB,9,),0)</f>
        <v>0</v>
      </c>
      <c r="P939" s="90">
        <f t="shared" si="29"/>
        <v>0</v>
      </c>
      <c r="Q939" s="90">
        <f>IFERROR(VLOOKUP(CONCATENATE($A939,"C"),'05 APU'!$T:$AB,9,),0)</f>
        <v>0</v>
      </c>
      <c r="R939" s="90">
        <f>IFERROR(VLOOKUP(CONCATENATE($A939,"B"),'05 APU'!$T:$AB,9,),0)</f>
        <v>0</v>
      </c>
      <c r="S939" s="90">
        <f>IFERROR(VLOOKUP(CONCATENATE($A939,"A"),'05 APU'!$T:$AB,9,),0)</f>
        <v>0</v>
      </c>
      <c r="U939" s="421" t="s">
        <v>3355</v>
      </c>
      <c r="V939" s="424"/>
      <c r="W939" s="429">
        <v>0</v>
      </c>
      <c r="AZ939" s="331" t="e">
        <f>IF((VLOOKUP(CONCATENATE($A939,"EP"),'05 APU'!$1:$1048576,1,FALSE)=CONCATENATE($A939,"EP")),1,0)</f>
        <v>#N/A</v>
      </c>
      <c r="BA939" s="331" t="e">
        <f>IF((VLOOKUP(CONCATENATE($A939,"EE"),'05 APU'!$1:$1048576,1,FALSE)=CONCATENATE($A939,"EE")),1,0)</f>
        <v>#N/A</v>
      </c>
      <c r="BB939" s="331" t="e">
        <f>IF((VLOOKUP(CONCATENATE($A939,"EM"),'05 APU'!$1:$1048576,1,FALSE)=CONCATENATE($A939,"EM")),1,0)</f>
        <v>#N/A</v>
      </c>
    </row>
    <row r="940" spans="1:54" x14ac:dyDescent="0.25">
      <c r="A940" s="88">
        <v>930</v>
      </c>
      <c r="B940" s="388" t="s">
        <v>1810</v>
      </c>
      <c r="C940" s="389" t="s">
        <v>1811</v>
      </c>
      <c r="D940" s="89" t="str">
        <f>IFERROR(VLOOKUP(CONCATENATE($A940,"T"),'05 APU'!$1:$1048576,3,),"")</f>
        <v/>
      </c>
      <c r="E940" s="89" t="str">
        <f>IFERROR(VLOOKUP(CONCATENATE($A940,"T2"),'05 APU'!$1:$1048576,3,),"")</f>
        <v/>
      </c>
      <c r="F940" s="89" t="str">
        <f>IFERROR(VLOOKUP(CONCATENATE($A940,"T3"),'05 APU'!$1:$1048576,3,),"")</f>
        <v/>
      </c>
      <c r="G940" s="398"/>
      <c r="H940" s="351"/>
      <c r="I940" s="90">
        <f>IFERROR((VLOOKUP(CONCATENATE($A940,"D"),'05 APU'!$1:$1048576,9,)),0)</f>
        <v>0</v>
      </c>
      <c r="J940" s="90">
        <f t="shared" si="30"/>
        <v>0</v>
      </c>
      <c r="K940" s="297" t="str">
        <f>IFERROR(VLOOKUP(CONCATENATE($A940,"C"),'05 APU'!$1:$1048576,9,),"")</f>
        <v/>
      </c>
      <c r="L940" s="297" t="str">
        <f>IFERROR(VLOOKUP(CONCATENATE($A940,"B"),'05 APU'!$1:$1048576,9,),"")</f>
        <v/>
      </c>
      <c r="M940" s="297" t="str">
        <f>IFERROR(VLOOKUP(CONCATENATE($A940,"A"),'05 APU'!$1:$1048576,9,),"")</f>
        <v/>
      </c>
      <c r="N940" s="86"/>
      <c r="O940" s="90">
        <f>IFERROR(VLOOKUP(CONCATENATE($A940,"D"),'05 APU'!$T:$AB,9,),0)</f>
        <v>0</v>
      </c>
      <c r="P940" s="90">
        <f t="shared" si="29"/>
        <v>0</v>
      </c>
      <c r="Q940" s="90">
        <f>IFERROR(VLOOKUP(CONCATENATE($A940,"C"),'05 APU'!$T:$AB,9,),0)</f>
        <v>0</v>
      </c>
      <c r="R940" s="90">
        <f>IFERROR(VLOOKUP(CONCATENATE($A940,"B"),'05 APU'!$T:$AB,9,),0)</f>
        <v>0</v>
      </c>
      <c r="S940" s="90">
        <f>IFERROR(VLOOKUP(CONCATENATE($A940,"A"),'05 APU'!$T:$AB,9,),0)</f>
        <v>0</v>
      </c>
      <c r="U940" s="420"/>
      <c r="V940" s="424"/>
      <c r="W940" s="429">
        <v>0</v>
      </c>
      <c r="AZ940" s="331" t="e">
        <f>IF((VLOOKUP(CONCATENATE($A940,"EP"),'05 APU'!$1:$1048576,1,FALSE)=CONCATENATE($A940,"EP")),1,0)</f>
        <v>#N/A</v>
      </c>
      <c r="BA940" s="331" t="e">
        <f>IF((VLOOKUP(CONCATENATE($A940,"EE"),'05 APU'!$1:$1048576,1,FALSE)=CONCATENATE($A940,"EE")),1,0)</f>
        <v>#N/A</v>
      </c>
      <c r="BB940" s="331" t="e">
        <f>IF((VLOOKUP(CONCATENATE($A940,"EM"),'05 APU'!$1:$1048576,1,FALSE)=CONCATENATE($A940,"EM")),1,0)</f>
        <v>#N/A</v>
      </c>
    </row>
    <row r="941" spans="1:54" x14ac:dyDescent="0.25">
      <c r="A941" s="88">
        <v>931</v>
      </c>
      <c r="B941" s="387" t="s">
        <v>1812</v>
      </c>
      <c r="C941" s="384" t="s">
        <v>1813</v>
      </c>
      <c r="D941" s="89" t="str">
        <f>IFERROR(VLOOKUP(CONCATENATE($A941,"T"),'05 APU'!$1:$1048576,3,),"")</f>
        <v/>
      </c>
      <c r="E941" s="89" t="str">
        <f>IFERROR(VLOOKUP(CONCATENATE($A941,"T2"),'05 APU'!$1:$1048576,3,),"")</f>
        <v/>
      </c>
      <c r="F941" s="89" t="str">
        <f>IFERROR(VLOOKUP(CONCATENATE($A941,"T3"),'05 APU'!$1:$1048576,3,),"")</f>
        <v/>
      </c>
      <c r="G941" s="412" t="s">
        <v>3350</v>
      </c>
      <c r="H941" s="351"/>
      <c r="I941" s="90">
        <f>IFERROR((VLOOKUP(CONCATENATE($A941,"D"),'05 APU'!$1:$1048576,9,)),0)</f>
        <v>0</v>
      </c>
      <c r="J941" s="90">
        <f t="shared" si="30"/>
        <v>0</v>
      </c>
      <c r="K941" s="297" t="str">
        <f>IFERROR(VLOOKUP(CONCATENATE($A941,"C"),'05 APU'!$1:$1048576,9,),"")</f>
        <v/>
      </c>
      <c r="L941" s="297" t="str">
        <f>IFERROR(VLOOKUP(CONCATENATE($A941,"B"),'05 APU'!$1:$1048576,9,),"")</f>
        <v/>
      </c>
      <c r="M941" s="297" t="str">
        <f>IFERROR(VLOOKUP(CONCATENATE($A941,"A"),'05 APU'!$1:$1048576,9,),"")</f>
        <v/>
      </c>
      <c r="N941" s="86"/>
      <c r="O941" s="90">
        <f>IFERROR(VLOOKUP(CONCATENATE($A941,"D"),'05 APU'!$T:$AB,9,),0)</f>
        <v>0</v>
      </c>
      <c r="P941" s="90">
        <f t="shared" si="29"/>
        <v>0</v>
      </c>
      <c r="Q941" s="90">
        <f>IFERROR(VLOOKUP(CONCATENATE($A941,"C"),'05 APU'!$T:$AB,9,),0)</f>
        <v>0</v>
      </c>
      <c r="R941" s="90">
        <f>IFERROR(VLOOKUP(CONCATENATE($A941,"B"),'05 APU'!$T:$AB,9,),0)</f>
        <v>0</v>
      </c>
      <c r="S941" s="90">
        <f>IFERROR(VLOOKUP(CONCATENATE($A941,"A"),'05 APU'!$T:$AB,9,),0)</f>
        <v>0</v>
      </c>
      <c r="U941" s="421" t="s">
        <v>3355</v>
      </c>
      <c r="V941" s="424"/>
      <c r="W941" s="429">
        <v>0</v>
      </c>
      <c r="AZ941" s="331" t="e">
        <f>IF((VLOOKUP(CONCATENATE($A941,"EP"),'05 APU'!$1:$1048576,1,FALSE)=CONCATENATE($A941,"EP")),1,0)</f>
        <v>#N/A</v>
      </c>
      <c r="BA941" s="331" t="e">
        <f>IF((VLOOKUP(CONCATENATE($A941,"EE"),'05 APU'!$1:$1048576,1,FALSE)=CONCATENATE($A941,"EE")),1,0)</f>
        <v>#N/A</v>
      </c>
      <c r="BB941" s="331" t="e">
        <f>IF((VLOOKUP(CONCATENATE($A941,"EM"),'05 APU'!$1:$1048576,1,FALSE)=CONCATENATE($A941,"EM")),1,0)</f>
        <v>#N/A</v>
      </c>
    </row>
    <row r="942" spans="1:54" x14ac:dyDescent="0.25">
      <c r="A942" s="88">
        <v>932</v>
      </c>
      <c r="B942" s="387" t="s">
        <v>1814</v>
      </c>
      <c r="C942" s="384" t="s">
        <v>1815</v>
      </c>
      <c r="D942" s="89" t="str">
        <f>IFERROR(VLOOKUP(CONCATENATE($A942,"T"),'05 APU'!$1:$1048576,3,),"")</f>
        <v/>
      </c>
      <c r="E942" s="89" t="str">
        <f>IFERROR(VLOOKUP(CONCATENATE($A942,"T2"),'05 APU'!$1:$1048576,3,),"")</f>
        <v/>
      </c>
      <c r="F942" s="89" t="str">
        <f>IFERROR(VLOOKUP(CONCATENATE($A942,"T3"),'05 APU'!$1:$1048576,3,),"")</f>
        <v/>
      </c>
      <c r="G942" s="412" t="s">
        <v>3350</v>
      </c>
      <c r="H942" s="351"/>
      <c r="I942" s="90">
        <f>IFERROR((VLOOKUP(CONCATENATE($A942,"D"),'05 APU'!$1:$1048576,9,)),0)</f>
        <v>0</v>
      </c>
      <c r="J942" s="90">
        <f t="shared" si="30"/>
        <v>0</v>
      </c>
      <c r="K942" s="297" t="str">
        <f>IFERROR(VLOOKUP(CONCATENATE($A942,"C"),'05 APU'!$1:$1048576,9,),"")</f>
        <v/>
      </c>
      <c r="L942" s="297" t="str">
        <f>IFERROR(VLOOKUP(CONCATENATE($A942,"B"),'05 APU'!$1:$1048576,9,),"")</f>
        <v/>
      </c>
      <c r="M942" s="297" t="str">
        <f>IFERROR(VLOOKUP(CONCATENATE($A942,"A"),'05 APU'!$1:$1048576,9,),"")</f>
        <v/>
      </c>
      <c r="N942" s="86"/>
      <c r="O942" s="90">
        <f>IFERROR(VLOOKUP(CONCATENATE($A942,"D"),'05 APU'!$T:$AB,9,),0)</f>
        <v>0</v>
      </c>
      <c r="P942" s="90">
        <f t="shared" si="29"/>
        <v>0</v>
      </c>
      <c r="Q942" s="90">
        <f>IFERROR(VLOOKUP(CONCATENATE($A942,"C"),'05 APU'!$T:$AB,9,),0)</f>
        <v>0</v>
      </c>
      <c r="R942" s="90">
        <f>IFERROR(VLOOKUP(CONCATENATE($A942,"B"),'05 APU'!$T:$AB,9,),0)</f>
        <v>0</v>
      </c>
      <c r="S942" s="90">
        <f>IFERROR(VLOOKUP(CONCATENATE($A942,"A"),'05 APU'!$T:$AB,9,),0)</f>
        <v>0</v>
      </c>
      <c r="U942" s="421" t="s">
        <v>3355</v>
      </c>
      <c r="V942" s="424"/>
      <c r="W942" s="429">
        <v>0</v>
      </c>
      <c r="AZ942" s="331" t="e">
        <f>IF((VLOOKUP(CONCATENATE($A942,"EP"),'05 APU'!$1:$1048576,1,FALSE)=CONCATENATE($A942,"EP")),1,0)</f>
        <v>#N/A</v>
      </c>
      <c r="BA942" s="331" t="e">
        <f>IF((VLOOKUP(CONCATENATE($A942,"EE"),'05 APU'!$1:$1048576,1,FALSE)=CONCATENATE($A942,"EE")),1,0)</f>
        <v>#N/A</v>
      </c>
      <c r="BB942" s="331" t="e">
        <f>IF((VLOOKUP(CONCATENATE($A942,"EM"),'05 APU'!$1:$1048576,1,FALSE)=CONCATENATE($A942,"EM")),1,0)</f>
        <v>#N/A</v>
      </c>
    </row>
    <row r="943" spans="1:54" x14ac:dyDescent="0.25">
      <c r="A943" s="88">
        <v>933</v>
      </c>
      <c r="B943" s="387" t="s">
        <v>1816</v>
      </c>
      <c r="C943" s="384" t="s">
        <v>1760</v>
      </c>
      <c r="D943" s="89" t="str">
        <f>IFERROR(VLOOKUP(CONCATENATE($A943,"T"),'05 APU'!$1:$1048576,3,),"")</f>
        <v/>
      </c>
      <c r="E943" s="89" t="str">
        <f>IFERROR(VLOOKUP(CONCATENATE($A943,"T2"),'05 APU'!$1:$1048576,3,),"")</f>
        <v/>
      </c>
      <c r="F943" s="89" t="str">
        <f>IFERROR(VLOOKUP(CONCATENATE($A943,"T3"),'05 APU'!$1:$1048576,3,),"")</f>
        <v/>
      </c>
      <c r="G943" s="412" t="s">
        <v>3350</v>
      </c>
      <c r="H943" s="351"/>
      <c r="I943" s="90">
        <f>IFERROR((VLOOKUP(CONCATENATE($A943,"D"),'05 APU'!$1:$1048576,9,)),0)</f>
        <v>0</v>
      </c>
      <c r="J943" s="90">
        <f t="shared" si="30"/>
        <v>0</v>
      </c>
      <c r="K943" s="297" t="str">
        <f>IFERROR(VLOOKUP(CONCATENATE($A943,"C"),'05 APU'!$1:$1048576,9,),"")</f>
        <v/>
      </c>
      <c r="L943" s="297" t="str">
        <f>IFERROR(VLOOKUP(CONCATENATE($A943,"B"),'05 APU'!$1:$1048576,9,),"")</f>
        <v/>
      </c>
      <c r="M943" s="297" t="str">
        <f>IFERROR(VLOOKUP(CONCATENATE($A943,"A"),'05 APU'!$1:$1048576,9,),"")</f>
        <v/>
      </c>
      <c r="N943" s="86"/>
      <c r="O943" s="90">
        <f>IFERROR(VLOOKUP(CONCATENATE($A943,"D"),'05 APU'!$T:$AB,9,),0)</f>
        <v>0</v>
      </c>
      <c r="P943" s="90">
        <f t="shared" si="29"/>
        <v>0</v>
      </c>
      <c r="Q943" s="90">
        <f>IFERROR(VLOOKUP(CONCATENATE($A943,"C"),'05 APU'!$T:$AB,9,),0)</f>
        <v>0</v>
      </c>
      <c r="R943" s="90">
        <f>IFERROR(VLOOKUP(CONCATENATE($A943,"B"),'05 APU'!$T:$AB,9,),0)</f>
        <v>0</v>
      </c>
      <c r="S943" s="90">
        <f>IFERROR(VLOOKUP(CONCATENATE($A943,"A"),'05 APU'!$T:$AB,9,),0)</f>
        <v>0</v>
      </c>
      <c r="U943" s="421" t="s">
        <v>3355</v>
      </c>
      <c r="V943" s="424"/>
      <c r="W943" s="429">
        <v>0</v>
      </c>
      <c r="AZ943" s="331" t="e">
        <f>IF((VLOOKUP(CONCATENATE($A943,"EP"),'05 APU'!$1:$1048576,1,FALSE)=CONCATENATE($A943,"EP")),1,0)</f>
        <v>#N/A</v>
      </c>
      <c r="BA943" s="331" t="e">
        <f>IF((VLOOKUP(CONCATENATE($A943,"EE"),'05 APU'!$1:$1048576,1,FALSE)=CONCATENATE($A943,"EE")),1,0)</f>
        <v>#N/A</v>
      </c>
      <c r="BB943" s="331" t="e">
        <f>IF((VLOOKUP(CONCATENATE($A943,"EM"),'05 APU'!$1:$1048576,1,FALSE)=CONCATENATE($A943,"EM")),1,0)</f>
        <v>#N/A</v>
      </c>
    </row>
    <row r="944" spans="1:54" ht="21" x14ac:dyDescent="0.25">
      <c r="A944" s="88">
        <v>934</v>
      </c>
      <c r="B944" s="388" t="s">
        <v>1817</v>
      </c>
      <c r="C944" s="389" t="s">
        <v>1818</v>
      </c>
      <c r="D944" s="89" t="str">
        <f>IFERROR(VLOOKUP(CONCATENATE($A944,"T"),'05 APU'!$1:$1048576,3,),"")</f>
        <v/>
      </c>
      <c r="E944" s="89" t="str">
        <f>IFERROR(VLOOKUP(CONCATENATE($A944,"T2"),'05 APU'!$1:$1048576,3,),"")</f>
        <v/>
      </c>
      <c r="F944" s="89" t="str">
        <f>IFERROR(VLOOKUP(CONCATENATE($A944,"T3"),'05 APU'!$1:$1048576,3,),"")</f>
        <v/>
      </c>
      <c r="G944" s="412"/>
      <c r="H944" s="351"/>
      <c r="I944" s="90">
        <f>IFERROR((VLOOKUP(CONCATENATE($A944,"D"),'05 APU'!$1:$1048576,9,)),0)</f>
        <v>0</v>
      </c>
      <c r="J944" s="90">
        <f t="shared" si="30"/>
        <v>0</v>
      </c>
      <c r="K944" s="297" t="str">
        <f>IFERROR(VLOOKUP(CONCATENATE($A944,"C"),'05 APU'!$1:$1048576,9,),"")</f>
        <v/>
      </c>
      <c r="L944" s="297" t="str">
        <f>IFERROR(VLOOKUP(CONCATENATE($A944,"B"),'05 APU'!$1:$1048576,9,),"")</f>
        <v/>
      </c>
      <c r="M944" s="297" t="str">
        <f>IFERROR(VLOOKUP(CONCATENATE($A944,"A"),'05 APU'!$1:$1048576,9,),"")</f>
        <v/>
      </c>
      <c r="N944" s="86"/>
      <c r="O944" s="90">
        <f>IFERROR(VLOOKUP(CONCATENATE($A944,"D"),'05 APU'!$T:$AB,9,),0)</f>
        <v>0</v>
      </c>
      <c r="P944" s="90">
        <f t="shared" si="29"/>
        <v>0</v>
      </c>
      <c r="Q944" s="90">
        <f>IFERROR(VLOOKUP(CONCATENATE($A944,"C"),'05 APU'!$T:$AB,9,),0)</f>
        <v>0</v>
      </c>
      <c r="R944" s="90">
        <f>IFERROR(VLOOKUP(CONCATENATE($A944,"B"),'05 APU'!$T:$AB,9,),0)</f>
        <v>0</v>
      </c>
      <c r="S944" s="90">
        <f>IFERROR(VLOOKUP(CONCATENATE($A944,"A"),'05 APU'!$T:$AB,9,),0)</f>
        <v>0</v>
      </c>
      <c r="U944" s="420"/>
      <c r="V944" s="424"/>
      <c r="W944" s="429">
        <v>0</v>
      </c>
      <c r="AZ944" s="331" t="e">
        <f>IF((VLOOKUP(CONCATENATE($A944,"EP"),'05 APU'!$1:$1048576,1,FALSE)=CONCATENATE($A944,"EP")),1,0)</f>
        <v>#N/A</v>
      </c>
      <c r="BA944" s="331" t="e">
        <f>IF((VLOOKUP(CONCATENATE($A944,"EE"),'05 APU'!$1:$1048576,1,FALSE)=CONCATENATE($A944,"EE")),1,0)</f>
        <v>#N/A</v>
      </c>
      <c r="BB944" s="331" t="e">
        <f>IF((VLOOKUP(CONCATENATE($A944,"EM"),'05 APU'!$1:$1048576,1,FALSE)=CONCATENATE($A944,"EM")),1,0)</f>
        <v>#N/A</v>
      </c>
    </row>
    <row r="945" spans="1:54" ht="21" x14ac:dyDescent="0.25">
      <c r="A945" s="88">
        <v>935</v>
      </c>
      <c r="B945" s="387" t="s">
        <v>1819</v>
      </c>
      <c r="C945" s="384" t="s">
        <v>1820</v>
      </c>
      <c r="D945" s="89" t="str">
        <f>IFERROR(VLOOKUP(CONCATENATE($A945,"T"),'05 APU'!$1:$1048576,3,),"")</f>
        <v/>
      </c>
      <c r="E945" s="89" t="str">
        <f>IFERROR(VLOOKUP(CONCATENATE($A945,"T2"),'05 APU'!$1:$1048576,3,),"")</f>
        <v/>
      </c>
      <c r="F945" s="89" t="str">
        <f>IFERROR(VLOOKUP(CONCATENATE($A945,"T3"),'05 APU'!$1:$1048576,3,),"")</f>
        <v/>
      </c>
      <c r="G945" s="412" t="s">
        <v>146</v>
      </c>
      <c r="H945" s="351"/>
      <c r="I945" s="90">
        <f>IFERROR((VLOOKUP(CONCATENATE($A945,"D"),'05 APU'!$1:$1048576,9,)),0)</f>
        <v>0</v>
      </c>
      <c r="J945" s="90">
        <f t="shared" si="30"/>
        <v>0</v>
      </c>
      <c r="K945" s="297" t="str">
        <f>IFERROR(VLOOKUP(CONCATENATE($A945,"C"),'05 APU'!$1:$1048576,9,),"")</f>
        <v/>
      </c>
      <c r="L945" s="297" t="str">
        <f>IFERROR(VLOOKUP(CONCATENATE($A945,"B"),'05 APU'!$1:$1048576,9,),"")</f>
        <v/>
      </c>
      <c r="M945" s="297" t="str">
        <f>IFERROR(VLOOKUP(CONCATENATE($A945,"A"),'05 APU'!$1:$1048576,9,),"")</f>
        <v/>
      </c>
      <c r="N945" s="86"/>
      <c r="O945" s="90">
        <f>IFERROR(VLOOKUP(CONCATENATE($A945,"D"),'05 APU'!$T:$AB,9,),0)</f>
        <v>0</v>
      </c>
      <c r="P945" s="90">
        <f t="shared" si="29"/>
        <v>0</v>
      </c>
      <c r="Q945" s="90">
        <f>IFERROR(VLOOKUP(CONCATENATE($A945,"C"),'05 APU'!$T:$AB,9,),0)</f>
        <v>0</v>
      </c>
      <c r="R945" s="90">
        <f>IFERROR(VLOOKUP(CONCATENATE($A945,"B"),'05 APU'!$T:$AB,9,),0)</f>
        <v>0</v>
      </c>
      <c r="S945" s="90">
        <f>IFERROR(VLOOKUP(CONCATENATE($A945,"A"),'05 APU'!$T:$AB,9,),0)</f>
        <v>0</v>
      </c>
      <c r="U945" s="420" t="s">
        <v>3464</v>
      </c>
      <c r="V945" s="427" t="s">
        <v>3488</v>
      </c>
      <c r="W945" s="429">
        <v>0</v>
      </c>
      <c r="AZ945" s="331" t="e">
        <f>IF((VLOOKUP(CONCATENATE($A945,"EP"),'05 APU'!$1:$1048576,1,FALSE)=CONCATENATE($A945,"EP")),1,0)</f>
        <v>#N/A</v>
      </c>
      <c r="BA945" s="331" t="e">
        <f>IF((VLOOKUP(CONCATENATE($A945,"EE"),'05 APU'!$1:$1048576,1,FALSE)=CONCATENATE($A945,"EE")),1,0)</f>
        <v>#N/A</v>
      </c>
      <c r="BB945" s="331" t="e">
        <f>IF((VLOOKUP(CONCATENATE($A945,"EM"),'05 APU'!$1:$1048576,1,FALSE)=CONCATENATE($A945,"EM")),1,0)</f>
        <v>#N/A</v>
      </c>
    </row>
    <row r="946" spans="1:54" ht="21" x14ac:dyDescent="0.25">
      <c r="A946" s="88">
        <v>936</v>
      </c>
      <c r="B946" s="387" t="s">
        <v>1821</v>
      </c>
      <c r="C946" s="384" t="s">
        <v>1822</v>
      </c>
      <c r="D946" s="89" t="str">
        <f>IFERROR(VLOOKUP(CONCATENATE($A946,"T"),'05 APU'!$1:$1048576,3,),"")</f>
        <v/>
      </c>
      <c r="E946" s="89" t="str">
        <f>IFERROR(VLOOKUP(CONCATENATE($A946,"T2"),'05 APU'!$1:$1048576,3,),"")</f>
        <v/>
      </c>
      <c r="F946" s="89" t="str">
        <f>IFERROR(VLOOKUP(CONCATENATE($A946,"T3"),'05 APU'!$1:$1048576,3,),"")</f>
        <v/>
      </c>
      <c r="G946" s="412" t="s">
        <v>146</v>
      </c>
      <c r="H946" s="351"/>
      <c r="I946" s="90">
        <f>IFERROR((VLOOKUP(CONCATENATE($A946,"D"),'05 APU'!$1:$1048576,9,)),0)</f>
        <v>0</v>
      </c>
      <c r="J946" s="90">
        <f t="shared" si="30"/>
        <v>0</v>
      </c>
      <c r="K946" s="297" t="str">
        <f>IFERROR(VLOOKUP(CONCATENATE($A946,"C"),'05 APU'!$1:$1048576,9,),"")</f>
        <v/>
      </c>
      <c r="L946" s="297" t="str">
        <f>IFERROR(VLOOKUP(CONCATENATE($A946,"B"),'05 APU'!$1:$1048576,9,),"")</f>
        <v/>
      </c>
      <c r="M946" s="297" t="str">
        <f>IFERROR(VLOOKUP(CONCATENATE($A946,"A"),'05 APU'!$1:$1048576,9,),"")</f>
        <v/>
      </c>
      <c r="N946" s="86"/>
      <c r="O946" s="90">
        <f>IFERROR(VLOOKUP(CONCATENATE($A946,"D"),'05 APU'!$T:$AB,9,),0)</f>
        <v>0</v>
      </c>
      <c r="P946" s="90">
        <f t="shared" si="29"/>
        <v>0</v>
      </c>
      <c r="Q946" s="90">
        <f>IFERROR(VLOOKUP(CONCATENATE($A946,"C"),'05 APU'!$T:$AB,9,),0)</f>
        <v>0</v>
      </c>
      <c r="R946" s="90">
        <f>IFERROR(VLOOKUP(CONCATENATE($A946,"B"),'05 APU'!$T:$AB,9,),0)</f>
        <v>0</v>
      </c>
      <c r="S946" s="90">
        <f>IFERROR(VLOOKUP(CONCATENATE($A946,"A"),'05 APU'!$T:$AB,9,),0)</f>
        <v>0</v>
      </c>
      <c r="U946" s="420" t="s">
        <v>3464</v>
      </c>
      <c r="V946" s="427" t="s">
        <v>3488</v>
      </c>
      <c r="W946" s="429">
        <v>0</v>
      </c>
      <c r="AZ946" s="331" t="e">
        <f>IF((VLOOKUP(CONCATENATE($A946,"EP"),'05 APU'!$1:$1048576,1,FALSE)=CONCATENATE($A946,"EP")),1,0)</f>
        <v>#N/A</v>
      </c>
      <c r="BA946" s="331" t="e">
        <f>IF((VLOOKUP(CONCATENATE($A946,"EE"),'05 APU'!$1:$1048576,1,FALSE)=CONCATENATE($A946,"EE")),1,0)</f>
        <v>#N/A</v>
      </c>
      <c r="BB946" s="331" t="e">
        <f>IF((VLOOKUP(CONCATENATE($A946,"EM"),'05 APU'!$1:$1048576,1,FALSE)=CONCATENATE($A946,"EM")),1,0)</f>
        <v>#N/A</v>
      </c>
    </row>
    <row r="947" spans="1:54" x14ac:dyDescent="0.25">
      <c r="A947" s="88">
        <v>937</v>
      </c>
      <c r="B947" s="387" t="s">
        <v>1823</v>
      </c>
      <c r="C947" s="384" t="s">
        <v>1824</v>
      </c>
      <c r="D947" s="89" t="str">
        <f>IFERROR(VLOOKUP(CONCATENATE($A947,"T"),'05 APU'!$1:$1048576,3,),"")</f>
        <v/>
      </c>
      <c r="E947" s="89" t="str">
        <f>IFERROR(VLOOKUP(CONCATENATE($A947,"T2"),'05 APU'!$1:$1048576,3,),"")</f>
        <v/>
      </c>
      <c r="F947" s="89" t="str">
        <f>IFERROR(VLOOKUP(CONCATENATE($A947,"T3"),'05 APU'!$1:$1048576,3,),"")</f>
        <v/>
      </c>
      <c r="G947" s="412" t="s">
        <v>146</v>
      </c>
      <c r="H947" s="351"/>
      <c r="I947" s="90">
        <f>IFERROR((VLOOKUP(CONCATENATE($A947,"D"),'05 APU'!$1:$1048576,9,)),0)</f>
        <v>0</v>
      </c>
      <c r="J947" s="90">
        <f t="shared" si="30"/>
        <v>0</v>
      </c>
      <c r="K947" s="297" t="str">
        <f>IFERROR(VLOOKUP(CONCATENATE($A947,"C"),'05 APU'!$1:$1048576,9,),"")</f>
        <v/>
      </c>
      <c r="L947" s="297" t="str">
        <f>IFERROR(VLOOKUP(CONCATENATE($A947,"B"),'05 APU'!$1:$1048576,9,),"")</f>
        <v/>
      </c>
      <c r="M947" s="297" t="str">
        <f>IFERROR(VLOOKUP(CONCATENATE($A947,"A"),'05 APU'!$1:$1048576,9,),"")</f>
        <v/>
      </c>
      <c r="N947" s="86"/>
      <c r="O947" s="90">
        <f>IFERROR(VLOOKUP(CONCATENATE($A947,"D"),'05 APU'!$T:$AB,9,),0)</f>
        <v>0</v>
      </c>
      <c r="P947" s="90">
        <f t="shared" si="29"/>
        <v>0</v>
      </c>
      <c r="Q947" s="90">
        <f>IFERROR(VLOOKUP(CONCATENATE($A947,"C"),'05 APU'!$T:$AB,9,),0)</f>
        <v>0</v>
      </c>
      <c r="R947" s="90">
        <f>IFERROR(VLOOKUP(CONCATENATE($A947,"B"),'05 APU'!$T:$AB,9,),0)</f>
        <v>0</v>
      </c>
      <c r="S947" s="90">
        <f>IFERROR(VLOOKUP(CONCATENATE($A947,"A"),'05 APU'!$T:$AB,9,),0)</f>
        <v>0</v>
      </c>
      <c r="U947" s="420" t="s">
        <v>3465</v>
      </c>
      <c r="V947" s="427" t="s">
        <v>3488</v>
      </c>
      <c r="W947" s="429">
        <v>0</v>
      </c>
      <c r="AZ947" s="331" t="e">
        <f>IF((VLOOKUP(CONCATENATE($A947,"EP"),'05 APU'!$1:$1048576,1,FALSE)=CONCATENATE($A947,"EP")),1,0)</f>
        <v>#N/A</v>
      </c>
      <c r="BA947" s="331" t="e">
        <f>IF((VLOOKUP(CONCATENATE($A947,"EE"),'05 APU'!$1:$1048576,1,FALSE)=CONCATENATE($A947,"EE")),1,0)</f>
        <v>#N/A</v>
      </c>
      <c r="BB947" s="331" t="e">
        <f>IF((VLOOKUP(CONCATENATE($A947,"EM"),'05 APU'!$1:$1048576,1,FALSE)=CONCATENATE($A947,"EM")),1,0)</f>
        <v>#N/A</v>
      </c>
    </row>
    <row r="948" spans="1:54" ht="21" x14ac:dyDescent="0.25">
      <c r="A948" s="88">
        <v>938</v>
      </c>
      <c r="B948" s="387" t="s">
        <v>1825</v>
      </c>
      <c r="C948" s="384" t="s">
        <v>1826</v>
      </c>
      <c r="D948" s="89" t="str">
        <f>IFERROR(VLOOKUP(CONCATENATE($A948,"T"),'05 APU'!$1:$1048576,3,),"")</f>
        <v/>
      </c>
      <c r="E948" s="89" t="str">
        <f>IFERROR(VLOOKUP(CONCATENATE($A948,"T2"),'05 APU'!$1:$1048576,3,),"")</f>
        <v/>
      </c>
      <c r="F948" s="89" t="str">
        <f>IFERROR(VLOOKUP(CONCATENATE($A948,"T3"),'05 APU'!$1:$1048576,3,),"")</f>
        <v/>
      </c>
      <c r="G948" s="412" t="s">
        <v>146</v>
      </c>
      <c r="H948" s="351"/>
      <c r="I948" s="90">
        <f>IFERROR((VLOOKUP(CONCATENATE($A948,"D"),'05 APU'!$1:$1048576,9,)),0)</f>
        <v>0</v>
      </c>
      <c r="J948" s="90">
        <f t="shared" si="30"/>
        <v>0</v>
      </c>
      <c r="K948" s="297" t="str">
        <f>IFERROR(VLOOKUP(CONCATENATE($A948,"C"),'05 APU'!$1:$1048576,9,),"")</f>
        <v/>
      </c>
      <c r="L948" s="297" t="str">
        <f>IFERROR(VLOOKUP(CONCATENATE($A948,"B"),'05 APU'!$1:$1048576,9,),"")</f>
        <v/>
      </c>
      <c r="M948" s="297" t="str">
        <f>IFERROR(VLOOKUP(CONCATENATE($A948,"A"),'05 APU'!$1:$1048576,9,),"")</f>
        <v/>
      </c>
      <c r="N948" s="86"/>
      <c r="O948" s="90">
        <f>IFERROR(VLOOKUP(CONCATENATE($A948,"D"),'05 APU'!$T:$AB,9,),0)</f>
        <v>0</v>
      </c>
      <c r="P948" s="90">
        <f t="shared" si="29"/>
        <v>0</v>
      </c>
      <c r="Q948" s="90">
        <f>IFERROR(VLOOKUP(CONCATENATE($A948,"C"),'05 APU'!$T:$AB,9,),0)</f>
        <v>0</v>
      </c>
      <c r="R948" s="90">
        <f>IFERROR(VLOOKUP(CONCATENATE($A948,"B"),'05 APU'!$T:$AB,9,),0)</f>
        <v>0</v>
      </c>
      <c r="S948" s="90">
        <f>IFERROR(VLOOKUP(CONCATENATE($A948,"A"),'05 APU'!$T:$AB,9,),0)</f>
        <v>0</v>
      </c>
      <c r="U948" s="420" t="s">
        <v>3465</v>
      </c>
      <c r="V948" s="427" t="s">
        <v>3488</v>
      </c>
      <c r="W948" s="429">
        <v>0</v>
      </c>
      <c r="AZ948" s="331" t="e">
        <f>IF((VLOOKUP(CONCATENATE($A948,"EP"),'05 APU'!$1:$1048576,1,FALSE)=CONCATENATE($A948,"EP")),1,0)</f>
        <v>#N/A</v>
      </c>
      <c r="BA948" s="331" t="e">
        <f>IF((VLOOKUP(CONCATENATE($A948,"EE"),'05 APU'!$1:$1048576,1,FALSE)=CONCATENATE($A948,"EE")),1,0)</f>
        <v>#N/A</v>
      </c>
      <c r="BB948" s="331" t="e">
        <f>IF((VLOOKUP(CONCATENATE($A948,"EM"),'05 APU'!$1:$1048576,1,FALSE)=CONCATENATE($A948,"EM")),1,0)</f>
        <v>#N/A</v>
      </c>
    </row>
    <row r="949" spans="1:54" x14ac:dyDescent="0.25">
      <c r="A949" s="88">
        <v>939</v>
      </c>
      <c r="B949" s="387" t="s">
        <v>1827</v>
      </c>
      <c r="C949" s="384" t="s">
        <v>1828</v>
      </c>
      <c r="D949" s="89" t="str">
        <f>IFERROR(VLOOKUP(CONCATENATE($A949,"T"),'05 APU'!$1:$1048576,3,),"")</f>
        <v/>
      </c>
      <c r="E949" s="89" t="str">
        <f>IFERROR(VLOOKUP(CONCATENATE($A949,"T2"),'05 APU'!$1:$1048576,3,),"")</f>
        <v/>
      </c>
      <c r="F949" s="89" t="str">
        <f>IFERROR(VLOOKUP(CONCATENATE($A949,"T3"),'05 APU'!$1:$1048576,3,),"")</f>
        <v/>
      </c>
      <c r="G949" s="412" t="s">
        <v>146</v>
      </c>
      <c r="H949" s="351"/>
      <c r="I949" s="90">
        <f>IFERROR((VLOOKUP(CONCATENATE($A949,"D"),'05 APU'!$1:$1048576,9,)),0)</f>
        <v>0</v>
      </c>
      <c r="J949" s="90">
        <f t="shared" si="30"/>
        <v>0</v>
      </c>
      <c r="K949" s="297" t="str">
        <f>IFERROR(VLOOKUP(CONCATENATE($A949,"C"),'05 APU'!$1:$1048576,9,),"")</f>
        <v/>
      </c>
      <c r="L949" s="297" t="str">
        <f>IFERROR(VLOOKUP(CONCATENATE($A949,"B"),'05 APU'!$1:$1048576,9,),"")</f>
        <v/>
      </c>
      <c r="M949" s="297" t="str">
        <f>IFERROR(VLOOKUP(CONCATENATE($A949,"A"),'05 APU'!$1:$1048576,9,),"")</f>
        <v/>
      </c>
      <c r="N949" s="86"/>
      <c r="O949" s="90">
        <f>IFERROR(VLOOKUP(CONCATENATE($A949,"D"),'05 APU'!$T:$AB,9,),0)</f>
        <v>0</v>
      </c>
      <c r="P949" s="90">
        <f t="shared" si="29"/>
        <v>0</v>
      </c>
      <c r="Q949" s="90">
        <f>IFERROR(VLOOKUP(CONCATENATE($A949,"C"),'05 APU'!$T:$AB,9,),0)</f>
        <v>0</v>
      </c>
      <c r="R949" s="90">
        <f>IFERROR(VLOOKUP(CONCATENATE($A949,"B"),'05 APU'!$T:$AB,9,),0)</f>
        <v>0</v>
      </c>
      <c r="S949" s="90">
        <f>IFERROR(VLOOKUP(CONCATENATE($A949,"A"),'05 APU'!$T:$AB,9,),0)</f>
        <v>0</v>
      </c>
      <c r="U949" s="420" t="s">
        <v>3466</v>
      </c>
      <c r="V949" s="427" t="s">
        <v>3488</v>
      </c>
      <c r="W949" s="429">
        <v>0</v>
      </c>
      <c r="AZ949" s="331" t="e">
        <f>IF((VLOOKUP(CONCATENATE($A949,"EP"),'05 APU'!$1:$1048576,1,FALSE)=CONCATENATE($A949,"EP")),1,0)</f>
        <v>#N/A</v>
      </c>
      <c r="BA949" s="331" t="e">
        <f>IF((VLOOKUP(CONCATENATE($A949,"EE"),'05 APU'!$1:$1048576,1,FALSE)=CONCATENATE($A949,"EE")),1,0)</f>
        <v>#N/A</v>
      </c>
      <c r="BB949" s="331" t="e">
        <f>IF((VLOOKUP(CONCATENATE($A949,"EM"),'05 APU'!$1:$1048576,1,FALSE)=CONCATENATE($A949,"EM")),1,0)</f>
        <v>#N/A</v>
      </c>
    </row>
    <row r="950" spans="1:54" x14ac:dyDescent="0.25">
      <c r="A950" s="88">
        <v>940</v>
      </c>
      <c r="B950" s="387" t="s">
        <v>1829</v>
      </c>
      <c r="C950" s="384" t="s">
        <v>1830</v>
      </c>
      <c r="D950" s="89" t="str">
        <f>IFERROR(VLOOKUP(CONCATENATE($A950,"T"),'05 APU'!$1:$1048576,3,),"")</f>
        <v/>
      </c>
      <c r="E950" s="89" t="str">
        <f>IFERROR(VLOOKUP(CONCATENATE($A950,"T2"),'05 APU'!$1:$1048576,3,),"")</f>
        <v/>
      </c>
      <c r="F950" s="89" t="str">
        <f>IFERROR(VLOOKUP(CONCATENATE($A950,"T3"),'05 APU'!$1:$1048576,3,),"")</f>
        <v/>
      </c>
      <c r="G950" s="412" t="s">
        <v>146</v>
      </c>
      <c r="H950" s="351"/>
      <c r="I950" s="90">
        <f>IFERROR((VLOOKUP(CONCATENATE($A950,"D"),'05 APU'!$1:$1048576,9,)),0)</f>
        <v>0</v>
      </c>
      <c r="J950" s="90">
        <f t="shared" si="30"/>
        <v>0</v>
      </c>
      <c r="K950" s="297" t="str">
        <f>IFERROR(VLOOKUP(CONCATENATE($A950,"C"),'05 APU'!$1:$1048576,9,),"")</f>
        <v/>
      </c>
      <c r="L950" s="297" t="str">
        <f>IFERROR(VLOOKUP(CONCATENATE($A950,"B"),'05 APU'!$1:$1048576,9,),"")</f>
        <v/>
      </c>
      <c r="M950" s="297" t="str">
        <f>IFERROR(VLOOKUP(CONCATENATE($A950,"A"),'05 APU'!$1:$1048576,9,),"")</f>
        <v/>
      </c>
      <c r="N950" s="86"/>
      <c r="O950" s="90">
        <f>IFERROR(VLOOKUP(CONCATENATE($A950,"D"),'05 APU'!$T:$AB,9,),0)</f>
        <v>0</v>
      </c>
      <c r="P950" s="90">
        <f t="shared" si="29"/>
        <v>0</v>
      </c>
      <c r="Q950" s="90">
        <f>IFERROR(VLOOKUP(CONCATENATE($A950,"C"),'05 APU'!$T:$AB,9,),0)</f>
        <v>0</v>
      </c>
      <c r="R950" s="90">
        <f>IFERROR(VLOOKUP(CONCATENATE($A950,"B"),'05 APU'!$T:$AB,9,),0)</f>
        <v>0</v>
      </c>
      <c r="S950" s="90">
        <f>IFERROR(VLOOKUP(CONCATENATE($A950,"A"),'05 APU'!$T:$AB,9,),0)</f>
        <v>0</v>
      </c>
      <c r="U950" s="420" t="s">
        <v>3466</v>
      </c>
      <c r="V950" s="427" t="s">
        <v>3488</v>
      </c>
      <c r="W950" s="429">
        <v>0</v>
      </c>
      <c r="AZ950" s="331" t="e">
        <f>IF((VLOOKUP(CONCATENATE($A950,"EP"),'05 APU'!$1:$1048576,1,FALSE)=CONCATENATE($A950,"EP")),1,0)</f>
        <v>#N/A</v>
      </c>
      <c r="BA950" s="331" t="e">
        <f>IF((VLOOKUP(CONCATENATE($A950,"EE"),'05 APU'!$1:$1048576,1,FALSE)=CONCATENATE($A950,"EE")),1,0)</f>
        <v>#N/A</v>
      </c>
      <c r="BB950" s="331" t="e">
        <f>IF((VLOOKUP(CONCATENATE($A950,"EM"),'05 APU'!$1:$1048576,1,FALSE)=CONCATENATE($A950,"EM")),1,0)</f>
        <v>#N/A</v>
      </c>
    </row>
    <row r="951" spans="1:54" ht="21" x14ac:dyDescent="0.25">
      <c r="A951" s="88">
        <v>941</v>
      </c>
      <c r="B951" s="387" t="s">
        <v>1831</v>
      </c>
      <c r="C951" s="384" t="s">
        <v>1832</v>
      </c>
      <c r="D951" s="89" t="str">
        <f>IFERROR(VLOOKUP(CONCATENATE($A951,"T"),'05 APU'!$1:$1048576,3,),"")</f>
        <v/>
      </c>
      <c r="E951" s="89" t="str">
        <f>IFERROR(VLOOKUP(CONCATENATE($A951,"T2"),'05 APU'!$1:$1048576,3,),"")</f>
        <v/>
      </c>
      <c r="F951" s="89" t="str">
        <f>IFERROR(VLOOKUP(CONCATENATE($A951,"T3"),'05 APU'!$1:$1048576,3,),"")</f>
        <v/>
      </c>
      <c r="G951" s="412" t="s">
        <v>146</v>
      </c>
      <c r="H951" s="351"/>
      <c r="I951" s="90">
        <f>IFERROR((VLOOKUP(CONCATENATE($A951,"D"),'05 APU'!$1:$1048576,9,)),0)</f>
        <v>0</v>
      </c>
      <c r="J951" s="90">
        <f t="shared" si="30"/>
        <v>0</v>
      </c>
      <c r="K951" s="297" t="str">
        <f>IFERROR(VLOOKUP(CONCATENATE($A951,"C"),'05 APU'!$1:$1048576,9,),"")</f>
        <v/>
      </c>
      <c r="L951" s="297" t="str">
        <f>IFERROR(VLOOKUP(CONCATENATE($A951,"B"),'05 APU'!$1:$1048576,9,),"")</f>
        <v/>
      </c>
      <c r="M951" s="297" t="str">
        <f>IFERROR(VLOOKUP(CONCATENATE($A951,"A"),'05 APU'!$1:$1048576,9,),"")</f>
        <v/>
      </c>
      <c r="N951" s="86"/>
      <c r="O951" s="90">
        <f>IFERROR(VLOOKUP(CONCATENATE($A951,"D"),'05 APU'!$T:$AB,9,),0)</f>
        <v>0</v>
      </c>
      <c r="P951" s="90">
        <f t="shared" si="29"/>
        <v>0</v>
      </c>
      <c r="Q951" s="90">
        <f>IFERROR(VLOOKUP(CONCATENATE($A951,"C"),'05 APU'!$T:$AB,9,),0)</f>
        <v>0</v>
      </c>
      <c r="R951" s="90">
        <f>IFERROR(VLOOKUP(CONCATENATE($A951,"B"),'05 APU'!$T:$AB,9,),0)</f>
        <v>0</v>
      </c>
      <c r="S951" s="90">
        <f>IFERROR(VLOOKUP(CONCATENATE($A951,"A"),'05 APU'!$T:$AB,9,),0)</f>
        <v>0</v>
      </c>
      <c r="U951" s="421" t="s">
        <v>3355</v>
      </c>
      <c r="V951" s="424"/>
      <c r="W951" s="429">
        <v>0</v>
      </c>
      <c r="AZ951" s="331" t="e">
        <f>IF((VLOOKUP(CONCATENATE($A951,"EP"),'05 APU'!$1:$1048576,1,FALSE)=CONCATENATE($A951,"EP")),1,0)</f>
        <v>#N/A</v>
      </c>
      <c r="BA951" s="331" t="e">
        <f>IF((VLOOKUP(CONCATENATE($A951,"EE"),'05 APU'!$1:$1048576,1,FALSE)=CONCATENATE($A951,"EE")),1,0)</f>
        <v>#N/A</v>
      </c>
      <c r="BB951" s="331" t="e">
        <f>IF((VLOOKUP(CONCATENATE($A951,"EM"),'05 APU'!$1:$1048576,1,FALSE)=CONCATENATE($A951,"EM")),1,0)</f>
        <v>#N/A</v>
      </c>
    </row>
    <row r="952" spans="1:54" ht="21" x14ac:dyDescent="0.25">
      <c r="A952" s="88">
        <v>942</v>
      </c>
      <c r="B952" s="387" t="s">
        <v>1833</v>
      </c>
      <c r="C952" s="384" t="s">
        <v>1834</v>
      </c>
      <c r="D952" s="89" t="str">
        <f>IFERROR(VLOOKUP(CONCATENATE($A952,"T"),'05 APU'!$1:$1048576,3,),"")</f>
        <v/>
      </c>
      <c r="E952" s="89" t="str">
        <f>IFERROR(VLOOKUP(CONCATENATE($A952,"T2"),'05 APU'!$1:$1048576,3,),"")</f>
        <v/>
      </c>
      <c r="F952" s="89" t="str">
        <f>IFERROR(VLOOKUP(CONCATENATE($A952,"T3"),'05 APU'!$1:$1048576,3,),"")</f>
        <v/>
      </c>
      <c r="G952" s="412" t="s">
        <v>146</v>
      </c>
      <c r="H952" s="351"/>
      <c r="I952" s="90">
        <f>IFERROR((VLOOKUP(CONCATENATE($A952,"D"),'05 APU'!$1:$1048576,9,)),0)</f>
        <v>0</v>
      </c>
      <c r="J952" s="90">
        <f t="shared" si="30"/>
        <v>0</v>
      </c>
      <c r="K952" s="297" t="str">
        <f>IFERROR(VLOOKUP(CONCATENATE($A952,"C"),'05 APU'!$1:$1048576,9,),"")</f>
        <v/>
      </c>
      <c r="L952" s="297" t="str">
        <f>IFERROR(VLOOKUP(CONCATENATE($A952,"B"),'05 APU'!$1:$1048576,9,),"")</f>
        <v/>
      </c>
      <c r="M952" s="297" t="str">
        <f>IFERROR(VLOOKUP(CONCATENATE($A952,"A"),'05 APU'!$1:$1048576,9,),"")</f>
        <v/>
      </c>
      <c r="N952" s="86"/>
      <c r="O952" s="90">
        <f>IFERROR(VLOOKUP(CONCATENATE($A952,"D"),'05 APU'!$T:$AB,9,),0)</f>
        <v>0</v>
      </c>
      <c r="P952" s="90">
        <f t="shared" si="29"/>
        <v>0</v>
      </c>
      <c r="Q952" s="90">
        <f>IFERROR(VLOOKUP(CONCATENATE($A952,"C"),'05 APU'!$T:$AB,9,),0)</f>
        <v>0</v>
      </c>
      <c r="R952" s="90">
        <f>IFERROR(VLOOKUP(CONCATENATE($A952,"B"),'05 APU'!$T:$AB,9,),0)</f>
        <v>0</v>
      </c>
      <c r="S952" s="90">
        <f>IFERROR(VLOOKUP(CONCATENATE($A952,"A"),'05 APU'!$T:$AB,9,),0)</f>
        <v>0</v>
      </c>
      <c r="U952" s="421" t="s">
        <v>3355</v>
      </c>
      <c r="V952" s="424"/>
      <c r="W952" s="429">
        <v>0</v>
      </c>
      <c r="AZ952" s="331" t="e">
        <f>IF((VLOOKUP(CONCATENATE($A952,"EP"),'05 APU'!$1:$1048576,1,FALSE)=CONCATENATE($A952,"EP")),1,0)</f>
        <v>#N/A</v>
      </c>
      <c r="BA952" s="331" t="e">
        <f>IF((VLOOKUP(CONCATENATE($A952,"EE"),'05 APU'!$1:$1048576,1,FALSE)=CONCATENATE($A952,"EE")),1,0)</f>
        <v>#N/A</v>
      </c>
      <c r="BB952" s="331" t="e">
        <f>IF((VLOOKUP(CONCATENATE($A952,"EM"),'05 APU'!$1:$1048576,1,FALSE)=CONCATENATE($A952,"EM")),1,0)</f>
        <v>#N/A</v>
      </c>
    </row>
    <row r="953" spans="1:54" ht="31.5" x14ac:dyDescent="0.25">
      <c r="A953" s="88">
        <v>943</v>
      </c>
      <c r="B953" s="387" t="s">
        <v>1835</v>
      </c>
      <c r="C953" s="384" t="s">
        <v>1836</v>
      </c>
      <c r="D953" s="89" t="str">
        <f>IFERROR(VLOOKUP(CONCATENATE($A953,"T"),'05 APU'!$1:$1048576,3,),"")</f>
        <v/>
      </c>
      <c r="E953" s="89" t="str">
        <f>IFERROR(VLOOKUP(CONCATENATE($A953,"T2"),'05 APU'!$1:$1048576,3,),"")</f>
        <v/>
      </c>
      <c r="F953" s="89" t="str">
        <f>IFERROR(VLOOKUP(CONCATENATE($A953,"T3"),'05 APU'!$1:$1048576,3,),"")</f>
        <v/>
      </c>
      <c r="G953" s="412" t="s">
        <v>146</v>
      </c>
      <c r="H953" s="351"/>
      <c r="I953" s="90">
        <f>IFERROR((VLOOKUP(CONCATENATE($A953,"D"),'05 APU'!$1:$1048576,9,)),0)</f>
        <v>0</v>
      </c>
      <c r="J953" s="90">
        <f t="shared" si="30"/>
        <v>0</v>
      </c>
      <c r="K953" s="297" t="str">
        <f>IFERROR(VLOOKUP(CONCATENATE($A953,"C"),'05 APU'!$1:$1048576,9,),"")</f>
        <v/>
      </c>
      <c r="L953" s="297" t="str">
        <f>IFERROR(VLOOKUP(CONCATENATE($A953,"B"),'05 APU'!$1:$1048576,9,),"")</f>
        <v/>
      </c>
      <c r="M953" s="297" t="str">
        <f>IFERROR(VLOOKUP(CONCATENATE($A953,"A"),'05 APU'!$1:$1048576,9,),"")</f>
        <v/>
      </c>
      <c r="N953" s="86"/>
      <c r="O953" s="90">
        <f>IFERROR(VLOOKUP(CONCATENATE($A953,"D"),'05 APU'!$T:$AB,9,),0)</f>
        <v>0</v>
      </c>
      <c r="P953" s="90">
        <f t="shared" si="29"/>
        <v>0</v>
      </c>
      <c r="Q953" s="90">
        <f>IFERROR(VLOOKUP(CONCATENATE($A953,"C"),'05 APU'!$T:$AB,9,),0)</f>
        <v>0</v>
      </c>
      <c r="R953" s="90">
        <f>IFERROR(VLOOKUP(CONCATENATE($A953,"B"),'05 APU'!$T:$AB,9,),0)</f>
        <v>0</v>
      </c>
      <c r="S953" s="90">
        <f>IFERROR(VLOOKUP(CONCATENATE($A953,"A"),'05 APU'!$T:$AB,9,),0)</f>
        <v>0</v>
      </c>
      <c r="U953" s="421" t="s">
        <v>3355</v>
      </c>
      <c r="V953" s="424"/>
      <c r="W953" s="429">
        <v>0</v>
      </c>
      <c r="AZ953" s="331" t="e">
        <f>IF((VLOOKUP(CONCATENATE($A953,"EP"),'05 APU'!$1:$1048576,1,FALSE)=CONCATENATE($A953,"EP")),1,0)</f>
        <v>#N/A</v>
      </c>
      <c r="BA953" s="331" t="e">
        <f>IF((VLOOKUP(CONCATENATE($A953,"EE"),'05 APU'!$1:$1048576,1,FALSE)=CONCATENATE($A953,"EE")),1,0)</f>
        <v>#N/A</v>
      </c>
      <c r="BB953" s="331" t="e">
        <f>IF((VLOOKUP(CONCATENATE($A953,"EM"),'05 APU'!$1:$1048576,1,FALSE)=CONCATENATE($A953,"EM")),1,0)</f>
        <v>#N/A</v>
      </c>
    </row>
    <row r="954" spans="1:54" ht="31.5" x14ac:dyDescent="0.25">
      <c r="A954" s="88">
        <v>944</v>
      </c>
      <c r="B954" s="387" t="s">
        <v>1837</v>
      </c>
      <c r="C954" s="384" t="s">
        <v>1838</v>
      </c>
      <c r="D954" s="89" t="str">
        <f>IFERROR(VLOOKUP(CONCATENATE($A954,"T"),'05 APU'!$1:$1048576,3,),"")</f>
        <v/>
      </c>
      <c r="E954" s="89" t="str">
        <f>IFERROR(VLOOKUP(CONCATENATE($A954,"T2"),'05 APU'!$1:$1048576,3,),"")</f>
        <v/>
      </c>
      <c r="F954" s="89" t="str">
        <f>IFERROR(VLOOKUP(CONCATENATE($A954,"T3"),'05 APU'!$1:$1048576,3,),"")</f>
        <v/>
      </c>
      <c r="G954" s="412" t="s">
        <v>146</v>
      </c>
      <c r="H954" s="351"/>
      <c r="I954" s="90">
        <f>IFERROR((VLOOKUP(CONCATENATE($A954,"D"),'05 APU'!$1:$1048576,9,)),0)</f>
        <v>0</v>
      </c>
      <c r="J954" s="90">
        <f t="shared" si="30"/>
        <v>0</v>
      </c>
      <c r="K954" s="297" t="str">
        <f>IFERROR(VLOOKUP(CONCATENATE($A954,"C"),'05 APU'!$1:$1048576,9,),"")</f>
        <v/>
      </c>
      <c r="L954" s="297" t="str">
        <f>IFERROR(VLOOKUP(CONCATENATE($A954,"B"),'05 APU'!$1:$1048576,9,),"")</f>
        <v/>
      </c>
      <c r="M954" s="297" t="str">
        <f>IFERROR(VLOOKUP(CONCATENATE($A954,"A"),'05 APU'!$1:$1048576,9,),"")</f>
        <v/>
      </c>
      <c r="N954" s="86"/>
      <c r="O954" s="90">
        <f>IFERROR(VLOOKUP(CONCATENATE($A954,"D"),'05 APU'!$T:$AB,9,),0)</f>
        <v>0</v>
      </c>
      <c r="P954" s="90">
        <f t="shared" si="29"/>
        <v>0</v>
      </c>
      <c r="Q954" s="90">
        <f>IFERROR(VLOOKUP(CONCATENATE($A954,"C"),'05 APU'!$T:$AB,9,),0)</f>
        <v>0</v>
      </c>
      <c r="R954" s="90">
        <f>IFERROR(VLOOKUP(CONCATENATE($A954,"B"),'05 APU'!$T:$AB,9,),0)</f>
        <v>0</v>
      </c>
      <c r="S954" s="90">
        <f>IFERROR(VLOOKUP(CONCATENATE($A954,"A"),'05 APU'!$T:$AB,9,),0)</f>
        <v>0</v>
      </c>
      <c r="U954" s="421" t="s">
        <v>3355</v>
      </c>
      <c r="V954" s="424"/>
      <c r="W954" s="429">
        <v>0</v>
      </c>
      <c r="AZ954" s="331" t="e">
        <f>IF((VLOOKUP(CONCATENATE($A954,"EP"),'05 APU'!$1:$1048576,1,FALSE)=CONCATENATE($A954,"EP")),1,0)</f>
        <v>#N/A</v>
      </c>
      <c r="BA954" s="331" t="e">
        <f>IF((VLOOKUP(CONCATENATE($A954,"EE"),'05 APU'!$1:$1048576,1,FALSE)=CONCATENATE($A954,"EE")),1,0)</f>
        <v>#N/A</v>
      </c>
      <c r="BB954" s="331" t="e">
        <f>IF((VLOOKUP(CONCATENATE($A954,"EM"),'05 APU'!$1:$1048576,1,FALSE)=CONCATENATE($A954,"EM")),1,0)</f>
        <v>#N/A</v>
      </c>
    </row>
    <row r="955" spans="1:54" ht="31.5" x14ac:dyDescent="0.25">
      <c r="A955" s="88">
        <v>945</v>
      </c>
      <c r="B955" s="387" t="s">
        <v>1839</v>
      </c>
      <c r="C955" s="384" t="s">
        <v>1840</v>
      </c>
      <c r="D955" s="89" t="str">
        <f>IFERROR(VLOOKUP(CONCATENATE($A955,"T"),'05 APU'!$1:$1048576,3,),"")</f>
        <v/>
      </c>
      <c r="E955" s="89" t="str">
        <f>IFERROR(VLOOKUP(CONCATENATE($A955,"T2"),'05 APU'!$1:$1048576,3,),"")</f>
        <v/>
      </c>
      <c r="F955" s="89" t="str">
        <f>IFERROR(VLOOKUP(CONCATENATE($A955,"T3"),'05 APU'!$1:$1048576,3,),"")</f>
        <v/>
      </c>
      <c r="G955" s="412" t="s">
        <v>146</v>
      </c>
      <c r="H955" s="351"/>
      <c r="I955" s="90">
        <f>IFERROR((VLOOKUP(CONCATENATE($A955,"D"),'05 APU'!$1:$1048576,9,)),0)</f>
        <v>0</v>
      </c>
      <c r="J955" s="90">
        <f t="shared" si="30"/>
        <v>0</v>
      </c>
      <c r="K955" s="297" t="str">
        <f>IFERROR(VLOOKUP(CONCATENATE($A955,"C"),'05 APU'!$1:$1048576,9,),"")</f>
        <v/>
      </c>
      <c r="L955" s="297" t="str">
        <f>IFERROR(VLOOKUP(CONCATENATE($A955,"B"),'05 APU'!$1:$1048576,9,),"")</f>
        <v/>
      </c>
      <c r="M955" s="297" t="str">
        <f>IFERROR(VLOOKUP(CONCATENATE($A955,"A"),'05 APU'!$1:$1048576,9,),"")</f>
        <v/>
      </c>
      <c r="N955" s="86"/>
      <c r="O955" s="90">
        <f>IFERROR(VLOOKUP(CONCATENATE($A955,"D"),'05 APU'!$T:$AB,9,),0)</f>
        <v>0</v>
      </c>
      <c r="P955" s="90">
        <f t="shared" si="29"/>
        <v>0</v>
      </c>
      <c r="Q955" s="90">
        <f>IFERROR(VLOOKUP(CONCATENATE($A955,"C"),'05 APU'!$T:$AB,9,),0)</f>
        <v>0</v>
      </c>
      <c r="R955" s="90">
        <f>IFERROR(VLOOKUP(CONCATENATE($A955,"B"),'05 APU'!$T:$AB,9,),0)</f>
        <v>0</v>
      </c>
      <c r="S955" s="90">
        <f>IFERROR(VLOOKUP(CONCATENATE($A955,"A"),'05 APU'!$T:$AB,9,),0)</f>
        <v>0</v>
      </c>
      <c r="U955" s="421" t="s">
        <v>3355</v>
      </c>
      <c r="V955" s="424"/>
      <c r="W955" s="429">
        <v>0</v>
      </c>
      <c r="AZ955" s="331" t="e">
        <f>IF((VLOOKUP(CONCATENATE($A955,"EP"),'05 APU'!$1:$1048576,1,FALSE)=CONCATENATE($A955,"EP")),1,0)</f>
        <v>#N/A</v>
      </c>
      <c r="BA955" s="331" t="e">
        <f>IF((VLOOKUP(CONCATENATE($A955,"EE"),'05 APU'!$1:$1048576,1,FALSE)=CONCATENATE($A955,"EE")),1,0)</f>
        <v>#N/A</v>
      </c>
      <c r="BB955" s="331" t="e">
        <f>IF((VLOOKUP(CONCATENATE($A955,"EM"),'05 APU'!$1:$1048576,1,FALSE)=CONCATENATE($A955,"EM")),1,0)</f>
        <v>#N/A</v>
      </c>
    </row>
    <row r="956" spans="1:54" ht="31.5" x14ac:dyDescent="0.25">
      <c r="A956" s="88">
        <v>946</v>
      </c>
      <c r="B956" s="387" t="s">
        <v>1841</v>
      </c>
      <c r="C956" s="384" t="s">
        <v>1842</v>
      </c>
      <c r="D956" s="89" t="str">
        <f>IFERROR(VLOOKUP(CONCATENATE($A956,"T"),'05 APU'!$1:$1048576,3,),"")</f>
        <v/>
      </c>
      <c r="E956" s="89" t="str">
        <f>IFERROR(VLOOKUP(CONCATENATE($A956,"T2"),'05 APU'!$1:$1048576,3,),"")</f>
        <v/>
      </c>
      <c r="F956" s="89" t="str">
        <f>IFERROR(VLOOKUP(CONCATENATE($A956,"T3"),'05 APU'!$1:$1048576,3,),"")</f>
        <v/>
      </c>
      <c r="G956" s="412" t="s">
        <v>146</v>
      </c>
      <c r="H956" s="351"/>
      <c r="I956" s="90">
        <f>IFERROR((VLOOKUP(CONCATENATE($A956,"D"),'05 APU'!$1:$1048576,9,)),0)</f>
        <v>0</v>
      </c>
      <c r="J956" s="90">
        <f t="shared" si="30"/>
        <v>0</v>
      </c>
      <c r="K956" s="297" t="str">
        <f>IFERROR(VLOOKUP(CONCATENATE($A956,"C"),'05 APU'!$1:$1048576,9,),"")</f>
        <v/>
      </c>
      <c r="L956" s="297" t="str">
        <f>IFERROR(VLOOKUP(CONCATENATE($A956,"B"),'05 APU'!$1:$1048576,9,),"")</f>
        <v/>
      </c>
      <c r="M956" s="297" t="str">
        <f>IFERROR(VLOOKUP(CONCATENATE($A956,"A"),'05 APU'!$1:$1048576,9,),"")</f>
        <v/>
      </c>
      <c r="N956" s="86"/>
      <c r="O956" s="90">
        <f>IFERROR(VLOOKUP(CONCATENATE($A956,"D"),'05 APU'!$T:$AB,9,),0)</f>
        <v>0</v>
      </c>
      <c r="P956" s="90">
        <f t="shared" si="29"/>
        <v>0</v>
      </c>
      <c r="Q956" s="90">
        <f>IFERROR(VLOOKUP(CONCATENATE($A956,"C"),'05 APU'!$T:$AB,9,),0)</f>
        <v>0</v>
      </c>
      <c r="R956" s="90">
        <f>IFERROR(VLOOKUP(CONCATENATE($A956,"B"),'05 APU'!$T:$AB,9,),0)</f>
        <v>0</v>
      </c>
      <c r="S956" s="90">
        <f>IFERROR(VLOOKUP(CONCATENATE($A956,"A"),'05 APU'!$T:$AB,9,),0)</f>
        <v>0</v>
      </c>
      <c r="U956" s="421" t="s">
        <v>3355</v>
      </c>
      <c r="V956" s="424"/>
      <c r="W956" s="429">
        <v>0</v>
      </c>
      <c r="AZ956" s="331" t="e">
        <f>IF((VLOOKUP(CONCATENATE($A956,"EP"),'05 APU'!$1:$1048576,1,FALSE)=CONCATENATE($A956,"EP")),1,0)</f>
        <v>#N/A</v>
      </c>
      <c r="BA956" s="331" t="e">
        <f>IF((VLOOKUP(CONCATENATE($A956,"EE"),'05 APU'!$1:$1048576,1,FALSE)=CONCATENATE($A956,"EE")),1,0)</f>
        <v>#N/A</v>
      </c>
      <c r="BB956" s="331" t="e">
        <f>IF((VLOOKUP(CONCATENATE($A956,"EM"),'05 APU'!$1:$1048576,1,FALSE)=CONCATENATE($A956,"EM")),1,0)</f>
        <v>#N/A</v>
      </c>
    </row>
    <row r="957" spans="1:54" x14ac:dyDescent="0.25">
      <c r="A957" s="88">
        <v>947</v>
      </c>
      <c r="B957" s="388" t="s">
        <v>1843</v>
      </c>
      <c r="C957" s="389" t="s">
        <v>1844</v>
      </c>
      <c r="D957" s="89" t="str">
        <f>IFERROR(VLOOKUP(CONCATENATE($A957,"T"),'05 APU'!$1:$1048576,3,),"")</f>
        <v/>
      </c>
      <c r="E957" s="89" t="str">
        <f>IFERROR(VLOOKUP(CONCATENATE($A957,"T2"),'05 APU'!$1:$1048576,3,),"")</f>
        <v/>
      </c>
      <c r="F957" s="89" t="str">
        <f>IFERROR(VLOOKUP(CONCATENATE($A957,"T3"),'05 APU'!$1:$1048576,3,),"")</f>
        <v/>
      </c>
      <c r="G957" s="412"/>
      <c r="H957" s="351"/>
      <c r="I957" s="90">
        <f>IFERROR((VLOOKUP(CONCATENATE($A957,"D"),'05 APU'!$1:$1048576,9,)),0)</f>
        <v>0</v>
      </c>
      <c r="J957" s="90">
        <f t="shared" si="30"/>
        <v>0</v>
      </c>
      <c r="K957" s="297" t="str">
        <f>IFERROR(VLOOKUP(CONCATENATE($A957,"C"),'05 APU'!$1:$1048576,9,),"")</f>
        <v/>
      </c>
      <c r="L957" s="297" t="str">
        <f>IFERROR(VLOOKUP(CONCATENATE($A957,"B"),'05 APU'!$1:$1048576,9,),"")</f>
        <v/>
      </c>
      <c r="M957" s="297" t="str">
        <f>IFERROR(VLOOKUP(CONCATENATE($A957,"A"),'05 APU'!$1:$1048576,9,),"")</f>
        <v/>
      </c>
      <c r="N957" s="86"/>
      <c r="O957" s="90">
        <f>IFERROR(VLOOKUP(CONCATENATE($A957,"D"),'05 APU'!$T:$AB,9,),0)</f>
        <v>0</v>
      </c>
      <c r="P957" s="90">
        <f t="shared" si="29"/>
        <v>0</v>
      </c>
      <c r="Q957" s="90">
        <f>IFERROR(VLOOKUP(CONCATENATE($A957,"C"),'05 APU'!$T:$AB,9,),0)</f>
        <v>0</v>
      </c>
      <c r="R957" s="90">
        <f>IFERROR(VLOOKUP(CONCATENATE($A957,"B"),'05 APU'!$T:$AB,9,),0)</f>
        <v>0</v>
      </c>
      <c r="S957" s="90">
        <f>IFERROR(VLOOKUP(CONCATENATE($A957,"A"),'05 APU'!$T:$AB,9,),0)</f>
        <v>0</v>
      </c>
      <c r="U957" s="420"/>
      <c r="V957" s="424"/>
      <c r="W957" s="429">
        <v>0</v>
      </c>
      <c r="AZ957" s="331" t="e">
        <f>IF((VLOOKUP(CONCATENATE($A957,"EP"),'05 APU'!$1:$1048576,1,FALSE)=CONCATENATE($A957,"EP")),1,0)</f>
        <v>#N/A</v>
      </c>
      <c r="BA957" s="331" t="e">
        <f>IF((VLOOKUP(CONCATENATE($A957,"EE"),'05 APU'!$1:$1048576,1,FALSE)=CONCATENATE($A957,"EE")),1,0)</f>
        <v>#N/A</v>
      </c>
      <c r="BB957" s="331" t="e">
        <f>IF((VLOOKUP(CONCATENATE($A957,"EM"),'05 APU'!$1:$1048576,1,FALSE)=CONCATENATE($A957,"EM")),1,0)</f>
        <v>#N/A</v>
      </c>
    </row>
    <row r="958" spans="1:54" ht="21" x14ac:dyDescent="0.25">
      <c r="A958" s="88">
        <v>948</v>
      </c>
      <c r="B958" s="398" t="s">
        <v>1845</v>
      </c>
      <c r="C958" s="399" t="s">
        <v>1846</v>
      </c>
      <c r="D958" s="89" t="str">
        <f>IFERROR(VLOOKUP(CONCATENATE($A958,"T"),'05 APU'!$1:$1048576,3,),"")</f>
        <v/>
      </c>
      <c r="E958" s="89" t="str">
        <f>IFERROR(VLOOKUP(CONCATENATE($A958,"T2"),'05 APU'!$1:$1048576,3,),"")</f>
        <v/>
      </c>
      <c r="F958" s="89" t="str">
        <f>IFERROR(VLOOKUP(CONCATENATE($A958,"T3"),'05 APU'!$1:$1048576,3,),"")</f>
        <v/>
      </c>
      <c r="G958" s="412" t="s">
        <v>146</v>
      </c>
      <c r="H958" s="351"/>
      <c r="I958" s="90">
        <f>IFERROR((VLOOKUP(CONCATENATE($A958,"D"),'05 APU'!$1:$1048576,9,)),0)</f>
        <v>0</v>
      </c>
      <c r="J958" s="90">
        <f t="shared" si="30"/>
        <v>0</v>
      </c>
      <c r="K958" s="297" t="str">
        <f>IFERROR(VLOOKUP(CONCATENATE($A958,"C"),'05 APU'!$1:$1048576,9,),"")</f>
        <v/>
      </c>
      <c r="L958" s="297" t="str">
        <f>IFERROR(VLOOKUP(CONCATENATE($A958,"B"),'05 APU'!$1:$1048576,9,),"")</f>
        <v/>
      </c>
      <c r="M958" s="297" t="str">
        <f>IFERROR(VLOOKUP(CONCATENATE($A958,"A"),'05 APU'!$1:$1048576,9,),"")</f>
        <v/>
      </c>
      <c r="N958" s="86"/>
      <c r="O958" s="90">
        <f>IFERROR(VLOOKUP(CONCATENATE($A958,"D"),'05 APU'!$T:$AB,9,),0)</f>
        <v>0</v>
      </c>
      <c r="P958" s="90">
        <f t="shared" si="29"/>
        <v>0</v>
      </c>
      <c r="Q958" s="90">
        <f>IFERROR(VLOOKUP(CONCATENATE($A958,"C"),'05 APU'!$T:$AB,9,),0)</f>
        <v>0</v>
      </c>
      <c r="R958" s="90">
        <f>IFERROR(VLOOKUP(CONCATENATE($A958,"B"),'05 APU'!$T:$AB,9,),0)</f>
        <v>0</v>
      </c>
      <c r="S958" s="90">
        <f>IFERROR(VLOOKUP(CONCATENATE($A958,"A"),'05 APU'!$T:$AB,9,),0)</f>
        <v>0</v>
      </c>
      <c r="U958" s="421" t="s">
        <v>3355</v>
      </c>
      <c r="V958" s="424"/>
      <c r="W958" s="429">
        <v>0</v>
      </c>
      <c r="AZ958" s="331" t="e">
        <f>IF((VLOOKUP(CONCATENATE($A958,"EP"),'05 APU'!$1:$1048576,1,FALSE)=CONCATENATE($A958,"EP")),1,0)</f>
        <v>#N/A</v>
      </c>
      <c r="BA958" s="331" t="e">
        <f>IF((VLOOKUP(CONCATENATE($A958,"EE"),'05 APU'!$1:$1048576,1,FALSE)=CONCATENATE($A958,"EE")),1,0)</f>
        <v>#N/A</v>
      </c>
      <c r="BB958" s="331" t="e">
        <f>IF((VLOOKUP(CONCATENATE($A958,"EM"),'05 APU'!$1:$1048576,1,FALSE)=CONCATENATE($A958,"EM")),1,0)</f>
        <v>#N/A</v>
      </c>
    </row>
    <row r="959" spans="1:54" ht="21" x14ac:dyDescent="0.25">
      <c r="A959" s="88">
        <v>949</v>
      </c>
      <c r="B959" s="398" t="s">
        <v>1847</v>
      </c>
      <c r="C959" s="399" t="s">
        <v>1848</v>
      </c>
      <c r="D959" s="89" t="str">
        <f>IFERROR(VLOOKUP(CONCATENATE($A959,"T"),'05 APU'!$1:$1048576,3,),"")</f>
        <v/>
      </c>
      <c r="E959" s="89" t="str">
        <f>IFERROR(VLOOKUP(CONCATENATE($A959,"T2"),'05 APU'!$1:$1048576,3,),"")</f>
        <v/>
      </c>
      <c r="F959" s="89" t="str">
        <f>IFERROR(VLOOKUP(CONCATENATE($A959,"T3"),'05 APU'!$1:$1048576,3,),"")</f>
        <v/>
      </c>
      <c r="G959" s="412" t="s">
        <v>146</v>
      </c>
      <c r="H959" s="351"/>
      <c r="I959" s="90">
        <f>IFERROR((VLOOKUP(CONCATENATE($A959,"D"),'05 APU'!$1:$1048576,9,)),0)</f>
        <v>0</v>
      </c>
      <c r="J959" s="90">
        <f t="shared" si="30"/>
        <v>0</v>
      </c>
      <c r="K959" s="297" t="str">
        <f>IFERROR(VLOOKUP(CONCATENATE($A959,"C"),'05 APU'!$1:$1048576,9,),"")</f>
        <v/>
      </c>
      <c r="L959" s="297" t="str">
        <f>IFERROR(VLOOKUP(CONCATENATE($A959,"B"),'05 APU'!$1:$1048576,9,),"")</f>
        <v/>
      </c>
      <c r="M959" s="297" t="str">
        <f>IFERROR(VLOOKUP(CONCATENATE($A959,"A"),'05 APU'!$1:$1048576,9,),"")</f>
        <v/>
      </c>
      <c r="N959" s="86"/>
      <c r="O959" s="90">
        <f>IFERROR(VLOOKUP(CONCATENATE($A959,"D"),'05 APU'!$T:$AB,9,),0)</f>
        <v>0</v>
      </c>
      <c r="P959" s="90">
        <f t="shared" si="29"/>
        <v>0</v>
      </c>
      <c r="Q959" s="90">
        <f>IFERROR(VLOOKUP(CONCATENATE($A959,"C"),'05 APU'!$T:$AB,9,),0)</f>
        <v>0</v>
      </c>
      <c r="R959" s="90">
        <f>IFERROR(VLOOKUP(CONCATENATE($A959,"B"),'05 APU'!$T:$AB,9,),0)</f>
        <v>0</v>
      </c>
      <c r="S959" s="90">
        <f>IFERROR(VLOOKUP(CONCATENATE($A959,"A"),'05 APU'!$T:$AB,9,),0)</f>
        <v>0</v>
      </c>
      <c r="U959" s="421" t="s">
        <v>3355</v>
      </c>
      <c r="V959" s="424"/>
      <c r="W959" s="429">
        <v>0</v>
      </c>
      <c r="AZ959" s="331" t="e">
        <f>IF((VLOOKUP(CONCATENATE($A959,"EP"),'05 APU'!$1:$1048576,1,FALSE)=CONCATENATE($A959,"EP")),1,0)</f>
        <v>#N/A</v>
      </c>
      <c r="BA959" s="331" t="e">
        <f>IF((VLOOKUP(CONCATENATE($A959,"EE"),'05 APU'!$1:$1048576,1,FALSE)=CONCATENATE($A959,"EE")),1,0)</f>
        <v>#N/A</v>
      </c>
      <c r="BB959" s="331" t="e">
        <f>IF((VLOOKUP(CONCATENATE($A959,"EM"),'05 APU'!$1:$1048576,1,FALSE)=CONCATENATE($A959,"EM")),1,0)</f>
        <v>#N/A</v>
      </c>
    </row>
    <row r="960" spans="1:54" ht="42" x14ac:dyDescent="0.25">
      <c r="A960" s="88">
        <v>950</v>
      </c>
      <c r="B960" s="388" t="s">
        <v>1849</v>
      </c>
      <c r="C960" s="389" t="s">
        <v>1850</v>
      </c>
      <c r="D960" s="89" t="str">
        <f>IFERROR(VLOOKUP(CONCATENATE($A960,"T"),'05 APU'!$1:$1048576,3,),"")</f>
        <v/>
      </c>
      <c r="E960" s="89" t="str">
        <f>IFERROR(VLOOKUP(CONCATENATE($A960,"T2"),'05 APU'!$1:$1048576,3,),"")</f>
        <v/>
      </c>
      <c r="F960" s="89" t="str">
        <f>IFERROR(VLOOKUP(CONCATENATE($A960,"T3"),'05 APU'!$1:$1048576,3,),"")</f>
        <v/>
      </c>
      <c r="G960" s="412"/>
      <c r="H960" s="351"/>
      <c r="I960" s="90">
        <f>IFERROR((VLOOKUP(CONCATENATE($A960,"D"),'05 APU'!$1:$1048576,9,)),0)</f>
        <v>0</v>
      </c>
      <c r="J960" s="90">
        <f t="shared" si="30"/>
        <v>0</v>
      </c>
      <c r="K960" s="297" t="str">
        <f>IFERROR(VLOOKUP(CONCATENATE($A960,"C"),'05 APU'!$1:$1048576,9,),"")</f>
        <v/>
      </c>
      <c r="L960" s="297" t="str">
        <f>IFERROR(VLOOKUP(CONCATENATE($A960,"B"),'05 APU'!$1:$1048576,9,),"")</f>
        <v/>
      </c>
      <c r="M960" s="297" t="str">
        <f>IFERROR(VLOOKUP(CONCATENATE($A960,"A"),'05 APU'!$1:$1048576,9,),"")</f>
        <v/>
      </c>
      <c r="N960" s="86"/>
      <c r="O960" s="90">
        <f>IFERROR(VLOOKUP(CONCATENATE($A960,"D"),'05 APU'!$T:$AB,9,),0)</f>
        <v>0</v>
      </c>
      <c r="P960" s="90">
        <f t="shared" si="29"/>
        <v>0</v>
      </c>
      <c r="Q960" s="90">
        <f>IFERROR(VLOOKUP(CONCATENATE($A960,"C"),'05 APU'!$T:$AB,9,),0)</f>
        <v>0</v>
      </c>
      <c r="R960" s="90">
        <f>IFERROR(VLOOKUP(CONCATENATE($A960,"B"),'05 APU'!$T:$AB,9,),0)</f>
        <v>0</v>
      </c>
      <c r="S960" s="90">
        <f>IFERROR(VLOOKUP(CONCATENATE($A960,"A"),'05 APU'!$T:$AB,9,),0)</f>
        <v>0</v>
      </c>
      <c r="U960" s="420"/>
      <c r="V960" s="424"/>
      <c r="W960" s="429">
        <v>0</v>
      </c>
      <c r="AZ960" s="331" t="e">
        <f>IF((VLOOKUP(CONCATENATE($A960,"EP"),'05 APU'!$1:$1048576,1,FALSE)=CONCATENATE($A960,"EP")),1,0)</f>
        <v>#N/A</v>
      </c>
      <c r="BA960" s="331" t="e">
        <f>IF((VLOOKUP(CONCATENATE($A960,"EE"),'05 APU'!$1:$1048576,1,FALSE)=CONCATENATE($A960,"EE")),1,0)</f>
        <v>#N/A</v>
      </c>
      <c r="BB960" s="331" t="e">
        <f>IF((VLOOKUP(CONCATENATE($A960,"EM"),'05 APU'!$1:$1048576,1,FALSE)=CONCATENATE($A960,"EM")),1,0)</f>
        <v>#N/A</v>
      </c>
    </row>
    <row r="961" spans="1:54" x14ac:dyDescent="0.25">
      <c r="A961" s="88">
        <v>951</v>
      </c>
      <c r="B961" s="387" t="s">
        <v>1851</v>
      </c>
      <c r="C961" s="384" t="s">
        <v>1852</v>
      </c>
      <c r="D961" s="89" t="str">
        <f>IFERROR(VLOOKUP(CONCATENATE($A961,"T"),'05 APU'!$1:$1048576,3,),"")</f>
        <v/>
      </c>
      <c r="E961" s="89" t="str">
        <f>IFERROR(VLOOKUP(CONCATENATE($A961,"T2"),'05 APU'!$1:$1048576,3,),"")</f>
        <v/>
      </c>
      <c r="F961" s="89" t="str">
        <f>IFERROR(VLOOKUP(CONCATENATE($A961,"T3"),'05 APU'!$1:$1048576,3,),"")</f>
        <v/>
      </c>
      <c r="G961" s="412" t="s">
        <v>146</v>
      </c>
      <c r="H961" s="351"/>
      <c r="I961" s="90">
        <f>IFERROR((VLOOKUP(CONCATENATE($A961,"D"),'05 APU'!$1:$1048576,9,)),0)</f>
        <v>0</v>
      </c>
      <c r="J961" s="90">
        <f t="shared" si="30"/>
        <v>0</v>
      </c>
      <c r="K961" s="297" t="str">
        <f>IFERROR(VLOOKUP(CONCATENATE($A961,"C"),'05 APU'!$1:$1048576,9,),"")</f>
        <v/>
      </c>
      <c r="L961" s="297" t="str">
        <f>IFERROR(VLOOKUP(CONCATENATE($A961,"B"),'05 APU'!$1:$1048576,9,),"")</f>
        <v/>
      </c>
      <c r="M961" s="297" t="str">
        <f>IFERROR(VLOOKUP(CONCATENATE($A961,"A"),'05 APU'!$1:$1048576,9,),"")</f>
        <v/>
      </c>
      <c r="N961" s="86"/>
      <c r="O961" s="90">
        <f>IFERROR(VLOOKUP(CONCATENATE($A961,"D"),'05 APU'!$T:$AB,9,),0)</f>
        <v>0</v>
      </c>
      <c r="P961" s="90">
        <f t="shared" si="29"/>
        <v>0</v>
      </c>
      <c r="Q961" s="90">
        <f>IFERROR(VLOOKUP(CONCATENATE($A961,"C"),'05 APU'!$T:$AB,9,),0)</f>
        <v>0</v>
      </c>
      <c r="R961" s="90">
        <f>IFERROR(VLOOKUP(CONCATENATE($A961,"B"),'05 APU'!$T:$AB,9,),0)</f>
        <v>0</v>
      </c>
      <c r="S961" s="90">
        <f>IFERROR(VLOOKUP(CONCATENATE($A961,"A"),'05 APU'!$T:$AB,9,),0)</f>
        <v>0</v>
      </c>
      <c r="U961" s="421" t="s">
        <v>3355</v>
      </c>
      <c r="V961" s="424"/>
      <c r="W961" s="429" t="s">
        <v>3492</v>
      </c>
      <c r="AZ961" s="331" t="e">
        <f>IF((VLOOKUP(CONCATENATE($A961,"EP"),'05 APU'!$1:$1048576,1,FALSE)=CONCATENATE($A961,"EP")),1,0)</f>
        <v>#N/A</v>
      </c>
      <c r="BA961" s="331" t="e">
        <f>IF((VLOOKUP(CONCATENATE($A961,"EE"),'05 APU'!$1:$1048576,1,FALSE)=CONCATENATE($A961,"EE")),1,0)</f>
        <v>#N/A</v>
      </c>
      <c r="BB961" s="331" t="e">
        <f>IF((VLOOKUP(CONCATENATE($A961,"EM"),'05 APU'!$1:$1048576,1,FALSE)=CONCATENATE($A961,"EM")),1,0)</f>
        <v>#N/A</v>
      </c>
    </row>
    <row r="962" spans="1:54" x14ac:dyDescent="0.25">
      <c r="A962" s="88">
        <v>952</v>
      </c>
      <c r="B962" s="387" t="s">
        <v>1853</v>
      </c>
      <c r="C962" s="384" t="s">
        <v>1854</v>
      </c>
      <c r="D962" s="89" t="str">
        <f>IFERROR(VLOOKUP(CONCATENATE($A962,"T"),'05 APU'!$1:$1048576,3,),"")</f>
        <v/>
      </c>
      <c r="E962" s="89" t="str">
        <f>IFERROR(VLOOKUP(CONCATENATE($A962,"T2"),'05 APU'!$1:$1048576,3,),"")</f>
        <v/>
      </c>
      <c r="F962" s="89" t="str">
        <f>IFERROR(VLOOKUP(CONCATENATE($A962,"T3"),'05 APU'!$1:$1048576,3,),"")</f>
        <v/>
      </c>
      <c r="G962" s="412" t="s">
        <v>146</v>
      </c>
      <c r="H962" s="351"/>
      <c r="I962" s="90">
        <f>IFERROR((VLOOKUP(CONCATENATE($A962,"D"),'05 APU'!$1:$1048576,9,)),0)</f>
        <v>0</v>
      </c>
      <c r="J962" s="90">
        <f t="shared" si="30"/>
        <v>0</v>
      </c>
      <c r="K962" s="297" t="str">
        <f>IFERROR(VLOOKUP(CONCATENATE($A962,"C"),'05 APU'!$1:$1048576,9,),"")</f>
        <v/>
      </c>
      <c r="L962" s="297" t="str">
        <f>IFERROR(VLOOKUP(CONCATENATE($A962,"B"),'05 APU'!$1:$1048576,9,),"")</f>
        <v/>
      </c>
      <c r="M962" s="297" t="str">
        <f>IFERROR(VLOOKUP(CONCATENATE($A962,"A"),'05 APU'!$1:$1048576,9,),"")</f>
        <v/>
      </c>
      <c r="N962" s="86"/>
      <c r="O962" s="90">
        <f>IFERROR(VLOOKUP(CONCATENATE($A962,"D"),'05 APU'!$T:$AB,9,),0)</f>
        <v>0</v>
      </c>
      <c r="P962" s="90">
        <f t="shared" si="29"/>
        <v>0</v>
      </c>
      <c r="Q962" s="90">
        <f>IFERROR(VLOOKUP(CONCATENATE($A962,"C"),'05 APU'!$T:$AB,9,),0)</f>
        <v>0</v>
      </c>
      <c r="R962" s="90">
        <f>IFERROR(VLOOKUP(CONCATENATE($A962,"B"),'05 APU'!$T:$AB,9,),0)</f>
        <v>0</v>
      </c>
      <c r="S962" s="90">
        <f>IFERROR(VLOOKUP(CONCATENATE($A962,"A"),'05 APU'!$T:$AB,9,),0)</f>
        <v>0</v>
      </c>
      <c r="U962" s="421" t="s">
        <v>3355</v>
      </c>
      <c r="V962" s="424"/>
      <c r="W962" s="429" t="s">
        <v>3492</v>
      </c>
      <c r="AZ962" s="331" t="e">
        <f>IF((VLOOKUP(CONCATENATE($A962,"EP"),'05 APU'!$1:$1048576,1,FALSE)=CONCATENATE($A962,"EP")),1,0)</f>
        <v>#N/A</v>
      </c>
      <c r="BA962" s="331" t="e">
        <f>IF((VLOOKUP(CONCATENATE($A962,"EE"),'05 APU'!$1:$1048576,1,FALSE)=CONCATENATE($A962,"EE")),1,0)</f>
        <v>#N/A</v>
      </c>
      <c r="BB962" s="331" t="e">
        <f>IF((VLOOKUP(CONCATENATE($A962,"EM"),'05 APU'!$1:$1048576,1,FALSE)=CONCATENATE($A962,"EM")),1,0)</f>
        <v>#N/A</v>
      </c>
    </row>
    <row r="963" spans="1:54" x14ac:dyDescent="0.25">
      <c r="A963" s="88">
        <v>953</v>
      </c>
      <c r="B963" s="387" t="s">
        <v>340</v>
      </c>
      <c r="C963" s="384" t="s">
        <v>1855</v>
      </c>
      <c r="D963" s="89" t="str">
        <f>IFERROR(VLOOKUP(CONCATENATE($A963,"T"),'05 APU'!$1:$1048576,3,),"")</f>
        <v/>
      </c>
      <c r="E963" s="89" t="str">
        <f>IFERROR(VLOOKUP(CONCATENATE($A963,"T2"),'05 APU'!$1:$1048576,3,),"")</f>
        <v/>
      </c>
      <c r="F963" s="89" t="str">
        <f>IFERROR(VLOOKUP(CONCATENATE($A963,"T3"),'05 APU'!$1:$1048576,3,),"")</f>
        <v/>
      </c>
      <c r="G963" s="412" t="s">
        <v>146</v>
      </c>
      <c r="H963" s="351"/>
      <c r="I963" s="90">
        <f>IFERROR((VLOOKUP(CONCATENATE($A963,"D"),'05 APU'!$1:$1048576,9,)),0)</f>
        <v>0</v>
      </c>
      <c r="J963" s="90">
        <f t="shared" si="30"/>
        <v>0</v>
      </c>
      <c r="K963" s="297" t="str">
        <f>IFERROR(VLOOKUP(CONCATENATE($A963,"C"),'05 APU'!$1:$1048576,9,),"")</f>
        <v/>
      </c>
      <c r="L963" s="297" t="str">
        <f>IFERROR(VLOOKUP(CONCATENATE($A963,"B"),'05 APU'!$1:$1048576,9,),"")</f>
        <v/>
      </c>
      <c r="M963" s="297" t="str">
        <f>IFERROR(VLOOKUP(CONCATENATE($A963,"A"),'05 APU'!$1:$1048576,9,),"")</f>
        <v/>
      </c>
      <c r="N963" s="86"/>
      <c r="O963" s="90">
        <f>IFERROR(VLOOKUP(CONCATENATE($A963,"D"),'05 APU'!$T:$AB,9,),0)</f>
        <v>0</v>
      </c>
      <c r="P963" s="90">
        <f t="shared" si="29"/>
        <v>0</v>
      </c>
      <c r="Q963" s="90">
        <f>IFERROR(VLOOKUP(CONCATENATE($A963,"C"),'05 APU'!$T:$AB,9,),0)</f>
        <v>0</v>
      </c>
      <c r="R963" s="90">
        <f>IFERROR(VLOOKUP(CONCATENATE($A963,"B"),'05 APU'!$T:$AB,9,),0)</f>
        <v>0</v>
      </c>
      <c r="S963" s="90">
        <f>IFERROR(VLOOKUP(CONCATENATE($A963,"A"),'05 APU'!$T:$AB,9,),0)</f>
        <v>0</v>
      </c>
      <c r="U963" s="421" t="s">
        <v>3355</v>
      </c>
      <c r="V963" s="424"/>
      <c r="W963" s="429" t="s">
        <v>3491</v>
      </c>
      <c r="AZ963" s="331" t="e">
        <f>IF((VLOOKUP(CONCATENATE($A963,"EP"),'05 APU'!$1:$1048576,1,FALSE)=CONCATENATE($A963,"EP")),1,0)</f>
        <v>#N/A</v>
      </c>
      <c r="BA963" s="331" t="e">
        <f>IF((VLOOKUP(CONCATENATE($A963,"EE"),'05 APU'!$1:$1048576,1,FALSE)=CONCATENATE($A963,"EE")),1,0)</f>
        <v>#N/A</v>
      </c>
      <c r="BB963" s="331" t="e">
        <f>IF((VLOOKUP(CONCATENATE($A963,"EM"),'05 APU'!$1:$1048576,1,FALSE)=CONCATENATE($A963,"EM")),1,0)</f>
        <v>#N/A</v>
      </c>
    </row>
    <row r="964" spans="1:54" x14ac:dyDescent="0.25">
      <c r="A964" s="88">
        <v>954</v>
      </c>
      <c r="B964" s="387" t="s">
        <v>1856</v>
      </c>
      <c r="C964" s="384" t="s">
        <v>1857</v>
      </c>
      <c r="D964" s="89" t="str">
        <f>IFERROR(VLOOKUP(CONCATENATE($A964,"T"),'05 APU'!$1:$1048576,3,),"")</f>
        <v/>
      </c>
      <c r="E964" s="89" t="str">
        <f>IFERROR(VLOOKUP(CONCATENATE($A964,"T2"),'05 APU'!$1:$1048576,3,),"")</f>
        <v/>
      </c>
      <c r="F964" s="89" t="str">
        <f>IFERROR(VLOOKUP(CONCATENATE($A964,"T3"),'05 APU'!$1:$1048576,3,),"")</f>
        <v/>
      </c>
      <c r="G964" s="412" t="s">
        <v>146</v>
      </c>
      <c r="H964" s="351"/>
      <c r="I964" s="90">
        <f>IFERROR((VLOOKUP(CONCATENATE($A964,"D"),'05 APU'!$1:$1048576,9,)),0)</f>
        <v>0</v>
      </c>
      <c r="J964" s="90">
        <f t="shared" si="30"/>
        <v>0</v>
      </c>
      <c r="K964" s="297" t="str">
        <f>IFERROR(VLOOKUP(CONCATENATE($A964,"C"),'05 APU'!$1:$1048576,9,),"")</f>
        <v/>
      </c>
      <c r="L964" s="297" t="str">
        <f>IFERROR(VLOOKUP(CONCATENATE($A964,"B"),'05 APU'!$1:$1048576,9,),"")</f>
        <v/>
      </c>
      <c r="M964" s="297" t="str">
        <f>IFERROR(VLOOKUP(CONCATENATE($A964,"A"),'05 APU'!$1:$1048576,9,),"")</f>
        <v/>
      </c>
      <c r="N964" s="86"/>
      <c r="O964" s="90">
        <f>IFERROR(VLOOKUP(CONCATENATE($A964,"D"),'05 APU'!$T:$AB,9,),0)</f>
        <v>0</v>
      </c>
      <c r="P964" s="90">
        <f t="shared" si="29"/>
        <v>0</v>
      </c>
      <c r="Q964" s="90">
        <f>IFERROR(VLOOKUP(CONCATENATE($A964,"C"),'05 APU'!$T:$AB,9,),0)</f>
        <v>0</v>
      </c>
      <c r="R964" s="90">
        <f>IFERROR(VLOOKUP(CONCATENATE($A964,"B"),'05 APU'!$T:$AB,9,),0)</f>
        <v>0</v>
      </c>
      <c r="S964" s="90">
        <f>IFERROR(VLOOKUP(CONCATENATE($A964,"A"),'05 APU'!$T:$AB,9,),0)</f>
        <v>0</v>
      </c>
      <c r="U964" s="421" t="s">
        <v>3355</v>
      </c>
      <c r="V964" s="424"/>
      <c r="W964" s="429" t="s">
        <v>3492</v>
      </c>
      <c r="AZ964" s="331" t="e">
        <f>IF((VLOOKUP(CONCATENATE($A964,"EP"),'05 APU'!$1:$1048576,1,FALSE)=CONCATENATE($A964,"EP")),1,0)</f>
        <v>#N/A</v>
      </c>
      <c r="BA964" s="331" t="e">
        <f>IF((VLOOKUP(CONCATENATE($A964,"EE"),'05 APU'!$1:$1048576,1,FALSE)=CONCATENATE($A964,"EE")),1,0)</f>
        <v>#N/A</v>
      </c>
      <c r="BB964" s="331" t="e">
        <f>IF((VLOOKUP(CONCATENATE($A964,"EM"),'05 APU'!$1:$1048576,1,FALSE)=CONCATENATE($A964,"EM")),1,0)</f>
        <v>#N/A</v>
      </c>
    </row>
    <row r="965" spans="1:54" x14ac:dyDescent="0.25">
      <c r="A965" s="88">
        <v>955</v>
      </c>
      <c r="B965" s="387" t="s">
        <v>1858</v>
      </c>
      <c r="C965" s="384" t="s">
        <v>1859</v>
      </c>
      <c r="D965" s="89" t="str">
        <f>IFERROR(VLOOKUP(CONCATENATE($A965,"T"),'05 APU'!$1:$1048576,3,),"")</f>
        <v/>
      </c>
      <c r="E965" s="89" t="str">
        <f>IFERROR(VLOOKUP(CONCATENATE($A965,"T2"),'05 APU'!$1:$1048576,3,),"")</f>
        <v/>
      </c>
      <c r="F965" s="89" t="str">
        <f>IFERROR(VLOOKUP(CONCATENATE($A965,"T3"),'05 APU'!$1:$1048576,3,),"")</f>
        <v/>
      </c>
      <c r="G965" s="412" t="s">
        <v>146</v>
      </c>
      <c r="H965" s="351"/>
      <c r="I965" s="90">
        <f>IFERROR((VLOOKUP(CONCATENATE($A965,"D"),'05 APU'!$1:$1048576,9,)),0)</f>
        <v>0</v>
      </c>
      <c r="J965" s="90">
        <f t="shared" si="30"/>
        <v>0</v>
      </c>
      <c r="K965" s="297" t="str">
        <f>IFERROR(VLOOKUP(CONCATENATE($A965,"C"),'05 APU'!$1:$1048576,9,),"")</f>
        <v/>
      </c>
      <c r="L965" s="297" t="str">
        <f>IFERROR(VLOOKUP(CONCATENATE($A965,"B"),'05 APU'!$1:$1048576,9,),"")</f>
        <v/>
      </c>
      <c r="M965" s="297" t="str">
        <f>IFERROR(VLOOKUP(CONCATENATE($A965,"A"),'05 APU'!$1:$1048576,9,),"")</f>
        <v/>
      </c>
      <c r="N965" s="86"/>
      <c r="O965" s="90">
        <f>IFERROR(VLOOKUP(CONCATENATE($A965,"D"),'05 APU'!$T:$AB,9,),0)</f>
        <v>0</v>
      </c>
      <c r="P965" s="90">
        <f t="shared" si="29"/>
        <v>0</v>
      </c>
      <c r="Q965" s="90">
        <f>IFERROR(VLOOKUP(CONCATENATE($A965,"C"),'05 APU'!$T:$AB,9,),0)</f>
        <v>0</v>
      </c>
      <c r="R965" s="90">
        <f>IFERROR(VLOOKUP(CONCATENATE($A965,"B"),'05 APU'!$T:$AB,9,),0)</f>
        <v>0</v>
      </c>
      <c r="S965" s="90">
        <f>IFERROR(VLOOKUP(CONCATENATE($A965,"A"),'05 APU'!$T:$AB,9,),0)</f>
        <v>0</v>
      </c>
      <c r="U965" s="421" t="s">
        <v>3355</v>
      </c>
      <c r="V965" s="424"/>
      <c r="W965" s="429" t="s">
        <v>3492</v>
      </c>
      <c r="AZ965" s="331" t="e">
        <f>IF((VLOOKUP(CONCATENATE($A965,"EP"),'05 APU'!$1:$1048576,1,FALSE)=CONCATENATE($A965,"EP")),1,0)</f>
        <v>#N/A</v>
      </c>
      <c r="BA965" s="331" t="e">
        <f>IF((VLOOKUP(CONCATENATE($A965,"EE"),'05 APU'!$1:$1048576,1,FALSE)=CONCATENATE($A965,"EE")),1,0)</f>
        <v>#N/A</v>
      </c>
      <c r="BB965" s="331" t="e">
        <f>IF((VLOOKUP(CONCATENATE($A965,"EM"),'05 APU'!$1:$1048576,1,FALSE)=CONCATENATE($A965,"EM")),1,0)</f>
        <v>#N/A</v>
      </c>
    </row>
    <row r="966" spans="1:54" x14ac:dyDescent="0.25">
      <c r="A966" s="88">
        <v>956</v>
      </c>
      <c r="B966" s="387" t="s">
        <v>1860</v>
      </c>
      <c r="C966" s="384" t="s">
        <v>1861</v>
      </c>
      <c r="D966" s="89" t="str">
        <f>IFERROR(VLOOKUP(CONCATENATE($A966,"T"),'05 APU'!$1:$1048576,3,),"")</f>
        <v/>
      </c>
      <c r="E966" s="89" t="str">
        <f>IFERROR(VLOOKUP(CONCATENATE($A966,"T2"),'05 APU'!$1:$1048576,3,),"")</f>
        <v/>
      </c>
      <c r="F966" s="89" t="str">
        <f>IFERROR(VLOOKUP(CONCATENATE($A966,"T3"),'05 APU'!$1:$1048576,3,),"")</f>
        <v/>
      </c>
      <c r="G966" s="412" t="s">
        <v>146</v>
      </c>
      <c r="H966" s="351"/>
      <c r="I966" s="90">
        <f>IFERROR((VLOOKUP(CONCATENATE($A966,"D"),'05 APU'!$1:$1048576,9,)),0)</f>
        <v>0</v>
      </c>
      <c r="J966" s="90">
        <f t="shared" si="30"/>
        <v>0</v>
      </c>
      <c r="K966" s="297" t="str">
        <f>IFERROR(VLOOKUP(CONCATENATE($A966,"C"),'05 APU'!$1:$1048576,9,),"")</f>
        <v/>
      </c>
      <c r="L966" s="297" t="str">
        <f>IFERROR(VLOOKUP(CONCATENATE($A966,"B"),'05 APU'!$1:$1048576,9,),"")</f>
        <v/>
      </c>
      <c r="M966" s="297" t="str">
        <f>IFERROR(VLOOKUP(CONCATENATE($A966,"A"),'05 APU'!$1:$1048576,9,),"")</f>
        <v/>
      </c>
      <c r="N966" s="86"/>
      <c r="O966" s="90">
        <f>IFERROR(VLOOKUP(CONCATENATE($A966,"D"),'05 APU'!$T:$AB,9,),0)</f>
        <v>0</v>
      </c>
      <c r="P966" s="90">
        <f t="shared" si="29"/>
        <v>0</v>
      </c>
      <c r="Q966" s="90">
        <f>IFERROR(VLOOKUP(CONCATENATE($A966,"C"),'05 APU'!$T:$AB,9,),0)</f>
        <v>0</v>
      </c>
      <c r="R966" s="90">
        <f>IFERROR(VLOOKUP(CONCATENATE($A966,"B"),'05 APU'!$T:$AB,9,),0)</f>
        <v>0</v>
      </c>
      <c r="S966" s="90">
        <f>IFERROR(VLOOKUP(CONCATENATE($A966,"A"),'05 APU'!$T:$AB,9,),0)</f>
        <v>0</v>
      </c>
      <c r="U966" s="421" t="s">
        <v>3355</v>
      </c>
      <c r="V966" s="424"/>
      <c r="W966" s="429" t="s">
        <v>3492</v>
      </c>
      <c r="AZ966" s="331" t="e">
        <f>IF((VLOOKUP(CONCATENATE($A966,"EP"),'05 APU'!$1:$1048576,1,FALSE)=CONCATENATE($A966,"EP")),1,0)</f>
        <v>#N/A</v>
      </c>
      <c r="BA966" s="331" t="e">
        <f>IF((VLOOKUP(CONCATENATE($A966,"EE"),'05 APU'!$1:$1048576,1,FALSE)=CONCATENATE($A966,"EE")),1,0)</f>
        <v>#N/A</v>
      </c>
      <c r="BB966" s="331" t="e">
        <f>IF((VLOOKUP(CONCATENATE($A966,"EM"),'05 APU'!$1:$1048576,1,FALSE)=CONCATENATE($A966,"EM")),1,0)</f>
        <v>#N/A</v>
      </c>
    </row>
    <row r="967" spans="1:54" x14ac:dyDescent="0.25">
      <c r="A967" s="88">
        <v>957</v>
      </c>
      <c r="B967" s="387" t="s">
        <v>1862</v>
      </c>
      <c r="C967" s="384" t="s">
        <v>1863</v>
      </c>
      <c r="D967" s="89" t="str">
        <f>IFERROR(VLOOKUP(CONCATENATE($A967,"T"),'05 APU'!$1:$1048576,3,),"")</f>
        <v/>
      </c>
      <c r="E967" s="89" t="str">
        <f>IFERROR(VLOOKUP(CONCATENATE($A967,"T2"),'05 APU'!$1:$1048576,3,),"")</f>
        <v/>
      </c>
      <c r="F967" s="89" t="str">
        <f>IFERROR(VLOOKUP(CONCATENATE($A967,"T3"),'05 APU'!$1:$1048576,3,),"")</f>
        <v/>
      </c>
      <c r="G967" s="412" t="s">
        <v>146</v>
      </c>
      <c r="H967" s="351"/>
      <c r="I967" s="90">
        <f>IFERROR((VLOOKUP(CONCATENATE($A967,"D"),'05 APU'!$1:$1048576,9,)),0)</f>
        <v>0</v>
      </c>
      <c r="J967" s="90">
        <f t="shared" si="30"/>
        <v>0</v>
      </c>
      <c r="K967" s="297" t="str">
        <f>IFERROR(VLOOKUP(CONCATENATE($A967,"C"),'05 APU'!$1:$1048576,9,),"")</f>
        <v/>
      </c>
      <c r="L967" s="297" t="str">
        <f>IFERROR(VLOOKUP(CONCATENATE($A967,"B"),'05 APU'!$1:$1048576,9,),"")</f>
        <v/>
      </c>
      <c r="M967" s="297" t="str">
        <f>IFERROR(VLOOKUP(CONCATENATE($A967,"A"),'05 APU'!$1:$1048576,9,),"")</f>
        <v/>
      </c>
      <c r="N967" s="86"/>
      <c r="O967" s="90">
        <f>IFERROR(VLOOKUP(CONCATENATE($A967,"D"),'05 APU'!$T:$AB,9,),0)</f>
        <v>0</v>
      </c>
      <c r="P967" s="90">
        <f t="shared" si="29"/>
        <v>0</v>
      </c>
      <c r="Q967" s="90">
        <f>IFERROR(VLOOKUP(CONCATENATE($A967,"C"),'05 APU'!$T:$AB,9,),0)</f>
        <v>0</v>
      </c>
      <c r="R967" s="90">
        <f>IFERROR(VLOOKUP(CONCATENATE($A967,"B"),'05 APU'!$T:$AB,9,),0)</f>
        <v>0</v>
      </c>
      <c r="S967" s="90">
        <f>IFERROR(VLOOKUP(CONCATENATE($A967,"A"),'05 APU'!$T:$AB,9,),0)</f>
        <v>0</v>
      </c>
      <c r="U967" s="421" t="s">
        <v>3355</v>
      </c>
      <c r="V967" s="424"/>
      <c r="W967" s="429" t="s">
        <v>3492</v>
      </c>
      <c r="AZ967" s="331" t="e">
        <f>IF((VLOOKUP(CONCATENATE($A967,"EP"),'05 APU'!$1:$1048576,1,FALSE)=CONCATENATE($A967,"EP")),1,0)</f>
        <v>#N/A</v>
      </c>
      <c r="BA967" s="331" t="e">
        <f>IF((VLOOKUP(CONCATENATE($A967,"EE"),'05 APU'!$1:$1048576,1,FALSE)=CONCATENATE($A967,"EE")),1,0)</f>
        <v>#N/A</v>
      </c>
      <c r="BB967" s="331" t="e">
        <f>IF((VLOOKUP(CONCATENATE($A967,"EM"),'05 APU'!$1:$1048576,1,FALSE)=CONCATENATE($A967,"EM")),1,0)</f>
        <v>#N/A</v>
      </c>
    </row>
    <row r="968" spans="1:54" ht="31.5" x14ac:dyDescent="0.25">
      <c r="A968" s="88">
        <v>958</v>
      </c>
      <c r="B968" s="397" t="s">
        <v>1864</v>
      </c>
      <c r="C968" s="396" t="s">
        <v>1865</v>
      </c>
      <c r="D968" s="89" t="str">
        <f>IFERROR(VLOOKUP(CONCATENATE($A968,"T"),'05 APU'!$1:$1048576,3,),"")</f>
        <v/>
      </c>
      <c r="E968" s="89" t="str">
        <f>IFERROR(VLOOKUP(CONCATENATE($A968,"T2"),'05 APU'!$1:$1048576,3,),"")</f>
        <v/>
      </c>
      <c r="F968" s="89" t="str">
        <f>IFERROR(VLOOKUP(CONCATENATE($A968,"T3"),'05 APU'!$1:$1048576,3,),"")</f>
        <v/>
      </c>
      <c r="G968" s="412"/>
      <c r="H968" s="351"/>
      <c r="I968" s="90">
        <f>IFERROR((VLOOKUP(CONCATENATE($A968,"D"),'05 APU'!$1:$1048576,9,)),0)</f>
        <v>0</v>
      </c>
      <c r="J968" s="90">
        <f t="shared" si="30"/>
        <v>0</v>
      </c>
      <c r="K968" s="297" t="str">
        <f>IFERROR(VLOOKUP(CONCATENATE($A968,"C"),'05 APU'!$1:$1048576,9,),"")</f>
        <v/>
      </c>
      <c r="L968" s="297" t="str">
        <f>IFERROR(VLOOKUP(CONCATENATE($A968,"B"),'05 APU'!$1:$1048576,9,),"")</f>
        <v/>
      </c>
      <c r="M968" s="297" t="str">
        <f>IFERROR(VLOOKUP(CONCATENATE($A968,"A"),'05 APU'!$1:$1048576,9,),"")</f>
        <v/>
      </c>
      <c r="N968" s="86"/>
      <c r="O968" s="90">
        <f>IFERROR(VLOOKUP(CONCATENATE($A968,"D"),'05 APU'!$T:$AB,9,),0)</f>
        <v>0</v>
      </c>
      <c r="P968" s="90">
        <f t="shared" si="29"/>
        <v>0</v>
      </c>
      <c r="Q968" s="90">
        <f>IFERROR(VLOOKUP(CONCATENATE($A968,"C"),'05 APU'!$T:$AB,9,),0)</f>
        <v>0</v>
      </c>
      <c r="R968" s="90">
        <f>IFERROR(VLOOKUP(CONCATENATE($A968,"B"),'05 APU'!$T:$AB,9,),0)</f>
        <v>0</v>
      </c>
      <c r="S968" s="90">
        <f>IFERROR(VLOOKUP(CONCATENATE($A968,"A"),'05 APU'!$T:$AB,9,),0)</f>
        <v>0</v>
      </c>
      <c r="U968" s="420"/>
      <c r="V968" s="424"/>
      <c r="W968" s="429">
        <v>0</v>
      </c>
      <c r="AZ968" s="331" t="e">
        <f>IF((VLOOKUP(CONCATENATE($A968,"EP"),'05 APU'!$1:$1048576,1,FALSE)=CONCATENATE($A968,"EP")),1,0)</f>
        <v>#N/A</v>
      </c>
      <c r="BA968" s="331" t="e">
        <f>IF((VLOOKUP(CONCATENATE($A968,"EE"),'05 APU'!$1:$1048576,1,FALSE)=CONCATENATE($A968,"EE")),1,0)</f>
        <v>#N/A</v>
      </c>
      <c r="BB968" s="331" t="e">
        <f>IF((VLOOKUP(CONCATENATE($A968,"EM"),'05 APU'!$1:$1048576,1,FALSE)=CONCATENATE($A968,"EM")),1,0)</f>
        <v>#N/A</v>
      </c>
    </row>
    <row r="969" spans="1:54" x14ac:dyDescent="0.25">
      <c r="A969" s="88">
        <v>959</v>
      </c>
      <c r="B969" s="387" t="s">
        <v>1866</v>
      </c>
      <c r="C969" s="384" t="s">
        <v>1867</v>
      </c>
      <c r="D969" s="89" t="str">
        <f>IFERROR(VLOOKUP(CONCATENATE($A969,"T"),'05 APU'!$1:$1048576,3,),"")</f>
        <v/>
      </c>
      <c r="E969" s="89" t="str">
        <f>IFERROR(VLOOKUP(CONCATENATE($A969,"T2"),'05 APU'!$1:$1048576,3,),"")</f>
        <v/>
      </c>
      <c r="F969" s="89" t="str">
        <f>IFERROR(VLOOKUP(CONCATENATE($A969,"T3"),'05 APU'!$1:$1048576,3,),"")</f>
        <v/>
      </c>
      <c r="G969" s="412" t="s">
        <v>146</v>
      </c>
      <c r="H969" s="351"/>
      <c r="I969" s="90">
        <f>IFERROR((VLOOKUP(CONCATENATE($A969,"D"),'05 APU'!$1:$1048576,9,)),0)</f>
        <v>0</v>
      </c>
      <c r="J969" s="90">
        <f t="shared" si="30"/>
        <v>0</v>
      </c>
      <c r="K969" s="297" t="str">
        <f>IFERROR(VLOOKUP(CONCATENATE($A969,"C"),'05 APU'!$1:$1048576,9,),"")</f>
        <v/>
      </c>
      <c r="L969" s="297" t="str">
        <f>IFERROR(VLOOKUP(CONCATENATE($A969,"B"),'05 APU'!$1:$1048576,9,),"")</f>
        <v/>
      </c>
      <c r="M969" s="297" t="str">
        <f>IFERROR(VLOOKUP(CONCATENATE($A969,"A"),'05 APU'!$1:$1048576,9,),"")</f>
        <v/>
      </c>
      <c r="N969" s="86"/>
      <c r="O969" s="90">
        <f>IFERROR(VLOOKUP(CONCATENATE($A969,"D"),'05 APU'!$T:$AB,9,),0)</f>
        <v>0</v>
      </c>
      <c r="P969" s="90">
        <f t="shared" si="29"/>
        <v>0</v>
      </c>
      <c r="Q969" s="90">
        <f>IFERROR(VLOOKUP(CONCATENATE($A969,"C"),'05 APU'!$T:$AB,9,),0)</f>
        <v>0</v>
      </c>
      <c r="R969" s="90">
        <f>IFERROR(VLOOKUP(CONCATENATE($A969,"B"),'05 APU'!$T:$AB,9,),0)</f>
        <v>0</v>
      </c>
      <c r="S969" s="90">
        <f>IFERROR(VLOOKUP(CONCATENATE($A969,"A"),'05 APU'!$T:$AB,9,),0)</f>
        <v>0</v>
      </c>
      <c r="U969" s="421" t="s">
        <v>3355</v>
      </c>
      <c r="V969" s="424"/>
      <c r="W969" s="429">
        <v>0</v>
      </c>
      <c r="AZ969" s="331" t="e">
        <f>IF((VLOOKUP(CONCATENATE($A969,"EP"),'05 APU'!$1:$1048576,1,FALSE)=CONCATENATE($A969,"EP")),1,0)</f>
        <v>#N/A</v>
      </c>
      <c r="BA969" s="331" t="e">
        <f>IF((VLOOKUP(CONCATENATE($A969,"EE"),'05 APU'!$1:$1048576,1,FALSE)=CONCATENATE($A969,"EE")),1,0)</f>
        <v>#N/A</v>
      </c>
      <c r="BB969" s="331" t="e">
        <f>IF((VLOOKUP(CONCATENATE($A969,"EM"),'05 APU'!$1:$1048576,1,FALSE)=CONCATENATE($A969,"EM")),1,0)</f>
        <v>#N/A</v>
      </c>
    </row>
    <row r="970" spans="1:54" x14ac:dyDescent="0.25">
      <c r="A970" s="88">
        <v>960</v>
      </c>
      <c r="B970" s="387" t="s">
        <v>1868</v>
      </c>
      <c r="C970" s="384" t="s">
        <v>1869</v>
      </c>
      <c r="D970" s="89" t="str">
        <f>IFERROR(VLOOKUP(CONCATENATE($A970,"T"),'05 APU'!$1:$1048576,3,),"")</f>
        <v/>
      </c>
      <c r="E970" s="89" t="str">
        <f>IFERROR(VLOOKUP(CONCATENATE($A970,"T2"),'05 APU'!$1:$1048576,3,),"")</f>
        <v/>
      </c>
      <c r="F970" s="89" t="str">
        <f>IFERROR(VLOOKUP(CONCATENATE($A970,"T3"),'05 APU'!$1:$1048576,3,),"")</f>
        <v/>
      </c>
      <c r="G970" s="412" t="s">
        <v>146</v>
      </c>
      <c r="H970" s="351"/>
      <c r="I970" s="90">
        <f>IFERROR((VLOOKUP(CONCATENATE($A970,"D"),'05 APU'!$1:$1048576,9,)),0)</f>
        <v>0</v>
      </c>
      <c r="J970" s="90">
        <f t="shared" si="30"/>
        <v>0</v>
      </c>
      <c r="K970" s="297" t="str">
        <f>IFERROR(VLOOKUP(CONCATENATE($A970,"C"),'05 APU'!$1:$1048576,9,),"")</f>
        <v/>
      </c>
      <c r="L970" s="297" t="str">
        <f>IFERROR(VLOOKUP(CONCATENATE($A970,"B"),'05 APU'!$1:$1048576,9,),"")</f>
        <v/>
      </c>
      <c r="M970" s="297" t="str">
        <f>IFERROR(VLOOKUP(CONCATENATE($A970,"A"),'05 APU'!$1:$1048576,9,),"")</f>
        <v/>
      </c>
      <c r="N970" s="86"/>
      <c r="O970" s="90">
        <f>IFERROR(VLOOKUP(CONCATENATE($A970,"D"),'05 APU'!$T:$AB,9,),0)</f>
        <v>0</v>
      </c>
      <c r="P970" s="90">
        <f t="shared" si="29"/>
        <v>0</v>
      </c>
      <c r="Q970" s="90">
        <f>IFERROR(VLOOKUP(CONCATENATE($A970,"C"),'05 APU'!$T:$AB,9,),0)</f>
        <v>0</v>
      </c>
      <c r="R970" s="90">
        <f>IFERROR(VLOOKUP(CONCATENATE($A970,"B"),'05 APU'!$T:$AB,9,),0)</f>
        <v>0</v>
      </c>
      <c r="S970" s="90">
        <f>IFERROR(VLOOKUP(CONCATENATE($A970,"A"),'05 APU'!$T:$AB,9,),0)</f>
        <v>0</v>
      </c>
      <c r="U970" s="421" t="s">
        <v>3355</v>
      </c>
      <c r="V970" s="424"/>
      <c r="W970" s="429">
        <v>0</v>
      </c>
      <c r="AZ970" s="331" t="e">
        <f>IF((VLOOKUP(CONCATENATE($A970,"EP"),'05 APU'!$1:$1048576,1,FALSE)=CONCATENATE($A970,"EP")),1,0)</f>
        <v>#N/A</v>
      </c>
      <c r="BA970" s="331" t="e">
        <f>IF((VLOOKUP(CONCATENATE($A970,"EE"),'05 APU'!$1:$1048576,1,FALSE)=CONCATENATE($A970,"EE")),1,0)</f>
        <v>#N/A</v>
      </c>
      <c r="BB970" s="331" t="e">
        <f>IF((VLOOKUP(CONCATENATE($A970,"EM"),'05 APU'!$1:$1048576,1,FALSE)=CONCATENATE($A970,"EM")),1,0)</f>
        <v>#N/A</v>
      </c>
    </row>
    <row r="971" spans="1:54" x14ac:dyDescent="0.25">
      <c r="A971" s="88">
        <v>961</v>
      </c>
      <c r="B971" s="388" t="s">
        <v>1870</v>
      </c>
      <c r="C971" s="389" t="s">
        <v>1871</v>
      </c>
      <c r="D971" s="89" t="str">
        <f>IFERROR(VLOOKUP(CONCATENATE($A971,"T"),'05 APU'!$1:$1048576,3,),"")</f>
        <v/>
      </c>
      <c r="E971" s="89" t="str">
        <f>IFERROR(VLOOKUP(CONCATENATE($A971,"T2"),'05 APU'!$1:$1048576,3,),"")</f>
        <v/>
      </c>
      <c r="F971" s="89" t="str">
        <f>IFERROR(VLOOKUP(CONCATENATE($A971,"T3"),'05 APU'!$1:$1048576,3,),"")</f>
        <v/>
      </c>
      <c r="G971" s="412" t="s">
        <v>146</v>
      </c>
      <c r="H971" s="351"/>
      <c r="I971" s="90">
        <f>IFERROR((VLOOKUP(CONCATENATE($A971,"D"),'05 APU'!$1:$1048576,9,)),0)</f>
        <v>0</v>
      </c>
      <c r="J971" s="90">
        <f t="shared" si="30"/>
        <v>0</v>
      </c>
      <c r="K971" s="297" t="str">
        <f>IFERROR(VLOOKUP(CONCATENATE($A971,"C"),'05 APU'!$1:$1048576,9,),"")</f>
        <v/>
      </c>
      <c r="L971" s="297" t="str">
        <f>IFERROR(VLOOKUP(CONCATENATE($A971,"B"),'05 APU'!$1:$1048576,9,),"")</f>
        <v/>
      </c>
      <c r="M971" s="297" t="str">
        <f>IFERROR(VLOOKUP(CONCATENATE($A971,"A"),'05 APU'!$1:$1048576,9,),"")</f>
        <v/>
      </c>
      <c r="N971" s="86"/>
      <c r="O971" s="90">
        <f>IFERROR(VLOOKUP(CONCATENATE($A971,"D"),'05 APU'!$T:$AB,9,),0)</f>
        <v>0</v>
      </c>
      <c r="P971" s="90">
        <f t="shared" ref="P971:P1034" si="31">IFERROR($O971*$H971,0)</f>
        <v>0</v>
      </c>
      <c r="Q971" s="90">
        <f>IFERROR(VLOOKUP(CONCATENATE($A971,"C"),'05 APU'!$T:$AB,9,),0)</f>
        <v>0</v>
      </c>
      <c r="R971" s="90">
        <f>IFERROR(VLOOKUP(CONCATENATE($A971,"B"),'05 APU'!$T:$AB,9,),0)</f>
        <v>0</v>
      </c>
      <c r="S971" s="90">
        <f>IFERROR(VLOOKUP(CONCATENATE($A971,"A"),'05 APU'!$T:$AB,9,),0)</f>
        <v>0</v>
      </c>
      <c r="U971" s="421" t="s">
        <v>3355</v>
      </c>
      <c r="V971" s="424"/>
      <c r="W971" s="429">
        <v>0</v>
      </c>
      <c r="AZ971" s="331" t="e">
        <f>IF((VLOOKUP(CONCATENATE($A971,"EP"),'05 APU'!$1:$1048576,1,FALSE)=CONCATENATE($A971,"EP")),1,0)</f>
        <v>#N/A</v>
      </c>
      <c r="BA971" s="331" t="e">
        <f>IF((VLOOKUP(CONCATENATE($A971,"EE"),'05 APU'!$1:$1048576,1,FALSE)=CONCATENATE($A971,"EE")),1,0)</f>
        <v>#N/A</v>
      </c>
      <c r="BB971" s="331" t="e">
        <f>IF((VLOOKUP(CONCATENATE($A971,"EM"),'05 APU'!$1:$1048576,1,FALSE)=CONCATENATE($A971,"EM")),1,0)</f>
        <v>#N/A</v>
      </c>
    </row>
    <row r="972" spans="1:54" ht="21" x14ac:dyDescent="0.25">
      <c r="A972" s="88">
        <v>962</v>
      </c>
      <c r="B972" s="387" t="s">
        <v>1872</v>
      </c>
      <c r="C972" s="384" t="s">
        <v>1873</v>
      </c>
      <c r="D972" s="89" t="str">
        <f>IFERROR(VLOOKUP(CONCATENATE($A972,"T"),'05 APU'!$1:$1048576,3,),"")</f>
        <v/>
      </c>
      <c r="E972" s="89" t="str">
        <f>IFERROR(VLOOKUP(CONCATENATE($A972,"T2"),'05 APU'!$1:$1048576,3,),"")</f>
        <v/>
      </c>
      <c r="F972" s="89" t="str">
        <f>IFERROR(VLOOKUP(CONCATENATE($A972,"T3"),'05 APU'!$1:$1048576,3,),"")</f>
        <v/>
      </c>
      <c r="G972" s="412" t="s">
        <v>146</v>
      </c>
      <c r="H972" s="351"/>
      <c r="I972" s="90">
        <f>IFERROR((VLOOKUP(CONCATENATE($A972,"D"),'05 APU'!$1:$1048576,9,)),0)</f>
        <v>0</v>
      </c>
      <c r="J972" s="90">
        <f t="shared" si="30"/>
        <v>0</v>
      </c>
      <c r="K972" s="297" t="str">
        <f>IFERROR(VLOOKUP(CONCATENATE($A972,"C"),'05 APU'!$1:$1048576,9,),"")</f>
        <v/>
      </c>
      <c r="L972" s="297" t="str">
        <f>IFERROR(VLOOKUP(CONCATENATE($A972,"B"),'05 APU'!$1:$1048576,9,),"")</f>
        <v/>
      </c>
      <c r="M972" s="297" t="str">
        <f>IFERROR(VLOOKUP(CONCATENATE($A972,"A"),'05 APU'!$1:$1048576,9,),"")</f>
        <v/>
      </c>
      <c r="N972" s="86"/>
      <c r="O972" s="90">
        <f>IFERROR(VLOOKUP(CONCATENATE($A972,"D"),'05 APU'!$T:$AB,9,),0)</f>
        <v>0</v>
      </c>
      <c r="P972" s="90">
        <f t="shared" si="31"/>
        <v>0</v>
      </c>
      <c r="Q972" s="90">
        <f>IFERROR(VLOOKUP(CONCATENATE($A972,"C"),'05 APU'!$T:$AB,9,),0)</f>
        <v>0</v>
      </c>
      <c r="R972" s="90">
        <f>IFERROR(VLOOKUP(CONCATENATE($A972,"B"),'05 APU'!$T:$AB,9,),0)</f>
        <v>0</v>
      </c>
      <c r="S972" s="90">
        <f>IFERROR(VLOOKUP(CONCATENATE($A972,"A"),'05 APU'!$T:$AB,9,),0)</f>
        <v>0</v>
      </c>
      <c r="U972" s="421" t="s">
        <v>3355</v>
      </c>
      <c r="V972" s="424"/>
      <c r="W972" s="429">
        <v>0</v>
      </c>
      <c r="AZ972" s="331" t="e">
        <f>IF((VLOOKUP(CONCATENATE($A972,"EP"),'05 APU'!$1:$1048576,1,FALSE)=CONCATENATE($A972,"EP")),1,0)</f>
        <v>#N/A</v>
      </c>
      <c r="BA972" s="331" t="e">
        <f>IF((VLOOKUP(CONCATENATE($A972,"EE"),'05 APU'!$1:$1048576,1,FALSE)=CONCATENATE($A972,"EE")),1,0)</f>
        <v>#N/A</v>
      </c>
      <c r="BB972" s="331" t="e">
        <f>IF((VLOOKUP(CONCATENATE($A972,"EM"),'05 APU'!$1:$1048576,1,FALSE)=CONCATENATE($A972,"EM")),1,0)</f>
        <v>#N/A</v>
      </c>
    </row>
    <row r="973" spans="1:54" x14ac:dyDescent="0.25">
      <c r="A973" s="88">
        <v>963</v>
      </c>
      <c r="B973" s="388" t="s">
        <v>1874</v>
      </c>
      <c r="C973" s="389" t="s">
        <v>1875</v>
      </c>
      <c r="D973" s="89" t="str">
        <f>IFERROR(VLOOKUP(CONCATENATE($A973,"T"),'05 APU'!$1:$1048576,3,),"")</f>
        <v/>
      </c>
      <c r="E973" s="89" t="str">
        <f>IFERROR(VLOOKUP(CONCATENATE($A973,"T2"),'05 APU'!$1:$1048576,3,),"")</f>
        <v/>
      </c>
      <c r="F973" s="89" t="str">
        <f>IFERROR(VLOOKUP(CONCATENATE($A973,"T3"),'05 APU'!$1:$1048576,3,),"")</f>
        <v/>
      </c>
      <c r="G973" s="412"/>
      <c r="H973" s="351"/>
      <c r="I973" s="90">
        <f>IFERROR((VLOOKUP(CONCATENATE($A973,"D"),'05 APU'!$1:$1048576,9,)),0)</f>
        <v>0</v>
      </c>
      <c r="J973" s="90">
        <f t="shared" ref="J973:J1010" si="32">IFERROR(I973*H973,0)</f>
        <v>0</v>
      </c>
      <c r="K973" s="297" t="str">
        <f>IFERROR(VLOOKUP(CONCATENATE($A973,"C"),'05 APU'!$1:$1048576,9,),"")</f>
        <v/>
      </c>
      <c r="L973" s="297" t="str">
        <f>IFERROR(VLOOKUP(CONCATENATE($A973,"B"),'05 APU'!$1:$1048576,9,),"")</f>
        <v/>
      </c>
      <c r="M973" s="297" t="str">
        <f>IFERROR(VLOOKUP(CONCATENATE($A973,"A"),'05 APU'!$1:$1048576,9,),"")</f>
        <v/>
      </c>
      <c r="N973" s="86"/>
      <c r="O973" s="90">
        <f>IFERROR(VLOOKUP(CONCATENATE($A973,"D"),'05 APU'!$T:$AB,9,),0)</f>
        <v>0</v>
      </c>
      <c r="P973" s="90">
        <f t="shared" si="31"/>
        <v>0</v>
      </c>
      <c r="Q973" s="90">
        <f>IFERROR(VLOOKUP(CONCATENATE($A973,"C"),'05 APU'!$T:$AB,9,),0)</f>
        <v>0</v>
      </c>
      <c r="R973" s="90">
        <f>IFERROR(VLOOKUP(CONCATENATE($A973,"B"),'05 APU'!$T:$AB,9,),0)</f>
        <v>0</v>
      </c>
      <c r="S973" s="90">
        <f>IFERROR(VLOOKUP(CONCATENATE($A973,"A"),'05 APU'!$T:$AB,9,),0)</f>
        <v>0</v>
      </c>
      <c r="U973" s="420"/>
      <c r="V973" s="424"/>
      <c r="W973" s="429">
        <v>0</v>
      </c>
      <c r="AZ973" s="331" t="e">
        <f>IF((VLOOKUP(CONCATENATE($A973,"EP"),'05 APU'!$1:$1048576,1,FALSE)=CONCATENATE($A973,"EP")),1,0)</f>
        <v>#N/A</v>
      </c>
      <c r="BA973" s="331" t="e">
        <f>IF((VLOOKUP(CONCATENATE($A973,"EE"),'05 APU'!$1:$1048576,1,FALSE)=CONCATENATE($A973,"EE")),1,0)</f>
        <v>#N/A</v>
      </c>
      <c r="BB973" s="331" t="e">
        <f>IF((VLOOKUP(CONCATENATE($A973,"EM"),'05 APU'!$1:$1048576,1,FALSE)=CONCATENATE($A973,"EM")),1,0)</f>
        <v>#N/A</v>
      </c>
    </row>
    <row r="974" spans="1:54" x14ac:dyDescent="0.25">
      <c r="A974" s="88">
        <v>964</v>
      </c>
      <c r="B974" s="387" t="s">
        <v>1876</v>
      </c>
      <c r="C974" s="384" t="s">
        <v>1877</v>
      </c>
      <c r="D974" s="89" t="str">
        <f>IFERROR(VLOOKUP(CONCATENATE($A974,"T"),'05 APU'!$1:$1048576,3,),"")</f>
        <v/>
      </c>
      <c r="E974" s="89" t="str">
        <f>IFERROR(VLOOKUP(CONCATENATE($A974,"T2"),'05 APU'!$1:$1048576,3,),"")</f>
        <v/>
      </c>
      <c r="F974" s="89" t="str">
        <f>IFERROR(VLOOKUP(CONCATENATE($A974,"T3"),'05 APU'!$1:$1048576,3,),"")</f>
        <v/>
      </c>
      <c r="G974" s="412" t="s">
        <v>146</v>
      </c>
      <c r="H974" s="351"/>
      <c r="I974" s="90">
        <f>IFERROR((VLOOKUP(CONCATENATE($A974,"D"),'05 APU'!$1:$1048576,9,)),0)</f>
        <v>0</v>
      </c>
      <c r="J974" s="90">
        <f t="shared" si="32"/>
        <v>0</v>
      </c>
      <c r="K974" s="297" t="str">
        <f>IFERROR(VLOOKUP(CONCATENATE($A974,"C"),'05 APU'!$1:$1048576,9,),"")</f>
        <v/>
      </c>
      <c r="L974" s="297" t="str">
        <f>IFERROR(VLOOKUP(CONCATENATE($A974,"B"),'05 APU'!$1:$1048576,9,),"")</f>
        <v/>
      </c>
      <c r="M974" s="297" t="str">
        <f>IFERROR(VLOOKUP(CONCATENATE($A974,"A"),'05 APU'!$1:$1048576,9,),"")</f>
        <v/>
      </c>
      <c r="N974" s="86"/>
      <c r="O974" s="90">
        <f>IFERROR(VLOOKUP(CONCATENATE($A974,"D"),'05 APU'!$T:$AB,9,),0)</f>
        <v>0</v>
      </c>
      <c r="P974" s="90">
        <f t="shared" si="31"/>
        <v>0</v>
      </c>
      <c r="Q974" s="90">
        <f>IFERROR(VLOOKUP(CONCATENATE($A974,"C"),'05 APU'!$T:$AB,9,),0)</f>
        <v>0</v>
      </c>
      <c r="R974" s="90">
        <f>IFERROR(VLOOKUP(CONCATENATE($A974,"B"),'05 APU'!$T:$AB,9,),0)</f>
        <v>0</v>
      </c>
      <c r="S974" s="90">
        <f>IFERROR(VLOOKUP(CONCATENATE($A974,"A"),'05 APU'!$T:$AB,9,),0)</f>
        <v>0</v>
      </c>
      <c r="U974" s="421" t="s">
        <v>3355</v>
      </c>
      <c r="V974" s="424"/>
      <c r="W974" s="429">
        <v>0</v>
      </c>
      <c r="AZ974" s="331" t="e">
        <f>IF((VLOOKUP(CONCATENATE($A974,"EP"),'05 APU'!$1:$1048576,1,FALSE)=CONCATENATE($A974,"EP")),1,0)</f>
        <v>#N/A</v>
      </c>
      <c r="BA974" s="331" t="e">
        <f>IF((VLOOKUP(CONCATENATE($A974,"EE"),'05 APU'!$1:$1048576,1,FALSE)=CONCATENATE($A974,"EE")),1,0)</f>
        <v>#N/A</v>
      </c>
      <c r="BB974" s="331" t="e">
        <f>IF((VLOOKUP(CONCATENATE($A974,"EM"),'05 APU'!$1:$1048576,1,FALSE)=CONCATENATE($A974,"EM")),1,0)</f>
        <v>#N/A</v>
      </c>
    </row>
    <row r="975" spans="1:54" x14ac:dyDescent="0.25">
      <c r="A975" s="88">
        <v>965</v>
      </c>
      <c r="B975" s="387" t="s">
        <v>1878</v>
      </c>
      <c r="C975" s="384" t="s">
        <v>1879</v>
      </c>
      <c r="D975" s="89" t="str">
        <f>IFERROR(VLOOKUP(CONCATENATE($A975,"T"),'05 APU'!$1:$1048576,3,),"")</f>
        <v/>
      </c>
      <c r="E975" s="89" t="str">
        <f>IFERROR(VLOOKUP(CONCATENATE($A975,"T2"),'05 APU'!$1:$1048576,3,),"")</f>
        <v/>
      </c>
      <c r="F975" s="89" t="str">
        <f>IFERROR(VLOOKUP(CONCATENATE($A975,"T3"),'05 APU'!$1:$1048576,3,),"")</f>
        <v/>
      </c>
      <c r="G975" s="412" t="s">
        <v>146</v>
      </c>
      <c r="H975" s="351"/>
      <c r="I975" s="90">
        <f>IFERROR((VLOOKUP(CONCATENATE($A975,"D"),'05 APU'!$1:$1048576,9,)),0)</f>
        <v>0</v>
      </c>
      <c r="J975" s="90">
        <f t="shared" si="32"/>
        <v>0</v>
      </c>
      <c r="K975" s="297" t="str">
        <f>IFERROR(VLOOKUP(CONCATENATE($A975,"C"),'05 APU'!$1:$1048576,9,),"")</f>
        <v/>
      </c>
      <c r="L975" s="297" t="str">
        <f>IFERROR(VLOOKUP(CONCATENATE($A975,"B"),'05 APU'!$1:$1048576,9,),"")</f>
        <v/>
      </c>
      <c r="M975" s="297" t="str">
        <f>IFERROR(VLOOKUP(CONCATENATE($A975,"A"),'05 APU'!$1:$1048576,9,),"")</f>
        <v/>
      </c>
      <c r="N975" s="86"/>
      <c r="O975" s="90">
        <f>IFERROR(VLOOKUP(CONCATENATE($A975,"D"),'05 APU'!$T:$AB,9,),0)</f>
        <v>0</v>
      </c>
      <c r="P975" s="90">
        <f t="shared" si="31"/>
        <v>0</v>
      </c>
      <c r="Q975" s="90">
        <f>IFERROR(VLOOKUP(CONCATENATE($A975,"C"),'05 APU'!$T:$AB,9,),0)</f>
        <v>0</v>
      </c>
      <c r="R975" s="90">
        <f>IFERROR(VLOOKUP(CONCATENATE($A975,"B"),'05 APU'!$T:$AB,9,),0)</f>
        <v>0</v>
      </c>
      <c r="S975" s="90">
        <f>IFERROR(VLOOKUP(CONCATENATE($A975,"A"),'05 APU'!$T:$AB,9,),0)</f>
        <v>0</v>
      </c>
      <c r="U975" s="421" t="s">
        <v>3355</v>
      </c>
      <c r="V975" s="424"/>
      <c r="W975" s="429">
        <v>0</v>
      </c>
      <c r="AZ975" s="331" t="e">
        <f>IF((VLOOKUP(CONCATENATE($A975,"EP"),'05 APU'!$1:$1048576,1,FALSE)=CONCATENATE($A975,"EP")),1,0)</f>
        <v>#N/A</v>
      </c>
      <c r="BA975" s="331" t="e">
        <f>IF((VLOOKUP(CONCATENATE($A975,"EE"),'05 APU'!$1:$1048576,1,FALSE)=CONCATENATE($A975,"EE")),1,0)</f>
        <v>#N/A</v>
      </c>
      <c r="BB975" s="331" t="e">
        <f>IF((VLOOKUP(CONCATENATE($A975,"EM"),'05 APU'!$1:$1048576,1,FALSE)=CONCATENATE($A975,"EM")),1,0)</f>
        <v>#N/A</v>
      </c>
    </row>
    <row r="976" spans="1:54" x14ac:dyDescent="0.25">
      <c r="A976" s="88">
        <v>966</v>
      </c>
      <c r="B976" s="387" t="s">
        <v>1880</v>
      </c>
      <c r="C976" s="384" t="s">
        <v>1881</v>
      </c>
      <c r="D976" s="89" t="str">
        <f>IFERROR(VLOOKUP(CONCATENATE($A976,"T"),'05 APU'!$1:$1048576,3,),"")</f>
        <v/>
      </c>
      <c r="E976" s="89" t="str">
        <f>IFERROR(VLOOKUP(CONCATENATE($A976,"T2"),'05 APU'!$1:$1048576,3,),"")</f>
        <v/>
      </c>
      <c r="F976" s="89" t="str">
        <f>IFERROR(VLOOKUP(CONCATENATE($A976,"T3"),'05 APU'!$1:$1048576,3,),"")</f>
        <v/>
      </c>
      <c r="G976" s="412" t="s">
        <v>146</v>
      </c>
      <c r="H976" s="351"/>
      <c r="I976" s="90">
        <f>IFERROR((VLOOKUP(CONCATENATE($A976,"D"),'05 APU'!$1:$1048576,9,)),0)</f>
        <v>0</v>
      </c>
      <c r="J976" s="90">
        <f t="shared" si="32"/>
        <v>0</v>
      </c>
      <c r="K976" s="297" t="str">
        <f>IFERROR(VLOOKUP(CONCATENATE($A976,"C"),'05 APU'!$1:$1048576,9,),"")</f>
        <v/>
      </c>
      <c r="L976" s="297" t="str">
        <f>IFERROR(VLOOKUP(CONCATENATE($A976,"B"),'05 APU'!$1:$1048576,9,),"")</f>
        <v/>
      </c>
      <c r="M976" s="297" t="str">
        <f>IFERROR(VLOOKUP(CONCATENATE($A976,"A"),'05 APU'!$1:$1048576,9,),"")</f>
        <v/>
      </c>
      <c r="N976" s="86"/>
      <c r="O976" s="90">
        <f>IFERROR(VLOOKUP(CONCATENATE($A976,"D"),'05 APU'!$T:$AB,9,),0)</f>
        <v>0</v>
      </c>
      <c r="P976" s="90">
        <f t="shared" si="31"/>
        <v>0</v>
      </c>
      <c r="Q976" s="90">
        <f>IFERROR(VLOOKUP(CONCATENATE($A976,"C"),'05 APU'!$T:$AB,9,),0)</f>
        <v>0</v>
      </c>
      <c r="R976" s="90">
        <f>IFERROR(VLOOKUP(CONCATENATE($A976,"B"),'05 APU'!$T:$AB,9,),0)</f>
        <v>0</v>
      </c>
      <c r="S976" s="90">
        <f>IFERROR(VLOOKUP(CONCATENATE($A976,"A"),'05 APU'!$T:$AB,9,),0)</f>
        <v>0</v>
      </c>
      <c r="U976" s="421" t="s">
        <v>3355</v>
      </c>
      <c r="V976" s="424"/>
      <c r="W976" s="429">
        <v>0</v>
      </c>
      <c r="AZ976" s="331" t="e">
        <f>IF((VLOOKUP(CONCATENATE($A976,"EP"),'05 APU'!$1:$1048576,1,FALSE)=CONCATENATE($A976,"EP")),1,0)</f>
        <v>#N/A</v>
      </c>
      <c r="BA976" s="331" t="e">
        <f>IF((VLOOKUP(CONCATENATE($A976,"EE"),'05 APU'!$1:$1048576,1,FALSE)=CONCATENATE($A976,"EE")),1,0)</f>
        <v>#N/A</v>
      </c>
      <c r="BB976" s="331" t="e">
        <f>IF((VLOOKUP(CONCATENATE($A976,"EM"),'05 APU'!$1:$1048576,1,FALSE)=CONCATENATE($A976,"EM")),1,0)</f>
        <v>#N/A</v>
      </c>
    </row>
    <row r="977" spans="1:54" x14ac:dyDescent="0.25">
      <c r="A977" s="88">
        <v>967</v>
      </c>
      <c r="B977" s="387" t="s">
        <v>1882</v>
      </c>
      <c r="C977" s="384" t="s">
        <v>1883</v>
      </c>
      <c r="D977" s="89" t="str">
        <f>IFERROR(VLOOKUP(CONCATENATE($A977,"T"),'05 APU'!$1:$1048576,3,),"")</f>
        <v/>
      </c>
      <c r="E977" s="89" t="str">
        <f>IFERROR(VLOOKUP(CONCATENATE($A977,"T2"),'05 APU'!$1:$1048576,3,),"")</f>
        <v/>
      </c>
      <c r="F977" s="89" t="str">
        <f>IFERROR(VLOOKUP(CONCATENATE($A977,"T3"),'05 APU'!$1:$1048576,3,),"")</f>
        <v/>
      </c>
      <c r="G977" s="412" t="s">
        <v>146</v>
      </c>
      <c r="H977" s="351"/>
      <c r="I977" s="90">
        <f>IFERROR((VLOOKUP(CONCATENATE($A977,"D"),'05 APU'!$1:$1048576,9,)),0)</f>
        <v>0</v>
      </c>
      <c r="J977" s="90">
        <f t="shared" si="32"/>
        <v>0</v>
      </c>
      <c r="K977" s="297" t="str">
        <f>IFERROR(VLOOKUP(CONCATENATE($A977,"C"),'05 APU'!$1:$1048576,9,),"")</f>
        <v/>
      </c>
      <c r="L977" s="297" t="str">
        <f>IFERROR(VLOOKUP(CONCATENATE($A977,"B"),'05 APU'!$1:$1048576,9,),"")</f>
        <v/>
      </c>
      <c r="M977" s="297" t="str">
        <f>IFERROR(VLOOKUP(CONCATENATE($A977,"A"),'05 APU'!$1:$1048576,9,),"")</f>
        <v/>
      </c>
      <c r="N977" s="86"/>
      <c r="O977" s="90">
        <f>IFERROR(VLOOKUP(CONCATENATE($A977,"D"),'05 APU'!$T:$AB,9,),0)</f>
        <v>0</v>
      </c>
      <c r="P977" s="90">
        <f t="shared" si="31"/>
        <v>0</v>
      </c>
      <c r="Q977" s="90">
        <f>IFERROR(VLOOKUP(CONCATENATE($A977,"C"),'05 APU'!$T:$AB,9,),0)</f>
        <v>0</v>
      </c>
      <c r="R977" s="90">
        <f>IFERROR(VLOOKUP(CONCATENATE($A977,"B"),'05 APU'!$T:$AB,9,),0)</f>
        <v>0</v>
      </c>
      <c r="S977" s="90">
        <f>IFERROR(VLOOKUP(CONCATENATE($A977,"A"),'05 APU'!$T:$AB,9,),0)</f>
        <v>0</v>
      </c>
      <c r="U977" s="421" t="s">
        <v>3355</v>
      </c>
      <c r="V977" s="424"/>
      <c r="W977" s="429">
        <v>0</v>
      </c>
      <c r="AZ977" s="331" t="e">
        <f>IF((VLOOKUP(CONCATENATE($A977,"EP"),'05 APU'!$1:$1048576,1,FALSE)=CONCATENATE($A977,"EP")),1,0)</f>
        <v>#N/A</v>
      </c>
      <c r="BA977" s="331" t="e">
        <f>IF((VLOOKUP(CONCATENATE($A977,"EE"),'05 APU'!$1:$1048576,1,FALSE)=CONCATENATE($A977,"EE")),1,0)</f>
        <v>#N/A</v>
      </c>
      <c r="BB977" s="331" t="e">
        <f>IF((VLOOKUP(CONCATENATE($A977,"EM"),'05 APU'!$1:$1048576,1,FALSE)=CONCATENATE($A977,"EM")),1,0)</f>
        <v>#N/A</v>
      </c>
    </row>
    <row r="978" spans="1:54" x14ac:dyDescent="0.25">
      <c r="A978" s="88">
        <v>968</v>
      </c>
      <c r="B978" s="387" t="s">
        <v>1884</v>
      </c>
      <c r="C978" s="384" t="s">
        <v>1885</v>
      </c>
      <c r="D978" s="89" t="str">
        <f>IFERROR(VLOOKUP(CONCATENATE($A978,"T"),'05 APU'!$1:$1048576,3,),"")</f>
        <v/>
      </c>
      <c r="E978" s="89" t="str">
        <f>IFERROR(VLOOKUP(CONCATENATE($A978,"T2"),'05 APU'!$1:$1048576,3,),"")</f>
        <v/>
      </c>
      <c r="F978" s="89" t="str">
        <f>IFERROR(VLOOKUP(CONCATENATE($A978,"T3"),'05 APU'!$1:$1048576,3,),"")</f>
        <v/>
      </c>
      <c r="G978" s="412" t="s">
        <v>146</v>
      </c>
      <c r="H978" s="351"/>
      <c r="I978" s="90">
        <f>IFERROR((VLOOKUP(CONCATENATE($A978,"D"),'05 APU'!$1:$1048576,9,)),0)</f>
        <v>0</v>
      </c>
      <c r="J978" s="90">
        <f t="shared" si="32"/>
        <v>0</v>
      </c>
      <c r="K978" s="297" t="str">
        <f>IFERROR(VLOOKUP(CONCATENATE($A978,"C"),'05 APU'!$1:$1048576,9,),"")</f>
        <v/>
      </c>
      <c r="L978" s="297" t="str">
        <f>IFERROR(VLOOKUP(CONCATENATE($A978,"B"),'05 APU'!$1:$1048576,9,),"")</f>
        <v/>
      </c>
      <c r="M978" s="297" t="str">
        <f>IFERROR(VLOOKUP(CONCATENATE($A978,"A"),'05 APU'!$1:$1048576,9,),"")</f>
        <v/>
      </c>
      <c r="N978" s="86"/>
      <c r="O978" s="90">
        <f>IFERROR(VLOOKUP(CONCATENATE($A978,"D"),'05 APU'!$T:$AB,9,),0)</f>
        <v>0</v>
      </c>
      <c r="P978" s="90">
        <f t="shared" si="31"/>
        <v>0</v>
      </c>
      <c r="Q978" s="90">
        <f>IFERROR(VLOOKUP(CONCATENATE($A978,"C"),'05 APU'!$T:$AB,9,),0)</f>
        <v>0</v>
      </c>
      <c r="R978" s="90">
        <f>IFERROR(VLOOKUP(CONCATENATE($A978,"B"),'05 APU'!$T:$AB,9,),0)</f>
        <v>0</v>
      </c>
      <c r="S978" s="90">
        <f>IFERROR(VLOOKUP(CONCATENATE($A978,"A"),'05 APU'!$T:$AB,9,),0)</f>
        <v>0</v>
      </c>
      <c r="U978" s="421" t="s">
        <v>3355</v>
      </c>
      <c r="V978" s="424"/>
      <c r="W978" s="429">
        <v>0</v>
      </c>
      <c r="AZ978" s="331" t="e">
        <f>IF((VLOOKUP(CONCATENATE($A978,"EP"),'05 APU'!$1:$1048576,1,FALSE)=CONCATENATE($A978,"EP")),1,0)</f>
        <v>#N/A</v>
      </c>
      <c r="BA978" s="331" t="e">
        <f>IF((VLOOKUP(CONCATENATE($A978,"EE"),'05 APU'!$1:$1048576,1,FALSE)=CONCATENATE($A978,"EE")),1,0)</f>
        <v>#N/A</v>
      </c>
      <c r="BB978" s="331" t="e">
        <f>IF((VLOOKUP(CONCATENATE($A978,"EM"),'05 APU'!$1:$1048576,1,FALSE)=CONCATENATE($A978,"EM")),1,0)</f>
        <v>#N/A</v>
      </c>
    </row>
    <row r="979" spans="1:54" x14ac:dyDescent="0.25">
      <c r="A979" s="88">
        <v>969</v>
      </c>
      <c r="B979" s="397" t="s">
        <v>1886</v>
      </c>
      <c r="C979" s="400" t="s">
        <v>1887</v>
      </c>
      <c r="D979" s="89" t="str">
        <f>IFERROR(VLOOKUP(CONCATENATE($A979,"T"),'05 APU'!$1:$1048576,3,),"")</f>
        <v/>
      </c>
      <c r="E979" s="89" t="str">
        <f>IFERROR(VLOOKUP(CONCATENATE($A979,"T2"),'05 APU'!$1:$1048576,3,),"")</f>
        <v/>
      </c>
      <c r="F979" s="89" t="str">
        <f>IFERROR(VLOOKUP(CONCATENATE($A979,"T3"),'05 APU'!$1:$1048576,3,),"")</f>
        <v/>
      </c>
      <c r="G979" s="412"/>
      <c r="H979" s="351"/>
      <c r="I979" s="90">
        <f>IFERROR((VLOOKUP(CONCATENATE($A979,"D"),'05 APU'!$1:$1048576,9,)),0)</f>
        <v>0</v>
      </c>
      <c r="J979" s="90">
        <f t="shared" si="32"/>
        <v>0</v>
      </c>
      <c r="K979" s="297" t="str">
        <f>IFERROR(VLOOKUP(CONCATENATE($A979,"C"),'05 APU'!$1:$1048576,9,),"")</f>
        <v/>
      </c>
      <c r="L979" s="297" t="str">
        <f>IFERROR(VLOOKUP(CONCATENATE($A979,"B"),'05 APU'!$1:$1048576,9,),"")</f>
        <v/>
      </c>
      <c r="M979" s="297" t="str">
        <f>IFERROR(VLOOKUP(CONCATENATE($A979,"A"),'05 APU'!$1:$1048576,9,),"")</f>
        <v/>
      </c>
      <c r="N979" s="86"/>
      <c r="O979" s="90">
        <f>IFERROR(VLOOKUP(CONCATENATE($A979,"D"),'05 APU'!$T:$AB,9,),0)</f>
        <v>0</v>
      </c>
      <c r="P979" s="90">
        <f t="shared" si="31"/>
        <v>0</v>
      </c>
      <c r="Q979" s="90">
        <f>IFERROR(VLOOKUP(CONCATENATE($A979,"C"),'05 APU'!$T:$AB,9,),0)</f>
        <v>0</v>
      </c>
      <c r="R979" s="90">
        <f>IFERROR(VLOOKUP(CONCATENATE($A979,"B"),'05 APU'!$T:$AB,9,),0)</f>
        <v>0</v>
      </c>
      <c r="S979" s="90">
        <f>IFERROR(VLOOKUP(CONCATENATE($A979,"A"),'05 APU'!$T:$AB,9,),0)</f>
        <v>0</v>
      </c>
      <c r="U979" s="420"/>
      <c r="V979" s="424"/>
      <c r="W979" s="429">
        <v>0</v>
      </c>
      <c r="AZ979" s="331" t="e">
        <f>IF((VLOOKUP(CONCATENATE($A979,"EP"),'05 APU'!$1:$1048576,1,FALSE)=CONCATENATE($A979,"EP")),1,0)</f>
        <v>#N/A</v>
      </c>
      <c r="BA979" s="331" t="e">
        <f>IF((VLOOKUP(CONCATENATE($A979,"EE"),'05 APU'!$1:$1048576,1,FALSE)=CONCATENATE($A979,"EE")),1,0)</f>
        <v>#N/A</v>
      </c>
      <c r="BB979" s="331" t="e">
        <f>IF((VLOOKUP(CONCATENATE($A979,"EM"),'05 APU'!$1:$1048576,1,FALSE)=CONCATENATE($A979,"EM")),1,0)</f>
        <v>#N/A</v>
      </c>
    </row>
    <row r="980" spans="1:54" ht="21" x14ac:dyDescent="0.25">
      <c r="A980" s="88">
        <v>970</v>
      </c>
      <c r="B980" s="387" t="s">
        <v>1888</v>
      </c>
      <c r="C980" s="401" t="s">
        <v>1889</v>
      </c>
      <c r="D980" s="89" t="str">
        <f>IFERROR(VLOOKUP(CONCATENATE($A980,"T"),'05 APU'!$1:$1048576,3,),"")</f>
        <v/>
      </c>
      <c r="E980" s="89" t="str">
        <f>IFERROR(VLOOKUP(CONCATENATE($A980,"T2"),'05 APU'!$1:$1048576,3,),"")</f>
        <v/>
      </c>
      <c r="F980" s="89" t="str">
        <f>IFERROR(VLOOKUP(CONCATENATE($A980,"T3"),'05 APU'!$1:$1048576,3,),"")</f>
        <v/>
      </c>
      <c r="G980" s="412" t="s">
        <v>146</v>
      </c>
      <c r="H980" s="351"/>
      <c r="I980" s="90">
        <f>IFERROR((VLOOKUP(CONCATENATE($A980,"D"),'05 APU'!$1:$1048576,9,)),0)</f>
        <v>0</v>
      </c>
      <c r="J980" s="90">
        <f t="shared" si="32"/>
        <v>0</v>
      </c>
      <c r="K980" s="297" t="str">
        <f>IFERROR(VLOOKUP(CONCATENATE($A980,"C"),'05 APU'!$1:$1048576,9,),"")</f>
        <v/>
      </c>
      <c r="L980" s="297" t="str">
        <f>IFERROR(VLOOKUP(CONCATENATE($A980,"B"),'05 APU'!$1:$1048576,9,),"")</f>
        <v/>
      </c>
      <c r="M980" s="297" t="str">
        <f>IFERROR(VLOOKUP(CONCATENATE($A980,"A"),'05 APU'!$1:$1048576,9,),"")</f>
        <v/>
      </c>
      <c r="N980" s="86"/>
      <c r="O980" s="90">
        <f>IFERROR(VLOOKUP(CONCATENATE($A980,"D"),'05 APU'!$T:$AB,9,),0)</f>
        <v>0</v>
      </c>
      <c r="P980" s="90">
        <f t="shared" si="31"/>
        <v>0</v>
      </c>
      <c r="Q980" s="90">
        <f>IFERROR(VLOOKUP(CONCATENATE($A980,"C"),'05 APU'!$T:$AB,9,),0)</f>
        <v>0</v>
      </c>
      <c r="R980" s="90">
        <f>IFERROR(VLOOKUP(CONCATENATE($A980,"B"),'05 APU'!$T:$AB,9,),0)</f>
        <v>0</v>
      </c>
      <c r="S980" s="90">
        <f>IFERROR(VLOOKUP(CONCATENATE($A980,"A"),'05 APU'!$T:$AB,9,),0)</f>
        <v>0</v>
      </c>
      <c r="U980" s="421" t="s">
        <v>3355</v>
      </c>
      <c r="V980" s="424"/>
      <c r="W980" s="429">
        <v>0</v>
      </c>
      <c r="AZ980" s="331" t="e">
        <f>IF((VLOOKUP(CONCATENATE($A980,"EP"),'05 APU'!$1:$1048576,1,FALSE)=CONCATENATE($A980,"EP")),1,0)</f>
        <v>#N/A</v>
      </c>
      <c r="BA980" s="331" t="e">
        <f>IF((VLOOKUP(CONCATENATE($A980,"EE"),'05 APU'!$1:$1048576,1,FALSE)=CONCATENATE($A980,"EE")),1,0)</f>
        <v>#N/A</v>
      </c>
      <c r="BB980" s="331" t="e">
        <f>IF((VLOOKUP(CONCATENATE($A980,"EM"),'05 APU'!$1:$1048576,1,FALSE)=CONCATENATE($A980,"EM")),1,0)</f>
        <v>#N/A</v>
      </c>
    </row>
    <row r="981" spans="1:54" ht="21" x14ac:dyDescent="0.25">
      <c r="A981" s="88">
        <v>971</v>
      </c>
      <c r="B981" s="387" t="s">
        <v>1890</v>
      </c>
      <c r="C981" s="401" t="s">
        <v>1891</v>
      </c>
      <c r="D981" s="89" t="str">
        <f>IFERROR(VLOOKUP(CONCATENATE($A981,"T"),'05 APU'!$1:$1048576,3,),"")</f>
        <v/>
      </c>
      <c r="E981" s="89" t="str">
        <f>IFERROR(VLOOKUP(CONCATENATE($A981,"T2"),'05 APU'!$1:$1048576,3,),"")</f>
        <v/>
      </c>
      <c r="F981" s="89" t="str">
        <f>IFERROR(VLOOKUP(CONCATENATE($A981,"T3"),'05 APU'!$1:$1048576,3,),"")</f>
        <v/>
      </c>
      <c r="G981" s="412" t="s">
        <v>146</v>
      </c>
      <c r="H981" s="351"/>
      <c r="I981" s="90">
        <f>IFERROR((VLOOKUP(CONCATENATE($A981,"D"),'05 APU'!$1:$1048576,9,)),0)</f>
        <v>0</v>
      </c>
      <c r="J981" s="90">
        <f t="shared" si="32"/>
        <v>0</v>
      </c>
      <c r="K981" s="297" t="str">
        <f>IFERROR(VLOOKUP(CONCATENATE($A981,"C"),'05 APU'!$1:$1048576,9,),"")</f>
        <v/>
      </c>
      <c r="L981" s="297" t="str">
        <f>IFERROR(VLOOKUP(CONCATENATE($A981,"B"),'05 APU'!$1:$1048576,9,),"")</f>
        <v/>
      </c>
      <c r="M981" s="297" t="str">
        <f>IFERROR(VLOOKUP(CONCATENATE($A981,"A"),'05 APU'!$1:$1048576,9,),"")</f>
        <v/>
      </c>
      <c r="N981" s="86"/>
      <c r="O981" s="90">
        <f>IFERROR(VLOOKUP(CONCATENATE($A981,"D"),'05 APU'!$T:$AB,9,),0)</f>
        <v>0</v>
      </c>
      <c r="P981" s="90">
        <f t="shared" si="31"/>
        <v>0</v>
      </c>
      <c r="Q981" s="90">
        <f>IFERROR(VLOOKUP(CONCATENATE($A981,"C"),'05 APU'!$T:$AB,9,),0)</f>
        <v>0</v>
      </c>
      <c r="R981" s="90">
        <f>IFERROR(VLOOKUP(CONCATENATE($A981,"B"),'05 APU'!$T:$AB,9,),0)</f>
        <v>0</v>
      </c>
      <c r="S981" s="90">
        <f>IFERROR(VLOOKUP(CONCATENATE($A981,"A"),'05 APU'!$T:$AB,9,),0)</f>
        <v>0</v>
      </c>
      <c r="U981" s="421" t="s">
        <v>3355</v>
      </c>
      <c r="V981" s="424"/>
      <c r="W981" s="429">
        <v>0</v>
      </c>
      <c r="AZ981" s="331" t="e">
        <f>IF((VLOOKUP(CONCATENATE($A981,"EP"),'05 APU'!$1:$1048576,1,FALSE)=CONCATENATE($A981,"EP")),1,0)</f>
        <v>#N/A</v>
      </c>
      <c r="BA981" s="331" t="e">
        <f>IF((VLOOKUP(CONCATENATE($A981,"EE"),'05 APU'!$1:$1048576,1,FALSE)=CONCATENATE($A981,"EE")),1,0)</f>
        <v>#N/A</v>
      </c>
      <c r="BB981" s="331" t="e">
        <f>IF((VLOOKUP(CONCATENATE($A981,"EM"),'05 APU'!$1:$1048576,1,FALSE)=CONCATENATE($A981,"EM")),1,0)</f>
        <v>#N/A</v>
      </c>
    </row>
    <row r="982" spans="1:54" ht="21" x14ac:dyDescent="0.25">
      <c r="A982" s="88">
        <v>972</v>
      </c>
      <c r="B982" s="387" t="s">
        <v>1892</v>
      </c>
      <c r="C982" s="401" t="s">
        <v>1893</v>
      </c>
      <c r="D982" s="89" t="str">
        <f>IFERROR(VLOOKUP(CONCATENATE($A982,"T"),'05 APU'!$1:$1048576,3,),"")</f>
        <v/>
      </c>
      <c r="E982" s="89" t="str">
        <f>IFERROR(VLOOKUP(CONCATENATE($A982,"T2"),'05 APU'!$1:$1048576,3,),"")</f>
        <v/>
      </c>
      <c r="F982" s="89" t="str">
        <f>IFERROR(VLOOKUP(CONCATENATE($A982,"T3"),'05 APU'!$1:$1048576,3,),"")</f>
        <v/>
      </c>
      <c r="G982" s="412" t="s">
        <v>146</v>
      </c>
      <c r="H982" s="351"/>
      <c r="I982" s="90">
        <f>IFERROR((VLOOKUP(CONCATENATE($A982,"D"),'05 APU'!$1:$1048576,9,)),0)</f>
        <v>0</v>
      </c>
      <c r="J982" s="90">
        <f t="shared" si="32"/>
        <v>0</v>
      </c>
      <c r="K982" s="297" t="str">
        <f>IFERROR(VLOOKUP(CONCATENATE($A982,"C"),'05 APU'!$1:$1048576,9,),"")</f>
        <v/>
      </c>
      <c r="L982" s="297" t="str">
        <f>IFERROR(VLOOKUP(CONCATENATE($A982,"B"),'05 APU'!$1:$1048576,9,),"")</f>
        <v/>
      </c>
      <c r="M982" s="297" t="str">
        <f>IFERROR(VLOOKUP(CONCATENATE($A982,"A"),'05 APU'!$1:$1048576,9,),"")</f>
        <v/>
      </c>
      <c r="N982" s="86"/>
      <c r="O982" s="90">
        <f>IFERROR(VLOOKUP(CONCATENATE($A982,"D"),'05 APU'!$T:$AB,9,),0)</f>
        <v>0</v>
      </c>
      <c r="P982" s="90">
        <f t="shared" si="31"/>
        <v>0</v>
      </c>
      <c r="Q982" s="90">
        <f>IFERROR(VLOOKUP(CONCATENATE($A982,"C"),'05 APU'!$T:$AB,9,),0)</f>
        <v>0</v>
      </c>
      <c r="R982" s="90">
        <f>IFERROR(VLOOKUP(CONCATENATE($A982,"B"),'05 APU'!$T:$AB,9,),0)</f>
        <v>0</v>
      </c>
      <c r="S982" s="90">
        <f>IFERROR(VLOOKUP(CONCATENATE($A982,"A"),'05 APU'!$T:$AB,9,),0)</f>
        <v>0</v>
      </c>
      <c r="U982" s="421" t="s">
        <v>3355</v>
      </c>
      <c r="V982" s="424"/>
      <c r="W982" s="429">
        <v>0</v>
      </c>
      <c r="AZ982" s="331" t="e">
        <f>IF((VLOOKUP(CONCATENATE($A982,"EP"),'05 APU'!$1:$1048576,1,FALSE)=CONCATENATE($A982,"EP")),1,0)</f>
        <v>#N/A</v>
      </c>
      <c r="BA982" s="331" t="e">
        <f>IF((VLOOKUP(CONCATENATE($A982,"EE"),'05 APU'!$1:$1048576,1,FALSE)=CONCATENATE($A982,"EE")),1,0)</f>
        <v>#N/A</v>
      </c>
      <c r="BB982" s="331" t="e">
        <f>IF((VLOOKUP(CONCATENATE($A982,"EM"),'05 APU'!$1:$1048576,1,FALSE)=CONCATENATE($A982,"EM")),1,0)</f>
        <v>#N/A</v>
      </c>
    </row>
    <row r="983" spans="1:54" ht="21" x14ac:dyDescent="0.25">
      <c r="A983" s="88">
        <v>973</v>
      </c>
      <c r="B983" s="387" t="s">
        <v>1894</v>
      </c>
      <c r="C983" s="401" t="s">
        <v>1895</v>
      </c>
      <c r="D983" s="89" t="str">
        <f>IFERROR(VLOOKUP(CONCATENATE($A983,"T"),'05 APU'!$1:$1048576,3,),"")</f>
        <v/>
      </c>
      <c r="E983" s="89" t="str">
        <f>IFERROR(VLOOKUP(CONCATENATE($A983,"T2"),'05 APU'!$1:$1048576,3,),"")</f>
        <v/>
      </c>
      <c r="F983" s="89" t="str">
        <f>IFERROR(VLOOKUP(CONCATENATE($A983,"T3"),'05 APU'!$1:$1048576,3,),"")</f>
        <v/>
      </c>
      <c r="G983" s="412" t="s">
        <v>146</v>
      </c>
      <c r="H983" s="351"/>
      <c r="I983" s="90">
        <f>IFERROR((VLOOKUP(CONCATENATE($A983,"D"),'05 APU'!$1:$1048576,9,)),0)</f>
        <v>0</v>
      </c>
      <c r="J983" s="90">
        <f t="shared" si="32"/>
        <v>0</v>
      </c>
      <c r="K983" s="297" t="str">
        <f>IFERROR(VLOOKUP(CONCATENATE($A983,"C"),'05 APU'!$1:$1048576,9,),"")</f>
        <v/>
      </c>
      <c r="L983" s="297" t="str">
        <f>IFERROR(VLOOKUP(CONCATENATE($A983,"B"),'05 APU'!$1:$1048576,9,),"")</f>
        <v/>
      </c>
      <c r="M983" s="297" t="str">
        <f>IFERROR(VLOOKUP(CONCATENATE($A983,"A"),'05 APU'!$1:$1048576,9,),"")</f>
        <v/>
      </c>
      <c r="N983" s="86"/>
      <c r="O983" s="90">
        <f>IFERROR(VLOOKUP(CONCATENATE($A983,"D"),'05 APU'!$T:$AB,9,),0)</f>
        <v>0</v>
      </c>
      <c r="P983" s="90">
        <f t="shared" si="31"/>
        <v>0</v>
      </c>
      <c r="Q983" s="90">
        <f>IFERROR(VLOOKUP(CONCATENATE($A983,"C"),'05 APU'!$T:$AB,9,),0)</f>
        <v>0</v>
      </c>
      <c r="R983" s="90">
        <f>IFERROR(VLOOKUP(CONCATENATE($A983,"B"),'05 APU'!$T:$AB,9,),0)</f>
        <v>0</v>
      </c>
      <c r="S983" s="90">
        <f>IFERROR(VLOOKUP(CONCATENATE($A983,"A"),'05 APU'!$T:$AB,9,),0)</f>
        <v>0</v>
      </c>
      <c r="U983" s="421" t="s">
        <v>3355</v>
      </c>
      <c r="V983" s="424"/>
      <c r="W983" s="429">
        <v>0</v>
      </c>
      <c r="AZ983" s="331" t="e">
        <f>IF((VLOOKUP(CONCATENATE($A983,"EP"),'05 APU'!$1:$1048576,1,FALSE)=CONCATENATE($A983,"EP")),1,0)</f>
        <v>#N/A</v>
      </c>
      <c r="BA983" s="331" t="e">
        <f>IF((VLOOKUP(CONCATENATE($A983,"EE"),'05 APU'!$1:$1048576,1,FALSE)=CONCATENATE($A983,"EE")),1,0)</f>
        <v>#N/A</v>
      </c>
      <c r="BB983" s="331" t="e">
        <f>IF((VLOOKUP(CONCATENATE($A983,"EM"),'05 APU'!$1:$1048576,1,FALSE)=CONCATENATE($A983,"EM")),1,0)</f>
        <v>#N/A</v>
      </c>
    </row>
    <row r="984" spans="1:54" ht="21" x14ac:dyDescent="0.25">
      <c r="A984" s="88">
        <v>974</v>
      </c>
      <c r="B984" s="387" t="s">
        <v>1896</v>
      </c>
      <c r="C984" s="401" t="s">
        <v>1897</v>
      </c>
      <c r="D984" s="89" t="str">
        <f>IFERROR(VLOOKUP(CONCATENATE($A984,"T"),'05 APU'!$1:$1048576,3,),"")</f>
        <v/>
      </c>
      <c r="E984" s="89" t="str">
        <f>IFERROR(VLOOKUP(CONCATENATE($A984,"T2"),'05 APU'!$1:$1048576,3,),"")</f>
        <v/>
      </c>
      <c r="F984" s="89" t="str">
        <f>IFERROR(VLOOKUP(CONCATENATE($A984,"T3"),'05 APU'!$1:$1048576,3,),"")</f>
        <v/>
      </c>
      <c r="G984" s="412" t="s">
        <v>146</v>
      </c>
      <c r="H984" s="351"/>
      <c r="I984" s="90">
        <f>IFERROR((VLOOKUP(CONCATENATE($A984,"D"),'05 APU'!$1:$1048576,9,)),0)</f>
        <v>0</v>
      </c>
      <c r="J984" s="90">
        <f t="shared" si="32"/>
        <v>0</v>
      </c>
      <c r="K984" s="297" t="str">
        <f>IFERROR(VLOOKUP(CONCATENATE($A984,"C"),'05 APU'!$1:$1048576,9,),"")</f>
        <v/>
      </c>
      <c r="L984" s="297" t="str">
        <f>IFERROR(VLOOKUP(CONCATENATE($A984,"B"),'05 APU'!$1:$1048576,9,),"")</f>
        <v/>
      </c>
      <c r="M984" s="297" t="str">
        <f>IFERROR(VLOOKUP(CONCATENATE($A984,"A"),'05 APU'!$1:$1048576,9,),"")</f>
        <v/>
      </c>
      <c r="N984" s="86"/>
      <c r="O984" s="90">
        <f>IFERROR(VLOOKUP(CONCATENATE($A984,"D"),'05 APU'!$T:$AB,9,),0)</f>
        <v>0</v>
      </c>
      <c r="P984" s="90">
        <f t="shared" si="31"/>
        <v>0</v>
      </c>
      <c r="Q984" s="90">
        <f>IFERROR(VLOOKUP(CONCATENATE($A984,"C"),'05 APU'!$T:$AB,9,),0)</f>
        <v>0</v>
      </c>
      <c r="R984" s="90">
        <f>IFERROR(VLOOKUP(CONCATENATE($A984,"B"),'05 APU'!$T:$AB,9,),0)</f>
        <v>0</v>
      </c>
      <c r="S984" s="90">
        <f>IFERROR(VLOOKUP(CONCATENATE($A984,"A"),'05 APU'!$T:$AB,9,),0)</f>
        <v>0</v>
      </c>
      <c r="U984" s="421" t="s">
        <v>3355</v>
      </c>
      <c r="V984" s="424"/>
      <c r="W984" s="429">
        <v>0</v>
      </c>
      <c r="AZ984" s="331" t="e">
        <f>IF((VLOOKUP(CONCATENATE($A984,"EP"),'05 APU'!$1:$1048576,1,FALSE)=CONCATENATE($A984,"EP")),1,0)</f>
        <v>#N/A</v>
      </c>
      <c r="BA984" s="331" t="e">
        <f>IF((VLOOKUP(CONCATENATE($A984,"EE"),'05 APU'!$1:$1048576,1,FALSE)=CONCATENATE($A984,"EE")),1,0)</f>
        <v>#N/A</v>
      </c>
      <c r="BB984" s="331" t="e">
        <f>IF((VLOOKUP(CONCATENATE($A984,"EM"),'05 APU'!$1:$1048576,1,FALSE)=CONCATENATE($A984,"EM")),1,0)</f>
        <v>#N/A</v>
      </c>
    </row>
    <row r="985" spans="1:54" ht="21" x14ac:dyDescent="0.25">
      <c r="A985" s="88">
        <v>975</v>
      </c>
      <c r="B985" s="387" t="s">
        <v>1898</v>
      </c>
      <c r="C985" s="401" t="s">
        <v>1899</v>
      </c>
      <c r="D985" s="89" t="str">
        <f>IFERROR(VLOOKUP(CONCATENATE($A985,"T"),'05 APU'!$1:$1048576,3,),"")</f>
        <v/>
      </c>
      <c r="E985" s="89" t="str">
        <f>IFERROR(VLOOKUP(CONCATENATE($A985,"T2"),'05 APU'!$1:$1048576,3,),"")</f>
        <v/>
      </c>
      <c r="F985" s="89" t="str">
        <f>IFERROR(VLOOKUP(CONCATENATE($A985,"T3"),'05 APU'!$1:$1048576,3,),"")</f>
        <v/>
      </c>
      <c r="G985" s="412" t="s">
        <v>146</v>
      </c>
      <c r="H985" s="351"/>
      <c r="I985" s="90">
        <f>IFERROR((VLOOKUP(CONCATENATE($A985,"D"),'05 APU'!$1:$1048576,9,)),0)</f>
        <v>0</v>
      </c>
      <c r="J985" s="90">
        <f t="shared" si="32"/>
        <v>0</v>
      </c>
      <c r="K985" s="297" t="str">
        <f>IFERROR(VLOOKUP(CONCATENATE($A985,"C"),'05 APU'!$1:$1048576,9,),"")</f>
        <v/>
      </c>
      <c r="L985" s="297" t="str">
        <f>IFERROR(VLOOKUP(CONCATENATE($A985,"B"),'05 APU'!$1:$1048576,9,),"")</f>
        <v/>
      </c>
      <c r="M985" s="297" t="str">
        <f>IFERROR(VLOOKUP(CONCATENATE($A985,"A"),'05 APU'!$1:$1048576,9,),"")</f>
        <v/>
      </c>
      <c r="N985" s="86"/>
      <c r="O985" s="90">
        <f>IFERROR(VLOOKUP(CONCATENATE($A985,"D"),'05 APU'!$T:$AB,9,),0)</f>
        <v>0</v>
      </c>
      <c r="P985" s="90">
        <f t="shared" si="31"/>
        <v>0</v>
      </c>
      <c r="Q985" s="90">
        <f>IFERROR(VLOOKUP(CONCATENATE($A985,"C"),'05 APU'!$T:$AB,9,),0)</f>
        <v>0</v>
      </c>
      <c r="R985" s="90">
        <f>IFERROR(VLOOKUP(CONCATENATE($A985,"B"),'05 APU'!$T:$AB,9,),0)</f>
        <v>0</v>
      </c>
      <c r="S985" s="90">
        <f>IFERROR(VLOOKUP(CONCATENATE($A985,"A"),'05 APU'!$T:$AB,9,),0)</f>
        <v>0</v>
      </c>
      <c r="U985" s="421" t="s">
        <v>3355</v>
      </c>
      <c r="V985" s="424"/>
      <c r="W985" s="429">
        <v>0</v>
      </c>
      <c r="AZ985" s="331" t="e">
        <f>IF((VLOOKUP(CONCATENATE($A985,"EP"),'05 APU'!$1:$1048576,1,FALSE)=CONCATENATE($A985,"EP")),1,0)</f>
        <v>#N/A</v>
      </c>
      <c r="BA985" s="331" t="e">
        <f>IF((VLOOKUP(CONCATENATE($A985,"EE"),'05 APU'!$1:$1048576,1,FALSE)=CONCATENATE($A985,"EE")),1,0)</f>
        <v>#N/A</v>
      </c>
      <c r="BB985" s="331" t="e">
        <f>IF((VLOOKUP(CONCATENATE($A985,"EM"),'05 APU'!$1:$1048576,1,FALSE)=CONCATENATE($A985,"EM")),1,0)</f>
        <v>#N/A</v>
      </c>
    </row>
    <row r="986" spans="1:54" x14ac:dyDescent="0.25">
      <c r="A986" s="88">
        <v>976</v>
      </c>
      <c r="B986" s="397" t="s">
        <v>1900</v>
      </c>
      <c r="C986" s="400" t="s">
        <v>1901</v>
      </c>
      <c r="D986" s="89" t="str">
        <f>IFERROR(VLOOKUP(CONCATENATE($A986,"T"),'05 APU'!$1:$1048576,3,),"")</f>
        <v/>
      </c>
      <c r="E986" s="89" t="str">
        <f>IFERROR(VLOOKUP(CONCATENATE($A986,"T2"),'05 APU'!$1:$1048576,3,),"")</f>
        <v/>
      </c>
      <c r="F986" s="89" t="str">
        <f>IFERROR(VLOOKUP(CONCATENATE($A986,"T3"),'05 APU'!$1:$1048576,3,),"")</f>
        <v/>
      </c>
      <c r="G986" s="412"/>
      <c r="H986" s="351"/>
      <c r="I986" s="90">
        <f>IFERROR((VLOOKUP(CONCATENATE($A986,"D"),'05 APU'!$1:$1048576,9,)),0)</f>
        <v>0</v>
      </c>
      <c r="J986" s="90">
        <f t="shared" si="32"/>
        <v>0</v>
      </c>
      <c r="K986" s="297" t="str">
        <f>IFERROR(VLOOKUP(CONCATENATE($A986,"C"),'05 APU'!$1:$1048576,9,),"")</f>
        <v/>
      </c>
      <c r="L986" s="297" t="str">
        <f>IFERROR(VLOOKUP(CONCATENATE($A986,"B"),'05 APU'!$1:$1048576,9,),"")</f>
        <v/>
      </c>
      <c r="M986" s="297" t="str">
        <f>IFERROR(VLOOKUP(CONCATENATE($A986,"A"),'05 APU'!$1:$1048576,9,),"")</f>
        <v/>
      </c>
      <c r="N986" s="86"/>
      <c r="O986" s="90">
        <f>IFERROR(VLOOKUP(CONCATENATE($A986,"D"),'05 APU'!$T:$AB,9,),0)</f>
        <v>0</v>
      </c>
      <c r="P986" s="90">
        <f t="shared" si="31"/>
        <v>0</v>
      </c>
      <c r="Q986" s="90">
        <f>IFERROR(VLOOKUP(CONCATENATE($A986,"C"),'05 APU'!$T:$AB,9,),0)</f>
        <v>0</v>
      </c>
      <c r="R986" s="90">
        <f>IFERROR(VLOOKUP(CONCATENATE($A986,"B"),'05 APU'!$T:$AB,9,),0)</f>
        <v>0</v>
      </c>
      <c r="S986" s="90">
        <f>IFERROR(VLOOKUP(CONCATENATE($A986,"A"),'05 APU'!$T:$AB,9,),0)</f>
        <v>0</v>
      </c>
      <c r="U986" s="420"/>
      <c r="V986" s="424"/>
      <c r="W986" s="429">
        <v>0</v>
      </c>
      <c r="AZ986" s="331" t="e">
        <f>IF((VLOOKUP(CONCATENATE($A986,"EP"),'05 APU'!$1:$1048576,1,FALSE)=CONCATENATE($A986,"EP")),1,0)</f>
        <v>#N/A</v>
      </c>
      <c r="BA986" s="331" t="e">
        <f>IF((VLOOKUP(CONCATENATE($A986,"EE"),'05 APU'!$1:$1048576,1,FALSE)=CONCATENATE($A986,"EE")),1,0)</f>
        <v>#N/A</v>
      </c>
      <c r="BB986" s="331" t="e">
        <f>IF((VLOOKUP(CONCATENATE($A986,"EM"),'05 APU'!$1:$1048576,1,FALSE)=CONCATENATE($A986,"EM")),1,0)</f>
        <v>#N/A</v>
      </c>
    </row>
    <row r="987" spans="1:54" ht="21" x14ac:dyDescent="0.25">
      <c r="A987" s="88">
        <v>977</v>
      </c>
      <c r="B987" s="387" t="s">
        <v>1902</v>
      </c>
      <c r="C987" s="401" t="s">
        <v>1903</v>
      </c>
      <c r="D987" s="89" t="str">
        <f>IFERROR(VLOOKUP(CONCATENATE($A987,"T"),'05 APU'!$1:$1048576,3,),"")</f>
        <v/>
      </c>
      <c r="E987" s="89" t="str">
        <f>IFERROR(VLOOKUP(CONCATENATE($A987,"T2"),'05 APU'!$1:$1048576,3,),"")</f>
        <v/>
      </c>
      <c r="F987" s="89" t="str">
        <f>IFERROR(VLOOKUP(CONCATENATE($A987,"T3"),'05 APU'!$1:$1048576,3,),"")</f>
        <v/>
      </c>
      <c r="G987" s="412" t="s">
        <v>146</v>
      </c>
      <c r="H987" s="351"/>
      <c r="I987" s="90">
        <f>IFERROR((VLOOKUP(CONCATENATE($A987,"D"),'05 APU'!$1:$1048576,9,)),0)</f>
        <v>0</v>
      </c>
      <c r="J987" s="90">
        <f t="shared" si="32"/>
        <v>0</v>
      </c>
      <c r="K987" s="297" t="str">
        <f>IFERROR(VLOOKUP(CONCATENATE($A987,"C"),'05 APU'!$1:$1048576,9,),"")</f>
        <v/>
      </c>
      <c r="L987" s="297" t="str">
        <f>IFERROR(VLOOKUP(CONCATENATE($A987,"B"),'05 APU'!$1:$1048576,9,),"")</f>
        <v/>
      </c>
      <c r="M987" s="297" t="str">
        <f>IFERROR(VLOOKUP(CONCATENATE($A987,"A"),'05 APU'!$1:$1048576,9,),"")</f>
        <v/>
      </c>
      <c r="N987" s="86"/>
      <c r="O987" s="90">
        <f>IFERROR(VLOOKUP(CONCATENATE($A987,"D"),'05 APU'!$T:$AB,9,),0)</f>
        <v>0</v>
      </c>
      <c r="P987" s="90">
        <f t="shared" si="31"/>
        <v>0</v>
      </c>
      <c r="Q987" s="90">
        <f>IFERROR(VLOOKUP(CONCATENATE($A987,"C"),'05 APU'!$T:$AB,9,),0)</f>
        <v>0</v>
      </c>
      <c r="R987" s="90">
        <f>IFERROR(VLOOKUP(CONCATENATE($A987,"B"),'05 APU'!$T:$AB,9,),0)</f>
        <v>0</v>
      </c>
      <c r="S987" s="90">
        <f>IFERROR(VLOOKUP(CONCATENATE($A987,"A"),'05 APU'!$T:$AB,9,),0)</f>
        <v>0</v>
      </c>
      <c r="U987" s="421" t="s">
        <v>3355</v>
      </c>
      <c r="V987" s="424"/>
      <c r="W987" s="429">
        <v>0</v>
      </c>
      <c r="AZ987" s="331" t="e">
        <f>IF((VLOOKUP(CONCATENATE($A987,"EP"),'05 APU'!$1:$1048576,1,FALSE)=CONCATENATE($A987,"EP")),1,0)</f>
        <v>#N/A</v>
      </c>
      <c r="BA987" s="331" t="e">
        <f>IF((VLOOKUP(CONCATENATE($A987,"EE"),'05 APU'!$1:$1048576,1,FALSE)=CONCATENATE($A987,"EE")),1,0)</f>
        <v>#N/A</v>
      </c>
      <c r="BB987" s="331" t="e">
        <f>IF((VLOOKUP(CONCATENATE($A987,"EM"),'05 APU'!$1:$1048576,1,FALSE)=CONCATENATE($A987,"EM")),1,0)</f>
        <v>#N/A</v>
      </c>
    </row>
    <row r="988" spans="1:54" ht="21" x14ac:dyDescent="0.25">
      <c r="A988" s="88">
        <v>978</v>
      </c>
      <c r="B988" s="387" t="s">
        <v>1904</v>
      </c>
      <c r="C988" s="401" t="s">
        <v>1905</v>
      </c>
      <c r="D988" s="89" t="str">
        <f>IFERROR(VLOOKUP(CONCATENATE($A988,"T"),'05 APU'!$1:$1048576,3,),"")</f>
        <v/>
      </c>
      <c r="E988" s="89" t="str">
        <f>IFERROR(VLOOKUP(CONCATENATE($A988,"T2"),'05 APU'!$1:$1048576,3,),"")</f>
        <v/>
      </c>
      <c r="F988" s="89" t="str">
        <f>IFERROR(VLOOKUP(CONCATENATE($A988,"T3"),'05 APU'!$1:$1048576,3,),"")</f>
        <v/>
      </c>
      <c r="G988" s="412" t="s">
        <v>146</v>
      </c>
      <c r="H988" s="351"/>
      <c r="I988" s="90">
        <f>IFERROR((VLOOKUP(CONCATENATE($A988,"D"),'05 APU'!$1:$1048576,9,)),0)</f>
        <v>0</v>
      </c>
      <c r="J988" s="90">
        <f t="shared" si="32"/>
        <v>0</v>
      </c>
      <c r="K988" s="297" t="str">
        <f>IFERROR(VLOOKUP(CONCATENATE($A988,"C"),'05 APU'!$1:$1048576,9,),"")</f>
        <v/>
      </c>
      <c r="L988" s="297" t="str">
        <f>IFERROR(VLOOKUP(CONCATENATE($A988,"B"),'05 APU'!$1:$1048576,9,),"")</f>
        <v/>
      </c>
      <c r="M988" s="297" t="str">
        <f>IFERROR(VLOOKUP(CONCATENATE($A988,"A"),'05 APU'!$1:$1048576,9,),"")</f>
        <v/>
      </c>
      <c r="N988" s="86"/>
      <c r="O988" s="90">
        <f>IFERROR(VLOOKUP(CONCATENATE($A988,"D"),'05 APU'!$T:$AB,9,),0)</f>
        <v>0</v>
      </c>
      <c r="P988" s="90">
        <f t="shared" si="31"/>
        <v>0</v>
      </c>
      <c r="Q988" s="90">
        <f>IFERROR(VLOOKUP(CONCATENATE($A988,"C"),'05 APU'!$T:$AB,9,),0)</f>
        <v>0</v>
      </c>
      <c r="R988" s="90">
        <f>IFERROR(VLOOKUP(CONCATENATE($A988,"B"),'05 APU'!$T:$AB,9,),0)</f>
        <v>0</v>
      </c>
      <c r="S988" s="90">
        <f>IFERROR(VLOOKUP(CONCATENATE($A988,"A"),'05 APU'!$T:$AB,9,),0)</f>
        <v>0</v>
      </c>
      <c r="U988" s="421" t="s">
        <v>3355</v>
      </c>
      <c r="V988" s="424"/>
      <c r="W988" s="429">
        <v>0</v>
      </c>
      <c r="AZ988" s="331" t="e">
        <f>IF((VLOOKUP(CONCATENATE($A988,"EP"),'05 APU'!$1:$1048576,1,FALSE)=CONCATENATE($A988,"EP")),1,0)</f>
        <v>#N/A</v>
      </c>
      <c r="BA988" s="331" t="e">
        <f>IF((VLOOKUP(CONCATENATE($A988,"EE"),'05 APU'!$1:$1048576,1,FALSE)=CONCATENATE($A988,"EE")),1,0)</f>
        <v>#N/A</v>
      </c>
      <c r="BB988" s="331" t="e">
        <f>IF((VLOOKUP(CONCATENATE($A988,"EM"),'05 APU'!$1:$1048576,1,FALSE)=CONCATENATE($A988,"EM")),1,0)</f>
        <v>#N/A</v>
      </c>
    </row>
    <row r="989" spans="1:54" ht="21" x14ac:dyDescent="0.25">
      <c r="A989" s="88">
        <v>979</v>
      </c>
      <c r="B989" s="387" t="s">
        <v>1906</v>
      </c>
      <c r="C989" s="401" t="s">
        <v>1907</v>
      </c>
      <c r="D989" s="89" t="str">
        <f>IFERROR(VLOOKUP(CONCATENATE($A989,"T"),'05 APU'!$1:$1048576,3,),"")</f>
        <v/>
      </c>
      <c r="E989" s="89" t="str">
        <f>IFERROR(VLOOKUP(CONCATENATE($A989,"T2"),'05 APU'!$1:$1048576,3,),"")</f>
        <v/>
      </c>
      <c r="F989" s="89" t="str">
        <f>IFERROR(VLOOKUP(CONCATENATE($A989,"T3"),'05 APU'!$1:$1048576,3,),"")</f>
        <v/>
      </c>
      <c r="G989" s="412" t="s">
        <v>146</v>
      </c>
      <c r="H989" s="351"/>
      <c r="I989" s="90">
        <f>IFERROR((VLOOKUP(CONCATENATE($A989,"D"),'05 APU'!$1:$1048576,9,)),0)</f>
        <v>0</v>
      </c>
      <c r="J989" s="90">
        <f t="shared" si="32"/>
        <v>0</v>
      </c>
      <c r="K989" s="297" t="str">
        <f>IFERROR(VLOOKUP(CONCATENATE($A989,"C"),'05 APU'!$1:$1048576,9,),"")</f>
        <v/>
      </c>
      <c r="L989" s="297" t="str">
        <f>IFERROR(VLOOKUP(CONCATENATE($A989,"B"),'05 APU'!$1:$1048576,9,),"")</f>
        <v/>
      </c>
      <c r="M989" s="297" t="str">
        <f>IFERROR(VLOOKUP(CONCATENATE($A989,"A"),'05 APU'!$1:$1048576,9,),"")</f>
        <v/>
      </c>
      <c r="N989" s="86"/>
      <c r="O989" s="90">
        <f>IFERROR(VLOOKUP(CONCATENATE($A989,"D"),'05 APU'!$T:$AB,9,),0)</f>
        <v>0</v>
      </c>
      <c r="P989" s="90">
        <f t="shared" si="31"/>
        <v>0</v>
      </c>
      <c r="Q989" s="90">
        <f>IFERROR(VLOOKUP(CONCATENATE($A989,"C"),'05 APU'!$T:$AB,9,),0)</f>
        <v>0</v>
      </c>
      <c r="R989" s="90">
        <f>IFERROR(VLOOKUP(CONCATENATE($A989,"B"),'05 APU'!$T:$AB,9,),0)</f>
        <v>0</v>
      </c>
      <c r="S989" s="90">
        <f>IFERROR(VLOOKUP(CONCATENATE($A989,"A"),'05 APU'!$T:$AB,9,),0)</f>
        <v>0</v>
      </c>
      <c r="U989" s="421" t="s">
        <v>3355</v>
      </c>
      <c r="V989" s="424"/>
      <c r="W989" s="429">
        <v>0</v>
      </c>
      <c r="AZ989" s="331" t="e">
        <f>IF((VLOOKUP(CONCATENATE($A989,"EP"),'05 APU'!$1:$1048576,1,FALSE)=CONCATENATE($A989,"EP")),1,0)</f>
        <v>#N/A</v>
      </c>
      <c r="BA989" s="331" t="e">
        <f>IF((VLOOKUP(CONCATENATE($A989,"EE"),'05 APU'!$1:$1048576,1,FALSE)=CONCATENATE($A989,"EE")),1,0)</f>
        <v>#N/A</v>
      </c>
      <c r="BB989" s="331" t="e">
        <f>IF((VLOOKUP(CONCATENATE($A989,"EM"),'05 APU'!$1:$1048576,1,FALSE)=CONCATENATE($A989,"EM")),1,0)</f>
        <v>#N/A</v>
      </c>
    </row>
    <row r="990" spans="1:54" ht="21" x14ac:dyDescent="0.25">
      <c r="A990" s="88">
        <v>980</v>
      </c>
      <c r="B990" s="387" t="s">
        <v>1908</v>
      </c>
      <c r="C990" s="401" t="s">
        <v>1909</v>
      </c>
      <c r="D990" s="89" t="str">
        <f>IFERROR(VLOOKUP(CONCATENATE($A990,"T"),'05 APU'!$1:$1048576,3,),"")</f>
        <v/>
      </c>
      <c r="E990" s="89" t="str">
        <f>IFERROR(VLOOKUP(CONCATENATE($A990,"T2"),'05 APU'!$1:$1048576,3,),"")</f>
        <v/>
      </c>
      <c r="F990" s="89" t="str">
        <f>IFERROR(VLOOKUP(CONCATENATE($A990,"T3"),'05 APU'!$1:$1048576,3,),"")</f>
        <v/>
      </c>
      <c r="G990" s="412" t="s">
        <v>146</v>
      </c>
      <c r="H990" s="351"/>
      <c r="I990" s="90">
        <f>IFERROR((VLOOKUP(CONCATENATE($A990,"D"),'05 APU'!$1:$1048576,9,)),0)</f>
        <v>0</v>
      </c>
      <c r="J990" s="90">
        <f t="shared" si="32"/>
        <v>0</v>
      </c>
      <c r="K990" s="297" t="str">
        <f>IFERROR(VLOOKUP(CONCATENATE($A990,"C"),'05 APU'!$1:$1048576,9,),"")</f>
        <v/>
      </c>
      <c r="L990" s="297" t="str">
        <f>IFERROR(VLOOKUP(CONCATENATE($A990,"B"),'05 APU'!$1:$1048576,9,),"")</f>
        <v/>
      </c>
      <c r="M990" s="297" t="str">
        <f>IFERROR(VLOOKUP(CONCATENATE($A990,"A"),'05 APU'!$1:$1048576,9,),"")</f>
        <v/>
      </c>
      <c r="N990" s="86"/>
      <c r="O990" s="90">
        <f>IFERROR(VLOOKUP(CONCATENATE($A990,"D"),'05 APU'!$T:$AB,9,),0)</f>
        <v>0</v>
      </c>
      <c r="P990" s="90">
        <f t="shared" si="31"/>
        <v>0</v>
      </c>
      <c r="Q990" s="90">
        <f>IFERROR(VLOOKUP(CONCATENATE($A990,"C"),'05 APU'!$T:$AB,9,),0)</f>
        <v>0</v>
      </c>
      <c r="R990" s="90">
        <f>IFERROR(VLOOKUP(CONCATENATE($A990,"B"),'05 APU'!$T:$AB,9,),0)</f>
        <v>0</v>
      </c>
      <c r="S990" s="90">
        <f>IFERROR(VLOOKUP(CONCATENATE($A990,"A"),'05 APU'!$T:$AB,9,),0)</f>
        <v>0</v>
      </c>
      <c r="U990" s="421" t="s">
        <v>3355</v>
      </c>
      <c r="V990" s="424"/>
      <c r="W990" s="429">
        <v>0</v>
      </c>
      <c r="AZ990" s="331" t="e">
        <f>IF((VLOOKUP(CONCATENATE($A990,"EP"),'05 APU'!$1:$1048576,1,FALSE)=CONCATENATE($A990,"EP")),1,0)</f>
        <v>#N/A</v>
      </c>
      <c r="BA990" s="331" t="e">
        <f>IF((VLOOKUP(CONCATENATE($A990,"EE"),'05 APU'!$1:$1048576,1,FALSE)=CONCATENATE($A990,"EE")),1,0)</f>
        <v>#N/A</v>
      </c>
      <c r="BB990" s="331" t="e">
        <f>IF((VLOOKUP(CONCATENATE($A990,"EM"),'05 APU'!$1:$1048576,1,FALSE)=CONCATENATE($A990,"EM")),1,0)</f>
        <v>#N/A</v>
      </c>
    </row>
    <row r="991" spans="1:54" ht="21" x14ac:dyDescent="0.25">
      <c r="A991" s="88">
        <v>981</v>
      </c>
      <c r="B991" s="387" t="s">
        <v>1910</v>
      </c>
      <c r="C991" s="401" t="s">
        <v>1911</v>
      </c>
      <c r="D991" s="89" t="str">
        <f>IFERROR(VLOOKUP(CONCATENATE($A991,"T"),'05 APU'!$1:$1048576,3,),"")</f>
        <v/>
      </c>
      <c r="E991" s="89" t="str">
        <f>IFERROR(VLOOKUP(CONCATENATE($A991,"T2"),'05 APU'!$1:$1048576,3,),"")</f>
        <v/>
      </c>
      <c r="F991" s="89" t="str">
        <f>IFERROR(VLOOKUP(CONCATENATE($A991,"T3"),'05 APU'!$1:$1048576,3,),"")</f>
        <v/>
      </c>
      <c r="G991" s="412" t="s">
        <v>146</v>
      </c>
      <c r="H991" s="351"/>
      <c r="I991" s="90">
        <f>IFERROR((VLOOKUP(CONCATENATE($A991,"D"),'05 APU'!$1:$1048576,9,)),0)</f>
        <v>0</v>
      </c>
      <c r="J991" s="90">
        <f t="shared" si="32"/>
        <v>0</v>
      </c>
      <c r="K991" s="297" t="str">
        <f>IFERROR(VLOOKUP(CONCATENATE($A991,"C"),'05 APU'!$1:$1048576,9,),"")</f>
        <v/>
      </c>
      <c r="L991" s="297" t="str">
        <f>IFERROR(VLOOKUP(CONCATENATE($A991,"B"),'05 APU'!$1:$1048576,9,),"")</f>
        <v/>
      </c>
      <c r="M991" s="297" t="str">
        <f>IFERROR(VLOOKUP(CONCATENATE($A991,"A"),'05 APU'!$1:$1048576,9,),"")</f>
        <v/>
      </c>
      <c r="N991" s="86"/>
      <c r="O991" s="90">
        <f>IFERROR(VLOOKUP(CONCATENATE($A991,"D"),'05 APU'!$T:$AB,9,),0)</f>
        <v>0</v>
      </c>
      <c r="P991" s="90">
        <f t="shared" si="31"/>
        <v>0</v>
      </c>
      <c r="Q991" s="90">
        <f>IFERROR(VLOOKUP(CONCATENATE($A991,"C"),'05 APU'!$T:$AB,9,),0)</f>
        <v>0</v>
      </c>
      <c r="R991" s="90">
        <f>IFERROR(VLOOKUP(CONCATENATE($A991,"B"),'05 APU'!$T:$AB,9,),0)</f>
        <v>0</v>
      </c>
      <c r="S991" s="90">
        <f>IFERROR(VLOOKUP(CONCATENATE($A991,"A"),'05 APU'!$T:$AB,9,),0)</f>
        <v>0</v>
      </c>
      <c r="U991" s="421" t="s">
        <v>3355</v>
      </c>
      <c r="V991" s="424"/>
      <c r="W991" s="429">
        <v>0</v>
      </c>
      <c r="AZ991" s="331" t="e">
        <f>IF((VLOOKUP(CONCATENATE($A991,"EP"),'05 APU'!$1:$1048576,1,FALSE)=CONCATENATE($A991,"EP")),1,0)</f>
        <v>#N/A</v>
      </c>
      <c r="BA991" s="331" t="e">
        <f>IF((VLOOKUP(CONCATENATE($A991,"EE"),'05 APU'!$1:$1048576,1,FALSE)=CONCATENATE($A991,"EE")),1,0)</f>
        <v>#N/A</v>
      </c>
      <c r="BB991" s="331" t="e">
        <f>IF((VLOOKUP(CONCATENATE($A991,"EM"),'05 APU'!$1:$1048576,1,FALSE)=CONCATENATE($A991,"EM")),1,0)</f>
        <v>#N/A</v>
      </c>
    </row>
    <row r="992" spans="1:54" ht="21" x14ac:dyDescent="0.25">
      <c r="A992" s="88">
        <v>982</v>
      </c>
      <c r="B992" s="387" t="s">
        <v>1912</v>
      </c>
      <c r="C992" s="401" t="s">
        <v>1913</v>
      </c>
      <c r="D992" s="89" t="str">
        <f>IFERROR(VLOOKUP(CONCATENATE($A992,"T"),'05 APU'!$1:$1048576,3,),"")</f>
        <v/>
      </c>
      <c r="E992" s="89" t="str">
        <f>IFERROR(VLOOKUP(CONCATENATE($A992,"T2"),'05 APU'!$1:$1048576,3,),"")</f>
        <v/>
      </c>
      <c r="F992" s="89" t="str">
        <f>IFERROR(VLOOKUP(CONCATENATE($A992,"T3"),'05 APU'!$1:$1048576,3,),"")</f>
        <v/>
      </c>
      <c r="G992" s="412" t="s">
        <v>146</v>
      </c>
      <c r="H992" s="351"/>
      <c r="I992" s="90">
        <f>IFERROR((VLOOKUP(CONCATENATE($A992,"D"),'05 APU'!$1:$1048576,9,)),0)</f>
        <v>0</v>
      </c>
      <c r="J992" s="90">
        <f t="shared" si="32"/>
        <v>0</v>
      </c>
      <c r="K992" s="297" t="str">
        <f>IFERROR(VLOOKUP(CONCATENATE($A992,"C"),'05 APU'!$1:$1048576,9,),"")</f>
        <v/>
      </c>
      <c r="L992" s="297" t="str">
        <f>IFERROR(VLOOKUP(CONCATENATE($A992,"B"),'05 APU'!$1:$1048576,9,),"")</f>
        <v/>
      </c>
      <c r="M992" s="297" t="str">
        <f>IFERROR(VLOOKUP(CONCATENATE($A992,"A"),'05 APU'!$1:$1048576,9,),"")</f>
        <v/>
      </c>
      <c r="N992" s="86"/>
      <c r="O992" s="90">
        <f>IFERROR(VLOOKUP(CONCATENATE($A992,"D"),'05 APU'!$T:$AB,9,),0)</f>
        <v>0</v>
      </c>
      <c r="P992" s="90">
        <f t="shared" si="31"/>
        <v>0</v>
      </c>
      <c r="Q992" s="90">
        <f>IFERROR(VLOOKUP(CONCATENATE($A992,"C"),'05 APU'!$T:$AB,9,),0)</f>
        <v>0</v>
      </c>
      <c r="R992" s="90">
        <f>IFERROR(VLOOKUP(CONCATENATE($A992,"B"),'05 APU'!$T:$AB,9,),0)</f>
        <v>0</v>
      </c>
      <c r="S992" s="90">
        <f>IFERROR(VLOOKUP(CONCATENATE($A992,"A"),'05 APU'!$T:$AB,9,),0)</f>
        <v>0</v>
      </c>
      <c r="U992" s="421" t="s">
        <v>3355</v>
      </c>
      <c r="V992" s="424"/>
      <c r="W992" s="429">
        <v>0</v>
      </c>
      <c r="AZ992" s="331" t="e">
        <f>IF((VLOOKUP(CONCATENATE($A992,"EP"),'05 APU'!$1:$1048576,1,FALSE)=CONCATENATE($A992,"EP")),1,0)</f>
        <v>#N/A</v>
      </c>
      <c r="BA992" s="331" t="e">
        <f>IF((VLOOKUP(CONCATENATE($A992,"EE"),'05 APU'!$1:$1048576,1,FALSE)=CONCATENATE($A992,"EE")),1,0)</f>
        <v>#N/A</v>
      </c>
      <c r="BB992" s="331" t="e">
        <f>IF((VLOOKUP(CONCATENATE($A992,"EM"),'05 APU'!$1:$1048576,1,FALSE)=CONCATENATE($A992,"EM")),1,0)</f>
        <v>#N/A</v>
      </c>
    </row>
    <row r="993" spans="1:54" x14ac:dyDescent="0.25">
      <c r="A993" s="88">
        <v>983</v>
      </c>
      <c r="B993" s="397" t="s">
        <v>1914</v>
      </c>
      <c r="C993" s="402" t="s">
        <v>1915</v>
      </c>
      <c r="D993" s="89" t="str">
        <f>IFERROR(VLOOKUP(CONCATENATE($A993,"T"),'05 APU'!$1:$1048576,3,),"")</f>
        <v/>
      </c>
      <c r="E993" s="89" t="str">
        <f>IFERROR(VLOOKUP(CONCATENATE($A993,"T2"),'05 APU'!$1:$1048576,3,),"")</f>
        <v/>
      </c>
      <c r="F993" s="89" t="str">
        <f>IFERROR(VLOOKUP(CONCATENATE($A993,"T3"),'05 APU'!$1:$1048576,3,),"")</f>
        <v/>
      </c>
      <c r="G993" s="412" t="s">
        <v>142</v>
      </c>
      <c r="H993" s="351"/>
      <c r="I993" s="90">
        <f>IFERROR((VLOOKUP(CONCATENATE($A993,"D"),'05 APU'!$1:$1048576,9,)),0)</f>
        <v>0</v>
      </c>
      <c r="J993" s="90">
        <f t="shared" si="32"/>
        <v>0</v>
      </c>
      <c r="K993" s="297" t="str">
        <f>IFERROR(VLOOKUP(CONCATENATE($A993,"C"),'05 APU'!$1:$1048576,9,),"")</f>
        <v/>
      </c>
      <c r="L993" s="297" t="str">
        <f>IFERROR(VLOOKUP(CONCATENATE($A993,"B"),'05 APU'!$1:$1048576,9,),"")</f>
        <v/>
      </c>
      <c r="M993" s="297" t="str">
        <f>IFERROR(VLOOKUP(CONCATENATE($A993,"A"),'05 APU'!$1:$1048576,9,),"")</f>
        <v/>
      </c>
      <c r="N993" s="86"/>
      <c r="O993" s="90">
        <f>IFERROR(VLOOKUP(CONCATENATE($A993,"D"),'05 APU'!$T:$AB,9,),0)</f>
        <v>0</v>
      </c>
      <c r="P993" s="90">
        <f t="shared" si="31"/>
        <v>0</v>
      </c>
      <c r="Q993" s="90">
        <f>IFERROR(VLOOKUP(CONCATENATE($A993,"C"),'05 APU'!$T:$AB,9,),0)</f>
        <v>0</v>
      </c>
      <c r="R993" s="90">
        <f>IFERROR(VLOOKUP(CONCATENATE($A993,"B"),'05 APU'!$T:$AB,9,),0)</f>
        <v>0</v>
      </c>
      <c r="S993" s="90">
        <f>IFERROR(VLOOKUP(CONCATENATE($A993,"A"),'05 APU'!$T:$AB,9,),0)</f>
        <v>0</v>
      </c>
      <c r="U993" s="421"/>
      <c r="V993" s="424"/>
      <c r="W993" s="429">
        <v>0</v>
      </c>
      <c r="AZ993" s="331" t="e">
        <f>IF((VLOOKUP(CONCATENATE($A993,"EP"),'05 APU'!$1:$1048576,1,FALSE)=CONCATENATE($A993,"EP")),1,0)</f>
        <v>#N/A</v>
      </c>
      <c r="BA993" s="331" t="e">
        <f>IF((VLOOKUP(CONCATENATE($A993,"EE"),'05 APU'!$1:$1048576,1,FALSE)=CONCATENATE($A993,"EE")),1,0)</f>
        <v>#N/A</v>
      </c>
      <c r="BB993" s="331" t="e">
        <f>IF((VLOOKUP(CONCATENATE($A993,"EM"),'05 APU'!$1:$1048576,1,FALSE)=CONCATENATE($A993,"EM")),1,0)</f>
        <v>#N/A</v>
      </c>
    </row>
    <row r="994" spans="1:54" x14ac:dyDescent="0.25">
      <c r="A994" s="88">
        <v>984</v>
      </c>
      <c r="B994" s="397" t="s">
        <v>1916</v>
      </c>
      <c r="C994" s="402" t="s">
        <v>1917</v>
      </c>
      <c r="D994" s="89" t="str">
        <f>IFERROR(VLOOKUP(CONCATENATE($A994,"T"),'05 APU'!$1:$1048576,3,),"")</f>
        <v/>
      </c>
      <c r="E994" s="89" t="str">
        <f>IFERROR(VLOOKUP(CONCATENATE($A994,"T2"),'05 APU'!$1:$1048576,3,),"")</f>
        <v/>
      </c>
      <c r="F994" s="89" t="str">
        <f>IFERROR(VLOOKUP(CONCATENATE($A994,"T3"),'05 APU'!$1:$1048576,3,),"")</f>
        <v/>
      </c>
      <c r="G994" s="412" t="s">
        <v>3351</v>
      </c>
      <c r="H994" s="351"/>
      <c r="I994" s="90">
        <f>IFERROR((VLOOKUP(CONCATENATE($A994,"D"),'05 APU'!$1:$1048576,9,)),0)</f>
        <v>0</v>
      </c>
      <c r="J994" s="90">
        <f t="shared" si="32"/>
        <v>0</v>
      </c>
      <c r="K994" s="297" t="str">
        <f>IFERROR(VLOOKUP(CONCATENATE($A994,"C"),'05 APU'!$1:$1048576,9,),"")</f>
        <v/>
      </c>
      <c r="L994" s="297" t="str">
        <f>IFERROR(VLOOKUP(CONCATENATE($A994,"B"),'05 APU'!$1:$1048576,9,),"")</f>
        <v/>
      </c>
      <c r="M994" s="297" t="str">
        <f>IFERROR(VLOOKUP(CONCATENATE($A994,"A"),'05 APU'!$1:$1048576,9,),"")</f>
        <v/>
      </c>
      <c r="N994" s="86"/>
      <c r="O994" s="90">
        <f>IFERROR(VLOOKUP(CONCATENATE($A994,"D"),'05 APU'!$T:$AB,9,),0)</f>
        <v>0</v>
      </c>
      <c r="P994" s="90">
        <f t="shared" si="31"/>
        <v>0</v>
      </c>
      <c r="Q994" s="90">
        <f>IFERROR(VLOOKUP(CONCATENATE($A994,"C"),'05 APU'!$T:$AB,9,),0)</f>
        <v>0</v>
      </c>
      <c r="R994" s="90">
        <f>IFERROR(VLOOKUP(CONCATENATE($A994,"B"),'05 APU'!$T:$AB,9,),0)</f>
        <v>0</v>
      </c>
      <c r="S994" s="90">
        <f>IFERROR(VLOOKUP(CONCATENATE($A994,"A"),'05 APU'!$T:$AB,9,),0)</f>
        <v>0</v>
      </c>
      <c r="U994" s="421"/>
      <c r="V994" s="424"/>
      <c r="W994" s="429" t="s">
        <v>3494</v>
      </c>
      <c r="AZ994" s="331" t="e">
        <f>IF((VLOOKUP(CONCATENATE($A994,"EP"),'05 APU'!$1:$1048576,1,FALSE)=CONCATENATE($A994,"EP")),1,0)</f>
        <v>#N/A</v>
      </c>
      <c r="BA994" s="331" t="e">
        <f>IF((VLOOKUP(CONCATENATE($A994,"EE"),'05 APU'!$1:$1048576,1,FALSE)=CONCATENATE($A994,"EE")),1,0)</f>
        <v>#N/A</v>
      </c>
      <c r="BB994" s="331" t="e">
        <f>IF((VLOOKUP(CONCATENATE($A994,"EM"),'05 APU'!$1:$1048576,1,FALSE)=CONCATENATE($A994,"EM")),1,0)</f>
        <v>#N/A</v>
      </c>
    </row>
    <row r="995" spans="1:54" x14ac:dyDescent="0.25">
      <c r="A995" s="88">
        <v>985</v>
      </c>
      <c r="B995" s="403" t="s">
        <v>1918</v>
      </c>
      <c r="C995" s="404" t="s">
        <v>1919</v>
      </c>
      <c r="D995" s="89" t="str">
        <f>IFERROR(VLOOKUP(CONCATENATE($A995,"T"),'05 APU'!$1:$1048576,3,),"")</f>
        <v/>
      </c>
      <c r="E995" s="89" t="str">
        <f>IFERROR(VLOOKUP(CONCATENATE($A995,"T2"),'05 APU'!$1:$1048576,3,),"")</f>
        <v/>
      </c>
      <c r="F995" s="89" t="str">
        <f>IFERROR(VLOOKUP(CONCATENATE($A995,"T3"),'05 APU'!$1:$1048576,3,),"")</f>
        <v/>
      </c>
      <c r="G995" s="415" t="s">
        <v>3351</v>
      </c>
      <c r="H995" s="351"/>
      <c r="I995" s="90">
        <f>IFERROR((VLOOKUP(CONCATENATE($A995,"D"),'05 APU'!$1:$1048576,9,)),0)</f>
        <v>0</v>
      </c>
      <c r="J995" s="90">
        <f t="shared" si="32"/>
        <v>0</v>
      </c>
      <c r="K995" s="297" t="str">
        <f>IFERROR(VLOOKUP(CONCATENATE($A995,"C"),'05 APU'!$1:$1048576,9,),"")</f>
        <v/>
      </c>
      <c r="L995" s="297" t="str">
        <f>IFERROR(VLOOKUP(CONCATENATE($A995,"B"),'05 APU'!$1:$1048576,9,),"")</f>
        <v/>
      </c>
      <c r="M995" s="297" t="str">
        <f>IFERROR(VLOOKUP(CONCATENATE($A995,"A"),'05 APU'!$1:$1048576,9,),"")</f>
        <v/>
      </c>
      <c r="N995" s="86"/>
      <c r="O995" s="90">
        <f>IFERROR(VLOOKUP(CONCATENATE($A995,"D"),'05 APU'!$T:$AB,9,),0)</f>
        <v>0</v>
      </c>
      <c r="P995" s="90">
        <f t="shared" si="31"/>
        <v>0</v>
      </c>
      <c r="Q995" s="90">
        <f>IFERROR(VLOOKUP(CONCATENATE($A995,"C"),'05 APU'!$T:$AB,9,),0)</f>
        <v>0</v>
      </c>
      <c r="R995" s="90">
        <f>IFERROR(VLOOKUP(CONCATENATE($A995,"B"),'05 APU'!$T:$AB,9,),0)</f>
        <v>0</v>
      </c>
      <c r="S995" s="90">
        <f>IFERROR(VLOOKUP(CONCATENATE($A995,"A"),'05 APU'!$T:$AB,9,),0)</f>
        <v>0</v>
      </c>
      <c r="U995" s="421"/>
      <c r="V995" s="424"/>
      <c r="W995" s="429" t="s">
        <v>3494</v>
      </c>
      <c r="AZ995" s="331" t="e">
        <f>IF((VLOOKUP(CONCATENATE($A995,"EP"),'05 APU'!$1:$1048576,1,FALSE)=CONCATENATE($A995,"EP")),1,0)</f>
        <v>#N/A</v>
      </c>
      <c r="BA995" s="331" t="e">
        <f>IF((VLOOKUP(CONCATENATE($A995,"EE"),'05 APU'!$1:$1048576,1,FALSE)=CONCATENATE($A995,"EE")),1,0)</f>
        <v>#N/A</v>
      </c>
      <c r="BB995" s="331" t="e">
        <f>IF((VLOOKUP(CONCATENATE($A995,"EM"),'05 APU'!$1:$1048576,1,FALSE)=CONCATENATE($A995,"EM")),1,0)</f>
        <v>#N/A</v>
      </c>
    </row>
    <row r="996" spans="1:54" x14ac:dyDescent="0.25">
      <c r="A996" s="88">
        <v>986</v>
      </c>
      <c r="B996" s="403" t="s">
        <v>1920</v>
      </c>
      <c r="C996" s="404" t="s">
        <v>1921</v>
      </c>
      <c r="D996" s="89" t="str">
        <f>IFERROR(VLOOKUP(CONCATENATE($A996,"T"),'05 APU'!$1:$1048576,3,),"")</f>
        <v/>
      </c>
      <c r="E996" s="89" t="str">
        <f>IFERROR(VLOOKUP(CONCATENATE($A996,"T2"),'05 APU'!$1:$1048576,3,),"")</f>
        <v/>
      </c>
      <c r="F996" s="89" t="str">
        <f>IFERROR(VLOOKUP(CONCATENATE($A996,"T3"),'05 APU'!$1:$1048576,3,),"")</f>
        <v/>
      </c>
      <c r="G996" s="415" t="s">
        <v>3352</v>
      </c>
      <c r="H996" s="351"/>
      <c r="I996" s="90">
        <f>IFERROR((VLOOKUP(CONCATENATE($A996,"D"),'05 APU'!$1:$1048576,9,)),0)</f>
        <v>0</v>
      </c>
      <c r="J996" s="90">
        <f t="shared" si="32"/>
        <v>0</v>
      </c>
      <c r="K996" s="297" t="str">
        <f>IFERROR(VLOOKUP(CONCATENATE($A996,"C"),'05 APU'!$1:$1048576,9,),"")</f>
        <v/>
      </c>
      <c r="L996" s="297" t="str">
        <f>IFERROR(VLOOKUP(CONCATENATE($A996,"B"),'05 APU'!$1:$1048576,9,),"")</f>
        <v/>
      </c>
      <c r="M996" s="297" t="str">
        <f>IFERROR(VLOOKUP(CONCATENATE($A996,"A"),'05 APU'!$1:$1048576,9,),"")</f>
        <v/>
      </c>
      <c r="N996" s="86"/>
      <c r="O996" s="90">
        <f>IFERROR(VLOOKUP(CONCATENATE($A996,"D"),'05 APU'!$T:$AB,9,),0)</f>
        <v>0</v>
      </c>
      <c r="P996" s="90">
        <f t="shared" si="31"/>
        <v>0</v>
      </c>
      <c r="Q996" s="90">
        <f>IFERROR(VLOOKUP(CONCATENATE($A996,"C"),'05 APU'!$T:$AB,9,),0)</f>
        <v>0</v>
      </c>
      <c r="R996" s="90">
        <f>IFERROR(VLOOKUP(CONCATENATE($A996,"B"),'05 APU'!$T:$AB,9,),0)</f>
        <v>0</v>
      </c>
      <c r="S996" s="90">
        <f>IFERROR(VLOOKUP(CONCATENATE($A996,"A"),'05 APU'!$T:$AB,9,),0)</f>
        <v>0</v>
      </c>
      <c r="U996" s="421"/>
      <c r="V996" s="424"/>
      <c r="W996" s="429" t="s">
        <v>3494</v>
      </c>
      <c r="AZ996" s="331" t="e">
        <f>IF((VLOOKUP(CONCATENATE($A996,"EP"),'05 APU'!$1:$1048576,1,FALSE)=CONCATENATE($A996,"EP")),1,0)</f>
        <v>#N/A</v>
      </c>
      <c r="BA996" s="331" t="e">
        <f>IF((VLOOKUP(CONCATENATE($A996,"EE"),'05 APU'!$1:$1048576,1,FALSE)=CONCATENATE($A996,"EE")),1,0)</f>
        <v>#N/A</v>
      </c>
      <c r="BB996" s="331" t="e">
        <f>IF((VLOOKUP(CONCATENATE($A996,"EM"),'05 APU'!$1:$1048576,1,FALSE)=CONCATENATE($A996,"EM")),1,0)</f>
        <v>#N/A</v>
      </c>
    </row>
    <row r="997" spans="1:54" x14ac:dyDescent="0.25">
      <c r="A997" s="88">
        <v>987</v>
      </c>
      <c r="B997" s="405" t="s">
        <v>1922</v>
      </c>
      <c r="C997" s="406" t="s">
        <v>1923</v>
      </c>
      <c r="D997" s="89" t="str">
        <f>IFERROR(VLOOKUP(CONCATENATE($A997,"T"),'05 APU'!$1:$1048576,3,),"")</f>
        <v/>
      </c>
      <c r="E997" s="89" t="str">
        <f>IFERROR(VLOOKUP(CONCATENATE($A997,"T2"),'05 APU'!$1:$1048576,3,),"")</f>
        <v/>
      </c>
      <c r="F997" s="89" t="str">
        <f>IFERROR(VLOOKUP(CONCATENATE($A997,"T3"),'05 APU'!$1:$1048576,3,),"")</f>
        <v/>
      </c>
      <c r="G997" s="416" t="s">
        <v>144</v>
      </c>
      <c r="H997" s="351"/>
      <c r="I997" s="90">
        <f>IFERROR((VLOOKUP(CONCATENATE($A997,"D"),'05 APU'!$1:$1048576,9,)),0)</f>
        <v>0</v>
      </c>
      <c r="J997" s="90">
        <f t="shared" si="32"/>
        <v>0</v>
      </c>
      <c r="K997" s="297" t="str">
        <f>IFERROR(VLOOKUP(CONCATENATE($A997,"C"),'05 APU'!$1:$1048576,9,),"")</f>
        <v/>
      </c>
      <c r="L997" s="297" t="str">
        <f>IFERROR(VLOOKUP(CONCATENATE($A997,"B"),'05 APU'!$1:$1048576,9,),"")</f>
        <v/>
      </c>
      <c r="M997" s="297" t="str">
        <f>IFERROR(VLOOKUP(CONCATENATE($A997,"A"),'05 APU'!$1:$1048576,9,),"")</f>
        <v/>
      </c>
      <c r="N997" s="86"/>
      <c r="O997" s="90">
        <f>IFERROR(VLOOKUP(CONCATENATE($A997,"D"),'05 APU'!$T:$AB,9,),0)</f>
        <v>0</v>
      </c>
      <c r="P997" s="90">
        <f t="shared" si="31"/>
        <v>0</v>
      </c>
      <c r="Q997" s="90">
        <f>IFERROR(VLOOKUP(CONCATENATE($A997,"C"),'05 APU'!$T:$AB,9,),0)</f>
        <v>0</v>
      </c>
      <c r="R997" s="90">
        <f>IFERROR(VLOOKUP(CONCATENATE($A997,"B"),'05 APU'!$T:$AB,9,),0)</f>
        <v>0</v>
      </c>
      <c r="S997" s="90">
        <f>IFERROR(VLOOKUP(CONCATENATE($A997,"A"),'05 APU'!$T:$AB,9,),0)</f>
        <v>0</v>
      </c>
      <c r="U997" s="420" t="s">
        <v>3467</v>
      </c>
      <c r="V997" s="427" t="s">
        <v>3488</v>
      </c>
      <c r="W997" s="429" t="s">
        <v>3492</v>
      </c>
      <c r="AZ997" s="331" t="e">
        <f>IF((VLOOKUP(CONCATENATE($A997,"EP"),'05 APU'!$1:$1048576,1,FALSE)=CONCATENATE($A997,"EP")),1,0)</f>
        <v>#N/A</v>
      </c>
      <c r="BA997" s="331" t="e">
        <f>IF((VLOOKUP(CONCATENATE($A997,"EE"),'05 APU'!$1:$1048576,1,FALSE)=CONCATENATE($A997,"EE")),1,0)</f>
        <v>#N/A</v>
      </c>
      <c r="BB997" s="331" t="e">
        <f>IF((VLOOKUP(CONCATENATE($A997,"EM"),'05 APU'!$1:$1048576,1,FALSE)=CONCATENATE($A997,"EM")),1,0)</f>
        <v>#N/A</v>
      </c>
    </row>
    <row r="998" spans="1:54" x14ac:dyDescent="0.25">
      <c r="A998" s="88">
        <v>988</v>
      </c>
      <c r="B998" s="405" t="s">
        <v>1924</v>
      </c>
      <c r="C998" s="407" t="s">
        <v>1925</v>
      </c>
      <c r="D998" s="89" t="str">
        <f>IFERROR(VLOOKUP(CONCATENATE($A998,"T"),'05 APU'!$1:$1048576,3,),"")</f>
        <v/>
      </c>
      <c r="E998" s="89" t="str">
        <f>IFERROR(VLOOKUP(CONCATENATE($A998,"T2"),'05 APU'!$1:$1048576,3,),"")</f>
        <v/>
      </c>
      <c r="F998" s="89" t="str">
        <f>IFERROR(VLOOKUP(CONCATENATE($A998,"T3"),'05 APU'!$1:$1048576,3,),"")</f>
        <v/>
      </c>
      <c r="G998" s="416" t="s">
        <v>138</v>
      </c>
      <c r="H998" s="351"/>
      <c r="I998" s="90">
        <f>IFERROR((VLOOKUP(CONCATENATE($A998,"D"),'05 APU'!$1:$1048576,9,)),0)</f>
        <v>0</v>
      </c>
      <c r="J998" s="90">
        <f t="shared" si="32"/>
        <v>0</v>
      </c>
      <c r="K998" s="297" t="str">
        <f>IFERROR(VLOOKUP(CONCATENATE($A998,"C"),'05 APU'!$1:$1048576,9,),"")</f>
        <v/>
      </c>
      <c r="L998" s="297" t="str">
        <f>IFERROR(VLOOKUP(CONCATENATE($A998,"B"),'05 APU'!$1:$1048576,9,),"")</f>
        <v/>
      </c>
      <c r="M998" s="297" t="str">
        <f>IFERROR(VLOOKUP(CONCATENATE($A998,"A"),'05 APU'!$1:$1048576,9,),"")</f>
        <v/>
      </c>
      <c r="N998" s="86"/>
      <c r="O998" s="90">
        <f>IFERROR(VLOOKUP(CONCATENATE($A998,"D"),'05 APU'!$T:$AB,9,),0)</f>
        <v>0</v>
      </c>
      <c r="P998" s="90">
        <f t="shared" si="31"/>
        <v>0</v>
      </c>
      <c r="Q998" s="90">
        <f>IFERROR(VLOOKUP(CONCATENATE($A998,"C"),'05 APU'!$T:$AB,9,),0)</f>
        <v>0</v>
      </c>
      <c r="R998" s="90">
        <f>IFERROR(VLOOKUP(CONCATENATE($A998,"B"),'05 APU'!$T:$AB,9,),0)</f>
        <v>0</v>
      </c>
      <c r="S998" s="90">
        <f>IFERROR(VLOOKUP(CONCATENATE($A998,"A"),'05 APU'!$T:$AB,9,),0)</f>
        <v>0</v>
      </c>
      <c r="U998" s="421" t="s">
        <v>3355</v>
      </c>
      <c r="V998" s="424"/>
      <c r="W998" s="429" t="s">
        <v>3494</v>
      </c>
      <c r="AZ998" s="331" t="e">
        <f>IF((VLOOKUP(CONCATENATE($A998,"EP"),'05 APU'!$1:$1048576,1,FALSE)=CONCATENATE($A998,"EP")),1,0)</f>
        <v>#N/A</v>
      </c>
      <c r="BA998" s="331" t="e">
        <f>IF((VLOOKUP(CONCATENATE($A998,"EE"),'05 APU'!$1:$1048576,1,FALSE)=CONCATENATE($A998,"EE")),1,0)</f>
        <v>#N/A</v>
      </c>
      <c r="BB998" s="331" t="e">
        <f>IF((VLOOKUP(CONCATENATE($A998,"EM"),'05 APU'!$1:$1048576,1,FALSE)=CONCATENATE($A998,"EM")),1,0)</f>
        <v>#N/A</v>
      </c>
    </row>
    <row r="999" spans="1:54" x14ac:dyDescent="0.25">
      <c r="A999" s="88">
        <v>989</v>
      </c>
      <c r="B999" s="403" t="s">
        <v>1926</v>
      </c>
      <c r="C999" s="404" t="s">
        <v>1927</v>
      </c>
      <c r="D999" s="89" t="str">
        <f>IFERROR(VLOOKUP(CONCATENATE($A999,"T"),'05 APU'!$1:$1048576,3,),"")</f>
        <v/>
      </c>
      <c r="E999" s="89" t="str">
        <f>IFERROR(VLOOKUP(CONCATENATE($A999,"T2"),'05 APU'!$1:$1048576,3,),"")</f>
        <v/>
      </c>
      <c r="F999" s="89" t="str">
        <f>IFERROR(VLOOKUP(CONCATENATE($A999,"T3"),'05 APU'!$1:$1048576,3,),"")</f>
        <v/>
      </c>
      <c r="G999" s="415"/>
      <c r="H999" s="351"/>
      <c r="I999" s="90">
        <f>IFERROR((VLOOKUP(CONCATENATE($A999,"D"),'05 APU'!$1:$1048576,9,)),0)</f>
        <v>0</v>
      </c>
      <c r="J999" s="90">
        <f t="shared" si="32"/>
        <v>0</v>
      </c>
      <c r="K999" s="297" t="str">
        <f>IFERROR(VLOOKUP(CONCATENATE($A999,"C"),'05 APU'!$1:$1048576,9,),"")</f>
        <v/>
      </c>
      <c r="L999" s="297" t="str">
        <f>IFERROR(VLOOKUP(CONCATENATE($A999,"B"),'05 APU'!$1:$1048576,9,),"")</f>
        <v/>
      </c>
      <c r="M999" s="297" t="str">
        <f>IFERROR(VLOOKUP(CONCATENATE($A999,"A"),'05 APU'!$1:$1048576,9,),"")</f>
        <v/>
      </c>
      <c r="N999" s="86"/>
      <c r="O999" s="90">
        <f>IFERROR(VLOOKUP(CONCATENATE($A999,"D"),'05 APU'!$T:$AB,9,),0)</f>
        <v>0</v>
      </c>
      <c r="P999" s="90">
        <f t="shared" si="31"/>
        <v>0</v>
      </c>
      <c r="Q999" s="90">
        <f>IFERROR(VLOOKUP(CONCATENATE($A999,"C"),'05 APU'!$T:$AB,9,),0)</f>
        <v>0</v>
      </c>
      <c r="R999" s="90">
        <f>IFERROR(VLOOKUP(CONCATENATE($A999,"B"),'05 APU'!$T:$AB,9,),0)</f>
        <v>0</v>
      </c>
      <c r="S999" s="90">
        <f>IFERROR(VLOOKUP(CONCATENATE($A999,"A"),'05 APU'!$T:$AB,9,),0)</f>
        <v>0</v>
      </c>
      <c r="U999" s="420"/>
      <c r="V999" s="424"/>
      <c r="W999" s="429">
        <v>0</v>
      </c>
      <c r="AZ999" s="331" t="e">
        <f>IF((VLOOKUP(CONCATENATE($A999,"EP"),'05 APU'!$1:$1048576,1,FALSE)=CONCATENATE($A999,"EP")),1,0)</f>
        <v>#N/A</v>
      </c>
      <c r="BA999" s="331" t="e">
        <f>IF((VLOOKUP(CONCATENATE($A999,"EE"),'05 APU'!$1:$1048576,1,FALSE)=CONCATENATE($A999,"EE")),1,0)</f>
        <v>#N/A</v>
      </c>
      <c r="BB999" s="331" t="e">
        <f>IF((VLOOKUP(CONCATENATE($A999,"EM"),'05 APU'!$1:$1048576,1,FALSE)=CONCATENATE($A999,"EM")),1,0)</f>
        <v>#N/A</v>
      </c>
    </row>
    <row r="1000" spans="1:54" x14ac:dyDescent="0.25">
      <c r="A1000" s="88">
        <v>990</v>
      </c>
      <c r="B1000" s="408" t="s">
        <v>1928</v>
      </c>
      <c r="C1000" s="409" t="s">
        <v>1929</v>
      </c>
      <c r="D1000" s="89" t="str">
        <f>IFERROR(VLOOKUP(CONCATENATE($A1000,"T"),'05 APU'!$1:$1048576,3,),"")</f>
        <v/>
      </c>
      <c r="E1000" s="89" t="str">
        <f>IFERROR(VLOOKUP(CONCATENATE($A1000,"T2"),'05 APU'!$1:$1048576,3,),"")</f>
        <v/>
      </c>
      <c r="F1000" s="89" t="str">
        <f>IFERROR(VLOOKUP(CONCATENATE($A1000,"T3"),'05 APU'!$1:$1048576,3,),"")</f>
        <v/>
      </c>
      <c r="G1000" s="415" t="s">
        <v>168</v>
      </c>
      <c r="H1000" s="351"/>
      <c r="I1000" s="90">
        <f>IFERROR((VLOOKUP(CONCATENATE($A1000,"D"),'05 APU'!$1:$1048576,9,)),0)</f>
        <v>0</v>
      </c>
      <c r="J1000" s="90">
        <f t="shared" si="32"/>
        <v>0</v>
      </c>
      <c r="K1000" s="297" t="str">
        <f>IFERROR(VLOOKUP(CONCATENATE($A1000,"C"),'05 APU'!$1:$1048576,9,),"")</f>
        <v/>
      </c>
      <c r="L1000" s="297" t="str">
        <f>IFERROR(VLOOKUP(CONCATENATE($A1000,"B"),'05 APU'!$1:$1048576,9,),"")</f>
        <v/>
      </c>
      <c r="M1000" s="297" t="str">
        <f>IFERROR(VLOOKUP(CONCATENATE($A1000,"A"),'05 APU'!$1:$1048576,9,),"")</f>
        <v/>
      </c>
      <c r="N1000" s="86"/>
      <c r="O1000" s="90">
        <f>IFERROR(VLOOKUP(CONCATENATE($A1000,"D"),'05 APU'!$T:$AB,9,),0)</f>
        <v>0</v>
      </c>
      <c r="P1000" s="90">
        <f t="shared" si="31"/>
        <v>0</v>
      </c>
      <c r="Q1000" s="90">
        <f>IFERROR(VLOOKUP(CONCATENATE($A1000,"C"),'05 APU'!$T:$AB,9,),0)</f>
        <v>0</v>
      </c>
      <c r="R1000" s="90">
        <f>IFERROR(VLOOKUP(CONCATENATE($A1000,"B"),'05 APU'!$T:$AB,9,),0)</f>
        <v>0</v>
      </c>
      <c r="S1000" s="90">
        <f>IFERROR(VLOOKUP(CONCATENATE($A1000,"A"),'05 APU'!$T:$AB,9,),0)</f>
        <v>0</v>
      </c>
      <c r="U1000" s="421"/>
      <c r="V1000" s="424"/>
      <c r="W1000" s="429">
        <v>0</v>
      </c>
      <c r="AZ1000" s="331" t="e">
        <f>IF((VLOOKUP(CONCATENATE($A1000,"EP"),'05 APU'!$1:$1048576,1,FALSE)=CONCATENATE($A1000,"EP")),1,0)</f>
        <v>#N/A</v>
      </c>
      <c r="BA1000" s="331" t="e">
        <f>IF((VLOOKUP(CONCATENATE($A1000,"EE"),'05 APU'!$1:$1048576,1,FALSE)=CONCATENATE($A1000,"EE")),1,0)</f>
        <v>#N/A</v>
      </c>
      <c r="BB1000" s="331" t="e">
        <f>IF((VLOOKUP(CONCATENATE($A1000,"EM"),'05 APU'!$1:$1048576,1,FALSE)=CONCATENATE($A1000,"EM")),1,0)</f>
        <v>#N/A</v>
      </c>
    </row>
    <row r="1001" spans="1:54" x14ac:dyDescent="0.25">
      <c r="A1001" s="88">
        <v>991</v>
      </c>
      <c r="B1001" s="410" t="s">
        <v>1930</v>
      </c>
      <c r="C1001" s="411" t="s">
        <v>1931</v>
      </c>
      <c r="D1001" s="89" t="str">
        <f>IFERROR(VLOOKUP(CONCATENATE($A1001,"T"),'05 APU'!$1:$1048576,3,),"")</f>
        <v/>
      </c>
      <c r="E1001" s="89" t="str">
        <f>IFERROR(VLOOKUP(CONCATENATE($A1001,"T2"),'05 APU'!$1:$1048576,3,),"")</f>
        <v/>
      </c>
      <c r="F1001" s="89" t="str">
        <f>IFERROR(VLOOKUP(CONCATENATE($A1001,"T3"),'05 APU'!$1:$1048576,3,),"")</f>
        <v/>
      </c>
      <c r="G1001" s="417" t="s">
        <v>168</v>
      </c>
      <c r="H1001" s="351"/>
      <c r="I1001" s="90">
        <f>IFERROR((VLOOKUP(CONCATENATE($A1001,"D"),'05 APU'!$1:$1048576,9,)),0)</f>
        <v>0</v>
      </c>
      <c r="J1001" s="90">
        <f t="shared" si="32"/>
        <v>0</v>
      </c>
      <c r="K1001" s="297" t="str">
        <f>IFERROR(VLOOKUP(CONCATENATE($A1001,"C"),'05 APU'!$1:$1048576,9,),"")</f>
        <v/>
      </c>
      <c r="L1001" s="297" t="str">
        <f>IFERROR(VLOOKUP(CONCATENATE($A1001,"B"),'05 APU'!$1:$1048576,9,),"")</f>
        <v/>
      </c>
      <c r="M1001" s="297" t="str">
        <f>IFERROR(VLOOKUP(CONCATENATE($A1001,"A"),'05 APU'!$1:$1048576,9,),"")</f>
        <v/>
      </c>
      <c r="N1001" s="86"/>
      <c r="O1001" s="90">
        <f>IFERROR(VLOOKUP(CONCATENATE($A1001,"D"),'05 APU'!$T:$AB,9,),0)</f>
        <v>0</v>
      </c>
      <c r="P1001" s="90">
        <f t="shared" si="31"/>
        <v>0</v>
      </c>
      <c r="Q1001" s="90">
        <f>IFERROR(VLOOKUP(CONCATENATE($A1001,"C"),'05 APU'!$T:$AB,9,),0)</f>
        <v>0</v>
      </c>
      <c r="R1001" s="90">
        <f>IFERROR(VLOOKUP(CONCATENATE($A1001,"B"),'05 APU'!$T:$AB,9,),0)</f>
        <v>0</v>
      </c>
      <c r="S1001" s="90">
        <f>IFERROR(VLOOKUP(CONCATENATE($A1001,"A"),'05 APU'!$T:$AB,9,),0)</f>
        <v>0</v>
      </c>
      <c r="U1001" s="421"/>
      <c r="V1001" s="424"/>
      <c r="W1001" s="429">
        <v>0</v>
      </c>
      <c r="AZ1001" s="331" t="e">
        <f>IF((VLOOKUP(CONCATENATE($A1001,"EP"),'05 APU'!$1:$1048576,1,FALSE)=CONCATENATE($A1001,"EP")),1,0)</f>
        <v>#N/A</v>
      </c>
      <c r="BA1001" s="331" t="e">
        <f>IF((VLOOKUP(CONCATENATE($A1001,"EE"),'05 APU'!$1:$1048576,1,FALSE)=CONCATENATE($A1001,"EE")),1,0)</f>
        <v>#N/A</v>
      </c>
      <c r="BB1001" s="331" t="e">
        <f>IF((VLOOKUP(CONCATENATE($A1001,"EM"),'05 APU'!$1:$1048576,1,FALSE)=CONCATENATE($A1001,"EM")),1,0)</f>
        <v>#N/A</v>
      </c>
    </row>
    <row r="1002" spans="1:54" x14ac:dyDescent="0.25">
      <c r="A1002" s="88">
        <v>992</v>
      </c>
      <c r="B1002" s="408" t="s">
        <v>1932</v>
      </c>
      <c r="C1002" s="409" t="s">
        <v>1933</v>
      </c>
      <c r="D1002" s="89" t="str">
        <f>IFERROR(VLOOKUP(CONCATENATE($A1002,"T"),'05 APU'!$1:$1048576,3,),"")</f>
        <v/>
      </c>
      <c r="E1002" s="89" t="str">
        <f>IFERROR(VLOOKUP(CONCATENATE($A1002,"T2"),'05 APU'!$1:$1048576,3,),"")</f>
        <v/>
      </c>
      <c r="F1002" s="89" t="str">
        <f>IFERROR(VLOOKUP(CONCATENATE($A1002,"T3"),'05 APU'!$1:$1048576,3,),"")</f>
        <v/>
      </c>
      <c r="G1002" s="415" t="s">
        <v>168</v>
      </c>
      <c r="H1002" s="351"/>
      <c r="I1002" s="90">
        <f>IFERROR((VLOOKUP(CONCATENATE($A1002,"D"),'05 APU'!$1:$1048576,9,)),0)</f>
        <v>0</v>
      </c>
      <c r="J1002" s="90">
        <f t="shared" si="32"/>
        <v>0</v>
      </c>
      <c r="K1002" s="297" t="str">
        <f>IFERROR(VLOOKUP(CONCATENATE($A1002,"C"),'05 APU'!$1:$1048576,9,),"")</f>
        <v/>
      </c>
      <c r="L1002" s="297" t="str">
        <f>IFERROR(VLOOKUP(CONCATENATE($A1002,"B"),'05 APU'!$1:$1048576,9,),"")</f>
        <v/>
      </c>
      <c r="M1002" s="297" t="str">
        <f>IFERROR(VLOOKUP(CONCATENATE($A1002,"A"),'05 APU'!$1:$1048576,9,),"")</f>
        <v/>
      </c>
      <c r="N1002" s="86"/>
      <c r="O1002" s="90">
        <f>IFERROR(VLOOKUP(CONCATENATE($A1002,"D"),'05 APU'!$T:$AB,9,),0)</f>
        <v>0</v>
      </c>
      <c r="P1002" s="90">
        <f t="shared" si="31"/>
        <v>0</v>
      </c>
      <c r="Q1002" s="90">
        <f>IFERROR(VLOOKUP(CONCATENATE($A1002,"C"),'05 APU'!$T:$AB,9,),0)</f>
        <v>0</v>
      </c>
      <c r="R1002" s="90">
        <f>IFERROR(VLOOKUP(CONCATENATE($A1002,"B"),'05 APU'!$T:$AB,9,),0)</f>
        <v>0</v>
      </c>
      <c r="S1002" s="90">
        <f>IFERROR(VLOOKUP(CONCATENATE($A1002,"A"),'05 APU'!$T:$AB,9,),0)</f>
        <v>0</v>
      </c>
      <c r="U1002" s="421"/>
      <c r="V1002" s="424"/>
      <c r="W1002" s="429">
        <v>0</v>
      </c>
      <c r="AZ1002" s="331" t="e">
        <f>IF((VLOOKUP(CONCATENATE($A1002,"EP"),'05 APU'!$1:$1048576,1,FALSE)=CONCATENATE($A1002,"EP")),1,0)</f>
        <v>#N/A</v>
      </c>
      <c r="BA1002" s="331" t="e">
        <f>IF((VLOOKUP(CONCATENATE($A1002,"EE"),'05 APU'!$1:$1048576,1,FALSE)=CONCATENATE($A1002,"EE")),1,0)</f>
        <v>#N/A</v>
      </c>
      <c r="BB1002" s="331" t="e">
        <f>IF((VLOOKUP(CONCATENATE($A1002,"EM"),'05 APU'!$1:$1048576,1,FALSE)=CONCATENATE($A1002,"EM")),1,0)</f>
        <v>#N/A</v>
      </c>
    </row>
    <row r="1003" spans="1:54" x14ac:dyDescent="0.25">
      <c r="A1003" s="88">
        <v>993</v>
      </c>
      <c r="B1003" s="403">
        <v>5.2</v>
      </c>
      <c r="C1003" s="404" t="s">
        <v>1934</v>
      </c>
      <c r="D1003" s="89" t="str">
        <f>IFERROR(VLOOKUP(CONCATENATE($A1003,"T"),'05 APU'!$1:$1048576,3,),"")</f>
        <v/>
      </c>
      <c r="E1003" s="89" t="str">
        <f>IFERROR(VLOOKUP(CONCATENATE($A1003,"T2"),'05 APU'!$1:$1048576,3,),"")</f>
        <v/>
      </c>
      <c r="F1003" s="89" t="str">
        <f>IFERROR(VLOOKUP(CONCATENATE($A1003,"T3"),'05 APU'!$1:$1048576,3,),"")</f>
        <v/>
      </c>
      <c r="G1003" s="415"/>
      <c r="H1003" s="351"/>
      <c r="I1003" s="90">
        <f>IFERROR((VLOOKUP(CONCATENATE($A1003,"D"),'05 APU'!$1:$1048576,9,)),0)</f>
        <v>0</v>
      </c>
      <c r="J1003" s="90">
        <f t="shared" si="32"/>
        <v>0</v>
      </c>
      <c r="K1003" s="297" t="str">
        <f>IFERROR(VLOOKUP(CONCATENATE($A1003,"C"),'05 APU'!$1:$1048576,9,),"")</f>
        <v/>
      </c>
      <c r="L1003" s="297" t="str">
        <f>IFERROR(VLOOKUP(CONCATENATE($A1003,"B"),'05 APU'!$1:$1048576,9,),"")</f>
        <v/>
      </c>
      <c r="M1003" s="297" t="str">
        <f>IFERROR(VLOOKUP(CONCATENATE($A1003,"A"),'05 APU'!$1:$1048576,9,),"")</f>
        <v/>
      </c>
      <c r="N1003" s="86"/>
      <c r="O1003" s="90">
        <f>IFERROR(VLOOKUP(CONCATENATE($A1003,"D"),'05 APU'!$T:$AB,9,),0)</f>
        <v>0</v>
      </c>
      <c r="P1003" s="90">
        <f t="shared" si="31"/>
        <v>0</v>
      </c>
      <c r="Q1003" s="90">
        <f>IFERROR(VLOOKUP(CONCATENATE($A1003,"C"),'05 APU'!$T:$AB,9,),0)</f>
        <v>0</v>
      </c>
      <c r="R1003" s="90">
        <f>IFERROR(VLOOKUP(CONCATENATE($A1003,"B"),'05 APU'!$T:$AB,9,),0)</f>
        <v>0</v>
      </c>
      <c r="S1003" s="90">
        <f>IFERROR(VLOOKUP(CONCATENATE($A1003,"A"),'05 APU'!$T:$AB,9,),0)</f>
        <v>0</v>
      </c>
      <c r="U1003" s="420"/>
      <c r="V1003" s="424"/>
      <c r="W1003" s="429">
        <v>0</v>
      </c>
      <c r="AZ1003" s="331" t="e">
        <f>IF((VLOOKUP(CONCATENATE($A1003,"EP"),'05 APU'!$1:$1048576,1,FALSE)=CONCATENATE($A1003,"EP")),1,0)</f>
        <v>#N/A</v>
      </c>
      <c r="BA1003" s="331" t="e">
        <f>IF((VLOOKUP(CONCATENATE($A1003,"EE"),'05 APU'!$1:$1048576,1,FALSE)=CONCATENATE($A1003,"EE")),1,0)</f>
        <v>#N/A</v>
      </c>
      <c r="BB1003" s="331" t="e">
        <f>IF((VLOOKUP(CONCATENATE($A1003,"EM"),'05 APU'!$1:$1048576,1,FALSE)=CONCATENATE($A1003,"EM")),1,0)</f>
        <v>#N/A</v>
      </c>
    </row>
    <row r="1004" spans="1:54" x14ac:dyDescent="0.25">
      <c r="A1004" s="88">
        <v>994</v>
      </c>
      <c r="B1004" s="403" t="s">
        <v>1935</v>
      </c>
      <c r="C1004" s="404" t="s">
        <v>1936</v>
      </c>
      <c r="D1004" s="89" t="str">
        <f>IFERROR(VLOOKUP(CONCATENATE($A1004,"T"),'05 APU'!$1:$1048576,3,),"")</f>
        <v/>
      </c>
      <c r="E1004" s="89" t="str">
        <f>IFERROR(VLOOKUP(CONCATENATE($A1004,"T2"),'05 APU'!$1:$1048576,3,),"")</f>
        <v/>
      </c>
      <c r="F1004" s="89" t="str">
        <f>IFERROR(VLOOKUP(CONCATENATE($A1004,"T3"),'05 APU'!$1:$1048576,3,),"")</f>
        <v/>
      </c>
      <c r="G1004" s="415"/>
      <c r="H1004" s="351"/>
      <c r="I1004" s="90">
        <f>IFERROR((VLOOKUP(CONCATENATE($A1004,"D"),'05 APU'!$1:$1048576,9,)),0)</f>
        <v>0</v>
      </c>
      <c r="J1004" s="90">
        <f t="shared" si="32"/>
        <v>0</v>
      </c>
      <c r="K1004" s="297" t="str">
        <f>IFERROR(VLOOKUP(CONCATENATE($A1004,"C"),'05 APU'!$1:$1048576,9,),"")</f>
        <v/>
      </c>
      <c r="L1004" s="297" t="str">
        <f>IFERROR(VLOOKUP(CONCATENATE($A1004,"B"),'05 APU'!$1:$1048576,9,),"")</f>
        <v/>
      </c>
      <c r="M1004" s="297" t="str">
        <f>IFERROR(VLOOKUP(CONCATENATE($A1004,"A"),'05 APU'!$1:$1048576,9,),"")</f>
        <v/>
      </c>
      <c r="N1004" s="86"/>
      <c r="O1004" s="90">
        <f>IFERROR(VLOOKUP(CONCATENATE($A1004,"D"),'05 APU'!$T:$AB,9,),0)</f>
        <v>0</v>
      </c>
      <c r="P1004" s="90">
        <f t="shared" si="31"/>
        <v>0</v>
      </c>
      <c r="Q1004" s="90">
        <f>IFERROR(VLOOKUP(CONCATENATE($A1004,"C"),'05 APU'!$T:$AB,9,),0)</f>
        <v>0</v>
      </c>
      <c r="R1004" s="90">
        <f>IFERROR(VLOOKUP(CONCATENATE($A1004,"B"),'05 APU'!$T:$AB,9,),0)</f>
        <v>0</v>
      </c>
      <c r="S1004" s="90">
        <f>IFERROR(VLOOKUP(CONCATENATE($A1004,"A"),'05 APU'!$T:$AB,9,),0)</f>
        <v>0</v>
      </c>
      <c r="U1004" s="420"/>
      <c r="V1004" s="424"/>
      <c r="W1004" s="429">
        <v>0</v>
      </c>
      <c r="AZ1004" s="331" t="e">
        <f>IF((VLOOKUP(CONCATENATE($A1004,"EP"),'05 APU'!$1:$1048576,1,FALSE)=CONCATENATE($A1004,"EP")),1,0)</f>
        <v>#N/A</v>
      </c>
      <c r="BA1004" s="331" t="e">
        <f>IF((VLOOKUP(CONCATENATE($A1004,"EE"),'05 APU'!$1:$1048576,1,FALSE)=CONCATENATE($A1004,"EE")),1,0)</f>
        <v>#N/A</v>
      </c>
      <c r="BB1004" s="331" t="e">
        <f>IF((VLOOKUP(CONCATENATE($A1004,"EM"),'05 APU'!$1:$1048576,1,FALSE)=CONCATENATE($A1004,"EM")),1,0)</f>
        <v>#N/A</v>
      </c>
    </row>
    <row r="1005" spans="1:54" x14ac:dyDescent="0.25">
      <c r="A1005" s="88">
        <v>995</v>
      </c>
      <c r="B1005" s="408" t="s">
        <v>1937</v>
      </c>
      <c r="C1005" s="409" t="s">
        <v>1938</v>
      </c>
      <c r="D1005" s="89" t="str">
        <f>IFERROR(VLOOKUP(CONCATENATE($A1005,"T"),'05 APU'!$1:$1048576,3,),"")</f>
        <v/>
      </c>
      <c r="E1005" s="89" t="str">
        <f>IFERROR(VLOOKUP(CONCATENATE($A1005,"T2"),'05 APU'!$1:$1048576,3,),"")</f>
        <v/>
      </c>
      <c r="F1005" s="89" t="str">
        <f>IFERROR(VLOOKUP(CONCATENATE($A1005,"T3"),'05 APU'!$1:$1048576,3,),"")</f>
        <v/>
      </c>
      <c r="G1005" s="415" t="s">
        <v>138</v>
      </c>
      <c r="H1005" s="351"/>
      <c r="I1005" s="90">
        <f>IFERROR((VLOOKUP(CONCATENATE($A1005,"D"),'05 APU'!$1:$1048576,9,)),0)</f>
        <v>0</v>
      </c>
      <c r="J1005" s="90">
        <f t="shared" si="32"/>
        <v>0</v>
      </c>
      <c r="K1005" s="297" t="str">
        <f>IFERROR(VLOOKUP(CONCATENATE($A1005,"C"),'05 APU'!$1:$1048576,9,),"")</f>
        <v/>
      </c>
      <c r="L1005" s="297" t="str">
        <f>IFERROR(VLOOKUP(CONCATENATE($A1005,"B"),'05 APU'!$1:$1048576,9,),"")</f>
        <v/>
      </c>
      <c r="M1005" s="297" t="str">
        <f>IFERROR(VLOOKUP(CONCATENATE($A1005,"A"),'05 APU'!$1:$1048576,9,),"")</f>
        <v/>
      </c>
      <c r="N1005" s="86"/>
      <c r="O1005" s="90">
        <f>IFERROR(VLOOKUP(CONCATENATE($A1005,"D"),'05 APU'!$T:$AB,9,),0)</f>
        <v>0</v>
      </c>
      <c r="P1005" s="90">
        <f t="shared" si="31"/>
        <v>0</v>
      </c>
      <c r="Q1005" s="90">
        <f>IFERROR(VLOOKUP(CONCATENATE($A1005,"C"),'05 APU'!$T:$AB,9,),0)</f>
        <v>0</v>
      </c>
      <c r="R1005" s="90">
        <f>IFERROR(VLOOKUP(CONCATENATE($A1005,"B"),'05 APU'!$T:$AB,9,),0)</f>
        <v>0</v>
      </c>
      <c r="S1005" s="90">
        <f>IFERROR(VLOOKUP(CONCATENATE($A1005,"A"),'05 APU'!$T:$AB,9,),0)</f>
        <v>0</v>
      </c>
      <c r="U1005" s="420" t="s">
        <v>3468</v>
      </c>
      <c r="V1005" s="427" t="s">
        <v>3488</v>
      </c>
      <c r="W1005" s="429" t="s">
        <v>3493</v>
      </c>
      <c r="AZ1005" s="331" t="e">
        <f>IF((VLOOKUP(CONCATENATE($A1005,"EP"),'05 APU'!$1:$1048576,1,FALSE)=CONCATENATE($A1005,"EP")),1,0)</f>
        <v>#N/A</v>
      </c>
      <c r="BA1005" s="331" t="e">
        <f>IF((VLOOKUP(CONCATENATE($A1005,"EE"),'05 APU'!$1:$1048576,1,FALSE)=CONCATENATE($A1005,"EE")),1,0)</f>
        <v>#N/A</v>
      </c>
      <c r="BB1005" s="331" t="e">
        <f>IF((VLOOKUP(CONCATENATE($A1005,"EM"),'05 APU'!$1:$1048576,1,FALSE)=CONCATENATE($A1005,"EM")),1,0)</f>
        <v>#N/A</v>
      </c>
    </row>
    <row r="1006" spans="1:54" x14ac:dyDescent="0.25">
      <c r="A1006" s="88">
        <v>996</v>
      </c>
      <c r="B1006" s="408" t="s">
        <v>1939</v>
      </c>
      <c r="C1006" s="409" t="s">
        <v>1399</v>
      </c>
      <c r="D1006" s="89" t="str">
        <f>IFERROR(VLOOKUP(CONCATENATE($A1006,"T"),'05 APU'!$1:$1048576,3,),"")</f>
        <v/>
      </c>
      <c r="E1006" s="89" t="str">
        <f>IFERROR(VLOOKUP(CONCATENATE($A1006,"T2"),'05 APU'!$1:$1048576,3,),"")</f>
        <v/>
      </c>
      <c r="F1006" s="89" t="str">
        <f>IFERROR(VLOOKUP(CONCATENATE($A1006,"T3"),'05 APU'!$1:$1048576,3,),"")</f>
        <v/>
      </c>
      <c r="G1006" s="415" t="s">
        <v>138</v>
      </c>
      <c r="H1006" s="351"/>
      <c r="I1006" s="90">
        <f>IFERROR((VLOOKUP(CONCATENATE($A1006,"D"),'05 APU'!$1:$1048576,9,)),0)</f>
        <v>0</v>
      </c>
      <c r="J1006" s="90">
        <f t="shared" si="32"/>
        <v>0</v>
      </c>
      <c r="K1006" s="297" t="str">
        <f>IFERROR(VLOOKUP(CONCATENATE($A1006,"C"),'05 APU'!$1:$1048576,9,),"")</f>
        <v/>
      </c>
      <c r="L1006" s="297" t="str">
        <f>IFERROR(VLOOKUP(CONCATENATE($A1006,"B"),'05 APU'!$1:$1048576,9,),"")</f>
        <v/>
      </c>
      <c r="M1006" s="297" t="str">
        <f>IFERROR(VLOOKUP(CONCATENATE($A1006,"A"),'05 APU'!$1:$1048576,9,),"")</f>
        <v/>
      </c>
      <c r="N1006" s="86"/>
      <c r="O1006" s="90">
        <f>IFERROR(VLOOKUP(CONCATENATE($A1006,"D"),'05 APU'!$T:$AB,9,),0)</f>
        <v>0</v>
      </c>
      <c r="P1006" s="90">
        <f t="shared" si="31"/>
        <v>0</v>
      </c>
      <c r="Q1006" s="90">
        <f>IFERROR(VLOOKUP(CONCATENATE($A1006,"C"),'05 APU'!$T:$AB,9,),0)</f>
        <v>0</v>
      </c>
      <c r="R1006" s="90">
        <f>IFERROR(VLOOKUP(CONCATENATE($A1006,"B"),'05 APU'!$T:$AB,9,),0)</f>
        <v>0</v>
      </c>
      <c r="S1006" s="90">
        <f>IFERROR(VLOOKUP(CONCATENATE($A1006,"A"),'05 APU'!$T:$AB,9,),0)</f>
        <v>0</v>
      </c>
      <c r="U1006" s="420" t="s">
        <v>3468</v>
      </c>
      <c r="V1006" s="427" t="s">
        <v>3488</v>
      </c>
      <c r="W1006" s="429" t="s">
        <v>3493</v>
      </c>
      <c r="AZ1006" s="331" t="e">
        <f>IF((VLOOKUP(CONCATENATE($A1006,"EP"),'05 APU'!$1:$1048576,1,FALSE)=CONCATENATE($A1006,"EP")),1,0)</f>
        <v>#N/A</v>
      </c>
      <c r="BA1006" s="331" t="e">
        <f>IF((VLOOKUP(CONCATENATE($A1006,"EE"),'05 APU'!$1:$1048576,1,FALSE)=CONCATENATE($A1006,"EE")),1,0)</f>
        <v>#N/A</v>
      </c>
      <c r="BB1006" s="331" t="e">
        <f>IF((VLOOKUP(CONCATENATE($A1006,"EM"),'05 APU'!$1:$1048576,1,FALSE)=CONCATENATE($A1006,"EM")),1,0)</f>
        <v>#N/A</v>
      </c>
    </row>
    <row r="1007" spans="1:54" x14ac:dyDescent="0.25">
      <c r="A1007" s="88">
        <v>997</v>
      </c>
      <c r="B1007" s="408" t="s">
        <v>1940</v>
      </c>
      <c r="C1007" s="409" t="s">
        <v>1941</v>
      </c>
      <c r="D1007" s="89" t="str">
        <f>IFERROR(VLOOKUP(CONCATENATE($A1007,"T"),'05 APU'!$1:$1048576,3,),"")</f>
        <v/>
      </c>
      <c r="E1007" s="89" t="str">
        <f>IFERROR(VLOOKUP(CONCATENATE($A1007,"T2"),'05 APU'!$1:$1048576,3,),"")</f>
        <v/>
      </c>
      <c r="F1007" s="89" t="str">
        <f>IFERROR(VLOOKUP(CONCATENATE($A1007,"T3"),'05 APU'!$1:$1048576,3,),"")</f>
        <v/>
      </c>
      <c r="G1007" s="415" t="s">
        <v>138</v>
      </c>
      <c r="H1007" s="351"/>
      <c r="I1007" s="90">
        <f>IFERROR((VLOOKUP(CONCATENATE($A1007,"D"),'05 APU'!$1:$1048576,9,)),0)</f>
        <v>0</v>
      </c>
      <c r="J1007" s="90">
        <f t="shared" si="32"/>
        <v>0</v>
      </c>
      <c r="K1007" s="297" t="str">
        <f>IFERROR(VLOOKUP(CONCATENATE($A1007,"C"),'05 APU'!$1:$1048576,9,),"")</f>
        <v/>
      </c>
      <c r="L1007" s="297" t="str">
        <f>IFERROR(VLOOKUP(CONCATENATE($A1007,"B"),'05 APU'!$1:$1048576,9,),"")</f>
        <v/>
      </c>
      <c r="M1007" s="297" t="str">
        <f>IFERROR(VLOOKUP(CONCATENATE($A1007,"A"),'05 APU'!$1:$1048576,9,),"")</f>
        <v/>
      </c>
      <c r="N1007" s="86"/>
      <c r="O1007" s="90">
        <f>IFERROR(VLOOKUP(CONCATENATE($A1007,"D"),'05 APU'!$T:$AB,9,),0)</f>
        <v>0</v>
      </c>
      <c r="P1007" s="90">
        <f t="shared" si="31"/>
        <v>0</v>
      </c>
      <c r="Q1007" s="90">
        <f>IFERROR(VLOOKUP(CONCATENATE($A1007,"C"),'05 APU'!$T:$AB,9,),0)</f>
        <v>0</v>
      </c>
      <c r="R1007" s="90">
        <f>IFERROR(VLOOKUP(CONCATENATE($A1007,"B"),'05 APU'!$T:$AB,9,),0)</f>
        <v>0</v>
      </c>
      <c r="S1007" s="90">
        <f>IFERROR(VLOOKUP(CONCATENATE($A1007,"A"),'05 APU'!$T:$AB,9,),0)</f>
        <v>0</v>
      </c>
      <c r="U1007" s="420" t="s">
        <v>3468</v>
      </c>
      <c r="V1007" s="427" t="s">
        <v>3488</v>
      </c>
      <c r="W1007" s="429" t="s">
        <v>3493</v>
      </c>
      <c r="AZ1007" s="331" t="e">
        <f>IF((VLOOKUP(CONCATENATE($A1007,"EP"),'05 APU'!$1:$1048576,1,FALSE)=CONCATENATE($A1007,"EP")),1,0)</f>
        <v>#N/A</v>
      </c>
      <c r="BA1007" s="331" t="e">
        <f>IF((VLOOKUP(CONCATENATE($A1007,"EE"),'05 APU'!$1:$1048576,1,FALSE)=CONCATENATE($A1007,"EE")),1,0)</f>
        <v>#N/A</v>
      </c>
      <c r="BB1007" s="331" t="e">
        <f>IF((VLOOKUP(CONCATENATE($A1007,"EM"),'05 APU'!$1:$1048576,1,FALSE)=CONCATENATE($A1007,"EM")),1,0)</f>
        <v>#N/A</v>
      </c>
    </row>
    <row r="1008" spans="1:54" x14ac:dyDescent="0.25">
      <c r="A1008" s="88">
        <v>998</v>
      </c>
      <c r="B1008" s="403" t="s">
        <v>1942</v>
      </c>
      <c r="C1008" s="404" t="s">
        <v>1943</v>
      </c>
      <c r="D1008" s="89" t="str">
        <f>IFERROR(VLOOKUP(CONCATENATE($A1008,"T"),'05 APU'!$1:$1048576,3,),"")</f>
        <v/>
      </c>
      <c r="E1008" s="89" t="str">
        <f>IFERROR(VLOOKUP(CONCATENATE($A1008,"T2"),'05 APU'!$1:$1048576,3,),"")</f>
        <v/>
      </c>
      <c r="F1008" s="89" t="str">
        <f>IFERROR(VLOOKUP(CONCATENATE($A1008,"T3"),'05 APU'!$1:$1048576,3,),"")</f>
        <v/>
      </c>
      <c r="G1008" s="415"/>
      <c r="H1008" s="351"/>
      <c r="I1008" s="90">
        <f>IFERROR((VLOOKUP(CONCATENATE($A1008,"D"),'05 APU'!$1:$1048576,9,)),0)</f>
        <v>0</v>
      </c>
      <c r="J1008" s="90">
        <f t="shared" si="32"/>
        <v>0</v>
      </c>
      <c r="K1008" s="297" t="str">
        <f>IFERROR(VLOOKUP(CONCATENATE($A1008,"C"),'05 APU'!$1:$1048576,9,),"")</f>
        <v/>
      </c>
      <c r="L1008" s="297" t="str">
        <f>IFERROR(VLOOKUP(CONCATENATE($A1008,"B"),'05 APU'!$1:$1048576,9,),"")</f>
        <v/>
      </c>
      <c r="M1008" s="297" t="str">
        <f>IFERROR(VLOOKUP(CONCATENATE($A1008,"A"),'05 APU'!$1:$1048576,9,),"")</f>
        <v/>
      </c>
      <c r="N1008" s="86"/>
      <c r="O1008" s="90">
        <f>IFERROR(VLOOKUP(CONCATENATE($A1008,"D"),'05 APU'!$T:$AB,9,),0)</f>
        <v>0</v>
      </c>
      <c r="P1008" s="90">
        <f t="shared" si="31"/>
        <v>0</v>
      </c>
      <c r="Q1008" s="90">
        <f>IFERROR(VLOOKUP(CONCATENATE($A1008,"C"),'05 APU'!$T:$AB,9,),0)</f>
        <v>0</v>
      </c>
      <c r="R1008" s="90">
        <f>IFERROR(VLOOKUP(CONCATENATE($A1008,"B"),'05 APU'!$T:$AB,9,),0)</f>
        <v>0</v>
      </c>
      <c r="S1008" s="90">
        <f>IFERROR(VLOOKUP(CONCATENATE($A1008,"A"),'05 APU'!$T:$AB,9,),0)</f>
        <v>0</v>
      </c>
      <c r="U1008" s="420"/>
      <c r="V1008" s="424"/>
      <c r="W1008" s="429">
        <v>0</v>
      </c>
      <c r="AZ1008" s="331" t="e">
        <f>IF((VLOOKUP(CONCATENATE($A1008,"EP"),'05 APU'!$1:$1048576,1,FALSE)=CONCATENATE($A1008,"EP")),1,0)</f>
        <v>#N/A</v>
      </c>
      <c r="BA1008" s="331" t="e">
        <f>IF((VLOOKUP(CONCATENATE($A1008,"EE"),'05 APU'!$1:$1048576,1,FALSE)=CONCATENATE($A1008,"EE")),1,0)</f>
        <v>#N/A</v>
      </c>
      <c r="BB1008" s="331" t="e">
        <f>IF((VLOOKUP(CONCATENATE($A1008,"EM"),'05 APU'!$1:$1048576,1,FALSE)=CONCATENATE($A1008,"EM")),1,0)</f>
        <v>#N/A</v>
      </c>
    </row>
    <row r="1009" spans="1:54" x14ac:dyDescent="0.25">
      <c r="A1009" s="88">
        <v>999</v>
      </c>
      <c r="B1009" s="408" t="s">
        <v>1944</v>
      </c>
      <c r="C1009" s="409" t="s">
        <v>1938</v>
      </c>
      <c r="D1009" s="89" t="str">
        <f>IFERROR(VLOOKUP(CONCATENATE($A1009,"T"),'05 APU'!$1:$1048576,3,),"")</f>
        <v/>
      </c>
      <c r="E1009" s="89" t="str">
        <f>IFERROR(VLOOKUP(CONCATENATE($A1009,"T2"),'05 APU'!$1:$1048576,3,),"")</f>
        <v/>
      </c>
      <c r="F1009" s="89" t="str">
        <f>IFERROR(VLOOKUP(CONCATENATE($A1009,"T3"),'05 APU'!$1:$1048576,3,),"")</f>
        <v/>
      </c>
      <c r="G1009" s="415" t="s">
        <v>138</v>
      </c>
      <c r="H1009" s="351"/>
      <c r="I1009" s="90">
        <f>IFERROR((VLOOKUP(CONCATENATE($A1009,"D"),'05 APU'!$1:$1048576,9,)),0)</f>
        <v>0</v>
      </c>
      <c r="J1009" s="90">
        <f t="shared" si="32"/>
        <v>0</v>
      </c>
      <c r="K1009" s="297" t="str">
        <f>IFERROR(VLOOKUP(CONCATENATE($A1009,"C"),'05 APU'!$1:$1048576,9,),"")</f>
        <v/>
      </c>
      <c r="L1009" s="297" t="str">
        <f>IFERROR(VLOOKUP(CONCATENATE($A1009,"B"),'05 APU'!$1:$1048576,9,),"")</f>
        <v/>
      </c>
      <c r="M1009" s="297" t="str">
        <f>IFERROR(VLOOKUP(CONCATENATE($A1009,"A"),'05 APU'!$1:$1048576,9,),"")</f>
        <v/>
      </c>
      <c r="N1009" s="86"/>
      <c r="O1009" s="90">
        <f>IFERROR(VLOOKUP(CONCATENATE($A1009,"D"),'05 APU'!$T:$AB,9,),0)</f>
        <v>0</v>
      </c>
      <c r="P1009" s="90">
        <f t="shared" si="31"/>
        <v>0</v>
      </c>
      <c r="Q1009" s="90">
        <f>IFERROR(VLOOKUP(CONCATENATE($A1009,"C"),'05 APU'!$T:$AB,9,),0)</f>
        <v>0</v>
      </c>
      <c r="R1009" s="90">
        <f>IFERROR(VLOOKUP(CONCATENATE($A1009,"B"),'05 APU'!$T:$AB,9,),0)</f>
        <v>0</v>
      </c>
      <c r="S1009" s="90">
        <f>IFERROR(VLOOKUP(CONCATENATE($A1009,"A"),'05 APU'!$T:$AB,9,),0)</f>
        <v>0</v>
      </c>
      <c r="U1009" s="420" t="s">
        <v>3468</v>
      </c>
      <c r="V1009" s="427" t="s">
        <v>3488</v>
      </c>
      <c r="W1009" s="429" t="s">
        <v>3493</v>
      </c>
      <c r="AZ1009" s="331" t="e">
        <f>IF((VLOOKUP(CONCATENATE($A1009,"EP"),'05 APU'!$1:$1048576,1,FALSE)=CONCATENATE($A1009,"EP")),1,0)</f>
        <v>#N/A</v>
      </c>
      <c r="BA1009" s="331" t="e">
        <f>IF((VLOOKUP(CONCATENATE($A1009,"EE"),'05 APU'!$1:$1048576,1,FALSE)=CONCATENATE($A1009,"EE")),1,0)</f>
        <v>#N/A</v>
      </c>
      <c r="BB1009" s="331" t="e">
        <f>IF((VLOOKUP(CONCATENATE($A1009,"EM"),'05 APU'!$1:$1048576,1,FALSE)=CONCATENATE($A1009,"EM")),1,0)</f>
        <v>#N/A</v>
      </c>
    </row>
    <row r="1010" spans="1:54" x14ac:dyDescent="0.25">
      <c r="A1010" s="88">
        <v>1000</v>
      </c>
      <c r="B1010" s="408" t="s">
        <v>1945</v>
      </c>
      <c r="C1010" s="409" t="s">
        <v>1399</v>
      </c>
      <c r="D1010" s="89" t="str">
        <f>IFERROR(VLOOKUP(CONCATENATE($A1010,"T"),'05 APU'!$1:$1048576,3,),"")</f>
        <v/>
      </c>
      <c r="E1010" s="89" t="str">
        <f>IFERROR(VLOOKUP(CONCATENATE($A1010,"T2"),'05 APU'!$1:$1048576,3,),"")</f>
        <v/>
      </c>
      <c r="F1010" s="89" t="str">
        <f>IFERROR(VLOOKUP(CONCATENATE($A1010,"T3"),'05 APU'!$1:$1048576,3,),"")</f>
        <v/>
      </c>
      <c r="G1010" s="415" t="s">
        <v>138</v>
      </c>
      <c r="H1010" s="351"/>
      <c r="I1010" s="90">
        <f>IFERROR((VLOOKUP(CONCATENATE($A1010,"D"),'05 APU'!$1:$1048576,9,)),0)</f>
        <v>0</v>
      </c>
      <c r="J1010" s="90">
        <f t="shared" si="32"/>
        <v>0</v>
      </c>
      <c r="K1010" s="297" t="str">
        <f>IFERROR(VLOOKUP(CONCATENATE($A1010,"C"),'05 APU'!$1:$1048576,9,),"")</f>
        <v/>
      </c>
      <c r="L1010" s="297" t="str">
        <f>IFERROR(VLOOKUP(CONCATENATE($A1010,"B"),'05 APU'!$1:$1048576,9,),"")</f>
        <v/>
      </c>
      <c r="M1010" s="297" t="str">
        <f>IFERROR(VLOOKUP(CONCATENATE($A1010,"A"),'05 APU'!$1:$1048576,9,),"")</f>
        <v/>
      </c>
      <c r="N1010" s="86"/>
      <c r="O1010" s="90">
        <f>IFERROR(VLOOKUP(CONCATENATE($A1010,"D"),'05 APU'!$T:$AB,9,),0)</f>
        <v>0</v>
      </c>
      <c r="P1010" s="90">
        <f t="shared" si="31"/>
        <v>0</v>
      </c>
      <c r="Q1010" s="90">
        <f>IFERROR(VLOOKUP(CONCATENATE($A1010,"C"),'05 APU'!$T:$AB,9,),0)</f>
        <v>0</v>
      </c>
      <c r="R1010" s="90">
        <f>IFERROR(VLOOKUP(CONCATENATE($A1010,"B"),'05 APU'!$T:$AB,9,),0)</f>
        <v>0</v>
      </c>
      <c r="S1010" s="90">
        <f>IFERROR(VLOOKUP(CONCATENATE($A1010,"A"),'05 APU'!$T:$AB,9,),0)</f>
        <v>0</v>
      </c>
      <c r="U1010" s="420" t="s">
        <v>3468</v>
      </c>
      <c r="V1010" s="427" t="s">
        <v>3488</v>
      </c>
      <c r="W1010" s="429" t="s">
        <v>3493</v>
      </c>
      <c r="AZ1010" s="331" t="e">
        <f>IF((VLOOKUP(CONCATENATE($A1010,"EP"),'05 APU'!$1:$1048576,1,FALSE)=CONCATENATE($A1010,"EP")),1,0)</f>
        <v>#N/A</v>
      </c>
      <c r="BA1010" s="331" t="e">
        <f>IF((VLOOKUP(CONCATENATE($A1010,"EE"),'05 APU'!$1:$1048576,1,FALSE)=CONCATENATE($A1010,"EE")),1,0)</f>
        <v>#N/A</v>
      </c>
      <c r="BB1010" s="331" t="e">
        <f>IF((VLOOKUP(CONCATENATE($A1010,"EM"),'05 APU'!$1:$1048576,1,FALSE)=CONCATENATE($A1010,"EM")),1,0)</f>
        <v>#N/A</v>
      </c>
    </row>
    <row r="1011" spans="1:54" x14ac:dyDescent="0.25">
      <c r="A1011" s="88">
        <v>1001</v>
      </c>
      <c r="B1011" s="408" t="s">
        <v>1946</v>
      </c>
      <c r="C1011" s="409" t="s">
        <v>1941</v>
      </c>
      <c r="D1011" s="89" t="str">
        <f>IFERROR(VLOOKUP(CONCATENATE($A1011,"T"),'05 APU'!$1:$1048576,3,),"")</f>
        <v/>
      </c>
      <c r="E1011" s="89" t="str">
        <f>IFERROR(VLOOKUP(CONCATENATE($A1011,"T2"),'05 APU'!$1:$1048576,3,),"")</f>
        <v/>
      </c>
      <c r="F1011" s="89" t="str">
        <f>IFERROR(VLOOKUP(CONCATENATE($A1011,"T3"),'05 APU'!$1:$1048576,3,),"")</f>
        <v/>
      </c>
      <c r="G1011" s="415" t="s">
        <v>138</v>
      </c>
      <c r="H1011" s="351"/>
      <c r="I1011" s="90">
        <f>IFERROR((VLOOKUP(CONCATENATE($A1011,"D"),'05 APU'!$1:$1048576,9,)),0)</f>
        <v>0</v>
      </c>
      <c r="J1011" s="90">
        <f t="shared" ref="J1011:J1074" si="33">IFERROR(I1011*H1011,0)</f>
        <v>0</v>
      </c>
      <c r="K1011" s="297" t="str">
        <f>IFERROR(VLOOKUP(CONCATENATE($A1011,"C"),'05 APU'!$1:$1048576,9,),"")</f>
        <v/>
      </c>
      <c r="L1011" s="297" t="str">
        <f>IFERROR(VLOOKUP(CONCATENATE($A1011,"B"),'05 APU'!$1:$1048576,9,),"")</f>
        <v/>
      </c>
      <c r="M1011" s="297" t="str">
        <f>IFERROR(VLOOKUP(CONCATENATE($A1011,"A"),'05 APU'!$1:$1048576,9,),"")</f>
        <v/>
      </c>
      <c r="N1011" s="86"/>
      <c r="O1011" s="90">
        <f>IFERROR(VLOOKUP(CONCATENATE($A1011,"D"),'05 APU'!$T:$AB,9,),0)</f>
        <v>0</v>
      </c>
      <c r="P1011" s="90">
        <f t="shared" si="31"/>
        <v>0</v>
      </c>
      <c r="Q1011" s="90">
        <f>IFERROR(VLOOKUP(CONCATENATE($A1011,"C"),'05 APU'!$T:$AB,9,),0)</f>
        <v>0</v>
      </c>
      <c r="R1011" s="90">
        <f>IFERROR(VLOOKUP(CONCATENATE($A1011,"B"),'05 APU'!$T:$AB,9,),0)</f>
        <v>0</v>
      </c>
      <c r="S1011" s="90">
        <f>IFERROR(VLOOKUP(CONCATENATE($A1011,"A"),'05 APU'!$T:$AB,9,),0)</f>
        <v>0</v>
      </c>
      <c r="U1011" s="420" t="s">
        <v>3468</v>
      </c>
      <c r="V1011" s="427" t="s">
        <v>3488</v>
      </c>
      <c r="W1011" s="429" t="s">
        <v>3493</v>
      </c>
    </row>
    <row r="1012" spans="1:54" x14ac:dyDescent="0.25">
      <c r="A1012" s="88">
        <v>1002</v>
      </c>
      <c r="B1012" s="403" t="s">
        <v>1947</v>
      </c>
      <c r="C1012" s="404" t="s">
        <v>1948</v>
      </c>
      <c r="D1012" s="89" t="str">
        <f>IFERROR(VLOOKUP(CONCATENATE($A1012,"T"),'05 APU'!$1:$1048576,3,),"")</f>
        <v/>
      </c>
      <c r="E1012" s="89" t="str">
        <f>IFERROR(VLOOKUP(CONCATENATE($A1012,"T2"),'05 APU'!$1:$1048576,3,),"")</f>
        <v/>
      </c>
      <c r="F1012" s="89" t="str">
        <f>IFERROR(VLOOKUP(CONCATENATE($A1012,"T3"),'05 APU'!$1:$1048576,3,),"")</f>
        <v/>
      </c>
      <c r="G1012" s="415"/>
      <c r="H1012" s="351"/>
      <c r="I1012" s="90">
        <f>IFERROR((VLOOKUP(CONCATENATE($A1012,"D"),'05 APU'!$1:$1048576,9,)),0)</f>
        <v>0</v>
      </c>
      <c r="J1012" s="90">
        <f t="shared" si="33"/>
        <v>0</v>
      </c>
      <c r="K1012" s="297" t="str">
        <f>IFERROR(VLOOKUP(CONCATENATE($A1012,"C"),'05 APU'!$1:$1048576,9,),"")</f>
        <v/>
      </c>
      <c r="L1012" s="297" t="str">
        <f>IFERROR(VLOOKUP(CONCATENATE($A1012,"B"),'05 APU'!$1:$1048576,9,),"")</f>
        <v/>
      </c>
      <c r="M1012" s="297" t="str">
        <f>IFERROR(VLOOKUP(CONCATENATE($A1012,"A"),'05 APU'!$1:$1048576,9,),"")</f>
        <v/>
      </c>
      <c r="N1012" s="86"/>
      <c r="O1012" s="90">
        <f>IFERROR(VLOOKUP(CONCATENATE($A1012,"D"),'05 APU'!$T:$AB,9,),0)</f>
        <v>0</v>
      </c>
      <c r="P1012" s="90">
        <f t="shared" si="31"/>
        <v>0</v>
      </c>
      <c r="Q1012" s="90">
        <f>IFERROR(VLOOKUP(CONCATENATE($A1012,"C"),'05 APU'!$T:$AB,9,),0)</f>
        <v>0</v>
      </c>
      <c r="R1012" s="90">
        <f>IFERROR(VLOOKUP(CONCATENATE($A1012,"B"),'05 APU'!$T:$AB,9,),0)</f>
        <v>0</v>
      </c>
      <c r="S1012" s="90">
        <f>IFERROR(VLOOKUP(CONCATENATE($A1012,"A"),'05 APU'!$T:$AB,9,),0)</f>
        <v>0</v>
      </c>
      <c r="U1012" s="420"/>
      <c r="V1012" s="424"/>
      <c r="W1012" s="429">
        <v>0</v>
      </c>
    </row>
    <row r="1013" spans="1:54" x14ac:dyDescent="0.25">
      <c r="A1013" s="88">
        <v>1003</v>
      </c>
      <c r="B1013" s="408" t="s">
        <v>1949</v>
      </c>
      <c r="C1013" s="409" t="s">
        <v>1950</v>
      </c>
      <c r="D1013" s="89" t="str">
        <f>IFERROR(VLOOKUP(CONCATENATE($A1013,"T"),'05 APU'!$1:$1048576,3,),"")</f>
        <v/>
      </c>
      <c r="E1013" s="89" t="str">
        <f>IFERROR(VLOOKUP(CONCATENATE($A1013,"T2"),'05 APU'!$1:$1048576,3,),"")</f>
        <v/>
      </c>
      <c r="F1013" s="89" t="str">
        <f>IFERROR(VLOOKUP(CONCATENATE($A1013,"T3"),'05 APU'!$1:$1048576,3,),"")</f>
        <v/>
      </c>
      <c r="G1013" s="415" t="s">
        <v>138</v>
      </c>
      <c r="H1013" s="351"/>
      <c r="I1013" s="90">
        <f>IFERROR((VLOOKUP(CONCATENATE($A1013,"D"),'05 APU'!$1:$1048576,9,)),0)</f>
        <v>0</v>
      </c>
      <c r="J1013" s="90">
        <f t="shared" si="33"/>
        <v>0</v>
      </c>
      <c r="K1013" s="297" t="str">
        <f>IFERROR(VLOOKUP(CONCATENATE($A1013,"C"),'05 APU'!$1:$1048576,9,),"")</f>
        <v/>
      </c>
      <c r="L1013" s="297" t="str">
        <f>IFERROR(VLOOKUP(CONCATENATE($A1013,"B"),'05 APU'!$1:$1048576,9,),"")</f>
        <v/>
      </c>
      <c r="M1013" s="297" t="str">
        <f>IFERROR(VLOOKUP(CONCATENATE($A1013,"A"),'05 APU'!$1:$1048576,9,),"")</f>
        <v/>
      </c>
      <c r="N1013" s="86"/>
      <c r="O1013" s="90">
        <f>IFERROR(VLOOKUP(CONCATENATE($A1013,"D"),'05 APU'!$T:$AB,9,),0)</f>
        <v>0</v>
      </c>
      <c r="P1013" s="90">
        <f t="shared" si="31"/>
        <v>0</v>
      </c>
      <c r="Q1013" s="90">
        <f>IFERROR(VLOOKUP(CONCATENATE($A1013,"C"),'05 APU'!$T:$AB,9,),0)</f>
        <v>0</v>
      </c>
      <c r="R1013" s="90">
        <f>IFERROR(VLOOKUP(CONCATENATE($A1013,"B"),'05 APU'!$T:$AB,9,),0)</f>
        <v>0</v>
      </c>
      <c r="S1013" s="90">
        <f>IFERROR(VLOOKUP(CONCATENATE($A1013,"A"),'05 APU'!$T:$AB,9,),0)</f>
        <v>0</v>
      </c>
      <c r="U1013" s="421"/>
      <c r="V1013" s="424"/>
      <c r="W1013" s="429">
        <v>0</v>
      </c>
    </row>
    <row r="1014" spans="1:54" x14ac:dyDescent="0.25">
      <c r="A1014" s="88">
        <v>1004</v>
      </c>
      <c r="B1014" s="403" t="s">
        <v>1951</v>
      </c>
      <c r="C1014" s="404" t="s">
        <v>1952</v>
      </c>
      <c r="D1014" s="89" t="str">
        <f>IFERROR(VLOOKUP(CONCATENATE($A1014,"T"),'05 APU'!$1:$1048576,3,),"")</f>
        <v/>
      </c>
      <c r="E1014" s="89" t="str">
        <f>IFERROR(VLOOKUP(CONCATENATE($A1014,"T2"),'05 APU'!$1:$1048576,3,),"")</f>
        <v/>
      </c>
      <c r="F1014" s="89" t="str">
        <f>IFERROR(VLOOKUP(CONCATENATE($A1014,"T3"),'05 APU'!$1:$1048576,3,),"")</f>
        <v/>
      </c>
      <c r="G1014" s="415"/>
      <c r="H1014" s="351"/>
      <c r="I1014" s="90">
        <f>IFERROR((VLOOKUP(CONCATENATE($A1014,"D"),'05 APU'!$1:$1048576,9,)),0)</f>
        <v>0</v>
      </c>
      <c r="J1014" s="90">
        <f t="shared" si="33"/>
        <v>0</v>
      </c>
      <c r="K1014" s="297" t="str">
        <f>IFERROR(VLOOKUP(CONCATENATE($A1014,"C"),'05 APU'!$1:$1048576,9,),"")</f>
        <v/>
      </c>
      <c r="L1014" s="297" t="str">
        <f>IFERROR(VLOOKUP(CONCATENATE($A1014,"B"),'05 APU'!$1:$1048576,9,),"")</f>
        <v/>
      </c>
      <c r="M1014" s="297" t="str">
        <f>IFERROR(VLOOKUP(CONCATENATE($A1014,"A"),'05 APU'!$1:$1048576,9,),"")</f>
        <v/>
      </c>
      <c r="N1014" s="86"/>
      <c r="O1014" s="90">
        <f>IFERROR(VLOOKUP(CONCATENATE($A1014,"D"),'05 APU'!$T:$AB,9,),0)</f>
        <v>0</v>
      </c>
      <c r="P1014" s="90">
        <f t="shared" si="31"/>
        <v>0</v>
      </c>
      <c r="Q1014" s="90">
        <f>IFERROR(VLOOKUP(CONCATENATE($A1014,"C"),'05 APU'!$T:$AB,9,),0)</f>
        <v>0</v>
      </c>
      <c r="R1014" s="90">
        <f>IFERROR(VLOOKUP(CONCATENATE($A1014,"B"),'05 APU'!$T:$AB,9,),0)</f>
        <v>0</v>
      </c>
      <c r="S1014" s="90">
        <f>IFERROR(VLOOKUP(CONCATENATE($A1014,"A"),'05 APU'!$T:$AB,9,),0)</f>
        <v>0</v>
      </c>
      <c r="U1014" s="420"/>
      <c r="V1014" s="424"/>
      <c r="W1014" s="429">
        <v>0</v>
      </c>
    </row>
    <row r="1015" spans="1:54" x14ac:dyDescent="0.25">
      <c r="A1015" s="88">
        <v>1005</v>
      </c>
      <c r="B1015" s="408" t="s">
        <v>1953</v>
      </c>
      <c r="C1015" s="409" t="s">
        <v>1954</v>
      </c>
      <c r="D1015" s="89" t="str">
        <f>IFERROR(VLOOKUP(CONCATENATE($A1015,"T"),'05 APU'!$1:$1048576,3,),"")</f>
        <v/>
      </c>
      <c r="E1015" s="89" t="str">
        <f>IFERROR(VLOOKUP(CONCATENATE($A1015,"T2"),'05 APU'!$1:$1048576,3,),"")</f>
        <v/>
      </c>
      <c r="F1015" s="89" t="str">
        <f>IFERROR(VLOOKUP(CONCATENATE($A1015,"T3"),'05 APU'!$1:$1048576,3,),"")</f>
        <v/>
      </c>
      <c r="G1015" s="415" t="s">
        <v>168</v>
      </c>
      <c r="H1015" s="351"/>
      <c r="I1015" s="90">
        <f>IFERROR((VLOOKUP(CONCATENATE($A1015,"D"),'05 APU'!$1:$1048576,9,)),0)</f>
        <v>0</v>
      </c>
      <c r="J1015" s="90">
        <f t="shared" si="33"/>
        <v>0</v>
      </c>
      <c r="K1015" s="297" t="str">
        <f>IFERROR(VLOOKUP(CONCATENATE($A1015,"C"),'05 APU'!$1:$1048576,9,),"")</f>
        <v/>
      </c>
      <c r="L1015" s="297" t="str">
        <f>IFERROR(VLOOKUP(CONCATENATE($A1015,"B"),'05 APU'!$1:$1048576,9,),"")</f>
        <v/>
      </c>
      <c r="M1015" s="297" t="str">
        <f>IFERROR(VLOOKUP(CONCATENATE($A1015,"A"),'05 APU'!$1:$1048576,9,),"")</f>
        <v/>
      </c>
      <c r="N1015" s="86"/>
      <c r="O1015" s="90">
        <f>IFERROR(VLOOKUP(CONCATENATE($A1015,"D"),'05 APU'!$T:$AB,9,),0)</f>
        <v>0</v>
      </c>
      <c r="P1015" s="90">
        <f t="shared" si="31"/>
        <v>0</v>
      </c>
      <c r="Q1015" s="90">
        <f>IFERROR(VLOOKUP(CONCATENATE($A1015,"C"),'05 APU'!$T:$AB,9,),0)</f>
        <v>0</v>
      </c>
      <c r="R1015" s="90">
        <f>IFERROR(VLOOKUP(CONCATENATE($A1015,"B"),'05 APU'!$T:$AB,9,),0)</f>
        <v>0</v>
      </c>
      <c r="S1015" s="90">
        <f>IFERROR(VLOOKUP(CONCATENATE($A1015,"A"),'05 APU'!$T:$AB,9,),0)</f>
        <v>0</v>
      </c>
      <c r="U1015" s="421"/>
      <c r="V1015" s="424"/>
      <c r="W1015" s="429">
        <v>0</v>
      </c>
    </row>
    <row r="1016" spans="1:54" x14ac:dyDescent="0.25">
      <c r="A1016" s="88">
        <v>1006</v>
      </c>
      <c r="B1016" s="408" t="s">
        <v>1955</v>
      </c>
      <c r="C1016" s="409" t="s">
        <v>1956</v>
      </c>
      <c r="D1016" s="89" t="str">
        <f>IFERROR(VLOOKUP(CONCATENATE($A1016,"T"),'05 APU'!$1:$1048576,3,),"")</f>
        <v/>
      </c>
      <c r="E1016" s="89" t="str">
        <f>IFERROR(VLOOKUP(CONCATENATE($A1016,"T2"),'05 APU'!$1:$1048576,3,),"")</f>
        <v/>
      </c>
      <c r="F1016" s="89" t="str">
        <f>IFERROR(VLOOKUP(CONCATENATE($A1016,"T3"),'05 APU'!$1:$1048576,3,),"")</f>
        <v/>
      </c>
      <c r="G1016" s="415" t="s">
        <v>168</v>
      </c>
      <c r="H1016" s="351"/>
      <c r="I1016" s="90">
        <f>IFERROR((VLOOKUP(CONCATENATE($A1016,"D"),'05 APU'!$1:$1048576,9,)),0)</f>
        <v>0</v>
      </c>
      <c r="J1016" s="90">
        <f t="shared" si="33"/>
        <v>0</v>
      </c>
      <c r="K1016" s="297" t="str">
        <f>IFERROR(VLOOKUP(CONCATENATE($A1016,"C"),'05 APU'!$1:$1048576,9,),"")</f>
        <v/>
      </c>
      <c r="L1016" s="297" t="str">
        <f>IFERROR(VLOOKUP(CONCATENATE($A1016,"B"),'05 APU'!$1:$1048576,9,),"")</f>
        <v/>
      </c>
      <c r="M1016" s="297" t="str">
        <f>IFERROR(VLOOKUP(CONCATENATE($A1016,"A"),'05 APU'!$1:$1048576,9,),"")</f>
        <v/>
      </c>
      <c r="N1016" s="86"/>
      <c r="O1016" s="90">
        <f>IFERROR(VLOOKUP(CONCATENATE($A1016,"D"),'05 APU'!$T:$AB,9,),0)</f>
        <v>0</v>
      </c>
      <c r="P1016" s="90">
        <f t="shared" si="31"/>
        <v>0</v>
      </c>
      <c r="Q1016" s="90">
        <f>IFERROR(VLOOKUP(CONCATENATE($A1016,"C"),'05 APU'!$T:$AB,9,),0)</f>
        <v>0</v>
      </c>
      <c r="R1016" s="90">
        <f>IFERROR(VLOOKUP(CONCATENATE($A1016,"B"),'05 APU'!$T:$AB,9,),0)</f>
        <v>0</v>
      </c>
      <c r="S1016" s="90">
        <f>IFERROR(VLOOKUP(CONCATENATE($A1016,"A"),'05 APU'!$T:$AB,9,),0)</f>
        <v>0</v>
      </c>
      <c r="U1016" s="421"/>
      <c r="V1016" s="424"/>
      <c r="W1016" s="429">
        <v>0</v>
      </c>
    </row>
    <row r="1017" spans="1:54" x14ac:dyDescent="0.25">
      <c r="A1017" s="88">
        <v>1007</v>
      </c>
      <c r="B1017" s="408" t="s">
        <v>1957</v>
      </c>
      <c r="C1017" s="409" t="s">
        <v>1958</v>
      </c>
      <c r="D1017" s="89" t="str">
        <f>IFERROR(VLOOKUP(CONCATENATE($A1017,"T"),'05 APU'!$1:$1048576,3,),"")</f>
        <v/>
      </c>
      <c r="E1017" s="89" t="str">
        <f>IFERROR(VLOOKUP(CONCATENATE($A1017,"T2"),'05 APU'!$1:$1048576,3,),"")</f>
        <v/>
      </c>
      <c r="F1017" s="89" t="str">
        <f>IFERROR(VLOOKUP(CONCATENATE($A1017,"T3"),'05 APU'!$1:$1048576,3,),"")</f>
        <v/>
      </c>
      <c r="G1017" s="415" t="s">
        <v>168</v>
      </c>
      <c r="H1017" s="351"/>
      <c r="I1017" s="90">
        <f>IFERROR((VLOOKUP(CONCATENATE($A1017,"D"),'05 APU'!$1:$1048576,9,)),0)</f>
        <v>0</v>
      </c>
      <c r="J1017" s="90">
        <f t="shared" si="33"/>
        <v>0</v>
      </c>
      <c r="K1017" s="297" t="str">
        <f>IFERROR(VLOOKUP(CONCATENATE($A1017,"C"),'05 APU'!$1:$1048576,9,),"")</f>
        <v/>
      </c>
      <c r="L1017" s="297" t="str">
        <f>IFERROR(VLOOKUP(CONCATENATE($A1017,"B"),'05 APU'!$1:$1048576,9,),"")</f>
        <v/>
      </c>
      <c r="M1017" s="297" t="str">
        <f>IFERROR(VLOOKUP(CONCATENATE($A1017,"A"),'05 APU'!$1:$1048576,9,),"")</f>
        <v/>
      </c>
      <c r="N1017" s="86"/>
      <c r="O1017" s="90">
        <f>IFERROR(VLOOKUP(CONCATENATE($A1017,"D"),'05 APU'!$T:$AB,9,),0)</f>
        <v>0</v>
      </c>
      <c r="P1017" s="90">
        <f t="shared" si="31"/>
        <v>0</v>
      </c>
      <c r="Q1017" s="90">
        <f>IFERROR(VLOOKUP(CONCATENATE($A1017,"C"),'05 APU'!$T:$AB,9,),0)</f>
        <v>0</v>
      </c>
      <c r="R1017" s="90">
        <f>IFERROR(VLOOKUP(CONCATENATE($A1017,"B"),'05 APU'!$T:$AB,9,),0)</f>
        <v>0</v>
      </c>
      <c r="S1017" s="90">
        <f>IFERROR(VLOOKUP(CONCATENATE($A1017,"A"),'05 APU'!$T:$AB,9,),0)</f>
        <v>0</v>
      </c>
      <c r="U1017" s="421"/>
      <c r="V1017" s="424"/>
      <c r="W1017" s="429">
        <v>0</v>
      </c>
    </row>
    <row r="1018" spans="1:54" x14ac:dyDescent="0.25">
      <c r="A1018" s="88">
        <v>1008</v>
      </c>
      <c r="B1018" s="408" t="s">
        <v>1959</v>
      </c>
      <c r="C1018" s="409" t="s">
        <v>1960</v>
      </c>
      <c r="D1018" s="89" t="str">
        <f>IFERROR(VLOOKUP(CONCATENATE($A1018,"T"),'05 APU'!$1:$1048576,3,),"")</f>
        <v/>
      </c>
      <c r="E1018" s="89" t="str">
        <f>IFERROR(VLOOKUP(CONCATENATE($A1018,"T2"),'05 APU'!$1:$1048576,3,),"")</f>
        <v/>
      </c>
      <c r="F1018" s="89" t="str">
        <f>IFERROR(VLOOKUP(CONCATENATE($A1018,"T3"),'05 APU'!$1:$1048576,3,),"")</f>
        <v/>
      </c>
      <c r="G1018" s="415" t="s">
        <v>168</v>
      </c>
      <c r="H1018" s="351"/>
      <c r="I1018" s="90">
        <f>IFERROR((VLOOKUP(CONCATENATE($A1018,"D"),'05 APU'!$1:$1048576,9,)),0)</f>
        <v>0</v>
      </c>
      <c r="J1018" s="90">
        <f t="shared" si="33"/>
        <v>0</v>
      </c>
      <c r="K1018" s="297" t="str">
        <f>IFERROR(VLOOKUP(CONCATENATE($A1018,"C"),'05 APU'!$1:$1048576,9,),"")</f>
        <v/>
      </c>
      <c r="L1018" s="297" t="str">
        <f>IFERROR(VLOOKUP(CONCATENATE($A1018,"B"),'05 APU'!$1:$1048576,9,),"")</f>
        <v/>
      </c>
      <c r="M1018" s="297" t="str">
        <f>IFERROR(VLOOKUP(CONCATENATE($A1018,"A"),'05 APU'!$1:$1048576,9,),"")</f>
        <v/>
      </c>
      <c r="N1018" s="86"/>
      <c r="O1018" s="90">
        <f>IFERROR(VLOOKUP(CONCATENATE($A1018,"D"),'05 APU'!$T:$AB,9,),0)</f>
        <v>0</v>
      </c>
      <c r="P1018" s="90">
        <f t="shared" si="31"/>
        <v>0</v>
      </c>
      <c r="Q1018" s="90">
        <f>IFERROR(VLOOKUP(CONCATENATE($A1018,"C"),'05 APU'!$T:$AB,9,),0)</f>
        <v>0</v>
      </c>
      <c r="R1018" s="90">
        <f>IFERROR(VLOOKUP(CONCATENATE($A1018,"B"),'05 APU'!$T:$AB,9,),0)</f>
        <v>0</v>
      </c>
      <c r="S1018" s="90">
        <f>IFERROR(VLOOKUP(CONCATENATE($A1018,"A"),'05 APU'!$T:$AB,9,),0)</f>
        <v>0</v>
      </c>
      <c r="U1018" s="421"/>
      <c r="V1018" s="424"/>
      <c r="W1018" s="429">
        <v>0</v>
      </c>
    </row>
    <row r="1019" spans="1:54" x14ac:dyDescent="0.25">
      <c r="A1019" s="88">
        <v>1009</v>
      </c>
      <c r="B1019" s="403" t="s">
        <v>1961</v>
      </c>
      <c r="C1019" s="404" t="s">
        <v>1962</v>
      </c>
      <c r="D1019" s="89" t="str">
        <f>IFERROR(VLOOKUP(CONCATENATE($A1019,"T"),'05 APU'!$1:$1048576,3,),"")</f>
        <v/>
      </c>
      <c r="E1019" s="89" t="str">
        <f>IFERROR(VLOOKUP(CONCATENATE($A1019,"T2"),'05 APU'!$1:$1048576,3,),"")</f>
        <v/>
      </c>
      <c r="F1019" s="89" t="str">
        <f>IFERROR(VLOOKUP(CONCATENATE($A1019,"T3"),'05 APU'!$1:$1048576,3,),"")</f>
        <v/>
      </c>
      <c r="G1019" s="415"/>
      <c r="H1019" s="351"/>
      <c r="I1019" s="90">
        <f>IFERROR((VLOOKUP(CONCATENATE($A1019,"D"),'05 APU'!$1:$1048576,9,)),0)</f>
        <v>0</v>
      </c>
      <c r="J1019" s="90">
        <f t="shared" si="33"/>
        <v>0</v>
      </c>
      <c r="K1019" s="297" t="str">
        <f>IFERROR(VLOOKUP(CONCATENATE($A1019,"C"),'05 APU'!$1:$1048576,9,),"")</f>
        <v/>
      </c>
      <c r="L1019" s="297" t="str">
        <f>IFERROR(VLOOKUP(CONCATENATE($A1019,"B"),'05 APU'!$1:$1048576,9,),"")</f>
        <v/>
      </c>
      <c r="M1019" s="297" t="str">
        <f>IFERROR(VLOOKUP(CONCATENATE($A1019,"A"),'05 APU'!$1:$1048576,9,),"")</f>
        <v/>
      </c>
      <c r="N1019" s="86"/>
      <c r="O1019" s="90">
        <f>IFERROR(VLOOKUP(CONCATENATE($A1019,"D"),'05 APU'!$T:$AB,9,),0)</f>
        <v>0</v>
      </c>
      <c r="P1019" s="90">
        <f t="shared" si="31"/>
        <v>0</v>
      </c>
      <c r="Q1019" s="90">
        <f>IFERROR(VLOOKUP(CONCATENATE($A1019,"C"),'05 APU'!$T:$AB,9,),0)</f>
        <v>0</v>
      </c>
      <c r="R1019" s="90">
        <f>IFERROR(VLOOKUP(CONCATENATE($A1019,"B"),'05 APU'!$T:$AB,9,),0)</f>
        <v>0</v>
      </c>
      <c r="S1019" s="90">
        <f>IFERROR(VLOOKUP(CONCATENATE($A1019,"A"),'05 APU'!$T:$AB,9,),0)</f>
        <v>0</v>
      </c>
      <c r="U1019" s="420"/>
      <c r="V1019" s="424"/>
      <c r="W1019" s="429">
        <v>0</v>
      </c>
    </row>
    <row r="1020" spans="1:54" x14ac:dyDescent="0.25">
      <c r="A1020" s="88">
        <v>1010</v>
      </c>
      <c r="B1020" s="408" t="s">
        <v>1963</v>
      </c>
      <c r="C1020" s="409" t="s">
        <v>1964</v>
      </c>
      <c r="D1020" s="89" t="str">
        <f>IFERROR(VLOOKUP(CONCATENATE($A1020,"T"),'05 APU'!$1:$1048576,3,),"")</f>
        <v/>
      </c>
      <c r="E1020" s="89" t="str">
        <f>IFERROR(VLOOKUP(CONCATENATE($A1020,"T2"),'05 APU'!$1:$1048576,3,),"")</f>
        <v/>
      </c>
      <c r="F1020" s="89" t="str">
        <f>IFERROR(VLOOKUP(CONCATENATE($A1020,"T3"),'05 APU'!$1:$1048576,3,),"")</f>
        <v/>
      </c>
      <c r="G1020" s="415" t="s">
        <v>168</v>
      </c>
      <c r="H1020" s="351"/>
      <c r="I1020" s="90">
        <f>IFERROR((VLOOKUP(CONCATENATE($A1020,"D"),'05 APU'!$1:$1048576,9,)),0)</f>
        <v>0</v>
      </c>
      <c r="J1020" s="90">
        <f t="shared" si="33"/>
        <v>0</v>
      </c>
      <c r="K1020" s="297" t="str">
        <f>IFERROR(VLOOKUP(CONCATENATE($A1020,"C"),'05 APU'!$1:$1048576,9,),"")</f>
        <v/>
      </c>
      <c r="L1020" s="297" t="str">
        <f>IFERROR(VLOOKUP(CONCATENATE($A1020,"B"),'05 APU'!$1:$1048576,9,),"")</f>
        <v/>
      </c>
      <c r="M1020" s="297" t="str">
        <f>IFERROR(VLOOKUP(CONCATENATE($A1020,"A"),'05 APU'!$1:$1048576,9,),"")</f>
        <v/>
      </c>
      <c r="N1020" s="86"/>
      <c r="O1020" s="90">
        <f>IFERROR(VLOOKUP(CONCATENATE($A1020,"D"),'05 APU'!$T:$AB,9,),0)</f>
        <v>0</v>
      </c>
      <c r="P1020" s="90">
        <f t="shared" si="31"/>
        <v>0</v>
      </c>
      <c r="Q1020" s="90">
        <f>IFERROR(VLOOKUP(CONCATENATE($A1020,"C"),'05 APU'!$T:$AB,9,),0)</f>
        <v>0</v>
      </c>
      <c r="R1020" s="90">
        <f>IFERROR(VLOOKUP(CONCATENATE($A1020,"B"),'05 APU'!$T:$AB,9,),0)</f>
        <v>0</v>
      </c>
      <c r="S1020" s="90">
        <f>IFERROR(VLOOKUP(CONCATENATE($A1020,"A"),'05 APU'!$T:$AB,9,),0)</f>
        <v>0</v>
      </c>
      <c r="U1020" s="421"/>
      <c r="V1020" s="424"/>
      <c r="W1020" s="429">
        <v>0</v>
      </c>
    </row>
    <row r="1021" spans="1:54" x14ac:dyDescent="0.25">
      <c r="A1021" s="88">
        <v>1011</v>
      </c>
      <c r="B1021" s="403" t="s">
        <v>1965</v>
      </c>
      <c r="C1021" s="404" t="s">
        <v>1966</v>
      </c>
      <c r="D1021" s="89" t="str">
        <f>IFERROR(VLOOKUP(CONCATENATE($A1021,"T"),'05 APU'!$1:$1048576,3,),"")</f>
        <v/>
      </c>
      <c r="E1021" s="89" t="str">
        <f>IFERROR(VLOOKUP(CONCATENATE($A1021,"T2"),'05 APU'!$1:$1048576,3,),"")</f>
        <v/>
      </c>
      <c r="F1021" s="89" t="str">
        <f>IFERROR(VLOOKUP(CONCATENATE($A1021,"T3"),'05 APU'!$1:$1048576,3,),"")</f>
        <v/>
      </c>
      <c r="G1021" s="415"/>
      <c r="H1021" s="351"/>
      <c r="I1021" s="90">
        <f>IFERROR((VLOOKUP(CONCATENATE($A1021,"D"),'05 APU'!$1:$1048576,9,)),0)</f>
        <v>0</v>
      </c>
      <c r="J1021" s="90">
        <f t="shared" si="33"/>
        <v>0</v>
      </c>
      <c r="K1021" s="297" t="str">
        <f>IFERROR(VLOOKUP(CONCATENATE($A1021,"C"),'05 APU'!$1:$1048576,9,),"")</f>
        <v/>
      </c>
      <c r="L1021" s="297" t="str">
        <f>IFERROR(VLOOKUP(CONCATENATE($A1021,"B"),'05 APU'!$1:$1048576,9,),"")</f>
        <v/>
      </c>
      <c r="M1021" s="297" t="str">
        <f>IFERROR(VLOOKUP(CONCATENATE($A1021,"A"),'05 APU'!$1:$1048576,9,),"")</f>
        <v/>
      </c>
      <c r="N1021" s="86"/>
      <c r="O1021" s="90">
        <f>IFERROR(VLOOKUP(CONCATENATE($A1021,"D"),'05 APU'!$T:$AB,9,),0)</f>
        <v>0</v>
      </c>
      <c r="P1021" s="90">
        <f t="shared" si="31"/>
        <v>0</v>
      </c>
      <c r="Q1021" s="90">
        <f>IFERROR(VLOOKUP(CONCATENATE($A1021,"C"),'05 APU'!$T:$AB,9,),0)</f>
        <v>0</v>
      </c>
      <c r="R1021" s="90">
        <f>IFERROR(VLOOKUP(CONCATENATE($A1021,"B"),'05 APU'!$T:$AB,9,),0)</f>
        <v>0</v>
      </c>
      <c r="S1021" s="90">
        <f>IFERROR(VLOOKUP(CONCATENATE($A1021,"A"),'05 APU'!$T:$AB,9,),0)</f>
        <v>0</v>
      </c>
      <c r="U1021" s="420"/>
      <c r="V1021" s="424"/>
      <c r="W1021" s="429">
        <v>0</v>
      </c>
    </row>
    <row r="1022" spans="1:54" x14ac:dyDescent="0.25">
      <c r="A1022" s="88">
        <v>1012</v>
      </c>
      <c r="B1022" s="408" t="s">
        <v>1967</v>
      </c>
      <c r="C1022" s="409" t="s">
        <v>1968</v>
      </c>
      <c r="D1022" s="89" t="str">
        <f>IFERROR(VLOOKUP(CONCATENATE($A1022,"T"),'05 APU'!$1:$1048576,3,),"")</f>
        <v/>
      </c>
      <c r="E1022" s="89" t="str">
        <f>IFERROR(VLOOKUP(CONCATENATE($A1022,"T2"),'05 APU'!$1:$1048576,3,),"")</f>
        <v/>
      </c>
      <c r="F1022" s="89" t="str">
        <f>IFERROR(VLOOKUP(CONCATENATE($A1022,"T3"),'05 APU'!$1:$1048576,3,),"")</f>
        <v/>
      </c>
      <c r="G1022" s="415" t="s">
        <v>168</v>
      </c>
      <c r="H1022" s="351"/>
      <c r="I1022" s="90">
        <f>IFERROR((VLOOKUP(CONCATENATE($A1022,"D"),'05 APU'!$1:$1048576,9,)),0)</f>
        <v>0</v>
      </c>
      <c r="J1022" s="90">
        <f t="shared" si="33"/>
        <v>0</v>
      </c>
      <c r="K1022" s="297" t="str">
        <f>IFERROR(VLOOKUP(CONCATENATE($A1022,"C"),'05 APU'!$1:$1048576,9,),"")</f>
        <v/>
      </c>
      <c r="L1022" s="297" t="str">
        <f>IFERROR(VLOOKUP(CONCATENATE($A1022,"B"),'05 APU'!$1:$1048576,9,),"")</f>
        <v/>
      </c>
      <c r="M1022" s="297" t="str">
        <f>IFERROR(VLOOKUP(CONCATENATE($A1022,"A"),'05 APU'!$1:$1048576,9,),"")</f>
        <v/>
      </c>
      <c r="N1022" s="86"/>
      <c r="O1022" s="90">
        <f>IFERROR(VLOOKUP(CONCATENATE($A1022,"D"),'05 APU'!$T:$AB,9,),0)</f>
        <v>0</v>
      </c>
      <c r="P1022" s="90">
        <f t="shared" si="31"/>
        <v>0</v>
      </c>
      <c r="Q1022" s="90">
        <f>IFERROR(VLOOKUP(CONCATENATE($A1022,"C"),'05 APU'!$T:$AB,9,),0)</f>
        <v>0</v>
      </c>
      <c r="R1022" s="90">
        <f>IFERROR(VLOOKUP(CONCATENATE($A1022,"B"),'05 APU'!$T:$AB,9,),0)</f>
        <v>0</v>
      </c>
      <c r="S1022" s="90">
        <f>IFERROR(VLOOKUP(CONCATENATE($A1022,"A"),'05 APU'!$T:$AB,9,),0)</f>
        <v>0</v>
      </c>
      <c r="U1022" s="421"/>
      <c r="V1022" s="424"/>
      <c r="W1022" s="429">
        <v>0</v>
      </c>
    </row>
    <row r="1023" spans="1:54" x14ac:dyDescent="0.25">
      <c r="A1023" s="88">
        <v>1013</v>
      </c>
      <c r="B1023" s="408" t="s">
        <v>1969</v>
      </c>
      <c r="C1023" s="409" t="s">
        <v>1970</v>
      </c>
      <c r="D1023" s="89" t="str">
        <f>IFERROR(VLOOKUP(CONCATENATE($A1023,"T"),'05 APU'!$1:$1048576,3,),"")</f>
        <v/>
      </c>
      <c r="E1023" s="89" t="str">
        <f>IFERROR(VLOOKUP(CONCATENATE($A1023,"T2"),'05 APU'!$1:$1048576,3,),"")</f>
        <v/>
      </c>
      <c r="F1023" s="89" t="str">
        <f>IFERROR(VLOOKUP(CONCATENATE($A1023,"T3"),'05 APU'!$1:$1048576,3,),"")</f>
        <v/>
      </c>
      <c r="G1023" s="415" t="s">
        <v>168</v>
      </c>
      <c r="H1023" s="351"/>
      <c r="I1023" s="90">
        <f>IFERROR((VLOOKUP(CONCATENATE($A1023,"D"),'05 APU'!$1:$1048576,9,)),0)</f>
        <v>0</v>
      </c>
      <c r="J1023" s="90">
        <f t="shared" si="33"/>
        <v>0</v>
      </c>
      <c r="K1023" s="297" t="str">
        <f>IFERROR(VLOOKUP(CONCATENATE($A1023,"C"),'05 APU'!$1:$1048576,9,),"")</f>
        <v/>
      </c>
      <c r="L1023" s="297" t="str">
        <f>IFERROR(VLOOKUP(CONCATENATE($A1023,"B"),'05 APU'!$1:$1048576,9,),"")</f>
        <v/>
      </c>
      <c r="M1023" s="297" t="str">
        <f>IFERROR(VLOOKUP(CONCATENATE($A1023,"A"),'05 APU'!$1:$1048576,9,),"")</f>
        <v/>
      </c>
      <c r="N1023" s="86"/>
      <c r="O1023" s="90">
        <f>IFERROR(VLOOKUP(CONCATENATE($A1023,"D"),'05 APU'!$T:$AB,9,),0)</f>
        <v>0</v>
      </c>
      <c r="P1023" s="90">
        <f t="shared" si="31"/>
        <v>0</v>
      </c>
      <c r="Q1023" s="90">
        <f>IFERROR(VLOOKUP(CONCATENATE($A1023,"C"),'05 APU'!$T:$AB,9,),0)</f>
        <v>0</v>
      </c>
      <c r="R1023" s="90">
        <f>IFERROR(VLOOKUP(CONCATENATE($A1023,"B"),'05 APU'!$T:$AB,9,),0)</f>
        <v>0</v>
      </c>
      <c r="S1023" s="90">
        <f>IFERROR(VLOOKUP(CONCATENATE($A1023,"A"),'05 APU'!$T:$AB,9,),0)</f>
        <v>0</v>
      </c>
      <c r="U1023" s="421"/>
      <c r="V1023" s="424"/>
      <c r="W1023" s="429">
        <v>0</v>
      </c>
    </row>
    <row r="1024" spans="1:54" x14ac:dyDescent="0.25">
      <c r="A1024" s="88">
        <v>1014</v>
      </c>
      <c r="B1024" s="403" t="s">
        <v>1971</v>
      </c>
      <c r="C1024" s="404" t="s">
        <v>1972</v>
      </c>
      <c r="D1024" s="89" t="str">
        <f>IFERROR(VLOOKUP(CONCATENATE($A1024,"T"),'05 APU'!$1:$1048576,3,),"")</f>
        <v/>
      </c>
      <c r="E1024" s="89" t="str">
        <f>IFERROR(VLOOKUP(CONCATENATE($A1024,"T2"),'05 APU'!$1:$1048576,3,),"")</f>
        <v/>
      </c>
      <c r="F1024" s="89" t="str">
        <f>IFERROR(VLOOKUP(CONCATENATE($A1024,"T3"),'05 APU'!$1:$1048576,3,),"")</f>
        <v/>
      </c>
      <c r="G1024" s="415"/>
      <c r="H1024" s="351"/>
      <c r="I1024" s="90">
        <f>IFERROR((VLOOKUP(CONCATENATE($A1024,"D"),'05 APU'!$1:$1048576,9,)),0)</f>
        <v>0</v>
      </c>
      <c r="J1024" s="90">
        <f t="shared" si="33"/>
        <v>0</v>
      </c>
      <c r="K1024" s="297" t="str">
        <f>IFERROR(VLOOKUP(CONCATENATE($A1024,"C"),'05 APU'!$1:$1048576,9,),"")</f>
        <v/>
      </c>
      <c r="L1024" s="297" t="str">
        <f>IFERROR(VLOOKUP(CONCATENATE($A1024,"B"),'05 APU'!$1:$1048576,9,),"")</f>
        <v/>
      </c>
      <c r="M1024" s="297" t="str">
        <f>IFERROR(VLOOKUP(CONCATENATE($A1024,"A"),'05 APU'!$1:$1048576,9,),"")</f>
        <v/>
      </c>
      <c r="N1024" s="86"/>
      <c r="O1024" s="90">
        <f>IFERROR(VLOOKUP(CONCATENATE($A1024,"D"),'05 APU'!$T:$AB,9,),0)</f>
        <v>0</v>
      </c>
      <c r="P1024" s="90">
        <f t="shared" si="31"/>
        <v>0</v>
      </c>
      <c r="Q1024" s="90">
        <f>IFERROR(VLOOKUP(CONCATENATE($A1024,"C"),'05 APU'!$T:$AB,9,),0)</f>
        <v>0</v>
      </c>
      <c r="R1024" s="90">
        <f>IFERROR(VLOOKUP(CONCATENATE($A1024,"B"),'05 APU'!$T:$AB,9,),0)</f>
        <v>0</v>
      </c>
      <c r="S1024" s="90">
        <f>IFERROR(VLOOKUP(CONCATENATE($A1024,"A"),'05 APU'!$T:$AB,9,),0)</f>
        <v>0</v>
      </c>
      <c r="U1024" s="420"/>
      <c r="V1024" s="424"/>
      <c r="W1024" s="429">
        <v>0</v>
      </c>
    </row>
    <row r="1025" spans="1:23" x14ac:dyDescent="0.25">
      <c r="A1025" s="88">
        <v>1015</v>
      </c>
      <c r="B1025" s="408" t="s">
        <v>1973</v>
      </c>
      <c r="C1025" s="409" t="s">
        <v>1974</v>
      </c>
      <c r="D1025" s="89" t="str">
        <f>IFERROR(VLOOKUP(CONCATENATE($A1025,"T"),'05 APU'!$1:$1048576,3,),"")</f>
        <v/>
      </c>
      <c r="E1025" s="89" t="str">
        <f>IFERROR(VLOOKUP(CONCATENATE($A1025,"T2"),'05 APU'!$1:$1048576,3,),"")</f>
        <v/>
      </c>
      <c r="F1025" s="89" t="str">
        <f>IFERROR(VLOOKUP(CONCATENATE($A1025,"T3"),'05 APU'!$1:$1048576,3,),"")</f>
        <v/>
      </c>
      <c r="G1025" s="415" t="s">
        <v>168</v>
      </c>
      <c r="H1025" s="351"/>
      <c r="I1025" s="90">
        <f>IFERROR((VLOOKUP(CONCATENATE($A1025,"D"),'05 APU'!$1:$1048576,9,)),0)</f>
        <v>0</v>
      </c>
      <c r="J1025" s="90">
        <f t="shared" si="33"/>
        <v>0</v>
      </c>
      <c r="K1025" s="297" t="str">
        <f>IFERROR(VLOOKUP(CONCATENATE($A1025,"C"),'05 APU'!$1:$1048576,9,),"")</f>
        <v/>
      </c>
      <c r="L1025" s="297" t="str">
        <f>IFERROR(VLOOKUP(CONCATENATE($A1025,"B"),'05 APU'!$1:$1048576,9,),"")</f>
        <v/>
      </c>
      <c r="M1025" s="297" t="str">
        <f>IFERROR(VLOOKUP(CONCATENATE($A1025,"A"),'05 APU'!$1:$1048576,9,),"")</f>
        <v/>
      </c>
      <c r="N1025" s="86"/>
      <c r="O1025" s="90">
        <f>IFERROR(VLOOKUP(CONCATENATE($A1025,"D"),'05 APU'!$T:$AB,9,),0)</f>
        <v>0</v>
      </c>
      <c r="P1025" s="90">
        <f t="shared" si="31"/>
        <v>0</v>
      </c>
      <c r="Q1025" s="90">
        <f>IFERROR(VLOOKUP(CONCATENATE($A1025,"C"),'05 APU'!$T:$AB,9,),0)</f>
        <v>0</v>
      </c>
      <c r="R1025" s="90">
        <f>IFERROR(VLOOKUP(CONCATENATE($A1025,"B"),'05 APU'!$T:$AB,9,),0)</f>
        <v>0</v>
      </c>
      <c r="S1025" s="90">
        <f>IFERROR(VLOOKUP(CONCATENATE($A1025,"A"),'05 APU'!$T:$AB,9,),0)</f>
        <v>0</v>
      </c>
      <c r="U1025" s="420" t="s">
        <v>3469</v>
      </c>
      <c r="V1025" s="427" t="s">
        <v>3488</v>
      </c>
      <c r="W1025" s="429" t="s">
        <v>3493</v>
      </c>
    </row>
    <row r="1026" spans="1:23" x14ac:dyDescent="0.25">
      <c r="A1026" s="88">
        <v>1016</v>
      </c>
      <c r="B1026" s="403" t="s">
        <v>1975</v>
      </c>
      <c r="C1026" s="404" t="s">
        <v>1976</v>
      </c>
      <c r="D1026" s="89" t="str">
        <f>IFERROR(VLOOKUP(CONCATENATE($A1026,"T"),'05 APU'!$1:$1048576,3,),"")</f>
        <v/>
      </c>
      <c r="E1026" s="89" t="str">
        <f>IFERROR(VLOOKUP(CONCATENATE($A1026,"T2"),'05 APU'!$1:$1048576,3,),"")</f>
        <v/>
      </c>
      <c r="F1026" s="89" t="str">
        <f>IFERROR(VLOOKUP(CONCATENATE($A1026,"T3"),'05 APU'!$1:$1048576,3,),"")</f>
        <v/>
      </c>
      <c r="G1026" s="415"/>
      <c r="H1026" s="351"/>
      <c r="I1026" s="90">
        <f>IFERROR((VLOOKUP(CONCATENATE($A1026,"D"),'05 APU'!$1:$1048576,9,)),0)</f>
        <v>0</v>
      </c>
      <c r="J1026" s="90">
        <f t="shared" si="33"/>
        <v>0</v>
      </c>
      <c r="K1026" s="297" t="str">
        <f>IFERROR(VLOOKUP(CONCATENATE($A1026,"C"),'05 APU'!$1:$1048576,9,),"")</f>
        <v/>
      </c>
      <c r="L1026" s="297" t="str">
        <f>IFERROR(VLOOKUP(CONCATENATE($A1026,"B"),'05 APU'!$1:$1048576,9,),"")</f>
        <v/>
      </c>
      <c r="M1026" s="297" t="str">
        <f>IFERROR(VLOOKUP(CONCATENATE($A1026,"A"),'05 APU'!$1:$1048576,9,),"")</f>
        <v/>
      </c>
      <c r="N1026" s="86"/>
      <c r="O1026" s="90">
        <f>IFERROR(VLOOKUP(CONCATENATE($A1026,"D"),'05 APU'!$T:$AB,9,),0)</f>
        <v>0</v>
      </c>
      <c r="P1026" s="90">
        <f t="shared" si="31"/>
        <v>0</v>
      </c>
      <c r="Q1026" s="90">
        <f>IFERROR(VLOOKUP(CONCATENATE($A1026,"C"),'05 APU'!$T:$AB,9,),0)</f>
        <v>0</v>
      </c>
      <c r="R1026" s="90">
        <f>IFERROR(VLOOKUP(CONCATENATE($A1026,"B"),'05 APU'!$T:$AB,9,),0)</f>
        <v>0</v>
      </c>
      <c r="S1026" s="90">
        <f>IFERROR(VLOOKUP(CONCATENATE($A1026,"A"),'05 APU'!$T:$AB,9,),0)</f>
        <v>0</v>
      </c>
      <c r="U1026" s="420"/>
      <c r="V1026" s="424"/>
      <c r="W1026" s="429">
        <v>0</v>
      </c>
    </row>
    <row r="1027" spans="1:23" x14ac:dyDescent="0.25">
      <c r="A1027" s="88">
        <v>1017</v>
      </c>
      <c r="B1027" s="408" t="s">
        <v>1977</v>
      </c>
      <c r="C1027" s="409" t="s">
        <v>1978</v>
      </c>
      <c r="D1027" s="89" t="str">
        <f>IFERROR(VLOOKUP(CONCATENATE($A1027,"T"),'05 APU'!$1:$1048576,3,),"")</f>
        <v/>
      </c>
      <c r="E1027" s="89" t="str">
        <f>IFERROR(VLOOKUP(CONCATENATE($A1027,"T2"),'05 APU'!$1:$1048576,3,),"")</f>
        <v/>
      </c>
      <c r="F1027" s="89" t="str">
        <f>IFERROR(VLOOKUP(CONCATENATE($A1027,"T3"),'05 APU'!$1:$1048576,3,),"")</f>
        <v/>
      </c>
      <c r="G1027" s="415" t="s">
        <v>138</v>
      </c>
      <c r="H1027" s="351"/>
      <c r="I1027" s="90">
        <f>IFERROR((VLOOKUP(CONCATENATE($A1027,"D"),'05 APU'!$1:$1048576,9,)),0)</f>
        <v>0</v>
      </c>
      <c r="J1027" s="90">
        <f t="shared" si="33"/>
        <v>0</v>
      </c>
      <c r="K1027" s="297" t="str">
        <f>IFERROR(VLOOKUP(CONCATENATE($A1027,"C"),'05 APU'!$1:$1048576,9,),"")</f>
        <v/>
      </c>
      <c r="L1027" s="297" t="str">
        <f>IFERROR(VLOOKUP(CONCATENATE($A1027,"B"),'05 APU'!$1:$1048576,9,),"")</f>
        <v/>
      </c>
      <c r="M1027" s="297" t="str">
        <f>IFERROR(VLOOKUP(CONCATENATE($A1027,"A"),'05 APU'!$1:$1048576,9,),"")</f>
        <v/>
      </c>
      <c r="N1027" s="86"/>
      <c r="O1027" s="90">
        <f>IFERROR(VLOOKUP(CONCATENATE($A1027,"D"),'05 APU'!$T:$AB,9,),0)</f>
        <v>0</v>
      </c>
      <c r="P1027" s="90">
        <f t="shared" si="31"/>
        <v>0</v>
      </c>
      <c r="Q1027" s="90">
        <f>IFERROR(VLOOKUP(CONCATENATE($A1027,"C"),'05 APU'!$T:$AB,9,),0)</f>
        <v>0</v>
      </c>
      <c r="R1027" s="90">
        <f>IFERROR(VLOOKUP(CONCATENATE($A1027,"B"),'05 APU'!$T:$AB,9,),0)</f>
        <v>0</v>
      </c>
      <c r="S1027" s="90">
        <f>IFERROR(VLOOKUP(CONCATENATE($A1027,"A"),'05 APU'!$T:$AB,9,),0)</f>
        <v>0</v>
      </c>
      <c r="U1027" s="420" t="s">
        <v>3470</v>
      </c>
      <c r="V1027" s="427" t="s">
        <v>3488</v>
      </c>
      <c r="W1027" s="429" t="s">
        <v>3494</v>
      </c>
    </row>
    <row r="1028" spans="1:23" x14ac:dyDescent="0.25">
      <c r="A1028" s="88">
        <v>1018</v>
      </c>
      <c r="B1028" s="408" t="s">
        <v>1979</v>
      </c>
      <c r="C1028" s="409" t="s">
        <v>1980</v>
      </c>
      <c r="D1028" s="89" t="str">
        <f>IFERROR(VLOOKUP(CONCATENATE($A1028,"T"),'05 APU'!$1:$1048576,3,),"")</f>
        <v/>
      </c>
      <c r="E1028" s="89" t="str">
        <f>IFERROR(VLOOKUP(CONCATENATE($A1028,"T2"),'05 APU'!$1:$1048576,3,),"")</f>
        <v/>
      </c>
      <c r="F1028" s="89" t="str">
        <f>IFERROR(VLOOKUP(CONCATENATE($A1028,"T3"),'05 APU'!$1:$1048576,3,),"")</f>
        <v/>
      </c>
      <c r="G1028" s="415" t="s">
        <v>138</v>
      </c>
      <c r="H1028" s="351"/>
      <c r="I1028" s="90">
        <f>IFERROR((VLOOKUP(CONCATENATE($A1028,"D"),'05 APU'!$1:$1048576,9,)),0)</f>
        <v>0</v>
      </c>
      <c r="J1028" s="90">
        <f t="shared" si="33"/>
        <v>0</v>
      </c>
      <c r="K1028" s="297" t="str">
        <f>IFERROR(VLOOKUP(CONCATENATE($A1028,"C"),'05 APU'!$1:$1048576,9,),"")</f>
        <v/>
      </c>
      <c r="L1028" s="297" t="str">
        <f>IFERROR(VLOOKUP(CONCATENATE($A1028,"B"),'05 APU'!$1:$1048576,9,),"")</f>
        <v/>
      </c>
      <c r="M1028" s="297" t="str">
        <f>IFERROR(VLOOKUP(CONCATENATE($A1028,"A"),'05 APU'!$1:$1048576,9,),"")</f>
        <v/>
      </c>
      <c r="N1028" s="86"/>
      <c r="O1028" s="90">
        <f>IFERROR(VLOOKUP(CONCATENATE($A1028,"D"),'05 APU'!$T:$AB,9,),0)</f>
        <v>0</v>
      </c>
      <c r="P1028" s="90">
        <f t="shared" si="31"/>
        <v>0</v>
      </c>
      <c r="Q1028" s="90">
        <f>IFERROR(VLOOKUP(CONCATENATE($A1028,"C"),'05 APU'!$T:$AB,9,),0)</f>
        <v>0</v>
      </c>
      <c r="R1028" s="90">
        <f>IFERROR(VLOOKUP(CONCATENATE($A1028,"B"),'05 APU'!$T:$AB,9,),0)</f>
        <v>0</v>
      </c>
      <c r="S1028" s="90">
        <f>IFERROR(VLOOKUP(CONCATENATE($A1028,"A"),'05 APU'!$T:$AB,9,),0)</f>
        <v>0</v>
      </c>
      <c r="U1028" s="420" t="s">
        <v>3470</v>
      </c>
      <c r="V1028" s="427" t="s">
        <v>3488</v>
      </c>
      <c r="W1028" s="429" t="s">
        <v>3494</v>
      </c>
    </row>
    <row r="1029" spans="1:23" x14ac:dyDescent="0.25">
      <c r="A1029" s="88">
        <v>1019</v>
      </c>
      <c r="B1029" s="408" t="s">
        <v>1981</v>
      </c>
      <c r="C1029" s="409" t="s">
        <v>1982</v>
      </c>
      <c r="D1029" s="89" t="str">
        <f>IFERROR(VLOOKUP(CONCATENATE($A1029,"T"),'05 APU'!$1:$1048576,3,),"")</f>
        <v/>
      </c>
      <c r="E1029" s="89" t="str">
        <f>IFERROR(VLOOKUP(CONCATENATE($A1029,"T2"),'05 APU'!$1:$1048576,3,),"")</f>
        <v/>
      </c>
      <c r="F1029" s="89" t="str">
        <f>IFERROR(VLOOKUP(CONCATENATE($A1029,"T3"),'05 APU'!$1:$1048576,3,),"")</f>
        <v/>
      </c>
      <c r="G1029" s="415" t="s">
        <v>138</v>
      </c>
      <c r="H1029" s="351"/>
      <c r="I1029" s="90">
        <f>IFERROR((VLOOKUP(CONCATENATE($A1029,"D"),'05 APU'!$1:$1048576,9,)),0)</f>
        <v>0</v>
      </c>
      <c r="J1029" s="90">
        <f t="shared" si="33"/>
        <v>0</v>
      </c>
      <c r="K1029" s="297" t="str">
        <f>IFERROR(VLOOKUP(CONCATENATE($A1029,"C"),'05 APU'!$1:$1048576,9,),"")</f>
        <v/>
      </c>
      <c r="L1029" s="297" t="str">
        <f>IFERROR(VLOOKUP(CONCATENATE($A1029,"B"),'05 APU'!$1:$1048576,9,),"")</f>
        <v/>
      </c>
      <c r="M1029" s="297" t="str">
        <f>IFERROR(VLOOKUP(CONCATENATE($A1029,"A"),'05 APU'!$1:$1048576,9,),"")</f>
        <v/>
      </c>
      <c r="N1029" s="86"/>
      <c r="O1029" s="90">
        <f>IFERROR(VLOOKUP(CONCATENATE($A1029,"D"),'05 APU'!$T:$AB,9,),0)</f>
        <v>0</v>
      </c>
      <c r="P1029" s="90">
        <f t="shared" si="31"/>
        <v>0</v>
      </c>
      <c r="Q1029" s="90">
        <f>IFERROR(VLOOKUP(CONCATENATE($A1029,"C"),'05 APU'!$T:$AB,9,),0)</f>
        <v>0</v>
      </c>
      <c r="R1029" s="90">
        <f>IFERROR(VLOOKUP(CONCATENATE($A1029,"B"),'05 APU'!$T:$AB,9,),0)</f>
        <v>0</v>
      </c>
      <c r="S1029" s="90">
        <f>IFERROR(VLOOKUP(CONCATENATE($A1029,"A"),'05 APU'!$T:$AB,9,),0)</f>
        <v>0</v>
      </c>
      <c r="U1029" s="420" t="s">
        <v>3470</v>
      </c>
      <c r="V1029" s="427" t="s">
        <v>3488</v>
      </c>
      <c r="W1029" s="429" t="s">
        <v>3494</v>
      </c>
    </row>
    <row r="1030" spans="1:23" x14ac:dyDescent="0.25">
      <c r="A1030" s="88">
        <v>1020</v>
      </c>
      <c r="B1030" s="408" t="s">
        <v>1983</v>
      </c>
      <c r="C1030" s="409" t="s">
        <v>1984</v>
      </c>
      <c r="D1030" s="89" t="str">
        <f>IFERROR(VLOOKUP(CONCATENATE($A1030,"T"),'05 APU'!$1:$1048576,3,),"")</f>
        <v/>
      </c>
      <c r="E1030" s="89" t="str">
        <f>IFERROR(VLOOKUP(CONCATENATE($A1030,"T2"),'05 APU'!$1:$1048576,3,),"")</f>
        <v/>
      </c>
      <c r="F1030" s="89" t="str">
        <f>IFERROR(VLOOKUP(CONCATENATE($A1030,"T3"),'05 APU'!$1:$1048576,3,),"")</f>
        <v/>
      </c>
      <c r="G1030" s="415" t="s">
        <v>138</v>
      </c>
      <c r="H1030" s="351"/>
      <c r="I1030" s="90">
        <f>IFERROR((VLOOKUP(CONCATENATE($A1030,"D"),'05 APU'!$1:$1048576,9,)),0)</f>
        <v>0</v>
      </c>
      <c r="J1030" s="90">
        <f t="shared" si="33"/>
        <v>0</v>
      </c>
      <c r="K1030" s="297" t="str">
        <f>IFERROR(VLOOKUP(CONCATENATE($A1030,"C"),'05 APU'!$1:$1048576,9,),"")</f>
        <v/>
      </c>
      <c r="L1030" s="297" t="str">
        <f>IFERROR(VLOOKUP(CONCATENATE($A1030,"B"),'05 APU'!$1:$1048576,9,),"")</f>
        <v/>
      </c>
      <c r="M1030" s="297" t="str">
        <f>IFERROR(VLOOKUP(CONCATENATE($A1030,"A"),'05 APU'!$1:$1048576,9,),"")</f>
        <v/>
      </c>
      <c r="N1030" s="86"/>
      <c r="O1030" s="90">
        <f>IFERROR(VLOOKUP(CONCATENATE($A1030,"D"),'05 APU'!$T:$AB,9,),0)</f>
        <v>0</v>
      </c>
      <c r="P1030" s="90">
        <f t="shared" si="31"/>
        <v>0</v>
      </c>
      <c r="Q1030" s="90">
        <f>IFERROR(VLOOKUP(CONCATENATE($A1030,"C"),'05 APU'!$T:$AB,9,),0)</f>
        <v>0</v>
      </c>
      <c r="R1030" s="90">
        <f>IFERROR(VLOOKUP(CONCATENATE($A1030,"B"),'05 APU'!$T:$AB,9,),0)</f>
        <v>0</v>
      </c>
      <c r="S1030" s="90">
        <f>IFERROR(VLOOKUP(CONCATENATE($A1030,"A"),'05 APU'!$T:$AB,9,),0)</f>
        <v>0</v>
      </c>
      <c r="U1030" s="420" t="s">
        <v>3470</v>
      </c>
      <c r="V1030" s="427" t="s">
        <v>3488</v>
      </c>
      <c r="W1030" s="429" t="s">
        <v>3494</v>
      </c>
    </row>
    <row r="1031" spans="1:23" x14ac:dyDescent="0.25">
      <c r="A1031" s="88">
        <v>1021</v>
      </c>
      <c r="B1031" s="408" t="s">
        <v>1985</v>
      </c>
      <c r="C1031" s="409" t="s">
        <v>1986</v>
      </c>
      <c r="D1031" s="89" t="str">
        <f>IFERROR(VLOOKUP(CONCATENATE($A1031,"T"),'05 APU'!$1:$1048576,3,),"")</f>
        <v/>
      </c>
      <c r="E1031" s="89" t="str">
        <f>IFERROR(VLOOKUP(CONCATENATE($A1031,"T2"),'05 APU'!$1:$1048576,3,),"")</f>
        <v/>
      </c>
      <c r="F1031" s="89" t="str">
        <f>IFERROR(VLOOKUP(CONCATENATE($A1031,"T3"),'05 APU'!$1:$1048576,3,),"")</f>
        <v/>
      </c>
      <c r="G1031" s="415" t="s">
        <v>138</v>
      </c>
      <c r="H1031" s="351"/>
      <c r="I1031" s="90">
        <f>IFERROR((VLOOKUP(CONCATENATE($A1031,"D"),'05 APU'!$1:$1048576,9,)),0)</f>
        <v>0</v>
      </c>
      <c r="J1031" s="90">
        <f t="shared" si="33"/>
        <v>0</v>
      </c>
      <c r="K1031" s="297" t="str">
        <f>IFERROR(VLOOKUP(CONCATENATE($A1031,"C"),'05 APU'!$1:$1048576,9,),"")</f>
        <v/>
      </c>
      <c r="L1031" s="297" t="str">
        <f>IFERROR(VLOOKUP(CONCATENATE($A1031,"B"),'05 APU'!$1:$1048576,9,),"")</f>
        <v/>
      </c>
      <c r="M1031" s="297" t="str">
        <f>IFERROR(VLOOKUP(CONCATENATE($A1031,"A"),'05 APU'!$1:$1048576,9,),"")</f>
        <v/>
      </c>
      <c r="N1031" s="86"/>
      <c r="O1031" s="90">
        <f>IFERROR(VLOOKUP(CONCATENATE($A1031,"D"),'05 APU'!$T:$AB,9,),0)</f>
        <v>0</v>
      </c>
      <c r="P1031" s="90">
        <f t="shared" si="31"/>
        <v>0</v>
      </c>
      <c r="Q1031" s="90">
        <f>IFERROR(VLOOKUP(CONCATENATE($A1031,"C"),'05 APU'!$T:$AB,9,),0)</f>
        <v>0</v>
      </c>
      <c r="R1031" s="90">
        <f>IFERROR(VLOOKUP(CONCATENATE($A1031,"B"),'05 APU'!$T:$AB,9,),0)</f>
        <v>0</v>
      </c>
      <c r="S1031" s="90">
        <f>IFERROR(VLOOKUP(CONCATENATE($A1031,"A"),'05 APU'!$T:$AB,9,),0)</f>
        <v>0</v>
      </c>
      <c r="U1031" s="420" t="s">
        <v>3470</v>
      </c>
      <c r="V1031" s="427" t="s">
        <v>3488</v>
      </c>
      <c r="W1031" s="429" t="s">
        <v>3494</v>
      </c>
    </row>
    <row r="1032" spans="1:23" x14ac:dyDescent="0.25">
      <c r="A1032" s="88">
        <v>1022</v>
      </c>
      <c r="B1032" s="408" t="s">
        <v>1987</v>
      </c>
      <c r="C1032" s="409" t="s">
        <v>1988</v>
      </c>
      <c r="D1032" s="89" t="str">
        <f>IFERROR(VLOOKUP(CONCATENATE($A1032,"T"),'05 APU'!$1:$1048576,3,),"")</f>
        <v/>
      </c>
      <c r="E1032" s="89" t="str">
        <f>IFERROR(VLOOKUP(CONCATENATE($A1032,"T2"),'05 APU'!$1:$1048576,3,),"")</f>
        <v/>
      </c>
      <c r="F1032" s="89" t="str">
        <f>IFERROR(VLOOKUP(CONCATENATE($A1032,"T3"),'05 APU'!$1:$1048576,3,),"")</f>
        <v/>
      </c>
      <c r="G1032" s="415" t="s">
        <v>138</v>
      </c>
      <c r="H1032" s="351"/>
      <c r="I1032" s="90">
        <f>IFERROR((VLOOKUP(CONCATENATE($A1032,"D"),'05 APU'!$1:$1048576,9,)),0)</f>
        <v>0</v>
      </c>
      <c r="J1032" s="90">
        <f t="shared" si="33"/>
        <v>0</v>
      </c>
      <c r="K1032" s="297" t="str">
        <f>IFERROR(VLOOKUP(CONCATENATE($A1032,"C"),'05 APU'!$1:$1048576,9,),"")</f>
        <v/>
      </c>
      <c r="L1032" s="297" t="str">
        <f>IFERROR(VLOOKUP(CONCATENATE($A1032,"B"),'05 APU'!$1:$1048576,9,),"")</f>
        <v/>
      </c>
      <c r="M1032" s="297" t="str">
        <f>IFERROR(VLOOKUP(CONCATENATE($A1032,"A"),'05 APU'!$1:$1048576,9,),"")</f>
        <v/>
      </c>
      <c r="N1032" s="86"/>
      <c r="O1032" s="90">
        <f>IFERROR(VLOOKUP(CONCATENATE($A1032,"D"),'05 APU'!$T:$AB,9,),0)</f>
        <v>0</v>
      </c>
      <c r="P1032" s="90">
        <f t="shared" si="31"/>
        <v>0</v>
      </c>
      <c r="Q1032" s="90">
        <f>IFERROR(VLOOKUP(CONCATENATE($A1032,"C"),'05 APU'!$T:$AB,9,),0)</f>
        <v>0</v>
      </c>
      <c r="R1032" s="90">
        <f>IFERROR(VLOOKUP(CONCATENATE($A1032,"B"),'05 APU'!$T:$AB,9,),0)</f>
        <v>0</v>
      </c>
      <c r="S1032" s="90">
        <f>IFERROR(VLOOKUP(CONCATENATE($A1032,"A"),'05 APU'!$T:$AB,9,),0)</f>
        <v>0</v>
      </c>
      <c r="U1032" s="420" t="s">
        <v>3470</v>
      </c>
      <c r="V1032" s="427" t="s">
        <v>3488</v>
      </c>
      <c r="W1032" s="429" t="s">
        <v>3494</v>
      </c>
    </row>
    <row r="1033" spans="1:23" x14ac:dyDescent="0.25">
      <c r="A1033" s="88">
        <v>1023</v>
      </c>
      <c r="B1033" s="408" t="s">
        <v>1989</v>
      </c>
      <c r="C1033" s="409" t="s">
        <v>1990</v>
      </c>
      <c r="D1033" s="89" t="str">
        <f>IFERROR(VLOOKUP(CONCATENATE($A1033,"T"),'05 APU'!$1:$1048576,3,),"")</f>
        <v/>
      </c>
      <c r="E1033" s="89" t="str">
        <f>IFERROR(VLOOKUP(CONCATENATE($A1033,"T2"),'05 APU'!$1:$1048576,3,),"")</f>
        <v/>
      </c>
      <c r="F1033" s="89" t="str">
        <f>IFERROR(VLOOKUP(CONCATENATE($A1033,"T3"),'05 APU'!$1:$1048576,3,),"")</f>
        <v/>
      </c>
      <c r="G1033" s="415" t="s">
        <v>138</v>
      </c>
      <c r="H1033" s="351"/>
      <c r="I1033" s="90">
        <f>IFERROR((VLOOKUP(CONCATENATE($A1033,"D"),'05 APU'!$1:$1048576,9,)),0)</f>
        <v>0</v>
      </c>
      <c r="J1033" s="90">
        <f t="shared" si="33"/>
        <v>0</v>
      </c>
      <c r="K1033" s="297" t="str">
        <f>IFERROR(VLOOKUP(CONCATENATE($A1033,"C"),'05 APU'!$1:$1048576,9,),"")</f>
        <v/>
      </c>
      <c r="L1033" s="297" t="str">
        <f>IFERROR(VLOOKUP(CONCATENATE($A1033,"B"),'05 APU'!$1:$1048576,9,),"")</f>
        <v/>
      </c>
      <c r="M1033" s="297" t="str">
        <f>IFERROR(VLOOKUP(CONCATENATE($A1033,"A"),'05 APU'!$1:$1048576,9,),"")</f>
        <v/>
      </c>
      <c r="N1033" s="86"/>
      <c r="O1033" s="90">
        <f>IFERROR(VLOOKUP(CONCATENATE($A1033,"D"),'05 APU'!$T:$AB,9,),0)</f>
        <v>0</v>
      </c>
      <c r="P1033" s="90">
        <f t="shared" si="31"/>
        <v>0</v>
      </c>
      <c r="Q1033" s="90">
        <f>IFERROR(VLOOKUP(CONCATENATE($A1033,"C"),'05 APU'!$T:$AB,9,),0)</f>
        <v>0</v>
      </c>
      <c r="R1033" s="90">
        <f>IFERROR(VLOOKUP(CONCATENATE($A1033,"B"),'05 APU'!$T:$AB,9,),0)</f>
        <v>0</v>
      </c>
      <c r="S1033" s="90">
        <f>IFERROR(VLOOKUP(CONCATENATE($A1033,"A"),'05 APU'!$T:$AB,9,),0)</f>
        <v>0</v>
      </c>
      <c r="U1033" s="420" t="s">
        <v>3470</v>
      </c>
      <c r="V1033" s="427" t="s">
        <v>3488</v>
      </c>
      <c r="W1033" s="429" t="s">
        <v>3494</v>
      </c>
    </row>
    <row r="1034" spans="1:23" x14ac:dyDescent="0.25">
      <c r="A1034" s="88">
        <v>1024</v>
      </c>
      <c r="B1034" s="408" t="s">
        <v>1991</v>
      </c>
      <c r="C1034" s="409" t="s">
        <v>1992</v>
      </c>
      <c r="D1034" s="89" t="str">
        <f>IFERROR(VLOOKUP(CONCATENATE($A1034,"T"),'05 APU'!$1:$1048576,3,),"")</f>
        <v/>
      </c>
      <c r="E1034" s="89" t="str">
        <f>IFERROR(VLOOKUP(CONCATENATE($A1034,"T2"),'05 APU'!$1:$1048576,3,),"")</f>
        <v/>
      </c>
      <c r="F1034" s="89" t="str">
        <f>IFERROR(VLOOKUP(CONCATENATE($A1034,"T3"),'05 APU'!$1:$1048576,3,),"")</f>
        <v/>
      </c>
      <c r="G1034" s="415" t="s">
        <v>138</v>
      </c>
      <c r="H1034" s="351"/>
      <c r="I1034" s="90">
        <f>IFERROR((VLOOKUP(CONCATENATE($A1034,"D"),'05 APU'!$1:$1048576,9,)),0)</f>
        <v>0</v>
      </c>
      <c r="J1034" s="90">
        <f t="shared" si="33"/>
        <v>0</v>
      </c>
      <c r="K1034" s="297" t="str">
        <f>IFERROR(VLOOKUP(CONCATENATE($A1034,"C"),'05 APU'!$1:$1048576,9,),"")</f>
        <v/>
      </c>
      <c r="L1034" s="297" t="str">
        <f>IFERROR(VLOOKUP(CONCATENATE($A1034,"B"),'05 APU'!$1:$1048576,9,),"")</f>
        <v/>
      </c>
      <c r="M1034" s="297" t="str">
        <f>IFERROR(VLOOKUP(CONCATENATE($A1034,"A"),'05 APU'!$1:$1048576,9,),"")</f>
        <v/>
      </c>
      <c r="N1034" s="86"/>
      <c r="O1034" s="90">
        <f>IFERROR(VLOOKUP(CONCATENATE($A1034,"D"),'05 APU'!$T:$AB,9,),0)</f>
        <v>0</v>
      </c>
      <c r="P1034" s="90">
        <f t="shared" si="31"/>
        <v>0</v>
      </c>
      <c r="Q1034" s="90">
        <f>IFERROR(VLOOKUP(CONCATENATE($A1034,"C"),'05 APU'!$T:$AB,9,),0)</f>
        <v>0</v>
      </c>
      <c r="R1034" s="90">
        <f>IFERROR(VLOOKUP(CONCATENATE($A1034,"B"),'05 APU'!$T:$AB,9,),0)</f>
        <v>0</v>
      </c>
      <c r="S1034" s="90">
        <f>IFERROR(VLOOKUP(CONCATENATE($A1034,"A"),'05 APU'!$T:$AB,9,),0)</f>
        <v>0</v>
      </c>
      <c r="U1034" s="420" t="s">
        <v>3470</v>
      </c>
      <c r="V1034" s="427" t="s">
        <v>3488</v>
      </c>
      <c r="W1034" s="429" t="s">
        <v>3494</v>
      </c>
    </row>
    <row r="1035" spans="1:23" x14ac:dyDescent="0.25">
      <c r="A1035" s="88">
        <v>1025</v>
      </c>
      <c r="B1035" s="408" t="s">
        <v>1993</v>
      </c>
      <c r="C1035" s="409" t="s">
        <v>1994</v>
      </c>
      <c r="D1035" s="89" t="str">
        <f>IFERROR(VLOOKUP(CONCATENATE($A1035,"T"),'05 APU'!$1:$1048576,3,),"")</f>
        <v/>
      </c>
      <c r="E1035" s="89" t="str">
        <f>IFERROR(VLOOKUP(CONCATENATE($A1035,"T2"),'05 APU'!$1:$1048576,3,),"")</f>
        <v/>
      </c>
      <c r="F1035" s="89" t="str">
        <f>IFERROR(VLOOKUP(CONCATENATE($A1035,"T3"),'05 APU'!$1:$1048576,3,),"")</f>
        <v/>
      </c>
      <c r="G1035" s="415" t="s">
        <v>138</v>
      </c>
      <c r="H1035" s="351"/>
      <c r="I1035" s="90">
        <f>IFERROR((VLOOKUP(CONCATENATE($A1035,"D"),'05 APU'!$1:$1048576,9,)),0)</f>
        <v>0</v>
      </c>
      <c r="J1035" s="90">
        <f t="shared" si="33"/>
        <v>0</v>
      </c>
      <c r="K1035" s="297" t="str">
        <f>IFERROR(VLOOKUP(CONCATENATE($A1035,"C"),'05 APU'!$1:$1048576,9,),"")</f>
        <v/>
      </c>
      <c r="L1035" s="297" t="str">
        <f>IFERROR(VLOOKUP(CONCATENATE($A1035,"B"),'05 APU'!$1:$1048576,9,),"")</f>
        <v/>
      </c>
      <c r="M1035" s="297" t="str">
        <f>IFERROR(VLOOKUP(CONCATENATE($A1035,"A"),'05 APU'!$1:$1048576,9,),"")</f>
        <v/>
      </c>
      <c r="N1035" s="86"/>
      <c r="O1035" s="90">
        <f>IFERROR(VLOOKUP(CONCATENATE($A1035,"D"),'05 APU'!$T:$AB,9,),0)</f>
        <v>0</v>
      </c>
      <c r="P1035" s="90">
        <f t="shared" ref="P1035:P1098" si="34">IFERROR($O1035*$H1035,0)</f>
        <v>0</v>
      </c>
      <c r="Q1035" s="90">
        <f>IFERROR(VLOOKUP(CONCATENATE($A1035,"C"),'05 APU'!$T:$AB,9,),0)</f>
        <v>0</v>
      </c>
      <c r="R1035" s="90">
        <f>IFERROR(VLOOKUP(CONCATENATE($A1035,"B"),'05 APU'!$T:$AB,9,),0)</f>
        <v>0</v>
      </c>
      <c r="S1035" s="90">
        <f>IFERROR(VLOOKUP(CONCATENATE($A1035,"A"),'05 APU'!$T:$AB,9,),0)</f>
        <v>0</v>
      </c>
      <c r="U1035" s="420" t="s">
        <v>3470</v>
      </c>
      <c r="V1035" s="427" t="s">
        <v>3488</v>
      </c>
      <c r="W1035" s="429" t="s">
        <v>3494</v>
      </c>
    </row>
    <row r="1036" spans="1:23" x14ac:dyDescent="0.25">
      <c r="A1036" s="88">
        <v>1026</v>
      </c>
      <c r="B1036" s="408" t="s">
        <v>1995</v>
      </c>
      <c r="C1036" s="409" t="s">
        <v>1996</v>
      </c>
      <c r="D1036" s="89" t="str">
        <f>IFERROR(VLOOKUP(CONCATENATE($A1036,"T"),'05 APU'!$1:$1048576,3,),"")</f>
        <v/>
      </c>
      <c r="E1036" s="89" t="str">
        <f>IFERROR(VLOOKUP(CONCATENATE($A1036,"T2"),'05 APU'!$1:$1048576,3,),"")</f>
        <v/>
      </c>
      <c r="F1036" s="89" t="str">
        <f>IFERROR(VLOOKUP(CONCATENATE($A1036,"T3"),'05 APU'!$1:$1048576,3,),"")</f>
        <v/>
      </c>
      <c r="G1036" s="415" t="s">
        <v>138</v>
      </c>
      <c r="H1036" s="351"/>
      <c r="I1036" s="90">
        <f>IFERROR((VLOOKUP(CONCATENATE($A1036,"D"),'05 APU'!$1:$1048576,9,)),0)</f>
        <v>0</v>
      </c>
      <c r="J1036" s="90">
        <f t="shared" si="33"/>
        <v>0</v>
      </c>
      <c r="K1036" s="297" t="str">
        <f>IFERROR(VLOOKUP(CONCATENATE($A1036,"C"),'05 APU'!$1:$1048576,9,),"")</f>
        <v/>
      </c>
      <c r="L1036" s="297" t="str">
        <f>IFERROR(VLOOKUP(CONCATENATE($A1036,"B"),'05 APU'!$1:$1048576,9,),"")</f>
        <v/>
      </c>
      <c r="M1036" s="297" t="str">
        <f>IFERROR(VLOOKUP(CONCATENATE($A1036,"A"),'05 APU'!$1:$1048576,9,),"")</f>
        <v/>
      </c>
      <c r="N1036" s="86"/>
      <c r="O1036" s="90">
        <f>IFERROR(VLOOKUP(CONCATENATE($A1036,"D"),'05 APU'!$T:$AB,9,),0)</f>
        <v>0</v>
      </c>
      <c r="P1036" s="90">
        <f t="shared" si="34"/>
        <v>0</v>
      </c>
      <c r="Q1036" s="90">
        <f>IFERROR(VLOOKUP(CONCATENATE($A1036,"C"),'05 APU'!$T:$AB,9,),0)</f>
        <v>0</v>
      </c>
      <c r="R1036" s="90">
        <f>IFERROR(VLOOKUP(CONCATENATE($A1036,"B"),'05 APU'!$T:$AB,9,),0)</f>
        <v>0</v>
      </c>
      <c r="S1036" s="90">
        <f>IFERROR(VLOOKUP(CONCATENATE($A1036,"A"),'05 APU'!$T:$AB,9,),0)</f>
        <v>0</v>
      </c>
      <c r="U1036" s="420" t="s">
        <v>3470</v>
      </c>
      <c r="V1036" s="427" t="s">
        <v>3488</v>
      </c>
      <c r="W1036" s="429" t="s">
        <v>3494</v>
      </c>
    </row>
    <row r="1037" spans="1:23" x14ac:dyDescent="0.25">
      <c r="A1037" s="88">
        <v>1027</v>
      </c>
      <c r="B1037" s="408" t="s">
        <v>1997</v>
      </c>
      <c r="C1037" s="409" t="s">
        <v>1998</v>
      </c>
      <c r="D1037" s="89" t="str">
        <f>IFERROR(VLOOKUP(CONCATENATE($A1037,"T"),'05 APU'!$1:$1048576,3,),"")</f>
        <v/>
      </c>
      <c r="E1037" s="89" t="str">
        <f>IFERROR(VLOOKUP(CONCATENATE($A1037,"T2"),'05 APU'!$1:$1048576,3,),"")</f>
        <v/>
      </c>
      <c r="F1037" s="89" t="str">
        <f>IFERROR(VLOOKUP(CONCATENATE($A1037,"T3"),'05 APU'!$1:$1048576,3,),"")</f>
        <v/>
      </c>
      <c r="G1037" s="415" t="s">
        <v>138</v>
      </c>
      <c r="H1037" s="351"/>
      <c r="I1037" s="90">
        <f>IFERROR((VLOOKUP(CONCATENATE($A1037,"D"),'05 APU'!$1:$1048576,9,)),0)</f>
        <v>0</v>
      </c>
      <c r="J1037" s="90">
        <f t="shared" si="33"/>
        <v>0</v>
      </c>
      <c r="K1037" s="297" t="str">
        <f>IFERROR(VLOOKUP(CONCATENATE($A1037,"C"),'05 APU'!$1:$1048576,9,),"")</f>
        <v/>
      </c>
      <c r="L1037" s="297" t="str">
        <f>IFERROR(VLOOKUP(CONCATENATE($A1037,"B"),'05 APU'!$1:$1048576,9,),"")</f>
        <v/>
      </c>
      <c r="M1037" s="297" t="str">
        <f>IFERROR(VLOOKUP(CONCATENATE($A1037,"A"),'05 APU'!$1:$1048576,9,),"")</f>
        <v/>
      </c>
      <c r="N1037" s="86"/>
      <c r="O1037" s="90">
        <f>IFERROR(VLOOKUP(CONCATENATE($A1037,"D"),'05 APU'!$T:$AB,9,),0)</f>
        <v>0</v>
      </c>
      <c r="P1037" s="90">
        <f t="shared" si="34"/>
        <v>0</v>
      </c>
      <c r="Q1037" s="90">
        <f>IFERROR(VLOOKUP(CONCATENATE($A1037,"C"),'05 APU'!$T:$AB,9,),0)</f>
        <v>0</v>
      </c>
      <c r="R1037" s="90">
        <f>IFERROR(VLOOKUP(CONCATENATE($A1037,"B"),'05 APU'!$T:$AB,9,),0)</f>
        <v>0</v>
      </c>
      <c r="S1037" s="90">
        <f>IFERROR(VLOOKUP(CONCATENATE($A1037,"A"),'05 APU'!$T:$AB,9,),0)</f>
        <v>0</v>
      </c>
      <c r="U1037" s="420" t="s">
        <v>3470</v>
      </c>
      <c r="V1037" s="427" t="s">
        <v>3488</v>
      </c>
      <c r="W1037" s="429" t="s">
        <v>3494</v>
      </c>
    </row>
    <row r="1038" spans="1:23" x14ac:dyDescent="0.25">
      <c r="A1038" s="88">
        <v>1028</v>
      </c>
      <c r="B1038" s="408" t="s">
        <v>1999</v>
      </c>
      <c r="C1038" s="409" t="s">
        <v>2000</v>
      </c>
      <c r="D1038" s="89" t="str">
        <f>IFERROR(VLOOKUP(CONCATENATE($A1038,"T"),'05 APU'!$1:$1048576,3,),"")</f>
        <v/>
      </c>
      <c r="E1038" s="89" t="str">
        <f>IFERROR(VLOOKUP(CONCATENATE($A1038,"T2"),'05 APU'!$1:$1048576,3,),"")</f>
        <v/>
      </c>
      <c r="F1038" s="89" t="str">
        <f>IFERROR(VLOOKUP(CONCATENATE($A1038,"T3"),'05 APU'!$1:$1048576,3,),"")</f>
        <v/>
      </c>
      <c r="G1038" s="415" t="s">
        <v>138</v>
      </c>
      <c r="H1038" s="351"/>
      <c r="I1038" s="90">
        <f>IFERROR((VLOOKUP(CONCATENATE($A1038,"D"),'05 APU'!$1:$1048576,9,)),0)</f>
        <v>0</v>
      </c>
      <c r="J1038" s="90">
        <f t="shared" si="33"/>
        <v>0</v>
      </c>
      <c r="K1038" s="297" t="str">
        <f>IFERROR(VLOOKUP(CONCATENATE($A1038,"C"),'05 APU'!$1:$1048576,9,),"")</f>
        <v/>
      </c>
      <c r="L1038" s="297" t="str">
        <f>IFERROR(VLOOKUP(CONCATENATE($A1038,"B"),'05 APU'!$1:$1048576,9,),"")</f>
        <v/>
      </c>
      <c r="M1038" s="297" t="str">
        <f>IFERROR(VLOOKUP(CONCATENATE($A1038,"A"),'05 APU'!$1:$1048576,9,),"")</f>
        <v/>
      </c>
      <c r="N1038" s="86"/>
      <c r="O1038" s="90">
        <f>IFERROR(VLOOKUP(CONCATENATE($A1038,"D"),'05 APU'!$T:$AB,9,),0)</f>
        <v>0</v>
      </c>
      <c r="P1038" s="90">
        <f t="shared" si="34"/>
        <v>0</v>
      </c>
      <c r="Q1038" s="90">
        <f>IFERROR(VLOOKUP(CONCATENATE($A1038,"C"),'05 APU'!$T:$AB,9,),0)</f>
        <v>0</v>
      </c>
      <c r="R1038" s="90">
        <f>IFERROR(VLOOKUP(CONCATENATE($A1038,"B"),'05 APU'!$T:$AB,9,),0)</f>
        <v>0</v>
      </c>
      <c r="S1038" s="90">
        <f>IFERROR(VLOOKUP(CONCATENATE($A1038,"A"),'05 APU'!$T:$AB,9,),0)</f>
        <v>0</v>
      </c>
      <c r="U1038" s="420" t="s">
        <v>3470</v>
      </c>
      <c r="V1038" s="427" t="s">
        <v>3488</v>
      </c>
      <c r="W1038" s="429" t="s">
        <v>3494</v>
      </c>
    </row>
    <row r="1039" spans="1:23" x14ac:dyDescent="0.25">
      <c r="A1039" s="88">
        <v>1029</v>
      </c>
      <c r="B1039" s="408" t="s">
        <v>2001</v>
      </c>
      <c r="C1039" s="409" t="s">
        <v>2002</v>
      </c>
      <c r="D1039" s="89" t="str">
        <f>IFERROR(VLOOKUP(CONCATENATE($A1039,"T"),'05 APU'!$1:$1048576,3,),"")</f>
        <v/>
      </c>
      <c r="E1039" s="89" t="str">
        <f>IFERROR(VLOOKUP(CONCATENATE($A1039,"T2"),'05 APU'!$1:$1048576,3,),"")</f>
        <v/>
      </c>
      <c r="F1039" s="89" t="str">
        <f>IFERROR(VLOOKUP(CONCATENATE($A1039,"T3"),'05 APU'!$1:$1048576,3,),"")</f>
        <v/>
      </c>
      <c r="G1039" s="415" t="s">
        <v>138</v>
      </c>
      <c r="H1039" s="351"/>
      <c r="I1039" s="90">
        <f>IFERROR((VLOOKUP(CONCATENATE($A1039,"D"),'05 APU'!$1:$1048576,9,)),0)</f>
        <v>0</v>
      </c>
      <c r="J1039" s="90">
        <f t="shared" si="33"/>
        <v>0</v>
      </c>
      <c r="K1039" s="297" t="str">
        <f>IFERROR(VLOOKUP(CONCATENATE($A1039,"C"),'05 APU'!$1:$1048576,9,),"")</f>
        <v/>
      </c>
      <c r="L1039" s="297" t="str">
        <f>IFERROR(VLOOKUP(CONCATENATE($A1039,"B"),'05 APU'!$1:$1048576,9,),"")</f>
        <v/>
      </c>
      <c r="M1039" s="297" t="str">
        <f>IFERROR(VLOOKUP(CONCATENATE($A1039,"A"),'05 APU'!$1:$1048576,9,),"")</f>
        <v/>
      </c>
      <c r="N1039" s="86"/>
      <c r="O1039" s="90">
        <f>IFERROR(VLOOKUP(CONCATENATE($A1039,"D"),'05 APU'!$T:$AB,9,),0)</f>
        <v>0</v>
      </c>
      <c r="P1039" s="90">
        <f t="shared" si="34"/>
        <v>0</v>
      </c>
      <c r="Q1039" s="90">
        <f>IFERROR(VLOOKUP(CONCATENATE($A1039,"C"),'05 APU'!$T:$AB,9,),0)</f>
        <v>0</v>
      </c>
      <c r="R1039" s="90">
        <f>IFERROR(VLOOKUP(CONCATENATE($A1039,"B"),'05 APU'!$T:$AB,9,),0)</f>
        <v>0</v>
      </c>
      <c r="S1039" s="90">
        <f>IFERROR(VLOOKUP(CONCATENATE($A1039,"A"),'05 APU'!$T:$AB,9,),0)</f>
        <v>0</v>
      </c>
      <c r="U1039" s="420" t="s">
        <v>3470</v>
      </c>
      <c r="V1039" s="427" t="s">
        <v>3488</v>
      </c>
      <c r="W1039" s="429" t="s">
        <v>3494</v>
      </c>
    </row>
    <row r="1040" spans="1:23" x14ac:dyDescent="0.25">
      <c r="A1040" s="88">
        <v>1030</v>
      </c>
      <c r="B1040" s="408" t="s">
        <v>2003</v>
      </c>
      <c r="C1040" s="409" t="s">
        <v>2004</v>
      </c>
      <c r="D1040" s="89" t="str">
        <f>IFERROR(VLOOKUP(CONCATENATE($A1040,"T"),'05 APU'!$1:$1048576,3,),"")</f>
        <v/>
      </c>
      <c r="E1040" s="89" t="str">
        <f>IFERROR(VLOOKUP(CONCATENATE($A1040,"T2"),'05 APU'!$1:$1048576,3,),"")</f>
        <v/>
      </c>
      <c r="F1040" s="89" t="str">
        <f>IFERROR(VLOOKUP(CONCATENATE($A1040,"T3"),'05 APU'!$1:$1048576,3,),"")</f>
        <v/>
      </c>
      <c r="G1040" s="415" t="s">
        <v>138</v>
      </c>
      <c r="H1040" s="351"/>
      <c r="I1040" s="90">
        <f>IFERROR((VLOOKUP(CONCATENATE($A1040,"D"),'05 APU'!$1:$1048576,9,)),0)</f>
        <v>0</v>
      </c>
      <c r="J1040" s="90">
        <f t="shared" si="33"/>
        <v>0</v>
      </c>
      <c r="K1040" s="297" t="str">
        <f>IFERROR(VLOOKUP(CONCATENATE($A1040,"C"),'05 APU'!$1:$1048576,9,),"")</f>
        <v/>
      </c>
      <c r="L1040" s="297" t="str">
        <f>IFERROR(VLOOKUP(CONCATENATE($A1040,"B"),'05 APU'!$1:$1048576,9,),"")</f>
        <v/>
      </c>
      <c r="M1040" s="297" t="str">
        <f>IFERROR(VLOOKUP(CONCATENATE($A1040,"A"),'05 APU'!$1:$1048576,9,),"")</f>
        <v/>
      </c>
      <c r="N1040" s="86"/>
      <c r="O1040" s="90">
        <f>IFERROR(VLOOKUP(CONCATENATE($A1040,"D"),'05 APU'!$T:$AB,9,),0)</f>
        <v>0</v>
      </c>
      <c r="P1040" s="90">
        <f t="shared" si="34"/>
        <v>0</v>
      </c>
      <c r="Q1040" s="90">
        <f>IFERROR(VLOOKUP(CONCATENATE($A1040,"C"),'05 APU'!$T:$AB,9,),0)</f>
        <v>0</v>
      </c>
      <c r="R1040" s="90">
        <f>IFERROR(VLOOKUP(CONCATENATE($A1040,"B"),'05 APU'!$T:$AB,9,),0)</f>
        <v>0</v>
      </c>
      <c r="S1040" s="90">
        <f>IFERROR(VLOOKUP(CONCATENATE($A1040,"A"),'05 APU'!$T:$AB,9,),0)</f>
        <v>0</v>
      </c>
      <c r="U1040" s="420" t="s">
        <v>3470</v>
      </c>
      <c r="V1040" s="427" t="s">
        <v>3488</v>
      </c>
      <c r="W1040" s="429" t="s">
        <v>3494</v>
      </c>
    </row>
    <row r="1041" spans="1:23" x14ac:dyDescent="0.25">
      <c r="A1041" s="88">
        <v>1031</v>
      </c>
      <c r="B1041" s="403" t="s">
        <v>2005</v>
      </c>
      <c r="C1041" s="404" t="s">
        <v>2006</v>
      </c>
      <c r="D1041" s="89" t="str">
        <f>IFERROR(VLOOKUP(CONCATENATE($A1041,"T"),'05 APU'!$1:$1048576,3,),"")</f>
        <v/>
      </c>
      <c r="E1041" s="89" t="str">
        <f>IFERROR(VLOOKUP(CONCATENATE($A1041,"T2"),'05 APU'!$1:$1048576,3,),"")</f>
        <v/>
      </c>
      <c r="F1041" s="89" t="str">
        <f>IFERROR(VLOOKUP(CONCATENATE($A1041,"T3"),'05 APU'!$1:$1048576,3,),"")</f>
        <v/>
      </c>
      <c r="G1041" s="415"/>
      <c r="H1041" s="351"/>
      <c r="I1041" s="90">
        <f>IFERROR((VLOOKUP(CONCATENATE($A1041,"D"),'05 APU'!$1:$1048576,9,)),0)</f>
        <v>0</v>
      </c>
      <c r="J1041" s="90">
        <f t="shared" si="33"/>
        <v>0</v>
      </c>
      <c r="K1041" s="297" t="str">
        <f>IFERROR(VLOOKUP(CONCATENATE($A1041,"C"),'05 APU'!$1:$1048576,9,),"")</f>
        <v/>
      </c>
      <c r="L1041" s="297" t="str">
        <f>IFERROR(VLOOKUP(CONCATENATE($A1041,"B"),'05 APU'!$1:$1048576,9,),"")</f>
        <v/>
      </c>
      <c r="M1041" s="297" t="str">
        <f>IFERROR(VLOOKUP(CONCATENATE($A1041,"A"),'05 APU'!$1:$1048576,9,),"")</f>
        <v/>
      </c>
      <c r="N1041" s="86"/>
      <c r="O1041" s="90">
        <f>IFERROR(VLOOKUP(CONCATENATE($A1041,"D"),'05 APU'!$T:$AB,9,),0)</f>
        <v>0</v>
      </c>
      <c r="P1041" s="90">
        <f t="shared" si="34"/>
        <v>0</v>
      </c>
      <c r="Q1041" s="90">
        <f>IFERROR(VLOOKUP(CONCATENATE($A1041,"C"),'05 APU'!$T:$AB,9,),0)</f>
        <v>0</v>
      </c>
      <c r="R1041" s="90">
        <f>IFERROR(VLOOKUP(CONCATENATE($A1041,"B"),'05 APU'!$T:$AB,9,),0)</f>
        <v>0</v>
      </c>
      <c r="S1041" s="90">
        <f>IFERROR(VLOOKUP(CONCATENATE($A1041,"A"),'05 APU'!$T:$AB,9,),0)</f>
        <v>0</v>
      </c>
      <c r="U1041" s="420"/>
      <c r="V1041" s="424"/>
      <c r="W1041" s="429">
        <v>0</v>
      </c>
    </row>
    <row r="1042" spans="1:23" x14ac:dyDescent="0.25">
      <c r="A1042" s="88">
        <v>1032</v>
      </c>
      <c r="B1042" s="408" t="s">
        <v>2007</v>
      </c>
      <c r="C1042" s="409" t="s">
        <v>2008</v>
      </c>
      <c r="D1042" s="89" t="str">
        <f>IFERROR(VLOOKUP(CONCATENATE($A1042,"T"),'05 APU'!$1:$1048576,3,),"")</f>
        <v/>
      </c>
      <c r="E1042" s="89" t="str">
        <f>IFERROR(VLOOKUP(CONCATENATE($A1042,"T2"),'05 APU'!$1:$1048576,3,),"")</f>
        <v/>
      </c>
      <c r="F1042" s="89" t="str">
        <f>IFERROR(VLOOKUP(CONCATENATE($A1042,"T3"),'05 APU'!$1:$1048576,3,),"")</f>
        <v/>
      </c>
      <c r="G1042" s="415" t="s">
        <v>168</v>
      </c>
      <c r="H1042" s="351"/>
      <c r="I1042" s="90">
        <f>IFERROR((VLOOKUP(CONCATENATE($A1042,"D"),'05 APU'!$1:$1048576,9,)),0)</f>
        <v>0</v>
      </c>
      <c r="J1042" s="90">
        <f t="shared" si="33"/>
        <v>0</v>
      </c>
      <c r="K1042" s="297" t="str">
        <f>IFERROR(VLOOKUP(CONCATENATE($A1042,"C"),'05 APU'!$1:$1048576,9,),"")</f>
        <v/>
      </c>
      <c r="L1042" s="297" t="str">
        <f>IFERROR(VLOOKUP(CONCATENATE($A1042,"B"),'05 APU'!$1:$1048576,9,),"")</f>
        <v/>
      </c>
      <c r="M1042" s="297" t="str">
        <f>IFERROR(VLOOKUP(CONCATENATE($A1042,"A"),'05 APU'!$1:$1048576,9,),"")</f>
        <v/>
      </c>
      <c r="N1042" s="86"/>
      <c r="O1042" s="90">
        <f>IFERROR(VLOOKUP(CONCATENATE($A1042,"D"),'05 APU'!$T:$AB,9,),0)</f>
        <v>0</v>
      </c>
      <c r="P1042" s="90">
        <f t="shared" si="34"/>
        <v>0</v>
      </c>
      <c r="Q1042" s="90">
        <f>IFERROR(VLOOKUP(CONCATENATE($A1042,"C"),'05 APU'!$T:$AB,9,),0)</f>
        <v>0</v>
      </c>
      <c r="R1042" s="90">
        <f>IFERROR(VLOOKUP(CONCATENATE($A1042,"B"),'05 APU'!$T:$AB,9,),0)</f>
        <v>0</v>
      </c>
      <c r="S1042" s="90">
        <f>IFERROR(VLOOKUP(CONCATENATE($A1042,"A"),'05 APU'!$T:$AB,9,),0)</f>
        <v>0</v>
      </c>
      <c r="U1042" s="421"/>
      <c r="V1042" s="424"/>
      <c r="W1042" s="429">
        <v>0</v>
      </c>
    </row>
    <row r="1043" spans="1:23" x14ac:dyDescent="0.25">
      <c r="A1043" s="88">
        <v>1033</v>
      </c>
      <c r="B1043" s="408" t="s">
        <v>2009</v>
      </c>
      <c r="C1043" s="409" t="s">
        <v>2010</v>
      </c>
      <c r="D1043" s="89" t="str">
        <f>IFERROR(VLOOKUP(CONCATENATE($A1043,"T"),'05 APU'!$1:$1048576,3,),"")</f>
        <v/>
      </c>
      <c r="E1043" s="89" t="str">
        <f>IFERROR(VLOOKUP(CONCATENATE($A1043,"T2"),'05 APU'!$1:$1048576,3,),"")</f>
        <v/>
      </c>
      <c r="F1043" s="89" t="str">
        <f>IFERROR(VLOOKUP(CONCATENATE($A1043,"T3"),'05 APU'!$1:$1048576,3,),"")</f>
        <v/>
      </c>
      <c r="G1043" s="415" t="s">
        <v>168</v>
      </c>
      <c r="H1043" s="351"/>
      <c r="I1043" s="90">
        <f>IFERROR((VLOOKUP(CONCATENATE($A1043,"D"),'05 APU'!$1:$1048576,9,)),0)</f>
        <v>0</v>
      </c>
      <c r="J1043" s="90">
        <f t="shared" si="33"/>
        <v>0</v>
      </c>
      <c r="K1043" s="297" t="str">
        <f>IFERROR(VLOOKUP(CONCATENATE($A1043,"C"),'05 APU'!$1:$1048576,9,),"")</f>
        <v/>
      </c>
      <c r="L1043" s="297" t="str">
        <f>IFERROR(VLOOKUP(CONCATENATE($A1043,"B"),'05 APU'!$1:$1048576,9,),"")</f>
        <v/>
      </c>
      <c r="M1043" s="297" t="str">
        <f>IFERROR(VLOOKUP(CONCATENATE($A1043,"A"),'05 APU'!$1:$1048576,9,),"")</f>
        <v/>
      </c>
      <c r="N1043" s="86"/>
      <c r="O1043" s="90">
        <f>IFERROR(VLOOKUP(CONCATENATE($A1043,"D"),'05 APU'!$T:$AB,9,),0)</f>
        <v>0</v>
      </c>
      <c r="P1043" s="90">
        <f t="shared" si="34"/>
        <v>0</v>
      </c>
      <c r="Q1043" s="90">
        <f>IFERROR(VLOOKUP(CONCATENATE($A1043,"C"),'05 APU'!$T:$AB,9,),0)</f>
        <v>0</v>
      </c>
      <c r="R1043" s="90">
        <f>IFERROR(VLOOKUP(CONCATENATE($A1043,"B"),'05 APU'!$T:$AB,9,),0)</f>
        <v>0</v>
      </c>
      <c r="S1043" s="90">
        <f>IFERROR(VLOOKUP(CONCATENATE($A1043,"A"),'05 APU'!$T:$AB,9,),0)</f>
        <v>0</v>
      </c>
      <c r="U1043" s="421"/>
      <c r="V1043" s="424"/>
      <c r="W1043" s="429">
        <v>0</v>
      </c>
    </row>
    <row r="1044" spans="1:23" x14ac:dyDescent="0.25">
      <c r="A1044" s="88">
        <v>1034</v>
      </c>
      <c r="B1044" s="408" t="s">
        <v>2011</v>
      </c>
      <c r="C1044" s="409" t="s">
        <v>2012</v>
      </c>
      <c r="D1044" s="89" t="str">
        <f>IFERROR(VLOOKUP(CONCATENATE($A1044,"T"),'05 APU'!$1:$1048576,3,),"")</f>
        <v/>
      </c>
      <c r="E1044" s="89" t="str">
        <f>IFERROR(VLOOKUP(CONCATENATE($A1044,"T2"),'05 APU'!$1:$1048576,3,),"")</f>
        <v/>
      </c>
      <c r="F1044" s="89" t="str">
        <f>IFERROR(VLOOKUP(CONCATENATE($A1044,"T3"),'05 APU'!$1:$1048576,3,),"")</f>
        <v/>
      </c>
      <c r="G1044" s="415" t="s">
        <v>168</v>
      </c>
      <c r="H1044" s="351"/>
      <c r="I1044" s="90">
        <f>IFERROR((VLOOKUP(CONCATENATE($A1044,"D"),'05 APU'!$1:$1048576,9,)),0)</f>
        <v>0</v>
      </c>
      <c r="J1044" s="90">
        <f t="shared" si="33"/>
        <v>0</v>
      </c>
      <c r="K1044" s="297" t="str">
        <f>IFERROR(VLOOKUP(CONCATENATE($A1044,"C"),'05 APU'!$1:$1048576,9,),"")</f>
        <v/>
      </c>
      <c r="L1044" s="297" t="str">
        <f>IFERROR(VLOOKUP(CONCATENATE($A1044,"B"),'05 APU'!$1:$1048576,9,),"")</f>
        <v/>
      </c>
      <c r="M1044" s="297" t="str">
        <f>IFERROR(VLOOKUP(CONCATENATE($A1044,"A"),'05 APU'!$1:$1048576,9,),"")</f>
        <v/>
      </c>
      <c r="N1044" s="86"/>
      <c r="O1044" s="90">
        <f>IFERROR(VLOOKUP(CONCATENATE($A1044,"D"),'05 APU'!$T:$AB,9,),0)</f>
        <v>0</v>
      </c>
      <c r="P1044" s="90">
        <f t="shared" si="34"/>
        <v>0</v>
      </c>
      <c r="Q1044" s="90">
        <f>IFERROR(VLOOKUP(CONCATENATE($A1044,"C"),'05 APU'!$T:$AB,9,),0)</f>
        <v>0</v>
      </c>
      <c r="R1044" s="90">
        <f>IFERROR(VLOOKUP(CONCATENATE($A1044,"B"),'05 APU'!$T:$AB,9,),0)</f>
        <v>0</v>
      </c>
      <c r="S1044" s="90">
        <f>IFERROR(VLOOKUP(CONCATENATE($A1044,"A"),'05 APU'!$T:$AB,9,),0)</f>
        <v>0</v>
      </c>
      <c r="U1044" s="421"/>
      <c r="V1044" s="424"/>
      <c r="W1044" s="429">
        <v>0</v>
      </c>
    </row>
    <row r="1045" spans="1:23" x14ac:dyDescent="0.25">
      <c r="A1045" s="88">
        <v>1035</v>
      </c>
      <c r="B1045" s="403" t="s">
        <v>2013</v>
      </c>
      <c r="C1045" s="404" t="s">
        <v>2014</v>
      </c>
      <c r="D1045" s="89" t="str">
        <f>IFERROR(VLOOKUP(CONCATENATE($A1045,"T"),'05 APU'!$1:$1048576,3,),"")</f>
        <v/>
      </c>
      <c r="E1045" s="89" t="str">
        <f>IFERROR(VLOOKUP(CONCATENATE($A1045,"T2"),'05 APU'!$1:$1048576,3,),"")</f>
        <v/>
      </c>
      <c r="F1045" s="89" t="str">
        <f>IFERROR(VLOOKUP(CONCATENATE($A1045,"T3"),'05 APU'!$1:$1048576,3,),"")</f>
        <v/>
      </c>
      <c r="G1045" s="415"/>
      <c r="H1045" s="351"/>
      <c r="I1045" s="90">
        <f>IFERROR((VLOOKUP(CONCATENATE($A1045,"D"),'05 APU'!$1:$1048576,9,)),0)</f>
        <v>0</v>
      </c>
      <c r="J1045" s="90">
        <f t="shared" si="33"/>
        <v>0</v>
      </c>
      <c r="K1045" s="297" t="str">
        <f>IFERROR(VLOOKUP(CONCATENATE($A1045,"C"),'05 APU'!$1:$1048576,9,),"")</f>
        <v/>
      </c>
      <c r="L1045" s="297" t="str">
        <f>IFERROR(VLOOKUP(CONCATENATE($A1045,"B"),'05 APU'!$1:$1048576,9,),"")</f>
        <v/>
      </c>
      <c r="M1045" s="297" t="str">
        <f>IFERROR(VLOOKUP(CONCATENATE($A1045,"A"),'05 APU'!$1:$1048576,9,),"")</f>
        <v/>
      </c>
      <c r="N1045" s="86"/>
      <c r="O1045" s="90">
        <f>IFERROR(VLOOKUP(CONCATENATE($A1045,"D"),'05 APU'!$T:$AB,9,),0)</f>
        <v>0</v>
      </c>
      <c r="P1045" s="90">
        <f t="shared" si="34"/>
        <v>0</v>
      </c>
      <c r="Q1045" s="90">
        <f>IFERROR(VLOOKUP(CONCATENATE($A1045,"C"),'05 APU'!$T:$AB,9,),0)</f>
        <v>0</v>
      </c>
      <c r="R1045" s="90">
        <f>IFERROR(VLOOKUP(CONCATENATE($A1045,"B"),'05 APU'!$T:$AB,9,),0)</f>
        <v>0</v>
      </c>
      <c r="S1045" s="90">
        <f>IFERROR(VLOOKUP(CONCATENATE($A1045,"A"),'05 APU'!$T:$AB,9,),0)</f>
        <v>0</v>
      </c>
      <c r="U1045" s="420"/>
      <c r="V1045" s="424"/>
      <c r="W1045" s="429">
        <v>0</v>
      </c>
    </row>
    <row r="1046" spans="1:23" x14ac:dyDescent="0.25">
      <c r="A1046" s="88">
        <v>1036</v>
      </c>
      <c r="B1046" s="408" t="s">
        <v>2015</v>
      </c>
      <c r="C1046" s="409" t="s">
        <v>2016</v>
      </c>
      <c r="D1046" s="89" t="str">
        <f>IFERROR(VLOOKUP(CONCATENATE($A1046,"T"),'05 APU'!$1:$1048576,3,),"")</f>
        <v/>
      </c>
      <c r="E1046" s="89" t="str">
        <f>IFERROR(VLOOKUP(CONCATENATE($A1046,"T2"),'05 APU'!$1:$1048576,3,),"")</f>
        <v/>
      </c>
      <c r="F1046" s="89" t="str">
        <f>IFERROR(VLOOKUP(CONCATENATE($A1046,"T3"),'05 APU'!$1:$1048576,3,),"")</f>
        <v/>
      </c>
      <c r="G1046" s="415" t="s">
        <v>168</v>
      </c>
      <c r="H1046" s="351"/>
      <c r="I1046" s="90">
        <f>IFERROR((VLOOKUP(CONCATENATE($A1046,"D"),'05 APU'!$1:$1048576,9,)),0)</f>
        <v>0</v>
      </c>
      <c r="J1046" s="90">
        <f t="shared" si="33"/>
        <v>0</v>
      </c>
      <c r="K1046" s="297" t="str">
        <f>IFERROR(VLOOKUP(CONCATENATE($A1046,"C"),'05 APU'!$1:$1048576,9,),"")</f>
        <v/>
      </c>
      <c r="L1046" s="297" t="str">
        <f>IFERROR(VLOOKUP(CONCATENATE($A1046,"B"),'05 APU'!$1:$1048576,9,),"")</f>
        <v/>
      </c>
      <c r="M1046" s="297" t="str">
        <f>IFERROR(VLOOKUP(CONCATENATE($A1046,"A"),'05 APU'!$1:$1048576,9,),"")</f>
        <v/>
      </c>
      <c r="N1046" s="86"/>
      <c r="O1046" s="90">
        <f>IFERROR(VLOOKUP(CONCATENATE($A1046,"D"),'05 APU'!$T:$AB,9,),0)</f>
        <v>0</v>
      </c>
      <c r="P1046" s="90">
        <f t="shared" si="34"/>
        <v>0</v>
      </c>
      <c r="Q1046" s="90">
        <f>IFERROR(VLOOKUP(CONCATENATE($A1046,"C"),'05 APU'!$T:$AB,9,),0)</f>
        <v>0</v>
      </c>
      <c r="R1046" s="90">
        <f>IFERROR(VLOOKUP(CONCATENATE($A1046,"B"),'05 APU'!$T:$AB,9,),0)</f>
        <v>0</v>
      </c>
      <c r="S1046" s="90">
        <f>IFERROR(VLOOKUP(CONCATENATE($A1046,"A"),'05 APU'!$T:$AB,9,),0)</f>
        <v>0</v>
      </c>
      <c r="U1046" s="421"/>
      <c r="V1046" s="424"/>
      <c r="W1046" s="429">
        <v>0</v>
      </c>
    </row>
    <row r="1047" spans="1:23" x14ac:dyDescent="0.25">
      <c r="A1047" s="88">
        <v>1037</v>
      </c>
      <c r="B1047" s="408" t="s">
        <v>2017</v>
      </c>
      <c r="C1047" s="409" t="s">
        <v>2018</v>
      </c>
      <c r="D1047" s="89" t="str">
        <f>IFERROR(VLOOKUP(CONCATENATE($A1047,"T"),'05 APU'!$1:$1048576,3,),"")</f>
        <v/>
      </c>
      <c r="E1047" s="89" t="str">
        <f>IFERROR(VLOOKUP(CONCATENATE($A1047,"T2"),'05 APU'!$1:$1048576,3,),"")</f>
        <v/>
      </c>
      <c r="F1047" s="89" t="str">
        <f>IFERROR(VLOOKUP(CONCATENATE($A1047,"T3"),'05 APU'!$1:$1048576,3,),"")</f>
        <v/>
      </c>
      <c r="G1047" s="415" t="s">
        <v>168</v>
      </c>
      <c r="H1047" s="351"/>
      <c r="I1047" s="90">
        <f>IFERROR((VLOOKUP(CONCATENATE($A1047,"D"),'05 APU'!$1:$1048576,9,)),0)</f>
        <v>0</v>
      </c>
      <c r="J1047" s="90">
        <f t="shared" si="33"/>
        <v>0</v>
      </c>
      <c r="K1047" s="297" t="str">
        <f>IFERROR(VLOOKUP(CONCATENATE($A1047,"C"),'05 APU'!$1:$1048576,9,),"")</f>
        <v/>
      </c>
      <c r="L1047" s="297" t="str">
        <f>IFERROR(VLOOKUP(CONCATENATE($A1047,"B"),'05 APU'!$1:$1048576,9,),"")</f>
        <v/>
      </c>
      <c r="M1047" s="297" t="str">
        <f>IFERROR(VLOOKUP(CONCATENATE($A1047,"A"),'05 APU'!$1:$1048576,9,),"")</f>
        <v/>
      </c>
      <c r="N1047" s="86"/>
      <c r="O1047" s="90">
        <f>IFERROR(VLOOKUP(CONCATENATE($A1047,"D"),'05 APU'!$T:$AB,9,),0)</f>
        <v>0</v>
      </c>
      <c r="P1047" s="90">
        <f t="shared" si="34"/>
        <v>0</v>
      </c>
      <c r="Q1047" s="90">
        <f>IFERROR(VLOOKUP(CONCATENATE($A1047,"C"),'05 APU'!$T:$AB,9,),0)</f>
        <v>0</v>
      </c>
      <c r="R1047" s="90">
        <f>IFERROR(VLOOKUP(CONCATENATE($A1047,"B"),'05 APU'!$T:$AB,9,),0)</f>
        <v>0</v>
      </c>
      <c r="S1047" s="90">
        <f>IFERROR(VLOOKUP(CONCATENATE($A1047,"A"),'05 APU'!$T:$AB,9,),0)</f>
        <v>0</v>
      </c>
      <c r="U1047" s="421"/>
      <c r="V1047" s="424"/>
      <c r="W1047" s="429">
        <v>0</v>
      </c>
    </row>
    <row r="1048" spans="1:23" x14ac:dyDescent="0.25">
      <c r="A1048" s="88">
        <v>1038</v>
      </c>
      <c r="B1048" s="408" t="s">
        <v>2019</v>
      </c>
      <c r="C1048" s="409" t="s">
        <v>2020</v>
      </c>
      <c r="D1048" s="89" t="str">
        <f>IFERROR(VLOOKUP(CONCATENATE($A1048,"T"),'05 APU'!$1:$1048576,3,),"")</f>
        <v/>
      </c>
      <c r="E1048" s="89" t="str">
        <f>IFERROR(VLOOKUP(CONCATENATE($A1048,"T2"),'05 APU'!$1:$1048576,3,),"")</f>
        <v/>
      </c>
      <c r="F1048" s="89" t="str">
        <f>IFERROR(VLOOKUP(CONCATENATE($A1048,"T3"),'05 APU'!$1:$1048576,3,),"")</f>
        <v/>
      </c>
      <c r="G1048" s="415" t="s">
        <v>168</v>
      </c>
      <c r="H1048" s="351"/>
      <c r="I1048" s="90">
        <f>IFERROR((VLOOKUP(CONCATENATE($A1048,"D"),'05 APU'!$1:$1048576,9,)),0)</f>
        <v>0</v>
      </c>
      <c r="J1048" s="90">
        <f t="shared" si="33"/>
        <v>0</v>
      </c>
      <c r="K1048" s="297" t="str">
        <f>IFERROR(VLOOKUP(CONCATENATE($A1048,"C"),'05 APU'!$1:$1048576,9,),"")</f>
        <v/>
      </c>
      <c r="L1048" s="297" t="str">
        <f>IFERROR(VLOOKUP(CONCATENATE($A1048,"B"),'05 APU'!$1:$1048576,9,),"")</f>
        <v/>
      </c>
      <c r="M1048" s="297" t="str">
        <f>IFERROR(VLOOKUP(CONCATENATE($A1048,"A"),'05 APU'!$1:$1048576,9,),"")</f>
        <v/>
      </c>
      <c r="N1048" s="86"/>
      <c r="O1048" s="90">
        <f>IFERROR(VLOOKUP(CONCATENATE($A1048,"D"),'05 APU'!$T:$AB,9,),0)</f>
        <v>0</v>
      </c>
      <c r="P1048" s="90">
        <f t="shared" si="34"/>
        <v>0</v>
      </c>
      <c r="Q1048" s="90">
        <f>IFERROR(VLOOKUP(CONCATENATE($A1048,"C"),'05 APU'!$T:$AB,9,),0)</f>
        <v>0</v>
      </c>
      <c r="R1048" s="90">
        <f>IFERROR(VLOOKUP(CONCATENATE($A1048,"B"),'05 APU'!$T:$AB,9,),0)</f>
        <v>0</v>
      </c>
      <c r="S1048" s="90">
        <f>IFERROR(VLOOKUP(CONCATENATE($A1048,"A"),'05 APU'!$T:$AB,9,),0)</f>
        <v>0</v>
      </c>
      <c r="U1048" s="421"/>
      <c r="V1048" s="424"/>
      <c r="W1048" s="429">
        <v>0</v>
      </c>
    </row>
    <row r="1049" spans="1:23" x14ac:dyDescent="0.25">
      <c r="A1049" s="88">
        <v>1039</v>
      </c>
      <c r="B1049" s="408" t="s">
        <v>2021</v>
      </c>
      <c r="C1049" s="409" t="s">
        <v>2022</v>
      </c>
      <c r="D1049" s="89" t="str">
        <f>IFERROR(VLOOKUP(CONCATENATE($A1049,"T"),'05 APU'!$1:$1048576,3,),"")</f>
        <v/>
      </c>
      <c r="E1049" s="89" t="str">
        <f>IFERROR(VLOOKUP(CONCATENATE($A1049,"T2"),'05 APU'!$1:$1048576,3,),"")</f>
        <v/>
      </c>
      <c r="F1049" s="89" t="str">
        <f>IFERROR(VLOOKUP(CONCATENATE($A1049,"T3"),'05 APU'!$1:$1048576,3,),"")</f>
        <v/>
      </c>
      <c r="G1049" s="415" t="s">
        <v>168</v>
      </c>
      <c r="H1049" s="351"/>
      <c r="I1049" s="90">
        <f>IFERROR((VLOOKUP(CONCATENATE($A1049,"D"),'05 APU'!$1:$1048576,9,)),0)</f>
        <v>0</v>
      </c>
      <c r="J1049" s="90">
        <f t="shared" si="33"/>
        <v>0</v>
      </c>
      <c r="K1049" s="297" t="str">
        <f>IFERROR(VLOOKUP(CONCATENATE($A1049,"C"),'05 APU'!$1:$1048576,9,),"")</f>
        <v/>
      </c>
      <c r="L1049" s="297" t="str">
        <f>IFERROR(VLOOKUP(CONCATENATE($A1049,"B"),'05 APU'!$1:$1048576,9,),"")</f>
        <v/>
      </c>
      <c r="M1049" s="297" t="str">
        <f>IFERROR(VLOOKUP(CONCATENATE($A1049,"A"),'05 APU'!$1:$1048576,9,),"")</f>
        <v/>
      </c>
      <c r="N1049" s="86"/>
      <c r="O1049" s="90">
        <f>IFERROR(VLOOKUP(CONCATENATE($A1049,"D"),'05 APU'!$T:$AB,9,),0)</f>
        <v>0</v>
      </c>
      <c r="P1049" s="90">
        <f t="shared" si="34"/>
        <v>0</v>
      </c>
      <c r="Q1049" s="90">
        <f>IFERROR(VLOOKUP(CONCATENATE($A1049,"C"),'05 APU'!$T:$AB,9,),0)</f>
        <v>0</v>
      </c>
      <c r="R1049" s="90">
        <f>IFERROR(VLOOKUP(CONCATENATE($A1049,"B"),'05 APU'!$T:$AB,9,),0)</f>
        <v>0</v>
      </c>
      <c r="S1049" s="90">
        <f>IFERROR(VLOOKUP(CONCATENATE($A1049,"A"),'05 APU'!$T:$AB,9,),0)</f>
        <v>0</v>
      </c>
      <c r="U1049" s="421"/>
      <c r="V1049" s="424"/>
      <c r="W1049" s="429">
        <v>0</v>
      </c>
    </row>
    <row r="1050" spans="1:23" x14ac:dyDescent="0.25">
      <c r="A1050" s="88">
        <v>1040</v>
      </c>
      <c r="B1050" s="408" t="s">
        <v>2023</v>
      </c>
      <c r="C1050" s="409" t="s">
        <v>2024</v>
      </c>
      <c r="D1050" s="89" t="str">
        <f>IFERROR(VLOOKUP(CONCATENATE($A1050,"T"),'05 APU'!$1:$1048576,3,),"")</f>
        <v/>
      </c>
      <c r="E1050" s="89" t="str">
        <f>IFERROR(VLOOKUP(CONCATENATE($A1050,"T2"),'05 APU'!$1:$1048576,3,),"")</f>
        <v/>
      </c>
      <c r="F1050" s="89" t="str">
        <f>IFERROR(VLOOKUP(CONCATENATE($A1050,"T3"),'05 APU'!$1:$1048576,3,),"")</f>
        <v/>
      </c>
      <c r="G1050" s="415" t="s">
        <v>168</v>
      </c>
      <c r="H1050" s="351"/>
      <c r="I1050" s="90">
        <f>IFERROR((VLOOKUP(CONCATENATE($A1050,"D"),'05 APU'!$1:$1048576,9,)),0)</f>
        <v>0</v>
      </c>
      <c r="J1050" s="90">
        <f t="shared" si="33"/>
        <v>0</v>
      </c>
      <c r="K1050" s="297" t="str">
        <f>IFERROR(VLOOKUP(CONCATENATE($A1050,"C"),'05 APU'!$1:$1048576,9,),"")</f>
        <v/>
      </c>
      <c r="L1050" s="297" t="str">
        <f>IFERROR(VLOOKUP(CONCATENATE($A1050,"B"),'05 APU'!$1:$1048576,9,),"")</f>
        <v/>
      </c>
      <c r="M1050" s="297" t="str">
        <f>IFERROR(VLOOKUP(CONCATENATE($A1050,"A"),'05 APU'!$1:$1048576,9,),"")</f>
        <v/>
      </c>
      <c r="N1050" s="86"/>
      <c r="O1050" s="90">
        <f>IFERROR(VLOOKUP(CONCATENATE($A1050,"D"),'05 APU'!$T:$AB,9,),0)</f>
        <v>0</v>
      </c>
      <c r="P1050" s="90">
        <f t="shared" si="34"/>
        <v>0</v>
      </c>
      <c r="Q1050" s="90">
        <f>IFERROR(VLOOKUP(CONCATENATE($A1050,"C"),'05 APU'!$T:$AB,9,),0)</f>
        <v>0</v>
      </c>
      <c r="R1050" s="90">
        <f>IFERROR(VLOOKUP(CONCATENATE($A1050,"B"),'05 APU'!$T:$AB,9,),0)</f>
        <v>0</v>
      </c>
      <c r="S1050" s="90">
        <f>IFERROR(VLOOKUP(CONCATENATE($A1050,"A"),'05 APU'!$T:$AB,9,),0)</f>
        <v>0</v>
      </c>
      <c r="U1050" s="421"/>
      <c r="V1050" s="424"/>
      <c r="W1050" s="429">
        <v>0</v>
      </c>
    </row>
    <row r="1051" spans="1:23" x14ac:dyDescent="0.25">
      <c r="A1051" s="88">
        <v>1041</v>
      </c>
      <c r="B1051" s="408" t="s">
        <v>2025</v>
      </c>
      <c r="C1051" s="409" t="s">
        <v>2026</v>
      </c>
      <c r="D1051" s="89" t="str">
        <f>IFERROR(VLOOKUP(CONCATENATE($A1051,"T"),'05 APU'!$1:$1048576,3,),"")</f>
        <v/>
      </c>
      <c r="E1051" s="89" t="str">
        <f>IFERROR(VLOOKUP(CONCATENATE($A1051,"T2"),'05 APU'!$1:$1048576,3,),"")</f>
        <v/>
      </c>
      <c r="F1051" s="89" t="str">
        <f>IFERROR(VLOOKUP(CONCATENATE($A1051,"T3"),'05 APU'!$1:$1048576,3,),"")</f>
        <v/>
      </c>
      <c r="G1051" s="415" t="s">
        <v>168</v>
      </c>
      <c r="H1051" s="351"/>
      <c r="I1051" s="90">
        <f>IFERROR((VLOOKUP(CONCATENATE($A1051,"D"),'05 APU'!$1:$1048576,9,)),0)</f>
        <v>0</v>
      </c>
      <c r="J1051" s="90">
        <f t="shared" si="33"/>
        <v>0</v>
      </c>
      <c r="K1051" s="297" t="str">
        <f>IFERROR(VLOOKUP(CONCATENATE($A1051,"C"),'05 APU'!$1:$1048576,9,),"")</f>
        <v/>
      </c>
      <c r="L1051" s="297" t="str">
        <f>IFERROR(VLOOKUP(CONCATENATE($A1051,"B"),'05 APU'!$1:$1048576,9,),"")</f>
        <v/>
      </c>
      <c r="M1051" s="297" t="str">
        <f>IFERROR(VLOOKUP(CONCATENATE($A1051,"A"),'05 APU'!$1:$1048576,9,),"")</f>
        <v/>
      </c>
      <c r="N1051" s="86"/>
      <c r="O1051" s="90">
        <f>IFERROR(VLOOKUP(CONCATENATE($A1051,"D"),'05 APU'!$T:$AB,9,),0)</f>
        <v>0</v>
      </c>
      <c r="P1051" s="90">
        <f t="shared" si="34"/>
        <v>0</v>
      </c>
      <c r="Q1051" s="90">
        <f>IFERROR(VLOOKUP(CONCATENATE($A1051,"C"),'05 APU'!$T:$AB,9,),0)</f>
        <v>0</v>
      </c>
      <c r="R1051" s="90">
        <f>IFERROR(VLOOKUP(CONCATENATE($A1051,"B"),'05 APU'!$T:$AB,9,),0)</f>
        <v>0</v>
      </c>
      <c r="S1051" s="90">
        <f>IFERROR(VLOOKUP(CONCATENATE($A1051,"A"),'05 APU'!$T:$AB,9,),0)</f>
        <v>0</v>
      </c>
      <c r="U1051" s="421"/>
      <c r="V1051" s="424"/>
      <c r="W1051" s="429">
        <v>0</v>
      </c>
    </row>
    <row r="1052" spans="1:23" x14ac:dyDescent="0.25">
      <c r="A1052" s="88">
        <v>1042</v>
      </c>
      <c r="B1052" s="403" t="s">
        <v>2027</v>
      </c>
      <c r="C1052" s="404" t="s">
        <v>2028</v>
      </c>
      <c r="D1052" s="89" t="str">
        <f>IFERROR(VLOOKUP(CONCATENATE($A1052,"T"),'05 APU'!$1:$1048576,3,),"")</f>
        <v/>
      </c>
      <c r="E1052" s="89" t="str">
        <f>IFERROR(VLOOKUP(CONCATENATE($A1052,"T2"),'05 APU'!$1:$1048576,3,),"")</f>
        <v/>
      </c>
      <c r="F1052" s="89" t="str">
        <f>IFERROR(VLOOKUP(CONCATENATE($A1052,"T3"),'05 APU'!$1:$1048576,3,),"")</f>
        <v/>
      </c>
      <c r="G1052" s="415"/>
      <c r="H1052" s="351"/>
      <c r="I1052" s="90">
        <f>IFERROR((VLOOKUP(CONCATENATE($A1052,"D"),'05 APU'!$1:$1048576,9,)),0)</f>
        <v>0</v>
      </c>
      <c r="J1052" s="90">
        <f t="shared" si="33"/>
        <v>0</v>
      </c>
      <c r="K1052" s="297" t="str">
        <f>IFERROR(VLOOKUP(CONCATENATE($A1052,"C"),'05 APU'!$1:$1048576,9,),"")</f>
        <v/>
      </c>
      <c r="L1052" s="297" t="str">
        <f>IFERROR(VLOOKUP(CONCATENATE($A1052,"B"),'05 APU'!$1:$1048576,9,),"")</f>
        <v/>
      </c>
      <c r="M1052" s="297" t="str">
        <f>IFERROR(VLOOKUP(CONCATENATE($A1052,"A"),'05 APU'!$1:$1048576,9,),"")</f>
        <v/>
      </c>
      <c r="N1052" s="86"/>
      <c r="O1052" s="90">
        <f>IFERROR(VLOOKUP(CONCATENATE($A1052,"D"),'05 APU'!$T:$AB,9,),0)</f>
        <v>0</v>
      </c>
      <c r="P1052" s="90">
        <f t="shared" si="34"/>
        <v>0</v>
      </c>
      <c r="Q1052" s="90">
        <f>IFERROR(VLOOKUP(CONCATENATE($A1052,"C"),'05 APU'!$T:$AB,9,),0)</f>
        <v>0</v>
      </c>
      <c r="R1052" s="90">
        <f>IFERROR(VLOOKUP(CONCATENATE($A1052,"B"),'05 APU'!$T:$AB,9,),0)</f>
        <v>0</v>
      </c>
      <c r="S1052" s="90">
        <f>IFERROR(VLOOKUP(CONCATENATE($A1052,"A"),'05 APU'!$T:$AB,9,),0)</f>
        <v>0</v>
      </c>
      <c r="U1052" s="420"/>
      <c r="V1052" s="424"/>
      <c r="W1052" s="429">
        <v>0</v>
      </c>
    </row>
    <row r="1053" spans="1:23" x14ac:dyDescent="0.25">
      <c r="A1053" s="88">
        <v>1043</v>
      </c>
      <c r="B1053" s="408" t="s">
        <v>2029</v>
      </c>
      <c r="C1053" s="409" t="s">
        <v>2030</v>
      </c>
      <c r="D1053" s="89" t="str">
        <f>IFERROR(VLOOKUP(CONCATENATE($A1053,"T"),'05 APU'!$1:$1048576,3,),"")</f>
        <v/>
      </c>
      <c r="E1053" s="89" t="str">
        <f>IFERROR(VLOOKUP(CONCATENATE($A1053,"T2"),'05 APU'!$1:$1048576,3,),"")</f>
        <v/>
      </c>
      <c r="F1053" s="89" t="str">
        <f>IFERROR(VLOOKUP(CONCATENATE($A1053,"T3"),'05 APU'!$1:$1048576,3,),"")</f>
        <v/>
      </c>
      <c r="G1053" s="415" t="s">
        <v>168</v>
      </c>
      <c r="H1053" s="351"/>
      <c r="I1053" s="90">
        <f>IFERROR((VLOOKUP(CONCATENATE($A1053,"D"),'05 APU'!$1:$1048576,9,)),0)</f>
        <v>0</v>
      </c>
      <c r="J1053" s="90">
        <f t="shared" si="33"/>
        <v>0</v>
      </c>
      <c r="K1053" s="297" t="str">
        <f>IFERROR(VLOOKUP(CONCATENATE($A1053,"C"),'05 APU'!$1:$1048576,9,),"")</f>
        <v/>
      </c>
      <c r="L1053" s="297" t="str">
        <f>IFERROR(VLOOKUP(CONCATENATE($A1053,"B"),'05 APU'!$1:$1048576,9,),"")</f>
        <v/>
      </c>
      <c r="M1053" s="297" t="str">
        <f>IFERROR(VLOOKUP(CONCATENATE($A1053,"A"),'05 APU'!$1:$1048576,9,),"")</f>
        <v/>
      </c>
      <c r="N1053" s="86"/>
      <c r="O1053" s="90">
        <f>IFERROR(VLOOKUP(CONCATENATE($A1053,"D"),'05 APU'!$T:$AB,9,),0)</f>
        <v>0</v>
      </c>
      <c r="P1053" s="90">
        <f t="shared" si="34"/>
        <v>0</v>
      </c>
      <c r="Q1053" s="90">
        <f>IFERROR(VLOOKUP(CONCATENATE($A1053,"C"),'05 APU'!$T:$AB,9,),0)</f>
        <v>0</v>
      </c>
      <c r="R1053" s="90">
        <f>IFERROR(VLOOKUP(CONCATENATE($A1053,"B"),'05 APU'!$T:$AB,9,),0)</f>
        <v>0</v>
      </c>
      <c r="S1053" s="90">
        <f>IFERROR(VLOOKUP(CONCATENATE($A1053,"A"),'05 APU'!$T:$AB,9,),0)</f>
        <v>0</v>
      </c>
      <c r="U1053" s="420" t="s">
        <v>3471</v>
      </c>
      <c r="V1053" s="427" t="s">
        <v>3488</v>
      </c>
      <c r="W1053" s="429" t="s">
        <v>3494</v>
      </c>
    </row>
    <row r="1054" spans="1:23" x14ac:dyDescent="0.25">
      <c r="A1054" s="88">
        <v>1044</v>
      </c>
      <c r="B1054" s="403" t="s">
        <v>2031</v>
      </c>
      <c r="C1054" s="404" t="s">
        <v>2032</v>
      </c>
      <c r="D1054" s="89" t="str">
        <f>IFERROR(VLOOKUP(CONCATENATE($A1054,"T"),'05 APU'!$1:$1048576,3,),"")</f>
        <v/>
      </c>
      <c r="E1054" s="89" t="str">
        <f>IFERROR(VLOOKUP(CONCATENATE($A1054,"T2"),'05 APU'!$1:$1048576,3,),"")</f>
        <v/>
      </c>
      <c r="F1054" s="89" t="str">
        <f>IFERROR(VLOOKUP(CONCATENATE($A1054,"T3"),'05 APU'!$1:$1048576,3,),"")</f>
        <v/>
      </c>
      <c r="G1054" s="415"/>
      <c r="H1054" s="351"/>
      <c r="I1054" s="90">
        <f>IFERROR((VLOOKUP(CONCATENATE($A1054,"D"),'05 APU'!$1:$1048576,9,)),0)</f>
        <v>0</v>
      </c>
      <c r="J1054" s="90">
        <f t="shared" si="33"/>
        <v>0</v>
      </c>
      <c r="K1054" s="297" t="str">
        <f>IFERROR(VLOOKUP(CONCATENATE($A1054,"C"),'05 APU'!$1:$1048576,9,),"")</f>
        <v/>
      </c>
      <c r="L1054" s="297" t="str">
        <f>IFERROR(VLOOKUP(CONCATENATE($A1054,"B"),'05 APU'!$1:$1048576,9,),"")</f>
        <v/>
      </c>
      <c r="M1054" s="297" t="str">
        <f>IFERROR(VLOOKUP(CONCATENATE($A1054,"A"),'05 APU'!$1:$1048576,9,),"")</f>
        <v/>
      </c>
      <c r="N1054" s="86"/>
      <c r="O1054" s="90">
        <f>IFERROR(VLOOKUP(CONCATENATE($A1054,"D"),'05 APU'!$T:$AB,9,),0)</f>
        <v>0</v>
      </c>
      <c r="P1054" s="90">
        <f t="shared" si="34"/>
        <v>0</v>
      </c>
      <c r="Q1054" s="90">
        <f>IFERROR(VLOOKUP(CONCATENATE($A1054,"C"),'05 APU'!$T:$AB,9,),0)</f>
        <v>0</v>
      </c>
      <c r="R1054" s="90">
        <f>IFERROR(VLOOKUP(CONCATENATE($A1054,"B"),'05 APU'!$T:$AB,9,),0)</f>
        <v>0</v>
      </c>
      <c r="S1054" s="90">
        <f>IFERROR(VLOOKUP(CONCATENATE($A1054,"A"),'05 APU'!$T:$AB,9,),0)</f>
        <v>0</v>
      </c>
      <c r="U1054" s="420"/>
      <c r="V1054" s="424"/>
      <c r="W1054" s="429">
        <v>0</v>
      </c>
    </row>
    <row r="1055" spans="1:23" x14ac:dyDescent="0.25">
      <c r="A1055" s="88">
        <v>1045</v>
      </c>
      <c r="B1055" s="408" t="s">
        <v>2033</v>
      </c>
      <c r="C1055" s="409" t="s">
        <v>2034</v>
      </c>
      <c r="D1055" s="89" t="str">
        <f>IFERROR(VLOOKUP(CONCATENATE($A1055,"T"),'05 APU'!$1:$1048576,3,),"")</f>
        <v/>
      </c>
      <c r="E1055" s="89" t="str">
        <f>IFERROR(VLOOKUP(CONCATENATE($A1055,"T2"),'05 APU'!$1:$1048576,3,),"")</f>
        <v/>
      </c>
      <c r="F1055" s="89" t="str">
        <f>IFERROR(VLOOKUP(CONCATENATE($A1055,"T3"),'05 APU'!$1:$1048576,3,),"")</f>
        <v/>
      </c>
      <c r="G1055" s="415" t="s">
        <v>168</v>
      </c>
      <c r="H1055" s="351"/>
      <c r="I1055" s="90">
        <f>IFERROR((VLOOKUP(CONCATENATE($A1055,"D"),'05 APU'!$1:$1048576,9,)),0)</f>
        <v>0</v>
      </c>
      <c r="J1055" s="90">
        <f t="shared" si="33"/>
        <v>0</v>
      </c>
      <c r="K1055" s="297" t="str">
        <f>IFERROR(VLOOKUP(CONCATENATE($A1055,"C"),'05 APU'!$1:$1048576,9,),"")</f>
        <v/>
      </c>
      <c r="L1055" s="297" t="str">
        <f>IFERROR(VLOOKUP(CONCATENATE($A1055,"B"),'05 APU'!$1:$1048576,9,),"")</f>
        <v/>
      </c>
      <c r="M1055" s="297" t="str">
        <f>IFERROR(VLOOKUP(CONCATENATE($A1055,"A"),'05 APU'!$1:$1048576,9,),"")</f>
        <v/>
      </c>
      <c r="N1055" s="86"/>
      <c r="O1055" s="90">
        <f>IFERROR(VLOOKUP(CONCATENATE($A1055,"D"),'05 APU'!$T:$AB,9,),0)</f>
        <v>0</v>
      </c>
      <c r="P1055" s="90">
        <f t="shared" si="34"/>
        <v>0</v>
      </c>
      <c r="Q1055" s="90">
        <f>IFERROR(VLOOKUP(CONCATENATE($A1055,"C"),'05 APU'!$T:$AB,9,),0)</f>
        <v>0</v>
      </c>
      <c r="R1055" s="90">
        <f>IFERROR(VLOOKUP(CONCATENATE($A1055,"B"),'05 APU'!$T:$AB,9,),0)</f>
        <v>0</v>
      </c>
      <c r="S1055" s="90">
        <f>IFERROR(VLOOKUP(CONCATENATE($A1055,"A"),'05 APU'!$T:$AB,9,),0)</f>
        <v>0</v>
      </c>
      <c r="U1055" s="421"/>
      <c r="V1055" s="424"/>
      <c r="W1055" s="429">
        <v>0</v>
      </c>
    </row>
    <row r="1056" spans="1:23" x14ac:dyDescent="0.25">
      <c r="A1056" s="88">
        <v>1046</v>
      </c>
      <c r="B1056" s="408" t="s">
        <v>2035</v>
      </c>
      <c r="C1056" s="409" t="s">
        <v>2036</v>
      </c>
      <c r="D1056" s="89" t="str">
        <f>IFERROR(VLOOKUP(CONCATENATE($A1056,"T"),'05 APU'!$1:$1048576,3,),"")</f>
        <v/>
      </c>
      <c r="E1056" s="89" t="str">
        <f>IFERROR(VLOOKUP(CONCATENATE($A1056,"T2"),'05 APU'!$1:$1048576,3,),"")</f>
        <v/>
      </c>
      <c r="F1056" s="89" t="str">
        <f>IFERROR(VLOOKUP(CONCATENATE($A1056,"T3"),'05 APU'!$1:$1048576,3,),"")</f>
        <v/>
      </c>
      <c r="G1056" s="415" t="s">
        <v>168</v>
      </c>
      <c r="H1056" s="351"/>
      <c r="I1056" s="90">
        <f>IFERROR((VLOOKUP(CONCATENATE($A1056,"D"),'05 APU'!$1:$1048576,9,)),0)</f>
        <v>0</v>
      </c>
      <c r="J1056" s="90">
        <f t="shared" si="33"/>
        <v>0</v>
      </c>
      <c r="K1056" s="297" t="str">
        <f>IFERROR(VLOOKUP(CONCATENATE($A1056,"C"),'05 APU'!$1:$1048576,9,),"")</f>
        <v/>
      </c>
      <c r="L1056" s="297" t="str">
        <f>IFERROR(VLOOKUP(CONCATENATE($A1056,"B"),'05 APU'!$1:$1048576,9,),"")</f>
        <v/>
      </c>
      <c r="M1056" s="297" t="str">
        <f>IFERROR(VLOOKUP(CONCATENATE($A1056,"A"),'05 APU'!$1:$1048576,9,),"")</f>
        <v/>
      </c>
      <c r="N1056" s="86"/>
      <c r="O1056" s="90">
        <f>IFERROR(VLOOKUP(CONCATENATE($A1056,"D"),'05 APU'!$T:$AB,9,),0)</f>
        <v>0</v>
      </c>
      <c r="P1056" s="90">
        <f t="shared" si="34"/>
        <v>0</v>
      </c>
      <c r="Q1056" s="90">
        <f>IFERROR(VLOOKUP(CONCATENATE($A1056,"C"),'05 APU'!$T:$AB,9,),0)</f>
        <v>0</v>
      </c>
      <c r="R1056" s="90">
        <f>IFERROR(VLOOKUP(CONCATENATE($A1056,"B"),'05 APU'!$T:$AB,9,),0)</f>
        <v>0</v>
      </c>
      <c r="S1056" s="90">
        <f>IFERROR(VLOOKUP(CONCATENATE($A1056,"A"),'05 APU'!$T:$AB,9,),0)</f>
        <v>0</v>
      </c>
      <c r="U1056" s="421"/>
      <c r="V1056" s="424"/>
      <c r="W1056" s="429">
        <v>0</v>
      </c>
    </row>
    <row r="1057" spans="1:23" x14ac:dyDescent="0.25">
      <c r="A1057" s="88">
        <v>1047</v>
      </c>
      <c r="B1057" s="408" t="s">
        <v>2037</v>
      </c>
      <c r="C1057" s="409" t="s">
        <v>2038</v>
      </c>
      <c r="D1057" s="89" t="str">
        <f>IFERROR(VLOOKUP(CONCATENATE($A1057,"T"),'05 APU'!$1:$1048576,3,),"")</f>
        <v/>
      </c>
      <c r="E1057" s="89" t="str">
        <f>IFERROR(VLOOKUP(CONCATENATE($A1057,"T2"),'05 APU'!$1:$1048576,3,),"")</f>
        <v/>
      </c>
      <c r="F1057" s="89" t="str">
        <f>IFERROR(VLOOKUP(CONCATENATE($A1057,"T3"),'05 APU'!$1:$1048576,3,),"")</f>
        <v/>
      </c>
      <c r="G1057" s="415" t="s">
        <v>168</v>
      </c>
      <c r="H1057" s="351"/>
      <c r="I1057" s="90">
        <f>IFERROR((VLOOKUP(CONCATENATE($A1057,"D"),'05 APU'!$1:$1048576,9,)),0)</f>
        <v>0</v>
      </c>
      <c r="J1057" s="90">
        <f t="shared" si="33"/>
        <v>0</v>
      </c>
      <c r="K1057" s="297" t="str">
        <f>IFERROR(VLOOKUP(CONCATENATE($A1057,"C"),'05 APU'!$1:$1048576,9,),"")</f>
        <v/>
      </c>
      <c r="L1057" s="297" t="str">
        <f>IFERROR(VLOOKUP(CONCATENATE($A1057,"B"),'05 APU'!$1:$1048576,9,),"")</f>
        <v/>
      </c>
      <c r="M1057" s="297" t="str">
        <f>IFERROR(VLOOKUP(CONCATENATE($A1057,"A"),'05 APU'!$1:$1048576,9,),"")</f>
        <v/>
      </c>
      <c r="N1057" s="86"/>
      <c r="O1057" s="90">
        <f>IFERROR(VLOOKUP(CONCATENATE($A1057,"D"),'05 APU'!$T:$AB,9,),0)</f>
        <v>0</v>
      </c>
      <c r="P1057" s="90">
        <f t="shared" si="34"/>
        <v>0</v>
      </c>
      <c r="Q1057" s="90">
        <f>IFERROR(VLOOKUP(CONCATENATE($A1057,"C"),'05 APU'!$T:$AB,9,),0)</f>
        <v>0</v>
      </c>
      <c r="R1057" s="90">
        <f>IFERROR(VLOOKUP(CONCATENATE($A1057,"B"),'05 APU'!$T:$AB,9,),0)</f>
        <v>0</v>
      </c>
      <c r="S1057" s="90">
        <f>IFERROR(VLOOKUP(CONCATENATE($A1057,"A"),'05 APU'!$T:$AB,9,),0)</f>
        <v>0</v>
      </c>
      <c r="U1057" s="421"/>
      <c r="V1057" s="424"/>
      <c r="W1057" s="429">
        <v>0</v>
      </c>
    </row>
    <row r="1058" spans="1:23" x14ac:dyDescent="0.25">
      <c r="A1058" s="88">
        <v>1048</v>
      </c>
      <c r="B1058" s="403" t="s">
        <v>2039</v>
      </c>
      <c r="C1058" s="404" t="s">
        <v>2040</v>
      </c>
      <c r="D1058" s="89" t="str">
        <f>IFERROR(VLOOKUP(CONCATENATE($A1058,"T"),'05 APU'!$1:$1048576,3,),"")</f>
        <v/>
      </c>
      <c r="E1058" s="89" t="str">
        <f>IFERROR(VLOOKUP(CONCATENATE($A1058,"T2"),'05 APU'!$1:$1048576,3,),"")</f>
        <v/>
      </c>
      <c r="F1058" s="89" t="str">
        <f>IFERROR(VLOOKUP(CONCATENATE($A1058,"T3"),'05 APU'!$1:$1048576,3,),"")</f>
        <v/>
      </c>
      <c r="G1058" s="415"/>
      <c r="H1058" s="351"/>
      <c r="I1058" s="90">
        <f>IFERROR((VLOOKUP(CONCATENATE($A1058,"D"),'05 APU'!$1:$1048576,9,)),0)</f>
        <v>0</v>
      </c>
      <c r="J1058" s="90">
        <f t="shared" si="33"/>
        <v>0</v>
      </c>
      <c r="K1058" s="297" t="str">
        <f>IFERROR(VLOOKUP(CONCATENATE($A1058,"C"),'05 APU'!$1:$1048576,9,),"")</f>
        <v/>
      </c>
      <c r="L1058" s="297" t="str">
        <f>IFERROR(VLOOKUP(CONCATENATE($A1058,"B"),'05 APU'!$1:$1048576,9,),"")</f>
        <v/>
      </c>
      <c r="M1058" s="297" t="str">
        <f>IFERROR(VLOOKUP(CONCATENATE($A1058,"A"),'05 APU'!$1:$1048576,9,),"")</f>
        <v/>
      </c>
      <c r="N1058" s="86"/>
      <c r="O1058" s="90">
        <f>IFERROR(VLOOKUP(CONCATENATE($A1058,"D"),'05 APU'!$T:$AB,9,),0)</f>
        <v>0</v>
      </c>
      <c r="P1058" s="90">
        <f t="shared" si="34"/>
        <v>0</v>
      </c>
      <c r="Q1058" s="90">
        <f>IFERROR(VLOOKUP(CONCATENATE($A1058,"C"),'05 APU'!$T:$AB,9,),0)</f>
        <v>0</v>
      </c>
      <c r="R1058" s="90">
        <f>IFERROR(VLOOKUP(CONCATENATE($A1058,"B"),'05 APU'!$T:$AB,9,),0)</f>
        <v>0</v>
      </c>
      <c r="S1058" s="90">
        <f>IFERROR(VLOOKUP(CONCATENATE($A1058,"A"),'05 APU'!$T:$AB,9,),0)</f>
        <v>0</v>
      </c>
      <c r="U1058" s="420"/>
      <c r="V1058" s="424"/>
      <c r="W1058" s="429">
        <v>0</v>
      </c>
    </row>
    <row r="1059" spans="1:23" x14ac:dyDescent="0.25">
      <c r="A1059" s="88">
        <v>1049</v>
      </c>
      <c r="B1059" s="408" t="s">
        <v>2041</v>
      </c>
      <c r="C1059" s="409" t="s">
        <v>2042</v>
      </c>
      <c r="D1059" s="89" t="str">
        <f>IFERROR(VLOOKUP(CONCATENATE($A1059,"T"),'05 APU'!$1:$1048576,3,),"")</f>
        <v/>
      </c>
      <c r="E1059" s="89" t="str">
        <f>IFERROR(VLOOKUP(CONCATENATE($A1059,"T2"),'05 APU'!$1:$1048576,3,),"")</f>
        <v/>
      </c>
      <c r="F1059" s="89" t="str">
        <f>IFERROR(VLOOKUP(CONCATENATE($A1059,"T3"),'05 APU'!$1:$1048576,3,),"")</f>
        <v/>
      </c>
      <c r="G1059" s="415" t="s">
        <v>168</v>
      </c>
      <c r="H1059" s="351"/>
      <c r="I1059" s="90">
        <f>IFERROR((VLOOKUP(CONCATENATE($A1059,"D"),'05 APU'!$1:$1048576,9,)),0)</f>
        <v>0</v>
      </c>
      <c r="J1059" s="90">
        <f t="shared" si="33"/>
        <v>0</v>
      </c>
      <c r="K1059" s="297" t="str">
        <f>IFERROR(VLOOKUP(CONCATENATE($A1059,"C"),'05 APU'!$1:$1048576,9,),"")</f>
        <v/>
      </c>
      <c r="L1059" s="297" t="str">
        <f>IFERROR(VLOOKUP(CONCATENATE($A1059,"B"),'05 APU'!$1:$1048576,9,),"")</f>
        <v/>
      </c>
      <c r="M1059" s="297" t="str">
        <f>IFERROR(VLOOKUP(CONCATENATE($A1059,"A"),'05 APU'!$1:$1048576,9,),"")</f>
        <v/>
      </c>
      <c r="N1059" s="86"/>
      <c r="O1059" s="90">
        <f>IFERROR(VLOOKUP(CONCATENATE($A1059,"D"),'05 APU'!$T:$AB,9,),0)</f>
        <v>0</v>
      </c>
      <c r="P1059" s="90">
        <f t="shared" si="34"/>
        <v>0</v>
      </c>
      <c r="Q1059" s="90">
        <f>IFERROR(VLOOKUP(CONCATENATE($A1059,"C"),'05 APU'!$T:$AB,9,),0)</f>
        <v>0</v>
      </c>
      <c r="R1059" s="90">
        <f>IFERROR(VLOOKUP(CONCATENATE($A1059,"B"),'05 APU'!$T:$AB,9,),0)</f>
        <v>0</v>
      </c>
      <c r="S1059" s="90">
        <f>IFERROR(VLOOKUP(CONCATENATE($A1059,"A"),'05 APU'!$T:$AB,9,),0)</f>
        <v>0</v>
      </c>
      <c r="U1059" s="421"/>
      <c r="V1059" s="424"/>
      <c r="W1059" s="429">
        <v>0</v>
      </c>
    </row>
    <row r="1060" spans="1:23" x14ac:dyDescent="0.25">
      <c r="A1060" s="88">
        <v>1050</v>
      </c>
      <c r="B1060" s="408" t="s">
        <v>2043</v>
      </c>
      <c r="C1060" s="409" t="s">
        <v>2044</v>
      </c>
      <c r="D1060" s="89" t="str">
        <f>IFERROR(VLOOKUP(CONCATENATE($A1060,"T"),'05 APU'!$1:$1048576,3,),"")</f>
        <v/>
      </c>
      <c r="E1060" s="89" t="str">
        <f>IFERROR(VLOOKUP(CONCATENATE($A1060,"T2"),'05 APU'!$1:$1048576,3,),"")</f>
        <v/>
      </c>
      <c r="F1060" s="89" t="str">
        <f>IFERROR(VLOOKUP(CONCATENATE($A1060,"T3"),'05 APU'!$1:$1048576,3,),"")</f>
        <v/>
      </c>
      <c r="G1060" s="415" t="s">
        <v>168</v>
      </c>
      <c r="H1060" s="351"/>
      <c r="I1060" s="90">
        <f>IFERROR((VLOOKUP(CONCATENATE($A1060,"D"),'05 APU'!$1:$1048576,9,)),0)</f>
        <v>0</v>
      </c>
      <c r="J1060" s="90">
        <f t="shared" si="33"/>
        <v>0</v>
      </c>
      <c r="K1060" s="297" t="str">
        <f>IFERROR(VLOOKUP(CONCATENATE($A1060,"C"),'05 APU'!$1:$1048576,9,),"")</f>
        <v/>
      </c>
      <c r="L1060" s="297" t="str">
        <f>IFERROR(VLOOKUP(CONCATENATE($A1060,"B"),'05 APU'!$1:$1048576,9,),"")</f>
        <v/>
      </c>
      <c r="M1060" s="297" t="str">
        <f>IFERROR(VLOOKUP(CONCATENATE($A1060,"A"),'05 APU'!$1:$1048576,9,),"")</f>
        <v/>
      </c>
      <c r="N1060" s="86"/>
      <c r="O1060" s="90">
        <f>IFERROR(VLOOKUP(CONCATENATE($A1060,"D"),'05 APU'!$T:$AB,9,),0)</f>
        <v>0</v>
      </c>
      <c r="P1060" s="90">
        <f t="shared" si="34"/>
        <v>0</v>
      </c>
      <c r="Q1060" s="90">
        <f>IFERROR(VLOOKUP(CONCATENATE($A1060,"C"),'05 APU'!$T:$AB,9,),0)</f>
        <v>0</v>
      </c>
      <c r="R1060" s="90">
        <f>IFERROR(VLOOKUP(CONCATENATE($A1060,"B"),'05 APU'!$T:$AB,9,),0)</f>
        <v>0</v>
      </c>
      <c r="S1060" s="90">
        <f>IFERROR(VLOOKUP(CONCATENATE($A1060,"A"),'05 APU'!$T:$AB,9,),0)</f>
        <v>0</v>
      </c>
      <c r="U1060" s="421"/>
      <c r="V1060" s="424"/>
      <c r="W1060" s="429">
        <v>0</v>
      </c>
    </row>
    <row r="1061" spans="1:23" x14ac:dyDescent="0.25">
      <c r="A1061" s="88">
        <v>1051</v>
      </c>
      <c r="B1061" s="408" t="s">
        <v>2045</v>
      </c>
      <c r="C1061" s="409" t="s">
        <v>2046</v>
      </c>
      <c r="D1061" s="89" t="str">
        <f>IFERROR(VLOOKUP(CONCATENATE($A1061,"T"),'05 APU'!$1:$1048576,3,),"")</f>
        <v/>
      </c>
      <c r="E1061" s="89" t="str">
        <f>IFERROR(VLOOKUP(CONCATENATE($A1061,"T2"),'05 APU'!$1:$1048576,3,),"")</f>
        <v/>
      </c>
      <c r="F1061" s="89" t="str">
        <f>IFERROR(VLOOKUP(CONCATENATE($A1061,"T3"),'05 APU'!$1:$1048576,3,),"")</f>
        <v/>
      </c>
      <c r="G1061" s="415" t="s">
        <v>168</v>
      </c>
      <c r="H1061" s="351"/>
      <c r="I1061" s="90">
        <f>IFERROR((VLOOKUP(CONCATENATE($A1061,"D"),'05 APU'!$1:$1048576,9,)),0)</f>
        <v>0</v>
      </c>
      <c r="J1061" s="90">
        <f t="shared" si="33"/>
        <v>0</v>
      </c>
      <c r="K1061" s="297" t="str">
        <f>IFERROR(VLOOKUP(CONCATENATE($A1061,"C"),'05 APU'!$1:$1048576,9,),"")</f>
        <v/>
      </c>
      <c r="L1061" s="297" t="str">
        <f>IFERROR(VLOOKUP(CONCATENATE($A1061,"B"),'05 APU'!$1:$1048576,9,),"")</f>
        <v/>
      </c>
      <c r="M1061" s="297" t="str">
        <f>IFERROR(VLOOKUP(CONCATENATE($A1061,"A"),'05 APU'!$1:$1048576,9,),"")</f>
        <v/>
      </c>
      <c r="N1061" s="86"/>
      <c r="O1061" s="90">
        <f>IFERROR(VLOOKUP(CONCATENATE($A1061,"D"),'05 APU'!$T:$AB,9,),0)</f>
        <v>0</v>
      </c>
      <c r="P1061" s="90">
        <f t="shared" si="34"/>
        <v>0</v>
      </c>
      <c r="Q1061" s="90">
        <f>IFERROR(VLOOKUP(CONCATENATE($A1061,"C"),'05 APU'!$T:$AB,9,),0)</f>
        <v>0</v>
      </c>
      <c r="R1061" s="90">
        <f>IFERROR(VLOOKUP(CONCATENATE($A1061,"B"),'05 APU'!$T:$AB,9,),0)</f>
        <v>0</v>
      </c>
      <c r="S1061" s="90">
        <f>IFERROR(VLOOKUP(CONCATENATE($A1061,"A"),'05 APU'!$T:$AB,9,),0)</f>
        <v>0</v>
      </c>
      <c r="U1061" s="421"/>
      <c r="V1061" s="424"/>
      <c r="W1061" s="429">
        <v>0</v>
      </c>
    </row>
    <row r="1062" spans="1:23" x14ac:dyDescent="0.25">
      <c r="A1062" s="88">
        <v>1052</v>
      </c>
      <c r="B1062" s="403" t="s">
        <v>2047</v>
      </c>
      <c r="C1062" s="404" t="s">
        <v>2048</v>
      </c>
      <c r="D1062" s="89" t="str">
        <f>IFERROR(VLOOKUP(CONCATENATE($A1062,"T"),'05 APU'!$1:$1048576,3,),"")</f>
        <v/>
      </c>
      <c r="E1062" s="89" t="str">
        <f>IFERROR(VLOOKUP(CONCATENATE($A1062,"T2"),'05 APU'!$1:$1048576,3,),"")</f>
        <v/>
      </c>
      <c r="F1062" s="89" t="str">
        <f>IFERROR(VLOOKUP(CONCATENATE($A1062,"T3"),'05 APU'!$1:$1048576,3,),"")</f>
        <v/>
      </c>
      <c r="G1062" s="415"/>
      <c r="H1062" s="351"/>
      <c r="I1062" s="90">
        <f>IFERROR((VLOOKUP(CONCATENATE($A1062,"D"),'05 APU'!$1:$1048576,9,)),0)</f>
        <v>0</v>
      </c>
      <c r="J1062" s="90">
        <f t="shared" si="33"/>
        <v>0</v>
      </c>
      <c r="K1062" s="297" t="str">
        <f>IFERROR(VLOOKUP(CONCATENATE($A1062,"C"),'05 APU'!$1:$1048576,9,),"")</f>
        <v/>
      </c>
      <c r="L1062" s="297" t="str">
        <f>IFERROR(VLOOKUP(CONCATENATE($A1062,"B"),'05 APU'!$1:$1048576,9,),"")</f>
        <v/>
      </c>
      <c r="M1062" s="297" t="str">
        <f>IFERROR(VLOOKUP(CONCATENATE($A1062,"A"),'05 APU'!$1:$1048576,9,),"")</f>
        <v/>
      </c>
      <c r="N1062" s="86"/>
      <c r="O1062" s="90">
        <f>IFERROR(VLOOKUP(CONCATENATE($A1062,"D"),'05 APU'!$T:$AB,9,),0)</f>
        <v>0</v>
      </c>
      <c r="P1062" s="90">
        <f t="shared" si="34"/>
        <v>0</v>
      </c>
      <c r="Q1062" s="90">
        <f>IFERROR(VLOOKUP(CONCATENATE($A1062,"C"),'05 APU'!$T:$AB,9,),0)</f>
        <v>0</v>
      </c>
      <c r="R1062" s="90">
        <f>IFERROR(VLOOKUP(CONCATENATE($A1062,"B"),'05 APU'!$T:$AB,9,),0)</f>
        <v>0</v>
      </c>
      <c r="S1062" s="90">
        <f>IFERROR(VLOOKUP(CONCATENATE($A1062,"A"),'05 APU'!$T:$AB,9,),0)</f>
        <v>0</v>
      </c>
      <c r="U1062" s="420"/>
      <c r="V1062" s="424"/>
      <c r="W1062" s="429">
        <v>0</v>
      </c>
    </row>
    <row r="1063" spans="1:23" x14ac:dyDescent="0.25">
      <c r="A1063" s="88">
        <v>1053</v>
      </c>
      <c r="B1063" s="408" t="s">
        <v>2049</v>
      </c>
      <c r="C1063" s="409" t="s">
        <v>2050</v>
      </c>
      <c r="D1063" s="89" t="str">
        <f>IFERROR(VLOOKUP(CONCATENATE($A1063,"T"),'05 APU'!$1:$1048576,3,),"")</f>
        <v/>
      </c>
      <c r="E1063" s="89" t="str">
        <f>IFERROR(VLOOKUP(CONCATENATE($A1063,"T2"),'05 APU'!$1:$1048576,3,),"")</f>
        <v/>
      </c>
      <c r="F1063" s="89" t="str">
        <f>IFERROR(VLOOKUP(CONCATENATE($A1063,"T3"),'05 APU'!$1:$1048576,3,),"")</f>
        <v/>
      </c>
      <c r="G1063" s="415" t="s">
        <v>168</v>
      </c>
      <c r="H1063" s="351"/>
      <c r="I1063" s="90">
        <f>IFERROR((VLOOKUP(CONCATENATE($A1063,"D"),'05 APU'!$1:$1048576,9,)),0)</f>
        <v>0</v>
      </c>
      <c r="J1063" s="90">
        <f t="shared" si="33"/>
        <v>0</v>
      </c>
      <c r="K1063" s="297" t="str">
        <f>IFERROR(VLOOKUP(CONCATENATE($A1063,"C"),'05 APU'!$1:$1048576,9,),"")</f>
        <v/>
      </c>
      <c r="L1063" s="297" t="str">
        <f>IFERROR(VLOOKUP(CONCATENATE($A1063,"B"),'05 APU'!$1:$1048576,9,),"")</f>
        <v/>
      </c>
      <c r="M1063" s="297" t="str">
        <f>IFERROR(VLOOKUP(CONCATENATE($A1063,"A"),'05 APU'!$1:$1048576,9,),"")</f>
        <v/>
      </c>
      <c r="N1063" s="86"/>
      <c r="O1063" s="90">
        <f>IFERROR(VLOOKUP(CONCATENATE($A1063,"D"),'05 APU'!$T:$AB,9,),0)</f>
        <v>0</v>
      </c>
      <c r="P1063" s="90">
        <f t="shared" si="34"/>
        <v>0</v>
      </c>
      <c r="Q1063" s="90">
        <f>IFERROR(VLOOKUP(CONCATENATE($A1063,"C"),'05 APU'!$T:$AB,9,),0)</f>
        <v>0</v>
      </c>
      <c r="R1063" s="90">
        <f>IFERROR(VLOOKUP(CONCATENATE($A1063,"B"),'05 APU'!$T:$AB,9,),0)</f>
        <v>0</v>
      </c>
      <c r="S1063" s="90">
        <f>IFERROR(VLOOKUP(CONCATENATE($A1063,"A"),'05 APU'!$T:$AB,9,),0)</f>
        <v>0</v>
      </c>
      <c r="U1063" s="421"/>
      <c r="V1063" s="424"/>
      <c r="W1063" s="429">
        <v>0</v>
      </c>
    </row>
    <row r="1064" spans="1:23" x14ac:dyDescent="0.25">
      <c r="A1064" s="88">
        <v>1054</v>
      </c>
      <c r="B1064" s="408" t="s">
        <v>2051</v>
      </c>
      <c r="C1064" s="409" t="s">
        <v>2052</v>
      </c>
      <c r="D1064" s="89" t="str">
        <f>IFERROR(VLOOKUP(CONCATENATE($A1064,"T"),'05 APU'!$1:$1048576,3,),"")</f>
        <v/>
      </c>
      <c r="E1064" s="89" t="str">
        <f>IFERROR(VLOOKUP(CONCATENATE($A1064,"T2"),'05 APU'!$1:$1048576,3,),"")</f>
        <v/>
      </c>
      <c r="F1064" s="89" t="str">
        <f>IFERROR(VLOOKUP(CONCATENATE($A1064,"T3"),'05 APU'!$1:$1048576,3,),"")</f>
        <v/>
      </c>
      <c r="G1064" s="415" t="s">
        <v>168</v>
      </c>
      <c r="H1064" s="351"/>
      <c r="I1064" s="90">
        <f>IFERROR((VLOOKUP(CONCATENATE($A1064,"D"),'05 APU'!$1:$1048576,9,)),0)</f>
        <v>0</v>
      </c>
      <c r="J1064" s="90">
        <f t="shared" si="33"/>
        <v>0</v>
      </c>
      <c r="K1064" s="297" t="str">
        <f>IFERROR(VLOOKUP(CONCATENATE($A1064,"C"),'05 APU'!$1:$1048576,9,),"")</f>
        <v/>
      </c>
      <c r="L1064" s="297" t="str">
        <f>IFERROR(VLOOKUP(CONCATENATE($A1064,"B"),'05 APU'!$1:$1048576,9,),"")</f>
        <v/>
      </c>
      <c r="M1064" s="297" t="str">
        <f>IFERROR(VLOOKUP(CONCATENATE($A1064,"A"),'05 APU'!$1:$1048576,9,),"")</f>
        <v/>
      </c>
      <c r="N1064" s="86"/>
      <c r="O1064" s="90">
        <f>IFERROR(VLOOKUP(CONCATENATE($A1064,"D"),'05 APU'!$T:$AB,9,),0)</f>
        <v>0</v>
      </c>
      <c r="P1064" s="90">
        <f t="shared" si="34"/>
        <v>0</v>
      </c>
      <c r="Q1064" s="90">
        <f>IFERROR(VLOOKUP(CONCATENATE($A1064,"C"),'05 APU'!$T:$AB,9,),0)</f>
        <v>0</v>
      </c>
      <c r="R1064" s="90">
        <f>IFERROR(VLOOKUP(CONCATENATE($A1064,"B"),'05 APU'!$T:$AB,9,),0)</f>
        <v>0</v>
      </c>
      <c r="S1064" s="90">
        <f>IFERROR(VLOOKUP(CONCATENATE($A1064,"A"),'05 APU'!$T:$AB,9,),0)</f>
        <v>0</v>
      </c>
      <c r="U1064" s="421"/>
      <c r="V1064" s="424"/>
      <c r="W1064" s="429">
        <v>0</v>
      </c>
    </row>
    <row r="1065" spans="1:23" x14ac:dyDescent="0.25">
      <c r="A1065" s="88">
        <v>1055</v>
      </c>
      <c r="B1065" s="408" t="s">
        <v>2053</v>
      </c>
      <c r="C1065" s="409" t="s">
        <v>2054</v>
      </c>
      <c r="D1065" s="89" t="str">
        <f>IFERROR(VLOOKUP(CONCATENATE($A1065,"T"),'05 APU'!$1:$1048576,3,),"")</f>
        <v/>
      </c>
      <c r="E1065" s="89" t="str">
        <f>IFERROR(VLOOKUP(CONCATENATE($A1065,"T2"),'05 APU'!$1:$1048576,3,),"")</f>
        <v/>
      </c>
      <c r="F1065" s="89" t="str">
        <f>IFERROR(VLOOKUP(CONCATENATE($A1065,"T3"),'05 APU'!$1:$1048576,3,),"")</f>
        <v/>
      </c>
      <c r="G1065" s="415" t="s">
        <v>168</v>
      </c>
      <c r="H1065" s="351"/>
      <c r="I1065" s="90">
        <f>IFERROR((VLOOKUP(CONCATENATE($A1065,"D"),'05 APU'!$1:$1048576,9,)),0)</f>
        <v>0</v>
      </c>
      <c r="J1065" s="90">
        <f t="shared" si="33"/>
        <v>0</v>
      </c>
      <c r="K1065" s="297" t="str">
        <f>IFERROR(VLOOKUP(CONCATENATE($A1065,"C"),'05 APU'!$1:$1048576,9,),"")</f>
        <v/>
      </c>
      <c r="L1065" s="297" t="str">
        <f>IFERROR(VLOOKUP(CONCATENATE($A1065,"B"),'05 APU'!$1:$1048576,9,),"")</f>
        <v/>
      </c>
      <c r="M1065" s="297" t="str">
        <f>IFERROR(VLOOKUP(CONCATENATE($A1065,"A"),'05 APU'!$1:$1048576,9,),"")</f>
        <v/>
      </c>
      <c r="N1065" s="86"/>
      <c r="O1065" s="90">
        <f>IFERROR(VLOOKUP(CONCATENATE($A1065,"D"),'05 APU'!$T:$AB,9,),0)</f>
        <v>0</v>
      </c>
      <c r="P1065" s="90">
        <f t="shared" si="34"/>
        <v>0</v>
      </c>
      <c r="Q1065" s="90">
        <f>IFERROR(VLOOKUP(CONCATENATE($A1065,"C"),'05 APU'!$T:$AB,9,),0)</f>
        <v>0</v>
      </c>
      <c r="R1065" s="90">
        <f>IFERROR(VLOOKUP(CONCATENATE($A1065,"B"),'05 APU'!$T:$AB,9,),0)</f>
        <v>0</v>
      </c>
      <c r="S1065" s="90">
        <f>IFERROR(VLOOKUP(CONCATENATE($A1065,"A"),'05 APU'!$T:$AB,9,),0)</f>
        <v>0</v>
      </c>
      <c r="U1065" s="421"/>
      <c r="V1065" s="424"/>
      <c r="W1065" s="429">
        <v>0</v>
      </c>
    </row>
    <row r="1066" spans="1:23" x14ac:dyDescent="0.25">
      <c r="A1066" s="88">
        <v>1056</v>
      </c>
      <c r="B1066" s="408" t="s">
        <v>2055</v>
      </c>
      <c r="C1066" s="409" t="s">
        <v>2056</v>
      </c>
      <c r="D1066" s="89" t="str">
        <f>IFERROR(VLOOKUP(CONCATENATE($A1066,"T"),'05 APU'!$1:$1048576,3,),"")</f>
        <v/>
      </c>
      <c r="E1066" s="89" t="str">
        <f>IFERROR(VLOOKUP(CONCATENATE($A1066,"T2"),'05 APU'!$1:$1048576,3,),"")</f>
        <v/>
      </c>
      <c r="F1066" s="89" t="str">
        <f>IFERROR(VLOOKUP(CONCATENATE($A1066,"T3"),'05 APU'!$1:$1048576,3,),"")</f>
        <v/>
      </c>
      <c r="G1066" s="415" t="s">
        <v>168</v>
      </c>
      <c r="H1066" s="351"/>
      <c r="I1066" s="90">
        <f>IFERROR((VLOOKUP(CONCATENATE($A1066,"D"),'05 APU'!$1:$1048576,9,)),0)</f>
        <v>0</v>
      </c>
      <c r="J1066" s="90">
        <f t="shared" si="33"/>
        <v>0</v>
      </c>
      <c r="K1066" s="297" t="str">
        <f>IFERROR(VLOOKUP(CONCATENATE($A1066,"C"),'05 APU'!$1:$1048576,9,),"")</f>
        <v/>
      </c>
      <c r="L1066" s="297" t="str">
        <f>IFERROR(VLOOKUP(CONCATENATE($A1066,"B"),'05 APU'!$1:$1048576,9,),"")</f>
        <v/>
      </c>
      <c r="M1066" s="297" t="str">
        <f>IFERROR(VLOOKUP(CONCATENATE($A1066,"A"),'05 APU'!$1:$1048576,9,),"")</f>
        <v/>
      </c>
      <c r="N1066" s="86"/>
      <c r="O1066" s="90">
        <f>IFERROR(VLOOKUP(CONCATENATE($A1066,"D"),'05 APU'!$T:$AB,9,),0)</f>
        <v>0</v>
      </c>
      <c r="P1066" s="90">
        <f t="shared" si="34"/>
        <v>0</v>
      </c>
      <c r="Q1066" s="90">
        <f>IFERROR(VLOOKUP(CONCATENATE($A1066,"C"),'05 APU'!$T:$AB,9,),0)</f>
        <v>0</v>
      </c>
      <c r="R1066" s="90">
        <f>IFERROR(VLOOKUP(CONCATENATE($A1066,"B"),'05 APU'!$T:$AB,9,),0)</f>
        <v>0</v>
      </c>
      <c r="S1066" s="90">
        <f>IFERROR(VLOOKUP(CONCATENATE($A1066,"A"),'05 APU'!$T:$AB,9,),0)</f>
        <v>0</v>
      </c>
      <c r="U1066" s="421"/>
      <c r="V1066" s="424"/>
      <c r="W1066" s="429">
        <v>0</v>
      </c>
    </row>
    <row r="1067" spans="1:23" x14ac:dyDescent="0.25">
      <c r="A1067" s="88">
        <v>1057</v>
      </c>
      <c r="B1067" s="408" t="s">
        <v>2057</v>
      </c>
      <c r="C1067" s="409" t="s">
        <v>2058</v>
      </c>
      <c r="D1067" s="89" t="str">
        <f>IFERROR(VLOOKUP(CONCATENATE($A1067,"T"),'05 APU'!$1:$1048576,3,),"")</f>
        <v/>
      </c>
      <c r="E1067" s="89" t="str">
        <f>IFERROR(VLOOKUP(CONCATENATE($A1067,"T2"),'05 APU'!$1:$1048576,3,),"")</f>
        <v/>
      </c>
      <c r="F1067" s="89" t="str">
        <f>IFERROR(VLOOKUP(CONCATENATE($A1067,"T3"),'05 APU'!$1:$1048576,3,),"")</f>
        <v/>
      </c>
      <c r="G1067" s="415" t="s">
        <v>168</v>
      </c>
      <c r="H1067" s="351"/>
      <c r="I1067" s="90">
        <f>IFERROR((VLOOKUP(CONCATENATE($A1067,"D"),'05 APU'!$1:$1048576,9,)),0)</f>
        <v>0</v>
      </c>
      <c r="J1067" s="90">
        <f t="shared" si="33"/>
        <v>0</v>
      </c>
      <c r="K1067" s="297" t="str">
        <f>IFERROR(VLOOKUP(CONCATENATE($A1067,"C"),'05 APU'!$1:$1048576,9,),"")</f>
        <v/>
      </c>
      <c r="L1067" s="297" t="str">
        <f>IFERROR(VLOOKUP(CONCATENATE($A1067,"B"),'05 APU'!$1:$1048576,9,),"")</f>
        <v/>
      </c>
      <c r="M1067" s="297" t="str">
        <f>IFERROR(VLOOKUP(CONCATENATE($A1067,"A"),'05 APU'!$1:$1048576,9,),"")</f>
        <v/>
      </c>
      <c r="N1067" s="86"/>
      <c r="O1067" s="90">
        <f>IFERROR(VLOOKUP(CONCATENATE($A1067,"D"),'05 APU'!$T:$AB,9,),0)</f>
        <v>0</v>
      </c>
      <c r="P1067" s="90">
        <f t="shared" si="34"/>
        <v>0</v>
      </c>
      <c r="Q1067" s="90">
        <f>IFERROR(VLOOKUP(CONCATENATE($A1067,"C"),'05 APU'!$T:$AB,9,),0)</f>
        <v>0</v>
      </c>
      <c r="R1067" s="90">
        <f>IFERROR(VLOOKUP(CONCATENATE($A1067,"B"),'05 APU'!$T:$AB,9,),0)</f>
        <v>0</v>
      </c>
      <c r="S1067" s="90">
        <f>IFERROR(VLOOKUP(CONCATENATE($A1067,"A"),'05 APU'!$T:$AB,9,),0)</f>
        <v>0</v>
      </c>
      <c r="U1067" s="421"/>
      <c r="V1067" s="424"/>
      <c r="W1067" s="429">
        <v>0</v>
      </c>
    </row>
    <row r="1068" spans="1:23" x14ac:dyDescent="0.25">
      <c r="A1068" s="88">
        <v>1058</v>
      </c>
      <c r="B1068" s="403" t="s">
        <v>2059</v>
      </c>
      <c r="C1068" s="404" t="s">
        <v>2060</v>
      </c>
      <c r="D1068" s="89" t="str">
        <f>IFERROR(VLOOKUP(CONCATENATE($A1068,"T"),'05 APU'!$1:$1048576,3,),"")</f>
        <v/>
      </c>
      <c r="E1068" s="89" t="str">
        <f>IFERROR(VLOOKUP(CONCATENATE($A1068,"T2"),'05 APU'!$1:$1048576,3,),"")</f>
        <v/>
      </c>
      <c r="F1068" s="89" t="str">
        <f>IFERROR(VLOOKUP(CONCATENATE($A1068,"T3"),'05 APU'!$1:$1048576,3,),"")</f>
        <v/>
      </c>
      <c r="G1068" s="415"/>
      <c r="H1068" s="351"/>
      <c r="I1068" s="90">
        <f>IFERROR((VLOOKUP(CONCATENATE($A1068,"D"),'05 APU'!$1:$1048576,9,)),0)</f>
        <v>0</v>
      </c>
      <c r="J1068" s="90">
        <f t="shared" si="33"/>
        <v>0</v>
      </c>
      <c r="K1068" s="297" t="str">
        <f>IFERROR(VLOOKUP(CONCATENATE($A1068,"C"),'05 APU'!$1:$1048576,9,),"")</f>
        <v/>
      </c>
      <c r="L1068" s="297" t="str">
        <f>IFERROR(VLOOKUP(CONCATENATE($A1068,"B"),'05 APU'!$1:$1048576,9,),"")</f>
        <v/>
      </c>
      <c r="M1068" s="297" t="str">
        <f>IFERROR(VLOOKUP(CONCATENATE($A1068,"A"),'05 APU'!$1:$1048576,9,),"")</f>
        <v/>
      </c>
      <c r="N1068" s="86"/>
      <c r="O1068" s="90">
        <f>IFERROR(VLOOKUP(CONCATENATE($A1068,"D"),'05 APU'!$T:$AB,9,),0)</f>
        <v>0</v>
      </c>
      <c r="P1068" s="90">
        <f t="shared" si="34"/>
        <v>0</v>
      </c>
      <c r="Q1068" s="90">
        <f>IFERROR(VLOOKUP(CONCATENATE($A1068,"C"),'05 APU'!$T:$AB,9,),0)</f>
        <v>0</v>
      </c>
      <c r="R1068" s="90">
        <f>IFERROR(VLOOKUP(CONCATENATE($A1068,"B"),'05 APU'!$T:$AB,9,),0)</f>
        <v>0</v>
      </c>
      <c r="S1068" s="90">
        <f>IFERROR(VLOOKUP(CONCATENATE($A1068,"A"),'05 APU'!$T:$AB,9,),0)</f>
        <v>0</v>
      </c>
      <c r="U1068" s="420"/>
      <c r="V1068" s="424"/>
      <c r="W1068" s="429">
        <v>0</v>
      </c>
    </row>
    <row r="1069" spans="1:23" x14ac:dyDescent="0.25">
      <c r="A1069" s="88">
        <v>1059</v>
      </c>
      <c r="B1069" s="408" t="s">
        <v>2061</v>
      </c>
      <c r="C1069" s="409" t="s">
        <v>2062</v>
      </c>
      <c r="D1069" s="89" t="str">
        <f>IFERROR(VLOOKUP(CONCATENATE($A1069,"T"),'05 APU'!$1:$1048576,3,),"")</f>
        <v/>
      </c>
      <c r="E1069" s="89" t="str">
        <f>IFERROR(VLOOKUP(CONCATENATE($A1069,"T2"),'05 APU'!$1:$1048576,3,),"")</f>
        <v/>
      </c>
      <c r="F1069" s="89" t="str">
        <f>IFERROR(VLOOKUP(CONCATENATE($A1069,"T3"),'05 APU'!$1:$1048576,3,),"")</f>
        <v/>
      </c>
      <c r="G1069" s="415" t="s">
        <v>168</v>
      </c>
      <c r="H1069" s="351"/>
      <c r="I1069" s="90">
        <f>IFERROR((VLOOKUP(CONCATENATE($A1069,"D"),'05 APU'!$1:$1048576,9,)),0)</f>
        <v>0</v>
      </c>
      <c r="J1069" s="90">
        <f t="shared" si="33"/>
        <v>0</v>
      </c>
      <c r="K1069" s="297" t="str">
        <f>IFERROR(VLOOKUP(CONCATENATE($A1069,"C"),'05 APU'!$1:$1048576,9,),"")</f>
        <v/>
      </c>
      <c r="L1069" s="297" t="str">
        <f>IFERROR(VLOOKUP(CONCATENATE($A1069,"B"),'05 APU'!$1:$1048576,9,),"")</f>
        <v/>
      </c>
      <c r="M1069" s="297" t="str">
        <f>IFERROR(VLOOKUP(CONCATENATE($A1069,"A"),'05 APU'!$1:$1048576,9,),"")</f>
        <v/>
      </c>
      <c r="N1069" s="86"/>
      <c r="O1069" s="90">
        <f>IFERROR(VLOOKUP(CONCATENATE($A1069,"D"),'05 APU'!$T:$AB,9,),0)</f>
        <v>0</v>
      </c>
      <c r="P1069" s="90">
        <f t="shared" si="34"/>
        <v>0</v>
      </c>
      <c r="Q1069" s="90">
        <f>IFERROR(VLOOKUP(CONCATENATE($A1069,"C"),'05 APU'!$T:$AB,9,),0)</f>
        <v>0</v>
      </c>
      <c r="R1069" s="90">
        <f>IFERROR(VLOOKUP(CONCATENATE($A1069,"B"),'05 APU'!$T:$AB,9,),0)</f>
        <v>0</v>
      </c>
      <c r="S1069" s="90">
        <f>IFERROR(VLOOKUP(CONCATENATE($A1069,"A"),'05 APU'!$T:$AB,9,),0)</f>
        <v>0</v>
      </c>
      <c r="U1069" s="421"/>
      <c r="V1069" s="424"/>
      <c r="W1069" s="429">
        <v>0</v>
      </c>
    </row>
    <row r="1070" spans="1:23" x14ac:dyDescent="0.25">
      <c r="A1070" s="88">
        <v>1060</v>
      </c>
      <c r="B1070" s="408" t="s">
        <v>2063</v>
      </c>
      <c r="C1070" s="409" t="s">
        <v>2064</v>
      </c>
      <c r="D1070" s="89" t="str">
        <f>IFERROR(VLOOKUP(CONCATENATE($A1070,"T"),'05 APU'!$1:$1048576,3,),"")</f>
        <v/>
      </c>
      <c r="E1070" s="89" t="str">
        <f>IFERROR(VLOOKUP(CONCATENATE($A1070,"T2"),'05 APU'!$1:$1048576,3,),"")</f>
        <v/>
      </c>
      <c r="F1070" s="89" t="str">
        <f>IFERROR(VLOOKUP(CONCATENATE($A1070,"T3"),'05 APU'!$1:$1048576,3,),"")</f>
        <v/>
      </c>
      <c r="G1070" s="415" t="s">
        <v>168</v>
      </c>
      <c r="H1070" s="351"/>
      <c r="I1070" s="90">
        <f>IFERROR((VLOOKUP(CONCATENATE($A1070,"D"),'05 APU'!$1:$1048576,9,)),0)</f>
        <v>0</v>
      </c>
      <c r="J1070" s="90">
        <f t="shared" si="33"/>
        <v>0</v>
      </c>
      <c r="K1070" s="297" t="str">
        <f>IFERROR(VLOOKUP(CONCATENATE($A1070,"C"),'05 APU'!$1:$1048576,9,),"")</f>
        <v/>
      </c>
      <c r="L1070" s="297" t="str">
        <f>IFERROR(VLOOKUP(CONCATENATE($A1070,"B"),'05 APU'!$1:$1048576,9,),"")</f>
        <v/>
      </c>
      <c r="M1070" s="297" t="str">
        <f>IFERROR(VLOOKUP(CONCATENATE($A1070,"A"),'05 APU'!$1:$1048576,9,),"")</f>
        <v/>
      </c>
      <c r="N1070" s="86"/>
      <c r="O1070" s="90">
        <f>IFERROR(VLOOKUP(CONCATENATE($A1070,"D"),'05 APU'!$T:$AB,9,),0)</f>
        <v>0</v>
      </c>
      <c r="P1070" s="90">
        <f t="shared" si="34"/>
        <v>0</v>
      </c>
      <c r="Q1070" s="90">
        <f>IFERROR(VLOOKUP(CONCATENATE($A1070,"C"),'05 APU'!$T:$AB,9,),0)</f>
        <v>0</v>
      </c>
      <c r="R1070" s="90">
        <f>IFERROR(VLOOKUP(CONCATENATE($A1070,"B"),'05 APU'!$T:$AB,9,),0)</f>
        <v>0</v>
      </c>
      <c r="S1070" s="90">
        <f>IFERROR(VLOOKUP(CONCATENATE($A1070,"A"),'05 APU'!$T:$AB,9,),0)</f>
        <v>0</v>
      </c>
      <c r="U1070" s="421"/>
      <c r="V1070" s="424"/>
      <c r="W1070" s="429">
        <v>0</v>
      </c>
    </row>
    <row r="1071" spans="1:23" x14ac:dyDescent="0.25">
      <c r="A1071" s="88">
        <v>1061</v>
      </c>
      <c r="B1071" s="408" t="s">
        <v>2065</v>
      </c>
      <c r="C1071" s="409" t="s">
        <v>2066</v>
      </c>
      <c r="D1071" s="89" t="str">
        <f>IFERROR(VLOOKUP(CONCATENATE($A1071,"T"),'05 APU'!$1:$1048576,3,),"")</f>
        <v/>
      </c>
      <c r="E1071" s="89" t="str">
        <f>IFERROR(VLOOKUP(CONCATENATE($A1071,"T2"),'05 APU'!$1:$1048576,3,),"")</f>
        <v/>
      </c>
      <c r="F1071" s="89" t="str">
        <f>IFERROR(VLOOKUP(CONCATENATE($A1071,"T3"),'05 APU'!$1:$1048576,3,),"")</f>
        <v/>
      </c>
      <c r="G1071" s="415" t="s">
        <v>168</v>
      </c>
      <c r="H1071" s="351"/>
      <c r="I1071" s="90">
        <f>IFERROR((VLOOKUP(CONCATENATE($A1071,"D"),'05 APU'!$1:$1048576,9,)),0)</f>
        <v>0</v>
      </c>
      <c r="J1071" s="90">
        <f t="shared" si="33"/>
        <v>0</v>
      </c>
      <c r="K1071" s="297" t="str">
        <f>IFERROR(VLOOKUP(CONCATENATE($A1071,"C"),'05 APU'!$1:$1048576,9,),"")</f>
        <v/>
      </c>
      <c r="L1071" s="297" t="str">
        <f>IFERROR(VLOOKUP(CONCATENATE($A1071,"B"),'05 APU'!$1:$1048576,9,),"")</f>
        <v/>
      </c>
      <c r="M1071" s="297" t="str">
        <f>IFERROR(VLOOKUP(CONCATENATE($A1071,"A"),'05 APU'!$1:$1048576,9,),"")</f>
        <v/>
      </c>
      <c r="N1071" s="86"/>
      <c r="O1071" s="90">
        <f>IFERROR(VLOOKUP(CONCATENATE($A1071,"D"),'05 APU'!$T:$AB,9,),0)</f>
        <v>0</v>
      </c>
      <c r="P1071" s="90">
        <f t="shared" si="34"/>
        <v>0</v>
      </c>
      <c r="Q1071" s="90">
        <f>IFERROR(VLOOKUP(CONCATENATE($A1071,"C"),'05 APU'!$T:$AB,9,),0)</f>
        <v>0</v>
      </c>
      <c r="R1071" s="90">
        <f>IFERROR(VLOOKUP(CONCATENATE($A1071,"B"),'05 APU'!$T:$AB,9,),0)</f>
        <v>0</v>
      </c>
      <c r="S1071" s="90">
        <f>IFERROR(VLOOKUP(CONCATENATE($A1071,"A"),'05 APU'!$T:$AB,9,),0)</f>
        <v>0</v>
      </c>
      <c r="U1071" s="421"/>
      <c r="V1071" s="424"/>
      <c r="W1071" s="429">
        <v>0</v>
      </c>
    </row>
    <row r="1072" spans="1:23" x14ac:dyDescent="0.25">
      <c r="A1072" s="88">
        <v>1062</v>
      </c>
      <c r="B1072" s="408" t="s">
        <v>2067</v>
      </c>
      <c r="C1072" s="409" t="s">
        <v>2068</v>
      </c>
      <c r="D1072" s="89" t="str">
        <f>IFERROR(VLOOKUP(CONCATENATE($A1072,"T"),'05 APU'!$1:$1048576,3,),"")</f>
        <v/>
      </c>
      <c r="E1072" s="89" t="str">
        <f>IFERROR(VLOOKUP(CONCATENATE($A1072,"T2"),'05 APU'!$1:$1048576,3,),"")</f>
        <v/>
      </c>
      <c r="F1072" s="89" t="str">
        <f>IFERROR(VLOOKUP(CONCATENATE($A1072,"T3"),'05 APU'!$1:$1048576,3,),"")</f>
        <v/>
      </c>
      <c r="G1072" s="415" t="s">
        <v>168</v>
      </c>
      <c r="H1072" s="351"/>
      <c r="I1072" s="90">
        <f>IFERROR((VLOOKUP(CONCATENATE($A1072,"D"),'05 APU'!$1:$1048576,9,)),0)</f>
        <v>0</v>
      </c>
      <c r="J1072" s="90">
        <f t="shared" si="33"/>
        <v>0</v>
      </c>
      <c r="K1072" s="297" t="str">
        <f>IFERROR(VLOOKUP(CONCATENATE($A1072,"C"),'05 APU'!$1:$1048576,9,),"")</f>
        <v/>
      </c>
      <c r="L1072" s="297" t="str">
        <f>IFERROR(VLOOKUP(CONCATENATE($A1072,"B"),'05 APU'!$1:$1048576,9,),"")</f>
        <v/>
      </c>
      <c r="M1072" s="297" t="str">
        <f>IFERROR(VLOOKUP(CONCATENATE($A1072,"A"),'05 APU'!$1:$1048576,9,),"")</f>
        <v/>
      </c>
      <c r="N1072" s="86"/>
      <c r="O1072" s="90">
        <f>IFERROR(VLOOKUP(CONCATENATE($A1072,"D"),'05 APU'!$T:$AB,9,),0)</f>
        <v>0</v>
      </c>
      <c r="P1072" s="90">
        <f t="shared" si="34"/>
        <v>0</v>
      </c>
      <c r="Q1072" s="90">
        <f>IFERROR(VLOOKUP(CONCATENATE($A1072,"C"),'05 APU'!$T:$AB,9,),0)</f>
        <v>0</v>
      </c>
      <c r="R1072" s="90">
        <f>IFERROR(VLOOKUP(CONCATENATE($A1072,"B"),'05 APU'!$T:$AB,9,),0)</f>
        <v>0</v>
      </c>
      <c r="S1072" s="90">
        <f>IFERROR(VLOOKUP(CONCATENATE($A1072,"A"),'05 APU'!$T:$AB,9,),0)</f>
        <v>0</v>
      </c>
      <c r="U1072" s="421"/>
      <c r="V1072" s="424"/>
      <c r="W1072" s="429">
        <v>0</v>
      </c>
    </row>
    <row r="1073" spans="1:23" x14ac:dyDescent="0.25">
      <c r="A1073" s="88">
        <v>1063</v>
      </c>
      <c r="B1073" s="408" t="s">
        <v>2069</v>
      </c>
      <c r="C1073" s="409" t="s">
        <v>2070</v>
      </c>
      <c r="D1073" s="89" t="str">
        <f>IFERROR(VLOOKUP(CONCATENATE($A1073,"T"),'05 APU'!$1:$1048576,3,),"")</f>
        <v/>
      </c>
      <c r="E1073" s="89" t="str">
        <f>IFERROR(VLOOKUP(CONCATENATE($A1073,"T2"),'05 APU'!$1:$1048576,3,),"")</f>
        <v/>
      </c>
      <c r="F1073" s="89" t="str">
        <f>IFERROR(VLOOKUP(CONCATENATE($A1073,"T3"),'05 APU'!$1:$1048576,3,),"")</f>
        <v/>
      </c>
      <c r="G1073" s="415" t="s">
        <v>168</v>
      </c>
      <c r="H1073" s="351"/>
      <c r="I1073" s="90">
        <f>IFERROR((VLOOKUP(CONCATENATE($A1073,"D"),'05 APU'!$1:$1048576,9,)),0)</f>
        <v>0</v>
      </c>
      <c r="J1073" s="90">
        <f t="shared" si="33"/>
        <v>0</v>
      </c>
      <c r="K1073" s="297" t="str">
        <f>IFERROR(VLOOKUP(CONCATENATE($A1073,"C"),'05 APU'!$1:$1048576,9,),"")</f>
        <v/>
      </c>
      <c r="L1073" s="297" t="str">
        <f>IFERROR(VLOOKUP(CONCATENATE($A1073,"B"),'05 APU'!$1:$1048576,9,),"")</f>
        <v/>
      </c>
      <c r="M1073" s="297" t="str">
        <f>IFERROR(VLOOKUP(CONCATENATE($A1073,"A"),'05 APU'!$1:$1048576,9,),"")</f>
        <v/>
      </c>
      <c r="N1073" s="86"/>
      <c r="O1073" s="90">
        <f>IFERROR(VLOOKUP(CONCATENATE($A1073,"D"),'05 APU'!$T:$AB,9,),0)</f>
        <v>0</v>
      </c>
      <c r="P1073" s="90">
        <f t="shared" si="34"/>
        <v>0</v>
      </c>
      <c r="Q1073" s="90">
        <f>IFERROR(VLOOKUP(CONCATENATE($A1073,"C"),'05 APU'!$T:$AB,9,),0)</f>
        <v>0</v>
      </c>
      <c r="R1073" s="90">
        <f>IFERROR(VLOOKUP(CONCATENATE($A1073,"B"),'05 APU'!$T:$AB,9,),0)</f>
        <v>0</v>
      </c>
      <c r="S1073" s="90">
        <f>IFERROR(VLOOKUP(CONCATENATE($A1073,"A"),'05 APU'!$T:$AB,9,),0)</f>
        <v>0</v>
      </c>
      <c r="U1073" s="421"/>
      <c r="V1073" s="424"/>
      <c r="W1073" s="429">
        <v>0</v>
      </c>
    </row>
    <row r="1074" spans="1:23" x14ac:dyDescent="0.25">
      <c r="A1074" s="88">
        <v>1064</v>
      </c>
      <c r="B1074" s="403" t="s">
        <v>2071</v>
      </c>
      <c r="C1074" s="404" t="s">
        <v>2072</v>
      </c>
      <c r="D1074" s="89" t="str">
        <f>IFERROR(VLOOKUP(CONCATENATE($A1074,"T"),'05 APU'!$1:$1048576,3,),"")</f>
        <v/>
      </c>
      <c r="E1074" s="89" t="str">
        <f>IFERROR(VLOOKUP(CONCATENATE($A1074,"T2"),'05 APU'!$1:$1048576,3,),"")</f>
        <v/>
      </c>
      <c r="F1074" s="89" t="str">
        <f>IFERROR(VLOOKUP(CONCATENATE($A1074,"T3"),'05 APU'!$1:$1048576,3,),"")</f>
        <v/>
      </c>
      <c r="G1074" s="415"/>
      <c r="H1074" s="351"/>
      <c r="I1074" s="90">
        <f>IFERROR((VLOOKUP(CONCATENATE($A1074,"D"),'05 APU'!$1:$1048576,9,)),0)</f>
        <v>0</v>
      </c>
      <c r="J1074" s="90">
        <f t="shared" si="33"/>
        <v>0</v>
      </c>
      <c r="K1074" s="297" t="str">
        <f>IFERROR(VLOOKUP(CONCATENATE($A1074,"C"),'05 APU'!$1:$1048576,9,),"")</f>
        <v/>
      </c>
      <c r="L1074" s="297" t="str">
        <f>IFERROR(VLOOKUP(CONCATENATE($A1074,"B"),'05 APU'!$1:$1048576,9,),"")</f>
        <v/>
      </c>
      <c r="M1074" s="297" t="str">
        <f>IFERROR(VLOOKUP(CONCATENATE($A1074,"A"),'05 APU'!$1:$1048576,9,),"")</f>
        <v/>
      </c>
      <c r="N1074" s="86"/>
      <c r="O1074" s="90">
        <f>IFERROR(VLOOKUP(CONCATENATE($A1074,"D"),'05 APU'!$T:$AB,9,),0)</f>
        <v>0</v>
      </c>
      <c r="P1074" s="90">
        <f t="shared" si="34"/>
        <v>0</v>
      </c>
      <c r="Q1074" s="90">
        <f>IFERROR(VLOOKUP(CONCATENATE($A1074,"C"),'05 APU'!$T:$AB,9,),0)</f>
        <v>0</v>
      </c>
      <c r="R1074" s="90">
        <f>IFERROR(VLOOKUP(CONCATENATE($A1074,"B"),'05 APU'!$T:$AB,9,),0)</f>
        <v>0</v>
      </c>
      <c r="S1074" s="90">
        <f>IFERROR(VLOOKUP(CONCATENATE($A1074,"A"),'05 APU'!$T:$AB,9,),0)</f>
        <v>0</v>
      </c>
      <c r="U1074" s="420"/>
      <c r="V1074" s="424"/>
      <c r="W1074" s="429">
        <v>0</v>
      </c>
    </row>
    <row r="1075" spans="1:23" x14ac:dyDescent="0.25">
      <c r="A1075" s="88">
        <v>1065</v>
      </c>
      <c r="B1075" s="408" t="s">
        <v>2073</v>
      </c>
      <c r="C1075" s="409" t="s">
        <v>2074</v>
      </c>
      <c r="D1075" s="89" t="str">
        <f>IFERROR(VLOOKUP(CONCATENATE($A1075,"T"),'05 APU'!$1:$1048576,3,),"")</f>
        <v/>
      </c>
      <c r="E1075" s="89" t="str">
        <f>IFERROR(VLOOKUP(CONCATENATE($A1075,"T2"),'05 APU'!$1:$1048576,3,),"")</f>
        <v/>
      </c>
      <c r="F1075" s="89" t="str">
        <f>IFERROR(VLOOKUP(CONCATENATE($A1075,"T3"),'05 APU'!$1:$1048576,3,),"")</f>
        <v/>
      </c>
      <c r="G1075" s="415" t="s">
        <v>168</v>
      </c>
      <c r="H1075" s="351"/>
      <c r="I1075" s="90">
        <f>IFERROR((VLOOKUP(CONCATENATE($A1075,"D"),'05 APU'!$1:$1048576,9,)),0)</f>
        <v>0</v>
      </c>
      <c r="J1075" s="90">
        <f t="shared" ref="J1075:J1138" si="35">IFERROR(I1075*H1075,0)</f>
        <v>0</v>
      </c>
      <c r="K1075" s="297" t="str">
        <f>IFERROR(VLOOKUP(CONCATENATE($A1075,"C"),'05 APU'!$1:$1048576,9,),"")</f>
        <v/>
      </c>
      <c r="L1075" s="297" t="str">
        <f>IFERROR(VLOOKUP(CONCATENATE($A1075,"B"),'05 APU'!$1:$1048576,9,),"")</f>
        <v/>
      </c>
      <c r="M1075" s="297" t="str">
        <f>IFERROR(VLOOKUP(CONCATENATE($A1075,"A"),'05 APU'!$1:$1048576,9,),"")</f>
        <v/>
      </c>
      <c r="N1075" s="86"/>
      <c r="O1075" s="90">
        <f>IFERROR(VLOOKUP(CONCATENATE($A1075,"D"),'05 APU'!$T:$AB,9,),0)</f>
        <v>0</v>
      </c>
      <c r="P1075" s="90">
        <f t="shared" si="34"/>
        <v>0</v>
      </c>
      <c r="Q1075" s="90">
        <f>IFERROR(VLOOKUP(CONCATENATE($A1075,"C"),'05 APU'!$T:$AB,9,),0)</f>
        <v>0</v>
      </c>
      <c r="R1075" s="90">
        <f>IFERROR(VLOOKUP(CONCATENATE($A1075,"B"),'05 APU'!$T:$AB,9,),0)</f>
        <v>0</v>
      </c>
      <c r="S1075" s="90">
        <f>IFERROR(VLOOKUP(CONCATENATE($A1075,"A"),'05 APU'!$T:$AB,9,),0)</f>
        <v>0</v>
      </c>
      <c r="U1075" s="421"/>
      <c r="V1075" s="424"/>
      <c r="W1075" s="429">
        <v>0</v>
      </c>
    </row>
    <row r="1076" spans="1:23" x14ac:dyDescent="0.25">
      <c r="A1076" s="88">
        <v>1066</v>
      </c>
      <c r="B1076" s="408" t="s">
        <v>2075</v>
      </c>
      <c r="C1076" s="409" t="s">
        <v>2076</v>
      </c>
      <c r="D1076" s="89" t="str">
        <f>IFERROR(VLOOKUP(CONCATENATE($A1076,"T"),'05 APU'!$1:$1048576,3,),"")</f>
        <v/>
      </c>
      <c r="E1076" s="89" t="str">
        <f>IFERROR(VLOOKUP(CONCATENATE($A1076,"T2"),'05 APU'!$1:$1048576,3,),"")</f>
        <v/>
      </c>
      <c r="F1076" s="89" t="str">
        <f>IFERROR(VLOOKUP(CONCATENATE($A1076,"T3"),'05 APU'!$1:$1048576,3,),"")</f>
        <v/>
      </c>
      <c r="G1076" s="415" t="s">
        <v>168</v>
      </c>
      <c r="H1076" s="351"/>
      <c r="I1076" s="90">
        <f>IFERROR((VLOOKUP(CONCATENATE($A1076,"D"),'05 APU'!$1:$1048576,9,)),0)</f>
        <v>0</v>
      </c>
      <c r="J1076" s="90">
        <f t="shared" si="35"/>
        <v>0</v>
      </c>
      <c r="K1076" s="297" t="str">
        <f>IFERROR(VLOOKUP(CONCATENATE($A1076,"C"),'05 APU'!$1:$1048576,9,),"")</f>
        <v/>
      </c>
      <c r="L1076" s="297" t="str">
        <f>IFERROR(VLOOKUP(CONCATENATE($A1076,"B"),'05 APU'!$1:$1048576,9,),"")</f>
        <v/>
      </c>
      <c r="M1076" s="297" t="str">
        <f>IFERROR(VLOOKUP(CONCATENATE($A1076,"A"),'05 APU'!$1:$1048576,9,),"")</f>
        <v/>
      </c>
      <c r="N1076" s="86"/>
      <c r="O1076" s="90">
        <f>IFERROR(VLOOKUP(CONCATENATE($A1076,"D"),'05 APU'!$T:$AB,9,),0)</f>
        <v>0</v>
      </c>
      <c r="P1076" s="90">
        <f t="shared" si="34"/>
        <v>0</v>
      </c>
      <c r="Q1076" s="90">
        <f>IFERROR(VLOOKUP(CONCATENATE($A1076,"C"),'05 APU'!$T:$AB,9,),0)</f>
        <v>0</v>
      </c>
      <c r="R1076" s="90">
        <f>IFERROR(VLOOKUP(CONCATENATE($A1076,"B"),'05 APU'!$T:$AB,9,),0)</f>
        <v>0</v>
      </c>
      <c r="S1076" s="90">
        <f>IFERROR(VLOOKUP(CONCATENATE($A1076,"A"),'05 APU'!$T:$AB,9,),0)</f>
        <v>0</v>
      </c>
      <c r="U1076" s="421"/>
      <c r="V1076" s="424"/>
      <c r="W1076" s="429">
        <v>0</v>
      </c>
    </row>
    <row r="1077" spans="1:23" x14ac:dyDescent="0.25">
      <c r="A1077" s="88">
        <v>1067</v>
      </c>
      <c r="B1077" s="408" t="s">
        <v>2077</v>
      </c>
      <c r="C1077" s="409" t="s">
        <v>2078</v>
      </c>
      <c r="D1077" s="89" t="str">
        <f>IFERROR(VLOOKUP(CONCATENATE($A1077,"T"),'05 APU'!$1:$1048576,3,),"")</f>
        <v/>
      </c>
      <c r="E1077" s="89" t="str">
        <f>IFERROR(VLOOKUP(CONCATENATE($A1077,"T2"),'05 APU'!$1:$1048576,3,),"")</f>
        <v/>
      </c>
      <c r="F1077" s="89" t="str">
        <f>IFERROR(VLOOKUP(CONCATENATE($A1077,"T3"),'05 APU'!$1:$1048576,3,),"")</f>
        <v/>
      </c>
      <c r="G1077" s="415" t="s">
        <v>168</v>
      </c>
      <c r="H1077" s="351"/>
      <c r="I1077" s="90">
        <f>IFERROR((VLOOKUP(CONCATENATE($A1077,"D"),'05 APU'!$1:$1048576,9,)),0)</f>
        <v>0</v>
      </c>
      <c r="J1077" s="90">
        <f t="shared" si="35"/>
        <v>0</v>
      </c>
      <c r="K1077" s="297" t="str">
        <f>IFERROR(VLOOKUP(CONCATENATE($A1077,"C"),'05 APU'!$1:$1048576,9,),"")</f>
        <v/>
      </c>
      <c r="L1077" s="297" t="str">
        <f>IFERROR(VLOOKUP(CONCATENATE($A1077,"B"),'05 APU'!$1:$1048576,9,),"")</f>
        <v/>
      </c>
      <c r="M1077" s="297" t="str">
        <f>IFERROR(VLOOKUP(CONCATENATE($A1077,"A"),'05 APU'!$1:$1048576,9,),"")</f>
        <v/>
      </c>
      <c r="N1077" s="86"/>
      <c r="O1077" s="90">
        <f>IFERROR(VLOOKUP(CONCATENATE($A1077,"D"),'05 APU'!$T:$AB,9,),0)</f>
        <v>0</v>
      </c>
      <c r="P1077" s="90">
        <f t="shared" si="34"/>
        <v>0</v>
      </c>
      <c r="Q1077" s="90">
        <f>IFERROR(VLOOKUP(CONCATENATE($A1077,"C"),'05 APU'!$T:$AB,9,),0)</f>
        <v>0</v>
      </c>
      <c r="R1077" s="90">
        <f>IFERROR(VLOOKUP(CONCATENATE($A1077,"B"),'05 APU'!$T:$AB,9,),0)</f>
        <v>0</v>
      </c>
      <c r="S1077" s="90">
        <f>IFERROR(VLOOKUP(CONCATENATE($A1077,"A"),'05 APU'!$T:$AB,9,),0)</f>
        <v>0</v>
      </c>
      <c r="U1077" s="421"/>
      <c r="V1077" s="424"/>
      <c r="W1077" s="429">
        <v>0</v>
      </c>
    </row>
    <row r="1078" spans="1:23" x14ac:dyDescent="0.25">
      <c r="A1078" s="88">
        <v>1068</v>
      </c>
      <c r="B1078" s="408" t="s">
        <v>2079</v>
      </c>
      <c r="C1078" s="409" t="s">
        <v>2080</v>
      </c>
      <c r="D1078" s="89" t="str">
        <f>IFERROR(VLOOKUP(CONCATENATE($A1078,"T"),'05 APU'!$1:$1048576,3,),"")</f>
        <v/>
      </c>
      <c r="E1078" s="89" t="str">
        <f>IFERROR(VLOOKUP(CONCATENATE($A1078,"T2"),'05 APU'!$1:$1048576,3,),"")</f>
        <v/>
      </c>
      <c r="F1078" s="89" t="str">
        <f>IFERROR(VLOOKUP(CONCATENATE($A1078,"T3"),'05 APU'!$1:$1048576,3,),"")</f>
        <v/>
      </c>
      <c r="G1078" s="415" t="s">
        <v>168</v>
      </c>
      <c r="H1078" s="351"/>
      <c r="I1078" s="90">
        <f>IFERROR((VLOOKUP(CONCATENATE($A1078,"D"),'05 APU'!$1:$1048576,9,)),0)</f>
        <v>0</v>
      </c>
      <c r="J1078" s="90">
        <f t="shared" si="35"/>
        <v>0</v>
      </c>
      <c r="K1078" s="297" t="str">
        <f>IFERROR(VLOOKUP(CONCATENATE($A1078,"C"),'05 APU'!$1:$1048576,9,),"")</f>
        <v/>
      </c>
      <c r="L1078" s="297" t="str">
        <f>IFERROR(VLOOKUP(CONCATENATE($A1078,"B"),'05 APU'!$1:$1048576,9,),"")</f>
        <v/>
      </c>
      <c r="M1078" s="297" t="str">
        <f>IFERROR(VLOOKUP(CONCATENATE($A1078,"A"),'05 APU'!$1:$1048576,9,),"")</f>
        <v/>
      </c>
      <c r="N1078" s="86"/>
      <c r="O1078" s="90">
        <f>IFERROR(VLOOKUP(CONCATENATE($A1078,"D"),'05 APU'!$T:$AB,9,),0)</f>
        <v>0</v>
      </c>
      <c r="P1078" s="90">
        <f t="shared" si="34"/>
        <v>0</v>
      </c>
      <c r="Q1078" s="90">
        <f>IFERROR(VLOOKUP(CONCATENATE($A1078,"C"),'05 APU'!$T:$AB,9,),0)</f>
        <v>0</v>
      </c>
      <c r="R1078" s="90">
        <f>IFERROR(VLOOKUP(CONCATENATE($A1078,"B"),'05 APU'!$T:$AB,9,),0)</f>
        <v>0</v>
      </c>
      <c r="S1078" s="90">
        <f>IFERROR(VLOOKUP(CONCATENATE($A1078,"A"),'05 APU'!$T:$AB,9,),0)</f>
        <v>0</v>
      </c>
      <c r="U1078" s="421"/>
      <c r="V1078" s="424"/>
      <c r="W1078" s="429">
        <v>0</v>
      </c>
    </row>
    <row r="1079" spans="1:23" x14ac:dyDescent="0.25">
      <c r="A1079" s="88">
        <v>1069</v>
      </c>
      <c r="B1079" s="408" t="s">
        <v>2081</v>
      </c>
      <c r="C1079" s="409" t="s">
        <v>2082</v>
      </c>
      <c r="D1079" s="89" t="str">
        <f>IFERROR(VLOOKUP(CONCATENATE($A1079,"T"),'05 APU'!$1:$1048576,3,),"")</f>
        <v/>
      </c>
      <c r="E1079" s="89" t="str">
        <f>IFERROR(VLOOKUP(CONCATENATE($A1079,"T2"),'05 APU'!$1:$1048576,3,),"")</f>
        <v/>
      </c>
      <c r="F1079" s="89" t="str">
        <f>IFERROR(VLOOKUP(CONCATENATE($A1079,"T3"),'05 APU'!$1:$1048576,3,),"")</f>
        <v/>
      </c>
      <c r="G1079" s="415" t="s">
        <v>168</v>
      </c>
      <c r="H1079" s="351"/>
      <c r="I1079" s="90">
        <f>IFERROR((VLOOKUP(CONCATENATE($A1079,"D"),'05 APU'!$1:$1048576,9,)),0)</f>
        <v>0</v>
      </c>
      <c r="J1079" s="90">
        <f t="shared" si="35"/>
        <v>0</v>
      </c>
      <c r="K1079" s="297" t="str">
        <f>IFERROR(VLOOKUP(CONCATENATE($A1079,"C"),'05 APU'!$1:$1048576,9,),"")</f>
        <v/>
      </c>
      <c r="L1079" s="297" t="str">
        <f>IFERROR(VLOOKUP(CONCATENATE($A1079,"B"),'05 APU'!$1:$1048576,9,),"")</f>
        <v/>
      </c>
      <c r="M1079" s="297" t="str">
        <f>IFERROR(VLOOKUP(CONCATENATE($A1079,"A"),'05 APU'!$1:$1048576,9,),"")</f>
        <v/>
      </c>
      <c r="N1079" s="86"/>
      <c r="O1079" s="90">
        <f>IFERROR(VLOOKUP(CONCATENATE($A1079,"D"),'05 APU'!$T:$AB,9,),0)</f>
        <v>0</v>
      </c>
      <c r="P1079" s="90">
        <f t="shared" si="34"/>
        <v>0</v>
      </c>
      <c r="Q1079" s="90">
        <f>IFERROR(VLOOKUP(CONCATENATE($A1079,"C"),'05 APU'!$T:$AB,9,),0)</f>
        <v>0</v>
      </c>
      <c r="R1079" s="90">
        <f>IFERROR(VLOOKUP(CONCATENATE($A1079,"B"),'05 APU'!$T:$AB,9,),0)</f>
        <v>0</v>
      </c>
      <c r="S1079" s="90">
        <f>IFERROR(VLOOKUP(CONCATENATE($A1079,"A"),'05 APU'!$T:$AB,9,),0)</f>
        <v>0</v>
      </c>
      <c r="U1079" s="421"/>
      <c r="V1079" s="424"/>
      <c r="W1079" s="429">
        <v>0</v>
      </c>
    </row>
    <row r="1080" spans="1:23" x14ac:dyDescent="0.25">
      <c r="A1080" s="88">
        <v>1070</v>
      </c>
      <c r="B1080" s="408" t="s">
        <v>2083</v>
      </c>
      <c r="C1080" s="409" t="s">
        <v>2084</v>
      </c>
      <c r="D1080" s="89" t="str">
        <f>IFERROR(VLOOKUP(CONCATENATE($A1080,"T"),'05 APU'!$1:$1048576,3,),"")</f>
        <v/>
      </c>
      <c r="E1080" s="89" t="str">
        <f>IFERROR(VLOOKUP(CONCATENATE($A1080,"T2"),'05 APU'!$1:$1048576,3,),"")</f>
        <v/>
      </c>
      <c r="F1080" s="89" t="str">
        <f>IFERROR(VLOOKUP(CONCATENATE($A1080,"T3"),'05 APU'!$1:$1048576,3,),"")</f>
        <v/>
      </c>
      <c r="G1080" s="415" t="s">
        <v>168</v>
      </c>
      <c r="H1080" s="351"/>
      <c r="I1080" s="90">
        <f>IFERROR((VLOOKUP(CONCATENATE($A1080,"D"),'05 APU'!$1:$1048576,9,)),0)</f>
        <v>0</v>
      </c>
      <c r="J1080" s="90">
        <f t="shared" si="35"/>
        <v>0</v>
      </c>
      <c r="K1080" s="297" t="str">
        <f>IFERROR(VLOOKUP(CONCATENATE($A1080,"C"),'05 APU'!$1:$1048576,9,),"")</f>
        <v/>
      </c>
      <c r="L1080" s="297" t="str">
        <f>IFERROR(VLOOKUP(CONCATENATE($A1080,"B"),'05 APU'!$1:$1048576,9,),"")</f>
        <v/>
      </c>
      <c r="M1080" s="297" t="str">
        <f>IFERROR(VLOOKUP(CONCATENATE($A1080,"A"),'05 APU'!$1:$1048576,9,),"")</f>
        <v/>
      </c>
      <c r="N1080" s="86"/>
      <c r="O1080" s="90">
        <f>IFERROR(VLOOKUP(CONCATENATE($A1080,"D"),'05 APU'!$T:$AB,9,),0)</f>
        <v>0</v>
      </c>
      <c r="P1080" s="90">
        <f t="shared" si="34"/>
        <v>0</v>
      </c>
      <c r="Q1080" s="90">
        <f>IFERROR(VLOOKUP(CONCATENATE($A1080,"C"),'05 APU'!$T:$AB,9,),0)</f>
        <v>0</v>
      </c>
      <c r="R1080" s="90">
        <f>IFERROR(VLOOKUP(CONCATENATE($A1080,"B"),'05 APU'!$T:$AB,9,),0)</f>
        <v>0</v>
      </c>
      <c r="S1080" s="90">
        <f>IFERROR(VLOOKUP(CONCATENATE($A1080,"A"),'05 APU'!$T:$AB,9,),0)</f>
        <v>0</v>
      </c>
      <c r="U1080" s="421"/>
      <c r="V1080" s="424"/>
      <c r="W1080" s="429">
        <v>0</v>
      </c>
    </row>
    <row r="1081" spans="1:23" x14ac:dyDescent="0.25">
      <c r="A1081" s="88">
        <v>1071</v>
      </c>
      <c r="B1081" s="403">
        <v>5.3</v>
      </c>
      <c r="C1081" s="404" t="s">
        <v>2085</v>
      </c>
      <c r="D1081" s="89" t="str">
        <f>IFERROR(VLOOKUP(CONCATENATE($A1081,"T"),'05 APU'!$1:$1048576,3,),"")</f>
        <v/>
      </c>
      <c r="E1081" s="89" t="str">
        <f>IFERROR(VLOOKUP(CONCATENATE($A1081,"T2"),'05 APU'!$1:$1048576,3,),"")</f>
        <v/>
      </c>
      <c r="F1081" s="89" t="str">
        <f>IFERROR(VLOOKUP(CONCATENATE($A1081,"T3"),'05 APU'!$1:$1048576,3,),"")</f>
        <v/>
      </c>
      <c r="G1081" s="415"/>
      <c r="H1081" s="351"/>
      <c r="I1081" s="90">
        <f>IFERROR((VLOOKUP(CONCATENATE($A1081,"D"),'05 APU'!$1:$1048576,9,)),0)</f>
        <v>0</v>
      </c>
      <c r="J1081" s="90">
        <f t="shared" si="35"/>
        <v>0</v>
      </c>
      <c r="K1081" s="297" t="str">
        <f>IFERROR(VLOOKUP(CONCATENATE($A1081,"C"),'05 APU'!$1:$1048576,9,),"")</f>
        <v/>
      </c>
      <c r="L1081" s="297" t="str">
        <f>IFERROR(VLOOKUP(CONCATENATE($A1081,"B"),'05 APU'!$1:$1048576,9,),"")</f>
        <v/>
      </c>
      <c r="M1081" s="297" t="str">
        <f>IFERROR(VLOOKUP(CONCATENATE($A1081,"A"),'05 APU'!$1:$1048576,9,),"")</f>
        <v/>
      </c>
      <c r="N1081" s="86"/>
      <c r="O1081" s="90">
        <f>IFERROR(VLOOKUP(CONCATENATE($A1081,"D"),'05 APU'!$T:$AB,9,),0)</f>
        <v>0</v>
      </c>
      <c r="P1081" s="90">
        <f t="shared" si="34"/>
        <v>0</v>
      </c>
      <c r="Q1081" s="90">
        <f>IFERROR(VLOOKUP(CONCATENATE($A1081,"C"),'05 APU'!$T:$AB,9,),0)</f>
        <v>0</v>
      </c>
      <c r="R1081" s="90">
        <f>IFERROR(VLOOKUP(CONCATENATE($A1081,"B"),'05 APU'!$T:$AB,9,),0)</f>
        <v>0</v>
      </c>
      <c r="S1081" s="90">
        <f>IFERROR(VLOOKUP(CONCATENATE($A1081,"A"),'05 APU'!$T:$AB,9,),0)</f>
        <v>0</v>
      </c>
      <c r="U1081" s="420"/>
      <c r="V1081" s="424"/>
      <c r="W1081" s="429">
        <v>0</v>
      </c>
    </row>
    <row r="1082" spans="1:23" x14ac:dyDescent="0.25">
      <c r="A1082" s="88">
        <v>1072</v>
      </c>
      <c r="B1082" s="408" t="s">
        <v>2086</v>
      </c>
      <c r="C1082" s="409" t="s">
        <v>2087</v>
      </c>
      <c r="D1082" s="89" t="str">
        <f>IFERROR(VLOOKUP(CONCATENATE($A1082,"T"),'05 APU'!$1:$1048576,3,),"")</f>
        <v/>
      </c>
      <c r="E1082" s="89" t="str">
        <f>IFERROR(VLOOKUP(CONCATENATE($A1082,"T2"),'05 APU'!$1:$1048576,3,),"")</f>
        <v/>
      </c>
      <c r="F1082" s="89" t="str">
        <f>IFERROR(VLOOKUP(CONCATENATE($A1082,"T3"),'05 APU'!$1:$1048576,3,),"")</f>
        <v/>
      </c>
      <c r="G1082" s="415" t="s">
        <v>138</v>
      </c>
      <c r="H1082" s="351"/>
      <c r="I1082" s="90">
        <f>IFERROR((VLOOKUP(CONCATENATE($A1082,"D"),'05 APU'!$1:$1048576,9,)),0)</f>
        <v>0</v>
      </c>
      <c r="J1082" s="90">
        <f t="shared" si="35"/>
        <v>0</v>
      </c>
      <c r="K1082" s="297" t="str">
        <f>IFERROR(VLOOKUP(CONCATENATE($A1082,"C"),'05 APU'!$1:$1048576,9,),"")</f>
        <v/>
      </c>
      <c r="L1082" s="297" t="str">
        <f>IFERROR(VLOOKUP(CONCATENATE($A1082,"B"),'05 APU'!$1:$1048576,9,),"")</f>
        <v/>
      </c>
      <c r="M1082" s="297" t="str">
        <f>IFERROR(VLOOKUP(CONCATENATE($A1082,"A"),'05 APU'!$1:$1048576,9,),"")</f>
        <v/>
      </c>
      <c r="N1082" s="86"/>
      <c r="O1082" s="90">
        <f>IFERROR(VLOOKUP(CONCATENATE($A1082,"D"),'05 APU'!$T:$AB,9,),0)</f>
        <v>0</v>
      </c>
      <c r="P1082" s="90">
        <f t="shared" si="34"/>
        <v>0</v>
      </c>
      <c r="Q1082" s="90">
        <f>IFERROR(VLOOKUP(CONCATENATE($A1082,"C"),'05 APU'!$T:$AB,9,),0)</f>
        <v>0</v>
      </c>
      <c r="R1082" s="90">
        <f>IFERROR(VLOOKUP(CONCATENATE($A1082,"B"),'05 APU'!$T:$AB,9,),0)</f>
        <v>0</v>
      </c>
      <c r="S1082" s="90">
        <f>IFERROR(VLOOKUP(CONCATENATE($A1082,"A"),'05 APU'!$T:$AB,9,),0)</f>
        <v>0</v>
      </c>
      <c r="U1082" s="421"/>
      <c r="V1082" s="424"/>
      <c r="W1082" s="429">
        <v>0</v>
      </c>
    </row>
    <row r="1083" spans="1:23" x14ac:dyDescent="0.25">
      <c r="A1083" s="88">
        <v>1073</v>
      </c>
      <c r="B1083" s="408" t="s">
        <v>2088</v>
      </c>
      <c r="C1083" s="409" t="s">
        <v>2089</v>
      </c>
      <c r="D1083" s="89" t="str">
        <f>IFERROR(VLOOKUP(CONCATENATE($A1083,"T"),'05 APU'!$1:$1048576,3,),"")</f>
        <v/>
      </c>
      <c r="E1083" s="89" t="str">
        <f>IFERROR(VLOOKUP(CONCATENATE($A1083,"T2"),'05 APU'!$1:$1048576,3,),"")</f>
        <v/>
      </c>
      <c r="F1083" s="89" t="str">
        <f>IFERROR(VLOOKUP(CONCATENATE($A1083,"T3"),'05 APU'!$1:$1048576,3,),"")</f>
        <v/>
      </c>
      <c r="G1083" s="415" t="s">
        <v>138</v>
      </c>
      <c r="H1083" s="351"/>
      <c r="I1083" s="90">
        <f>IFERROR((VLOOKUP(CONCATENATE($A1083,"D"),'05 APU'!$1:$1048576,9,)),0)</f>
        <v>0</v>
      </c>
      <c r="J1083" s="90">
        <f t="shared" si="35"/>
        <v>0</v>
      </c>
      <c r="K1083" s="297" t="str">
        <f>IFERROR(VLOOKUP(CONCATENATE($A1083,"C"),'05 APU'!$1:$1048576,9,),"")</f>
        <v/>
      </c>
      <c r="L1083" s="297" t="str">
        <f>IFERROR(VLOOKUP(CONCATENATE($A1083,"B"),'05 APU'!$1:$1048576,9,),"")</f>
        <v/>
      </c>
      <c r="M1083" s="297" t="str">
        <f>IFERROR(VLOOKUP(CONCATENATE($A1083,"A"),'05 APU'!$1:$1048576,9,),"")</f>
        <v/>
      </c>
      <c r="N1083" s="86"/>
      <c r="O1083" s="90">
        <f>IFERROR(VLOOKUP(CONCATENATE($A1083,"D"),'05 APU'!$T:$AB,9,),0)</f>
        <v>0</v>
      </c>
      <c r="P1083" s="90">
        <f t="shared" si="34"/>
        <v>0</v>
      </c>
      <c r="Q1083" s="90">
        <f>IFERROR(VLOOKUP(CONCATENATE($A1083,"C"),'05 APU'!$T:$AB,9,),0)</f>
        <v>0</v>
      </c>
      <c r="R1083" s="90">
        <f>IFERROR(VLOOKUP(CONCATENATE($A1083,"B"),'05 APU'!$T:$AB,9,),0)</f>
        <v>0</v>
      </c>
      <c r="S1083" s="90">
        <f>IFERROR(VLOOKUP(CONCATENATE($A1083,"A"),'05 APU'!$T:$AB,9,),0)</f>
        <v>0</v>
      </c>
      <c r="U1083" s="421"/>
      <c r="V1083" s="424"/>
      <c r="W1083" s="429">
        <v>0</v>
      </c>
    </row>
    <row r="1084" spans="1:23" x14ac:dyDescent="0.25">
      <c r="A1084" s="88">
        <v>1074</v>
      </c>
      <c r="B1084" s="408" t="s">
        <v>2090</v>
      </c>
      <c r="C1084" s="409" t="s">
        <v>2091</v>
      </c>
      <c r="D1084" s="89" t="str">
        <f>IFERROR(VLOOKUP(CONCATENATE($A1084,"T"),'05 APU'!$1:$1048576,3,),"")</f>
        <v/>
      </c>
      <c r="E1084" s="89" t="str">
        <f>IFERROR(VLOOKUP(CONCATENATE($A1084,"T2"),'05 APU'!$1:$1048576,3,),"")</f>
        <v/>
      </c>
      <c r="F1084" s="89" t="str">
        <f>IFERROR(VLOOKUP(CONCATENATE($A1084,"T3"),'05 APU'!$1:$1048576,3,),"")</f>
        <v/>
      </c>
      <c r="G1084" s="415" t="s">
        <v>138</v>
      </c>
      <c r="H1084" s="351"/>
      <c r="I1084" s="90">
        <f>IFERROR((VLOOKUP(CONCATENATE($A1084,"D"),'05 APU'!$1:$1048576,9,)),0)</f>
        <v>0</v>
      </c>
      <c r="J1084" s="90">
        <f t="shared" si="35"/>
        <v>0</v>
      </c>
      <c r="K1084" s="297" t="str">
        <f>IFERROR(VLOOKUP(CONCATENATE($A1084,"C"),'05 APU'!$1:$1048576,9,),"")</f>
        <v/>
      </c>
      <c r="L1084" s="297" t="str">
        <f>IFERROR(VLOOKUP(CONCATENATE($A1084,"B"),'05 APU'!$1:$1048576,9,),"")</f>
        <v/>
      </c>
      <c r="M1084" s="297" t="str">
        <f>IFERROR(VLOOKUP(CONCATENATE($A1084,"A"),'05 APU'!$1:$1048576,9,),"")</f>
        <v/>
      </c>
      <c r="N1084" s="86"/>
      <c r="O1084" s="90">
        <f>IFERROR(VLOOKUP(CONCATENATE($A1084,"D"),'05 APU'!$T:$AB,9,),0)</f>
        <v>0</v>
      </c>
      <c r="P1084" s="90">
        <f t="shared" si="34"/>
        <v>0</v>
      </c>
      <c r="Q1084" s="90">
        <f>IFERROR(VLOOKUP(CONCATENATE($A1084,"C"),'05 APU'!$T:$AB,9,),0)</f>
        <v>0</v>
      </c>
      <c r="R1084" s="90">
        <f>IFERROR(VLOOKUP(CONCATENATE($A1084,"B"),'05 APU'!$T:$AB,9,),0)</f>
        <v>0</v>
      </c>
      <c r="S1084" s="90">
        <f>IFERROR(VLOOKUP(CONCATENATE($A1084,"A"),'05 APU'!$T:$AB,9,),0)</f>
        <v>0</v>
      </c>
      <c r="U1084" s="421"/>
      <c r="V1084" s="424"/>
      <c r="W1084" s="429">
        <v>0</v>
      </c>
    </row>
    <row r="1085" spans="1:23" x14ac:dyDescent="0.25">
      <c r="A1085" s="88">
        <v>1075</v>
      </c>
      <c r="B1085" s="408" t="s">
        <v>2092</v>
      </c>
      <c r="C1085" s="409" t="s">
        <v>2093</v>
      </c>
      <c r="D1085" s="89" t="str">
        <f>IFERROR(VLOOKUP(CONCATENATE($A1085,"T"),'05 APU'!$1:$1048576,3,),"")</f>
        <v/>
      </c>
      <c r="E1085" s="89" t="str">
        <f>IFERROR(VLOOKUP(CONCATENATE($A1085,"T2"),'05 APU'!$1:$1048576,3,),"")</f>
        <v/>
      </c>
      <c r="F1085" s="89" t="str">
        <f>IFERROR(VLOOKUP(CONCATENATE($A1085,"T3"),'05 APU'!$1:$1048576,3,),"")</f>
        <v/>
      </c>
      <c r="G1085" s="415" t="s">
        <v>138</v>
      </c>
      <c r="H1085" s="351"/>
      <c r="I1085" s="90">
        <f>IFERROR((VLOOKUP(CONCATENATE($A1085,"D"),'05 APU'!$1:$1048576,9,)),0)</f>
        <v>0</v>
      </c>
      <c r="J1085" s="90">
        <f t="shared" si="35"/>
        <v>0</v>
      </c>
      <c r="K1085" s="297" t="str">
        <f>IFERROR(VLOOKUP(CONCATENATE($A1085,"C"),'05 APU'!$1:$1048576,9,),"")</f>
        <v/>
      </c>
      <c r="L1085" s="297" t="str">
        <f>IFERROR(VLOOKUP(CONCATENATE($A1085,"B"),'05 APU'!$1:$1048576,9,),"")</f>
        <v/>
      </c>
      <c r="M1085" s="297" t="str">
        <f>IFERROR(VLOOKUP(CONCATENATE($A1085,"A"),'05 APU'!$1:$1048576,9,),"")</f>
        <v/>
      </c>
      <c r="N1085" s="86"/>
      <c r="O1085" s="90">
        <f>IFERROR(VLOOKUP(CONCATENATE($A1085,"D"),'05 APU'!$T:$AB,9,),0)</f>
        <v>0</v>
      </c>
      <c r="P1085" s="90">
        <f t="shared" si="34"/>
        <v>0</v>
      </c>
      <c r="Q1085" s="90">
        <f>IFERROR(VLOOKUP(CONCATENATE($A1085,"C"),'05 APU'!$T:$AB,9,),0)</f>
        <v>0</v>
      </c>
      <c r="R1085" s="90">
        <f>IFERROR(VLOOKUP(CONCATENATE($A1085,"B"),'05 APU'!$T:$AB,9,),0)</f>
        <v>0</v>
      </c>
      <c r="S1085" s="90">
        <f>IFERROR(VLOOKUP(CONCATENATE($A1085,"A"),'05 APU'!$T:$AB,9,),0)</f>
        <v>0</v>
      </c>
      <c r="U1085" s="421"/>
      <c r="V1085" s="424"/>
      <c r="W1085" s="429">
        <v>0</v>
      </c>
    </row>
    <row r="1086" spans="1:23" x14ac:dyDescent="0.25">
      <c r="A1086" s="88">
        <v>1076</v>
      </c>
      <c r="B1086" s="408" t="s">
        <v>2094</v>
      </c>
      <c r="C1086" s="409" t="s">
        <v>2095</v>
      </c>
      <c r="D1086" s="89" t="str">
        <f>IFERROR(VLOOKUP(CONCATENATE($A1086,"T"),'05 APU'!$1:$1048576,3,),"")</f>
        <v/>
      </c>
      <c r="E1086" s="89" t="str">
        <f>IFERROR(VLOOKUP(CONCATENATE($A1086,"T2"),'05 APU'!$1:$1048576,3,),"")</f>
        <v/>
      </c>
      <c r="F1086" s="89" t="str">
        <f>IFERROR(VLOOKUP(CONCATENATE($A1086,"T3"),'05 APU'!$1:$1048576,3,),"")</f>
        <v/>
      </c>
      <c r="G1086" s="415" t="s">
        <v>138</v>
      </c>
      <c r="H1086" s="351"/>
      <c r="I1086" s="90">
        <f>IFERROR((VLOOKUP(CONCATENATE($A1086,"D"),'05 APU'!$1:$1048576,9,)),0)</f>
        <v>0</v>
      </c>
      <c r="J1086" s="90">
        <f t="shared" si="35"/>
        <v>0</v>
      </c>
      <c r="K1086" s="297" t="str">
        <f>IFERROR(VLOOKUP(CONCATENATE($A1086,"C"),'05 APU'!$1:$1048576,9,),"")</f>
        <v/>
      </c>
      <c r="L1086" s="297" t="str">
        <f>IFERROR(VLOOKUP(CONCATENATE($A1086,"B"),'05 APU'!$1:$1048576,9,),"")</f>
        <v/>
      </c>
      <c r="M1086" s="297" t="str">
        <f>IFERROR(VLOOKUP(CONCATENATE($A1086,"A"),'05 APU'!$1:$1048576,9,),"")</f>
        <v/>
      </c>
      <c r="N1086" s="86"/>
      <c r="O1086" s="90">
        <f>IFERROR(VLOOKUP(CONCATENATE($A1086,"D"),'05 APU'!$T:$AB,9,),0)</f>
        <v>0</v>
      </c>
      <c r="P1086" s="90">
        <f t="shared" si="34"/>
        <v>0</v>
      </c>
      <c r="Q1086" s="90">
        <f>IFERROR(VLOOKUP(CONCATENATE($A1086,"C"),'05 APU'!$T:$AB,9,),0)</f>
        <v>0</v>
      </c>
      <c r="R1086" s="90">
        <f>IFERROR(VLOOKUP(CONCATENATE($A1086,"B"),'05 APU'!$T:$AB,9,),0)</f>
        <v>0</v>
      </c>
      <c r="S1086" s="90">
        <f>IFERROR(VLOOKUP(CONCATENATE($A1086,"A"),'05 APU'!$T:$AB,9,),0)</f>
        <v>0</v>
      </c>
      <c r="U1086" s="421"/>
      <c r="V1086" s="424"/>
      <c r="W1086" s="429">
        <v>0</v>
      </c>
    </row>
    <row r="1087" spans="1:23" x14ac:dyDescent="0.25">
      <c r="A1087" s="88">
        <v>1077</v>
      </c>
      <c r="B1087" s="408" t="s">
        <v>2096</v>
      </c>
      <c r="C1087" s="409" t="s">
        <v>2097</v>
      </c>
      <c r="D1087" s="89" t="str">
        <f>IFERROR(VLOOKUP(CONCATENATE($A1087,"T"),'05 APU'!$1:$1048576,3,),"")</f>
        <v/>
      </c>
      <c r="E1087" s="89" t="str">
        <f>IFERROR(VLOOKUP(CONCATENATE($A1087,"T2"),'05 APU'!$1:$1048576,3,),"")</f>
        <v/>
      </c>
      <c r="F1087" s="89" t="str">
        <f>IFERROR(VLOOKUP(CONCATENATE($A1087,"T3"),'05 APU'!$1:$1048576,3,),"")</f>
        <v/>
      </c>
      <c r="G1087" s="415" t="s">
        <v>138</v>
      </c>
      <c r="H1087" s="351"/>
      <c r="I1087" s="90">
        <f>IFERROR((VLOOKUP(CONCATENATE($A1087,"D"),'05 APU'!$1:$1048576,9,)),0)</f>
        <v>0</v>
      </c>
      <c r="J1087" s="90">
        <f t="shared" si="35"/>
        <v>0</v>
      </c>
      <c r="K1087" s="297" t="str">
        <f>IFERROR(VLOOKUP(CONCATENATE($A1087,"C"),'05 APU'!$1:$1048576,9,),"")</f>
        <v/>
      </c>
      <c r="L1087" s="297" t="str">
        <f>IFERROR(VLOOKUP(CONCATENATE($A1087,"B"),'05 APU'!$1:$1048576,9,),"")</f>
        <v/>
      </c>
      <c r="M1087" s="297" t="str">
        <f>IFERROR(VLOOKUP(CONCATENATE($A1087,"A"),'05 APU'!$1:$1048576,9,),"")</f>
        <v/>
      </c>
      <c r="N1087" s="86"/>
      <c r="O1087" s="90">
        <f>IFERROR(VLOOKUP(CONCATENATE($A1087,"D"),'05 APU'!$T:$AB,9,),0)</f>
        <v>0</v>
      </c>
      <c r="P1087" s="90">
        <f t="shared" si="34"/>
        <v>0</v>
      </c>
      <c r="Q1087" s="90">
        <f>IFERROR(VLOOKUP(CONCATENATE($A1087,"C"),'05 APU'!$T:$AB,9,),0)</f>
        <v>0</v>
      </c>
      <c r="R1087" s="90">
        <f>IFERROR(VLOOKUP(CONCATENATE($A1087,"B"),'05 APU'!$T:$AB,9,),0)</f>
        <v>0</v>
      </c>
      <c r="S1087" s="90">
        <f>IFERROR(VLOOKUP(CONCATENATE($A1087,"A"),'05 APU'!$T:$AB,9,),0)</f>
        <v>0</v>
      </c>
      <c r="U1087" s="421"/>
      <c r="V1087" s="424"/>
      <c r="W1087" s="429">
        <v>0</v>
      </c>
    </row>
    <row r="1088" spans="1:23" x14ac:dyDescent="0.25">
      <c r="A1088" s="88">
        <v>1078</v>
      </c>
      <c r="B1088" s="403">
        <v>5.4</v>
      </c>
      <c r="C1088" s="404" t="s">
        <v>2098</v>
      </c>
      <c r="D1088" s="89" t="str">
        <f>IFERROR(VLOOKUP(CONCATENATE($A1088,"T"),'05 APU'!$1:$1048576,3,),"")</f>
        <v/>
      </c>
      <c r="E1088" s="89" t="str">
        <f>IFERROR(VLOOKUP(CONCATENATE($A1088,"T2"),'05 APU'!$1:$1048576,3,),"")</f>
        <v/>
      </c>
      <c r="F1088" s="89" t="str">
        <f>IFERROR(VLOOKUP(CONCATENATE($A1088,"T3"),'05 APU'!$1:$1048576,3,),"")</f>
        <v/>
      </c>
      <c r="G1088" s="415"/>
      <c r="H1088" s="351"/>
      <c r="I1088" s="90">
        <f>IFERROR((VLOOKUP(CONCATENATE($A1088,"D"),'05 APU'!$1:$1048576,9,)),0)</f>
        <v>0</v>
      </c>
      <c r="J1088" s="90">
        <f t="shared" si="35"/>
        <v>0</v>
      </c>
      <c r="K1088" s="297" t="str">
        <f>IFERROR(VLOOKUP(CONCATENATE($A1088,"C"),'05 APU'!$1:$1048576,9,),"")</f>
        <v/>
      </c>
      <c r="L1088" s="297" t="str">
        <f>IFERROR(VLOOKUP(CONCATENATE($A1088,"B"),'05 APU'!$1:$1048576,9,),"")</f>
        <v/>
      </c>
      <c r="M1088" s="297" t="str">
        <f>IFERROR(VLOOKUP(CONCATENATE($A1088,"A"),'05 APU'!$1:$1048576,9,),"")</f>
        <v/>
      </c>
      <c r="N1088" s="86"/>
      <c r="O1088" s="90">
        <f>IFERROR(VLOOKUP(CONCATENATE($A1088,"D"),'05 APU'!$T:$AB,9,),0)</f>
        <v>0</v>
      </c>
      <c r="P1088" s="90">
        <f t="shared" si="34"/>
        <v>0</v>
      </c>
      <c r="Q1088" s="90">
        <f>IFERROR(VLOOKUP(CONCATENATE($A1088,"C"),'05 APU'!$T:$AB,9,),0)</f>
        <v>0</v>
      </c>
      <c r="R1088" s="90">
        <f>IFERROR(VLOOKUP(CONCATENATE($A1088,"B"),'05 APU'!$T:$AB,9,),0)</f>
        <v>0</v>
      </c>
      <c r="S1088" s="90">
        <f>IFERROR(VLOOKUP(CONCATENATE($A1088,"A"),'05 APU'!$T:$AB,9,),0)</f>
        <v>0</v>
      </c>
      <c r="U1088" s="420"/>
      <c r="V1088" s="424"/>
      <c r="W1088" s="429">
        <v>0</v>
      </c>
    </row>
    <row r="1089" spans="1:23" x14ac:dyDescent="0.25">
      <c r="A1089" s="88">
        <v>1079</v>
      </c>
      <c r="B1089" s="408" t="s">
        <v>2099</v>
      </c>
      <c r="C1089" s="409" t="s">
        <v>2100</v>
      </c>
      <c r="D1089" s="89" t="str">
        <f>IFERROR(VLOOKUP(CONCATENATE($A1089,"T"),'05 APU'!$1:$1048576,3,),"")</f>
        <v/>
      </c>
      <c r="E1089" s="89" t="str">
        <f>IFERROR(VLOOKUP(CONCATENATE($A1089,"T2"),'05 APU'!$1:$1048576,3,),"")</f>
        <v/>
      </c>
      <c r="F1089" s="89" t="str">
        <f>IFERROR(VLOOKUP(CONCATENATE($A1089,"T3"),'05 APU'!$1:$1048576,3,),"")</f>
        <v/>
      </c>
      <c r="G1089" s="415" t="s">
        <v>138</v>
      </c>
      <c r="H1089" s="351"/>
      <c r="I1089" s="90">
        <f>IFERROR((VLOOKUP(CONCATENATE($A1089,"D"),'05 APU'!$1:$1048576,9,)),0)</f>
        <v>0</v>
      </c>
      <c r="J1089" s="90">
        <f t="shared" si="35"/>
        <v>0</v>
      </c>
      <c r="K1089" s="297" t="str">
        <f>IFERROR(VLOOKUP(CONCATENATE($A1089,"C"),'05 APU'!$1:$1048576,9,),"")</f>
        <v/>
      </c>
      <c r="L1089" s="297" t="str">
        <f>IFERROR(VLOOKUP(CONCATENATE($A1089,"B"),'05 APU'!$1:$1048576,9,),"")</f>
        <v/>
      </c>
      <c r="M1089" s="297" t="str">
        <f>IFERROR(VLOOKUP(CONCATENATE($A1089,"A"),'05 APU'!$1:$1048576,9,),"")</f>
        <v/>
      </c>
      <c r="N1089" s="86"/>
      <c r="O1089" s="90">
        <f>IFERROR(VLOOKUP(CONCATENATE($A1089,"D"),'05 APU'!$T:$AB,9,),0)</f>
        <v>0</v>
      </c>
      <c r="P1089" s="90">
        <f t="shared" si="34"/>
        <v>0</v>
      </c>
      <c r="Q1089" s="90">
        <f>IFERROR(VLOOKUP(CONCATENATE($A1089,"C"),'05 APU'!$T:$AB,9,),0)</f>
        <v>0</v>
      </c>
      <c r="R1089" s="90">
        <f>IFERROR(VLOOKUP(CONCATENATE($A1089,"B"),'05 APU'!$T:$AB,9,),0)</f>
        <v>0</v>
      </c>
      <c r="S1089" s="90">
        <f>IFERROR(VLOOKUP(CONCATENATE($A1089,"A"),'05 APU'!$T:$AB,9,),0)</f>
        <v>0</v>
      </c>
      <c r="U1089" s="421"/>
      <c r="V1089" s="424"/>
      <c r="W1089" s="429">
        <v>0</v>
      </c>
    </row>
    <row r="1090" spans="1:23" x14ac:dyDescent="0.25">
      <c r="A1090" s="88">
        <v>1080</v>
      </c>
      <c r="B1090" s="408" t="s">
        <v>2101</v>
      </c>
      <c r="C1090" s="409" t="s">
        <v>2089</v>
      </c>
      <c r="D1090" s="89" t="str">
        <f>IFERROR(VLOOKUP(CONCATENATE($A1090,"T"),'05 APU'!$1:$1048576,3,),"")</f>
        <v/>
      </c>
      <c r="E1090" s="89" t="str">
        <f>IFERROR(VLOOKUP(CONCATENATE($A1090,"T2"),'05 APU'!$1:$1048576,3,),"")</f>
        <v/>
      </c>
      <c r="F1090" s="89" t="str">
        <f>IFERROR(VLOOKUP(CONCATENATE($A1090,"T3"),'05 APU'!$1:$1048576,3,),"")</f>
        <v/>
      </c>
      <c r="G1090" s="415" t="s">
        <v>138</v>
      </c>
      <c r="H1090" s="351"/>
      <c r="I1090" s="90">
        <f>IFERROR((VLOOKUP(CONCATENATE($A1090,"D"),'05 APU'!$1:$1048576,9,)),0)</f>
        <v>0</v>
      </c>
      <c r="J1090" s="90">
        <f t="shared" si="35"/>
        <v>0</v>
      </c>
      <c r="K1090" s="297" t="str">
        <f>IFERROR(VLOOKUP(CONCATENATE($A1090,"C"),'05 APU'!$1:$1048576,9,),"")</f>
        <v/>
      </c>
      <c r="L1090" s="297" t="str">
        <f>IFERROR(VLOOKUP(CONCATENATE($A1090,"B"),'05 APU'!$1:$1048576,9,),"")</f>
        <v/>
      </c>
      <c r="M1090" s="297" t="str">
        <f>IFERROR(VLOOKUP(CONCATENATE($A1090,"A"),'05 APU'!$1:$1048576,9,),"")</f>
        <v/>
      </c>
      <c r="N1090" s="86"/>
      <c r="O1090" s="90">
        <f>IFERROR(VLOOKUP(CONCATENATE($A1090,"D"),'05 APU'!$T:$AB,9,),0)</f>
        <v>0</v>
      </c>
      <c r="P1090" s="90">
        <f t="shared" si="34"/>
        <v>0</v>
      </c>
      <c r="Q1090" s="90">
        <f>IFERROR(VLOOKUP(CONCATENATE($A1090,"C"),'05 APU'!$T:$AB,9,),0)</f>
        <v>0</v>
      </c>
      <c r="R1090" s="90">
        <f>IFERROR(VLOOKUP(CONCATENATE($A1090,"B"),'05 APU'!$T:$AB,9,),0)</f>
        <v>0</v>
      </c>
      <c r="S1090" s="90">
        <f>IFERROR(VLOOKUP(CONCATENATE($A1090,"A"),'05 APU'!$T:$AB,9,),0)</f>
        <v>0</v>
      </c>
      <c r="U1090" s="421"/>
      <c r="V1090" s="424"/>
      <c r="W1090" s="429">
        <v>0</v>
      </c>
    </row>
    <row r="1091" spans="1:23" x14ac:dyDescent="0.25">
      <c r="A1091" s="88">
        <v>1081</v>
      </c>
      <c r="B1091" s="408" t="s">
        <v>2102</v>
      </c>
      <c r="C1091" s="409" t="s">
        <v>2091</v>
      </c>
      <c r="D1091" s="89" t="str">
        <f>IFERROR(VLOOKUP(CONCATENATE($A1091,"T"),'05 APU'!$1:$1048576,3,),"")</f>
        <v/>
      </c>
      <c r="E1091" s="89" t="str">
        <f>IFERROR(VLOOKUP(CONCATENATE($A1091,"T2"),'05 APU'!$1:$1048576,3,),"")</f>
        <v/>
      </c>
      <c r="F1091" s="89" t="str">
        <f>IFERROR(VLOOKUP(CONCATENATE($A1091,"T3"),'05 APU'!$1:$1048576,3,),"")</f>
        <v/>
      </c>
      <c r="G1091" s="415" t="s">
        <v>138</v>
      </c>
      <c r="H1091" s="351"/>
      <c r="I1091" s="90">
        <f>IFERROR((VLOOKUP(CONCATENATE($A1091,"D"),'05 APU'!$1:$1048576,9,)),0)</f>
        <v>0</v>
      </c>
      <c r="J1091" s="90">
        <f t="shared" si="35"/>
        <v>0</v>
      </c>
      <c r="K1091" s="297" t="str">
        <f>IFERROR(VLOOKUP(CONCATENATE($A1091,"C"),'05 APU'!$1:$1048576,9,),"")</f>
        <v/>
      </c>
      <c r="L1091" s="297" t="str">
        <f>IFERROR(VLOOKUP(CONCATENATE($A1091,"B"),'05 APU'!$1:$1048576,9,),"")</f>
        <v/>
      </c>
      <c r="M1091" s="297" t="str">
        <f>IFERROR(VLOOKUP(CONCATENATE($A1091,"A"),'05 APU'!$1:$1048576,9,),"")</f>
        <v/>
      </c>
      <c r="N1091" s="86"/>
      <c r="O1091" s="90">
        <f>IFERROR(VLOOKUP(CONCATENATE($A1091,"D"),'05 APU'!$T:$AB,9,),0)</f>
        <v>0</v>
      </c>
      <c r="P1091" s="90">
        <f t="shared" si="34"/>
        <v>0</v>
      </c>
      <c r="Q1091" s="90">
        <f>IFERROR(VLOOKUP(CONCATENATE($A1091,"C"),'05 APU'!$T:$AB,9,),0)</f>
        <v>0</v>
      </c>
      <c r="R1091" s="90">
        <f>IFERROR(VLOOKUP(CONCATENATE($A1091,"B"),'05 APU'!$T:$AB,9,),0)</f>
        <v>0</v>
      </c>
      <c r="S1091" s="90">
        <f>IFERROR(VLOOKUP(CONCATENATE($A1091,"A"),'05 APU'!$T:$AB,9,),0)</f>
        <v>0</v>
      </c>
      <c r="U1091" s="421"/>
      <c r="V1091" s="424"/>
      <c r="W1091" s="429">
        <v>0</v>
      </c>
    </row>
    <row r="1092" spans="1:23" x14ac:dyDescent="0.25">
      <c r="A1092" s="88">
        <v>1082</v>
      </c>
      <c r="B1092" s="408" t="s">
        <v>2103</v>
      </c>
      <c r="C1092" s="409" t="s">
        <v>2093</v>
      </c>
      <c r="D1092" s="89" t="str">
        <f>IFERROR(VLOOKUP(CONCATENATE($A1092,"T"),'05 APU'!$1:$1048576,3,),"")</f>
        <v/>
      </c>
      <c r="E1092" s="89" t="str">
        <f>IFERROR(VLOOKUP(CONCATENATE($A1092,"T2"),'05 APU'!$1:$1048576,3,),"")</f>
        <v/>
      </c>
      <c r="F1092" s="89" t="str">
        <f>IFERROR(VLOOKUP(CONCATENATE($A1092,"T3"),'05 APU'!$1:$1048576,3,),"")</f>
        <v/>
      </c>
      <c r="G1092" s="415" t="s">
        <v>138</v>
      </c>
      <c r="H1092" s="351"/>
      <c r="I1092" s="90">
        <f>IFERROR((VLOOKUP(CONCATENATE($A1092,"D"),'05 APU'!$1:$1048576,9,)),0)</f>
        <v>0</v>
      </c>
      <c r="J1092" s="90">
        <f t="shared" si="35"/>
        <v>0</v>
      </c>
      <c r="K1092" s="297" t="str">
        <f>IFERROR(VLOOKUP(CONCATENATE($A1092,"C"),'05 APU'!$1:$1048576,9,),"")</f>
        <v/>
      </c>
      <c r="L1092" s="297" t="str">
        <f>IFERROR(VLOOKUP(CONCATENATE($A1092,"B"),'05 APU'!$1:$1048576,9,),"")</f>
        <v/>
      </c>
      <c r="M1092" s="297" t="str">
        <f>IFERROR(VLOOKUP(CONCATENATE($A1092,"A"),'05 APU'!$1:$1048576,9,),"")</f>
        <v/>
      </c>
      <c r="N1092" s="86"/>
      <c r="O1092" s="90">
        <f>IFERROR(VLOOKUP(CONCATENATE($A1092,"D"),'05 APU'!$T:$AB,9,),0)</f>
        <v>0</v>
      </c>
      <c r="P1092" s="90">
        <f t="shared" si="34"/>
        <v>0</v>
      </c>
      <c r="Q1092" s="90">
        <f>IFERROR(VLOOKUP(CONCATENATE($A1092,"C"),'05 APU'!$T:$AB,9,),0)</f>
        <v>0</v>
      </c>
      <c r="R1092" s="90">
        <f>IFERROR(VLOOKUP(CONCATENATE($A1092,"B"),'05 APU'!$T:$AB,9,),0)</f>
        <v>0</v>
      </c>
      <c r="S1092" s="90">
        <f>IFERROR(VLOOKUP(CONCATENATE($A1092,"A"),'05 APU'!$T:$AB,9,),0)</f>
        <v>0</v>
      </c>
      <c r="U1092" s="421"/>
      <c r="V1092" s="424"/>
      <c r="W1092" s="429">
        <v>0</v>
      </c>
    </row>
    <row r="1093" spans="1:23" x14ac:dyDescent="0.25">
      <c r="A1093" s="88">
        <v>1083</v>
      </c>
      <c r="B1093" s="408" t="s">
        <v>2104</v>
      </c>
      <c r="C1093" s="409" t="s">
        <v>2095</v>
      </c>
      <c r="D1093" s="89" t="str">
        <f>IFERROR(VLOOKUP(CONCATENATE($A1093,"T"),'05 APU'!$1:$1048576,3,),"")</f>
        <v/>
      </c>
      <c r="E1093" s="89" t="str">
        <f>IFERROR(VLOOKUP(CONCATENATE($A1093,"T2"),'05 APU'!$1:$1048576,3,),"")</f>
        <v/>
      </c>
      <c r="F1093" s="89" t="str">
        <f>IFERROR(VLOOKUP(CONCATENATE($A1093,"T3"),'05 APU'!$1:$1048576,3,),"")</f>
        <v/>
      </c>
      <c r="G1093" s="415" t="s">
        <v>138</v>
      </c>
      <c r="H1093" s="351"/>
      <c r="I1093" s="90">
        <f>IFERROR((VLOOKUP(CONCATENATE($A1093,"D"),'05 APU'!$1:$1048576,9,)),0)</f>
        <v>0</v>
      </c>
      <c r="J1093" s="90">
        <f t="shared" si="35"/>
        <v>0</v>
      </c>
      <c r="K1093" s="297" t="str">
        <f>IFERROR(VLOOKUP(CONCATENATE($A1093,"C"),'05 APU'!$1:$1048576,9,),"")</f>
        <v/>
      </c>
      <c r="L1093" s="297" t="str">
        <f>IFERROR(VLOOKUP(CONCATENATE($A1093,"B"),'05 APU'!$1:$1048576,9,),"")</f>
        <v/>
      </c>
      <c r="M1093" s="297" t="str">
        <f>IFERROR(VLOOKUP(CONCATENATE($A1093,"A"),'05 APU'!$1:$1048576,9,),"")</f>
        <v/>
      </c>
      <c r="N1093" s="86"/>
      <c r="O1093" s="90">
        <f>IFERROR(VLOOKUP(CONCATENATE($A1093,"D"),'05 APU'!$T:$AB,9,),0)</f>
        <v>0</v>
      </c>
      <c r="P1093" s="90">
        <f t="shared" si="34"/>
        <v>0</v>
      </c>
      <c r="Q1093" s="90">
        <f>IFERROR(VLOOKUP(CONCATENATE($A1093,"C"),'05 APU'!$T:$AB,9,),0)</f>
        <v>0</v>
      </c>
      <c r="R1093" s="90">
        <f>IFERROR(VLOOKUP(CONCATENATE($A1093,"B"),'05 APU'!$T:$AB,9,),0)</f>
        <v>0</v>
      </c>
      <c r="S1093" s="90">
        <f>IFERROR(VLOOKUP(CONCATENATE($A1093,"A"),'05 APU'!$T:$AB,9,),0)</f>
        <v>0</v>
      </c>
      <c r="U1093" s="421"/>
      <c r="V1093" s="424"/>
      <c r="W1093" s="429">
        <v>0</v>
      </c>
    </row>
    <row r="1094" spans="1:23" x14ac:dyDescent="0.25">
      <c r="A1094" s="88">
        <v>1084</v>
      </c>
      <c r="B1094" s="408" t="s">
        <v>2105</v>
      </c>
      <c r="C1094" s="409" t="s">
        <v>2097</v>
      </c>
      <c r="D1094" s="89" t="str">
        <f>IFERROR(VLOOKUP(CONCATENATE($A1094,"T"),'05 APU'!$1:$1048576,3,),"")</f>
        <v/>
      </c>
      <c r="E1094" s="89" t="str">
        <f>IFERROR(VLOOKUP(CONCATENATE($A1094,"T2"),'05 APU'!$1:$1048576,3,),"")</f>
        <v/>
      </c>
      <c r="F1094" s="89" t="str">
        <f>IFERROR(VLOOKUP(CONCATENATE($A1094,"T3"),'05 APU'!$1:$1048576,3,),"")</f>
        <v/>
      </c>
      <c r="G1094" s="415" t="s">
        <v>138</v>
      </c>
      <c r="H1094" s="351"/>
      <c r="I1094" s="90">
        <f>IFERROR((VLOOKUP(CONCATENATE($A1094,"D"),'05 APU'!$1:$1048576,9,)),0)</f>
        <v>0</v>
      </c>
      <c r="J1094" s="90">
        <f t="shared" si="35"/>
        <v>0</v>
      </c>
      <c r="K1094" s="297" t="str">
        <f>IFERROR(VLOOKUP(CONCATENATE($A1094,"C"),'05 APU'!$1:$1048576,9,),"")</f>
        <v/>
      </c>
      <c r="L1094" s="297" t="str">
        <f>IFERROR(VLOOKUP(CONCATENATE($A1094,"B"),'05 APU'!$1:$1048576,9,),"")</f>
        <v/>
      </c>
      <c r="M1094" s="297" t="str">
        <f>IFERROR(VLOOKUP(CONCATENATE($A1094,"A"),'05 APU'!$1:$1048576,9,),"")</f>
        <v/>
      </c>
      <c r="N1094" s="86"/>
      <c r="O1094" s="90">
        <f>IFERROR(VLOOKUP(CONCATENATE($A1094,"D"),'05 APU'!$T:$AB,9,),0)</f>
        <v>0</v>
      </c>
      <c r="P1094" s="90">
        <f t="shared" si="34"/>
        <v>0</v>
      </c>
      <c r="Q1094" s="90">
        <f>IFERROR(VLOOKUP(CONCATENATE($A1094,"C"),'05 APU'!$T:$AB,9,),0)</f>
        <v>0</v>
      </c>
      <c r="R1094" s="90">
        <f>IFERROR(VLOOKUP(CONCATENATE($A1094,"B"),'05 APU'!$T:$AB,9,),0)</f>
        <v>0</v>
      </c>
      <c r="S1094" s="90">
        <f>IFERROR(VLOOKUP(CONCATENATE($A1094,"A"),'05 APU'!$T:$AB,9,),0)</f>
        <v>0</v>
      </c>
      <c r="U1094" s="421"/>
      <c r="V1094" s="424"/>
      <c r="W1094" s="429">
        <v>0</v>
      </c>
    </row>
    <row r="1095" spans="1:23" x14ac:dyDescent="0.25">
      <c r="A1095" s="88">
        <v>1085</v>
      </c>
      <c r="B1095" s="403">
        <v>5.5</v>
      </c>
      <c r="C1095" s="404" t="s">
        <v>2106</v>
      </c>
      <c r="D1095" s="89" t="str">
        <f>IFERROR(VLOOKUP(CONCATENATE($A1095,"T"),'05 APU'!$1:$1048576,3,),"")</f>
        <v/>
      </c>
      <c r="E1095" s="89" t="str">
        <f>IFERROR(VLOOKUP(CONCATENATE($A1095,"T2"),'05 APU'!$1:$1048576,3,),"")</f>
        <v/>
      </c>
      <c r="F1095" s="89" t="str">
        <f>IFERROR(VLOOKUP(CONCATENATE($A1095,"T3"),'05 APU'!$1:$1048576,3,),"")</f>
        <v/>
      </c>
      <c r="G1095" s="415"/>
      <c r="H1095" s="351"/>
      <c r="I1095" s="90">
        <f>IFERROR((VLOOKUP(CONCATENATE($A1095,"D"),'05 APU'!$1:$1048576,9,)),0)</f>
        <v>0</v>
      </c>
      <c r="J1095" s="90">
        <f t="shared" si="35"/>
        <v>0</v>
      </c>
      <c r="K1095" s="297" t="str">
        <f>IFERROR(VLOOKUP(CONCATENATE($A1095,"C"),'05 APU'!$1:$1048576,9,),"")</f>
        <v/>
      </c>
      <c r="L1095" s="297" t="str">
        <f>IFERROR(VLOOKUP(CONCATENATE($A1095,"B"),'05 APU'!$1:$1048576,9,),"")</f>
        <v/>
      </c>
      <c r="M1095" s="297" t="str">
        <f>IFERROR(VLOOKUP(CONCATENATE($A1095,"A"),'05 APU'!$1:$1048576,9,),"")</f>
        <v/>
      </c>
      <c r="N1095" s="86"/>
      <c r="O1095" s="90">
        <f>IFERROR(VLOOKUP(CONCATENATE($A1095,"D"),'05 APU'!$T:$AB,9,),0)</f>
        <v>0</v>
      </c>
      <c r="P1095" s="90">
        <f t="shared" si="34"/>
        <v>0</v>
      </c>
      <c r="Q1095" s="90">
        <f>IFERROR(VLOOKUP(CONCATENATE($A1095,"C"),'05 APU'!$T:$AB,9,),0)</f>
        <v>0</v>
      </c>
      <c r="R1095" s="90">
        <f>IFERROR(VLOOKUP(CONCATENATE($A1095,"B"),'05 APU'!$T:$AB,9,),0)</f>
        <v>0</v>
      </c>
      <c r="S1095" s="90">
        <f>IFERROR(VLOOKUP(CONCATENATE($A1095,"A"),'05 APU'!$T:$AB,9,),0)</f>
        <v>0</v>
      </c>
      <c r="U1095" s="420"/>
      <c r="V1095" s="424"/>
      <c r="W1095" s="429">
        <v>0</v>
      </c>
    </row>
    <row r="1096" spans="1:23" x14ac:dyDescent="0.25">
      <c r="A1096" s="88">
        <v>1086</v>
      </c>
      <c r="B1096" s="408" t="s">
        <v>2107</v>
      </c>
      <c r="C1096" s="409" t="s">
        <v>2108</v>
      </c>
      <c r="D1096" s="89" t="str">
        <f>IFERROR(VLOOKUP(CONCATENATE($A1096,"T"),'05 APU'!$1:$1048576,3,),"")</f>
        <v/>
      </c>
      <c r="E1096" s="89" t="str">
        <f>IFERROR(VLOOKUP(CONCATENATE($A1096,"T2"),'05 APU'!$1:$1048576,3,),"")</f>
        <v/>
      </c>
      <c r="F1096" s="89" t="str">
        <f>IFERROR(VLOOKUP(CONCATENATE($A1096,"T3"),'05 APU'!$1:$1048576,3,),"")</f>
        <v/>
      </c>
      <c r="G1096" s="415" t="s">
        <v>168</v>
      </c>
      <c r="H1096" s="351"/>
      <c r="I1096" s="90">
        <f>IFERROR((VLOOKUP(CONCATENATE($A1096,"D"),'05 APU'!$1:$1048576,9,)),0)</f>
        <v>0</v>
      </c>
      <c r="J1096" s="90">
        <f t="shared" si="35"/>
        <v>0</v>
      </c>
      <c r="K1096" s="297" t="str">
        <f>IFERROR(VLOOKUP(CONCATENATE($A1096,"C"),'05 APU'!$1:$1048576,9,),"")</f>
        <v/>
      </c>
      <c r="L1096" s="297" t="str">
        <f>IFERROR(VLOOKUP(CONCATENATE($A1096,"B"),'05 APU'!$1:$1048576,9,),"")</f>
        <v/>
      </c>
      <c r="M1096" s="297" t="str">
        <f>IFERROR(VLOOKUP(CONCATENATE($A1096,"A"),'05 APU'!$1:$1048576,9,),"")</f>
        <v/>
      </c>
      <c r="N1096" s="86"/>
      <c r="O1096" s="90">
        <f>IFERROR(VLOOKUP(CONCATENATE($A1096,"D"),'05 APU'!$T:$AB,9,),0)</f>
        <v>0</v>
      </c>
      <c r="P1096" s="90">
        <f t="shared" si="34"/>
        <v>0</v>
      </c>
      <c r="Q1096" s="90">
        <f>IFERROR(VLOOKUP(CONCATENATE($A1096,"C"),'05 APU'!$T:$AB,9,),0)</f>
        <v>0</v>
      </c>
      <c r="R1096" s="90">
        <f>IFERROR(VLOOKUP(CONCATENATE($A1096,"B"),'05 APU'!$T:$AB,9,),0)</f>
        <v>0</v>
      </c>
      <c r="S1096" s="90">
        <f>IFERROR(VLOOKUP(CONCATENATE($A1096,"A"),'05 APU'!$T:$AB,9,),0)</f>
        <v>0</v>
      </c>
      <c r="U1096" s="420" t="s">
        <v>3472</v>
      </c>
      <c r="V1096" s="427" t="s">
        <v>3488</v>
      </c>
      <c r="W1096" s="429">
        <v>0</v>
      </c>
    </row>
    <row r="1097" spans="1:23" x14ac:dyDescent="0.25">
      <c r="A1097" s="88">
        <v>1087</v>
      </c>
      <c r="B1097" s="408" t="s">
        <v>2109</v>
      </c>
      <c r="C1097" s="409" t="s">
        <v>2110</v>
      </c>
      <c r="D1097" s="89" t="str">
        <f>IFERROR(VLOOKUP(CONCATENATE($A1097,"T"),'05 APU'!$1:$1048576,3,),"")</f>
        <v/>
      </c>
      <c r="E1097" s="89" t="str">
        <f>IFERROR(VLOOKUP(CONCATENATE($A1097,"T2"),'05 APU'!$1:$1048576,3,),"")</f>
        <v/>
      </c>
      <c r="F1097" s="89" t="str">
        <f>IFERROR(VLOOKUP(CONCATENATE($A1097,"T3"),'05 APU'!$1:$1048576,3,),"")</f>
        <v/>
      </c>
      <c r="G1097" s="415" t="s">
        <v>168</v>
      </c>
      <c r="H1097" s="351"/>
      <c r="I1097" s="90">
        <f>IFERROR((VLOOKUP(CONCATENATE($A1097,"D"),'05 APU'!$1:$1048576,9,)),0)</f>
        <v>0</v>
      </c>
      <c r="J1097" s="90">
        <f t="shared" si="35"/>
        <v>0</v>
      </c>
      <c r="K1097" s="297" t="str">
        <f>IFERROR(VLOOKUP(CONCATENATE($A1097,"C"),'05 APU'!$1:$1048576,9,),"")</f>
        <v/>
      </c>
      <c r="L1097" s="297" t="str">
        <f>IFERROR(VLOOKUP(CONCATENATE($A1097,"B"),'05 APU'!$1:$1048576,9,),"")</f>
        <v/>
      </c>
      <c r="M1097" s="297" t="str">
        <f>IFERROR(VLOOKUP(CONCATENATE($A1097,"A"),'05 APU'!$1:$1048576,9,),"")</f>
        <v/>
      </c>
      <c r="N1097" s="86"/>
      <c r="O1097" s="90">
        <f>IFERROR(VLOOKUP(CONCATENATE($A1097,"D"),'05 APU'!$T:$AB,9,),0)</f>
        <v>0</v>
      </c>
      <c r="P1097" s="90">
        <f t="shared" si="34"/>
        <v>0</v>
      </c>
      <c r="Q1097" s="90">
        <f>IFERROR(VLOOKUP(CONCATENATE($A1097,"C"),'05 APU'!$T:$AB,9,),0)</f>
        <v>0</v>
      </c>
      <c r="R1097" s="90">
        <f>IFERROR(VLOOKUP(CONCATENATE($A1097,"B"),'05 APU'!$T:$AB,9,),0)</f>
        <v>0</v>
      </c>
      <c r="S1097" s="90">
        <f>IFERROR(VLOOKUP(CONCATENATE($A1097,"A"),'05 APU'!$T:$AB,9,),0)</f>
        <v>0</v>
      </c>
      <c r="U1097" s="420" t="s">
        <v>3472</v>
      </c>
      <c r="V1097" s="427" t="s">
        <v>3488</v>
      </c>
      <c r="W1097" s="429" t="s">
        <v>3494</v>
      </c>
    </row>
    <row r="1098" spans="1:23" x14ac:dyDescent="0.25">
      <c r="A1098" s="88">
        <v>1088</v>
      </c>
      <c r="B1098" s="408" t="s">
        <v>2111</v>
      </c>
      <c r="C1098" s="409" t="s">
        <v>2112</v>
      </c>
      <c r="D1098" s="89" t="str">
        <f>IFERROR(VLOOKUP(CONCATENATE($A1098,"T"),'05 APU'!$1:$1048576,3,),"")</f>
        <v/>
      </c>
      <c r="E1098" s="89" t="str">
        <f>IFERROR(VLOOKUP(CONCATENATE($A1098,"T2"),'05 APU'!$1:$1048576,3,),"")</f>
        <v/>
      </c>
      <c r="F1098" s="89" t="str">
        <f>IFERROR(VLOOKUP(CONCATENATE($A1098,"T3"),'05 APU'!$1:$1048576,3,),"")</f>
        <v/>
      </c>
      <c r="G1098" s="415" t="s">
        <v>168</v>
      </c>
      <c r="H1098" s="351"/>
      <c r="I1098" s="90">
        <f>IFERROR((VLOOKUP(CONCATENATE($A1098,"D"),'05 APU'!$1:$1048576,9,)),0)</f>
        <v>0</v>
      </c>
      <c r="J1098" s="90">
        <f t="shared" si="35"/>
        <v>0</v>
      </c>
      <c r="K1098" s="297" t="str">
        <f>IFERROR(VLOOKUP(CONCATENATE($A1098,"C"),'05 APU'!$1:$1048576,9,),"")</f>
        <v/>
      </c>
      <c r="L1098" s="297" t="str">
        <f>IFERROR(VLOOKUP(CONCATENATE($A1098,"B"),'05 APU'!$1:$1048576,9,),"")</f>
        <v/>
      </c>
      <c r="M1098" s="297" t="str">
        <f>IFERROR(VLOOKUP(CONCATENATE($A1098,"A"),'05 APU'!$1:$1048576,9,),"")</f>
        <v/>
      </c>
      <c r="N1098" s="86"/>
      <c r="O1098" s="90">
        <f>IFERROR(VLOOKUP(CONCATENATE($A1098,"D"),'05 APU'!$T:$AB,9,),0)</f>
        <v>0</v>
      </c>
      <c r="P1098" s="90">
        <f t="shared" si="34"/>
        <v>0</v>
      </c>
      <c r="Q1098" s="90">
        <f>IFERROR(VLOOKUP(CONCATENATE($A1098,"C"),'05 APU'!$T:$AB,9,),0)</f>
        <v>0</v>
      </c>
      <c r="R1098" s="90">
        <f>IFERROR(VLOOKUP(CONCATENATE($A1098,"B"),'05 APU'!$T:$AB,9,),0)</f>
        <v>0</v>
      </c>
      <c r="S1098" s="90">
        <f>IFERROR(VLOOKUP(CONCATENATE($A1098,"A"),'05 APU'!$T:$AB,9,),0)</f>
        <v>0</v>
      </c>
      <c r="U1098" s="420" t="s">
        <v>3472</v>
      </c>
      <c r="V1098" s="427" t="s">
        <v>3488</v>
      </c>
      <c r="W1098" s="429" t="s">
        <v>3494</v>
      </c>
    </row>
    <row r="1099" spans="1:23" x14ac:dyDescent="0.25">
      <c r="A1099" s="88">
        <v>1089</v>
      </c>
      <c r="B1099" s="408" t="s">
        <v>2113</v>
      </c>
      <c r="C1099" s="409" t="s">
        <v>2114</v>
      </c>
      <c r="D1099" s="89" t="str">
        <f>IFERROR(VLOOKUP(CONCATENATE($A1099,"T"),'05 APU'!$1:$1048576,3,),"")</f>
        <v/>
      </c>
      <c r="E1099" s="89" t="str">
        <f>IFERROR(VLOOKUP(CONCATENATE($A1099,"T2"),'05 APU'!$1:$1048576,3,),"")</f>
        <v/>
      </c>
      <c r="F1099" s="89" t="str">
        <f>IFERROR(VLOOKUP(CONCATENATE($A1099,"T3"),'05 APU'!$1:$1048576,3,),"")</f>
        <v/>
      </c>
      <c r="G1099" s="415" t="s">
        <v>168</v>
      </c>
      <c r="H1099" s="351"/>
      <c r="I1099" s="90">
        <f>IFERROR((VLOOKUP(CONCATENATE($A1099,"D"),'05 APU'!$1:$1048576,9,)),0)</f>
        <v>0</v>
      </c>
      <c r="J1099" s="90">
        <f t="shared" si="35"/>
        <v>0</v>
      </c>
      <c r="K1099" s="297" t="str">
        <f>IFERROR(VLOOKUP(CONCATENATE($A1099,"C"),'05 APU'!$1:$1048576,9,),"")</f>
        <v/>
      </c>
      <c r="L1099" s="297" t="str">
        <f>IFERROR(VLOOKUP(CONCATENATE($A1099,"B"),'05 APU'!$1:$1048576,9,),"")</f>
        <v/>
      </c>
      <c r="M1099" s="297" t="str">
        <f>IFERROR(VLOOKUP(CONCATENATE($A1099,"A"),'05 APU'!$1:$1048576,9,),"")</f>
        <v/>
      </c>
      <c r="N1099" s="86"/>
      <c r="O1099" s="90">
        <f>IFERROR(VLOOKUP(CONCATENATE($A1099,"D"),'05 APU'!$T:$AB,9,),0)</f>
        <v>0</v>
      </c>
      <c r="P1099" s="90">
        <f t="shared" ref="P1099:P1162" si="36">IFERROR($O1099*$H1099,0)</f>
        <v>0</v>
      </c>
      <c r="Q1099" s="90">
        <f>IFERROR(VLOOKUP(CONCATENATE($A1099,"C"),'05 APU'!$T:$AB,9,),0)</f>
        <v>0</v>
      </c>
      <c r="R1099" s="90">
        <f>IFERROR(VLOOKUP(CONCATENATE($A1099,"B"),'05 APU'!$T:$AB,9,),0)</f>
        <v>0</v>
      </c>
      <c r="S1099" s="90">
        <f>IFERROR(VLOOKUP(CONCATENATE($A1099,"A"),'05 APU'!$T:$AB,9,),0)</f>
        <v>0</v>
      </c>
      <c r="U1099" s="420" t="s">
        <v>3472</v>
      </c>
      <c r="V1099" s="427" t="s">
        <v>3488</v>
      </c>
      <c r="W1099" s="429" t="s">
        <v>3494</v>
      </c>
    </row>
    <row r="1100" spans="1:23" x14ac:dyDescent="0.25">
      <c r="A1100" s="88">
        <v>1090</v>
      </c>
      <c r="B1100" s="408" t="s">
        <v>2115</v>
      </c>
      <c r="C1100" s="409" t="s">
        <v>2116</v>
      </c>
      <c r="D1100" s="89" t="str">
        <f>IFERROR(VLOOKUP(CONCATENATE($A1100,"T"),'05 APU'!$1:$1048576,3,),"")</f>
        <v/>
      </c>
      <c r="E1100" s="89" t="str">
        <f>IFERROR(VLOOKUP(CONCATENATE($A1100,"T2"),'05 APU'!$1:$1048576,3,),"")</f>
        <v/>
      </c>
      <c r="F1100" s="89" t="str">
        <f>IFERROR(VLOOKUP(CONCATENATE($A1100,"T3"),'05 APU'!$1:$1048576,3,),"")</f>
        <v/>
      </c>
      <c r="G1100" s="415" t="s">
        <v>168</v>
      </c>
      <c r="H1100" s="351"/>
      <c r="I1100" s="90">
        <f>IFERROR((VLOOKUP(CONCATENATE($A1100,"D"),'05 APU'!$1:$1048576,9,)),0)</f>
        <v>0</v>
      </c>
      <c r="J1100" s="90">
        <f t="shared" si="35"/>
        <v>0</v>
      </c>
      <c r="K1100" s="297" t="str">
        <f>IFERROR(VLOOKUP(CONCATENATE($A1100,"C"),'05 APU'!$1:$1048576,9,),"")</f>
        <v/>
      </c>
      <c r="L1100" s="297" t="str">
        <f>IFERROR(VLOOKUP(CONCATENATE($A1100,"B"),'05 APU'!$1:$1048576,9,),"")</f>
        <v/>
      </c>
      <c r="M1100" s="297" t="str">
        <f>IFERROR(VLOOKUP(CONCATENATE($A1100,"A"),'05 APU'!$1:$1048576,9,),"")</f>
        <v/>
      </c>
      <c r="N1100" s="86"/>
      <c r="O1100" s="90">
        <f>IFERROR(VLOOKUP(CONCATENATE($A1100,"D"),'05 APU'!$T:$AB,9,),0)</f>
        <v>0</v>
      </c>
      <c r="P1100" s="90">
        <f t="shared" si="36"/>
        <v>0</v>
      </c>
      <c r="Q1100" s="90">
        <f>IFERROR(VLOOKUP(CONCATENATE($A1100,"C"),'05 APU'!$T:$AB,9,),0)</f>
        <v>0</v>
      </c>
      <c r="R1100" s="90">
        <f>IFERROR(VLOOKUP(CONCATENATE($A1100,"B"),'05 APU'!$T:$AB,9,),0)</f>
        <v>0</v>
      </c>
      <c r="S1100" s="90">
        <f>IFERROR(VLOOKUP(CONCATENATE($A1100,"A"),'05 APU'!$T:$AB,9,),0)</f>
        <v>0</v>
      </c>
      <c r="U1100" s="420" t="s">
        <v>3472</v>
      </c>
      <c r="V1100" s="427" t="s">
        <v>3488</v>
      </c>
      <c r="W1100" s="429" t="s">
        <v>3494</v>
      </c>
    </row>
    <row r="1101" spans="1:23" x14ac:dyDescent="0.25">
      <c r="A1101" s="88">
        <v>1091</v>
      </c>
      <c r="B1101" s="408" t="s">
        <v>2117</v>
      </c>
      <c r="C1101" s="409" t="s">
        <v>2118</v>
      </c>
      <c r="D1101" s="89" t="str">
        <f>IFERROR(VLOOKUP(CONCATENATE($A1101,"T"),'05 APU'!$1:$1048576,3,),"")</f>
        <v/>
      </c>
      <c r="E1101" s="89" t="str">
        <f>IFERROR(VLOOKUP(CONCATENATE($A1101,"T2"),'05 APU'!$1:$1048576,3,),"")</f>
        <v/>
      </c>
      <c r="F1101" s="89" t="str">
        <f>IFERROR(VLOOKUP(CONCATENATE($A1101,"T3"),'05 APU'!$1:$1048576,3,),"")</f>
        <v/>
      </c>
      <c r="G1101" s="415" t="s">
        <v>168</v>
      </c>
      <c r="H1101" s="351"/>
      <c r="I1101" s="90">
        <f>IFERROR((VLOOKUP(CONCATENATE($A1101,"D"),'05 APU'!$1:$1048576,9,)),0)</f>
        <v>0</v>
      </c>
      <c r="J1101" s="90">
        <f t="shared" si="35"/>
        <v>0</v>
      </c>
      <c r="K1101" s="297" t="str">
        <f>IFERROR(VLOOKUP(CONCATENATE($A1101,"C"),'05 APU'!$1:$1048576,9,),"")</f>
        <v/>
      </c>
      <c r="L1101" s="297" t="str">
        <f>IFERROR(VLOOKUP(CONCATENATE($A1101,"B"),'05 APU'!$1:$1048576,9,),"")</f>
        <v/>
      </c>
      <c r="M1101" s="297" t="str">
        <f>IFERROR(VLOOKUP(CONCATENATE($A1101,"A"),'05 APU'!$1:$1048576,9,),"")</f>
        <v/>
      </c>
      <c r="N1101" s="86"/>
      <c r="O1101" s="90">
        <f>IFERROR(VLOOKUP(CONCATENATE($A1101,"D"),'05 APU'!$T:$AB,9,),0)</f>
        <v>0</v>
      </c>
      <c r="P1101" s="90">
        <f t="shared" si="36"/>
        <v>0</v>
      </c>
      <c r="Q1101" s="90">
        <f>IFERROR(VLOOKUP(CONCATENATE($A1101,"C"),'05 APU'!$T:$AB,9,),0)</f>
        <v>0</v>
      </c>
      <c r="R1101" s="90">
        <f>IFERROR(VLOOKUP(CONCATENATE($A1101,"B"),'05 APU'!$T:$AB,9,),0)</f>
        <v>0</v>
      </c>
      <c r="S1101" s="90">
        <f>IFERROR(VLOOKUP(CONCATENATE($A1101,"A"),'05 APU'!$T:$AB,9,),0)</f>
        <v>0</v>
      </c>
      <c r="U1101" s="420" t="s">
        <v>3472</v>
      </c>
      <c r="V1101" s="427" t="s">
        <v>3488</v>
      </c>
      <c r="W1101" s="429" t="s">
        <v>3494</v>
      </c>
    </row>
    <row r="1102" spans="1:23" x14ac:dyDescent="0.25">
      <c r="A1102" s="88">
        <v>1092</v>
      </c>
      <c r="B1102" s="408" t="s">
        <v>2119</v>
      </c>
      <c r="C1102" s="409" t="s">
        <v>2120</v>
      </c>
      <c r="D1102" s="89" t="str">
        <f>IFERROR(VLOOKUP(CONCATENATE($A1102,"T"),'05 APU'!$1:$1048576,3,),"")</f>
        <v/>
      </c>
      <c r="E1102" s="89" t="str">
        <f>IFERROR(VLOOKUP(CONCATENATE($A1102,"T2"),'05 APU'!$1:$1048576,3,),"")</f>
        <v/>
      </c>
      <c r="F1102" s="89" t="str">
        <f>IFERROR(VLOOKUP(CONCATENATE($A1102,"T3"),'05 APU'!$1:$1048576,3,),"")</f>
        <v/>
      </c>
      <c r="G1102" s="415" t="s">
        <v>168</v>
      </c>
      <c r="H1102" s="351"/>
      <c r="I1102" s="90">
        <f>IFERROR((VLOOKUP(CONCATENATE($A1102,"D"),'05 APU'!$1:$1048576,9,)),0)</f>
        <v>0</v>
      </c>
      <c r="J1102" s="90">
        <f t="shared" si="35"/>
        <v>0</v>
      </c>
      <c r="K1102" s="297" t="str">
        <f>IFERROR(VLOOKUP(CONCATENATE($A1102,"C"),'05 APU'!$1:$1048576,9,),"")</f>
        <v/>
      </c>
      <c r="L1102" s="297" t="str">
        <f>IFERROR(VLOOKUP(CONCATENATE($A1102,"B"),'05 APU'!$1:$1048576,9,),"")</f>
        <v/>
      </c>
      <c r="M1102" s="297" t="str">
        <f>IFERROR(VLOOKUP(CONCATENATE($A1102,"A"),'05 APU'!$1:$1048576,9,),"")</f>
        <v/>
      </c>
      <c r="N1102" s="86"/>
      <c r="O1102" s="90">
        <f>IFERROR(VLOOKUP(CONCATENATE($A1102,"D"),'05 APU'!$T:$AB,9,),0)</f>
        <v>0</v>
      </c>
      <c r="P1102" s="90">
        <f t="shared" si="36"/>
        <v>0</v>
      </c>
      <c r="Q1102" s="90">
        <f>IFERROR(VLOOKUP(CONCATENATE($A1102,"C"),'05 APU'!$T:$AB,9,),0)</f>
        <v>0</v>
      </c>
      <c r="R1102" s="90">
        <f>IFERROR(VLOOKUP(CONCATENATE($A1102,"B"),'05 APU'!$T:$AB,9,),0)</f>
        <v>0</v>
      </c>
      <c r="S1102" s="90">
        <f>IFERROR(VLOOKUP(CONCATENATE($A1102,"A"),'05 APU'!$T:$AB,9,),0)</f>
        <v>0</v>
      </c>
      <c r="U1102" s="420" t="s">
        <v>3472</v>
      </c>
      <c r="V1102" s="427" t="s">
        <v>3488</v>
      </c>
      <c r="W1102" s="429" t="s">
        <v>3494</v>
      </c>
    </row>
    <row r="1103" spans="1:23" x14ac:dyDescent="0.25">
      <c r="A1103" s="88">
        <v>1093</v>
      </c>
      <c r="B1103" s="408" t="s">
        <v>2121</v>
      </c>
      <c r="C1103" s="409" t="s">
        <v>2122</v>
      </c>
      <c r="D1103" s="89" t="str">
        <f>IFERROR(VLOOKUP(CONCATENATE($A1103,"T"),'05 APU'!$1:$1048576,3,),"")</f>
        <v/>
      </c>
      <c r="E1103" s="89" t="str">
        <f>IFERROR(VLOOKUP(CONCATENATE($A1103,"T2"),'05 APU'!$1:$1048576,3,),"")</f>
        <v/>
      </c>
      <c r="F1103" s="89" t="str">
        <f>IFERROR(VLOOKUP(CONCATENATE($A1103,"T3"),'05 APU'!$1:$1048576,3,),"")</f>
        <v/>
      </c>
      <c r="G1103" s="415" t="s">
        <v>168</v>
      </c>
      <c r="H1103" s="351"/>
      <c r="I1103" s="90">
        <f>IFERROR((VLOOKUP(CONCATENATE($A1103,"D"),'05 APU'!$1:$1048576,9,)),0)</f>
        <v>0</v>
      </c>
      <c r="J1103" s="90">
        <f t="shared" si="35"/>
        <v>0</v>
      </c>
      <c r="K1103" s="297" t="str">
        <f>IFERROR(VLOOKUP(CONCATENATE($A1103,"C"),'05 APU'!$1:$1048576,9,),"")</f>
        <v/>
      </c>
      <c r="L1103" s="297" t="str">
        <f>IFERROR(VLOOKUP(CONCATENATE($A1103,"B"),'05 APU'!$1:$1048576,9,),"")</f>
        <v/>
      </c>
      <c r="M1103" s="297" t="str">
        <f>IFERROR(VLOOKUP(CONCATENATE($A1103,"A"),'05 APU'!$1:$1048576,9,),"")</f>
        <v/>
      </c>
      <c r="N1103" s="86"/>
      <c r="O1103" s="90">
        <f>IFERROR(VLOOKUP(CONCATENATE($A1103,"D"),'05 APU'!$T:$AB,9,),0)</f>
        <v>0</v>
      </c>
      <c r="P1103" s="90">
        <f t="shared" si="36"/>
        <v>0</v>
      </c>
      <c r="Q1103" s="90">
        <f>IFERROR(VLOOKUP(CONCATENATE($A1103,"C"),'05 APU'!$T:$AB,9,),0)</f>
        <v>0</v>
      </c>
      <c r="R1103" s="90">
        <f>IFERROR(VLOOKUP(CONCATENATE($A1103,"B"),'05 APU'!$T:$AB,9,),0)</f>
        <v>0</v>
      </c>
      <c r="S1103" s="90">
        <f>IFERROR(VLOOKUP(CONCATENATE($A1103,"A"),'05 APU'!$T:$AB,9,),0)</f>
        <v>0</v>
      </c>
      <c r="U1103" s="420" t="s">
        <v>3472</v>
      </c>
      <c r="V1103" s="427" t="s">
        <v>3488</v>
      </c>
      <c r="W1103" s="429" t="s">
        <v>3494</v>
      </c>
    </row>
    <row r="1104" spans="1:23" x14ac:dyDescent="0.25">
      <c r="A1104" s="88">
        <v>1094</v>
      </c>
      <c r="B1104" s="408" t="s">
        <v>2123</v>
      </c>
      <c r="C1104" s="409" t="s">
        <v>2124</v>
      </c>
      <c r="D1104" s="89" t="str">
        <f>IFERROR(VLOOKUP(CONCATENATE($A1104,"T"),'05 APU'!$1:$1048576,3,),"")</f>
        <v/>
      </c>
      <c r="E1104" s="89" t="str">
        <f>IFERROR(VLOOKUP(CONCATENATE($A1104,"T2"),'05 APU'!$1:$1048576,3,),"")</f>
        <v/>
      </c>
      <c r="F1104" s="89" t="str">
        <f>IFERROR(VLOOKUP(CONCATENATE($A1104,"T3"),'05 APU'!$1:$1048576,3,),"")</f>
        <v/>
      </c>
      <c r="G1104" s="415" t="s">
        <v>168</v>
      </c>
      <c r="H1104" s="351"/>
      <c r="I1104" s="90">
        <f>IFERROR((VLOOKUP(CONCATENATE($A1104,"D"),'05 APU'!$1:$1048576,9,)),0)</f>
        <v>0</v>
      </c>
      <c r="J1104" s="90">
        <f t="shared" si="35"/>
        <v>0</v>
      </c>
      <c r="K1104" s="297" t="str">
        <f>IFERROR(VLOOKUP(CONCATENATE($A1104,"C"),'05 APU'!$1:$1048576,9,),"")</f>
        <v/>
      </c>
      <c r="L1104" s="297" t="str">
        <f>IFERROR(VLOOKUP(CONCATENATE($A1104,"B"),'05 APU'!$1:$1048576,9,),"")</f>
        <v/>
      </c>
      <c r="M1104" s="297" t="str">
        <f>IFERROR(VLOOKUP(CONCATENATE($A1104,"A"),'05 APU'!$1:$1048576,9,),"")</f>
        <v/>
      </c>
      <c r="N1104" s="86"/>
      <c r="O1104" s="90">
        <f>IFERROR(VLOOKUP(CONCATENATE($A1104,"D"),'05 APU'!$T:$AB,9,),0)</f>
        <v>0</v>
      </c>
      <c r="P1104" s="90">
        <f t="shared" si="36"/>
        <v>0</v>
      </c>
      <c r="Q1104" s="90">
        <f>IFERROR(VLOOKUP(CONCATENATE($A1104,"C"),'05 APU'!$T:$AB,9,),0)</f>
        <v>0</v>
      </c>
      <c r="R1104" s="90">
        <f>IFERROR(VLOOKUP(CONCATENATE($A1104,"B"),'05 APU'!$T:$AB,9,),0)</f>
        <v>0</v>
      </c>
      <c r="S1104" s="90">
        <f>IFERROR(VLOOKUP(CONCATENATE($A1104,"A"),'05 APU'!$T:$AB,9,),0)</f>
        <v>0</v>
      </c>
      <c r="U1104" s="420" t="s">
        <v>3472</v>
      </c>
      <c r="V1104" s="427" t="s">
        <v>3488</v>
      </c>
      <c r="W1104" s="429" t="s">
        <v>3494</v>
      </c>
    </row>
    <row r="1105" spans="1:23" x14ac:dyDescent="0.25">
      <c r="A1105" s="88">
        <v>1095</v>
      </c>
      <c r="B1105" s="408" t="s">
        <v>2125</v>
      </c>
      <c r="C1105" s="409" t="s">
        <v>2126</v>
      </c>
      <c r="D1105" s="89" t="str">
        <f>IFERROR(VLOOKUP(CONCATENATE($A1105,"T"),'05 APU'!$1:$1048576,3,),"")</f>
        <v/>
      </c>
      <c r="E1105" s="89" t="str">
        <f>IFERROR(VLOOKUP(CONCATENATE($A1105,"T2"),'05 APU'!$1:$1048576,3,),"")</f>
        <v/>
      </c>
      <c r="F1105" s="89" t="str">
        <f>IFERROR(VLOOKUP(CONCATENATE($A1105,"T3"),'05 APU'!$1:$1048576,3,),"")</f>
        <v/>
      </c>
      <c r="G1105" s="415" t="s">
        <v>168</v>
      </c>
      <c r="H1105" s="351"/>
      <c r="I1105" s="90">
        <f>IFERROR((VLOOKUP(CONCATENATE($A1105,"D"),'05 APU'!$1:$1048576,9,)),0)</f>
        <v>0</v>
      </c>
      <c r="J1105" s="90">
        <f t="shared" si="35"/>
        <v>0</v>
      </c>
      <c r="K1105" s="297" t="str">
        <f>IFERROR(VLOOKUP(CONCATENATE($A1105,"C"),'05 APU'!$1:$1048576,9,),"")</f>
        <v/>
      </c>
      <c r="L1105" s="297" t="str">
        <f>IFERROR(VLOOKUP(CONCATENATE($A1105,"B"),'05 APU'!$1:$1048576,9,),"")</f>
        <v/>
      </c>
      <c r="M1105" s="297" t="str">
        <f>IFERROR(VLOOKUP(CONCATENATE($A1105,"A"),'05 APU'!$1:$1048576,9,),"")</f>
        <v/>
      </c>
      <c r="N1105" s="86"/>
      <c r="O1105" s="90">
        <f>IFERROR(VLOOKUP(CONCATENATE($A1105,"D"),'05 APU'!$T:$AB,9,),0)</f>
        <v>0</v>
      </c>
      <c r="P1105" s="90">
        <f t="shared" si="36"/>
        <v>0</v>
      </c>
      <c r="Q1105" s="90">
        <f>IFERROR(VLOOKUP(CONCATENATE($A1105,"C"),'05 APU'!$T:$AB,9,),0)</f>
        <v>0</v>
      </c>
      <c r="R1105" s="90">
        <f>IFERROR(VLOOKUP(CONCATENATE($A1105,"B"),'05 APU'!$T:$AB,9,),0)</f>
        <v>0</v>
      </c>
      <c r="S1105" s="90">
        <f>IFERROR(VLOOKUP(CONCATENATE($A1105,"A"),'05 APU'!$T:$AB,9,),0)</f>
        <v>0</v>
      </c>
      <c r="U1105" s="420" t="s">
        <v>3472</v>
      </c>
      <c r="V1105" s="427" t="s">
        <v>3488</v>
      </c>
      <c r="W1105" s="429" t="s">
        <v>3494</v>
      </c>
    </row>
    <row r="1106" spans="1:23" x14ac:dyDescent="0.25">
      <c r="A1106" s="88">
        <v>1096</v>
      </c>
      <c r="B1106" s="408" t="s">
        <v>2127</v>
      </c>
      <c r="C1106" s="409" t="s">
        <v>2128</v>
      </c>
      <c r="D1106" s="89" t="str">
        <f>IFERROR(VLOOKUP(CONCATENATE($A1106,"T"),'05 APU'!$1:$1048576,3,),"")</f>
        <v/>
      </c>
      <c r="E1106" s="89" t="str">
        <f>IFERROR(VLOOKUP(CONCATENATE($A1106,"T2"),'05 APU'!$1:$1048576,3,),"")</f>
        <v/>
      </c>
      <c r="F1106" s="89" t="str">
        <f>IFERROR(VLOOKUP(CONCATENATE($A1106,"T3"),'05 APU'!$1:$1048576,3,),"")</f>
        <v/>
      </c>
      <c r="G1106" s="415" t="s">
        <v>168</v>
      </c>
      <c r="H1106" s="351"/>
      <c r="I1106" s="90">
        <f>IFERROR((VLOOKUP(CONCATENATE($A1106,"D"),'05 APU'!$1:$1048576,9,)),0)</f>
        <v>0</v>
      </c>
      <c r="J1106" s="90">
        <f t="shared" si="35"/>
        <v>0</v>
      </c>
      <c r="K1106" s="297" t="str">
        <f>IFERROR(VLOOKUP(CONCATENATE($A1106,"C"),'05 APU'!$1:$1048576,9,),"")</f>
        <v/>
      </c>
      <c r="L1106" s="297" t="str">
        <f>IFERROR(VLOOKUP(CONCATENATE($A1106,"B"),'05 APU'!$1:$1048576,9,),"")</f>
        <v/>
      </c>
      <c r="M1106" s="297" t="str">
        <f>IFERROR(VLOOKUP(CONCATENATE($A1106,"A"),'05 APU'!$1:$1048576,9,),"")</f>
        <v/>
      </c>
      <c r="N1106" s="86"/>
      <c r="O1106" s="90">
        <f>IFERROR(VLOOKUP(CONCATENATE($A1106,"D"),'05 APU'!$T:$AB,9,),0)</f>
        <v>0</v>
      </c>
      <c r="P1106" s="90">
        <f t="shared" si="36"/>
        <v>0</v>
      </c>
      <c r="Q1106" s="90">
        <f>IFERROR(VLOOKUP(CONCATENATE($A1106,"C"),'05 APU'!$T:$AB,9,),0)</f>
        <v>0</v>
      </c>
      <c r="R1106" s="90">
        <f>IFERROR(VLOOKUP(CONCATENATE($A1106,"B"),'05 APU'!$T:$AB,9,),0)</f>
        <v>0</v>
      </c>
      <c r="S1106" s="90">
        <f>IFERROR(VLOOKUP(CONCATENATE($A1106,"A"),'05 APU'!$T:$AB,9,),0)</f>
        <v>0</v>
      </c>
      <c r="U1106" s="420" t="s">
        <v>3472</v>
      </c>
      <c r="V1106" s="427" t="s">
        <v>3488</v>
      </c>
      <c r="W1106" s="429" t="s">
        <v>3494</v>
      </c>
    </row>
    <row r="1107" spans="1:23" x14ac:dyDescent="0.25">
      <c r="A1107" s="88">
        <v>1097</v>
      </c>
      <c r="B1107" s="408" t="s">
        <v>2129</v>
      </c>
      <c r="C1107" s="409" t="s">
        <v>2130</v>
      </c>
      <c r="D1107" s="89" t="str">
        <f>IFERROR(VLOOKUP(CONCATENATE($A1107,"T"),'05 APU'!$1:$1048576,3,),"")</f>
        <v/>
      </c>
      <c r="E1107" s="89" t="str">
        <f>IFERROR(VLOOKUP(CONCATENATE($A1107,"T2"),'05 APU'!$1:$1048576,3,),"")</f>
        <v/>
      </c>
      <c r="F1107" s="89" t="str">
        <f>IFERROR(VLOOKUP(CONCATENATE($A1107,"T3"),'05 APU'!$1:$1048576,3,),"")</f>
        <v/>
      </c>
      <c r="G1107" s="415" t="s">
        <v>168</v>
      </c>
      <c r="H1107" s="351"/>
      <c r="I1107" s="90">
        <f>IFERROR((VLOOKUP(CONCATENATE($A1107,"D"),'05 APU'!$1:$1048576,9,)),0)</f>
        <v>0</v>
      </c>
      <c r="J1107" s="90">
        <f t="shared" si="35"/>
        <v>0</v>
      </c>
      <c r="K1107" s="297" t="str">
        <f>IFERROR(VLOOKUP(CONCATENATE($A1107,"C"),'05 APU'!$1:$1048576,9,),"")</f>
        <v/>
      </c>
      <c r="L1107" s="297" t="str">
        <f>IFERROR(VLOOKUP(CONCATENATE($A1107,"B"),'05 APU'!$1:$1048576,9,),"")</f>
        <v/>
      </c>
      <c r="M1107" s="297" t="str">
        <f>IFERROR(VLOOKUP(CONCATENATE($A1107,"A"),'05 APU'!$1:$1048576,9,),"")</f>
        <v/>
      </c>
      <c r="N1107" s="86"/>
      <c r="O1107" s="90">
        <f>IFERROR(VLOOKUP(CONCATENATE($A1107,"D"),'05 APU'!$T:$AB,9,),0)</f>
        <v>0</v>
      </c>
      <c r="P1107" s="90">
        <f t="shared" si="36"/>
        <v>0</v>
      </c>
      <c r="Q1107" s="90">
        <f>IFERROR(VLOOKUP(CONCATENATE($A1107,"C"),'05 APU'!$T:$AB,9,),0)</f>
        <v>0</v>
      </c>
      <c r="R1107" s="90">
        <f>IFERROR(VLOOKUP(CONCATENATE($A1107,"B"),'05 APU'!$T:$AB,9,),0)</f>
        <v>0</v>
      </c>
      <c r="S1107" s="90">
        <f>IFERROR(VLOOKUP(CONCATENATE($A1107,"A"),'05 APU'!$T:$AB,9,),0)</f>
        <v>0</v>
      </c>
      <c r="U1107" s="420" t="s">
        <v>3472</v>
      </c>
      <c r="V1107" s="427" t="s">
        <v>3488</v>
      </c>
      <c r="W1107" s="429" t="s">
        <v>3494</v>
      </c>
    </row>
    <row r="1108" spans="1:23" x14ac:dyDescent="0.25">
      <c r="A1108" s="88">
        <v>1098</v>
      </c>
      <c r="B1108" s="408" t="s">
        <v>2131</v>
      </c>
      <c r="C1108" s="409" t="s">
        <v>2132</v>
      </c>
      <c r="D1108" s="89" t="str">
        <f>IFERROR(VLOOKUP(CONCATENATE($A1108,"T"),'05 APU'!$1:$1048576,3,),"")</f>
        <v/>
      </c>
      <c r="E1108" s="89" t="str">
        <f>IFERROR(VLOOKUP(CONCATENATE($A1108,"T2"),'05 APU'!$1:$1048576,3,),"")</f>
        <v/>
      </c>
      <c r="F1108" s="89" t="str">
        <f>IFERROR(VLOOKUP(CONCATENATE($A1108,"T3"),'05 APU'!$1:$1048576,3,),"")</f>
        <v/>
      </c>
      <c r="G1108" s="415" t="s">
        <v>138</v>
      </c>
      <c r="H1108" s="351"/>
      <c r="I1108" s="90">
        <f>IFERROR((VLOOKUP(CONCATENATE($A1108,"D"),'05 APU'!$1:$1048576,9,)),0)</f>
        <v>0</v>
      </c>
      <c r="J1108" s="90">
        <f t="shared" si="35"/>
        <v>0</v>
      </c>
      <c r="K1108" s="297" t="str">
        <f>IFERROR(VLOOKUP(CONCATENATE($A1108,"C"),'05 APU'!$1:$1048576,9,),"")</f>
        <v/>
      </c>
      <c r="L1108" s="297" t="str">
        <f>IFERROR(VLOOKUP(CONCATENATE($A1108,"B"),'05 APU'!$1:$1048576,9,),"")</f>
        <v/>
      </c>
      <c r="M1108" s="297" t="str">
        <f>IFERROR(VLOOKUP(CONCATENATE($A1108,"A"),'05 APU'!$1:$1048576,9,),"")</f>
        <v/>
      </c>
      <c r="N1108" s="86"/>
      <c r="O1108" s="90">
        <f>IFERROR(VLOOKUP(CONCATENATE($A1108,"D"),'05 APU'!$T:$AB,9,),0)</f>
        <v>0</v>
      </c>
      <c r="P1108" s="90">
        <f t="shared" si="36"/>
        <v>0</v>
      </c>
      <c r="Q1108" s="90">
        <f>IFERROR(VLOOKUP(CONCATENATE($A1108,"C"),'05 APU'!$T:$AB,9,),0)</f>
        <v>0</v>
      </c>
      <c r="R1108" s="90">
        <f>IFERROR(VLOOKUP(CONCATENATE($A1108,"B"),'05 APU'!$T:$AB,9,),0)</f>
        <v>0</v>
      </c>
      <c r="S1108" s="90">
        <f>IFERROR(VLOOKUP(CONCATENATE($A1108,"A"),'05 APU'!$T:$AB,9,),0)</f>
        <v>0</v>
      </c>
      <c r="U1108" s="420" t="s">
        <v>3472</v>
      </c>
      <c r="V1108" s="427" t="s">
        <v>3488</v>
      </c>
      <c r="W1108" s="429" t="s">
        <v>3494</v>
      </c>
    </row>
    <row r="1109" spans="1:23" x14ac:dyDescent="0.25">
      <c r="A1109" s="88">
        <v>1099</v>
      </c>
      <c r="B1109" s="408" t="s">
        <v>2133</v>
      </c>
      <c r="C1109" s="409" t="s">
        <v>2134</v>
      </c>
      <c r="D1109" s="89" t="str">
        <f>IFERROR(VLOOKUP(CONCATENATE($A1109,"T"),'05 APU'!$1:$1048576,3,),"")</f>
        <v/>
      </c>
      <c r="E1109" s="89" t="str">
        <f>IFERROR(VLOOKUP(CONCATENATE($A1109,"T2"),'05 APU'!$1:$1048576,3,),"")</f>
        <v/>
      </c>
      <c r="F1109" s="89" t="str">
        <f>IFERROR(VLOOKUP(CONCATENATE($A1109,"T3"),'05 APU'!$1:$1048576,3,),"")</f>
        <v/>
      </c>
      <c r="G1109" s="415" t="s">
        <v>138</v>
      </c>
      <c r="H1109" s="351"/>
      <c r="I1109" s="90">
        <f>IFERROR((VLOOKUP(CONCATENATE($A1109,"D"),'05 APU'!$1:$1048576,9,)),0)</f>
        <v>0</v>
      </c>
      <c r="J1109" s="90">
        <f t="shared" si="35"/>
        <v>0</v>
      </c>
      <c r="K1109" s="297" t="str">
        <f>IFERROR(VLOOKUP(CONCATENATE($A1109,"C"),'05 APU'!$1:$1048576,9,),"")</f>
        <v/>
      </c>
      <c r="L1109" s="297" t="str">
        <f>IFERROR(VLOOKUP(CONCATENATE($A1109,"B"),'05 APU'!$1:$1048576,9,),"")</f>
        <v/>
      </c>
      <c r="M1109" s="297" t="str">
        <f>IFERROR(VLOOKUP(CONCATENATE($A1109,"A"),'05 APU'!$1:$1048576,9,),"")</f>
        <v/>
      </c>
      <c r="N1109" s="86"/>
      <c r="O1109" s="90">
        <f>IFERROR(VLOOKUP(CONCATENATE($A1109,"D"),'05 APU'!$T:$AB,9,),0)</f>
        <v>0</v>
      </c>
      <c r="P1109" s="90">
        <f t="shared" si="36"/>
        <v>0</v>
      </c>
      <c r="Q1109" s="90">
        <f>IFERROR(VLOOKUP(CONCATENATE($A1109,"C"),'05 APU'!$T:$AB,9,),0)</f>
        <v>0</v>
      </c>
      <c r="R1109" s="90">
        <f>IFERROR(VLOOKUP(CONCATENATE($A1109,"B"),'05 APU'!$T:$AB,9,),0)</f>
        <v>0</v>
      </c>
      <c r="S1109" s="90">
        <f>IFERROR(VLOOKUP(CONCATENATE($A1109,"A"),'05 APU'!$T:$AB,9,),0)</f>
        <v>0</v>
      </c>
      <c r="U1109" s="420" t="s">
        <v>3472</v>
      </c>
      <c r="V1109" s="427" t="s">
        <v>3488</v>
      </c>
      <c r="W1109" s="429" t="s">
        <v>3494</v>
      </c>
    </row>
    <row r="1110" spans="1:23" x14ac:dyDescent="0.25">
      <c r="A1110" s="88">
        <v>1100</v>
      </c>
      <c r="B1110" s="408" t="s">
        <v>2135</v>
      </c>
      <c r="C1110" s="409" t="s">
        <v>2136</v>
      </c>
      <c r="D1110" s="89" t="str">
        <f>IFERROR(VLOOKUP(CONCATENATE($A1110,"T"),'05 APU'!$1:$1048576,3,),"")</f>
        <v/>
      </c>
      <c r="E1110" s="89" t="str">
        <f>IFERROR(VLOOKUP(CONCATENATE($A1110,"T2"),'05 APU'!$1:$1048576,3,),"")</f>
        <v/>
      </c>
      <c r="F1110" s="89" t="str">
        <f>IFERROR(VLOOKUP(CONCATENATE($A1110,"T3"),'05 APU'!$1:$1048576,3,),"")</f>
        <v/>
      </c>
      <c r="G1110" s="415" t="s">
        <v>138</v>
      </c>
      <c r="H1110" s="351"/>
      <c r="I1110" s="90">
        <f>IFERROR((VLOOKUP(CONCATENATE($A1110,"D"),'05 APU'!$1:$1048576,9,)),0)</f>
        <v>0</v>
      </c>
      <c r="J1110" s="90">
        <f t="shared" si="35"/>
        <v>0</v>
      </c>
      <c r="K1110" s="297" t="str">
        <f>IFERROR(VLOOKUP(CONCATENATE($A1110,"C"),'05 APU'!$1:$1048576,9,),"")</f>
        <v/>
      </c>
      <c r="L1110" s="297" t="str">
        <f>IFERROR(VLOOKUP(CONCATENATE($A1110,"B"),'05 APU'!$1:$1048576,9,),"")</f>
        <v/>
      </c>
      <c r="M1110" s="297" t="str">
        <f>IFERROR(VLOOKUP(CONCATENATE($A1110,"A"),'05 APU'!$1:$1048576,9,),"")</f>
        <v/>
      </c>
      <c r="N1110" s="86"/>
      <c r="O1110" s="90">
        <f>IFERROR(VLOOKUP(CONCATENATE($A1110,"D"),'05 APU'!$T:$AB,9,),0)</f>
        <v>0</v>
      </c>
      <c r="P1110" s="90">
        <f t="shared" si="36"/>
        <v>0</v>
      </c>
      <c r="Q1110" s="90">
        <f>IFERROR(VLOOKUP(CONCATENATE($A1110,"C"),'05 APU'!$T:$AB,9,),0)</f>
        <v>0</v>
      </c>
      <c r="R1110" s="90">
        <f>IFERROR(VLOOKUP(CONCATENATE($A1110,"B"),'05 APU'!$T:$AB,9,),0)</f>
        <v>0</v>
      </c>
      <c r="S1110" s="90">
        <f>IFERROR(VLOOKUP(CONCATENATE($A1110,"A"),'05 APU'!$T:$AB,9,),0)</f>
        <v>0</v>
      </c>
      <c r="U1110" s="420" t="s">
        <v>3472</v>
      </c>
      <c r="V1110" s="427" t="s">
        <v>3488</v>
      </c>
      <c r="W1110" s="429" t="s">
        <v>3494</v>
      </c>
    </row>
    <row r="1111" spans="1:23" x14ac:dyDescent="0.25">
      <c r="A1111" s="88">
        <v>1101</v>
      </c>
      <c r="B1111" s="408" t="s">
        <v>2137</v>
      </c>
      <c r="C1111" s="409" t="s">
        <v>2138</v>
      </c>
      <c r="D1111" s="89" t="str">
        <f>IFERROR(VLOOKUP(CONCATENATE($A1111,"T"),'05 APU'!$1:$1048576,3,),"")</f>
        <v/>
      </c>
      <c r="E1111" s="89" t="str">
        <f>IFERROR(VLOOKUP(CONCATENATE($A1111,"T2"),'05 APU'!$1:$1048576,3,),"")</f>
        <v/>
      </c>
      <c r="F1111" s="89" t="str">
        <f>IFERROR(VLOOKUP(CONCATENATE($A1111,"T3"),'05 APU'!$1:$1048576,3,),"")</f>
        <v/>
      </c>
      <c r="G1111" s="415" t="s">
        <v>138</v>
      </c>
      <c r="H1111" s="351"/>
      <c r="I1111" s="90">
        <f>IFERROR((VLOOKUP(CONCATENATE($A1111,"D"),'05 APU'!$1:$1048576,9,)),0)</f>
        <v>0</v>
      </c>
      <c r="J1111" s="90">
        <f t="shared" si="35"/>
        <v>0</v>
      </c>
      <c r="K1111" s="297" t="str">
        <f>IFERROR(VLOOKUP(CONCATENATE($A1111,"C"),'05 APU'!$1:$1048576,9,),"")</f>
        <v/>
      </c>
      <c r="L1111" s="297" t="str">
        <f>IFERROR(VLOOKUP(CONCATENATE($A1111,"B"),'05 APU'!$1:$1048576,9,),"")</f>
        <v/>
      </c>
      <c r="M1111" s="297" t="str">
        <f>IFERROR(VLOOKUP(CONCATENATE($A1111,"A"),'05 APU'!$1:$1048576,9,),"")</f>
        <v/>
      </c>
      <c r="N1111" s="86"/>
      <c r="O1111" s="90">
        <f>IFERROR(VLOOKUP(CONCATENATE($A1111,"D"),'05 APU'!$T:$AB,9,),0)</f>
        <v>0</v>
      </c>
      <c r="P1111" s="90">
        <f t="shared" si="36"/>
        <v>0</v>
      </c>
      <c r="Q1111" s="90">
        <f>IFERROR(VLOOKUP(CONCATENATE($A1111,"C"),'05 APU'!$T:$AB,9,),0)</f>
        <v>0</v>
      </c>
      <c r="R1111" s="90">
        <f>IFERROR(VLOOKUP(CONCATENATE($A1111,"B"),'05 APU'!$T:$AB,9,),0)</f>
        <v>0</v>
      </c>
      <c r="S1111" s="90">
        <f>IFERROR(VLOOKUP(CONCATENATE($A1111,"A"),'05 APU'!$T:$AB,9,),0)</f>
        <v>0</v>
      </c>
      <c r="U1111" s="420" t="s">
        <v>3472</v>
      </c>
      <c r="V1111" s="427" t="s">
        <v>3488</v>
      </c>
      <c r="W1111" s="429" t="s">
        <v>3494</v>
      </c>
    </row>
    <row r="1112" spans="1:23" x14ac:dyDescent="0.25">
      <c r="A1112" s="88">
        <v>1102</v>
      </c>
      <c r="B1112" s="408" t="s">
        <v>2139</v>
      </c>
      <c r="C1112" s="409" t="s">
        <v>2140</v>
      </c>
      <c r="D1112" s="89" t="str">
        <f>IFERROR(VLOOKUP(CONCATENATE($A1112,"T"),'05 APU'!$1:$1048576,3,),"")</f>
        <v/>
      </c>
      <c r="E1112" s="89" t="str">
        <f>IFERROR(VLOOKUP(CONCATENATE($A1112,"T2"),'05 APU'!$1:$1048576,3,),"")</f>
        <v/>
      </c>
      <c r="F1112" s="89" t="str">
        <f>IFERROR(VLOOKUP(CONCATENATE($A1112,"T3"),'05 APU'!$1:$1048576,3,),"")</f>
        <v/>
      </c>
      <c r="G1112" s="415" t="s">
        <v>138</v>
      </c>
      <c r="H1112" s="351"/>
      <c r="I1112" s="90">
        <f>IFERROR((VLOOKUP(CONCATENATE($A1112,"D"),'05 APU'!$1:$1048576,9,)),0)</f>
        <v>0</v>
      </c>
      <c r="J1112" s="90">
        <f t="shared" si="35"/>
        <v>0</v>
      </c>
      <c r="K1112" s="297" t="str">
        <f>IFERROR(VLOOKUP(CONCATENATE($A1112,"C"),'05 APU'!$1:$1048576,9,),"")</f>
        <v/>
      </c>
      <c r="L1112" s="297" t="str">
        <f>IFERROR(VLOOKUP(CONCATENATE($A1112,"B"),'05 APU'!$1:$1048576,9,),"")</f>
        <v/>
      </c>
      <c r="M1112" s="297" t="str">
        <f>IFERROR(VLOOKUP(CONCATENATE($A1112,"A"),'05 APU'!$1:$1048576,9,),"")</f>
        <v/>
      </c>
      <c r="N1112" s="86"/>
      <c r="O1112" s="90">
        <f>IFERROR(VLOOKUP(CONCATENATE($A1112,"D"),'05 APU'!$T:$AB,9,),0)</f>
        <v>0</v>
      </c>
      <c r="P1112" s="90">
        <f t="shared" si="36"/>
        <v>0</v>
      </c>
      <c r="Q1112" s="90">
        <f>IFERROR(VLOOKUP(CONCATENATE($A1112,"C"),'05 APU'!$T:$AB,9,),0)</f>
        <v>0</v>
      </c>
      <c r="R1112" s="90">
        <f>IFERROR(VLOOKUP(CONCATENATE($A1112,"B"),'05 APU'!$T:$AB,9,),0)</f>
        <v>0</v>
      </c>
      <c r="S1112" s="90">
        <f>IFERROR(VLOOKUP(CONCATENATE($A1112,"A"),'05 APU'!$T:$AB,9,),0)</f>
        <v>0</v>
      </c>
      <c r="U1112" s="420" t="s">
        <v>3472</v>
      </c>
      <c r="V1112" s="427" t="s">
        <v>3488</v>
      </c>
      <c r="W1112" s="429" t="s">
        <v>3494</v>
      </c>
    </row>
    <row r="1113" spans="1:23" x14ac:dyDescent="0.25">
      <c r="A1113" s="88">
        <v>1103</v>
      </c>
      <c r="B1113" s="408" t="s">
        <v>2141</v>
      </c>
      <c r="C1113" s="409" t="s">
        <v>2142</v>
      </c>
      <c r="D1113" s="89" t="str">
        <f>IFERROR(VLOOKUP(CONCATENATE($A1113,"T"),'05 APU'!$1:$1048576,3,),"")</f>
        <v/>
      </c>
      <c r="E1113" s="89" t="str">
        <f>IFERROR(VLOOKUP(CONCATENATE($A1113,"T2"),'05 APU'!$1:$1048576,3,),"")</f>
        <v/>
      </c>
      <c r="F1113" s="89" t="str">
        <f>IFERROR(VLOOKUP(CONCATENATE($A1113,"T3"),'05 APU'!$1:$1048576,3,),"")</f>
        <v/>
      </c>
      <c r="G1113" s="415" t="s">
        <v>168</v>
      </c>
      <c r="H1113" s="351"/>
      <c r="I1113" s="90">
        <f>IFERROR((VLOOKUP(CONCATENATE($A1113,"D"),'05 APU'!$1:$1048576,9,)),0)</f>
        <v>0</v>
      </c>
      <c r="J1113" s="90">
        <f t="shared" si="35"/>
        <v>0</v>
      </c>
      <c r="K1113" s="297" t="str">
        <f>IFERROR(VLOOKUP(CONCATENATE($A1113,"C"),'05 APU'!$1:$1048576,9,),"")</f>
        <v/>
      </c>
      <c r="L1113" s="297" t="str">
        <f>IFERROR(VLOOKUP(CONCATENATE($A1113,"B"),'05 APU'!$1:$1048576,9,),"")</f>
        <v/>
      </c>
      <c r="M1113" s="297" t="str">
        <f>IFERROR(VLOOKUP(CONCATENATE($A1113,"A"),'05 APU'!$1:$1048576,9,),"")</f>
        <v/>
      </c>
      <c r="N1113" s="86"/>
      <c r="O1113" s="90">
        <f>IFERROR(VLOOKUP(CONCATENATE($A1113,"D"),'05 APU'!$T:$AB,9,),0)</f>
        <v>0</v>
      </c>
      <c r="P1113" s="90">
        <f t="shared" si="36"/>
        <v>0</v>
      </c>
      <c r="Q1113" s="90">
        <f>IFERROR(VLOOKUP(CONCATENATE($A1113,"C"),'05 APU'!$T:$AB,9,),0)</f>
        <v>0</v>
      </c>
      <c r="R1113" s="90">
        <f>IFERROR(VLOOKUP(CONCATENATE($A1113,"B"),'05 APU'!$T:$AB,9,),0)</f>
        <v>0</v>
      </c>
      <c r="S1113" s="90">
        <f>IFERROR(VLOOKUP(CONCATENATE($A1113,"A"),'05 APU'!$T:$AB,9,),0)</f>
        <v>0</v>
      </c>
      <c r="U1113" s="420" t="s">
        <v>3472</v>
      </c>
      <c r="V1113" s="427" t="s">
        <v>3488</v>
      </c>
      <c r="W1113" s="429" t="s">
        <v>3494</v>
      </c>
    </row>
    <row r="1114" spans="1:23" x14ac:dyDescent="0.25">
      <c r="A1114" s="88">
        <v>1104</v>
      </c>
      <c r="B1114" s="408" t="s">
        <v>2143</v>
      </c>
      <c r="C1114" s="409" t="s">
        <v>2144</v>
      </c>
      <c r="D1114" s="89" t="str">
        <f>IFERROR(VLOOKUP(CONCATENATE($A1114,"T"),'05 APU'!$1:$1048576,3,),"")</f>
        <v/>
      </c>
      <c r="E1114" s="89" t="str">
        <f>IFERROR(VLOOKUP(CONCATENATE($A1114,"T2"),'05 APU'!$1:$1048576,3,),"")</f>
        <v/>
      </c>
      <c r="F1114" s="89" t="str">
        <f>IFERROR(VLOOKUP(CONCATENATE($A1114,"T3"),'05 APU'!$1:$1048576,3,),"")</f>
        <v/>
      </c>
      <c r="G1114" s="415" t="s">
        <v>168</v>
      </c>
      <c r="H1114" s="351"/>
      <c r="I1114" s="90">
        <f>IFERROR((VLOOKUP(CONCATENATE($A1114,"D"),'05 APU'!$1:$1048576,9,)),0)</f>
        <v>0</v>
      </c>
      <c r="J1114" s="90">
        <f t="shared" si="35"/>
        <v>0</v>
      </c>
      <c r="K1114" s="297" t="str">
        <f>IFERROR(VLOOKUP(CONCATENATE($A1114,"C"),'05 APU'!$1:$1048576,9,),"")</f>
        <v/>
      </c>
      <c r="L1114" s="297" t="str">
        <f>IFERROR(VLOOKUP(CONCATENATE($A1114,"B"),'05 APU'!$1:$1048576,9,),"")</f>
        <v/>
      </c>
      <c r="M1114" s="297" t="str">
        <f>IFERROR(VLOOKUP(CONCATENATE($A1114,"A"),'05 APU'!$1:$1048576,9,),"")</f>
        <v/>
      </c>
      <c r="N1114" s="86"/>
      <c r="O1114" s="90">
        <f>IFERROR(VLOOKUP(CONCATENATE($A1114,"D"),'05 APU'!$T:$AB,9,),0)</f>
        <v>0</v>
      </c>
      <c r="P1114" s="90">
        <f t="shared" si="36"/>
        <v>0</v>
      </c>
      <c r="Q1114" s="90">
        <f>IFERROR(VLOOKUP(CONCATENATE($A1114,"C"),'05 APU'!$T:$AB,9,),0)</f>
        <v>0</v>
      </c>
      <c r="R1114" s="90">
        <f>IFERROR(VLOOKUP(CONCATENATE($A1114,"B"),'05 APU'!$T:$AB,9,),0)</f>
        <v>0</v>
      </c>
      <c r="S1114" s="90">
        <f>IFERROR(VLOOKUP(CONCATENATE($A1114,"A"),'05 APU'!$T:$AB,9,),0)</f>
        <v>0</v>
      </c>
      <c r="U1114" s="420" t="s">
        <v>3472</v>
      </c>
      <c r="V1114" s="427" t="s">
        <v>3488</v>
      </c>
      <c r="W1114" s="429" t="s">
        <v>3494</v>
      </c>
    </row>
    <row r="1115" spans="1:23" x14ac:dyDescent="0.25">
      <c r="A1115" s="88">
        <v>1105</v>
      </c>
      <c r="B1115" s="408" t="s">
        <v>2145</v>
      </c>
      <c r="C1115" s="409" t="s">
        <v>2146</v>
      </c>
      <c r="D1115" s="89" t="str">
        <f>IFERROR(VLOOKUP(CONCATENATE($A1115,"T"),'05 APU'!$1:$1048576,3,),"")</f>
        <v/>
      </c>
      <c r="E1115" s="89" t="str">
        <f>IFERROR(VLOOKUP(CONCATENATE($A1115,"T2"),'05 APU'!$1:$1048576,3,),"")</f>
        <v/>
      </c>
      <c r="F1115" s="89" t="str">
        <f>IFERROR(VLOOKUP(CONCATENATE($A1115,"T3"),'05 APU'!$1:$1048576,3,),"")</f>
        <v/>
      </c>
      <c r="G1115" s="415" t="s">
        <v>168</v>
      </c>
      <c r="H1115" s="351"/>
      <c r="I1115" s="90">
        <f>IFERROR((VLOOKUP(CONCATENATE($A1115,"D"),'05 APU'!$1:$1048576,9,)),0)</f>
        <v>0</v>
      </c>
      <c r="J1115" s="90">
        <f t="shared" si="35"/>
        <v>0</v>
      </c>
      <c r="K1115" s="297" t="str">
        <f>IFERROR(VLOOKUP(CONCATENATE($A1115,"C"),'05 APU'!$1:$1048576,9,),"")</f>
        <v/>
      </c>
      <c r="L1115" s="297" t="str">
        <f>IFERROR(VLOOKUP(CONCATENATE($A1115,"B"),'05 APU'!$1:$1048576,9,),"")</f>
        <v/>
      </c>
      <c r="M1115" s="297" t="str">
        <f>IFERROR(VLOOKUP(CONCATENATE($A1115,"A"),'05 APU'!$1:$1048576,9,),"")</f>
        <v/>
      </c>
      <c r="N1115" s="86"/>
      <c r="O1115" s="90">
        <f>IFERROR(VLOOKUP(CONCATENATE($A1115,"D"),'05 APU'!$T:$AB,9,),0)</f>
        <v>0</v>
      </c>
      <c r="P1115" s="90">
        <f t="shared" si="36"/>
        <v>0</v>
      </c>
      <c r="Q1115" s="90">
        <f>IFERROR(VLOOKUP(CONCATENATE($A1115,"C"),'05 APU'!$T:$AB,9,),0)</f>
        <v>0</v>
      </c>
      <c r="R1115" s="90">
        <f>IFERROR(VLOOKUP(CONCATENATE($A1115,"B"),'05 APU'!$T:$AB,9,),0)</f>
        <v>0</v>
      </c>
      <c r="S1115" s="90">
        <f>IFERROR(VLOOKUP(CONCATENATE($A1115,"A"),'05 APU'!$T:$AB,9,),0)</f>
        <v>0</v>
      </c>
      <c r="U1115" s="420" t="s">
        <v>3472</v>
      </c>
      <c r="V1115" s="427" t="s">
        <v>3488</v>
      </c>
      <c r="W1115" s="429" t="s">
        <v>3494</v>
      </c>
    </row>
    <row r="1116" spans="1:23" x14ac:dyDescent="0.25">
      <c r="A1116" s="88">
        <v>1106</v>
      </c>
      <c r="B1116" s="408" t="s">
        <v>2147</v>
      </c>
      <c r="C1116" s="409" t="s">
        <v>2148</v>
      </c>
      <c r="D1116" s="89" t="str">
        <f>IFERROR(VLOOKUP(CONCATENATE($A1116,"T"),'05 APU'!$1:$1048576,3,),"")</f>
        <v/>
      </c>
      <c r="E1116" s="89" t="str">
        <f>IFERROR(VLOOKUP(CONCATENATE($A1116,"T2"),'05 APU'!$1:$1048576,3,),"")</f>
        <v/>
      </c>
      <c r="F1116" s="89" t="str">
        <f>IFERROR(VLOOKUP(CONCATENATE($A1116,"T3"),'05 APU'!$1:$1048576,3,),"")</f>
        <v/>
      </c>
      <c r="G1116" s="415" t="s">
        <v>168</v>
      </c>
      <c r="H1116" s="351"/>
      <c r="I1116" s="90">
        <f>IFERROR((VLOOKUP(CONCATENATE($A1116,"D"),'05 APU'!$1:$1048576,9,)),0)</f>
        <v>0</v>
      </c>
      <c r="J1116" s="90">
        <f t="shared" si="35"/>
        <v>0</v>
      </c>
      <c r="K1116" s="297" t="str">
        <f>IFERROR(VLOOKUP(CONCATENATE($A1116,"C"),'05 APU'!$1:$1048576,9,),"")</f>
        <v/>
      </c>
      <c r="L1116" s="297" t="str">
        <f>IFERROR(VLOOKUP(CONCATENATE($A1116,"B"),'05 APU'!$1:$1048576,9,),"")</f>
        <v/>
      </c>
      <c r="M1116" s="297" t="str">
        <f>IFERROR(VLOOKUP(CONCATENATE($A1116,"A"),'05 APU'!$1:$1048576,9,),"")</f>
        <v/>
      </c>
      <c r="N1116" s="86"/>
      <c r="O1116" s="90">
        <f>IFERROR(VLOOKUP(CONCATENATE($A1116,"D"),'05 APU'!$T:$AB,9,),0)</f>
        <v>0</v>
      </c>
      <c r="P1116" s="90">
        <f t="shared" si="36"/>
        <v>0</v>
      </c>
      <c r="Q1116" s="90">
        <f>IFERROR(VLOOKUP(CONCATENATE($A1116,"C"),'05 APU'!$T:$AB,9,),0)</f>
        <v>0</v>
      </c>
      <c r="R1116" s="90">
        <f>IFERROR(VLOOKUP(CONCATENATE($A1116,"B"),'05 APU'!$T:$AB,9,),0)</f>
        <v>0</v>
      </c>
      <c r="S1116" s="90">
        <f>IFERROR(VLOOKUP(CONCATENATE($A1116,"A"),'05 APU'!$T:$AB,9,),0)</f>
        <v>0</v>
      </c>
      <c r="U1116" s="420" t="s">
        <v>3472</v>
      </c>
      <c r="V1116" s="427" t="s">
        <v>3488</v>
      </c>
      <c r="W1116" s="429" t="s">
        <v>3494</v>
      </c>
    </row>
    <row r="1117" spans="1:23" x14ac:dyDescent="0.25">
      <c r="A1117" s="88">
        <v>1107</v>
      </c>
      <c r="B1117" s="408" t="s">
        <v>2149</v>
      </c>
      <c r="C1117" s="409" t="s">
        <v>2150</v>
      </c>
      <c r="D1117" s="89" t="str">
        <f>IFERROR(VLOOKUP(CONCATENATE($A1117,"T"),'05 APU'!$1:$1048576,3,),"")</f>
        <v/>
      </c>
      <c r="E1117" s="89" t="str">
        <f>IFERROR(VLOOKUP(CONCATENATE($A1117,"T2"),'05 APU'!$1:$1048576,3,),"")</f>
        <v/>
      </c>
      <c r="F1117" s="89" t="str">
        <f>IFERROR(VLOOKUP(CONCATENATE($A1117,"T3"),'05 APU'!$1:$1048576,3,),"")</f>
        <v/>
      </c>
      <c r="G1117" s="415" t="s">
        <v>168</v>
      </c>
      <c r="H1117" s="351"/>
      <c r="I1117" s="90">
        <f>IFERROR((VLOOKUP(CONCATENATE($A1117,"D"),'05 APU'!$1:$1048576,9,)),0)</f>
        <v>0</v>
      </c>
      <c r="J1117" s="90">
        <f t="shared" si="35"/>
        <v>0</v>
      </c>
      <c r="K1117" s="297" t="str">
        <f>IFERROR(VLOOKUP(CONCATENATE($A1117,"C"),'05 APU'!$1:$1048576,9,),"")</f>
        <v/>
      </c>
      <c r="L1117" s="297" t="str">
        <f>IFERROR(VLOOKUP(CONCATENATE($A1117,"B"),'05 APU'!$1:$1048576,9,),"")</f>
        <v/>
      </c>
      <c r="M1117" s="297" t="str">
        <f>IFERROR(VLOOKUP(CONCATENATE($A1117,"A"),'05 APU'!$1:$1048576,9,),"")</f>
        <v/>
      </c>
      <c r="N1117" s="86"/>
      <c r="O1117" s="90">
        <f>IFERROR(VLOOKUP(CONCATENATE($A1117,"D"),'05 APU'!$T:$AB,9,),0)</f>
        <v>0</v>
      </c>
      <c r="P1117" s="90">
        <f t="shared" si="36"/>
        <v>0</v>
      </c>
      <c r="Q1117" s="90">
        <f>IFERROR(VLOOKUP(CONCATENATE($A1117,"C"),'05 APU'!$T:$AB,9,),0)</f>
        <v>0</v>
      </c>
      <c r="R1117" s="90">
        <f>IFERROR(VLOOKUP(CONCATENATE($A1117,"B"),'05 APU'!$T:$AB,9,),0)</f>
        <v>0</v>
      </c>
      <c r="S1117" s="90">
        <f>IFERROR(VLOOKUP(CONCATENATE($A1117,"A"),'05 APU'!$T:$AB,9,),0)</f>
        <v>0</v>
      </c>
      <c r="U1117" s="420" t="s">
        <v>3472</v>
      </c>
      <c r="V1117" s="427" t="s">
        <v>3488</v>
      </c>
      <c r="W1117" s="429" t="s">
        <v>3494</v>
      </c>
    </row>
    <row r="1118" spans="1:23" x14ac:dyDescent="0.25">
      <c r="A1118" s="88">
        <v>1108</v>
      </c>
      <c r="B1118" s="408" t="s">
        <v>2151</v>
      </c>
      <c r="C1118" s="409" t="s">
        <v>2152</v>
      </c>
      <c r="D1118" s="89" t="str">
        <f>IFERROR(VLOOKUP(CONCATENATE($A1118,"T"),'05 APU'!$1:$1048576,3,),"")</f>
        <v/>
      </c>
      <c r="E1118" s="89" t="str">
        <f>IFERROR(VLOOKUP(CONCATENATE($A1118,"T2"),'05 APU'!$1:$1048576,3,),"")</f>
        <v/>
      </c>
      <c r="F1118" s="89" t="str">
        <f>IFERROR(VLOOKUP(CONCATENATE($A1118,"T3"),'05 APU'!$1:$1048576,3,),"")</f>
        <v/>
      </c>
      <c r="G1118" s="415" t="s">
        <v>168</v>
      </c>
      <c r="H1118" s="351"/>
      <c r="I1118" s="90">
        <f>IFERROR((VLOOKUP(CONCATENATE($A1118,"D"),'05 APU'!$1:$1048576,9,)),0)</f>
        <v>0</v>
      </c>
      <c r="J1118" s="90">
        <f t="shared" si="35"/>
        <v>0</v>
      </c>
      <c r="K1118" s="297" t="str">
        <f>IFERROR(VLOOKUP(CONCATENATE($A1118,"C"),'05 APU'!$1:$1048576,9,),"")</f>
        <v/>
      </c>
      <c r="L1118" s="297" t="str">
        <f>IFERROR(VLOOKUP(CONCATENATE($A1118,"B"),'05 APU'!$1:$1048576,9,),"")</f>
        <v/>
      </c>
      <c r="M1118" s="297" t="str">
        <f>IFERROR(VLOOKUP(CONCATENATE($A1118,"A"),'05 APU'!$1:$1048576,9,),"")</f>
        <v/>
      </c>
      <c r="N1118" s="86"/>
      <c r="O1118" s="90">
        <f>IFERROR(VLOOKUP(CONCATENATE($A1118,"D"),'05 APU'!$T:$AB,9,),0)</f>
        <v>0</v>
      </c>
      <c r="P1118" s="90">
        <f t="shared" si="36"/>
        <v>0</v>
      </c>
      <c r="Q1118" s="90">
        <f>IFERROR(VLOOKUP(CONCATENATE($A1118,"C"),'05 APU'!$T:$AB,9,),0)</f>
        <v>0</v>
      </c>
      <c r="R1118" s="90">
        <f>IFERROR(VLOOKUP(CONCATENATE($A1118,"B"),'05 APU'!$T:$AB,9,),0)</f>
        <v>0</v>
      </c>
      <c r="S1118" s="90">
        <f>IFERROR(VLOOKUP(CONCATENATE($A1118,"A"),'05 APU'!$T:$AB,9,),0)</f>
        <v>0</v>
      </c>
      <c r="U1118" s="420" t="s">
        <v>3472</v>
      </c>
      <c r="V1118" s="427" t="s">
        <v>3488</v>
      </c>
      <c r="W1118" s="429" t="s">
        <v>3494</v>
      </c>
    </row>
    <row r="1119" spans="1:23" x14ac:dyDescent="0.25">
      <c r="A1119" s="88">
        <v>1109</v>
      </c>
      <c r="B1119" s="408" t="s">
        <v>2153</v>
      </c>
      <c r="C1119" s="409" t="s">
        <v>2154</v>
      </c>
      <c r="D1119" s="89" t="str">
        <f>IFERROR(VLOOKUP(CONCATENATE($A1119,"T"),'05 APU'!$1:$1048576,3,),"")</f>
        <v/>
      </c>
      <c r="E1119" s="89" t="str">
        <f>IFERROR(VLOOKUP(CONCATENATE($A1119,"T2"),'05 APU'!$1:$1048576,3,),"")</f>
        <v/>
      </c>
      <c r="F1119" s="89" t="str">
        <f>IFERROR(VLOOKUP(CONCATENATE($A1119,"T3"),'05 APU'!$1:$1048576,3,),"")</f>
        <v/>
      </c>
      <c r="G1119" s="415" t="s">
        <v>168</v>
      </c>
      <c r="H1119" s="351"/>
      <c r="I1119" s="90">
        <f>IFERROR((VLOOKUP(CONCATENATE($A1119,"D"),'05 APU'!$1:$1048576,9,)),0)</f>
        <v>0</v>
      </c>
      <c r="J1119" s="90">
        <f t="shared" si="35"/>
        <v>0</v>
      </c>
      <c r="K1119" s="297" t="str">
        <f>IFERROR(VLOOKUP(CONCATENATE($A1119,"C"),'05 APU'!$1:$1048576,9,),"")</f>
        <v/>
      </c>
      <c r="L1119" s="297" t="str">
        <f>IFERROR(VLOOKUP(CONCATENATE($A1119,"B"),'05 APU'!$1:$1048576,9,),"")</f>
        <v/>
      </c>
      <c r="M1119" s="297" t="str">
        <f>IFERROR(VLOOKUP(CONCATENATE($A1119,"A"),'05 APU'!$1:$1048576,9,),"")</f>
        <v/>
      </c>
      <c r="N1119" s="86"/>
      <c r="O1119" s="90">
        <f>IFERROR(VLOOKUP(CONCATENATE($A1119,"D"),'05 APU'!$T:$AB,9,),0)</f>
        <v>0</v>
      </c>
      <c r="P1119" s="90">
        <f t="shared" si="36"/>
        <v>0</v>
      </c>
      <c r="Q1119" s="90">
        <f>IFERROR(VLOOKUP(CONCATENATE($A1119,"C"),'05 APU'!$T:$AB,9,),0)</f>
        <v>0</v>
      </c>
      <c r="R1119" s="90">
        <f>IFERROR(VLOOKUP(CONCATENATE($A1119,"B"),'05 APU'!$T:$AB,9,),0)</f>
        <v>0</v>
      </c>
      <c r="S1119" s="90">
        <f>IFERROR(VLOOKUP(CONCATENATE($A1119,"A"),'05 APU'!$T:$AB,9,),0)</f>
        <v>0</v>
      </c>
      <c r="U1119" s="420" t="s">
        <v>3472</v>
      </c>
      <c r="V1119" s="427" t="s">
        <v>3488</v>
      </c>
      <c r="W1119" s="429" t="s">
        <v>3494</v>
      </c>
    </row>
    <row r="1120" spans="1:23" x14ac:dyDescent="0.25">
      <c r="A1120" s="88">
        <v>1110</v>
      </c>
      <c r="B1120" s="408" t="s">
        <v>2155</v>
      </c>
      <c r="C1120" s="409" t="s">
        <v>2156</v>
      </c>
      <c r="D1120" s="89" t="str">
        <f>IFERROR(VLOOKUP(CONCATENATE($A1120,"T"),'05 APU'!$1:$1048576,3,),"")</f>
        <v/>
      </c>
      <c r="E1120" s="89" t="str">
        <f>IFERROR(VLOOKUP(CONCATENATE($A1120,"T2"),'05 APU'!$1:$1048576,3,),"")</f>
        <v/>
      </c>
      <c r="F1120" s="89" t="str">
        <f>IFERROR(VLOOKUP(CONCATENATE($A1120,"T3"),'05 APU'!$1:$1048576,3,),"")</f>
        <v/>
      </c>
      <c r="G1120" s="415" t="s">
        <v>168</v>
      </c>
      <c r="H1120" s="351"/>
      <c r="I1120" s="90">
        <f>IFERROR((VLOOKUP(CONCATENATE($A1120,"D"),'05 APU'!$1:$1048576,9,)),0)</f>
        <v>0</v>
      </c>
      <c r="J1120" s="90">
        <f t="shared" si="35"/>
        <v>0</v>
      </c>
      <c r="K1120" s="297" t="str">
        <f>IFERROR(VLOOKUP(CONCATENATE($A1120,"C"),'05 APU'!$1:$1048576,9,),"")</f>
        <v/>
      </c>
      <c r="L1120" s="297" t="str">
        <f>IFERROR(VLOOKUP(CONCATENATE($A1120,"B"),'05 APU'!$1:$1048576,9,),"")</f>
        <v/>
      </c>
      <c r="M1120" s="297" t="str">
        <f>IFERROR(VLOOKUP(CONCATENATE($A1120,"A"),'05 APU'!$1:$1048576,9,),"")</f>
        <v/>
      </c>
      <c r="N1120" s="86"/>
      <c r="O1120" s="90">
        <f>IFERROR(VLOOKUP(CONCATENATE($A1120,"D"),'05 APU'!$T:$AB,9,),0)</f>
        <v>0</v>
      </c>
      <c r="P1120" s="90">
        <f t="shared" si="36"/>
        <v>0</v>
      </c>
      <c r="Q1120" s="90">
        <f>IFERROR(VLOOKUP(CONCATENATE($A1120,"C"),'05 APU'!$T:$AB,9,),0)</f>
        <v>0</v>
      </c>
      <c r="R1120" s="90">
        <f>IFERROR(VLOOKUP(CONCATENATE($A1120,"B"),'05 APU'!$T:$AB,9,),0)</f>
        <v>0</v>
      </c>
      <c r="S1120" s="90">
        <f>IFERROR(VLOOKUP(CONCATENATE($A1120,"A"),'05 APU'!$T:$AB,9,),0)</f>
        <v>0</v>
      </c>
      <c r="U1120" s="420" t="s">
        <v>3472</v>
      </c>
      <c r="V1120" s="427" t="s">
        <v>3488</v>
      </c>
      <c r="W1120" s="429" t="s">
        <v>3494</v>
      </c>
    </row>
    <row r="1121" spans="1:23" x14ac:dyDescent="0.25">
      <c r="A1121" s="88">
        <v>1111</v>
      </c>
      <c r="B1121" s="408" t="s">
        <v>2157</v>
      </c>
      <c r="C1121" s="409" t="s">
        <v>2158</v>
      </c>
      <c r="D1121" s="89" t="str">
        <f>IFERROR(VLOOKUP(CONCATENATE($A1121,"T"),'05 APU'!$1:$1048576,3,),"")</f>
        <v/>
      </c>
      <c r="E1121" s="89" t="str">
        <f>IFERROR(VLOOKUP(CONCATENATE($A1121,"T2"),'05 APU'!$1:$1048576,3,),"")</f>
        <v/>
      </c>
      <c r="F1121" s="89" t="str">
        <f>IFERROR(VLOOKUP(CONCATENATE($A1121,"T3"),'05 APU'!$1:$1048576,3,),"")</f>
        <v/>
      </c>
      <c r="G1121" s="415" t="s">
        <v>168</v>
      </c>
      <c r="H1121" s="351"/>
      <c r="I1121" s="90">
        <f>IFERROR((VLOOKUP(CONCATENATE($A1121,"D"),'05 APU'!$1:$1048576,9,)),0)</f>
        <v>0</v>
      </c>
      <c r="J1121" s="90">
        <f t="shared" si="35"/>
        <v>0</v>
      </c>
      <c r="K1121" s="297" t="str">
        <f>IFERROR(VLOOKUP(CONCATENATE($A1121,"C"),'05 APU'!$1:$1048576,9,),"")</f>
        <v/>
      </c>
      <c r="L1121" s="297" t="str">
        <f>IFERROR(VLOOKUP(CONCATENATE($A1121,"B"),'05 APU'!$1:$1048576,9,),"")</f>
        <v/>
      </c>
      <c r="M1121" s="297" t="str">
        <f>IFERROR(VLOOKUP(CONCATENATE($A1121,"A"),'05 APU'!$1:$1048576,9,),"")</f>
        <v/>
      </c>
      <c r="N1121" s="86"/>
      <c r="O1121" s="90">
        <f>IFERROR(VLOOKUP(CONCATENATE($A1121,"D"),'05 APU'!$T:$AB,9,),0)</f>
        <v>0</v>
      </c>
      <c r="P1121" s="90">
        <f t="shared" si="36"/>
        <v>0</v>
      </c>
      <c r="Q1121" s="90">
        <f>IFERROR(VLOOKUP(CONCATENATE($A1121,"C"),'05 APU'!$T:$AB,9,),0)</f>
        <v>0</v>
      </c>
      <c r="R1121" s="90">
        <f>IFERROR(VLOOKUP(CONCATENATE($A1121,"B"),'05 APU'!$T:$AB,9,),0)</f>
        <v>0</v>
      </c>
      <c r="S1121" s="90">
        <f>IFERROR(VLOOKUP(CONCATENATE($A1121,"A"),'05 APU'!$T:$AB,9,),0)</f>
        <v>0</v>
      </c>
      <c r="U1121" s="420" t="s">
        <v>3472</v>
      </c>
      <c r="V1121" s="427" t="s">
        <v>3488</v>
      </c>
      <c r="W1121" s="429" t="s">
        <v>3494</v>
      </c>
    </row>
    <row r="1122" spans="1:23" x14ac:dyDescent="0.25">
      <c r="A1122" s="88">
        <v>1112</v>
      </c>
      <c r="B1122" s="408" t="s">
        <v>2159</v>
      </c>
      <c r="C1122" s="409" t="s">
        <v>2160</v>
      </c>
      <c r="D1122" s="89" t="str">
        <f>IFERROR(VLOOKUP(CONCATENATE($A1122,"T"),'05 APU'!$1:$1048576,3,),"")</f>
        <v/>
      </c>
      <c r="E1122" s="89" t="str">
        <f>IFERROR(VLOOKUP(CONCATENATE($A1122,"T2"),'05 APU'!$1:$1048576,3,),"")</f>
        <v/>
      </c>
      <c r="F1122" s="89" t="str">
        <f>IFERROR(VLOOKUP(CONCATENATE($A1122,"T3"),'05 APU'!$1:$1048576,3,),"")</f>
        <v/>
      </c>
      <c r="G1122" s="415" t="s">
        <v>168</v>
      </c>
      <c r="H1122" s="351"/>
      <c r="I1122" s="90">
        <f>IFERROR((VLOOKUP(CONCATENATE($A1122,"D"),'05 APU'!$1:$1048576,9,)),0)</f>
        <v>0</v>
      </c>
      <c r="J1122" s="90">
        <f t="shared" si="35"/>
        <v>0</v>
      </c>
      <c r="K1122" s="297" t="str">
        <f>IFERROR(VLOOKUP(CONCATENATE($A1122,"C"),'05 APU'!$1:$1048576,9,),"")</f>
        <v/>
      </c>
      <c r="L1122" s="297" t="str">
        <f>IFERROR(VLOOKUP(CONCATENATE($A1122,"B"),'05 APU'!$1:$1048576,9,),"")</f>
        <v/>
      </c>
      <c r="M1122" s="297" t="str">
        <f>IFERROR(VLOOKUP(CONCATENATE($A1122,"A"),'05 APU'!$1:$1048576,9,),"")</f>
        <v/>
      </c>
      <c r="N1122" s="86"/>
      <c r="O1122" s="90">
        <f>IFERROR(VLOOKUP(CONCATENATE($A1122,"D"),'05 APU'!$T:$AB,9,),0)</f>
        <v>0</v>
      </c>
      <c r="P1122" s="90">
        <f t="shared" si="36"/>
        <v>0</v>
      </c>
      <c r="Q1122" s="90">
        <f>IFERROR(VLOOKUP(CONCATENATE($A1122,"C"),'05 APU'!$T:$AB,9,),0)</f>
        <v>0</v>
      </c>
      <c r="R1122" s="90">
        <f>IFERROR(VLOOKUP(CONCATENATE($A1122,"B"),'05 APU'!$T:$AB,9,),0)</f>
        <v>0</v>
      </c>
      <c r="S1122" s="90">
        <f>IFERROR(VLOOKUP(CONCATENATE($A1122,"A"),'05 APU'!$T:$AB,9,),0)</f>
        <v>0</v>
      </c>
      <c r="U1122" s="420" t="s">
        <v>3472</v>
      </c>
      <c r="V1122" s="427" t="s">
        <v>3488</v>
      </c>
      <c r="W1122" s="429" t="s">
        <v>3494</v>
      </c>
    </row>
    <row r="1123" spans="1:23" x14ac:dyDescent="0.25">
      <c r="A1123" s="88">
        <v>1113</v>
      </c>
      <c r="B1123" s="408" t="s">
        <v>2161</v>
      </c>
      <c r="C1123" s="409" t="s">
        <v>2162</v>
      </c>
      <c r="D1123" s="89" t="str">
        <f>IFERROR(VLOOKUP(CONCATENATE($A1123,"T"),'05 APU'!$1:$1048576,3,),"")</f>
        <v/>
      </c>
      <c r="E1123" s="89" t="str">
        <f>IFERROR(VLOOKUP(CONCATENATE($A1123,"T2"),'05 APU'!$1:$1048576,3,),"")</f>
        <v/>
      </c>
      <c r="F1123" s="89" t="str">
        <f>IFERROR(VLOOKUP(CONCATENATE($A1123,"T3"),'05 APU'!$1:$1048576,3,),"")</f>
        <v/>
      </c>
      <c r="G1123" s="415" t="s">
        <v>168</v>
      </c>
      <c r="H1123" s="351"/>
      <c r="I1123" s="90">
        <f>IFERROR((VLOOKUP(CONCATENATE($A1123,"D"),'05 APU'!$1:$1048576,9,)),0)</f>
        <v>0</v>
      </c>
      <c r="J1123" s="90">
        <f t="shared" si="35"/>
        <v>0</v>
      </c>
      <c r="K1123" s="297" t="str">
        <f>IFERROR(VLOOKUP(CONCATENATE($A1123,"C"),'05 APU'!$1:$1048576,9,),"")</f>
        <v/>
      </c>
      <c r="L1123" s="297" t="str">
        <f>IFERROR(VLOOKUP(CONCATENATE($A1123,"B"),'05 APU'!$1:$1048576,9,),"")</f>
        <v/>
      </c>
      <c r="M1123" s="297" t="str">
        <f>IFERROR(VLOOKUP(CONCATENATE($A1123,"A"),'05 APU'!$1:$1048576,9,),"")</f>
        <v/>
      </c>
      <c r="N1123" s="86"/>
      <c r="O1123" s="90">
        <f>IFERROR(VLOOKUP(CONCATENATE($A1123,"D"),'05 APU'!$T:$AB,9,),0)</f>
        <v>0</v>
      </c>
      <c r="P1123" s="90">
        <f t="shared" si="36"/>
        <v>0</v>
      </c>
      <c r="Q1123" s="90">
        <f>IFERROR(VLOOKUP(CONCATENATE($A1123,"C"),'05 APU'!$T:$AB,9,),0)</f>
        <v>0</v>
      </c>
      <c r="R1123" s="90">
        <f>IFERROR(VLOOKUP(CONCATENATE($A1123,"B"),'05 APU'!$T:$AB,9,),0)</f>
        <v>0</v>
      </c>
      <c r="S1123" s="90">
        <f>IFERROR(VLOOKUP(CONCATENATE($A1123,"A"),'05 APU'!$T:$AB,9,),0)</f>
        <v>0</v>
      </c>
      <c r="U1123" s="420" t="s">
        <v>3472</v>
      </c>
      <c r="V1123" s="427" t="s">
        <v>3488</v>
      </c>
      <c r="W1123" s="429" t="s">
        <v>3494</v>
      </c>
    </row>
    <row r="1124" spans="1:23" x14ac:dyDescent="0.25">
      <c r="A1124" s="88">
        <v>1114</v>
      </c>
      <c r="B1124" s="408" t="s">
        <v>2163</v>
      </c>
      <c r="C1124" s="409" t="s">
        <v>2164</v>
      </c>
      <c r="D1124" s="89" t="str">
        <f>IFERROR(VLOOKUP(CONCATENATE($A1124,"T"),'05 APU'!$1:$1048576,3,),"")</f>
        <v/>
      </c>
      <c r="E1124" s="89" t="str">
        <f>IFERROR(VLOOKUP(CONCATENATE($A1124,"T2"),'05 APU'!$1:$1048576,3,),"")</f>
        <v/>
      </c>
      <c r="F1124" s="89" t="str">
        <f>IFERROR(VLOOKUP(CONCATENATE($A1124,"T3"),'05 APU'!$1:$1048576,3,),"")</f>
        <v/>
      </c>
      <c r="G1124" s="415" t="s">
        <v>168</v>
      </c>
      <c r="H1124" s="351"/>
      <c r="I1124" s="90">
        <f>IFERROR((VLOOKUP(CONCATENATE($A1124,"D"),'05 APU'!$1:$1048576,9,)),0)</f>
        <v>0</v>
      </c>
      <c r="J1124" s="90">
        <f t="shared" si="35"/>
        <v>0</v>
      </c>
      <c r="K1124" s="297" t="str">
        <f>IFERROR(VLOOKUP(CONCATENATE($A1124,"C"),'05 APU'!$1:$1048576,9,),"")</f>
        <v/>
      </c>
      <c r="L1124" s="297" t="str">
        <f>IFERROR(VLOOKUP(CONCATENATE($A1124,"B"),'05 APU'!$1:$1048576,9,),"")</f>
        <v/>
      </c>
      <c r="M1124" s="297" t="str">
        <f>IFERROR(VLOOKUP(CONCATENATE($A1124,"A"),'05 APU'!$1:$1048576,9,),"")</f>
        <v/>
      </c>
      <c r="N1124" s="86"/>
      <c r="O1124" s="90">
        <f>IFERROR(VLOOKUP(CONCATENATE($A1124,"D"),'05 APU'!$T:$AB,9,),0)</f>
        <v>0</v>
      </c>
      <c r="P1124" s="90">
        <f t="shared" si="36"/>
        <v>0</v>
      </c>
      <c r="Q1124" s="90">
        <f>IFERROR(VLOOKUP(CONCATENATE($A1124,"C"),'05 APU'!$T:$AB,9,),0)</f>
        <v>0</v>
      </c>
      <c r="R1124" s="90">
        <f>IFERROR(VLOOKUP(CONCATENATE($A1124,"B"),'05 APU'!$T:$AB,9,),0)</f>
        <v>0</v>
      </c>
      <c r="S1124" s="90">
        <f>IFERROR(VLOOKUP(CONCATENATE($A1124,"A"),'05 APU'!$T:$AB,9,),0)</f>
        <v>0</v>
      </c>
      <c r="U1124" s="420" t="s">
        <v>3472</v>
      </c>
      <c r="V1124" s="427" t="s">
        <v>3488</v>
      </c>
      <c r="W1124" s="429" t="s">
        <v>3494</v>
      </c>
    </row>
    <row r="1125" spans="1:23" x14ac:dyDescent="0.25">
      <c r="A1125" s="88">
        <v>1115</v>
      </c>
      <c r="B1125" s="408" t="s">
        <v>2165</v>
      </c>
      <c r="C1125" s="409" t="s">
        <v>2166</v>
      </c>
      <c r="D1125" s="89" t="str">
        <f>IFERROR(VLOOKUP(CONCATENATE($A1125,"T"),'05 APU'!$1:$1048576,3,),"")</f>
        <v/>
      </c>
      <c r="E1125" s="89" t="str">
        <f>IFERROR(VLOOKUP(CONCATENATE($A1125,"T2"),'05 APU'!$1:$1048576,3,),"")</f>
        <v/>
      </c>
      <c r="F1125" s="89" t="str">
        <f>IFERROR(VLOOKUP(CONCATENATE($A1125,"T3"),'05 APU'!$1:$1048576,3,),"")</f>
        <v/>
      </c>
      <c r="G1125" s="415" t="s">
        <v>168</v>
      </c>
      <c r="H1125" s="351"/>
      <c r="I1125" s="90">
        <f>IFERROR((VLOOKUP(CONCATENATE($A1125,"D"),'05 APU'!$1:$1048576,9,)),0)</f>
        <v>0</v>
      </c>
      <c r="J1125" s="90">
        <f t="shared" si="35"/>
        <v>0</v>
      </c>
      <c r="K1125" s="297" t="str">
        <f>IFERROR(VLOOKUP(CONCATENATE($A1125,"C"),'05 APU'!$1:$1048576,9,),"")</f>
        <v/>
      </c>
      <c r="L1125" s="297" t="str">
        <f>IFERROR(VLOOKUP(CONCATENATE($A1125,"B"),'05 APU'!$1:$1048576,9,),"")</f>
        <v/>
      </c>
      <c r="M1125" s="297" t="str">
        <f>IFERROR(VLOOKUP(CONCATENATE($A1125,"A"),'05 APU'!$1:$1048576,9,),"")</f>
        <v/>
      </c>
      <c r="N1125" s="86"/>
      <c r="O1125" s="90">
        <f>IFERROR(VLOOKUP(CONCATENATE($A1125,"D"),'05 APU'!$T:$AB,9,),0)</f>
        <v>0</v>
      </c>
      <c r="P1125" s="90">
        <f t="shared" si="36"/>
        <v>0</v>
      </c>
      <c r="Q1125" s="90">
        <f>IFERROR(VLOOKUP(CONCATENATE($A1125,"C"),'05 APU'!$T:$AB,9,),0)</f>
        <v>0</v>
      </c>
      <c r="R1125" s="90">
        <f>IFERROR(VLOOKUP(CONCATENATE($A1125,"B"),'05 APU'!$T:$AB,9,),0)</f>
        <v>0</v>
      </c>
      <c r="S1125" s="90">
        <f>IFERROR(VLOOKUP(CONCATENATE($A1125,"A"),'05 APU'!$T:$AB,9,),0)</f>
        <v>0</v>
      </c>
      <c r="U1125" s="420" t="s">
        <v>3472</v>
      </c>
      <c r="V1125" s="427" t="s">
        <v>3488</v>
      </c>
      <c r="W1125" s="429" t="s">
        <v>3494</v>
      </c>
    </row>
    <row r="1126" spans="1:23" x14ac:dyDescent="0.25">
      <c r="A1126" s="88">
        <v>1116</v>
      </c>
      <c r="B1126" s="408" t="s">
        <v>2167</v>
      </c>
      <c r="C1126" s="409" t="s">
        <v>2168</v>
      </c>
      <c r="D1126" s="89" t="str">
        <f>IFERROR(VLOOKUP(CONCATENATE($A1126,"T"),'05 APU'!$1:$1048576,3,),"")</f>
        <v/>
      </c>
      <c r="E1126" s="89" t="str">
        <f>IFERROR(VLOOKUP(CONCATENATE($A1126,"T2"),'05 APU'!$1:$1048576,3,),"")</f>
        <v/>
      </c>
      <c r="F1126" s="89" t="str">
        <f>IFERROR(VLOOKUP(CONCATENATE($A1126,"T3"),'05 APU'!$1:$1048576,3,),"")</f>
        <v/>
      </c>
      <c r="G1126" s="415" t="s">
        <v>168</v>
      </c>
      <c r="H1126" s="351"/>
      <c r="I1126" s="90">
        <f>IFERROR((VLOOKUP(CONCATENATE($A1126,"D"),'05 APU'!$1:$1048576,9,)),0)</f>
        <v>0</v>
      </c>
      <c r="J1126" s="90">
        <f t="shared" si="35"/>
        <v>0</v>
      </c>
      <c r="K1126" s="297" t="str">
        <f>IFERROR(VLOOKUP(CONCATENATE($A1126,"C"),'05 APU'!$1:$1048576,9,),"")</f>
        <v/>
      </c>
      <c r="L1126" s="297" t="str">
        <f>IFERROR(VLOOKUP(CONCATENATE($A1126,"B"),'05 APU'!$1:$1048576,9,),"")</f>
        <v/>
      </c>
      <c r="M1126" s="297" t="str">
        <f>IFERROR(VLOOKUP(CONCATENATE($A1126,"A"),'05 APU'!$1:$1048576,9,),"")</f>
        <v/>
      </c>
      <c r="N1126" s="86"/>
      <c r="O1126" s="90">
        <f>IFERROR(VLOOKUP(CONCATENATE($A1126,"D"),'05 APU'!$T:$AB,9,),0)</f>
        <v>0</v>
      </c>
      <c r="P1126" s="90">
        <f t="shared" si="36"/>
        <v>0</v>
      </c>
      <c r="Q1126" s="90">
        <f>IFERROR(VLOOKUP(CONCATENATE($A1126,"C"),'05 APU'!$T:$AB,9,),0)</f>
        <v>0</v>
      </c>
      <c r="R1126" s="90">
        <f>IFERROR(VLOOKUP(CONCATENATE($A1126,"B"),'05 APU'!$T:$AB,9,),0)</f>
        <v>0</v>
      </c>
      <c r="S1126" s="90">
        <f>IFERROR(VLOOKUP(CONCATENATE($A1126,"A"),'05 APU'!$T:$AB,9,),0)</f>
        <v>0</v>
      </c>
      <c r="U1126" s="420" t="s">
        <v>3472</v>
      </c>
      <c r="V1126" s="427" t="s">
        <v>3488</v>
      </c>
      <c r="W1126" s="429" t="s">
        <v>3494</v>
      </c>
    </row>
    <row r="1127" spans="1:23" x14ac:dyDescent="0.25">
      <c r="A1127" s="88">
        <v>1117</v>
      </c>
      <c r="B1127" s="403">
        <v>5.6</v>
      </c>
      <c r="C1127" s="404" t="s">
        <v>2169</v>
      </c>
      <c r="D1127" s="89" t="str">
        <f>IFERROR(VLOOKUP(CONCATENATE($A1127,"T"),'05 APU'!$1:$1048576,3,),"")</f>
        <v/>
      </c>
      <c r="E1127" s="89" t="str">
        <f>IFERROR(VLOOKUP(CONCATENATE($A1127,"T2"),'05 APU'!$1:$1048576,3,),"")</f>
        <v/>
      </c>
      <c r="F1127" s="89" t="str">
        <f>IFERROR(VLOOKUP(CONCATENATE($A1127,"T3"),'05 APU'!$1:$1048576,3,),"")</f>
        <v/>
      </c>
      <c r="G1127" s="415"/>
      <c r="H1127" s="351"/>
      <c r="I1127" s="90">
        <f>IFERROR((VLOOKUP(CONCATENATE($A1127,"D"),'05 APU'!$1:$1048576,9,)),0)</f>
        <v>0</v>
      </c>
      <c r="J1127" s="90">
        <f t="shared" si="35"/>
        <v>0</v>
      </c>
      <c r="K1127" s="297" t="str">
        <f>IFERROR(VLOOKUP(CONCATENATE($A1127,"C"),'05 APU'!$1:$1048576,9,),"")</f>
        <v/>
      </c>
      <c r="L1127" s="297" t="str">
        <f>IFERROR(VLOOKUP(CONCATENATE($A1127,"B"),'05 APU'!$1:$1048576,9,),"")</f>
        <v/>
      </c>
      <c r="M1127" s="297" t="str">
        <f>IFERROR(VLOOKUP(CONCATENATE($A1127,"A"),'05 APU'!$1:$1048576,9,),"")</f>
        <v/>
      </c>
      <c r="N1127" s="86"/>
      <c r="O1127" s="90">
        <f>IFERROR(VLOOKUP(CONCATENATE($A1127,"D"),'05 APU'!$T:$AB,9,),0)</f>
        <v>0</v>
      </c>
      <c r="P1127" s="90">
        <f t="shared" si="36"/>
        <v>0</v>
      </c>
      <c r="Q1127" s="90">
        <f>IFERROR(VLOOKUP(CONCATENATE($A1127,"C"),'05 APU'!$T:$AB,9,),0)</f>
        <v>0</v>
      </c>
      <c r="R1127" s="90">
        <f>IFERROR(VLOOKUP(CONCATENATE($A1127,"B"),'05 APU'!$T:$AB,9,),0)</f>
        <v>0</v>
      </c>
      <c r="S1127" s="90">
        <f>IFERROR(VLOOKUP(CONCATENATE($A1127,"A"),'05 APU'!$T:$AB,9,),0)</f>
        <v>0</v>
      </c>
      <c r="U1127" s="420"/>
      <c r="V1127" s="424"/>
      <c r="W1127" s="429">
        <v>0</v>
      </c>
    </row>
    <row r="1128" spans="1:23" x14ac:dyDescent="0.25">
      <c r="A1128" s="88">
        <v>1118</v>
      </c>
      <c r="B1128" s="408" t="s">
        <v>2170</v>
      </c>
      <c r="C1128" s="409" t="s">
        <v>2171</v>
      </c>
      <c r="D1128" s="89" t="str">
        <f>IFERROR(VLOOKUP(CONCATENATE($A1128,"T"),'05 APU'!$1:$1048576,3,),"")</f>
        <v/>
      </c>
      <c r="E1128" s="89" t="str">
        <f>IFERROR(VLOOKUP(CONCATENATE($A1128,"T2"),'05 APU'!$1:$1048576,3,),"")</f>
        <v/>
      </c>
      <c r="F1128" s="89" t="str">
        <f>IFERROR(VLOOKUP(CONCATENATE($A1128,"T3"),'05 APU'!$1:$1048576,3,),"")</f>
        <v/>
      </c>
      <c r="G1128" s="415" t="s">
        <v>138</v>
      </c>
      <c r="H1128" s="351"/>
      <c r="I1128" s="90">
        <f>IFERROR((VLOOKUP(CONCATENATE($A1128,"D"),'05 APU'!$1:$1048576,9,)),0)</f>
        <v>0</v>
      </c>
      <c r="J1128" s="90">
        <f t="shared" si="35"/>
        <v>0</v>
      </c>
      <c r="K1128" s="297" t="str">
        <f>IFERROR(VLOOKUP(CONCATENATE($A1128,"C"),'05 APU'!$1:$1048576,9,),"")</f>
        <v/>
      </c>
      <c r="L1128" s="297" t="str">
        <f>IFERROR(VLOOKUP(CONCATENATE($A1128,"B"),'05 APU'!$1:$1048576,9,),"")</f>
        <v/>
      </c>
      <c r="M1128" s="297" t="str">
        <f>IFERROR(VLOOKUP(CONCATENATE($A1128,"A"),'05 APU'!$1:$1048576,9,),"")</f>
        <v/>
      </c>
      <c r="N1128" s="86"/>
      <c r="O1128" s="90">
        <f>IFERROR(VLOOKUP(CONCATENATE($A1128,"D"),'05 APU'!$T:$AB,9,),0)</f>
        <v>0</v>
      </c>
      <c r="P1128" s="90">
        <f t="shared" si="36"/>
        <v>0</v>
      </c>
      <c r="Q1128" s="90">
        <f>IFERROR(VLOOKUP(CONCATENATE($A1128,"C"),'05 APU'!$T:$AB,9,),0)</f>
        <v>0</v>
      </c>
      <c r="R1128" s="90">
        <f>IFERROR(VLOOKUP(CONCATENATE($A1128,"B"),'05 APU'!$T:$AB,9,),0)</f>
        <v>0</v>
      </c>
      <c r="S1128" s="90">
        <f>IFERROR(VLOOKUP(CONCATENATE($A1128,"A"),'05 APU'!$T:$AB,9,),0)</f>
        <v>0</v>
      </c>
      <c r="U1128" s="421"/>
      <c r="V1128" s="424"/>
      <c r="W1128" s="429">
        <v>0</v>
      </c>
    </row>
    <row r="1129" spans="1:23" x14ac:dyDescent="0.25">
      <c r="A1129" s="88">
        <v>1119</v>
      </c>
      <c r="B1129" s="408" t="s">
        <v>2172</v>
      </c>
      <c r="C1129" s="409" t="s">
        <v>2173</v>
      </c>
      <c r="D1129" s="89" t="str">
        <f>IFERROR(VLOOKUP(CONCATENATE($A1129,"T"),'05 APU'!$1:$1048576,3,),"")</f>
        <v/>
      </c>
      <c r="E1129" s="89" t="str">
        <f>IFERROR(VLOOKUP(CONCATENATE($A1129,"T2"),'05 APU'!$1:$1048576,3,),"")</f>
        <v/>
      </c>
      <c r="F1129" s="89" t="str">
        <f>IFERROR(VLOOKUP(CONCATENATE($A1129,"T3"),'05 APU'!$1:$1048576,3,),"")</f>
        <v/>
      </c>
      <c r="G1129" s="415" t="s">
        <v>138</v>
      </c>
      <c r="H1129" s="351"/>
      <c r="I1129" s="90">
        <f>IFERROR((VLOOKUP(CONCATENATE($A1129,"D"),'05 APU'!$1:$1048576,9,)),0)</f>
        <v>0</v>
      </c>
      <c r="J1129" s="90">
        <f t="shared" si="35"/>
        <v>0</v>
      </c>
      <c r="K1129" s="297" t="str">
        <f>IFERROR(VLOOKUP(CONCATENATE($A1129,"C"),'05 APU'!$1:$1048576,9,),"")</f>
        <v/>
      </c>
      <c r="L1129" s="297" t="str">
        <f>IFERROR(VLOOKUP(CONCATENATE($A1129,"B"),'05 APU'!$1:$1048576,9,),"")</f>
        <v/>
      </c>
      <c r="M1129" s="297" t="str">
        <f>IFERROR(VLOOKUP(CONCATENATE($A1129,"A"),'05 APU'!$1:$1048576,9,),"")</f>
        <v/>
      </c>
      <c r="N1129" s="86"/>
      <c r="O1129" s="90">
        <f>IFERROR(VLOOKUP(CONCATENATE($A1129,"D"),'05 APU'!$T:$AB,9,),0)</f>
        <v>0</v>
      </c>
      <c r="P1129" s="90">
        <f t="shared" si="36"/>
        <v>0</v>
      </c>
      <c r="Q1129" s="90">
        <f>IFERROR(VLOOKUP(CONCATENATE($A1129,"C"),'05 APU'!$T:$AB,9,),0)</f>
        <v>0</v>
      </c>
      <c r="R1129" s="90">
        <f>IFERROR(VLOOKUP(CONCATENATE($A1129,"B"),'05 APU'!$T:$AB,9,),0)</f>
        <v>0</v>
      </c>
      <c r="S1129" s="90">
        <f>IFERROR(VLOOKUP(CONCATENATE($A1129,"A"),'05 APU'!$T:$AB,9,),0)</f>
        <v>0</v>
      </c>
      <c r="U1129" s="421"/>
      <c r="V1129" s="424"/>
      <c r="W1129" s="429">
        <v>0</v>
      </c>
    </row>
    <row r="1130" spans="1:23" x14ac:dyDescent="0.25">
      <c r="A1130" s="88">
        <v>1120</v>
      </c>
      <c r="B1130" s="408" t="s">
        <v>2174</v>
      </c>
      <c r="C1130" s="409" t="s">
        <v>2175</v>
      </c>
      <c r="D1130" s="89" t="str">
        <f>IFERROR(VLOOKUP(CONCATENATE($A1130,"T"),'05 APU'!$1:$1048576,3,),"")</f>
        <v/>
      </c>
      <c r="E1130" s="89" t="str">
        <f>IFERROR(VLOOKUP(CONCATENATE($A1130,"T2"),'05 APU'!$1:$1048576,3,),"")</f>
        <v/>
      </c>
      <c r="F1130" s="89" t="str">
        <f>IFERROR(VLOOKUP(CONCATENATE($A1130,"T3"),'05 APU'!$1:$1048576,3,),"")</f>
        <v/>
      </c>
      <c r="G1130" s="415" t="s">
        <v>138</v>
      </c>
      <c r="H1130" s="351"/>
      <c r="I1130" s="90">
        <f>IFERROR((VLOOKUP(CONCATENATE($A1130,"D"),'05 APU'!$1:$1048576,9,)),0)</f>
        <v>0</v>
      </c>
      <c r="J1130" s="90">
        <f t="shared" si="35"/>
        <v>0</v>
      </c>
      <c r="K1130" s="297" t="str">
        <f>IFERROR(VLOOKUP(CONCATENATE($A1130,"C"),'05 APU'!$1:$1048576,9,),"")</f>
        <v/>
      </c>
      <c r="L1130" s="297" t="str">
        <f>IFERROR(VLOOKUP(CONCATENATE($A1130,"B"),'05 APU'!$1:$1048576,9,),"")</f>
        <v/>
      </c>
      <c r="M1130" s="297" t="str">
        <f>IFERROR(VLOOKUP(CONCATENATE($A1130,"A"),'05 APU'!$1:$1048576,9,),"")</f>
        <v/>
      </c>
      <c r="N1130" s="86"/>
      <c r="O1130" s="90">
        <f>IFERROR(VLOOKUP(CONCATENATE($A1130,"D"),'05 APU'!$T:$AB,9,),0)</f>
        <v>0</v>
      </c>
      <c r="P1130" s="90">
        <f t="shared" si="36"/>
        <v>0</v>
      </c>
      <c r="Q1130" s="90">
        <f>IFERROR(VLOOKUP(CONCATENATE($A1130,"C"),'05 APU'!$T:$AB,9,),0)</f>
        <v>0</v>
      </c>
      <c r="R1130" s="90">
        <f>IFERROR(VLOOKUP(CONCATENATE($A1130,"B"),'05 APU'!$T:$AB,9,),0)</f>
        <v>0</v>
      </c>
      <c r="S1130" s="90">
        <f>IFERROR(VLOOKUP(CONCATENATE($A1130,"A"),'05 APU'!$T:$AB,9,),0)</f>
        <v>0</v>
      </c>
      <c r="U1130" s="421"/>
      <c r="V1130" s="424"/>
      <c r="W1130" s="429">
        <v>0</v>
      </c>
    </row>
    <row r="1131" spans="1:23" x14ac:dyDescent="0.25">
      <c r="A1131" s="88">
        <v>1121</v>
      </c>
      <c r="B1131" s="408" t="s">
        <v>2176</v>
      </c>
      <c r="C1131" s="409" t="s">
        <v>2177</v>
      </c>
      <c r="D1131" s="89" t="str">
        <f>IFERROR(VLOOKUP(CONCATENATE($A1131,"T"),'05 APU'!$1:$1048576,3,),"")</f>
        <v/>
      </c>
      <c r="E1131" s="89" t="str">
        <f>IFERROR(VLOOKUP(CONCATENATE($A1131,"T2"),'05 APU'!$1:$1048576,3,),"")</f>
        <v/>
      </c>
      <c r="F1131" s="89" t="str">
        <f>IFERROR(VLOOKUP(CONCATENATE($A1131,"T3"),'05 APU'!$1:$1048576,3,),"")</f>
        <v/>
      </c>
      <c r="G1131" s="415" t="s">
        <v>138</v>
      </c>
      <c r="H1131" s="351"/>
      <c r="I1131" s="90">
        <f>IFERROR((VLOOKUP(CONCATENATE($A1131,"D"),'05 APU'!$1:$1048576,9,)),0)</f>
        <v>0</v>
      </c>
      <c r="J1131" s="90">
        <f t="shared" si="35"/>
        <v>0</v>
      </c>
      <c r="K1131" s="297" t="str">
        <f>IFERROR(VLOOKUP(CONCATENATE($A1131,"C"),'05 APU'!$1:$1048576,9,),"")</f>
        <v/>
      </c>
      <c r="L1131" s="297" t="str">
        <f>IFERROR(VLOOKUP(CONCATENATE($A1131,"B"),'05 APU'!$1:$1048576,9,),"")</f>
        <v/>
      </c>
      <c r="M1131" s="297" t="str">
        <f>IFERROR(VLOOKUP(CONCATENATE($A1131,"A"),'05 APU'!$1:$1048576,9,),"")</f>
        <v/>
      </c>
      <c r="N1131" s="86"/>
      <c r="O1131" s="90">
        <f>IFERROR(VLOOKUP(CONCATENATE($A1131,"D"),'05 APU'!$T:$AB,9,),0)</f>
        <v>0</v>
      </c>
      <c r="P1131" s="90">
        <f t="shared" si="36"/>
        <v>0</v>
      </c>
      <c r="Q1131" s="90">
        <f>IFERROR(VLOOKUP(CONCATENATE($A1131,"C"),'05 APU'!$T:$AB,9,),0)</f>
        <v>0</v>
      </c>
      <c r="R1131" s="90">
        <f>IFERROR(VLOOKUP(CONCATENATE($A1131,"B"),'05 APU'!$T:$AB,9,),0)</f>
        <v>0</v>
      </c>
      <c r="S1131" s="90">
        <f>IFERROR(VLOOKUP(CONCATENATE($A1131,"A"),'05 APU'!$T:$AB,9,),0)</f>
        <v>0</v>
      </c>
      <c r="U1131" s="421"/>
      <c r="V1131" s="424"/>
      <c r="W1131" s="429">
        <v>0</v>
      </c>
    </row>
    <row r="1132" spans="1:23" x14ac:dyDescent="0.25">
      <c r="A1132" s="88">
        <v>1122</v>
      </c>
      <c r="B1132" s="408" t="s">
        <v>2178</v>
      </c>
      <c r="C1132" s="409" t="s">
        <v>2179</v>
      </c>
      <c r="D1132" s="89" t="str">
        <f>IFERROR(VLOOKUP(CONCATENATE($A1132,"T"),'05 APU'!$1:$1048576,3,),"")</f>
        <v/>
      </c>
      <c r="E1132" s="89" t="str">
        <f>IFERROR(VLOOKUP(CONCATENATE($A1132,"T2"),'05 APU'!$1:$1048576,3,),"")</f>
        <v/>
      </c>
      <c r="F1132" s="89" t="str">
        <f>IFERROR(VLOOKUP(CONCATENATE($A1132,"T3"),'05 APU'!$1:$1048576,3,),"")</f>
        <v/>
      </c>
      <c r="G1132" s="415" t="s">
        <v>138</v>
      </c>
      <c r="H1132" s="351"/>
      <c r="I1132" s="90">
        <f>IFERROR((VLOOKUP(CONCATENATE($A1132,"D"),'05 APU'!$1:$1048576,9,)),0)</f>
        <v>0</v>
      </c>
      <c r="J1132" s="90">
        <f t="shared" si="35"/>
        <v>0</v>
      </c>
      <c r="K1132" s="297" t="str">
        <f>IFERROR(VLOOKUP(CONCATENATE($A1132,"C"),'05 APU'!$1:$1048576,9,),"")</f>
        <v/>
      </c>
      <c r="L1132" s="297" t="str">
        <f>IFERROR(VLOOKUP(CONCATENATE($A1132,"B"),'05 APU'!$1:$1048576,9,),"")</f>
        <v/>
      </c>
      <c r="M1132" s="297" t="str">
        <f>IFERROR(VLOOKUP(CONCATENATE($A1132,"A"),'05 APU'!$1:$1048576,9,),"")</f>
        <v/>
      </c>
      <c r="N1132" s="86"/>
      <c r="O1132" s="90">
        <f>IFERROR(VLOOKUP(CONCATENATE($A1132,"D"),'05 APU'!$T:$AB,9,),0)</f>
        <v>0</v>
      </c>
      <c r="P1132" s="90">
        <f t="shared" si="36"/>
        <v>0</v>
      </c>
      <c r="Q1132" s="90">
        <f>IFERROR(VLOOKUP(CONCATENATE($A1132,"C"),'05 APU'!$T:$AB,9,),0)</f>
        <v>0</v>
      </c>
      <c r="R1132" s="90">
        <f>IFERROR(VLOOKUP(CONCATENATE($A1132,"B"),'05 APU'!$T:$AB,9,),0)</f>
        <v>0</v>
      </c>
      <c r="S1132" s="90">
        <f>IFERROR(VLOOKUP(CONCATENATE($A1132,"A"),'05 APU'!$T:$AB,9,),0)</f>
        <v>0</v>
      </c>
      <c r="U1132" s="421"/>
      <c r="V1132" s="424"/>
      <c r="W1132" s="429">
        <v>0</v>
      </c>
    </row>
    <row r="1133" spans="1:23" x14ac:dyDescent="0.25">
      <c r="A1133" s="88">
        <v>1123</v>
      </c>
      <c r="B1133" s="408" t="s">
        <v>2180</v>
      </c>
      <c r="C1133" s="409" t="s">
        <v>2181</v>
      </c>
      <c r="D1133" s="89" t="str">
        <f>IFERROR(VLOOKUP(CONCATENATE($A1133,"T"),'05 APU'!$1:$1048576,3,),"")</f>
        <v/>
      </c>
      <c r="E1133" s="89" t="str">
        <f>IFERROR(VLOOKUP(CONCATENATE($A1133,"T2"),'05 APU'!$1:$1048576,3,),"")</f>
        <v/>
      </c>
      <c r="F1133" s="89" t="str">
        <f>IFERROR(VLOOKUP(CONCATENATE($A1133,"T3"),'05 APU'!$1:$1048576,3,),"")</f>
        <v/>
      </c>
      <c r="G1133" s="415" t="s">
        <v>138</v>
      </c>
      <c r="H1133" s="351"/>
      <c r="I1133" s="90">
        <f>IFERROR((VLOOKUP(CONCATENATE($A1133,"D"),'05 APU'!$1:$1048576,9,)),0)</f>
        <v>0</v>
      </c>
      <c r="J1133" s="90">
        <f t="shared" si="35"/>
        <v>0</v>
      </c>
      <c r="K1133" s="297" t="str">
        <f>IFERROR(VLOOKUP(CONCATENATE($A1133,"C"),'05 APU'!$1:$1048576,9,),"")</f>
        <v/>
      </c>
      <c r="L1133" s="297" t="str">
        <f>IFERROR(VLOOKUP(CONCATENATE($A1133,"B"),'05 APU'!$1:$1048576,9,),"")</f>
        <v/>
      </c>
      <c r="M1133" s="297" t="str">
        <f>IFERROR(VLOOKUP(CONCATENATE($A1133,"A"),'05 APU'!$1:$1048576,9,),"")</f>
        <v/>
      </c>
      <c r="N1133" s="86"/>
      <c r="O1133" s="90">
        <f>IFERROR(VLOOKUP(CONCATENATE($A1133,"D"),'05 APU'!$T:$AB,9,),0)</f>
        <v>0</v>
      </c>
      <c r="P1133" s="90">
        <f t="shared" si="36"/>
        <v>0</v>
      </c>
      <c r="Q1133" s="90">
        <f>IFERROR(VLOOKUP(CONCATENATE($A1133,"C"),'05 APU'!$T:$AB,9,),0)</f>
        <v>0</v>
      </c>
      <c r="R1133" s="90">
        <f>IFERROR(VLOOKUP(CONCATENATE($A1133,"B"),'05 APU'!$T:$AB,9,),0)</f>
        <v>0</v>
      </c>
      <c r="S1133" s="90">
        <f>IFERROR(VLOOKUP(CONCATENATE($A1133,"A"),'05 APU'!$T:$AB,9,),0)</f>
        <v>0</v>
      </c>
      <c r="U1133" s="421"/>
      <c r="V1133" s="424"/>
      <c r="W1133" s="429">
        <v>0</v>
      </c>
    </row>
    <row r="1134" spans="1:23" x14ac:dyDescent="0.25">
      <c r="A1134" s="88">
        <v>1124</v>
      </c>
      <c r="B1134" s="408" t="s">
        <v>2182</v>
      </c>
      <c r="C1134" s="409" t="s">
        <v>2183</v>
      </c>
      <c r="D1134" s="89" t="str">
        <f>IFERROR(VLOOKUP(CONCATENATE($A1134,"T"),'05 APU'!$1:$1048576,3,),"")</f>
        <v/>
      </c>
      <c r="E1134" s="89" t="str">
        <f>IFERROR(VLOOKUP(CONCATENATE($A1134,"T2"),'05 APU'!$1:$1048576,3,),"")</f>
        <v/>
      </c>
      <c r="F1134" s="89" t="str">
        <f>IFERROR(VLOOKUP(CONCATENATE($A1134,"T3"),'05 APU'!$1:$1048576,3,),"")</f>
        <v/>
      </c>
      <c r="G1134" s="415" t="s">
        <v>138</v>
      </c>
      <c r="H1134" s="351"/>
      <c r="I1134" s="90">
        <f>IFERROR((VLOOKUP(CONCATENATE($A1134,"D"),'05 APU'!$1:$1048576,9,)),0)</f>
        <v>0</v>
      </c>
      <c r="J1134" s="90">
        <f t="shared" si="35"/>
        <v>0</v>
      </c>
      <c r="K1134" s="297" t="str">
        <f>IFERROR(VLOOKUP(CONCATENATE($A1134,"C"),'05 APU'!$1:$1048576,9,),"")</f>
        <v/>
      </c>
      <c r="L1134" s="297" t="str">
        <f>IFERROR(VLOOKUP(CONCATENATE($A1134,"B"),'05 APU'!$1:$1048576,9,),"")</f>
        <v/>
      </c>
      <c r="M1134" s="297" t="str">
        <f>IFERROR(VLOOKUP(CONCATENATE($A1134,"A"),'05 APU'!$1:$1048576,9,),"")</f>
        <v/>
      </c>
      <c r="N1134" s="86"/>
      <c r="O1134" s="90">
        <f>IFERROR(VLOOKUP(CONCATENATE($A1134,"D"),'05 APU'!$T:$AB,9,),0)</f>
        <v>0</v>
      </c>
      <c r="P1134" s="90">
        <f t="shared" si="36"/>
        <v>0</v>
      </c>
      <c r="Q1134" s="90">
        <f>IFERROR(VLOOKUP(CONCATENATE($A1134,"C"),'05 APU'!$T:$AB,9,),0)</f>
        <v>0</v>
      </c>
      <c r="R1134" s="90">
        <f>IFERROR(VLOOKUP(CONCATENATE($A1134,"B"),'05 APU'!$T:$AB,9,),0)</f>
        <v>0</v>
      </c>
      <c r="S1134" s="90">
        <f>IFERROR(VLOOKUP(CONCATENATE($A1134,"A"),'05 APU'!$T:$AB,9,),0)</f>
        <v>0</v>
      </c>
      <c r="U1134" s="421"/>
      <c r="V1134" s="424"/>
      <c r="W1134" s="429">
        <v>0</v>
      </c>
    </row>
    <row r="1135" spans="1:23" x14ac:dyDescent="0.25">
      <c r="A1135" s="88">
        <v>1125</v>
      </c>
      <c r="B1135" s="408" t="s">
        <v>2184</v>
      </c>
      <c r="C1135" s="409" t="s">
        <v>2185</v>
      </c>
      <c r="D1135" s="89" t="str">
        <f>IFERROR(VLOOKUP(CONCATENATE($A1135,"T"),'05 APU'!$1:$1048576,3,),"")</f>
        <v/>
      </c>
      <c r="E1135" s="89" t="str">
        <f>IFERROR(VLOOKUP(CONCATENATE($A1135,"T2"),'05 APU'!$1:$1048576,3,),"")</f>
        <v/>
      </c>
      <c r="F1135" s="89" t="str">
        <f>IFERROR(VLOOKUP(CONCATENATE($A1135,"T3"),'05 APU'!$1:$1048576,3,),"")</f>
        <v/>
      </c>
      <c r="G1135" s="415" t="s">
        <v>138</v>
      </c>
      <c r="H1135" s="351"/>
      <c r="I1135" s="90">
        <f>IFERROR((VLOOKUP(CONCATENATE($A1135,"D"),'05 APU'!$1:$1048576,9,)),0)</f>
        <v>0</v>
      </c>
      <c r="J1135" s="90">
        <f t="shared" si="35"/>
        <v>0</v>
      </c>
      <c r="K1135" s="297" t="str">
        <f>IFERROR(VLOOKUP(CONCATENATE($A1135,"C"),'05 APU'!$1:$1048576,9,),"")</f>
        <v/>
      </c>
      <c r="L1135" s="297" t="str">
        <f>IFERROR(VLOOKUP(CONCATENATE($A1135,"B"),'05 APU'!$1:$1048576,9,),"")</f>
        <v/>
      </c>
      <c r="M1135" s="297" t="str">
        <f>IFERROR(VLOOKUP(CONCATENATE($A1135,"A"),'05 APU'!$1:$1048576,9,),"")</f>
        <v/>
      </c>
      <c r="N1135" s="86"/>
      <c r="O1135" s="90">
        <f>IFERROR(VLOOKUP(CONCATENATE($A1135,"D"),'05 APU'!$T:$AB,9,),0)</f>
        <v>0</v>
      </c>
      <c r="P1135" s="90">
        <f t="shared" si="36"/>
        <v>0</v>
      </c>
      <c r="Q1135" s="90">
        <f>IFERROR(VLOOKUP(CONCATENATE($A1135,"C"),'05 APU'!$T:$AB,9,),0)</f>
        <v>0</v>
      </c>
      <c r="R1135" s="90">
        <f>IFERROR(VLOOKUP(CONCATENATE($A1135,"B"),'05 APU'!$T:$AB,9,),0)</f>
        <v>0</v>
      </c>
      <c r="S1135" s="90">
        <f>IFERROR(VLOOKUP(CONCATENATE($A1135,"A"),'05 APU'!$T:$AB,9,),0)</f>
        <v>0</v>
      </c>
      <c r="U1135" s="421"/>
      <c r="V1135" s="424"/>
      <c r="W1135" s="429">
        <v>0</v>
      </c>
    </row>
    <row r="1136" spans="1:23" x14ac:dyDescent="0.25">
      <c r="A1136" s="88">
        <v>1126</v>
      </c>
      <c r="B1136" s="408" t="s">
        <v>2186</v>
      </c>
      <c r="C1136" s="409" t="s">
        <v>2187</v>
      </c>
      <c r="D1136" s="89" t="str">
        <f>IFERROR(VLOOKUP(CONCATENATE($A1136,"T"),'05 APU'!$1:$1048576,3,),"")</f>
        <v/>
      </c>
      <c r="E1136" s="89" t="str">
        <f>IFERROR(VLOOKUP(CONCATENATE($A1136,"T2"),'05 APU'!$1:$1048576,3,),"")</f>
        <v/>
      </c>
      <c r="F1136" s="89" t="str">
        <f>IFERROR(VLOOKUP(CONCATENATE($A1136,"T3"),'05 APU'!$1:$1048576,3,),"")</f>
        <v/>
      </c>
      <c r="G1136" s="415" t="s">
        <v>138</v>
      </c>
      <c r="H1136" s="351"/>
      <c r="I1136" s="90">
        <f>IFERROR((VLOOKUP(CONCATENATE($A1136,"D"),'05 APU'!$1:$1048576,9,)),0)</f>
        <v>0</v>
      </c>
      <c r="J1136" s="90">
        <f t="shared" si="35"/>
        <v>0</v>
      </c>
      <c r="K1136" s="297" t="str">
        <f>IFERROR(VLOOKUP(CONCATENATE($A1136,"C"),'05 APU'!$1:$1048576,9,),"")</f>
        <v/>
      </c>
      <c r="L1136" s="297" t="str">
        <f>IFERROR(VLOOKUP(CONCATENATE($A1136,"B"),'05 APU'!$1:$1048576,9,),"")</f>
        <v/>
      </c>
      <c r="M1136" s="297" t="str">
        <f>IFERROR(VLOOKUP(CONCATENATE($A1136,"A"),'05 APU'!$1:$1048576,9,),"")</f>
        <v/>
      </c>
      <c r="N1136" s="86"/>
      <c r="O1136" s="90">
        <f>IFERROR(VLOOKUP(CONCATENATE($A1136,"D"),'05 APU'!$T:$AB,9,),0)</f>
        <v>0</v>
      </c>
      <c r="P1136" s="90">
        <f t="shared" si="36"/>
        <v>0</v>
      </c>
      <c r="Q1136" s="90">
        <f>IFERROR(VLOOKUP(CONCATENATE($A1136,"C"),'05 APU'!$T:$AB,9,),0)</f>
        <v>0</v>
      </c>
      <c r="R1136" s="90">
        <f>IFERROR(VLOOKUP(CONCATENATE($A1136,"B"),'05 APU'!$T:$AB,9,),0)</f>
        <v>0</v>
      </c>
      <c r="S1136" s="90">
        <f>IFERROR(VLOOKUP(CONCATENATE($A1136,"A"),'05 APU'!$T:$AB,9,),0)</f>
        <v>0</v>
      </c>
      <c r="U1136" s="421"/>
      <c r="V1136" s="424"/>
      <c r="W1136" s="429">
        <v>0</v>
      </c>
    </row>
    <row r="1137" spans="1:23" x14ac:dyDescent="0.25">
      <c r="A1137" s="88">
        <v>1127</v>
      </c>
      <c r="B1137" s="403">
        <v>5.7</v>
      </c>
      <c r="C1137" s="404" t="s">
        <v>2188</v>
      </c>
      <c r="D1137" s="89" t="str">
        <f>IFERROR(VLOOKUP(CONCATENATE($A1137,"T"),'05 APU'!$1:$1048576,3,),"")</f>
        <v/>
      </c>
      <c r="E1137" s="89" t="str">
        <f>IFERROR(VLOOKUP(CONCATENATE($A1137,"T2"),'05 APU'!$1:$1048576,3,),"")</f>
        <v/>
      </c>
      <c r="F1137" s="89" t="str">
        <f>IFERROR(VLOOKUP(CONCATENATE($A1137,"T3"),'05 APU'!$1:$1048576,3,),"")</f>
        <v/>
      </c>
      <c r="G1137" s="415"/>
      <c r="H1137" s="351"/>
      <c r="I1137" s="90">
        <f>IFERROR((VLOOKUP(CONCATENATE($A1137,"D"),'05 APU'!$1:$1048576,9,)),0)</f>
        <v>0</v>
      </c>
      <c r="J1137" s="90">
        <f t="shared" si="35"/>
        <v>0</v>
      </c>
      <c r="K1137" s="297" t="str">
        <f>IFERROR(VLOOKUP(CONCATENATE($A1137,"C"),'05 APU'!$1:$1048576,9,),"")</f>
        <v/>
      </c>
      <c r="L1137" s="297" t="str">
        <f>IFERROR(VLOOKUP(CONCATENATE($A1137,"B"),'05 APU'!$1:$1048576,9,),"")</f>
        <v/>
      </c>
      <c r="M1137" s="297" t="str">
        <f>IFERROR(VLOOKUP(CONCATENATE($A1137,"A"),'05 APU'!$1:$1048576,9,),"")</f>
        <v/>
      </c>
      <c r="N1137" s="86"/>
      <c r="O1137" s="90">
        <f>IFERROR(VLOOKUP(CONCATENATE($A1137,"D"),'05 APU'!$T:$AB,9,),0)</f>
        <v>0</v>
      </c>
      <c r="P1137" s="90">
        <f t="shared" si="36"/>
        <v>0</v>
      </c>
      <c r="Q1137" s="90">
        <f>IFERROR(VLOOKUP(CONCATENATE($A1137,"C"),'05 APU'!$T:$AB,9,),0)</f>
        <v>0</v>
      </c>
      <c r="R1137" s="90">
        <f>IFERROR(VLOOKUP(CONCATENATE($A1137,"B"),'05 APU'!$T:$AB,9,),0)</f>
        <v>0</v>
      </c>
      <c r="S1137" s="90">
        <f>IFERROR(VLOOKUP(CONCATENATE($A1137,"A"),'05 APU'!$T:$AB,9,),0)</f>
        <v>0</v>
      </c>
      <c r="U1137" s="420"/>
      <c r="V1137" s="424"/>
      <c r="W1137" s="429">
        <v>0</v>
      </c>
    </row>
    <row r="1138" spans="1:23" x14ac:dyDescent="0.25">
      <c r="A1138" s="88">
        <v>1128</v>
      </c>
      <c r="B1138" s="408" t="s">
        <v>2189</v>
      </c>
      <c r="C1138" s="409" t="s">
        <v>2190</v>
      </c>
      <c r="D1138" s="89" t="str">
        <f>IFERROR(VLOOKUP(CONCATENATE($A1138,"T"),'05 APU'!$1:$1048576,3,),"")</f>
        <v/>
      </c>
      <c r="E1138" s="89" t="str">
        <f>IFERROR(VLOOKUP(CONCATENATE($A1138,"T2"),'05 APU'!$1:$1048576,3,),"")</f>
        <v/>
      </c>
      <c r="F1138" s="89" t="str">
        <f>IFERROR(VLOOKUP(CONCATENATE($A1138,"T3"),'05 APU'!$1:$1048576,3,),"")</f>
        <v/>
      </c>
      <c r="G1138" s="415" t="s">
        <v>168</v>
      </c>
      <c r="H1138" s="351"/>
      <c r="I1138" s="90">
        <f>IFERROR((VLOOKUP(CONCATENATE($A1138,"D"),'05 APU'!$1:$1048576,9,)),0)</f>
        <v>0</v>
      </c>
      <c r="J1138" s="90">
        <f t="shared" si="35"/>
        <v>0</v>
      </c>
      <c r="K1138" s="297" t="str">
        <f>IFERROR(VLOOKUP(CONCATENATE($A1138,"C"),'05 APU'!$1:$1048576,9,),"")</f>
        <v/>
      </c>
      <c r="L1138" s="297" t="str">
        <f>IFERROR(VLOOKUP(CONCATENATE($A1138,"B"),'05 APU'!$1:$1048576,9,),"")</f>
        <v/>
      </c>
      <c r="M1138" s="297" t="str">
        <f>IFERROR(VLOOKUP(CONCATENATE($A1138,"A"),'05 APU'!$1:$1048576,9,),"")</f>
        <v/>
      </c>
      <c r="N1138" s="86"/>
      <c r="O1138" s="90">
        <f>IFERROR(VLOOKUP(CONCATENATE($A1138,"D"),'05 APU'!$T:$AB,9,),0)</f>
        <v>0</v>
      </c>
      <c r="P1138" s="90">
        <f t="shared" si="36"/>
        <v>0</v>
      </c>
      <c r="Q1138" s="90">
        <f>IFERROR(VLOOKUP(CONCATENATE($A1138,"C"),'05 APU'!$T:$AB,9,),0)</f>
        <v>0</v>
      </c>
      <c r="R1138" s="90">
        <f>IFERROR(VLOOKUP(CONCATENATE($A1138,"B"),'05 APU'!$T:$AB,9,),0)</f>
        <v>0</v>
      </c>
      <c r="S1138" s="90">
        <f>IFERROR(VLOOKUP(CONCATENATE($A1138,"A"),'05 APU'!$T:$AB,9,),0)</f>
        <v>0</v>
      </c>
      <c r="U1138" s="421"/>
      <c r="V1138" s="424"/>
      <c r="W1138" s="429">
        <v>0</v>
      </c>
    </row>
    <row r="1139" spans="1:23" x14ac:dyDescent="0.25">
      <c r="A1139" s="88">
        <v>1129</v>
      </c>
      <c r="B1139" s="408" t="s">
        <v>2191</v>
      </c>
      <c r="C1139" s="409" t="s">
        <v>2192</v>
      </c>
      <c r="D1139" s="89" t="str">
        <f>IFERROR(VLOOKUP(CONCATENATE($A1139,"T"),'05 APU'!$1:$1048576,3,),"")</f>
        <v/>
      </c>
      <c r="E1139" s="89" t="str">
        <f>IFERROR(VLOOKUP(CONCATENATE($A1139,"T2"),'05 APU'!$1:$1048576,3,),"")</f>
        <v/>
      </c>
      <c r="F1139" s="89" t="str">
        <f>IFERROR(VLOOKUP(CONCATENATE($A1139,"T3"),'05 APU'!$1:$1048576,3,),"")</f>
        <v/>
      </c>
      <c r="G1139" s="415" t="s">
        <v>168</v>
      </c>
      <c r="H1139" s="351"/>
      <c r="I1139" s="90">
        <f>IFERROR((VLOOKUP(CONCATENATE($A1139,"D"),'05 APU'!$1:$1048576,9,)),0)</f>
        <v>0</v>
      </c>
      <c r="J1139" s="90">
        <f t="shared" ref="J1139:J1202" si="37">IFERROR(I1139*H1139,0)</f>
        <v>0</v>
      </c>
      <c r="K1139" s="297" t="str">
        <f>IFERROR(VLOOKUP(CONCATENATE($A1139,"C"),'05 APU'!$1:$1048576,9,),"")</f>
        <v/>
      </c>
      <c r="L1139" s="297" t="str">
        <f>IFERROR(VLOOKUP(CONCATENATE($A1139,"B"),'05 APU'!$1:$1048576,9,),"")</f>
        <v/>
      </c>
      <c r="M1139" s="297" t="str">
        <f>IFERROR(VLOOKUP(CONCATENATE($A1139,"A"),'05 APU'!$1:$1048576,9,),"")</f>
        <v/>
      </c>
      <c r="N1139" s="86"/>
      <c r="O1139" s="90">
        <f>IFERROR(VLOOKUP(CONCATENATE($A1139,"D"),'05 APU'!$T:$AB,9,),0)</f>
        <v>0</v>
      </c>
      <c r="P1139" s="90">
        <f t="shared" si="36"/>
        <v>0</v>
      </c>
      <c r="Q1139" s="90">
        <f>IFERROR(VLOOKUP(CONCATENATE($A1139,"C"),'05 APU'!$T:$AB,9,),0)</f>
        <v>0</v>
      </c>
      <c r="R1139" s="90">
        <f>IFERROR(VLOOKUP(CONCATENATE($A1139,"B"),'05 APU'!$T:$AB,9,),0)</f>
        <v>0</v>
      </c>
      <c r="S1139" s="90">
        <f>IFERROR(VLOOKUP(CONCATENATE($A1139,"A"),'05 APU'!$T:$AB,9,),0)</f>
        <v>0</v>
      </c>
      <c r="U1139" s="421"/>
      <c r="V1139" s="424"/>
      <c r="W1139" s="429">
        <v>0</v>
      </c>
    </row>
    <row r="1140" spans="1:23" x14ac:dyDescent="0.25">
      <c r="A1140" s="88">
        <v>1130</v>
      </c>
      <c r="B1140" s="408" t="s">
        <v>2193</v>
      </c>
      <c r="C1140" s="409" t="s">
        <v>2194</v>
      </c>
      <c r="D1140" s="89" t="str">
        <f>IFERROR(VLOOKUP(CONCATENATE($A1140,"T"),'05 APU'!$1:$1048576,3,),"")</f>
        <v/>
      </c>
      <c r="E1140" s="89" t="str">
        <f>IFERROR(VLOOKUP(CONCATENATE($A1140,"T2"),'05 APU'!$1:$1048576,3,),"")</f>
        <v/>
      </c>
      <c r="F1140" s="89" t="str">
        <f>IFERROR(VLOOKUP(CONCATENATE($A1140,"T3"),'05 APU'!$1:$1048576,3,),"")</f>
        <v/>
      </c>
      <c r="G1140" s="415" t="s">
        <v>168</v>
      </c>
      <c r="H1140" s="351"/>
      <c r="I1140" s="90">
        <f>IFERROR((VLOOKUP(CONCATENATE($A1140,"D"),'05 APU'!$1:$1048576,9,)),0)</f>
        <v>0</v>
      </c>
      <c r="J1140" s="90">
        <f t="shared" si="37"/>
        <v>0</v>
      </c>
      <c r="K1140" s="297" t="str">
        <f>IFERROR(VLOOKUP(CONCATENATE($A1140,"C"),'05 APU'!$1:$1048576,9,),"")</f>
        <v/>
      </c>
      <c r="L1140" s="297" t="str">
        <f>IFERROR(VLOOKUP(CONCATENATE($A1140,"B"),'05 APU'!$1:$1048576,9,),"")</f>
        <v/>
      </c>
      <c r="M1140" s="297" t="str">
        <f>IFERROR(VLOOKUP(CONCATENATE($A1140,"A"),'05 APU'!$1:$1048576,9,),"")</f>
        <v/>
      </c>
      <c r="N1140" s="86"/>
      <c r="O1140" s="90">
        <f>IFERROR(VLOOKUP(CONCATENATE($A1140,"D"),'05 APU'!$T:$AB,9,),0)</f>
        <v>0</v>
      </c>
      <c r="P1140" s="90">
        <f t="shared" si="36"/>
        <v>0</v>
      </c>
      <c r="Q1140" s="90">
        <f>IFERROR(VLOOKUP(CONCATENATE($A1140,"C"),'05 APU'!$T:$AB,9,),0)</f>
        <v>0</v>
      </c>
      <c r="R1140" s="90">
        <f>IFERROR(VLOOKUP(CONCATENATE($A1140,"B"),'05 APU'!$T:$AB,9,),0)</f>
        <v>0</v>
      </c>
      <c r="S1140" s="90">
        <f>IFERROR(VLOOKUP(CONCATENATE($A1140,"A"),'05 APU'!$T:$AB,9,),0)</f>
        <v>0</v>
      </c>
      <c r="U1140" s="421"/>
      <c r="V1140" s="424"/>
      <c r="W1140" s="429">
        <v>0</v>
      </c>
    </row>
    <row r="1141" spans="1:23" x14ac:dyDescent="0.25">
      <c r="A1141" s="88">
        <v>1131</v>
      </c>
      <c r="B1141" s="408" t="s">
        <v>2195</v>
      </c>
      <c r="C1141" s="409" t="s">
        <v>2196</v>
      </c>
      <c r="D1141" s="89" t="str">
        <f>IFERROR(VLOOKUP(CONCATENATE($A1141,"T"),'05 APU'!$1:$1048576,3,),"")</f>
        <v/>
      </c>
      <c r="E1141" s="89" t="str">
        <f>IFERROR(VLOOKUP(CONCATENATE($A1141,"T2"),'05 APU'!$1:$1048576,3,),"")</f>
        <v/>
      </c>
      <c r="F1141" s="89" t="str">
        <f>IFERROR(VLOOKUP(CONCATENATE($A1141,"T3"),'05 APU'!$1:$1048576,3,),"")</f>
        <v/>
      </c>
      <c r="G1141" s="415" t="s">
        <v>168</v>
      </c>
      <c r="H1141" s="351"/>
      <c r="I1141" s="90">
        <f>IFERROR((VLOOKUP(CONCATENATE($A1141,"D"),'05 APU'!$1:$1048576,9,)),0)</f>
        <v>0</v>
      </c>
      <c r="J1141" s="90">
        <f t="shared" si="37"/>
        <v>0</v>
      </c>
      <c r="K1141" s="297" t="str">
        <f>IFERROR(VLOOKUP(CONCATENATE($A1141,"C"),'05 APU'!$1:$1048576,9,),"")</f>
        <v/>
      </c>
      <c r="L1141" s="297" t="str">
        <f>IFERROR(VLOOKUP(CONCATENATE($A1141,"B"),'05 APU'!$1:$1048576,9,),"")</f>
        <v/>
      </c>
      <c r="M1141" s="297" t="str">
        <f>IFERROR(VLOOKUP(CONCATENATE($A1141,"A"),'05 APU'!$1:$1048576,9,),"")</f>
        <v/>
      </c>
      <c r="N1141" s="86"/>
      <c r="O1141" s="90">
        <f>IFERROR(VLOOKUP(CONCATENATE($A1141,"D"),'05 APU'!$T:$AB,9,),0)</f>
        <v>0</v>
      </c>
      <c r="P1141" s="90">
        <f t="shared" si="36"/>
        <v>0</v>
      </c>
      <c r="Q1141" s="90">
        <f>IFERROR(VLOOKUP(CONCATENATE($A1141,"C"),'05 APU'!$T:$AB,9,),0)</f>
        <v>0</v>
      </c>
      <c r="R1141" s="90">
        <f>IFERROR(VLOOKUP(CONCATENATE($A1141,"B"),'05 APU'!$T:$AB,9,),0)</f>
        <v>0</v>
      </c>
      <c r="S1141" s="90">
        <f>IFERROR(VLOOKUP(CONCATENATE($A1141,"A"),'05 APU'!$T:$AB,9,),0)</f>
        <v>0</v>
      </c>
      <c r="U1141" s="421"/>
      <c r="V1141" s="424"/>
      <c r="W1141" s="429">
        <v>0</v>
      </c>
    </row>
    <row r="1142" spans="1:23" x14ac:dyDescent="0.25">
      <c r="A1142" s="88">
        <v>1132</v>
      </c>
      <c r="B1142" s="408" t="s">
        <v>2197</v>
      </c>
      <c r="C1142" s="409" t="s">
        <v>2198</v>
      </c>
      <c r="D1142" s="89" t="str">
        <f>IFERROR(VLOOKUP(CONCATENATE($A1142,"T"),'05 APU'!$1:$1048576,3,),"")</f>
        <v/>
      </c>
      <c r="E1142" s="89" t="str">
        <f>IFERROR(VLOOKUP(CONCATENATE($A1142,"T2"),'05 APU'!$1:$1048576,3,),"")</f>
        <v/>
      </c>
      <c r="F1142" s="89" t="str">
        <f>IFERROR(VLOOKUP(CONCATENATE($A1142,"T3"),'05 APU'!$1:$1048576,3,),"")</f>
        <v/>
      </c>
      <c r="G1142" s="415" t="s">
        <v>168</v>
      </c>
      <c r="H1142" s="351"/>
      <c r="I1142" s="90">
        <f>IFERROR((VLOOKUP(CONCATENATE($A1142,"D"),'05 APU'!$1:$1048576,9,)),0)</f>
        <v>0</v>
      </c>
      <c r="J1142" s="90">
        <f t="shared" si="37"/>
        <v>0</v>
      </c>
      <c r="K1142" s="297" t="str">
        <f>IFERROR(VLOOKUP(CONCATENATE($A1142,"C"),'05 APU'!$1:$1048576,9,),"")</f>
        <v/>
      </c>
      <c r="L1142" s="297" t="str">
        <f>IFERROR(VLOOKUP(CONCATENATE($A1142,"B"),'05 APU'!$1:$1048576,9,),"")</f>
        <v/>
      </c>
      <c r="M1142" s="297" t="str">
        <f>IFERROR(VLOOKUP(CONCATENATE($A1142,"A"),'05 APU'!$1:$1048576,9,),"")</f>
        <v/>
      </c>
      <c r="N1142" s="86"/>
      <c r="O1142" s="90">
        <f>IFERROR(VLOOKUP(CONCATENATE($A1142,"D"),'05 APU'!$T:$AB,9,),0)</f>
        <v>0</v>
      </c>
      <c r="P1142" s="90">
        <f t="shared" si="36"/>
        <v>0</v>
      </c>
      <c r="Q1142" s="90">
        <f>IFERROR(VLOOKUP(CONCATENATE($A1142,"C"),'05 APU'!$T:$AB,9,),0)</f>
        <v>0</v>
      </c>
      <c r="R1142" s="90">
        <f>IFERROR(VLOOKUP(CONCATENATE($A1142,"B"),'05 APU'!$T:$AB,9,),0)</f>
        <v>0</v>
      </c>
      <c r="S1142" s="90">
        <f>IFERROR(VLOOKUP(CONCATENATE($A1142,"A"),'05 APU'!$T:$AB,9,),0)</f>
        <v>0</v>
      </c>
      <c r="U1142" s="421"/>
      <c r="V1142" s="424"/>
      <c r="W1142" s="429">
        <v>0</v>
      </c>
    </row>
    <row r="1143" spans="1:23" x14ac:dyDescent="0.25">
      <c r="A1143" s="88">
        <v>1133</v>
      </c>
      <c r="B1143" s="408" t="s">
        <v>2199</v>
      </c>
      <c r="C1143" s="409" t="s">
        <v>2200</v>
      </c>
      <c r="D1143" s="89" t="str">
        <f>IFERROR(VLOOKUP(CONCATENATE($A1143,"T"),'05 APU'!$1:$1048576,3,),"")</f>
        <v/>
      </c>
      <c r="E1143" s="89" t="str">
        <f>IFERROR(VLOOKUP(CONCATENATE($A1143,"T2"),'05 APU'!$1:$1048576,3,),"")</f>
        <v/>
      </c>
      <c r="F1143" s="89" t="str">
        <f>IFERROR(VLOOKUP(CONCATENATE($A1143,"T3"),'05 APU'!$1:$1048576,3,),"")</f>
        <v/>
      </c>
      <c r="G1143" s="415" t="s">
        <v>168</v>
      </c>
      <c r="H1143" s="351"/>
      <c r="I1143" s="90">
        <f>IFERROR((VLOOKUP(CONCATENATE($A1143,"D"),'05 APU'!$1:$1048576,9,)),0)</f>
        <v>0</v>
      </c>
      <c r="J1143" s="90">
        <f t="shared" si="37"/>
        <v>0</v>
      </c>
      <c r="K1143" s="297" t="str">
        <f>IFERROR(VLOOKUP(CONCATENATE($A1143,"C"),'05 APU'!$1:$1048576,9,),"")</f>
        <v/>
      </c>
      <c r="L1143" s="297" t="str">
        <f>IFERROR(VLOOKUP(CONCATENATE($A1143,"B"),'05 APU'!$1:$1048576,9,),"")</f>
        <v/>
      </c>
      <c r="M1143" s="297" t="str">
        <f>IFERROR(VLOOKUP(CONCATENATE($A1143,"A"),'05 APU'!$1:$1048576,9,),"")</f>
        <v/>
      </c>
      <c r="N1143" s="86"/>
      <c r="O1143" s="90">
        <f>IFERROR(VLOOKUP(CONCATENATE($A1143,"D"),'05 APU'!$T:$AB,9,),0)</f>
        <v>0</v>
      </c>
      <c r="P1143" s="90">
        <f t="shared" si="36"/>
        <v>0</v>
      </c>
      <c r="Q1143" s="90">
        <f>IFERROR(VLOOKUP(CONCATENATE($A1143,"C"),'05 APU'!$T:$AB,9,),0)</f>
        <v>0</v>
      </c>
      <c r="R1143" s="90">
        <f>IFERROR(VLOOKUP(CONCATENATE($A1143,"B"),'05 APU'!$T:$AB,9,),0)</f>
        <v>0</v>
      </c>
      <c r="S1143" s="90">
        <f>IFERROR(VLOOKUP(CONCATENATE($A1143,"A"),'05 APU'!$T:$AB,9,),0)</f>
        <v>0</v>
      </c>
      <c r="U1143" s="421"/>
      <c r="V1143" s="424"/>
      <c r="W1143" s="429">
        <v>0</v>
      </c>
    </row>
    <row r="1144" spans="1:23" x14ac:dyDescent="0.25">
      <c r="A1144" s="88">
        <v>1134</v>
      </c>
      <c r="B1144" s="408" t="s">
        <v>2201</v>
      </c>
      <c r="C1144" s="409" t="s">
        <v>2202</v>
      </c>
      <c r="D1144" s="89" t="str">
        <f>IFERROR(VLOOKUP(CONCATENATE($A1144,"T"),'05 APU'!$1:$1048576,3,),"")</f>
        <v/>
      </c>
      <c r="E1144" s="89" t="str">
        <f>IFERROR(VLOOKUP(CONCATENATE($A1144,"T2"),'05 APU'!$1:$1048576,3,),"")</f>
        <v/>
      </c>
      <c r="F1144" s="89" t="str">
        <f>IFERROR(VLOOKUP(CONCATENATE($A1144,"T3"),'05 APU'!$1:$1048576,3,),"")</f>
        <v/>
      </c>
      <c r="G1144" s="415" t="s">
        <v>168</v>
      </c>
      <c r="H1144" s="351"/>
      <c r="I1144" s="90">
        <f>IFERROR((VLOOKUP(CONCATENATE($A1144,"D"),'05 APU'!$1:$1048576,9,)),0)</f>
        <v>0</v>
      </c>
      <c r="J1144" s="90">
        <f t="shared" si="37"/>
        <v>0</v>
      </c>
      <c r="K1144" s="297" t="str">
        <f>IFERROR(VLOOKUP(CONCATENATE($A1144,"C"),'05 APU'!$1:$1048576,9,),"")</f>
        <v/>
      </c>
      <c r="L1144" s="297" t="str">
        <f>IFERROR(VLOOKUP(CONCATENATE($A1144,"B"),'05 APU'!$1:$1048576,9,),"")</f>
        <v/>
      </c>
      <c r="M1144" s="297" t="str">
        <f>IFERROR(VLOOKUP(CONCATENATE($A1144,"A"),'05 APU'!$1:$1048576,9,),"")</f>
        <v/>
      </c>
      <c r="N1144" s="86"/>
      <c r="O1144" s="90">
        <f>IFERROR(VLOOKUP(CONCATENATE($A1144,"D"),'05 APU'!$T:$AB,9,),0)</f>
        <v>0</v>
      </c>
      <c r="P1144" s="90">
        <f t="shared" si="36"/>
        <v>0</v>
      </c>
      <c r="Q1144" s="90">
        <f>IFERROR(VLOOKUP(CONCATENATE($A1144,"C"),'05 APU'!$T:$AB,9,),0)</f>
        <v>0</v>
      </c>
      <c r="R1144" s="90">
        <f>IFERROR(VLOOKUP(CONCATENATE($A1144,"B"),'05 APU'!$T:$AB,9,),0)</f>
        <v>0</v>
      </c>
      <c r="S1144" s="90">
        <f>IFERROR(VLOOKUP(CONCATENATE($A1144,"A"),'05 APU'!$T:$AB,9,),0)</f>
        <v>0</v>
      </c>
      <c r="U1144" s="421"/>
      <c r="V1144" s="424"/>
      <c r="W1144" s="429">
        <v>0</v>
      </c>
    </row>
    <row r="1145" spans="1:23" x14ac:dyDescent="0.25">
      <c r="A1145" s="88">
        <v>1135</v>
      </c>
      <c r="B1145" s="408" t="s">
        <v>2203</v>
      </c>
      <c r="C1145" s="409" t="s">
        <v>2204</v>
      </c>
      <c r="D1145" s="89" t="str">
        <f>IFERROR(VLOOKUP(CONCATENATE($A1145,"T"),'05 APU'!$1:$1048576,3,),"")</f>
        <v/>
      </c>
      <c r="E1145" s="89" t="str">
        <f>IFERROR(VLOOKUP(CONCATENATE($A1145,"T2"),'05 APU'!$1:$1048576,3,),"")</f>
        <v/>
      </c>
      <c r="F1145" s="89" t="str">
        <f>IFERROR(VLOOKUP(CONCATENATE($A1145,"T3"),'05 APU'!$1:$1048576,3,),"")</f>
        <v/>
      </c>
      <c r="G1145" s="415" t="s">
        <v>168</v>
      </c>
      <c r="H1145" s="351"/>
      <c r="I1145" s="90">
        <f>IFERROR((VLOOKUP(CONCATENATE($A1145,"D"),'05 APU'!$1:$1048576,9,)),0)</f>
        <v>0</v>
      </c>
      <c r="J1145" s="90">
        <f t="shared" si="37"/>
        <v>0</v>
      </c>
      <c r="K1145" s="297" t="str">
        <f>IFERROR(VLOOKUP(CONCATENATE($A1145,"C"),'05 APU'!$1:$1048576,9,),"")</f>
        <v/>
      </c>
      <c r="L1145" s="297" t="str">
        <f>IFERROR(VLOOKUP(CONCATENATE($A1145,"B"),'05 APU'!$1:$1048576,9,),"")</f>
        <v/>
      </c>
      <c r="M1145" s="297" t="str">
        <f>IFERROR(VLOOKUP(CONCATENATE($A1145,"A"),'05 APU'!$1:$1048576,9,),"")</f>
        <v/>
      </c>
      <c r="N1145" s="86"/>
      <c r="O1145" s="90">
        <f>IFERROR(VLOOKUP(CONCATENATE($A1145,"D"),'05 APU'!$T:$AB,9,),0)</f>
        <v>0</v>
      </c>
      <c r="P1145" s="90">
        <f t="shared" si="36"/>
        <v>0</v>
      </c>
      <c r="Q1145" s="90">
        <f>IFERROR(VLOOKUP(CONCATENATE($A1145,"C"),'05 APU'!$T:$AB,9,),0)</f>
        <v>0</v>
      </c>
      <c r="R1145" s="90">
        <f>IFERROR(VLOOKUP(CONCATENATE($A1145,"B"),'05 APU'!$T:$AB,9,),0)</f>
        <v>0</v>
      </c>
      <c r="S1145" s="90">
        <f>IFERROR(VLOOKUP(CONCATENATE($A1145,"A"),'05 APU'!$T:$AB,9,),0)</f>
        <v>0</v>
      </c>
      <c r="U1145" s="421"/>
      <c r="V1145" s="424"/>
      <c r="W1145" s="429">
        <v>0</v>
      </c>
    </row>
    <row r="1146" spans="1:23" x14ac:dyDescent="0.25">
      <c r="A1146" s="88">
        <v>1136</v>
      </c>
      <c r="B1146" s="408" t="s">
        <v>2205</v>
      </c>
      <c r="C1146" s="409" t="s">
        <v>2206</v>
      </c>
      <c r="D1146" s="89" t="str">
        <f>IFERROR(VLOOKUP(CONCATENATE($A1146,"T"),'05 APU'!$1:$1048576,3,),"")</f>
        <v/>
      </c>
      <c r="E1146" s="89" t="str">
        <f>IFERROR(VLOOKUP(CONCATENATE($A1146,"T2"),'05 APU'!$1:$1048576,3,),"")</f>
        <v/>
      </c>
      <c r="F1146" s="89" t="str">
        <f>IFERROR(VLOOKUP(CONCATENATE($A1146,"T3"),'05 APU'!$1:$1048576,3,),"")</f>
        <v/>
      </c>
      <c r="G1146" s="415" t="s">
        <v>168</v>
      </c>
      <c r="H1146" s="351"/>
      <c r="I1146" s="90">
        <f>IFERROR((VLOOKUP(CONCATENATE($A1146,"D"),'05 APU'!$1:$1048576,9,)),0)</f>
        <v>0</v>
      </c>
      <c r="J1146" s="90">
        <f t="shared" si="37"/>
        <v>0</v>
      </c>
      <c r="K1146" s="297" t="str">
        <f>IFERROR(VLOOKUP(CONCATENATE($A1146,"C"),'05 APU'!$1:$1048576,9,),"")</f>
        <v/>
      </c>
      <c r="L1146" s="297" t="str">
        <f>IFERROR(VLOOKUP(CONCATENATE($A1146,"B"),'05 APU'!$1:$1048576,9,),"")</f>
        <v/>
      </c>
      <c r="M1146" s="297" t="str">
        <f>IFERROR(VLOOKUP(CONCATENATE($A1146,"A"),'05 APU'!$1:$1048576,9,),"")</f>
        <v/>
      </c>
      <c r="N1146" s="86"/>
      <c r="O1146" s="90">
        <f>IFERROR(VLOOKUP(CONCATENATE($A1146,"D"),'05 APU'!$T:$AB,9,),0)</f>
        <v>0</v>
      </c>
      <c r="P1146" s="90">
        <f t="shared" si="36"/>
        <v>0</v>
      </c>
      <c r="Q1146" s="90">
        <f>IFERROR(VLOOKUP(CONCATENATE($A1146,"C"),'05 APU'!$T:$AB,9,),0)</f>
        <v>0</v>
      </c>
      <c r="R1146" s="90">
        <f>IFERROR(VLOOKUP(CONCATENATE($A1146,"B"),'05 APU'!$T:$AB,9,),0)</f>
        <v>0</v>
      </c>
      <c r="S1146" s="90">
        <f>IFERROR(VLOOKUP(CONCATENATE($A1146,"A"),'05 APU'!$T:$AB,9,),0)</f>
        <v>0</v>
      </c>
      <c r="U1146" s="421"/>
      <c r="V1146" s="424"/>
      <c r="W1146" s="429">
        <v>0</v>
      </c>
    </row>
    <row r="1147" spans="1:23" x14ac:dyDescent="0.25">
      <c r="A1147" s="88">
        <v>1137</v>
      </c>
      <c r="B1147" s="408" t="s">
        <v>2207</v>
      </c>
      <c r="C1147" s="409" t="s">
        <v>2208</v>
      </c>
      <c r="D1147" s="89" t="str">
        <f>IFERROR(VLOOKUP(CONCATENATE($A1147,"T"),'05 APU'!$1:$1048576,3,),"")</f>
        <v/>
      </c>
      <c r="E1147" s="89" t="str">
        <f>IFERROR(VLOOKUP(CONCATENATE($A1147,"T2"),'05 APU'!$1:$1048576,3,),"")</f>
        <v/>
      </c>
      <c r="F1147" s="89" t="str">
        <f>IFERROR(VLOOKUP(CONCATENATE($A1147,"T3"),'05 APU'!$1:$1048576,3,),"")</f>
        <v/>
      </c>
      <c r="G1147" s="415" t="s">
        <v>168</v>
      </c>
      <c r="H1147" s="351"/>
      <c r="I1147" s="90">
        <f>IFERROR((VLOOKUP(CONCATENATE($A1147,"D"),'05 APU'!$1:$1048576,9,)),0)</f>
        <v>0</v>
      </c>
      <c r="J1147" s="90">
        <f t="shared" si="37"/>
        <v>0</v>
      </c>
      <c r="K1147" s="297" t="str">
        <f>IFERROR(VLOOKUP(CONCATENATE($A1147,"C"),'05 APU'!$1:$1048576,9,),"")</f>
        <v/>
      </c>
      <c r="L1147" s="297" t="str">
        <f>IFERROR(VLOOKUP(CONCATENATE($A1147,"B"),'05 APU'!$1:$1048576,9,),"")</f>
        <v/>
      </c>
      <c r="M1147" s="297" t="str">
        <f>IFERROR(VLOOKUP(CONCATENATE($A1147,"A"),'05 APU'!$1:$1048576,9,),"")</f>
        <v/>
      </c>
      <c r="N1147" s="86"/>
      <c r="O1147" s="90">
        <f>IFERROR(VLOOKUP(CONCATENATE($A1147,"D"),'05 APU'!$T:$AB,9,),0)</f>
        <v>0</v>
      </c>
      <c r="P1147" s="90">
        <f t="shared" si="36"/>
        <v>0</v>
      </c>
      <c r="Q1147" s="90">
        <f>IFERROR(VLOOKUP(CONCATENATE($A1147,"C"),'05 APU'!$T:$AB,9,),0)</f>
        <v>0</v>
      </c>
      <c r="R1147" s="90">
        <f>IFERROR(VLOOKUP(CONCATENATE($A1147,"B"),'05 APU'!$T:$AB,9,),0)</f>
        <v>0</v>
      </c>
      <c r="S1147" s="90">
        <f>IFERROR(VLOOKUP(CONCATENATE($A1147,"A"),'05 APU'!$T:$AB,9,),0)</f>
        <v>0</v>
      </c>
      <c r="U1147" s="421"/>
      <c r="V1147" s="424"/>
      <c r="W1147" s="429">
        <v>0</v>
      </c>
    </row>
    <row r="1148" spans="1:23" x14ac:dyDescent="0.25">
      <c r="A1148" s="88">
        <v>1138</v>
      </c>
      <c r="B1148" s="408" t="s">
        <v>2209</v>
      </c>
      <c r="C1148" s="409" t="s">
        <v>2210</v>
      </c>
      <c r="D1148" s="89" t="str">
        <f>IFERROR(VLOOKUP(CONCATENATE($A1148,"T"),'05 APU'!$1:$1048576,3,),"")</f>
        <v/>
      </c>
      <c r="E1148" s="89" t="str">
        <f>IFERROR(VLOOKUP(CONCATENATE($A1148,"T2"),'05 APU'!$1:$1048576,3,),"")</f>
        <v/>
      </c>
      <c r="F1148" s="89" t="str">
        <f>IFERROR(VLOOKUP(CONCATENATE($A1148,"T3"),'05 APU'!$1:$1048576,3,),"")</f>
        <v/>
      </c>
      <c r="G1148" s="415" t="s">
        <v>168</v>
      </c>
      <c r="H1148" s="351"/>
      <c r="I1148" s="90">
        <f>IFERROR((VLOOKUP(CONCATENATE($A1148,"D"),'05 APU'!$1:$1048576,9,)),0)</f>
        <v>0</v>
      </c>
      <c r="J1148" s="90">
        <f t="shared" si="37"/>
        <v>0</v>
      </c>
      <c r="K1148" s="297" t="str">
        <f>IFERROR(VLOOKUP(CONCATENATE($A1148,"C"),'05 APU'!$1:$1048576,9,),"")</f>
        <v/>
      </c>
      <c r="L1148" s="297" t="str">
        <f>IFERROR(VLOOKUP(CONCATENATE($A1148,"B"),'05 APU'!$1:$1048576,9,),"")</f>
        <v/>
      </c>
      <c r="M1148" s="297" t="str">
        <f>IFERROR(VLOOKUP(CONCATENATE($A1148,"A"),'05 APU'!$1:$1048576,9,),"")</f>
        <v/>
      </c>
      <c r="N1148" s="86"/>
      <c r="O1148" s="90">
        <f>IFERROR(VLOOKUP(CONCATENATE($A1148,"D"),'05 APU'!$T:$AB,9,),0)</f>
        <v>0</v>
      </c>
      <c r="P1148" s="90">
        <f t="shared" si="36"/>
        <v>0</v>
      </c>
      <c r="Q1148" s="90">
        <f>IFERROR(VLOOKUP(CONCATENATE($A1148,"C"),'05 APU'!$T:$AB,9,),0)</f>
        <v>0</v>
      </c>
      <c r="R1148" s="90">
        <f>IFERROR(VLOOKUP(CONCATENATE($A1148,"B"),'05 APU'!$T:$AB,9,),0)</f>
        <v>0</v>
      </c>
      <c r="S1148" s="90">
        <f>IFERROR(VLOOKUP(CONCATENATE($A1148,"A"),'05 APU'!$T:$AB,9,),0)</f>
        <v>0</v>
      </c>
      <c r="U1148" s="421"/>
      <c r="V1148" s="424"/>
      <c r="W1148" s="429">
        <v>0</v>
      </c>
    </row>
    <row r="1149" spans="1:23" x14ac:dyDescent="0.25">
      <c r="A1149" s="88">
        <v>1139</v>
      </c>
      <c r="B1149" s="408" t="s">
        <v>2211</v>
      </c>
      <c r="C1149" s="409" t="s">
        <v>2212</v>
      </c>
      <c r="D1149" s="89" t="str">
        <f>IFERROR(VLOOKUP(CONCATENATE($A1149,"T"),'05 APU'!$1:$1048576,3,),"")</f>
        <v/>
      </c>
      <c r="E1149" s="89" t="str">
        <f>IFERROR(VLOOKUP(CONCATENATE($A1149,"T2"),'05 APU'!$1:$1048576,3,),"")</f>
        <v/>
      </c>
      <c r="F1149" s="89" t="str">
        <f>IFERROR(VLOOKUP(CONCATENATE($A1149,"T3"),'05 APU'!$1:$1048576,3,),"")</f>
        <v/>
      </c>
      <c r="G1149" s="415" t="s">
        <v>168</v>
      </c>
      <c r="H1149" s="351"/>
      <c r="I1149" s="90">
        <f>IFERROR((VLOOKUP(CONCATENATE($A1149,"D"),'05 APU'!$1:$1048576,9,)),0)</f>
        <v>0</v>
      </c>
      <c r="J1149" s="90">
        <f t="shared" si="37"/>
        <v>0</v>
      </c>
      <c r="K1149" s="297" t="str">
        <f>IFERROR(VLOOKUP(CONCATENATE($A1149,"C"),'05 APU'!$1:$1048576,9,),"")</f>
        <v/>
      </c>
      <c r="L1149" s="297" t="str">
        <f>IFERROR(VLOOKUP(CONCATENATE($A1149,"B"),'05 APU'!$1:$1048576,9,),"")</f>
        <v/>
      </c>
      <c r="M1149" s="297" t="str">
        <f>IFERROR(VLOOKUP(CONCATENATE($A1149,"A"),'05 APU'!$1:$1048576,9,),"")</f>
        <v/>
      </c>
      <c r="N1149" s="86"/>
      <c r="O1149" s="90">
        <f>IFERROR(VLOOKUP(CONCATENATE($A1149,"D"),'05 APU'!$T:$AB,9,),0)</f>
        <v>0</v>
      </c>
      <c r="P1149" s="90">
        <f t="shared" si="36"/>
        <v>0</v>
      </c>
      <c r="Q1149" s="90">
        <f>IFERROR(VLOOKUP(CONCATENATE($A1149,"C"),'05 APU'!$T:$AB,9,),0)</f>
        <v>0</v>
      </c>
      <c r="R1149" s="90">
        <f>IFERROR(VLOOKUP(CONCATENATE($A1149,"B"),'05 APU'!$T:$AB,9,),0)</f>
        <v>0</v>
      </c>
      <c r="S1149" s="90">
        <f>IFERROR(VLOOKUP(CONCATENATE($A1149,"A"),'05 APU'!$T:$AB,9,),0)</f>
        <v>0</v>
      </c>
      <c r="U1149" s="421"/>
      <c r="V1149" s="424"/>
      <c r="W1149" s="429">
        <v>0</v>
      </c>
    </row>
    <row r="1150" spans="1:23" x14ac:dyDescent="0.25">
      <c r="A1150" s="88">
        <v>1140</v>
      </c>
      <c r="B1150" s="408" t="s">
        <v>2213</v>
      </c>
      <c r="C1150" s="409" t="s">
        <v>2214</v>
      </c>
      <c r="D1150" s="89" t="str">
        <f>IFERROR(VLOOKUP(CONCATENATE($A1150,"T"),'05 APU'!$1:$1048576,3,),"")</f>
        <v/>
      </c>
      <c r="E1150" s="89" t="str">
        <f>IFERROR(VLOOKUP(CONCATENATE($A1150,"T2"),'05 APU'!$1:$1048576,3,),"")</f>
        <v/>
      </c>
      <c r="F1150" s="89" t="str">
        <f>IFERROR(VLOOKUP(CONCATENATE($A1150,"T3"),'05 APU'!$1:$1048576,3,),"")</f>
        <v/>
      </c>
      <c r="G1150" s="415" t="s">
        <v>168</v>
      </c>
      <c r="H1150" s="351"/>
      <c r="I1150" s="90">
        <f>IFERROR((VLOOKUP(CONCATENATE($A1150,"D"),'05 APU'!$1:$1048576,9,)),0)</f>
        <v>0</v>
      </c>
      <c r="J1150" s="90">
        <f t="shared" si="37"/>
        <v>0</v>
      </c>
      <c r="K1150" s="297" t="str">
        <f>IFERROR(VLOOKUP(CONCATENATE($A1150,"C"),'05 APU'!$1:$1048576,9,),"")</f>
        <v/>
      </c>
      <c r="L1150" s="297" t="str">
        <f>IFERROR(VLOOKUP(CONCATENATE($A1150,"B"),'05 APU'!$1:$1048576,9,),"")</f>
        <v/>
      </c>
      <c r="M1150" s="297" t="str">
        <f>IFERROR(VLOOKUP(CONCATENATE($A1150,"A"),'05 APU'!$1:$1048576,9,),"")</f>
        <v/>
      </c>
      <c r="N1150" s="86"/>
      <c r="O1150" s="90">
        <f>IFERROR(VLOOKUP(CONCATENATE($A1150,"D"),'05 APU'!$T:$AB,9,),0)</f>
        <v>0</v>
      </c>
      <c r="P1150" s="90">
        <f t="shared" si="36"/>
        <v>0</v>
      </c>
      <c r="Q1150" s="90">
        <f>IFERROR(VLOOKUP(CONCATENATE($A1150,"C"),'05 APU'!$T:$AB,9,),0)</f>
        <v>0</v>
      </c>
      <c r="R1150" s="90">
        <f>IFERROR(VLOOKUP(CONCATENATE($A1150,"B"),'05 APU'!$T:$AB,9,),0)</f>
        <v>0</v>
      </c>
      <c r="S1150" s="90">
        <f>IFERROR(VLOOKUP(CONCATENATE($A1150,"A"),'05 APU'!$T:$AB,9,),0)</f>
        <v>0</v>
      </c>
      <c r="U1150" s="421"/>
      <c r="V1150" s="424"/>
      <c r="W1150" s="429">
        <v>0</v>
      </c>
    </row>
    <row r="1151" spans="1:23" x14ac:dyDescent="0.25">
      <c r="A1151" s="88">
        <v>1141</v>
      </c>
      <c r="B1151" s="408" t="s">
        <v>2215</v>
      </c>
      <c r="C1151" s="409" t="s">
        <v>2216</v>
      </c>
      <c r="D1151" s="89" t="str">
        <f>IFERROR(VLOOKUP(CONCATENATE($A1151,"T"),'05 APU'!$1:$1048576,3,),"")</f>
        <v/>
      </c>
      <c r="E1151" s="89" t="str">
        <f>IFERROR(VLOOKUP(CONCATENATE($A1151,"T2"),'05 APU'!$1:$1048576,3,),"")</f>
        <v/>
      </c>
      <c r="F1151" s="89" t="str">
        <f>IFERROR(VLOOKUP(CONCATENATE($A1151,"T3"),'05 APU'!$1:$1048576,3,),"")</f>
        <v/>
      </c>
      <c r="G1151" s="415" t="s">
        <v>168</v>
      </c>
      <c r="H1151" s="351"/>
      <c r="I1151" s="90">
        <f>IFERROR((VLOOKUP(CONCATENATE($A1151,"D"),'05 APU'!$1:$1048576,9,)),0)</f>
        <v>0</v>
      </c>
      <c r="J1151" s="90">
        <f t="shared" si="37"/>
        <v>0</v>
      </c>
      <c r="K1151" s="297" t="str">
        <f>IFERROR(VLOOKUP(CONCATENATE($A1151,"C"),'05 APU'!$1:$1048576,9,),"")</f>
        <v/>
      </c>
      <c r="L1151" s="297" t="str">
        <f>IFERROR(VLOOKUP(CONCATENATE($A1151,"B"),'05 APU'!$1:$1048576,9,),"")</f>
        <v/>
      </c>
      <c r="M1151" s="297" t="str">
        <f>IFERROR(VLOOKUP(CONCATENATE($A1151,"A"),'05 APU'!$1:$1048576,9,),"")</f>
        <v/>
      </c>
      <c r="N1151" s="86"/>
      <c r="O1151" s="90">
        <f>IFERROR(VLOOKUP(CONCATENATE($A1151,"D"),'05 APU'!$T:$AB,9,),0)</f>
        <v>0</v>
      </c>
      <c r="P1151" s="90">
        <f t="shared" si="36"/>
        <v>0</v>
      </c>
      <c r="Q1151" s="90">
        <f>IFERROR(VLOOKUP(CONCATENATE($A1151,"C"),'05 APU'!$T:$AB,9,),0)</f>
        <v>0</v>
      </c>
      <c r="R1151" s="90">
        <f>IFERROR(VLOOKUP(CONCATENATE($A1151,"B"),'05 APU'!$T:$AB,9,),0)</f>
        <v>0</v>
      </c>
      <c r="S1151" s="90">
        <f>IFERROR(VLOOKUP(CONCATENATE($A1151,"A"),'05 APU'!$T:$AB,9,),0)</f>
        <v>0</v>
      </c>
      <c r="U1151" s="421"/>
      <c r="V1151" s="424"/>
      <c r="W1151" s="429">
        <v>0</v>
      </c>
    </row>
    <row r="1152" spans="1:23" x14ac:dyDescent="0.25">
      <c r="A1152" s="88">
        <v>1142</v>
      </c>
      <c r="B1152" s="408" t="s">
        <v>2217</v>
      </c>
      <c r="C1152" s="409" t="s">
        <v>2218</v>
      </c>
      <c r="D1152" s="89" t="str">
        <f>IFERROR(VLOOKUP(CONCATENATE($A1152,"T"),'05 APU'!$1:$1048576,3,),"")</f>
        <v/>
      </c>
      <c r="E1152" s="89" t="str">
        <f>IFERROR(VLOOKUP(CONCATENATE($A1152,"T2"),'05 APU'!$1:$1048576,3,),"")</f>
        <v/>
      </c>
      <c r="F1152" s="89" t="str">
        <f>IFERROR(VLOOKUP(CONCATENATE($A1152,"T3"),'05 APU'!$1:$1048576,3,),"")</f>
        <v/>
      </c>
      <c r="G1152" s="415" t="s">
        <v>168</v>
      </c>
      <c r="H1152" s="351"/>
      <c r="I1152" s="90">
        <f>IFERROR((VLOOKUP(CONCATENATE($A1152,"D"),'05 APU'!$1:$1048576,9,)),0)</f>
        <v>0</v>
      </c>
      <c r="J1152" s="90">
        <f t="shared" si="37"/>
        <v>0</v>
      </c>
      <c r="K1152" s="297" t="str">
        <f>IFERROR(VLOOKUP(CONCATENATE($A1152,"C"),'05 APU'!$1:$1048576,9,),"")</f>
        <v/>
      </c>
      <c r="L1152" s="297" t="str">
        <f>IFERROR(VLOOKUP(CONCATENATE($A1152,"B"),'05 APU'!$1:$1048576,9,),"")</f>
        <v/>
      </c>
      <c r="M1152" s="297" t="str">
        <f>IFERROR(VLOOKUP(CONCATENATE($A1152,"A"),'05 APU'!$1:$1048576,9,),"")</f>
        <v/>
      </c>
      <c r="N1152" s="86"/>
      <c r="O1152" s="90">
        <f>IFERROR(VLOOKUP(CONCATENATE($A1152,"D"),'05 APU'!$T:$AB,9,),0)</f>
        <v>0</v>
      </c>
      <c r="P1152" s="90">
        <f t="shared" si="36"/>
        <v>0</v>
      </c>
      <c r="Q1152" s="90">
        <f>IFERROR(VLOOKUP(CONCATENATE($A1152,"C"),'05 APU'!$T:$AB,9,),0)</f>
        <v>0</v>
      </c>
      <c r="R1152" s="90">
        <f>IFERROR(VLOOKUP(CONCATENATE($A1152,"B"),'05 APU'!$T:$AB,9,),0)</f>
        <v>0</v>
      </c>
      <c r="S1152" s="90">
        <f>IFERROR(VLOOKUP(CONCATENATE($A1152,"A"),'05 APU'!$T:$AB,9,),0)</f>
        <v>0</v>
      </c>
      <c r="U1152" s="421"/>
      <c r="V1152" s="424"/>
      <c r="W1152" s="429">
        <v>0</v>
      </c>
    </row>
    <row r="1153" spans="1:23" x14ac:dyDescent="0.25">
      <c r="A1153" s="88">
        <v>1143</v>
      </c>
      <c r="B1153" s="408" t="s">
        <v>2219</v>
      </c>
      <c r="C1153" s="409" t="s">
        <v>2220</v>
      </c>
      <c r="D1153" s="89" t="str">
        <f>IFERROR(VLOOKUP(CONCATENATE($A1153,"T"),'05 APU'!$1:$1048576,3,),"")</f>
        <v/>
      </c>
      <c r="E1153" s="89" t="str">
        <f>IFERROR(VLOOKUP(CONCATENATE($A1153,"T2"),'05 APU'!$1:$1048576,3,),"")</f>
        <v/>
      </c>
      <c r="F1153" s="89" t="str">
        <f>IFERROR(VLOOKUP(CONCATENATE($A1153,"T3"),'05 APU'!$1:$1048576,3,),"")</f>
        <v/>
      </c>
      <c r="G1153" s="415" t="s">
        <v>168</v>
      </c>
      <c r="H1153" s="351"/>
      <c r="I1153" s="90">
        <f>IFERROR((VLOOKUP(CONCATENATE($A1153,"D"),'05 APU'!$1:$1048576,9,)),0)</f>
        <v>0</v>
      </c>
      <c r="J1153" s="90">
        <f t="shared" si="37"/>
        <v>0</v>
      </c>
      <c r="K1153" s="297" t="str">
        <f>IFERROR(VLOOKUP(CONCATENATE($A1153,"C"),'05 APU'!$1:$1048576,9,),"")</f>
        <v/>
      </c>
      <c r="L1153" s="297" t="str">
        <f>IFERROR(VLOOKUP(CONCATENATE($A1153,"B"),'05 APU'!$1:$1048576,9,),"")</f>
        <v/>
      </c>
      <c r="M1153" s="297" t="str">
        <f>IFERROR(VLOOKUP(CONCATENATE($A1153,"A"),'05 APU'!$1:$1048576,9,),"")</f>
        <v/>
      </c>
      <c r="N1153" s="86"/>
      <c r="O1153" s="90">
        <f>IFERROR(VLOOKUP(CONCATENATE($A1153,"D"),'05 APU'!$T:$AB,9,),0)</f>
        <v>0</v>
      </c>
      <c r="P1153" s="90">
        <f t="shared" si="36"/>
        <v>0</v>
      </c>
      <c r="Q1153" s="90">
        <f>IFERROR(VLOOKUP(CONCATENATE($A1153,"C"),'05 APU'!$T:$AB,9,),0)</f>
        <v>0</v>
      </c>
      <c r="R1153" s="90">
        <f>IFERROR(VLOOKUP(CONCATENATE($A1153,"B"),'05 APU'!$T:$AB,9,),0)</f>
        <v>0</v>
      </c>
      <c r="S1153" s="90">
        <f>IFERROR(VLOOKUP(CONCATENATE($A1153,"A"),'05 APU'!$T:$AB,9,),0)</f>
        <v>0</v>
      </c>
      <c r="U1153" s="421"/>
      <c r="V1153" s="424"/>
      <c r="W1153" s="429">
        <v>0</v>
      </c>
    </row>
    <row r="1154" spans="1:23" x14ac:dyDescent="0.25">
      <c r="A1154" s="88">
        <v>1144</v>
      </c>
      <c r="B1154" s="408" t="s">
        <v>2221</v>
      </c>
      <c r="C1154" s="409" t="s">
        <v>2222</v>
      </c>
      <c r="D1154" s="89" t="str">
        <f>IFERROR(VLOOKUP(CONCATENATE($A1154,"T"),'05 APU'!$1:$1048576,3,),"")</f>
        <v/>
      </c>
      <c r="E1154" s="89" t="str">
        <f>IFERROR(VLOOKUP(CONCATENATE($A1154,"T2"),'05 APU'!$1:$1048576,3,),"")</f>
        <v/>
      </c>
      <c r="F1154" s="89" t="str">
        <f>IFERROR(VLOOKUP(CONCATENATE($A1154,"T3"),'05 APU'!$1:$1048576,3,),"")</f>
        <v/>
      </c>
      <c r="G1154" s="415" t="s">
        <v>168</v>
      </c>
      <c r="H1154" s="351"/>
      <c r="I1154" s="90">
        <f>IFERROR((VLOOKUP(CONCATENATE($A1154,"D"),'05 APU'!$1:$1048576,9,)),0)</f>
        <v>0</v>
      </c>
      <c r="J1154" s="90">
        <f t="shared" si="37"/>
        <v>0</v>
      </c>
      <c r="K1154" s="297" t="str">
        <f>IFERROR(VLOOKUP(CONCATENATE($A1154,"C"),'05 APU'!$1:$1048576,9,),"")</f>
        <v/>
      </c>
      <c r="L1154" s="297" t="str">
        <f>IFERROR(VLOOKUP(CONCATENATE($A1154,"B"),'05 APU'!$1:$1048576,9,),"")</f>
        <v/>
      </c>
      <c r="M1154" s="297" t="str">
        <f>IFERROR(VLOOKUP(CONCATENATE($A1154,"A"),'05 APU'!$1:$1048576,9,),"")</f>
        <v/>
      </c>
      <c r="N1154" s="86"/>
      <c r="O1154" s="90">
        <f>IFERROR(VLOOKUP(CONCATENATE($A1154,"D"),'05 APU'!$T:$AB,9,),0)</f>
        <v>0</v>
      </c>
      <c r="P1154" s="90">
        <f t="shared" si="36"/>
        <v>0</v>
      </c>
      <c r="Q1154" s="90">
        <f>IFERROR(VLOOKUP(CONCATENATE($A1154,"C"),'05 APU'!$T:$AB,9,),0)</f>
        <v>0</v>
      </c>
      <c r="R1154" s="90">
        <f>IFERROR(VLOOKUP(CONCATENATE($A1154,"B"),'05 APU'!$T:$AB,9,),0)</f>
        <v>0</v>
      </c>
      <c r="S1154" s="90">
        <f>IFERROR(VLOOKUP(CONCATENATE($A1154,"A"),'05 APU'!$T:$AB,9,),0)</f>
        <v>0</v>
      </c>
      <c r="U1154" s="421"/>
      <c r="V1154" s="424"/>
      <c r="W1154" s="429">
        <v>0</v>
      </c>
    </row>
    <row r="1155" spans="1:23" x14ac:dyDescent="0.25">
      <c r="A1155" s="88">
        <v>1145</v>
      </c>
      <c r="B1155" s="408" t="s">
        <v>2223</v>
      </c>
      <c r="C1155" s="409" t="s">
        <v>2224</v>
      </c>
      <c r="D1155" s="89" t="str">
        <f>IFERROR(VLOOKUP(CONCATENATE($A1155,"T"),'05 APU'!$1:$1048576,3,),"")</f>
        <v/>
      </c>
      <c r="E1155" s="89" t="str">
        <f>IFERROR(VLOOKUP(CONCATENATE($A1155,"T2"),'05 APU'!$1:$1048576,3,),"")</f>
        <v/>
      </c>
      <c r="F1155" s="89" t="str">
        <f>IFERROR(VLOOKUP(CONCATENATE($A1155,"T3"),'05 APU'!$1:$1048576,3,),"")</f>
        <v/>
      </c>
      <c r="G1155" s="415" t="s">
        <v>168</v>
      </c>
      <c r="H1155" s="351"/>
      <c r="I1155" s="90">
        <f>IFERROR((VLOOKUP(CONCATENATE($A1155,"D"),'05 APU'!$1:$1048576,9,)),0)</f>
        <v>0</v>
      </c>
      <c r="J1155" s="90">
        <f t="shared" si="37"/>
        <v>0</v>
      </c>
      <c r="K1155" s="297" t="str">
        <f>IFERROR(VLOOKUP(CONCATENATE($A1155,"C"),'05 APU'!$1:$1048576,9,),"")</f>
        <v/>
      </c>
      <c r="L1155" s="297" t="str">
        <f>IFERROR(VLOOKUP(CONCATENATE($A1155,"B"),'05 APU'!$1:$1048576,9,),"")</f>
        <v/>
      </c>
      <c r="M1155" s="297" t="str">
        <f>IFERROR(VLOOKUP(CONCATENATE($A1155,"A"),'05 APU'!$1:$1048576,9,),"")</f>
        <v/>
      </c>
      <c r="N1155" s="86"/>
      <c r="O1155" s="90">
        <f>IFERROR(VLOOKUP(CONCATENATE($A1155,"D"),'05 APU'!$T:$AB,9,),0)</f>
        <v>0</v>
      </c>
      <c r="P1155" s="90">
        <f t="shared" si="36"/>
        <v>0</v>
      </c>
      <c r="Q1155" s="90">
        <f>IFERROR(VLOOKUP(CONCATENATE($A1155,"C"),'05 APU'!$T:$AB,9,),0)</f>
        <v>0</v>
      </c>
      <c r="R1155" s="90">
        <f>IFERROR(VLOOKUP(CONCATENATE($A1155,"B"),'05 APU'!$T:$AB,9,),0)</f>
        <v>0</v>
      </c>
      <c r="S1155" s="90">
        <f>IFERROR(VLOOKUP(CONCATENATE($A1155,"A"),'05 APU'!$T:$AB,9,),0)</f>
        <v>0</v>
      </c>
      <c r="U1155" s="421"/>
      <c r="V1155" s="424"/>
      <c r="W1155" s="429">
        <v>0</v>
      </c>
    </row>
    <row r="1156" spans="1:23" x14ac:dyDescent="0.25">
      <c r="A1156" s="88">
        <v>1146</v>
      </c>
      <c r="B1156" s="408" t="s">
        <v>2225</v>
      </c>
      <c r="C1156" s="409" t="s">
        <v>2226</v>
      </c>
      <c r="D1156" s="89" t="str">
        <f>IFERROR(VLOOKUP(CONCATENATE($A1156,"T"),'05 APU'!$1:$1048576,3,),"")</f>
        <v/>
      </c>
      <c r="E1156" s="89" t="str">
        <f>IFERROR(VLOOKUP(CONCATENATE($A1156,"T2"),'05 APU'!$1:$1048576,3,),"")</f>
        <v/>
      </c>
      <c r="F1156" s="89" t="str">
        <f>IFERROR(VLOOKUP(CONCATENATE($A1156,"T3"),'05 APU'!$1:$1048576,3,),"")</f>
        <v/>
      </c>
      <c r="G1156" s="415" t="s">
        <v>168</v>
      </c>
      <c r="H1156" s="351"/>
      <c r="I1156" s="90">
        <f>IFERROR((VLOOKUP(CONCATENATE($A1156,"D"),'05 APU'!$1:$1048576,9,)),0)</f>
        <v>0</v>
      </c>
      <c r="J1156" s="90">
        <f t="shared" si="37"/>
        <v>0</v>
      </c>
      <c r="K1156" s="297" t="str">
        <f>IFERROR(VLOOKUP(CONCATENATE($A1156,"C"),'05 APU'!$1:$1048576,9,),"")</f>
        <v/>
      </c>
      <c r="L1156" s="297" t="str">
        <f>IFERROR(VLOOKUP(CONCATENATE($A1156,"B"),'05 APU'!$1:$1048576,9,),"")</f>
        <v/>
      </c>
      <c r="M1156" s="297" t="str">
        <f>IFERROR(VLOOKUP(CONCATENATE($A1156,"A"),'05 APU'!$1:$1048576,9,),"")</f>
        <v/>
      </c>
      <c r="N1156" s="86"/>
      <c r="O1156" s="90">
        <f>IFERROR(VLOOKUP(CONCATENATE($A1156,"D"),'05 APU'!$T:$AB,9,),0)</f>
        <v>0</v>
      </c>
      <c r="P1156" s="90">
        <f t="shared" si="36"/>
        <v>0</v>
      </c>
      <c r="Q1156" s="90">
        <f>IFERROR(VLOOKUP(CONCATENATE($A1156,"C"),'05 APU'!$T:$AB,9,),0)</f>
        <v>0</v>
      </c>
      <c r="R1156" s="90">
        <f>IFERROR(VLOOKUP(CONCATENATE($A1156,"B"),'05 APU'!$T:$AB,9,),0)</f>
        <v>0</v>
      </c>
      <c r="S1156" s="90">
        <f>IFERROR(VLOOKUP(CONCATENATE($A1156,"A"),'05 APU'!$T:$AB,9,),0)</f>
        <v>0</v>
      </c>
      <c r="U1156" s="421"/>
      <c r="V1156" s="424"/>
      <c r="W1156" s="429">
        <v>0</v>
      </c>
    </row>
    <row r="1157" spans="1:23" x14ac:dyDescent="0.25">
      <c r="A1157" s="88">
        <v>1147</v>
      </c>
      <c r="B1157" s="408" t="s">
        <v>2227</v>
      </c>
      <c r="C1157" s="409" t="s">
        <v>2228</v>
      </c>
      <c r="D1157" s="89" t="str">
        <f>IFERROR(VLOOKUP(CONCATENATE($A1157,"T"),'05 APU'!$1:$1048576,3,),"")</f>
        <v/>
      </c>
      <c r="E1157" s="89" t="str">
        <f>IFERROR(VLOOKUP(CONCATENATE($A1157,"T2"),'05 APU'!$1:$1048576,3,),"")</f>
        <v/>
      </c>
      <c r="F1157" s="89" t="str">
        <f>IFERROR(VLOOKUP(CONCATENATE($A1157,"T3"),'05 APU'!$1:$1048576,3,),"")</f>
        <v/>
      </c>
      <c r="G1157" s="415" t="s">
        <v>168</v>
      </c>
      <c r="H1157" s="351"/>
      <c r="I1157" s="90">
        <f>IFERROR((VLOOKUP(CONCATENATE($A1157,"D"),'05 APU'!$1:$1048576,9,)),0)</f>
        <v>0</v>
      </c>
      <c r="J1157" s="90">
        <f t="shared" si="37"/>
        <v>0</v>
      </c>
      <c r="K1157" s="297" t="str">
        <f>IFERROR(VLOOKUP(CONCATENATE($A1157,"C"),'05 APU'!$1:$1048576,9,),"")</f>
        <v/>
      </c>
      <c r="L1157" s="297" t="str">
        <f>IFERROR(VLOOKUP(CONCATENATE($A1157,"B"),'05 APU'!$1:$1048576,9,),"")</f>
        <v/>
      </c>
      <c r="M1157" s="297" t="str">
        <f>IFERROR(VLOOKUP(CONCATENATE($A1157,"A"),'05 APU'!$1:$1048576,9,),"")</f>
        <v/>
      </c>
      <c r="N1157" s="86"/>
      <c r="O1157" s="90">
        <f>IFERROR(VLOOKUP(CONCATENATE($A1157,"D"),'05 APU'!$T:$AB,9,),0)</f>
        <v>0</v>
      </c>
      <c r="P1157" s="90">
        <f t="shared" si="36"/>
        <v>0</v>
      </c>
      <c r="Q1157" s="90">
        <f>IFERROR(VLOOKUP(CONCATENATE($A1157,"C"),'05 APU'!$T:$AB,9,),0)</f>
        <v>0</v>
      </c>
      <c r="R1157" s="90">
        <f>IFERROR(VLOOKUP(CONCATENATE($A1157,"B"),'05 APU'!$T:$AB,9,),0)</f>
        <v>0</v>
      </c>
      <c r="S1157" s="90">
        <f>IFERROR(VLOOKUP(CONCATENATE($A1157,"A"),'05 APU'!$T:$AB,9,),0)</f>
        <v>0</v>
      </c>
      <c r="U1157" s="421"/>
      <c r="V1157" s="424"/>
      <c r="W1157" s="429">
        <v>0</v>
      </c>
    </row>
    <row r="1158" spans="1:23" x14ac:dyDescent="0.25">
      <c r="A1158" s="88">
        <v>1148</v>
      </c>
      <c r="B1158" s="408" t="s">
        <v>2229</v>
      </c>
      <c r="C1158" s="409" t="s">
        <v>2230</v>
      </c>
      <c r="D1158" s="89" t="str">
        <f>IFERROR(VLOOKUP(CONCATENATE($A1158,"T"),'05 APU'!$1:$1048576,3,),"")</f>
        <v/>
      </c>
      <c r="E1158" s="89" t="str">
        <f>IFERROR(VLOOKUP(CONCATENATE($A1158,"T2"),'05 APU'!$1:$1048576,3,),"")</f>
        <v/>
      </c>
      <c r="F1158" s="89" t="str">
        <f>IFERROR(VLOOKUP(CONCATENATE($A1158,"T3"),'05 APU'!$1:$1048576,3,),"")</f>
        <v/>
      </c>
      <c r="G1158" s="415" t="s">
        <v>168</v>
      </c>
      <c r="H1158" s="351"/>
      <c r="I1158" s="90">
        <f>IFERROR((VLOOKUP(CONCATENATE($A1158,"D"),'05 APU'!$1:$1048576,9,)),0)</f>
        <v>0</v>
      </c>
      <c r="J1158" s="90">
        <f t="shared" si="37"/>
        <v>0</v>
      </c>
      <c r="K1158" s="297" t="str">
        <f>IFERROR(VLOOKUP(CONCATENATE($A1158,"C"),'05 APU'!$1:$1048576,9,),"")</f>
        <v/>
      </c>
      <c r="L1158" s="297" t="str">
        <f>IFERROR(VLOOKUP(CONCATENATE($A1158,"B"),'05 APU'!$1:$1048576,9,),"")</f>
        <v/>
      </c>
      <c r="M1158" s="297" t="str">
        <f>IFERROR(VLOOKUP(CONCATENATE($A1158,"A"),'05 APU'!$1:$1048576,9,),"")</f>
        <v/>
      </c>
      <c r="N1158" s="86"/>
      <c r="O1158" s="90">
        <f>IFERROR(VLOOKUP(CONCATENATE($A1158,"D"),'05 APU'!$T:$AB,9,),0)</f>
        <v>0</v>
      </c>
      <c r="P1158" s="90">
        <f t="shared" si="36"/>
        <v>0</v>
      </c>
      <c r="Q1158" s="90">
        <f>IFERROR(VLOOKUP(CONCATENATE($A1158,"C"),'05 APU'!$T:$AB,9,),0)</f>
        <v>0</v>
      </c>
      <c r="R1158" s="90">
        <f>IFERROR(VLOOKUP(CONCATENATE($A1158,"B"),'05 APU'!$T:$AB,9,),0)</f>
        <v>0</v>
      </c>
      <c r="S1158" s="90">
        <f>IFERROR(VLOOKUP(CONCATENATE($A1158,"A"),'05 APU'!$T:$AB,9,),0)</f>
        <v>0</v>
      </c>
      <c r="U1158" s="421"/>
      <c r="V1158" s="424"/>
      <c r="W1158" s="429">
        <v>0</v>
      </c>
    </row>
    <row r="1159" spans="1:23" x14ac:dyDescent="0.25">
      <c r="A1159" s="88">
        <v>1149</v>
      </c>
      <c r="B1159" s="408" t="s">
        <v>2231</v>
      </c>
      <c r="C1159" s="409" t="s">
        <v>2232</v>
      </c>
      <c r="D1159" s="89" t="str">
        <f>IFERROR(VLOOKUP(CONCATENATE($A1159,"T"),'05 APU'!$1:$1048576,3,),"")</f>
        <v/>
      </c>
      <c r="E1159" s="89" t="str">
        <f>IFERROR(VLOOKUP(CONCATENATE($A1159,"T2"),'05 APU'!$1:$1048576,3,),"")</f>
        <v/>
      </c>
      <c r="F1159" s="89" t="str">
        <f>IFERROR(VLOOKUP(CONCATENATE($A1159,"T3"),'05 APU'!$1:$1048576,3,),"")</f>
        <v/>
      </c>
      <c r="G1159" s="415" t="s">
        <v>168</v>
      </c>
      <c r="H1159" s="351"/>
      <c r="I1159" s="90">
        <f>IFERROR((VLOOKUP(CONCATENATE($A1159,"D"),'05 APU'!$1:$1048576,9,)),0)</f>
        <v>0</v>
      </c>
      <c r="J1159" s="90">
        <f t="shared" si="37"/>
        <v>0</v>
      </c>
      <c r="K1159" s="297" t="str">
        <f>IFERROR(VLOOKUP(CONCATENATE($A1159,"C"),'05 APU'!$1:$1048576,9,),"")</f>
        <v/>
      </c>
      <c r="L1159" s="297" t="str">
        <f>IFERROR(VLOOKUP(CONCATENATE($A1159,"B"),'05 APU'!$1:$1048576,9,),"")</f>
        <v/>
      </c>
      <c r="M1159" s="297" t="str">
        <f>IFERROR(VLOOKUP(CONCATENATE($A1159,"A"),'05 APU'!$1:$1048576,9,),"")</f>
        <v/>
      </c>
      <c r="N1159" s="86"/>
      <c r="O1159" s="90">
        <f>IFERROR(VLOOKUP(CONCATENATE($A1159,"D"),'05 APU'!$T:$AB,9,),0)</f>
        <v>0</v>
      </c>
      <c r="P1159" s="90">
        <f t="shared" si="36"/>
        <v>0</v>
      </c>
      <c r="Q1159" s="90">
        <f>IFERROR(VLOOKUP(CONCATENATE($A1159,"C"),'05 APU'!$T:$AB,9,),0)</f>
        <v>0</v>
      </c>
      <c r="R1159" s="90">
        <f>IFERROR(VLOOKUP(CONCATENATE($A1159,"B"),'05 APU'!$T:$AB,9,),0)</f>
        <v>0</v>
      </c>
      <c r="S1159" s="90">
        <f>IFERROR(VLOOKUP(CONCATENATE($A1159,"A"),'05 APU'!$T:$AB,9,),0)</f>
        <v>0</v>
      </c>
      <c r="U1159" s="421"/>
      <c r="V1159" s="424"/>
      <c r="W1159" s="429">
        <v>0</v>
      </c>
    </row>
    <row r="1160" spans="1:23" x14ac:dyDescent="0.25">
      <c r="A1160" s="88">
        <v>1150</v>
      </c>
      <c r="B1160" s="408" t="s">
        <v>2233</v>
      </c>
      <c r="C1160" s="409" t="s">
        <v>2234</v>
      </c>
      <c r="D1160" s="89" t="str">
        <f>IFERROR(VLOOKUP(CONCATENATE($A1160,"T"),'05 APU'!$1:$1048576,3,),"")</f>
        <v/>
      </c>
      <c r="E1160" s="89" t="str">
        <f>IFERROR(VLOOKUP(CONCATENATE($A1160,"T2"),'05 APU'!$1:$1048576,3,),"")</f>
        <v/>
      </c>
      <c r="F1160" s="89" t="str">
        <f>IFERROR(VLOOKUP(CONCATENATE($A1160,"T3"),'05 APU'!$1:$1048576,3,),"")</f>
        <v/>
      </c>
      <c r="G1160" s="415" t="s">
        <v>168</v>
      </c>
      <c r="H1160" s="351"/>
      <c r="I1160" s="90">
        <f>IFERROR((VLOOKUP(CONCATENATE($A1160,"D"),'05 APU'!$1:$1048576,9,)),0)</f>
        <v>0</v>
      </c>
      <c r="J1160" s="90">
        <f t="shared" si="37"/>
        <v>0</v>
      </c>
      <c r="K1160" s="297" t="str">
        <f>IFERROR(VLOOKUP(CONCATENATE($A1160,"C"),'05 APU'!$1:$1048576,9,),"")</f>
        <v/>
      </c>
      <c r="L1160" s="297" t="str">
        <f>IFERROR(VLOOKUP(CONCATENATE($A1160,"B"),'05 APU'!$1:$1048576,9,),"")</f>
        <v/>
      </c>
      <c r="M1160" s="297" t="str">
        <f>IFERROR(VLOOKUP(CONCATENATE($A1160,"A"),'05 APU'!$1:$1048576,9,),"")</f>
        <v/>
      </c>
      <c r="N1160" s="86"/>
      <c r="O1160" s="90">
        <f>IFERROR(VLOOKUP(CONCATENATE($A1160,"D"),'05 APU'!$T:$AB,9,),0)</f>
        <v>0</v>
      </c>
      <c r="P1160" s="90">
        <f t="shared" si="36"/>
        <v>0</v>
      </c>
      <c r="Q1160" s="90">
        <f>IFERROR(VLOOKUP(CONCATENATE($A1160,"C"),'05 APU'!$T:$AB,9,),0)</f>
        <v>0</v>
      </c>
      <c r="R1160" s="90">
        <f>IFERROR(VLOOKUP(CONCATENATE($A1160,"B"),'05 APU'!$T:$AB,9,),0)</f>
        <v>0</v>
      </c>
      <c r="S1160" s="90">
        <f>IFERROR(VLOOKUP(CONCATENATE($A1160,"A"),'05 APU'!$T:$AB,9,),0)</f>
        <v>0</v>
      </c>
      <c r="U1160" s="421"/>
      <c r="V1160" s="424"/>
      <c r="W1160" s="429">
        <v>0</v>
      </c>
    </row>
    <row r="1161" spans="1:23" x14ac:dyDescent="0.25">
      <c r="A1161" s="88">
        <v>1151</v>
      </c>
      <c r="B1161" s="408" t="s">
        <v>2235</v>
      </c>
      <c r="C1161" s="409" t="s">
        <v>2236</v>
      </c>
      <c r="D1161" s="89" t="str">
        <f>IFERROR(VLOOKUP(CONCATENATE($A1161,"T"),'05 APU'!$1:$1048576,3,),"")</f>
        <v/>
      </c>
      <c r="E1161" s="89" t="str">
        <f>IFERROR(VLOOKUP(CONCATENATE($A1161,"T2"),'05 APU'!$1:$1048576,3,),"")</f>
        <v/>
      </c>
      <c r="F1161" s="89" t="str">
        <f>IFERROR(VLOOKUP(CONCATENATE($A1161,"T3"),'05 APU'!$1:$1048576,3,),"")</f>
        <v/>
      </c>
      <c r="G1161" s="415" t="s">
        <v>168</v>
      </c>
      <c r="H1161" s="351"/>
      <c r="I1161" s="90">
        <f>IFERROR((VLOOKUP(CONCATENATE($A1161,"D"),'05 APU'!$1:$1048576,9,)),0)</f>
        <v>0</v>
      </c>
      <c r="J1161" s="90">
        <f t="shared" si="37"/>
        <v>0</v>
      </c>
      <c r="K1161" s="297" t="str">
        <f>IFERROR(VLOOKUP(CONCATENATE($A1161,"C"),'05 APU'!$1:$1048576,9,),"")</f>
        <v/>
      </c>
      <c r="L1161" s="297" t="str">
        <f>IFERROR(VLOOKUP(CONCATENATE($A1161,"B"),'05 APU'!$1:$1048576,9,),"")</f>
        <v/>
      </c>
      <c r="M1161" s="297" t="str">
        <f>IFERROR(VLOOKUP(CONCATENATE($A1161,"A"),'05 APU'!$1:$1048576,9,),"")</f>
        <v/>
      </c>
      <c r="N1161" s="86"/>
      <c r="O1161" s="90">
        <f>IFERROR(VLOOKUP(CONCATENATE($A1161,"D"),'05 APU'!$T:$AB,9,),0)</f>
        <v>0</v>
      </c>
      <c r="P1161" s="90">
        <f t="shared" si="36"/>
        <v>0</v>
      </c>
      <c r="Q1161" s="90">
        <f>IFERROR(VLOOKUP(CONCATENATE($A1161,"C"),'05 APU'!$T:$AB,9,),0)</f>
        <v>0</v>
      </c>
      <c r="R1161" s="90">
        <f>IFERROR(VLOOKUP(CONCATENATE($A1161,"B"),'05 APU'!$T:$AB,9,),0)</f>
        <v>0</v>
      </c>
      <c r="S1161" s="90">
        <f>IFERROR(VLOOKUP(CONCATENATE($A1161,"A"),'05 APU'!$T:$AB,9,),0)</f>
        <v>0</v>
      </c>
      <c r="U1161" s="421"/>
      <c r="V1161" s="424"/>
      <c r="W1161" s="429">
        <v>0</v>
      </c>
    </row>
    <row r="1162" spans="1:23" x14ac:dyDescent="0.25">
      <c r="A1162" s="88">
        <v>1152</v>
      </c>
      <c r="B1162" s="408" t="s">
        <v>2237</v>
      </c>
      <c r="C1162" s="409" t="s">
        <v>2238</v>
      </c>
      <c r="D1162" s="89" t="str">
        <f>IFERROR(VLOOKUP(CONCATENATE($A1162,"T"),'05 APU'!$1:$1048576,3,),"")</f>
        <v/>
      </c>
      <c r="E1162" s="89" t="str">
        <f>IFERROR(VLOOKUP(CONCATENATE($A1162,"T2"),'05 APU'!$1:$1048576,3,),"")</f>
        <v/>
      </c>
      <c r="F1162" s="89" t="str">
        <f>IFERROR(VLOOKUP(CONCATENATE($A1162,"T3"),'05 APU'!$1:$1048576,3,),"")</f>
        <v/>
      </c>
      <c r="G1162" s="415" t="s">
        <v>168</v>
      </c>
      <c r="H1162" s="351"/>
      <c r="I1162" s="90">
        <f>IFERROR((VLOOKUP(CONCATENATE($A1162,"D"),'05 APU'!$1:$1048576,9,)),0)</f>
        <v>0</v>
      </c>
      <c r="J1162" s="90">
        <f t="shared" si="37"/>
        <v>0</v>
      </c>
      <c r="K1162" s="297" t="str">
        <f>IFERROR(VLOOKUP(CONCATENATE($A1162,"C"),'05 APU'!$1:$1048576,9,),"")</f>
        <v/>
      </c>
      <c r="L1162" s="297" t="str">
        <f>IFERROR(VLOOKUP(CONCATENATE($A1162,"B"),'05 APU'!$1:$1048576,9,),"")</f>
        <v/>
      </c>
      <c r="M1162" s="297" t="str">
        <f>IFERROR(VLOOKUP(CONCATENATE($A1162,"A"),'05 APU'!$1:$1048576,9,),"")</f>
        <v/>
      </c>
      <c r="N1162" s="86"/>
      <c r="O1162" s="90">
        <f>IFERROR(VLOOKUP(CONCATENATE($A1162,"D"),'05 APU'!$T:$AB,9,),0)</f>
        <v>0</v>
      </c>
      <c r="P1162" s="90">
        <f t="shared" si="36"/>
        <v>0</v>
      </c>
      <c r="Q1162" s="90">
        <f>IFERROR(VLOOKUP(CONCATENATE($A1162,"C"),'05 APU'!$T:$AB,9,),0)</f>
        <v>0</v>
      </c>
      <c r="R1162" s="90">
        <f>IFERROR(VLOOKUP(CONCATENATE($A1162,"B"),'05 APU'!$T:$AB,9,),0)</f>
        <v>0</v>
      </c>
      <c r="S1162" s="90">
        <f>IFERROR(VLOOKUP(CONCATENATE($A1162,"A"),'05 APU'!$T:$AB,9,),0)</f>
        <v>0</v>
      </c>
      <c r="U1162" s="421"/>
      <c r="V1162" s="424"/>
      <c r="W1162" s="429">
        <v>0</v>
      </c>
    </row>
    <row r="1163" spans="1:23" x14ac:dyDescent="0.25">
      <c r="A1163" s="88">
        <v>1153</v>
      </c>
      <c r="B1163" s="408" t="s">
        <v>2239</v>
      </c>
      <c r="C1163" s="409" t="s">
        <v>2240</v>
      </c>
      <c r="D1163" s="89" t="str">
        <f>IFERROR(VLOOKUP(CONCATENATE($A1163,"T"),'05 APU'!$1:$1048576,3,),"")</f>
        <v/>
      </c>
      <c r="E1163" s="89" t="str">
        <f>IFERROR(VLOOKUP(CONCATENATE($A1163,"T2"),'05 APU'!$1:$1048576,3,),"")</f>
        <v/>
      </c>
      <c r="F1163" s="89" t="str">
        <f>IFERROR(VLOOKUP(CONCATENATE($A1163,"T3"),'05 APU'!$1:$1048576,3,),"")</f>
        <v/>
      </c>
      <c r="G1163" s="415" t="s">
        <v>168</v>
      </c>
      <c r="H1163" s="351"/>
      <c r="I1163" s="90">
        <f>IFERROR((VLOOKUP(CONCATENATE($A1163,"D"),'05 APU'!$1:$1048576,9,)),0)</f>
        <v>0</v>
      </c>
      <c r="J1163" s="90">
        <f t="shared" si="37"/>
        <v>0</v>
      </c>
      <c r="K1163" s="297" t="str">
        <f>IFERROR(VLOOKUP(CONCATENATE($A1163,"C"),'05 APU'!$1:$1048576,9,),"")</f>
        <v/>
      </c>
      <c r="L1163" s="297" t="str">
        <f>IFERROR(VLOOKUP(CONCATENATE($A1163,"B"),'05 APU'!$1:$1048576,9,),"")</f>
        <v/>
      </c>
      <c r="M1163" s="297" t="str">
        <f>IFERROR(VLOOKUP(CONCATENATE($A1163,"A"),'05 APU'!$1:$1048576,9,),"")</f>
        <v/>
      </c>
      <c r="N1163" s="86"/>
      <c r="O1163" s="90">
        <f>IFERROR(VLOOKUP(CONCATENATE($A1163,"D"),'05 APU'!$T:$AB,9,),0)</f>
        <v>0</v>
      </c>
      <c r="P1163" s="90">
        <f t="shared" ref="P1163:P1226" si="38">IFERROR($O1163*$H1163,0)</f>
        <v>0</v>
      </c>
      <c r="Q1163" s="90">
        <f>IFERROR(VLOOKUP(CONCATENATE($A1163,"C"),'05 APU'!$T:$AB,9,),0)</f>
        <v>0</v>
      </c>
      <c r="R1163" s="90">
        <f>IFERROR(VLOOKUP(CONCATENATE($A1163,"B"),'05 APU'!$T:$AB,9,),0)</f>
        <v>0</v>
      </c>
      <c r="S1163" s="90">
        <f>IFERROR(VLOOKUP(CONCATENATE($A1163,"A"),'05 APU'!$T:$AB,9,),0)</f>
        <v>0</v>
      </c>
      <c r="U1163" s="421"/>
      <c r="V1163" s="424"/>
      <c r="W1163" s="429">
        <v>0</v>
      </c>
    </row>
    <row r="1164" spans="1:23" x14ac:dyDescent="0.25">
      <c r="A1164" s="88">
        <v>1154</v>
      </c>
      <c r="B1164" s="408" t="s">
        <v>2241</v>
      </c>
      <c r="C1164" s="409" t="s">
        <v>2242</v>
      </c>
      <c r="D1164" s="89" t="str">
        <f>IFERROR(VLOOKUP(CONCATENATE($A1164,"T"),'05 APU'!$1:$1048576,3,),"")</f>
        <v/>
      </c>
      <c r="E1164" s="89" t="str">
        <f>IFERROR(VLOOKUP(CONCATENATE($A1164,"T2"),'05 APU'!$1:$1048576,3,),"")</f>
        <v/>
      </c>
      <c r="F1164" s="89" t="str">
        <f>IFERROR(VLOOKUP(CONCATENATE($A1164,"T3"),'05 APU'!$1:$1048576,3,),"")</f>
        <v/>
      </c>
      <c r="G1164" s="415" t="s">
        <v>168</v>
      </c>
      <c r="H1164" s="351"/>
      <c r="I1164" s="90">
        <f>IFERROR((VLOOKUP(CONCATENATE($A1164,"D"),'05 APU'!$1:$1048576,9,)),0)</f>
        <v>0</v>
      </c>
      <c r="J1164" s="90">
        <f t="shared" si="37"/>
        <v>0</v>
      </c>
      <c r="K1164" s="297" t="str">
        <f>IFERROR(VLOOKUP(CONCATENATE($A1164,"C"),'05 APU'!$1:$1048576,9,),"")</f>
        <v/>
      </c>
      <c r="L1164" s="297" t="str">
        <f>IFERROR(VLOOKUP(CONCATENATE($A1164,"B"),'05 APU'!$1:$1048576,9,),"")</f>
        <v/>
      </c>
      <c r="M1164" s="297" t="str">
        <f>IFERROR(VLOOKUP(CONCATENATE($A1164,"A"),'05 APU'!$1:$1048576,9,),"")</f>
        <v/>
      </c>
      <c r="N1164" s="86"/>
      <c r="O1164" s="90">
        <f>IFERROR(VLOOKUP(CONCATENATE($A1164,"D"),'05 APU'!$T:$AB,9,),0)</f>
        <v>0</v>
      </c>
      <c r="P1164" s="90">
        <f t="shared" si="38"/>
        <v>0</v>
      </c>
      <c r="Q1164" s="90">
        <f>IFERROR(VLOOKUP(CONCATENATE($A1164,"C"),'05 APU'!$T:$AB,9,),0)</f>
        <v>0</v>
      </c>
      <c r="R1164" s="90">
        <f>IFERROR(VLOOKUP(CONCATENATE($A1164,"B"),'05 APU'!$T:$AB,9,),0)</f>
        <v>0</v>
      </c>
      <c r="S1164" s="90">
        <f>IFERROR(VLOOKUP(CONCATENATE($A1164,"A"),'05 APU'!$T:$AB,9,),0)</f>
        <v>0</v>
      </c>
      <c r="U1164" s="421"/>
      <c r="V1164" s="424"/>
      <c r="W1164" s="429">
        <v>0</v>
      </c>
    </row>
    <row r="1165" spans="1:23" x14ac:dyDescent="0.25">
      <c r="A1165" s="88">
        <v>1155</v>
      </c>
      <c r="B1165" s="408" t="s">
        <v>2243</v>
      </c>
      <c r="C1165" s="409" t="s">
        <v>2244</v>
      </c>
      <c r="D1165" s="89" t="str">
        <f>IFERROR(VLOOKUP(CONCATENATE($A1165,"T"),'05 APU'!$1:$1048576,3,),"")</f>
        <v/>
      </c>
      <c r="E1165" s="89" t="str">
        <f>IFERROR(VLOOKUP(CONCATENATE($A1165,"T2"),'05 APU'!$1:$1048576,3,),"")</f>
        <v/>
      </c>
      <c r="F1165" s="89" t="str">
        <f>IFERROR(VLOOKUP(CONCATENATE($A1165,"T3"),'05 APU'!$1:$1048576,3,),"")</f>
        <v/>
      </c>
      <c r="G1165" s="415" t="s">
        <v>168</v>
      </c>
      <c r="H1165" s="351"/>
      <c r="I1165" s="90">
        <f>IFERROR((VLOOKUP(CONCATENATE($A1165,"D"),'05 APU'!$1:$1048576,9,)),0)</f>
        <v>0</v>
      </c>
      <c r="J1165" s="90">
        <f t="shared" si="37"/>
        <v>0</v>
      </c>
      <c r="K1165" s="297" t="str">
        <f>IFERROR(VLOOKUP(CONCATENATE($A1165,"C"),'05 APU'!$1:$1048576,9,),"")</f>
        <v/>
      </c>
      <c r="L1165" s="297" t="str">
        <f>IFERROR(VLOOKUP(CONCATENATE($A1165,"B"),'05 APU'!$1:$1048576,9,),"")</f>
        <v/>
      </c>
      <c r="M1165" s="297" t="str">
        <f>IFERROR(VLOOKUP(CONCATENATE($A1165,"A"),'05 APU'!$1:$1048576,9,),"")</f>
        <v/>
      </c>
      <c r="N1165" s="86"/>
      <c r="O1165" s="90">
        <f>IFERROR(VLOOKUP(CONCATENATE($A1165,"D"),'05 APU'!$T:$AB,9,),0)</f>
        <v>0</v>
      </c>
      <c r="P1165" s="90">
        <f t="shared" si="38"/>
        <v>0</v>
      </c>
      <c r="Q1165" s="90">
        <f>IFERROR(VLOOKUP(CONCATENATE($A1165,"C"),'05 APU'!$T:$AB,9,),0)</f>
        <v>0</v>
      </c>
      <c r="R1165" s="90">
        <f>IFERROR(VLOOKUP(CONCATENATE($A1165,"B"),'05 APU'!$T:$AB,9,),0)</f>
        <v>0</v>
      </c>
      <c r="S1165" s="90">
        <f>IFERROR(VLOOKUP(CONCATENATE($A1165,"A"),'05 APU'!$T:$AB,9,),0)</f>
        <v>0</v>
      </c>
      <c r="U1165" s="421"/>
      <c r="V1165" s="424"/>
      <c r="W1165" s="429">
        <v>0</v>
      </c>
    </row>
    <row r="1166" spans="1:23" x14ac:dyDescent="0.25">
      <c r="A1166" s="88">
        <v>1156</v>
      </c>
      <c r="B1166" s="408" t="s">
        <v>2245</v>
      </c>
      <c r="C1166" s="409" t="s">
        <v>2246</v>
      </c>
      <c r="D1166" s="89" t="str">
        <f>IFERROR(VLOOKUP(CONCATENATE($A1166,"T"),'05 APU'!$1:$1048576,3,),"")</f>
        <v/>
      </c>
      <c r="E1166" s="89" t="str">
        <f>IFERROR(VLOOKUP(CONCATENATE($A1166,"T2"),'05 APU'!$1:$1048576,3,),"")</f>
        <v/>
      </c>
      <c r="F1166" s="89" t="str">
        <f>IFERROR(VLOOKUP(CONCATENATE($A1166,"T3"),'05 APU'!$1:$1048576,3,),"")</f>
        <v/>
      </c>
      <c r="G1166" s="415" t="s">
        <v>168</v>
      </c>
      <c r="H1166" s="351"/>
      <c r="I1166" s="90">
        <f>IFERROR((VLOOKUP(CONCATENATE($A1166,"D"),'05 APU'!$1:$1048576,9,)),0)</f>
        <v>0</v>
      </c>
      <c r="J1166" s="90">
        <f t="shared" si="37"/>
        <v>0</v>
      </c>
      <c r="K1166" s="297" t="str">
        <f>IFERROR(VLOOKUP(CONCATENATE($A1166,"C"),'05 APU'!$1:$1048576,9,),"")</f>
        <v/>
      </c>
      <c r="L1166" s="297" t="str">
        <f>IFERROR(VLOOKUP(CONCATENATE($A1166,"B"),'05 APU'!$1:$1048576,9,),"")</f>
        <v/>
      </c>
      <c r="M1166" s="297" t="str">
        <f>IFERROR(VLOOKUP(CONCATENATE($A1166,"A"),'05 APU'!$1:$1048576,9,),"")</f>
        <v/>
      </c>
      <c r="N1166" s="86"/>
      <c r="O1166" s="90">
        <f>IFERROR(VLOOKUP(CONCATENATE($A1166,"D"),'05 APU'!$T:$AB,9,),0)</f>
        <v>0</v>
      </c>
      <c r="P1166" s="90">
        <f t="shared" si="38"/>
        <v>0</v>
      </c>
      <c r="Q1166" s="90">
        <f>IFERROR(VLOOKUP(CONCATENATE($A1166,"C"),'05 APU'!$T:$AB,9,),0)</f>
        <v>0</v>
      </c>
      <c r="R1166" s="90">
        <f>IFERROR(VLOOKUP(CONCATENATE($A1166,"B"),'05 APU'!$T:$AB,9,),0)</f>
        <v>0</v>
      </c>
      <c r="S1166" s="90">
        <f>IFERROR(VLOOKUP(CONCATENATE($A1166,"A"),'05 APU'!$T:$AB,9,),0)</f>
        <v>0</v>
      </c>
      <c r="U1166" s="421"/>
      <c r="V1166" s="424"/>
      <c r="W1166" s="429">
        <v>0</v>
      </c>
    </row>
    <row r="1167" spans="1:23" x14ac:dyDescent="0.25">
      <c r="A1167" s="88">
        <v>1157</v>
      </c>
      <c r="B1167" s="408" t="s">
        <v>2247</v>
      </c>
      <c r="C1167" s="409" t="s">
        <v>2248</v>
      </c>
      <c r="D1167" s="89" t="str">
        <f>IFERROR(VLOOKUP(CONCATENATE($A1167,"T"),'05 APU'!$1:$1048576,3,),"")</f>
        <v/>
      </c>
      <c r="E1167" s="89" t="str">
        <f>IFERROR(VLOOKUP(CONCATENATE($A1167,"T2"),'05 APU'!$1:$1048576,3,),"")</f>
        <v/>
      </c>
      <c r="F1167" s="89" t="str">
        <f>IFERROR(VLOOKUP(CONCATENATE($A1167,"T3"),'05 APU'!$1:$1048576,3,),"")</f>
        <v/>
      </c>
      <c r="G1167" s="415" t="s">
        <v>168</v>
      </c>
      <c r="H1167" s="351"/>
      <c r="I1167" s="90">
        <f>IFERROR((VLOOKUP(CONCATENATE($A1167,"D"),'05 APU'!$1:$1048576,9,)),0)</f>
        <v>0</v>
      </c>
      <c r="J1167" s="90">
        <f t="shared" si="37"/>
        <v>0</v>
      </c>
      <c r="K1167" s="297" t="str">
        <f>IFERROR(VLOOKUP(CONCATENATE($A1167,"C"),'05 APU'!$1:$1048576,9,),"")</f>
        <v/>
      </c>
      <c r="L1167" s="297" t="str">
        <f>IFERROR(VLOOKUP(CONCATENATE($A1167,"B"),'05 APU'!$1:$1048576,9,),"")</f>
        <v/>
      </c>
      <c r="M1167" s="297" t="str">
        <f>IFERROR(VLOOKUP(CONCATENATE($A1167,"A"),'05 APU'!$1:$1048576,9,),"")</f>
        <v/>
      </c>
      <c r="N1167" s="86"/>
      <c r="O1167" s="90">
        <f>IFERROR(VLOOKUP(CONCATENATE($A1167,"D"),'05 APU'!$T:$AB,9,),0)</f>
        <v>0</v>
      </c>
      <c r="P1167" s="90">
        <f t="shared" si="38"/>
        <v>0</v>
      </c>
      <c r="Q1167" s="90">
        <f>IFERROR(VLOOKUP(CONCATENATE($A1167,"C"),'05 APU'!$T:$AB,9,),0)</f>
        <v>0</v>
      </c>
      <c r="R1167" s="90">
        <f>IFERROR(VLOOKUP(CONCATENATE($A1167,"B"),'05 APU'!$T:$AB,9,),0)</f>
        <v>0</v>
      </c>
      <c r="S1167" s="90">
        <f>IFERROR(VLOOKUP(CONCATENATE($A1167,"A"),'05 APU'!$T:$AB,9,),0)</f>
        <v>0</v>
      </c>
      <c r="U1167" s="421"/>
      <c r="V1167" s="424"/>
      <c r="W1167" s="429">
        <v>0</v>
      </c>
    </row>
    <row r="1168" spans="1:23" x14ac:dyDescent="0.25">
      <c r="A1168" s="88">
        <v>1158</v>
      </c>
      <c r="B1168" s="408" t="s">
        <v>2249</v>
      </c>
      <c r="C1168" s="409" t="s">
        <v>2250</v>
      </c>
      <c r="D1168" s="89" t="str">
        <f>IFERROR(VLOOKUP(CONCATENATE($A1168,"T"),'05 APU'!$1:$1048576,3,),"")</f>
        <v/>
      </c>
      <c r="E1168" s="89" t="str">
        <f>IFERROR(VLOOKUP(CONCATENATE($A1168,"T2"),'05 APU'!$1:$1048576,3,),"")</f>
        <v/>
      </c>
      <c r="F1168" s="89" t="str">
        <f>IFERROR(VLOOKUP(CONCATENATE($A1168,"T3"),'05 APU'!$1:$1048576,3,),"")</f>
        <v/>
      </c>
      <c r="G1168" s="415" t="s">
        <v>168</v>
      </c>
      <c r="H1168" s="351"/>
      <c r="I1168" s="90">
        <f>IFERROR((VLOOKUP(CONCATENATE($A1168,"D"),'05 APU'!$1:$1048576,9,)),0)</f>
        <v>0</v>
      </c>
      <c r="J1168" s="90">
        <f t="shared" si="37"/>
        <v>0</v>
      </c>
      <c r="K1168" s="297" t="str">
        <f>IFERROR(VLOOKUP(CONCATENATE($A1168,"C"),'05 APU'!$1:$1048576,9,),"")</f>
        <v/>
      </c>
      <c r="L1168" s="297" t="str">
        <f>IFERROR(VLOOKUP(CONCATENATE($A1168,"B"),'05 APU'!$1:$1048576,9,),"")</f>
        <v/>
      </c>
      <c r="M1168" s="297" t="str">
        <f>IFERROR(VLOOKUP(CONCATENATE($A1168,"A"),'05 APU'!$1:$1048576,9,),"")</f>
        <v/>
      </c>
      <c r="N1168" s="86"/>
      <c r="O1168" s="90">
        <f>IFERROR(VLOOKUP(CONCATENATE($A1168,"D"),'05 APU'!$T:$AB,9,),0)</f>
        <v>0</v>
      </c>
      <c r="P1168" s="90">
        <f t="shared" si="38"/>
        <v>0</v>
      </c>
      <c r="Q1168" s="90">
        <f>IFERROR(VLOOKUP(CONCATENATE($A1168,"C"),'05 APU'!$T:$AB,9,),0)</f>
        <v>0</v>
      </c>
      <c r="R1168" s="90">
        <f>IFERROR(VLOOKUP(CONCATENATE($A1168,"B"),'05 APU'!$T:$AB,9,),0)</f>
        <v>0</v>
      </c>
      <c r="S1168" s="90">
        <f>IFERROR(VLOOKUP(CONCATENATE($A1168,"A"),'05 APU'!$T:$AB,9,),0)</f>
        <v>0</v>
      </c>
      <c r="U1168" s="421"/>
      <c r="V1168" s="424"/>
      <c r="W1168" s="429">
        <v>0</v>
      </c>
    </row>
    <row r="1169" spans="1:23" x14ac:dyDescent="0.25">
      <c r="A1169" s="88">
        <v>1159</v>
      </c>
      <c r="B1169" s="408" t="s">
        <v>2251</v>
      </c>
      <c r="C1169" s="409" t="s">
        <v>2252</v>
      </c>
      <c r="D1169" s="89" t="str">
        <f>IFERROR(VLOOKUP(CONCATENATE($A1169,"T"),'05 APU'!$1:$1048576,3,),"")</f>
        <v/>
      </c>
      <c r="E1169" s="89" t="str">
        <f>IFERROR(VLOOKUP(CONCATENATE($A1169,"T2"),'05 APU'!$1:$1048576,3,),"")</f>
        <v/>
      </c>
      <c r="F1169" s="89" t="str">
        <f>IFERROR(VLOOKUP(CONCATENATE($A1169,"T3"),'05 APU'!$1:$1048576,3,),"")</f>
        <v/>
      </c>
      <c r="G1169" s="415" t="s">
        <v>168</v>
      </c>
      <c r="H1169" s="351"/>
      <c r="I1169" s="90">
        <f>IFERROR((VLOOKUP(CONCATENATE($A1169,"D"),'05 APU'!$1:$1048576,9,)),0)</f>
        <v>0</v>
      </c>
      <c r="J1169" s="90">
        <f t="shared" si="37"/>
        <v>0</v>
      </c>
      <c r="K1169" s="297" t="str">
        <f>IFERROR(VLOOKUP(CONCATENATE($A1169,"C"),'05 APU'!$1:$1048576,9,),"")</f>
        <v/>
      </c>
      <c r="L1169" s="297" t="str">
        <f>IFERROR(VLOOKUP(CONCATENATE($A1169,"B"),'05 APU'!$1:$1048576,9,),"")</f>
        <v/>
      </c>
      <c r="M1169" s="297" t="str">
        <f>IFERROR(VLOOKUP(CONCATENATE($A1169,"A"),'05 APU'!$1:$1048576,9,),"")</f>
        <v/>
      </c>
      <c r="N1169" s="86"/>
      <c r="O1169" s="90">
        <f>IFERROR(VLOOKUP(CONCATENATE($A1169,"D"),'05 APU'!$T:$AB,9,),0)</f>
        <v>0</v>
      </c>
      <c r="P1169" s="90">
        <f t="shared" si="38"/>
        <v>0</v>
      </c>
      <c r="Q1169" s="90">
        <f>IFERROR(VLOOKUP(CONCATENATE($A1169,"C"),'05 APU'!$T:$AB,9,),0)</f>
        <v>0</v>
      </c>
      <c r="R1169" s="90">
        <f>IFERROR(VLOOKUP(CONCATENATE($A1169,"B"),'05 APU'!$T:$AB,9,),0)</f>
        <v>0</v>
      </c>
      <c r="S1169" s="90">
        <f>IFERROR(VLOOKUP(CONCATENATE($A1169,"A"),'05 APU'!$T:$AB,9,),0)</f>
        <v>0</v>
      </c>
      <c r="U1169" s="421"/>
      <c r="V1169" s="424"/>
      <c r="W1169" s="429">
        <v>0</v>
      </c>
    </row>
    <row r="1170" spans="1:23" x14ac:dyDescent="0.25">
      <c r="A1170" s="88">
        <v>1160</v>
      </c>
      <c r="B1170" s="408" t="s">
        <v>2253</v>
      </c>
      <c r="C1170" s="409" t="s">
        <v>2254</v>
      </c>
      <c r="D1170" s="89" t="str">
        <f>IFERROR(VLOOKUP(CONCATENATE($A1170,"T"),'05 APU'!$1:$1048576,3,),"")</f>
        <v/>
      </c>
      <c r="E1170" s="89" t="str">
        <f>IFERROR(VLOOKUP(CONCATENATE($A1170,"T2"),'05 APU'!$1:$1048576,3,),"")</f>
        <v/>
      </c>
      <c r="F1170" s="89" t="str">
        <f>IFERROR(VLOOKUP(CONCATENATE($A1170,"T3"),'05 APU'!$1:$1048576,3,),"")</f>
        <v/>
      </c>
      <c r="G1170" s="415" t="s">
        <v>168</v>
      </c>
      <c r="H1170" s="351"/>
      <c r="I1170" s="90">
        <f>IFERROR((VLOOKUP(CONCATENATE($A1170,"D"),'05 APU'!$1:$1048576,9,)),0)</f>
        <v>0</v>
      </c>
      <c r="J1170" s="90">
        <f t="shared" si="37"/>
        <v>0</v>
      </c>
      <c r="K1170" s="297" t="str">
        <f>IFERROR(VLOOKUP(CONCATENATE($A1170,"C"),'05 APU'!$1:$1048576,9,),"")</f>
        <v/>
      </c>
      <c r="L1170" s="297" t="str">
        <f>IFERROR(VLOOKUP(CONCATENATE($A1170,"B"),'05 APU'!$1:$1048576,9,),"")</f>
        <v/>
      </c>
      <c r="M1170" s="297" t="str">
        <f>IFERROR(VLOOKUP(CONCATENATE($A1170,"A"),'05 APU'!$1:$1048576,9,),"")</f>
        <v/>
      </c>
      <c r="N1170" s="86"/>
      <c r="O1170" s="90">
        <f>IFERROR(VLOOKUP(CONCATENATE($A1170,"D"),'05 APU'!$T:$AB,9,),0)</f>
        <v>0</v>
      </c>
      <c r="P1170" s="90">
        <f t="shared" si="38"/>
        <v>0</v>
      </c>
      <c r="Q1170" s="90">
        <f>IFERROR(VLOOKUP(CONCATENATE($A1170,"C"),'05 APU'!$T:$AB,9,),0)</f>
        <v>0</v>
      </c>
      <c r="R1170" s="90">
        <f>IFERROR(VLOOKUP(CONCATENATE($A1170,"B"),'05 APU'!$T:$AB,9,),0)</f>
        <v>0</v>
      </c>
      <c r="S1170" s="90">
        <f>IFERROR(VLOOKUP(CONCATENATE($A1170,"A"),'05 APU'!$T:$AB,9,),0)</f>
        <v>0</v>
      </c>
      <c r="U1170" s="421"/>
      <c r="V1170" s="424"/>
      <c r="W1170" s="429">
        <v>0</v>
      </c>
    </row>
    <row r="1171" spans="1:23" x14ac:dyDescent="0.25">
      <c r="A1171" s="88">
        <v>1161</v>
      </c>
      <c r="B1171" s="408" t="s">
        <v>2255</v>
      </c>
      <c r="C1171" s="409" t="s">
        <v>2256</v>
      </c>
      <c r="D1171" s="89" t="str">
        <f>IFERROR(VLOOKUP(CONCATENATE($A1171,"T"),'05 APU'!$1:$1048576,3,),"")</f>
        <v/>
      </c>
      <c r="E1171" s="89" t="str">
        <f>IFERROR(VLOOKUP(CONCATENATE($A1171,"T2"),'05 APU'!$1:$1048576,3,),"")</f>
        <v/>
      </c>
      <c r="F1171" s="89" t="str">
        <f>IFERROR(VLOOKUP(CONCATENATE($A1171,"T3"),'05 APU'!$1:$1048576,3,),"")</f>
        <v/>
      </c>
      <c r="G1171" s="415" t="s">
        <v>168</v>
      </c>
      <c r="H1171" s="351"/>
      <c r="I1171" s="90">
        <f>IFERROR((VLOOKUP(CONCATENATE($A1171,"D"),'05 APU'!$1:$1048576,9,)),0)</f>
        <v>0</v>
      </c>
      <c r="J1171" s="90">
        <f t="shared" si="37"/>
        <v>0</v>
      </c>
      <c r="K1171" s="297" t="str">
        <f>IFERROR(VLOOKUP(CONCATENATE($A1171,"C"),'05 APU'!$1:$1048576,9,),"")</f>
        <v/>
      </c>
      <c r="L1171" s="297" t="str">
        <f>IFERROR(VLOOKUP(CONCATENATE($A1171,"B"),'05 APU'!$1:$1048576,9,),"")</f>
        <v/>
      </c>
      <c r="M1171" s="297" t="str">
        <f>IFERROR(VLOOKUP(CONCATENATE($A1171,"A"),'05 APU'!$1:$1048576,9,),"")</f>
        <v/>
      </c>
      <c r="N1171" s="86"/>
      <c r="O1171" s="90">
        <f>IFERROR(VLOOKUP(CONCATENATE($A1171,"D"),'05 APU'!$T:$AB,9,),0)</f>
        <v>0</v>
      </c>
      <c r="P1171" s="90">
        <f t="shared" si="38"/>
        <v>0</v>
      </c>
      <c r="Q1171" s="90">
        <f>IFERROR(VLOOKUP(CONCATENATE($A1171,"C"),'05 APU'!$T:$AB,9,),0)</f>
        <v>0</v>
      </c>
      <c r="R1171" s="90">
        <f>IFERROR(VLOOKUP(CONCATENATE($A1171,"B"),'05 APU'!$T:$AB,9,),0)</f>
        <v>0</v>
      </c>
      <c r="S1171" s="90">
        <f>IFERROR(VLOOKUP(CONCATENATE($A1171,"A"),'05 APU'!$T:$AB,9,),0)</f>
        <v>0</v>
      </c>
      <c r="U1171" s="421"/>
      <c r="V1171" s="424"/>
      <c r="W1171" s="429">
        <v>0</v>
      </c>
    </row>
    <row r="1172" spans="1:23" x14ac:dyDescent="0.25">
      <c r="A1172" s="88">
        <v>1162</v>
      </c>
      <c r="B1172" s="408" t="s">
        <v>2257</v>
      </c>
      <c r="C1172" s="409" t="s">
        <v>2258</v>
      </c>
      <c r="D1172" s="89" t="str">
        <f>IFERROR(VLOOKUP(CONCATENATE($A1172,"T"),'05 APU'!$1:$1048576,3,),"")</f>
        <v/>
      </c>
      <c r="E1172" s="89" t="str">
        <f>IFERROR(VLOOKUP(CONCATENATE($A1172,"T2"),'05 APU'!$1:$1048576,3,),"")</f>
        <v/>
      </c>
      <c r="F1172" s="89" t="str">
        <f>IFERROR(VLOOKUP(CONCATENATE($A1172,"T3"),'05 APU'!$1:$1048576,3,),"")</f>
        <v/>
      </c>
      <c r="G1172" s="415" t="s">
        <v>168</v>
      </c>
      <c r="H1172" s="351"/>
      <c r="I1172" s="90">
        <f>IFERROR((VLOOKUP(CONCATENATE($A1172,"D"),'05 APU'!$1:$1048576,9,)),0)</f>
        <v>0</v>
      </c>
      <c r="J1172" s="90">
        <f t="shared" si="37"/>
        <v>0</v>
      </c>
      <c r="K1172" s="297" t="str">
        <f>IFERROR(VLOOKUP(CONCATENATE($A1172,"C"),'05 APU'!$1:$1048576,9,),"")</f>
        <v/>
      </c>
      <c r="L1172" s="297" t="str">
        <f>IFERROR(VLOOKUP(CONCATENATE($A1172,"B"),'05 APU'!$1:$1048576,9,),"")</f>
        <v/>
      </c>
      <c r="M1172" s="297" t="str">
        <f>IFERROR(VLOOKUP(CONCATENATE($A1172,"A"),'05 APU'!$1:$1048576,9,),"")</f>
        <v/>
      </c>
      <c r="N1172" s="86"/>
      <c r="O1172" s="90">
        <f>IFERROR(VLOOKUP(CONCATENATE($A1172,"D"),'05 APU'!$T:$AB,9,),0)</f>
        <v>0</v>
      </c>
      <c r="P1172" s="90">
        <f t="shared" si="38"/>
        <v>0</v>
      </c>
      <c r="Q1172" s="90">
        <f>IFERROR(VLOOKUP(CONCATENATE($A1172,"C"),'05 APU'!$T:$AB,9,),0)</f>
        <v>0</v>
      </c>
      <c r="R1172" s="90">
        <f>IFERROR(VLOOKUP(CONCATENATE($A1172,"B"),'05 APU'!$T:$AB,9,),0)</f>
        <v>0</v>
      </c>
      <c r="S1172" s="90">
        <f>IFERROR(VLOOKUP(CONCATENATE($A1172,"A"),'05 APU'!$T:$AB,9,),0)</f>
        <v>0</v>
      </c>
      <c r="U1172" s="421"/>
      <c r="V1172" s="424"/>
      <c r="W1172" s="429">
        <v>0</v>
      </c>
    </row>
    <row r="1173" spans="1:23" x14ac:dyDescent="0.25">
      <c r="A1173" s="88">
        <v>1163</v>
      </c>
      <c r="B1173" s="408" t="s">
        <v>2259</v>
      </c>
      <c r="C1173" s="409" t="s">
        <v>2260</v>
      </c>
      <c r="D1173" s="89" t="str">
        <f>IFERROR(VLOOKUP(CONCATENATE($A1173,"T"),'05 APU'!$1:$1048576,3,),"")</f>
        <v/>
      </c>
      <c r="E1173" s="89" t="str">
        <f>IFERROR(VLOOKUP(CONCATENATE($A1173,"T2"),'05 APU'!$1:$1048576,3,),"")</f>
        <v/>
      </c>
      <c r="F1173" s="89" t="str">
        <f>IFERROR(VLOOKUP(CONCATENATE($A1173,"T3"),'05 APU'!$1:$1048576,3,),"")</f>
        <v/>
      </c>
      <c r="G1173" s="415" t="s">
        <v>168</v>
      </c>
      <c r="H1173" s="351"/>
      <c r="I1173" s="90">
        <f>IFERROR((VLOOKUP(CONCATENATE($A1173,"D"),'05 APU'!$1:$1048576,9,)),0)</f>
        <v>0</v>
      </c>
      <c r="J1173" s="90">
        <f t="shared" si="37"/>
        <v>0</v>
      </c>
      <c r="K1173" s="297" t="str">
        <f>IFERROR(VLOOKUP(CONCATENATE($A1173,"C"),'05 APU'!$1:$1048576,9,),"")</f>
        <v/>
      </c>
      <c r="L1173" s="297" t="str">
        <f>IFERROR(VLOOKUP(CONCATENATE($A1173,"B"),'05 APU'!$1:$1048576,9,),"")</f>
        <v/>
      </c>
      <c r="M1173" s="297" t="str">
        <f>IFERROR(VLOOKUP(CONCATENATE($A1173,"A"),'05 APU'!$1:$1048576,9,),"")</f>
        <v/>
      </c>
      <c r="N1173" s="86"/>
      <c r="O1173" s="90">
        <f>IFERROR(VLOOKUP(CONCATENATE($A1173,"D"),'05 APU'!$T:$AB,9,),0)</f>
        <v>0</v>
      </c>
      <c r="P1173" s="90">
        <f t="shared" si="38"/>
        <v>0</v>
      </c>
      <c r="Q1173" s="90">
        <f>IFERROR(VLOOKUP(CONCATENATE($A1173,"C"),'05 APU'!$T:$AB,9,),0)</f>
        <v>0</v>
      </c>
      <c r="R1173" s="90">
        <f>IFERROR(VLOOKUP(CONCATENATE($A1173,"B"),'05 APU'!$T:$AB,9,),0)</f>
        <v>0</v>
      </c>
      <c r="S1173" s="90">
        <f>IFERROR(VLOOKUP(CONCATENATE($A1173,"A"),'05 APU'!$T:$AB,9,),0)</f>
        <v>0</v>
      </c>
      <c r="U1173" s="421"/>
      <c r="V1173" s="424"/>
      <c r="W1173" s="429">
        <v>0</v>
      </c>
    </row>
    <row r="1174" spans="1:23" x14ac:dyDescent="0.25">
      <c r="A1174" s="88">
        <v>1164</v>
      </c>
      <c r="B1174" s="408" t="s">
        <v>2261</v>
      </c>
      <c r="C1174" s="409" t="s">
        <v>2262</v>
      </c>
      <c r="D1174" s="89" t="str">
        <f>IFERROR(VLOOKUP(CONCATENATE($A1174,"T"),'05 APU'!$1:$1048576,3,),"")</f>
        <v/>
      </c>
      <c r="E1174" s="89" t="str">
        <f>IFERROR(VLOOKUP(CONCATENATE($A1174,"T2"),'05 APU'!$1:$1048576,3,),"")</f>
        <v/>
      </c>
      <c r="F1174" s="89" t="str">
        <f>IFERROR(VLOOKUP(CONCATENATE($A1174,"T3"),'05 APU'!$1:$1048576,3,),"")</f>
        <v/>
      </c>
      <c r="G1174" s="415" t="s">
        <v>168</v>
      </c>
      <c r="H1174" s="351"/>
      <c r="I1174" s="90">
        <f>IFERROR((VLOOKUP(CONCATENATE($A1174,"D"),'05 APU'!$1:$1048576,9,)),0)</f>
        <v>0</v>
      </c>
      <c r="J1174" s="90">
        <f t="shared" si="37"/>
        <v>0</v>
      </c>
      <c r="K1174" s="297" t="str">
        <f>IFERROR(VLOOKUP(CONCATENATE($A1174,"C"),'05 APU'!$1:$1048576,9,),"")</f>
        <v/>
      </c>
      <c r="L1174" s="297" t="str">
        <f>IFERROR(VLOOKUP(CONCATENATE($A1174,"B"),'05 APU'!$1:$1048576,9,),"")</f>
        <v/>
      </c>
      <c r="M1174" s="297" t="str">
        <f>IFERROR(VLOOKUP(CONCATENATE($A1174,"A"),'05 APU'!$1:$1048576,9,),"")</f>
        <v/>
      </c>
      <c r="N1174" s="86"/>
      <c r="O1174" s="90">
        <f>IFERROR(VLOOKUP(CONCATENATE($A1174,"D"),'05 APU'!$T:$AB,9,),0)</f>
        <v>0</v>
      </c>
      <c r="P1174" s="90">
        <f t="shared" si="38"/>
        <v>0</v>
      </c>
      <c r="Q1174" s="90">
        <f>IFERROR(VLOOKUP(CONCATENATE($A1174,"C"),'05 APU'!$T:$AB,9,),0)</f>
        <v>0</v>
      </c>
      <c r="R1174" s="90">
        <f>IFERROR(VLOOKUP(CONCATENATE($A1174,"B"),'05 APU'!$T:$AB,9,),0)</f>
        <v>0</v>
      </c>
      <c r="S1174" s="90">
        <f>IFERROR(VLOOKUP(CONCATENATE($A1174,"A"),'05 APU'!$T:$AB,9,),0)</f>
        <v>0</v>
      </c>
      <c r="U1174" s="421"/>
      <c r="V1174" s="424"/>
      <c r="W1174" s="429">
        <v>0</v>
      </c>
    </row>
    <row r="1175" spans="1:23" x14ac:dyDescent="0.25">
      <c r="A1175" s="88">
        <v>1165</v>
      </c>
      <c r="B1175" s="408" t="s">
        <v>2263</v>
      </c>
      <c r="C1175" s="409" t="s">
        <v>2264</v>
      </c>
      <c r="D1175" s="89" t="str">
        <f>IFERROR(VLOOKUP(CONCATENATE($A1175,"T"),'05 APU'!$1:$1048576,3,),"")</f>
        <v/>
      </c>
      <c r="E1175" s="89" t="str">
        <f>IFERROR(VLOOKUP(CONCATENATE($A1175,"T2"),'05 APU'!$1:$1048576,3,),"")</f>
        <v/>
      </c>
      <c r="F1175" s="89" t="str">
        <f>IFERROR(VLOOKUP(CONCATENATE($A1175,"T3"),'05 APU'!$1:$1048576,3,),"")</f>
        <v/>
      </c>
      <c r="G1175" s="415" t="s">
        <v>168</v>
      </c>
      <c r="H1175" s="351"/>
      <c r="I1175" s="90">
        <f>IFERROR((VLOOKUP(CONCATENATE($A1175,"D"),'05 APU'!$1:$1048576,9,)),0)</f>
        <v>0</v>
      </c>
      <c r="J1175" s="90">
        <f t="shared" si="37"/>
        <v>0</v>
      </c>
      <c r="K1175" s="297" t="str">
        <f>IFERROR(VLOOKUP(CONCATENATE($A1175,"C"),'05 APU'!$1:$1048576,9,),"")</f>
        <v/>
      </c>
      <c r="L1175" s="297" t="str">
        <f>IFERROR(VLOOKUP(CONCATENATE($A1175,"B"),'05 APU'!$1:$1048576,9,),"")</f>
        <v/>
      </c>
      <c r="M1175" s="297" t="str">
        <f>IFERROR(VLOOKUP(CONCATENATE($A1175,"A"),'05 APU'!$1:$1048576,9,),"")</f>
        <v/>
      </c>
      <c r="N1175" s="86"/>
      <c r="O1175" s="90">
        <f>IFERROR(VLOOKUP(CONCATENATE($A1175,"D"),'05 APU'!$T:$AB,9,),0)</f>
        <v>0</v>
      </c>
      <c r="P1175" s="90">
        <f t="shared" si="38"/>
        <v>0</v>
      </c>
      <c r="Q1175" s="90">
        <f>IFERROR(VLOOKUP(CONCATENATE($A1175,"C"),'05 APU'!$T:$AB,9,),0)</f>
        <v>0</v>
      </c>
      <c r="R1175" s="90">
        <f>IFERROR(VLOOKUP(CONCATENATE($A1175,"B"),'05 APU'!$T:$AB,9,),0)</f>
        <v>0</v>
      </c>
      <c r="S1175" s="90">
        <f>IFERROR(VLOOKUP(CONCATENATE($A1175,"A"),'05 APU'!$T:$AB,9,),0)</f>
        <v>0</v>
      </c>
      <c r="U1175" s="421"/>
      <c r="V1175" s="424"/>
      <c r="W1175" s="429">
        <v>0</v>
      </c>
    </row>
    <row r="1176" spans="1:23" x14ac:dyDescent="0.25">
      <c r="A1176" s="88">
        <v>1166</v>
      </c>
      <c r="B1176" s="408" t="s">
        <v>2265</v>
      </c>
      <c r="C1176" s="409" t="s">
        <v>2266</v>
      </c>
      <c r="D1176" s="89" t="str">
        <f>IFERROR(VLOOKUP(CONCATENATE($A1176,"T"),'05 APU'!$1:$1048576,3,),"")</f>
        <v/>
      </c>
      <c r="E1176" s="89" t="str">
        <f>IFERROR(VLOOKUP(CONCATENATE($A1176,"T2"),'05 APU'!$1:$1048576,3,),"")</f>
        <v/>
      </c>
      <c r="F1176" s="89" t="str">
        <f>IFERROR(VLOOKUP(CONCATENATE($A1176,"T3"),'05 APU'!$1:$1048576,3,),"")</f>
        <v/>
      </c>
      <c r="G1176" s="415" t="s">
        <v>168</v>
      </c>
      <c r="H1176" s="351"/>
      <c r="I1176" s="90">
        <f>IFERROR((VLOOKUP(CONCATENATE($A1176,"D"),'05 APU'!$1:$1048576,9,)),0)</f>
        <v>0</v>
      </c>
      <c r="J1176" s="90">
        <f t="shared" si="37"/>
        <v>0</v>
      </c>
      <c r="K1176" s="297" t="str">
        <f>IFERROR(VLOOKUP(CONCATENATE($A1176,"C"),'05 APU'!$1:$1048576,9,),"")</f>
        <v/>
      </c>
      <c r="L1176" s="297" t="str">
        <f>IFERROR(VLOOKUP(CONCATENATE($A1176,"B"),'05 APU'!$1:$1048576,9,),"")</f>
        <v/>
      </c>
      <c r="M1176" s="297" t="str">
        <f>IFERROR(VLOOKUP(CONCATENATE($A1176,"A"),'05 APU'!$1:$1048576,9,),"")</f>
        <v/>
      </c>
      <c r="N1176" s="86"/>
      <c r="O1176" s="90">
        <f>IFERROR(VLOOKUP(CONCATENATE($A1176,"D"),'05 APU'!$T:$AB,9,),0)</f>
        <v>0</v>
      </c>
      <c r="P1176" s="90">
        <f t="shared" si="38"/>
        <v>0</v>
      </c>
      <c r="Q1176" s="90">
        <f>IFERROR(VLOOKUP(CONCATENATE($A1176,"C"),'05 APU'!$T:$AB,9,),0)</f>
        <v>0</v>
      </c>
      <c r="R1176" s="90">
        <f>IFERROR(VLOOKUP(CONCATENATE($A1176,"B"),'05 APU'!$T:$AB,9,),0)</f>
        <v>0</v>
      </c>
      <c r="S1176" s="90">
        <f>IFERROR(VLOOKUP(CONCATENATE($A1176,"A"),'05 APU'!$T:$AB,9,),0)</f>
        <v>0</v>
      </c>
      <c r="U1176" s="421"/>
      <c r="V1176" s="424"/>
      <c r="W1176" s="429">
        <v>0</v>
      </c>
    </row>
    <row r="1177" spans="1:23" x14ac:dyDescent="0.25">
      <c r="A1177" s="88">
        <v>1167</v>
      </c>
      <c r="B1177" s="408" t="s">
        <v>2267</v>
      </c>
      <c r="C1177" s="409" t="s">
        <v>2268</v>
      </c>
      <c r="D1177" s="89" t="str">
        <f>IFERROR(VLOOKUP(CONCATENATE($A1177,"T"),'05 APU'!$1:$1048576,3,),"")</f>
        <v/>
      </c>
      <c r="E1177" s="89" t="str">
        <f>IFERROR(VLOOKUP(CONCATENATE($A1177,"T2"),'05 APU'!$1:$1048576,3,),"")</f>
        <v/>
      </c>
      <c r="F1177" s="89" t="str">
        <f>IFERROR(VLOOKUP(CONCATENATE($A1177,"T3"),'05 APU'!$1:$1048576,3,),"")</f>
        <v/>
      </c>
      <c r="G1177" s="415" t="s">
        <v>168</v>
      </c>
      <c r="H1177" s="351"/>
      <c r="I1177" s="90">
        <f>IFERROR((VLOOKUP(CONCATENATE($A1177,"D"),'05 APU'!$1:$1048576,9,)),0)</f>
        <v>0</v>
      </c>
      <c r="J1177" s="90">
        <f t="shared" si="37"/>
        <v>0</v>
      </c>
      <c r="K1177" s="297" t="str">
        <f>IFERROR(VLOOKUP(CONCATENATE($A1177,"C"),'05 APU'!$1:$1048576,9,),"")</f>
        <v/>
      </c>
      <c r="L1177" s="297" t="str">
        <f>IFERROR(VLOOKUP(CONCATENATE($A1177,"B"),'05 APU'!$1:$1048576,9,),"")</f>
        <v/>
      </c>
      <c r="M1177" s="297" t="str">
        <f>IFERROR(VLOOKUP(CONCATENATE($A1177,"A"),'05 APU'!$1:$1048576,9,),"")</f>
        <v/>
      </c>
      <c r="N1177" s="86"/>
      <c r="O1177" s="90">
        <f>IFERROR(VLOOKUP(CONCATENATE($A1177,"D"),'05 APU'!$T:$AB,9,),0)</f>
        <v>0</v>
      </c>
      <c r="P1177" s="90">
        <f t="shared" si="38"/>
        <v>0</v>
      </c>
      <c r="Q1177" s="90">
        <f>IFERROR(VLOOKUP(CONCATENATE($A1177,"C"),'05 APU'!$T:$AB,9,),0)</f>
        <v>0</v>
      </c>
      <c r="R1177" s="90">
        <f>IFERROR(VLOOKUP(CONCATENATE($A1177,"B"),'05 APU'!$T:$AB,9,),0)</f>
        <v>0</v>
      </c>
      <c r="S1177" s="90">
        <f>IFERROR(VLOOKUP(CONCATENATE($A1177,"A"),'05 APU'!$T:$AB,9,),0)</f>
        <v>0</v>
      </c>
      <c r="U1177" s="421"/>
      <c r="V1177" s="424"/>
      <c r="W1177" s="429">
        <v>0</v>
      </c>
    </row>
    <row r="1178" spans="1:23" x14ac:dyDescent="0.25">
      <c r="A1178" s="88">
        <v>1168</v>
      </c>
      <c r="B1178" s="408" t="s">
        <v>2269</v>
      </c>
      <c r="C1178" s="409" t="s">
        <v>2270</v>
      </c>
      <c r="D1178" s="89" t="str">
        <f>IFERROR(VLOOKUP(CONCATENATE($A1178,"T"),'05 APU'!$1:$1048576,3,),"")</f>
        <v/>
      </c>
      <c r="E1178" s="89" t="str">
        <f>IFERROR(VLOOKUP(CONCATENATE($A1178,"T2"),'05 APU'!$1:$1048576,3,),"")</f>
        <v/>
      </c>
      <c r="F1178" s="89" t="str">
        <f>IFERROR(VLOOKUP(CONCATENATE($A1178,"T3"),'05 APU'!$1:$1048576,3,),"")</f>
        <v/>
      </c>
      <c r="G1178" s="415" t="s">
        <v>168</v>
      </c>
      <c r="H1178" s="351"/>
      <c r="I1178" s="90">
        <f>IFERROR((VLOOKUP(CONCATENATE($A1178,"D"),'05 APU'!$1:$1048576,9,)),0)</f>
        <v>0</v>
      </c>
      <c r="J1178" s="90">
        <f t="shared" si="37"/>
        <v>0</v>
      </c>
      <c r="K1178" s="297" t="str">
        <f>IFERROR(VLOOKUP(CONCATENATE($A1178,"C"),'05 APU'!$1:$1048576,9,),"")</f>
        <v/>
      </c>
      <c r="L1178" s="297" t="str">
        <f>IFERROR(VLOOKUP(CONCATENATE($A1178,"B"),'05 APU'!$1:$1048576,9,),"")</f>
        <v/>
      </c>
      <c r="M1178" s="297" t="str">
        <f>IFERROR(VLOOKUP(CONCATENATE($A1178,"A"),'05 APU'!$1:$1048576,9,),"")</f>
        <v/>
      </c>
      <c r="N1178" s="86"/>
      <c r="O1178" s="90">
        <f>IFERROR(VLOOKUP(CONCATENATE($A1178,"D"),'05 APU'!$T:$AB,9,),0)</f>
        <v>0</v>
      </c>
      <c r="P1178" s="90">
        <f t="shared" si="38"/>
        <v>0</v>
      </c>
      <c r="Q1178" s="90">
        <f>IFERROR(VLOOKUP(CONCATENATE($A1178,"C"),'05 APU'!$T:$AB,9,),0)</f>
        <v>0</v>
      </c>
      <c r="R1178" s="90">
        <f>IFERROR(VLOOKUP(CONCATENATE($A1178,"B"),'05 APU'!$T:$AB,9,),0)</f>
        <v>0</v>
      </c>
      <c r="S1178" s="90">
        <f>IFERROR(VLOOKUP(CONCATENATE($A1178,"A"),'05 APU'!$T:$AB,9,),0)</f>
        <v>0</v>
      </c>
      <c r="U1178" s="421"/>
      <c r="V1178" s="424"/>
      <c r="W1178" s="429">
        <v>0</v>
      </c>
    </row>
    <row r="1179" spans="1:23" x14ac:dyDescent="0.25">
      <c r="A1179" s="88">
        <v>1169</v>
      </c>
      <c r="B1179" s="403">
        <v>5.8</v>
      </c>
      <c r="C1179" s="404" t="s">
        <v>2271</v>
      </c>
      <c r="D1179" s="89" t="str">
        <f>IFERROR(VLOOKUP(CONCATENATE($A1179,"T"),'05 APU'!$1:$1048576,3,),"")</f>
        <v/>
      </c>
      <c r="E1179" s="89" t="str">
        <f>IFERROR(VLOOKUP(CONCATENATE($A1179,"T2"),'05 APU'!$1:$1048576,3,),"")</f>
        <v/>
      </c>
      <c r="F1179" s="89" t="str">
        <f>IFERROR(VLOOKUP(CONCATENATE($A1179,"T3"),'05 APU'!$1:$1048576,3,),"")</f>
        <v/>
      </c>
      <c r="G1179" s="415"/>
      <c r="H1179" s="351"/>
      <c r="I1179" s="90">
        <f>IFERROR((VLOOKUP(CONCATENATE($A1179,"D"),'05 APU'!$1:$1048576,9,)),0)</f>
        <v>0</v>
      </c>
      <c r="J1179" s="90">
        <f t="shared" si="37"/>
        <v>0</v>
      </c>
      <c r="K1179" s="297" t="str">
        <f>IFERROR(VLOOKUP(CONCATENATE($A1179,"C"),'05 APU'!$1:$1048576,9,),"")</f>
        <v/>
      </c>
      <c r="L1179" s="297" t="str">
        <f>IFERROR(VLOOKUP(CONCATENATE($A1179,"B"),'05 APU'!$1:$1048576,9,),"")</f>
        <v/>
      </c>
      <c r="M1179" s="297" t="str">
        <f>IFERROR(VLOOKUP(CONCATENATE($A1179,"A"),'05 APU'!$1:$1048576,9,),"")</f>
        <v/>
      </c>
      <c r="N1179" s="86"/>
      <c r="O1179" s="90">
        <f>IFERROR(VLOOKUP(CONCATENATE($A1179,"D"),'05 APU'!$T:$AB,9,),0)</f>
        <v>0</v>
      </c>
      <c r="P1179" s="90">
        <f t="shared" si="38"/>
        <v>0</v>
      </c>
      <c r="Q1179" s="90">
        <f>IFERROR(VLOOKUP(CONCATENATE($A1179,"C"),'05 APU'!$T:$AB,9,),0)</f>
        <v>0</v>
      </c>
      <c r="R1179" s="90">
        <f>IFERROR(VLOOKUP(CONCATENATE($A1179,"B"),'05 APU'!$T:$AB,9,),0)</f>
        <v>0</v>
      </c>
      <c r="S1179" s="90">
        <f>IFERROR(VLOOKUP(CONCATENATE($A1179,"A"),'05 APU'!$T:$AB,9,),0)</f>
        <v>0</v>
      </c>
      <c r="U1179" s="420"/>
      <c r="V1179" s="424"/>
      <c r="W1179" s="429">
        <v>0</v>
      </c>
    </row>
    <row r="1180" spans="1:23" x14ac:dyDescent="0.25">
      <c r="A1180" s="88">
        <v>1170</v>
      </c>
      <c r="B1180" s="408" t="s">
        <v>2272</v>
      </c>
      <c r="C1180" s="409" t="s">
        <v>2273</v>
      </c>
      <c r="D1180" s="89" t="str">
        <f>IFERROR(VLOOKUP(CONCATENATE($A1180,"T"),'05 APU'!$1:$1048576,3,),"")</f>
        <v/>
      </c>
      <c r="E1180" s="89" t="str">
        <f>IFERROR(VLOOKUP(CONCATENATE($A1180,"T2"),'05 APU'!$1:$1048576,3,),"")</f>
        <v/>
      </c>
      <c r="F1180" s="89" t="str">
        <f>IFERROR(VLOOKUP(CONCATENATE($A1180,"T3"),'05 APU'!$1:$1048576,3,),"")</f>
        <v/>
      </c>
      <c r="G1180" s="415" t="s">
        <v>168</v>
      </c>
      <c r="H1180" s="351"/>
      <c r="I1180" s="90">
        <f>IFERROR((VLOOKUP(CONCATENATE($A1180,"D"),'05 APU'!$1:$1048576,9,)),0)</f>
        <v>0</v>
      </c>
      <c r="J1180" s="90">
        <f t="shared" si="37"/>
        <v>0</v>
      </c>
      <c r="K1180" s="297" t="str">
        <f>IFERROR(VLOOKUP(CONCATENATE($A1180,"C"),'05 APU'!$1:$1048576,9,),"")</f>
        <v/>
      </c>
      <c r="L1180" s="297" t="str">
        <f>IFERROR(VLOOKUP(CONCATENATE($A1180,"B"),'05 APU'!$1:$1048576,9,),"")</f>
        <v/>
      </c>
      <c r="M1180" s="297" t="str">
        <f>IFERROR(VLOOKUP(CONCATENATE($A1180,"A"),'05 APU'!$1:$1048576,9,),"")</f>
        <v/>
      </c>
      <c r="N1180" s="86"/>
      <c r="O1180" s="90">
        <f>IFERROR(VLOOKUP(CONCATENATE($A1180,"D"),'05 APU'!$T:$AB,9,),0)</f>
        <v>0</v>
      </c>
      <c r="P1180" s="90">
        <f t="shared" si="38"/>
        <v>0</v>
      </c>
      <c r="Q1180" s="90">
        <f>IFERROR(VLOOKUP(CONCATENATE($A1180,"C"),'05 APU'!$T:$AB,9,),0)</f>
        <v>0</v>
      </c>
      <c r="R1180" s="90">
        <f>IFERROR(VLOOKUP(CONCATENATE($A1180,"B"),'05 APU'!$T:$AB,9,),0)</f>
        <v>0</v>
      </c>
      <c r="S1180" s="90">
        <f>IFERROR(VLOOKUP(CONCATENATE($A1180,"A"),'05 APU'!$T:$AB,9,),0)</f>
        <v>0</v>
      </c>
      <c r="U1180" s="421"/>
      <c r="V1180" s="424"/>
      <c r="W1180" s="429">
        <v>0</v>
      </c>
    </row>
    <row r="1181" spans="1:23" x14ac:dyDescent="0.25">
      <c r="A1181" s="88">
        <v>1171</v>
      </c>
      <c r="B1181" s="408" t="s">
        <v>2274</v>
      </c>
      <c r="C1181" s="409" t="s">
        <v>2275</v>
      </c>
      <c r="D1181" s="89" t="str">
        <f>IFERROR(VLOOKUP(CONCATENATE($A1181,"T"),'05 APU'!$1:$1048576,3,),"")</f>
        <v/>
      </c>
      <c r="E1181" s="89" t="str">
        <f>IFERROR(VLOOKUP(CONCATENATE($A1181,"T2"),'05 APU'!$1:$1048576,3,),"")</f>
        <v/>
      </c>
      <c r="F1181" s="89" t="str">
        <f>IFERROR(VLOOKUP(CONCATENATE($A1181,"T3"),'05 APU'!$1:$1048576,3,),"")</f>
        <v/>
      </c>
      <c r="G1181" s="415" t="s">
        <v>168</v>
      </c>
      <c r="H1181" s="351"/>
      <c r="I1181" s="90">
        <f>IFERROR((VLOOKUP(CONCATENATE($A1181,"D"),'05 APU'!$1:$1048576,9,)),0)</f>
        <v>0</v>
      </c>
      <c r="J1181" s="90">
        <f t="shared" si="37"/>
        <v>0</v>
      </c>
      <c r="K1181" s="297" t="str">
        <f>IFERROR(VLOOKUP(CONCATENATE($A1181,"C"),'05 APU'!$1:$1048576,9,),"")</f>
        <v/>
      </c>
      <c r="L1181" s="297" t="str">
        <f>IFERROR(VLOOKUP(CONCATENATE($A1181,"B"),'05 APU'!$1:$1048576,9,),"")</f>
        <v/>
      </c>
      <c r="M1181" s="297" t="str">
        <f>IFERROR(VLOOKUP(CONCATENATE($A1181,"A"),'05 APU'!$1:$1048576,9,),"")</f>
        <v/>
      </c>
      <c r="N1181" s="86"/>
      <c r="O1181" s="90">
        <f>IFERROR(VLOOKUP(CONCATENATE($A1181,"D"),'05 APU'!$T:$AB,9,),0)</f>
        <v>0</v>
      </c>
      <c r="P1181" s="90">
        <f t="shared" si="38"/>
        <v>0</v>
      </c>
      <c r="Q1181" s="90">
        <f>IFERROR(VLOOKUP(CONCATENATE($A1181,"C"),'05 APU'!$T:$AB,9,),0)</f>
        <v>0</v>
      </c>
      <c r="R1181" s="90">
        <f>IFERROR(VLOOKUP(CONCATENATE($A1181,"B"),'05 APU'!$T:$AB,9,),0)</f>
        <v>0</v>
      </c>
      <c r="S1181" s="90">
        <f>IFERROR(VLOOKUP(CONCATENATE($A1181,"A"),'05 APU'!$T:$AB,9,),0)</f>
        <v>0</v>
      </c>
      <c r="U1181" s="421"/>
      <c r="V1181" s="424"/>
      <c r="W1181" s="429">
        <v>0</v>
      </c>
    </row>
    <row r="1182" spans="1:23" x14ac:dyDescent="0.25">
      <c r="A1182" s="88">
        <v>1172</v>
      </c>
      <c r="B1182" s="408" t="s">
        <v>2276</v>
      </c>
      <c r="C1182" s="409" t="s">
        <v>2277</v>
      </c>
      <c r="D1182" s="89" t="str">
        <f>IFERROR(VLOOKUP(CONCATENATE($A1182,"T"),'05 APU'!$1:$1048576,3,),"")</f>
        <v/>
      </c>
      <c r="E1182" s="89" t="str">
        <f>IFERROR(VLOOKUP(CONCATENATE($A1182,"T2"),'05 APU'!$1:$1048576,3,),"")</f>
        <v/>
      </c>
      <c r="F1182" s="89" t="str">
        <f>IFERROR(VLOOKUP(CONCATENATE($A1182,"T3"),'05 APU'!$1:$1048576,3,),"")</f>
        <v/>
      </c>
      <c r="G1182" s="415" t="s">
        <v>168</v>
      </c>
      <c r="H1182" s="351"/>
      <c r="I1182" s="90">
        <f>IFERROR((VLOOKUP(CONCATENATE($A1182,"D"),'05 APU'!$1:$1048576,9,)),0)</f>
        <v>0</v>
      </c>
      <c r="J1182" s="90">
        <f t="shared" si="37"/>
        <v>0</v>
      </c>
      <c r="K1182" s="297" t="str">
        <f>IFERROR(VLOOKUP(CONCATENATE($A1182,"C"),'05 APU'!$1:$1048576,9,),"")</f>
        <v/>
      </c>
      <c r="L1182" s="297" t="str">
        <f>IFERROR(VLOOKUP(CONCATENATE($A1182,"B"),'05 APU'!$1:$1048576,9,),"")</f>
        <v/>
      </c>
      <c r="M1182" s="297" t="str">
        <f>IFERROR(VLOOKUP(CONCATENATE($A1182,"A"),'05 APU'!$1:$1048576,9,),"")</f>
        <v/>
      </c>
      <c r="N1182" s="86"/>
      <c r="O1182" s="90">
        <f>IFERROR(VLOOKUP(CONCATENATE($A1182,"D"),'05 APU'!$T:$AB,9,),0)</f>
        <v>0</v>
      </c>
      <c r="P1182" s="90">
        <f t="shared" si="38"/>
        <v>0</v>
      </c>
      <c r="Q1182" s="90">
        <f>IFERROR(VLOOKUP(CONCATENATE($A1182,"C"),'05 APU'!$T:$AB,9,),0)</f>
        <v>0</v>
      </c>
      <c r="R1182" s="90">
        <f>IFERROR(VLOOKUP(CONCATENATE($A1182,"B"),'05 APU'!$T:$AB,9,),0)</f>
        <v>0</v>
      </c>
      <c r="S1182" s="90">
        <f>IFERROR(VLOOKUP(CONCATENATE($A1182,"A"),'05 APU'!$T:$AB,9,),0)</f>
        <v>0</v>
      </c>
      <c r="U1182" s="421"/>
      <c r="V1182" s="424"/>
      <c r="W1182" s="429">
        <v>0</v>
      </c>
    </row>
    <row r="1183" spans="1:23" x14ac:dyDescent="0.25">
      <c r="A1183" s="88">
        <v>1173</v>
      </c>
      <c r="B1183" s="408" t="s">
        <v>2278</v>
      </c>
      <c r="C1183" s="409" t="s">
        <v>2279</v>
      </c>
      <c r="D1183" s="89" t="str">
        <f>IFERROR(VLOOKUP(CONCATENATE($A1183,"T"),'05 APU'!$1:$1048576,3,),"")</f>
        <v/>
      </c>
      <c r="E1183" s="89" t="str">
        <f>IFERROR(VLOOKUP(CONCATENATE($A1183,"T2"),'05 APU'!$1:$1048576,3,),"")</f>
        <v/>
      </c>
      <c r="F1183" s="89" t="str">
        <f>IFERROR(VLOOKUP(CONCATENATE($A1183,"T3"),'05 APU'!$1:$1048576,3,),"")</f>
        <v/>
      </c>
      <c r="G1183" s="415" t="s">
        <v>168</v>
      </c>
      <c r="H1183" s="351"/>
      <c r="I1183" s="90">
        <f>IFERROR((VLOOKUP(CONCATENATE($A1183,"D"),'05 APU'!$1:$1048576,9,)),0)</f>
        <v>0</v>
      </c>
      <c r="J1183" s="90">
        <f t="shared" si="37"/>
        <v>0</v>
      </c>
      <c r="K1183" s="297" t="str">
        <f>IFERROR(VLOOKUP(CONCATENATE($A1183,"C"),'05 APU'!$1:$1048576,9,),"")</f>
        <v/>
      </c>
      <c r="L1183" s="297" t="str">
        <f>IFERROR(VLOOKUP(CONCATENATE($A1183,"B"),'05 APU'!$1:$1048576,9,),"")</f>
        <v/>
      </c>
      <c r="M1183" s="297" t="str">
        <f>IFERROR(VLOOKUP(CONCATENATE($A1183,"A"),'05 APU'!$1:$1048576,9,),"")</f>
        <v/>
      </c>
      <c r="N1183" s="86"/>
      <c r="O1183" s="90">
        <f>IFERROR(VLOOKUP(CONCATENATE($A1183,"D"),'05 APU'!$T:$AB,9,),0)</f>
        <v>0</v>
      </c>
      <c r="P1183" s="90">
        <f t="shared" si="38"/>
        <v>0</v>
      </c>
      <c r="Q1183" s="90">
        <f>IFERROR(VLOOKUP(CONCATENATE($A1183,"C"),'05 APU'!$T:$AB,9,),0)</f>
        <v>0</v>
      </c>
      <c r="R1183" s="90">
        <f>IFERROR(VLOOKUP(CONCATENATE($A1183,"B"),'05 APU'!$T:$AB,9,),0)</f>
        <v>0</v>
      </c>
      <c r="S1183" s="90">
        <f>IFERROR(VLOOKUP(CONCATENATE($A1183,"A"),'05 APU'!$T:$AB,9,),0)</f>
        <v>0</v>
      </c>
      <c r="U1183" s="421"/>
      <c r="V1183" s="424"/>
      <c r="W1183" s="429">
        <v>0</v>
      </c>
    </row>
    <row r="1184" spans="1:23" x14ac:dyDescent="0.25">
      <c r="A1184" s="88">
        <v>1174</v>
      </c>
      <c r="B1184" s="403">
        <v>5.9</v>
      </c>
      <c r="C1184" s="404" t="s">
        <v>2280</v>
      </c>
      <c r="D1184" s="89" t="str">
        <f>IFERROR(VLOOKUP(CONCATENATE($A1184,"T"),'05 APU'!$1:$1048576,3,),"")</f>
        <v/>
      </c>
      <c r="E1184" s="89" t="str">
        <f>IFERROR(VLOOKUP(CONCATENATE($A1184,"T2"),'05 APU'!$1:$1048576,3,),"")</f>
        <v/>
      </c>
      <c r="F1184" s="89" t="str">
        <f>IFERROR(VLOOKUP(CONCATENATE($A1184,"T3"),'05 APU'!$1:$1048576,3,),"")</f>
        <v/>
      </c>
      <c r="G1184" s="415"/>
      <c r="H1184" s="351"/>
      <c r="I1184" s="90">
        <f>IFERROR((VLOOKUP(CONCATENATE($A1184,"D"),'05 APU'!$1:$1048576,9,)),0)</f>
        <v>0</v>
      </c>
      <c r="J1184" s="90">
        <f t="shared" si="37"/>
        <v>0</v>
      </c>
      <c r="K1184" s="297" t="str">
        <f>IFERROR(VLOOKUP(CONCATENATE($A1184,"C"),'05 APU'!$1:$1048576,9,),"")</f>
        <v/>
      </c>
      <c r="L1184" s="297" t="str">
        <f>IFERROR(VLOOKUP(CONCATENATE($A1184,"B"),'05 APU'!$1:$1048576,9,),"")</f>
        <v/>
      </c>
      <c r="M1184" s="297" t="str">
        <f>IFERROR(VLOOKUP(CONCATENATE($A1184,"A"),'05 APU'!$1:$1048576,9,),"")</f>
        <v/>
      </c>
      <c r="N1184" s="86"/>
      <c r="O1184" s="90">
        <f>IFERROR(VLOOKUP(CONCATENATE($A1184,"D"),'05 APU'!$T:$AB,9,),0)</f>
        <v>0</v>
      </c>
      <c r="P1184" s="90">
        <f t="shared" si="38"/>
        <v>0</v>
      </c>
      <c r="Q1184" s="90">
        <f>IFERROR(VLOOKUP(CONCATENATE($A1184,"C"),'05 APU'!$T:$AB,9,),0)</f>
        <v>0</v>
      </c>
      <c r="R1184" s="90">
        <f>IFERROR(VLOOKUP(CONCATENATE($A1184,"B"),'05 APU'!$T:$AB,9,),0)</f>
        <v>0</v>
      </c>
      <c r="S1184" s="90">
        <f>IFERROR(VLOOKUP(CONCATENATE($A1184,"A"),'05 APU'!$T:$AB,9,),0)</f>
        <v>0</v>
      </c>
      <c r="U1184" s="420"/>
      <c r="V1184" s="424"/>
      <c r="W1184" s="429">
        <v>0</v>
      </c>
    </row>
    <row r="1185" spans="1:23" x14ac:dyDescent="0.25">
      <c r="A1185" s="88">
        <v>1175</v>
      </c>
      <c r="B1185" s="403" t="s">
        <v>2281</v>
      </c>
      <c r="C1185" s="404" t="s">
        <v>2282</v>
      </c>
      <c r="D1185" s="89" t="str">
        <f>IFERROR(VLOOKUP(CONCATENATE($A1185,"T"),'05 APU'!$1:$1048576,3,),"")</f>
        <v/>
      </c>
      <c r="E1185" s="89" t="str">
        <f>IFERROR(VLOOKUP(CONCATENATE($A1185,"T2"),'05 APU'!$1:$1048576,3,),"")</f>
        <v/>
      </c>
      <c r="F1185" s="89" t="str">
        <f>IFERROR(VLOOKUP(CONCATENATE($A1185,"T3"),'05 APU'!$1:$1048576,3,),"")</f>
        <v/>
      </c>
      <c r="G1185" s="418"/>
      <c r="H1185" s="351"/>
      <c r="I1185" s="90">
        <f>IFERROR((VLOOKUP(CONCATENATE($A1185,"D"),'05 APU'!$1:$1048576,9,)),0)</f>
        <v>0</v>
      </c>
      <c r="J1185" s="90">
        <f t="shared" si="37"/>
        <v>0</v>
      </c>
      <c r="K1185" s="297" t="str">
        <f>IFERROR(VLOOKUP(CONCATENATE($A1185,"C"),'05 APU'!$1:$1048576,9,),"")</f>
        <v/>
      </c>
      <c r="L1185" s="297" t="str">
        <f>IFERROR(VLOOKUP(CONCATENATE($A1185,"B"),'05 APU'!$1:$1048576,9,),"")</f>
        <v/>
      </c>
      <c r="M1185" s="297" t="str">
        <f>IFERROR(VLOOKUP(CONCATENATE($A1185,"A"),'05 APU'!$1:$1048576,9,),"")</f>
        <v/>
      </c>
      <c r="N1185" s="86"/>
      <c r="O1185" s="90">
        <f>IFERROR(VLOOKUP(CONCATENATE($A1185,"D"),'05 APU'!$T:$AB,9,),0)</f>
        <v>0</v>
      </c>
      <c r="P1185" s="90">
        <f t="shared" si="38"/>
        <v>0</v>
      </c>
      <c r="Q1185" s="90">
        <f>IFERROR(VLOOKUP(CONCATENATE($A1185,"C"),'05 APU'!$T:$AB,9,),0)</f>
        <v>0</v>
      </c>
      <c r="R1185" s="90">
        <f>IFERROR(VLOOKUP(CONCATENATE($A1185,"B"),'05 APU'!$T:$AB,9,),0)</f>
        <v>0</v>
      </c>
      <c r="S1185" s="90">
        <f>IFERROR(VLOOKUP(CONCATENATE($A1185,"A"),'05 APU'!$T:$AB,9,),0)</f>
        <v>0</v>
      </c>
      <c r="U1185" s="420"/>
      <c r="V1185" s="424"/>
      <c r="W1185" s="429">
        <v>0</v>
      </c>
    </row>
    <row r="1186" spans="1:23" x14ac:dyDescent="0.25">
      <c r="A1186" s="88">
        <v>1176</v>
      </c>
      <c r="B1186" s="408" t="s">
        <v>2283</v>
      </c>
      <c r="C1186" s="409" t="s">
        <v>2284</v>
      </c>
      <c r="D1186" s="89" t="str">
        <f>IFERROR(VLOOKUP(CONCATENATE($A1186,"T"),'05 APU'!$1:$1048576,3,),"")</f>
        <v/>
      </c>
      <c r="E1186" s="89" t="str">
        <f>IFERROR(VLOOKUP(CONCATENATE($A1186,"T2"),'05 APU'!$1:$1048576,3,),"")</f>
        <v/>
      </c>
      <c r="F1186" s="89" t="str">
        <f>IFERROR(VLOOKUP(CONCATENATE($A1186,"T3"),'05 APU'!$1:$1048576,3,),"")</f>
        <v/>
      </c>
      <c r="G1186" s="415" t="s">
        <v>168</v>
      </c>
      <c r="H1186" s="351"/>
      <c r="I1186" s="90">
        <f>IFERROR((VLOOKUP(CONCATENATE($A1186,"D"),'05 APU'!$1:$1048576,9,)),0)</f>
        <v>0</v>
      </c>
      <c r="J1186" s="90">
        <f t="shared" si="37"/>
        <v>0</v>
      </c>
      <c r="K1186" s="297" t="str">
        <f>IFERROR(VLOOKUP(CONCATENATE($A1186,"C"),'05 APU'!$1:$1048576,9,),"")</f>
        <v/>
      </c>
      <c r="L1186" s="297" t="str">
        <f>IFERROR(VLOOKUP(CONCATENATE($A1186,"B"),'05 APU'!$1:$1048576,9,),"")</f>
        <v/>
      </c>
      <c r="M1186" s="297" t="str">
        <f>IFERROR(VLOOKUP(CONCATENATE($A1186,"A"),'05 APU'!$1:$1048576,9,),"")</f>
        <v/>
      </c>
      <c r="N1186" s="86"/>
      <c r="O1186" s="90">
        <f>IFERROR(VLOOKUP(CONCATENATE($A1186,"D"),'05 APU'!$T:$AB,9,),0)</f>
        <v>0</v>
      </c>
      <c r="P1186" s="90">
        <f t="shared" si="38"/>
        <v>0</v>
      </c>
      <c r="Q1186" s="90">
        <f>IFERROR(VLOOKUP(CONCATENATE($A1186,"C"),'05 APU'!$T:$AB,9,),0)</f>
        <v>0</v>
      </c>
      <c r="R1186" s="90">
        <f>IFERROR(VLOOKUP(CONCATENATE($A1186,"B"),'05 APU'!$T:$AB,9,),0)</f>
        <v>0</v>
      </c>
      <c r="S1186" s="90">
        <f>IFERROR(VLOOKUP(CONCATENATE($A1186,"A"),'05 APU'!$T:$AB,9,),0)</f>
        <v>0</v>
      </c>
      <c r="U1186" s="421"/>
      <c r="V1186" s="424"/>
      <c r="W1186" s="429">
        <v>0</v>
      </c>
    </row>
    <row r="1187" spans="1:23" x14ac:dyDescent="0.25">
      <c r="A1187" s="88">
        <v>1177</v>
      </c>
      <c r="B1187" s="408" t="s">
        <v>2285</v>
      </c>
      <c r="C1187" s="409" t="s">
        <v>2286</v>
      </c>
      <c r="D1187" s="89" t="str">
        <f>IFERROR(VLOOKUP(CONCATENATE($A1187,"T"),'05 APU'!$1:$1048576,3,),"")</f>
        <v/>
      </c>
      <c r="E1187" s="89" t="str">
        <f>IFERROR(VLOOKUP(CONCATENATE($A1187,"T2"),'05 APU'!$1:$1048576,3,),"")</f>
        <v/>
      </c>
      <c r="F1187" s="89" t="str">
        <f>IFERROR(VLOOKUP(CONCATENATE($A1187,"T3"),'05 APU'!$1:$1048576,3,),"")</f>
        <v/>
      </c>
      <c r="G1187" s="415" t="s">
        <v>168</v>
      </c>
      <c r="H1187" s="351"/>
      <c r="I1187" s="90">
        <f>IFERROR((VLOOKUP(CONCATENATE($A1187,"D"),'05 APU'!$1:$1048576,9,)),0)</f>
        <v>0</v>
      </c>
      <c r="J1187" s="90">
        <f t="shared" si="37"/>
        <v>0</v>
      </c>
      <c r="K1187" s="297" t="str">
        <f>IFERROR(VLOOKUP(CONCATENATE($A1187,"C"),'05 APU'!$1:$1048576,9,),"")</f>
        <v/>
      </c>
      <c r="L1187" s="297" t="str">
        <f>IFERROR(VLOOKUP(CONCATENATE($A1187,"B"),'05 APU'!$1:$1048576,9,),"")</f>
        <v/>
      </c>
      <c r="M1187" s="297" t="str">
        <f>IFERROR(VLOOKUP(CONCATENATE($A1187,"A"),'05 APU'!$1:$1048576,9,),"")</f>
        <v/>
      </c>
      <c r="N1187" s="86"/>
      <c r="O1187" s="90">
        <f>IFERROR(VLOOKUP(CONCATENATE($A1187,"D"),'05 APU'!$T:$AB,9,),0)</f>
        <v>0</v>
      </c>
      <c r="P1187" s="90">
        <f t="shared" si="38"/>
        <v>0</v>
      </c>
      <c r="Q1187" s="90">
        <f>IFERROR(VLOOKUP(CONCATENATE($A1187,"C"),'05 APU'!$T:$AB,9,),0)</f>
        <v>0</v>
      </c>
      <c r="R1187" s="90">
        <f>IFERROR(VLOOKUP(CONCATENATE($A1187,"B"),'05 APU'!$T:$AB,9,),0)</f>
        <v>0</v>
      </c>
      <c r="S1187" s="90">
        <f>IFERROR(VLOOKUP(CONCATENATE($A1187,"A"),'05 APU'!$T:$AB,9,),0)</f>
        <v>0</v>
      </c>
      <c r="U1187" s="421"/>
      <c r="V1187" s="424"/>
      <c r="W1187" s="429">
        <v>0</v>
      </c>
    </row>
    <row r="1188" spans="1:23" x14ac:dyDescent="0.25">
      <c r="A1188" s="88">
        <v>1178</v>
      </c>
      <c r="B1188" s="408" t="s">
        <v>2287</v>
      </c>
      <c r="C1188" s="409" t="s">
        <v>2288</v>
      </c>
      <c r="D1188" s="89" t="str">
        <f>IFERROR(VLOOKUP(CONCATENATE($A1188,"T"),'05 APU'!$1:$1048576,3,),"")</f>
        <v/>
      </c>
      <c r="E1188" s="89" t="str">
        <f>IFERROR(VLOOKUP(CONCATENATE($A1188,"T2"),'05 APU'!$1:$1048576,3,),"")</f>
        <v/>
      </c>
      <c r="F1188" s="89" t="str">
        <f>IFERROR(VLOOKUP(CONCATENATE($A1188,"T3"),'05 APU'!$1:$1048576,3,),"")</f>
        <v/>
      </c>
      <c r="G1188" s="415" t="s">
        <v>168</v>
      </c>
      <c r="H1188" s="351"/>
      <c r="I1188" s="90">
        <f>IFERROR((VLOOKUP(CONCATENATE($A1188,"D"),'05 APU'!$1:$1048576,9,)),0)</f>
        <v>0</v>
      </c>
      <c r="J1188" s="90">
        <f t="shared" si="37"/>
        <v>0</v>
      </c>
      <c r="K1188" s="297" t="str">
        <f>IFERROR(VLOOKUP(CONCATENATE($A1188,"C"),'05 APU'!$1:$1048576,9,),"")</f>
        <v/>
      </c>
      <c r="L1188" s="297" t="str">
        <f>IFERROR(VLOOKUP(CONCATENATE($A1188,"B"),'05 APU'!$1:$1048576,9,),"")</f>
        <v/>
      </c>
      <c r="M1188" s="297" t="str">
        <f>IFERROR(VLOOKUP(CONCATENATE($A1188,"A"),'05 APU'!$1:$1048576,9,),"")</f>
        <v/>
      </c>
      <c r="N1188" s="86"/>
      <c r="O1188" s="90">
        <f>IFERROR(VLOOKUP(CONCATENATE($A1188,"D"),'05 APU'!$T:$AB,9,),0)</f>
        <v>0</v>
      </c>
      <c r="P1188" s="90">
        <f t="shared" si="38"/>
        <v>0</v>
      </c>
      <c r="Q1188" s="90">
        <f>IFERROR(VLOOKUP(CONCATENATE($A1188,"C"),'05 APU'!$T:$AB,9,),0)</f>
        <v>0</v>
      </c>
      <c r="R1188" s="90">
        <f>IFERROR(VLOOKUP(CONCATENATE($A1188,"B"),'05 APU'!$T:$AB,9,),0)</f>
        <v>0</v>
      </c>
      <c r="S1188" s="90">
        <f>IFERROR(VLOOKUP(CONCATENATE($A1188,"A"),'05 APU'!$T:$AB,9,),0)</f>
        <v>0</v>
      </c>
      <c r="U1188" s="421"/>
      <c r="V1188" s="424"/>
      <c r="W1188" s="429">
        <v>0</v>
      </c>
    </row>
    <row r="1189" spans="1:23" x14ac:dyDescent="0.25">
      <c r="A1189" s="88">
        <v>1179</v>
      </c>
      <c r="B1189" s="408" t="s">
        <v>2289</v>
      </c>
      <c r="C1189" s="409" t="s">
        <v>2290</v>
      </c>
      <c r="D1189" s="89" t="str">
        <f>IFERROR(VLOOKUP(CONCATENATE($A1189,"T"),'05 APU'!$1:$1048576,3,),"")</f>
        <v/>
      </c>
      <c r="E1189" s="89" t="str">
        <f>IFERROR(VLOOKUP(CONCATENATE($A1189,"T2"),'05 APU'!$1:$1048576,3,),"")</f>
        <v/>
      </c>
      <c r="F1189" s="89" t="str">
        <f>IFERROR(VLOOKUP(CONCATENATE($A1189,"T3"),'05 APU'!$1:$1048576,3,),"")</f>
        <v/>
      </c>
      <c r="G1189" s="415" t="s">
        <v>168</v>
      </c>
      <c r="H1189" s="351"/>
      <c r="I1189" s="90">
        <f>IFERROR((VLOOKUP(CONCATENATE($A1189,"D"),'05 APU'!$1:$1048576,9,)),0)</f>
        <v>0</v>
      </c>
      <c r="J1189" s="90">
        <f t="shared" si="37"/>
        <v>0</v>
      </c>
      <c r="K1189" s="297" t="str">
        <f>IFERROR(VLOOKUP(CONCATENATE($A1189,"C"),'05 APU'!$1:$1048576,9,),"")</f>
        <v/>
      </c>
      <c r="L1189" s="297" t="str">
        <f>IFERROR(VLOOKUP(CONCATENATE($A1189,"B"),'05 APU'!$1:$1048576,9,),"")</f>
        <v/>
      </c>
      <c r="M1189" s="297" t="str">
        <f>IFERROR(VLOOKUP(CONCATENATE($A1189,"A"),'05 APU'!$1:$1048576,9,),"")</f>
        <v/>
      </c>
      <c r="N1189" s="86"/>
      <c r="O1189" s="90">
        <f>IFERROR(VLOOKUP(CONCATENATE($A1189,"D"),'05 APU'!$T:$AB,9,),0)</f>
        <v>0</v>
      </c>
      <c r="P1189" s="90">
        <f t="shared" si="38"/>
        <v>0</v>
      </c>
      <c r="Q1189" s="90">
        <f>IFERROR(VLOOKUP(CONCATENATE($A1189,"C"),'05 APU'!$T:$AB,9,),0)</f>
        <v>0</v>
      </c>
      <c r="R1189" s="90">
        <f>IFERROR(VLOOKUP(CONCATENATE($A1189,"B"),'05 APU'!$T:$AB,9,),0)</f>
        <v>0</v>
      </c>
      <c r="S1189" s="90">
        <f>IFERROR(VLOOKUP(CONCATENATE($A1189,"A"),'05 APU'!$T:$AB,9,),0)</f>
        <v>0</v>
      </c>
      <c r="U1189" s="421"/>
      <c r="V1189" s="424"/>
      <c r="W1189" s="429">
        <v>0</v>
      </c>
    </row>
    <row r="1190" spans="1:23" x14ac:dyDescent="0.25">
      <c r="A1190" s="88">
        <v>1180</v>
      </c>
      <c r="B1190" s="408" t="s">
        <v>2291</v>
      </c>
      <c r="C1190" s="409" t="s">
        <v>2292</v>
      </c>
      <c r="D1190" s="89" t="str">
        <f>IFERROR(VLOOKUP(CONCATENATE($A1190,"T"),'05 APU'!$1:$1048576,3,),"")</f>
        <v/>
      </c>
      <c r="E1190" s="89" t="str">
        <f>IFERROR(VLOOKUP(CONCATENATE($A1190,"T2"),'05 APU'!$1:$1048576,3,),"")</f>
        <v/>
      </c>
      <c r="F1190" s="89" t="str">
        <f>IFERROR(VLOOKUP(CONCATENATE($A1190,"T3"),'05 APU'!$1:$1048576,3,),"")</f>
        <v/>
      </c>
      <c r="G1190" s="415" t="s">
        <v>168</v>
      </c>
      <c r="H1190" s="351"/>
      <c r="I1190" s="90">
        <f>IFERROR((VLOOKUP(CONCATENATE($A1190,"D"),'05 APU'!$1:$1048576,9,)),0)</f>
        <v>0</v>
      </c>
      <c r="J1190" s="90">
        <f t="shared" si="37"/>
        <v>0</v>
      </c>
      <c r="K1190" s="297" t="str">
        <f>IFERROR(VLOOKUP(CONCATENATE($A1190,"C"),'05 APU'!$1:$1048576,9,),"")</f>
        <v/>
      </c>
      <c r="L1190" s="297" t="str">
        <f>IFERROR(VLOOKUP(CONCATENATE($A1190,"B"),'05 APU'!$1:$1048576,9,),"")</f>
        <v/>
      </c>
      <c r="M1190" s="297" t="str">
        <f>IFERROR(VLOOKUP(CONCATENATE($A1190,"A"),'05 APU'!$1:$1048576,9,),"")</f>
        <v/>
      </c>
      <c r="N1190" s="86"/>
      <c r="O1190" s="90">
        <f>IFERROR(VLOOKUP(CONCATENATE($A1190,"D"),'05 APU'!$T:$AB,9,),0)</f>
        <v>0</v>
      </c>
      <c r="P1190" s="90">
        <f t="shared" si="38"/>
        <v>0</v>
      </c>
      <c r="Q1190" s="90">
        <f>IFERROR(VLOOKUP(CONCATENATE($A1190,"C"),'05 APU'!$T:$AB,9,),0)</f>
        <v>0</v>
      </c>
      <c r="R1190" s="90">
        <f>IFERROR(VLOOKUP(CONCATENATE($A1190,"B"),'05 APU'!$T:$AB,9,),0)</f>
        <v>0</v>
      </c>
      <c r="S1190" s="90">
        <f>IFERROR(VLOOKUP(CONCATENATE($A1190,"A"),'05 APU'!$T:$AB,9,),0)</f>
        <v>0</v>
      </c>
      <c r="U1190" s="421"/>
      <c r="V1190" s="424"/>
      <c r="W1190" s="429">
        <v>0</v>
      </c>
    </row>
    <row r="1191" spans="1:23" x14ac:dyDescent="0.25">
      <c r="A1191" s="88">
        <v>1181</v>
      </c>
      <c r="B1191" s="403">
        <v>5.0999999999999996</v>
      </c>
      <c r="C1191" s="404" t="s">
        <v>2293</v>
      </c>
      <c r="D1191" s="89" t="str">
        <f>IFERROR(VLOOKUP(CONCATENATE($A1191,"T"),'05 APU'!$1:$1048576,3,),"")</f>
        <v/>
      </c>
      <c r="E1191" s="89" t="str">
        <f>IFERROR(VLOOKUP(CONCATENATE($A1191,"T2"),'05 APU'!$1:$1048576,3,),"")</f>
        <v/>
      </c>
      <c r="F1191" s="89" t="str">
        <f>IFERROR(VLOOKUP(CONCATENATE($A1191,"T3"),'05 APU'!$1:$1048576,3,),"")</f>
        <v/>
      </c>
      <c r="G1191" s="415"/>
      <c r="H1191" s="351"/>
      <c r="I1191" s="90">
        <f>IFERROR((VLOOKUP(CONCATENATE($A1191,"D"),'05 APU'!$1:$1048576,9,)),0)</f>
        <v>0</v>
      </c>
      <c r="J1191" s="90">
        <f t="shared" si="37"/>
        <v>0</v>
      </c>
      <c r="K1191" s="297" t="str">
        <f>IFERROR(VLOOKUP(CONCATENATE($A1191,"C"),'05 APU'!$1:$1048576,9,),"")</f>
        <v/>
      </c>
      <c r="L1191" s="297" t="str">
        <f>IFERROR(VLOOKUP(CONCATENATE($A1191,"B"),'05 APU'!$1:$1048576,9,),"")</f>
        <v/>
      </c>
      <c r="M1191" s="297" t="str">
        <f>IFERROR(VLOOKUP(CONCATENATE($A1191,"A"),'05 APU'!$1:$1048576,9,),"")</f>
        <v/>
      </c>
      <c r="N1191" s="86"/>
      <c r="O1191" s="90">
        <f>IFERROR(VLOOKUP(CONCATENATE($A1191,"D"),'05 APU'!$T:$AB,9,),0)</f>
        <v>0</v>
      </c>
      <c r="P1191" s="90">
        <f t="shared" si="38"/>
        <v>0</v>
      </c>
      <c r="Q1191" s="90">
        <f>IFERROR(VLOOKUP(CONCATENATE($A1191,"C"),'05 APU'!$T:$AB,9,),0)</f>
        <v>0</v>
      </c>
      <c r="R1191" s="90">
        <f>IFERROR(VLOOKUP(CONCATENATE($A1191,"B"),'05 APU'!$T:$AB,9,),0)</f>
        <v>0</v>
      </c>
      <c r="S1191" s="90">
        <f>IFERROR(VLOOKUP(CONCATENATE($A1191,"A"),'05 APU'!$T:$AB,9,),0)</f>
        <v>0</v>
      </c>
      <c r="U1191" s="420"/>
      <c r="V1191" s="424"/>
      <c r="W1191" s="429">
        <v>0</v>
      </c>
    </row>
    <row r="1192" spans="1:23" x14ac:dyDescent="0.25">
      <c r="A1192" s="88">
        <v>1182</v>
      </c>
      <c r="B1192" s="408" t="s">
        <v>2294</v>
      </c>
      <c r="C1192" s="409" t="s">
        <v>2295</v>
      </c>
      <c r="D1192" s="89" t="str">
        <f>IFERROR(VLOOKUP(CONCATENATE($A1192,"T"),'05 APU'!$1:$1048576,3,),"")</f>
        <v/>
      </c>
      <c r="E1192" s="89" t="str">
        <f>IFERROR(VLOOKUP(CONCATENATE($A1192,"T2"),'05 APU'!$1:$1048576,3,),"")</f>
        <v/>
      </c>
      <c r="F1192" s="89" t="str">
        <f>IFERROR(VLOOKUP(CONCATENATE($A1192,"T3"),'05 APU'!$1:$1048576,3,),"")</f>
        <v/>
      </c>
      <c r="G1192" s="415" t="s">
        <v>168</v>
      </c>
      <c r="H1192" s="351"/>
      <c r="I1192" s="90">
        <f>IFERROR((VLOOKUP(CONCATENATE($A1192,"D"),'05 APU'!$1:$1048576,9,)),0)</f>
        <v>0</v>
      </c>
      <c r="J1192" s="90">
        <f t="shared" si="37"/>
        <v>0</v>
      </c>
      <c r="K1192" s="297" t="str">
        <f>IFERROR(VLOOKUP(CONCATENATE($A1192,"C"),'05 APU'!$1:$1048576,9,),"")</f>
        <v/>
      </c>
      <c r="L1192" s="297" t="str">
        <f>IFERROR(VLOOKUP(CONCATENATE($A1192,"B"),'05 APU'!$1:$1048576,9,),"")</f>
        <v/>
      </c>
      <c r="M1192" s="297" t="str">
        <f>IFERROR(VLOOKUP(CONCATENATE($A1192,"A"),'05 APU'!$1:$1048576,9,),"")</f>
        <v/>
      </c>
      <c r="N1192" s="86"/>
      <c r="O1192" s="90">
        <f>IFERROR(VLOOKUP(CONCATENATE($A1192,"D"),'05 APU'!$T:$AB,9,),0)</f>
        <v>0</v>
      </c>
      <c r="P1192" s="90">
        <f t="shared" si="38"/>
        <v>0</v>
      </c>
      <c r="Q1192" s="90">
        <f>IFERROR(VLOOKUP(CONCATENATE($A1192,"C"),'05 APU'!$T:$AB,9,),0)</f>
        <v>0</v>
      </c>
      <c r="R1192" s="90">
        <f>IFERROR(VLOOKUP(CONCATENATE($A1192,"B"),'05 APU'!$T:$AB,9,),0)</f>
        <v>0</v>
      </c>
      <c r="S1192" s="90">
        <f>IFERROR(VLOOKUP(CONCATENATE($A1192,"A"),'05 APU'!$T:$AB,9,),0)</f>
        <v>0</v>
      </c>
      <c r="U1192" s="421"/>
      <c r="V1192" s="424"/>
      <c r="W1192" s="429">
        <v>0</v>
      </c>
    </row>
    <row r="1193" spans="1:23" x14ac:dyDescent="0.25">
      <c r="A1193" s="88">
        <v>1183</v>
      </c>
      <c r="B1193" s="408" t="s">
        <v>2296</v>
      </c>
      <c r="C1193" s="409" t="s">
        <v>2297</v>
      </c>
      <c r="D1193" s="89" t="str">
        <f>IFERROR(VLOOKUP(CONCATENATE($A1193,"T"),'05 APU'!$1:$1048576,3,),"")</f>
        <v/>
      </c>
      <c r="E1193" s="89" t="str">
        <f>IFERROR(VLOOKUP(CONCATENATE($A1193,"T2"),'05 APU'!$1:$1048576,3,),"")</f>
        <v/>
      </c>
      <c r="F1193" s="89" t="str">
        <f>IFERROR(VLOOKUP(CONCATENATE($A1193,"T3"),'05 APU'!$1:$1048576,3,),"")</f>
        <v/>
      </c>
      <c r="G1193" s="415" t="s">
        <v>168</v>
      </c>
      <c r="H1193" s="351"/>
      <c r="I1193" s="90">
        <f>IFERROR((VLOOKUP(CONCATENATE($A1193,"D"),'05 APU'!$1:$1048576,9,)),0)</f>
        <v>0</v>
      </c>
      <c r="J1193" s="90">
        <f t="shared" si="37"/>
        <v>0</v>
      </c>
      <c r="K1193" s="297" t="str">
        <f>IFERROR(VLOOKUP(CONCATENATE($A1193,"C"),'05 APU'!$1:$1048576,9,),"")</f>
        <v/>
      </c>
      <c r="L1193" s="297" t="str">
        <f>IFERROR(VLOOKUP(CONCATENATE($A1193,"B"),'05 APU'!$1:$1048576,9,),"")</f>
        <v/>
      </c>
      <c r="M1193" s="297" t="str">
        <f>IFERROR(VLOOKUP(CONCATENATE($A1193,"A"),'05 APU'!$1:$1048576,9,),"")</f>
        <v/>
      </c>
      <c r="N1193" s="86"/>
      <c r="O1193" s="90">
        <f>IFERROR(VLOOKUP(CONCATENATE($A1193,"D"),'05 APU'!$T:$AB,9,),0)</f>
        <v>0</v>
      </c>
      <c r="P1193" s="90">
        <f t="shared" si="38"/>
        <v>0</v>
      </c>
      <c r="Q1193" s="90">
        <f>IFERROR(VLOOKUP(CONCATENATE($A1193,"C"),'05 APU'!$T:$AB,9,),0)</f>
        <v>0</v>
      </c>
      <c r="R1193" s="90">
        <f>IFERROR(VLOOKUP(CONCATENATE($A1193,"B"),'05 APU'!$T:$AB,9,),0)</f>
        <v>0</v>
      </c>
      <c r="S1193" s="90">
        <f>IFERROR(VLOOKUP(CONCATENATE($A1193,"A"),'05 APU'!$T:$AB,9,),0)</f>
        <v>0</v>
      </c>
      <c r="U1193" s="421"/>
      <c r="V1193" s="424"/>
      <c r="W1193" s="429">
        <v>0</v>
      </c>
    </row>
    <row r="1194" spans="1:23" x14ac:dyDescent="0.25">
      <c r="A1194" s="88">
        <v>1184</v>
      </c>
      <c r="B1194" s="408" t="s">
        <v>2298</v>
      </c>
      <c r="C1194" s="409" t="s">
        <v>2299</v>
      </c>
      <c r="D1194" s="89" t="str">
        <f>IFERROR(VLOOKUP(CONCATENATE($A1194,"T"),'05 APU'!$1:$1048576,3,),"")</f>
        <v/>
      </c>
      <c r="E1194" s="89" t="str">
        <f>IFERROR(VLOOKUP(CONCATENATE($A1194,"T2"),'05 APU'!$1:$1048576,3,),"")</f>
        <v/>
      </c>
      <c r="F1194" s="89" t="str">
        <f>IFERROR(VLOOKUP(CONCATENATE($A1194,"T3"),'05 APU'!$1:$1048576,3,),"")</f>
        <v/>
      </c>
      <c r="G1194" s="415" t="s">
        <v>168</v>
      </c>
      <c r="H1194" s="351"/>
      <c r="I1194" s="90">
        <f>IFERROR((VLOOKUP(CONCATENATE($A1194,"D"),'05 APU'!$1:$1048576,9,)),0)</f>
        <v>0</v>
      </c>
      <c r="J1194" s="90">
        <f t="shared" si="37"/>
        <v>0</v>
      </c>
      <c r="K1194" s="297" t="str">
        <f>IFERROR(VLOOKUP(CONCATENATE($A1194,"C"),'05 APU'!$1:$1048576,9,),"")</f>
        <v/>
      </c>
      <c r="L1194" s="297" t="str">
        <f>IFERROR(VLOOKUP(CONCATENATE($A1194,"B"),'05 APU'!$1:$1048576,9,),"")</f>
        <v/>
      </c>
      <c r="M1194" s="297" t="str">
        <f>IFERROR(VLOOKUP(CONCATENATE($A1194,"A"),'05 APU'!$1:$1048576,9,),"")</f>
        <v/>
      </c>
      <c r="N1194" s="86"/>
      <c r="O1194" s="90">
        <f>IFERROR(VLOOKUP(CONCATENATE($A1194,"D"),'05 APU'!$T:$AB,9,),0)</f>
        <v>0</v>
      </c>
      <c r="P1194" s="90">
        <f t="shared" si="38"/>
        <v>0</v>
      </c>
      <c r="Q1194" s="90">
        <f>IFERROR(VLOOKUP(CONCATENATE($A1194,"C"),'05 APU'!$T:$AB,9,),0)</f>
        <v>0</v>
      </c>
      <c r="R1194" s="90">
        <f>IFERROR(VLOOKUP(CONCATENATE($A1194,"B"),'05 APU'!$T:$AB,9,),0)</f>
        <v>0</v>
      </c>
      <c r="S1194" s="90">
        <f>IFERROR(VLOOKUP(CONCATENATE($A1194,"A"),'05 APU'!$T:$AB,9,),0)</f>
        <v>0</v>
      </c>
      <c r="U1194" s="421"/>
      <c r="V1194" s="424"/>
      <c r="W1194" s="429">
        <v>0</v>
      </c>
    </row>
    <row r="1195" spans="1:23" x14ac:dyDescent="0.25">
      <c r="A1195" s="88">
        <v>1185</v>
      </c>
      <c r="B1195" s="408" t="s">
        <v>2300</v>
      </c>
      <c r="C1195" s="409" t="s">
        <v>2301</v>
      </c>
      <c r="D1195" s="89" t="str">
        <f>IFERROR(VLOOKUP(CONCATENATE($A1195,"T"),'05 APU'!$1:$1048576,3,),"")</f>
        <v/>
      </c>
      <c r="E1195" s="89" t="str">
        <f>IFERROR(VLOOKUP(CONCATENATE($A1195,"T2"),'05 APU'!$1:$1048576,3,),"")</f>
        <v/>
      </c>
      <c r="F1195" s="89" t="str">
        <f>IFERROR(VLOOKUP(CONCATENATE($A1195,"T3"),'05 APU'!$1:$1048576,3,),"")</f>
        <v/>
      </c>
      <c r="G1195" s="415" t="s">
        <v>168</v>
      </c>
      <c r="H1195" s="351"/>
      <c r="I1195" s="90">
        <f>IFERROR((VLOOKUP(CONCATENATE($A1195,"D"),'05 APU'!$1:$1048576,9,)),0)</f>
        <v>0</v>
      </c>
      <c r="J1195" s="90">
        <f t="shared" si="37"/>
        <v>0</v>
      </c>
      <c r="K1195" s="297" t="str">
        <f>IFERROR(VLOOKUP(CONCATENATE($A1195,"C"),'05 APU'!$1:$1048576,9,),"")</f>
        <v/>
      </c>
      <c r="L1195" s="297" t="str">
        <f>IFERROR(VLOOKUP(CONCATENATE($A1195,"B"),'05 APU'!$1:$1048576,9,),"")</f>
        <v/>
      </c>
      <c r="M1195" s="297" t="str">
        <f>IFERROR(VLOOKUP(CONCATENATE($A1195,"A"),'05 APU'!$1:$1048576,9,),"")</f>
        <v/>
      </c>
      <c r="N1195" s="86"/>
      <c r="O1195" s="90">
        <f>IFERROR(VLOOKUP(CONCATENATE($A1195,"D"),'05 APU'!$T:$AB,9,),0)</f>
        <v>0</v>
      </c>
      <c r="P1195" s="90">
        <f t="shared" si="38"/>
        <v>0</v>
      </c>
      <c r="Q1195" s="90">
        <f>IFERROR(VLOOKUP(CONCATENATE($A1195,"C"),'05 APU'!$T:$AB,9,),0)</f>
        <v>0</v>
      </c>
      <c r="R1195" s="90">
        <f>IFERROR(VLOOKUP(CONCATENATE($A1195,"B"),'05 APU'!$T:$AB,9,),0)</f>
        <v>0</v>
      </c>
      <c r="S1195" s="90">
        <f>IFERROR(VLOOKUP(CONCATENATE($A1195,"A"),'05 APU'!$T:$AB,9,),0)</f>
        <v>0</v>
      </c>
      <c r="U1195" s="421"/>
      <c r="V1195" s="424"/>
      <c r="W1195" s="429">
        <v>0</v>
      </c>
    </row>
    <row r="1196" spans="1:23" x14ac:dyDescent="0.25">
      <c r="A1196" s="88">
        <v>1186</v>
      </c>
      <c r="B1196" s="403">
        <v>5.1100000000000003</v>
      </c>
      <c r="C1196" s="404" t="s">
        <v>2302</v>
      </c>
      <c r="D1196" s="89" t="str">
        <f>IFERROR(VLOOKUP(CONCATENATE($A1196,"T"),'05 APU'!$1:$1048576,3,),"")</f>
        <v/>
      </c>
      <c r="E1196" s="89" t="str">
        <f>IFERROR(VLOOKUP(CONCATENATE($A1196,"T2"),'05 APU'!$1:$1048576,3,),"")</f>
        <v/>
      </c>
      <c r="F1196" s="89" t="str">
        <f>IFERROR(VLOOKUP(CONCATENATE($A1196,"T3"),'05 APU'!$1:$1048576,3,),"")</f>
        <v/>
      </c>
      <c r="G1196" s="415"/>
      <c r="H1196" s="351"/>
      <c r="I1196" s="90">
        <f>IFERROR((VLOOKUP(CONCATENATE($A1196,"D"),'05 APU'!$1:$1048576,9,)),0)</f>
        <v>0</v>
      </c>
      <c r="J1196" s="90">
        <f t="shared" si="37"/>
        <v>0</v>
      </c>
      <c r="K1196" s="297" t="str">
        <f>IFERROR(VLOOKUP(CONCATENATE($A1196,"C"),'05 APU'!$1:$1048576,9,),"")</f>
        <v/>
      </c>
      <c r="L1196" s="297" t="str">
        <f>IFERROR(VLOOKUP(CONCATENATE($A1196,"B"),'05 APU'!$1:$1048576,9,),"")</f>
        <v/>
      </c>
      <c r="M1196" s="297" t="str">
        <f>IFERROR(VLOOKUP(CONCATENATE($A1196,"A"),'05 APU'!$1:$1048576,9,),"")</f>
        <v/>
      </c>
      <c r="N1196" s="86"/>
      <c r="O1196" s="90">
        <f>IFERROR(VLOOKUP(CONCATENATE($A1196,"D"),'05 APU'!$T:$AB,9,),0)</f>
        <v>0</v>
      </c>
      <c r="P1196" s="90">
        <f t="shared" si="38"/>
        <v>0</v>
      </c>
      <c r="Q1196" s="90">
        <f>IFERROR(VLOOKUP(CONCATENATE($A1196,"C"),'05 APU'!$T:$AB,9,),0)</f>
        <v>0</v>
      </c>
      <c r="R1196" s="90">
        <f>IFERROR(VLOOKUP(CONCATENATE($A1196,"B"),'05 APU'!$T:$AB,9,),0)</f>
        <v>0</v>
      </c>
      <c r="S1196" s="90">
        <f>IFERROR(VLOOKUP(CONCATENATE($A1196,"A"),'05 APU'!$T:$AB,9,),0)</f>
        <v>0</v>
      </c>
      <c r="U1196" s="420"/>
      <c r="V1196" s="424"/>
      <c r="W1196" s="429">
        <v>0</v>
      </c>
    </row>
    <row r="1197" spans="1:23" x14ac:dyDescent="0.25">
      <c r="A1197" s="88">
        <v>1187</v>
      </c>
      <c r="B1197" s="408" t="s">
        <v>2303</v>
      </c>
      <c r="C1197" s="409" t="s">
        <v>2304</v>
      </c>
      <c r="D1197" s="89" t="str">
        <f>IFERROR(VLOOKUP(CONCATENATE($A1197,"T"),'05 APU'!$1:$1048576,3,),"")</f>
        <v/>
      </c>
      <c r="E1197" s="89" t="str">
        <f>IFERROR(VLOOKUP(CONCATENATE($A1197,"T2"),'05 APU'!$1:$1048576,3,),"")</f>
        <v/>
      </c>
      <c r="F1197" s="89" t="str">
        <f>IFERROR(VLOOKUP(CONCATENATE($A1197,"T3"),'05 APU'!$1:$1048576,3,),"")</f>
        <v/>
      </c>
      <c r="G1197" s="415" t="s">
        <v>168</v>
      </c>
      <c r="H1197" s="351"/>
      <c r="I1197" s="90">
        <f>IFERROR((VLOOKUP(CONCATENATE($A1197,"D"),'05 APU'!$1:$1048576,9,)),0)</f>
        <v>0</v>
      </c>
      <c r="J1197" s="90">
        <f t="shared" si="37"/>
        <v>0</v>
      </c>
      <c r="K1197" s="297" t="str">
        <f>IFERROR(VLOOKUP(CONCATENATE($A1197,"C"),'05 APU'!$1:$1048576,9,),"")</f>
        <v/>
      </c>
      <c r="L1197" s="297" t="str">
        <f>IFERROR(VLOOKUP(CONCATENATE($A1197,"B"),'05 APU'!$1:$1048576,9,),"")</f>
        <v/>
      </c>
      <c r="M1197" s="297" t="str">
        <f>IFERROR(VLOOKUP(CONCATENATE($A1197,"A"),'05 APU'!$1:$1048576,9,),"")</f>
        <v/>
      </c>
      <c r="N1197" s="86"/>
      <c r="O1197" s="90">
        <f>IFERROR(VLOOKUP(CONCATENATE($A1197,"D"),'05 APU'!$T:$AB,9,),0)</f>
        <v>0</v>
      </c>
      <c r="P1197" s="90">
        <f t="shared" si="38"/>
        <v>0</v>
      </c>
      <c r="Q1197" s="90">
        <f>IFERROR(VLOOKUP(CONCATENATE($A1197,"C"),'05 APU'!$T:$AB,9,),0)</f>
        <v>0</v>
      </c>
      <c r="R1197" s="90">
        <f>IFERROR(VLOOKUP(CONCATENATE($A1197,"B"),'05 APU'!$T:$AB,9,),0)</f>
        <v>0</v>
      </c>
      <c r="S1197" s="90">
        <f>IFERROR(VLOOKUP(CONCATENATE($A1197,"A"),'05 APU'!$T:$AB,9,),0)</f>
        <v>0</v>
      </c>
      <c r="U1197" s="421"/>
      <c r="V1197" s="424"/>
      <c r="W1197" s="429">
        <v>0</v>
      </c>
    </row>
    <row r="1198" spans="1:23" x14ac:dyDescent="0.25">
      <c r="A1198" s="88">
        <v>1188</v>
      </c>
      <c r="B1198" s="408" t="s">
        <v>2305</v>
      </c>
      <c r="C1198" s="409" t="s">
        <v>2306</v>
      </c>
      <c r="D1198" s="89" t="str">
        <f>IFERROR(VLOOKUP(CONCATENATE($A1198,"T"),'05 APU'!$1:$1048576,3,),"")</f>
        <v/>
      </c>
      <c r="E1198" s="89" t="str">
        <f>IFERROR(VLOOKUP(CONCATENATE($A1198,"T2"),'05 APU'!$1:$1048576,3,),"")</f>
        <v/>
      </c>
      <c r="F1198" s="89" t="str">
        <f>IFERROR(VLOOKUP(CONCATENATE($A1198,"T3"),'05 APU'!$1:$1048576,3,),"")</f>
        <v/>
      </c>
      <c r="G1198" s="415" t="s">
        <v>168</v>
      </c>
      <c r="H1198" s="351"/>
      <c r="I1198" s="90">
        <f>IFERROR((VLOOKUP(CONCATENATE($A1198,"D"),'05 APU'!$1:$1048576,9,)),0)</f>
        <v>0</v>
      </c>
      <c r="J1198" s="90">
        <f t="shared" si="37"/>
        <v>0</v>
      </c>
      <c r="K1198" s="297" t="str">
        <f>IFERROR(VLOOKUP(CONCATENATE($A1198,"C"),'05 APU'!$1:$1048576,9,),"")</f>
        <v/>
      </c>
      <c r="L1198" s="297" t="str">
        <f>IFERROR(VLOOKUP(CONCATENATE($A1198,"B"),'05 APU'!$1:$1048576,9,),"")</f>
        <v/>
      </c>
      <c r="M1198" s="297" t="str">
        <f>IFERROR(VLOOKUP(CONCATENATE($A1198,"A"),'05 APU'!$1:$1048576,9,),"")</f>
        <v/>
      </c>
      <c r="N1198" s="86"/>
      <c r="O1198" s="90">
        <f>IFERROR(VLOOKUP(CONCATENATE($A1198,"D"),'05 APU'!$T:$AB,9,),0)</f>
        <v>0</v>
      </c>
      <c r="P1198" s="90">
        <f t="shared" si="38"/>
        <v>0</v>
      </c>
      <c r="Q1198" s="90">
        <f>IFERROR(VLOOKUP(CONCATENATE($A1198,"C"),'05 APU'!$T:$AB,9,),0)</f>
        <v>0</v>
      </c>
      <c r="R1198" s="90">
        <f>IFERROR(VLOOKUP(CONCATENATE($A1198,"B"),'05 APU'!$T:$AB,9,),0)</f>
        <v>0</v>
      </c>
      <c r="S1198" s="90">
        <f>IFERROR(VLOOKUP(CONCATENATE($A1198,"A"),'05 APU'!$T:$AB,9,),0)</f>
        <v>0</v>
      </c>
      <c r="U1198" s="421"/>
      <c r="V1198" s="424"/>
      <c r="W1198" s="429">
        <v>0</v>
      </c>
    </row>
    <row r="1199" spans="1:23" x14ac:dyDescent="0.25">
      <c r="A1199" s="88">
        <v>1189</v>
      </c>
      <c r="B1199" s="408" t="s">
        <v>2307</v>
      </c>
      <c r="C1199" s="409" t="s">
        <v>2308</v>
      </c>
      <c r="D1199" s="89" t="str">
        <f>IFERROR(VLOOKUP(CONCATENATE($A1199,"T"),'05 APU'!$1:$1048576,3,),"")</f>
        <v/>
      </c>
      <c r="E1199" s="89" t="str">
        <f>IFERROR(VLOOKUP(CONCATENATE($A1199,"T2"),'05 APU'!$1:$1048576,3,),"")</f>
        <v/>
      </c>
      <c r="F1199" s="89" t="str">
        <f>IFERROR(VLOOKUP(CONCATENATE($A1199,"T3"),'05 APU'!$1:$1048576,3,),"")</f>
        <v/>
      </c>
      <c r="G1199" s="415" t="s">
        <v>168</v>
      </c>
      <c r="H1199" s="351"/>
      <c r="I1199" s="90">
        <f>IFERROR((VLOOKUP(CONCATENATE($A1199,"D"),'05 APU'!$1:$1048576,9,)),0)</f>
        <v>0</v>
      </c>
      <c r="J1199" s="90">
        <f t="shared" si="37"/>
        <v>0</v>
      </c>
      <c r="K1199" s="297" t="str">
        <f>IFERROR(VLOOKUP(CONCATENATE($A1199,"C"),'05 APU'!$1:$1048576,9,),"")</f>
        <v/>
      </c>
      <c r="L1199" s="297" t="str">
        <f>IFERROR(VLOOKUP(CONCATENATE($A1199,"B"),'05 APU'!$1:$1048576,9,),"")</f>
        <v/>
      </c>
      <c r="M1199" s="297" t="str">
        <f>IFERROR(VLOOKUP(CONCATENATE($A1199,"A"),'05 APU'!$1:$1048576,9,),"")</f>
        <v/>
      </c>
      <c r="N1199" s="86"/>
      <c r="O1199" s="90">
        <f>IFERROR(VLOOKUP(CONCATENATE($A1199,"D"),'05 APU'!$T:$AB,9,),0)</f>
        <v>0</v>
      </c>
      <c r="P1199" s="90">
        <f t="shared" si="38"/>
        <v>0</v>
      </c>
      <c r="Q1199" s="90">
        <f>IFERROR(VLOOKUP(CONCATENATE($A1199,"C"),'05 APU'!$T:$AB,9,),0)</f>
        <v>0</v>
      </c>
      <c r="R1199" s="90">
        <f>IFERROR(VLOOKUP(CONCATENATE($A1199,"B"),'05 APU'!$T:$AB,9,),0)</f>
        <v>0</v>
      </c>
      <c r="S1199" s="90">
        <f>IFERROR(VLOOKUP(CONCATENATE($A1199,"A"),'05 APU'!$T:$AB,9,),0)</f>
        <v>0</v>
      </c>
      <c r="U1199" s="421"/>
      <c r="V1199" s="424"/>
      <c r="W1199" s="429">
        <v>0</v>
      </c>
    </row>
    <row r="1200" spans="1:23" x14ac:dyDescent="0.25">
      <c r="A1200" s="88">
        <v>1190</v>
      </c>
      <c r="B1200" s="408" t="s">
        <v>2309</v>
      </c>
      <c r="C1200" s="409" t="s">
        <v>2310</v>
      </c>
      <c r="D1200" s="89" t="str">
        <f>IFERROR(VLOOKUP(CONCATENATE($A1200,"T"),'05 APU'!$1:$1048576,3,),"")</f>
        <v/>
      </c>
      <c r="E1200" s="89" t="str">
        <f>IFERROR(VLOOKUP(CONCATENATE($A1200,"T2"),'05 APU'!$1:$1048576,3,),"")</f>
        <v/>
      </c>
      <c r="F1200" s="89" t="str">
        <f>IFERROR(VLOOKUP(CONCATENATE($A1200,"T3"),'05 APU'!$1:$1048576,3,),"")</f>
        <v/>
      </c>
      <c r="G1200" s="415" t="s">
        <v>168</v>
      </c>
      <c r="H1200" s="351"/>
      <c r="I1200" s="90">
        <f>IFERROR((VLOOKUP(CONCATENATE($A1200,"D"),'05 APU'!$1:$1048576,9,)),0)</f>
        <v>0</v>
      </c>
      <c r="J1200" s="90">
        <f t="shared" si="37"/>
        <v>0</v>
      </c>
      <c r="K1200" s="297" t="str">
        <f>IFERROR(VLOOKUP(CONCATENATE($A1200,"C"),'05 APU'!$1:$1048576,9,),"")</f>
        <v/>
      </c>
      <c r="L1200" s="297" t="str">
        <f>IFERROR(VLOOKUP(CONCATENATE($A1200,"B"),'05 APU'!$1:$1048576,9,),"")</f>
        <v/>
      </c>
      <c r="M1200" s="297" t="str">
        <f>IFERROR(VLOOKUP(CONCATENATE($A1200,"A"),'05 APU'!$1:$1048576,9,),"")</f>
        <v/>
      </c>
      <c r="N1200" s="86"/>
      <c r="O1200" s="90">
        <f>IFERROR(VLOOKUP(CONCATENATE($A1200,"D"),'05 APU'!$T:$AB,9,),0)</f>
        <v>0</v>
      </c>
      <c r="P1200" s="90">
        <f t="shared" si="38"/>
        <v>0</v>
      </c>
      <c r="Q1200" s="90">
        <f>IFERROR(VLOOKUP(CONCATENATE($A1200,"C"),'05 APU'!$T:$AB,9,),0)</f>
        <v>0</v>
      </c>
      <c r="R1200" s="90">
        <f>IFERROR(VLOOKUP(CONCATENATE($A1200,"B"),'05 APU'!$T:$AB,9,),0)</f>
        <v>0</v>
      </c>
      <c r="S1200" s="90">
        <f>IFERROR(VLOOKUP(CONCATENATE($A1200,"A"),'05 APU'!$T:$AB,9,),0)</f>
        <v>0</v>
      </c>
      <c r="U1200" s="421"/>
      <c r="V1200" s="424"/>
      <c r="W1200" s="429">
        <v>0</v>
      </c>
    </row>
    <row r="1201" spans="1:23" x14ac:dyDescent="0.25">
      <c r="A1201" s="88">
        <v>1191</v>
      </c>
      <c r="B1201" s="408" t="s">
        <v>2311</v>
      </c>
      <c r="C1201" s="409" t="s">
        <v>2312</v>
      </c>
      <c r="D1201" s="89" t="str">
        <f>IFERROR(VLOOKUP(CONCATENATE($A1201,"T"),'05 APU'!$1:$1048576,3,),"")</f>
        <v/>
      </c>
      <c r="E1201" s="89" t="str">
        <f>IFERROR(VLOOKUP(CONCATENATE($A1201,"T2"),'05 APU'!$1:$1048576,3,),"")</f>
        <v/>
      </c>
      <c r="F1201" s="89" t="str">
        <f>IFERROR(VLOOKUP(CONCATENATE($A1201,"T3"),'05 APU'!$1:$1048576,3,),"")</f>
        <v/>
      </c>
      <c r="G1201" s="415" t="s">
        <v>168</v>
      </c>
      <c r="H1201" s="351"/>
      <c r="I1201" s="90">
        <f>IFERROR((VLOOKUP(CONCATENATE($A1201,"D"),'05 APU'!$1:$1048576,9,)),0)</f>
        <v>0</v>
      </c>
      <c r="J1201" s="90">
        <f t="shared" si="37"/>
        <v>0</v>
      </c>
      <c r="K1201" s="297" t="str">
        <f>IFERROR(VLOOKUP(CONCATENATE($A1201,"C"),'05 APU'!$1:$1048576,9,),"")</f>
        <v/>
      </c>
      <c r="L1201" s="297" t="str">
        <f>IFERROR(VLOOKUP(CONCATENATE($A1201,"B"),'05 APU'!$1:$1048576,9,),"")</f>
        <v/>
      </c>
      <c r="M1201" s="297" t="str">
        <f>IFERROR(VLOOKUP(CONCATENATE($A1201,"A"),'05 APU'!$1:$1048576,9,),"")</f>
        <v/>
      </c>
      <c r="N1201" s="86"/>
      <c r="O1201" s="90">
        <f>IFERROR(VLOOKUP(CONCATENATE($A1201,"D"),'05 APU'!$T:$AB,9,),0)</f>
        <v>0</v>
      </c>
      <c r="P1201" s="90">
        <f t="shared" si="38"/>
        <v>0</v>
      </c>
      <c r="Q1201" s="90">
        <f>IFERROR(VLOOKUP(CONCATENATE($A1201,"C"),'05 APU'!$T:$AB,9,),0)</f>
        <v>0</v>
      </c>
      <c r="R1201" s="90">
        <f>IFERROR(VLOOKUP(CONCATENATE($A1201,"B"),'05 APU'!$T:$AB,9,),0)</f>
        <v>0</v>
      </c>
      <c r="S1201" s="90">
        <f>IFERROR(VLOOKUP(CONCATENATE($A1201,"A"),'05 APU'!$T:$AB,9,),0)</f>
        <v>0</v>
      </c>
      <c r="U1201" s="421"/>
      <c r="V1201" s="424"/>
      <c r="W1201" s="429">
        <v>0</v>
      </c>
    </row>
    <row r="1202" spans="1:23" x14ac:dyDescent="0.25">
      <c r="A1202" s="88">
        <v>1192</v>
      </c>
      <c r="B1202" s="408" t="s">
        <v>2313</v>
      </c>
      <c r="C1202" s="409" t="s">
        <v>2314</v>
      </c>
      <c r="D1202" s="89" t="str">
        <f>IFERROR(VLOOKUP(CONCATENATE($A1202,"T"),'05 APU'!$1:$1048576,3,),"")</f>
        <v/>
      </c>
      <c r="E1202" s="89" t="str">
        <f>IFERROR(VLOOKUP(CONCATENATE($A1202,"T2"),'05 APU'!$1:$1048576,3,),"")</f>
        <v/>
      </c>
      <c r="F1202" s="89" t="str">
        <f>IFERROR(VLOOKUP(CONCATENATE($A1202,"T3"),'05 APU'!$1:$1048576,3,),"")</f>
        <v/>
      </c>
      <c r="G1202" s="415" t="s">
        <v>168</v>
      </c>
      <c r="H1202" s="351"/>
      <c r="I1202" s="90">
        <f>IFERROR((VLOOKUP(CONCATENATE($A1202,"D"),'05 APU'!$1:$1048576,9,)),0)</f>
        <v>0</v>
      </c>
      <c r="J1202" s="90">
        <f t="shared" si="37"/>
        <v>0</v>
      </c>
      <c r="K1202" s="297" t="str">
        <f>IFERROR(VLOOKUP(CONCATENATE($A1202,"C"),'05 APU'!$1:$1048576,9,),"")</f>
        <v/>
      </c>
      <c r="L1202" s="297" t="str">
        <f>IFERROR(VLOOKUP(CONCATENATE($A1202,"B"),'05 APU'!$1:$1048576,9,),"")</f>
        <v/>
      </c>
      <c r="M1202" s="297" t="str">
        <f>IFERROR(VLOOKUP(CONCATENATE($A1202,"A"),'05 APU'!$1:$1048576,9,),"")</f>
        <v/>
      </c>
      <c r="N1202" s="86"/>
      <c r="O1202" s="90">
        <f>IFERROR(VLOOKUP(CONCATENATE($A1202,"D"),'05 APU'!$T:$AB,9,),0)</f>
        <v>0</v>
      </c>
      <c r="P1202" s="90">
        <f t="shared" si="38"/>
        <v>0</v>
      </c>
      <c r="Q1202" s="90">
        <f>IFERROR(VLOOKUP(CONCATENATE($A1202,"C"),'05 APU'!$T:$AB,9,),0)</f>
        <v>0</v>
      </c>
      <c r="R1202" s="90">
        <f>IFERROR(VLOOKUP(CONCATENATE($A1202,"B"),'05 APU'!$T:$AB,9,),0)</f>
        <v>0</v>
      </c>
      <c r="S1202" s="90">
        <f>IFERROR(VLOOKUP(CONCATENATE($A1202,"A"),'05 APU'!$T:$AB,9,),0)</f>
        <v>0</v>
      </c>
      <c r="U1202" s="421"/>
      <c r="V1202" s="424"/>
      <c r="W1202" s="429">
        <v>0</v>
      </c>
    </row>
    <row r="1203" spans="1:23" x14ac:dyDescent="0.25">
      <c r="A1203" s="88">
        <v>1193</v>
      </c>
      <c r="B1203" s="408" t="s">
        <v>2315</v>
      </c>
      <c r="C1203" s="409" t="s">
        <v>2316</v>
      </c>
      <c r="D1203" s="89" t="str">
        <f>IFERROR(VLOOKUP(CONCATENATE($A1203,"T"),'05 APU'!$1:$1048576,3,),"")</f>
        <v/>
      </c>
      <c r="E1203" s="89" t="str">
        <f>IFERROR(VLOOKUP(CONCATENATE($A1203,"T2"),'05 APU'!$1:$1048576,3,),"")</f>
        <v/>
      </c>
      <c r="F1203" s="89" t="str">
        <f>IFERROR(VLOOKUP(CONCATENATE($A1203,"T3"),'05 APU'!$1:$1048576,3,),"")</f>
        <v/>
      </c>
      <c r="G1203" s="415" t="s">
        <v>168</v>
      </c>
      <c r="H1203" s="351"/>
      <c r="I1203" s="90">
        <f>IFERROR((VLOOKUP(CONCATENATE($A1203,"D"),'05 APU'!$1:$1048576,9,)),0)</f>
        <v>0</v>
      </c>
      <c r="J1203" s="90">
        <f t="shared" ref="J1203:J1266" si="39">IFERROR(I1203*H1203,0)</f>
        <v>0</v>
      </c>
      <c r="K1203" s="297" t="str">
        <f>IFERROR(VLOOKUP(CONCATENATE($A1203,"C"),'05 APU'!$1:$1048576,9,),"")</f>
        <v/>
      </c>
      <c r="L1203" s="297" t="str">
        <f>IFERROR(VLOOKUP(CONCATENATE($A1203,"B"),'05 APU'!$1:$1048576,9,),"")</f>
        <v/>
      </c>
      <c r="M1203" s="297" t="str">
        <f>IFERROR(VLOOKUP(CONCATENATE($A1203,"A"),'05 APU'!$1:$1048576,9,),"")</f>
        <v/>
      </c>
      <c r="N1203" s="86"/>
      <c r="O1203" s="90">
        <f>IFERROR(VLOOKUP(CONCATENATE($A1203,"D"),'05 APU'!$T:$AB,9,),0)</f>
        <v>0</v>
      </c>
      <c r="P1203" s="90">
        <f t="shared" si="38"/>
        <v>0</v>
      </c>
      <c r="Q1203" s="90">
        <f>IFERROR(VLOOKUP(CONCATENATE($A1203,"C"),'05 APU'!$T:$AB,9,),0)</f>
        <v>0</v>
      </c>
      <c r="R1203" s="90">
        <f>IFERROR(VLOOKUP(CONCATENATE($A1203,"B"),'05 APU'!$T:$AB,9,),0)</f>
        <v>0</v>
      </c>
      <c r="S1203" s="90">
        <f>IFERROR(VLOOKUP(CONCATENATE($A1203,"A"),'05 APU'!$T:$AB,9,),0)</f>
        <v>0</v>
      </c>
      <c r="U1203" s="421"/>
      <c r="V1203" s="424"/>
      <c r="W1203" s="429">
        <v>0</v>
      </c>
    </row>
    <row r="1204" spans="1:23" x14ac:dyDescent="0.25">
      <c r="A1204" s="88">
        <v>1194</v>
      </c>
      <c r="B1204" s="408" t="s">
        <v>2317</v>
      </c>
      <c r="C1204" s="409" t="s">
        <v>2318</v>
      </c>
      <c r="D1204" s="89" t="str">
        <f>IFERROR(VLOOKUP(CONCATENATE($A1204,"T"),'05 APU'!$1:$1048576,3,),"")</f>
        <v/>
      </c>
      <c r="E1204" s="89" t="str">
        <f>IFERROR(VLOOKUP(CONCATENATE($A1204,"T2"),'05 APU'!$1:$1048576,3,),"")</f>
        <v/>
      </c>
      <c r="F1204" s="89" t="str">
        <f>IFERROR(VLOOKUP(CONCATENATE($A1204,"T3"),'05 APU'!$1:$1048576,3,),"")</f>
        <v/>
      </c>
      <c r="G1204" s="415" t="s">
        <v>168</v>
      </c>
      <c r="H1204" s="351"/>
      <c r="I1204" s="90">
        <f>IFERROR((VLOOKUP(CONCATENATE($A1204,"D"),'05 APU'!$1:$1048576,9,)),0)</f>
        <v>0</v>
      </c>
      <c r="J1204" s="90">
        <f t="shared" si="39"/>
        <v>0</v>
      </c>
      <c r="K1204" s="297" t="str">
        <f>IFERROR(VLOOKUP(CONCATENATE($A1204,"C"),'05 APU'!$1:$1048576,9,),"")</f>
        <v/>
      </c>
      <c r="L1204" s="297" t="str">
        <f>IFERROR(VLOOKUP(CONCATENATE($A1204,"B"),'05 APU'!$1:$1048576,9,),"")</f>
        <v/>
      </c>
      <c r="M1204" s="297" t="str">
        <f>IFERROR(VLOOKUP(CONCATENATE($A1204,"A"),'05 APU'!$1:$1048576,9,),"")</f>
        <v/>
      </c>
      <c r="N1204" s="86"/>
      <c r="O1204" s="90">
        <f>IFERROR(VLOOKUP(CONCATENATE($A1204,"D"),'05 APU'!$T:$AB,9,),0)</f>
        <v>0</v>
      </c>
      <c r="P1204" s="90">
        <f t="shared" si="38"/>
        <v>0</v>
      </c>
      <c r="Q1204" s="90">
        <f>IFERROR(VLOOKUP(CONCATENATE($A1204,"C"),'05 APU'!$T:$AB,9,),0)</f>
        <v>0</v>
      </c>
      <c r="R1204" s="90">
        <f>IFERROR(VLOOKUP(CONCATENATE($A1204,"B"),'05 APU'!$T:$AB,9,),0)</f>
        <v>0</v>
      </c>
      <c r="S1204" s="90">
        <f>IFERROR(VLOOKUP(CONCATENATE($A1204,"A"),'05 APU'!$T:$AB,9,),0)</f>
        <v>0</v>
      </c>
      <c r="U1204" s="421"/>
      <c r="V1204" s="424"/>
      <c r="W1204" s="429">
        <v>0</v>
      </c>
    </row>
    <row r="1205" spans="1:23" x14ac:dyDescent="0.25">
      <c r="A1205" s="88">
        <v>1195</v>
      </c>
      <c r="B1205" s="408" t="s">
        <v>2319</v>
      </c>
      <c r="C1205" s="409" t="s">
        <v>2320</v>
      </c>
      <c r="D1205" s="89" t="str">
        <f>IFERROR(VLOOKUP(CONCATENATE($A1205,"T"),'05 APU'!$1:$1048576,3,),"")</f>
        <v/>
      </c>
      <c r="E1205" s="89" t="str">
        <f>IFERROR(VLOOKUP(CONCATENATE($A1205,"T2"),'05 APU'!$1:$1048576,3,),"")</f>
        <v/>
      </c>
      <c r="F1205" s="89" t="str">
        <f>IFERROR(VLOOKUP(CONCATENATE($A1205,"T3"),'05 APU'!$1:$1048576,3,),"")</f>
        <v/>
      </c>
      <c r="G1205" s="415" t="s">
        <v>168</v>
      </c>
      <c r="H1205" s="351"/>
      <c r="I1205" s="90">
        <f>IFERROR((VLOOKUP(CONCATENATE($A1205,"D"),'05 APU'!$1:$1048576,9,)),0)</f>
        <v>0</v>
      </c>
      <c r="J1205" s="90">
        <f t="shared" si="39"/>
        <v>0</v>
      </c>
      <c r="K1205" s="297" t="str">
        <f>IFERROR(VLOOKUP(CONCATENATE($A1205,"C"),'05 APU'!$1:$1048576,9,),"")</f>
        <v/>
      </c>
      <c r="L1205" s="297" t="str">
        <f>IFERROR(VLOOKUP(CONCATENATE($A1205,"B"),'05 APU'!$1:$1048576,9,),"")</f>
        <v/>
      </c>
      <c r="M1205" s="297" t="str">
        <f>IFERROR(VLOOKUP(CONCATENATE($A1205,"A"),'05 APU'!$1:$1048576,9,),"")</f>
        <v/>
      </c>
      <c r="N1205" s="86"/>
      <c r="O1205" s="90">
        <f>IFERROR(VLOOKUP(CONCATENATE($A1205,"D"),'05 APU'!$T:$AB,9,),0)</f>
        <v>0</v>
      </c>
      <c r="P1205" s="90">
        <f t="shared" si="38"/>
        <v>0</v>
      </c>
      <c r="Q1205" s="90">
        <f>IFERROR(VLOOKUP(CONCATENATE($A1205,"C"),'05 APU'!$T:$AB,9,),0)</f>
        <v>0</v>
      </c>
      <c r="R1205" s="90">
        <f>IFERROR(VLOOKUP(CONCATENATE($A1205,"B"),'05 APU'!$T:$AB,9,),0)</f>
        <v>0</v>
      </c>
      <c r="S1205" s="90">
        <f>IFERROR(VLOOKUP(CONCATENATE($A1205,"A"),'05 APU'!$T:$AB,9,),0)</f>
        <v>0</v>
      </c>
      <c r="U1205" s="421"/>
      <c r="V1205" s="424"/>
      <c r="W1205" s="429">
        <v>0</v>
      </c>
    </row>
    <row r="1206" spans="1:23" x14ac:dyDescent="0.25">
      <c r="A1206" s="88">
        <v>1196</v>
      </c>
      <c r="B1206" s="408" t="s">
        <v>2321</v>
      </c>
      <c r="C1206" s="409" t="s">
        <v>2322</v>
      </c>
      <c r="D1206" s="89" t="str">
        <f>IFERROR(VLOOKUP(CONCATENATE($A1206,"T"),'05 APU'!$1:$1048576,3,),"")</f>
        <v/>
      </c>
      <c r="E1206" s="89" t="str">
        <f>IFERROR(VLOOKUP(CONCATENATE($A1206,"T2"),'05 APU'!$1:$1048576,3,),"")</f>
        <v/>
      </c>
      <c r="F1206" s="89" t="str">
        <f>IFERROR(VLOOKUP(CONCATENATE($A1206,"T3"),'05 APU'!$1:$1048576,3,),"")</f>
        <v/>
      </c>
      <c r="G1206" s="415" t="s">
        <v>168</v>
      </c>
      <c r="H1206" s="351"/>
      <c r="I1206" s="90">
        <f>IFERROR((VLOOKUP(CONCATENATE($A1206,"D"),'05 APU'!$1:$1048576,9,)),0)</f>
        <v>0</v>
      </c>
      <c r="J1206" s="90">
        <f t="shared" si="39"/>
        <v>0</v>
      </c>
      <c r="K1206" s="297" t="str">
        <f>IFERROR(VLOOKUP(CONCATENATE($A1206,"C"),'05 APU'!$1:$1048576,9,),"")</f>
        <v/>
      </c>
      <c r="L1206" s="297" t="str">
        <f>IFERROR(VLOOKUP(CONCATENATE($A1206,"B"),'05 APU'!$1:$1048576,9,),"")</f>
        <v/>
      </c>
      <c r="M1206" s="297" t="str">
        <f>IFERROR(VLOOKUP(CONCATENATE($A1206,"A"),'05 APU'!$1:$1048576,9,),"")</f>
        <v/>
      </c>
      <c r="N1206" s="86"/>
      <c r="O1206" s="90">
        <f>IFERROR(VLOOKUP(CONCATENATE($A1206,"D"),'05 APU'!$T:$AB,9,),0)</f>
        <v>0</v>
      </c>
      <c r="P1206" s="90">
        <f t="shared" si="38"/>
        <v>0</v>
      </c>
      <c r="Q1206" s="90">
        <f>IFERROR(VLOOKUP(CONCATENATE($A1206,"C"),'05 APU'!$T:$AB,9,),0)</f>
        <v>0</v>
      </c>
      <c r="R1206" s="90">
        <f>IFERROR(VLOOKUP(CONCATENATE($A1206,"B"),'05 APU'!$T:$AB,9,),0)</f>
        <v>0</v>
      </c>
      <c r="S1206" s="90">
        <f>IFERROR(VLOOKUP(CONCATENATE($A1206,"A"),'05 APU'!$T:$AB,9,),0)</f>
        <v>0</v>
      </c>
      <c r="U1206" s="421"/>
      <c r="V1206" s="424"/>
      <c r="W1206" s="429">
        <v>0</v>
      </c>
    </row>
    <row r="1207" spans="1:23" x14ac:dyDescent="0.25">
      <c r="A1207" s="88">
        <v>1197</v>
      </c>
      <c r="B1207" s="408" t="s">
        <v>2323</v>
      </c>
      <c r="C1207" s="409" t="s">
        <v>2324</v>
      </c>
      <c r="D1207" s="89" t="str">
        <f>IFERROR(VLOOKUP(CONCATENATE($A1207,"T"),'05 APU'!$1:$1048576,3,),"")</f>
        <v/>
      </c>
      <c r="E1207" s="89" t="str">
        <f>IFERROR(VLOOKUP(CONCATENATE($A1207,"T2"),'05 APU'!$1:$1048576,3,),"")</f>
        <v/>
      </c>
      <c r="F1207" s="89" t="str">
        <f>IFERROR(VLOOKUP(CONCATENATE($A1207,"T3"),'05 APU'!$1:$1048576,3,),"")</f>
        <v/>
      </c>
      <c r="G1207" s="415" t="s">
        <v>168</v>
      </c>
      <c r="H1207" s="351"/>
      <c r="I1207" s="90">
        <f>IFERROR((VLOOKUP(CONCATENATE($A1207,"D"),'05 APU'!$1:$1048576,9,)),0)</f>
        <v>0</v>
      </c>
      <c r="J1207" s="90">
        <f t="shared" si="39"/>
        <v>0</v>
      </c>
      <c r="K1207" s="297" t="str">
        <f>IFERROR(VLOOKUP(CONCATENATE($A1207,"C"),'05 APU'!$1:$1048576,9,),"")</f>
        <v/>
      </c>
      <c r="L1207" s="297" t="str">
        <f>IFERROR(VLOOKUP(CONCATENATE($A1207,"B"),'05 APU'!$1:$1048576,9,),"")</f>
        <v/>
      </c>
      <c r="M1207" s="297" t="str">
        <f>IFERROR(VLOOKUP(CONCATENATE($A1207,"A"),'05 APU'!$1:$1048576,9,),"")</f>
        <v/>
      </c>
      <c r="N1207" s="86"/>
      <c r="O1207" s="90">
        <f>IFERROR(VLOOKUP(CONCATENATE($A1207,"D"),'05 APU'!$T:$AB,9,),0)</f>
        <v>0</v>
      </c>
      <c r="P1207" s="90">
        <f t="shared" si="38"/>
        <v>0</v>
      </c>
      <c r="Q1207" s="90">
        <f>IFERROR(VLOOKUP(CONCATENATE($A1207,"C"),'05 APU'!$T:$AB,9,),0)</f>
        <v>0</v>
      </c>
      <c r="R1207" s="90">
        <f>IFERROR(VLOOKUP(CONCATENATE($A1207,"B"),'05 APU'!$T:$AB,9,),0)</f>
        <v>0</v>
      </c>
      <c r="S1207" s="90">
        <f>IFERROR(VLOOKUP(CONCATENATE($A1207,"A"),'05 APU'!$T:$AB,9,),0)</f>
        <v>0</v>
      </c>
      <c r="U1207" s="421"/>
      <c r="V1207" s="424"/>
      <c r="W1207" s="429">
        <v>0</v>
      </c>
    </row>
    <row r="1208" spans="1:23" x14ac:dyDescent="0.25">
      <c r="A1208" s="88">
        <v>1198</v>
      </c>
      <c r="B1208" s="408" t="s">
        <v>2325</v>
      </c>
      <c r="C1208" s="409" t="s">
        <v>2326</v>
      </c>
      <c r="D1208" s="89" t="str">
        <f>IFERROR(VLOOKUP(CONCATENATE($A1208,"T"),'05 APU'!$1:$1048576,3,),"")</f>
        <v/>
      </c>
      <c r="E1208" s="89" t="str">
        <f>IFERROR(VLOOKUP(CONCATENATE($A1208,"T2"),'05 APU'!$1:$1048576,3,),"")</f>
        <v/>
      </c>
      <c r="F1208" s="89" t="str">
        <f>IFERROR(VLOOKUP(CONCATENATE($A1208,"T3"),'05 APU'!$1:$1048576,3,),"")</f>
        <v/>
      </c>
      <c r="G1208" s="415" t="s">
        <v>168</v>
      </c>
      <c r="H1208" s="351"/>
      <c r="I1208" s="90">
        <f>IFERROR((VLOOKUP(CONCATENATE($A1208,"D"),'05 APU'!$1:$1048576,9,)),0)</f>
        <v>0</v>
      </c>
      <c r="J1208" s="90">
        <f t="shared" si="39"/>
        <v>0</v>
      </c>
      <c r="K1208" s="297" t="str">
        <f>IFERROR(VLOOKUP(CONCATENATE($A1208,"C"),'05 APU'!$1:$1048576,9,),"")</f>
        <v/>
      </c>
      <c r="L1208" s="297" t="str">
        <f>IFERROR(VLOOKUP(CONCATENATE($A1208,"B"),'05 APU'!$1:$1048576,9,),"")</f>
        <v/>
      </c>
      <c r="M1208" s="297" t="str">
        <f>IFERROR(VLOOKUP(CONCATENATE($A1208,"A"),'05 APU'!$1:$1048576,9,),"")</f>
        <v/>
      </c>
      <c r="N1208" s="86"/>
      <c r="O1208" s="90">
        <f>IFERROR(VLOOKUP(CONCATENATE($A1208,"D"),'05 APU'!$T:$AB,9,),0)</f>
        <v>0</v>
      </c>
      <c r="P1208" s="90">
        <f t="shared" si="38"/>
        <v>0</v>
      </c>
      <c r="Q1208" s="90">
        <f>IFERROR(VLOOKUP(CONCATENATE($A1208,"C"),'05 APU'!$T:$AB,9,),0)</f>
        <v>0</v>
      </c>
      <c r="R1208" s="90">
        <f>IFERROR(VLOOKUP(CONCATENATE($A1208,"B"),'05 APU'!$T:$AB,9,),0)</f>
        <v>0</v>
      </c>
      <c r="S1208" s="90">
        <f>IFERROR(VLOOKUP(CONCATENATE($A1208,"A"),'05 APU'!$T:$AB,9,),0)</f>
        <v>0</v>
      </c>
      <c r="U1208" s="421"/>
      <c r="V1208" s="424"/>
      <c r="W1208" s="429">
        <v>0</v>
      </c>
    </row>
    <row r="1209" spans="1:23" x14ac:dyDescent="0.25">
      <c r="A1209" s="88">
        <v>1199</v>
      </c>
      <c r="B1209" s="408" t="s">
        <v>2327</v>
      </c>
      <c r="C1209" s="409" t="s">
        <v>2328</v>
      </c>
      <c r="D1209" s="89" t="str">
        <f>IFERROR(VLOOKUP(CONCATENATE($A1209,"T"),'05 APU'!$1:$1048576,3,),"")</f>
        <v/>
      </c>
      <c r="E1209" s="89" t="str">
        <f>IFERROR(VLOOKUP(CONCATENATE($A1209,"T2"),'05 APU'!$1:$1048576,3,),"")</f>
        <v/>
      </c>
      <c r="F1209" s="89" t="str">
        <f>IFERROR(VLOOKUP(CONCATENATE($A1209,"T3"),'05 APU'!$1:$1048576,3,),"")</f>
        <v/>
      </c>
      <c r="G1209" s="415" t="s">
        <v>168</v>
      </c>
      <c r="H1209" s="351"/>
      <c r="I1209" s="90">
        <f>IFERROR((VLOOKUP(CONCATENATE($A1209,"D"),'05 APU'!$1:$1048576,9,)),0)</f>
        <v>0</v>
      </c>
      <c r="J1209" s="90">
        <f t="shared" si="39"/>
        <v>0</v>
      </c>
      <c r="K1209" s="297" t="str">
        <f>IFERROR(VLOOKUP(CONCATENATE($A1209,"C"),'05 APU'!$1:$1048576,9,),"")</f>
        <v/>
      </c>
      <c r="L1209" s="297" t="str">
        <f>IFERROR(VLOOKUP(CONCATENATE($A1209,"B"),'05 APU'!$1:$1048576,9,),"")</f>
        <v/>
      </c>
      <c r="M1209" s="297" t="str">
        <f>IFERROR(VLOOKUP(CONCATENATE($A1209,"A"),'05 APU'!$1:$1048576,9,),"")</f>
        <v/>
      </c>
      <c r="N1209" s="86"/>
      <c r="O1209" s="90">
        <f>IFERROR(VLOOKUP(CONCATENATE($A1209,"D"),'05 APU'!$T:$AB,9,),0)</f>
        <v>0</v>
      </c>
      <c r="P1209" s="90">
        <f t="shared" si="38"/>
        <v>0</v>
      </c>
      <c r="Q1209" s="90">
        <f>IFERROR(VLOOKUP(CONCATENATE($A1209,"C"),'05 APU'!$T:$AB,9,),0)</f>
        <v>0</v>
      </c>
      <c r="R1209" s="90">
        <f>IFERROR(VLOOKUP(CONCATENATE($A1209,"B"),'05 APU'!$T:$AB,9,),0)</f>
        <v>0</v>
      </c>
      <c r="S1209" s="90">
        <f>IFERROR(VLOOKUP(CONCATENATE($A1209,"A"),'05 APU'!$T:$AB,9,),0)</f>
        <v>0</v>
      </c>
      <c r="U1209" s="421"/>
      <c r="V1209" s="424"/>
      <c r="W1209" s="429">
        <v>0</v>
      </c>
    </row>
    <row r="1210" spans="1:23" x14ac:dyDescent="0.25">
      <c r="A1210" s="88">
        <v>1200</v>
      </c>
      <c r="B1210" s="408" t="s">
        <v>2329</v>
      </c>
      <c r="C1210" s="409" t="s">
        <v>2330</v>
      </c>
      <c r="D1210" s="89" t="str">
        <f>IFERROR(VLOOKUP(CONCATENATE($A1210,"T"),'05 APU'!$1:$1048576,3,),"")</f>
        <v/>
      </c>
      <c r="E1210" s="89" t="str">
        <f>IFERROR(VLOOKUP(CONCATENATE($A1210,"T2"),'05 APU'!$1:$1048576,3,),"")</f>
        <v/>
      </c>
      <c r="F1210" s="89" t="str">
        <f>IFERROR(VLOOKUP(CONCATENATE($A1210,"T3"),'05 APU'!$1:$1048576,3,),"")</f>
        <v/>
      </c>
      <c r="G1210" s="415" t="s">
        <v>168</v>
      </c>
      <c r="H1210" s="351"/>
      <c r="I1210" s="90">
        <f>IFERROR((VLOOKUP(CONCATENATE($A1210,"D"),'05 APU'!$1:$1048576,9,)),0)</f>
        <v>0</v>
      </c>
      <c r="J1210" s="90">
        <f t="shared" si="39"/>
        <v>0</v>
      </c>
      <c r="K1210" s="297" t="str">
        <f>IFERROR(VLOOKUP(CONCATENATE($A1210,"C"),'05 APU'!$1:$1048576,9,),"")</f>
        <v/>
      </c>
      <c r="L1210" s="297" t="str">
        <f>IFERROR(VLOOKUP(CONCATENATE($A1210,"B"),'05 APU'!$1:$1048576,9,),"")</f>
        <v/>
      </c>
      <c r="M1210" s="297" t="str">
        <f>IFERROR(VLOOKUP(CONCATENATE($A1210,"A"),'05 APU'!$1:$1048576,9,),"")</f>
        <v/>
      </c>
      <c r="N1210" s="86"/>
      <c r="O1210" s="90">
        <f>IFERROR(VLOOKUP(CONCATENATE($A1210,"D"),'05 APU'!$T:$AB,9,),0)</f>
        <v>0</v>
      </c>
      <c r="P1210" s="90">
        <f t="shared" si="38"/>
        <v>0</v>
      </c>
      <c r="Q1210" s="90">
        <f>IFERROR(VLOOKUP(CONCATENATE($A1210,"C"),'05 APU'!$T:$AB,9,),0)</f>
        <v>0</v>
      </c>
      <c r="R1210" s="90">
        <f>IFERROR(VLOOKUP(CONCATENATE($A1210,"B"),'05 APU'!$T:$AB,9,),0)</f>
        <v>0</v>
      </c>
      <c r="S1210" s="90">
        <f>IFERROR(VLOOKUP(CONCATENATE($A1210,"A"),'05 APU'!$T:$AB,9,),0)</f>
        <v>0</v>
      </c>
      <c r="U1210" s="421"/>
      <c r="V1210" s="424"/>
      <c r="W1210" s="429">
        <v>0</v>
      </c>
    </row>
    <row r="1211" spans="1:23" x14ac:dyDescent="0.25">
      <c r="A1211" s="88">
        <v>1201</v>
      </c>
      <c r="B1211" s="408" t="s">
        <v>2331</v>
      </c>
      <c r="C1211" s="409" t="s">
        <v>2332</v>
      </c>
      <c r="D1211" s="89" t="str">
        <f>IFERROR(VLOOKUP(CONCATENATE($A1211,"T"),'05 APU'!$1:$1048576,3,),"")</f>
        <v/>
      </c>
      <c r="E1211" s="89" t="str">
        <f>IFERROR(VLOOKUP(CONCATENATE($A1211,"T2"),'05 APU'!$1:$1048576,3,),"")</f>
        <v/>
      </c>
      <c r="F1211" s="89" t="str">
        <f>IFERROR(VLOOKUP(CONCATENATE($A1211,"T3"),'05 APU'!$1:$1048576,3,),"")</f>
        <v/>
      </c>
      <c r="G1211" s="415" t="s">
        <v>168</v>
      </c>
      <c r="H1211" s="351"/>
      <c r="I1211" s="90">
        <f>IFERROR((VLOOKUP(CONCATENATE($A1211,"D"),'05 APU'!$1:$1048576,9,)),0)</f>
        <v>0</v>
      </c>
      <c r="J1211" s="90">
        <f t="shared" si="39"/>
        <v>0</v>
      </c>
      <c r="K1211" s="297" t="str">
        <f>IFERROR(VLOOKUP(CONCATENATE($A1211,"C"),'05 APU'!$1:$1048576,9,),"")</f>
        <v/>
      </c>
      <c r="L1211" s="297" t="str">
        <f>IFERROR(VLOOKUP(CONCATENATE($A1211,"B"),'05 APU'!$1:$1048576,9,),"")</f>
        <v/>
      </c>
      <c r="M1211" s="297" t="str">
        <f>IFERROR(VLOOKUP(CONCATENATE($A1211,"A"),'05 APU'!$1:$1048576,9,),"")</f>
        <v/>
      </c>
      <c r="N1211" s="86"/>
      <c r="O1211" s="90">
        <f>IFERROR(VLOOKUP(CONCATENATE($A1211,"D"),'05 APU'!$T:$AB,9,),0)</f>
        <v>0</v>
      </c>
      <c r="P1211" s="90">
        <f t="shared" si="38"/>
        <v>0</v>
      </c>
      <c r="Q1211" s="90">
        <f>IFERROR(VLOOKUP(CONCATENATE($A1211,"C"),'05 APU'!$T:$AB,9,),0)</f>
        <v>0</v>
      </c>
      <c r="R1211" s="90">
        <f>IFERROR(VLOOKUP(CONCATENATE($A1211,"B"),'05 APU'!$T:$AB,9,),0)</f>
        <v>0</v>
      </c>
      <c r="S1211" s="90">
        <f>IFERROR(VLOOKUP(CONCATENATE($A1211,"A"),'05 APU'!$T:$AB,9,),0)</f>
        <v>0</v>
      </c>
      <c r="U1211" s="421"/>
      <c r="V1211" s="424"/>
      <c r="W1211" s="429">
        <v>0</v>
      </c>
    </row>
    <row r="1212" spans="1:23" x14ac:dyDescent="0.25">
      <c r="A1212" s="88">
        <v>1202</v>
      </c>
      <c r="B1212" s="408" t="s">
        <v>2333</v>
      </c>
      <c r="C1212" s="409" t="s">
        <v>2334</v>
      </c>
      <c r="D1212" s="89" t="str">
        <f>IFERROR(VLOOKUP(CONCATENATE($A1212,"T"),'05 APU'!$1:$1048576,3,),"")</f>
        <v/>
      </c>
      <c r="E1212" s="89" t="str">
        <f>IFERROR(VLOOKUP(CONCATENATE($A1212,"T2"),'05 APU'!$1:$1048576,3,),"")</f>
        <v/>
      </c>
      <c r="F1212" s="89" t="str">
        <f>IFERROR(VLOOKUP(CONCATENATE($A1212,"T3"),'05 APU'!$1:$1048576,3,),"")</f>
        <v/>
      </c>
      <c r="G1212" s="415" t="s">
        <v>168</v>
      </c>
      <c r="H1212" s="351"/>
      <c r="I1212" s="90">
        <f>IFERROR((VLOOKUP(CONCATENATE($A1212,"D"),'05 APU'!$1:$1048576,9,)),0)</f>
        <v>0</v>
      </c>
      <c r="J1212" s="90">
        <f t="shared" si="39"/>
        <v>0</v>
      </c>
      <c r="K1212" s="297" t="str">
        <f>IFERROR(VLOOKUP(CONCATENATE($A1212,"C"),'05 APU'!$1:$1048576,9,),"")</f>
        <v/>
      </c>
      <c r="L1212" s="297" t="str">
        <f>IFERROR(VLOOKUP(CONCATENATE($A1212,"B"),'05 APU'!$1:$1048576,9,),"")</f>
        <v/>
      </c>
      <c r="M1212" s="297" t="str">
        <f>IFERROR(VLOOKUP(CONCATENATE($A1212,"A"),'05 APU'!$1:$1048576,9,),"")</f>
        <v/>
      </c>
      <c r="N1212" s="86"/>
      <c r="O1212" s="90">
        <f>IFERROR(VLOOKUP(CONCATENATE($A1212,"D"),'05 APU'!$T:$AB,9,),0)</f>
        <v>0</v>
      </c>
      <c r="P1212" s="90">
        <f t="shared" si="38"/>
        <v>0</v>
      </c>
      <c r="Q1212" s="90">
        <f>IFERROR(VLOOKUP(CONCATENATE($A1212,"C"),'05 APU'!$T:$AB,9,),0)</f>
        <v>0</v>
      </c>
      <c r="R1212" s="90">
        <f>IFERROR(VLOOKUP(CONCATENATE($A1212,"B"),'05 APU'!$T:$AB,9,),0)</f>
        <v>0</v>
      </c>
      <c r="S1212" s="90">
        <f>IFERROR(VLOOKUP(CONCATENATE($A1212,"A"),'05 APU'!$T:$AB,9,),0)</f>
        <v>0</v>
      </c>
      <c r="U1212" s="421"/>
      <c r="V1212" s="424"/>
      <c r="W1212" s="429">
        <v>0</v>
      </c>
    </row>
    <row r="1213" spans="1:23" x14ac:dyDescent="0.25">
      <c r="A1213" s="88">
        <v>1203</v>
      </c>
      <c r="B1213" s="408" t="s">
        <v>2335</v>
      </c>
      <c r="C1213" s="409" t="s">
        <v>2336</v>
      </c>
      <c r="D1213" s="89" t="str">
        <f>IFERROR(VLOOKUP(CONCATENATE($A1213,"T"),'05 APU'!$1:$1048576,3,),"")</f>
        <v/>
      </c>
      <c r="E1213" s="89" t="str">
        <f>IFERROR(VLOOKUP(CONCATENATE($A1213,"T2"),'05 APU'!$1:$1048576,3,),"")</f>
        <v/>
      </c>
      <c r="F1213" s="89" t="str">
        <f>IFERROR(VLOOKUP(CONCATENATE($A1213,"T3"),'05 APU'!$1:$1048576,3,),"")</f>
        <v/>
      </c>
      <c r="G1213" s="415" t="s">
        <v>168</v>
      </c>
      <c r="H1213" s="351"/>
      <c r="I1213" s="90">
        <f>IFERROR((VLOOKUP(CONCATENATE($A1213,"D"),'05 APU'!$1:$1048576,9,)),0)</f>
        <v>0</v>
      </c>
      <c r="J1213" s="90">
        <f t="shared" si="39"/>
        <v>0</v>
      </c>
      <c r="K1213" s="297" t="str">
        <f>IFERROR(VLOOKUP(CONCATENATE($A1213,"C"),'05 APU'!$1:$1048576,9,),"")</f>
        <v/>
      </c>
      <c r="L1213" s="297" t="str">
        <f>IFERROR(VLOOKUP(CONCATENATE($A1213,"B"),'05 APU'!$1:$1048576,9,),"")</f>
        <v/>
      </c>
      <c r="M1213" s="297" t="str">
        <f>IFERROR(VLOOKUP(CONCATENATE($A1213,"A"),'05 APU'!$1:$1048576,9,),"")</f>
        <v/>
      </c>
      <c r="N1213" s="86"/>
      <c r="O1213" s="90">
        <f>IFERROR(VLOOKUP(CONCATENATE($A1213,"D"),'05 APU'!$T:$AB,9,),0)</f>
        <v>0</v>
      </c>
      <c r="P1213" s="90">
        <f t="shared" si="38"/>
        <v>0</v>
      </c>
      <c r="Q1213" s="90">
        <f>IFERROR(VLOOKUP(CONCATENATE($A1213,"C"),'05 APU'!$T:$AB,9,),0)</f>
        <v>0</v>
      </c>
      <c r="R1213" s="90">
        <f>IFERROR(VLOOKUP(CONCATENATE($A1213,"B"),'05 APU'!$T:$AB,9,),0)</f>
        <v>0</v>
      </c>
      <c r="S1213" s="90">
        <f>IFERROR(VLOOKUP(CONCATENATE($A1213,"A"),'05 APU'!$T:$AB,9,),0)</f>
        <v>0</v>
      </c>
      <c r="U1213" s="421"/>
      <c r="V1213" s="424"/>
      <c r="W1213" s="429">
        <v>0</v>
      </c>
    </row>
    <row r="1214" spans="1:23" x14ac:dyDescent="0.25">
      <c r="A1214" s="88">
        <v>1204</v>
      </c>
      <c r="B1214" s="408" t="s">
        <v>2337</v>
      </c>
      <c r="C1214" s="409" t="s">
        <v>2338</v>
      </c>
      <c r="D1214" s="89" t="str">
        <f>IFERROR(VLOOKUP(CONCATENATE($A1214,"T"),'05 APU'!$1:$1048576,3,),"")</f>
        <v/>
      </c>
      <c r="E1214" s="89" t="str">
        <f>IFERROR(VLOOKUP(CONCATENATE($A1214,"T2"),'05 APU'!$1:$1048576,3,),"")</f>
        <v/>
      </c>
      <c r="F1214" s="89" t="str">
        <f>IFERROR(VLOOKUP(CONCATENATE($A1214,"T3"),'05 APU'!$1:$1048576,3,),"")</f>
        <v/>
      </c>
      <c r="G1214" s="415" t="s">
        <v>168</v>
      </c>
      <c r="H1214" s="351"/>
      <c r="I1214" s="90">
        <f>IFERROR((VLOOKUP(CONCATENATE($A1214,"D"),'05 APU'!$1:$1048576,9,)),0)</f>
        <v>0</v>
      </c>
      <c r="J1214" s="90">
        <f t="shared" si="39"/>
        <v>0</v>
      </c>
      <c r="K1214" s="297" t="str">
        <f>IFERROR(VLOOKUP(CONCATENATE($A1214,"C"),'05 APU'!$1:$1048576,9,),"")</f>
        <v/>
      </c>
      <c r="L1214" s="297" t="str">
        <f>IFERROR(VLOOKUP(CONCATENATE($A1214,"B"),'05 APU'!$1:$1048576,9,),"")</f>
        <v/>
      </c>
      <c r="M1214" s="297" t="str">
        <f>IFERROR(VLOOKUP(CONCATENATE($A1214,"A"),'05 APU'!$1:$1048576,9,),"")</f>
        <v/>
      </c>
      <c r="N1214" s="86"/>
      <c r="O1214" s="90">
        <f>IFERROR(VLOOKUP(CONCATENATE($A1214,"D"),'05 APU'!$T:$AB,9,),0)</f>
        <v>0</v>
      </c>
      <c r="P1214" s="90">
        <f t="shared" si="38"/>
        <v>0</v>
      </c>
      <c r="Q1214" s="90">
        <f>IFERROR(VLOOKUP(CONCATENATE($A1214,"C"),'05 APU'!$T:$AB,9,),0)</f>
        <v>0</v>
      </c>
      <c r="R1214" s="90">
        <f>IFERROR(VLOOKUP(CONCATENATE($A1214,"B"),'05 APU'!$T:$AB,9,),0)</f>
        <v>0</v>
      </c>
      <c r="S1214" s="90">
        <f>IFERROR(VLOOKUP(CONCATENATE($A1214,"A"),'05 APU'!$T:$AB,9,),0)</f>
        <v>0</v>
      </c>
      <c r="U1214" s="421"/>
      <c r="V1214" s="424"/>
      <c r="W1214" s="429">
        <v>0</v>
      </c>
    </row>
    <row r="1215" spans="1:23" x14ac:dyDescent="0.25">
      <c r="A1215" s="88">
        <v>1205</v>
      </c>
      <c r="B1215" s="408" t="s">
        <v>2339</v>
      </c>
      <c r="C1215" s="409" t="s">
        <v>2340</v>
      </c>
      <c r="D1215" s="89" t="str">
        <f>IFERROR(VLOOKUP(CONCATENATE($A1215,"T"),'05 APU'!$1:$1048576,3,),"")</f>
        <v/>
      </c>
      <c r="E1215" s="89" t="str">
        <f>IFERROR(VLOOKUP(CONCATENATE($A1215,"T2"),'05 APU'!$1:$1048576,3,),"")</f>
        <v/>
      </c>
      <c r="F1215" s="89" t="str">
        <f>IFERROR(VLOOKUP(CONCATENATE($A1215,"T3"),'05 APU'!$1:$1048576,3,),"")</f>
        <v/>
      </c>
      <c r="G1215" s="415" t="s">
        <v>168</v>
      </c>
      <c r="H1215" s="351"/>
      <c r="I1215" s="90">
        <f>IFERROR((VLOOKUP(CONCATENATE($A1215,"D"),'05 APU'!$1:$1048576,9,)),0)</f>
        <v>0</v>
      </c>
      <c r="J1215" s="90">
        <f t="shared" si="39"/>
        <v>0</v>
      </c>
      <c r="K1215" s="297" t="str">
        <f>IFERROR(VLOOKUP(CONCATENATE($A1215,"C"),'05 APU'!$1:$1048576,9,),"")</f>
        <v/>
      </c>
      <c r="L1215" s="297" t="str">
        <f>IFERROR(VLOOKUP(CONCATENATE($A1215,"B"),'05 APU'!$1:$1048576,9,),"")</f>
        <v/>
      </c>
      <c r="M1215" s="297" t="str">
        <f>IFERROR(VLOOKUP(CONCATENATE($A1215,"A"),'05 APU'!$1:$1048576,9,),"")</f>
        <v/>
      </c>
      <c r="N1215" s="86"/>
      <c r="O1215" s="90">
        <f>IFERROR(VLOOKUP(CONCATENATE($A1215,"D"),'05 APU'!$T:$AB,9,),0)</f>
        <v>0</v>
      </c>
      <c r="P1215" s="90">
        <f t="shared" si="38"/>
        <v>0</v>
      </c>
      <c r="Q1215" s="90">
        <f>IFERROR(VLOOKUP(CONCATENATE($A1215,"C"),'05 APU'!$T:$AB,9,),0)</f>
        <v>0</v>
      </c>
      <c r="R1215" s="90">
        <f>IFERROR(VLOOKUP(CONCATENATE($A1215,"B"),'05 APU'!$T:$AB,9,),0)</f>
        <v>0</v>
      </c>
      <c r="S1215" s="90">
        <f>IFERROR(VLOOKUP(CONCATENATE($A1215,"A"),'05 APU'!$T:$AB,9,),0)</f>
        <v>0</v>
      </c>
      <c r="U1215" s="421"/>
      <c r="V1215" s="424"/>
      <c r="W1215" s="429">
        <v>0</v>
      </c>
    </row>
    <row r="1216" spans="1:23" x14ac:dyDescent="0.25">
      <c r="A1216" s="88">
        <v>1206</v>
      </c>
      <c r="B1216" s="408" t="s">
        <v>2341</v>
      </c>
      <c r="C1216" s="409" t="s">
        <v>2342</v>
      </c>
      <c r="D1216" s="89" t="str">
        <f>IFERROR(VLOOKUP(CONCATENATE($A1216,"T"),'05 APU'!$1:$1048576,3,),"")</f>
        <v/>
      </c>
      <c r="E1216" s="89" t="str">
        <f>IFERROR(VLOOKUP(CONCATENATE($A1216,"T2"),'05 APU'!$1:$1048576,3,),"")</f>
        <v/>
      </c>
      <c r="F1216" s="89" t="str">
        <f>IFERROR(VLOOKUP(CONCATENATE($A1216,"T3"),'05 APU'!$1:$1048576,3,),"")</f>
        <v/>
      </c>
      <c r="G1216" s="415" t="s">
        <v>168</v>
      </c>
      <c r="H1216" s="351"/>
      <c r="I1216" s="90">
        <f>IFERROR((VLOOKUP(CONCATENATE($A1216,"D"),'05 APU'!$1:$1048576,9,)),0)</f>
        <v>0</v>
      </c>
      <c r="J1216" s="90">
        <f t="shared" si="39"/>
        <v>0</v>
      </c>
      <c r="K1216" s="297" t="str">
        <f>IFERROR(VLOOKUP(CONCATENATE($A1216,"C"),'05 APU'!$1:$1048576,9,),"")</f>
        <v/>
      </c>
      <c r="L1216" s="297" t="str">
        <f>IFERROR(VLOOKUP(CONCATENATE($A1216,"B"),'05 APU'!$1:$1048576,9,),"")</f>
        <v/>
      </c>
      <c r="M1216" s="297" t="str">
        <f>IFERROR(VLOOKUP(CONCATENATE($A1216,"A"),'05 APU'!$1:$1048576,9,),"")</f>
        <v/>
      </c>
      <c r="N1216" s="86"/>
      <c r="O1216" s="90">
        <f>IFERROR(VLOOKUP(CONCATENATE($A1216,"D"),'05 APU'!$T:$AB,9,),0)</f>
        <v>0</v>
      </c>
      <c r="P1216" s="90">
        <f t="shared" si="38"/>
        <v>0</v>
      </c>
      <c r="Q1216" s="90">
        <f>IFERROR(VLOOKUP(CONCATENATE($A1216,"C"),'05 APU'!$T:$AB,9,),0)</f>
        <v>0</v>
      </c>
      <c r="R1216" s="90">
        <f>IFERROR(VLOOKUP(CONCATENATE($A1216,"B"),'05 APU'!$T:$AB,9,),0)</f>
        <v>0</v>
      </c>
      <c r="S1216" s="90">
        <f>IFERROR(VLOOKUP(CONCATENATE($A1216,"A"),'05 APU'!$T:$AB,9,),0)</f>
        <v>0</v>
      </c>
      <c r="U1216" s="421"/>
      <c r="V1216" s="424"/>
      <c r="W1216" s="429">
        <v>0</v>
      </c>
    </row>
    <row r="1217" spans="1:23" x14ac:dyDescent="0.25">
      <c r="A1217" s="88">
        <v>1207</v>
      </c>
      <c r="B1217" s="408" t="s">
        <v>2343</v>
      </c>
      <c r="C1217" s="409" t="s">
        <v>2344</v>
      </c>
      <c r="D1217" s="89" t="str">
        <f>IFERROR(VLOOKUP(CONCATENATE($A1217,"T"),'05 APU'!$1:$1048576,3,),"")</f>
        <v/>
      </c>
      <c r="E1217" s="89" t="str">
        <f>IFERROR(VLOOKUP(CONCATENATE($A1217,"T2"),'05 APU'!$1:$1048576,3,),"")</f>
        <v/>
      </c>
      <c r="F1217" s="89" t="str">
        <f>IFERROR(VLOOKUP(CONCATENATE($A1217,"T3"),'05 APU'!$1:$1048576,3,),"")</f>
        <v/>
      </c>
      <c r="G1217" s="415" t="s">
        <v>168</v>
      </c>
      <c r="H1217" s="351"/>
      <c r="I1217" s="90">
        <f>IFERROR((VLOOKUP(CONCATENATE($A1217,"D"),'05 APU'!$1:$1048576,9,)),0)</f>
        <v>0</v>
      </c>
      <c r="J1217" s="90">
        <f t="shared" si="39"/>
        <v>0</v>
      </c>
      <c r="K1217" s="297" t="str">
        <f>IFERROR(VLOOKUP(CONCATENATE($A1217,"C"),'05 APU'!$1:$1048576,9,),"")</f>
        <v/>
      </c>
      <c r="L1217" s="297" t="str">
        <f>IFERROR(VLOOKUP(CONCATENATE($A1217,"B"),'05 APU'!$1:$1048576,9,),"")</f>
        <v/>
      </c>
      <c r="M1217" s="297" t="str">
        <f>IFERROR(VLOOKUP(CONCATENATE($A1217,"A"),'05 APU'!$1:$1048576,9,),"")</f>
        <v/>
      </c>
      <c r="N1217" s="86"/>
      <c r="O1217" s="90">
        <f>IFERROR(VLOOKUP(CONCATENATE($A1217,"D"),'05 APU'!$T:$AB,9,),0)</f>
        <v>0</v>
      </c>
      <c r="P1217" s="90">
        <f t="shared" si="38"/>
        <v>0</v>
      </c>
      <c r="Q1217" s="90">
        <f>IFERROR(VLOOKUP(CONCATENATE($A1217,"C"),'05 APU'!$T:$AB,9,),0)</f>
        <v>0</v>
      </c>
      <c r="R1217" s="90">
        <f>IFERROR(VLOOKUP(CONCATENATE($A1217,"B"),'05 APU'!$T:$AB,9,),0)</f>
        <v>0</v>
      </c>
      <c r="S1217" s="90">
        <f>IFERROR(VLOOKUP(CONCATENATE($A1217,"A"),'05 APU'!$T:$AB,9,),0)</f>
        <v>0</v>
      </c>
      <c r="U1217" s="421"/>
      <c r="V1217" s="424"/>
      <c r="W1217" s="429">
        <v>0</v>
      </c>
    </row>
    <row r="1218" spans="1:23" x14ac:dyDescent="0.25">
      <c r="A1218" s="88">
        <v>1208</v>
      </c>
      <c r="B1218" s="403">
        <v>5.12</v>
      </c>
      <c r="C1218" s="404" t="s">
        <v>2345</v>
      </c>
      <c r="D1218" s="89" t="str">
        <f>IFERROR(VLOOKUP(CONCATENATE($A1218,"T"),'05 APU'!$1:$1048576,3,),"")</f>
        <v/>
      </c>
      <c r="E1218" s="89" t="str">
        <f>IFERROR(VLOOKUP(CONCATENATE($A1218,"T2"),'05 APU'!$1:$1048576,3,),"")</f>
        <v/>
      </c>
      <c r="F1218" s="89" t="str">
        <f>IFERROR(VLOOKUP(CONCATENATE($A1218,"T3"),'05 APU'!$1:$1048576,3,),"")</f>
        <v/>
      </c>
      <c r="G1218" s="415"/>
      <c r="H1218" s="351"/>
      <c r="I1218" s="90">
        <f>IFERROR((VLOOKUP(CONCATENATE($A1218,"D"),'05 APU'!$1:$1048576,9,)),0)</f>
        <v>0</v>
      </c>
      <c r="J1218" s="90">
        <f t="shared" si="39"/>
        <v>0</v>
      </c>
      <c r="K1218" s="297" t="str">
        <f>IFERROR(VLOOKUP(CONCATENATE($A1218,"C"),'05 APU'!$1:$1048576,9,),"")</f>
        <v/>
      </c>
      <c r="L1218" s="297" t="str">
        <f>IFERROR(VLOOKUP(CONCATENATE($A1218,"B"),'05 APU'!$1:$1048576,9,),"")</f>
        <v/>
      </c>
      <c r="M1218" s="297" t="str">
        <f>IFERROR(VLOOKUP(CONCATENATE($A1218,"A"),'05 APU'!$1:$1048576,9,),"")</f>
        <v/>
      </c>
      <c r="N1218" s="86"/>
      <c r="O1218" s="90">
        <f>IFERROR(VLOOKUP(CONCATENATE($A1218,"D"),'05 APU'!$T:$AB,9,),0)</f>
        <v>0</v>
      </c>
      <c r="P1218" s="90">
        <f t="shared" si="38"/>
        <v>0</v>
      </c>
      <c r="Q1218" s="90">
        <f>IFERROR(VLOOKUP(CONCATENATE($A1218,"C"),'05 APU'!$T:$AB,9,),0)</f>
        <v>0</v>
      </c>
      <c r="R1218" s="90">
        <f>IFERROR(VLOOKUP(CONCATENATE($A1218,"B"),'05 APU'!$T:$AB,9,),0)</f>
        <v>0</v>
      </c>
      <c r="S1218" s="90">
        <f>IFERROR(VLOOKUP(CONCATENATE($A1218,"A"),'05 APU'!$T:$AB,9,),0)</f>
        <v>0</v>
      </c>
      <c r="U1218" s="420"/>
      <c r="V1218" s="424"/>
      <c r="W1218" s="429">
        <v>0</v>
      </c>
    </row>
    <row r="1219" spans="1:23" x14ac:dyDescent="0.25">
      <c r="A1219" s="88">
        <v>1209</v>
      </c>
      <c r="B1219" s="408" t="s">
        <v>2346</v>
      </c>
      <c r="C1219" s="409" t="s">
        <v>2347</v>
      </c>
      <c r="D1219" s="89" t="str">
        <f>IFERROR(VLOOKUP(CONCATENATE($A1219,"T"),'05 APU'!$1:$1048576,3,),"")</f>
        <v/>
      </c>
      <c r="E1219" s="89" t="str">
        <f>IFERROR(VLOOKUP(CONCATENATE($A1219,"T2"),'05 APU'!$1:$1048576,3,),"")</f>
        <v/>
      </c>
      <c r="F1219" s="89" t="str">
        <f>IFERROR(VLOOKUP(CONCATENATE($A1219,"T3"),'05 APU'!$1:$1048576,3,),"")</f>
        <v/>
      </c>
      <c r="G1219" s="415" t="s">
        <v>138</v>
      </c>
      <c r="H1219" s="351"/>
      <c r="I1219" s="90">
        <f>IFERROR((VLOOKUP(CONCATENATE($A1219,"D"),'05 APU'!$1:$1048576,9,)),0)</f>
        <v>0</v>
      </c>
      <c r="J1219" s="90">
        <f t="shared" si="39"/>
        <v>0</v>
      </c>
      <c r="K1219" s="297" t="str">
        <f>IFERROR(VLOOKUP(CONCATENATE($A1219,"C"),'05 APU'!$1:$1048576,9,),"")</f>
        <v/>
      </c>
      <c r="L1219" s="297" t="str">
        <f>IFERROR(VLOOKUP(CONCATENATE($A1219,"B"),'05 APU'!$1:$1048576,9,),"")</f>
        <v/>
      </c>
      <c r="M1219" s="297" t="str">
        <f>IFERROR(VLOOKUP(CONCATENATE($A1219,"A"),'05 APU'!$1:$1048576,9,),"")</f>
        <v/>
      </c>
      <c r="N1219" s="86"/>
      <c r="O1219" s="90">
        <f>IFERROR(VLOOKUP(CONCATENATE($A1219,"D"),'05 APU'!$T:$AB,9,),0)</f>
        <v>0</v>
      </c>
      <c r="P1219" s="90">
        <f t="shared" si="38"/>
        <v>0</v>
      </c>
      <c r="Q1219" s="90">
        <f>IFERROR(VLOOKUP(CONCATENATE($A1219,"C"),'05 APU'!$T:$AB,9,),0)</f>
        <v>0</v>
      </c>
      <c r="R1219" s="90">
        <f>IFERROR(VLOOKUP(CONCATENATE($A1219,"B"),'05 APU'!$T:$AB,9,),0)</f>
        <v>0</v>
      </c>
      <c r="S1219" s="90">
        <f>IFERROR(VLOOKUP(CONCATENATE($A1219,"A"),'05 APU'!$T:$AB,9,),0)</f>
        <v>0</v>
      </c>
      <c r="U1219" s="421"/>
      <c r="V1219" s="424"/>
      <c r="W1219" s="429">
        <v>0</v>
      </c>
    </row>
    <row r="1220" spans="1:23" x14ac:dyDescent="0.25">
      <c r="A1220" s="88">
        <v>1210</v>
      </c>
      <c r="B1220" s="408" t="s">
        <v>2348</v>
      </c>
      <c r="C1220" s="409" t="s">
        <v>2349</v>
      </c>
      <c r="D1220" s="89" t="str">
        <f>IFERROR(VLOOKUP(CONCATENATE($A1220,"T"),'05 APU'!$1:$1048576,3,),"")</f>
        <v/>
      </c>
      <c r="E1220" s="89" t="str">
        <f>IFERROR(VLOOKUP(CONCATENATE($A1220,"T2"),'05 APU'!$1:$1048576,3,),"")</f>
        <v/>
      </c>
      <c r="F1220" s="89" t="str">
        <f>IFERROR(VLOOKUP(CONCATENATE($A1220,"T3"),'05 APU'!$1:$1048576,3,),"")</f>
        <v/>
      </c>
      <c r="G1220" s="415" t="s">
        <v>138</v>
      </c>
      <c r="H1220" s="351"/>
      <c r="I1220" s="90">
        <f>IFERROR((VLOOKUP(CONCATENATE($A1220,"D"),'05 APU'!$1:$1048576,9,)),0)</f>
        <v>0</v>
      </c>
      <c r="J1220" s="90">
        <f t="shared" si="39"/>
        <v>0</v>
      </c>
      <c r="K1220" s="297" t="str">
        <f>IFERROR(VLOOKUP(CONCATENATE($A1220,"C"),'05 APU'!$1:$1048576,9,),"")</f>
        <v/>
      </c>
      <c r="L1220" s="297" t="str">
        <f>IFERROR(VLOOKUP(CONCATENATE($A1220,"B"),'05 APU'!$1:$1048576,9,),"")</f>
        <v/>
      </c>
      <c r="M1220" s="297" t="str">
        <f>IFERROR(VLOOKUP(CONCATENATE($A1220,"A"),'05 APU'!$1:$1048576,9,),"")</f>
        <v/>
      </c>
      <c r="N1220" s="86"/>
      <c r="O1220" s="90">
        <f>IFERROR(VLOOKUP(CONCATENATE($A1220,"D"),'05 APU'!$T:$AB,9,),0)</f>
        <v>0</v>
      </c>
      <c r="P1220" s="90">
        <f t="shared" si="38"/>
        <v>0</v>
      </c>
      <c r="Q1220" s="90">
        <f>IFERROR(VLOOKUP(CONCATENATE($A1220,"C"),'05 APU'!$T:$AB,9,),0)</f>
        <v>0</v>
      </c>
      <c r="R1220" s="90">
        <f>IFERROR(VLOOKUP(CONCATENATE($A1220,"B"),'05 APU'!$T:$AB,9,),0)</f>
        <v>0</v>
      </c>
      <c r="S1220" s="90">
        <f>IFERROR(VLOOKUP(CONCATENATE($A1220,"A"),'05 APU'!$T:$AB,9,),0)</f>
        <v>0</v>
      </c>
      <c r="U1220" s="421"/>
      <c r="V1220" s="424"/>
      <c r="W1220" s="429">
        <v>0</v>
      </c>
    </row>
    <row r="1221" spans="1:23" x14ac:dyDescent="0.25">
      <c r="A1221" s="88">
        <v>1211</v>
      </c>
      <c r="B1221" s="408" t="s">
        <v>2350</v>
      </c>
      <c r="C1221" s="409" t="s">
        <v>2351</v>
      </c>
      <c r="D1221" s="89" t="str">
        <f>IFERROR(VLOOKUP(CONCATENATE($A1221,"T"),'05 APU'!$1:$1048576,3,),"")</f>
        <v/>
      </c>
      <c r="E1221" s="89" t="str">
        <f>IFERROR(VLOOKUP(CONCATENATE($A1221,"T2"),'05 APU'!$1:$1048576,3,),"")</f>
        <v/>
      </c>
      <c r="F1221" s="89" t="str">
        <f>IFERROR(VLOOKUP(CONCATENATE($A1221,"T3"),'05 APU'!$1:$1048576,3,),"")</f>
        <v/>
      </c>
      <c r="G1221" s="415" t="s">
        <v>138</v>
      </c>
      <c r="H1221" s="351"/>
      <c r="I1221" s="90">
        <f>IFERROR((VLOOKUP(CONCATENATE($A1221,"D"),'05 APU'!$1:$1048576,9,)),0)</f>
        <v>0</v>
      </c>
      <c r="J1221" s="90">
        <f t="shared" si="39"/>
        <v>0</v>
      </c>
      <c r="K1221" s="297" t="str">
        <f>IFERROR(VLOOKUP(CONCATENATE($A1221,"C"),'05 APU'!$1:$1048576,9,),"")</f>
        <v/>
      </c>
      <c r="L1221" s="297" t="str">
        <f>IFERROR(VLOOKUP(CONCATENATE($A1221,"B"),'05 APU'!$1:$1048576,9,),"")</f>
        <v/>
      </c>
      <c r="M1221" s="297" t="str">
        <f>IFERROR(VLOOKUP(CONCATENATE($A1221,"A"),'05 APU'!$1:$1048576,9,),"")</f>
        <v/>
      </c>
      <c r="N1221" s="86"/>
      <c r="O1221" s="90">
        <f>IFERROR(VLOOKUP(CONCATENATE($A1221,"D"),'05 APU'!$T:$AB,9,),0)</f>
        <v>0</v>
      </c>
      <c r="P1221" s="90">
        <f t="shared" si="38"/>
        <v>0</v>
      </c>
      <c r="Q1221" s="90">
        <f>IFERROR(VLOOKUP(CONCATENATE($A1221,"C"),'05 APU'!$T:$AB,9,),0)</f>
        <v>0</v>
      </c>
      <c r="R1221" s="90">
        <f>IFERROR(VLOOKUP(CONCATENATE($A1221,"B"),'05 APU'!$T:$AB,9,),0)</f>
        <v>0</v>
      </c>
      <c r="S1221" s="90">
        <f>IFERROR(VLOOKUP(CONCATENATE($A1221,"A"),'05 APU'!$T:$AB,9,),0)</f>
        <v>0</v>
      </c>
      <c r="U1221" s="421"/>
      <c r="V1221" s="424"/>
      <c r="W1221" s="429">
        <v>0</v>
      </c>
    </row>
    <row r="1222" spans="1:23" x14ac:dyDescent="0.25">
      <c r="A1222" s="88">
        <v>1212</v>
      </c>
      <c r="B1222" s="408" t="s">
        <v>2352</v>
      </c>
      <c r="C1222" s="409" t="s">
        <v>2353</v>
      </c>
      <c r="D1222" s="89" t="str">
        <f>IFERROR(VLOOKUP(CONCATENATE($A1222,"T"),'05 APU'!$1:$1048576,3,),"")</f>
        <v/>
      </c>
      <c r="E1222" s="89" t="str">
        <f>IFERROR(VLOOKUP(CONCATENATE($A1222,"T2"),'05 APU'!$1:$1048576,3,),"")</f>
        <v/>
      </c>
      <c r="F1222" s="89" t="str">
        <f>IFERROR(VLOOKUP(CONCATENATE($A1222,"T3"),'05 APU'!$1:$1048576,3,),"")</f>
        <v/>
      </c>
      <c r="G1222" s="415" t="s">
        <v>138</v>
      </c>
      <c r="H1222" s="351"/>
      <c r="I1222" s="90">
        <f>IFERROR((VLOOKUP(CONCATENATE($A1222,"D"),'05 APU'!$1:$1048576,9,)),0)</f>
        <v>0</v>
      </c>
      <c r="J1222" s="90">
        <f t="shared" si="39"/>
        <v>0</v>
      </c>
      <c r="K1222" s="297" t="str">
        <f>IFERROR(VLOOKUP(CONCATENATE($A1222,"C"),'05 APU'!$1:$1048576,9,),"")</f>
        <v/>
      </c>
      <c r="L1222" s="297" t="str">
        <f>IFERROR(VLOOKUP(CONCATENATE($A1222,"B"),'05 APU'!$1:$1048576,9,),"")</f>
        <v/>
      </c>
      <c r="M1222" s="297" t="str">
        <f>IFERROR(VLOOKUP(CONCATENATE($A1222,"A"),'05 APU'!$1:$1048576,9,),"")</f>
        <v/>
      </c>
      <c r="N1222" s="86"/>
      <c r="O1222" s="90">
        <f>IFERROR(VLOOKUP(CONCATENATE($A1222,"D"),'05 APU'!$T:$AB,9,),0)</f>
        <v>0</v>
      </c>
      <c r="P1222" s="90">
        <f t="shared" si="38"/>
        <v>0</v>
      </c>
      <c r="Q1222" s="90">
        <f>IFERROR(VLOOKUP(CONCATENATE($A1222,"C"),'05 APU'!$T:$AB,9,),0)</f>
        <v>0</v>
      </c>
      <c r="R1222" s="90">
        <f>IFERROR(VLOOKUP(CONCATENATE($A1222,"B"),'05 APU'!$T:$AB,9,),0)</f>
        <v>0</v>
      </c>
      <c r="S1222" s="90">
        <f>IFERROR(VLOOKUP(CONCATENATE($A1222,"A"),'05 APU'!$T:$AB,9,),0)</f>
        <v>0</v>
      </c>
      <c r="U1222" s="421"/>
      <c r="V1222" s="424"/>
      <c r="W1222" s="429">
        <v>0</v>
      </c>
    </row>
    <row r="1223" spans="1:23" x14ac:dyDescent="0.25">
      <c r="A1223" s="88">
        <v>1213</v>
      </c>
      <c r="B1223" s="408" t="s">
        <v>2354</v>
      </c>
      <c r="C1223" s="409" t="s">
        <v>2355</v>
      </c>
      <c r="D1223" s="89" t="str">
        <f>IFERROR(VLOOKUP(CONCATENATE($A1223,"T"),'05 APU'!$1:$1048576,3,),"")</f>
        <v/>
      </c>
      <c r="E1223" s="89" t="str">
        <f>IFERROR(VLOOKUP(CONCATENATE($A1223,"T2"),'05 APU'!$1:$1048576,3,),"")</f>
        <v/>
      </c>
      <c r="F1223" s="89" t="str">
        <f>IFERROR(VLOOKUP(CONCATENATE($A1223,"T3"),'05 APU'!$1:$1048576,3,),"")</f>
        <v/>
      </c>
      <c r="G1223" s="415" t="s">
        <v>138</v>
      </c>
      <c r="H1223" s="351"/>
      <c r="I1223" s="90">
        <f>IFERROR((VLOOKUP(CONCATENATE($A1223,"D"),'05 APU'!$1:$1048576,9,)),0)</f>
        <v>0</v>
      </c>
      <c r="J1223" s="90">
        <f t="shared" si="39"/>
        <v>0</v>
      </c>
      <c r="K1223" s="297" t="str">
        <f>IFERROR(VLOOKUP(CONCATENATE($A1223,"C"),'05 APU'!$1:$1048576,9,),"")</f>
        <v/>
      </c>
      <c r="L1223" s="297" t="str">
        <f>IFERROR(VLOOKUP(CONCATENATE($A1223,"B"),'05 APU'!$1:$1048576,9,),"")</f>
        <v/>
      </c>
      <c r="M1223" s="297" t="str">
        <f>IFERROR(VLOOKUP(CONCATENATE($A1223,"A"),'05 APU'!$1:$1048576,9,),"")</f>
        <v/>
      </c>
      <c r="N1223" s="86"/>
      <c r="O1223" s="90">
        <f>IFERROR(VLOOKUP(CONCATENATE($A1223,"D"),'05 APU'!$T:$AB,9,),0)</f>
        <v>0</v>
      </c>
      <c r="P1223" s="90">
        <f t="shared" si="38"/>
        <v>0</v>
      </c>
      <c r="Q1223" s="90">
        <f>IFERROR(VLOOKUP(CONCATENATE($A1223,"C"),'05 APU'!$T:$AB,9,),0)</f>
        <v>0</v>
      </c>
      <c r="R1223" s="90">
        <f>IFERROR(VLOOKUP(CONCATENATE($A1223,"B"),'05 APU'!$T:$AB,9,),0)</f>
        <v>0</v>
      </c>
      <c r="S1223" s="90">
        <f>IFERROR(VLOOKUP(CONCATENATE($A1223,"A"),'05 APU'!$T:$AB,9,),0)</f>
        <v>0</v>
      </c>
      <c r="U1223" s="421"/>
      <c r="V1223" s="424"/>
      <c r="W1223" s="429">
        <v>0</v>
      </c>
    </row>
    <row r="1224" spans="1:23" x14ac:dyDescent="0.25">
      <c r="A1224" s="88">
        <v>1214</v>
      </c>
      <c r="B1224" s="408" t="s">
        <v>2356</v>
      </c>
      <c r="C1224" s="409" t="s">
        <v>2357</v>
      </c>
      <c r="D1224" s="89" t="str">
        <f>IFERROR(VLOOKUP(CONCATENATE($A1224,"T"),'05 APU'!$1:$1048576,3,),"")</f>
        <v/>
      </c>
      <c r="E1224" s="89" t="str">
        <f>IFERROR(VLOOKUP(CONCATENATE($A1224,"T2"),'05 APU'!$1:$1048576,3,),"")</f>
        <v/>
      </c>
      <c r="F1224" s="89" t="str">
        <f>IFERROR(VLOOKUP(CONCATENATE($A1224,"T3"),'05 APU'!$1:$1048576,3,),"")</f>
        <v/>
      </c>
      <c r="G1224" s="415" t="s">
        <v>138</v>
      </c>
      <c r="H1224" s="351"/>
      <c r="I1224" s="90">
        <f>IFERROR((VLOOKUP(CONCATENATE($A1224,"D"),'05 APU'!$1:$1048576,9,)),0)</f>
        <v>0</v>
      </c>
      <c r="J1224" s="90">
        <f t="shared" si="39"/>
        <v>0</v>
      </c>
      <c r="K1224" s="297" t="str">
        <f>IFERROR(VLOOKUP(CONCATENATE($A1224,"C"),'05 APU'!$1:$1048576,9,),"")</f>
        <v/>
      </c>
      <c r="L1224" s="297" t="str">
        <f>IFERROR(VLOOKUP(CONCATENATE($A1224,"B"),'05 APU'!$1:$1048576,9,),"")</f>
        <v/>
      </c>
      <c r="M1224" s="297" t="str">
        <f>IFERROR(VLOOKUP(CONCATENATE($A1224,"A"),'05 APU'!$1:$1048576,9,),"")</f>
        <v/>
      </c>
      <c r="N1224" s="86"/>
      <c r="O1224" s="90">
        <f>IFERROR(VLOOKUP(CONCATENATE($A1224,"D"),'05 APU'!$T:$AB,9,),0)</f>
        <v>0</v>
      </c>
      <c r="P1224" s="90">
        <f t="shared" si="38"/>
        <v>0</v>
      </c>
      <c r="Q1224" s="90">
        <f>IFERROR(VLOOKUP(CONCATENATE($A1224,"C"),'05 APU'!$T:$AB,9,),0)</f>
        <v>0</v>
      </c>
      <c r="R1224" s="90">
        <f>IFERROR(VLOOKUP(CONCATENATE($A1224,"B"),'05 APU'!$T:$AB,9,),0)</f>
        <v>0</v>
      </c>
      <c r="S1224" s="90">
        <f>IFERROR(VLOOKUP(CONCATENATE($A1224,"A"),'05 APU'!$T:$AB,9,),0)</f>
        <v>0</v>
      </c>
      <c r="U1224" s="421"/>
      <c r="V1224" s="424"/>
      <c r="W1224" s="429">
        <v>0</v>
      </c>
    </row>
    <row r="1225" spans="1:23" x14ac:dyDescent="0.25">
      <c r="A1225" s="88">
        <v>1215</v>
      </c>
      <c r="B1225" s="408" t="s">
        <v>2358</v>
      </c>
      <c r="C1225" s="409" t="s">
        <v>2359</v>
      </c>
      <c r="D1225" s="89" t="str">
        <f>IFERROR(VLOOKUP(CONCATENATE($A1225,"T"),'05 APU'!$1:$1048576,3,),"")</f>
        <v/>
      </c>
      <c r="E1225" s="89" t="str">
        <f>IFERROR(VLOOKUP(CONCATENATE($A1225,"T2"),'05 APU'!$1:$1048576,3,),"")</f>
        <v/>
      </c>
      <c r="F1225" s="89" t="str">
        <f>IFERROR(VLOOKUP(CONCATENATE($A1225,"T3"),'05 APU'!$1:$1048576,3,),"")</f>
        <v/>
      </c>
      <c r="G1225" s="415" t="s">
        <v>138</v>
      </c>
      <c r="H1225" s="351"/>
      <c r="I1225" s="90">
        <f>IFERROR((VLOOKUP(CONCATENATE($A1225,"D"),'05 APU'!$1:$1048576,9,)),0)</f>
        <v>0</v>
      </c>
      <c r="J1225" s="90">
        <f t="shared" si="39"/>
        <v>0</v>
      </c>
      <c r="K1225" s="297" t="str">
        <f>IFERROR(VLOOKUP(CONCATENATE($A1225,"C"),'05 APU'!$1:$1048576,9,),"")</f>
        <v/>
      </c>
      <c r="L1225" s="297" t="str">
        <f>IFERROR(VLOOKUP(CONCATENATE($A1225,"B"),'05 APU'!$1:$1048576,9,),"")</f>
        <v/>
      </c>
      <c r="M1225" s="297" t="str">
        <f>IFERROR(VLOOKUP(CONCATENATE($A1225,"A"),'05 APU'!$1:$1048576,9,),"")</f>
        <v/>
      </c>
      <c r="N1225" s="86"/>
      <c r="O1225" s="90">
        <f>IFERROR(VLOOKUP(CONCATENATE($A1225,"D"),'05 APU'!$T:$AB,9,),0)</f>
        <v>0</v>
      </c>
      <c r="P1225" s="90">
        <f t="shared" si="38"/>
        <v>0</v>
      </c>
      <c r="Q1225" s="90">
        <f>IFERROR(VLOOKUP(CONCATENATE($A1225,"C"),'05 APU'!$T:$AB,9,),0)</f>
        <v>0</v>
      </c>
      <c r="R1225" s="90">
        <f>IFERROR(VLOOKUP(CONCATENATE($A1225,"B"),'05 APU'!$T:$AB,9,),0)</f>
        <v>0</v>
      </c>
      <c r="S1225" s="90">
        <f>IFERROR(VLOOKUP(CONCATENATE($A1225,"A"),'05 APU'!$T:$AB,9,),0)</f>
        <v>0</v>
      </c>
      <c r="U1225" s="421"/>
      <c r="V1225" s="424"/>
      <c r="W1225" s="429">
        <v>0</v>
      </c>
    </row>
    <row r="1226" spans="1:23" x14ac:dyDescent="0.25">
      <c r="A1226" s="88">
        <v>1216</v>
      </c>
      <c r="B1226" s="408" t="s">
        <v>2360</v>
      </c>
      <c r="C1226" s="409" t="s">
        <v>2361</v>
      </c>
      <c r="D1226" s="89" t="str">
        <f>IFERROR(VLOOKUP(CONCATENATE($A1226,"T"),'05 APU'!$1:$1048576,3,),"")</f>
        <v/>
      </c>
      <c r="E1226" s="89" t="str">
        <f>IFERROR(VLOOKUP(CONCATENATE($A1226,"T2"),'05 APU'!$1:$1048576,3,),"")</f>
        <v/>
      </c>
      <c r="F1226" s="89" t="str">
        <f>IFERROR(VLOOKUP(CONCATENATE($A1226,"T3"),'05 APU'!$1:$1048576,3,),"")</f>
        <v/>
      </c>
      <c r="G1226" s="415" t="s">
        <v>138</v>
      </c>
      <c r="H1226" s="351"/>
      <c r="I1226" s="90">
        <f>IFERROR((VLOOKUP(CONCATENATE($A1226,"D"),'05 APU'!$1:$1048576,9,)),0)</f>
        <v>0</v>
      </c>
      <c r="J1226" s="90">
        <f t="shared" si="39"/>
        <v>0</v>
      </c>
      <c r="K1226" s="297" t="str">
        <f>IFERROR(VLOOKUP(CONCATENATE($A1226,"C"),'05 APU'!$1:$1048576,9,),"")</f>
        <v/>
      </c>
      <c r="L1226" s="297" t="str">
        <f>IFERROR(VLOOKUP(CONCATENATE($A1226,"B"),'05 APU'!$1:$1048576,9,),"")</f>
        <v/>
      </c>
      <c r="M1226" s="297" t="str">
        <f>IFERROR(VLOOKUP(CONCATENATE($A1226,"A"),'05 APU'!$1:$1048576,9,),"")</f>
        <v/>
      </c>
      <c r="N1226" s="86"/>
      <c r="O1226" s="90">
        <f>IFERROR(VLOOKUP(CONCATENATE($A1226,"D"),'05 APU'!$T:$AB,9,),0)</f>
        <v>0</v>
      </c>
      <c r="P1226" s="90">
        <f t="shared" si="38"/>
        <v>0</v>
      </c>
      <c r="Q1226" s="90">
        <f>IFERROR(VLOOKUP(CONCATENATE($A1226,"C"),'05 APU'!$T:$AB,9,),0)</f>
        <v>0</v>
      </c>
      <c r="R1226" s="90">
        <f>IFERROR(VLOOKUP(CONCATENATE($A1226,"B"),'05 APU'!$T:$AB,9,),0)</f>
        <v>0</v>
      </c>
      <c r="S1226" s="90">
        <f>IFERROR(VLOOKUP(CONCATENATE($A1226,"A"),'05 APU'!$T:$AB,9,),0)</f>
        <v>0</v>
      </c>
      <c r="U1226" s="421"/>
      <c r="V1226" s="424"/>
      <c r="W1226" s="429">
        <v>0</v>
      </c>
    </row>
    <row r="1227" spans="1:23" x14ac:dyDescent="0.25">
      <c r="A1227" s="88">
        <v>1217</v>
      </c>
      <c r="B1227" s="403">
        <v>5.13</v>
      </c>
      <c r="C1227" s="404" t="s">
        <v>2362</v>
      </c>
      <c r="D1227" s="89" t="str">
        <f>IFERROR(VLOOKUP(CONCATENATE($A1227,"T"),'05 APU'!$1:$1048576,3,),"")</f>
        <v/>
      </c>
      <c r="E1227" s="89" t="str">
        <f>IFERROR(VLOOKUP(CONCATENATE($A1227,"T2"),'05 APU'!$1:$1048576,3,),"")</f>
        <v/>
      </c>
      <c r="F1227" s="89" t="str">
        <f>IFERROR(VLOOKUP(CONCATENATE($A1227,"T3"),'05 APU'!$1:$1048576,3,),"")</f>
        <v/>
      </c>
      <c r="G1227" s="415"/>
      <c r="H1227" s="351"/>
      <c r="I1227" s="90">
        <f>IFERROR((VLOOKUP(CONCATENATE($A1227,"D"),'05 APU'!$1:$1048576,9,)),0)</f>
        <v>0</v>
      </c>
      <c r="J1227" s="90">
        <f t="shared" si="39"/>
        <v>0</v>
      </c>
      <c r="K1227" s="297" t="str">
        <f>IFERROR(VLOOKUP(CONCATENATE($A1227,"C"),'05 APU'!$1:$1048576,9,),"")</f>
        <v/>
      </c>
      <c r="L1227" s="297" t="str">
        <f>IFERROR(VLOOKUP(CONCATENATE($A1227,"B"),'05 APU'!$1:$1048576,9,),"")</f>
        <v/>
      </c>
      <c r="M1227" s="297" t="str">
        <f>IFERROR(VLOOKUP(CONCATENATE($A1227,"A"),'05 APU'!$1:$1048576,9,),"")</f>
        <v/>
      </c>
      <c r="N1227" s="86"/>
      <c r="O1227" s="90">
        <f>IFERROR(VLOOKUP(CONCATENATE($A1227,"D"),'05 APU'!$T:$AB,9,),0)</f>
        <v>0</v>
      </c>
      <c r="P1227" s="90">
        <f t="shared" ref="P1227:P1290" si="40">IFERROR($O1227*$H1227,0)</f>
        <v>0</v>
      </c>
      <c r="Q1227" s="90">
        <f>IFERROR(VLOOKUP(CONCATENATE($A1227,"C"),'05 APU'!$T:$AB,9,),0)</f>
        <v>0</v>
      </c>
      <c r="R1227" s="90">
        <f>IFERROR(VLOOKUP(CONCATENATE($A1227,"B"),'05 APU'!$T:$AB,9,),0)</f>
        <v>0</v>
      </c>
      <c r="S1227" s="90">
        <f>IFERROR(VLOOKUP(CONCATENATE($A1227,"A"),'05 APU'!$T:$AB,9,),0)</f>
        <v>0</v>
      </c>
      <c r="U1227" s="420"/>
      <c r="V1227" s="424"/>
      <c r="W1227" s="429">
        <v>0</v>
      </c>
    </row>
    <row r="1228" spans="1:23" x14ac:dyDescent="0.25">
      <c r="A1228" s="88">
        <v>1218</v>
      </c>
      <c r="B1228" s="408" t="s">
        <v>2363</v>
      </c>
      <c r="C1228" s="409" t="s">
        <v>2364</v>
      </c>
      <c r="D1228" s="89" t="str">
        <f>IFERROR(VLOOKUP(CONCATENATE($A1228,"T"),'05 APU'!$1:$1048576,3,),"")</f>
        <v/>
      </c>
      <c r="E1228" s="89" t="str">
        <f>IFERROR(VLOOKUP(CONCATENATE($A1228,"T2"),'05 APU'!$1:$1048576,3,),"")</f>
        <v/>
      </c>
      <c r="F1228" s="89" t="str">
        <f>IFERROR(VLOOKUP(CONCATENATE($A1228,"T3"),'05 APU'!$1:$1048576,3,),"")</f>
        <v/>
      </c>
      <c r="G1228" s="415" t="s">
        <v>138</v>
      </c>
      <c r="H1228" s="351"/>
      <c r="I1228" s="90">
        <f>IFERROR((VLOOKUP(CONCATENATE($A1228,"D"),'05 APU'!$1:$1048576,9,)),0)</f>
        <v>0</v>
      </c>
      <c r="J1228" s="90">
        <f t="shared" si="39"/>
        <v>0</v>
      </c>
      <c r="K1228" s="297" t="str">
        <f>IFERROR(VLOOKUP(CONCATENATE($A1228,"C"),'05 APU'!$1:$1048576,9,),"")</f>
        <v/>
      </c>
      <c r="L1228" s="297" t="str">
        <f>IFERROR(VLOOKUP(CONCATENATE($A1228,"B"),'05 APU'!$1:$1048576,9,),"")</f>
        <v/>
      </c>
      <c r="M1228" s="297" t="str">
        <f>IFERROR(VLOOKUP(CONCATENATE($A1228,"A"),'05 APU'!$1:$1048576,9,),"")</f>
        <v/>
      </c>
      <c r="N1228" s="86"/>
      <c r="O1228" s="90">
        <f>IFERROR(VLOOKUP(CONCATENATE($A1228,"D"),'05 APU'!$T:$AB,9,),0)</f>
        <v>0</v>
      </c>
      <c r="P1228" s="90">
        <f t="shared" si="40"/>
        <v>0</v>
      </c>
      <c r="Q1228" s="90">
        <f>IFERROR(VLOOKUP(CONCATENATE($A1228,"C"),'05 APU'!$T:$AB,9,),0)</f>
        <v>0</v>
      </c>
      <c r="R1228" s="90">
        <f>IFERROR(VLOOKUP(CONCATENATE($A1228,"B"),'05 APU'!$T:$AB,9,),0)</f>
        <v>0</v>
      </c>
      <c r="S1228" s="90">
        <f>IFERROR(VLOOKUP(CONCATENATE($A1228,"A"),'05 APU'!$T:$AB,9,),0)</f>
        <v>0</v>
      </c>
      <c r="U1228" s="421"/>
      <c r="V1228" s="424"/>
      <c r="W1228" s="429">
        <v>0</v>
      </c>
    </row>
    <row r="1229" spans="1:23" x14ac:dyDescent="0.25">
      <c r="A1229" s="88">
        <v>1219</v>
      </c>
      <c r="B1229" s="408" t="s">
        <v>2365</v>
      </c>
      <c r="C1229" s="409" t="s">
        <v>2366</v>
      </c>
      <c r="D1229" s="89" t="str">
        <f>IFERROR(VLOOKUP(CONCATENATE($A1229,"T"),'05 APU'!$1:$1048576,3,),"")</f>
        <v/>
      </c>
      <c r="E1229" s="89" t="str">
        <f>IFERROR(VLOOKUP(CONCATENATE($A1229,"T2"),'05 APU'!$1:$1048576,3,),"")</f>
        <v/>
      </c>
      <c r="F1229" s="89" t="str">
        <f>IFERROR(VLOOKUP(CONCATENATE($A1229,"T3"),'05 APU'!$1:$1048576,3,),"")</f>
        <v/>
      </c>
      <c r="G1229" s="415" t="s">
        <v>138</v>
      </c>
      <c r="H1229" s="351"/>
      <c r="I1229" s="90">
        <f>IFERROR((VLOOKUP(CONCATENATE($A1229,"D"),'05 APU'!$1:$1048576,9,)),0)</f>
        <v>0</v>
      </c>
      <c r="J1229" s="90">
        <f t="shared" si="39"/>
        <v>0</v>
      </c>
      <c r="K1229" s="297" t="str">
        <f>IFERROR(VLOOKUP(CONCATENATE($A1229,"C"),'05 APU'!$1:$1048576,9,),"")</f>
        <v/>
      </c>
      <c r="L1229" s="297" t="str">
        <f>IFERROR(VLOOKUP(CONCATENATE($A1229,"B"),'05 APU'!$1:$1048576,9,),"")</f>
        <v/>
      </c>
      <c r="M1229" s="297" t="str">
        <f>IFERROR(VLOOKUP(CONCATENATE($A1229,"A"),'05 APU'!$1:$1048576,9,),"")</f>
        <v/>
      </c>
      <c r="N1229" s="86"/>
      <c r="O1229" s="90">
        <f>IFERROR(VLOOKUP(CONCATENATE($A1229,"D"),'05 APU'!$T:$AB,9,),0)</f>
        <v>0</v>
      </c>
      <c r="P1229" s="90">
        <f t="shared" si="40"/>
        <v>0</v>
      </c>
      <c r="Q1229" s="90">
        <f>IFERROR(VLOOKUP(CONCATENATE($A1229,"C"),'05 APU'!$T:$AB,9,),0)</f>
        <v>0</v>
      </c>
      <c r="R1229" s="90">
        <f>IFERROR(VLOOKUP(CONCATENATE($A1229,"B"),'05 APU'!$T:$AB,9,),0)</f>
        <v>0</v>
      </c>
      <c r="S1229" s="90">
        <f>IFERROR(VLOOKUP(CONCATENATE($A1229,"A"),'05 APU'!$T:$AB,9,),0)</f>
        <v>0</v>
      </c>
      <c r="U1229" s="421"/>
      <c r="V1229" s="424"/>
      <c r="W1229" s="429">
        <v>0</v>
      </c>
    </row>
    <row r="1230" spans="1:23" x14ac:dyDescent="0.25">
      <c r="A1230" s="88">
        <v>1220</v>
      </c>
      <c r="B1230" s="408" t="s">
        <v>2367</v>
      </c>
      <c r="C1230" s="409" t="s">
        <v>2368</v>
      </c>
      <c r="D1230" s="89" t="str">
        <f>IFERROR(VLOOKUP(CONCATENATE($A1230,"T"),'05 APU'!$1:$1048576,3,),"")</f>
        <v/>
      </c>
      <c r="E1230" s="89" t="str">
        <f>IFERROR(VLOOKUP(CONCATENATE($A1230,"T2"),'05 APU'!$1:$1048576,3,),"")</f>
        <v/>
      </c>
      <c r="F1230" s="89" t="str">
        <f>IFERROR(VLOOKUP(CONCATENATE($A1230,"T3"),'05 APU'!$1:$1048576,3,),"")</f>
        <v/>
      </c>
      <c r="G1230" s="415" t="s">
        <v>138</v>
      </c>
      <c r="H1230" s="351"/>
      <c r="I1230" s="90">
        <f>IFERROR((VLOOKUP(CONCATENATE($A1230,"D"),'05 APU'!$1:$1048576,9,)),0)</f>
        <v>0</v>
      </c>
      <c r="J1230" s="90">
        <f t="shared" si="39"/>
        <v>0</v>
      </c>
      <c r="K1230" s="297" t="str">
        <f>IFERROR(VLOOKUP(CONCATENATE($A1230,"C"),'05 APU'!$1:$1048576,9,),"")</f>
        <v/>
      </c>
      <c r="L1230" s="297" t="str">
        <f>IFERROR(VLOOKUP(CONCATENATE($A1230,"B"),'05 APU'!$1:$1048576,9,),"")</f>
        <v/>
      </c>
      <c r="M1230" s="297" t="str">
        <f>IFERROR(VLOOKUP(CONCATENATE($A1230,"A"),'05 APU'!$1:$1048576,9,),"")</f>
        <v/>
      </c>
      <c r="N1230" s="86"/>
      <c r="O1230" s="90">
        <f>IFERROR(VLOOKUP(CONCATENATE($A1230,"D"),'05 APU'!$T:$AB,9,),0)</f>
        <v>0</v>
      </c>
      <c r="P1230" s="90">
        <f t="shared" si="40"/>
        <v>0</v>
      </c>
      <c r="Q1230" s="90">
        <f>IFERROR(VLOOKUP(CONCATENATE($A1230,"C"),'05 APU'!$T:$AB,9,),0)</f>
        <v>0</v>
      </c>
      <c r="R1230" s="90">
        <f>IFERROR(VLOOKUP(CONCATENATE($A1230,"B"),'05 APU'!$T:$AB,9,),0)</f>
        <v>0</v>
      </c>
      <c r="S1230" s="90">
        <f>IFERROR(VLOOKUP(CONCATENATE($A1230,"A"),'05 APU'!$T:$AB,9,),0)</f>
        <v>0</v>
      </c>
      <c r="U1230" s="421"/>
      <c r="V1230" s="424"/>
      <c r="W1230" s="429">
        <v>0</v>
      </c>
    </row>
    <row r="1231" spans="1:23" x14ac:dyDescent="0.25">
      <c r="A1231" s="88">
        <v>1221</v>
      </c>
      <c r="B1231" s="408" t="s">
        <v>2369</v>
      </c>
      <c r="C1231" s="409" t="s">
        <v>2370</v>
      </c>
      <c r="D1231" s="89" t="str">
        <f>IFERROR(VLOOKUP(CONCATENATE($A1231,"T"),'05 APU'!$1:$1048576,3,),"")</f>
        <v/>
      </c>
      <c r="E1231" s="89" t="str">
        <f>IFERROR(VLOOKUP(CONCATENATE($A1231,"T2"),'05 APU'!$1:$1048576,3,),"")</f>
        <v/>
      </c>
      <c r="F1231" s="89" t="str">
        <f>IFERROR(VLOOKUP(CONCATENATE($A1231,"T3"),'05 APU'!$1:$1048576,3,),"")</f>
        <v/>
      </c>
      <c r="G1231" s="415" t="s">
        <v>138</v>
      </c>
      <c r="H1231" s="351"/>
      <c r="I1231" s="90">
        <f>IFERROR((VLOOKUP(CONCATENATE($A1231,"D"),'05 APU'!$1:$1048576,9,)),0)</f>
        <v>0</v>
      </c>
      <c r="J1231" s="90">
        <f t="shared" si="39"/>
        <v>0</v>
      </c>
      <c r="K1231" s="297" t="str">
        <f>IFERROR(VLOOKUP(CONCATENATE($A1231,"C"),'05 APU'!$1:$1048576,9,),"")</f>
        <v/>
      </c>
      <c r="L1231" s="297" t="str">
        <f>IFERROR(VLOOKUP(CONCATENATE($A1231,"B"),'05 APU'!$1:$1048576,9,),"")</f>
        <v/>
      </c>
      <c r="M1231" s="297" t="str">
        <f>IFERROR(VLOOKUP(CONCATENATE($A1231,"A"),'05 APU'!$1:$1048576,9,),"")</f>
        <v/>
      </c>
      <c r="N1231" s="86"/>
      <c r="O1231" s="90">
        <f>IFERROR(VLOOKUP(CONCATENATE($A1231,"D"),'05 APU'!$T:$AB,9,),0)</f>
        <v>0</v>
      </c>
      <c r="P1231" s="90">
        <f t="shared" si="40"/>
        <v>0</v>
      </c>
      <c r="Q1231" s="90">
        <f>IFERROR(VLOOKUP(CONCATENATE($A1231,"C"),'05 APU'!$T:$AB,9,),0)</f>
        <v>0</v>
      </c>
      <c r="R1231" s="90">
        <f>IFERROR(VLOOKUP(CONCATENATE($A1231,"B"),'05 APU'!$T:$AB,9,),0)</f>
        <v>0</v>
      </c>
      <c r="S1231" s="90">
        <f>IFERROR(VLOOKUP(CONCATENATE($A1231,"A"),'05 APU'!$T:$AB,9,),0)</f>
        <v>0</v>
      </c>
      <c r="U1231" s="421"/>
      <c r="V1231" s="424"/>
      <c r="W1231" s="429">
        <v>0</v>
      </c>
    </row>
    <row r="1232" spans="1:23" x14ac:dyDescent="0.25">
      <c r="A1232" s="88">
        <v>1222</v>
      </c>
      <c r="B1232" s="408" t="s">
        <v>2371</v>
      </c>
      <c r="C1232" s="409" t="s">
        <v>2372</v>
      </c>
      <c r="D1232" s="89" t="str">
        <f>IFERROR(VLOOKUP(CONCATENATE($A1232,"T"),'05 APU'!$1:$1048576,3,),"")</f>
        <v/>
      </c>
      <c r="E1232" s="89" t="str">
        <f>IFERROR(VLOOKUP(CONCATENATE($A1232,"T2"),'05 APU'!$1:$1048576,3,),"")</f>
        <v/>
      </c>
      <c r="F1232" s="89" t="str">
        <f>IFERROR(VLOOKUP(CONCATENATE($A1232,"T3"),'05 APU'!$1:$1048576,3,),"")</f>
        <v/>
      </c>
      <c r="G1232" s="415" t="s">
        <v>138</v>
      </c>
      <c r="H1232" s="351"/>
      <c r="I1232" s="90">
        <f>IFERROR((VLOOKUP(CONCATENATE($A1232,"D"),'05 APU'!$1:$1048576,9,)),0)</f>
        <v>0</v>
      </c>
      <c r="J1232" s="90">
        <f t="shared" si="39"/>
        <v>0</v>
      </c>
      <c r="K1232" s="297" t="str">
        <f>IFERROR(VLOOKUP(CONCATENATE($A1232,"C"),'05 APU'!$1:$1048576,9,),"")</f>
        <v/>
      </c>
      <c r="L1232" s="297" t="str">
        <f>IFERROR(VLOOKUP(CONCATENATE($A1232,"B"),'05 APU'!$1:$1048576,9,),"")</f>
        <v/>
      </c>
      <c r="M1232" s="297" t="str">
        <f>IFERROR(VLOOKUP(CONCATENATE($A1232,"A"),'05 APU'!$1:$1048576,9,),"")</f>
        <v/>
      </c>
      <c r="N1232" s="86"/>
      <c r="O1232" s="90">
        <f>IFERROR(VLOOKUP(CONCATENATE($A1232,"D"),'05 APU'!$T:$AB,9,),0)</f>
        <v>0</v>
      </c>
      <c r="P1232" s="90">
        <f t="shared" si="40"/>
        <v>0</v>
      </c>
      <c r="Q1232" s="90">
        <f>IFERROR(VLOOKUP(CONCATENATE($A1232,"C"),'05 APU'!$T:$AB,9,),0)</f>
        <v>0</v>
      </c>
      <c r="R1232" s="90">
        <f>IFERROR(VLOOKUP(CONCATENATE($A1232,"B"),'05 APU'!$T:$AB,9,),0)</f>
        <v>0</v>
      </c>
      <c r="S1232" s="90">
        <f>IFERROR(VLOOKUP(CONCATENATE($A1232,"A"),'05 APU'!$T:$AB,9,),0)</f>
        <v>0</v>
      </c>
      <c r="U1232" s="421"/>
      <c r="V1232" s="424"/>
      <c r="W1232" s="429">
        <v>0</v>
      </c>
    </row>
    <row r="1233" spans="1:23" x14ac:dyDescent="0.25">
      <c r="A1233" s="88">
        <v>1223</v>
      </c>
      <c r="B1233" s="403">
        <v>5.14</v>
      </c>
      <c r="C1233" s="404" t="s">
        <v>2373</v>
      </c>
      <c r="D1233" s="89" t="str">
        <f>IFERROR(VLOOKUP(CONCATENATE($A1233,"T"),'05 APU'!$1:$1048576,3,),"")</f>
        <v/>
      </c>
      <c r="E1233" s="89" t="str">
        <f>IFERROR(VLOOKUP(CONCATENATE($A1233,"T2"),'05 APU'!$1:$1048576,3,),"")</f>
        <v/>
      </c>
      <c r="F1233" s="89" t="str">
        <f>IFERROR(VLOOKUP(CONCATENATE($A1233,"T3"),'05 APU'!$1:$1048576,3,),"")</f>
        <v/>
      </c>
      <c r="G1233" s="415"/>
      <c r="H1233" s="351"/>
      <c r="I1233" s="90">
        <f>IFERROR((VLOOKUP(CONCATENATE($A1233,"D"),'05 APU'!$1:$1048576,9,)),0)</f>
        <v>0</v>
      </c>
      <c r="J1233" s="90">
        <f t="shared" si="39"/>
        <v>0</v>
      </c>
      <c r="K1233" s="297" t="str">
        <f>IFERROR(VLOOKUP(CONCATENATE($A1233,"C"),'05 APU'!$1:$1048576,9,),"")</f>
        <v/>
      </c>
      <c r="L1233" s="297" t="str">
        <f>IFERROR(VLOOKUP(CONCATENATE($A1233,"B"),'05 APU'!$1:$1048576,9,),"")</f>
        <v/>
      </c>
      <c r="M1233" s="297" t="str">
        <f>IFERROR(VLOOKUP(CONCATENATE($A1233,"A"),'05 APU'!$1:$1048576,9,),"")</f>
        <v/>
      </c>
      <c r="N1233" s="86"/>
      <c r="O1233" s="90">
        <f>IFERROR(VLOOKUP(CONCATENATE($A1233,"D"),'05 APU'!$T:$AB,9,),0)</f>
        <v>0</v>
      </c>
      <c r="P1233" s="90">
        <f t="shared" si="40"/>
        <v>0</v>
      </c>
      <c r="Q1233" s="90">
        <f>IFERROR(VLOOKUP(CONCATENATE($A1233,"C"),'05 APU'!$T:$AB,9,),0)</f>
        <v>0</v>
      </c>
      <c r="R1233" s="90">
        <f>IFERROR(VLOOKUP(CONCATENATE($A1233,"B"),'05 APU'!$T:$AB,9,),0)</f>
        <v>0</v>
      </c>
      <c r="S1233" s="90">
        <f>IFERROR(VLOOKUP(CONCATENATE($A1233,"A"),'05 APU'!$T:$AB,9,),0)</f>
        <v>0</v>
      </c>
      <c r="U1233" s="420"/>
      <c r="V1233" s="424"/>
      <c r="W1233" s="429">
        <v>0</v>
      </c>
    </row>
    <row r="1234" spans="1:23" x14ac:dyDescent="0.25">
      <c r="A1234" s="88">
        <v>1224</v>
      </c>
      <c r="B1234" s="408" t="s">
        <v>2374</v>
      </c>
      <c r="C1234" s="409" t="s">
        <v>2375</v>
      </c>
      <c r="D1234" s="89" t="str">
        <f>IFERROR(VLOOKUP(CONCATENATE($A1234,"T"),'05 APU'!$1:$1048576,3,),"")</f>
        <v/>
      </c>
      <c r="E1234" s="89" t="str">
        <f>IFERROR(VLOOKUP(CONCATENATE($A1234,"T2"),'05 APU'!$1:$1048576,3,),"")</f>
        <v/>
      </c>
      <c r="F1234" s="89" t="str">
        <f>IFERROR(VLOOKUP(CONCATENATE($A1234,"T3"),'05 APU'!$1:$1048576,3,),"")</f>
        <v/>
      </c>
      <c r="G1234" s="415" t="s">
        <v>138</v>
      </c>
      <c r="H1234" s="351"/>
      <c r="I1234" s="90">
        <f>IFERROR((VLOOKUP(CONCATENATE($A1234,"D"),'05 APU'!$1:$1048576,9,)),0)</f>
        <v>0</v>
      </c>
      <c r="J1234" s="90">
        <f t="shared" si="39"/>
        <v>0</v>
      </c>
      <c r="K1234" s="297" t="str">
        <f>IFERROR(VLOOKUP(CONCATENATE($A1234,"C"),'05 APU'!$1:$1048576,9,),"")</f>
        <v/>
      </c>
      <c r="L1234" s="297" t="str">
        <f>IFERROR(VLOOKUP(CONCATENATE($A1234,"B"),'05 APU'!$1:$1048576,9,),"")</f>
        <v/>
      </c>
      <c r="M1234" s="297" t="str">
        <f>IFERROR(VLOOKUP(CONCATENATE($A1234,"A"),'05 APU'!$1:$1048576,9,),"")</f>
        <v/>
      </c>
      <c r="N1234" s="86"/>
      <c r="O1234" s="90">
        <f>IFERROR(VLOOKUP(CONCATENATE($A1234,"D"),'05 APU'!$T:$AB,9,),0)</f>
        <v>0</v>
      </c>
      <c r="P1234" s="90">
        <f t="shared" si="40"/>
        <v>0</v>
      </c>
      <c r="Q1234" s="90">
        <f>IFERROR(VLOOKUP(CONCATENATE($A1234,"C"),'05 APU'!$T:$AB,9,),0)</f>
        <v>0</v>
      </c>
      <c r="R1234" s="90">
        <f>IFERROR(VLOOKUP(CONCATENATE($A1234,"B"),'05 APU'!$T:$AB,9,),0)</f>
        <v>0</v>
      </c>
      <c r="S1234" s="90">
        <f>IFERROR(VLOOKUP(CONCATENATE($A1234,"A"),'05 APU'!$T:$AB,9,),0)</f>
        <v>0</v>
      </c>
      <c r="U1234" s="421"/>
      <c r="V1234" s="424"/>
      <c r="W1234" s="429">
        <v>0</v>
      </c>
    </row>
    <row r="1235" spans="1:23" x14ac:dyDescent="0.25">
      <c r="A1235" s="88">
        <v>1225</v>
      </c>
      <c r="B1235" s="408" t="s">
        <v>2376</v>
      </c>
      <c r="C1235" s="409" t="s">
        <v>2377</v>
      </c>
      <c r="D1235" s="89" t="str">
        <f>IFERROR(VLOOKUP(CONCATENATE($A1235,"T"),'05 APU'!$1:$1048576,3,),"")</f>
        <v/>
      </c>
      <c r="E1235" s="89" t="str">
        <f>IFERROR(VLOOKUP(CONCATENATE($A1235,"T2"),'05 APU'!$1:$1048576,3,),"")</f>
        <v/>
      </c>
      <c r="F1235" s="89" t="str">
        <f>IFERROR(VLOOKUP(CONCATENATE($A1235,"T3"),'05 APU'!$1:$1048576,3,),"")</f>
        <v/>
      </c>
      <c r="G1235" s="415" t="s">
        <v>138</v>
      </c>
      <c r="H1235" s="351"/>
      <c r="I1235" s="90">
        <f>IFERROR((VLOOKUP(CONCATENATE($A1235,"D"),'05 APU'!$1:$1048576,9,)),0)</f>
        <v>0</v>
      </c>
      <c r="J1235" s="90">
        <f t="shared" si="39"/>
        <v>0</v>
      </c>
      <c r="K1235" s="297" t="str">
        <f>IFERROR(VLOOKUP(CONCATENATE($A1235,"C"),'05 APU'!$1:$1048576,9,),"")</f>
        <v/>
      </c>
      <c r="L1235" s="297" t="str">
        <f>IFERROR(VLOOKUP(CONCATENATE($A1235,"B"),'05 APU'!$1:$1048576,9,),"")</f>
        <v/>
      </c>
      <c r="M1235" s="297" t="str">
        <f>IFERROR(VLOOKUP(CONCATENATE($A1235,"A"),'05 APU'!$1:$1048576,9,),"")</f>
        <v/>
      </c>
      <c r="N1235" s="86"/>
      <c r="O1235" s="90">
        <f>IFERROR(VLOOKUP(CONCATENATE($A1235,"D"),'05 APU'!$T:$AB,9,),0)</f>
        <v>0</v>
      </c>
      <c r="P1235" s="90">
        <f t="shared" si="40"/>
        <v>0</v>
      </c>
      <c r="Q1235" s="90">
        <f>IFERROR(VLOOKUP(CONCATENATE($A1235,"C"),'05 APU'!$T:$AB,9,),0)</f>
        <v>0</v>
      </c>
      <c r="R1235" s="90">
        <f>IFERROR(VLOOKUP(CONCATENATE($A1235,"B"),'05 APU'!$T:$AB,9,),0)</f>
        <v>0</v>
      </c>
      <c r="S1235" s="90">
        <f>IFERROR(VLOOKUP(CONCATENATE($A1235,"A"),'05 APU'!$T:$AB,9,),0)</f>
        <v>0</v>
      </c>
      <c r="U1235" s="421"/>
      <c r="V1235" s="424"/>
      <c r="W1235" s="429">
        <v>0</v>
      </c>
    </row>
    <row r="1236" spans="1:23" x14ac:dyDescent="0.25">
      <c r="A1236" s="88">
        <v>1226</v>
      </c>
      <c r="B1236" s="408" t="s">
        <v>2378</v>
      </c>
      <c r="C1236" s="409" t="s">
        <v>2379</v>
      </c>
      <c r="D1236" s="89" t="str">
        <f>IFERROR(VLOOKUP(CONCATENATE($A1236,"T"),'05 APU'!$1:$1048576,3,),"")</f>
        <v/>
      </c>
      <c r="E1236" s="89" t="str">
        <f>IFERROR(VLOOKUP(CONCATENATE($A1236,"T2"),'05 APU'!$1:$1048576,3,),"")</f>
        <v/>
      </c>
      <c r="F1236" s="89" t="str">
        <f>IFERROR(VLOOKUP(CONCATENATE($A1236,"T3"),'05 APU'!$1:$1048576,3,),"")</f>
        <v/>
      </c>
      <c r="G1236" s="415" t="s">
        <v>138</v>
      </c>
      <c r="H1236" s="351"/>
      <c r="I1236" s="90">
        <f>IFERROR((VLOOKUP(CONCATENATE($A1236,"D"),'05 APU'!$1:$1048576,9,)),0)</f>
        <v>0</v>
      </c>
      <c r="J1236" s="90">
        <f t="shared" si="39"/>
        <v>0</v>
      </c>
      <c r="K1236" s="297" t="str">
        <f>IFERROR(VLOOKUP(CONCATENATE($A1236,"C"),'05 APU'!$1:$1048576,9,),"")</f>
        <v/>
      </c>
      <c r="L1236" s="297" t="str">
        <f>IFERROR(VLOOKUP(CONCATENATE($A1236,"B"),'05 APU'!$1:$1048576,9,),"")</f>
        <v/>
      </c>
      <c r="M1236" s="297" t="str">
        <f>IFERROR(VLOOKUP(CONCATENATE($A1236,"A"),'05 APU'!$1:$1048576,9,),"")</f>
        <v/>
      </c>
      <c r="N1236" s="86"/>
      <c r="O1236" s="90">
        <f>IFERROR(VLOOKUP(CONCATENATE($A1236,"D"),'05 APU'!$T:$AB,9,),0)</f>
        <v>0</v>
      </c>
      <c r="P1236" s="90">
        <f t="shared" si="40"/>
        <v>0</v>
      </c>
      <c r="Q1236" s="90">
        <f>IFERROR(VLOOKUP(CONCATENATE($A1236,"C"),'05 APU'!$T:$AB,9,),0)</f>
        <v>0</v>
      </c>
      <c r="R1236" s="90">
        <f>IFERROR(VLOOKUP(CONCATENATE($A1236,"B"),'05 APU'!$T:$AB,9,),0)</f>
        <v>0</v>
      </c>
      <c r="S1236" s="90">
        <f>IFERROR(VLOOKUP(CONCATENATE($A1236,"A"),'05 APU'!$T:$AB,9,),0)</f>
        <v>0</v>
      </c>
      <c r="U1236" s="421"/>
      <c r="V1236" s="424"/>
      <c r="W1236" s="429">
        <v>0</v>
      </c>
    </row>
    <row r="1237" spans="1:23" x14ac:dyDescent="0.25">
      <c r="A1237" s="88">
        <v>1227</v>
      </c>
      <c r="B1237" s="408" t="s">
        <v>2380</v>
      </c>
      <c r="C1237" s="409" t="s">
        <v>2381</v>
      </c>
      <c r="D1237" s="89" t="str">
        <f>IFERROR(VLOOKUP(CONCATENATE($A1237,"T"),'05 APU'!$1:$1048576,3,),"")</f>
        <v/>
      </c>
      <c r="E1237" s="89" t="str">
        <f>IFERROR(VLOOKUP(CONCATENATE($A1237,"T2"),'05 APU'!$1:$1048576,3,),"")</f>
        <v/>
      </c>
      <c r="F1237" s="89" t="str">
        <f>IFERROR(VLOOKUP(CONCATENATE($A1237,"T3"),'05 APU'!$1:$1048576,3,),"")</f>
        <v/>
      </c>
      <c r="G1237" s="415" t="s">
        <v>138</v>
      </c>
      <c r="H1237" s="351"/>
      <c r="I1237" s="90">
        <f>IFERROR((VLOOKUP(CONCATENATE($A1237,"D"),'05 APU'!$1:$1048576,9,)),0)</f>
        <v>0</v>
      </c>
      <c r="J1237" s="90">
        <f t="shared" si="39"/>
        <v>0</v>
      </c>
      <c r="K1237" s="297" t="str">
        <f>IFERROR(VLOOKUP(CONCATENATE($A1237,"C"),'05 APU'!$1:$1048576,9,),"")</f>
        <v/>
      </c>
      <c r="L1237" s="297" t="str">
        <f>IFERROR(VLOOKUP(CONCATENATE($A1237,"B"),'05 APU'!$1:$1048576,9,),"")</f>
        <v/>
      </c>
      <c r="M1237" s="297" t="str">
        <f>IFERROR(VLOOKUP(CONCATENATE($A1237,"A"),'05 APU'!$1:$1048576,9,),"")</f>
        <v/>
      </c>
      <c r="N1237" s="86"/>
      <c r="O1237" s="90">
        <f>IFERROR(VLOOKUP(CONCATENATE($A1237,"D"),'05 APU'!$T:$AB,9,),0)</f>
        <v>0</v>
      </c>
      <c r="P1237" s="90">
        <f t="shared" si="40"/>
        <v>0</v>
      </c>
      <c r="Q1237" s="90">
        <f>IFERROR(VLOOKUP(CONCATENATE($A1237,"C"),'05 APU'!$T:$AB,9,),0)</f>
        <v>0</v>
      </c>
      <c r="R1237" s="90">
        <f>IFERROR(VLOOKUP(CONCATENATE($A1237,"B"),'05 APU'!$T:$AB,9,),0)</f>
        <v>0</v>
      </c>
      <c r="S1237" s="90">
        <f>IFERROR(VLOOKUP(CONCATENATE($A1237,"A"),'05 APU'!$T:$AB,9,),0)</f>
        <v>0</v>
      </c>
      <c r="U1237" s="421"/>
      <c r="V1237" s="424"/>
      <c r="W1237" s="429">
        <v>0</v>
      </c>
    </row>
    <row r="1238" spans="1:23" x14ac:dyDescent="0.25">
      <c r="A1238" s="88">
        <v>1228</v>
      </c>
      <c r="B1238" s="408" t="s">
        <v>2382</v>
      </c>
      <c r="C1238" s="409" t="s">
        <v>2383</v>
      </c>
      <c r="D1238" s="89" t="str">
        <f>IFERROR(VLOOKUP(CONCATENATE($A1238,"T"),'05 APU'!$1:$1048576,3,),"")</f>
        <v/>
      </c>
      <c r="E1238" s="89" t="str">
        <f>IFERROR(VLOOKUP(CONCATENATE($A1238,"T2"),'05 APU'!$1:$1048576,3,),"")</f>
        <v/>
      </c>
      <c r="F1238" s="89" t="str">
        <f>IFERROR(VLOOKUP(CONCATENATE($A1238,"T3"),'05 APU'!$1:$1048576,3,),"")</f>
        <v/>
      </c>
      <c r="G1238" s="415" t="s">
        <v>138</v>
      </c>
      <c r="H1238" s="351"/>
      <c r="I1238" s="90">
        <f>IFERROR((VLOOKUP(CONCATENATE($A1238,"D"),'05 APU'!$1:$1048576,9,)),0)</f>
        <v>0</v>
      </c>
      <c r="J1238" s="90">
        <f t="shared" si="39"/>
        <v>0</v>
      </c>
      <c r="K1238" s="297" t="str">
        <f>IFERROR(VLOOKUP(CONCATENATE($A1238,"C"),'05 APU'!$1:$1048576,9,),"")</f>
        <v/>
      </c>
      <c r="L1238" s="297" t="str">
        <f>IFERROR(VLOOKUP(CONCATENATE($A1238,"B"),'05 APU'!$1:$1048576,9,),"")</f>
        <v/>
      </c>
      <c r="M1238" s="297" t="str">
        <f>IFERROR(VLOOKUP(CONCATENATE($A1238,"A"),'05 APU'!$1:$1048576,9,),"")</f>
        <v/>
      </c>
      <c r="N1238" s="86"/>
      <c r="O1238" s="90">
        <f>IFERROR(VLOOKUP(CONCATENATE($A1238,"D"),'05 APU'!$T:$AB,9,),0)</f>
        <v>0</v>
      </c>
      <c r="P1238" s="90">
        <f t="shared" si="40"/>
        <v>0</v>
      </c>
      <c r="Q1238" s="90">
        <f>IFERROR(VLOOKUP(CONCATENATE($A1238,"C"),'05 APU'!$T:$AB,9,),0)</f>
        <v>0</v>
      </c>
      <c r="R1238" s="90">
        <f>IFERROR(VLOOKUP(CONCATENATE($A1238,"B"),'05 APU'!$T:$AB,9,),0)</f>
        <v>0</v>
      </c>
      <c r="S1238" s="90">
        <f>IFERROR(VLOOKUP(CONCATENATE($A1238,"A"),'05 APU'!$T:$AB,9,),0)</f>
        <v>0</v>
      </c>
      <c r="U1238" s="421"/>
      <c r="V1238" s="424"/>
      <c r="W1238" s="429">
        <v>0</v>
      </c>
    </row>
    <row r="1239" spans="1:23" x14ac:dyDescent="0.25">
      <c r="A1239" s="88">
        <v>1229</v>
      </c>
      <c r="B1239" s="403">
        <v>5.15</v>
      </c>
      <c r="C1239" s="404" t="s">
        <v>2384</v>
      </c>
      <c r="D1239" s="89" t="str">
        <f>IFERROR(VLOOKUP(CONCATENATE($A1239,"T"),'05 APU'!$1:$1048576,3,),"")</f>
        <v/>
      </c>
      <c r="E1239" s="89" t="str">
        <f>IFERROR(VLOOKUP(CONCATENATE($A1239,"T2"),'05 APU'!$1:$1048576,3,),"")</f>
        <v/>
      </c>
      <c r="F1239" s="89" t="str">
        <f>IFERROR(VLOOKUP(CONCATENATE($A1239,"T3"),'05 APU'!$1:$1048576,3,),"")</f>
        <v/>
      </c>
      <c r="G1239" s="415"/>
      <c r="H1239" s="351"/>
      <c r="I1239" s="90">
        <f>IFERROR((VLOOKUP(CONCATENATE($A1239,"D"),'05 APU'!$1:$1048576,9,)),0)</f>
        <v>0</v>
      </c>
      <c r="J1239" s="90">
        <f t="shared" si="39"/>
        <v>0</v>
      </c>
      <c r="K1239" s="297" t="str">
        <f>IFERROR(VLOOKUP(CONCATENATE($A1239,"C"),'05 APU'!$1:$1048576,9,),"")</f>
        <v/>
      </c>
      <c r="L1239" s="297" t="str">
        <f>IFERROR(VLOOKUP(CONCATENATE($A1239,"B"),'05 APU'!$1:$1048576,9,),"")</f>
        <v/>
      </c>
      <c r="M1239" s="297" t="str">
        <f>IFERROR(VLOOKUP(CONCATENATE($A1239,"A"),'05 APU'!$1:$1048576,9,),"")</f>
        <v/>
      </c>
      <c r="N1239" s="86"/>
      <c r="O1239" s="90">
        <f>IFERROR(VLOOKUP(CONCATENATE($A1239,"D"),'05 APU'!$T:$AB,9,),0)</f>
        <v>0</v>
      </c>
      <c r="P1239" s="90">
        <f t="shared" si="40"/>
        <v>0</v>
      </c>
      <c r="Q1239" s="90">
        <f>IFERROR(VLOOKUP(CONCATENATE($A1239,"C"),'05 APU'!$T:$AB,9,),0)</f>
        <v>0</v>
      </c>
      <c r="R1239" s="90">
        <f>IFERROR(VLOOKUP(CONCATENATE($A1239,"B"),'05 APU'!$T:$AB,9,),0)</f>
        <v>0</v>
      </c>
      <c r="S1239" s="90">
        <f>IFERROR(VLOOKUP(CONCATENATE($A1239,"A"),'05 APU'!$T:$AB,9,),0)</f>
        <v>0</v>
      </c>
      <c r="U1239" s="420"/>
      <c r="V1239" s="424"/>
      <c r="W1239" s="429">
        <v>0</v>
      </c>
    </row>
    <row r="1240" spans="1:23" x14ac:dyDescent="0.25">
      <c r="A1240" s="88">
        <v>1230</v>
      </c>
      <c r="B1240" s="408" t="s">
        <v>2385</v>
      </c>
      <c r="C1240" s="409" t="s">
        <v>2386</v>
      </c>
      <c r="D1240" s="89" t="str">
        <f>IFERROR(VLOOKUP(CONCATENATE($A1240,"T"),'05 APU'!$1:$1048576,3,),"")</f>
        <v/>
      </c>
      <c r="E1240" s="89" t="str">
        <f>IFERROR(VLOOKUP(CONCATENATE($A1240,"T2"),'05 APU'!$1:$1048576,3,),"")</f>
        <v/>
      </c>
      <c r="F1240" s="89" t="str">
        <f>IFERROR(VLOOKUP(CONCATENATE($A1240,"T3"),'05 APU'!$1:$1048576,3,),"")</f>
        <v/>
      </c>
      <c r="G1240" s="415" t="s">
        <v>138</v>
      </c>
      <c r="H1240" s="351"/>
      <c r="I1240" s="90">
        <f>IFERROR((VLOOKUP(CONCATENATE($A1240,"D"),'05 APU'!$1:$1048576,9,)),0)</f>
        <v>0</v>
      </c>
      <c r="J1240" s="90">
        <f t="shared" si="39"/>
        <v>0</v>
      </c>
      <c r="K1240" s="297" t="str">
        <f>IFERROR(VLOOKUP(CONCATENATE($A1240,"C"),'05 APU'!$1:$1048576,9,),"")</f>
        <v/>
      </c>
      <c r="L1240" s="297" t="str">
        <f>IFERROR(VLOOKUP(CONCATENATE($A1240,"B"),'05 APU'!$1:$1048576,9,),"")</f>
        <v/>
      </c>
      <c r="M1240" s="297" t="str">
        <f>IFERROR(VLOOKUP(CONCATENATE($A1240,"A"),'05 APU'!$1:$1048576,9,),"")</f>
        <v/>
      </c>
      <c r="N1240" s="86"/>
      <c r="O1240" s="90">
        <f>IFERROR(VLOOKUP(CONCATENATE($A1240,"D"),'05 APU'!$T:$AB,9,),0)</f>
        <v>0</v>
      </c>
      <c r="P1240" s="90">
        <f t="shared" si="40"/>
        <v>0</v>
      </c>
      <c r="Q1240" s="90">
        <f>IFERROR(VLOOKUP(CONCATENATE($A1240,"C"),'05 APU'!$T:$AB,9,),0)</f>
        <v>0</v>
      </c>
      <c r="R1240" s="90">
        <f>IFERROR(VLOOKUP(CONCATENATE($A1240,"B"),'05 APU'!$T:$AB,9,),0)</f>
        <v>0</v>
      </c>
      <c r="S1240" s="90">
        <f>IFERROR(VLOOKUP(CONCATENATE($A1240,"A"),'05 APU'!$T:$AB,9,),0)</f>
        <v>0</v>
      </c>
      <c r="U1240" s="421"/>
      <c r="V1240" s="424"/>
      <c r="W1240" s="429">
        <v>0</v>
      </c>
    </row>
    <row r="1241" spans="1:23" x14ac:dyDescent="0.25">
      <c r="A1241" s="88">
        <v>1231</v>
      </c>
      <c r="B1241" s="408" t="s">
        <v>2387</v>
      </c>
      <c r="C1241" s="409" t="s">
        <v>2377</v>
      </c>
      <c r="D1241" s="89" t="str">
        <f>IFERROR(VLOOKUP(CONCATENATE($A1241,"T"),'05 APU'!$1:$1048576,3,),"")</f>
        <v/>
      </c>
      <c r="E1241" s="89" t="str">
        <f>IFERROR(VLOOKUP(CONCATENATE($A1241,"T2"),'05 APU'!$1:$1048576,3,),"")</f>
        <v/>
      </c>
      <c r="F1241" s="89" t="str">
        <f>IFERROR(VLOOKUP(CONCATENATE($A1241,"T3"),'05 APU'!$1:$1048576,3,),"")</f>
        <v/>
      </c>
      <c r="G1241" s="415" t="s">
        <v>138</v>
      </c>
      <c r="H1241" s="351"/>
      <c r="I1241" s="90">
        <f>IFERROR((VLOOKUP(CONCATENATE($A1241,"D"),'05 APU'!$1:$1048576,9,)),0)</f>
        <v>0</v>
      </c>
      <c r="J1241" s="90">
        <f t="shared" si="39"/>
        <v>0</v>
      </c>
      <c r="K1241" s="297" t="str">
        <f>IFERROR(VLOOKUP(CONCATENATE($A1241,"C"),'05 APU'!$1:$1048576,9,),"")</f>
        <v/>
      </c>
      <c r="L1241" s="297" t="str">
        <f>IFERROR(VLOOKUP(CONCATENATE($A1241,"B"),'05 APU'!$1:$1048576,9,),"")</f>
        <v/>
      </c>
      <c r="M1241" s="297" t="str">
        <f>IFERROR(VLOOKUP(CONCATENATE($A1241,"A"),'05 APU'!$1:$1048576,9,),"")</f>
        <v/>
      </c>
      <c r="N1241" s="86"/>
      <c r="O1241" s="90">
        <f>IFERROR(VLOOKUP(CONCATENATE($A1241,"D"),'05 APU'!$T:$AB,9,),0)</f>
        <v>0</v>
      </c>
      <c r="P1241" s="90">
        <f t="shared" si="40"/>
        <v>0</v>
      </c>
      <c r="Q1241" s="90">
        <f>IFERROR(VLOOKUP(CONCATENATE($A1241,"C"),'05 APU'!$T:$AB,9,),0)</f>
        <v>0</v>
      </c>
      <c r="R1241" s="90">
        <f>IFERROR(VLOOKUP(CONCATENATE($A1241,"B"),'05 APU'!$T:$AB,9,),0)</f>
        <v>0</v>
      </c>
      <c r="S1241" s="90">
        <f>IFERROR(VLOOKUP(CONCATENATE($A1241,"A"),'05 APU'!$T:$AB,9,),0)</f>
        <v>0</v>
      </c>
      <c r="U1241" s="421"/>
      <c r="V1241" s="424"/>
      <c r="W1241" s="429">
        <v>0</v>
      </c>
    </row>
    <row r="1242" spans="1:23" x14ac:dyDescent="0.25">
      <c r="A1242" s="88">
        <v>1232</v>
      </c>
      <c r="B1242" s="408" t="s">
        <v>2388</v>
      </c>
      <c r="C1242" s="409" t="s">
        <v>2389</v>
      </c>
      <c r="D1242" s="89" t="str">
        <f>IFERROR(VLOOKUP(CONCATENATE($A1242,"T"),'05 APU'!$1:$1048576,3,),"")</f>
        <v/>
      </c>
      <c r="E1242" s="89" t="str">
        <f>IFERROR(VLOOKUP(CONCATENATE($A1242,"T2"),'05 APU'!$1:$1048576,3,),"")</f>
        <v/>
      </c>
      <c r="F1242" s="89" t="str">
        <f>IFERROR(VLOOKUP(CONCATENATE($A1242,"T3"),'05 APU'!$1:$1048576,3,),"")</f>
        <v/>
      </c>
      <c r="G1242" s="415" t="s">
        <v>138</v>
      </c>
      <c r="H1242" s="351"/>
      <c r="I1242" s="90">
        <f>IFERROR((VLOOKUP(CONCATENATE($A1242,"D"),'05 APU'!$1:$1048576,9,)),0)</f>
        <v>0</v>
      </c>
      <c r="J1242" s="90">
        <f t="shared" si="39"/>
        <v>0</v>
      </c>
      <c r="K1242" s="297" t="str">
        <f>IFERROR(VLOOKUP(CONCATENATE($A1242,"C"),'05 APU'!$1:$1048576,9,),"")</f>
        <v/>
      </c>
      <c r="L1242" s="297" t="str">
        <f>IFERROR(VLOOKUP(CONCATENATE($A1242,"B"),'05 APU'!$1:$1048576,9,),"")</f>
        <v/>
      </c>
      <c r="M1242" s="297" t="str">
        <f>IFERROR(VLOOKUP(CONCATENATE($A1242,"A"),'05 APU'!$1:$1048576,9,),"")</f>
        <v/>
      </c>
      <c r="N1242" s="86"/>
      <c r="O1242" s="90">
        <f>IFERROR(VLOOKUP(CONCATENATE($A1242,"D"),'05 APU'!$T:$AB,9,),0)</f>
        <v>0</v>
      </c>
      <c r="P1242" s="90">
        <f t="shared" si="40"/>
        <v>0</v>
      </c>
      <c r="Q1242" s="90">
        <f>IFERROR(VLOOKUP(CONCATENATE($A1242,"C"),'05 APU'!$T:$AB,9,),0)</f>
        <v>0</v>
      </c>
      <c r="R1242" s="90">
        <f>IFERROR(VLOOKUP(CONCATENATE($A1242,"B"),'05 APU'!$T:$AB,9,),0)</f>
        <v>0</v>
      </c>
      <c r="S1242" s="90">
        <f>IFERROR(VLOOKUP(CONCATENATE($A1242,"A"),'05 APU'!$T:$AB,9,),0)</f>
        <v>0</v>
      </c>
      <c r="U1242" s="421"/>
      <c r="V1242" s="424"/>
      <c r="W1242" s="429">
        <v>0</v>
      </c>
    </row>
    <row r="1243" spans="1:23" x14ac:dyDescent="0.25">
      <c r="A1243" s="88">
        <v>1233</v>
      </c>
      <c r="B1243" s="408" t="s">
        <v>2390</v>
      </c>
      <c r="C1243" s="409" t="s">
        <v>2381</v>
      </c>
      <c r="D1243" s="89" t="str">
        <f>IFERROR(VLOOKUP(CONCATENATE($A1243,"T"),'05 APU'!$1:$1048576,3,),"")</f>
        <v/>
      </c>
      <c r="E1243" s="89" t="str">
        <f>IFERROR(VLOOKUP(CONCATENATE($A1243,"T2"),'05 APU'!$1:$1048576,3,),"")</f>
        <v/>
      </c>
      <c r="F1243" s="89" t="str">
        <f>IFERROR(VLOOKUP(CONCATENATE($A1243,"T3"),'05 APU'!$1:$1048576,3,),"")</f>
        <v/>
      </c>
      <c r="G1243" s="415" t="s">
        <v>138</v>
      </c>
      <c r="H1243" s="351"/>
      <c r="I1243" s="90">
        <f>IFERROR((VLOOKUP(CONCATENATE($A1243,"D"),'05 APU'!$1:$1048576,9,)),0)</f>
        <v>0</v>
      </c>
      <c r="J1243" s="90">
        <f t="shared" si="39"/>
        <v>0</v>
      </c>
      <c r="K1243" s="297" t="str">
        <f>IFERROR(VLOOKUP(CONCATENATE($A1243,"C"),'05 APU'!$1:$1048576,9,),"")</f>
        <v/>
      </c>
      <c r="L1243" s="297" t="str">
        <f>IFERROR(VLOOKUP(CONCATENATE($A1243,"B"),'05 APU'!$1:$1048576,9,),"")</f>
        <v/>
      </c>
      <c r="M1243" s="297" t="str">
        <f>IFERROR(VLOOKUP(CONCATENATE($A1243,"A"),'05 APU'!$1:$1048576,9,),"")</f>
        <v/>
      </c>
      <c r="N1243" s="86"/>
      <c r="O1243" s="90">
        <f>IFERROR(VLOOKUP(CONCATENATE($A1243,"D"),'05 APU'!$T:$AB,9,),0)</f>
        <v>0</v>
      </c>
      <c r="P1243" s="90">
        <f t="shared" si="40"/>
        <v>0</v>
      </c>
      <c r="Q1243" s="90">
        <f>IFERROR(VLOOKUP(CONCATENATE($A1243,"C"),'05 APU'!$T:$AB,9,),0)</f>
        <v>0</v>
      </c>
      <c r="R1243" s="90">
        <f>IFERROR(VLOOKUP(CONCATENATE($A1243,"B"),'05 APU'!$T:$AB,9,),0)</f>
        <v>0</v>
      </c>
      <c r="S1243" s="90">
        <f>IFERROR(VLOOKUP(CONCATENATE($A1243,"A"),'05 APU'!$T:$AB,9,),0)</f>
        <v>0</v>
      </c>
      <c r="U1243" s="421"/>
      <c r="V1243" s="424"/>
      <c r="W1243" s="429">
        <v>0</v>
      </c>
    </row>
    <row r="1244" spans="1:23" x14ac:dyDescent="0.25">
      <c r="A1244" s="88">
        <v>1234</v>
      </c>
      <c r="B1244" s="408" t="s">
        <v>2391</v>
      </c>
      <c r="C1244" s="409" t="s">
        <v>2383</v>
      </c>
      <c r="D1244" s="89" t="str">
        <f>IFERROR(VLOOKUP(CONCATENATE($A1244,"T"),'05 APU'!$1:$1048576,3,),"")</f>
        <v/>
      </c>
      <c r="E1244" s="89" t="str">
        <f>IFERROR(VLOOKUP(CONCATENATE($A1244,"T2"),'05 APU'!$1:$1048576,3,),"")</f>
        <v/>
      </c>
      <c r="F1244" s="89" t="str">
        <f>IFERROR(VLOOKUP(CONCATENATE($A1244,"T3"),'05 APU'!$1:$1048576,3,),"")</f>
        <v/>
      </c>
      <c r="G1244" s="415" t="s">
        <v>138</v>
      </c>
      <c r="H1244" s="351"/>
      <c r="I1244" s="90">
        <f>IFERROR((VLOOKUP(CONCATENATE($A1244,"D"),'05 APU'!$1:$1048576,9,)),0)</f>
        <v>0</v>
      </c>
      <c r="J1244" s="90">
        <f t="shared" si="39"/>
        <v>0</v>
      </c>
      <c r="K1244" s="297" t="str">
        <f>IFERROR(VLOOKUP(CONCATENATE($A1244,"C"),'05 APU'!$1:$1048576,9,),"")</f>
        <v/>
      </c>
      <c r="L1244" s="297" t="str">
        <f>IFERROR(VLOOKUP(CONCATENATE($A1244,"B"),'05 APU'!$1:$1048576,9,),"")</f>
        <v/>
      </c>
      <c r="M1244" s="297" t="str">
        <f>IFERROR(VLOOKUP(CONCATENATE($A1244,"A"),'05 APU'!$1:$1048576,9,),"")</f>
        <v/>
      </c>
      <c r="N1244" s="86"/>
      <c r="O1244" s="90">
        <f>IFERROR(VLOOKUP(CONCATENATE($A1244,"D"),'05 APU'!$T:$AB,9,),0)</f>
        <v>0</v>
      </c>
      <c r="P1244" s="90">
        <f t="shared" si="40"/>
        <v>0</v>
      </c>
      <c r="Q1244" s="90">
        <f>IFERROR(VLOOKUP(CONCATENATE($A1244,"C"),'05 APU'!$T:$AB,9,),0)</f>
        <v>0</v>
      </c>
      <c r="R1244" s="90">
        <f>IFERROR(VLOOKUP(CONCATENATE($A1244,"B"),'05 APU'!$T:$AB,9,),0)</f>
        <v>0</v>
      </c>
      <c r="S1244" s="90">
        <f>IFERROR(VLOOKUP(CONCATENATE($A1244,"A"),'05 APU'!$T:$AB,9,),0)</f>
        <v>0</v>
      </c>
      <c r="U1244" s="421"/>
      <c r="V1244" s="424"/>
      <c r="W1244" s="429">
        <v>0</v>
      </c>
    </row>
    <row r="1245" spans="1:23" x14ac:dyDescent="0.25">
      <c r="A1245" s="88">
        <v>1235</v>
      </c>
      <c r="B1245" s="403">
        <v>5.16</v>
      </c>
      <c r="C1245" s="404" t="s">
        <v>2392</v>
      </c>
      <c r="D1245" s="89" t="str">
        <f>IFERROR(VLOOKUP(CONCATENATE($A1245,"T"),'05 APU'!$1:$1048576,3,),"")</f>
        <v/>
      </c>
      <c r="E1245" s="89" t="str">
        <f>IFERROR(VLOOKUP(CONCATENATE($A1245,"T2"),'05 APU'!$1:$1048576,3,),"")</f>
        <v/>
      </c>
      <c r="F1245" s="89" t="str">
        <f>IFERROR(VLOOKUP(CONCATENATE($A1245,"T3"),'05 APU'!$1:$1048576,3,),"")</f>
        <v/>
      </c>
      <c r="G1245" s="415"/>
      <c r="H1245" s="351"/>
      <c r="I1245" s="90">
        <f>IFERROR((VLOOKUP(CONCATENATE($A1245,"D"),'05 APU'!$1:$1048576,9,)),0)</f>
        <v>0</v>
      </c>
      <c r="J1245" s="90">
        <f t="shared" si="39"/>
        <v>0</v>
      </c>
      <c r="K1245" s="297" t="str">
        <f>IFERROR(VLOOKUP(CONCATENATE($A1245,"C"),'05 APU'!$1:$1048576,9,),"")</f>
        <v/>
      </c>
      <c r="L1245" s="297" t="str">
        <f>IFERROR(VLOOKUP(CONCATENATE($A1245,"B"),'05 APU'!$1:$1048576,9,),"")</f>
        <v/>
      </c>
      <c r="M1245" s="297" t="str">
        <f>IFERROR(VLOOKUP(CONCATENATE($A1245,"A"),'05 APU'!$1:$1048576,9,),"")</f>
        <v/>
      </c>
      <c r="N1245" s="86"/>
      <c r="O1245" s="90">
        <f>IFERROR(VLOOKUP(CONCATENATE($A1245,"D"),'05 APU'!$T:$AB,9,),0)</f>
        <v>0</v>
      </c>
      <c r="P1245" s="90">
        <f t="shared" si="40"/>
        <v>0</v>
      </c>
      <c r="Q1245" s="90">
        <f>IFERROR(VLOOKUP(CONCATENATE($A1245,"C"),'05 APU'!$T:$AB,9,),0)</f>
        <v>0</v>
      </c>
      <c r="R1245" s="90">
        <f>IFERROR(VLOOKUP(CONCATENATE($A1245,"B"),'05 APU'!$T:$AB,9,),0)</f>
        <v>0</v>
      </c>
      <c r="S1245" s="90">
        <f>IFERROR(VLOOKUP(CONCATENATE($A1245,"A"),'05 APU'!$T:$AB,9,),0)</f>
        <v>0</v>
      </c>
      <c r="U1245" s="420"/>
      <c r="V1245" s="424"/>
      <c r="W1245" s="429">
        <v>0</v>
      </c>
    </row>
    <row r="1246" spans="1:23" x14ac:dyDescent="0.25">
      <c r="A1246" s="88">
        <v>1236</v>
      </c>
      <c r="B1246" s="408" t="s">
        <v>2393</v>
      </c>
      <c r="C1246" s="409" t="s">
        <v>2394</v>
      </c>
      <c r="D1246" s="89" t="str">
        <f>IFERROR(VLOOKUP(CONCATENATE($A1246,"T"),'05 APU'!$1:$1048576,3,),"")</f>
        <v/>
      </c>
      <c r="E1246" s="89" t="str">
        <f>IFERROR(VLOOKUP(CONCATENATE($A1246,"T2"),'05 APU'!$1:$1048576,3,),"")</f>
        <v/>
      </c>
      <c r="F1246" s="89" t="str">
        <f>IFERROR(VLOOKUP(CONCATENATE($A1246,"T3"),'05 APU'!$1:$1048576,3,),"")</f>
        <v/>
      </c>
      <c r="G1246" s="415" t="s">
        <v>138</v>
      </c>
      <c r="H1246" s="351"/>
      <c r="I1246" s="90">
        <f>IFERROR((VLOOKUP(CONCATENATE($A1246,"D"),'05 APU'!$1:$1048576,9,)),0)</f>
        <v>0</v>
      </c>
      <c r="J1246" s="90">
        <f t="shared" si="39"/>
        <v>0</v>
      </c>
      <c r="K1246" s="297" t="str">
        <f>IFERROR(VLOOKUP(CONCATENATE($A1246,"C"),'05 APU'!$1:$1048576,9,),"")</f>
        <v/>
      </c>
      <c r="L1246" s="297" t="str">
        <f>IFERROR(VLOOKUP(CONCATENATE($A1246,"B"),'05 APU'!$1:$1048576,9,),"")</f>
        <v/>
      </c>
      <c r="M1246" s="297" t="str">
        <f>IFERROR(VLOOKUP(CONCATENATE($A1246,"A"),'05 APU'!$1:$1048576,9,),"")</f>
        <v/>
      </c>
      <c r="N1246" s="86"/>
      <c r="O1246" s="90">
        <f>IFERROR(VLOOKUP(CONCATENATE($A1246,"D"),'05 APU'!$T:$AB,9,),0)</f>
        <v>0</v>
      </c>
      <c r="P1246" s="90">
        <f t="shared" si="40"/>
        <v>0</v>
      </c>
      <c r="Q1246" s="90">
        <f>IFERROR(VLOOKUP(CONCATENATE($A1246,"C"),'05 APU'!$T:$AB,9,),0)</f>
        <v>0</v>
      </c>
      <c r="R1246" s="90">
        <f>IFERROR(VLOOKUP(CONCATENATE($A1246,"B"),'05 APU'!$T:$AB,9,),0)</f>
        <v>0</v>
      </c>
      <c r="S1246" s="90">
        <f>IFERROR(VLOOKUP(CONCATENATE($A1246,"A"),'05 APU'!$T:$AB,9,),0)</f>
        <v>0</v>
      </c>
      <c r="U1246" s="421"/>
      <c r="V1246" s="424"/>
      <c r="W1246" s="429">
        <v>0</v>
      </c>
    </row>
    <row r="1247" spans="1:23" x14ac:dyDescent="0.25">
      <c r="A1247" s="88">
        <v>1237</v>
      </c>
      <c r="B1247" s="408" t="s">
        <v>2395</v>
      </c>
      <c r="C1247" s="409" t="s">
        <v>2396</v>
      </c>
      <c r="D1247" s="89" t="str">
        <f>IFERROR(VLOOKUP(CONCATENATE($A1247,"T"),'05 APU'!$1:$1048576,3,),"")</f>
        <v/>
      </c>
      <c r="E1247" s="89" t="str">
        <f>IFERROR(VLOOKUP(CONCATENATE($A1247,"T2"),'05 APU'!$1:$1048576,3,),"")</f>
        <v/>
      </c>
      <c r="F1247" s="89" t="str">
        <f>IFERROR(VLOOKUP(CONCATENATE($A1247,"T3"),'05 APU'!$1:$1048576,3,),"")</f>
        <v/>
      </c>
      <c r="G1247" s="415" t="s">
        <v>138</v>
      </c>
      <c r="H1247" s="351"/>
      <c r="I1247" s="90">
        <f>IFERROR((VLOOKUP(CONCATENATE($A1247,"D"),'05 APU'!$1:$1048576,9,)),0)</f>
        <v>0</v>
      </c>
      <c r="J1247" s="90">
        <f t="shared" si="39"/>
        <v>0</v>
      </c>
      <c r="K1247" s="297" t="str">
        <f>IFERROR(VLOOKUP(CONCATENATE($A1247,"C"),'05 APU'!$1:$1048576,9,),"")</f>
        <v/>
      </c>
      <c r="L1247" s="297" t="str">
        <f>IFERROR(VLOOKUP(CONCATENATE($A1247,"B"),'05 APU'!$1:$1048576,9,),"")</f>
        <v/>
      </c>
      <c r="M1247" s="297" t="str">
        <f>IFERROR(VLOOKUP(CONCATENATE($A1247,"A"),'05 APU'!$1:$1048576,9,),"")</f>
        <v/>
      </c>
      <c r="N1247" s="86"/>
      <c r="O1247" s="90">
        <f>IFERROR(VLOOKUP(CONCATENATE($A1247,"D"),'05 APU'!$T:$AB,9,),0)</f>
        <v>0</v>
      </c>
      <c r="P1247" s="90">
        <f t="shared" si="40"/>
        <v>0</v>
      </c>
      <c r="Q1247" s="90">
        <f>IFERROR(VLOOKUP(CONCATENATE($A1247,"C"),'05 APU'!$T:$AB,9,),0)</f>
        <v>0</v>
      </c>
      <c r="R1247" s="90">
        <f>IFERROR(VLOOKUP(CONCATENATE($A1247,"B"),'05 APU'!$T:$AB,9,),0)</f>
        <v>0</v>
      </c>
      <c r="S1247" s="90">
        <f>IFERROR(VLOOKUP(CONCATENATE($A1247,"A"),'05 APU'!$T:$AB,9,),0)</f>
        <v>0</v>
      </c>
      <c r="U1247" s="421"/>
      <c r="V1247" s="424"/>
      <c r="W1247" s="429">
        <v>0</v>
      </c>
    </row>
    <row r="1248" spans="1:23" x14ac:dyDescent="0.25">
      <c r="A1248" s="88">
        <v>1238</v>
      </c>
      <c r="B1248" s="408" t="s">
        <v>2397</v>
      </c>
      <c r="C1248" s="409" t="s">
        <v>2398</v>
      </c>
      <c r="D1248" s="89" t="str">
        <f>IFERROR(VLOOKUP(CONCATENATE($A1248,"T"),'05 APU'!$1:$1048576,3,),"")</f>
        <v/>
      </c>
      <c r="E1248" s="89" t="str">
        <f>IFERROR(VLOOKUP(CONCATENATE($A1248,"T2"),'05 APU'!$1:$1048576,3,),"")</f>
        <v/>
      </c>
      <c r="F1248" s="89" t="str">
        <f>IFERROR(VLOOKUP(CONCATENATE($A1248,"T3"),'05 APU'!$1:$1048576,3,),"")</f>
        <v/>
      </c>
      <c r="G1248" s="415" t="s">
        <v>138</v>
      </c>
      <c r="H1248" s="351"/>
      <c r="I1248" s="90">
        <f>IFERROR((VLOOKUP(CONCATENATE($A1248,"D"),'05 APU'!$1:$1048576,9,)),0)</f>
        <v>0</v>
      </c>
      <c r="J1248" s="90">
        <f t="shared" si="39"/>
        <v>0</v>
      </c>
      <c r="K1248" s="297" t="str">
        <f>IFERROR(VLOOKUP(CONCATENATE($A1248,"C"),'05 APU'!$1:$1048576,9,),"")</f>
        <v/>
      </c>
      <c r="L1248" s="297" t="str">
        <f>IFERROR(VLOOKUP(CONCATENATE($A1248,"B"),'05 APU'!$1:$1048576,9,),"")</f>
        <v/>
      </c>
      <c r="M1248" s="297" t="str">
        <f>IFERROR(VLOOKUP(CONCATENATE($A1248,"A"),'05 APU'!$1:$1048576,9,),"")</f>
        <v/>
      </c>
      <c r="N1248" s="86"/>
      <c r="O1248" s="90">
        <f>IFERROR(VLOOKUP(CONCATENATE($A1248,"D"),'05 APU'!$T:$AB,9,),0)</f>
        <v>0</v>
      </c>
      <c r="P1248" s="90">
        <f t="shared" si="40"/>
        <v>0</v>
      </c>
      <c r="Q1248" s="90">
        <f>IFERROR(VLOOKUP(CONCATENATE($A1248,"C"),'05 APU'!$T:$AB,9,),0)</f>
        <v>0</v>
      </c>
      <c r="R1248" s="90">
        <f>IFERROR(VLOOKUP(CONCATENATE($A1248,"B"),'05 APU'!$T:$AB,9,),0)</f>
        <v>0</v>
      </c>
      <c r="S1248" s="90">
        <f>IFERROR(VLOOKUP(CONCATENATE($A1248,"A"),'05 APU'!$T:$AB,9,),0)</f>
        <v>0</v>
      </c>
      <c r="U1248" s="421"/>
      <c r="V1248" s="424"/>
      <c r="W1248" s="429">
        <v>0</v>
      </c>
    </row>
    <row r="1249" spans="1:23" x14ac:dyDescent="0.25">
      <c r="A1249" s="88">
        <v>1239</v>
      </c>
      <c r="B1249" s="408" t="s">
        <v>2399</v>
      </c>
      <c r="C1249" s="409" t="s">
        <v>2400</v>
      </c>
      <c r="D1249" s="89" t="str">
        <f>IFERROR(VLOOKUP(CONCATENATE($A1249,"T"),'05 APU'!$1:$1048576,3,),"")</f>
        <v/>
      </c>
      <c r="E1249" s="89" t="str">
        <f>IFERROR(VLOOKUP(CONCATENATE($A1249,"T2"),'05 APU'!$1:$1048576,3,),"")</f>
        <v/>
      </c>
      <c r="F1249" s="89" t="str">
        <f>IFERROR(VLOOKUP(CONCATENATE($A1249,"T3"),'05 APU'!$1:$1048576,3,),"")</f>
        <v/>
      </c>
      <c r="G1249" s="415" t="s">
        <v>138</v>
      </c>
      <c r="H1249" s="351"/>
      <c r="I1249" s="90">
        <f>IFERROR((VLOOKUP(CONCATENATE($A1249,"D"),'05 APU'!$1:$1048576,9,)),0)</f>
        <v>0</v>
      </c>
      <c r="J1249" s="90">
        <f t="shared" si="39"/>
        <v>0</v>
      </c>
      <c r="K1249" s="297" t="str">
        <f>IFERROR(VLOOKUP(CONCATENATE($A1249,"C"),'05 APU'!$1:$1048576,9,),"")</f>
        <v/>
      </c>
      <c r="L1249" s="297" t="str">
        <f>IFERROR(VLOOKUP(CONCATENATE($A1249,"B"),'05 APU'!$1:$1048576,9,),"")</f>
        <v/>
      </c>
      <c r="M1249" s="297" t="str">
        <f>IFERROR(VLOOKUP(CONCATENATE($A1249,"A"),'05 APU'!$1:$1048576,9,),"")</f>
        <v/>
      </c>
      <c r="N1249" s="86"/>
      <c r="O1249" s="90">
        <f>IFERROR(VLOOKUP(CONCATENATE($A1249,"D"),'05 APU'!$T:$AB,9,),0)</f>
        <v>0</v>
      </c>
      <c r="P1249" s="90">
        <f t="shared" si="40"/>
        <v>0</v>
      </c>
      <c r="Q1249" s="90">
        <f>IFERROR(VLOOKUP(CONCATENATE($A1249,"C"),'05 APU'!$T:$AB,9,),0)</f>
        <v>0</v>
      </c>
      <c r="R1249" s="90">
        <f>IFERROR(VLOOKUP(CONCATENATE($A1249,"B"),'05 APU'!$T:$AB,9,),0)</f>
        <v>0</v>
      </c>
      <c r="S1249" s="90">
        <f>IFERROR(VLOOKUP(CONCATENATE($A1249,"A"),'05 APU'!$T:$AB,9,),0)</f>
        <v>0</v>
      </c>
      <c r="U1249" s="421"/>
      <c r="V1249" s="424"/>
      <c r="W1249" s="429">
        <v>0</v>
      </c>
    </row>
    <row r="1250" spans="1:23" x14ac:dyDescent="0.25">
      <c r="A1250" s="88">
        <v>1240</v>
      </c>
      <c r="B1250" s="408" t="s">
        <v>2401</v>
      </c>
      <c r="C1250" s="409" t="s">
        <v>2402</v>
      </c>
      <c r="D1250" s="89" t="str">
        <f>IFERROR(VLOOKUP(CONCATENATE($A1250,"T"),'05 APU'!$1:$1048576,3,),"")</f>
        <v/>
      </c>
      <c r="E1250" s="89" t="str">
        <f>IFERROR(VLOOKUP(CONCATENATE($A1250,"T2"),'05 APU'!$1:$1048576,3,),"")</f>
        <v/>
      </c>
      <c r="F1250" s="89" t="str">
        <f>IFERROR(VLOOKUP(CONCATENATE($A1250,"T3"),'05 APU'!$1:$1048576,3,),"")</f>
        <v/>
      </c>
      <c r="G1250" s="415" t="s">
        <v>138</v>
      </c>
      <c r="H1250" s="351"/>
      <c r="I1250" s="90">
        <f>IFERROR((VLOOKUP(CONCATENATE($A1250,"D"),'05 APU'!$1:$1048576,9,)),0)</f>
        <v>0</v>
      </c>
      <c r="J1250" s="90">
        <f t="shared" si="39"/>
        <v>0</v>
      </c>
      <c r="K1250" s="297" t="str">
        <f>IFERROR(VLOOKUP(CONCATENATE($A1250,"C"),'05 APU'!$1:$1048576,9,),"")</f>
        <v/>
      </c>
      <c r="L1250" s="297" t="str">
        <f>IFERROR(VLOOKUP(CONCATENATE($A1250,"B"),'05 APU'!$1:$1048576,9,),"")</f>
        <v/>
      </c>
      <c r="M1250" s="297" t="str">
        <f>IFERROR(VLOOKUP(CONCATENATE($A1250,"A"),'05 APU'!$1:$1048576,9,),"")</f>
        <v/>
      </c>
      <c r="N1250" s="86"/>
      <c r="O1250" s="90">
        <f>IFERROR(VLOOKUP(CONCATENATE($A1250,"D"),'05 APU'!$T:$AB,9,),0)</f>
        <v>0</v>
      </c>
      <c r="P1250" s="90">
        <f t="shared" si="40"/>
        <v>0</v>
      </c>
      <c r="Q1250" s="90">
        <f>IFERROR(VLOOKUP(CONCATENATE($A1250,"C"),'05 APU'!$T:$AB,9,),0)</f>
        <v>0</v>
      </c>
      <c r="R1250" s="90">
        <f>IFERROR(VLOOKUP(CONCATENATE($A1250,"B"),'05 APU'!$T:$AB,9,),0)</f>
        <v>0</v>
      </c>
      <c r="S1250" s="90">
        <f>IFERROR(VLOOKUP(CONCATENATE($A1250,"A"),'05 APU'!$T:$AB,9,),0)</f>
        <v>0</v>
      </c>
      <c r="U1250" s="421"/>
      <c r="V1250" s="424"/>
      <c r="W1250" s="429">
        <v>0</v>
      </c>
    </row>
    <row r="1251" spans="1:23" x14ac:dyDescent="0.25">
      <c r="A1251" s="88">
        <v>1241</v>
      </c>
      <c r="B1251" s="408" t="s">
        <v>2403</v>
      </c>
      <c r="C1251" s="409" t="s">
        <v>2404</v>
      </c>
      <c r="D1251" s="89" t="str">
        <f>IFERROR(VLOOKUP(CONCATENATE($A1251,"T"),'05 APU'!$1:$1048576,3,),"")</f>
        <v/>
      </c>
      <c r="E1251" s="89" t="str">
        <f>IFERROR(VLOOKUP(CONCATENATE($A1251,"T2"),'05 APU'!$1:$1048576,3,),"")</f>
        <v/>
      </c>
      <c r="F1251" s="89" t="str">
        <f>IFERROR(VLOOKUP(CONCATENATE($A1251,"T3"),'05 APU'!$1:$1048576,3,),"")</f>
        <v/>
      </c>
      <c r="G1251" s="415" t="s">
        <v>138</v>
      </c>
      <c r="H1251" s="351"/>
      <c r="I1251" s="90">
        <f>IFERROR((VLOOKUP(CONCATENATE($A1251,"D"),'05 APU'!$1:$1048576,9,)),0)</f>
        <v>0</v>
      </c>
      <c r="J1251" s="90">
        <f t="shared" si="39"/>
        <v>0</v>
      </c>
      <c r="K1251" s="297" t="str">
        <f>IFERROR(VLOOKUP(CONCATENATE($A1251,"C"),'05 APU'!$1:$1048576,9,),"")</f>
        <v/>
      </c>
      <c r="L1251" s="297" t="str">
        <f>IFERROR(VLOOKUP(CONCATENATE($A1251,"B"),'05 APU'!$1:$1048576,9,),"")</f>
        <v/>
      </c>
      <c r="M1251" s="297" t="str">
        <f>IFERROR(VLOOKUP(CONCATENATE($A1251,"A"),'05 APU'!$1:$1048576,9,),"")</f>
        <v/>
      </c>
      <c r="N1251" s="86"/>
      <c r="O1251" s="90">
        <f>IFERROR(VLOOKUP(CONCATENATE($A1251,"D"),'05 APU'!$T:$AB,9,),0)</f>
        <v>0</v>
      </c>
      <c r="P1251" s="90">
        <f t="shared" si="40"/>
        <v>0</v>
      </c>
      <c r="Q1251" s="90">
        <f>IFERROR(VLOOKUP(CONCATENATE($A1251,"C"),'05 APU'!$T:$AB,9,),0)</f>
        <v>0</v>
      </c>
      <c r="R1251" s="90">
        <f>IFERROR(VLOOKUP(CONCATENATE($A1251,"B"),'05 APU'!$T:$AB,9,),0)</f>
        <v>0</v>
      </c>
      <c r="S1251" s="90">
        <f>IFERROR(VLOOKUP(CONCATENATE($A1251,"A"),'05 APU'!$T:$AB,9,),0)</f>
        <v>0</v>
      </c>
      <c r="U1251" s="421"/>
      <c r="V1251" s="424"/>
      <c r="W1251" s="429">
        <v>0</v>
      </c>
    </row>
    <row r="1252" spans="1:23" x14ac:dyDescent="0.25">
      <c r="A1252" s="88">
        <v>1242</v>
      </c>
      <c r="B1252" s="408" t="s">
        <v>2405</v>
      </c>
      <c r="C1252" s="409" t="s">
        <v>2406</v>
      </c>
      <c r="D1252" s="89" t="str">
        <f>IFERROR(VLOOKUP(CONCATENATE($A1252,"T"),'05 APU'!$1:$1048576,3,),"")</f>
        <v/>
      </c>
      <c r="E1252" s="89" t="str">
        <f>IFERROR(VLOOKUP(CONCATENATE($A1252,"T2"),'05 APU'!$1:$1048576,3,),"")</f>
        <v/>
      </c>
      <c r="F1252" s="89" t="str">
        <f>IFERROR(VLOOKUP(CONCATENATE($A1252,"T3"),'05 APU'!$1:$1048576,3,),"")</f>
        <v/>
      </c>
      <c r="G1252" s="415" t="s">
        <v>138</v>
      </c>
      <c r="H1252" s="351"/>
      <c r="I1252" s="90">
        <f>IFERROR((VLOOKUP(CONCATENATE($A1252,"D"),'05 APU'!$1:$1048576,9,)),0)</f>
        <v>0</v>
      </c>
      <c r="J1252" s="90">
        <f t="shared" si="39"/>
        <v>0</v>
      </c>
      <c r="K1252" s="297" t="str">
        <f>IFERROR(VLOOKUP(CONCATENATE($A1252,"C"),'05 APU'!$1:$1048576,9,),"")</f>
        <v/>
      </c>
      <c r="L1252" s="297" t="str">
        <f>IFERROR(VLOOKUP(CONCATENATE($A1252,"B"),'05 APU'!$1:$1048576,9,),"")</f>
        <v/>
      </c>
      <c r="M1252" s="297" t="str">
        <f>IFERROR(VLOOKUP(CONCATENATE($A1252,"A"),'05 APU'!$1:$1048576,9,),"")</f>
        <v/>
      </c>
      <c r="N1252" s="86"/>
      <c r="O1252" s="90">
        <f>IFERROR(VLOOKUP(CONCATENATE($A1252,"D"),'05 APU'!$T:$AB,9,),0)</f>
        <v>0</v>
      </c>
      <c r="P1252" s="90">
        <f t="shared" si="40"/>
        <v>0</v>
      </c>
      <c r="Q1252" s="90">
        <f>IFERROR(VLOOKUP(CONCATENATE($A1252,"C"),'05 APU'!$T:$AB,9,),0)</f>
        <v>0</v>
      </c>
      <c r="R1252" s="90">
        <f>IFERROR(VLOOKUP(CONCATENATE($A1252,"B"),'05 APU'!$T:$AB,9,),0)</f>
        <v>0</v>
      </c>
      <c r="S1252" s="90">
        <f>IFERROR(VLOOKUP(CONCATENATE($A1252,"A"),'05 APU'!$T:$AB,9,),0)</f>
        <v>0</v>
      </c>
      <c r="U1252" s="421"/>
      <c r="V1252" s="424"/>
      <c r="W1252" s="429">
        <v>0</v>
      </c>
    </row>
    <row r="1253" spans="1:23" x14ac:dyDescent="0.25">
      <c r="A1253" s="88">
        <v>1243</v>
      </c>
      <c r="B1253" s="408" t="s">
        <v>2407</v>
      </c>
      <c r="C1253" s="409" t="s">
        <v>2408</v>
      </c>
      <c r="D1253" s="89" t="str">
        <f>IFERROR(VLOOKUP(CONCATENATE($A1253,"T"),'05 APU'!$1:$1048576,3,),"")</f>
        <v/>
      </c>
      <c r="E1253" s="89" t="str">
        <f>IFERROR(VLOOKUP(CONCATENATE($A1253,"T2"),'05 APU'!$1:$1048576,3,),"")</f>
        <v/>
      </c>
      <c r="F1253" s="89" t="str">
        <f>IFERROR(VLOOKUP(CONCATENATE($A1253,"T3"),'05 APU'!$1:$1048576,3,),"")</f>
        <v/>
      </c>
      <c r="G1253" s="415" t="s">
        <v>138</v>
      </c>
      <c r="H1253" s="351"/>
      <c r="I1253" s="90">
        <f>IFERROR((VLOOKUP(CONCATENATE($A1253,"D"),'05 APU'!$1:$1048576,9,)),0)</f>
        <v>0</v>
      </c>
      <c r="J1253" s="90">
        <f t="shared" si="39"/>
        <v>0</v>
      </c>
      <c r="K1253" s="297" t="str">
        <f>IFERROR(VLOOKUP(CONCATENATE($A1253,"C"),'05 APU'!$1:$1048576,9,),"")</f>
        <v/>
      </c>
      <c r="L1253" s="297" t="str">
        <f>IFERROR(VLOOKUP(CONCATENATE($A1253,"B"),'05 APU'!$1:$1048576,9,),"")</f>
        <v/>
      </c>
      <c r="M1253" s="297" t="str">
        <f>IFERROR(VLOOKUP(CONCATENATE($A1253,"A"),'05 APU'!$1:$1048576,9,),"")</f>
        <v/>
      </c>
      <c r="N1253" s="86"/>
      <c r="O1253" s="90">
        <f>IFERROR(VLOOKUP(CONCATENATE($A1253,"D"),'05 APU'!$T:$AB,9,),0)</f>
        <v>0</v>
      </c>
      <c r="P1253" s="90">
        <f t="shared" si="40"/>
        <v>0</v>
      </c>
      <c r="Q1253" s="90">
        <f>IFERROR(VLOOKUP(CONCATENATE($A1253,"C"),'05 APU'!$T:$AB,9,),0)</f>
        <v>0</v>
      </c>
      <c r="R1253" s="90">
        <f>IFERROR(VLOOKUP(CONCATENATE($A1253,"B"),'05 APU'!$T:$AB,9,),0)</f>
        <v>0</v>
      </c>
      <c r="S1253" s="90">
        <f>IFERROR(VLOOKUP(CONCATENATE($A1253,"A"),'05 APU'!$T:$AB,9,),0)</f>
        <v>0</v>
      </c>
      <c r="U1253" s="421"/>
      <c r="V1253" s="424"/>
      <c r="W1253" s="429">
        <v>0</v>
      </c>
    </row>
    <row r="1254" spans="1:23" x14ac:dyDescent="0.25">
      <c r="A1254" s="88">
        <v>1244</v>
      </c>
      <c r="B1254" s="408" t="s">
        <v>2409</v>
      </c>
      <c r="C1254" s="409" t="s">
        <v>2410</v>
      </c>
      <c r="D1254" s="89" t="str">
        <f>IFERROR(VLOOKUP(CONCATENATE($A1254,"T"),'05 APU'!$1:$1048576,3,),"")</f>
        <v/>
      </c>
      <c r="E1254" s="89" t="str">
        <f>IFERROR(VLOOKUP(CONCATENATE($A1254,"T2"),'05 APU'!$1:$1048576,3,),"")</f>
        <v/>
      </c>
      <c r="F1254" s="89" t="str">
        <f>IFERROR(VLOOKUP(CONCATENATE($A1254,"T3"),'05 APU'!$1:$1048576,3,),"")</f>
        <v/>
      </c>
      <c r="G1254" s="415" t="s">
        <v>138</v>
      </c>
      <c r="H1254" s="351"/>
      <c r="I1254" s="90">
        <f>IFERROR((VLOOKUP(CONCATENATE($A1254,"D"),'05 APU'!$1:$1048576,9,)),0)</f>
        <v>0</v>
      </c>
      <c r="J1254" s="90">
        <f t="shared" si="39"/>
        <v>0</v>
      </c>
      <c r="K1254" s="297" t="str">
        <f>IFERROR(VLOOKUP(CONCATENATE($A1254,"C"),'05 APU'!$1:$1048576,9,),"")</f>
        <v/>
      </c>
      <c r="L1254" s="297" t="str">
        <f>IFERROR(VLOOKUP(CONCATENATE($A1254,"B"),'05 APU'!$1:$1048576,9,),"")</f>
        <v/>
      </c>
      <c r="M1254" s="297" t="str">
        <f>IFERROR(VLOOKUP(CONCATENATE($A1254,"A"),'05 APU'!$1:$1048576,9,),"")</f>
        <v/>
      </c>
      <c r="N1254" s="86"/>
      <c r="O1254" s="90">
        <f>IFERROR(VLOOKUP(CONCATENATE($A1254,"D"),'05 APU'!$T:$AB,9,),0)</f>
        <v>0</v>
      </c>
      <c r="P1254" s="90">
        <f t="shared" si="40"/>
        <v>0</v>
      </c>
      <c r="Q1254" s="90">
        <f>IFERROR(VLOOKUP(CONCATENATE($A1254,"C"),'05 APU'!$T:$AB,9,),0)</f>
        <v>0</v>
      </c>
      <c r="R1254" s="90">
        <f>IFERROR(VLOOKUP(CONCATENATE($A1254,"B"),'05 APU'!$T:$AB,9,),0)</f>
        <v>0</v>
      </c>
      <c r="S1254" s="90">
        <f>IFERROR(VLOOKUP(CONCATENATE($A1254,"A"),'05 APU'!$T:$AB,9,),0)</f>
        <v>0</v>
      </c>
      <c r="U1254" s="421"/>
      <c r="V1254" s="424"/>
      <c r="W1254" s="429">
        <v>0</v>
      </c>
    </row>
    <row r="1255" spans="1:23" x14ac:dyDescent="0.25">
      <c r="A1255" s="88">
        <v>1245</v>
      </c>
      <c r="B1255" s="408" t="s">
        <v>2411</v>
      </c>
      <c r="C1255" s="409" t="s">
        <v>2412</v>
      </c>
      <c r="D1255" s="89" t="str">
        <f>IFERROR(VLOOKUP(CONCATENATE($A1255,"T"),'05 APU'!$1:$1048576,3,),"")</f>
        <v/>
      </c>
      <c r="E1255" s="89" t="str">
        <f>IFERROR(VLOOKUP(CONCATENATE($A1255,"T2"),'05 APU'!$1:$1048576,3,),"")</f>
        <v/>
      </c>
      <c r="F1255" s="89" t="str">
        <f>IFERROR(VLOOKUP(CONCATENATE($A1255,"T3"),'05 APU'!$1:$1048576,3,),"")</f>
        <v/>
      </c>
      <c r="G1255" s="415" t="s">
        <v>138</v>
      </c>
      <c r="H1255" s="351"/>
      <c r="I1255" s="90">
        <f>IFERROR((VLOOKUP(CONCATENATE($A1255,"D"),'05 APU'!$1:$1048576,9,)),0)</f>
        <v>0</v>
      </c>
      <c r="J1255" s="90">
        <f t="shared" si="39"/>
        <v>0</v>
      </c>
      <c r="K1255" s="297" t="str">
        <f>IFERROR(VLOOKUP(CONCATENATE($A1255,"C"),'05 APU'!$1:$1048576,9,),"")</f>
        <v/>
      </c>
      <c r="L1255" s="297" t="str">
        <f>IFERROR(VLOOKUP(CONCATENATE($A1255,"B"),'05 APU'!$1:$1048576,9,),"")</f>
        <v/>
      </c>
      <c r="M1255" s="297" t="str">
        <f>IFERROR(VLOOKUP(CONCATENATE($A1255,"A"),'05 APU'!$1:$1048576,9,),"")</f>
        <v/>
      </c>
      <c r="N1255" s="86"/>
      <c r="O1255" s="90">
        <f>IFERROR(VLOOKUP(CONCATENATE($A1255,"D"),'05 APU'!$T:$AB,9,),0)</f>
        <v>0</v>
      </c>
      <c r="P1255" s="90">
        <f t="shared" si="40"/>
        <v>0</v>
      </c>
      <c r="Q1255" s="90">
        <f>IFERROR(VLOOKUP(CONCATENATE($A1255,"C"),'05 APU'!$T:$AB,9,),0)</f>
        <v>0</v>
      </c>
      <c r="R1255" s="90">
        <f>IFERROR(VLOOKUP(CONCATENATE($A1255,"B"),'05 APU'!$T:$AB,9,),0)</f>
        <v>0</v>
      </c>
      <c r="S1255" s="90">
        <f>IFERROR(VLOOKUP(CONCATENATE($A1255,"A"),'05 APU'!$T:$AB,9,),0)</f>
        <v>0</v>
      </c>
      <c r="U1255" s="421"/>
      <c r="V1255" s="424"/>
      <c r="W1255" s="429">
        <v>0</v>
      </c>
    </row>
    <row r="1256" spans="1:23" x14ac:dyDescent="0.25">
      <c r="A1256" s="88">
        <v>1246</v>
      </c>
      <c r="B1256" s="408" t="s">
        <v>2413</v>
      </c>
      <c r="C1256" s="409" t="s">
        <v>2414</v>
      </c>
      <c r="D1256" s="89" t="str">
        <f>IFERROR(VLOOKUP(CONCATENATE($A1256,"T"),'05 APU'!$1:$1048576,3,),"")</f>
        <v/>
      </c>
      <c r="E1256" s="89" t="str">
        <f>IFERROR(VLOOKUP(CONCATENATE($A1256,"T2"),'05 APU'!$1:$1048576,3,),"")</f>
        <v/>
      </c>
      <c r="F1256" s="89" t="str">
        <f>IFERROR(VLOOKUP(CONCATENATE($A1256,"T3"),'05 APU'!$1:$1048576,3,),"")</f>
        <v/>
      </c>
      <c r="G1256" s="415" t="s">
        <v>138</v>
      </c>
      <c r="H1256" s="351"/>
      <c r="I1256" s="90">
        <f>IFERROR((VLOOKUP(CONCATENATE($A1256,"D"),'05 APU'!$1:$1048576,9,)),0)</f>
        <v>0</v>
      </c>
      <c r="J1256" s="90">
        <f t="shared" si="39"/>
        <v>0</v>
      </c>
      <c r="K1256" s="297" t="str">
        <f>IFERROR(VLOOKUP(CONCATENATE($A1256,"C"),'05 APU'!$1:$1048576,9,),"")</f>
        <v/>
      </c>
      <c r="L1256" s="297" t="str">
        <f>IFERROR(VLOOKUP(CONCATENATE($A1256,"B"),'05 APU'!$1:$1048576,9,),"")</f>
        <v/>
      </c>
      <c r="M1256" s="297" t="str">
        <f>IFERROR(VLOOKUP(CONCATENATE($A1256,"A"),'05 APU'!$1:$1048576,9,),"")</f>
        <v/>
      </c>
      <c r="N1256" s="86"/>
      <c r="O1256" s="90">
        <f>IFERROR(VLOOKUP(CONCATENATE($A1256,"D"),'05 APU'!$T:$AB,9,),0)</f>
        <v>0</v>
      </c>
      <c r="P1256" s="90">
        <f t="shared" si="40"/>
        <v>0</v>
      </c>
      <c r="Q1256" s="90">
        <f>IFERROR(VLOOKUP(CONCATENATE($A1256,"C"),'05 APU'!$T:$AB,9,),0)</f>
        <v>0</v>
      </c>
      <c r="R1256" s="90">
        <f>IFERROR(VLOOKUP(CONCATENATE($A1256,"B"),'05 APU'!$T:$AB,9,),0)</f>
        <v>0</v>
      </c>
      <c r="S1256" s="90">
        <f>IFERROR(VLOOKUP(CONCATENATE($A1256,"A"),'05 APU'!$T:$AB,9,),0)</f>
        <v>0</v>
      </c>
      <c r="U1256" s="421"/>
      <c r="V1256" s="424"/>
      <c r="W1256" s="429">
        <v>0</v>
      </c>
    </row>
    <row r="1257" spans="1:23" x14ac:dyDescent="0.25">
      <c r="A1257" s="88">
        <v>1247</v>
      </c>
      <c r="B1257" s="408" t="s">
        <v>2415</v>
      </c>
      <c r="C1257" s="409" t="s">
        <v>2416</v>
      </c>
      <c r="D1257" s="89" t="str">
        <f>IFERROR(VLOOKUP(CONCATENATE($A1257,"T"),'05 APU'!$1:$1048576,3,),"")</f>
        <v/>
      </c>
      <c r="E1257" s="89" t="str">
        <f>IFERROR(VLOOKUP(CONCATENATE($A1257,"T2"),'05 APU'!$1:$1048576,3,),"")</f>
        <v/>
      </c>
      <c r="F1257" s="89" t="str">
        <f>IFERROR(VLOOKUP(CONCATENATE($A1257,"T3"),'05 APU'!$1:$1048576,3,),"")</f>
        <v/>
      </c>
      <c r="G1257" s="415" t="s">
        <v>138</v>
      </c>
      <c r="H1257" s="351"/>
      <c r="I1257" s="90">
        <f>IFERROR((VLOOKUP(CONCATENATE($A1257,"D"),'05 APU'!$1:$1048576,9,)),0)</f>
        <v>0</v>
      </c>
      <c r="J1257" s="90">
        <f t="shared" si="39"/>
        <v>0</v>
      </c>
      <c r="K1257" s="297" t="str">
        <f>IFERROR(VLOOKUP(CONCATENATE($A1257,"C"),'05 APU'!$1:$1048576,9,),"")</f>
        <v/>
      </c>
      <c r="L1257" s="297" t="str">
        <f>IFERROR(VLOOKUP(CONCATENATE($A1257,"B"),'05 APU'!$1:$1048576,9,),"")</f>
        <v/>
      </c>
      <c r="M1257" s="297" t="str">
        <f>IFERROR(VLOOKUP(CONCATENATE($A1257,"A"),'05 APU'!$1:$1048576,9,),"")</f>
        <v/>
      </c>
      <c r="N1257" s="86"/>
      <c r="O1257" s="90">
        <f>IFERROR(VLOOKUP(CONCATENATE($A1257,"D"),'05 APU'!$T:$AB,9,),0)</f>
        <v>0</v>
      </c>
      <c r="P1257" s="90">
        <f t="shared" si="40"/>
        <v>0</v>
      </c>
      <c r="Q1257" s="90">
        <f>IFERROR(VLOOKUP(CONCATENATE($A1257,"C"),'05 APU'!$T:$AB,9,),0)</f>
        <v>0</v>
      </c>
      <c r="R1257" s="90">
        <f>IFERROR(VLOOKUP(CONCATENATE($A1257,"B"),'05 APU'!$T:$AB,9,),0)</f>
        <v>0</v>
      </c>
      <c r="S1257" s="90">
        <f>IFERROR(VLOOKUP(CONCATENATE($A1257,"A"),'05 APU'!$T:$AB,9,),0)</f>
        <v>0</v>
      </c>
      <c r="U1257" s="421"/>
      <c r="V1257" s="424"/>
      <c r="W1257" s="429">
        <v>0</v>
      </c>
    </row>
    <row r="1258" spans="1:23" x14ac:dyDescent="0.25">
      <c r="A1258" s="88">
        <v>1248</v>
      </c>
      <c r="B1258" s="408" t="s">
        <v>2417</v>
      </c>
      <c r="C1258" s="409" t="s">
        <v>2418</v>
      </c>
      <c r="D1258" s="89" t="str">
        <f>IFERROR(VLOOKUP(CONCATENATE($A1258,"T"),'05 APU'!$1:$1048576,3,),"")</f>
        <v/>
      </c>
      <c r="E1258" s="89" t="str">
        <f>IFERROR(VLOOKUP(CONCATENATE($A1258,"T2"),'05 APU'!$1:$1048576,3,),"")</f>
        <v/>
      </c>
      <c r="F1258" s="89" t="str">
        <f>IFERROR(VLOOKUP(CONCATENATE($A1258,"T3"),'05 APU'!$1:$1048576,3,),"")</f>
        <v/>
      </c>
      <c r="G1258" s="415" t="s">
        <v>138</v>
      </c>
      <c r="H1258" s="351"/>
      <c r="I1258" s="90">
        <f>IFERROR((VLOOKUP(CONCATENATE($A1258,"D"),'05 APU'!$1:$1048576,9,)),0)</f>
        <v>0</v>
      </c>
      <c r="J1258" s="90">
        <f t="shared" si="39"/>
        <v>0</v>
      </c>
      <c r="K1258" s="297" t="str">
        <f>IFERROR(VLOOKUP(CONCATENATE($A1258,"C"),'05 APU'!$1:$1048576,9,),"")</f>
        <v/>
      </c>
      <c r="L1258" s="297" t="str">
        <f>IFERROR(VLOOKUP(CONCATENATE($A1258,"B"),'05 APU'!$1:$1048576,9,),"")</f>
        <v/>
      </c>
      <c r="M1258" s="297" t="str">
        <f>IFERROR(VLOOKUP(CONCATENATE($A1258,"A"),'05 APU'!$1:$1048576,9,),"")</f>
        <v/>
      </c>
      <c r="N1258" s="86"/>
      <c r="O1258" s="90">
        <f>IFERROR(VLOOKUP(CONCATENATE($A1258,"D"),'05 APU'!$T:$AB,9,),0)</f>
        <v>0</v>
      </c>
      <c r="P1258" s="90">
        <f t="shared" si="40"/>
        <v>0</v>
      </c>
      <c r="Q1258" s="90">
        <f>IFERROR(VLOOKUP(CONCATENATE($A1258,"C"),'05 APU'!$T:$AB,9,),0)</f>
        <v>0</v>
      </c>
      <c r="R1258" s="90">
        <f>IFERROR(VLOOKUP(CONCATENATE($A1258,"B"),'05 APU'!$T:$AB,9,),0)</f>
        <v>0</v>
      </c>
      <c r="S1258" s="90">
        <f>IFERROR(VLOOKUP(CONCATENATE($A1258,"A"),'05 APU'!$T:$AB,9,),0)</f>
        <v>0</v>
      </c>
      <c r="U1258" s="421"/>
      <c r="V1258" s="424"/>
      <c r="W1258" s="429">
        <v>0</v>
      </c>
    </row>
    <row r="1259" spans="1:23" x14ac:dyDescent="0.25">
      <c r="A1259" s="88">
        <v>1249</v>
      </c>
      <c r="B1259" s="408" t="s">
        <v>2419</v>
      </c>
      <c r="C1259" s="409" t="s">
        <v>2420</v>
      </c>
      <c r="D1259" s="89" t="str">
        <f>IFERROR(VLOOKUP(CONCATENATE($A1259,"T"),'05 APU'!$1:$1048576,3,),"")</f>
        <v/>
      </c>
      <c r="E1259" s="89" t="str">
        <f>IFERROR(VLOOKUP(CONCATENATE($A1259,"T2"),'05 APU'!$1:$1048576,3,),"")</f>
        <v/>
      </c>
      <c r="F1259" s="89" t="str">
        <f>IFERROR(VLOOKUP(CONCATENATE($A1259,"T3"),'05 APU'!$1:$1048576,3,),"")</f>
        <v/>
      </c>
      <c r="G1259" s="415" t="s">
        <v>138</v>
      </c>
      <c r="H1259" s="351"/>
      <c r="I1259" s="90">
        <f>IFERROR((VLOOKUP(CONCATENATE($A1259,"D"),'05 APU'!$1:$1048576,9,)),0)</f>
        <v>0</v>
      </c>
      <c r="J1259" s="90">
        <f t="shared" si="39"/>
        <v>0</v>
      </c>
      <c r="K1259" s="297" t="str">
        <f>IFERROR(VLOOKUP(CONCATENATE($A1259,"C"),'05 APU'!$1:$1048576,9,),"")</f>
        <v/>
      </c>
      <c r="L1259" s="297" t="str">
        <f>IFERROR(VLOOKUP(CONCATENATE($A1259,"B"),'05 APU'!$1:$1048576,9,),"")</f>
        <v/>
      </c>
      <c r="M1259" s="297" t="str">
        <f>IFERROR(VLOOKUP(CONCATENATE($A1259,"A"),'05 APU'!$1:$1048576,9,),"")</f>
        <v/>
      </c>
      <c r="N1259" s="86"/>
      <c r="O1259" s="90">
        <f>IFERROR(VLOOKUP(CONCATENATE($A1259,"D"),'05 APU'!$T:$AB,9,),0)</f>
        <v>0</v>
      </c>
      <c r="P1259" s="90">
        <f t="shared" si="40"/>
        <v>0</v>
      </c>
      <c r="Q1259" s="90">
        <f>IFERROR(VLOOKUP(CONCATENATE($A1259,"C"),'05 APU'!$T:$AB,9,),0)</f>
        <v>0</v>
      </c>
      <c r="R1259" s="90">
        <f>IFERROR(VLOOKUP(CONCATENATE($A1259,"B"),'05 APU'!$T:$AB,9,),0)</f>
        <v>0</v>
      </c>
      <c r="S1259" s="90">
        <f>IFERROR(VLOOKUP(CONCATENATE($A1259,"A"),'05 APU'!$T:$AB,9,),0)</f>
        <v>0</v>
      </c>
      <c r="U1259" s="421"/>
      <c r="V1259" s="424"/>
      <c r="W1259" s="429">
        <v>0</v>
      </c>
    </row>
    <row r="1260" spans="1:23" x14ac:dyDescent="0.25">
      <c r="A1260" s="88">
        <v>1250</v>
      </c>
      <c r="B1260" s="408" t="s">
        <v>2421</v>
      </c>
      <c r="C1260" s="409" t="s">
        <v>2422</v>
      </c>
      <c r="D1260" s="89" t="str">
        <f>IFERROR(VLOOKUP(CONCATENATE($A1260,"T"),'05 APU'!$1:$1048576,3,),"")</f>
        <v/>
      </c>
      <c r="E1260" s="89" t="str">
        <f>IFERROR(VLOOKUP(CONCATENATE($A1260,"T2"),'05 APU'!$1:$1048576,3,),"")</f>
        <v/>
      </c>
      <c r="F1260" s="89" t="str">
        <f>IFERROR(VLOOKUP(CONCATENATE($A1260,"T3"),'05 APU'!$1:$1048576,3,),"")</f>
        <v/>
      </c>
      <c r="G1260" s="415" t="s">
        <v>138</v>
      </c>
      <c r="H1260" s="351"/>
      <c r="I1260" s="90">
        <f>IFERROR((VLOOKUP(CONCATENATE($A1260,"D"),'05 APU'!$1:$1048576,9,)),0)</f>
        <v>0</v>
      </c>
      <c r="J1260" s="90">
        <f t="shared" si="39"/>
        <v>0</v>
      </c>
      <c r="K1260" s="297" t="str">
        <f>IFERROR(VLOOKUP(CONCATENATE($A1260,"C"),'05 APU'!$1:$1048576,9,),"")</f>
        <v/>
      </c>
      <c r="L1260" s="297" t="str">
        <f>IFERROR(VLOOKUP(CONCATENATE($A1260,"B"),'05 APU'!$1:$1048576,9,),"")</f>
        <v/>
      </c>
      <c r="M1260" s="297" t="str">
        <f>IFERROR(VLOOKUP(CONCATENATE($A1260,"A"),'05 APU'!$1:$1048576,9,),"")</f>
        <v/>
      </c>
      <c r="N1260" s="86"/>
      <c r="O1260" s="90">
        <f>IFERROR(VLOOKUP(CONCATENATE($A1260,"D"),'05 APU'!$T:$AB,9,),0)</f>
        <v>0</v>
      </c>
      <c r="P1260" s="90">
        <f t="shared" si="40"/>
        <v>0</v>
      </c>
      <c r="Q1260" s="90">
        <f>IFERROR(VLOOKUP(CONCATENATE($A1260,"C"),'05 APU'!$T:$AB,9,),0)</f>
        <v>0</v>
      </c>
      <c r="R1260" s="90">
        <f>IFERROR(VLOOKUP(CONCATENATE($A1260,"B"),'05 APU'!$T:$AB,9,),0)</f>
        <v>0</v>
      </c>
      <c r="S1260" s="90">
        <f>IFERROR(VLOOKUP(CONCATENATE($A1260,"A"),'05 APU'!$T:$AB,9,),0)</f>
        <v>0</v>
      </c>
      <c r="U1260" s="421"/>
      <c r="V1260" s="424"/>
      <c r="W1260" s="429">
        <v>0</v>
      </c>
    </row>
    <row r="1261" spans="1:23" x14ac:dyDescent="0.25">
      <c r="A1261" s="88">
        <v>1251</v>
      </c>
      <c r="B1261" s="403">
        <v>5.17</v>
      </c>
      <c r="C1261" s="404" t="s">
        <v>2423</v>
      </c>
      <c r="D1261" s="89" t="str">
        <f>IFERROR(VLOOKUP(CONCATENATE($A1261,"T"),'05 APU'!$1:$1048576,3,),"")</f>
        <v/>
      </c>
      <c r="E1261" s="89" t="str">
        <f>IFERROR(VLOOKUP(CONCATENATE($A1261,"T2"),'05 APU'!$1:$1048576,3,),"")</f>
        <v/>
      </c>
      <c r="F1261" s="89" t="str">
        <f>IFERROR(VLOOKUP(CONCATENATE($A1261,"T3"),'05 APU'!$1:$1048576,3,),"")</f>
        <v/>
      </c>
      <c r="G1261" s="415"/>
      <c r="H1261" s="351"/>
      <c r="I1261" s="90">
        <f>IFERROR((VLOOKUP(CONCATENATE($A1261,"D"),'05 APU'!$1:$1048576,9,)),0)</f>
        <v>0</v>
      </c>
      <c r="J1261" s="90">
        <f t="shared" si="39"/>
        <v>0</v>
      </c>
      <c r="K1261" s="297" t="str">
        <f>IFERROR(VLOOKUP(CONCATENATE($A1261,"C"),'05 APU'!$1:$1048576,9,),"")</f>
        <v/>
      </c>
      <c r="L1261" s="297" t="str">
        <f>IFERROR(VLOOKUP(CONCATENATE($A1261,"B"),'05 APU'!$1:$1048576,9,),"")</f>
        <v/>
      </c>
      <c r="M1261" s="297" t="str">
        <f>IFERROR(VLOOKUP(CONCATENATE($A1261,"A"),'05 APU'!$1:$1048576,9,),"")</f>
        <v/>
      </c>
      <c r="N1261" s="86"/>
      <c r="O1261" s="90">
        <f>IFERROR(VLOOKUP(CONCATENATE($A1261,"D"),'05 APU'!$T:$AB,9,),0)</f>
        <v>0</v>
      </c>
      <c r="P1261" s="90">
        <f t="shared" si="40"/>
        <v>0</v>
      </c>
      <c r="Q1261" s="90">
        <f>IFERROR(VLOOKUP(CONCATENATE($A1261,"C"),'05 APU'!$T:$AB,9,),0)</f>
        <v>0</v>
      </c>
      <c r="R1261" s="90">
        <f>IFERROR(VLOOKUP(CONCATENATE($A1261,"B"),'05 APU'!$T:$AB,9,),0)</f>
        <v>0</v>
      </c>
      <c r="S1261" s="90">
        <f>IFERROR(VLOOKUP(CONCATENATE($A1261,"A"),'05 APU'!$T:$AB,9,),0)</f>
        <v>0</v>
      </c>
      <c r="U1261" s="420"/>
      <c r="V1261" s="424"/>
      <c r="W1261" s="429">
        <v>0</v>
      </c>
    </row>
    <row r="1262" spans="1:23" x14ac:dyDescent="0.25">
      <c r="A1262" s="88">
        <v>1252</v>
      </c>
      <c r="B1262" s="408" t="s">
        <v>2424</v>
      </c>
      <c r="C1262" s="409" t="s">
        <v>2394</v>
      </c>
      <c r="D1262" s="89" t="str">
        <f>IFERROR(VLOOKUP(CONCATENATE($A1262,"T"),'05 APU'!$1:$1048576,3,),"")</f>
        <v/>
      </c>
      <c r="E1262" s="89" t="str">
        <f>IFERROR(VLOOKUP(CONCATENATE($A1262,"T2"),'05 APU'!$1:$1048576,3,),"")</f>
        <v/>
      </c>
      <c r="F1262" s="89" t="str">
        <f>IFERROR(VLOOKUP(CONCATENATE($A1262,"T3"),'05 APU'!$1:$1048576,3,),"")</f>
        <v/>
      </c>
      <c r="G1262" s="415" t="s">
        <v>138</v>
      </c>
      <c r="H1262" s="351"/>
      <c r="I1262" s="90">
        <f>IFERROR((VLOOKUP(CONCATENATE($A1262,"D"),'05 APU'!$1:$1048576,9,)),0)</f>
        <v>0</v>
      </c>
      <c r="J1262" s="90">
        <f t="shared" si="39"/>
        <v>0</v>
      </c>
      <c r="K1262" s="297" t="str">
        <f>IFERROR(VLOOKUP(CONCATENATE($A1262,"C"),'05 APU'!$1:$1048576,9,),"")</f>
        <v/>
      </c>
      <c r="L1262" s="297" t="str">
        <f>IFERROR(VLOOKUP(CONCATENATE($A1262,"B"),'05 APU'!$1:$1048576,9,),"")</f>
        <v/>
      </c>
      <c r="M1262" s="297" t="str">
        <f>IFERROR(VLOOKUP(CONCATENATE($A1262,"A"),'05 APU'!$1:$1048576,9,),"")</f>
        <v/>
      </c>
      <c r="N1262" s="86"/>
      <c r="O1262" s="90">
        <f>IFERROR(VLOOKUP(CONCATENATE($A1262,"D"),'05 APU'!$T:$AB,9,),0)</f>
        <v>0</v>
      </c>
      <c r="P1262" s="90">
        <f t="shared" si="40"/>
        <v>0</v>
      </c>
      <c r="Q1262" s="90">
        <f>IFERROR(VLOOKUP(CONCATENATE($A1262,"C"),'05 APU'!$T:$AB,9,),0)</f>
        <v>0</v>
      </c>
      <c r="R1262" s="90">
        <f>IFERROR(VLOOKUP(CONCATENATE($A1262,"B"),'05 APU'!$T:$AB,9,),0)</f>
        <v>0</v>
      </c>
      <c r="S1262" s="90">
        <f>IFERROR(VLOOKUP(CONCATENATE($A1262,"A"),'05 APU'!$T:$AB,9,),0)</f>
        <v>0</v>
      </c>
      <c r="U1262" s="421"/>
      <c r="V1262" s="424"/>
      <c r="W1262" s="429">
        <v>0</v>
      </c>
    </row>
    <row r="1263" spans="1:23" x14ac:dyDescent="0.25">
      <c r="A1263" s="88">
        <v>1253</v>
      </c>
      <c r="B1263" s="408" t="s">
        <v>2425</v>
      </c>
      <c r="C1263" s="409" t="s">
        <v>2396</v>
      </c>
      <c r="D1263" s="89" t="str">
        <f>IFERROR(VLOOKUP(CONCATENATE($A1263,"T"),'05 APU'!$1:$1048576,3,),"")</f>
        <v/>
      </c>
      <c r="E1263" s="89" t="str">
        <f>IFERROR(VLOOKUP(CONCATENATE($A1263,"T2"),'05 APU'!$1:$1048576,3,),"")</f>
        <v/>
      </c>
      <c r="F1263" s="89" t="str">
        <f>IFERROR(VLOOKUP(CONCATENATE($A1263,"T3"),'05 APU'!$1:$1048576,3,),"")</f>
        <v/>
      </c>
      <c r="G1263" s="415" t="s">
        <v>138</v>
      </c>
      <c r="H1263" s="351"/>
      <c r="I1263" s="90">
        <f>IFERROR((VLOOKUP(CONCATENATE($A1263,"D"),'05 APU'!$1:$1048576,9,)),0)</f>
        <v>0</v>
      </c>
      <c r="J1263" s="90">
        <f t="shared" si="39"/>
        <v>0</v>
      </c>
      <c r="K1263" s="297" t="str">
        <f>IFERROR(VLOOKUP(CONCATENATE($A1263,"C"),'05 APU'!$1:$1048576,9,),"")</f>
        <v/>
      </c>
      <c r="L1263" s="297" t="str">
        <f>IFERROR(VLOOKUP(CONCATENATE($A1263,"B"),'05 APU'!$1:$1048576,9,),"")</f>
        <v/>
      </c>
      <c r="M1263" s="297" t="str">
        <f>IFERROR(VLOOKUP(CONCATENATE($A1263,"A"),'05 APU'!$1:$1048576,9,),"")</f>
        <v/>
      </c>
      <c r="N1263" s="86"/>
      <c r="O1263" s="90">
        <f>IFERROR(VLOOKUP(CONCATENATE($A1263,"D"),'05 APU'!$T:$AB,9,),0)</f>
        <v>0</v>
      </c>
      <c r="P1263" s="90">
        <f t="shared" si="40"/>
        <v>0</v>
      </c>
      <c r="Q1263" s="90">
        <f>IFERROR(VLOOKUP(CONCATENATE($A1263,"C"),'05 APU'!$T:$AB,9,),0)</f>
        <v>0</v>
      </c>
      <c r="R1263" s="90">
        <f>IFERROR(VLOOKUP(CONCATENATE($A1263,"B"),'05 APU'!$T:$AB,9,),0)</f>
        <v>0</v>
      </c>
      <c r="S1263" s="90">
        <f>IFERROR(VLOOKUP(CONCATENATE($A1263,"A"),'05 APU'!$T:$AB,9,),0)</f>
        <v>0</v>
      </c>
      <c r="U1263" s="421"/>
      <c r="V1263" s="424"/>
      <c r="W1263" s="429">
        <v>0</v>
      </c>
    </row>
    <row r="1264" spans="1:23" x14ac:dyDescent="0.25">
      <c r="A1264" s="88">
        <v>1254</v>
      </c>
      <c r="B1264" s="408" t="s">
        <v>2426</v>
      </c>
      <c r="C1264" s="409" t="s">
        <v>2427</v>
      </c>
      <c r="D1264" s="89" t="str">
        <f>IFERROR(VLOOKUP(CONCATENATE($A1264,"T"),'05 APU'!$1:$1048576,3,),"")</f>
        <v/>
      </c>
      <c r="E1264" s="89" t="str">
        <f>IFERROR(VLOOKUP(CONCATENATE($A1264,"T2"),'05 APU'!$1:$1048576,3,),"")</f>
        <v/>
      </c>
      <c r="F1264" s="89" t="str">
        <f>IFERROR(VLOOKUP(CONCATENATE($A1264,"T3"),'05 APU'!$1:$1048576,3,),"")</f>
        <v/>
      </c>
      <c r="G1264" s="415" t="s">
        <v>138</v>
      </c>
      <c r="H1264" s="351"/>
      <c r="I1264" s="90">
        <f>IFERROR((VLOOKUP(CONCATENATE($A1264,"D"),'05 APU'!$1:$1048576,9,)),0)</f>
        <v>0</v>
      </c>
      <c r="J1264" s="90">
        <f t="shared" si="39"/>
        <v>0</v>
      </c>
      <c r="K1264" s="297" t="str">
        <f>IFERROR(VLOOKUP(CONCATENATE($A1264,"C"),'05 APU'!$1:$1048576,9,),"")</f>
        <v/>
      </c>
      <c r="L1264" s="297" t="str">
        <f>IFERROR(VLOOKUP(CONCATENATE($A1264,"B"),'05 APU'!$1:$1048576,9,),"")</f>
        <v/>
      </c>
      <c r="M1264" s="297" t="str">
        <f>IFERROR(VLOOKUP(CONCATENATE($A1264,"A"),'05 APU'!$1:$1048576,9,),"")</f>
        <v/>
      </c>
      <c r="N1264" s="86"/>
      <c r="O1264" s="90">
        <f>IFERROR(VLOOKUP(CONCATENATE($A1264,"D"),'05 APU'!$T:$AB,9,),0)</f>
        <v>0</v>
      </c>
      <c r="P1264" s="90">
        <f t="shared" si="40"/>
        <v>0</v>
      </c>
      <c r="Q1264" s="90">
        <f>IFERROR(VLOOKUP(CONCATENATE($A1264,"C"),'05 APU'!$T:$AB,9,),0)</f>
        <v>0</v>
      </c>
      <c r="R1264" s="90">
        <f>IFERROR(VLOOKUP(CONCATENATE($A1264,"B"),'05 APU'!$T:$AB,9,),0)</f>
        <v>0</v>
      </c>
      <c r="S1264" s="90">
        <f>IFERROR(VLOOKUP(CONCATENATE($A1264,"A"),'05 APU'!$T:$AB,9,),0)</f>
        <v>0</v>
      </c>
      <c r="U1264" s="421"/>
      <c r="V1264" s="424"/>
      <c r="W1264" s="429">
        <v>0</v>
      </c>
    </row>
    <row r="1265" spans="1:23" x14ac:dyDescent="0.25">
      <c r="A1265" s="88">
        <v>1255</v>
      </c>
      <c r="B1265" s="408" t="s">
        <v>2428</v>
      </c>
      <c r="C1265" s="409" t="s">
        <v>2400</v>
      </c>
      <c r="D1265" s="89" t="str">
        <f>IFERROR(VLOOKUP(CONCATENATE($A1265,"T"),'05 APU'!$1:$1048576,3,),"")</f>
        <v/>
      </c>
      <c r="E1265" s="89" t="str">
        <f>IFERROR(VLOOKUP(CONCATENATE($A1265,"T2"),'05 APU'!$1:$1048576,3,),"")</f>
        <v/>
      </c>
      <c r="F1265" s="89" t="str">
        <f>IFERROR(VLOOKUP(CONCATENATE($A1265,"T3"),'05 APU'!$1:$1048576,3,),"")</f>
        <v/>
      </c>
      <c r="G1265" s="415" t="s">
        <v>138</v>
      </c>
      <c r="H1265" s="351"/>
      <c r="I1265" s="90">
        <f>IFERROR((VLOOKUP(CONCATENATE($A1265,"D"),'05 APU'!$1:$1048576,9,)),0)</f>
        <v>0</v>
      </c>
      <c r="J1265" s="90">
        <f t="shared" si="39"/>
        <v>0</v>
      </c>
      <c r="K1265" s="297" t="str">
        <f>IFERROR(VLOOKUP(CONCATENATE($A1265,"C"),'05 APU'!$1:$1048576,9,),"")</f>
        <v/>
      </c>
      <c r="L1265" s="297" t="str">
        <f>IFERROR(VLOOKUP(CONCATENATE($A1265,"B"),'05 APU'!$1:$1048576,9,),"")</f>
        <v/>
      </c>
      <c r="M1265" s="297" t="str">
        <f>IFERROR(VLOOKUP(CONCATENATE($A1265,"A"),'05 APU'!$1:$1048576,9,),"")</f>
        <v/>
      </c>
      <c r="N1265" s="86"/>
      <c r="O1265" s="90">
        <f>IFERROR(VLOOKUP(CONCATENATE($A1265,"D"),'05 APU'!$T:$AB,9,),0)</f>
        <v>0</v>
      </c>
      <c r="P1265" s="90">
        <f t="shared" si="40"/>
        <v>0</v>
      </c>
      <c r="Q1265" s="90">
        <f>IFERROR(VLOOKUP(CONCATENATE($A1265,"C"),'05 APU'!$T:$AB,9,),0)</f>
        <v>0</v>
      </c>
      <c r="R1265" s="90">
        <f>IFERROR(VLOOKUP(CONCATENATE($A1265,"B"),'05 APU'!$T:$AB,9,),0)</f>
        <v>0</v>
      </c>
      <c r="S1265" s="90">
        <f>IFERROR(VLOOKUP(CONCATENATE($A1265,"A"),'05 APU'!$T:$AB,9,),0)</f>
        <v>0</v>
      </c>
      <c r="U1265" s="421"/>
      <c r="V1265" s="424"/>
      <c r="W1265" s="429">
        <v>0</v>
      </c>
    </row>
    <row r="1266" spans="1:23" x14ac:dyDescent="0.25">
      <c r="A1266" s="88">
        <v>1256</v>
      </c>
      <c r="B1266" s="408" t="s">
        <v>2429</v>
      </c>
      <c r="C1266" s="409" t="s">
        <v>2402</v>
      </c>
      <c r="D1266" s="89" t="str">
        <f>IFERROR(VLOOKUP(CONCATENATE($A1266,"T"),'05 APU'!$1:$1048576,3,),"")</f>
        <v/>
      </c>
      <c r="E1266" s="89" t="str">
        <f>IFERROR(VLOOKUP(CONCATENATE($A1266,"T2"),'05 APU'!$1:$1048576,3,),"")</f>
        <v/>
      </c>
      <c r="F1266" s="89" t="str">
        <f>IFERROR(VLOOKUP(CONCATENATE($A1266,"T3"),'05 APU'!$1:$1048576,3,),"")</f>
        <v/>
      </c>
      <c r="G1266" s="415" t="s">
        <v>138</v>
      </c>
      <c r="H1266" s="351"/>
      <c r="I1266" s="90">
        <f>IFERROR((VLOOKUP(CONCATENATE($A1266,"D"),'05 APU'!$1:$1048576,9,)),0)</f>
        <v>0</v>
      </c>
      <c r="J1266" s="90">
        <f t="shared" si="39"/>
        <v>0</v>
      </c>
      <c r="K1266" s="297" t="str">
        <f>IFERROR(VLOOKUP(CONCATENATE($A1266,"C"),'05 APU'!$1:$1048576,9,),"")</f>
        <v/>
      </c>
      <c r="L1266" s="297" t="str">
        <f>IFERROR(VLOOKUP(CONCATENATE($A1266,"B"),'05 APU'!$1:$1048576,9,),"")</f>
        <v/>
      </c>
      <c r="M1266" s="297" t="str">
        <f>IFERROR(VLOOKUP(CONCATENATE($A1266,"A"),'05 APU'!$1:$1048576,9,),"")</f>
        <v/>
      </c>
      <c r="N1266" s="86"/>
      <c r="O1266" s="90">
        <f>IFERROR(VLOOKUP(CONCATENATE($A1266,"D"),'05 APU'!$T:$AB,9,),0)</f>
        <v>0</v>
      </c>
      <c r="P1266" s="90">
        <f t="shared" si="40"/>
        <v>0</v>
      </c>
      <c r="Q1266" s="90">
        <f>IFERROR(VLOOKUP(CONCATENATE($A1266,"C"),'05 APU'!$T:$AB,9,),0)</f>
        <v>0</v>
      </c>
      <c r="R1266" s="90">
        <f>IFERROR(VLOOKUP(CONCATENATE($A1266,"B"),'05 APU'!$T:$AB,9,),0)</f>
        <v>0</v>
      </c>
      <c r="S1266" s="90">
        <f>IFERROR(VLOOKUP(CONCATENATE($A1266,"A"),'05 APU'!$T:$AB,9,),0)</f>
        <v>0</v>
      </c>
      <c r="U1266" s="421"/>
      <c r="V1266" s="424"/>
      <c r="W1266" s="429">
        <v>0</v>
      </c>
    </row>
    <row r="1267" spans="1:23" x14ac:dyDescent="0.25">
      <c r="A1267" s="88">
        <v>1257</v>
      </c>
      <c r="B1267" s="408" t="s">
        <v>2430</v>
      </c>
      <c r="C1267" s="409" t="s">
        <v>2431</v>
      </c>
      <c r="D1267" s="89" t="str">
        <f>IFERROR(VLOOKUP(CONCATENATE($A1267,"T"),'05 APU'!$1:$1048576,3,),"")</f>
        <v/>
      </c>
      <c r="E1267" s="89" t="str">
        <f>IFERROR(VLOOKUP(CONCATENATE($A1267,"T2"),'05 APU'!$1:$1048576,3,),"")</f>
        <v/>
      </c>
      <c r="F1267" s="89" t="str">
        <f>IFERROR(VLOOKUP(CONCATENATE($A1267,"T3"),'05 APU'!$1:$1048576,3,),"")</f>
        <v/>
      </c>
      <c r="G1267" s="415" t="s">
        <v>138</v>
      </c>
      <c r="H1267" s="351"/>
      <c r="I1267" s="90">
        <f>IFERROR((VLOOKUP(CONCATENATE($A1267,"D"),'05 APU'!$1:$1048576,9,)),0)</f>
        <v>0</v>
      </c>
      <c r="J1267" s="90">
        <f t="shared" ref="J1267:J1330" si="41">IFERROR(I1267*H1267,0)</f>
        <v>0</v>
      </c>
      <c r="K1267" s="297" t="str">
        <f>IFERROR(VLOOKUP(CONCATENATE($A1267,"C"),'05 APU'!$1:$1048576,9,),"")</f>
        <v/>
      </c>
      <c r="L1267" s="297" t="str">
        <f>IFERROR(VLOOKUP(CONCATENATE($A1267,"B"),'05 APU'!$1:$1048576,9,),"")</f>
        <v/>
      </c>
      <c r="M1267" s="297" t="str">
        <f>IFERROR(VLOOKUP(CONCATENATE($A1267,"A"),'05 APU'!$1:$1048576,9,),"")</f>
        <v/>
      </c>
      <c r="N1267" s="86"/>
      <c r="O1267" s="90">
        <f>IFERROR(VLOOKUP(CONCATENATE($A1267,"D"),'05 APU'!$T:$AB,9,),0)</f>
        <v>0</v>
      </c>
      <c r="P1267" s="90">
        <f t="shared" si="40"/>
        <v>0</v>
      </c>
      <c r="Q1267" s="90">
        <f>IFERROR(VLOOKUP(CONCATENATE($A1267,"C"),'05 APU'!$T:$AB,9,),0)</f>
        <v>0</v>
      </c>
      <c r="R1267" s="90">
        <f>IFERROR(VLOOKUP(CONCATENATE($A1267,"B"),'05 APU'!$T:$AB,9,),0)</f>
        <v>0</v>
      </c>
      <c r="S1267" s="90">
        <f>IFERROR(VLOOKUP(CONCATENATE($A1267,"A"),'05 APU'!$T:$AB,9,),0)</f>
        <v>0</v>
      </c>
      <c r="U1267" s="421"/>
      <c r="V1267" s="424"/>
      <c r="W1267" s="429">
        <v>0</v>
      </c>
    </row>
    <row r="1268" spans="1:23" x14ac:dyDescent="0.25">
      <c r="A1268" s="88">
        <v>1258</v>
      </c>
      <c r="B1268" s="408" t="s">
        <v>2432</v>
      </c>
      <c r="C1268" s="409" t="s">
        <v>2406</v>
      </c>
      <c r="D1268" s="89" t="str">
        <f>IFERROR(VLOOKUP(CONCATENATE($A1268,"T"),'05 APU'!$1:$1048576,3,),"")</f>
        <v/>
      </c>
      <c r="E1268" s="89" t="str">
        <f>IFERROR(VLOOKUP(CONCATENATE($A1268,"T2"),'05 APU'!$1:$1048576,3,),"")</f>
        <v/>
      </c>
      <c r="F1268" s="89" t="str">
        <f>IFERROR(VLOOKUP(CONCATENATE($A1268,"T3"),'05 APU'!$1:$1048576,3,),"")</f>
        <v/>
      </c>
      <c r="G1268" s="415" t="s">
        <v>138</v>
      </c>
      <c r="H1268" s="351"/>
      <c r="I1268" s="90">
        <f>IFERROR((VLOOKUP(CONCATENATE($A1268,"D"),'05 APU'!$1:$1048576,9,)),0)</f>
        <v>0</v>
      </c>
      <c r="J1268" s="90">
        <f t="shared" si="41"/>
        <v>0</v>
      </c>
      <c r="K1268" s="297" t="str">
        <f>IFERROR(VLOOKUP(CONCATENATE($A1268,"C"),'05 APU'!$1:$1048576,9,),"")</f>
        <v/>
      </c>
      <c r="L1268" s="297" t="str">
        <f>IFERROR(VLOOKUP(CONCATENATE($A1268,"B"),'05 APU'!$1:$1048576,9,),"")</f>
        <v/>
      </c>
      <c r="M1268" s="297" t="str">
        <f>IFERROR(VLOOKUP(CONCATENATE($A1268,"A"),'05 APU'!$1:$1048576,9,),"")</f>
        <v/>
      </c>
      <c r="N1268" s="86"/>
      <c r="O1268" s="90">
        <f>IFERROR(VLOOKUP(CONCATENATE($A1268,"D"),'05 APU'!$T:$AB,9,),0)</f>
        <v>0</v>
      </c>
      <c r="P1268" s="90">
        <f t="shared" si="40"/>
        <v>0</v>
      </c>
      <c r="Q1268" s="90">
        <f>IFERROR(VLOOKUP(CONCATENATE($A1268,"C"),'05 APU'!$T:$AB,9,),0)</f>
        <v>0</v>
      </c>
      <c r="R1268" s="90">
        <f>IFERROR(VLOOKUP(CONCATENATE($A1268,"B"),'05 APU'!$T:$AB,9,),0)</f>
        <v>0</v>
      </c>
      <c r="S1268" s="90">
        <f>IFERROR(VLOOKUP(CONCATENATE($A1268,"A"),'05 APU'!$T:$AB,9,),0)</f>
        <v>0</v>
      </c>
      <c r="U1268" s="421"/>
      <c r="V1268" s="424"/>
      <c r="W1268" s="429">
        <v>0</v>
      </c>
    </row>
    <row r="1269" spans="1:23" x14ac:dyDescent="0.25">
      <c r="A1269" s="88">
        <v>1259</v>
      </c>
      <c r="B1269" s="408" t="s">
        <v>2433</v>
      </c>
      <c r="C1269" s="409" t="s">
        <v>2408</v>
      </c>
      <c r="D1269" s="89" t="str">
        <f>IFERROR(VLOOKUP(CONCATENATE($A1269,"T"),'05 APU'!$1:$1048576,3,),"")</f>
        <v/>
      </c>
      <c r="E1269" s="89" t="str">
        <f>IFERROR(VLOOKUP(CONCATENATE($A1269,"T2"),'05 APU'!$1:$1048576,3,),"")</f>
        <v/>
      </c>
      <c r="F1269" s="89" t="str">
        <f>IFERROR(VLOOKUP(CONCATENATE($A1269,"T3"),'05 APU'!$1:$1048576,3,),"")</f>
        <v/>
      </c>
      <c r="G1269" s="415" t="s">
        <v>138</v>
      </c>
      <c r="H1269" s="351"/>
      <c r="I1269" s="90">
        <f>IFERROR((VLOOKUP(CONCATENATE($A1269,"D"),'05 APU'!$1:$1048576,9,)),0)</f>
        <v>0</v>
      </c>
      <c r="J1269" s="90">
        <f t="shared" si="41"/>
        <v>0</v>
      </c>
      <c r="K1269" s="297" t="str">
        <f>IFERROR(VLOOKUP(CONCATENATE($A1269,"C"),'05 APU'!$1:$1048576,9,),"")</f>
        <v/>
      </c>
      <c r="L1269" s="297" t="str">
        <f>IFERROR(VLOOKUP(CONCATENATE($A1269,"B"),'05 APU'!$1:$1048576,9,),"")</f>
        <v/>
      </c>
      <c r="M1269" s="297" t="str">
        <f>IFERROR(VLOOKUP(CONCATENATE($A1269,"A"),'05 APU'!$1:$1048576,9,),"")</f>
        <v/>
      </c>
      <c r="N1269" s="86"/>
      <c r="O1269" s="90">
        <f>IFERROR(VLOOKUP(CONCATENATE($A1269,"D"),'05 APU'!$T:$AB,9,),0)</f>
        <v>0</v>
      </c>
      <c r="P1269" s="90">
        <f t="shared" si="40"/>
        <v>0</v>
      </c>
      <c r="Q1269" s="90">
        <f>IFERROR(VLOOKUP(CONCATENATE($A1269,"C"),'05 APU'!$T:$AB,9,),0)</f>
        <v>0</v>
      </c>
      <c r="R1269" s="90">
        <f>IFERROR(VLOOKUP(CONCATENATE($A1269,"B"),'05 APU'!$T:$AB,9,),0)</f>
        <v>0</v>
      </c>
      <c r="S1269" s="90">
        <f>IFERROR(VLOOKUP(CONCATENATE($A1269,"A"),'05 APU'!$T:$AB,9,),0)</f>
        <v>0</v>
      </c>
      <c r="U1269" s="421"/>
      <c r="V1269" s="424"/>
      <c r="W1269" s="429">
        <v>0</v>
      </c>
    </row>
    <row r="1270" spans="1:23" x14ac:dyDescent="0.25">
      <c r="A1270" s="88">
        <v>1260</v>
      </c>
      <c r="B1270" s="408" t="s">
        <v>2434</v>
      </c>
      <c r="C1270" s="409" t="s">
        <v>2410</v>
      </c>
      <c r="D1270" s="89" t="str">
        <f>IFERROR(VLOOKUP(CONCATENATE($A1270,"T"),'05 APU'!$1:$1048576,3,),"")</f>
        <v/>
      </c>
      <c r="E1270" s="89" t="str">
        <f>IFERROR(VLOOKUP(CONCATENATE($A1270,"T2"),'05 APU'!$1:$1048576,3,),"")</f>
        <v/>
      </c>
      <c r="F1270" s="89" t="str">
        <f>IFERROR(VLOOKUP(CONCATENATE($A1270,"T3"),'05 APU'!$1:$1048576,3,),"")</f>
        <v/>
      </c>
      <c r="G1270" s="415" t="s">
        <v>138</v>
      </c>
      <c r="H1270" s="351"/>
      <c r="I1270" s="90">
        <f>IFERROR((VLOOKUP(CONCATENATE($A1270,"D"),'05 APU'!$1:$1048576,9,)),0)</f>
        <v>0</v>
      </c>
      <c r="J1270" s="90">
        <f t="shared" si="41"/>
        <v>0</v>
      </c>
      <c r="K1270" s="297" t="str">
        <f>IFERROR(VLOOKUP(CONCATENATE($A1270,"C"),'05 APU'!$1:$1048576,9,),"")</f>
        <v/>
      </c>
      <c r="L1270" s="297" t="str">
        <f>IFERROR(VLOOKUP(CONCATENATE($A1270,"B"),'05 APU'!$1:$1048576,9,),"")</f>
        <v/>
      </c>
      <c r="M1270" s="297" t="str">
        <f>IFERROR(VLOOKUP(CONCATENATE($A1270,"A"),'05 APU'!$1:$1048576,9,),"")</f>
        <v/>
      </c>
      <c r="N1270" s="86"/>
      <c r="O1270" s="90">
        <f>IFERROR(VLOOKUP(CONCATENATE($A1270,"D"),'05 APU'!$T:$AB,9,),0)</f>
        <v>0</v>
      </c>
      <c r="P1270" s="90">
        <f t="shared" si="40"/>
        <v>0</v>
      </c>
      <c r="Q1270" s="90">
        <f>IFERROR(VLOOKUP(CONCATENATE($A1270,"C"),'05 APU'!$T:$AB,9,),0)</f>
        <v>0</v>
      </c>
      <c r="R1270" s="90">
        <f>IFERROR(VLOOKUP(CONCATENATE($A1270,"B"),'05 APU'!$T:$AB,9,),0)</f>
        <v>0</v>
      </c>
      <c r="S1270" s="90">
        <f>IFERROR(VLOOKUP(CONCATENATE($A1270,"A"),'05 APU'!$T:$AB,9,),0)</f>
        <v>0</v>
      </c>
      <c r="U1270" s="421"/>
      <c r="V1270" s="424"/>
      <c r="W1270" s="429">
        <v>0</v>
      </c>
    </row>
    <row r="1271" spans="1:23" x14ac:dyDescent="0.25">
      <c r="A1271" s="88">
        <v>1261</v>
      </c>
      <c r="B1271" s="408" t="s">
        <v>2435</v>
      </c>
      <c r="C1271" s="409" t="s">
        <v>2412</v>
      </c>
      <c r="D1271" s="89" t="str">
        <f>IFERROR(VLOOKUP(CONCATENATE($A1271,"T"),'05 APU'!$1:$1048576,3,),"")</f>
        <v/>
      </c>
      <c r="E1271" s="89" t="str">
        <f>IFERROR(VLOOKUP(CONCATENATE($A1271,"T2"),'05 APU'!$1:$1048576,3,),"")</f>
        <v/>
      </c>
      <c r="F1271" s="89" t="str">
        <f>IFERROR(VLOOKUP(CONCATENATE($A1271,"T3"),'05 APU'!$1:$1048576,3,),"")</f>
        <v/>
      </c>
      <c r="G1271" s="415" t="s">
        <v>138</v>
      </c>
      <c r="H1271" s="351"/>
      <c r="I1271" s="90">
        <f>IFERROR((VLOOKUP(CONCATENATE($A1271,"D"),'05 APU'!$1:$1048576,9,)),0)</f>
        <v>0</v>
      </c>
      <c r="J1271" s="90">
        <f t="shared" si="41"/>
        <v>0</v>
      </c>
      <c r="K1271" s="297" t="str">
        <f>IFERROR(VLOOKUP(CONCATENATE($A1271,"C"),'05 APU'!$1:$1048576,9,),"")</f>
        <v/>
      </c>
      <c r="L1271" s="297" t="str">
        <f>IFERROR(VLOOKUP(CONCATENATE($A1271,"B"),'05 APU'!$1:$1048576,9,),"")</f>
        <v/>
      </c>
      <c r="M1271" s="297" t="str">
        <f>IFERROR(VLOOKUP(CONCATENATE($A1271,"A"),'05 APU'!$1:$1048576,9,),"")</f>
        <v/>
      </c>
      <c r="N1271" s="86"/>
      <c r="O1271" s="90">
        <f>IFERROR(VLOOKUP(CONCATENATE($A1271,"D"),'05 APU'!$T:$AB,9,),0)</f>
        <v>0</v>
      </c>
      <c r="P1271" s="90">
        <f t="shared" si="40"/>
        <v>0</v>
      </c>
      <c r="Q1271" s="90">
        <f>IFERROR(VLOOKUP(CONCATENATE($A1271,"C"),'05 APU'!$T:$AB,9,),0)</f>
        <v>0</v>
      </c>
      <c r="R1271" s="90">
        <f>IFERROR(VLOOKUP(CONCATENATE($A1271,"B"),'05 APU'!$T:$AB,9,),0)</f>
        <v>0</v>
      </c>
      <c r="S1271" s="90">
        <f>IFERROR(VLOOKUP(CONCATENATE($A1271,"A"),'05 APU'!$T:$AB,9,),0)</f>
        <v>0</v>
      </c>
      <c r="U1271" s="421"/>
      <c r="V1271" s="424"/>
      <c r="W1271" s="429">
        <v>0</v>
      </c>
    </row>
    <row r="1272" spans="1:23" x14ac:dyDescent="0.25">
      <c r="A1272" s="88">
        <v>1262</v>
      </c>
      <c r="B1272" s="408" t="s">
        <v>2436</v>
      </c>
      <c r="C1272" s="409" t="s">
        <v>2414</v>
      </c>
      <c r="D1272" s="89" t="str">
        <f>IFERROR(VLOOKUP(CONCATENATE($A1272,"T"),'05 APU'!$1:$1048576,3,),"")</f>
        <v/>
      </c>
      <c r="E1272" s="89" t="str">
        <f>IFERROR(VLOOKUP(CONCATENATE($A1272,"T2"),'05 APU'!$1:$1048576,3,),"")</f>
        <v/>
      </c>
      <c r="F1272" s="89" t="str">
        <f>IFERROR(VLOOKUP(CONCATENATE($A1272,"T3"),'05 APU'!$1:$1048576,3,),"")</f>
        <v/>
      </c>
      <c r="G1272" s="415" t="s">
        <v>138</v>
      </c>
      <c r="H1272" s="351"/>
      <c r="I1272" s="90">
        <f>IFERROR((VLOOKUP(CONCATENATE($A1272,"D"),'05 APU'!$1:$1048576,9,)),0)</f>
        <v>0</v>
      </c>
      <c r="J1272" s="90">
        <f t="shared" si="41"/>
        <v>0</v>
      </c>
      <c r="K1272" s="297" t="str">
        <f>IFERROR(VLOOKUP(CONCATENATE($A1272,"C"),'05 APU'!$1:$1048576,9,),"")</f>
        <v/>
      </c>
      <c r="L1272" s="297" t="str">
        <f>IFERROR(VLOOKUP(CONCATENATE($A1272,"B"),'05 APU'!$1:$1048576,9,),"")</f>
        <v/>
      </c>
      <c r="M1272" s="297" t="str">
        <f>IFERROR(VLOOKUP(CONCATENATE($A1272,"A"),'05 APU'!$1:$1048576,9,),"")</f>
        <v/>
      </c>
      <c r="N1272" s="86"/>
      <c r="O1272" s="90">
        <f>IFERROR(VLOOKUP(CONCATENATE($A1272,"D"),'05 APU'!$T:$AB,9,),0)</f>
        <v>0</v>
      </c>
      <c r="P1272" s="90">
        <f t="shared" si="40"/>
        <v>0</v>
      </c>
      <c r="Q1272" s="90">
        <f>IFERROR(VLOOKUP(CONCATENATE($A1272,"C"),'05 APU'!$T:$AB,9,),0)</f>
        <v>0</v>
      </c>
      <c r="R1272" s="90">
        <f>IFERROR(VLOOKUP(CONCATENATE($A1272,"B"),'05 APU'!$T:$AB,9,),0)</f>
        <v>0</v>
      </c>
      <c r="S1272" s="90">
        <f>IFERROR(VLOOKUP(CONCATENATE($A1272,"A"),'05 APU'!$T:$AB,9,),0)</f>
        <v>0</v>
      </c>
      <c r="U1272" s="421"/>
      <c r="V1272" s="424"/>
      <c r="W1272" s="429">
        <v>0</v>
      </c>
    </row>
    <row r="1273" spans="1:23" x14ac:dyDescent="0.25">
      <c r="A1273" s="88">
        <v>1263</v>
      </c>
      <c r="B1273" s="408" t="s">
        <v>2437</v>
      </c>
      <c r="C1273" s="409" t="s">
        <v>2416</v>
      </c>
      <c r="D1273" s="89" t="str">
        <f>IFERROR(VLOOKUP(CONCATENATE($A1273,"T"),'05 APU'!$1:$1048576,3,),"")</f>
        <v/>
      </c>
      <c r="E1273" s="89" t="str">
        <f>IFERROR(VLOOKUP(CONCATENATE($A1273,"T2"),'05 APU'!$1:$1048576,3,),"")</f>
        <v/>
      </c>
      <c r="F1273" s="89" t="str">
        <f>IFERROR(VLOOKUP(CONCATENATE($A1273,"T3"),'05 APU'!$1:$1048576,3,),"")</f>
        <v/>
      </c>
      <c r="G1273" s="415" t="s">
        <v>138</v>
      </c>
      <c r="H1273" s="351"/>
      <c r="I1273" s="90">
        <f>IFERROR((VLOOKUP(CONCATENATE($A1273,"D"),'05 APU'!$1:$1048576,9,)),0)</f>
        <v>0</v>
      </c>
      <c r="J1273" s="90">
        <f t="shared" si="41"/>
        <v>0</v>
      </c>
      <c r="K1273" s="297" t="str">
        <f>IFERROR(VLOOKUP(CONCATENATE($A1273,"C"),'05 APU'!$1:$1048576,9,),"")</f>
        <v/>
      </c>
      <c r="L1273" s="297" t="str">
        <f>IFERROR(VLOOKUP(CONCATENATE($A1273,"B"),'05 APU'!$1:$1048576,9,),"")</f>
        <v/>
      </c>
      <c r="M1273" s="297" t="str">
        <f>IFERROR(VLOOKUP(CONCATENATE($A1273,"A"),'05 APU'!$1:$1048576,9,),"")</f>
        <v/>
      </c>
      <c r="N1273" s="86"/>
      <c r="O1273" s="90">
        <f>IFERROR(VLOOKUP(CONCATENATE($A1273,"D"),'05 APU'!$T:$AB,9,),0)</f>
        <v>0</v>
      </c>
      <c r="P1273" s="90">
        <f t="shared" si="40"/>
        <v>0</v>
      </c>
      <c r="Q1273" s="90">
        <f>IFERROR(VLOOKUP(CONCATENATE($A1273,"C"),'05 APU'!$T:$AB,9,),0)</f>
        <v>0</v>
      </c>
      <c r="R1273" s="90">
        <f>IFERROR(VLOOKUP(CONCATENATE($A1273,"B"),'05 APU'!$T:$AB,9,),0)</f>
        <v>0</v>
      </c>
      <c r="S1273" s="90">
        <f>IFERROR(VLOOKUP(CONCATENATE($A1273,"A"),'05 APU'!$T:$AB,9,),0)</f>
        <v>0</v>
      </c>
      <c r="U1273" s="421"/>
      <c r="V1273" s="424"/>
      <c r="W1273" s="429">
        <v>0</v>
      </c>
    </row>
    <row r="1274" spans="1:23" x14ac:dyDescent="0.25">
      <c r="A1274" s="88">
        <v>1264</v>
      </c>
      <c r="B1274" s="408" t="s">
        <v>2438</v>
      </c>
      <c r="C1274" s="409" t="s">
        <v>2418</v>
      </c>
      <c r="D1274" s="89" t="str">
        <f>IFERROR(VLOOKUP(CONCATENATE($A1274,"T"),'05 APU'!$1:$1048576,3,),"")</f>
        <v/>
      </c>
      <c r="E1274" s="89" t="str">
        <f>IFERROR(VLOOKUP(CONCATENATE($A1274,"T2"),'05 APU'!$1:$1048576,3,),"")</f>
        <v/>
      </c>
      <c r="F1274" s="89" t="str">
        <f>IFERROR(VLOOKUP(CONCATENATE($A1274,"T3"),'05 APU'!$1:$1048576,3,),"")</f>
        <v/>
      </c>
      <c r="G1274" s="415" t="s">
        <v>138</v>
      </c>
      <c r="H1274" s="351"/>
      <c r="I1274" s="90">
        <f>IFERROR((VLOOKUP(CONCATENATE($A1274,"D"),'05 APU'!$1:$1048576,9,)),0)</f>
        <v>0</v>
      </c>
      <c r="J1274" s="90">
        <f t="shared" si="41"/>
        <v>0</v>
      </c>
      <c r="K1274" s="297" t="str">
        <f>IFERROR(VLOOKUP(CONCATENATE($A1274,"C"),'05 APU'!$1:$1048576,9,),"")</f>
        <v/>
      </c>
      <c r="L1274" s="297" t="str">
        <f>IFERROR(VLOOKUP(CONCATENATE($A1274,"B"),'05 APU'!$1:$1048576,9,),"")</f>
        <v/>
      </c>
      <c r="M1274" s="297" t="str">
        <f>IFERROR(VLOOKUP(CONCATENATE($A1274,"A"),'05 APU'!$1:$1048576,9,),"")</f>
        <v/>
      </c>
      <c r="N1274" s="86"/>
      <c r="O1274" s="90">
        <f>IFERROR(VLOOKUP(CONCATENATE($A1274,"D"),'05 APU'!$T:$AB,9,),0)</f>
        <v>0</v>
      </c>
      <c r="P1274" s="90">
        <f t="shared" si="40"/>
        <v>0</v>
      </c>
      <c r="Q1274" s="90">
        <f>IFERROR(VLOOKUP(CONCATENATE($A1274,"C"),'05 APU'!$T:$AB,9,),0)</f>
        <v>0</v>
      </c>
      <c r="R1274" s="90">
        <f>IFERROR(VLOOKUP(CONCATENATE($A1274,"B"),'05 APU'!$T:$AB,9,),0)</f>
        <v>0</v>
      </c>
      <c r="S1274" s="90">
        <f>IFERROR(VLOOKUP(CONCATENATE($A1274,"A"),'05 APU'!$T:$AB,9,),0)</f>
        <v>0</v>
      </c>
      <c r="U1274" s="421"/>
      <c r="V1274" s="424"/>
      <c r="W1274" s="429">
        <v>0</v>
      </c>
    </row>
    <row r="1275" spans="1:23" x14ac:dyDescent="0.25">
      <c r="A1275" s="88">
        <v>1265</v>
      </c>
      <c r="B1275" s="408" t="s">
        <v>2439</v>
      </c>
      <c r="C1275" s="409" t="s">
        <v>2420</v>
      </c>
      <c r="D1275" s="89" t="str">
        <f>IFERROR(VLOOKUP(CONCATENATE($A1275,"T"),'05 APU'!$1:$1048576,3,),"")</f>
        <v/>
      </c>
      <c r="E1275" s="89" t="str">
        <f>IFERROR(VLOOKUP(CONCATENATE($A1275,"T2"),'05 APU'!$1:$1048576,3,),"")</f>
        <v/>
      </c>
      <c r="F1275" s="89" t="str">
        <f>IFERROR(VLOOKUP(CONCATENATE($A1275,"T3"),'05 APU'!$1:$1048576,3,),"")</f>
        <v/>
      </c>
      <c r="G1275" s="415" t="s">
        <v>138</v>
      </c>
      <c r="H1275" s="351"/>
      <c r="I1275" s="90">
        <f>IFERROR((VLOOKUP(CONCATENATE($A1275,"D"),'05 APU'!$1:$1048576,9,)),0)</f>
        <v>0</v>
      </c>
      <c r="J1275" s="90">
        <f t="shared" si="41"/>
        <v>0</v>
      </c>
      <c r="K1275" s="297" t="str">
        <f>IFERROR(VLOOKUP(CONCATENATE($A1275,"C"),'05 APU'!$1:$1048576,9,),"")</f>
        <v/>
      </c>
      <c r="L1275" s="297" t="str">
        <f>IFERROR(VLOOKUP(CONCATENATE($A1275,"B"),'05 APU'!$1:$1048576,9,),"")</f>
        <v/>
      </c>
      <c r="M1275" s="297" t="str">
        <f>IFERROR(VLOOKUP(CONCATENATE($A1275,"A"),'05 APU'!$1:$1048576,9,),"")</f>
        <v/>
      </c>
      <c r="N1275" s="86"/>
      <c r="O1275" s="90">
        <f>IFERROR(VLOOKUP(CONCATENATE($A1275,"D"),'05 APU'!$T:$AB,9,),0)</f>
        <v>0</v>
      </c>
      <c r="P1275" s="90">
        <f t="shared" si="40"/>
        <v>0</v>
      </c>
      <c r="Q1275" s="90">
        <f>IFERROR(VLOOKUP(CONCATENATE($A1275,"C"),'05 APU'!$T:$AB,9,),0)</f>
        <v>0</v>
      </c>
      <c r="R1275" s="90">
        <f>IFERROR(VLOOKUP(CONCATENATE($A1275,"B"),'05 APU'!$T:$AB,9,),0)</f>
        <v>0</v>
      </c>
      <c r="S1275" s="90">
        <f>IFERROR(VLOOKUP(CONCATENATE($A1275,"A"),'05 APU'!$T:$AB,9,),0)</f>
        <v>0</v>
      </c>
      <c r="U1275" s="421"/>
      <c r="V1275" s="424"/>
      <c r="W1275" s="429">
        <v>0</v>
      </c>
    </row>
    <row r="1276" spans="1:23" x14ac:dyDescent="0.25">
      <c r="A1276" s="88">
        <v>1266</v>
      </c>
      <c r="B1276" s="408" t="s">
        <v>2440</v>
      </c>
      <c r="C1276" s="409" t="s">
        <v>2422</v>
      </c>
      <c r="D1276" s="89" t="str">
        <f>IFERROR(VLOOKUP(CONCATENATE($A1276,"T"),'05 APU'!$1:$1048576,3,),"")</f>
        <v/>
      </c>
      <c r="E1276" s="89" t="str">
        <f>IFERROR(VLOOKUP(CONCATENATE($A1276,"T2"),'05 APU'!$1:$1048576,3,),"")</f>
        <v/>
      </c>
      <c r="F1276" s="89" t="str">
        <f>IFERROR(VLOOKUP(CONCATENATE($A1276,"T3"),'05 APU'!$1:$1048576,3,),"")</f>
        <v/>
      </c>
      <c r="G1276" s="415" t="s">
        <v>138</v>
      </c>
      <c r="H1276" s="351"/>
      <c r="I1276" s="90">
        <f>IFERROR((VLOOKUP(CONCATENATE($A1276,"D"),'05 APU'!$1:$1048576,9,)),0)</f>
        <v>0</v>
      </c>
      <c r="J1276" s="90">
        <f t="shared" si="41"/>
        <v>0</v>
      </c>
      <c r="K1276" s="297" t="str">
        <f>IFERROR(VLOOKUP(CONCATENATE($A1276,"C"),'05 APU'!$1:$1048576,9,),"")</f>
        <v/>
      </c>
      <c r="L1276" s="297" t="str">
        <f>IFERROR(VLOOKUP(CONCATENATE($A1276,"B"),'05 APU'!$1:$1048576,9,),"")</f>
        <v/>
      </c>
      <c r="M1276" s="297" t="str">
        <f>IFERROR(VLOOKUP(CONCATENATE($A1276,"A"),'05 APU'!$1:$1048576,9,),"")</f>
        <v/>
      </c>
      <c r="N1276" s="86"/>
      <c r="O1276" s="90">
        <f>IFERROR(VLOOKUP(CONCATENATE($A1276,"D"),'05 APU'!$T:$AB,9,),0)</f>
        <v>0</v>
      </c>
      <c r="P1276" s="90">
        <f t="shared" si="40"/>
        <v>0</v>
      </c>
      <c r="Q1276" s="90">
        <f>IFERROR(VLOOKUP(CONCATENATE($A1276,"C"),'05 APU'!$T:$AB,9,),0)</f>
        <v>0</v>
      </c>
      <c r="R1276" s="90">
        <f>IFERROR(VLOOKUP(CONCATENATE($A1276,"B"),'05 APU'!$T:$AB,9,),0)</f>
        <v>0</v>
      </c>
      <c r="S1276" s="90">
        <f>IFERROR(VLOOKUP(CONCATENATE($A1276,"A"),'05 APU'!$T:$AB,9,),0)</f>
        <v>0</v>
      </c>
      <c r="U1276" s="421"/>
      <c r="V1276" s="424"/>
      <c r="W1276" s="429">
        <v>0</v>
      </c>
    </row>
    <row r="1277" spans="1:23" x14ac:dyDescent="0.25">
      <c r="A1277" s="88">
        <v>1267</v>
      </c>
      <c r="B1277" s="403">
        <v>5.18</v>
      </c>
      <c r="C1277" s="404" t="s">
        <v>2441</v>
      </c>
      <c r="D1277" s="89" t="str">
        <f>IFERROR(VLOOKUP(CONCATENATE($A1277,"T"),'05 APU'!$1:$1048576,3,),"")</f>
        <v/>
      </c>
      <c r="E1277" s="89" t="str">
        <f>IFERROR(VLOOKUP(CONCATENATE($A1277,"T2"),'05 APU'!$1:$1048576,3,),"")</f>
        <v/>
      </c>
      <c r="F1277" s="89" t="str">
        <f>IFERROR(VLOOKUP(CONCATENATE($A1277,"T3"),'05 APU'!$1:$1048576,3,),"")</f>
        <v/>
      </c>
      <c r="G1277" s="415"/>
      <c r="H1277" s="351"/>
      <c r="I1277" s="90">
        <f>IFERROR((VLOOKUP(CONCATENATE($A1277,"D"),'05 APU'!$1:$1048576,9,)),0)</f>
        <v>0</v>
      </c>
      <c r="J1277" s="90">
        <f t="shared" si="41"/>
        <v>0</v>
      </c>
      <c r="K1277" s="297" t="str">
        <f>IFERROR(VLOOKUP(CONCATENATE($A1277,"C"),'05 APU'!$1:$1048576,9,),"")</f>
        <v/>
      </c>
      <c r="L1277" s="297" t="str">
        <f>IFERROR(VLOOKUP(CONCATENATE($A1277,"B"),'05 APU'!$1:$1048576,9,),"")</f>
        <v/>
      </c>
      <c r="M1277" s="297" t="str">
        <f>IFERROR(VLOOKUP(CONCATENATE($A1277,"A"),'05 APU'!$1:$1048576,9,),"")</f>
        <v/>
      </c>
      <c r="N1277" s="86"/>
      <c r="O1277" s="90">
        <f>IFERROR(VLOOKUP(CONCATENATE($A1277,"D"),'05 APU'!$T:$AB,9,),0)</f>
        <v>0</v>
      </c>
      <c r="P1277" s="90">
        <f t="shared" si="40"/>
        <v>0</v>
      </c>
      <c r="Q1277" s="90">
        <f>IFERROR(VLOOKUP(CONCATENATE($A1277,"C"),'05 APU'!$T:$AB,9,),0)</f>
        <v>0</v>
      </c>
      <c r="R1277" s="90">
        <f>IFERROR(VLOOKUP(CONCATENATE($A1277,"B"),'05 APU'!$T:$AB,9,),0)</f>
        <v>0</v>
      </c>
      <c r="S1277" s="90">
        <f>IFERROR(VLOOKUP(CONCATENATE($A1277,"A"),'05 APU'!$T:$AB,9,),0)</f>
        <v>0</v>
      </c>
      <c r="U1277" s="420"/>
      <c r="V1277" s="424"/>
      <c r="W1277" s="429">
        <v>0</v>
      </c>
    </row>
    <row r="1278" spans="1:23" x14ac:dyDescent="0.25">
      <c r="A1278" s="88">
        <v>1268</v>
      </c>
      <c r="B1278" s="408" t="s">
        <v>2442</v>
      </c>
      <c r="C1278" s="409" t="s">
        <v>2443</v>
      </c>
      <c r="D1278" s="89" t="str">
        <f>IFERROR(VLOOKUP(CONCATENATE($A1278,"T"),'05 APU'!$1:$1048576,3,),"")</f>
        <v/>
      </c>
      <c r="E1278" s="89" t="str">
        <f>IFERROR(VLOOKUP(CONCATENATE($A1278,"T2"),'05 APU'!$1:$1048576,3,),"")</f>
        <v/>
      </c>
      <c r="F1278" s="89" t="str">
        <f>IFERROR(VLOOKUP(CONCATENATE($A1278,"T3"),'05 APU'!$1:$1048576,3,),"")</f>
        <v/>
      </c>
      <c r="G1278" s="415" t="s">
        <v>138</v>
      </c>
      <c r="H1278" s="351"/>
      <c r="I1278" s="90">
        <f>IFERROR((VLOOKUP(CONCATENATE($A1278,"D"),'05 APU'!$1:$1048576,9,)),0)</f>
        <v>0</v>
      </c>
      <c r="J1278" s="90">
        <f t="shared" si="41"/>
        <v>0</v>
      </c>
      <c r="K1278" s="297" t="str">
        <f>IFERROR(VLOOKUP(CONCATENATE($A1278,"C"),'05 APU'!$1:$1048576,9,),"")</f>
        <v/>
      </c>
      <c r="L1278" s="297" t="str">
        <f>IFERROR(VLOOKUP(CONCATENATE($A1278,"B"),'05 APU'!$1:$1048576,9,),"")</f>
        <v/>
      </c>
      <c r="M1278" s="297" t="str">
        <f>IFERROR(VLOOKUP(CONCATENATE($A1278,"A"),'05 APU'!$1:$1048576,9,),"")</f>
        <v/>
      </c>
      <c r="N1278" s="86"/>
      <c r="O1278" s="90">
        <f>IFERROR(VLOOKUP(CONCATENATE($A1278,"D"),'05 APU'!$T:$AB,9,),0)</f>
        <v>0</v>
      </c>
      <c r="P1278" s="90">
        <f t="shared" si="40"/>
        <v>0</v>
      </c>
      <c r="Q1278" s="90">
        <f>IFERROR(VLOOKUP(CONCATENATE($A1278,"C"),'05 APU'!$T:$AB,9,),0)</f>
        <v>0</v>
      </c>
      <c r="R1278" s="90">
        <f>IFERROR(VLOOKUP(CONCATENATE($A1278,"B"),'05 APU'!$T:$AB,9,),0)</f>
        <v>0</v>
      </c>
      <c r="S1278" s="90">
        <f>IFERROR(VLOOKUP(CONCATENATE($A1278,"A"),'05 APU'!$T:$AB,9,),0)</f>
        <v>0</v>
      </c>
      <c r="U1278" s="421"/>
      <c r="V1278" s="424"/>
      <c r="W1278" s="429">
        <v>0</v>
      </c>
    </row>
    <row r="1279" spans="1:23" x14ac:dyDescent="0.25">
      <c r="A1279" s="88">
        <v>1269</v>
      </c>
      <c r="B1279" s="408" t="s">
        <v>2444</v>
      </c>
      <c r="C1279" s="409" t="s">
        <v>2389</v>
      </c>
      <c r="D1279" s="89" t="str">
        <f>IFERROR(VLOOKUP(CONCATENATE($A1279,"T"),'05 APU'!$1:$1048576,3,),"")</f>
        <v/>
      </c>
      <c r="E1279" s="89" t="str">
        <f>IFERROR(VLOOKUP(CONCATENATE($A1279,"T2"),'05 APU'!$1:$1048576,3,),"")</f>
        <v/>
      </c>
      <c r="F1279" s="89" t="str">
        <f>IFERROR(VLOOKUP(CONCATENATE($A1279,"T3"),'05 APU'!$1:$1048576,3,),"")</f>
        <v/>
      </c>
      <c r="G1279" s="415" t="s">
        <v>138</v>
      </c>
      <c r="H1279" s="351"/>
      <c r="I1279" s="90">
        <f>IFERROR((VLOOKUP(CONCATENATE($A1279,"D"),'05 APU'!$1:$1048576,9,)),0)</f>
        <v>0</v>
      </c>
      <c r="J1279" s="90">
        <f t="shared" si="41"/>
        <v>0</v>
      </c>
      <c r="K1279" s="297" t="str">
        <f>IFERROR(VLOOKUP(CONCATENATE($A1279,"C"),'05 APU'!$1:$1048576,9,),"")</f>
        <v/>
      </c>
      <c r="L1279" s="297" t="str">
        <f>IFERROR(VLOOKUP(CONCATENATE($A1279,"B"),'05 APU'!$1:$1048576,9,),"")</f>
        <v/>
      </c>
      <c r="M1279" s="297" t="str">
        <f>IFERROR(VLOOKUP(CONCATENATE($A1279,"A"),'05 APU'!$1:$1048576,9,),"")</f>
        <v/>
      </c>
      <c r="N1279" s="86"/>
      <c r="O1279" s="90">
        <f>IFERROR(VLOOKUP(CONCATENATE($A1279,"D"),'05 APU'!$T:$AB,9,),0)</f>
        <v>0</v>
      </c>
      <c r="P1279" s="90">
        <f t="shared" si="40"/>
        <v>0</v>
      </c>
      <c r="Q1279" s="90">
        <f>IFERROR(VLOOKUP(CONCATENATE($A1279,"C"),'05 APU'!$T:$AB,9,),0)</f>
        <v>0</v>
      </c>
      <c r="R1279" s="90">
        <f>IFERROR(VLOOKUP(CONCATENATE($A1279,"B"),'05 APU'!$T:$AB,9,),0)</f>
        <v>0</v>
      </c>
      <c r="S1279" s="90">
        <f>IFERROR(VLOOKUP(CONCATENATE($A1279,"A"),'05 APU'!$T:$AB,9,),0)</f>
        <v>0</v>
      </c>
      <c r="U1279" s="421"/>
      <c r="V1279" s="424"/>
      <c r="W1279" s="429">
        <v>0</v>
      </c>
    </row>
    <row r="1280" spans="1:23" x14ac:dyDescent="0.25">
      <c r="A1280" s="88">
        <v>1270</v>
      </c>
      <c r="B1280" s="408" t="s">
        <v>2445</v>
      </c>
      <c r="C1280" s="409" t="s">
        <v>2381</v>
      </c>
      <c r="D1280" s="89" t="str">
        <f>IFERROR(VLOOKUP(CONCATENATE($A1280,"T"),'05 APU'!$1:$1048576,3,),"")</f>
        <v/>
      </c>
      <c r="E1280" s="89" t="str">
        <f>IFERROR(VLOOKUP(CONCATENATE($A1280,"T2"),'05 APU'!$1:$1048576,3,),"")</f>
        <v/>
      </c>
      <c r="F1280" s="89" t="str">
        <f>IFERROR(VLOOKUP(CONCATENATE($A1280,"T3"),'05 APU'!$1:$1048576,3,),"")</f>
        <v/>
      </c>
      <c r="G1280" s="415" t="s">
        <v>138</v>
      </c>
      <c r="H1280" s="351"/>
      <c r="I1280" s="90">
        <f>IFERROR((VLOOKUP(CONCATENATE($A1280,"D"),'05 APU'!$1:$1048576,9,)),0)</f>
        <v>0</v>
      </c>
      <c r="J1280" s="90">
        <f t="shared" si="41"/>
        <v>0</v>
      </c>
      <c r="K1280" s="297" t="str">
        <f>IFERROR(VLOOKUP(CONCATENATE($A1280,"C"),'05 APU'!$1:$1048576,9,),"")</f>
        <v/>
      </c>
      <c r="L1280" s="297" t="str">
        <f>IFERROR(VLOOKUP(CONCATENATE($A1280,"B"),'05 APU'!$1:$1048576,9,),"")</f>
        <v/>
      </c>
      <c r="M1280" s="297" t="str">
        <f>IFERROR(VLOOKUP(CONCATENATE($A1280,"A"),'05 APU'!$1:$1048576,9,),"")</f>
        <v/>
      </c>
      <c r="N1280" s="86"/>
      <c r="O1280" s="90">
        <f>IFERROR(VLOOKUP(CONCATENATE($A1280,"D"),'05 APU'!$T:$AB,9,),0)</f>
        <v>0</v>
      </c>
      <c r="P1280" s="90">
        <f t="shared" si="40"/>
        <v>0</v>
      </c>
      <c r="Q1280" s="90">
        <f>IFERROR(VLOOKUP(CONCATENATE($A1280,"C"),'05 APU'!$T:$AB,9,),0)</f>
        <v>0</v>
      </c>
      <c r="R1280" s="90">
        <f>IFERROR(VLOOKUP(CONCATENATE($A1280,"B"),'05 APU'!$T:$AB,9,),0)</f>
        <v>0</v>
      </c>
      <c r="S1280" s="90">
        <f>IFERROR(VLOOKUP(CONCATENATE($A1280,"A"),'05 APU'!$T:$AB,9,),0)</f>
        <v>0</v>
      </c>
      <c r="U1280" s="421"/>
      <c r="V1280" s="424"/>
      <c r="W1280" s="429">
        <v>0</v>
      </c>
    </row>
    <row r="1281" spans="1:23" x14ac:dyDescent="0.25">
      <c r="A1281" s="88">
        <v>1271</v>
      </c>
      <c r="B1281" s="408" t="s">
        <v>2446</v>
      </c>
      <c r="C1281" s="409" t="s">
        <v>2447</v>
      </c>
      <c r="D1281" s="89" t="str">
        <f>IFERROR(VLOOKUP(CONCATENATE($A1281,"T"),'05 APU'!$1:$1048576,3,),"")</f>
        <v/>
      </c>
      <c r="E1281" s="89" t="str">
        <f>IFERROR(VLOOKUP(CONCATENATE($A1281,"T2"),'05 APU'!$1:$1048576,3,),"")</f>
        <v/>
      </c>
      <c r="F1281" s="89" t="str">
        <f>IFERROR(VLOOKUP(CONCATENATE($A1281,"T3"),'05 APU'!$1:$1048576,3,),"")</f>
        <v/>
      </c>
      <c r="G1281" s="415" t="s">
        <v>138</v>
      </c>
      <c r="H1281" s="351"/>
      <c r="I1281" s="90">
        <f>IFERROR((VLOOKUP(CONCATENATE($A1281,"D"),'05 APU'!$1:$1048576,9,)),0)</f>
        <v>0</v>
      </c>
      <c r="J1281" s="90">
        <f t="shared" si="41"/>
        <v>0</v>
      </c>
      <c r="K1281" s="297" t="str">
        <f>IFERROR(VLOOKUP(CONCATENATE($A1281,"C"),'05 APU'!$1:$1048576,9,),"")</f>
        <v/>
      </c>
      <c r="L1281" s="297" t="str">
        <f>IFERROR(VLOOKUP(CONCATENATE($A1281,"B"),'05 APU'!$1:$1048576,9,),"")</f>
        <v/>
      </c>
      <c r="M1281" s="297" t="str">
        <f>IFERROR(VLOOKUP(CONCATENATE($A1281,"A"),'05 APU'!$1:$1048576,9,),"")</f>
        <v/>
      </c>
      <c r="N1281" s="86"/>
      <c r="O1281" s="90">
        <f>IFERROR(VLOOKUP(CONCATENATE($A1281,"D"),'05 APU'!$T:$AB,9,),0)</f>
        <v>0</v>
      </c>
      <c r="P1281" s="90">
        <f t="shared" si="40"/>
        <v>0</v>
      </c>
      <c r="Q1281" s="90">
        <f>IFERROR(VLOOKUP(CONCATENATE($A1281,"C"),'05 APU'!$T:$AB,9,),0)</f>
        <v>0</v>
      </c>
      <c r="R1281" s="90">
        <f>IFERROR(VLOOKUP(CONCATENATE($A1281,"B"),'05 APU'!$T:$AB,9,),0)</f>
        <v>0</v>
      </c>
      <c r="S1281" s="90">
        <f>IFERROR(VLOOKUP(CONCATENATE($A1281,"A"),'05 APU'!$T:$AB,9,),0)</f>
        <v>0</v>
      </c>
      <c r="U1281" s="421"/>
      <c r="V1281" s="424"/>
      <c r="W1281" s="429">
        <v>0</v>
      </c>
    </row>
    <row r="1282" spans="1:23" x14ac:dyDescent="0.25">
      <c r="A1282" s="88">
        <v>1272</v>
      </c>
      <c r="B1282" s="408" t="s">
        <v>2448</v>
      </c>
      <c r="C1282" s="409" t="s">
        <v>2449</v>
      </c>
      <c r="D1282" s="89" t="str">
        <f>IFERROR(VLOOKUP(CONCATENATE($A1282,"T"),'05 APU'!$1:$1048576,3,),"")</f>
        <v/>
      </c>
      <c r="E1282" s="89" t="str">
        <f>IFERROR(VLOOKUP(CONCATENATE($A1282,"T2"),'05 APU'!$1:$1048576,3,),"")</f>
        <v/>
      </c>
      <c r="F1282" s="89" t="str">
        <f>IFERROR(VLOOKUP(CONCATENATE($A1282,"T3"),'05 APU'!$1:$1048576,3,),"")</f>
        <v/>
      </c>
      <c r="G1282" s="415" t="s">
        <v>138</v>
      </c>
      <c r="H1282" s="351"/>
      <c r="I1282" s="90">
        <f>IFERROR((VLOOKUP(CONCATENATE($A1282,"D"),'05 APU'!$1:$1048576,9,)),0)</f>
        <v>0</v>
      </c>
      <c r="J1282" s="90">
        <f t="shared" si="41"/>
        <v>0</v>
      </c>
      <c r="K1282" s="297" t="str">
        <f>IFERROR(VLOOKUP(CONCATENATE($A1282,"C"),'05 APU'!$1:$1048576,9,),"")</f>
        <v/>
      </c>
      <c r="L1282" s="297" t="str">
        <f>IFERROR(VLOOKUP(CONCATENATE($A1282,"B"),'05 APU'!$1:$1048576,9,),"")</f>
        <v/>
      </c>
      <c r="M1282" s="297" t="str">
        <f>IFERROR(VLOOKUP(CONCATENATE($A1282,"A"),'05 APU'!$1:$1048576,9,),"")</f>
        <v/>
      </c>
      <c r="N1282" s="86"/>
      <c r="O1282" s="90">
        <f>IFERROR(VLOOKUP(CONCATENATE($A1282,"D"),'05 APU'!$T:$AB,9,),0)</f>
        <v>0</v>
      </c>
      <c r="P1282" s="90">
        <f t="shared" si="40"/>
        <v>0</v>
      </c>
      <c r="Q1282" s="90">
        <f>IFERROR(VLOOKUP(CONCATENATE($A1282,"C"),'05 APU'!$T:$AB,9,),0)</f>
        <v>0</v>
      </c>
      <c r="R1282" s="90">
        <f>IFERROR(VLOOKUP(CONCATENATE($A1282,"B"),'05 APU'!$T:$AB,9,),0)</f>
        <v>0</v>
      </c>
      <c r="S1282" s="90">
        <f>IFERROR(VLOOKUP(CONCATENATE($A1282,"A"),'05 APU'!$T:$AB,9,),0)</f>
        <v>0</v>
      </c>
      <c r="U1282" s="421"/>
      <c r="V1282" s="424"/>
      <c r="W1282" s="429">
        <v>0</v>
      </c>
    </row>
    <row r="1283" spans="1:23" x14ac:dyDescent="0.25">
      <c r="A1283" s="88">
        <v>1273</v>
      </c>
      <c r="B1283" s="403">
        <v>5.19</v>
      </c>
      <c r="C1283" s="404" t="s">
        <v>2450</v>
      </c>
      <c r="D1283" s="89" t="str">
        <f>IFERROR(VLOOKUP(CONCATENATE($A1283,"T"),'05 APU'!$1:$1048576,3,),"")</f>
        <v/>
      </c>
      <c r="E1283" s="89" t="str">
        <f>IFERROR(VLOOKUP(CONCATENATE($A1283,"T2"),'05 APU'!$1:$1048576,3,),"")</f>
        <v/>
      </c>
      <c r="F1283" s="89" t="str">
        <f>IFERROR(VLOOKUP(CONCATENATE($A1283,"T3"),'05 APU'!$1:$1048576,3,),"")</f>
        <v/>
      </c>
      <c r="G1283" s="415"/>
      <c r="H1283" s="351"/>
      <c r="I1283" s="90">
        <f>IFERROR((VLOOKUP(CONCATENATE($A1283,"D"),'05 APU'!$1:$1048576,9,)),0)</f>
        <v>0</v>
      </c>
      <c r="J1283" s="90">
        <f t="shared" si="41"/>
        <v>0</v>
      </c>
      <c r="K1283" s="297" t="str">
        <f>IFERROR(VLOOKUP(CONCATENATE($A1283,"C"),'05 APU'!$1:$1048576,9,),"")</f>
        <v/>
      </c>
      <c r="L1283" s="297" t="str">
        <f>IFERROR(VLOOKUP(CONCATENATE($A1283,"B"),'05 APU'!$1:$1048576,9,),"")</f>
        <v/>
      </c>
      <c r="M1283" s="297" t="str">
        <f>IFERROR(VLOOKUP(CONCATENATE($A1283,"A"),'05 APU'!$1:$1048576,9,),"")</f>
        <v/>
      </c>
      <c r="N1283" s="86"/>
      <c r="O1283" s="90">
        <f>IFERROR(VLOOKUP(CONCATENATE($A1283,"D"),'05 APU'!$T:$AB,9,),0)</f>
        <v>0</v>
      </c>
      <c r="P1283" s="90">
        <f t="shared" si="40"/>
        <v>0</v>
      </c>
      <c r="Q1283" s="90">
        <f>IFERROR(VLOOKUP(CONCATENATE($A1283,"C"),'05 APU'!$T:$AB,9,),0)</f>
        <v>0</v>
      </c>
      <c r="R1283" s="90">
        <f>IFERROR(VLOOKUP(CONCATENATE($A1283,"B"),'05 APU'!$T:$AB,9,),0)</f>
        <v>0</v>
      </c>
      <c r="S1283" s="90">
        <f>IFERROR(VLOOKUP(CONCATENATE($A1283,"A"),'05 APU'!$T:$AB,9,),0)</f>
        <v>0</v>
      </c>
      <c r="U1283" s="420"/>
      <c r="V1283" s="424"/>
      <c r="W1283" s="429">
        <v>0</v>
      </c>
    </row>
    <row r="1284" spans="1:23" x14ac:dyDescent="0.25">
      <c r="A1284" s="88">
        <v>1274</v>
      </c>
      <c r="B1284" s="408" t="s">
        <v>2451</v>
      </c>
      <c r="C1284" s="409" t="s">
        <v>2452</v>
      </c>
      <c r="D1284" s="89" t="str">
        <f>IFERROR(VLOOKUP(CONCATENATE($A1284,"T"),'05 APU'!$1:$1048576,3,),"")</f>
        <v/>
      </c>
      <c r="E1284" s="89" t="str">
        <f>IFERROR(VLOOKUP(CONCATENATE($A1284,"T2"),'05 APU'!$1:$1048576,3,),"")</f>
        <v/>
      </c>
      <c r="F1284" s="89" t="str">
        <f>IFERROR(VLOOKUP(CONCATENATE($A1284,"T3"),'05 APU'!$1:$1048576,3,),"")</f>
        <v/>
      </c>
      <c r="G1284" s="415" t="s">
        <v>138</v>
      </c>
      <c r="H1284" s="351"/>
      <c r="I1284" s="90">
        <f>IFERROR((VLOOKUP(CONCATENATE($A1284,"D"),'05 APU'!$1:$1048576,9,)),0)</f>
        <v>0</v>
      </c>
      <c r="J1284" s="90">
        <f t="shared" si="41"/>
        <v>0</v>
      </c>
      <c r="K1284" s="297" t="str">
        <f>IFERROR(VLOOKUP(CONCATENATE($A1284,"C"),'05 APU'!$1:$1048576,9,),"")</f>
        <v/>
      </c>
      <c r="L1284" s="297" t="str">
        <f>IFERROR(VLOOKUP(CONCATENATE($A1284,"B"),'05 APU'!$1:$1048576,9,),"")</f>
        <v/>
      </c>
      <c r="M1284" s="297" t="str">
        <f>IFERROR(VLOOKUP(CONCATENATE($A1284,"A"),'05 APU'!$1:$1048576,9,),"")</f>
        <v/>
      </c>
      <c r="N1284" s="86"/>
      <c r="O1284" s="90">
        <f>IFERROR(VLOOKUP(CONCATENATE($A1284,"D"),'05 APU'!$T:$AB,9,),0)</f>
        <v>0</v>
      </c>
      <c r="P1284" s="90">
        <f t="shared" si="40"/>
        <v>0</v>
      </c>
      <c r="Q1284" s="90">
        <f>IFERROR(VLOOKUP(CONCATENATE($A1284,"C"),'05 APU'!$T:$AB,9,),0)</f>
        <v>0</v>
      </c>
      <c r="R1284" s="90">
        <f>IFERROR(VLOOKUP(CONCATENATE($A1284,"B"),'05 APU'!$T:$AB,9,),0)</f>
        <v>0</v>
      </c>
      <c r="S1284" s="90">
        <f>IFERROR(VLOOKUP(CONCATENATE($A1284,"A"),'05 APU'!$T:$AB,9,),0)</f>
        <v>0</v>
      </c>
      <c r="U1284" s="421"/>
      <c r="V1284" s="424"/>
      <c r="W1284" s="429">
        <v>0</v>
      </c>
    </row>
    <row r="1285" spans="1:23" x14ac:dyDescent="0.25">
      <c r="A1285" s="88">
        <v>1275</v>
      </c>
      <c r="B1285" s="408" t="s">
        <v>2453</v>
      </c>
      <c r="C1285" s="409" t="s">
        <v>2454</v>
      </c>
      <c r="D1285" s="89" t="str">
        <f>IFERROR(VLOOKUP(CONCATENATE($A1285,"T"),'05 APU'!$1:$1048576,3,),"")</f>
        <v/>
      </c>
      <c r="E1285" s="89" t="str">
        <f>IFERROR(VLOOKUP(CONCATENATE($A1285,"T2"),'05 APU'!$1:$1048576,3,),"")</f>
        <v/>
      </c>
      <c r="F1285" s="89" t="str">
        <f>IFERROR(VLOOKUP(CONCATENATE($A1285,"T3"),'05 APU'!$1:$1048576,3,),"")</f>
        <v/>
      </c>
      <c r="G1285" s="415" t="s">
        <v>138</v>
      </c>
      <c r="H1285" s="351"/>
      <c r="I1285" s="90">
        <f>IFERROR((VLOOKUP(CONCATENATE($A1285,"D"),'05 APU'!$1:$1048576,9,)),0)</f>
        <v>0</v>
      </c>
      <c r="J1285" s="90">
        <f t="shared" si="41"/>
        <v>0</v>
      </c>
      <c r="K1285" s="297" t="str">
        <f>IFERROR(VLOOKUP(CONCATENATE($A1285,"C"),'05 APU'!$1:$1048576,9,),"")</f>
        <v/>
      </c>
      <c r="L1285" s="297" t="str">
        <f>IFERROR(VLOOKUP(CONCATENATE($A1285,"B"),'05 APU'!$1:$1048576,9,),"")</f>
        <v/>
      </c>
      <c r="M1285" s="297" t="str">
        <f>IFERROR(VLOOKUP(CONCATENATE($A1285,"A"),'05 APU'!$1:$1048576,9,),"")</f>
        <v/>
      </c>
      <c r="N1285" s="86"/>
      <c r="O1285" s="90">
        <f>IFERROR(VLOOKUP(CONCATENATE($A1285,"D"),'05 APU'!$T:$AB,9,),0)</f>
        <v>0</v>
      </c>
      <c r="P1285" s="90">
        <f t="shared" si="40"/>
        <v>0</v>
      </c>
      <c r="Q1285" s="90">
        <f>IFERROR(VLOOKUP(CONCATENATE($A1285,"C"),'05 APU'!$T:$AB,9,),0)</f>
        <v>0</v>
      </c>
      <c r="R1285" s="90">
        <f>IFERROR(VLOOKUP(CONCATENATE($A1285,"B"),'05 APU'!$T:$AB,9,),0)</f>
        <v>0</v>
      </c>
      <c r="S1285" s="90">
        <f>IFERROR(VLOOKUP(CONCATENATE($A1285,"A"),'05 APU'!$T:$AB,9,),0)</f>
        <v>0</v>
      </c>
      <c r="U1285" s="421"/>
      <c r="V1285" s="424"/>
      <c r="W1285" s="429">
        <v>0</v>
      </c>
    </row>
    <row r="1286" spans="1:23" x14ac:dyDescent="0.25">
      <c r="A1286" s="88">
        <v>1276</v>
      </c>
      <c r="B1286" s="408" t="s">
        <v>2455</v>
      </c>
      <c r="C1286" s="409" t="s">
        <v>2456</v>
      </c>
      <c r="D1286" s="89" t="str">
        <f>IFERROR(VLOOKUP(CONCATENATE($A1286,"T"),'05 APU'!$1:$1048576,3,),"")</f>
        <v/>
      </c>
      <c r="E1286" s="89" t="str">
        <f>IFERROR(VLOOKUP(CONCATENATE($A1286,"T2"),'05 APU'!$1:$1048576,3,),"")</f>
        <v/>
      </c>
      <c r="F1286" s="89" t="str">
        <f>IFERROR(VLOOKUP(CONCATENATE($A1286,"T3"),'05 APU'!$1:$1048576,3,),"")</f>
        <v/>
      </c>
      <c r="G1286" s="415" t="s">
        <v>138</v>
      </c>
      <c r="H1286" s="351"/>
      <c r="I1286" s="90">
        <f>IFERROR((VLOOKUP(CONCATENATE($A1286,"D"),'05 APU'!$1:$1048576,9,)),0)</f>
        <v>0</v>
      </c>
      <c r="J1286" s="90">
        <f t="shared" si="41"/>
        <v>0</v>
      </c>
      <c r="K1286" s="297" t="str">
        <f>IFERROR(VLOOKUP(CONCATENATE($A1286,"C"),'05 APU'!$1:$1048576,9,),"")</f>
        <v/>
      </c>
      <c r="L1286" s="297" t="str">
        <f>IFERROR(VLOOKUP(CONCATENATE($A1286,"B"),'05 APU'!$1:$1048576,9,),"")</f>
        <v/>
      </c>
      <c r="M1286" s="297" t="str">
        <f>IFERROR(VLOOKUP(CONCATENATE($A1286,"A"),'05 APU'!$1:$1048576,9,),"")</f>
        <v/>
      </c>
      <c r="N1286" s="86"/>
      <c r="O1286" s="90">
        <f>IFERROR(VLOOKUP(CONCATENATE($A1286,"D"),'05 APU'!$T:$AB,9,),0)</f>
        <v>0</v>
      </c>
      <c r="P1286" s="90">
        <f t="shared" si="40"/>
        <v>0</v>
      </c>
      <c r="Q1286" s="90">
        <f>IFERROR(VLOOKUP(CONCATENATE($A1286,"C"),'05 APU'!$T:$AB,9,),0)</f>
        <v>0</v>
      </c>
      <c r="R1286" s="90">
        <f>IFERROR(VLOOKUP(CONCATENATE($A1286,"B"),'05 APU'!$T:$AB,9,),0)</f>
        <v>0</v>
      </c>
      <c r="S1286" s="90">
        <f>IFERROR(VLOOKUP(CONCATENATE($A1286,"A"),'05 APU'!$T:$AB,9,),0)</f>
        <v>0</v>
      </c>
      <c r="U1286" s="421"/>
      <c r="V1286" s="424"/>
      <c r="W1286" s="429">
        <v>0</v>
      </c>
    </row>
    <row r="1287" spans="1:23" x14ac:dyDescent="0.25">
      <c r="A1287" s="88">
        <v>1277</v>
      </c>
      <c r="B1287" s="408" t="s">
        <v>2457</v>
      </c>
      <c r="C1287" s="409" t="s">
        <v>2458</v>
      </c>
      <c r="D1287" s="89" t="str">
        <f>IFERROR(VLOOKUP(CONCATENATE($A1287,"T"),'05 APU'!$1:$1048576,3,),"")</f>
        <v/>
      </c>
      <c r="E1287" s="89" t="str">
        <f>IFERROR(VLOOKUP(CONCATENATE($A1287,"T2"),'05 APU'!$1:$1048576,3,),"")</f>
        <v/>
      </c>
      <c r="F1287" s="89" t="str">
        <f>IFERROR(VLOOKUP(CONCATENATE($A1287,"T3"),'05 APU'!$1:$1048576,3,),"")</f>
        <v/>
      </c>
      <c r="G1287" s="415" t="s">
        <v>138</v>
      </c>
      <c r="H1287" s="351"/>
      <c r="I1287" s="90">
        <f>IFERROR((VLOOKUP(CONCATENATE($A1287,"D"),'05 APU'!$1:$1048576,9,)),0)</f>
        <v>0</v>
      </c>
      <c r="J1287" s="90">
        <f t="shared" si="41"/>
        <v>0</v>
      </c>
      <c r="K1287" s="297" t="str">
        <f>IFERROR(VLOOKUP(CONCATENATE($A1287,"C"),'05 APU'!$1:$1048576,9,),"")</f>
        <v/>
      </c>
      <c r="L1287" s="297" t="str">
        <f>IFERROR(VLOOKUP(CONCATENATE($A1287,"B"),'05 APU'!$1:$1048576,9,),"")</f>
        <v/>
      </c>
      <c r="M1287" s="297" t="str">
        <f>IFERROR(VLOOKUP(CONCATENATE($A1287,"A"),'05 APU'!$1:$1048576,9,),"")</f>
        <v/>
      </c>
      <c r="N1287" s="86"/>
      <c r="O1287" s="90">
        <f>IFERROR(VLOOKUP(CONCATENATE($A1287,"D"),'05 APU'!$T:$AB,9,),0)</f>
        <v>0</v>
      </c>
      <c r="P1287" s="90">
        <f t="shared" si="40"/>
        <v>0</v>
      </c>
      <c r="Q1287" s="90">
        <f>IFERROR(VLOOKUP(CONCATENATE($A1287,"C"),'05 APU'!$T:$AB,9,),0)</f>
        <v>0</v>
      </c>
      <c r="R1287" s="90">
        <f>IFERROR(VLOOKUP(CONCATENATE($A1287,"B"),'05 APU'!$T:$AB,9,),0)</f>
        <v>0</v>
      </c>
      <c r="S1287" s="90">
        <f>IFERROR(VLOOKUP(CONCATENATE($A1287,"A"),'05 APU'!$T:$AB,9,),0)</f>
        <v>0</v>
      </c>
      <c r="U1287" s="421"/>
      <c r="V1287" s="424"/>
      <c r="W1287" s="429">
        <v>0</v>
      </c>
    </row>
    <row r="1288" spans="1:23" x14ac:dyDescent="0.25">
      <c r="A1288" s="88">
        <v>1278</v>
      </c>
      <c r="B1288" s="408" t="s">
        <v>2459</v>
      </c>
      <c r="C1288" s="409" t="s">
        <v>2460</v>
      </c>
      <c r="D1288" s="89" t="str">
        <f>IFERROR(VLOOKUP(CONCATENATE($A1288,"T"),'05 APU'!$1:$1048576,3,),"")</f>
        <v/>
      </c>
      <c r="E1288" s="89" t="str">
        <f>IFERROR(VLOOKUP(CONCATENATE($A1288,"T2"),'05 APU'!$1:$1048576,3,),"")</f>
        <v/>
      </c>
      <c r="F1288" s="89" t="str">
        <f>IFERROR(VLOOKUP(CONCATENATE($A1288,"T3"),'05 APU'!$1:$1048576,3,),"")</f>
        <v/>
      </c>
      <c r="G1288" s="415" t="s">
        <v>138</v>
      </c>
      <c r="H1288" s="351"/>
      <c r="I1288" s="90">
        <f>IFERROR((VLOOKUP(CONCATENATE($A1288,"D"),'05 APU'!$1:$1048576,9,)),0)</f>
        <v>0</v>
      </c>
      <c r="J1288" s="90">
        <f t="shared" si="41"/>
        <v>0</v>
      </c>
      <c r="K1288" s="297" t="str">
        <f>IFERROR(VLOOKUP(CONCATENATE($A1288,"C"),'05 APU'!$1:$1048576,9,),"")</f>
        <v/>
      </c>
      <c r="L1288" s="297" t="str">
        <f>IFERROR(VLOOKUP(CONCATENATE($A1288,"B"),'05 APU'!$1:$1048576,9,),"")</f>
        <v/>
      </c>
      <c r="M1288" s="297" t="str">
        <f>IFERROR(VLOOKUP(CONCATENATE($A1288,"A"),'05 APU'!$1:$1048576,9,),"")</f>
        <v/>
      </c>
      <c r="N1288" s="86"/>
      <c r="O1288" s="90">
        <f>IFERROR(VLOOKUP(CONCATENATE($A1288,"D"),'05 APU'!$T:$AB,9,),0)</f>
        <v>0</v>
      </c>
      <c r="P1288" s="90">
        <f t="shared" si="40"/>
        <v>0</v>
      </c>
      <c r="Q1288" s="90">
        <f>IFERROR(VLOOKUP(CONCATENATE($A1288,"C"),'05 APU'!$T:$AB,9,),0)</f>
        <v>0</v>
      </c>
      <c r="R1288" s="90">
        <f>IFERROR(VLOOKUP(CONCATENATE($A1288,"B"),'05 APU'!$T:$AB,9,),0)</f>
        <v>0</v>
      </c>
      <c r="S1288" s="90">
        <f>IFERROR(VLOOKUP(CONCATENATE($A1288,"A"),'05 APU'!$T:$AB,9,),0)</f>
        <v>0</v>
      </c>
      <c r="U1288" s="421"/>
      <c r="V1288" s="424"/>
      <c r="W1288" s="429">
        <v>0</v>
      </c>
    </row>
    <row r="1289" spans="1:23" x14ac:dyDescent="0.25">
      <c r="A1289" s="88">
        <v>1279</v>
      </c>
      <c r="B1289" s="403">
        <v>5.2</v>
      </c>
      <c r="C1289" s="404" t="s">
        <v>2461</v>
      </c>
      <c r="D1289" s="89" t="str">
        <f>IFERROR(VLOOKUP(CONCATENATE($A1289,"T"),'05 APU'!$1:$1048576,3,),"")</f>
        <v/>
      </c>
      <c r="E1289" s="89" t="str">
        <f>IFERROR(VLOOKUP(CONCATENATE($A1289,"T2"),'05 APU'!$1:$1048576,3,),"")</f>
        <v/>
      </c>
      <c r="F1289" s="89" t="str">
        <f>IFERROR(VLOOKUP(CONCATENATE($A1289,"T3"),'05 APU'!$1:$1048576,3,),"")</f>
        <v/>
      </c>
      <c r="G1289" s="415"/>
      <c r="H1289" s="351"/>
      <c r="I1289" s="90">
        <f>IFERROR((VLOOKUP(CONCATENATE($A1289,"D"),'05 APU'!$1:$1048576,9,)),0)</f>
        <v>0</v>
      </c>
      <c r="J1289" s="90">
        <f t="shared" si="41"/>
        <v>0</v>
      </c>
      <c r="K1289" s="297" t="str">
        <f>IFERROR(VLOOKUP(CONCATENATE($A1289,"C"),'05 APU'!$1:$1048576,9,),"")</f>
        <v/>
      </c>
      <c r="L1289" s="297" t="str">
        <f>IFERROR(VLOOKUP(CONCATENATE($A1289,"B"),'05 APU'!$1:$1048576,9,),"")</f>
        <v/>
      </c>
      <c r="M1289" s="297" t="str">
        <f>IFERROR(VLOOKUP(CONCATENATE($A1289,"A"),'05 APU'!$1:$1048576,9,),"")</f>
        <v/>
      </c>
      <c r="N1289" s="86"/>
      <c r="O1289" s="90">
        <f>IFERROR(VLOOKUP(CONCATENATE($A1289,"D"),'05 APU'!$T:$AB,9,),0)</f>
        <v>0</v>
      </c>
      <c r="P1289" s="90">
        <f t="shared" si="40"/>
        <v>0</v>
      </c>
      <c r="Q1289" s="90">
        <f>IFERROR(VLOOKUP(CONCATENATE($A1289,"C"),'05 APU'!$T:$AB,9,),0)</f>
        <v>0</v>
      </c>
      <c r="R1289" s="90">
        <f>IFERROR(VLOOKUP(CONCATENATE($A1289,"B"),'05 APU'!$T:$AB,9,),0)</f>
        <v>0</v>
      </c>
      <c r="S1289" s="90">
        <f>IFERROR(VLOOKUP(CONCATENATE($A1289,"A"),'05 APU'!$T:$AB,9,),0)</f>
        <v>0</v>
      </c>
      <c r="U1289" s="420"/>
      <c r="V1289" s="424"/>
      <c r="W1289" s="429">
        <v>0</v>
      </c>
    </row>
    <row r="1290" spans="1:23" x14ac:dyDescent="0.25">
      <c r="A1290" s="88">
        <v>1280</v>
      </c>
      <c r="B1290" s="408" t="s">
        <v>2462</v>
      </c>
      <c r="C1290" s="409" t="s">
        <v>2396</v>
      </c>
      <c r="D1290" s="89" t="str">
        <f>IFERROR(VLOOKUP(CONCATENATE($A1290,"T"),'05 APU'!$1:$1048576,3,),"")</f>
        <v/>
      </c>
      <c r="E1290" s="89" t="str">
        <f>IFERROR(VLOOKUP(CONCATENATE($A1290,"T2"),'05 APU'!$1:$1048576,3,),"")</f>
        <v/>
      </c>
      <c r="F1290" s="89" t="str">
        <f>IFERROR(VLOOKUP(CONCATENATE($A1290,"T3"),'05 APU'!$1:$1048576,3,),"")</f>
        <v/>
      </c>
      <c r="G1290" s="415" t="s">
        <v>138</v>
      </c>
      <c r="H1290" s="351"/>
      <c r="I1290" s="90">
        <f>IFERROR((VLOOKUP(CONCATENATE($A1290,"D"),'05 APU'!$1:$1048576,9,)),0)</f>
        <v>0</v>
      </c>
      <c r="J1290" s="90">
        <f t="shared" si="41"/>
        <v>0</v>
      </c>
      <c r="K1290" s="297" t="str">
        <f>IFERROR(VLOOKUP(CONCATENATE($A1290,"C"),'05 APU'!$1:$1048576,9,),"")</f>
        <v/>
      </c>
      <c r="L1290" s="297" t="str">
        <f>IFERROR(VLOOKUP(CONCATENATE($A1290,"B"),'05 APU'!$1:$1048576,9,),"")</f>
        <v/>
      </c>
      <c r="M1290" s="297" t="str">
        <f>IFERROR(VLOOKUP(CONCATENATE($A1290,"A"),'05 APU'!$1:$1048576,9,),"")</f>
        <v/>
      </c>
      <c r="N1290" s="86"/>
      <c r="O1290" s="90">
        <f>IFERROR(VLOOKUP(CONCATENATE($A1290,"D"),'05 APU'!$T:$AB,9,),0)</f>
        <v>0</v>
      </c>
      <c r="P1290" s="90">
        <f t="shared" si="40"/>
        <v>0</v>
      </c>
      <c r="Q1290" s="90">
        <f>IFERROR(VLOOKUP(CONCATENATE($A1290,"C"),'05 APU'!$T:$AB,9,),0)</f>
        <v>0</v>
      </c>
      <c r="R1290" s="90">
        <f>IFERROR(VLOOKUP(CONCATENATE($A1290,"B"),'05 APU'!$T:$AB,9,),0)</f>
        <v>0</v>
      </c>
      <c r="S1290" s="90">
        <f>IFERROR(VLOOKUP(CONCATENATE($A1290,"A"),'05 APU'!$T:$AB,9,),0)</f>
        <v>0</v>
      </c>
      <c r="U1290" s="421"/>
      <c r="V1290" s="424"/>
      <c r="W1290" s="429">
        <v>0</v>
      </c>
    </row>
    <row r="1291" spans="1:23" x14ac:dyDescent="0.25">
      <c r="A1291" s="88">
        <v>1281</v>
      </c>
      <c r="B1291" s="408" t="s">
        <v>2463</v>
      </c>
      <c r="C1291" s="409" t="s">
        <v>2427</v>
      </c>
      <c r="D1291" s="89" t="str">
        <f>IFERROR(VLOOKUP(CONCATENATE($A1291,"T"),'05 APU'!$1:$1048576,3,),"")</f>
        <v/>
      </c>
      <c r="E1291" s="89" t="str">
        <f>IFERROR(VLOOKUP(CONCATENATE($A1291,"T2"),'05 APU'!$1:$1048576,3,),"")</f>
        <v/>
      </c>
      <c r="F1291" s="89" t="str">
        <f>IFERROR(VLOOKUP(CONCATENATE($A1291,"T3"),'05 APU'!$1:$1048576,3,),"")</f>
        <v/>
      </c>
      <c r="G1291" s="415" t="s">
        <v>138</v>
      </c>
      <c r="H1291" s="351"/>
      <c r="I1291" s="90">
        <f>IFERROR((VLOOKUP(CONCATENATE($A1291,"D"),'05 APU'!$1:$1048576,9,)),0)</f>
        <v>0</v>
      </c>
      <c r="J1291" s="90">
        <f t="shared" si="41"/>
        <v>0</v>
      </c>
      <c r="K1291" s="297" t="str">
        <f>IFERROR(VLOOKUP(CONCATENATE($A1291,"C"),'05 APU'!$1:$1048576,9,),"")</f>
        <v/>
      </c>
      <c r="L1291" s="297" t="str">
        <f>IFERROR(VLOOKUP(CONCATENATE($A1291,"B"),'05 APU'!$1:$1048576,9,),"")</f>
        <v/>
      </c>
      <c r="M1291" s="297" t="str">
        <f>IFERROR(VLOOKUP(CONCATENATE($A1291,"A"),'05 APU'!$1:$1048576,9,),"")</f>
        <v/>
      </c>
      <c r="N1291" s="86"/>
      <c r="O1291" s="90">
        <f>IFERROR(VLOOKUP(CONCATENATE($A1291,"D"),'05 APU'!$T:$AB,9,),0)</f>
        <v>0</v>
      </c>
      <c r="P1291" s="90">
        <f t="shared" ref="P1291:P1354" si="42">IFERROR($O1291*$H1291,0)</f>
        <v>0</v>
      </c>
      <c r="Q1291" s="90">
        <f>IFERROR(VLOOKUP(CONCATENATE($A1291,"C"),'05 APU'!$T:$AB,9,),0)</f>
        <v>0</v>
      </c>
      <c r="R1291" s="90">
        <f>IFERROR(VLOOKUP(CONCATENATE($A1291,"B"),'05 APU'!$T:$AB,9,),0)</f>
        <v>0</v>
      </c>
      <c r="S1291" s="90">
        <f>IFERROR(VLOOKUP(CONCATENATE($A1291,"A"),'05 APU'!$T:$AB,9,),0)</f>
        <v>0</v>
      </c>
      <c r="U1291" s="421"/>
      <c r="V1291" s="424"/>
      <c r="W1291" s="429">
        <v>0</v>
      </c>
    </row>
    <row r="1292" spans="1:23" x14ac:dyDescent="0.25">
      <c r="A1292" s="88">
        <v>1282</v>
      </c>
      <c r="B1292" s="408" t="s">
        <v>2464</v>
      </c>
      <c r="C1292" s="409" t="s">
        <v>2400</v>
      </c>
      <c r="D1292" s="89" t="str">
        <f>IFERROR(VLOOKUP(CONCATENATE($A1292,"T"),'05 APU'!$1:$1048576,3,),"")</f>
        <v/>
      </c>
      <c r="E1292" s="89" t="str">
        <f>IFERROR(VLOOKUP(CONCATENATE($A1292,"T2"),'05 APU'!$1:$1048576,3,),"")</f>
        <v/>
      </c>
      <c r="F1292" s="89" t="str">
        <f>IFERROR(VLOOKUP(CONCATENATE($A1292,"T3"),'05 APU'!$1:$1048576,3,),"")</f>
        <v/>
      </c>
      <c r="G1292" s="415" t="s">
        <v>138</v>
      </c>
      <c r="H1292" s="351"/>
      <c r="I1292" s="90">
        <f>IFERROR((VLOOKUP(CONCATENATE($A1292,"D"),'05 APU'!$1:$1048576,9,)),0)</f>
        <v>0</v>
      </c>
      <c r="J1292" s="90">
        <f t="shared" si="41"/>
        <v>0</v>
      </c>
      <c r="K1292" s="297" t="str">
        <f>IFERROR(VLOOKUP(CONCATENATE($A1292,"C"),'05 APU'!$1:$1048576,9,),"")</f>
        <v/>
      </c>
      <c r="L1292" s="297" t="str">
        <f>IFERROR(VLOOKUP(CONCATENATE($A1292,"B"),'05 APU'!$1:$1048576,9,),"")</f>
        <v/>
      </c>
      <c r="M1292" s="297" t="str">
        <f>IFERROR(VLOOKUP(CONCATENATE($A1292,"A"),'05 APU'!$1:$1048576,9,),"")</f>
        <v/>
      </c>
      <c r="N1292" s="86"/>
      <c r="O1292" s="90">
        <f>IFERROR(VLOOKUP(CONCATENATE($A1292,"D"),'05 APU'!$T:$AB,9,),0)</f>
        <v>0</v>
      </c>
      <c r="P1292" s="90">
        <f t="shared" si="42"/>
        <v>0</v>
      </c>
      <c r="Q1292" s="90">
        <f>IFERROR(VLOOKUP(CONCATENATE($A1292,"C"),'05 APU'!$T:$AB,9,),0)</f>
        <v>0</v>
      </c>
      <c r="R1292" s="90">
        <f>IFERROR(VLOOKUP(CONCATENATE($A1292,"B"),'05 APU'!$T:$AB,9,),0)</f>
        <v>0</v>
      </c>
      <c r="S1292" s="90">
        <f>IFERROR(VLOOKUP(CONCATENATE($A1292,"A"),'05 APU'!$T:$AB,9,),0)</f>
        <v>0</v>
      </c>
      <c r="U1292" s="421"/>
      <c r="V1292" s="424"/>
      <c r="W1292" s="429">
        <v>0</v>
      </c>
    </row>
    <row r="1293" spans="1:23" x14ac:dyDescent="0.25">
      <c r="A1293" s="88">
        <v>1283</v>
      </c>
      <c r="B1293" s="408" t="s">
        <v>2465</v>
      </c>
      <c r="C1293" s="409" t="s">
        <v>2402</v>
      </c>
      <c r="D1293" s="89" t="str">
        <f>IFERROR(VLOOKUP(CONCATENATE($A1293,"T"),'05 APU'!$1:$1048576,3,),"")</f>
        <v/>
      </c>
      <c r="E1293" s="89" t="str">
        <f>IFERROR(VLOOKUP(CONCATENATE($A1293,"T2"),'05 APU'!$1:$1048576,3,),"")</f>
        <v/>
      </c>
      <c r="F1293" s="89" t="str">
        <f>IFERROR(VLOOKUP(CONCATENATE($A1293,"T3"),'05 APU'!$1:$1048576,3,),"")</f>
        <v/>
      </c>
      <c r="G1293" s="415" t="s">
        <v>138</v>
      </c>
      <c r="H1293" s="351"/>
      <c r="I1293" s="90">
        <f>IFERROR((VLOOKUP(CONCATENATE($A1293,"D"),'05 APU'!$1:$1048576,9,)),0)</f>
        <v>0</v>
      </c>
      <c r="J1293" s="90">
        <f t="shared" si="41"/>
        <v>0</v>
      </c>
      <c r="K1293" s="297" t="str">
        <f>IFERROR(VLOOKUP(CONCATENATE($A1293,"C"),'05 APU'!$1:$1048576,9,),"")</f>
        <v/>
      </c>
      <c r="L1293" s="297" t="str">
        <f>IFERROR(VLOOKUP(CONCATENATE($A1293,"B"),'05 APU'!$1:$1048576,9,),"")</f>
        <v/>
      </c>
      <c r="M1293" s="297" t="str">
        <f>IFERROR(VLOOKUP(CONCATENATE($A1293,"A"),'05 APU'!$1:$1048576,9,),"")</f>
        <v/>
      </c>
      <c r="N1293" s="86"/>
      <c r="O1293" s="90">
        <f>IFERROR(VLOOKUP(CONCATENATE($A1293,"D"),'05 APU'!$T:$AB,9,),0)</f>
        <v>0</v>
      </c>
      <c r="P1293" s="90">
        <f t="shared" si="42"/>
        <v>0</v>
      </c>
      <c r="Q1293" s="90">
        <f>IFERROR(VLOOKUP(CONCATENATE($A1293,"C"),'05 APU'!$T:$AB,9,),0)</f>
        <v>0</v>
      </c>
      <c r="R1293" s="90">
        <f>IFERROR(VLOOKUP(CONCATENATE($A1293,"B"),'05 APU'!$T:$AB,9,),0)</f>
        <v>0</v>
      </c>
      <c r="S1293" s="90">
        <f>IFERROR(VLOOKUP(CONCATENATE($A1293,"A"),'05 APU'!$T:$AB,9,),0)</f>
        <v>0</v>
      </c>
      <c r="U1293" s="421"/>
      <c r="V1293" s="424"/>
      <c r="W1293" s="429">
        <v>0</v>
      </c>
    </row>
    <row r="1294" spans="1:23" x14ac:dyDescent="0.25">
      <c r="A1294" s="88">
        <v>1284</v>
      </c>
      <c r="B1294" s="408" t="s">
        <v>2466</v>
      </c>
      <c r="C1294" s="409" t="s">
        <v>2467</v>
      </c>
      <c r="D1294" s="89" t="str">
        <f>IFERROR(VLOOKUP(CONCATENATE($A1294,"T"),'05 APU'!$1:$1048576,3,),"")</f>
        <v/>
      </c>
      <c r="E1294" s="89" t="str">
        <f>IFERROR(VLOOKUP(CONCATENATE($A1294,"T2"),'05 APU'!$1:$1048576,3,),"")</f>
        <v/>
      </c>
      <c r="F1294" s="89" t="str">
        <f>IFERROR(VLOOKUP(CONCATENATE($A1294,"T3"),'05 APU'!$1:$1048576,3,),"")</f>
        <v/>
      </c>
      <c r="G1294" s="415" t="s">
        <v>138</v>
      </c>
      <c r="H1294" s="351"/>
      <c r="I1294" s="90">
        <f>IFERROR((VLOOKUP(CONCATENATE($A1294,"D"),'05 APU'!$1:$1048576,9,)),0)</f>
        <v>0</v>
      </c>
      <c r="J1294" s="90">
        <f t="shared" si="41"/>
        <v>0</v>
      </c>
      <c r="K1294" s="297" t="str">
        <f>IFERROR(VLOOKUP(CONCATENATE($A1294,"C"),'05 APU'!$1:$1048576,9,),"")</f>
        <v/>
      </c>
      <c r="L1294" s="297" t="str">
        <f>IFERROR(VLOOKUP(CONCATENATE($A1294,"B"),'05 APU'!$1:$1048576,9,),"")</f>
        <v/>
      </c>
      <c r="M1294" s="297" t="str">
        <f>IFERROR(VLOOKUP(CONCATENATE($A1294,"A"),'05 APU'!$1:$1048576,9,),"")</f>
        <v/>
      </c>
      <c r="N1294" s="86"/>
      <c r="O1294" s="90">
        <f>IFERROR(VLOOKUP(CONCATENATE($A1294,"D"),'05 APU'!$T:$AB,9,),0)</f>
        <v>0</v>
      </c>
      <c r="P1294" s="90">
        <f t="shared" si="42"/>
        <v>0</v>
      </c>
      <c r="Q1294" s="90">
        <f>IFERROR(VLOOKUP(CONCATENATE($A1294,"C"),'05 APU'!$T:$AB,9,),0)</f>
        <v>0</v>
      </c>
      <c r="R1294" s="90">
        <f>IFERROR(VLOOKUP(CONCATENATE($A1294,"B"),'05 APU'!$T:$AB,9,),0)</f>
        <v>0</v>
      </c>
      <c r="S1294" s="90">
        <f>IFERROR(VLOOKUP(CONCATENATE($A1294,"A"),'05 APU'!$T:$AB,9,),0)</f>
        <v>0</v>
      </c>
      <c r="U1294" s="421"/>
      <c r="V1294" s="424"/>
      <c r="W1294" s="429">
        <v>0</v>
      </c>
    </row>
    <row r="1295" spans="1:23" x14ac:dyDescent="0.25">
      <c r="A1295" s="88">
        <v>1285</v>
      </c>
      <c r="B1295" s="408" t="s">
        <v>2468</v>
      </c>
      <c r="C1295" s="409" t="s">
        <v>2406</v>
      </c>
      <c r="D1295" s="89" t="str">
        <f>IFERROR(VLOOKUP(CONCATENATE($A1295,"T"),'05 APU'!$1:$1048576,3,),"")</f>
        <v/>
      </c>
      <c r="E1295" s="89" t="str">
        <f>IFERROR(VLOOKUP(CONCATENATE($A1295,"T2"),'05 APU'!$1:$1048576,3,),"")</f>
        <v/>
      </c>
      <c r="F1295" s="89" t="str">
        <f>IFERROR(VLOOKUP(CONCATENATE($A1295,"T3"),'05 APU'!$1:$1048576,3,),"")</f>
        <v/>
      </c>
      <c r="G1295" s="415" t="s">
        <v>138</v>
      </c>
      <c r="H1295" s="351"/>
      <c r="I1295" s="90">
        <f>IFERROR((VLOOKUP(CONCATENATE($A1295,"D"),'05 APU'!$1:$1048576,9,)),0)</f>
        <v>0</v>
      </c>
      <c r="J1295" s="90">
        <f t="shared" si="41"/>
        <v>0</v>
      </c>
      <c r="K1295" s="297" t="str">
        <f>IFERROR(VLOOKUP(CONCATENATE($A1295,"C"),'05 APU'!$1:$1048576,9,),"")</f>
        <v/>
      </c>
      <c r="L1295" s="297" t="str">
        <f>IFERROR(VLOOKUP(CONCATENATE($A1295,"B"),'05 APU'!$1:$1048576,9,),"")</f>
        <v/>
      </c>
      <c r="M1295" s="297" t="str">
        <f>IFERROR(VLOOKUP(CONCATENATE($A1295,"A"),'05 APU'!$1:$1048576,9,),"")</f>
        <v/>
      </c>
      <c r="N1295" s="86"/>
      <c r="O1295" s="90">
        <f>IFERROR(VLOOKUP(CONCATENATE($A1295,"D"),'05 APU'!$T:$AB,9,),0)</f>
        <v>0</v>
      </c>
      <c r="P1295" s="90">
        <f t="shared" si="42"/>
        <v>0</v>
      </c>
      <c r="Q1295" s="90">
        <f>IFERROR(VLOOKUP(CONCATENATE($A1295,"C"),'05 APU'!$T:$AB,9,),0)</f>
        <v>0</v>
      </c>
      <c r="R1295" s="90">
        <f>IFERROR(VLOOKUP(CONCATENATE($A1295,"B"),'05 APU'!$T:$AB,9,),0)</f>
        <v>0</v>
      </c>
      <c r="S1295" s="90">
        <f>IFERROR(VLOOKUP(CONCATENATE($A1295,"A"),'05 APU'!$T:$AB,9,),0)</f>
        <v>0</v>
      </c>
      <c r="U1295" s="421"/>
      <c r="V1295" s="424"/>
      <c r="W1295" s="429">
        <v>0</v>
      </c>
    </row>
    <row r="1296" spans="1:23" x14ac:dyDescent="0.25">
      <c r="A1296" s="88">
        <v>1286</v>
      </c>
      <c r="B1296" s="408" t="s">
        <v>2469</v>
      </c>
      <c r="C1296" s="409" t="s">
        <v>2408</v>
      </c>
      <c r="D1296" s="89" t="str">
        <f>IFERROR(VLOOKUP(CONCATENATE($A1296,"T"),'05 APU'!$1:$1048576,3,),"")</f>
        <v/>
      </c>
      <c r="E1296" s="89" t="str">
        <f>IFERROR(VLOOKUP(CONCATENATE($A1296,"T2"),'05 APU'!$1:$1048576,3,),"")</f>
        <v/>
      </c>
      <c r="F1296" s="89" t="str">
        <f>IFERROR(VLOOKUP(CONCATENATE($A1296,"T3"),'05 APU'!$1:$1048576,3,),"")</f>
        <v/>
      </c>
      <c r="G1296" s="415" t="s">
        <v>138</v>
      </c>
      <c r="H1296" s="351"/>
      <c r="I1296" s="90">
        <f>IFERROR((VLOOKUP(CONCATENATE($A1296,"D"),'05 APU'!$1:$1048576,9,)),0)</f>
        <v>0</v>
      </c>
      <c r="J1296" s="90">
        <f t="shared" si="41"/>
        <v>0</v>
      </c>
      <c r="K1296" s="297" t="str">
        <f>IFERROR(VLOOKUP(CONCATENATE($A1296,"C"),'05 APU'!$1:$1048576,9,),"")</f>
        <v/>
      </c>
      <c r="L1296" s="297" t="str">
        <f>IFERROR(VLOOKUP(CONCATENATE($A1296,"B"),'05 APU'!$1:$1048576,9,),"")</f>
        <v/>
      </c>
      <c r="M1296" s="297" t="str">
        <f>IFERROR(VLOOKUP(CONCATENATE($A1296,"A"),'05 APU'!$1:$1048576,9,),"")</f>
        <v/>
      </c>
      <c r="N1296" s="86"/>
      <c r="O1296" s="90">
        <f>IFERROR(VLOOKUP(CONCATENATE($A1296,"D"),'05 APU'!$T:$AB,9,),0)</f>
        <v>0</v>
      </c>
      <c r="P1296" s="90">
        <f t="shared" si="42"/>
        <v>0</v>
      </c>
      <c r="Q1296" s="90">
        <f>IFERROR(VLOOKUP(CONCATENATE($A1296,"C"),'05 APU'!$T:$AB,9,),0)</f>
        <v>0</v>
      </c>
      <c r="R1296" s="90">
        <f>IFERROR(VLOOKUP(CONCATENATE($A1296,"B"),'05 APU'!$T:$AB,9,),0)</f>
        <v>0</v>
      </c>
      <c r="S1296" s="90">
        <f>IFERROR(VLOOKUP(CONCATENATE($A1296,"A"),'05 APU'!$T:$AB,9,),0)</f>
        <v>0</v>
      </c>
      <c r="U1296" s="421"/>
      <c r="V1296" s="424"/>
      <c r="W1296" s="429">
        <v>0</v>
      </c>
    </row>
    <row r="1297" spans="1:23" x14ac:dyDescent="0.25">
      <c r="A1297" s="88">
        <v>1287</v>
      </c>
      <c r="B1297" s="408" t="s">
        <v>2470</v>
      </c>
      <c r="C1297" s="409" t="s">
        <v>2410</v>
      </c>
      <c r="D1297" s="89" t="str">
        <f>IFERROR(VLOOKUP(CONCATENATE($A1297,"T"),'05 APU'!$1:$1048576,3,),"")</f>
        <v/>
      </c>
      <c r="E1297" s="89" t="str">
        <f>IFERROR(VLOOKUP(CONCATENATE($A1297,"T2"),'05 APU'!$1:$1048576,3,),"")</f>
        <v/>
      </c>
      <c r="F1297" s="89" t="str">
        <f>IFERROR(VLOOKUP(CONCATENATE($A1297,"T3"),'05 APU'!$1:$1048576,3,),"")</f>
        <v/>
      </c>
      <c r="G1297" s="415" t="s">
        <v>138</v>
      </c>
      <c r="H1297" s="351"/>
      <c r="I1297" s="90">
        <f>IFERROR((VLOOKUP(CONCATENATE($A1297,"D"),'05 APU'!$1:$1048576,9,)),0)</f>
        <v>0</v>
      </c>
      <c r="J1297" s="90">
        <f t="shared" si="41"/>
        <v>0</v>
      </c>
      <c r="K1297" s="297" t="str">
        <f>IFERROR(VLOOKUP(CONCATENATE($A1297,"C"),'05 APU'!$1:$1048576,9,),"")</f>
        <v/>
      </c>
      <c r="L1297" s="297" t="str">
        <f>IFERROR(VLOOKUP(CONCATENATE($A1297,"B"),'05 APU'!$1:$1048576,9,),"")</f>
        <v/>
      </c>
      <c r="M1297" s="297" t="str">
        <f>IFERROR(VLOOKUP(CONCATENATE($A1297,"A"),'05 APU'!$1:$1048576,9,),"")</f>
        <v/>
      </c>
      <c r="N1297" s="86"/>
      <c r="O1297" s="90">
        <f>IFERROR(VLOOKUP(CONCATENATE($A1297,"D"),'05 APU'!$T:$AB,9,),0)</f>
        <v>0</v>
      </c>
      <c r="P1297" s="90">
        <f t="shared" si="42"/>
        <v>0</v>
      </c>
      <c r="Q1297" s="90">
        <f>IFERROR(VLOOKUP(CONCATENATE($A1297,"C"),'05 APU'!$T:$AB,9,),0)</f>
        <v>0</v>
      </c>
      <c r="R1297" s="90">
        <f>IFERROR(VLOOKUP(CONCATENATE($A1297,"B"),'05 APU'!$T:$AB,9,),0)</f>
        <v>0</v>
      </c>
      <c r="S1297" s="90">
        <f>IFERROR(VLOOKUP(CONCATENATE($A1297,"A"),'05 APU'!$T:$AB,9,),0)</f>
        <v>0</v>
      </c>
      <c r="U1297" s="421"/>
      <c r="V1297" s="424"/>
      <c r="W1297" s="429">
        <v>0</v>
      </c>
    </row>
    <row r="1298" spans="1:23" x14ac:dyDescent="0.25">
      <c r="A1298" s="88">
        <v>1288</v>
      </c>
      <c r="B1298" s="408" t="s">
        <v>2471</v>
      </c>
      <c r="C1298" s="409" t="s">
        <v>2412</v>
      </c>
      <c r="D1298" s="89" t="str">
        <f>IFERROR(VLOOKUP(CONCATENATE($A1298,"T"),'05 APU'!$1:$1048576,3,),"")</f>
        <v/>
      </c>
      <c r="E1298" s="89" t="str">
        <f>IFERROR(VLOOKUP(CONCATENATE($A1298,"T2"),'05 APU'!$1:$1048576,3,),"")</f>
        <v/>
      </c>
      <c r="F1298" s="89" t="str">
        <f>IFERROR(VLOOKUP(CONCATENATE($A1298,"T3"),'05 APU'!$1:$1048576,3,),"")</f>
        <v/>
      </c>
      <c r="G1298" s="415" t="s">
        <v>138</v>
      </c>
      <c r="H1298" s="351"/>
      <c r="I1298" s="90">
        <f>IFERROR((VLOOKUP(CONCATENATE($A1298,"D"),'05 APU'!$1:$1048576,9,)),0)</f>
        <v>0</v>
      </c>
      <c r="J1298" s="90">
        <f t="shared" si="41"/>
        <v>0</v>
      </c>
      <c r="K1298" s="297" t="str">
        <f>IFERROR(VLOOKUP(CONCATENATE($A1298,"C"),'05 APU'!$1:$1048576,9,),"")</f>
        <v/>
      </c>
      <c r="L1298" s="297" t="str">
        <f>IFERROR(VLOOKUP(CONCATENATE($A1298,"B"),'05 APU'!$1:$1048576,9,),"")</f>
        <v/>
      </c>
      <c r="M1298" s="297" t="str">
        <f>IFERROR(VLOOKUP(CONCATENATE($A1298,"A"),'05 APU'!$1:$1048576,9,),"")</f>
        <v/>
      </c>
      <c r="N1298" s="86"/>
      <c r="O1298" s="90">
        <f>IFERROR(VLOOKUP(CONCATENATE($A1298,"D"),'05 APU'!$T:$AB,9,),0)</f>
        <v>0</v>
      </c>
      <c r="P1298" s="90">
        <f t="shared" si="42"/>
        <v>0</v>
      </c>
      <c r="Q1298" s="90">
        <f>IFERROR(VLOOKUP(CONCATENATE($A1298,"C"),'05 APU'!$T:$AB,9,),0)</f>
        <v>0</v>
      </c>
      <c r="R1298" s="90">
        <f>IFERROR(VLOOKUP(CONCATENATE($A1298,"B"),'05 APU'!$T:$AB,9,),0)</f>
        <v>0</v>
      </c>
      <c r="S1298" s="90">
        <f>IFERROR(VLOOKUP(CONCATENATE($A1298,"A"),'05 APU'!$T:$AB,9,),0)</f>
        <v>0</v>
      </c>
      <c r="U1298" s="421"/>
      <c r="V1298" s="424"/>
      <c r="W1298" s="429">
        <v>0</v>
      </c>
    </row>
    <row r="1299" spans="1:23" x14ac:dyDescent="0.25">
      <c r="A1299" s="88">
        <v>1289</v>
      </c>
      <c r="B1299" s="408" t="s">
        <v>2472</v>
      </c>
      <c r="C1299" s="409" t="s">
        <v>2473</v>
      </c>
      <c r="D1299" s="89" t="str">
        <f>IFERROR(VLOOKUP(CONCATENATE($A1299,"T"),'05 APU'!$1:$1048576,3,),"")</f>
        <v/>
      </c>
      <c r="E1299" s="89" t="str">
        <f>IFERROR(VLOOKUP(CONCATENATE($A1299,"T2"),'05 APU'!$1:$1048576,3,),"")</f>
        <v/>
      </c>
      <c r="F1299" s="89" t="str">
        <f>IFERROR(VLOOKUP(CONCATENATE($A1299,"T3"),'05 APU'!$1:$1048576,3,),"")</f>
        <v/>
      </c>
      <c r="G1299" s="415" t="s">
        <v>138</v>
      </c>
      <c r="H1299" s="351"/>
      <c r="I1299" s="90">
        <f>IFERROR((VLOOKUP(CONCATENATE($A1299,"D"),'05 APU'!$1:$1048576,9,)),0)</f>
        <v>0</v>
      </c>
      <c r="J1299" s="90">
        <f t="shared" si="41"/>
        <v>0</v>
      </c>
      <c r="K1299" s="297" t="str">
        <f>IFERROR(VLOOKUP(CONCATENATE($A1299,"C"),'05 APU'!$1:$1048576,9,),"")</f>
        <v/>
      </c>
      <c r="L1299" s="297" t="str">
        <f>IFERROR(VLOOKUP(CONCATENATE($A1299,"B"),'05 APU'!$1:$1048576,9,),"")</f>
        <v/>
      </c>
      <c r="M1299" s="297" t="str">
        <f>IFERROR(VLOOKUP(CONCATENATE($A1299,"A"),'05 APU'!$1:$1048576,9,),"")</f>
        <v/>
      </c>
      <c r="N1299" s="86"/>
      <c r="O1299" s="90">
        <f>IFERROR(VLOOKUP(CONCATENATE($A1299,"D"),'05 APU'!$T:$AB,9,),0)</f>
        <v>0</v>
      </c>
      <c r="P1299" s="90">
        <f t="shared" si="42"/>
        <v>0</v>
      </c>
      <c r="Q1299" s="90">
        <f>IFERROR(VLOOKUP(CONCATENATE($A1299,"C"),'05 APU'!$T:$AB,9,),0)</f>
        <v>0</v>
      </c>
      <c r="R1299" s="90">
        <f>IFERROR(VLOOKUP(CONCATENATE($A1299,"B"),'05 APU'!$T:$AB,9,),0)</f>
        <v>0</v>
      </c>
      <c r="S1299" s="90">
        <f>IFERROR(VLOOKUP(CONCATENATE($A1299,"A"),'05 APU'!$T:$AB,9,),0)</f>
        <v>0</v>
      </c>
      <c r="U1299" s="421"/>
      <c r="V1299" s="424"/>
      <c r="W1299" s="429">
        <v>0</v>
      </c>
    </row>
    <row r="1300" spans="1:23" x14ac:dyDescent="0.25">
      <c r="A1300" s="88">
        <v>1290</v>
      </c>
      <c r="B1300" s="408" t="s">
        <v>2474</v>
      </c>
      <c r="C1300" s="409" t="s">
        <v>2416</v>
      </c>
      <c r="D1300" s="89" t="str">
        <f>IFERROR(VLOOKUP(CONCATENATE($A1300,"T"),'05 APU'!$1:$1048576,3,),"")</f>
        <v/>
      </c>
      <c r="E1300" s="89" t="str">
        <f>IFERROR(VLOOKUP(CONCATENATE($A1300,"T2"),'05 APU'!$1:$1048576,3,),"")</f>
        <v/>
      </c>
      <c r="F1300" s="89" t="str">
        <f>IFERROR(VLOOKUP(CONCATENATE($A1300,"T3"),'05 APU'!$1:$1048576,3,),"")</f>
        <v/>
      </c>
      <c r="G1300" s="415" t="s">
        <v>138</v>
      </c>
      <c r="H1300" s="351"/>
      <c r="I1300" s="90">
        <f>IFERROR((VLOOKUP(CONCATENATE($A1300,"D"),'05 APU'!$1:$1048576,9,)),0)</f>
        <v>0</v>
      </c>
      <c r="J1300" s="90">
        <f t="shared" si="41"/>
        <v>0</v>
      </c>
      <c r="K1300" s="297" t="str">
        <f>IFERROR(VLOOKUP(CONCATENATE($A1300,"C"),'05 APU'!$1:$1048576,9,),"")</f>
        <v/>
      </c>
      <c r="L1300" s="297" t="str">
        <f>IFERROR(VLOOKUP(CONCATENATE($A1300,"B"),'05 APU'!$1:$1048576,9,),"")</f>
        <v/>
      </c>
      <c r="M1300" s="297" t="str">
        <f>IFERROR(VLOOKUP(CONCATENATE($A1300,"A"),'05 APU'!$1:$1048576,9,),"")</f>
        <v/>
      </c>
      <c r="N1300" s="86"/>
      <c r="O1300" s="90">
        <f>IFERROR(VLOOKUP(CONCATENATE($A1300,"D"),'05 APU'!$T:$AB,9,),0)</f>
        <v>0</v>
      </c>
      <c r="P1300" s="90">
        <f t="shared" si="42"/>
        <v>0</v>
      </c>
      <c r="Q1300" s="90">
        <f>IFERROR(VLOOKUP(CONCATENATE($A1300,"C"),'05 APU'!$T:$AB,9,),0)</f>
        <v>0</v>
      </c>
      <c r="R1300" s="90">
        <f>IFERROR(VLOOKUP(CONCATENATE($A1300,"B"),'05 APU'!$T:$AB,9,),0)</f>
        <v>0</v>
      </c>
      <c r="S1300" s="90">
        <f>IFERROR(VLOOKUP(CONCATENATE($A1300,"A"),'05 APU'!$T:$AB,9,),0)</f>
        <v>0</v>
      </c>
      <c r="U1300" s="421"/>
      <c r="V1300" s="424"/>
      <c r="W1300" s="429">
        <v>0</v>
      </c>
    </row>
    <row r="1301" spans="1:23" x14ac:dyDescent="0.25">
      <c r="A1301" s="88">
        <v>1291</v>
      </c>
      <c r="B1301" s="408" t="s">
        <v>2475</v>
      </c>
      <c r="C1301" s="409" t="s">
        <v>2418</v>
      </c>
      <c r="D1301" s="89" t="str">
        <f>IFERROR(VLOOKUP(CONCATENATE($A1301,"T"),'05 APU'!$1:$1048576,3,),"")</f>
        <v/>
      </c>
      <c r="E1301" s="89" t="str">
        <f>IFERROR(VLOOKUP(CONCATENATE($A1301,"T2"),'05 APU'!$1:$1048576,3,),"")</f>
        <v/>
      </c>
      <c r="F1301" s="89" t="str">
        <f>IFERROR(VLOOKUP(CONCATENATE($A1301,"T3"),'05 APU'!$1:$1048576,3,),"")</f>
        <v/>
      </c>
      <c r="G1301" s="415" t="s">
        <v>138</v>
      </c>
      <c r="H1301" s="351"/>
      <c r="I1301" s="90">
        <f>IFERROR((VLOOKUP(CONCATENATE($A1301,"D"),'05 APU'!$1:$1048576,9,)),0)</f>
        <v>0</v>
      </c>
      <c r="J1301" s="90">
        <f t="shared" si="41"/>
        <v>0</v>
      </c>
      <c r="K1301" s="297" t="str">
        <f>IFERROR(VLOOKUP(CONCATENATE($A1301,"C"),'05 APU'!$1:$1048576,9,),"")</f>
        <v/>
      </c>
      <c r="L1301" s="297" t="str">
        <f>IFERROR(VLOOKUP(CONCATENATE($A1301,"B"),'05 APU'!$1:$1048576,9,),"")</f>
        <v/>
      </c>
      <c r="M1301" s="297" t="str">
        <f>IFERROR(VLOOKUP(CONCATENATE($A1301,"A"),'05 APU'!$1:$1048576,9,),"")</f>
        <v/>
      </c>
      <c r="N1301" s="86"/>
      <c r="O1301" s="90">
        <f>IFERROR(VLOOKUP(CONCATENATE($A1301,"D"),'05 APU'!$T:$AB,9,),0)</f>
        <v>0</v>
      </c>
      <c r="P1301" s="90">
        <f t="shared" si="42"/>
        <v>0</v>
      </c>
      <c r="Q1301" s="90">
        <f>IFERROR(VLOOKUP(CONCATENATE($A1301,"C"),'05 APU'!$T:$AB,9,),0)</f>
        <v>0</v>
      </c>
      <c r="R1301" s="90">
        <f>IFERROR(VLOOKUP(CONCATENATE($A1301,"B"),'05 APU'!$T:$AB,9,),0)</f>
        <v>0</v>
      </c>
      <c r="S1301" s="90">
        <f>IFERROR(VLOOKUP(CONCATENATE($A1301,"A"),'05 APU'!$T:$AB,9,),0)</f>
        <v>0</v>
      </c>
      <c r="U1301" s="421"/>
      <c r="V1301" s="424"/>
      <c r="W1301" s="429">
        <v>0</v>
      </c>
    </row>
    <row r="1302" spans="1:23" x14ac:dyDescent="0.25">
      <c r="A1302" s="88">
        <v>1292</v>
      </c>
      <c r="B1302" s="408" t="s">
        <v>2476</v>
      </c>
      <c r="C1302" s="409" t="s">
        <v>2420</v>
      </c>
      <c r="D1302" s="89" t="str">
        <f>IFERROR(VLOOKUP(CONCATENATE($A1302,"T"),'05 APU'!$1:$1048576,3,),"")</f>
        <v/>
      </c>
      <c r="E1302" s="89" t="str">
        <f>IFERROR(VLOOKUP(CONCATENATE($A1302,"T2"),'05 APU'!$1:$1048576,3,),"")</f>
        <v/>
      </c>
      <c r="F1302" s="89" t="str">
        <f>IFERROR(VLOOKUP(CONCATENATE($A1302,"T3"),'05 APU'!$1:$1048576,3,),"")</f>
        <v/>
      </c>
      <c r="G1302" s="415" t="s">
        <v>138</v>
      </c>
      <c r="H1302" s="351"/>
      <c r="I1302" s="90">
        <f>IFERROR((VLOOKUP(CONCATENATE($A1302,"D"),'05 APU'!$1:$1048576,9,)),0)</f>
        <v>0</v>
      </c>
      <c r="J1302" s="90">
        <f t="shared" si="41"/>
        <v>0</v>
      </c>
      <c r="K1302" s="297" t="str">
        <f>IFERROR(VLOOKUP(CONCATENATE($A1302,"C"),'05 APU'!$1:$1048576,9,),"")</f>
        <v/>
      </c>
      <c r="L1302" s="297" t="str">
        <f>IFERROR(VLOOKUP(CONCATENATE($A1302,"B"),'05 APU'!$1:$1048576,9,),"")</f>
        <v/>
      </c>
      <c r="M1302" s="297" t="str">
        <f>IFERROR(VLOOKUP(CONCATENATE($A1302,"A"),'05 APU'!$1:$1048576,9,),"")</f>
        <v/>
      </c>
      <c r="N1302" s="86"/>
      <c r="O1302" s="90">
        <f>IFERROR(VLOOKUP(CONCATENATE($A1302,"D"),'05 APU'!$T:$AB,9,),0)</f>
        <v>0</v>
      </c>
      <c r="P1302" s="90">
        <f t="shared" si="42"/>
        <v>0</v>
      </c>
      <c r="Q1302" s="90">
        <f>IFERROR(VLOOKUP(CONCATENATE($A1302,"C"),'05 APU'!$T:$AB,9,),0)</f>
        <v>0</v>
      </c>
      <c r="R1302" s="90">
        <f>IFERROR(VLOOKUP(CONCATENATE($A1302,"B"),'05 APU'!$T:$AB,9,),0)</f>
        <v>0</v>
      </c>
      <c r="S1302" s="90">
        <f>IFERROR(VLOOKUP(CONCATENATE($A1302,"A"),'05 APU'!$T:$AB,9,),0)</f>
        <v>0</v>
      </c>
      <c r="U1302" s="421"/>
      <c r="V1302" s="424"/>
      <c r="W1302" s="429">
        <v>0</v>
      </c>
    </row>
    <row r="1303" spans="1:23" x14ac:dyDescent="0.25">
      <c r="A1303" s="88">
        <v>1293</v>
      </c>
      <c r="B1303" s="408" t="s">
        <v>2477</v>
      </c>
      <c r="C1303" s="409" t="s">
        <v>2422</v>
      </c>
      <c r="D1303" s="89" t="str">
        <f>IFERROR(VLOOKUP(CONCATENATE($A1303,"T"),'05 APU'!$1:$1048576,3,),"")</f>
        <v/>
      </c>
      <c r="E1303" s="89" t="str">
        <f>IFERROR(VLOOKUP(CONCATENATE($A1303,"T2"),'05 APU'!$1:$1048576,3,),"")</f>
        <v/>
      </c>
      <c r="F1303" s="89" t="str">
        <f>IFERROR(VLOOKUP(CONCATENATE($A1303,"T3"),'05 APU'!$1:$1048576,3,),"")</f>
        <v/>
      </c>
      <c r="G1303" s="415" t="s">
        <v>138</v>
      </c>
      <c r="H1303" s="351"/>
      <c r="I1303" s="90">
        <f>IFERROR((VLOOKUP(CONCATENATE($A1303,"D"),'05 APU'!$1:$1048576,9,)),0)</f>
        <v>0</v>
      </c>
      <c r="J1303" s="90">
        <f t="shared" si="41"/>
        <v>0</v>
      </c>
      <c r="K1303" s="297" t="str">
        <f>IFERROR(VLOOKUP(CONCATENATE($A1303,"C"),'05 APU'!$1:$1048576,9,),"")</f>
        <v/>
      </c>
      <c r="L1303" s="297" t="str">
        <f>IFERROR(VLOOKUP(CONCATENATE($A1303,"B"),'05 APU'!$1:$1048576,9,),"")</f>
        <v/>
      </c>
      <c r="M1303" s="297" t="str">
        <f>IFERROR(VLOOKUP(CONCATENATE($A1303,"A"),'05 APU'!$1:$1048576,9,),"")</f>
        <v/>
      </c>
      <c r="N1303" s="86"/>
      <c r="O1303" s="90">
        <f>IFERROR(VLOOKUP(CONCATENATE($A1303,"D"),'05 APU'!$T:$AB,9,),0)</f>
        <v>0</v>
      </c>
      <c r="P1303" s="90">
        <f t="shared" si="42"/>
        <v>0</v>
      </c>
      <c r="Q1303" s="90">
        <f>IFERROR(VLOOKUP(CONCATENATE($A1303,"C"),'05 APU'!$T:$AB,9,),0)</f>
        <v>0</v>
      </c>
      <c r="R1303" s="90">
        <f>IFERROR(VLOOKUP(CONCATENATE($A1303,"B"),'05 APU'!$T:$AB,9,),0)</f>
        <v>0</v>
      </c>
      <c r="S1303" s="90">
        <f>IFERROR(VLOOKUP(CONCATENATE($A1303,"A"),'05 APU'!$T:$AB,9,),0)</f>
        <v>0</v>
      </c>
      <c r="U1303" s="421"/>
      <c r="V1303" s="424"/>
      <c r="W1303" s="429">
        <v>0</v>
      </c>
    </row>
    <row r="1304" spans="1:23" x14ac:dyDescent="0.25">
      <c r="A1304" s="88">
        <v>1294</v>
      </c>
      <c r="B1304" s="408" t="s">
        <v>2478</v>
      </c>
      <c r="C1304" s="409" t="s">
        <v>2479</v>
      </c>
      <c r="D1304" s="89" t="str">
        <f>IFERROR(VLOOKUP(CONCATENATE($A1304,"T"),'05 APU'!$1:$1048576,3,),"")</f>
        <v/>
      </c>
      <c r="E1304" s="89" t="str">
        <f>IFERROR(VLOOKUP(CONCATENATE($A1304,"T2"),'05 APU'!$1:$1048576,3,),"")</f>
        <v/>
      </c>
      <c r="F1304" s="89" t="str">
        <f>IFERROR(VLOOKUP(CONCATENATE($A1304,"T3"),'05 APU'!$1:$1048576,3,),"")</f>
        <v/>
      </c>
      <c r="G1304" s="415" t="s">
        <v>138</v>
      </c>
      <c r="H1304" s="351"/>
      <c r="I1304" s="90">
        <f>IFERROR((VLOOKUP(CONCATENATE($A1304,"D"),'05 APU'!$1:$1048576,9,)),0)</f>
        <v>0</v>
      </c>
      <c r="J1304" s="90">
        <f t="shared" si="41"/>
        <v>0</v>
      </c>
      <c r="K1304" s="297" t="str">
        <f>IFERROR(VLOOKUP(CONCATENATE($A1304,"C"),'05 APU'!$1:$1048576,9,),"")</f>
        <v/>
      </c>
      <c r="L1304" s="297" t="str">
        <f>IFERROR(VLOOKUP(CONCATENATE($A1304,"B"),'05 APU'!$1:$1048576,9,),"")</f>
        <v/>
      </c>
      <c r="M1304" s="297" t="str">
        <f>IFERROR(VLOOKUP(CONCATENATE($A1304,"A"),'05 APU'!$1:$1048576,9,),"")</f>
        <v/>
      </c>
      <c r="N1304" s="86"/>
      <c r="O1304" s="90">
        <f>IFERROR(VLOOKUP(CONCATENATE($A1304,"D"),'05 APU'!$T:$AB,9,),0)</f>
        <v>0</v>
      </c>
      <c r="P1304" s="90">
        <f t="shared" si="42"/>
        <v>0</v>
      </c>
      <c r="Q1304" s="90">
        <f>IFERROR(VLOOKUP(CONCATENATE($A1304,"C"),'05 APU'!$T:$AB,9,),0)</f>
        <v>0</v>
      </c>
      <c r="R1304" s="90">
        <f>IFERROR(VLOOKUP(CONCATENATE($A1304,"B"),'05 APU'!$T:$AB,9,),0)</f>
        <v>0</v>
      </c>
      <c r="S1304" s="90">
        <f>IFERROR(VLOOKUP(CONCATENATE($A1304,"A"),'05 APU'!$T:$AB,9,),0)</f>
        <v>0</v>
      </c>
      <c r="U1304" s="421"/>
      <c r="V1304" s="424"/>
      <c r="W1304" s="429">
        <v>0</v>
      </c>
    </row>
    <row r="1305" spans="1:23" x14ac:dyDescent="0.25">
      <c r="A1305" s="88">
        <v>1295</v>
      </c>
      <c r="B1305" s="403">
        <v>5.21</v>
      </c>
      <c r="C1305" s="404" t="s">
        <v>2480</v>
      </c>
      <c r="D1305" s="89" t="str">
        <f>IFERROR(VLOOKUP(CONCATENATE($A1305,"T"),'05 APU'!$1:$1048576,3,),"")</f>
        <v/>
      </c>
      <c r="E1305" s="89" t="str">
        <f>IFERROR(VLOOKUP(CONCATENATE($A1305,"T2"),'05 APU'!$1:$1048576,3,),"")</f>
        <v/>
      </c>
      <c r="F1305" s="89" t="str">
        <f>IFERROR(VLOOKUP(CONCATENATE($A1305,"T3"),'05 APU'!$1:$1048576,3,),"")</f>
        <v/>
      </c>
      <c r="G1305" s="415"/>
      <c r="H1305" s="351"/>
      <c r="I1305" s="90">
        <f>IFERROR((VLOOKUP(CONCATENATE($A1305,"D"),'05 APU'!$1:$1048576,9,)),0)</f>
        <v>0</v>
      </c>
      <c r="J1305" s="90">
        <f t="shared" si="41"/>
        <v>0</v>
      </c>
      <c r="K1305" s="297" t="str">
        <f>IFERROR(VLOOKUP(CONCATENATE($A1305,"C"),'05 APU'!$1:$1048576,9,),"")</f>
        <v/>
      </c>
      <c r="L1305" s="297" t="str">
        <f>IFERROR(VLOOKUP(CONCATENATE($A1305,"B"),'05 APU'!$1:$1048576,9,),"")</f>
        <v/>
      </c>
      <c r="M1305" s="297" t="str">
        <f>IFERROR(VLOOKUP(CONCATENATE($A1305,"A"),'05 APU'!$1:$1048576,9,),"")</f>
        <v/>
      </c>
      <c r="N1305" s="86"/>
      <c r="O1305" s="90">
        <f>IFERROR(VLOOKUP(CONCATENATE($A1305,"D"),'05 APU'!$T:$AB,9,),0)</f>
        <v>0</v>
      </c>
      <c r="P1305" s="90">
        <f t="shared" si="42"/>
        <v>0</v>
      </c>
      <c r="Q1305" s="90">
        <f>IFERROR(VLOOKUP(CONCATENATE($A1305,"C"),'05 APU'!$T:$AB,9,),0)</f>
        <v>0</v>
      </c>
      <c r="R1305" s="90">
        <f>IFERROR(VLOOKUP(CONCATENATE($A1305,"B"),'05 APU'!$T:$AB,9,),0)</f>
        <v>0</v>
      </c>
      <c r="S1305" s="90">
        <f>IFERROR(VLOOKUP(CONCATENATE($A1305,"A"),'05 APU'!$T:$AB,9,),0)</f>
        <v>0</v>
      </c>
      <c r="U1305" s="420"/>
      <c r="V1305" s="424"/>
      <c r="W1305" s="429">
        <v>0</v>
      </c>
    </row>
    <row r="1306" spans="1:23" x14ac:dyDescent="0.25">
      <c r="A1306" s="88">
        <v>1296</v>
      </c>
      <c r="B1306" s="408" t="s">
        <v>2481</v>
      </c>
      <c r="C1306" s="409" t="s">
        <v>2396</v>
      </c>
      <c r="D1306" s="89" t="str">
        <f>IFERROR(VLOOKUP(CONCATENATE($A1306,"T"),'05 APU'!$1:$1048576,3,),"")</f>
        <v/>
      </c>
      <c r="E1306" s="89" t="str">
        <f>IFERROR(VLOOKUP(CONCATENATE($A1306,"T2"),'05 APU'!$1:$1048576,3,),"")</f>
        <v/>
      </c>
      <c r="F1306" s="89" t="str">
        <f>IFERROR(VLOOKUP(CONCATENATE($A1306,"T3"),'05 APU'!$1:$1048576,3,),"")</f>
        <v/>
      </c>
      <c r="G1306" s="415" t="s">
        <v>138</v>
      </c>
      <c r="H1306" s="351"/>
      <c r="I1306" s="90">
        <f>IFERROR((VLOOKUP(CONCATENATE($A1306,"D"),'05 APU'!$1:$1048576,9,)),0)</f>
        <v>0</v>
      </c>
      <c r="J1306" s="90">
        <f t="shared" si="41"/>
        <v>0</v>
      </c>
      <c r="K1306" s="297" t="str">
        <f>IFERROR(VLOOKUP(CONCATENATE($A1306,"C"),'05 APU'!$1:$1048576,9,),"")</f>
        <v/>
      </c>
      <c r="L1306" s="297" t="str">
        <f>IFERROR(VLOOKUP(CONCATENATE($A1306,"B"),'05 APU'!$1:$1048576,9,),"")</f>
        <v/>
      </c>
      <c r="M1306" s="297" t="str">
        <f>IFERROR(VLOOKUP(CONCATENATE($A1306,"A"),'05 APU'!$1:$1048576,9,),"")</f>
        <v/>
      </c>
      <c r="N1306" s="86"/>
      <c r="O1306" s="90">
        <f>IFERROR(VLOOKUP(CONCATENATE($A1306,"D"),'05 APU'!$T:$AB,9,),0)</f>
        <v>0</v>
      </c>
      <c r="P1306" s="90">
        <f t="shared" si="42"/>
        <v>0</v>
      </c>
      <c r="Q1306" s="90">
        <f>IFERROR(VLOOKUP(CONCATENATE($A1306,"C"),'05 APU'!$T:$AB,9,),0)</f>
        <v>0</v>
      </c>
      <c r="R1306" s="90">
        <f>IFERROR(VLOOKUP(CONCATENATE($A1306,"B"),'05 APU'!$T:$AB,9,),0)</f>
        <v>0</v>
      </c>
      <c r="S1306" s="90">
        <f>IFERROR(VLOOKUP(CONCATENATE($A1306,"A"),'05 APU'!$T:$AB,9,),0)</f>
        <v>0</v>
      </c>
      <c r="U1306" s="421"/>
      <c r="V1306" s="424"/>
      <c r="W1306" s="429">
        <v>0</v>
      </c>
    </row>
    <row r="1307" spans="1:23" x14ac:dyDescent="0.25">
      <c r="A1307" s="88">
        <v>1297</v>
      </c>
      <c r="B1307" s="408" t="s">
        <v>2482</v>
      </c>
      <c r="C1307" s="409" t="s">
        <v>2427</v>
      </c>
      <c r="D1307" s="89" t="str">
        <f>IFERROR(VLOOKUP(CONCATENATE($A1307,"T"),'05 APU'!$1:$1048576,3,),"")</f>
        <v/>
      </c>
      <c r="E1307" s="89" t="str">
        <f>IFERROR(VLOOKUP(CONCATENATE($A1307,"T2"),'05 APU'!$1:$1048576,3,),"")</f>
        <v/>
      </c>
      <c r="F1307" s="89" t="str">
        <f>IFERROR(VLOOKUP(CONCATENATE($A1307,"T3"),'05 APU'!$1:$1048576,3,),"")</f>
        <v/>
      </c>
      <c r="G1307" s="415" t="s">
        <v>138</v>
      </c>
      <c r="H1307" s="351"/>
      <c r="I1307" s="90">
        <f>IFERROR((VLOOKUP(CONCATENATE($A1307,"D"),'05 APU'!$1:$1048576,9,)),0)</f>
        <v>0</v>
      </c>
      <c r="J1307" s="90">
        <f t="shared" si="41"/>
        <v>0</v>
      </c>
      <c r="K1307" s="297" t="str">
        <f>IFERROR(VLOOKUP(CONCATENATE($A1307,"C"),'05 APU'!$1:$1048576,9,),"")</f>
        <v/>
      </c>
      <c r="L1307" s="297" t="str">
        <f>IFERROR(VLOOKUP(CONCATENATE($A1307,"B"),'05 APU'!$1:$1048576,9,),"")</f>
        <v/>
      </c>
      <c r="M1307" s="297" t="str">
        <f>IFERROR(VLOOKUP(CONCATENATE($A1307,"A"),'05 APU'!$1:$1048576,9,),"")</f>
        <v/>
      </c>
      <c r="N1307" s="86"/>
      <c r="O1307" s="90">
        <f>IFERROR(VLOOKUP(CONCATENATE($A1307,"D"),'05 APU'!$T:$AB,9,),0)</f>
        <v>0</v>
      </c>
      <c r="P1307" s="90">
        <f t="shared" si="42"/>
        <v>0</v>
      </c>
      <c r="Q1307" s="90">
        <f>IFERROR(VLOOKUP(CONCATENATE($A1307,"C"),'05 APU'!$T:$AB,9,),0)</f>
        <v>0</v>
      </c>
      <c r="R1307" s="90">
        <f>IFERROR(VLOOKUP(CONCATENATE($A1307,"B"),'05 APU'!$T:$AB,9,),0)</f>
        <v>0</v>
      </c>
      <c r="S1307" s="90">
        <f>IFERROR(VLOOKUP(CONCATENATE($A1307,"A"),'05 APU'!$T:$AB,9,),0)</f>
        <v>0</v>
      </c>
      <c r="U1307" s="421"/>
      <c r="V1307" s="424"/>
      <c r="W1307" s="429">
        <v>0</v>
      </c>
    </row>
    <row r="1308" spans="1:23" x14ac:dyDescent="0.25">
      <c r="A1308" s="88">
        <v>1298</v>
      </c>
      <c r="B1308" s="408" t="s">
        <v>2483</v>
      </c>
      <c r="C1308" s="409" t="s">
        <v>2400</v>
      </c>
      <c r="D1308" s="89" t="str">
        <f>IFERROR(VLOOKUP(CONCATENATE($A1308,"T"),'05 APU'!$1:$1048576,3,),"")</f>
        <v/>
      </c>
      <c r="E1308" s="89" t="str">
        <f>IFERROR(VLOOKUP(CONCATENATE($A1308,"T2"),'05 APU'!$1:$1048576,3,),"")</f>
        <v/>
      </c>
      <c r="F1308" s="89" t="str">
        <f>IFERROR(VLOOKUP(CONCATENATE($A1308,"T3"),'05 APU'!$1:$1048576,3,),"")</f>
        <v/>
      </c>
      <c r="G1308" s="415" t="s">
        <v>138</v>
      </c>
      <c r="H1308" s="351"/>
      <c r="I1308" s="90">
        <f>IFERROR((VLOOKUP(CONCATENATE($A1308,"D"),'05 APU'!$1:$1048576,9,)),0)</f>
        <v>0</v>
      </c>
      <c r="J1308" s="90">
        <f t="shared" si="41"/>
        <v>0</v>
      </c>
      <c r="K1308" s="297" t="str">
        <f>IFERROR(VLOOKUP(CONCATENATE($A1308,"C"),'05 APU'!$1:$1048576,9,),"")</f>
        <v/>
      </c>
      <c r="L1308" s="297" t="str">
        <f>IFERROR(VLOOKUP(CONCATENATE($A1308,"B"),'05 APU'!$1:$1048576,9,),"")</f>
        <v/>
      </c>
      <c r="M1308" s="297" t="str">
        <f>IFERROR(VLOOKUP(CONCATENATE($A1308,"A"),'05 APU'!$1:$1048576,9,),"")</f>
        <v/>
      </c>
      <c r="N1308" s="86"/>
      <c r="O1308" s="90">
        <f>IFERROR(VLOOKUP(CONCATENATE($A1308,"D"),'05 APU'!$T:$AB,9,),0)</f>
        <v>0</v>
      </c>
      <c r="P1308" s="90">
        <f t="shared" si="42"/>
        <v>0</v>
      </c>
      <c r="Q1308" s="90">
        <f>IFERROR(VLOOKUP(CONCATENATE($A1308,"C"),'05 APU'!$T:$AB,9,),0)</f>
        <v>0</v>
      </c>
      <c r="R1308" s="90">
        <f>IFERROR(VLOOKUP(CONCATENATE($A1308,"B"),'05 APU'!$T:$AB,9,),0)</f>
        <v>0</v>
      </c>
      <c r="S1308" s="90">
        <f>IFERROR(VLOOKUP(CONCATENATE($A1308,"A"),'05 APU'!$T:$AB,9,),0)</f>
        <v>0</v>
      </c>
      <c r="U1308" s="421"/>
      <c r="V1308" s="424"/>
      <c r="W1308" s="429">
        <v>0</v>
      </c>
    </row>
    <row r="1309" spans="1:23" x14ac:dyDescent="0.25">
      <c r="A1309" s="88">
        <v>1299</v>
      </c>
      <c r="B1309" s="408" t="s">
        <v>2484</v>
      </c>
      <c r="C1309" s="409" t="s">
        <v>2402</v>
      </c>
      <c r="D1309" s="89" t="str">
        <f>IFERROR(VLOOKUP(CONCATENATE($A1309,"T"),'05 APU'!$1:$1048576,3,),"")</f>
        <v/>
      </c>
      <c r="E1309" s="89" t="str">
        <f>IFERROR(VLOOKUP(CONCATENATE($A1309,"T2"),'05 APU'!$1:$1048576,3,),"")</f>
        <v/>
      </c>
      <c r="F1309" s="89" t="str">
        <f>IFERROR(VLOOKUP(CONCATENATE($A1309,"T3"),'05 APU'!$1:$1048576,3,),"")</f>
        <v/>
      </c>
      <c r="G1309" s="415" t="s">
        <v>138</v>
      </c>
      <c r="H1309" s="351"/>
      <c r="I1309" s="90">
        <f>IFERROR((VLOOKUP(CONCATENATE($A1309,"D"),'05 APU'!$1:$1048576,9,)),0)</f>
        <v>0</v>
      </c>
      <c r="J1309" s="90">
        <f t="shared" si="41"/>
        <v>0</v>
      </c>
      <c r="K1309" s="297" t="str">
        <f>IFERROR(VLOOKUP(CONCATENATE($A1309,"C"),'05 APU'!$1:$1048576,9,),"")</f>
        <v/>
      </c>
      <c r="L1309" s="297" t="str">
        <f>IFERROR(VLOOKUP(CONCATENATE($A1309,"B"),'05 APU'!$1:$1048576,9,),"")</f>
        <v/>
      </c>
      <c r="M1309" s="297" t="str">
        <f>IFERROR(VLOOKUP(CONCATENATE($A1309,"A"),'05 APU'!$1:$1048576,9,),"")</f>
        <v/>
      </c>
      <c r="N1309" s="86"/>
      <c r="O1309" s="90">
        <f>IFERROR(VLOOKUP(CONCATENATE($A1309,"D"),'05 APU'!$T:$AB,9,),0)</f>
        <v>0</v>
      </c>
      <c r="P1309" s="90">
        <f t="shared" si="42"/>
        <v>0</v>
      </c>
      <c r="Q1309" s="90">
        <f>IFERROR(VLOOKUP(CONCATENATE($A1309,"C"),'05 APU'!$T:$AB,9,),0)</f>
        <v>0</v>
      </c>
      <c r="R1309" s="90">
        <f>IFERROR(VLOOKUP(CONCATENATE($A1309,"B"),'05 APU'!$T:$AB,9,),0)</f>
        <v>0</v>
      </c>
      <c r="S1309" s="90">
        <f>IFERROR(VLOOKUP(CONCATENATE($A1309,"A"),'05 APU'!$T:$AB,9,),0)</f>
        <v>0</v>
      </c>
      <c r="U1309" s="421"/>
      <c r="V1309" s="424"/>
      <c r="W1309" s="429">
        <v>0</v>
      </c>
    </row>
    <row r="1310" spans="1:23" x14ac:dyDescent="0.25">
      <c r="A1310" s="88">
        <v>1300</v>
      </c>
      <c r="B1310" s="408" t="s">
        <v>2485</v>
      </c>
      <c r="C1310" s="409" t="s">
        <v>2467</v>
      </c>
      <c r="D1310" s="89" t="str">
        <f>IFERROR(VLOOKUP(CONCATENATE($A1310,"T"),'05 APU'!$1:$1048576,3,),"")</f>
        <v/>
      </c>
      <c r="E1310" s="89" t="str">
        <f>IFERROR(VLOOKUP(CONCATENATE($A1310,"T2"),'05 APU'!$1:$1048576,3,),"")</f>
        <v/>
      </c>
      <c r="F1310" s="89" t="str">
        <f>IFERROR(VLOOKUP(CONCATENATE($A1310,"T3"),'05 APU'!$1:$1048576,3,),"")</f>
        <v/>
      </c>
      <c r="G1310" s="415" t="s">
        <v>138</v>
      </c>
      <c r="H1310" s="351"/>
      <c r="I1310" s="90">
        <f>IFERROR((VLOOKUP(CONCATENATE($A1310,"D"),'05 APU'!$1:$1048576,9,)),0)</f>
        <v>0</v>
      </c>
      <c r="J1310" s="90">
        <f t="shared" si="41"/>
        <v>0</v>
      </c>
      <c r="K1310" s="297" t="str">
        <f>IFERROR(VLOOKUP(CONCATENATE($A1310,"C"),'05 APU'!$1:$1048576,9,),"")</f>
        <v/>
      </c>
      <c r="L1310" s="297" t="str">
        <f>IFERROR(VLOOKUP(CONCATENATE($A1310,"B"),'05 APU'!$1:$1048576,9,),"")</f>
        <v/>
      </c>
      <c r="M1310" s="297" t="str">
        <f>IFERROR(VLOOKUP(CONCATENATE($A1310,"A"),'05 APU'!$1:$1048576,9,),"")</f>
        <v/>
      </c>
      <c r="N1310" s="86"/>
      <c r="O1310" s="90">
        <f>IFERROR(VLOOKUP(CONCATENATE($A1310,"D"),'05 APU'!$T:$AB,9,),0)</f>
        <v>0</v>
      </c>
      <c r="P1310" s="90">
        <f t="shared" si="42"/>
        <v>0</v>
      </c>
      <c r="Q1310" s="90">
        <f>IFERROR(VLOOKUP(CONCATENATE($A1310,"C"),'05 APU'!$T:$AB,9,),0)</f>
        <v>0</v>
      </c>
      <c r="R1310" s="90">
        <f>IFERROR(VLOOKUP(CONCATENATE($A1310,"B"),'05 APU'!$T:$AB,9,),0)</f>
        <v>0</v>
      </c>
      <c r="S1310" s="90">
        <f>IFERROR(VLOOKUP(CONCATENATE($A1310,"A"),'05 APU'!$T:$AB,9,),0)</f>
        <v>0</v>
      </c>
      <c r="U1310" s="421"/>
      <c r="V1310" s="424"/>
      <c r="W1310" s="429">
        <v>0</v>
      </c>
    </row>
    <row r="1311" spans="1:23" x14ac:dyDescent="0.25">
      <c r="A1311" s="88">
        <v>1301</v>
      </c>
      <c r="B1311" s="408" t="s">
        <v>2486</v>
      </c>
      <c r="C1311" s="409" t="s">
        <v>2406</v>
      </c>
      <c r="D1311" s="89" t="str">
        <f>IFERROR(VLOOKUP(CONCATENATE($A1311,"T"),'05 APU'!$1:$1048576,3,),"")</f>
        <v/>
      </c>
      <c r="E1311" s="89" t="str">
        <f>IFERROR(VLOOKUP(CONCATENATE($A1311,"T2"),'05 APU'!$1:$1048576,3,),"")</f>
        <v/>
      </c>
      <c r="F1311" s="89" t="str">
        <f>IFERROR(VLOOKUP(CONCATENATE($A1311,"T3"),'05 APU'!$1:$1048576,3,),"")</f>
        <v/>
      </c>
      <c r="G1311" s="415" t="s">
        <v>138</v>
      </c>
      <c r="H1311" s="351"/>
      <c r="I1311" s="90">
        <f>IFERROR((VLOOKUP(CONCATENATE($A1311,"D"),'05 APU'!$1:$1048576,9,)),0)</f>
        <v>0</v>
      </c>
      <c r="J1311" s="90">
        <f t="shared" si="41"/>
        <v>0</v>
      </c>
      <c r="K1311" s="297" t="str">
        <f>IFERROR(VLOOKUP(CONCATENATE($A1311,"C"),'05 APU'!$1:$1048576,9,),"")</f>
        <v/>
      </c>
      <c r="L1311" s="297" t="str">
        <f>IFERROR(VLOOKUP(CONCATENATE($A1311,"B"),'05 APU'!$1:$1048576,9,),"")</f>
        <v/>
      </c>
      <c r="M1311" s="297" t="str">
        <f>IFERROR(VLOOKUP(CONCATENATE($A1311,"A"),'05 APU'!$1:$1048576,9,),"")</f>
        <v/>
      </c>
      <c r="N1311" s="86"/>
      <c r="O1311" s="90">
        <f>IFERROR(VLOOKUP(CONCATENATE($A1311,"D"),'05 APU'!$T:$AB,9,),0)</f>
        <v>0</v>
      </c>
      <c r="P1311" s="90">
        <f t="shared" si="42"/>
        <v>0</v>
      </c>
      <c r="Q1311" s="90">
        <f>IFERROR(VLOOKUP(CONCATENATE($A1311,"C"),'05 APU'!$T:$AB,9,),0)</f>
        <v>0</v>
      </c>
      <c r="R1311" s="90">
        <f>IFERROR(VLOOKUP(CONCATENATE($A1311,"B"),'05 APU'!$T:$AB,9,),0)</f>
        <v>0</v>
      </c>
      <c r="S1311" s="90">
        <f>IFERROR(VLOOKUP(CONCATENATE($A1311,"A"),'05 APU'!$T:$AB,9,),0)</f>
        <v>0</v>
      </c>
      <c r="U1311" s="421"/>
      <c r="V1311" s="424"/>
      <c r="W1311" s="429">
        <v>0</v>
      </c>
    </row>
    <row r="1312" spans="1:23" x14ac:dyDescent="0.25">
      <c r="A1312" s="88">
        <v>1302</v>
      </c>
      <c r="B1312" s="408" t="s">
        <v>2487</v>
      </c>
      <c r="C1312" s="409" t="s">
        <v>2408</v>
      </c>
      <c r="D1312" s="89" t="str">
        <f>IFERROR(VLOOKUP(CONCATENATE($A1312,"T"),'05 APU'!$1:$1048576,3,),"")</f>
        <v/>
      </c>
      <c r="E1312" s="89" t="str">
        <f>IFERROR(VLOOKUP(CONCATENATE($A1312,"T2"),'05 APU'!$1:$1048576,3,),"")</f>
        <v/>
      </c>
      <c r="F1312" s="89" t="str">
        <f>IFERROR(VLOOKUP(CONCATENATE($A1312,"T3"),'05 APU'!$1:$1048576,3,),"")</f>
        <v/>
      </c>
      <c r="G1312" s="415" t="s">
        <v>138</v>
      </c>
      <c r="H1312" s="351"/>
      <c r="I1312" s="90">
        <f>IFERROR((VLOOKUP(CONCATENATE($A1312,"D"),'05 APU'!$1:$1048576,9,)),0)</f>
        <v>0</v>
      </c>
      <c r="J1312" s="90">
        <f t="shared" si="41"/>
        <v>0</v>
      </c>
      <c r="K1312" s="297" t="str">
        <f>IFERROR(VLOOKUP(CONCATENATE($A1312,"C"),'05 APU'!$1:$1048576,9,),"")</f>
        <v/>
      </c>
      <c r="L1312" s="297" t="str">
        <f>IFERROR(VLOOKUP(CONCATENATE($A1312,"B"),'05 APU'!$1:$1048576,9,),"")</f>
        <v/>
      </c>
      <c r="M1312" s="297" t="str">
        <f>IFERROR(VLOOKUP(CONCATENATE($A1312,"A"),'05 APU'!$1:$1048576,9,),"")</f>
        <v/>
      </c>
      <c r="N1312" s="86"/>
      <c r="O1312" s="90">
        <f>IFERROR(VLOOKUP(CONCATENATE($A1312,"D"),'05 APU'!$T:$AB,9,),0)</f>
        <v>0</v>
      </c>
      <c r="P1312" s="90">
        <f t="shared" si="42"/>
        <v>0</v>
      </c>
      <c r="Q1312" s="90">
        <f>IFERROR(VLOOKUP(CONCATENATE($A1312,"C"),'05 APU'!$T:$AB,9,),0)</f>
        <v>0</v>
      </c>
      <c r="R1312" s="90">
        <f>IFERROR(VLOOKUP(CONCATENATE($A1312,"B"),'05 APU'!$T:$AB,9,),0)</f>
        <v>0</v>
      </c>
      <c r="S1312" s="90">
        <f>IFERROR(VLOOKUP(CONCATENATE($A1312,"A"),'05 APU'!$T:$AB,9,),0)</f>
        <v>0</v>
      </c>
      <c r="U1312" s="421"/>
      <c r="V1312" s="424"/>
      <c r="W1312" s="429">
        <v>0</v>
      </c>
    </row>
    <row r="1313" spans="1:23" x14ac:dyDescent="0.25">
      <c r="A1313" s="88">
        <v>1303</v>
      </c>
      <c r="B1313" s="408" t="s">
        <v>2488</v>
      </c>
      <c r="C1313" s="409" t="s">
        <v>2410</v>
      </c>
      <c r="D1313" s="89" t="str">
        <f>IFERROR(VLOOKUP(CONCATENATE($A1313,"T"),'05 APU'!$1:$1048576,3,),"")</f>
        <v/>
      </c>
      <c r="E1313" s="89" t="str">
        <f>IFERROR(VLOOKUP(CONCATENATE($A1313,"T2"),'05 APU'!$1:$1048576,3,),"")</f>
        <v/>
      </c>
      <c r="F1313" s="89" t="str">
        <f>IFERROR(VLOOKUP(CONCATENATE($A1313,"T3"),'05 APU'!$1:$1048576,3,),"")</f>
        <v/>
      </c>
      <c r="G1313" s="415" t="s">
        <v>138</v>
      </c>
      <c r="H1313" s="351"/>
      <c r="I1313" s="90">
        <f>IFERROR((VLOOKUP(CONCATENATE($A1313,"D"),'05 APU'!$1:$1048576,9,)),0)</f>
        <v>0</v>
      </c>
      <c r="J1313" s="90">
        <f t="shared" si="41"/>
        <v>0</v>
      </c>
      <c r="K1313" s="297" t="str">
        <f>IFERROR(VLOOKUP(CONCATENATE($A1313,"C"),'05 APU'!$1:$1048576,9,),"")</f>
        <v/>
      </c>
      <c r="L1313" s="297" t="str">
        <f>IFERROR(VLOOKUP(CONCATENATE($A1313,"B"),'05 APU'!$1:$1048576,9,),"")</f>
        <v/>
      </c>
      <c r="M1313" s="297" t="str">
        <f>IFERROR(VLOOKUP(CONCATENATE($A1313,"A"),'05 APU'!$1:$1048576,9,),"")</f>
        <v/>
      </c>
      <c r="N1313" s="86"/>
      <c r="O1313" s="90">
        <f>IFERROR(VLOOKUP(CONCATENATE($A1313,"D"),'05 APU'!$T:$AB,9,),0)</f>
        <v>0</v>
      </c>
      <c r="P1313" s="90">
        <f t="shared" si="42"/>
        <v>0</v>
      </c>
      <c r="Q1313" s="90">
        <f>IFERROR(VLOOKUP(CONCATENATE($A1313,"C"),'05 APU'!$T:$AB,9,),0)</f>
        <v>0</v>
      </c>
      <c r="R1313" s="90">
        <f>IFERROR(VLOOKUP(CONCATENATE($A1313,"B"),'05 APU'!$T:$AB,9,),0)</f>
        <v>0</v>
      </c>
      <c r="S1313" s="90">
        <f>IFERROR(VLOOKUP(CONCATENATE($A1313,"A"),'05 APU'!$T:$AB,9,),0)</f>
        <v>0</v>
      </c>
      <c r="U1313" s="421"/>
      <c r="V1313" s="424"/>
      <c r="W1313" s="429">
        <v>0</v>
      </c>
    </row>
    <row r="1314" spans="1:23" x14ac:dyDescent="0.25">
      <c r="A1314" s="88">
        <v>1304</v>
      </c>
      <c r="B1314" s="408" t="s">
        <v>2489</v>
      </c>
      <c r="C1314" s="409" t="s">
        <v>2412</v>
      </c>
      <c r="D1314" s="89" t="str">
        <f>IFERROR(VLOOKUP(CONCATENATE($A1314,"T"),'05 APU'!$1:$1048576,3,),"")</f>
        <v/>
      </c>
      <c r="E1314" s="89" t="str">
        <f>IFERROR(VLOOKUP(CONCATENATE($A1314,"T2"),'05 APU'!$1:$1048576,3,),"")</f>
        <v/>
      </c>
      <c r="F1314" s="89" t="str">
        <f>IFERROR(VLOOKUP(CONCATENATE($A1314,"T3"),'05 APU'!$1:$1048576,3,),"")</f>
        <v/>
      </c>
      <c r="G1314" s="415" t="s">
        <v>138</v>
      </c>
      <c r="H1314" s="351"/>
      <c r="I1314" s="90">
        <f>IFERROR((VLOOKUP(CONCATENATE($A1314,"D"),'05 APU'!$1:$1048576,9,)),0)</f>
        <v>0</v>
      </c>
      <c r="J1314" s="90">
        <f t="shared" si="41"/>
        <v>0</v>
      </c>
      <c r="K1314" s="297" t="str">
        <f>IFERROR(VLOOKUP(CONCATENATE($A1314,"C"),'05 APU'!$1:$1048576,9,),"")</f>
        <v/>
      </c>
      <c r="L1314" s="297" t="str">
        <f>IFERROR(VLOOKUP(CONCATENATE($A1314,"B"),'05 APU'!$1:$1048576,9,),"")</f>
        <v/>
      </c>
      <c r="M1314" s="297" t="str">
        <f>IFERROR(VLOOKUP(CONCATENATE($A1314,"A"),'05 APU'!$1:$1048576,9,),"")</f>
        <v/>
      </c>
      <c r="N1314" s="86"/>
      <c r="O1314" s="90">
        <f>IFERROR(VLOOKUP(CONCATENATE($A1314,"D"),'05 APU'!$T:$AB,9,),0)</f>
        <v>0</v>
      </c>
      <c r="P1314" s="90">
        <f t="shared" si="42"/>
        <v>0</v>
      </c>
      <c r="Q1314" s="90">
        <f>IFERROR(VLOOKUP(CONCATENATE($A1314,"C"),'05 APU'!$T:$AB,9,),0)</f>
        <v>0</v>
      </c>
      <c r="R1314" s="90">
        <f>IFERROR(VLOOKUP(CONCATENATE($A1314,"B"),'05 APU'!$T:$AB,9,),0)</f>
        <v>0</v>
      </c>
      <c r="S1314" s="90">
        <f>IFERROR(VLOOKUP(CONCATENATE($A1314,"A"),'05 APU'!$T:$AB,9,),0)</f>
        <v>0</v>
      </c>
      <c r="U1314" s="421"/>
      <c r="V1314" s="424"/>
      <c r="W1314" s="429">
        <v>0</v>
      </c>
    </row>
    <row r="1315" spans="1:23" x14ac:dyDescent="0.25">
      <c r="A1315" s="88">
        <v>1305</v>
      </c>
      <c r="B1315" s="408" t="s">
        <v>2490</v>
      </c>
      <c r="C1315" s="409" t="s">
        <v>2473</v>
      </c>
      <c r="D1315" s="89" t="str">
        <f>IFERROR(VLOOKUP(CONCATENATE($A1315,"T"),'05 APU'!$1:$1048576,3,),"")</f>
        <v/>
      </c>
      <c r="E1315" s="89" t="str">
        <f>IFERROR(VLOOKUP(CONCATENATE($A1315,"T2"),'05 APU'!$1:$1048576,3,),"")</f>
        <v/>
      </c>
      <c r="F1315" s="89" t="str">
        <f>IFERROR(VLOOKUP(CONCATENATE($A1315,"T3"),'05 APU'!$1:$1048576,3,),"")</f>
        <v/>
      </c>
      <c r="G1315" s="415" t="s">
        <v>138</v>
      </c>
      <c r="H1315" s="351"/>
      <c r="I1315" s="90">
        <f>IFERROR((VLOOKUP(CONCATENATE($A1315,"D"),'05 APU'!$1:$1048576,9,)),0)</f>
        <v>0</v>
      </c>
      <c r="J1315" s="90">
        <f t="shared" si="41"/>
        <v>0</v>
      </c>
      <c r="K1315" s="297" t="str">
        <f>IFERROR(VLOOKUP(CONCATENATE($A1315,"C"),'05 APU'!$1:$1048576,9,),"")</f>
        <v/>
      </c>
      <c r="L1315" s="297" t="str">
        <f>IFERROR(VLOOKUP(CONCATENATE($A1315,"B"),'05 APU'!$1:$1048576,9,),"")</f>
        <v/>
      </c>
      <c r="M1315" s="297" t="str">
        <f>IFERROR(VLOOKUP(CONCATENATE($A1315,"A"),'05 APU'!$1:$1048576,9,),"")</f>
        <v/>
      </c>
      <c r="N1315" s="86"/>
      <c r="O1315" s="90">
        <f>IFERROR(VLOOKUP(CONCATENATE($A1315,"D"),'05 APU'!$T:$AB,9,),0)</f>
        <v>0</v>
      </c>
      <c r="P1315" s="90">
        <f t="shared" si="42"/>
        <v>0</v>
      </c>
      <c r="Q1315" s="90">
        <f>IFERROR(VLOOKUP(CONCATENATE($A1315,"C"),'05 APU'!$T:$AB,9,),0)</f>
        <v>0</v>
      </c>
      <c r="R1315" s="90">
        <f>IFERROR(VLOOKUP(CONCATENATE($A1315,"B"),'05 APU'!$T:$AB,9,),0)</f>
        <v>0</v>
      </c>
      <c r="S1315" s="90">
        <f>IFERROR(VLOOKUP(CONCATENATE($A1315,"A"),'05 APU'!$T:$AB,9,),0)</f>
        <v>0</v>
      </c>
      <c r="U1315" s="421"/>
      <c r="V1315" s="424"/>
      <c r="W1315" s="429">
        <v>0</v>
      </c>
    </row>
    <row r="1316" spans="1:23" x14ac:dyDescent="0.25">
      <c r="A1316" s="88">
        <v>1306</v>
      </c>
      <c r="B1316" s="408" t="s">
        <v>2491</v>
      </c>
      <c r="C1316" s="409" t="s">
        <v>2416</v>
      </c>
      <c r="D1316" s="89" t="str">
        <f>IFERROR(VLOOKUP(CONCATENATE($A1316,"T"),'05 APU'!$1:$1048576,3,),"")</f>
        <v/>
      </c>
      <c r="E1316" s="89" t="str">
        <f>IFERROR(VLOOKUP(CONCATENATE($A1316,"T2"),'05 APU'!$1:$1048576,3,),"")</f>
        <v/>
      </c>
      <c r="F1316" s="89" t="str">
        <f>IFERROR(VLOOKUP(CONCATENATE($A1316,"T3"),'05 APU'!$1:$1048576,3,),"")</f>
        <v/>
      </c>
      <c r="G1316" s="415" t="s">
        <v>138</v>
      </c>
      <c r="H1316" s="351"/>
      <c r="I1316" s="90">
        <f>IFERROR((VLOOKUP(CONCATENATE($A1316,"D"),'05 APU'!$1:$1048576,9,)),0)</f>
        <v>0</v>
      </c>
      <c r="J1316" s="90">
        <f t="shared" si="41"/>
        <v>0</v>
      </c>
      <c r="K1316" s="297" t="str">
        <f>IFERROR(VLOOKUP(CONCATENATE($A1316,"C"),'05 APU'!$1:$1048576,9,),"")</f>
        <v/>
      </c>
      <c r="L1316" s="297" t="str">
        <f>IFERROR(VLOOKUP(CONCATENATE($A1316,"B"),'05 APU'!$1:$1048576,9,),"")</f>
        <v/>
      </c>
      <c r="M1316" s="297" t="str">
        <f>IFERROR(VLOOKUP(CONCATENATE($A1316,"A"),'05 APU'!$1:$1048576,9,),"")</f>
        <v/>
      </c>
      <c r="N1316" s="86"/>
      <c r="O1316" s="90">
        <f>IFERROR(VLOOKUP(CONCATENATE($A1316,"D"),'05 APU'!$T:$AB,9,),0)</f>
        <v>0</v>
      </c>
      <c r="P1316" s="90">
        <f t="shared" si="42"/>
        <v>0</v>
      </c>
      <c r="Q1316" s="90">
        <f>IFERROR(VLOOKUP(CONCATENATE($A1316,"C"),'05 APU'!$T:$AB,9,),0)</f>
        <v>0</v>
      </c>
      <c r="R1316" s="90">
        <f>IFERROR(VLOOKUP(CONCATENATE($A1316,"B"),'05 APU'!$T:$AB,9,),0)</f>
        <v>0</v>
      </c>
      <c r="S1316" s="90">
        <f>IFERROR(VLOOKUP(CONCATENATE($A1316,"A"),'05 APU'!$T:$AB,9,),0)</f>
        <v>0</v>
      </c>
      <c r="U1316" s="421"/>
      <c r="V1316" s="424"/>
      <c r="W1316" s="429">
        <v>0</v>
      </c>
    </row>
    <row r="1317" spans="1:23" x14ac:dyDescent="0.25">
      <c r="A1317" s="88">
        <v>1307</v>
      </c>
      <c r="B1317" s="408" t="s">
        <v>2492</v>
      </c>
      <c r="C1317" s="409" t="s">
        <v>2418</v>
      </c>
      <c r="D1317" s="89" t="str">
        <f>IFERROR(VLOOKUP(CONCATENATE($A1317,"T"),'05 APU'!$1:$1048576,3,),"")</f>
        <v/>
      </c>
      <c r="E1317" s="89" t="str">
        <f>IFERROR(VLOOKUP(CONCATENATE($A1317,"T2"),'05 APU'!$1:$1048576,3,),"")</f>
        <v/>
      </c>
      <c r="F1317" s="89" t="str">
        <f>IFERROR(VLOOKUP(CONCATENATE($A1317,"T3"),'05 APU'!$1:$1048576,3,),"")</f>
        <v/>
      </c>
      <c r="G1317" s="415" t="s">
        <v>138</v>
      </c>
      <c r="H1317" s="351"/>
      <c r="I1317" s="90">
        <f>IFERROR((VLOOKUP(CONCATENATE($A1317,"D"),'05 APU'!$1:$1048576,9,)),0)</f>
        <v>0</v>
      </c>
      <c r="J1317" s="90">
        <f t="shared" si="41"/>
        <v>0</v>
      </c>
      <c r="K1317" s="297" t="str">
        <f>IFERROR(VLOOKUP(CONCATENATE($A1317,"C"),'05 APU'!$1:$1048576,9,),"")</f>
        <v/>
      </c>
      <c r="L1317" s="297" t="str">
        <f>IFERROR(VLOOKUP(CONCATENATE($A1317,"B"),'05 APU'!$1:$1048576,9,),"")</f>
        <v/>
      </c>
      <c r="M1317" s="297" t="str">
        <f>IFERROR(VLOOKUP(CONCATENATE($A1317,"A"),'05 APU'!$1:$1048576,9,),"")</f>
        <v/>
      </c>
      <c r="N1317" s="86"/>
      <c r="O1317" s="90">
        <f>IFERROR(VLOOKUP(CONCATENATE($A1317,"D"),'05 APU'!$T:$AB,9,),0)</f>
        <v>0</v>
      </c>
      <c r="P1317" s="90">
        <f t="shared" si="42"/>
        <v>0</v>
      </c>
      <c r="Q1317" s="90">
        <f>IFERROR(VLOOKUP(CONCATENATE($A1317,"C"),'05 APU'!$T:$AB,9,),0)</f>
        <v>0</v>
      </c>
      <c r="R1317" s="90">
        <f>IFERROR(VLOOKUP(CONCATENATE($A1317,"B"),'05 APU'!$T:$AB,9,),0)</f>
        <v>0</v>
      </c>
      <c r="S1317" s="90">
        <f>IFERROR(VLOOKUP(CONCATENATE($A1317,"A"),'05 APU'!$T:$AB,9,),0)</f>
        <v>0</v>
      </c>
      <c r="U1317" s="421"/>
      <c r="V1317" s="424"/>
      <c r="W1317" s="429">
        <v>0</v>
      </c>
    </row>
    <row r="1318" spans="1:23" x14ac:dyDescent="0.25">
      <c r="A1318" s="88">
        <v>1308</v>
      </c>
      <c r="B1318" s="408" t="s">
        <v>2493</v>
      </c>
      <c r="C1318" s="409" t="s">
        <v>2420</v>
      </c>
      <c r="D1318" s="89" t="str">
        <f>IFERROR(VLOOKUP(CONCATENATE($A1318,"T"),'05 APU'!$1:$1048576,3,),"")</f>
        <v/>
      </c>
      <c r="E1318" s="89" t="str">
        <f>IFERROR(VLOOKUP(CONCATENATE($A1318,"T2"),'05 APU'!$1:$1048576,3,),"")</f>
        <v/>
      </c>
      <c r="F1318" s="89" t="str">
        <f>IFERROR(VLOOKUP(CONCATENATE($A1318,"T3"),'05 APU'!$1:$1048576,3,),"")</f>
        <v/>
      </c>
      <c r="G1318" s="415" t="s">
        <v>138</v>
      </c>
      <c r="H1318" s="351"/>
      <c r="I1318" s="90">
        <f>IFERROR((VLOOKUP(CONCATENATE($A1318,"D"),'05 APU'!$1:$1048576,9,)),0)</f>
        <v>0</v>
      </c>
      <c r="J1318" s="90">
        <f t="shared" si="41"/>
        <v>0</v>
      </c>
      <c r="K1318" s="297" t="str">
        <f>IFERROR(VLOOKUP(CONCATENATE($A1318,"C"),'05 APU'!$1:$1048576,9,),"")</f>
        <v/>
      </c>
      <c r="L1318" s="297" t="str">
        <f>IFERROR(VLOOKUP(CONCATENATE($A1318,"B"),'05 APU'!$1:$1048576,9,),"")</f>
        <v/>
      </c>
      <c r="M1318" s="297" t="str">
        <f>IFERROR(VLOOKUP(CONCATENATE($A1318,"A"),'05 APU'!$1:$1048576,9,),"")</f>
        <v/>
      </c>
      <c r="N1318" s="86"/>
      <c r="O1318" s="90">
        <f>IFERROR(VLOOKUP(CONCATENATE($A1318,"D"),'05 APU'!$T:$AB,9,),0)</f>
        <v>0</v>
      </c>
      <c r="P1318" s="90">
        <f t="shared" si="42"/>
        <v>0</v>
      </c>
      <c r="Q1318" s="90">
        <f>IFERROR(VLOOKUP(CONCATENATE($A1318,"C"),'05 APU'!$T:$AB,9,),0)</f>
        <v>0</v>
      </c>
      <c r="R1318" s="90">
        <f>IFERROR(VLOOKUP(CONCATENATE($A1318,"B"),'05 APU'!$T:$AB,9,),0)</f>
        <v>0</v>
      </c>
      <c r="S1318" s="90">
        <f>IFERROR(VLOOKUP(CONCATENATE($A1318,"A"),'05 APU'!$T:$AB,9,),0)</f>
        <v>0</v>
      </c>
      <c r="U1318" s="421"/>
      <c r="V1318" s="424"/>
      <c r="W1318" s="429">
        <v>0</v>
      </c>
    </row>
    <row r="1319" spans="1:23" x14ac:dyDescent="0.25">
      <c r="A1319" s="88">
        <v>1309</v>
      </c>
      <c r="B1319" s="408" t="s">
        <v>2494</v>
      </c>
      <c r="C1319" s="409" t="s">
        <v>2422</v>
      </c>
      <c r="D1319" s="89" t="str">
        <f>IFERROR(VLOOKUP(CONCATENATE($A1319,"T"),'05 APU'!$1:$1048576,3,),"")</f>
        <v/>
      </c>
      <c r="E1319" s="89" t="str">
        <f>IFERROR(VLOOKUP(CONCATENATE($A1319,"T2"),'05 APU'!$1:$1048576,3,),"")</f>
        <v/>
      </c>
      <c r="F1319" s="89" t="str">
        <f>IFERROR(VLOOKUP(CONCATENATE($A1319,"T3"),'05 APU'!$1:$1048576,3,),"")</f>
        <v/>
      </c>
      <c r="G1319" s="415" t="s">
        <v>138</v>
      </c>
      <c r="H1319" s="351"/>
      <c r="I1319" s="90">
        <f>IFERROR((VLOOKUP(CONCATENATE($A1319,"D"),'05 APU'!$1:$1048576,9,)),0)</f>
        <v>0</v>
      </c>
      <c r="J1319" s="90">
        <f t="shared" si="41"/>
        <v>0</v>
      </c>
      <c r="K1319" s="297" t="str">
        <f>IFERROR(VLOOKUP(CONCATENATE($A1319,"C"),'05 APU'!$1:$1048576,9,),"")</f>
        <v/>
      </c>
      <c r="L1319" s="297" t="str">
        <f>IFERROR(VLOOKUP(CONCATENATE($A1319,"B"),'05 APU'!$1:$1048576,9,),"")</f>
        <v/>
      </c>
      <c r="M1319" s="297" t="str">
        <f>IFERROR(VLOOKUP(CONCATENATE($A1319,"A"),'05 APU'!$1:$1048576,9,),"")</f>
        <v/>
      </c>
      <c r="N1319" s="86"/>
      <c r="O1319" s="90">
        <f>IFERROR(VLOOKUP(CONCATENATE($A1319,"D"),'05 APU'!$T:$AB,9,),0)</f>
        <v>0</v>
      </c>
      <c r="P1319" s="90">
        <f t="shared" si="42"/>
        <v>0</v>
      </c>
      <c r="Q1319" s="90">
        <f>IFERROR(VLOOKUP(CONCATENATE($A1319,"C"),'05 APU'!$T:$AB,9,),0)</f>
        <v>0</v>
      </c>
      <c r="R1319" s="90">
        <f>IFERROR(VLOOKUP(CONCATENATE($A1319,"B"),'05 APU'!$T:$AB,9,),0)</f>
        <v>0</v>
      </c>
      <c r="S1319" s="90">
        <f>IFERROR(VLOOKUP(CONCATENATE($A1319,"A"),'05 APU'!$T:$AB,9,),0)</f>
        <v>0</v>
      </c>
      <c r="U1319" s="421"/>
      <c r="V1319" s="424"/>
      <c r="W1319" s="429">
        <v>0</v>
      </c>
    </row>
    <row r="1320" spans="1:23" x14ac:dyDescent="0.25">
      <c r="A1320" s="88">
        <v>1310</v>
      </c>
      <c r="B1320" s="408" t="s">
        <v>2495</v>
      </c>
      <c r="C1320" s="409" t="s">
        <v>2479</v>
      </c>
      <c r="D1320" s="89" t="str">
        <f>IFERROR(VLOOKUP(CONCATENATE($A1320,"T"),'05 APU'!$1:$1048576,3,),"")</f>
        <v/>
      </c>
      <c r="E1320" s="89" t="str">
        <f>IFERROR(VLOOKUP(CONCATENATE($A1320,"T2"),'05 APU'!$1:$1048576,3,),"")</f>
        <v/>
      </c>
      <c r="F1320" s="89" t="str">
        <f>IFERROR(VLOOKUP(CONCATENATE($A1320,"T3"),'05 APU'!$1:$1048576,3,),"")</f>
        <v/>
      </c>
      <c r="G1320" s="415" t="s">
        <v>138</v>
      </c>
      <c r="H1320" s="351"/>
      <c r="I1320" s="90">
        <f>IFERROR((VLOOKUP(CONCATENATE($A1320,"D"),'05 APU'!$1:$1048576,9,)),0)</f>
        <v>0</v>
      </c>
      <c r="J1320" s="90">
        <f t="shared" si="41"/>
        <v>0</v>
      </c>
      <c r="K1320" s="297" t="str">
        <f>IFERROR(VLOOKUP(CONCATENATE($A1320,"C"),'05 APU'!$1:$1048576,9,),"")</f>
        <v/>
      </c>
      <c r="L1320" s="297" t="str">
        <f>IFERROR(VLOOKUP(CONCATENATE($A1320,"B"),'05 APU'!$1:$1048576,9,),"")</f>
        <v/>
      </c>
      <c r="M1320" s="297" t="str">
        <f>IFERROR(VLOOKUP(CONCATENATE($A1320,"A"),'05 APU'!$1:$1048576,9,),"")</f>
        <v/>
      </c>
      <c r="N1320" s="86"/>
      <c r="O1320" s="90">
        <f>IFERROR(VLOOKUP(CONCATENATE($A1320,"D"),'05 APU'!$T:$AB,9,),0)</f>
        <v>0</v>
      </c>
      <c r="P1320" s="90">
        <f t="shared" si="42"/>
        <v>0</v>
      </c>
      <c r="Q1320" s="90">
        <f>IFERROR(VLOOKUP(CONCATENATE($A1320,"C"),'05 APU'!$T:$AB,9,),0)</f>
        <v>0</v>
      </c>
      <c r="R1320" s="90">
        <f>IFERROR(VLOOKUP(CONCATENATE($A1320,"B"),'05 APU'!$T:$AB,9,),0)</f>
        <v>0</v>
      </c>
      <c r="S1320" s="90">
        <f>IFERROR(VLOOKUP(CONCATENATE($A1320,"A"),'05 APU'!$T:$AB,9,),0)</f>
        <v>0</v>
      </c>
      <c r="U1320" s="421"/>
      <c r="V1320" s="424"/>
      <c r="W1320" s="429">
        <v>0</v>
      </c>
    </row>
    <row r="1321" spans="1:23" x14ac:dyDescent="0.25">
      <c r="A1321" s="88">
        <v>1311</v>
      </c>
      <c r="B1321" s="403">
        <v>5.22</v>
      </c>
      <c r="C1321" s="404" t="s">
        <v>2496</v>
      </c>
      <c r="D1321" s="89" t="str">
        <f>IFERROR(VLOOKUP(CONCATENATE($A1321,"T"),'05 APU'!$1:$1048576,3,),"")</f>
        <v/>
      </c>
      <c r="E1321" s="89" t="str">
        <f>IFERROR(VLOOKUP(CONCATENATE($A1321,"T2"),'05 APU'!$1:$1048576,3,),"")</f>
        <v/>
      </c>
      <c r="F1321" s="89" t="str">
        <f>IFERROR(VLOOKUP(CONCATENATE($A1321,"T3"),'05 APU'!$1:$1048576,3,),"")</f>
        <v/>
      </c>
      <c r="G1321" s="415"/>
      <c r="H1321" s="351"/>
      <c r="I1321" s="90">
        <f>IFERROR((VLOOKUP(CONCATENATE($A1321,"D"),'05 APU'!$1:$1048576,9,)),0)</f>
        <v>0</v>
      </c>
      <c r="J1321" s="90">
        <f t="shared" si="41"/>
        <v>0</v>
      </c>
      <c r="K1321" s="297" t="str">
        <f>IFERROR(VLOOKUP(CONCATENATE($A1321,"C"),'05 APU'!$1:$1048576,9,),"")</f>
        <v/>
      </c>
      <c r="L1321" s="297" t="str">
        <f>IFERROR(VLOOKUP(CONCATENATE($A1321,"B"),'05 APU'!$1:$1048576,9,),"")</f>
        <v/>
      </c>
      <c r="M1321" s="297" t="str">
        <f>IFERROR(VLOOKUP(CONCATENATE($A1321,"A"),'05 APU'!$1:$1048576,9,),"")</f>
        <v/>
      </c>
      <c r="N1321" s="86"/>
      <c r="O1321" s="90">
        <f>IFERROR(VLOOKUP(CONCATENATE($A1321,"D"),'05 APU'!$T:$AB,9,),0)</f>
        <v>0</v>
      </c>
      <c r="P1321" s="90">
        <f t="shared" si="42"/>
        <v>0</v>
      </c>
      <c r="Q1321" s="90">
        <f>IFERROR(VLOOKUP(CONCATENATE($A1321,"C"),'05 APU'!$T:$AB,9,),0)</f>
        <v>0</v>
      </c>
      <c r="R1321" s="90">
        <f>IFERROR(VLOOKUP(CONCATENATE($A1321,"B"),'05 APU'!$T:$AB,9,),0)</f>
        <v>0</v>
      </c>
      <c r="S1321" s="90">
        <f>IFERROR(VLOOKUP(CONCATENATE($A1321,"A"),'05 APU'!$T:$AB,9,),0)</f>
        <v>0</v>
      </c>
      <c r="U1321" s="420"/>
      <c r="V1321" s="424"/>
      <c r="W1321" s="429">
        <v>0</v>
      </c>
    </row>
    <row r="1322" spans="1:23" x14ac:dyDescent="0.25">
      <c r="A1322" s="88">
        <v>1312</v>
      </c>
      <c r="B1322" s="408" t="s">
        <v>2497</v>
      </c>
      <c r="C1322" s="409" t="s">
        <v>2498</v>
      </c>
      <c r="D1322" s="89" t="str">
        <f>IFERROR(VLOOKUP(CONCATENATE($A1322,"T"),'05 APU'!$1:$1048576,3,),"")</f>
        <v/>
      </c>
      <c r="E1322" s="89" t="str">
        <f>IFERROR(VLOOKUP(CONCATENATE($A1322,"T2"),'05 APU'!$1:$1048576,3,),"")</f>
        <v/>
      </c>
      <c r="F1322" s="89" t="str">
        <f>IFERROR(VLOOKUP(CONCATENATE($A1322,"T3"),'05 APU'!$1:$1048576,3,),"")</f>
        <v/>
      </c>
      <c r="G1322" s="415" t="s">
        <v>138</v>
      </c>
      <c r="H1322" s="351"/>
      <c r="I1322" s="90">
        <f>IFERROR((VLOOKUP(CONCATENATE($A1322,"D"),'05 APU'!$1:$1048576,9,)),0)</f>
        <v>0</v>
      </c>
      <c r="J1322" s="90">
        <f t="shared" si="41"/>
        <v>0</v>
      </c>
      <c r="K1322" s="297" t="str">
        <f>IFERROR(VLOOKUP(CONCATENATE($A1322,"C"),'05 APU'!$1:$1048576,9,),"")</f>
        <v/>
      </c>
      <c r="L1322" s="297" t="str">
        <f>IFERROR(VLOOKUP(CONCATENATE($A1322,"B"),'05 APU'!$1:$1048576,9,),"")</f>
        <v/>
      </c>
      <c r="M1322" s="297" t="str">
        <f>IFERROR(VLOOKUP(CONCATENATE($A1322,"A"),'05 APU'!$1:$1048576,9,),"")</f>
        <v/>
      </c>
      <c r="N1322" s="86"/>
      <c r="O1322" s="90">
        <f>IFERROR(VLOOKUP(CONCATENATE($A1322,"D"),'05 APU'!$T:$AB,9,),0)</f>
        <v>0</v>
      </c>
      <c r="P1322" s="90">
        <f t="shared" si="42"/>
        <v>0</v>
      </c>
      <c r="Q1322" s="90">
        <f>IFERROR(VLOOKUP(CONCATENATE($A1322,"C"),'05 APU'!$T:$AB,9,),0)</f>
        <v>0</v>
      </c>
      <c r="R1322" s="90">
        <f>IFERROR(VLOOKUP(CONCATENATE($A1322,"B"),'05 APU'!$T:$AB,9,),0)</f>
        <v>0</v>
      </c>
      <c r="S1322" s="90">
        <f>IFERROR(VLOOKUP(CONCATENATE($A1322,"A"),'05 APU'!$T:$AB,9,),0)</f>
        <v>0</v>
      </c>
      <c r="U1322" s="421"/>
      <c r="V1322" s="424"/>
      <c r="W1322" s="429">
        <v>0</v>
      </c>
    </row>
    <row r="1323" spans="1:23" x14ac:dyDescent="0.25">
      <c r="A1323" s="88">
        <v>1313</v>
      </c>
      <c r="B1323" s="408" t="s">
        <v>2499</v>
      </c>
      <c r="C1323" s="409" t="s">
        <v>2500</v>
      </c>
      <c r="D1323" s="89" t="str">
        <f>IFERROR(VLOOKUP(CONCATENATE($A1323,"T"),'05 APU'!$1:$1048576,3,),"")</f>
        <v/>
      </c>
      <c r="E1323" s="89" t="str">
        <f>IFERROR(VLOOKUP(CONCATENATE($A1323,"T2"),'05 APU'!$1:$1048576,3,),"")</f>
        <v/>
      </c>
      <c r="F1323" s="89" t="str">
        <f>IFERROR(VLOOKUP(CONCATENATE($A1323,"T3"),'05 APU'!$1:$1048576,3,),"")</f>
        <v/>
      </c>
      <c r="G1323" s="415" t="s">
        <v>138</v>
      </c>
      <c r="H1323" s="351"/>
      <c r="I1323" s="90">
        <f>IFERROR((VLOOKUP(CONCATENATE($A1323,"D"),'05 APU'!$1:$1048576,9,)),0)</f>
        <v>0</v>
      </c>
      <c r="J1323" s="90">
        <f t="shared" si="41"/>
        <v>0</v>
      </c>
      <c r="K1323" s="297" t="str">
        <f>IFERROR(VLOOKUP(CONCATENATE($A1323,"C"),'05 APU'!$1:$1048576,9,),"")</f>
        <v/>
      </c>
      <c r="L1323" s="297" t="str">
        <f>IFERROR(VLOOKUP(CONCATENATE($A1323,"B"),'05 APU'!$1:$1048576,9,),"")</f>
        <v/>
      </c>
      <c r="M1323" s="297" t="str">
        <f>IFERROR(VLOOKUP(CONCATENATE($A1323,"A"),'05 APU'!$1:$1048576,9,),"")</f>
        <v/>
      </c>
      <c r="N1323" s="86"/>
      <c r="O1323" s="90">
        <f>IFERROR(VLOOKUP(CONCATENATE($A1323,"D"),'05 APU'!$T:$AB,9,),0)</f>
        <v>0</v>
      </c>
      <c r="P1323" s="90">
        <f t="shared" si="42"/>
        <v>0</v>
      </c>
      <c r="Q1323" s="90">
        <f>IFERROR(VLOOKUP(CONCATENATE($A1323,"C"),'05 APU'!$T:$AB,9,),0)</f>
        <v>0</v>
      </c>
      <c r="R1323" s="90">
        <f>IFERROR(VLOOKUP(CONCATENATE($A1323,"B"),'05 APU'!$T:$AB,9,),0)</f>
        <v>0</v>
      </c>
      <c r="S1323" s="90">
        <f>IFERROR(VLOOKUP(CONCATENATE($A1323,"A"),'05 APU'!$T:$AB,9,),0)</f>
        <v>0</v>
      </c>
      <c r="U1323" s="421"/>
      <c r="V1323" s="424"/>
      <c r="W1323" s="429">
        <v>0</v>
      </c>
    </row>
    <row r="1324" spans="1:23" x14ac:dyDescent="0.25">
      <c r="A1324" s="88">
        <v>1314</v>
      </c>
      <c r="B1324" s="408" t="s">
        <v>2501</v>
      </c>
      <c r="C1324" s="409" t="s">
        <v>2502</v>
      </c>
      <c r="D1324" s="89" t="str">
        <f>IFERROR(VLOOKUP(CONCATENATE($A1324,"T"),'05 APU'!$1:$1048576,3,),"")</f>
        <v/>
      </c>
      <c r="E1324" s="89" t="str">
        <f>IFERROR(VLOOKUP(CONCATENATE($A1324,"T2"),'05 APU'!$1:$1048576,3,),"")</f>
        <v/>
      </c>
      <c r="F1324" s="89" t="str">
        <f>IFERROR(VLOOKUP(CONCATENATE($A1324,"T3"),'05 APU'!$1:$1048576,3,),"")</f>
        <v/>
      </c>
      <c r="G1324" s="415" t="s">
        <v>138</v>
      </c>
      <c r="H1324" s="351"/>
      <c r="I1324" s="90">
        <f>IFERROR((VLOOKUP(CONCATENATE($A1324,"D"),'05 APU'!$1:$1048576,9,)),0)</f>
        <v>0</v>
      </c>
      <c r="J1324" s="90">
        <f t="shared" si="41"/>
        <v>0</v>
      </c>
      <c r="K1324" s="297" t="str">
        <f>IFERROR(VLOOKUP(CONCATENATE($A1324,"C"),'05 APU'!$1:$1048576,9,),"")</f>
        <v/>
      </c>
      <c r="L1324" s="297" t="str">
        <f>IFERROR(VLOOKUP(CONCATENATE($A1324,"B"),'05 APU'!$1:$1048576,9,),"")</f>
        <v/>
      </c>
      <c r="M1324" s="297" t="str">
        <f>IFERROR(VLOOKUP(CONCATENATE($A1324,"A"),'05 APU'!$1:$1048576,9,),"")</f>
        <v/>
      </c>
      <c r="N1324" s="86"/>
      <c r="O1324" s="90">
        <f>IFERROR(VLOOKUP(CONCATENATE($A1324,"D"),'05 APU'!$T:$AB,9,),0)</f>
        <v>0</v>
      </c>
      <c r="P1324" s="90">
        <f t="shared" si="42"/>
        <v>0</v>
      </c>
      <c r="Q1324" s="90">
        <f>IFERROR(VLOOKUP(CONCATENATE($A1324,"C"),'05 APU'!$T:$AB,9,),0)</f>
        <v>0</v>
      </c>
      <c r="R1324" s="90">
        <f>IFERROR(VLOOKUP(CONCATENATE($A1324,"B"),'05 APU'!$T:$AB,9,),0)</f>
        <v>0</v>
      </c>
      <c r="S1324" s="90">
        <f>IFERROR(VLOOKUP(CONCATENATE($A1324,"A"),'05 APU'!$T:$AB,9,),0)</f>
        <v>0</v>
      </c>
      <c r="U1324" s="421"/>
      <c r="V1324" s="424"/>
      <c r="W1324" s="429">
        <v>0</v>
      </c>
    </row>
    <row r="1325" spans="1:23" x14ac:dyDescent="0.25">
      <c r="A1325" s="88">
        <v>1315</v>
      </c>
      <c r="B1325" s="408" t="s">
        <v>2503</v>
      </c>
      <c r="C1325" s="409" t="s">
        <v>2504</v>
      </c>
      <c r="D1325" s="89" t="str">
        <f>IFERROR(VLOOKUP(CONCATENATE($A1325,"T"),'05 APU'!$1:$1048576,3,),"")</f>
        <v/>
      </c>
      <c r="E1325" s="89" t="str">
        <f>IFERROR(VLOOKUP(CONCATENATE($A1325,"T2"),'05 APU'!$1:$1048576,3,),"")</f>
        <v/>
      </c>
      <c r="F1325" s="89" t="str">
        <f>IFERROR(VLOOKUP(CONCATENATE($A1325,"T3"),'05 APU'!$1:$1048576,3,),"")</f>
        <v/>
      </c>
      <c r="G1325" s="415" t="s">
        <v>138</v>
      </c>
      <c r="H1325" s="351"/>
      <c r="I1325" s="90">
        <f>IFERROR((VLOOKUP(CONCATENATE($A1325,"D"),'05 APU'!$1:$1048576,9,)),0)</f>
        <v>0</v>
      </c>
      <c r="J1325" s="90">
        <f t="shared" si="41"/>
        <v>0</v>
      </c>
      <c r="K1325" s="297" t="str">
        <f>IFERROR(VLOOKUP(CONCATENATE($A1325,"C"),'05 APU'!$1:$1048576,9,),"")</f>
        <v/>
      </c>
      <c r="L1325" s="297" t="str">
        <f>IFERROR(VLOOKUP(CONCATENATE($A1325,"B"),'05 APU'!$1:$1048576,9,),"")</f>
        <v/>
      </c>
      <c r="M1325" s="297" t="str">
        <f>IFERROR(VLOOKUP(CONCATENATE($A1325,"A"),'05 APU'!$1:$1048576,9,),"")</f>
        <v/>
      </c>
      <c r="N1325" s="86"/>
      <c r="O1325" s="90">
        <f>IFERROR(VLOOKUP(CONCATENATE($A1325,"D"),'05 APU'!$T:$AB,9,),0)</f>
        <v>0</v>
      </c>
      <c r="P1325" s="90">
        <f t="shared" si="42"/>
        <v>0</v>
      </c>
      <c r="Q1325" s="90">
        <f>IFERROR(VLOOKUP(CONCATENATE($A1325,"C"),'05 APU'!$T:$AB,9,),0)</f>
        <v>0</v>
      </c>
      <c r="R1325" s="90">
        <f>IFERROR(VLOOKUP(CONCATENATE($A1325,"B"),'05 APU'!$T:$AB,9,),0)</f>
        <v>0</v>
      </c>
      <c r="S1325" s="90">
        <f>IFERROR(VLOOKUP(CONCATENATE($A1325,"A"),'05 APU'!$T:$AB,9,),0)</f>
        <v>0</v>
      </c>
      <c r="U1325" s="421"/>
      <c r="V1325" s="424"/>
      <c r="W1325" s="429">
        <v>0</v>
      </c>
    </row>
    <row r="1326" spans="1:23" x14ac:dyDescent="0.25">
      <c r="A1326" s="88">
        <v>1316</v>
      </c>
      <c r="B1326" s="408" t="s">
        <v>2505</v>
      </c>
      <c r="C1326" s="409" t="s">
        <v>2506</v>
      </c>
      <c r="D1326" s="89" t="str">
        <f>IFERROR(VLOOKUP(CONCATENATE($A1326,"T"),'05 APU'!$1:$1048576,3,),"")</f>
        <v/>
      </c>
      <c r="E1326" s="89" t="str">
        <f>IFERROR(VLOOKUP(CONCATENATE($A1326,"T2"),'05 APU'!$1:$1048576,3,),"")</f>
        <v/>
      </c>
      <c r="F1326" s="89" t="str">
        <f>IFERROR(VLOOKUP(CONCATENATE($A1326,"T3"),'05 APU'!$1:$1048576,3,),"")</f>
        <v/>
      </c>
      <c r="G1326" s="415" t="s">
        <v>138</v>
      </c>
      <c r="H1326" s="351"/>
      <c r="I1326" s="90">
        <f>IFERROR((VLOOKUP(CONCATENATE($A1326,"D"),'05 APU'!$1:$1048576,9,)),0)</f>
        <v>0</v>
      </c>
      <c r="J1326" s="90">
        <f t="shared" si="41"/>
        <v>0</v>
      </c>
      <c r="K1326" s="297" t="str">
        <f>IFERROR(VLOOKUP(CONCATENATE($A1326,"C"),'05 APU'!$1:$1048576,9,),"")</f>
        <v/>
      </c>
      <c r="L1326" s="297" t="str">
        <f>IFERROR(VLOOKUP(CONCATENATE($A1326,"B"),'05 APU'!$1:$1048576,9,),"")</f>
        <v/>
      </c>
      <c r="M1326" s="297" t="str">
        <f>IFERROR(VLOOKUP(CONCATENATE($A1326,"A"),'05 APU'!$1:$1048576,9,),"")</f>
        <v/>
      </c>
      <c r="N1326" s="86"/>
      <c r="O1326" s="90">
        <f>IFERROR(VLOOKUP(CONCATENATE($A1326,"D"),'05 APU'!$T:$AB,9,),0)</f>
        <v>0</v>
      </c>
      <c r="P1326" s="90">
        <f t="shared" si="42"/>
        <v>0</v>
      </c>
      <c r="Q1326" s="90">
        <f>IFERROR(VLOOKUP(CONCATENATE($A1326,"C"),'05 APU'!$T:$AB,9,),0)</f>
        <v>0</v>
      </c>
      <c r="R1326" s="90">
        <f>IFERROR(VLOOKUP(CONCATENATE($A1326,"B"),'05 APU'!$T:$AB,9,),0)</f>
        <v>0</v>
      </c>
      <c r="S1326" s="90">
        <f>IFERROR(VLOOKUP(CONCATENATE($A1326,"A"),'05 APU'!$T:$AB,9,),0)</f>
        <v>0</v>
      </c>
      <c r="U1326" s="421"/>
      <c r="V1326" s="424"/>
      <c r="W1326" s="429">
        <v>0</v>
      </c>
    </row>
    <row r="1327" spans="1:23" x14ac:dyDescent="0.25">
      <c r="A1327" s="88">
        <v>1317</v>
      </c>
      <c r="B1327" s="408" t="s">
        <v>2507</v>
      </c>
      <c r="C1327" s="409" t="s">
        <v>2508</v>
      </c>
      <c r="D1327" s="89" t="str">
        <f>IFERROR(VLOOKUP(CONCATENATE($A1327,"T"),'05 APU'!$1:$1048576,3,),"")</f>
        <v/>
      </c>
      <c r="E1327" s="89" t="str">
        <f>IFERROR(VLOOKUP(CONCATENATE($A1327,"T2"),'05 APU'!$1:$1048576,3,),"")</f>
        <v/>
      </c>
      <c r="F1327" s="89" t="str">
        <f>IFERROR(VLOOKUP(CONCATENATE($A1327,"T3"),'05 APU'!$1:$1048576,3,),"")</f>
        <v/>
      </c>
      <c r="G1327" s="415" t="s">
        <v>138</v>
      </c>
      <c r="H1327" s="351"/>
      <c r="I1327" s="90">
        <f>IFERROR((VLOOKUP(CONCATENATE($A1327,"D"),'05 APU'!$1:$1048576,9,)),0)</f>
        <v>0</v>
      </c>
      <c r="J1327" s="90">
        <f t="shared" si="41"/>
        <v>0</v>
      </c>
      <c r="K1327" s="297" t="str">
        <f>IFERROR(VLOOKUP(CONCATENATE($A1327,"C"),'05 APU'!$1:$1048576,9,),"")</f>
        <v/>
      </c>
      <c r="L1327" s="297" t="str">
        <f>IFERROR(VLOOKUP(CONCATENATE($A1327,"B"),'05 APU'!$1:$1048576,9,),"")</f>
        <v/>
      </c>
      <c r="M1327" s="297" t="str">
        <f>IFERROR(VLOOKUP(CONCATENATE($A1327,"A"),'05 APU'!$1:$1048576,9,),"")</f>
        <v/>
      </c>
      <c r="N1327" s="86"/>
      <c r="O1327" s="90">
        <f>IFERROR(VLOOKUP(CONCATENATE($A1327,"D"),'05 APU'!$T:$AB,9,),0)</f>
        <v>0</v>
      </c>
      <c r="P1327" s="90">
        <f t="shared" si="42"/>
        <v>0</v>
      </c>
      <c r="Q1327" s="90">
        <f>IFERROR(VLOOKUP(CONCATENATE($A1327,"C"),'05 APU'!$T:$AB,9,),0)</f>
        <v>0</v>
      </c>
      <c r="R1327" s="90">
        <f>IFERROR(VLOOKUP(CONCATENATE($A1327,"B"),'05 APU'!$T:$AB,9,),0)</f>
        <v>0</v>
      </c>
      <c r="S1327" s="90">
        <f>IFERROR(VLOOKUP(CONCATENATE($A1327,"A"),'05 APU'!$T:$AB,9,),0)</f>
        <v>0</v>
      </c>
      <c r="U1327" s="421"/>
      <c r="V1327" s="424"/>
      <c r="W1327" s="429">
        <v>0</v>
      </c>
    </row>
    <row r="1328" spans="1:23" x14ac:dyDescent="0.25">
      <c r="A1328" s="88">
        <v>1318</v>
      </c>
      <c r="B1328" s="408" t="s">
        <v>2509</v>
      </c>
      <c r="C1328" s="409" t="s">
        <v>2510</v>
      </c>
      <c r="D1328" s="89" t="str">
        <f>IFERROR(VLOOKUP(CONCATENATE($A1328,"T"),'05 APU'!$1:$1048576,3,),"")</f>
        <v/>
      </c>
      <c r="E1328" s="89" t="str">
        <f>IFERROR(VLOOKUP(CONCATENATE($A1328,"T2"),'05 APU'!$1:$1048576,3,),"")</f>
        <v/>
      </c>
      <c r="F1328" s="89" t="str">
        <f>IFERROR(VLOOKUP(CONCATENATE($A1328,"T3"),'05 APU'!$1:$1048576,3,),"")</f>
        <v/>
      </c>
      <c r="G1328" s="415" t="s">
        <v>138</v>
      </c>
      <c r="H1328" s="351"/>
      <c r="I1328" s="90">
        <f>IFERROR((VLOOKUP(CONCATENATE($A1328,"D"),'05 APU'!$1:$1048576,9,)),0)</f>
        <v>0</v>
      </c>
      <c r="J1328" s="90">
        <f t="shared" si="41"/>
        <v>0</v>
      </c>
      <c r="K1328" s="297" t="str">
        <f>IFERROR(VLOOKUP(CONCATENATE($A1328,"C"),'05 APU'!$1:$1048576,9,),"")</f>
        <v/>
      </c>
      <c r="L1328" s="297" t="str">
        <f>IFERROR(VLOOKUP(CONCATENATE($A1328,"B"),'05 APU'!$1:$1048576,9,),"")</f>
        <v/>
      </c>
      <c r="M1328" s="297" t="str">
        <f>IFERROR(VLOOKUP(CONCATENATE($A1328,"A"),'05 APU'!$1:$1048576,9,),"")</f>
        <v/>
      </c>
      <c r="N1328" s="86"/>
      <c r="O1328" s="90">
        <f>IFERROR(VLOOKUP(CONCATENATE($A1328,"D"),'05 APU'!$T:$AB,9,),0)</f>
        <v>0</v>
      </c>
      <c r="P1328" s="90">
        <f t="shared" si="42"/>
        <v>0</v>
      </c>
      <c r="Q1328" s="90">
        <f>IFERROR(VLOOKUP(CONCATENATE($A1328,"C"),'05 APU'!$T:$AB,9,),0)</f>
        <v>0</v>
      </c>
      <c r="R1328" s="90">
        <f>IFERROR(VLOOKUP(CONCATENATE($A1328,"B"),'05 APU'!$T:$AB,9,),0)</f>
        <v>0</v>
      </c>
      <c r="S1328" s="90">
        <f>IFERROR(VLOOKUP(CONCATENATE($A1328,"A"),'05 APU'!$T:$AB,9,),0)</f>
        <v>0</v>
      </c>
      <c r="U1328" s="421"/>
      <c r="V1328" s="424"/>
      <c r="W1328" s="429">
        <v>0</v>
      </c>
    </row>
    <row r="1329" spans="1:23" x14ac:dyDescent="0.25">
      <c r="A1329" s="88">
        <v>1319</v>
      </c>
      <c r="B1329" s="408" t="s">
        <v>2511</v>
      </c>
      <c r="C1329" s="409" t="s">
        <v>2512</v>
      </c>
      <c r="D1329" s="89" t="str">
        <f>IFERROR(VLOOKUP(CONCATENATE($A1329,"T"),'05 APU'!$1:$1048576,3,),"")</f>
        <v/>
      </c>
      <c r="E1329" s="89" t="str">
        <f>IFERROR(VLOOKUP(CONCATENATE($A1329,"T2"),'05 APU'!$1:$1048576,3,),"")</f>
        <v/>
      </c>
      <c r="F1329" s="89" t="str">
        <f>IFERROR(VLOOKUP(CONCATENATE($A1329,"T3"),'05 APU'!$1:$1048576,3,),"")</f>
        <v/>
      </c>
      <c r="G1329" s="415" t="s">
        <v>138</v>
      </c>
      <c r="H1329" s="351"/>
      <c r="I1329" s="90">
        <f>IFERROR((VLOOKUP(CONCATENATE($A1329,"D"),'05 APU'!$1:$1048576,9,)),0)</f>
        <v>0</v>
      </c>
      <c r="J1329" s="90">
        <f t="shared" si="41"/>
        <v>0</v>
      </c>
      <c r="K1329" s="297" t="str">
        <f>IFERROR(VLOOKUP(CONCATENATE($A1329,"C"),'05 APU'!$1:$1048576,9,),"")</f>
        <v/>
      </c>
      <c r="L1329" s="297" t="str">
        <f>IFERROR(VLOOKUP(CONCATENATE($A1329,"B"),'05 APU'!$1:$1048576,9,),"")</f>
        <v/>
      </c>
      <c r="M1329" s="297" t="str">
        <f>IFERROR(VLOOKUP(CONCATENATE($A1329,"A"),'05 APU'!$1:$1048576,9,),"")</f>
        <v/>
      </c>
      <c r="N1329" s="86"/>
      <c r="O1329" s="90">
        <f>IFERROR(VLOOKUP(CONCATENATE($A1329,"D"),'05 APU'!$T:$AB,9,),0)</f>
        <v>0</v>
      </c>
      <c r="P1329" s="90">
        <f t="shared" si="42"/>
        <v>0</v>
      </c>
      <c r="Q1329" s="90">
        <f>IFERROR(VLOOKUP(CONCATENATE($A1329,"C"),'05 APU'!$T:$AB,9,),0)</f>
        <v>0</v>
      </c>
      <c r="R1329" s="90">
        <f>IFERROR(VLOOKUP(CONCATENATE($A1329,"B"),'05 APU'!$T:$AB,9,),0)</f>
        <v>0</v>
      </c>
      <c r="S1329" s="90">
        <f>IFERROR(VLOOKUP(CONCATENATE($A1329,"A"),'05 APU'!$T:$AB,9,),0)</f>
        <v>0</v>
      </c>
      <c r="U1329" s="421"/>
      <c r="V1329" s="424"/>
      <c r="W1329" s="429">
        <v>0</v>
      </c>
    </row>
    <row r="1330" spans="1:23" x14ac:dyDescent="0.25">
      <c r="A1330" s="88">
        <v>1320</v>
      </c>
      <c r="B1330" s="408" t="s">
        <v>2513</v>
      </c>
      <c r="C1330" s="409" t="s">
        <v>2514</v>
      </c>
      <c r="D1330" s="89" t="str">
        <f>IFERROR(VLOOKUP(CONCATENATE($A1330,"T"),'05 APU'!$1:$1048576,3,),"")</f>
        <v/>
      </c>
      <c r="E1330" s="89" t="str">
        <f>IFERROR(VLOOKUP(CONCATENATE($A1330,"T2"),'05 APU'!$1:$1048576,3,),"")</f>
        <v/>
      </c>
      <c r="F1330" s="89" t="str">
        <f>IFERROR(VLOOKUP(CONCATENATE($A1330,"T3"),'05 APU'!$1:$1048576,3,),"")</f>
        <v/>
      </c>
      <c r="G1330" s="415" t="s">
        <v>138</v>
      </c>
      <c r="H1330" s="351"/>
      <c r="I1330" s="90">
        <f>IFERROR((VLOOKUP(CONCATENATE($A1330,"D"),'05 APU'!$1:$1048576,9,)),0)</f>
        <v>0</v>
      </c>
      <c r="J1330" s="90">
        <f t="shared" si="41"/>
        <v>0</v>
      </c>
      <c r="K1330" s="297" t="str">
        <f>IFERROR(VLOOKUP(CONCATENATE($A1330,"C"),'05 APU'!$1:$1048576,9,),"")</f>
        <v/>
      </c>
      <c r="L1330" s="297" t="str">
        <f>IFERROR(VLOOKUP(CONCATENATE($A1330,"B"),'05 APU'!$1:$1048576,9,),"")</f>
        <v/>
      </c>
      <c r="M1330" s="297" t="str">
        <f>IFERROR(VLOOKUP(CONCATENATE($A1330,"A"),'05 APU'!$1:$1048576,9,),"")</f>
        <v/>
      </c>
      <c r="N1330" s="86"/>
      <c r="O1330" s="90">
        <f>IFERROR(VLOOKUP(CONCATENATE($A1330,"D"),'05 APU'!$T:$AB,9,),0)</f>
        <v>0</v>
      </c>
      <c r="P1330" s="90">
        <f t="shared" si="42"/>
        <v>0</v>
      </c>
      <c r="Q1330" s="90">
        <f>IFERROR(VLOOKUP(CONCATENATE($A1330,"C"),'05 APU'!$T:$AB,9,),0)</f>
        <v>0</v>
      </c>
      <c r="R1330" s="90">
        <f>IFERROR(VLOOKUP(CONCATENATE($A1330,"B"),'05 APU'!$T:$AB,9,),0)</f>
        <v>0</v>
      </c>
      <c r="S1330" s="90">
        <f>IFERROR(VLOOKUP(CONCATENATE($A1330,"A"),'05 APU'!$T:$AB,9,),0)</f>
        <v>0</v>
      </c>
      <c r="U1330" s="421"/>
      <c r="V1330" s="424"/>
      <c r="W1330" s="429">
        <v>0</v>
      </c>
    </row>
    <row r="1331" spans="1:23" x14ac:dyDescent="0.25">
      <c r="A1331" s="88">
        <v>1321</v>
      </c>
      <c r="B1331" s="408" t="s">
        <v>2515</v>
      </c>
      <c r="C1331" s="409" t="s">
        <v>2516</v>
      </c>
      <c r="D1331" s="89" t="str">
        <f>IFERROR(VLOOKUP(CONCATENATE($A1331,"T"),'05 APU'!$1:$1048576,3,),"")</f>
        <v/>
      </c>
      <c r="E1331" s="89" t="str">
        <f>IFERROR(VLOOKUP(CONCATENATE($A1331,"T2"),'05 APU'!$1:$1048576,3,),"")</f>
        <v/>
      </c>
      <c r="F1331" s="89" t="str">
        <f>IFERROR(VLOOKUP(CONCATENATE($A1331,"T3"),'05 APU'!$1:$1048576,3,),"")</f>
        <v/>
      </c>
      <c r="G1331" s="415" t="s">
        <v>138</v>
      </c>
      <c r="H1331" s="351"/>
      <c r="I1331" s="90">
        <f>IFERROR((VLOOKUP(CONCATENATE($A1331,"D"),'05 APU'!$1:$1048576,9,)),0)</f>
        <v>0</v>
      </c>
      <c r="J1331" s="90">
        <f t="shared" ref="J1331:J1394" si="43">IFERROR(I1331*H1331,0)</f>
        <v>0</v>
      </c>
      <c r="K1331" s="297" t="str">
        <f>IFERROR(VLOOKUP(CONCATENATE($A1331,"C"),'05 APU'!$1:$1048576,9,),"")</f>
        <v/>
      </c>
      <c r="L1331" s="297" t="str">
        <f>IFERROR(VLOOKUP(CONCATENATE($A1331,"B"),'05 APU'!$1:$1048576,9,),"")</f>
        <v/>
      </c>
      <c r="M1331" s="297" t="str">
        <f>IFERROR(VLOOKUP(CONCATENATE($A1331,"A"),'05 APU'!$1:$1048576,9,),"")</f>
        <v/>
      </c>
      <c r="N1331" s="86"/>
      <c r="O1331" s="90">
        <f>IFERROR(VLOOKUP(CONCATENATE($A1331,"D"),'05 APU'!$T:$AB,9,),0)</f>
        <v>0</v>
      </c>
      <c r="P1331" s="90">
        <f t="shared" si="42"/>
        <v>0</v>
      </c>
      <c r="Q1331" s="90">
        <f>IFERROR(VLOOKUP(CONCATENATE($A1331,"C"),'05 APU'!$T:$AB,9,),0)</f>
        <v>0</v>
      </c>
      <c r="R1331" s="90">
        <f>IFERROR(VLOOKUP(CONCATENATE($A1331,"B"),'05 APU'!$T:$AB,9,),0)</f>
        <v>0</v>
      </c>
      <c r="S1331" s="90">
        <f>IFERROR(VLOOKUP(CONCATENATE($A1331,"A"),'05 APU'!$T:$AB,9,),0)</f>
        <v>0</v>
      </c>
      <c r="U1331" s="421"/>
      <c r="V1331" s="424"/>
      <c r="W1331" s="429">
        <v>0</v>
      </c>
    </row>
    <row r="1332" spans="1:23" x14ac:dyDescent="0.25">
      <c r="A1332" s="88">
        <v>1322</v>
      </c>
      <c r="B1332" s="408" t="s">
        <v>2517</v>
      </c>
      <c r="C1332" s="409" t="s">
        <v>2518</v>
      </c>
      <c r="D1332" s="89" t="str">
        <f>IFERROR(VLOOKUP(CONCATENATE($A1332,"T"),'05 APU'!$1:$1048576,3,),"")</f>
        <v/>
      </c>
      <c r="E1332" s="89" t="str">
        <f>IFERROR(VLOOKUP(CONCATENATE($A1332,"T2"),'05 APU'!$1:$1048576,3,),"")</f>
        <v/>
      </c>
      <c r="F1332" s="89" t="str">
        <f>IFERROR(VLOOKUP(CONCATENATE($A1332,"T3"),'05 APU'!$1:$1048576,3,),"")</f>
        <v/>
      </c>
      <c r="G1332" s="415" t="s">
        <v>138</v>
      </c>
      <c r="H1332" s="351"/>
      <c r="I1332" s="90">
        <f>IFERROR((VLOOKUP(CONCATENATE($A1332,"D"),'05 APU'!$1:$1048576,9,)),0)</f>
        <v>0</v>
      </c>
      <c r="J1332" s="90">
        <f t="shared" si="43"/>
        <v>0</v>
      </c>
      <c r="K1332" s="297" t="str">
        <f>IFERROR(VLOOKUP(CONCATENATE($A1332,"C"),'05 APU'!$1:$1048576,9,),"")</f>
        <v/>
      </c>
      <c r="L1332" s="297" t="str">
        <f>IFERROR(VLOOKUP(CONCATENATE($A1332,"B"),'05 APU'!$1:$1048576,9,),"")</f>
        <v/>
      </c>
      <c r="M1332" s="297" t="str">
        <f>IFERROR(VLOOKUP(CONCATENATE($A1332,"A"),'05 APU'!$1:$1048576,9,),"")</f>
        <v/>
      </c>
      <c r="N1332" s="86"/>
      <c r="O1332" s="90">
        <f>IFERROR(VLOOKUP(CONCATENATE($A1332,"D"),'05 APU'!$T:$AB,9,),0)</f>
        <v>0</v>
      </c>
      <c r="P1332" s="90">
        <f t="shared" si="42"/>
        <v>0</v>
      </c>
      <c r="Q1332" s="90">
        <f>IFERROR(VLOOKUP(CONCATENATE($A1332,"C"),'05 APU'!$T:$AB,9,),0)</f>
        <v>0</v>
      </c>
      <c r="R1332" s="90">
        <f>IFERROR(VLOOKUP(CONCATENATE($A1332,"B"),'05 APU'!$T:$AB,9,),0)</f>
        <v>0</v>
      </c>
      <c r="S1332" s="90">
        <f>IFERROR(VLOOKUP(CONCATENATE($A1332,"A"),'05 APU'!$T:$AB,9,),0)</f>
        <v>0</v>
      </c>
      <c r="U1332" s="421"/>
      <c r="V1332" s="424"/>
      <c r="W1332" s="429">
        <v>0</v>
      </c>
    </row>
    <row r="1333" spans="1:23" x14ac:dyDescent="0.25">
      <c r="A1333" s="88">
        <v>1323</v>
      </c>
      <c r="B1333" s="408" t="s">
        <v>2519</v>
      </c>
      <c r="C1333" s="409" t="s">
        <v>2520</v>
      </c>
      <c r="D1333" s="89" t="str">
        <f>IFERROR(VLOOKUP(CONCATENATE($A1333,"T"),'05 APU'!$1:$1048576,3,),"")</f>
        <v/>
      </c>
      <c r="E1333" s="89" t="str">
        <f>IFERROR(VLOOKUP(CONCATENATE($A1333,"T2"),'05 APU'!$1:$1048576,3,),"")</f>
        <v/>
      </c>
      <c r="F1333" s="89" t="str">
        <f>IFERROR(VLOOKUP(CONCATENATE($A1333,"T3"),'05 APU'!$1:$1048576,3,),"")</f>
        <v/>
      </c>
      <c r="G1333" s="415" t="s">
        <v>138</v>
      </c>
      <c r="H1333" s="351"/>
      <c r="I1333" s="90">
        <f>IFERROR((VLOOKUP(CONCATENATE($A1333,"D"),'05 APU'!$1:$1048576,9,)),0)</f>
        <v>0</v>
      </c>
      <c r="J1333" s="90">
        <f t="shared" si="43"/>
        <v>0</v>
      </c>
      <c r="K1333" s="297" t="str">
        <f>IFERROR(VLOOKUP(CONCATENATE($A1333,"C"),'05 APU'!$1:$1048576,9,),"")</f>
        <v/>
      </c>
      <c r="L1333" s="297" t="str">
        <f>IFERROR(VLOOKUP(CONCATENATE($A1333,"B"),'05 APU'!$1:$1048576,9,),"")</f>
        <v/>
      </c>
      <c r="M1333" s="297" t="str">
        <f>IFERROR(VLOOKUP(CONCATENATE($A1333,"A"),'05 APU'!$1:$1048576,9,),"")</f>
        <v/>
      </c>
      <c r="N1333" s="86"/>
      <c r="O1333" s="90">
        <f>IFERROR(VLOOKUP(CONCATENATE($A1333,"D"),'05 APU'!$T:$AB,9,),0)</f>
        <v>0</v>
      </c>
      <c r="P1333" s="90">
        <f t="shared" si="42"/>
        <v>0</v>
      </c>
      <c r="Q1333" s="90">
        <f>IFERROR(VLOOKUP(CONCATENATE($A1333,"C"),'05 APU'!$T:$AB,9,),0)</f>
        <v>0</v>
      </c>
      <c r="R1333" s="90">
        <f>IFERROR(VLOOKUP(CONCATENATE($A1333,"B"),'05 APU'!$T:$AB,9,),0)</f>
        <v>0</v>
      </c>
      <c r="S1333" s="90">
        <f>IFERROR(VLOOKUP(CONCATENATE($A1333,"A"),'05 APU'!$T:$AB,9,),0)</f>
        <v>0</v>
      </c>
      <c r="U1333" s="421"/>
      <c r="V1333" s="424"/>
      <c r="W1333" s="429">
        <v>0</v>
      </c>
    </row>
    <row r="1334" spans="1:23" x14ac:dyDescent="0.25">
      <c r="A1334" s="88">
        <v>1324</v>
      </c>
      <c r="B1334" s="408" t="s">
        <v>2521</v>
      </c>
      <c r="C1334" s="409" t="s">
        <v>2522</v>
      </c>
      <c r="D1334" s="89" t="str">
        <f>IFERROR(VLOOKUP(CONCATENATE($A1334,"T"),'05 APU'!$1:$1048576,3,),"")</f>
        <v/>
      </c>
      <c r="E1334" s="89" t="str">
        <f>IFERROR(VLOOKUP(CONCATENATE($A1334,"T2"),'05 APU'!$1:$1048576,3,),"")</f>
        <v/>
      </c>
      <c r="F1334" s="89" t="str">
        <f>IFERROR(VLOOKUP(CONCATENATE($A1334,"T3"),'05 APU'!$1:$1048576,3,),"")</f>
        <v/>
      </c>
      <c r="G1334" s="415" t="s">
        <v>138</v>
      </c>
      <c r="H1334" s="351"/>
      <c r="I1334" s="90">
        <f>IFERROR((VLOOKUP(CONCATENATE($A1334,"D"),'05 APU'!$1:$1048576,9,)),0)</f>
        <v>0</v>
      </c>
      <c r="J1334" s="90">
        <f t="shared" si="43"/>
        <v>0</v>
      </c>
      <c r="K1334" s="297" t="str">
        <f>IFERROR(VLOOKUP(CONCATENATE($A1334,"C"),'05 APU'!$1:$1048576,9,),"")</f>
        <v/>
      </c>
      <c r="L1334" s="297" t="str">
        <f>IFERROR(VLOOKUP(CONCATENATE($A1334,"B"),'05 APU'!$1:$1048576,9,),"")</f>
        <v/>
      </c>
      <c r="M1334" s="297" t="str">
        <f>IFERROR(VLOOKUP(CONCATENATE($A1334,"A"),'05 APU'!$1:$1048576,9,),"")</f>
        <v/>
      </c>
      <c r="N1334" s="86"/>
      <c r="O1334" s="90">
        <f>IFERROR(VLOOKUP(CONCATENATE($A1334,"D"),'05 APU'!$T:$AB,9,),0)</f>
        <v>0</v>
      </c>
      <c r="P1334" s="90">
        <f t="shared" si="42"/>
        <v>0</v>
      </c>
      <c r="Q1334" s="90">
        <f>IFERROR(VLOOKUP(CONCATENATE($A1334,"C"),'05 APU'!$T:$AB,9,),0)</f>
        <v>0</v>
      </c>
      <c r="R1334" s="90">
        <f>IFERROR(VLOOKUP(CONCATENATE($A1334,"B"),'05 APU'!$T:$AB,9,),0)</f>
        <v>0</v>
      </c>
      <c r="S1334" s="90">
        <f>IFERROR(VLOOKUP(CONCATENATE($A1334,"A"),'05 APU'!$T:$AB,9,),0)</f>
        <v>0</v>
      </c>
      <c r="U1334" s="421"/>
      <c r="V1334" s="424"/>
      <c r="W1334" s="429">
        <v>0</v>
      </c>
    </row>
    <row r="1335" spans="1:23" x14ac:dyDescent="0.25">
      <c r="A1335" s="88">
        <v>1325</v>
      </c>
      <c r="B1335" s="408" t="s">
        <v>2523</v>
      </c>
      <c r="C1335" s="409" t="s">
        <v>2524</v>
      </c>
      <c r="D1335" s="89" t="str">
        <f>IFERROR(VLOOKUP(CONCATENATE($A1335,"T"),'05 APU'!$1:$1048576,3,),"")</f>
        <v/>
      </c>
      <c r="E1335" s="89" t="str">
        <f>IFERROR(VLOOKUP(CONCATENATE($A1335,"T2"),'05 APU'!$1:$1048576,3,),"")</f>
        <v/>
      </c>
      <c r="F1335" s="89" t="str">
        <f>IFERROR(VLOOKUP(CONCATENATE($A1335,"T3"),'05 APU'!$1:$1048576,3,),"")</f>
        <v/>
      </c>
      <c r="G1335" s="415" t="s">
        <v>138</v>
      </c>
      <c r="H1335" s="351"/>
      <c r="I1335" s="90">
        <f>IFERROR((VLOOKUP(CONCATENATE($A1335,"D"),'05 APU'!$1:$1048576,9,)),0)</f>
        <v>0</v>
      </c>
      <c r="J1335" s="90">
        <f t="shared" si="43"/>
        <v>0</v>
      </c>
      <c r="K1335" s="297" t="str">
        <f>IFERROR(VLOOKUP(CONCATENATE($A1335,"C"),'05 APU'!$1:$1048576,9,),"")</f>
        <v/>
      </c>
      <c r="L1335" s="297" t="str">
        <f>IFERROR(VLOOKUP(CONCATENATE($A1335,"B"),'05 APU'!$1:$1048576,9,),"")</f>
        <v/>
      </c>
      <c r="M1335" s="297" t="str">
        <f>IFERROR(VLOOKUP(CONCATENATE($A1335,"A"),'05 APU'!$1:$1048576,9,),"")</f>
        <v/>
      </c>
      <c r="N1335" s="86"/>
      <c r="O1335" s="90">
        <f>IFERROR(VLOOKUP(CONCATENATE($A1335,"D"),'05 APU'!$T:$AB,9,),0)</f>
        <v>0</v>
      </c>
      <c r="P1335" s="90">
        <f t="shared" si="42"/>
        <v>0</v>
      </c>
      <c r="Q1335" s="90">
        <f>IFERROR(VLOOKUP(CONCATENATE($A1335,"C"),'05 APU'!$T:$AB,9,),0)</f>
        <v>0</v>
      </c>
      <c r="R1335" s="90">
        <f>IFERROR(VLOOKUP(CONCATENATE($A1335,"B"),'05 APU'!$T:$AB,9,),0)</f>
        <v>0</v>
      </c>
      <c r="S1335" s="90">
        <f>IFERROR(VLOOKUP(CONCATENATE($A1335,"A"),'05 APU'!$T:$AB,9,),0)</f>
        <v>0</v>
      </c>
      <c r="U1335" s="421"/>
      <c r="V1335" s="424"/>
      <c r="W1335" s="429">
        <v>0</v>
      </c>
    </row>
    <row r="1336" spans="1:23" x14ac:dyDescent="0.25">
      <c r="A1336" s="88">
        <v>1326</v>
      </c>
      <c r="B1336" s="408" t="s">
        <v>2525</v>
      </c>
      <c r="C1336" s="409" t="s">
        <v>2526</v>
      </c>
      <c r="D1336" s="89" t="str">
        <f>IFERROR(VLOOKUP(CONCATENATE($A1336,"T"),'05 APU'!$1:$1048576,3,),"")</f>
        <v/>
      </c>
      <c r="E1336" s="89" t="str">
        <f>IFERROR(VLOOKUP(CONCATENATE($A1336,"T2"),'05 APU'!$1:$1048576,3,),"")</f>
        <v/>
      </c>
      <c r="F1336" s="89" t="str">
        <f>IFERROR(VLOOKUP(CONCATENATE($A1336,"T3"),'05 APU'!$1:$1048576,3,),"")</f>
        <v/>
      </c>
      <c r="G1336" s="415" t="s">
        <v>138</v>
      </c>
      <c r="H1336" s="351"/>
      <c r="I1336" s="90">
        <f>IFERROR((VLOOKUP(CONCATENATE($A1336,"D"),'05 APU'!$1:$1048576,9,)),0)</f>
        <v>0</v>
      </c>
      <c r="J1336" s="90">
        <f t="shared" si="43"/>
        <v>0</v>
      </c>
      <c r="K1336" s="297" t="str">
        <f>IFERROR(VLOOKUP(CONCATENATE($A1336,"C"),'05 APU'!$1:$1048576,9,),"")</f>
        <v/>
      </c>
      <c r="L1336" s="297" t="str">
        <f>IFERROR(VLOOKUP(CONCATENATE($A1336,"B"),'05 APU'!$1:$1048576,9,),"")</f>
        <v/>
      </c>
      <c r="M1336" s="297" t="str">
        <f>IFERROR(VLOOKUP(CONCATENATE($A1336,"A"),'05 APU'!$1:$1048576,9,),"")</f>
        <v/>
      </c>
      <c r="N1336" s="86"/>
      <c r="O1336" s="90">
        <f>IFERROR(VLOOKUP(CONCATENATE($A1336,"D"),'05 APU'!$T:$AB,9,),0)</f>
        <v>0</v>
      </c>
      <c r="P1336" s="90">
        <f t="shared" si="42"/>
        <v>0</v>
      </c>
      <c r="Q1336" s="90">
        <f>IFERROR(VLOOKUP(CONCATENATE($A1336,"C"),'05 APU'!$T:$AB,9,),0)</f>
        <v>0</v>
      </c>
      <c r="R1336" s="90">
        <f>IFERROR(VLOOKUP(CONCATENATE($A1336,"B"),'05 APU'!$T:$AB,9,),0)</f>
        <v>0</v>
      </c>
      <c r="S1336" s="90">
        <f>IFERROR(VLOOKUP(CONCATENATE($A1336,"A"),'05 APU'!$T:$AB,9,),0)</f>
        <v>0</v>
      </c>
      <c r="U1336" s="421"/>
      <c r="V1336" s="424"/>
      <c r="W1336" s="429">
        <v>0</v>
      </c>
    </row>
    <row r="1337" spans="1:23" x14ac:dyDescent="0.25">
      <c r="A1337" s="88">
        <v>1327</v>
      </c>
      <c r="B1337" s="408" t="s">
        <v>2527</v>
      </c>
      <c r="C1337" s="409" t="s">
        <v>2528</v>
      </c>
      <c r="D1337" s="89" t="str">
        <f>IFERROR(VLOOKUP(CONCATENATE($A1337,"T"),'05 APU'!$1:$1048576,3,),"")</f>
        <v/>
      </c>
      <c r="E1337" s="89" t="str">
        <f>IFERROR(VLOOKUP(CONCATENATE($A1337,"T2"),'05 APU'!$1:$1048576,3,),"")</f>
        <v/>
      </c>
      <c r="F1337" s="89" t="str">
        <f>IFERROR(VLOOKUP(CONCATENATE($A1337,"T3"),'05 APU'!$1:$1048576,3,),"")</f>
        <v/>
      </c>
      <c r="G1337" s="415" t="s">
        <v>138</v>
      </c>
      <c r="H1337" s="351"/>
      <c r="I1337" s="90">
        <f>IFERROR((VLOOKUP(CONCATENATE($A1337,"D"),'05 APU'!$1:$1048576,9,)),0)</f>
        <v>0</v>
      </c>
      <c r="J1337" s="90">
        <f t="shared" si="43"/>
        <v>0</v>
      </c>
      <c r="K1337" s="297" t="str">
        <f>IFERROR(VLOOKUP(CONCATENATE($A1337,"C"),'05 APU'!$1:$1048576,9,),"")</f>
        <v/>
      </c>
      <c r="L1337" s="297" t="str">
        <f>IFERROR(VLOOKUP(CONCATENATE($A1337,"B"),'05 APU'!$1:$1048576,9,),"")</f>
        <v/>
      </c>
      <c r="M1337" s="297" t="str">
        <f>IFERROR(VLOOKUP(CONCATENATE($A1337,"A"),'05 APU'!$1:$1048576,9,),"")</f>
        <v/>
      </c>
      <c r="N1337" s="86"/>
      <c r="O1337" s="90">
        <f>IFERROR(VLOOKUP(CONCATENATE($A1337,"D"),'05 APU'!$T:$AB,9,),0)</f>
        <v>0</v>
      </c>
      <c r="P1337" s="90">
        <f t="shared" si="42"/>
        <v>0</v>
      </c>
      <c r="Q1337" s="90">
        <f>IFERROR(VLOOKUP(CONCATENATE($A1337,"C"),'05 APU'!$T:$AB,9,),0)</f>
        <v>0</v>
      </c>
      <c r="R1337" s="90">
        <f>IFERROR(VLOOKUP(CONCATENATE($A1337,"B"),'05 APU'!$T:$AB,9,),0)</f>
        <v>0</v>
      </c>
      <c r="S1337" s="90">
        <f>IFERROR(VLOOKUP(CONCATENATE($A1337,"A"),'05 APU'!$T:$AB,9,),0)</f>
        <v>0</v>
      </c>
      <c r="U1337" s="421"/>
      <c r="V1337" s="424"/>
      <c r="W1337" s="429">
        <v>0</v>
      </c>
    </row>
    <row r="1338" spans="1:23" x14ac:dyDescent="0.25">
      <c r="A1338" s="88">
        <v>1328</v>
      </c>
      <c r="B1338" s="408" t="s">
        <v>2529</v>
      </c>
      <c r="C1338" s="409" t="s">
        <v>2530</v>
      </c>
      <c r="D1338" s="89" t="str">
        <f>IFERROR(VLOOKUP(CONCATENATE($A1338,"T"),'05 APU'!$1:$1048576,3,),"")</f>
        <v/>
      </c>
      <c r="E1338" s="89" t="str">
        <f>IFERROR(VLOOKUP(CONCATENATE($A1338,"T2"),'05 APU'!$1:$1048576,3,),"")</f>
        <v/>
      </c>
      <c r="F1338" s="89" t="str">
        <f>IFERROR(VLOOKUP(CONCATENATE($A1338,"T3"),'05 APU'!$1:$1048576,3,),"")</f>
        <v/>
      </c>
      <c r="G1338" s="415" t="s">
        <v>138</v>
      </c>
      <c r="H1338" s="351"/>
      <c r="I1338" s="90">
        <f>IFERROR((VLOOKUP(CONCATENATE($A1338,"D"),'05 APU'!$1:$1048576,9,)),0)</f>
        <v>0</v>
      </c>
      <c r="J1338" s="90">
        <f t="shared" si="43"/>
        <v>0</v>
      </c>
      <c r="K1338" s="297" t="str">
        <f>IFERROR(VLOOKUP(CONCATENATE($A1338,"C"),'05 APU'!$1:$1048576,9,),"")</f>
        <v/>
      </c>
      <c r="L1338" s="297" t="str">
        <f>IFERROR(VLOOKUP(CONCATENATE($A1338,"B"),'05 APU'!$1:$1048576,9,),"")</f>
        <v/>
      </c>
      <c r="M1338" s="297" t="str">
        <f>IFERROR(VLOOKUP(CONCATENATE($A1338,"A"),'05 APU'!$1:$1048576,9,),"")</f>
        <v/>
      </c>
      <c r="N1338" s="86"/>
      <c r="O1338" s="90">
        <f>IFERROR(VLOOKUP(CONCATENATE($A1338,"D"),'05 APU'!$T:$AB,9,),0)</f>
        <v>0</v>
      </c>
      <c r="P1338" s="90">
        <f t="shared" si="42"/>
        <v>0</v>
      </c>
      <c r="Q1338" s="90">
        <f>IFERROR(VLOOKUP(CONCATENATE($A1338,"C"),'05 APU'!$T:$AB,9,),0)</f>
        <v>0</v>
      </c>
      <c r="R1338" s="90">
        <f>IFERROR(VLOOKUP(CONCATENATE($A1338,"B"),'05 APU'!$T:$AB,9,),0)</f>
        <v>0</v>
      </c>
      <c r="S1338" s="90">
        <f>IFERROR(VLOOKUP(CONCATENATE($A1338,"A"),'05 APU'!$T:$AB,9,),0)</f>
        <v>0</v>
      </c>
      <c r="U1338" s="421"/>
      <c r="V1338" s="424"/>
      <c r="W1338" s="429">
        <v>0</v>
      </c>
    </row>
    <row r="1339" spans="1:23" x14ac:dyDescent="0.25">
      <c r="A1339" s="88">
        <v>1329</v>
      </c>
      <c r="B1339" s="408" t="s">
        <v>2531</v>
      </c>
      <c r="C1339" s="409" t="s">
        <v>2532</v>
      </c>
      <c r="D1339" s="89" t="str">
        <f>IFERROR(VLOOKUP(CONCATENATE($A1339,"T"),'05 APU'!$1:$1048576,3,),"")</f>
        <v/>
      </c>
      <c r="E1339" s="89" t="str">
        <f>IFERROR(VLOOKUP(CONCATENATE($A1339,"T2"),'05 APU'!$1:$1048576,3,),"")</f>
        <v/>
      </c>
      <c r="F1339" s="89" t="str">
        <f>IFERROR(VLOOKUP(CONCATENATE($A1339,"T3"),'05 APU'!$1:$1048576,3,),"")</f>
        <v/>
      </c>
      <c r="G1339" s="415" t="s">
        <v>138</v>
      </c>
      <c r="H1339" s="351"/>
      <c r="I1339" s="90">
        <f>IFERROR((VLOOKUP(CONCATENATE($A1339,"D"),'05 APU'!$1:$1048576,9,)),0)</f>
        <v>0</v>
      </c>
      <c r="J1339" s="90">
        <f t="shared" si="43"/>
        <v>0</v>
      </c>
      <c r="K1339" s="297" t="str">
        <f>IFERROR(VLOOKUP(CONCATENATE($A1339,"C"),'05 APU'!$1:$1048576,9,),"")</f>
        <v/>
      </c>
      <c r="L1339" s="297" t="str">
        <f>IFERROR(VLOOKUP(CONCATENATE($A1339,"B"),'05 APU'!$1:$1048576,9,),"")</f>
        <v/>
      </c>
      <c r="M1339" s="297" t="str">
        <f>IFERROR(VLOOKUP(CONCATENATE($A1339,"A"),'05 APU'!$1:$1048576,9,),"")</f>
        <v/>
      </c>
      <c r="N1339" s="86"/>
      <c r="O1339" s="90">
        <f>IFERROR(VLOOKUP(CONCATENATE($A1339,"D"),'05 APU'!$T:$AB,9,),0)</f>
        <v>0</v>
      </c>
      <c r="P1339" s="90">
        <f t="shared" si="42"/>
        <v>0</v>
      </c>
      <c r="Q1339" s="90">
        <f>IFERROR(VLOOKUP(CONCATENATE($A1339,"C"),'05 APU'!$T:$AB,9,),0)</f>
        <v>0</v>
      </c>
      <c r="R1339" s="90">
        <f>IFERROR(VLOOKUP(CONCATENATE($A1339,"B"),'05 APU'!$T:$AB,9,),0)</f>
        <v>0</v>
      </c>
      <c r="S1339" s="90">
        <f>IFERROR(VLOOKUP(CONCATENATE($A1339,"A"),'05 APU'!$T:$AB,9,),0)</f>
        <v>0</v>
      </c>
      <c r="U1339" s="421"/>
      <c r="V1339" s="424"/>
      <c r="W1339" s="429">
        <v>0</v>
      </c>
    </row>
    <row r="1340" spans="1:23" x14ac:dyDescent="0.25">
      <c r="A1340" s="88">
        <v>1330</v>
      </c>
      <c r="B1340" s="408" t="s">
        <v>2533</v>
      </c>
      <c r="C1340" s="409" t="s">
        <v>2534</v>
      </c>
      <c r="D1340" s="89" t="str">
        <f>IFERROR(VLOOKUP(CONCATENATE($A1340,"T"),'05 APU'!$1:$1048576,3,),"")</f>
        <v/>
      </c>
      <c r="E1340" s="89" t="str">
        <f>IFERROR(VLOOKUP(CONCATENATE($A1340,"T2"),'05 APU'!$1:$1048576,3,),"")</f>
        <v/>
      </c>
      <c r="F1340" s="89" t="str">
        <f>IFERROR(VLOOKUP(CONCATENATE($A1340,"T3"),'05 APU'!$1:$1048576,3,),"")</f>
        <v/>
      </c>
      <c r="G1340" s="415" t="s">
        <v>138</v>
      </c>
      <c r="H1340" s="351"/>
      <c r="I1340" s="90">
        <f>IFERROR((VLOOKUP(CONCATENATE($A1340,"D"),'05 APU'!$1:$1048576,9,)),0)</f>
        <v>0</v>
      </c>
      <c r="J1340" s="90">
        <f t="shared" si="43"/>
        <v>0</v>
      </c>
      <c r="K1340" s="297" t="str">
        <f>IFERROR(VLOOKUP(CONCATENATE($A1340,"C"),'05 APU'!$1:$1048576,9,),"")</f>
        <v/>
      </c>
      <c r="L1340" s="297" t="str">
        <f>IFERROR(VLOOKUP(CONCATENATE($A1340,"B"),'05 APU'!$1:$1048576,9,),"")</f>
        <v/>
      </c>
      <c r="M1340" s="297" t="str">
        <f>IFERROR(VLOOKUP(CONCATENATE($A1340,"A"),'05 APU'!$1:$1048576,9,),"")</f>
        <v/>
      </c>
      <c r="N1340" s="86"/>
      <c r="O1340" s="90">
        <f>IFERROR(VLOOKUP(CONCATENATE($A1340,"D"),'05 APU'!$T:$AB,9,),0)</f>
        <v>0</v>
      </c>
      <c r="P1340" s="90">
        <f t="shared" si="42"/>
        <v>0</v>
      </c>
      <c r="Q1340" s="90">
        <f>IFERROR(VLOOKUP(CONCATENATE($A1340,"C"),'05 APU'!$T:$AB,9,),0)</f>
        <v>0</v>
      </c>
      <c r="R1340" s="90">
        <f>IFERROR(VLOOKUP(CONCATENATE($A1340,"B"),'05 APU'!$T:$AB,9,),0)</f>
        <v>0</v>
      </c>
      <c r="S1340" s="90">
        <f>IFERROR(VLOOKUP(CONCATENATE($A1340,"A"),'05 APU'!$T:$AB,9,),0)</f>
        <v>0</v>
      </c>
      <c r="U1340" s="421"/>
      <c r="V1340" s="424"/>
      <c r="W1340" s="429">
        <v>0</v>
      </c>
    </row>
    <row r="1341" spans="1:23" x14ac:dyDescent="0.25">
      <c r="A1341" s="88">
        <v>1331</v>
      </c>
      <c r="B1341" s="408" t="s">
        <v>2535</v>
      </c>
      <c r="C1341" s="409" t="s">
        <v>2536</v>
      </c>
      <c r="D1341" s="89" t="str">
        <f>IFERROR(VLOOKUP(CONCATENATE($A1341,"T"),'05 APU'!$1:$1048576,3,),"")</f>
        <v/>
      </c>
      <c r="E1341" s="89" t="str">
        <f>IFERROR(VLOOKUP(CONCATENATE($A1341,"T2"),'05 APU'!$1:$1048576,3,),"")</f>
        <v/>
      </c>
      <c r="F1341" s="89" t="str">
        <f>IFERROR(VLOOKUP(CONCATENATE($A1341,"T3"),'05 APU'!$1:$1048576,3,),"")</f>
        <v/>
      </c>
      <c r="G1341" s="415" t="s">
        <v>138</v>
      </c>
      <c r="H1341" s="351"/>
      <c r="I1341" s="90">
        <f>IFERROR((VLOOKUP(CONCATENATE($A1341,"D"),'05 APU'!$1:$1048576,9,)),0)</f>
        <v>0</v>
      </c>
      <c r="J1341" s="90">
        <f t="shared" si="43"/>
        <v>0</v>
      </c>
      <c r="K1341" s="297" t="str">
        <f>IFERROR(VLOOKUP(CONCATENATE($A1341,"C"),'05 APU'!$1:$1048576,9,),"")</f>
        <v/>
      </c>
      <c r="L1341" s="297" t="str">
        <f>IFERROR(VLOOKUP(CONCATENATE($A1341,"B"),'05 APU'!$1:$1048576,9,),"")</f>
        <v/>
      </c>
      <c r="M1341" s="297" t="str">
        <f>IFERROR(VLOOKUP(CONCATENATE($A1341,"A"),'05 APU'!$1:$1048576,9,),"")</f>
        <v/>
      </c>
      <c r="N1341" s="86"/>
      <c r="O1341" s="90">
        <f>IFERROR(VLOOKUP(CONCATENATE($A1341,"D"),'05 APU'!$T:$AB,9,),0)</f>
        <v>0</v>
      </c>
      <c r="P1341" s="90">
        <f t="shared" si="42"/>
        <v>0</v>
      </c>
      <c r="Q1341" s="90">
        <f>IFERROR(VLOOKUP(CONCATENATE($A1341,"C"),'05 APU'!$T:$AB,9,),0)</f>
        <v>0</v>
      </c>
      <c r="R1341" s="90">
        <f>IFERROR(VLOOKUP(CONCATENATE($A1341,"B"),'05 APU'!$T:$AB,9,),0)</f>
        <v>0</v>
      </c>
      <c r="S1341" s="90">
        <f>IFERROR(VLOOKUP(CONCATENATE($A1341,"A"),'05 APU'!$T:$AB,9,),0)</f>
        <v>0</v>
      </c>
      <c r="U1341" s="421"/>
      <c r="V1341" s="424"/>
      <c r="W1341" s="429">
        <v>0</v>
      </c>
    </row>
    <row r="1342" spans="1:23" x14ac:dyDescent="0.25">
      <c r="A1342" s="88">
        <v>1332</v>
      </c>
      <c r="B1342" s="408" t="s">
        <v>2537</v>
      </c>
      <c r="C1342" s="409" t="s">
        <v>2538</v>
      </c>
      <c r="D1342" s="89" t="str">
        <f>IFERROR(VLOOKUP(CONCATENATE($A1342,"T"),'05 APU'!$1:$1048576,3,),"")</f>
        <v/>
      </c>
      <c r="E1342" s="89" t="str">
        <f>IFERROR(VLOOKUP(CONCATENATE($A1342,"T2"),'05 APU'!$1:$1048576,3,),"")</f>
        <v/>
      </c>
      <c r="F1342" s="89" t="str">
        <f>IFERROR(VLOOKUP(CONCATENATE($A1342,"T3"),'05 APU'!$1:$1048576,3,),"")</f>
        <v/>
      </c>
      <c r="G1342" s="415" t="s">
        <v>138</v>
      </c>
      <c r="H1342" s="351"/>
      <c r="I1342" s="90">
        <f>IFERROR((VLOOKUP(CONCATENATE($A1342,"D"),'05 APU'!$1:$1048576,9,)),0)</f>
        <v>0</v>
      </c>
      <c r="J1342" s="90">
        <f t="shared" si="43"/>
        <v>0</v>
      </c>
      <c r="K1342" s="297" t="str">
        <f>IFERROR(VLOOKUP(CONCATENATE($A1342,"C"),'05 APU'!$1:$1048576,9,),"")</f>
        <v/>
      </c>
      <c r="L1342" s="297" t="str">
        <f>IFERROR(VLOOKUP(CONCATENATE($A1342,"B"),'05 APU'!$1:$1048576,9,),"")</f>
        <v/>
      </c>
      <c r="M1342" s="297" t="str">
        <f>IFERROR(VLOOKUP(CONCATENATE($A1342,"A"),'05 APU'!$1:$1048576,9,),"")</f>
        <v/>
      </c>
      <c r="N1342" s="86"/>
      <c r="O1342" s="90">
        <f>IFERROR(VLOOKUP(CONCATENATE($A1342,"D"),'05 APU'!$T:$AB,9,),0)</f>
        <v>0</v>
      </c>
      <c r="P1342" s="90">
        <f t="shared" si="42"/>
        <v>0</v>
      </c>
      <c r="Q1342" s="90">
        <f>IFERROR(VLOOKUP(CONCATENATE($A1342,"C"),'05 APU'!$T:$AB,9,),0)</f>
        <v>0</v>
      </c>
      <c r="R1342" s="90">
        <f>IFERROR(VLOOKUP(CONCATENATE($A1342,"B"),'05 APU'!$T:$AB,9,),0)</f>
        <v>0</v>
      </c>
      <c r="S1342" s="90">
        <f>IFERROR(VLOOKUP(CONCATENATE($A1342,"A"),'05 APU'!$T:$AB,9,),0)</f>
        <v>0</v>
      </c>
      <c r="U1342" s="421"/>
      <c r="V1342" s="424"/>
      <c r="W1342" s="429">
        <v>0</v>
      </c>
    </row>
    <row r="1343" spans="1:23" x14ac:dyDescent="0.25">
      <c r="A1343" s="88">
        <v>1333</v>
      </c>
      <c r="B1343" s="408" t="s">
        <v>2539</v>
      </c>
      <c r="C1343" s="409" t="s">
        <v>2540</v>
      </c>
      <c r="D1343" s="89" t="str">
        <f>IFERROR(VLOOKUP(CONCATENATE($A1343,"T"),'05 APU'!$1:$1048576,3,),"")</f>
        <v/>
      </c>
      <c r="E1343" s="89" t="str">
        <f>IFERROR(VLOOKUP(CONCATENATE($A1343,"T2"),'05 APU'!$1:$1048576,3,),"")</f>
        <v/>
      </c>
      <c r="F1343" s="89" t="str">
        <f>IFERROR(VLOOKUP(CONCATENATE($A1343,"T3"),'05 APU'!$1:$1048576,3,),"")</f>
        <v/>
      </c>
      <c r="G1343" s="415" t="s">
        <v>138</v>
      </c>
      <c r="H1343" s="351"/>
      <c r="I1343" s="90">
        <f>IFERROR((VLOOKUP(CONCATENATE($A1343,"D"),'05 APU'!$1:$1048576,9,)),0)</f>
        <v>0</v>
      </c>
      <c r="J1343" s="90">
        <f t="shared" si="43"/>
        <v>0</v>
      </c>
      <c r="K1343" s="297" t="str">
        <f>IFERROR(VLOOKUP(CONCATENATE($A1343,"C"),'05 APU'!$1:$1048576,9,),"")</f>
        <v/>
      </c>
      <c r="L1343" s="297" t="str">
        <f>IFERROR(VLOOKUP(CONCATENATE($A1343,"B"),'05 APU'!$1:$1048576,9,),"")</f>
        <v/>
      </c>
      <c r="M1343" s="297" t="str">
        <f>IFERROR(VLOOKUP(CONCATENATE($A1343,"A"),'05 APU'!$1:$1048576,9,),"")</f>
        <v/>
      </c>
      <c r="N1343" s="86"/>
      <c r="O1343" s="90">
        <f>IFERROR(VLOOKUP(CONCATENATE($A1343,"D"),'05 APU'!$T:$AB,9,),0)</f>
        <v>0</v>
      </c>
      <c r="P1343" s="90">
        <f t="shared" si="42"/>
        <v>0</v>
      </c>
      <c r="Q1343" s="90">
        <f>IFERROR(VLOOKUP(CONCATENATE($A1343,"C"),'05 APU'!$T:$AB,9,),0)</f>
        <v>0</v>
      </c>
      <c r="R1343" s="90">
        <f>IFERROR(VLOOKUP(CONCATENATE($A1343,"B"),'05 APU'!$T:$AB,9,),0)</f>
        <v>0</v>
      </c>
      <c r="S1343" s="90">
        <f>IFERROR(VLOOKUP(CONCATENATE($A1343,"A"),'05 APU'!$T:$AB,9,),0)</f>
        <v>0</v>
      </c>
      <c r="U1343" s="421"/>
      <c r="V1343" s="424"/>
      <c r="W1343" s="429">
        <v>0</v>
      </c>
    </row>
    <row r="1344" spans="1:23" x14ac:dyDescent="0.25">
      <c r="A1344" s="88">
        <v>1334</v>
      </c>
      <c r="B1344" s="408" t="s">
        <v>2541</v>
      </c>
      <c r="C1344" s="409" t="s">
        <v>2542</v>
      </c>
      <c r="D1344" s="89" t="str">
        <f>IFERROR(VLOOKUP(CONCATENATE($A1344,"T"),'05 APU'!$1:$1048576,3,),"")</f>
        <v/>
      </c>
      <c r="E1344" s="89" t="str">
        <f>IFERROR(VLOOKUP(CONCATENATE($A1344,"T2"),'05 APU'!$1:$1048576,3,),"")</f>
        <v/>
      </c>
      <c r="F1344" s="89" t="str">
        <f>IFERROR(VLOOKUP(CONCATENATE($A1344,"T3"),'05 APU'!$1:$1048576,3,),"")</f>
        <v/>
      </c>
      <c r="G1344" s="415" t="s">
        <v>138</v>
      </c>
      <c r="H1344" s="351"/>
      <c r="I1344" s="90">
        <f>IFERROR((VLOOKUP(CONCATENATE($A1344,"D"),'05 APU'!$1:$1048576,9,)),0)</f>
        <v>0</v>
      </c>
      <c r="J1344" s="90">
        <f t="shared" si="43"/>
        <v>0</v>
      </c>
      <c r="K1344" s="297" t="str">
        <f>IFERROR(VLOOKUP(CONCATENATE($A1344,"C"),'05 APU'!$1:$1048576,9,),"")</f>
        <v/>
      </c>
      <c r="L1344" s="297" t="str">
        <f>IFERROR(VLOOKUP(CONCATENATE($A1344,"B"),'05 APU'!$1:$1048576,9,),"")</f>
        <v/>
      </c>
      <c r="M1344" s="297" t="str">
        <f>IFERROR(VLOOKUP(CONCATENATE($A1344,"A"),'05 APU'!$1:$1048576,9,),"")</f>
        <v/>
      </c>
      <c r="N1344" s="86"/>
      <c r="O1344" s="90">
        <f>IFERROR(VLOOKUP(CONCATENATE($A1344,"D"),'05 APU'!$T:$AB,9,),0)</f>
        <v>0</v>
      </c>
      <c r="P1344" s="90">
        <f t="shared" si="42"/>
        <v>0</v>
      </c>
      <c r="Q1344" s="90">
        <f>IFERROR(VLOOKUP(CONCATENATE($A1344,"C"),'05 APU'!$T:$AB,9,),0)</f>
        <v>0</v>
      </c>
      <c r="R1344" s="90">
        <f>IFERROR(VLOOKUP(CONCATENATE($A1344,"B"),'05 APU'!$T:$AB,9,),0)</f>
        <v>0</v>
      </c>
      <c r="S1344" s="90">
        <f>IFERROR(VLOOKUP(CONCATENATE($A1344,"A"),'05 APU'!$T:$AB,9,),0)</f>
        <v>0</v>
      </c>
      <c r="U1344" s="421"/>
      <c r="V1344" s="424"/>
      <c r="W1344" s="429">
        <v>0</v>
      </c>
    </row>
    <row r="1345" spans="1:23" x14ac:dyDescent="0.25">
      <c r="A1345" s="88">
        <v>1335</v>
      </c>
      <c r="B1345" s="408" t="s">
        <v>2543</v>
      </c>
      <c r="C1345" s="409" t="s">
        <v>2544</v>
      </c>
      <c r="D1345" s="89" t="str">
        <f>IFERROR(VLOOKUP(CONCATENATE($A1345,"T"),'05 APU'!$1:$1048576,3,),"")</f>
        <v/>
      </c>
      <c r="E1345" s="89" t="str">
        <f>IFERROR(VLOOKUP(CONCATENATE($A1345,"T2"),'05 APU'!$1:$1048576,3,),"")</f>
        <v/>
      </c>
      <c r="F1345" s="89" t="str">
        <f>IFERROR(VLOOKUP(CONCATENATE($A1345,"T3"),'05 APU'!$1:$1048576,3,),"")</f>
        <v/>
      </c>
      <c r="G1345" s="415" t="s">
        <v>138</v>
      </c>
      <c r="H1345" s="351"/>
      <c r="I1345" s="90">
        <f>IFERROR((VLOOKUP(CONCATENATE($A1345,"D"),'05 APU'!$1:$1048576,9,)),0)</f>
        <v>0</v>
      </c>
      <c r="J1345" s="90">
        <f t="shared" si="43"/>
        <v>0</v>
      </c>
      <c r="K1345" s="297" t="str">
        <f>IFERROR(VLOOKUP(CONCATENATE($A1345,"C"),'05 APU'!$1:$1048576,9,),"")</f>
        <v/>
      </c>
      <c r="L1345" s="297" t="str">
        <f>IFERROR(VLOOKUP(CONCATENATE($A1345,"B"),'05 APU'!$1:$1048576,9,),"")</f>
        <v/>
      </c>
      <c r="M1345" s="297" t="str">
        <f>IFERROR(VLOOKUP(CONCATENATE($A1345,"A"),'05 APU'!$1:$1048576,9,),"")</f>
        <v/>
      </c>
      <c r="N1345" s="86"/>
      <c r="O1345" s="90">
        <f>IFERROR(VLOOKUP(CONCATENATE($A1345,"D"),'05 APU'!$T:$AB,9,),0)</f>
        <v>0</v>
      </c>
      <c r="P1345" s="90">
        <f t="shared" si="42"/>
        <v>0</v>
      </c>
      <c r="Q1345" s="90">
        <f>IFERROR(VLOOKUP(CONCATENATE($A1345,"C"),'05 APU'!$T:$AB,9,),0)</f>
        <v>0</v>
      </c>
      <c r="R1345" s="90">
        <f>IFERROR(VLOOKUP(CONCATENATE($A1345,"B"),'05 APU'!$T:$AB,9,),0)</f>
        <v>0</v>
      </c>
      <c r="S1345" s="90">
        <f>IFERROR(VLOOKUP(CONCATENATE($A1345,"A"),'05 APU'!$T:$AB,9,),0)</f>
        <v>0</v>
      </c>
      <c r="U1345" s="421"/>
      <c r="V1345" s="424"/>
      <c r="W1345" s="429">
        <v>0</v>
      </c>
    </row>
    <row r="1346" spans="1:23" x14ac:dyDescent="0.25">
      <c r="A1346" s="88">
        <v>1336</v>
      </c>
      <c r="B1346" s="408" t="s">
        <v>2545</v>
      </c>
      <c r="C1346" s="409" t="s">
        <v>2546</v>
      </c>
      <c r="D1346" s="89" t="str">
        <f>IFERROR(VLOOKUP(CONCATENATE($A1346,"T"),'05 APU'!$1:$1048576,3,),"")</f>
        <v/>
      </c>
      <c r="E1346" s="89" t="str">
        <f>IFERROR(VLOOKUP(CONCATENATE($A1346,"T2"),'05 APU'!$1:$1048576,3,),"")</f>
        <v/>
      </c>
      <c r="F1346" s="89" t="str">
        <f>IFERROR(VLOOKUP(CONCATENATE($A1346,"T3"),'05 APU'!$1:$1048576,3,),"")</f>
        <v/>
      </c>
      <c r="G1346" s="415" t="s">
        <v>138</v>
      </c>
      <c r="H1346" s="351"/>
      <c r="I1346" s="90">
        <f>IFERROR((VLOOKUP(CONCATENATE($A1346,"D"),'05 APU'!$1:$1048576,9,)),0)</f>
        <v>0</v>
      </c>
      <c r="J1346" s="90">
        <f t="shared" si="43"/>
        <v>0</v>
      </c>
      <c r="K1346" s="297" t="str">
        <f>IFERROR(VLOOKUP(CONCATENATE($A1346,"C"),'05 APU'!$1:$1048576,9,),"")</f>
        <v/>
      </c>
      <c r="L1346" s="297" t="str">
        <f>IFERROR(VLOOKUP(CONCATENATE($A1346,"B"),'05 APU'!$1:$1048576,9,),"")</f>
        <v/>
      </c>
      <c r="M1346" s="297" t="str">
        <f>IFERROR(VLOOKUP(CONCATENATE($A1346,"A"),'05 APU'!$1:$1048576,9,),"")</f>
        <v/>
      </c>
      <c r="N1346" s="86"/>
      <c r="O1346" s="90">
        <f>IFERROR(VLOOKUP(CONCATENATE($A1346,"D"),'05 APU'!$T:$AB,9,),0)</f>
        <v>0</v>
      </c>
      <c r="P1346" s="90">
        <f t="shared" si="42"/>
        <v>0</v>
      </c>
      <c r="Q1346" s="90">
        <f>IFERROR(VLOOKUP(CONCATENATE($A1346,"C"),'05 APU'!$T:$AB,9,),0)</f>
        <v>0</v>
      </c>
      <c r="R1346" s="90">
        <f>IFERROR(VLOOKUP(CONCATENATE($A1346,"B"),'05 APU'!$T:$AB,9,),0)</f>
        <v>0</v>
      </c>
      <c r="S1346" s="90">
        <f>IFERROR(VLOOKUP(CONCATENATE($A1346,"A"),'05 APU'!$T:$AB,9,),0)</f>
        <v>0</v>
      </c>
      <c r="U1346" s="421"/>
      <c r="V1346" s="424"/>
      <c r="W1346" s="429">
        <v>0</v>
      </c>
    </row>
    <row r="1347" spans="1:23" x14ac:dyDescent="0.25">
      <c r="A1347" s="88">
        <v>1337</v>
      </c>
      <c r="B1347" s="408" t="s">
        <v>2547</v>
      </c>
      <c r="C1347" s="409" t="s">
        <v>2548</v>
      </c>
      <c r="D1347" s="89" t="str">
        <f>IFERROR(VLOOKUP(CONCATENATE($A1347,"T"),'05 APU'!$1:$1048576,3,),"")</f>
        <v/>
      </c>
      <c r="E1347" s="89" t="str">
        <f>IFERROR(VLOOKUP(CONCATENATE($A1347,"T2"),'05 APU'!$1:$1048576,3,),"")</f>
        <v/>
      </c>
      <c r="F1347" s="89" t="str">
        <f>IFERROR(VLOOKUP(CONCATENATE($A1347,"T3"),'05 APU'!$1:$1048576,3,),"")</f>
        <v/>
      </c>
      <c r="G1347" s="415" t="s">
        <v>138</v>
      </c>
      <c r="H1347" s="351"/>
      <c r="I1347" s="90">
        <f>IFERROR((VLOOKUP(CONCATENATE($A1347,"D"),'05 APU'!$1:$1048576,9,)),0)</f>
        <v>0</v>
      </c>
      <c r="J1347" s="90">
        <f t="shared" si="43"/>
        <v>0</v>
      </c>
      <c r="K1347" s="297" t="str">
        <f>IFERROR(VLOOKUP(CONCATENATE($A1347,"C"),'05 APU'!$1:$1048576,9,),"")</f>
        <v/>
      </c>
      <c r="L1347" s="297" t="str">
        <f>IFERROR(VLOOKUP(CONCATENATE($A1347,"B"),'05 APU'!$1:$1048576,9,),"")</f>
        <v/>
      </c>
      <c r="M1347" s="297" t="str">
        <f>IFERROR(VLOOKUP(CONCATENATE($A1347,"A"),'05 APU'!$1:$1048576,9,),"")</f>
        <v/>
      </c>
      <c r="N1347" s="86"/>
      <c r="O1347" s="90">
        <f>IFERROR(VLOOKUP(CONCATENATE($A1347,"D"),'05 APU'!$T:$AB,9,),0)</f>
        <v>0</v>
      </c>
      <c r="P1347" s="90">
        <f t="shared" si="42"/>
        <v>0</v>
      </c>
      <c r="Q1347" s="90">
        <f>IFERROR(VLOOKUP(CONCATENATE($A1347,"C"),'05 APU'!$T:$AB,9,),0)</f>
        <v>0</v>
      </c>
      <c r="R1347" s="90">
        <f>IFERROR(VLOOKUP(CONCATENATE($A1347,"B"),'05 APU'!$T:$AB,9,),0)</f>
        <v>0</v>
      </c>
      <c r="S1347" s="90">
        <f>IFERROR(VLOOKUP(CONCATENATE($A1347,"A"),'05 APU'!$T:$AB,9,),0)</f>
        <v>0</v>
      </c>
      <c r="U1347" s="421"/>
      <c r="V1347" s="424"/>
      <c r="W1347" s="429">
        <v>0</v>
      </c>
    </row>
    <row r="1348" spans="1:23" x14ac:dyDescent="0.25">
      <c r="A1348" s="88">
        <v>1338</v>
      </c>
      <c r="B1348" s="408" t="s">
        <v>2549</v>
      </c>
      <c r="C1348" s="409" t="s">
        <v>2550</v>
      </c>
      <c r="D1348" s="89" t="str">
        <f>IFERROR(VLOOKUP(CONCATENATE($A1348,"T"),'05 APU'!$1:$1048576,3,),"")</f>
        <v/>
      </c>
      <c r="E1348" s="89" t="str">
        <f>IFERROR(VLOOKUP(CONCATENATE($A1348,"T2"),'05 APU'!$1:$1048576,3,),"")</f>
        <v/>
      </c>
      <c r="F1348" s="89" t="str">
        <f>IFERROR(VLOOKUP(CONCATENATE($A1348,"T3"),'05 APU'!$1:$1048576,3,),"")</f>
        <v/>
      </c>
      <c r="G1348" s="415" t="s">
        <v>138</v>
      </c>
      <c r="H1348" s="351"/>
      <c r="I1348" s="90">
        <f>IFERROR((VLOOKUP(CONCATENATE($A1348,"D"),'05 APU'!$1:$1048576,9,)),0)</f>
        <v>0</v>
      </c>
      <c r="J1348" s="90">
        <f t="shared" si="43"/>
        <v>0</v>
      </c>
      <c r="K1348" s="297" t="str">
        <f>IFERROR(VLOOKUP(CONCATENATE($A1348,"C"),'05 APU'!$1:$1048576,9,),"")</f>
        <v/>
      </c>
      <c r="L1348" s="297" t="str">
        <f>IFERROR(VLOOKUP(CONCATENATE($A1348,"B"),'05 APU'!$1:$1048576,9,),"")</f>
        <v/>
      </c>
      <c r="M1348" s="297" t="str">
        <f>IFERROR(VLOOKUP(CONCATENATE($A1348,"A"),'05 APU'!$1:$1048576,9,),"")</f>
        <v/>
      </c>
      <c r="N1348" s="86"/>
      <c r="O1348" s="90">
        <f>IFERROR(VLOOKUP(CONCATENATE($A1348,"D"),'05 APU'!$T:$AB,9,),0)</f>
        <v>0</v>
      </c>
      <c r="P1348" s="90">
        <f t="shared" si="42"/>
        <v>0</v>
      </c>
      <c r="Q1348" s="90">
        <f>IFERROR(VLOOKUP(CONCATENATE($A1348,"C"),'05 APU'!$T:$AB,9,),0)</f>
        <v>0</v>
      </c>
      <c r="R1348" s="90">
        <f>IFERROR(VLOOKUP(CONCATENATE($A1348,"B"),'05 APU'!$T:$AB,9,),0)</f>
        <v>0</v>
      </c>
      <c r="S1348" s="90">
        <f>IFERROR(VLOOKUP(CONCATENATE($A1348,"A"),'05 APU'!$T:$AB,9,),0)</f>
        <v>0</v>
      </c>
      <c r="U1348" s="421"/>
      <c r="V1348" s="424"/>
      <c r="W1348" s="429">
        <v>0</v>
      </c>
    </row>
    <row r="1349" spans="1:23" x14ac:dyDescent="0.25">
      <c r="A1349" s="88">
        <v>1339</v>
      </c>
      <c r="B1349" s="408" t="s">
        <v>2551</v>
      </c>
      <c r="C1349" s="409" t="s">
        <v>2552</v>
      </c>
      <c r="D1349" s="89" t="str">
        <f>IFERROR(VLOOKUP(CONCATENATE($A1349,"T"),'05 APU'!$1:$1048576,3,),"")</f>
        <v/>
      </c>
      <c r="E1349" s="89" t="str">
        <f>IFERROR(VLOOKUP(CONCATENATE($A1349,"T2"),'05 APU'!$1:$1048576,3,),"")</f>
        <v/>
      </c>
      <c r="F1349" s="89" t="str">
        <f>IFERROR(VLOOKUP(CONCATENATE($A1349,"T3"),'05 APU'!$1:$1048576,3,),"")</f>
        <v/>
      </c>
      <c r="G1349" s="415" t="s">
        <v>138</v>
      </c>
      <c r="H1349" s="351"/>
      <c r="I1349" s="90">
        <f>IFERROR((VLOOKUP(CONCATENATE($A1349,"D"),'05 APU'!$1:$1048576,9,)),0)</f>
        <v>0</v>
      </c>
      <c r="J1349" s="90">
        <f t="shared" si="43"/>
        <v>0</v>
      </c>
      <c r="K1349" s="297" t="str">
        <f>IFERROR(VLOOKUP(CONCATENATE($A1349,"C"),'05 APU'!$1:$1048576,9,),"")</f>
        <v/>
      </c>
      <c r="L1349" s="297" t="str">
        <f>IFERROR(VLOOKUP(CONCATENATE($A1349,"B"),'05 APU'!$1:$1048576,9,),"")</f>
        <v/>
      </c>
      <c r="M1349" s="297" t="str">
        <f>IFERROR(VLOOKUP(CONCATENATE($A1349,"A"),'05 APU'!$1:$1048576,9,),"")</f>
        <v/>
      </c>
      <c r="N1349" s="86"/>
      <c r="O1349" s="90">
        <f>IFERROR(VLOOKUP(CONCATENATE($A1349,"D"),'05 APU'!$T:$AB,9,),0)</f>
        <v>0</v>
      </c>
      <c r="P1349" s="90">
        <f t="shared" si="42"/>
        <v>0</v>
      </c>
      <c r="Q1349" s="90">
        <f>IFERROR(VLOOKUP(CONCATENATE($A1349,"C"),'05 APU'!$T:$AB,9,),0)</f>
        <v>0</v>
      </c>
      <c r="R1349" s="90">
        <f>IFERROR(VLOOKUP(CONCATENATE($A1349,"B"),'05 APU'!$T:$AB,9,),0)</f>
        <v>0</v>
      </c>
      <c r="S1349" s="90">
        <f>IFERROR(VLOOKUP(CONCATENATE($A1349,"A"),'05 APU'!$T:$AB,9,),0)</f>
        <v>0</v>
      </c>
      <c r="U1349" s="421"/>
      <c r="V1349" s="424"/>
      <c r="W1349" s="429">
        <v>0</v>
      </c>
    </row>
    <row r="1350" spans="1:23" x14ac:dyDescent="0.25">
      <c r="A1350" s="88">
        <v>1340</v>
      </c>
      <c r="B1350" s="408" t="s">
        <v>2553</v>
      </c>
      <c r="C1350" s="409" t="s">
        <v>2554</v>
      </c>
      <c r="D1350" s="89" t="str">
        <f>IFERROR(VLOOKUP(CONCATENATE($A1350,"T"),'05 APU'!$1:$1048576,3,),"")</f>
        <v/>
      </c>
      <c r="E1350" s="89" t="str">
        <f>IFERROR(VLOOKUP(CONCATENATE($A1350,"T2"),'05 APU'!$1:$1048576,3,),"")</f>
        <v/>
      </c>
      <c r="F1350" s="89" t="str">
        <f>IFERROR(VLOOKUP(CONCATENATE($A1350,"T3"),'05 APU'!$1:$1048576,3,),"")</f>
        <v/>
      </c>
      <c r="G1350" s="415" t="s">
        <v>138</v>
      </c>
      <c r="H1350" s="351"/>
      <c r="I1350" s="90">
        <f>IFERROR((VLOOKUP(CONCATENATE($A1350,"D"),'05 APU'!$1:$1048576,9,)),0)</f>
        <v>0</v>
      </c>
      <c r="J1350" s="90">
        <f t="shared" si="43"/>
        <v>0</v>
      </c>
      <c r="K1350" s="297" t="str">
        <f>IFERROR(VLOOKUP(CONCATENATE($A1350,"C"),'05 APU'!$1:$1048576,9,),"")</f>
        <v/>
      </c>
      <c r="L1350" s="297" t="str">
        <f>IFERROR(VLOOKUP(CONCATENATE($A1350,"B"),'05 APU'!$1:$1048576,9,),"")</f>
        <v/>
      </c>
      <c r="M1350" s="297" t="str">
        <f>IFERROR(VLOOKUP(CONCATENATE($A1350,"A"),'05 APU'!$1:$1048576,9,),"")</f>
        <v/>
      </c>
      <c r="N1350" s="86"/>
      <c r="O1350" s="90">
        <f>IFERROR(VLOOKUP(CONCATENATE($A1350,"D"),'05 APU'!$T:$AB,9,),0)</f>
        <v>0</v>
      </c>
      <c r="P1350" s="90">
        <f t="shared" si="42"/>
        <v>0</v>
      </c>
      <c r="Q1350" s="90">
        <f>IFERROR(VLOOKUP(CONCATENATE($A1350,"C"),'05 APU'!$T:$AB,9,),0)</f>
        <v>0</v>
      </c>
      <c r="R1350" s="90">
        <f>IFERROR(VLOOKUP(CONCATENATE($A1350,"B"),'05 APU'!$T:$AB,9,),0)</f>
        <v>0</v>
      </c>
      <c r="S1350" s="90">
        <f>IFERROR(VLOOKUP(CONCATENATE($A1350,"A"),'05 APU'!$T:$AB,9,),0)</f>
        <v>0</v>
      </c>
      <c r="U1350" s="421"/>
      <c r="V1350" s="424"/>
      <c r="W1350" s="429">
        <v>0</v>
      </c>
    </row>
    <row r="1351" spans="1:23" x14ac:dyDescent="0.25">
      <c r="A1351" s="88">
        <v>1341</v>
      </c>
      <c r="B1351" s="408" t="s">
        <v>2555</v>
      </c>
      <c r="C1351" s="409" t="s">
        <v>2556</v>
      </c>
      <c r="D1351" s="89" t="str">
        <f>IFERROR(VLOOKUP(CONCATENATE($A1351,"T"),'05 APU'!$1:$1048576,3,),"")</f>
        <v/>
      </c>
      <c r="E1351" s="89" t="str">
        <f>IFERROR(VLOOKUP(CONCATENATE($A1351,"T2"),'05 APU'!$1:$1048576,3,),"")</f>
        <v/>
      </c>
      <c r="F1351" s="89" t="str">
        <f>IFERROR(VLOOKUP(CONCATENATE($A1351,"T3"),'05 APU'!$1:$1048576,3,),"")</f>
        <v/>
      </c>
      <c r="G1351" s="415" t="s">
        <v>138</v>
      </c>
      <c r="H1351" s="351"/>
      <c r="I1351" s="90">
        <f>IFERROR((VLOOKUP(CONCATENATE($A1351,"D"),'05 APU'!$1:$1048576,9,)),0)</f>
        <v>0</v>
      </c>
      <c r="J1351" s="90">
        <f t="shared" si="43"/>
        <v>0</v>
      </c>
      <c r="K1351" s="297" t="str">
        <f>IFERROR(VLOOKUP(CONCATENATE($A1351,"C"),'05 APU'!$1:$1048576,9,),"")</f>
        <v/>
      </c>
      <c r="L1351" s="297" t="str">
        <f>IFERROR(VLOOKUP(CONCATENATE($A1351,"B"),'05 APU'!$1:$1048576,9,),"")</f>
        <v/>
      </c>
      <c r="M1351" s="297" t="str">
        <f>IFERROR(VLOOKUP(CONCATENATE($A1351,"A"),'05 APU'!$1:$1048576,9,),"")</f>
        <v/>
      </c>
      <c r="N1351" s="86"/>
      <c r="O1351" s="90">
        <f>IFERROR(VLOOKUP(CONCATENATE($A1351,"D"),'05 APU'!$T:$AB,9,),0)</f>
        <v>0</v>
      </c>
      <c r="P1351" s="90">
        <f t="shared" si="42"/>
        <v>0</v>
      </c>
      <c r="Q1351" s="90">
        <f>IFERROR(VLOOKUP(CONCATENATE($A1351,"C"),'05 APU'!$T:$AB,9,),0)</f>
        <v>0</v>
      </c>
      <c r="R1351" s="90">
        <f>IFERROR(VLOOKUP(CONCATENATE($A1351,"B"),'05 APU'!$T:$AB,9,),0)</f>
        <v>0</v>
      </c>
      <c r="S1351" s="90">
        <f>IFERROR(VLOOKUP(CONCATENATE($A1351,"A"),'05 APU'!$T:$AB,9,),0)</f>
        <v>0</v>
      </c>
      <c r="U1351" s="421"/>
      <c r="V1351" s="424"/>
      <c r="W1351" s="429">
        <v>0</v>
      </c>
    </row>
    <row r="1352" spans="1:23" x14ac:dyDescent="0.25">
      <c r="A1352" s="88">
        <v>1342</v>
      </c>
      <c r="B1352" s="408" t="s">
        <v>2557</v>
      </c>
      <c r="C1352" s="409" t="s">
        <v>2558</v>
      </c>
      <c r="D1352" s="89" t="str">
        <f>IFERROR(VLOOKUP(CONCATENATE($A1352,"T"),'05 APU'!$1:$1048576,3,),"")</f>
        <v/>
      </c>
      <c r="E1352" s="89" t="str">
        <f>IFERROR(VLOOKUP(CONCATENATE($A1352,"T2"),'05 APU'!$1:$1048576,3,),"")</f>
        <v/>
      </c>
      <c r="F1352" s="89" t="str">
        <f>IFERROR(VLOOKUP(CONCATENATE($A1352,"T3"),'05 APU'!$1:$1048576,3,),"")</f>
        <v/>
      </c>
      <c r="G1352" s="415" t="s">
        <v>138</v>
      </c>
      <c r="H1352" s="351"/>
      <c r="I1352" s="90">
        <f>IFERROR((VLOOKUP(CONCATENATE($A1352,"D"),'05 APU'!$1:$1048576,9,)),0)</f>
        <v>0</v>
      </c>
      <c r="J1352" s="90">
        <f t="shared" si="43"/>
        <v>0</v>
      </c>
      <c r="K1352" s="297" t="str">
        <f>IFERROR(VLOOKUP(CONCATENATE($A1352,"C"),'05 APU'!$1:$1048576,9,),"")</f>
        <v/>
      </c>
      <c r="L1352" s="297" t="str">
        <f>IFERROR(VLOOKUP(CONCATENATE($A1352,"B"),'05 APU'!$1:$1048576,9,),"")</f>
        <v/>
      </c>
      <c r="M1352" s="297" t="str">
        <f>IFERROR(VLOOKUP(CONCATENATE($A1352,"A"),'05 APU'!$1:$1048576,9,),"")</f>
        <v/>
      </c>
      <c r="N1352" s="86"/>
      <c r="O1352" s="90">
        <f>IFERROR(VLOOKUP(CONCATENATE($A1352,"D"),'05 APU'!$T:$AB,9,),0)</f>
        <v>0</v>
      </c>
      <c r="P1352" s="90">
        <f t="shared" si="42"/>
        <v>0</v>
      </c>
      <c r="Q1352" s="90">
        <f>IFERROR(VLOOKUP(CONCATENATE($A1352,"C"),'05 APU'!$T:$AB,9,),0)</f>
        <v>0</v>
      </c>
      <c r="R1352" s="90">
        <f>IFERROR(VLOOKUP(CONCATENATE($A1352,"B"),'05 APU'!$T:$AB,9,),0)</f>
        <v>0</v>
      </c>
      <c r="S1352" s="90">
        <f>IFERROR(VLOOKUP(CONCATENATE($A1352,"A"),'05 APU'!$T:$AB,9,),0)</f>
        <v>0</v>
      </c>
      <c r="U1352" s="421"/>
      <c r="V1352" s="424"/>
      <c r="W1352" s="429">
        <v>0</v>
      </c>
    </row>
    <row r="1353" spans="1:23" x14ac:dyDescent="0.25">
      <c r="A1353" s="88">
        <v>1343</v>
      </c>
      <c r="B1353" s="408" t="s">
        <v>2559</v>
      </c>
      <c r="C1353" s="409" t="s">
        <v>2560</v>
      </c>
      <c r="D1353" s="89" t="str">
        <f>IFERROR(VLOOKUP(CONCATENATE($A1353,"T"),'05 APU'!$1:$1048576,3,),"")</f>
        <v/>
      </c>
      <c r="E1353" s="89" t="str">
        <f>IFERROR(VLOOKUP(CONCATENATE($A1353,"T2"),'05 APU'!$1:$1048576,3,),"")</f>
        <v/>
      </c>
      <c r="F1353" s="89" t="str">
        <f>IFERROR(VLOOKUP(CONCATENATE($A1353,"T3"),'05 APU'!$1:$1048576,3,),"")</f>
        <v/>
      </c>
      <c r="G1353" s="415" t="s">
        <v>138</v>
      </c>
      <c r="H1353" s="351"/>
      <c r="I1353" s="90">
        <f>IFERROR((VLOOKUP(CONCATENATE($A1353,"D"),'05 APU'!$1:$1048576,9,)),0)</f>
        <v>0</v>
      </c>
      <c r="J1353" s="90">
        <f t="shared" si="43"/>
        <v>0</v>
      </c>
      <c r="K1353" s="297" t="str">
        <f>IFERROR(VLOOKUP(CONCATENATE($A1353,"C"),'05 APU'!$1:$1048576,9,),"")</f>
        <v/>
      </c>
      <c r="L1353" s="297" t="str">
        <f>IFERROR(VLOOKUP(CONCATENATE($A1353,"B"),'05 APU'!$1:$1048576,9,),"")</f>
        <v/>
      </c>
      <c r="M1353" s="297" t="str">
        <f>IFERROR(VLOOKUP(CONCATENATE($A1353,"A"),'05 APU'!$1:$1048576,9,),"")</f>
        <v/>
      </c>
      <c r="N1353" s="86"/>
      <c r="O1353" s="90">
        <f>IFERROR(VLOOKUP(CONCATENATE($A1353,"D"),'05 APU'!$T:$AB,9,),0)</f>
        <v>0</v>
      </c>
      <c r="P1353" s="90">
        <f t="shared" si="42"/>
        <v>0</v>
      </c>
      <c r="Q1353" s="90">
        <f>IFERROR(VLOOKUP(CONCATENATE($A1353,"C"),'05 APU'!$T:$AB,9,),0)</f>
        <v>0</v>
      </c>
      <c r="R1353" s="90">
        <f>IFERROR(VLOOKUP(CONCATENATE($A1353,"B"),'05 APU'!$T:$AB,9,),0)</f>
        <v>0</v>
      </c>
      <c r="S1353" s="90">
        <f>IFERROR(VLOOKUP(CONCATENATE($A1353,"A"),'05 APU'!$T:$AB,9,),0)</f>
        <v>0</v>
      </c>
      <c r="U1353" s="421"/>
      <c r="V1353" s="424"/>
      <c r="W1353" s="429">
        <v>0</v>
      </c>
    </row>
    <row r="1354" spans="1:23" x14ac:dyDescent="0.25">
      <c r="A1354" s="88">
        <v>1344</v>
      </c>
      <c r="B1354" s="408" t="s">
        <v>2561</v>
      </c>
      <c r="C1354" s="409" t="s">
        <v>2562</v>
      </c>
      <c r="D1354" s="89" t="str">
        <f>IFERROR(VLOOKUP(CONCATENATE($A1354,"T"),'05 APU'!$1:$1048576,3,),"")</f>
        <v/>
      </c>
      <c r="E1354" s="89" t="str">
        <f>IFERROR(VLOOKUP(CONCATENATE($A1354,"T2"),'05 APU'!$1:$1048576,3,),"")</f>
        <v/>
      </c>
      <c r="F1354" s="89" t="str">
        <f>IFERROR(VLOOKUP(CONCATENATE($A1354,"T3"),'05 APU'!$1:$1048576,3,),"")</f>
        <v/>
      </c>
      <c r="G1354" s="415" t="s">
        <v>138</v>
      </c>
      <c r="H1354" s="351"/>
      <c r="I1354" s="90">
        <f>IFERROR((VLOOKUP(CONCATENATE($A1354,"D"),'05 APU'!$1:$1048576,9,)),0)</f>
        <v>0</v>
      </c>
      <c r="J1354" s="90">
        <f t="shared" si="43"/>
        <v>0</v>
      </c>
      <c r="K1354" s="297" t="str">
        <f>IFERROR(VLOOKUP(CONCATENATE($A1354,"C"),'05 APU'!$1:$1048576,9,),"")</f>
        <v/>
      </c>
      <c r="L1354" s="297" t="str">
        <f>IFERROR(VLOOKUP(CONCATENATE($A1354,"B"),'05 APU'!$1:$1048576,9,),"")</f>
        <v/>
      </c>
      <c r="M1354" s="297" t="str">
        <f>IFERROR(VLOOKUP(CONCATENATE($A1354,"A"),'05 APU'!$1:$1048576,9,),"")</f>
        <v/>
      </c>
      <c r="N1354" s="86"/>
      <c r="O1354" s="90">
        <f>IFERROR(VLOOKUP(CONCATENATE($A1354,"D"),'05 APU'!$T:$AB,9,),0)</f>
        <v>0</v>
      </c>
      <c r="P1354" s="90">
        <f t="shared" si="42"/>
        <v>0</v>
      </c>
      <c r="Q1354" s="90">
        <f>IFERROR(VLOOKUP(CONCATENATE($A1354,"C"),'05 APU'!$T:$AB,9,),0)</f>
        <v>0</v>
      </c>
      <c r="R1354" s="90">
        <f>IFERROR(VLOOKUP(CONCATENATE($A1354,"B"),'05 APU'!$T:$AB,9,),0)</f>
        <v>0</v>
      </c>
      <c r="S1354" s="90">
        <f>IFERROR(VLOOKUP(CONCATENATE($A1354,"A"),'05 APU'!$T:$AB,9,),0)</f>
        <v>0</v>
      </c>
      <c r="U1354" s="421"/>
      <c r="V1354" s="424"/>
      <c r="W1354" s="429">
        <v>0</v>
      </c>
    </row>
    <row r="1355" spans="1:23" x14ac:dyDescent="0.25">
      <c r="A1355" s="88">
        <v>1345</v>
      </c>
      <c r="B1355" s="408" t="s">
        <v>2563</v>
      </c>
      <c r="C1355" s="409" t="s">
        <v>2564</v>
      </c>
      <c r="D1355" s="89" t="str">
        <f>IFERROR(VLOOKUP(CONCATENATE($A1355,"T"),'05 APU'!$1:$1048576,3,),"")</f>
        <v/>
      </c>
      <c r="E1355" s="89" t="str">
        <f>IFERROR(VLOOKUP(CONCATENATE($A1355,"T2"),'05 APU'!$1:$1048576,3,),"")</f>
        <v/>
      </c>
      <c r="F1355" s="89" t="str">
        <f>IFERROR(VLOOKUP(CONCATENATE($A1355,"T3"),'05 APU'!$1:$1048576,3,),"")</f>
        <v/>
      </c>
      <c r="G1355" s="415" t="s">
        <v>138</v>
      </c>
      <c r="H1355" s="351"/>
      <c r="I1355" s="90">
        <f>IFERROR((VLOOKUP(CONCATENATE($A1355,"D"),'05 APU'!$1:$1048576,9,)),0)</f>
        <v>0</v>
      </c>
      <c r="J1355" s="90">
        <f t="shared" si="43"/>
        <v>0</v>
      </c>
      <c r="K1355" s="297" t="str">
        <f>IFERROR(VLOOKUP(CONCATENATE($A1355,"C"),'05 APU'!$1:$1048576,9,),"")</f>
        <v/>
      </c>
      <c r="L1355" s="297" t="str">
        <f>IFERROR(VLOOKUP(CONCATENATE($A1355,"B"),'05 APU'!$1:$1048576,9,),"")</f>
        <v/>
      </c>
      <c r="M1355" s="297" t="str">
        <f>IFERROR(VLOOKUP(CONCATENATE($A1355,"A"),'05 APU'!$1:$1048576,9,),"")</f>
        <v/>
      </c>
      <c r="N1355" s="86"/>
      <c r="O1355" s="90">
        <f>IFERROR(VLOOKUP(CONCATENATE($A1355,"D"),'05 APU'!$T:$AB,9,),0)</f>
        <v>0</v>
      </c>
      <c r="P1355" s="90">
        <f t="shared" ref="P1355:P1418" si="44">IFERROR($O1355*$H1355,0)</f>
        <v>0</v>
      </c>
      <c r="Q1355" s="90">
        <f>IFERROR(VLOOKUP(CONCATENATE($A1355,"C"),'05 APU'!$T:$AB,9,),0)</f>
        <v>0</v>
      </c>
      <c r="R1355" s="90">
        <f>IFERROR(VLOOKUP(CONCATENATE($A1355,"B"),'05 APU'!$T:$AB,9,),0)</f>
        <v>0</v>
      </c>
      <c r="S1355" s="90">
        <f>IFERROR(VLOOKUP(CONCATENATE($A1355,"A"),'05 APU'!$T:$AB,9,),0)</f>
        <v>0</v>
      </c>
      <c r="U1355" s="421"/>
      <c r="V1355" s="424"/>
      <c r="W1355" s="429">
        <v>0</v>
      </c>
    </row>
    <row r="1356" spans="1:23" x14ac:dyDescent="0.25">
      <c r="A1356" s="88">
        <v>1346</v>
      </c>
      <c r="B1356" s="408" t="s">
        <v>2565</v>
      </c>
      <c r="C1356" s="409" t="s">
        <v>2566</v>
      </c>
      <c r="D1356" s="89" t="str">
        <f>IFERROR(VLOOKUP(CONCATENATE($A1356,"T"),'05 APU'!$1:$1048576,3,),"")</f>
        <v/>
      </c>
      <c r="E1356" s="89" t="str">
        <f>IFERROR(VLOOKUP(CONCATENATE($A1356,"T2"),'05 APU'!$1:$1048576,3,),"")</f>
        <v/>
      </c>
      <c r="F1356" s="89" t="str">
        <f>IFERROR(VLOOKUP(CONCATENATE($A1356,"T3"),'05 APU'!$1:$1048576,3,),"")</f>
        <v/>
      </c>
      <c r="G1356" s="415" t="s">
        <v>138</v>
      </c>
      <c r="H1356" s="351"/>
      <c r="I1356" s="90">
        <f>IFERROR((VLOOKUP(CONCATENATE($A1356,"D"),'05 APU'!$1:$1048576,9,)),0)</f>
        <v>0</v>
      </c>
      <c r="J1356" s="90">
        <f t="shared" si="43"/>
        <v>0</v>
      </c>
      <c r="K1356" s="297" t="str">
        <f>IFERROR(VLOOKUP(CONCATENATE($A1356,"C"),'05 APU'!$1:$1048576,9,),"")</f>
        <v/>
      </c>
      <c r="L1356" s="297" t="str">
        <f>IFERROR(VLOOKUP(CONCATENATE($A1356,"B"),'05 APU'!$1:$1048576,9,),"")</f>
        <v/>
      </c>
      <c r="M1356" s="297" t="str">
        <f>IFERROR(VLOOKUP(CONCATENATE($A1356,"A"),'05 APU'!$1:$1048576,9,),"")</f>
        <v/>
      </c>
      <c r="N1356" s="86"/>
      <c r="O1356" s="90">
        <f>IFERROR(VLOOKUP(CONCATENATE($A1356,"D"),'05 APU'!$T:$AB,9,),0)</f>
        <v>0</v>
      </c>
      <c r="P1356" s="90">
        <f t="shared" si="44"/>
        <v>0</v>
      </c>
      <c r="Q1356" s="90">
        <f>IFERROR(VLOOKUP(CONCATENATE($A1356,"C"),'05 APU'!$T:$AB,9,),0)</f>
        <v>0</v>
      </c>
      <c r="R1356" s="90">
        <f>IFERROR(VLOOKUP(CONCATENATE($A1356,"B"),'05 APU'!$T:$AB,9,),0)</f>
        <v>0</v>
      </c>
      <c r="S1356" s="90">
        <f>IFERROR(VLOOKUP(CONCATENATE($A1356,"A"),'05 APU'!$T:$AB,9,),0)</f>
        <v>0</v>
      </c>
      <c r="U1356" s="421"/>
      <c r="V1356" s="424"/>
      <c r="W1356" s="429">
        <v>0</v>
      </c>
    </row>
    <row r="1357" spans="1:23" x14ac:dyDescent="0.25">
      <c r="A1357" s="88">
        <v>1347</v>
      </c>
      <c r="B1357" s="408" t="s">
        <v>2567</v>
      </c>
      <c r="C1357" s="409" t="s">
        <v>2568</v>
      </c>
      <c r="D1357" s="89" t="str">
        <f>IFERROR(VLOOKUP(CONCATENATE($A1357,"T"),'05 APU'!$1:$1048576,3,),"")</f>
        <v/>
      </c>
      <c r="E1357" s="89" t="str">
        <f>IFERROR(VLOOKUP(CONCATENATE($A1357,"T2"),'05 APU'!$1:$1048576,3,),"")</f>
        <v/>
      </c>
      <c r="F1357" s="89" t="str">
        <f>IFERROR(VLOOKUP(CONCATENATE($A1357,"T3"),'05 APU'!$1:$1048576,3,),"")</f>
        <v/>
      </c>
      <c r="G1357" s="415" t="s">
        <v>138</v>
      </c>
      <c r="H1357" s="351"/>
      <c r="I1357" s="90">
        <f>IFERROR((VLOOKUP(CONCATENATE($A1357,"D"),'05 APU'!$1:$1048576,9,)),0)</f>
        <v>0</v>
      </c>
      <c r="J1357" s="90">
        <f t="shared" si="43"/>
        <v>0</v>
      </c>
      <c r="K1357" s="297" t="str">
        <f>IFERROR(VLOOKUP(CONCATENATE($A1357,"C"),'05 APU'!$1:$1048576,9,),"")</f>
        <v/>
      </c>
      <c r="L1357" s="297" t="str">
        <f>IFERROR(VLOOKUP(CONCATENATE($A1357,"B"),'05 APU'!$1:$1048576,9,),"")</f>
        <v/>
      </c>
      <c r="M1357" s="297" t="str">
        <f>IFERROR(VLOOKUP(CONCATENATE($A1357,"A"),'05 APU'!$1:$1048576,9,),"")</f>
        <v/>
      </c>
      <c r="N1357" s="86"/>
      <c r="O1357" s="90">
        <f>IFERROR(VLOOKUP(CONCATENATE($A1357,"D"),'05 APU'!$T:$AB,9,),0)</f>
        <v>0</v>
      </c>
      <c r="P1357" s="90">
        <f t="shared" si="44"/>
        <v>0</v>
      </c>
      <c r="Q1357" s="90">
        <f>IFERROR(VLOOKUP(CONCATENATE($A1357,"C"),'05 APU'!$T:$AB,9,),0)</f>
        <v>0</v>
      </c>
      <c r="R1357" s="90">
        <f>IFERROR(VLOOKUP(CONCATENATE($A1357,"B"),'05 APU'!$T:$AB,9,),0)</f>
        <v>0</v>
      </c>
      <c r="S1357" s="90">
        <f>IFERROR(VLOOKUP(CONCATENATE($A1357,"A"),'05 APU'!$T:$AB,9,),0)</f>
        <v>0</v>
      </c>
      <c r="U1357" s="421"/>
      <c r="V1357" s="424"/>
      <c r="W1357" s="429">
        <v>0</v>
      </c>
    </row>
    <row r="1358" spans="1:23" x14ac:dyDescent="0.25">
      <c r="A1358" s="88">
        <v>1348</v>
      </c>
      <c r="B1358" s="408" t="s">
        <v>2569</v>
      </c>
      <c r="C1358" s="409" t="s">
        <v>2570</v>
      </c>
      <c r="D1358" s="89" t="str">
        <f>IFERROR(VLOOKUP(CONCATENATE($A1358,"T"),'05 APU'!$1:$1048576,3,),"")</f>
        <v/>
      </c>
      <c r="E1358" s="89" t="str">
        <f>IFERROR(VLOOKUP(CONCATENATE($A1358,"T2"),'05 APU'!$1:$1048576,3,),"")</f>
        <v/>
      </c>
      <c r="F1358" s="89" t="str">
        <f>IFERROR(VLOOKUP(CONCATENATE($A1358,"T3"),'05 APU'!$1:$1048576,3,),"")</f>
        <v/>
      </c>
      <c r="G1358" s="415" t="s">
        <v>138</v>
      </c>
      <c r="H1358" s="351"/>
      <c r="I1358" s="90">
        <f>IFERROR((VLOOKUP(CONCATENATE($A1358,"D"),'05 APU'!$1:$1048576,9,)),0)</f>
        <v>0</v>
      </c>
      <c r="J1358" s="90">
        <f t="shared" si="43"/>
        <v>0</v>
      </c>
      <c r="K1358" s="297" t="str">
        <f>IFERROR(VLOOKUP(CONCATENATE($A1358,"C"),'05 APU'!$1:$1048576,9,),"")</f>
        <v/>
      </c>
      <c r="L1358" s="297" t="str">
        <f>IFERROR(VLOOKUP(CONCATENATE($A1358,"B"),'05 APU'!$1:$1048576,9,),"")</f>
        <v/>
      </c>
      <c r="M1358" s="297" t="str">
        <f>IFERROR(VLOOKUP(CONCATENATE($A1358,"A"),'05 APU'!$1:$1048576,9,),"")</f>
        <v/>
      </c>
      <c r="N1358" s="86"/>
      <c r="O1358" s="90">
        <f>IFERROR(VLOOKUP(CONCATENATE($A1358,"D"),'05 APU'!$T:$AB,9,),0)</f>
        <v>0</v>
      </c>
      <c r="P1358" s="90">
        <f t="shared" si="44"/>
        <v>0</v>
      </c>
      <c r="Q1358" s="90">
        <f>IFERROR(VLOOKUP(CONCATENATE($A1358,"C"),'05 APU'!$T:$AB,9,),0)</f>
        <v>0</v>
      </c>
      <c r="R1358" s="90">
        <f>IFERROR(VLOOKUP(CONCATENATE($A1358,"B"),'05 APU'!$T:$AB,9,),0)</f>
        <v>0</v>
      </c>
      <c r="S1358" s="90">
        <f>IFERROR(VLOOKUP(CONCATENATE($A1358,"A"),'05 APU'!$T:$AB,9,),0)</f>
        <v>0</v>
      </c>
      <c r="U1358" s="421"/>
      <c r="V1358" s="424"/>
      <c r="W1358" s="429">
        <v>0</v>
      </c>
    </row>
    <row r="1359" spans="1:23" x14ac:dyDescent="0.25">
      <c r="A1359" s="88">
        <v>1349</v>
      </c>
      <c r="B1359" s="408" t="s">
        <v>2571</v>
      </c>
      <c r="C1359" s="409" t="s">
        <v>2572</v>
      </c>
      <c r="D1359" s="89" t="str">
        <f>IFERROR(VLOOKUP(CONCATENATE($A1359,"T"),'05 APU'!$1:$1048576,3,),"")</f>
        <v/>
      </c>
      <c r="E1359" s="89" t="str">
        <f>IFERROR(VLOOKUP(CONCATENATE($A1359,"T2"),'05 APU'!$1:$1048576,3,),"")</f>
        <v/>
      </c>
      <c r="F1359" s="89" t="str">
        <f>IFERROR(VLOOKUP(CONCATENATE($A1359,"T3"),'05 APU'!$1:$1048576,3,),"")</f>
        <v/>
      </c>
      <c r="G1359" s="415" t="s">
        <v>138</v>
      </c>
      <c r="H1359" s="351"/>
      <c r="I1359" s="90">
        <f>IFERROR((VLOOKUP(CONCATENATE($A1359,"D"),'05 APU'!$1:$1048576,9,)),0)</f>
        <v>0</v>
      </c>
      <c r="J1359" s="90">
        <f t="shared" si="43"/>
        <v>0</v>
      </c>
      <c r="K1359" s="297" t="str">
        <f>IFERROR(VLOOKUP(CONCATENATE($A1359,"C"),'05 APU'!$1:$1048576,9,),"")</f>
        <v/>
      </c>
      <c r="L1359" s="297" t="str">
        <f>IFERROR(VLOOKUP(CONCATENATE($A1359,"B"),'05 APU'!$1:$1048576,9,),"")</f>
        <v/>
      </c>
      <c r="M1359" s="297" t="str">
        <f>IFERROR(VLOOKUP(CONCATENATE($A1359,"A"),'05 APU'!$1:$1048576,9,),"")</f>
        <v/>
      </c>
      <c r="N1359" s="86"/>
      <c r="O1359" s="90">
        <f>IFERROR(VLOOKUP(CONCATENATE($A1359,"D"),'05 APU'!$T:$AB,9,),0)</f>
        <v>0</v>
      </c>
      <c r="P1359" s="90">
        <f t="shared" si="44"/>
        <v>0</v>
      </c>
      <c r="Q1359" s="90">
        <f>IFERROR(VLOOKUP(CONCATENATE($A1359,"C"),'05 APU'!$T:$AB,9,),0)</f>
        <v>0</v>
      </c>
      <c r="R1359" s="90">
        <f>IFERROR(VLOOKUP(CONCATENATE($A1359,"B"),'05 APU'!$T:$AB,9,),0)</f>
        <v>0</v>
      </c>
      <c r="S1359" s="90">
        <f>IFERROR(VLOOKUP(CONCATENATE($A1359,"A"),'05 APU'!$T:$AB,9,),0)</f>
        <v>0</v>
      </c>
      <c r="U1359" s="421"/>
      <c r="V1359" s="424"/>
      <c r="W1359" s="429">
        <v>0</v>
      </c>
    </row>
    <row r="1360" spans="1:23" x14ac:dyDescent="0.25">
      <c r="A1360" s="88">
        <v>1350</v>
      </c>
      <c r="B1360" s="408" t="s">
        <v>2573</v>
      </c>
      <c r="C1360" s="409" t="s">
        <v>2574</v>
      </c>
      <c r="D1360" s="89" t="str">
        <f>IFERROR(VLOOKUP(CONCATENATE($A1360,"T"),'05 APU'!$1:$1048576,3,),"")</f>
        <v/>
      </c>
      <c r="E1360" s="89" t="str">
        <f>IFERROR(VLOOKUP(CONCATENATE($A1360,"T2"),'05 APU'!$1:$1048576,3,),"")</f>
        <v/>
      </c>
      <c r="F1360" s="89" t="str">
        <f>IFERROR(VLOOKUP(CONCATENATE($A1360,"T3"),'05 APU'!$1:$1048576,3,),"")</f>
        <v/>
      </c>
      <c r="G1360" s="415" t="s">
        <v>138</v>
      </c>
      <c r="H1360" s="351"/>
      <c r="I1360" s="90">
        <f>IFERROR((VLOOKUP(CONCATENATE($A1360,"D"),'05 APU'!$1:$1048576,9,)),0)</f>
        <v>0</v>
      </c>
      <c r="J1360" s="90">
        <f t="shared" si="43"/>
        <v>0</v>
      </c>
      <c r="K1360" s="297" t="str">
        <f>IFERROR(VLOOKUP(CONCATENATE($A1360,"C"),'05 APU'!$1:$1048576,9,),"")</f>
        <v/>
      </c>
      <c r="L1360" s="297" t="str">
        <f>IFERROR(VLOOKUP(CONCATENATE($A1360,"B"),'05 APU'!$1:$1048576,9,),"")</f>
        <v/>
      </c>
      <c r="M1360" s="297" t="str">
        <f>IFERROR(VLOOKUP(CONCATENATE($A1360,"A"),'05 APU'!$1:$1048576,9,),"")</f>
        <v/>
      </c>
      <c r="N1360" s="86"/>
      <c r="O1360" s="90">
        <f>IFERROR(VLOOKUP(CONCATENATE($A1360,"D"),'05 APU'!$T:$AB,9,),0)</f>
        <v>0</v>
      </c>
      <c r="P1360" s="90">
        <f t="shared" si="44"/>
        <v>0</v>
      </c>
      <c r="Q1360" s="90">
        <f>IFERROR(VLOOKUP(CONCATENATE($A1360,"C"),'05 APU'!$T:$AB,9,),0)</f>
        <v>0</v>
      </c>
      <c r="R1360" s="90">
        <f>IFERROR(VLOOKUP(CONCATENATE($A1360,"B"),'05 APU'!$T:$AB,9,),0)</f>
        <v>0</v>
      </c>
      <c r="S1360" s="90">
        <f>IFERROR(VLOOKUP(CONCATENATE($A1360,"A"),'05 APU'!$T:$AB,9,),0)</f>
        <v>0</v>
      </c>
      <c r="U1360" s="421"/>
      <c r="V1360" s="424"/>
      <c r="W1360" s="429">
        <v>0</v>
      </c>
    </row>
    <row r="1361" spans="1:23" x14ac:dyDescent="0.25">
      <c r="A1361" s="88">
        <v>1351</v>
      </c>
      <c r="B1361" s="408" t="s">
        <v>2575</v>
      </c>
      <c r="C1361" s="409" t="s">
        <v>2576</v>
      </c>
      <c r="D1361" s="89" t="str">
        <f>IFERROR(VLOOKUP(CONCATENATE($A1361,"T"),'05 APU'!$1:$1048576,3,),"")</f>
        <v/>
      </c>
      <c r="E1361" s="89" t="str">
        <f>IFERROR(VLOOKUP(CONCATENATE($A1361,"T2"),'05 APU'!$1:$1048576,3,),"")</f>
        <v/>
      </c>
      <c r="F1361" s="89" t="str">
        <f>IFERROR(VLOOKUP(CONCATENATE($A1361,"T3"),'05 APU'!$1:$1048576,3,),"")</f>
        <v/>
      </c>
      <c r="G1361" s="415" t="s">
        <v>138</v>
      </c>
      <c r="H1361" s="351"/>
      <c r="I1361" s="90">
        <f>IFERROR((VLOOKUP(CONCATENATE($A1361,"D"),'05 APU'!$1:$1048576,9,)),0)</f>
        <v>0</v>
      </c>
      <c r="J1361" s="90">
        <f t="shared" si="43"/>
        <v>0</v>
      </c>
      <c r="K1361" s="297" t="str">
        <f>IFERROR(VLOOKUP(CONCATENATE($A1361,"C"),'05 APU'!$1:$1048576,9,),"")</f>
        <v/>
      </c>
      <c r="L1361" s="297" t="str">
        <f>IFERROR(VLOOKUP(CONCATENATE($A1361,"B"),'05 APU'!$1:$1048576,9,),"")</f>
        <v/>
      </c>
      <c r="M1361" s="297" t="str">
        <f>IFERROR(VLOOKUP(CONCATENATE($A1361,"A"),'05 APU'!$1:$1048576,9,),"")</f>
        <v/>
      </c>
      <c r="N1361" s="86"/>
      <c r="O1361" s="90">
        <f>IFERROR(VLOOKUP(CONCATENATE($A1361,"D"),'05 APU'!$T:$AB,9,),0)</f>
        <v>0</v>
      </c>
      <c r="P1361" s="90">
        <f t="shared" si="44"/>
        <v>0</v>
      </c>
      <c r="Q1361" s="90">
        <f>IFERROR(VLOOKUP(CONCATENATE($A1361,"C"),'05 APU'!$T:$AB,9,),0)</f>
        <v>0</v>
      </c>
      <c r="R1361" s="90">
        <f>IFERROR(VLOOKUP(CONCATENATE($A1361,"B"),'05 APU'!$T:$AB,9,),0)</f>
        <v>0</v>
      </c>
      <c r="S1361" s="90">
        <f>IFERROR(VLOOKUP(CONCATENATE($A1361,"A"),'05 APU'!$T:$AB,9,),0)</f>
        <v>0</v>
      </c>
      <c r="U1361" s="421"/>
      <c r="V1361" s="424"/>
      <c r="W1361" s="429">
        <v>0</v>
      </c>
    </row>
    <row r="1362" spans="1:23" x14ac:dyDescent="0.25">
      <c r="A1362" s="88">
        <v>1352</v>
      </c>
      <c r="B1362" s="408" t="s">
        <v>2577</v>
      </c>
      <c r="C1362" s="409" t="s">
        <v>2578</v>
      </c>
      <c r="D1362" s="89" t="str">
        <f>IFERROR(VLOOKUP(CONCATENATE($A1362,"T"),'05 APU'!$1:$1048576,3,),"")</f>
        <v/>
      </c>
      <c r="E1362" s="89" t="str">
        <f>IFERROR(VLOOKUP(CONCATENATE($A1362,"T2"),'05 APU'!$1:$1048576,3,),"")</f>
        <v/>
      </c>
      <c r="F1362" s="89" t="str">
        <f>IFERROR(VLOOKUP(CONCATENATE($A1362,"T3"),'05 APU'!$1:$1048576,3,),"")</f>
        <v/>
      </c>
      <c r="G1362" s="415" t="s">
        <v>138</v>
      </c>
      <c r="H1362" s="351"/>
      <c r="I1362" s="90">
        <f>IFERROR((VLOOKUP(CONCATENATE($A1362,"D"),'05 APU'!$1:$1048576,9,)),0)</f>
        <v>0</v>
      </c>
      <c r="J1362" s="90">
        <f t="shared" si="43"/>
        <v>0</v>
      </c>
      <c r="K1362" s="297" t="str">
        <f>IFERROR(VLOOKUP(CONCATENATE($A1362,"C"),'05 APU'!$1:$1048576,9,),"")</f>
        <v/>
      </c>
      <c r="L1362" s="297" t="str">
        <f>IFERROR(VLOOKUP(CONCATENATE($A1362,"B"),'05 APU'!$1:$1048576,9,),"")</f>
        <v/>
      </c>
      <c r="M1362" s="297" t="str">
        <f>IFERROR(VLOOKUP(CONCATENATE($A1362,"A"),'05 APU'!$1:$1048576,9,),"")</f>
        <v/>
      </c>
      <c r="N1362" s="86"/>
      <c r="O1362" s="90">
        <f>IFERROR(VLOOKUP(CONCATENATE($A1362,"D"),'05 APU'!$T:$AB,9,),0)</f>
        <v>0</v>
      </c>
      <c r="P1362" s="90">
        <f t="shared" si="44"/>
        <v>0</v>
      </c>
      <c r="Q1362" s="90">
        <f>IFERROR(VLOOKUP(CONCATENATE($A1362,"C"),'05 APU'!$T:$AB,9,),0)</f>
        <v>0</v>
      </c>
      <c r="R1362" s="90">
        <f>IFERROR(VLOOKUP(CONCATENATE($A1362,"B"),'05 APU'!$T:$AB,9,),0)</f>
        <v>0</v>
      </c>
      <c r="S1362" s="90">
        <f>IFERROR(VLOOKUP(CONCATENATE($A1362,"A"),'05 APU'!$T:$AB,9,),0)</f>
        <v>0</v>
      </c>
      <c r="U1362" s="421"/>
      <c r="V1362" s="424"/>
      <c r="W1362" s="429">
        <v>0</v>
      </c>
    </row>
    <row r="1363" spans="1:23" x14ac:dyDescent="0.25">
      <c r="A1363" s="88">
        <v>1353</v>
      </c>
      <c r="B1363" s="408" t="s">
        <v>2579</v>
      </c>
      <c r="C1363" s="409" t="s">
        <v>2580</v>
      </c>
      <c r="D1363" s="89" t="str">
        <f>IFERROR(VLOOKUP(CONCATENATE($A1363,"T"),'05 APU'!$1:$1048576,3,),"")</f>
        <v/>
      </c>
      <c r="E1363" s="89" t="str">
        <f>IFERROR(VLOOKUP(CONCATENATE($A1363,"T2"),'05 APU'!$1:$1048576,3,),"")</f>
        <v/>
      </c>
      <c r="F1363" s="89" t="str">
        <f>IFERROR(VLOOKUP(CONCATENATE($A1363,"T3"),'05 APU'!$1:$1048576,3,),"")</f>
        <v/>
      </c>
      <c r="G1363" s="415" t="s">
        <v>138</v>
      </c>
      <c r="H1363" s="351"/>
      <c r="I1363" s="90">
        <f>IFERROR((VLOOKUP(CONCATENATE($A1363,"D"),'05 APU'!$1:$1048576,9,)),0)</f>
        <v>0</v>
      </c>
      <c r="J1363" s="90">
        <f t="shared" si="43"/>
        <v>0</v>
      </c>
      <c r="K1363" s="297" t="str">
        <f>IFERROR(VLOOKUP(CONCATENATE($A1363,"C"),'05 APU'!$1:$1048576,9,),"")</f>
        <v/>
      </c>
      <c r="L1363" s="297" t="str">
        <f>IFERROR(VLOOKUP(CONCATENATE($A1363,"B"),'05 APU'!$1:$1048576,9,),"")</f>
        <v/>
      </c>
      <c r="M1363" s="297" t="str">
        <f>IFERROR(VLOOKUP(CONCATENATE($A1363,"A"),'05 APU'!$1:$1048576,9,),"")</f>
        <v/>
      </c>
      <c r="N1363" s="86"/>
      <c r="O1363" s="90">
        <f>IFERROR(VLOOKUP(CONCATENATE($A1363,"D"),'05 APU'!$T:$AB,9,),0)</f>
        <v>0</v>
      </c>
      <c r="P1363" s="90">
        <f t="shared" si="44"/>
        <v>0</v>
      </c>
      <c r="Q1363" s="90">
        <f>IFERROR(VLOOKUP(CONCATENATE($A1363,"C"),'05 APU'!$T:$AB,9,),0)</f>
        <v>0</v>
      </c>
      <c r="R1363" s="90">
        <f>IFERROR(VLOOKUP(CONCATENATE($A1363,"B"),'05 APU'!$T:$AB,9,),0)</f>
        <v>0</v>
      </c>
      <c r="S1363" s="90">
        <f>IFERROR(VLOOKUP(CONCATENATE($A1363,"A"),'05 APU'!$T:$AB,9,),0)</f>
        <v>0</v>
      </c>
      <c r="U1363" s="421"/>
      <c r="V1363" s="424"/>
      <c r="W1363" s="429">
        <v>0</v>
      </c>
    </row>
    <row r="1364" spans="1:23" x14ac:dyDescent="0.25">
      <c r="A1364" s="88">
        <v>1354</v>
      </c>
      <c r="B1364" s="408" t="s">
        <v>2581</v>
      </c>
      <c r="C1364" s="409" t="s">
        <v>2582</v>
      </c>
      <c r="D1364" s="89" t="str">
        <f>IFERROR(VLOOKUP(CONCATENATE($A1364,"T"),'05 APU'!$1:$1048576,3,),"")</f>
        <v/>
      </c>
      <c r="E1364" s="89" t="str">
        <f>IFERROR(VLOOKUP(CONCATENATE($A1364,"T2"),'05 APU'!$1:$1048576,3,),"")</f>
        <v/>
      </c>
      <c r="F1364" s="89" t="str">
        <f>IFERROR(VLOOKUP(CONCATENATE($A1364,"T3"),'05 APU'!$1:$1048576,3,),"")</f>
        <v/>
      </c>
      <c r="G1364" s="415" t="s">
        <v>138</v>
      </c>
      <c r="H1364" s="351"/>
      <c r="I1364" s="90">
        <f>IFERROR((VLOOKUP(CONCATENATE($A1364,"D"),'05 APU'!$1:$1048576,9,)),0)</f>
        <v>0</v>
      </c>
      <c r="J1364" s="90">
        <f t="shared" si="43"/>
        <v>0</v>
      </c>
      <c r="K1364" s="297" t="str">
        <f>IFERROR(VLOOKUP(CONCATENATE($A1364,"C"),'05 APU'!$1:$1048576,9,),"")</f>
        <v/>
      </c>
      <c r="L1364" s="297" t="str">
        <f>IFERROR(VLOOKUP(CONCATENATE($A1364,"B"),'05 APU'!$1:$1048576,9,),"")</f>
        <v/>
      </c>
      <c r="M1364" s="297" t="str">
        <f>IFERROR(VLOOKUP(CONCATENATE($A1364,"A"),'05 APU'!$1:$1048576,9,),"")</f>
        <v/>
      </c>
      <c r="N1364" s="86"/>
      <c r="O1364" s="90">
        <f>IFERROR(VLOOKUP(CONCATENATE($A1364,"D"),'05 APU'!$T:$AB,9,),0)</f>
        <v>0</v>
      </c>
      <c r="P1364" s="90">
        <f t="shared" si="44"/>
        <v>0</v>
      </c>
      <c r="Q1364" s="90">
        <f>IFERROR(VLOOKUP(CONCATENATE($A1364,"C"),'05 APU'!$T:$AB,9,),0)</f>
        <v>0</v>
      </c>
      <c r="R1364" s="90">
        <f>IFERROR(VLOOKUP(CONCATENATE($A1364,"B"),'05 APU'!$T:$AB,9,),0)</f>
        <v>0</v>
      </c>
      <c r="S1364" s="90">
        <f>IFERROR(VLOOKUP(CONCATENATE($A1364,"A"),'05 APU'!$T:$AB,9,),0)</f>
        <v>0</v>
      </c>
      <c r="U1364" s="421"/>
      <c r="V1364" s="424"/>
      <c r="W1364" s="429">
        <v>0</v>
      </c>
    </row>
    <row r="1365" spans="1:23" x14ac:dyDescent="0.25">
      <c r="A1365" s="88">
        <v>1355</v>
      </c>
      <c r="B1365" s="408" t="s">
        <v>2583</v>
      </c>
      <c r="C1365" s="409" t="s">
        <v>2584</v>
      </c>
      <c r="D1365" s="89" t="str">
        <f>IFERROR(VLOOKUP(CONCATENATE($A1365,"T"),'05 APU'!$1:$1048576,3,),"")</f>
        <v/>
      </c>
      <c r="E1365" s="89" t="str">
        <f>IFERROR(VLOOKUP(CONCATENATE($A1365,"T2"),'05 APU'!$1:$1048576,3,),"")</f>
        <v/>
      </c>
      <c r="F1365" s="89" t="str">
        <f>IFERROR(VLOOKUP(CONCATENATE($A1365,"T3"),'05 APU'!$1:$1048576,3,),"")</f>
        <v/>
      </c>
      <c r="G1365" s="415" t="s">
        <v>138</v>
      </c>
      <c r="H1365" s="351"/>
      <c r="I1365" s="90">
        <f>IFERROR((VLOOKUP(CONCATENATE($A1365,"D"),'05 APU'!$1:$1048576,9,)),0)</f>
        <v>0</v>
      </c>
      <c r="J1365" s="90">
        <f t="shared" si="43"/>
        <v>0</v>
      </c>
      <c r="K1365" s="297" t="str">
        <f>IFERROR(VLOOKUP(CONCATENATE($A1365,"C"),'05 APU'!$1:$1048576,9,),"")</f>
        <v/>
      </c>
      <c r="L1365" s="297" t="str">
        <f>IFERROR(VLOOKUP(CONCATENATE($A1365,"B"),'05 APU'!$1:$1048576,9,),"")</f>
        <v/>
      </c>
      <c r="M1365" s="297" t="str">
        <f>IFERROR(VLOOKUP(CONCATENATE($A1365,"A"),'05 APU'!$1:$1048576,9,),"")</f>
        <v/>
      </c>
      <c r="N1365" s="86"/>
      <c r="O1365" s="90">
        <f>IFERROR(VLOOKUP(CONCATENATE($A1365,"D"),'05 APU'!$T:$AB,9,),0)</f>
        <v>0</v>
      </c>
      <c r="P1365" s="90">
        <f t="shared" si="44"/>
        <v>0</v>
      </c>
      <c r="Q1365" s="90">
        <f>IFERROR(VLOOKUP(CONCATENATE($A1365,"C"),'05 APU'!$T:$AB,9,),0)</f>
        <v>0</v>
      </c>
      <c r="R1365" s="90">
        <f>IFERROR(VLOOKUP(CONCATENATE($A1365,"B"),'05 APU'!$T:$AB,9,),0)</f>
        <v>0</v>
      </c>
      <c r="S1365" s="90">
        <f>IFERROR(VLOOKUP(CONCATENATE($A1365,"A"),'05 APU'!$T:$AB,9,),0)</f>
        <v>0</v>
      </c>
      <c r="U1365" s="421"/>
      <c r="V1365" s="424"/>
      <c r="W1365" s="429">
        <v>0</v>
      </c>
    </row>
    <row r="1366" spans="1:23" x14ac:dyDescent="0.25">
      <c r="A1366" s="88">
        <v>1356</v>
      </c>
      <c r="B1366" s="408" t="s">
        <v>2585</v>
      </c>
      <c r="C1366" s="409" t="s">
        <v>2586</v>
      </c>
      <c r="D1366" s="89" t="str">
        <f>IFERROR(VLOOKUP(CONCATENATE($A1366,"T"),'05 APU'!$1:$1048576,3,),"")</f>
        <v/>
      </c>
      <c r="E1366" s="89" t="str">
        <f>IFERROR(VLOOKUP(CONCATENATE($A1366,"T2"),'05 APU'!$1:$1048576,3,),"")</f>
        <v/>
      </c>
      <c r="F1366" s="89" t="str">
        <f>IFERROR(VLOOKUP(CONCATENATE($A1366,"T3"),'05 APU'!$1:$1048576,3,),"")</f>
        <v/>
      </c>
      <c r="G1366" s="415" t="s">
        <v>138</v>
      </c>
      <c r="H1366" s="351"/>
      <c r="I1366" s="90">
        <f>IFERROR((VLOOKUP(CONCATENATE($A1366,"D"),'05 APU'!$1:$1048576,9,)),0)</f>
        <v>0</v>
      </c>
      <c r="J1366" s="90">
        <f t="shared" si="43"/>
        <v>0</v>
      </c>
      <c r="K1366" s="297" t="str">
        <f>IFERROR(VLOOKUP(CONCATENATE($A1366,"C"),'05 APU'!$1:$1048576,9,),"")</f>
        <v/>
      </c>
      <c r="L1366" s="297" t="str">
        <f>IFERROR(VLOOKUP(CONCATENATE($A1366,"B"),'05 APU'!$1:$1048576,9,),"")</f>
        <v/>
      </c>
      <c r="M1366" s="297" t="str">
        <f>IFERROR(VLOOKUP(CONCATENATE($A1366,"A"),'05 APU'!$1:$1048576,9,),"")</f>
        <v/>
      </c>
      <c r="N1366" s="86"/>
      <c r="O1366" s="90">
        <f>IFERROR(VLOOKUP(CONCATENATE($A1366,"D"),'05 APU'!$T:$AB,9,),0)</f>
        <v>0</v>
      </c>
      <c r="P1366" s="90">
        <f t="shared" si="44"/>
        <v>0</v>
      </c>
      <c r="Q1366" s="90">
        <f>IFERROR(VLOOKUP(CONCATENATE($A1366,"C"),'05 APU'!$T:$AB,9,),0)</f>
        <v>0</v>
      </c>
      <c r="R1366" s="90">
        <f>IFERROR(VLOOKUP(CONCATENATE($A1366,"B"),'05 APU'!$T:$AB,9,),0)</f>
        <v>0</v>
      </c>
      <c r="S1366" s="90">
        <f>IFERROR(VLOOKUP(CONCATENATE($A1366,"A"),'05 APU'!$T:$AB,9,),0)</f>
        <v>0</v>
      </c>
      <c r="U1366" s="421"/>
      <c r="V1366" s="424"/>
      <c r="W1366" s="429">
        <v>0</v>
      </c>
    </row>
    <row r="1367" spans="1:23" x14ac:dyDescent="0.25">
      <c r="A1367" s="88">
        <v>1357</v>
      </c>
      <c r="B1367" s="408" t="s">
        <v>2587</v>
      </c>
      <c r="C1367" s="409" t="s">
        <v>2588</v>
      </c>
      <c r="D1367" s="89" t="str">
        <f>IFERROR(VLOOKUP(CONCATENATE($A1367,"T"),'05 APU'!$1:$1048576,3,),"")</f>
        <v/>
      </c>
      <c r="E1367" s="89" t="str">
        <f>IFERROR(VLOOKUP(CONCATENATE($A1367,"T2"),'05 APU'!$1:$1048576,3,),"")</f>
        <v/>
      </c>
      <c r="F1367" s="89" t="str">
        <f>IFERROR(VLOOKUP(CONCATENATE($A1367,"T3"),'05 APU'!$1:$1048576,3,),"")</f>
        <v/>
      </c>
      <c r="G1367" s="415" t="s">
        <v>138</v>
      </c>
      <c r="H1367" s="351"/>
      <c r="I1367" s="90">
        <f>IFERROR((VLOOKUP(CONCATENATE($A1367,"D"),'05 APU'!$1:$1048576,9,)),0)</f>
        <v>0</v>
      </c>
      <c r="J1367" s="90">
        <f t="shared" si="43"/>
        <v>0</v>
      </c>
      <c r="K1367" s="297" t="str">
        <f>IFERROR(VLOOKUP(CONCATENATE($A1367,"C"),'05 APU'!$1:$1048576,9,),"")</f>
        <v/>
      </c>
      <c r="L1367" s="297" t="str">
        <f>IFERROR(VLOOKUP(CONCATENATE($A1367,"B"),'05 APU'!$1:$1048576,9,),"")</f>
        <v/>
      </c>
      <c r="M1367" s="297" t="str">
        <f>IFERROR(VLOOKUP(CONCATENATE($A1367,"A"),'05 APU'!$1:$1048576,9,),"")</f>
        <v/>
      </c>
      <c r="N1367" s="86"/>
      <c r="O1367" s="90">
        <f>IFERROR(VLOOKUP(CONCATENATE($A1367,"D"),'05 APU'!$T:$AB,9,),0)</f>
        <v>0</v>
      </c>
      <c r="P1367" s="90">
        <f t="shared" si="44"/>
        <v>0</v>
      </c>
      <c r="Q1367" s="90">
        <f>IFERROR(VLOOKUP(CONCATENATE($A1367,"C"),'05 APU'!$T:$AB,9,),0)</f>
        <v>0</v>
      </c>
      <c r="R1367" s="90">
        <f>IFERROR(VLOOKUP(CONCATENATE($A1367,"B"),'05 APU'!$T:$AB,9,),0)</f>
        <v>0</v>
      </c>
      <c r="S1367" s="90">
        <f>IFERROR(VLOOKUP(CONCATENATE($A1367,"A"),'05 APU'!$T:$AB,9,),0)</f>
        <v>0</v>
      </c>
      <c r="U1367" s="421"/>
      <c r="V1367" s="424"/>
      <c r="W1367" s="429">
        <v>0</v>
      </c>
    </row>
    <row r="1368" spans="1:23" x14ac:dyDescent="0.25">
      <c r="A1368" s="88">
        <v>1358</v>
      </c>
      <c r="B1368" s="408" t="s">
        <v>2589</v>
      </c>
      <c r="C1368" s="409" t="s">
        <v>2590</v>
      </c>
      <c r="D1368" s="89" t="str">
        <f>IFERROR(VLOOKUP(CONCATENATE($A1368,"T"),'05 APU'!$1:$1048576,3,),"")</f>
        <v/>
      </c>
      <c r="E1368" s="89" t="str">
        <f>IFERROR(VLOOKUP(CONCATENATE($A1368,"T2"),'05 APU'!$1:$1048576,3,),"")</f>
        <v/>
      </c>
      <c r="F1368" s="89" t="str">
        <f>IFERROR(VLOOKUP(CONCATENATE($A1368,"T3"),'05 APU'!$1:$1048576,3,),"")</f>
        <v/>
      </c>
      <c r="G1368" s="415" t="s">
        <v>138</v>
      </c>
      <c r="H1368" s="351"/>
      <c r="I1368" s="90">
        <f>IFERROR((VLOOKUP(CONCATENATE($A1368,"D"),'05 APU'!$1:$1048576,9,)),0)</f>
        <v>0</v>
      </c>
      <c r="J1368" s="90">
        <f t="shared" si="43"/>
        <v>0</v>
      </c>
      <c r="K1368" s="297" t="str">
        <f>IFERROR(VLOOKUP(CONCATENATE($A1368,"C"),'05 APU'!$1:$1048576,9,),"")</f>
        <v/>
      </c>
      <c r="L1368" s="297" t="str">
        <f>IFERROR(VLOOKUP(CONCATENATE($A1368,"B"),'05 APU'!$1:$1048576,9,),"")</f>
        <v/>
      </c>
      <c r="M1368" s="297" t="str">
        <f>IFERROR(VLOOKUP(CONCATENATE($A1368,"A"),'05 APU'!$1:$1048576,9,),"")</f>
        <v/>
      </c>
      <c r="N1368" s="86"/>
      <c r="O1368" s="90">
        <f>IFERROR(VLOOKUP(CONCATENATE($A1368,"D"),'05 APU'!$T:$AB,9,),0)</f>
        <v>0</v>
      </c>
      <c r="P1368" s="90">
        <f t="shared" si="44"/>
        <v>0</v>
      </c>
      <c r="Q1368" s="90">
        <f>IFERROR(VLOOKUP(CONCATENATE($A1368,"C"),'05 APU'!$T:$AB,9,),0)</f>
        <v>0</v>
      </c>
      <c r="R1368" s="90">
        <f>IFERROR(VLOOKUP(CONCATENATE($A1368,"B"),'05 APU'!$T:$AB,9,),0)</f>
        <v>0</v>
      </c>
      <c r="S1368" s="90">
        <f>IFERROR(VLOOKUP(CONCATENATE($A1368,"A"),'05 APU'!$T:$AB,9,),0)</f>
        <v>0</v>
      </c>
      <c r="U1368" s="421"/>
      <c r="V1368" s="424"/>
      <c r="W1368" s="429">
        <v>0</v>
      </c>
    </row>
    <row r="1369" spans="1:23" x14ac:dyDescent="0.25">
      <c r="A1369" s="88">
        <v>1359</v>
      </c>
      <c r="B1369" s="408" t="s">
        <v>2591</v>
      </c>
      <c r="C1369" s="409" t="s">
        <v>2592</v>
      </c>
      <c r="D1369" s="89" t="str">
        <f>IFERROR(VLOOKUP(CONCATENATE($A1369,"T"),'05 APU'!$1:$1048576,3,),"")</f>
        <v/>
      </c>
      <c r="E1369" s="89" t="str">
        <f>IFERROR(VLOOKUP(CONCATENATE($A1369,"T2"),'05 APU'!$1:$1048576,3,),"")</f>
        <v/>
      </c>
      <c r="F1369" s="89" t="str">
        <f>IFERROR(VLOOKUP(CONCATENATE($A1369,"T3"),'05 APU'!$1:$1048576,3,),"")</f>
        <v/>
      </c>
      <c r="G1369" s="415" t="s">
        <v>138</v>
      </c>
      <c r="H1369" s="351"/>
      <c r="I1369" s="90">
        <f>IFERROR((VLOOKUP(CONCATENATE($A1369,"D"),'05 APU'!$1:$1048576,9,)),0)</f>
        <v>0</v>
      </c>
      <c r="J1369" s="90">
        <f t="shared" si="43"/>
        <v>0</v>
      </c>
      <c r="K1369" s="297" t="str">
        <f>IFERROR(VLOOKUP(CONCATENATE($A1369,"C"),'05 APU'!$1:$1048576,9,),"")</f>
        <v/>
      </c>
      <c r="L1369" s="297" t="str">
        <f>IFERROR(VLOOKUP(CONCATENATE($A1369,"B"),'05 APU'!$1:$1048576,9,),"")</f>
        <v/>
      </c>
      <c r="M1369" s="297" t="str">
        <f>IFERROR(VLOOKUP(CONCATENATE($A1369,"A"),'05 APU'!$1:$1048576,9,),"")</f>
        <v/>
      </c>
      <c r="N1369" s="86"/>
      <c r="O1369" s="90">
        <f>IFERROR(VLOOKUP(CONCATENATE($A1369,"D"),'05 APU'!$T:$AB,9,),0)</f>
        <v>0</v>
      </c>
      <c r="P1369" s="90">
        <f t="shared" si="44"/>
        <v>0</v>
      </c>
      <c r="Q1369" s="90">
        <f>IFERROR(VLOOKUP(CONCATENATE($A1369,"C"),'05 APU'!$T:$AB,9,),0)</f>
        <v>0</v>
      </c>
      <c r="R1369" s="90">
        <f>IFERROR(VLOOKUP(CONCATENATE($A1369,"B"),'05 APU'!$T:$AB,9,),0)</f>
        <v>0</v>
      </c>
      <c r="S1369" s="90">
        <f>IFERROR(VLOOKUP(CONCATENATE($A1369,"A"),'05 APU'!$T:$AB,9,),0)</f>
        <v>0</v>
      </c>
      <c r="U1369" s="421"/>
      <c r="V1369" s="424"/>
      <c r="W1369" s="429">
        <v>0</v>
      </c>
    </row>
    <row r="1370" spans="1:23" x14ac:dyDescent="0.25">
      <c r="A1370" s="88">
        <v>1360</v>
      </c>
      <c r="B1370" s="408" t="s">
        <v>2593</v>
      </c>
      <c r="C1370" s="409" t="s">
        <v>2594</v>
      </c>
      <c r="D1370" s="89" t="str">
        <f>IFERROR(VLOOKUP(CONCATENATE($A1370,"T"),'05 APU'!$1:$1048576,3,),"")</f>
        <v/>
      </c>
      <c r="E1370" s="89" t="str">
        <f>IFERROR(VLOOKUP(CONCATENATE($A1370,"T2"),'05 APU'!$1:$1048576,3,),"")</f>
        <v/>
      </c>
      <c r="F1370" s="89" t="str">
        <f>IFERROR(VLOOKUP(CONCATENATE($A1370,"T3"),'05 APU'!$1:$1048576,3,),"")</f>
        <v/>
      </c>
      <c r="G1370" s="415" t="s">
        <v>138</v>
      </c>
      <c r="H1370" s="351"/>
      <c r="I1370" s="90">
        <f>IFERROR((VLOOKUP(CONCATENATE($A1370,"D"),'05 APU'!$1:$1048576,9,)),0)</f>
        <v>0</v>
      </c>
      <c r="J1370" s="90">
        <f t="shared" si="43"/>
        <v>0</v>
      </c>
      <c r="K1370" s="297" t="str">
        <f>IFERROR(VLOOKUP(CONCATENATE($A1370,"C"),'05 APU'!$1:$1048576,9,),"")</f>
        <v/>
      </c>
      <c r="L1370" s="297" t="str">
        <f>IFERROR(VLOOKUP(CONCATENATE($A1370,"B"),'05 APU'!$1:$1048576,9,),"")</f>
        <v/>
      </c>
      <c r="M1370" s="297" t="str">
        <f>IFERROR(VLOOKUP(CONCATENATE($A1370,"A"),'05 APU'!$1:$1048576,9,),"")</f>
        <v/>
      </c>
      <c r="N1370" s="86"/>
      <c r="O1370" s="90">
        <f>IFERROR(VLOOKUP(CONCATENATE($A1370,"D"),'05 APU'!$T:$AB,9,),0)</f>
        <v>0</v>
      </c>
      <c r="P1370" s="90">
        <f t="shared" si="44"/>
        <v>0</v>
      </c>
      <c r="Q1370" s="90">
        <f>IFERROR(VLOOKUP(CONCATENATE($A1370,"C"),'05 APU'!$T:$AB,9,),0)</f>
        <v>0</v>
      </c>
      <c r="R1370" s="90">
        <f>IFERROR(VLOOKUP(CONCATENATE($A1370,"B"),'05 APU'!$T:$AB,9,),0)</f>
        <v>0</v>
      </c>
      <c r="S1370" s="90">
        <f>IFERROR(VLOOKUP(CONCATENATE($A1370,"A"),'05 APU'!$T:$AB,9,),0)</f>
        <v>0</v>
      </c>
      <c r="U1370" s="421"/>
      <c r="V1370" s="424"/>
      <c r="W1370" s="429">
        <v>0</v>
      </c>
    </row>
    <row r="1371" spans="1:23" x14ac:dyDescent="0.25">
      <c r="A1371" s="88">
        <v>1361</v>
      </c>
      <c r="B1371" s="408" t="s">
        <v>2595</v>
      </c>
      <c r="C1371" s="409" t="s">
        <v>2596</v>
      </c>
      <c r="D1371" s="89" t="str">
        <f>IFERROR(VLOOKUP(CONCATENATE($A1371,"T"),'05 APU'!$1:$1048576,3,),"")</f>
        <v/>
      </c>
      <c r="E1371" s="89" t="str">
        <f>IFERROR(VLOOKUP(CONCATENATE($A1371,"T2"),'05 APU'!$1:$1048576,3,),"")</f>
        <v/>
      </c>
      <c r="F1371" s="89" t="str">
        <f>IFERROR(VLOOKUP(CONCATENATE($A1371,"T3"),'05 APU'!$1:$1048576,3,),"")</f>
        <v/>
      </c>
      <c r="G1371" s="415" t="s">
        <v>138</v>
      </c>
      <c r="H1371" s="351"/>
      <c r="I1371" s="90">
        <f>IFERROR((VLOOKUP(CONCATENATE($A1371,"D"),'05 APU'!$1:$1048576,9,)),0)</f>
        <v>0</v>
      </c>
      <c r="J1371" s="90">
        <f t="shared" si="43"/>
        <v>0</v>
      </c>
      <c r="K1371" s="297" t="str">
        <f>IFERROR(VLOOKUP(CONCATENATE($A1371,"C"),'05 APU'!$1:$1048576,9,),"")</f>
        <v/>
      </c>
      <c r="L1371" s="297" t="str">
        <f>IFERROR(VLOOKUP(CONCATENATE($A1371,"B"),'05 APU'!$1:$1048576,9,),"")</f>
        <v/>
      </c>
      <c r="M1371" s="297" t="str">
        <f>IFERROR(VLOOKUP(CONCATENATE($A1371,"A"),'05 APU'!$1:$1048576,9,),"")</f>
        <v/>
      </c>
      <c r="N1371" s="86"/>
      <c r="O1371" s="90">
        <f>IFERROR(VLOOKUP(CONCATENATE($A1371,"D"),'05 APU'!$T:$AB,9,),0)</f>
        <v>0</v>
      </c>
      <c r="P1371" s="90">
        <f t="shared" si="44"/>
        <v>0</v>
      </c>
      <c r="Q1371" s="90">
        <f>IFERROR(VLOOKUP(CONCATENATE($A1371,"C"),'05 APU'!$T:$AB,9,),0)</f>
        <v>0</v>
      </c>
      <c r="R1371" s="90">
        <f>IFERROR(VLOOKUP(CONCATENATE($A1371,"B"),'05 APU'!$T:$AB,9,),0)</f>
        <v>0</v>
      </c>
      <c r="S1371" s="90">
        <f>IFERROR(VLOOKUP(CONCATENATE($A1371,"A"),'05 APU'!$T:$AB,9,),0)</f>
        <v>0</v>
      </c>
      <c r="U1371" s="421"/>
      <c r="V1371" s="424"/>
      <c r="W1371" s="429">
        <v>0</v>
      </c>
    </row>
    <row r="1372" spans="1:23" x14ac:dyDescent="0.25">
      <c r="A1372" s="88">
        <v>1362</v>
      </c>
      <c r="B1372" s="408" t="s">
        <v>2597</v>
      </c>
      <c r="C1372" s="409" t="s">
        <v>2598</v>
      </c>
      <c r="D1372" s="89" t="str">
        <f>IFERROR(VLOOKUP(CONCATENATE($A1372,"T"),'05 APU'!$1:$1048576,3,),"")</f>
        <v/>
      </c>
      <c r="E1372" s="89" t="str">
        <f>IFERROR(VLOOKUP(CONCATENATE($A1372,"T2"),'05 APU'!$1:$1048576,3,),"")</f>
        <v/>
      </c>
      <c r="F1372" s="89" t="str">
        <f>IFERROR(VLOOKUP(CONCATENATE($A1372,"T3"),'05 APU'!$1:$1048576,3,),"")</f>
        <v/>
      </c>
      <c r="G1372" s="415" t="s">
        <v>138</v>
      </c>
      <c r="H1372" s="351"/>
      <c r="I1372" s="90">
        <f>IFERROR((VLOOKUP(CONCATENATE($A1372,"D"),'05 APU'!$1:$1048576,9,)),0)</f>
        <v>0</v>
      </c>
      <c r="J1372" s="90">
        <f t="shared" si="43"/>
        <v>0</v>
      </c>
      <c r="K1372" s="297" t="str">
        <f>IFERROR(VLOOKUP(CONCATENATE($A1372,"C"),'05 APU'!$1:$1048576,9,),"")</f>
        <v/>
      </c>
      <c r="L1372" s="297" t="str">
        <f>IFERROR(VLOOKUP(CONCATENATE($A1372,"B"),'05 APU'!$1:$1048576,9,),"")</f>
        <v/>
      </c>
      <c r="M1372" s="297" t="str">
        <f>IFERROR(VLOOKUP(CONCATENATE($A1372,"A"),'05 APU'!$1:$1048576,9,),"")</f>
        <v/>
      </c>
      <c r="N1372" s="86"/>
      <c r="O1372" s="90">
        <f>IFERROR(VLOOKUP(CONCATENATE($A1372,"D"),'05 APU'!$T:$AB,9,),0)</f>
        <v>0</v>
      </c>
      <c r="P1372" s="90">
        <f t="shared" si="44"/>
        <v>0</v>
      </c>
      <c r="Q1372" s="90">
        <f>IFERROR(VLOOKUP(CONCATENATE($A1372,"C"),'05 APU'!$T:$AB,9,),0)</f>
        <v>0</v>
      </c>
      <c r="R1372" s="90">
        <f>IFERROR(VLOOKUP(CONCATENATE($A1372,"B"),'05 APU'!$T:$AB,9,),0)</f>
        <v>0</v>
      </c>
      <c r="S1372" s="90">
        <f>IFERROR(VLOOKUP(CONCATENATE($A1372,"A"),'05 APU'!$T:$AB,9,),0)</f>
        <v>0</v>
      </c>
      <c r="U1372" s="421"/>
      <c r="V1372" s="424"/>
      <c r="W1372" s="429">
        <v>0</v>
      </c>
    </row>
    <row r="1373" spans="1:23" x14ac:dyDescent="0.25">
      <c r="A1373" s="88">
        <v>1363</v>
      </c>
      <c r="B1373" s="408" t="s">
        <v>2599</v>
      </c>
      <c r="C1373" s="409" t="s">
        <v>2600</v>
      </c>
      <c r="D1373" s="89" t="str">
        <f>IFERROR(VLOOKUP(CONCATENATE($A1373,"T"),'05 APU'!$1:$1048576,3,),"")</f>
        <v/>
      </c>
      <c r="E1373" s="89" t="str">
        <f>IFERROR(VLOOKUP(CONCATENATE($A1373,"T2"),'05 APU'!$1:$1048576,3,),"")</f>
        <v/>
      </c>
      <c r="F1373" s="89" t="str">
        <f>IFERROR(VLOOKUP(CONCATENATE($A1373,"T3"),'05 APU'!$1:$1048576,3,),"")</f>
        <v/>
      </c>
      <c r="G1373" s="415" t="s">
        <v>138</v>
      </c>
      <c r="H1373" s="351"/>
      <c r="I1373" s="90">
        <f>IFERROR((VLOOKUP(CONCATENATE($A1373,"D"),'05 APU'!$1:$1048576,9,)),0)</f>
        <v>0</v>
      </c>
      <c r="J1373" s="90">
        <f t="shared" si="43"/>
        <v>0</v>
      </c>
      <c r="K1373" s="297" t="str">
        <f>IFERROR(VLOOKUP(CONCATENATE($A1373,"C"),'05 APU'!$1:$1048576,9,),"")</f>
        <v/>
      </c>
      <c r="L1373" s="297" t="str">
        <f>IFERROR(VLOOKUP(CONCATENATE($A1373,"B"),'05 APU'!$1:$1048576,9,),"")</f>
        <v/>
      </c>
      <c r="M1373" s="297" t="str">
        <f>IFERROR(VLOOKUP(CONCATENATE($A1373,"A"),'05 APU'!$1:$1048576,9,),"")</f>
        <v/>
      </c>
      <c r="N1373" s="86"/>
      <c r="O1373" s="90">
        <f>IFERROR(VLOOKUP(CONCATENATE($A1373,"D"),'05 APU'!$T:$AB,9,),0)</f>
        <v>0</v>
      </c>
      <c r="P1373" s="90">
        <f t="shared" si="44"/>
        <v>0</v>
      </c>
      <c r="Q1373" s="90">
        <f>IFERROR(VLOOKUP(CONCATENATE($A1373,"C"),'05 APU'!$T:$AB,9,),0)</f>
        <v>0</v>
      </c>
      <c r="R1373" s="90">
        <f>IFERROR(VLOOKUP(CONCATENATE($A1373,"B"),'05 APU'!$T:$AB,9,),0)</f>
        <v>0</v>
      </c>
      <c r="S1373" s="90">
        <f>IFERROR(VLOOKUP(CONCATENATE($A1373,"A"),'05 APU'!$T:$AB,9,),0)</f>
        <v>0</v>
      </c>
      <c r="U1373" s="421"/>
      <c r="V1373" s="424"/>
      <c r="W1373" s="429">
        <v>0</v>
      </c>
    </row>
    <row r="1374" spans="1:23" x14ac:dyDescent="0.25">
      <c r="A1374" s="88">
        <v>1364</v>
      </c>
      <c r="B1374" s="408" t="s">
        <v>2601</v>
      </c>
      <c r="C1374" s="409" t="s">
        <v>2602</v>
      </c>
      <c r="D1374" s="89" t="str">
        <f>IFERROR(VLOOKUP(CONCATENATE($A1374,"T"),'05 APU'!$1:$1048576,3,),"")</f>
        <v/>
      </c>
      <c r="E1374" s="89" t="str">
        <f>IFERROR(VLOOKUP(CONCATENATE($A1374,"T2"),'05 APU'!$1:$1048576,3,),"")</f>
        <v/>
      </c>
      <c r="F1374" s="89" t="str">
        <f>IFERROR(VLOOKUP(CONCATENATE($A1374,"T3"),'05 APU'!$1:$1048576,3,),"")</f>
        <v/>
      </c>
      <c r="G1374" s="415" t="s">
        <v>138</v>
      </c>
      <c r="H1374" s="351"/>
      <c r="I1374" s="90">
        <f>IFERROR((VLOOKUP(CONCATENATE($A1374,"D"),'05 APU'!$1:$1048576,9,)),0)</f>
        <v>0</v>
      </c>
      <c r="J1374" s="90">
        <f t="shared" si="43"/>
        <v>0</v>
      </c>
      <c r="K1374" s="297" t="str">
        <f>IFERROR(VLOOKUP(CONCATENATE($A1374,"C"),'05 APU'!$1:$1048576,9,),"")</f>
        <v/>
      </c>
      <c r="L1374" s="297" t="str">
        <f>IFERROR(VLOOKUP(CONCATENATE($A1374,"B"),'05 APU'!$1:$1048576,9,),"")</f>
        <v/>
      </c>
      <c r="M1374" s="297" t="str">
        <f>IFERROR(VLOOKUP(CONCATENATE($A1374,"A"),'05 APU'!$1:$1048576,9,),"")</f>
        <v/>
      </c>
      <c r="N1374" s="86"/>
      <c r="O1374" s="90">
        <f>IFERROR(VLOOKUP(CONCATENATE($A1374,"D"),'05 APU'!$T:$AB,9,),0)</f>
        <v>0</v>
      </c>
      <c r="P1374" s="90">
        <f t="shared" si="44"/>
        <v>0</v>
      </c>
      <c r="Q1374" s="90">
        <f>IFERROR(VLOOKUP(CONCATENATE($A1374,"C"),'05 APU'!$T:$AB,9,),0)</f>
        <v>0</v>
      </c>
      <c r="R1374" s="90">
        <f>IFERROR(VLOOKUP(CONCATENATE($A1374,"B"),'05 APU'!$T:$AB,9,),0)</f>
        <v>0</v>
      </c>
      <c r="S1374" s="90">
        <f>IFERROR(VLOOKUP(CONCATENATE($A1374,"A"),'05 APU'!$T:$AB,9,),0)</f>
        <v>0</v>
      </c>
      <c r="U1374" s="421"/>
      <c r="V1374" s="424"/>
      <c r="W1374" s="429">
        <v>0</v>
      </c>
    </row>
    <row r="1375" spans="1:23" x14ac:dyDescent="0.25">
      <c r="A1375" s="88">
        <v>1365</v>
      </c>
      <c r="B1375" s="408" t="s">
        <v>2603</v>
      </c>
      <c r="C1375" s="409" t="s">
        <v>2604</v>
      </c>
      <c r="D1375" s="89" t="str">
        <f>IFERROR(VLOOKUP(CONCATENATE($A1375,"T"),'05 APU'!$1:$1048576,3,),"")</f>
        <v/>
      </c>
      <c r="E1375" s="89" t="str">
        <f>IFERROR(VLOOKUP(CONCATENATE($A1375,"T2"),'05 APU'!$1:$1048576,3,),"")</f>
        <v/>
      </c>
      <c r="F1375" s="89" t="str">
        <f>IFERROR(VLOOKUP(CONCATENATE($A1375,"T3"),'05 APU'!$1:$1048576,3,),"")</f>
        <v/>
      </c>
      <c r="G1375" s="415" t="s">
        <v>138</v>
      </c>
      <c r="H1375" s="351"/>
      <c r="I1375" s="90">
        <f>IFERROR((VLOOKUP(CONCATENATE($A1375,"D"),'05 APU'!$1:$1048576,9,)),0)</f>
        <v>0</v>
      </c>
      <c r="J1375" s="90">
        <f t="shared" si="43"/>
        <v>0</v>
      </c>
      <c r="K1375" s="297" t="str">
        <f>IFERROR(VLOOKUP(CONCATENATE($A1375,"C"),'05 APU'!$1:$1048576,9,),"")</f>
        <v/>
      </c>
      <c r="L1375" s="297" t="str">
        <f>IFERROR(VLOOKUP(CONCATENATE($A1375,"B"),'05 APU'!$1:$1048576,9,),"")</f>
        <v/>
      </c>
      <c r="M1375" s="297" t="str">
        <f>IFERROR(VLOOKUP(CONCATENATE($A1375,"A"),'05 APU'!$1:$1048576,9,),"")</f>
        <v/>
      </c>
      <c r="N1375" s="86"/>
      <c r="O1375" s="90">
        <f>IFERROR(VLOOKUP(CONCATENATE($A1375,"D"),'05 APU'!$T:$AB,9,),0)</f>
        <v>0</v>
      </c>
      <c r="P1375" s="90">
        <f t="shared" si="44"/>
        <v>0</v>
      </c>
      <c r="Q1375" s="90">
        <f>IFERROR(VLOOKUP(CONCATENATE($A1375,"C"),'05 APU'!$T:$AB,9,),0)</f>
        <v>0</v>
      </c>
      <c r="R1375" s="90">
        <f>IFERROR(VLOOKUP(CONCATENATE($A1375,"B"),'05 APU'!$T:$AB,9,),0)</f>
        <v>0</v>
      </c>
      <c r="S1375" s="90">
        <f>IFERROR(VLOOKUP(CONCATENATE($A1375,"A"),'05 APU'!$T:$AB,9,),0)</f>
        <v>0</v>
      </c>
      <c r="U1375" s="421"/>
      <c r="V1375" s="424"/>
      <c r="W1375" s="429">
        <v>0</v>
      </c>
    </row>
    <row r="1376" spans="1:23" x14ac:dyDescent="0.25">
      <c r="A1376" s="88">
        <v>1366</v>
      </c>
      <c r="B1376" s="408" t="s">
        <v>2605</v>
      </c>
      <c r="C1376" s="409" t="s">
        <v>2606</v>
      </c>
      <c r="D1376" s="89" t="str">
        <f>IFERROR(VLOOKUP(CONCATENATE($A1376,"T"),'05 APU'!$1:$1048576,3,),"")</f>
        <v/>
      </c>
      <c r="E1376" s="89" t="str">
        <f>IFERROR(VLOOKUP(CONCATENATE($A1376,"T2"),'05 APU'!$1:$1048576,3,),"")</f>
        <v/>
      </c>
      <c r="F1376" s="89" t="str">
        <f>IFERROR(VLOOKUP(CONCATENATE($A1376,"T3"),'05 APU'!$1:$1048576,3,),"")</f>
        <v/>
      </c>
      <c r="G1376" s="415" t="s">
        <v>138</v>
      </c>
      <c r="H1376" s="351"/>
      <c r="I1376" s="90">
        <f>IFERROR((VLOOKUP(CONCATENATE($A1376,"D"),'05 APU'!$1:$1048576,9,)),0)</f>
        <v>0</v>
      </c>
      <c r="J1376" s="90">
        <f t="shared" si="43"/>
        <v>0</v>
      </c>
      <c r="K1376" s="297" t="str">
        <f>IFERROR(VLOOKUP(CONCATENATE($A1376,"C"),'05 APU'!$1:$1048576,9,),"")</f>
        <v/>
      </c>
      <c r="L1376" s="297" t="str">
        <f>IFERROR(VLOOKUP(CONCATENATE($A1376,"B"),'05 APU'!$1:$1048576,9,),"")</f>
        <v/>
      </c>
      <c r="M1376" s="297" t="str">
        <f>IFERROR(VLOOKUP(CONCATENATE($A1376,"A"),'05 APU'!$1:$1048576,9,),"")</f>
        <v/>
      </c>
      <c r="N1376" s="86"/>
      <c r="O1376" s="90">
        <f>IFERROR(VLOOKUP(CONCATENATE($A1376,"D"),'05 APU'!$T:$AB,9,),0)</f>
        <v>0</v>
      </c>
      <c r="P1376" s="90">
        <f t="shared" si="44"/>
        <v>0</v>
      </c>
      <c r="Q1376" s="90">
        <f>IFERROR(VLOOKUP(CONCATENATE($A1376,"C"),'05 APU'!$T:$AB,9,),0)</f>
        <v>0</v>
      </c>
      <c r="R1376" s="90">
        <f>IFERROR(VLOOKUP(CONCATENATE($A1376,"B"),'05 APU'!$T:$AB,9,),0)</f>
        <v>0</v>
      </c>
      <c r="S1376" s="90">
        <f>IFERROR(VLOOKUP(CONCATENATE($A1376,"A"),'05 APU'!$T:$AB,9,),0)</f>
        <v>0</v>
      </c>
      <c r="U1376" s="421"/>
      <c r="V1376" s="424"/>
      <c r="W1376" s="429">
        <v>0</v>
      </c>
    </row>
    <row r="1377" spans="1:23" x14ac:dyDescent="0.25">
      <c r="A1377" s="88">
        <v>1367</v>
      </c>
      <c r="B1377" s="408" t="s">
        <v>2607</v>
      </c>
      <c r="C1377" s="409" t="s">
        <v>2608</v>
      </c>
      <c r="D1377" s="89" t="str">
        <f>IFERROR(VLOOKUP(CONCATENATE($A1377,"T"),'05 APU'!$1:$1048576,3,),"")</f>
        <v/>
      </c>
      <c r="E1377" s="89" t="str">
        <f>IFERROR(VLOOKUP(CONCATENATE($A1377,"T2"),'05 APU'!$1:$1048576,3,),"")</f>
        <v/>
      </c>
      <c r="F1377" s="89" t="str">
        <f>IFERROR(VLOOKUP(CONCATENATE($A1377,"T3"),'05 APU'!$1:$1048576,3,),"")</f>
        <v/>
      </c>
      <c r="G1377" s="415" t="s">
        <v>138</v>
      </c>
      <c r="H1377" s="351"/>
      <c r="I1377" s="90">
        <f>IFERROR((VLOOKUP(CONCATENATE($A1377,"D"),'05 APU'!$1:$1048576,9,)),0)</f>
        <v>0</v>
      </c>
      <c r="J1377" s="90">
        <f t="shared" si="43"/>
        <v>0</v>
      </c>
      <c r="K1377" s="297" t="str">
        <f>IFERROR(VLOOKUP(CONCATENATE($A1377,"C"),'05 APU'!$1:$1048576,9,),"")</f>
        <v/>
      </c>
      <c r="L1377" s="297" t="str">
        <f>IFERROR(VLOOKUP(CONCATENATE($A1377,"B"),'05 APU'!$1:$1048576,9,),"")</f>
        <v/>
      </c>
      <c r="M1377" s="297" t="str">
        <f>IFERROR(VLOOKUP(CONCATENATE($A1377,"A"),'05 APU'!$1:$1048576,9,),"")</f>
        <v/>
      </c>
      <c r="N1377" s="86"/>
      <c r="O1377" s="90">
        <f>IFERROR(VLOOKUP(CONCATENATE($A1377,"D"),'05 APU'!$T:$AB,9,),0)</f>
        <v>0</v>
      </c>
      <c r="P1377" s="90">
        <f t="shared" si="44"/>
        <v>0</v>
      </c>
      <c r="Q1377" s="90">
        <f>IFERROR(VLOOKUP(CONCATENATE($A1377,"C"),'05 APU'!$T:$AB,9,),0)</f>
        <v>0</v>
      </c>
      <c r="R1377" s="90">
        <f>IFERROR(VLOOKUP(CONCATENATE($A1377,"B"),'05 APU'!$T:$AB,9,),0)</f>
        <v>0</v>
      </c>
      <c r="S1377" s="90">
        <f>IFERROR(VLOOKUP(CONCATENATE($A1377,"A"),'05 APU'!$T:$AB,9,),0)</f>
        <v>0</v>
      </c>
      <c r="U1377" s="421"/>
      <c r="V1377" s="424"/>
      <c r="W1377" s="429">
        <v>0</v>
      </c>
    </row>
    <row r="1378" spans="1:23" x14ac:dyDescent="0.25">
      <c r="A1378" s="88">
        <v>1368</v>
      </c>
      <c r="B1378" s="408" t="s">
        <v>2609</v>
      </c>
      <c r="C1378" s="409" t="s">
        <v>2610</v>
      </c>
      <c r="D1378" s="89" t="str">
        <f>IFERROR(VLOOKUP(CONCATENATE($A1378,"T"),'05 APU'!$1:$1048576,3,),"")</f>
        <v/>
      </c>
      <c r="E1378" s="89" t="str">
        <f>IFERROR(VLOOKUP(CONCATENATE($A1378,"T2"),'05 APU'!$1:$1048576,3,),"")</f>
        <v/>
      </c>
      <c r="F1378" s="89" t="str">
        <f>IFERROR(VLOOKUP(CONCATENATE($A1378,"T3"),'05 APU'!$1:$1048576,3,),"")</f>
        <v/>
      </c>
      <c r="G1378" s="415" t="s">
        <v>138</v>
      </c>
      <c r="H1378" s="351"/>
      <c r="I1378" s="90">
        <f>IFERROR((VLOOKUP(CONCATENATE($A1378,"D"),'05 APU'!$1:$1048576,9,)),0)</f>
        <v>0</v>
      </c>
      <c r="J1378" s="90">
        <f t="shared" si="43"/>
        <v>0</v>
      </c>
      <c r="K1378" s="297" t="str">
        <f>IFERROR(VLOOKUP(CONCATENATE($A1378,"C"),'05 APU'!$1:$1048576,9,),"")</f>
        <v/>
      </c>
      <c r="L1378" s="297" t="str">
        <f>IFERROR(VLOOKUP(CONCATENATE($A1378,"B"),'05 APU'!$1:$1048576,9,),"")</f>
        <v/>
      </c>
      <c r="M1378" s="297" t="str">
        <f>IFERROR(VLOOKUP(CONCATENATE($A1378,"A"),'05 APU'!$1:$1048576,9,),"")</f>
        <v/>
      </c>
      <c r="N1378" s="86"/>
      <c r="O1378" s="90">
        <f>IFERROR(VLOOKUP(CONCATENATE($A1378,"D"),'05 APU'!$T:$AB,9,),0)</f>
        <v>0</v>
      </c>
      <c r="P1378" s="90">
        <f t="shared" si="44"/>
        <v>0</v>
      </c>
      <c r="Q1378" s="90">
        <f>IFERROR(VLOOKUP(CONCATENATE($A1378,"C"),'05 APU'!$T:$AB,9,),0)</f>
        <v>0</v>
      </c>
      <c r="R1378" s="90">
        <f>IFERROR(VLOOKUP(CONCATENATE($A1378,"B"),'05 APU'!$T:$AB,9,),0)</f>
        <v>0</v>
      </c>
      <c r="S1378" s="90">
        <f>IFERROR(VLOOKUP(CONCATENATE($A1378,"A"),'05 APU'!$T:$AB,9,),0)</f>
        <v>0</v>
      </c>
      <c r="U1378" s="421"/>
      <c r="V1378" s="424"/>
      <c r="W1378" s="429">
        <v>0</v>
      </c>
    </row>
    <row r="1379" spans="1:23" x14ac:dyDescent="0.25">
      <c r="A1379" s="88">
        <v>1369</v>
      </c>
      <c r="B1379" s="408" t="s">
        <v>2611</v>
      </c>
      <c r="C1379" s="409" t="s">
        <v>2612</v>
      </c>
      <c r="D1379" s="89" t="str">
        <f>IFERROR(VLOOKUP(CONCATENATE($A1379,"T"),'05 APU'!$1:$1048576,3,),"")</f>
        <v/>
      </c>
      <c r="E1379" s="89" t="str">
        <f>IFERROR(VLOOKUP(CONCATENATE($A1379,"T2"),'05 APU'!$1:$1048576,3,),"")</f>
        <v/>
      </c>
      <c r="F1379" s="89" t="str">
        <f>IFERROR(VLOOKUP(CONCATENATE($A1379,"T3"),'05 APU'!$1:$1048576,3,),"")</f>
        <v/>
      </c>
      <c r="G1379" s="415" t="s">
        <v>138</v>
      </c>
      <c r="H1379" s="351"/>
      <c r="I1379" s="90">
        <f>IFERROR((VLOOKUP(CONCATENATE($A1379,"D"),'05 APU'!$1:$1048576,9,)),0)</f>
        <v>0</v>
      </c>
      <c r="J1379" s="90">
        <f t="shared" si="43"/>
        <v>0</v>
      </c>
      <c r="K1379" s="297" t="str">
        <f>IFERROR(VLOOKUP(CONCATENATE($A1379,"C"),'05 APU'!$1:$1048576,9,),"")</f>
        <v/>
      </c>
      <c r="L1379" s="297" t="str">
        <f>IFERROR(VLOOKUP(CONCATENATE($A1379,"B"),'05 APU'!$1:$1048576,9,),"")</f>
        <v/>
      </c>
      <c r="M1379" s="297" t="str">
        <f>IFERROR(VLOOKUP(CONCATENATE($A1379,"A"),'05 APU'!$1:$1048576,9,),"")</f>
        <v/>
      </c>
      <c r="N1379" s="86"/>
      <c r="O1379" s="90">
        <f>IFERROR(VLOOKUP(CONCATENATE($A1379,"D"),'05 APU'!$T:$AB,9,),0)</f>
        <v>0</v>
      </c>
      <c r="P1379" s="90">
        <f t="shared" si="44"/>
        <v>0</v>
      </c>
      <c r="Q1379" s="90">
        <f>IFERROR(VLOOKUP(CONCATENATE($A1379,"C"),'05 APU'!$T:$AB,9,),0)</f>
        <v>0</v>
      </c>
      <c r="R1379" s="90">
        <f>IFERROR(VLOOKUP(CONCATENATE($A1379,"B"),'05 APU'!$T:$AB,9,),0)</f>
        <v>0</v>
      </c>
      <c r="S1379" s="90">
        <f>IFERROR(VLOOKUP(CONCATENATE($A1379,"A"),'05 APU'!$T:$AB,9,),0)</f>
        <v>0</v>
      </c>
      <c r="U1379" s="421"/>
      <c r="V1379" s="424"/>
      <c r="W1379" s="429">
        <v>0</v>
      </c>
    </row>
    <row r="1380" spans="1:23" x14ac:dyDescent="0.25">
      <c r="A1380" s="88">
        <v>1370</v>
      </c>
      <c r="B1380" s="408" t="s">
        <v>2613</v>
      </c>
      <c r="C1380" s="409" t="s">
        <v>2614</v>
      </c>
      <c r="D1380" s="89" t="str">
        <f>IFERROR(VLOOKUP(CONCATENATE($A1380,"T"),'05 APU'!$1:$1048576,3,),"")</f>
        <v/>
      </c>
      <c r="E1380" s="89" t="str">
        <f>IFERROR(VLOOKUP(CONCATENATE($A1380,"T2"),'05 APU'!$1:$1048576,3,),"")</f>
        <v/>
      </c>
      <c r="F1380" s="89" t="str">
        <f>IFERROR(VLOOKUP(CONCATENATE($A1380,"T3"),'05 APU'!$1:$1048576,3,),"")</f>
        <v/>
      </c>
      <c r="G1380" s="415" t="s">
        <v>138</v>
      </c>
      <c r="H1380" s="351"/>
      <c r="I1380" s="90">
        <f>IFERROR((VLOOKUP(CONCATENATE($A1380,"D"),'05 APU'!$1:$1048576,9,)),0)</f>
        <v>0</v>
      </c>
      <c r="J1380" s="90">
        <f t="shared" si="43"/>
        <v>0</v>
      </c>
      <c r="K1380" s="297" t="str">
        <f>IFERROR(VLOOKUP(CONCATENATE($A1380,"C"),'05 APU'!$1:$1048576,9,),"")</f>
        <v/>
      </c>
      <c r="L1380" s="297" t="str">
        <f>IFERROR(VLOOKUP(CONCATENATE($A1380,"B"),'05 APU'!$1:$1048576,9,),"")</f>
        <v/>
      </c>
      <c r="M1380" s="297" t="str">
        <f>IFERROR(VLOOKUP(CONCATENATE($A1380,"A"),'05 APU'!$1:$1048576,9,),"")</f>
        <v/>
      </c>
      <c r="N1380" s="86"/>
      <c r="O1380" s="90">
        <f>IFERROR(VLOOKUP(CONCATENATE($A1380,"D"),'05 APU'!$T:$AB,9,),0)</f>
        <v>0</v>
      </c>
      <c r="P1380" s="90">
        <f t="shared" si="44"/>
        <v>0</v>
      </c>
      <c r="Q1380" s="90">
        <f>IFERROR(VLOOKUP(CONCATENATE($A1380,"C"),'05 APU'!$T:$AB,9,),0)</f>
        <v>0</v>
      </c>
      <c r="R1380" s="90">
        <f>IFERROR(VLOOKUP(CONCATENATE($A1380,"B"),'05 APU'!$T:$AB,9,),0)</f>
        <v>0</v>
      </c>
      <c r="S1380" s="90">
        <f>IFERROR(VLOOKUP(CONCATENATE($A1380,"A"),'05 APU'!$T:$AB,9,),0)</f>
        <v>0</v>
      </c>
      <c r="U1380" s="421"/>
      <c r="V1380" s="424"/>
      <c r="W1380" s="429">
        <v>0</v>
      </c>
    </row>
    <row r="1381" spans="1:23" x14ac:dyDescent="0.25">
      <c r="A1381" s="88">
        <v>1371</v>
      </c>
      <c r="B1381" s="408" t="s">
        <v>2615</v>
      </c>
      <c r="C1381" s="409" t="s">
        <v>2616</v>
      </c>
      <c r="D1381" s="89" t="str">
        <f>IFERROR(VLOOKUP(CONCATENATE($A1381,"T"),'05 APU'!$1:$1048576,3,),"")</f>
        <v/>
      </c>
      <c r="E1381" s="89" t="str">
        <f>IFERROR(VLOOKUP(CONCATENATE($A1381,"T2"),'05 APU'!$1:$1048576,3,),"")</f>
        <v/>
      </c>
      <c r="F1381" s="89" t="str">
        <f>IFERROR(VLOOKUP(CONCATENATE($A1381,"T3"),'05 APU'!$1:$1048576,3,),"")</f>
        <v/>
      </c>
      <c r="G1381" s="415" t="s">
        <v>138</v>
      </c>
      <c r="H1381" s="351"/>
      <c r="I1381" s="90">
        <f>IFERROR((VLOOKUP(CONCATENATE($A1381,"D"),'05 APU'!$1:$1048576,9,)),0)</f>
        <v>0</v>
      </c>
      <c r="J1381" s="90">
        <f t="shared" si="43"/>
        <v>0</v>
      </c>
      <c r="K1381" s="297" t="str">
        <f>IFERROR(VLOOKUP(CONCATENATE($A1381,"C"),'05 APU'!$1:$1048576,9,),"")</f>
        <v/>
      </c>
      <c r="L1381" s="297" t="str">
        <f>IFERROR(VLOOKUP(CONCATENATE($A1381,"B"),'05 APU'!$1:$1048576,9,),"")</f>
        <v/>
      </c>
      <c r="M1381" s="297" t="str">
        <f>IFERROR(VLOOKUP(CONCATENATE($A1381,"A"),'05 APU'!$1:$1048576,9,),"")</f>
        <v/>
      </c>
      <c r="N1381" s="86"/>
      <c r="O1381" s="90">
        <f>IFERROR(VLOOKUP(CONCATENATE($A1381,"D"),'05 APU'!$T:$AB,9,),0)</f>
        <v>0</v>
      </c>
      <c r="P1381" s="90">
        <f t="shared" si="44"/>
        <v>0</v>
      </c>
      <c r="Q1381" s="90">
        <f>IFERROR(VLOOKUP(CONCATENATE($A1381,"C"),'05 APU'!$T:$AB,9,),0)</f>
        <v>0</v>
      </c>
      <c r="R1381" s="90">
        <f>IFERROR(VLOOKUP(CONCATENATE($A1381,"B"),'05 APU'!$T:$AB,9,),0)</f>
        <v>0</v>
      </c>
      <c r="S1381" s="90">
        <f>IFERROR(VLOOKUP(CONCATENATE($A1381,"A"),'05 APU'!$T:$AB,9,),0)</f>
        <v>0</v>
      </c>
      <c r="U1381" s="421"/>
      <c r="V1381" s="424"/>
      <c r="W1381" s="429">
        <v>0</v>
      </c>
    </row>
    <row r="1382" spans="1:23" x14ac:dyDescent="0.25">
      <c r="A1382" s="88">
        <v>1372</v>
      </c>
      <c r="B1382" s="408" t="s">
        <v>2617</v>
      </c>
      <c r="C1382" s="409" t="s">
        <v>2618</v>
      </c>
      <c r="D1382" s="89" t="str">
        <f>IFERROR(VLOOKUP(CONCATENATE($A1382,"T"),'05 APU'!$1:$1048576,3,),"")</f>
        <v/>
      </c>
      <c r="E1382" s="89" t="str">
        <f>IFERROR(VLOOKUP(CONCATENATE($A1382,"T2"),'05 APU'!$1:$1048576,3,),"")</f>
        <v/>
      </c>
      <c r="F1382" s="89" t="str">
        <f>IFERROR(VLOOKUP(CONCATENATE($A1382,"T3"),'05 APU'!$1:$1048576,3,),"")</f>
        <v/>
      </c>
      <c r="G1382" s="415" t="s">
        <v>138</v>
      </c>
      <c r="H1382" s="351"/>
      <c r="I1382" s="90">
        <f>IFERROR((VLOOKUP(CONCATENATE($A1382,"D"),'05 APU'!$1:$1048576,9,)),0)</f>
        <v>0</v>
      </c>
      <c r="J1382" s="90">
        <f t="shared" si="43"/>
        <v>0</v>
      </c>
      <c r="K1382" s="297" t="str">
        <f>IFERROR(VLOOKUP(CONCATENATE($A1382,"C"),'05 APU'!$1:$1048576,9,),"")</f>
        <v/>
      </c>
      <c r="L1382" s="297" t="str">
        <f>IFERROR(VLOOKUP(CONCATENATE($A1382,"B"),'05 APU'!$1:$1048576,9,),"")</f>
        <v/>
      </c>
      <c r="M1382" s="297" t="str">
        <f>IFERROR(VLOOKUP(CONCATENATE($A1382,"A"),'05 APU'!$1:$1048576,9,),"")</f>
        <v/>
      </c>
      <c r="N1382" s="86"/>
      <c r="O1382" s="90">
        <f>IFERROR(VLOOKUP(CONCATENATE($A1382,"D"),'05 APU'!$T:$AB,9,),0)</f>
        <v>0</v>
      </c>
      <c r="P1382" s="90">
        <f t="shared" si="44"/>
        <v>0</v>
      </c>
      <c r="Q1382" s="90">
        <f>IFERROR(VLOOKUP(CONCATENATE($A1382,"C"),'05 APU'!$T:$AB,9,),0)</f>
        <v>0</v>
      </c>
      <c r="R1382" s="90">
        <f>IFERROR(VLOOKUP(CONCATENATE($A1382,"B"),'05 APU'!$T:$AB,9,),0)</f>
        <v>0</v>
      </c>
      <c r="S1382" s="90">
        <f>IFERROR(VLOOKUP(CONCATENATE($A1382,"A"),'05 APU'!$T:$AB,9,),0)</f>
        <v>0</v>
      </c>
      <c r="U1382" s="421"/>
      <c r="V1382" s="424"/>
      <c r="W1382" s="429">
        <v>0</v>
      </c>
    </row>
    <row r="1383" spans="1:23" x14ac:dyDescent="0.25">
      <c r="A1383" s="88">
        <v>1373</v>
      </c>
      <c r="B1383" s="408" t="s">
        <v>2619</v>
      </c>
      <c r="C1383" s="409" t="s">
        <v>2620</v>
      </c>
      <c r="D1383" s="89" t="str">
        <f>IFERROR(VLOOKUP(CONCATENATE($A1383,"T"),'05 APU'!$1:$1048576,3,),"")</f>
        <v/>
      </c>
      <c r="E1383" s="89" t="str">
        <f>IFERROR(VLOOKUP(CONCATENATE($A1383,"T2"),'05 APU'!$1:$1048576,3,),"")</f>
        <v/>
      </c>
      <c r="F1383" s="89" t="str">
        <f>IFERROR(VLOOKUP(CONCATENATE($A1383,"T3"),'05 APU'!$1:$1048576,3,),"")</f>
        <v/>
      </c>
      <c r="G1383" s="415" t="s">
        <v>138</v>
      </c>
      <c r="H1383" s="351"/>
      <c r="I1383" s="90">
        <f>IFERROR((VLOOKUP(CONCATENATE($A1383,"D"),'05 APU'!$1:$1048576,9,)),0)</f>
        <v>0</v>
      </c>
      <c r="J1383" s="90">
        <f t="shared" si="43"/>
        <v>0</v>
      </c>
      <c r="K1383" s="297" t="str">
        <f>IFERROR(VLOOKUP(CONCATENATE($A1383,"C"),'05 APU'!$1:$1048576,9,),"")</f>
        <v/>
      </c>
      <c r="L1383" s="297" t="str">
        <f>IFERROR(VLOOKUP(CONCATENATE($A1383,"B"),'05 APU'!$1:$1048576,9,),"")</f>
        <v/>
      </c>
      <c r="M1383" s="297" t="str">
        <f>IFERROR(VLOOKUP(CONCATENATE($A1383,"A"),'05 APU'!$1:$1048576,9,),"")</f>
        <v/>
      </c>
      <c r="N1383" s="86"/>
      <c r="O1383" s="90">
        <f>IFERROR(VLOOKUP(CONCATENATE($A1383,"D"),'05 APU'!$T:$AB,9,),0)</f>
        <v>0</v>
      </c>
      <c r="P1383" s="90">
        <f t="shared" si="44"/>
        <v>0</v>
      </c>
      <c r="Q1383" s="90">
        <f>IFERROR(VLOOKUP(CONCATENATE($A1383,"C"),'05 APU'!$T:$AB,9,),0)</f>
        <v>0</v>
      </c>
      <c r="R1383" s="90">
        <f>IFERROR(VLOOKUP(CONCATENATE($A1383,"B"),'05 APU'!$T:$AB,9,),0)</f>
        <v>0</v>
      </c>
      <c r="S1383" s="90">
        <f>IFERROR(VLOOKUP(CONCATENATE($A1383,"A"),'05 APU'!$T:$AB,9,),0)</f>
        <v>0</v>
      </c>
      <c r="U1383" s="421"/>
      <c r="V1383" s="424"/>
      <c r="W1383" s="429">
        <v>0</v>
      </c>
    </row>
    <row r="1384" spans="1:23" x14ac:dyDescent="0.25">
      <c r="A1384" s="88">
        <v>1374</v>
      </c>
      <c r="B1384" s="408" t="s">
        <v>2621</v>
      </c>
      <c r="C1384" s="409" t="s">
        <v>2622</v>
      </c>
      <c r="D1384" s="89" t="str">
        <f>IFERROR(VLOOKUP(CONCATENATE($A1384,"T"),'05 APU'!$1:$1048576,3,),"")</f>
        <v/>
      </c>
      <c r="E1384" s="89" t="str">
        <f>IFERROR(VLOOKUP(CONCATENATE($A1384,"T2"),'05 APU'!$1:$1048576,3,),"")</f>
        <v/>
      </c>
      <c r="F1384" s="89" t="str">
        <f>IFERROR(VLOOKUP(CONCATENATE($A1384,"T3"),'05 APU'!$1:$1048576,3,),"")</f>
        <v/>
      </c>
      <c r="G1384" s="415" t="s">
        <v>138</v>
      </c>
      <c r="H1384" s="351"/>
      <c r="I1384" s="90">
        <f>IFERROR((VLOOKUP(CONCATENATE($A1384,"D"),'05 APU'!$1:$1048576,9,)),0)</f>
        <v>0</v>
      </c>
      <c r="J1384" s="90">
        <f t="shared" si="43"/>
        <v>0</v>
      </c>
      <c r="K1384" s="297" t="str">
        <f>IFERROR(VLOOKUP(CONCATENATE($A1384,"C"),'05 APU'!$1:$1048576,9,),"")</f>
        <v/>
      </c>
      <c r="L1384" s="297" t="str">
        <f>IFERROR(VLOOKUP(CONCATENATE($A1384,"B"),'05 APU'!$1:$1048576,9,),"")</f>
        <v/>
      </c>
      <c r="M1384" s="297" t="str">
        <f>IFERROR(VLOOKUP(CONCATENATE($A1384,"A"),'05 APU'!$1:$1048576,9,),"")</f>
        <v/>
      </c>
      <c r="N1384" s="86"/>
      <c r="O1384" s="90">
        <f>IFERROR(VLOOKUP(CONCATENATE($A1384,"D"),'05 APU'!$T:$AB,9,),0)</f>
        <v>0</v>
      </c>
      <c r="P1384" s="90">
        <f t="shared" si="44"/>
        <v>0</v>
      </c>
      <c r="Q1384" s="90">
        <f>IFERROR(VLOOKUP(CONCATENATE($A1384,"C"),'05 APU'!$T:$AB,9,),0)</f>
        <v>0</v>
      </c>
      <c r="R1384" s="90">
        <f>IFERROR(VLOOKUP(CONCATENATE($A1384,"B"),'05 APU'!$T:$AB,9,),0)</f>
        <v>0</v>
      </c>
      <c r="S1384" s="90">
        <f>IFERROR(VLOOKUP(CONCATENATE($A1384,"A"),'05 APU'!$T:$AB,9,),0)</f>
        <v>0</v>
      </c>
      <c r="U1384" s="421"/>
      <c r="V1384" s="424"/>
      <c r="W1384" s="429">
        <v>0</v>
      </c>
    </row>
    <row r="1385" spans="1:23" x14ac:dyDescent="0.25">
      <c r="A1385" s="88">
        <v>1375</v>
      </c>
      <c r="B1385" s="408" t="s">
        <v>2623</v>
      </c>
      <c r="C1385" s="409" t="s">
        <v>2624</v>
      </c>
      <c r="D1385" s="89" t="str">
        <f>IFERROR(VLOOKUP(CONCATENATE($A1385,"T"),'05 APU'!$1:$1048576,3,),"")</f>
        <v/>
      </c>
      <c r="E1385" s="89" t="str">
        <f>IFERROR(VLOOKUP(CONCATENATE($A1385,"T2"),'05 APU'!$1:$1048576,3,),"")</f>
        <v/>
      </c>
      <c r="F1385" s="89" t="str">
        <f>IFERROR(VLOOKUP(CONCATENATE($A1385,"T3"),'05 APU'!$1:$1048576,3,),"")</f>
        <v/>
      </c>
      <c r="G1385" s="415" t="s">
        <v>138</v>
      </c>
      <c r="H1385" s="351"/>
      <c r="I1385" s="90">
        <f>IFERROR((VLOOKUP(CONCATENATE($A1385,"D"),'05 APU'!$1:$1048576,9,)),0)</f>
        <v>0</v>
      </c>
      <c r="J1385" s="90">
        <f t="shared" si="43"/>
        <v>0</v>
      </c>
      <c r="K1385" s="297" t="str">
        <f>IFERROR(VLOOKUP(CONCATENATE($A1385,"C"),'05 APU'!$1:$1048576,9,),"")</f>
        <v/>
      </c>
      <c r="L1385" s="297" t="str">
        <f>IFERROR(VLOOKUP(CONCATENATE($A1385,"B"),'05 APU'!$1:$1048576,9,),"")</f>
        <v/>
      </c>
      <c r="M1385" s="297" t="str">
        <f>IFERROR(VLOOKUP(CONCATENATE($A1385,"A"),'05 APU'!$1:$1048576,9,),"")</f>
        <v/>
      </c>
      <c r="N1385" s="86"/>
      <c r="O1385" s="90">
        <f>IFERROR(VLOOKUP(CONCATENATE($A1385,"D"),'05 APU'!$T:$AB,9,),0)</f>
        <v>0</v>
      </c>
      <c r="P1385" s="90">
        <f t="shared" si="44"/>
        <v>0</v>
      </c>
      <c r="Q1385" s="90">
        <f>IFERROR(VLOOKUP(CONCATENATE($A1385,"C"),'05 APU'!$T:$AB,9,),0)</f>
        <v>0</v>
      </c>
      <c r="R1385" s="90">
        <f>IFERROR(VLOOKUP(CONCATENATE($A1385,"B"),'05 APU'!$T:$AB,9,),0)</f>
        <v>0</v>
      </c>
      <c r="S1385" s="90">
        <f>IFERROR(VLOOKUP(CONCATENATE($A1385,"A"),'05 APU'!$T:$AB,9,),0)</f>
        <v>0</v>
      </c>
      <c r="U1385" s="421"/>
      <c r="V1385" s="424"/>
      <c r="W1385" s="429">
        <v>0</v>
      </c>
    </row>
    <row r="1386" spans="1:23" x14ac:dyDescent="0.25">
      <c r="A1386" s="88">
        <v>1376</v>
      </c>
      <c r="B1386" s="408" t="s">
        <v>2625</v>
      </c>
      <c r="C1386" s="409" t="s">
        <v>2626</v>
      </c>
      <c r="D1386" s="89" t="str">
        <f>IFERROR(VLOOKUP(CONCATENATE($A1386,"T"),'05 APU'!$1:$1048576,3,),"")</f>
        <v/>
      </c>
      <c r="E1386" s="89" t="str">
        <f>IFERROR(VLOOKUP(CONCATENATE($A1386,"T2"),'05 APU'!$1:$1048576,3,),"")</f>
        <v/>
      </c>
      <c r="F1386" s="89" t="str">
        <f>IFERROR(VLOOKUP(CONCATENATE($A1386,"T3"),'05 APU'!$1:$1048576,3,),"")</f>
        <v/>
      </c>
      <c r="G1386" s="415" t="s">
        <v>138</v>
      </c>
      <c r="H1386" s="351"/>
      <c r="I1386" s="90">
        <f>IFERROR((VLOOKUP(CONCATENATE($A1386,"D"),'05 APU'!$1:$1048576,9,)),0)</f>
        <v>0</v>
      </c>
      <c r="J1386" s="90">
        <f t="shared" si="43"/>
        <v>0</v>
      </c>
      <c r="K1386" s="297" t="str">
        <f>IFERROR(VLOOKUP(CONCATENATE($A1386,"C"),'05 APU'!$1:$1048576,9,),"")</f>
        <v/>
      </c>
      <c r="L1386" s="297" t="str">
        <f>IFERROR(VLOOKUP(CONCATENATE($A1386,"B"),'05 APU'!$1:$1048576,9,),"")</f>
        <v/>
      </c>
      <c r="M1386" s="297" t="str">
        <f>IFERROR(VLOOKUP(CONCATENATE($A1386,"A"),'05 APU'!$1:$1048576,9,),"")</f>
        <v/>
      </c>
      <c r="N1386" s="86"/>
      <c r="O1386" s="90">
        <f>IFERROR(VLOOKUP(CONCATENATE($A1386,"D"),'05 APU'!$T:$AB,9,),0)</f>
        <v>0</v>
      </c>
      <c r="P1386" s="90">
        <f t="shared" si="44"/>
        <v>0</v>
      </c>
      <c r="Q1386" s="90">
        <f>IFERROR(VLOOKUP(CONCATENATE($A1386,"C"),'05 APU'!$T:$AB,9,),0)</f>
        <v>0</v>
      </c>
      <c r="R1386" s="90">
        <f>IFERROR(VLOOKUP(CONCATENATE($A1386,"B"),'05 APU'!$T:$AB,9,),0)</f>
        <v>0</v>
      </c>
      <c r="S1386" s="90">
        <f>IFERROR(VLOOKUP(CONCATENATE($A1386,"A"),'05 APU'!$T:$AB,9,),0)</f>
        <v>0</v>
      </c>
      <c r="U1386" s="421"/>
      <c r="V1386" s="424"/>
      <c r="W1386" s="429">
        <v>0</v>
      </c>
    </row>
    <row r="1387" spans="1:23" x14ac:dyDescent="0.25">
      <c r="A1387" s="88">
        <v>1377</v>
      </c>
      <c r="B1387" s="408" t="s">
        <v>2627</v>
      </c>
      <c r="C1387" s="409" t="s">
        <v>2628</v>
      </c>
      <c r="D1387" s="89" t="str">
        <f>IFERROR(VLOOKUP(CONCATENATE($A1387,"T"),'05 APU'!$1:$1048576,3,),"")</f>
        <v/>
      </c>
      <c r="E1387" s="89" t="str">
        <f>IFERROR(VLOOKUP(CONCATENATE($A1387,"T2"),'05 APU'!$1:$1048576,3,),"")</f>
        <v/>
      </c>
      <c r="F1387" s="89" t="str">
        <f>IFERROR(VLOOKUP(CONCATENATE($A1387,"T3"),'05 APU'!$1:$1048576,3,),"")</f>
        <v/>
      </c>
      <c r="G1387" s="415" t="s">
        <v>138</v>
      </c>
      <c r="H1387" s="351"/>
      <c r="I1387" s="90">
        <f>IFERROR((VLOOKUP(CONCATENATE($A1387,"D"),'05 APU'!$1:$1048576,9,)),0)</f>
        <v>0</v>
      </c>
      <c r="J1387" s="90">
        <f t="shared" si="43"/>
        <v>0</v>
      </c>
      <c r="K1387" s="297" t="str">
        <f>IFERROR(VLOOKUP(CONCATENATE($A1387,"C"),'05 APU'!$1:$1048576,9,),"")</f>
        <v/>
      </c>
      <c r="L1387" s="297" t="str">
        <f>IFERROR(VLOOKUP(CONCATENATE($A1387,"B"),'05 APU'!$1:$1048576,9,),"")</f>
        <v/>
      </c>
      <c r="M1387" s="297" t="str">
        <f>IFERROR(VLOOKUP(CONCATENATE($A1387,"A"),'05 APU'!$1:$1048576,9,),"")</f>
        <v/>
      </c>
      <c r="N1387" s="86"/>
      <c r="O1387" s="90">
        <f>IFERROR(VLOOKUP(CONCATENATE($A1387,"D"),'05 APU'!$T:$AB,9,),0)</f>
        <v>0</v>
      </c>
      <c r="P1387" s="90">
        <f t="shared" si="44"/>
        <v>0</v>
      </c>
      <c r="Q1387" s="90">
        <f>IFERROR(VLOOKUP(CONCATENATE($A1387,"C"),'05 APU'!$T:$AB,9,),0)</f>
        <v>0</v>
      </c>
      <c r="R1387" s="90">
        <f>IFERROR(VLOOKUP(CONCATENATE($A1387,"B"),'05 APU'!$T:$AB,9,),0)</f>
        <v>0</v>
      </c>
      <c r="S1387" s="90">
        <f>IFERROR(VLOOKUP(CONCATENATE($A1387,"A"),'05 APU'!$T:$AB,9,),0)</f>
        <v>0</v>
      </c>
      <c r="U1387" s="421"/>
      <c r="V1387" s="424"/>
      <c r="W1387" s="429">
        <v>0</v>
      </c>
    </row>
    <row r="1388" spans="1:23" x14ac:dyDescent="0.25">
      <c r="A1388" s="88">
        <v>1378</v>
      </c>
      <c r="B1388" s="408" t="s">
        <v>2629</v>
      </c>
      <c r="C1388" s="409" t="s">
        <v>2630</v>
      </c>
      <c r="D1388" s="89" t="str">
        <f>IFERROR(VLOOKUP(CONCATENATE($A1388,"T"),'05 APU'!$1:$1048576,3,),"")</f>
        <v/>
      </c>
      <c r="E1388" s="89" t="str">
        <f>IFERROR(VLOOKUP(CONCATENATE($A1388,"T2"),'05 APU'!$1:$1048576,3,),"")</f>
        <v/>
      </c>
      <c r="F1388" s="89" t="str">
        <f>IFERROR(VLOOKUP(CONCATENATE($A1388,"T3"),'05 APU'!$1:$1048576,3,),"")</f>
        <v/>
      </c>
      <c r="G1388" s="415" t="s">
        <v>138</v>
      </c>
      <c r="H1388" s="351"/>
      <c r="I1388" s="90">
        <f>IFERROR((VLOOKUP(CONCATENATE($A1388,"D"),'05 APU'!$1:$1048576,9,)),0)</f>
        <v>0</v>
      </c>
      <c r="J1388" s="90">
        <f t="shared" si="43"/>
        <v>0</v>
      </c>
      <c r="K1388" s="297" t="str">
        <f>IFERROR(VLOOKUP(CONCATENATE($A1388,"C"),'05 APU'!$1:$1048576,9,),"")</f>
        <v/>
      </c>
      <c r="L1388" s="297" t="str">
        <f>IFERROR(VLOOKUP(CONCATENATE($A1388,"B"),'05 APU'!$1:$1048576,9,),"")</f>
        <v/>
      </c>
      <c r="M1388" s="297" t="str">
        <f>IFERROR(VLOOKUP(CONCATENATE($A1388,"A"),'05 APU'!$1:$1048576,9,),"")</f>
        <v/>
      </c>
      <c r="N1388" s="86"/>
      <c r="O1388" s="90">
        <f>IFERROR(VLOOKUP(CONCATENATE($A1388,"D"),'05 APU'!$T:$AB,9,),0)</f>
        <v>0</v>
      </c>
      <c r="P1388" s="90">
        <f t="shared" si="44"/>
        <v>0</v>
      </c>
      <c r="Q1388" s="90">
        <f>IFERROR(VLOOKUP(CONCATENATE($A1388,"C"),'05 APU'!$T:$AB,9,),0)</f>
        <v>0</v>
      </c>
      <c r="R1388" s="90">
        <f>IFERROR(VLOOKUP(CONCATENATE($A1388,"B"),'05 APU'!$T:$AB,9,),0)</f>
        <v>0</v>
      </c>
      <c r="S1388" s="90">
        <f>IFERROR(VLOOKUP(CONCATENATE($A1388,"A"),'05 APU'!$T:$AB,9,),0)</f>
        <v>0</v>
      </c>
      <c r="U1388" s="421"/>
      <c r="V1388" s="424"/>
      <c r="W1388" s="429">
        <v>0</v>
      </c>
    </row>
    <row r="1389" spans="1:23" x14ac:dyDescent="0.25">
      <c r="A1389" s="88">
        <v>1379</v>
      </c>
      <c r="B1389" s="408" t="s">
        <v>2631</v>
      </c>
      <c r="C1389" s="409" t="s">
        <v>2632</v>
      </c>
      <c r="D1389" s="89" t="str">
        <f>IFERROR(VLOOKUP(CONCATENATE($A1389,"T"),'05 APU'!$1:$1048576,3,),"")</f>
        <v/>
      </c>
      <c r="E1389" s="89" t="str">
        <f>IFERROR(VLOOKUP(CONCATENATE($A1389,"T2"),'05 APU'!$1:$1048576,3,),"")</f>
        <v/>
      </c>
      <c r="F1389" s="89" t="str">
        <f>IFERROR(VLOOKUP(CONCATENATE($A1389,"T3"),'05 APU'!$1:$1048576,3,),"")</f>
        <v/>
      </c>
      <c r="G1389" s="415" t="s">
        <v>138</v>
      </c>
      <c r="H1389" s="351"/>
      <c r="I1389" s="90">
        <f>IFERROR((VLOOKUP(CONCATENATE($A1389,"D"),'05 APU'!$1:$1048576,9,)),0)</f>
        <v>0</v>
      </c>
      <c r="J1389" s="90">
        <f t="shared" si="43"/>
        <v>0</v>
      </c>
      <c r="K1389" s="297" t="str">
        <f>IFERROR(VLOOKUP(CONCATENATE($A1389,"C"),'05 APU'!$1:$1048576,9,),"")</f>
        <v/>
      </c>
      <c r="L1389" s="297" t="str">
        <f>IFERROR(VLOOKUP(CONCATENATE($A1389,"B"),'05 APU'!$1:$1048576,9,),"")</f>
        <v/>
      </c>
      <c r="M1389" s="297" t="str">
        <f>IFERROR(VLOOKUP(CONCATENATE($A1389,"A"),'05 APU'!$1:$1048576,9,),"")</f>
        <v/>
      </c>
      <c r="N1389" s="86"/>
      <c r="O1389" s="90">
        <f>IFERROR(VLOOKUP(CONCATENATE($A1389,"D"),'05 APU'!$T:$AB,9,),0)</f>
        <v>0</v>
      </c>
      <c r="P1389" s="90">
        <f t="shared" si="44"/>
        <v>0</v>
      </c>
      <c r="Q1389" s="90">
        <f>IFERROR(VLOOKUP(CONCATENATE($A1389,"C"),'05 APU'!$T:$AB,9,),0)</f>
        <v>0</v>
      </c>
      <c r="R1389" s="90">
        <f>IFERROR(VLOOKUP(CONCATENATE($A1389,"B"),'05 APU'!$T:$AB,9,),0)</f>
        <v>0</v>
      </c>
      <c r="S1389" s="90">
        <f>IFERROR(VLOOKUP(CONCATENATE($A1389,"A"),'05 APU'!$T:$AB,9,),0)</f>
        <v>0</v>
      </c>
      <c r="U1389" s="421"/>
      <c r="V1389" s="424"/>
      <c r="W1389" s="429">
        <v>0</v>
      </c>
    </row>
    <row r="1390" spans="1:23" x14ac:dyDescent="0.25">
      <c r="A1390" s="88">
        <v>1380</v>
      </c>
      <c r="B1390" s="408" t="s">
        <v>2633</v>
      </c>
      <c r="C1390" s="409" t="s">
        <v>2634</v>
      </c>
      <c r="D1390" s="89" t="str">
        <f>IFERROR(VLOOKUP(CONCATENATE($A1390,"T"),'05 APU'!$1:$1048576,3,),"")</f>
        <v/>
      </c>
      <c r="E1390" s="89" t="str">
        <f>IFERROR(VLOOKUP(CONCATENATE($A1390,"T2"),'05 APU'!$1:$1048576,3,),"")</f>
        <v/>
      </c>
      <c r="F1390" s="89" t="str">
        <f>IFERROR(VLOOKUP(CONCATENATE($A1390,"T3"),'05 APU'!$1:$1048576,3,),"")</f>
        <v/>
      </c>
      <c r="G1390" s="415" t="s">
        <v>138</v>
      </c>
      <c r="H1390" s="351"/>
      <c r="I1390" s="90">
        <f>IFERROR((VLOOKUP(CONCATENATE($A1390,"D"),'05 APU'!$1:$1048576,9,)),0)</f>
        <v>0</v>
      </c>
      <c r="J1390" s="90">
        <f t="shared" si="43"/>
        <v>0</v>
      </c>
      <c r="K1390" s="297" t="str">
        <f>IFERROR(VLOOKUP(CONCATENATE($A1390,"C"),'05 APU'!$1:$1048576,9,),"")</f>
        <v/>
      </c>
      <c r="L1390" s="297" t="str">
        <f>IFERROR(VLOOKUP(CONCATENATE($A1390,"B"),'05 APU'!$1:$1048576,9,),"")</f>
        <v/>
      </c>
      <c r="M1390" s="297" t="str">
        <f>IFERROR(VLOOKUP(CONCATENATE($A1390,"A"),'05 APU'!$1:$1048576,9,),"")</f>
        <v/>
      </c>
      <c r="N1390" s="86"/>
      <c r="O1390" s="90">
        <f>IFERROR(VLOOKUP(CONCATENATE($A1390,"D"),'05 APU'!$T:$AB,9,),0)</f>
        <v>0</v>
      </c>
      <c r="P1390" s="90">
        <f t="shared" si="44"/>
        <v>0</v>
      </c>
      <c r="Q1390" s="90">
        <f>IFERROR(VLOOKUP(CONCATENATE($A1390,"C"),'05 APU'!$T:$AB,9,),0)</f>
        <v>0</v>
      </c>
      <c r="R1390" s="90">
        <f>IFERROR(VLOOKUP(CONCATENATE($A1390,"B"),'05 APU'!$T:$AB,9,),0)</f>
        <v>0</v>
      </c>
      <c r="S1390" s="90">
        <f>IFERROR(VLOOKUP(CONCATENATE($A1390,"A"),'05 APU'!$T:$AB,9,),0)</f>
        <v>0</v>
      </c>
      <c r="U1390" s="421"/>
      <c r="V1390" s="424"/>
      <c r="W1390" s="429">
        <v>0</v>
      </c>
    </row>
    <row r="1391" spans="1:23" x14ac:dyDescent="0.25">
      <c r="A1391" s="88">
        <v>1381</v>
      </c>
      <c r="B1391" s="408" t="s">
        <v>2635</v>
      </c>
      <c r="C1391" s="409" t="s">
        <v>2636</v>
      </c>
      <c r="D1391" s="89" t="str">
        <f>IFERROR(VLOOKUP(CONCATENATE($A1391,"T"),'05 APU'!$1:$1048576,3,),"")</f>
        <v/>
      </c>
      <c r="E1391" s="89" t="str">
        <f>IFERROR(VLOOKUP(CONCATENATE($A1391,"T2"),'05 APU'!$1:$1048576,3,),"")</f>
        <v/>
      </c>
      <c r="F1391" s="89" t="str">
        <f>IFERROR(VLOOKUP(CONCATENATE($A1391,"T3"),'05 APU'!$1:$1048576,3,),"")</f>
        <v/>
      </c>
      <c r="G1391" s="415" t="s">
        <v>138</v>
      </c>
      <c r="H1391" s="351"/>
      <c r="I1391" s="90">
        <f>IFERROR((VLOOKUP(CONCATENATE($A1391,"D"),'05 APU'!$1:$1048576,9,)),0)</f>
        <v>0</v>
      </c>
      <c r="J1391" s="90">
        <f t="shared" si="43"/>
        <v>0</v>
      </c>
      <c r="K1391" s="297" t="str">
        <f>IFERROR(VLOOKUP(CONCATENATE($A1391,"C"),'05 APU'!$1:$1048576,9,),"")</f>
        <v/>
      </c>
      <c r="L1391" s="297" t="str">
        <f>IFERROR(VLOOKUP(CONCATENATE($A1391,"B"),'05 APU'!$1:$1048576,9,),"")</f>
        <v/>
      </c>
      <c r="M1391" s="297" t="str">
        <f>IFERROR(VLOOKUP(CONCATENATE($A1391,"A"),'05 APU'!$1:$1048576,9,),"")</f>
        <v/>
      </c>
      <c r="N1391" s="86"/>
      <c r="O1391" s="90">
        <f>IFERROR(VLOOKUP(CONCATENATE($A1391,"D"),'05 APU'!$T:$AB,9,),0)</f>
        <v>0</v>
      </c>
      <c r="P1391" s="90">
        <f t="shared" si="44"/>
        <v>0</v>
      </c>
      <c r="Q1391" s="90">
        <f>IFERROR(VLOOKUP(CONCATENATE($A1391,"C"),'05 APU'!$T:$AB,9,),0)</f>
        <v>0</v>
      </c>
      <c r="R1391" s="90">
        <f>IFERROR(VLOOKUP(CONCATENATE($A1391,"B"),'05 APU'!$T:$AB,9,),0)</f>
        <v>0</v>
      </c>
      <c r="S1391" s="90">
        <f>IFERROR(VLOOKUP(CONCATENATE($A1391,"A"),'05 APU'!$T:$AB,9,),0)</f>
        <v>0</v>
      </c>
      <c r="U1391" s="421"/>
      <c r="V1391" s="424"/>
      <c r="W1391" s="429">
        <v>0</v>
      </c>
    </row>
    <row r="1392" spans="1:23" x14ac:dyDescent="0.25">
      <c r="A1392" s="88">
        <v>1382</v>
      </c>
      <c r="B1392" s="408" t="s">
        <v>2637</v>
      </c>
      <c r="C1392" s="409" t="s">
        <v>2638</v>
      </c>
      <c r="D1392" s="89" t="str">
        <f>IFERROR(VLOOKUP(CONCATENATE($A1392,"T"),'05 APU'!$1:$1048576,3,),"")</f>
        <v/>
      </c>
      <c r="E1392" s="89" t="str">
        <f>IFERROR(VLOOKUP(CONCATENATE($A1392,"T2"),'05 APU'!$1:$1048576,3,),"")</f>
        <v/>
      </c>
      <c r="F1392" s="89" t="str">
        <f>IFERROR(VLOOKUP(CONCATENATE($A1392,"T3"),'05 APU'!$1:$1048576,3,),"")</f>
        <v/>
      </c>
      <c r="G1392" s="415" t="s">
        <v>138</v>
      </c>
      <c r="H1392" s="351"/>
      <c r="I1392" s="90">
        <f>IFERROR((VLOOKUP(CONCATENATE($A1392,"D"),'05 APU'!$1:$1048576,9,)),0)</f>
        <v>0</v>
      </c>
      <c r="J1392" s="90">
        <f t="shared" si="43"/>
        <v>0</v>
      </c>
      <c r="K1392" s="297" t="str">
        <f>IFERROR(VLOOKUP(CONCATENATE($A1392,"C"),'05 APU'!$1:$1048576,9,),"")</f>
        <v/>
      </c>
      <c r="L1392" s="297" t="str">
        <f>IFERROR(VLOOKUP(CONCATENATE($A1392,"B"),'05 APU'!$1:$1048576,9,),"")</f>
        <v/>
      </c>
      <c r="M1392" s="297" t="str">
        <f>IFERROR(VLOOKUP(CONCATENATE($A1392,"A"),'05 APU'!$1:$1048576,9,),"")</f>
        <v/>
      </c>
      <c r="N1392" s="86"/>
      <c r="O1392" s="90">
        <f>IFERROR(VLOOKUP(CONCATENATE($A1392,"D"),'05 APU'!$T:$AB,9,),0)</f>
        <v>0</v>
      </c>
      <c r="P1392" s="90">
        <f t="shared" si="44"/>
        <v>0</v>
      </c>
      <c r="Q1392" s="90">
        <f>IFERROR(VLOOKUP(CONCATENATE($A1392,"C"),'05 APU'!$T:$AB,9,),0)</f>
        <v>0</v>
      </c>
      <c r="R1392" s="90">
        <f>IFERROR(VLOOKUP(CONCATENATE($A1392,"B"),'05 APU'!$T:$AB,9,),0)</f>
        <v>0</v>
      </c>
      <c r="S1392" s="90">
        <f>IFERROR(VLOOKUP(CONCATENATE($A1392,"A"),'05 APU'!$T:$AB,9,),0)</f>
        <v>0</v>
      </c>
      <c r="U1392" s="421"/>
      <c r="V1392" s="424"/>
      <c r="W1392" s="429">
        <v>0</v>
      </c>
    </row>
    <row r="1393" spans="1:23" x14ac:dyDescent="0.25">
      <c r="A1393" s="88">
        <v>1383</v>
      </c>
      <c r="B1393" s="408" t="s">
        <v>2639</v>
      </c>
      <c r="C1393" s="409" t="s">
        <v>2640</v>
      </c>
      <c r="D1393" s="89" t="str">
        <f>IFERROR(VLOOKUP(CONCATENATE($A1393,"T"),'05 APU'!$1:$1048576,3,),"")</f>
        <v/>
      </c>
      <c r="E1393" s="89" t="str">
        <f>IFERROR(VLOOKUP(CONCATENATE($A1393,"T2"),'05 APU'!$1:$1048576,3,),"")</f>
        <v/>
      </c>
      <c r="F1393" s="89" t="str">
        <f>IFERROR(VLOOKUP(CONCATENATE($A1393,"T3"),'05 APU'!$1:$1048576,3,),"")</f>
        <v/>
      </c>
      <c r="G1393" s="415" t="s">
        <v>138</v>
      </c>
      <c r="H1393" s="351"/>
      <c r="I1393" s="90">
        <f>IFERROR((VLOOKUP(CONCATENATE($A1393,"D"),'05 APU'!$1:$1048576,9,)),0)</f>
        <v>0</v>
      </c>
      <c r="J1393" s="90">
        <f t="shared" si="43"/>
        <v>0</v>
      </c>
      <c r="K1393" s="297" t="str">
        <f>IFERROR(VLOOKUP(CONCATENATE($A1393,"C"),'05 APU'!$1:$1048576,9,),"")</f>
        <v/>
      </c>
      <c r="L1393" s="297" t="str">
        <f>IFERROR(VLOOKUP(CONCATENATE($A1393,"B"),'05 APU'!$1:$1048576,9,),"")</f>
        <v/>
      </c>
      <c r="M1393" s="297" t="str">
        <f>IFERROR(VLOOKUP(CONCATENATE($A1393,"A"),'05 APU'!$1:$1048576,9,),"")</f>
        <v/>
      </c>
      <c r="N1393" s="86"/>
      <c r="O1393" s="90">
        <f>IFERROR(VLOOKUP(CONCATENATE($A1393,"D"),'05 APU'!$T:$AB,9,),0)</f>
        <v>0</v>
      </c>
      <c r="P1393" s="90">
        <f t="shared" si="44"/>
        <v>0</v>
      </c>
      <c r="Q1393" s="90">
        <f>IFERROR(VLOOKUP(CONCATENATE($A1393,"C"),'05 APU'!$T:$AB,9,),0)</f>
        <v>0</v>
      </c>
      <c r="R1393" s="90">
        <f>IFERROR(VLOOKUP(CONCATENATE($A1393,"B"),'05 APU'!$T:$AB,9,),0)</f>
        <v>0</v>
      </c>
      <c r="S1393" s="90">
        <f>IFERROR(VLOOKUP(CONCATENATE($A1393,"A"),'05 APU'!$T:$AB,9,),0)</f>
        <v>0</v>
      </c>
      <c r="U1393" s="421"/>
      <c r="V1393" s="424"/>
      <c r="W1393" s="429">
        <v>0</v>
      </c>
    </row>
    <row r="1394" spans="1:23" x14ac:dyDescent="0.25">
      <c r="A1394" s="88">
        <v>1384</v>
      </c>
      <c r="B1394" s="408" t="s">
        <v>2641</v>
      </c>
      <c r="C1394" s="409" t="s">
        <v>2642</v>
      </c>
      <c r="D1394" s="89" t="str">
        <f>IFERROR(VLOOKUP(CONCATENATE($A1394,"T"),'05 APU'!$1:$1048576,3,),"")</f>
        <v/>
      </c>
      <c r="E1394" s="89" t="str">
        <f>IFERROR(VLOOKUP(CONCATENATE($A1394,"T2"),'05 APU'!$1:$1048576,3,),"")</f>
        <v/>
      </c>
      <c r="F1394" s="89" t="str">
        <f>IFERROR(VLOOKUP(CONCATENATE($A1394,"T3"),'05 APU'!$1:$1048576,3,),"")</f>
        <v/>
      </c>
      <c r="G1394" s="415" t="s">
        <v>138</v>
      </c>
      <c r="H1394" s="351"/>
      <c r="I1394" s="90">
        <f>IFERROR((VLOOKUP(CONCATENATE($A1394,"D"),'05 APU'!$1:$1048576,9,)),0)</f>
        <v>0</v>
      </c>
      <c r="J1394" s="90">
        <f t="shared" si="43"/>
        <v>0</v>
      </c>
      <c r="K1394" s="297" t="str">
        <f>IFERROR(VLOOKUP(CONCATENATE($A1394,"C"),'05 APU'!$1:$1048576,9,),"")</f>
        <v/>
      </c>
      <c r="L1394" s="297" t="str">
        <f>IFERROR(VLOOKUP(CONCATENATE($A1394,"B"),'05 APU'!$1:$1048576,9,),"")</f>
        <v/>
      </c>
      <c r="M1394" s="297" t="str">
        <f>IFERROR(VLOOKUP(CONCATENATE($A1394,"A"),'05 APU'!$1:$1048576,9,),"")</f>
        <v/>
      </c>
      <c r="N1394" s="86"/>
      <c r="O1394" s="90">
        <f>IFERROR(VLOOKUP(CONCATENATE($A1394,"D"),'05 APU'!$T:$AB,9,),0)</f>
        <v>0</v>
      </c>
      <c r="P1394" s="90">
        <f t="shared" si="44"/>
        <v>0</v>
      </c>
      <c r="Q1394" s="90">
        <f>IFERROR(VLOOKUP(CONCATENATE($A1394,"C"),'05 APU'!$T:$AB,9,),0)</f>
        <v>0</v>
      </c>
      <c r="R1394" s="90">
        <f>IFERROR(VLOOKUP(CONCATENATE($A1394,"B"),'05 APU'!$T:$AB,9,),0)</f>
        <v>0</v>
      </c>
      <c r="S1394" s="90">
        <f>IFERROR(VLOOKUP(CONCATENATE($A1394,"A"),'05 APU'!$T:$AB,9,),0)</f>
        <v>0</v>
      </c>
      <c r="U1394" s="421"/>
      <c r="V1394" s="424"/>
      <c r="W1394" s="429">
        <v>0</v>
      </c>
    </row>
    <row r="1395" spans="1:23" x14ac:dyDescent="0.25">
      <c r="A1395" s="88">
        <v>1385</v>
      </c>
      <c r="B1395" s="408" t="s">
        <v>2643</v>
      </c>
      <c r="C1395" s="409" t="s">
        <v>2644</v>
      </c>
      <c r="D1395" s="89" t="str">
        <f>IFERROR(VLOOKUP(CONCATENATE($A1395,"T"),'05 APU'!$1:$1048576,3,),"")</f>
        <v/>
      </c>
      <c r="E1395" s="89" t="str">
        <f>IFERROR(VLOOKUP(CONCATENATE($A1395,"T2"),'05 APU'!$1:$1048576,3,),"")</f>
        <v/>
      </c>
      <c r="F1395" s="89" t="str">
        <f>IFERROR(VLOOKUP(CONCATENATE($A1395,"T3"),'05 APU'!$1:$1048576,3,),"")</f>
        <v/>
      </c>
      <c r="G1395" s="415" t="s">
        <v>138</v>
      </c>
      <c r="H1395" s="351"/>
      <c r="I1395" s="90">
        <f>IFERROR((VLOOKUP(CONCATENATE($A1395,"D"),'05 APU'!$1:$1048576,9,)),0)</f>
        <v>0</v>
      </c>
      <c r="J1395" s="90">
        <f t="shared" ref="J1395:J1458" si="45">IFERROR(I1395*H1395,0)</f>
        <v>0</v>
      </c>
      <c r="K1395" s="297" t="str">
        <f>IFERROR(VLOOKUP(CONCATENATE($A1395,"C"),'05 APU'!$1:$1048576,9,),"")</f>
        <v/>
      </c>
      <c r="L1395" s="297" t="str">
        <f>IFERROR(VLOOKUP(CONCATENATE($A1395,"B"),'05 APU'!$1:$1048576,9,),"")</f>
        <v/>
      </c>
      <c r="M1395" s="297" t="str">
        <f>IFERROR(VLOOKUP(CONCATENATE($A1395,"A"),'05 APU'!$1:$1048576,9,),"")</f>
        <v/>
      </c>
      <c r="N1395" s="86"/>
      <c r="O1395" s="90">
        <f>IFERROR(VLOOKUP(CONCATENATE($A1395,"D"),'05 APU'!$T:$AB,9,),0)</f>
        <v>0</v>
      </c>
      <c r="P1395" s="90">
        <f t="shared" si="44"/>
        <v>0</v>
      </c>
      <c r="Q1395" s="90">
        <f>IFERROR(VLOOKUP(CONCATENATE($A1395,"C"),'05 APU'!$T:$AB,9,),0)</f>
        <v>0</v>
      </c>
      <c r="R1395" s="90">
        <f>IFERROR(VLOOKUP(CONCATENATE($A1395,"B"),'05 APU'!$T:$AB,9,),0)</f>
        <v>0</v>
      </c>
      <c r="S1395" s="90">
        <f>IFERROR(VLOOKUP(CONCATENATE($A1395,"A"),'05 APU'!$T:$AB,9,),0)</f>
        <v>0</v>
      </c>
      <c r="U1395" s="421"/>
      <c r="V1395" s="424"/>
      <c r="W1395" s="429">
        <v>0</v>
      </c>
    </row>
    <row r="1396" spans="1:23" x14ac:dyDescent="0.25">
      <c r="A1396" s="88">
        <v>1386</v>
      </c>
      <c r="B1396" s="408" t="s">
        <v>2645</v>
      </c>
      <c r="C1396" s="409" t="s">
        <v>2646</v>
      </c>
      <c r="D1396" s="89" t="str">
        <f>IFERROR(VLOOKUP(CONCATENATE($A1396,"T"),'05 APU'!$1:$1048576,3,),"")</f>
        <v/>
      </c>
      <c r="E1396" s="89" t="str">
        <f>IFERROR(VLOOKUP(CONCATENATE($A1396,"T2"),'05 APU'!$1:$1048576,3,),"")</f>
        <v/>
      </c>
      <c r="F1396" s="89" t="str">
        <f>IFERROR(VLOOKUP(CONCATENATE($A1396,"T3"),'05 APU'!$1:$1048576,3,),"")</f>
        <v/>
      </c>
      <c r="G1396" s="415" t="s">
        <v>138</v>
      </c>
      <c r="H1396" s="351"/>
      <c r="I1396" s="90">
        <f>IFERROR((VLOOKUP(CONCATENATE($A1396,"D"),'05 APU'!$1:$1048576,9,)),0)</f>
        <v>0</v>
      </c>
      <c r="J1396" s="90">
        <f t="shared" si="45"/>
        <v>0</v>
      </c>
      <c r="K1396" s="297" t="str">
        <f>IFERROR(VLOOKUP(CONCATENATE($A1396,"C"),'05 APU'!$1:$1048576,9,),"")</f>
        <v/>
      </c>
      <c r="L1396" s="297" t="str">
        <f>IFERROR(VLOOKUP(CONCATENATE($A1396,"B"),'05 APU'!$1:$1048576,9,),"")</f>
        <v/>
      </c>
      <c r="M1396" s="297" t="str">
        <f>IFERROR(VLOOKUP(CONCATENATE($A1396,"A"),'05 APU'!$1:$1048576,9,),"")</f>
        <v/>
      </c>
      <c r="N1396" s="86"/>
      <c r="O1396" s="90">
        <f>IFERROR(VLOOKUP(CONCATENATE($A1396,"D"),'05 APU'!$T:$AB,9,),0)</f>
        <v>0</v>
      </c>
      <c r="P1396" s="90">
        <f t="shared" si="44"/>
        <v>0</v>
      </c>
      <c r="Q1396" s="90">
        <f>IFERROR(VLOOKUP(CONCATENATE($A1396,"C"),'05 APU'!$T:$AB,9,),0)</f>
        <v>0</v>
      </c>
      <c r="R1396" s="90">
        <f>IFERROR(VLOOKUP(CONCATENATE($A1396,"B"),'05 APU'!$T:$AB,9,),0)</f>
        <v>0</v>
      </c>
      <c r="S1396" s="90">
        <f>IFERROR(VLOOKUP(CONCATENATE($A1396,"A"),'05 APU'!$T:$AB,9,),0)</f>
        <v>0</v>
      </c>
      <c r="U1396" s="421"/>
      <c r="V1396" s="424"/>
      <c r="W1396" s="429">
        <v>0</v>
      </c>
    </row>
    <row r="1397" spans="1:23" x14ac:dyDescent="0.25">
      <c r="A1397" s="88">
        <v>1387</v>
      </c>
      <c r="B1397" s="408" t="s">
        <v>2647</v>
      </c>
      <c r="C1397" s="409" t="s">
        <v>2648</v>
      </c>
      <c r="D1397" s="89" t="str">
        <f>IFERROR(VLOOKUP(CONCATENATE($A1397,"T"),'05 APU'!$1:$1048576,3,),"")</f>
        <v/>
      </c>
      <c r="E1397" s="89" t="str">
        <f>IFERROR(VLOOKUP(CONCATENATE($A1397,"T2"),'05 APU'!$1:$1048576,3,),"")</f>
        <v/>
      </c>
      <c r="F1397" s="89" t="str">
        <f>IFERROR(VLOOKUP(CONCATENATE($A1397,"T3"),'05 APU'!$1:$1048576,3,),"")</f>
        <v/>
      </c>
      <c r="G1397" s="415" t="s">
        <v>138</v>
      </c>
      <c r="H1397" s="351"/>
      <c r="I1397" s="90">
        <f>IFERROR((VLOOKUP(CONCATENATE($A1397,"D"),'05 APU'!$1:$1048576,9,)),0)</f>
        <v>0</v>
      </c>
      <c r="J1397" s="90">
        <f t="shared" si="45"/>
        <v>0</v>
      </c>
      <c r="K1397" s="297" t="str">
        <f>IFERROR(VLOOKUP(CONCATENATE($A1397,"C"),'05 APU'!$1:$1048576,9,),"")</f>
        <v/>
      </c>
      <c r="L1397" s="297" t="str">
        <f>IFERROR(VLOOKUP(CONCATENATE($A1397,"B"),'05 APU'!$1:$1048576,9,),"")</f>
        <v/>
      </c>
      <c r="M1397" s="297" t="str">
        <f>IFERROR(VLOOKUP(CONCATENATE($A1397,"A"),'05 APU'!$1:$1048576,9,),"")</f>
        <v/>
      </c>
      <c r="N1397" s="86"/>
      <c r="O1397" s="90">
        <f>IFERROR(VLOOKUP(CONCATENATE($A1397,"D"),'05 APU'!$T:$AB,9,),0)</f>
        <v>0</v>
      </c>
      <c r="P1397" s="90">
        <f t="shared" si="44"/>
        <v>0</v>
      </c>
      <c r="Q1397" s="90">
        <f>IFERROR(VLOOKUP(CONCATENATE($A1397,"C"),'05 APU'!$T:$AB,9,),0)</f>
        <v>0</v>
      </c>
      <c r="R1397" s="90">
        <f>IFERROR(VLOOKUP(CONCATENATE($A1397,"B"),'05 APU'!$T:$AB,9,),0)</f>
        <v>0</v>
      </c>
      <c r="S1397" s="90">
        <f>IFERROR(VLOOKUP(CONCATENATE($A1397,"A"),'05 APU'!$T:$AB,9,),0)</f>
        <v>0</v>
      </c>
      <c r="U1397" s="421"/>
      <c r="V1397" s="424"/>
      <c r="W1397" s="429">
        <v>0</v>
      </c>
    </row>
    <row r="1398" spans="1:23" x14ac:dyDescent="0.25">
      <c r="A1398" s="88">
        <v>1388</v>
      </c>
      <c r="B1398" s="408" t="s">
        <v>2649</v>
      </c>
      <c r="C1398" s="409" t="s">
        <v>2650</v>
      </c>
      <c r="D1398" s="89" t="str">
        <f>IFERROR(VLOOKUP(CONCATENATE($A1398,"T"),'05 APU'!$1:$1048576,3,),"")</f>
        <v/>
      </c>
      <c r="E1398" s="89" t="str">
        <f>IFERROR(VLOOKUP(CONCATENATE($A1398,"T2"),'05 APU'!$1:$1048576,3,),"")</f>
        <v/>
      </c>
      <c r="F1398" s="89" t="str">
        <f>IFERROR(VLOOKUP(CONCATENATE($A1398,"T3"),'05 APU'!$1:$1048576,3,),"")</f>
        <v/>
      </c>
      <c r="G1398" s="415" t="s">
        <v>138</v>
      </c>
      <c r="H1398" s="351"/>
      <c r="I1398" s="90">
        <f>IFERROR((VLOOKUP(CONCATENATE($A1398,"D"),'05 APU'!$1:$1048576,9,)),0)</f>
        <v>0</v>
      </c>
      <c r="J1398" s="90">
        <f t="shared" si="45"/>
        <v>0</v>
      </c>
      <c r="K1398" s="297" t="str">
        <f>IFERROR(VLOOKUP(CONCATENATE($A1398,"C"),'05 APU'!$1:$1048576,9,),"")</f>
        <v/>
      </c>
      <c r="L1398" s="297" t="str">
        <f>IFERROR(VLOOKUP(CONCATENATE($A1398,"B"),'05 APU'!$1:$1048576,9,),"")</f>
        <v/>
      </c>
      <c r="M1398" s="297" t="str">
        <f>IFERROR(VLOOKUP(CONCATENATE($A1398,"A"),'05 APU'!$1:$1048576,9,),"")</f>
        <v/>
      </c>
      <c r="N1398" s="86"/>
      <c r="O1398" s="90">
        <f>IFERROR(VLOOKUP(CONCATENATE($A1398,"D"),'05 APU'!$T:$AB,9,),0)</f>
        <v>0</v>
      </c>
      <c r="P1398" s="90">
        <f t="shared" si="44"/>
        <v>0</v>
      </c>
      <c r="Q1398" s="90">
        <f>IFERROR(VLOOKUP(CONCATENATE($A1398,"C"),'05 APU'!$T:$AB,9,),0)</f>
        <v>0</v>
      </c>
      <c r="R1398" s="90">
        <f>IFERROR(VLOOKUP(CONCATENATE($A1398,"B"),'05 APU'!$T:$AB,9,),0)</f>
        <v>0</v>
      </c>
      <c r="S1398" s="90">
        <f>IFERROR(VLOOKUP(CONCATENATE($A1398,"A"),'05 APU'!$T:$AB,9,),0)</f>
        <v>0</v>
      </c>
      <c r="U1398" s="421"/>
      <c r="V1398" s="424"/>
      <c r="W1398" s="429">
        <v>0</v>
      </c>
    </row>
    <row r="1399" spans="1:23" x14ac:dyDescent="0.25">
      <c r="A1399" s="88">
        <v>1389</v>
      </c>
      <c r="B1399" s="403">
        <v>5.23</v>
      </c>
      <c r="C1399" s="404" t="s">
        <v>2651</v>
      </c>
      <c r="D1399" s="89" t="str">
        <f>IFERROR(VLOOKUP(CONCATENATE($A1399,"T"),'05 APU'!$1:$1048576,3,),"")</f>
        <v/>
      </c>
      <c r="E1399" s="89" t="str">
        <f>IFERROR(VLOOKUP(CONCATENATE($A1399,"T2"),'05 APU'!$1:$1048576,3,),"")</f>
        <v/>
      </c>
      <c r="F1399" s="89" t="str">
        <f>IFERROR(VLOOKUP(CONCATENATE($A1399,"T3"),'05 APU'!$1:$1048576,3,),"")</f>
        <v/>
      </c>
      <c r="G1399" s="415"/>
      <c r="H1399" s="351"/>
      <c r="I1399" s="90">
        <f>IFERROR((VLOOKUP(CONCATENATE($A1399,"D"),'05 APU'!$1:$1048576,9,)),0)</f>
        <v>0</v>
      </c>
      <c r="J1399" s="90">
        <f t="shared" si="45"/>
        <v>0</v>
      </c>
      <c r="K1399" s="297" t="str">
        <f>IFERROR(VLOOKUP(CONCATENATE($A1399,"C"),'05 APU'!$1:$1048576,9,),"")</f>
        <v/>
      </c>
      <c r="L1399" s="297" t="str">
        <f>IFERROR(VLOOKUP(CONCATENATE($A1399,"B"),'05 APU'!$1:$1048576,9,),"")</f>
        <v/>
      </c>
      <c r="M1399" s="297" t="str">
        <f>IFERROR(VLOOKUP(CONCATENATE($A1399,"A"),'05 APU'!$1:$1048576,9,),"")</f>
        <v/>
      </c>
      <c r="N1399" s="86"/>
      <c r="O1399" s="90">
        <f>IFERROR(VLOOKUP(CONCATENATE($A1399,"D"),'05 APU'!$T:$AB,9,),0)</f>
        <v>0</v>
      </c>
      <c r="P1399" s="90">
        <f t="shared" si="44"/>
        <v>0</v>
      </c>
      <c r="Q1399" s="90">
        <f>IFERROR(VLOOKUP(CONCATENATE($A1399,"C"),'05 APU'!$T:$AB,9,),0)</f>
        <v>0</v>
      </c>
      <c r="R1399" s="90">
        <f>IFERROR(VLOOKUP(CONCATENATE($A1399,"B"),'05 APU'!$T:$AB,9,),0)</f>
        <v>0</v>
      </c>
      <c r="S1399" s="90">
        <f>IFERROR(VLOOKUP(CONCATENATE($A1399,"A"),'05 APU'!$T:$AB,9,),0)</f>
        <v>0</v>
      </c>
      <c r="U1399" s="420"/>
      <c r="V1399" s="424"/>
      <c r="W1399" s="429">
        <v>0</v>
      </c>
    </row>
    <row r="1400" spans="1:23" x14ac:dyDescent="0.25">
      <c r="A1400" s="88">
        <v>1390</v>
      </c>
      <c r="B1400" s="408" t="s">
        <v>2652</v>
      </c>
      <c r="C1400" s="409" t="s">
        <v>2498</v>
      </c>
      <c r="D1400" s="89" t="str">
        <f>IFERROR(VLOOKUP(CONCATENATE($A1400,"T"),'05 APU'!$1:$1048576,3,),"")</f>
        <v/>
      </c>
      <c r="E1400" s="89" t="str">
        <f>IFERROR(VLOOKUP(CONCATENATE($A1400,"T2"),'05 APU'!$1:$1048576,3,),"")</f>
        <v/>
      </c>
      <c r="F1400" s="89" t="str">
        <f>IFERROR(VLOOKUP(CONCATENATE($A1400,"T3"),'05 APU'!$1:$1048576,3,),"")</f>
        <v/>
      </c>
      <c r="G1400" s="415" t="s">
        <v>138</v>
      </c>
      <c r="H1400" s="351"/>
      <c r="I1400" s="90">
        <f>IFERROR((VLOOKUP(CONCATENATE($A1400,"D"),'05 APU'!$1:$1048576,9,)),0)</f>
        <v>0</v>
      </c>
      <c r="J1400" s="90">
        <f t="shared" si="45"/>
        <v>0</v>
      </c>
      <c r="K1400" s="297" t="str">
        <f>IFERROR(VLOOKUP(CONCATENATE($A1400,"C"),'05 APU'!$1:$1048576,9,),"")</f>
        <v/>
      </c>
      <c r="L1400" s="297" t="str">
        <f>IFERROR(VLOOKUP(CONCATENATE($A1400,"B"),'05 APU'!$1:$1048576,9,),"")</f>
        <v/>
      </c>
      <c r="M1400" s="297" t="str">
        <f>IFERROR(VLOOKUP(CONCATENATE($A1400,"A"),'05 APU'!$1:$1048576,9,),"")</f>
        <v/>
      </c>
      <c r="N1400" s="86"/>
      <c r="O1400" s="90">
        <f>IFERROR(VLOOKUP(CONCATENATE($A1400,"D"),'05 APU'!$T:$AB,9,),0)</f>
        <v>0</v>
      </c>
      <c r="P1400" s="90">
        <f t="shared" si="44"/>
        <v>0</v>
      </c>
      <c r="Q1400" s="90">
        <f>IFERROR(VLOOKUP(CONCATENATE($A1400,"C"),'05 APU'!$T:$AB,9,),0)</f>
        <v>0</v>
      </c>
      <c r="R1400" s="90">
        <f>IFERROR(VLOOKUP(CONCATENATE($A1400,"B"),'05 APU'!$T:$AB,9,),0)</f>
        <v>0</v>
      </c>
      <c r="S1400" s="90">
        <f>IFERROR(VLOOKUP(CONCATENATE($A1400,"A"),'05 APU'!$T:$AB,9,),0)</f>
        <v>0</v>
      </c>
      <c r="U1400" s="421"/>
      <c r="V1400" s="424"/>
      <c r="W1400" s="429">
        <v>0</v>
      </c>
    </row>
    <row r="1401" spans="1:23" x14ac:dyDescent="0.25">
      <c r="A1401" s="88">
        <v>1391</v>
      </c>
      <c r="B1401" s="408" t="s">
        <v>2653</v>
      </c>
      <c r="C1401" s="409" t="s">
        <v>2500</v>
      </c>
      <c r="D1401" s="89" t="str">
        <f>IFERROR(VLOOKUP(CONCATENATE($A1401,"T"),'05 APU'!$1:$1048576,3,),"")</f>
        <v/>
      </c>
      <c r="E1401" s="89" t="str">
        <f>IFERROR(VLOOKUP(CONCATENATE($A1401,"T2"),'05 APU'!$1:$1048576,3,),"")</f>
        <v/>
      </c>
      <c r="F1401" s="89" t="str">
        <f>IFERROR(VLOOKUP(CONCATENATE($A1401,"T3"),'05 APU'!$1:$1048576,3,),"")</f>
        <v/>
      </c>
      <c r="G1401" s="415" t="s">
        <v>138</v>
      </c>
      <c r="H1401" s="351"/>
      <c r="I1401" s="90">
        <f>IFERROR((VLOOKUP(CONCATENATE($A1401,"D"),'05 APU'!$1:$1048576,9,)),0)</f>
        <v>0</v>
      </c>
      <c r="J1401" s="90">
        <f t="shared" si="45"/>
        <v>0</v>
      </c>
      <c r="K1401" s="297" t="str">
        <f>IFERROR(VLOOKUP(CONCATENATE($A1401,"C"),'05 APU'!$1:$1048576,9,),"")</f>
        <v/>
      </c>
      <c r="L1401" s="297" t="str">
        <f>IFERROR(VLOOKUP(CONCATENATE($A1401,"B"),'05 APU'!$1:$1048576,9,),"")</f>
        <v/>
      </c>
      <c r="M1401" s="297" t="str">
        <f>IFERROR(VLOOKUP(CONCATENATE($A1401,"A"),'05 APU'!$1:$1048576,9,),"")</f>
        <v/>
      </c>
      <c r="N1401" s="86"/>
      <c r="O1401" s="90">
        <f>IFERROR(VLOOKUP(CONCATENATE($A1401,"D"),'05 APU'!$T:$AB,9,),0)</f>
        <v>0</v>
      </c>
      <c r="P1401" s="90">
        <f t="shared" si="44"/>
        <v>0</v>
      </c>
      <c r="Q1401" s="90">
        <f>IFERROR(VLOOKUP(CONCATENATE($A1401,"C"),'05 APU'!$T:$AB,9,),0)</f>
        <v>0</v>
      </c>
      <c r="R1401" s="90">
        <f>IFERROR(VLOOKUP(CONCATENATE($A1401,"B"),'05 APU'!$T:$AB,9,),0)</f>
        <v>0</v>
      </c>
      <c r="S1401" s="90">
        <f>IFERROR(VLOOKUP(CONCATENATE($A1401,"A"),'05 APU'!$T:$AB,9,),0)</f>
        <v>0</v>
      </c>
      <c r="U1401" s="421"/>
      <c r="V1401" s="424"/>
      <c r="W1401" s="429">
        <v>0</v>
      </c>
    </row>
    <row r="1402" spans="1:23" x14ac:dyDescent="0.25">
      <c r="A1402" s="88">
        <v>1392</v>
      </c>
      <c r="B1402" s="408" t="s">
        <v>2654</v>
      </c>
      <c r="C1402" s="409" t="s">
        <v>2502</v>
      </c>
      <c r="D1402" s="89" t="str">
        <f>IFERROR(VLOOKUP(CONCATENATE($A1402,"T"),'05 APU'!$1:$1048576,3,),"")</f>
        <v/>
      </c>
      <c r="E1402" s="89" t="str">
        <f>IFERROR(VLOOKUP(CONCATENATE($A1402,"T2"),'05 APU'!$1:$1048576,3,),"")</f>
        <v/>
      </c>
      <c r="F1402" s="89" t="str">
        <f>IFERROR(VLOOKUP(CONCATENATE($A1402,"T3"),'05 APU'!$1:$1048576,3,),"")</f>
        <v/>
      </c>
      <c r="G1402" s="415" t="s">
        <v>138</v>
      </c>
      <c r="H1402" s="351"/>
      <c r="I1402" s="90">
        <f>IFERROR((VLOOKUP(CONCATENATE($A1402,"D"),'05 APU'!$1:$1048576,9,)),0)</f>
        <v>0</v>
      </c>
      <c r="J1402" s="90">
        <f t="shared" si="45"/>
        <v>0</v>
      </c>
      <c r="K1402" s="297" t="str">
        <f>IFERROR(VLOOKUP(CONCATENATE($A1402,"C"),'05 APU'!$1:$1048576,9,),"")</f>
        <v/>
      </c>
      <c r="L1402" s="297" t="str">
        <f>IFERROR(VLOOKUP(CONCATENATE($A1402,"B"),'05 APU'!$1:$1048576,9,),"")</f>
        <v/>
      </c>
      <c r="M1402" s="297" t="str">
        <f>IFERROR(VLOOKUP(CONCATENATE($A1402,"A"),'05 APU'!$1:$1048576,9,),"")</f>
        <v/>
      </c>
      <c r="N1402" s="86"/>
      <c r="O1402" s="90">
        <f>IFERROR(VLOOKUP(CONCATENATE($A1402,"D"),'05 APU'!$T:$AB,9,),0)</f>
        <v>0</v>
      </c>
      <c r="P1402" s="90">
        <f t="shared" si="44"/>
        <v>0</v>
      </c>
      <c r="Q1402" s="90">
        <f>IFERROR(VLOOKUP(CONCATENATE($A1402,"C"),'05 APU'!$T:$AB,9,),0)</f>
        <v>0</v>
      </c>
      <c r="R1402" s="90">
        <f>IFERROR(VLOOKUP(CONCATENATE($A1402,"B"),'05 APU'!$T:$AB,9,),0)</f>
        <v>0</v>
      </c>
      <c r="S1402" s="90">
        <f>IFERROR(VLOOKUP(CONCATENATE($A1402,"A"),'05 APU'!$T:$AB,9,),0)</f>
        <v>0</v>
      </c>
      <c r="U1402" s="421"/>
      <c r="V1402" s="424"/>
      <c r="W1402" s="429">
        <v>0</v>
      </c>
    </row>
    <row r="1403" spans="1:23" x14ac:dyDescent="0.25">
      <c r="A1403" s="88">
        <v>1393</v>
      </c>
      <c r="B1403" s="408" t="s">
        <v>2655</v>
      </c>
      <c r="C1403" s="409" t="s">
        <v>2504</v>
      </c>
      <c r="D1403" s="89" t="str">
        <f>IFERROR(VLOOKUP(CONCATENATE($A1403,"T"),'05 APU'!$1:$1048576,3,),"")</f>
        <v/>
      </c>
      <c r="E1403" s="89" t="str">
        <f>IFERROR(VLOOKUP(CONCATENATE($A1403,"T2"),'05 APU'!$1:$1048576,3,),"")</f>
        <v/>
      </c>
      <c r="F1403" s="89" t="str">
        <f>IFERROR(VLOOKUP(CONCATENATE($A1403,"T3"),'05 APU'!$1:$1048576,3,),"")</f>
        <v/>
      </c>
      <c r="G1403" s="415" t="s">
        <v>138</v>
      </c>
      <c r="H1403" s="351"/>
      <c r="I1403" s="90">
        <f>IFERROR((VLOOKUP(CONCATENATE($A1403,"D"),'05 APU'!$1:$1048576,9,)),0)</f>
        <v>0</v>
      </c>
      <c r="J1403" s="90">
        <f t="shared" si="45"/>
        <v>0</v>
      </c>
      <c r="K1403" s="297" t="str">
        <f>IFERROR(VLOOKUP(CONCATENATE($A1403,"C"),'05 APU'!$1:$1048576,9,),"")</f>
        <v/>
      </c>
      <c r="L1403" s="297" t="str">
        <f>IFERROR(VLOOKUP(CONCATENATE($A1403,"B"),'05 APU'!$1:$1048576,9,),"")</f>
        <v/>
      </c>
      <c r="M1403" s="297" t="str">
        <f>IFERROR(VLOOKUP(CONCATENATE($A1403,"A"),'05 APU'!$1:$1048576,9,),"")</f>
        <v/>
      </c>
      <c r="N1403" s="86"/>
      <c r="O1403" s="90">
        <f>IFERROR(VLOOKUP(CONCATENATE($A1403,"D"),'05 APU'!$T:$AB,9,),0)</f>
        <v>0</v>
      </c>
      <c r="P1403" s="90">
        <f t="shared" si="44"/>
        <v>0</v>
      </c>
      <c r="Q1403" s="90">
        <f>IFERROR(VLOOKUP(CONCATENATE($A1403,"C"),'05 APU'!$T:$AB,9,),0)</f>
        <v>0</v>
      </c>
      <c r="R1403" s="90">
        <f>IFERROR(VLOOKUP(CONCATENATE($A1403,"B"),'05 APU'!$T:$AB,9,),0)</f>
        <v>0</v>
      </c>
      <c r="S1403" s="90">
        <f>IFERROR(VLOOKUP(CONCATENATE($A1403,"A"),'05 APU'!$T:$AB,9,),0)</f>
        <v>0</v>
      </c>
      <c r="U1403" s="421"/>
      <c r="V1403" s="424"/>
      <c r="W1403" s="429">
        <v>0</v>
      </c>
    </row>
    <row r="1404" spans="1:23" x14ac:dyDescent="0.25">
      <c r="A1404" s="88">
        <v>1394</v>
      </c>
      <c r="B1404" s="408" t="s">
        <v>2656</v>
      </c>
      <c r="C1404" s="409" t="s">
        <v>2506</v>
      </c>
      <c r="D1404" s="89" t="str">
        <f>IFERROR(VLOOKUP(CONCATENATE($A1404,"T"),'05 APU'!$1:$1048576,3,),"")</f>
        <v/>
      </c>
      <c r="E1404" s="89" t="str">
        <f>IFERROR(VLOOKUP(CONCATENATE($A1404,"T2"),'05 APU'!$1:$1048576,3,),"")</f>
        <v/>
      </c>
      <c r="F1404" s="89" t="str">
        <f>IFERROR(VLOOKUP(CONCATENATE($A1404,"T3"),'05 APU'!$1:$1048576,3,),"")</f>
        <v/>
      </c>
      <c r="G1404" s="415" t="s">
        <v>138</v>
      </c>
      <c r="H1404" s="351"/>
      <c r="I1404" s="90">
        <f>IFERROR((VLOOKUP(CONCATENATE($A1404,"D"),'05 APU'!$1:$1048576,9,)),0)</f>
        <v>0</v>
      </c>
      <c r="J1404" s="90">
        <f t="shared" si="45"/>
        <v>0</v>
      </c>
      <c r="K1404" s="297" t="str">
        <f>IFERROR(VLOOKUP(CONCATENATE($A1404,"C"),'05 APU'!$1:$1048576,9,),"")</f>
        <v/>
      </c>
      <c r="L1404" s="297" t="str">
        <f>IFERROR(VLOOKUP(CONCATENATE($A1404,"B"),'05 APU'!$1:$1048576,9,),"")</f>
        <v/>
      </c>
      <c r="M1404" s="297" t="str">
        <f>IFERROR(VLOOKUP(CONCATENATE($A1404,"A"),'05 APU'!$1:$1048576,9,),"")</f>
        <v/>
      </c>
      <c r="N1404" s="86"/>
      <c r="O1404" s="90">
        <f>IFERROR(VLOOKUP(CONCATENATE($A1404,"D"),'05 APU'!$T:$AB,9,),0)</f>
        <v>0</v>
      </c>
      <c r="P1404" s="90">
        <f t="shared" si="44"/>
        <v>0</v>
      </c>
      <c r="Q1404" s="90">
        <f>IFERROR(VLOOKUP(CONCATENATE($A1404,"C"),'05 APU'!$T:$AB,9,),0)</f>
        <v>0</v>
      </c>
      <c r="R1404" s="90">
        <f>IFERROR(VLOOKUP(CONCATENATE($A1404,"B"),'05 APU'!$T:$AB,9,),0)</f>
        <v>0</v>
      </c>
      <c r="S1404" s="90">
        <f>IFERROR(VLOOKUP(CONCATENATE($A1404,"A"),'05 APU'!$T:$AB,9,),0)</f>
        <v>0</v>
      </c>
      <c r="U1404" s="421"/>
      <c r="V1404" s="424"/>
      <c r="W1404" s="429">
        <v>0</v>
      </c>
    </row>
    <row r="1405" spans="1:23" x14ac:dyDescent="0.25">
      <c r="A1405" s="88">
        <v>1395</v>
      </c>
      <c r="B1405" s="408" t="s">
        <v>2657</v>
      </c>
      <c r="C1405" s="409" t="s">
        <v>2508</v>
      </c>
      <c r="D1405" s="89" t="str">
        <f>IFERROR(VLOOKUP(CONCATENATE($A1405,"T"),'05 APU'!$1:$1048576,3,),"")</f>
        <v/>
      </c>
      <c r="E1405" s="89" t="str">
        <f>IFERROR(VLOOKUP(CONCATENATE($A1405,"T2"),'05 APU'!$1:$1048576,3,),"")</f>
        <v/>
      </c>
      <c r="F1405" s="89" t="str">
        <f>IFERROR(VLOOKUP(CONCATENATE($A1405,"T3"),'05 APU'!$1:$1048576,3,),"")</f>
        <v/>
      </c>
      <c r="G1405" s="415" t="s">
        <v>138</v>
      </c>
      <c r="H1405" s="351"/>
      <c r="I1405" s="90">
        <f>IFERROR((VLOOKUP(CONCATENATE($A1405,"D"),'05 APU'!$1:$1048576,9,)),0)</f>
        <v>0</v>
      </c>
      <c r="J1405" s="90">
        <f t="shared" si="45"/>
        <v>0</v>
      </c>
      <c r="K1405" s="297" t="str">
        <f>IFERROR(VLOOKUP(CONCATENATE($A1405,"C"),'05 APU'!$1:$1048576,9,),"")</f>
        <v/>
      </c>
      <c r="L1405" s="297" t="str">
        <f>IFERROR(VLOOKUP(CONCATENATE($A1405,"B"),'05 APU'!$1:$1048576,9,),"")</f>
        <v/>
      </c>
      <c r="M1405" s="297" t="str">
        <f>IFERROR(VLOOKUP(CONCATENATE($A1405,"A"),'05 APU'!$1:$1048576,9,),"")</f>
        <v/>
      </c>
      <c r="N1405" s="86"/>
      <c r="O1405" s="90">
        <f>IFERROR(VLOOKUP(CONCATENATE($A1405,"D"),'05 APU'!$T:$AB,9,),0)</f>
        <v>0</v>
      </c>
      <c r="P1405" s="90">
        <f t="shared" si="44"/>
        <v>0</v>
      </c>
      <c r="Q1405" s="90">
        <f>IFERROR(VLOOKUP(CONCATENATE($A1405,"C"),'05 APU'!$T:$AB,9,),0)</f>
        <v>0</v>
      </c>
      <c r="R1405" s="90">
        <f>IFERROR(VLOOKUP(CONCATENATE($A1405,"B"),'05 APU'!$T:$AB,9,),0)</f>
        <v>0</v>
      </c>
      <c r="S1405" s="90">
        <f>IFERROR(VLOOKUP(CONCATENATE($A1405,"A"),'05 APU'!$T:$AB,9,),0)</f>
        <v>0</v>
      </c>
      <c r="U1405" s="421"/>
      <c r="V1405" s="424"/>
      <c r="W1405" s="429">
        <v>0</v>
      </c>
    </row>
    <row r="1406" spans="1:23" x14ac:dyDescent="0.25">
      <c r="A1406" s="88">
        <v>1396</v>
      </c>
      <c r="B1406" s="408" t="s">
        <v>2658</v>
      </c>
      <c r="C1406" s="409" t="s">
        <v>2510</v>
      </c>
      <c r="D1406" s="89" t="str">
        <f>IFERROR(VLOOKUP(CONCATENATE($A1406,"T"),'05 APU'!$1:$1048576,3,),"")</f>
        <v/>
      </c>
      <c r="E1406" s="89" t="str">
        <f>IFERROR(VLOOKUP(CONCATENATE($A1406,"T2"),'05 APU'!$1:$1048576,3,),"")</f>
        <v/>
      </c>
      <c r="F1406" s="89" t="str">
        <f>IFERROR(VLOOKUP(CONCATENATE($A1406,"T3"),'05 APU'!$1:$1048576,3,),"")</f>
        <v/>
      </c>
      <c r="G1406" s="415" t="s">
        <v>138</v>
      </c>
      <c r="H1406" s="351"/>
      <c r="I1406" s="90">
        <f>IFERROR((VLOOKUP(CONCATENATE($A1406,"D"),'05 APU'!$1:$1048576,9,)),0)</f>
        <v>0</v>
      </c>
      <c r="J1406" s="90">
        <f t="shared" si="45"/>
        <v>0</v>
      </c>
      <c r="K1406" s="297" t="str">
        <f>IFERROR(VLOOKUP(CONCATENATE($A1406,"C"),'05 APU'!$1:$1048576,9,),"")</f>
        <v/>
      </c>
      <c r="L1406" s="297" t="str">
        <f>IFERROR(VLOOKUP(CONCATENATE($A1406,"B"),'05 APU'!$1:$1048576,9,),"")</f>
        <v/>
      </c>
      <c r="M1406" s="297" t="str">
        <f>IFERROR(VLOOKUP(CONCATENATE($A1406,"A"),'05 APU'!$1:$1048576,9,),"")</f>
        <v/>
      </c>
      <c r="N1406" s="86"/>
      <c r="O1406" s="90">
        <f>IFERROR(VLOOKUP(CONCATENATE($A1406,"D"),'05 APU'!$T:$AB,9,),0)</f>
        <v>0</v>
      </c>
      <c r="P1406" s="90">
        <f t="shared" si="44"/>
        <v>0</v>
      </c>
      <c r="Q1406" s="90">
        <f>IFERROR(VLOOKUP(CONCATENATE($A1406,"C"),'05 APU'!$T:$AB,9,),0)</f>
        <v>0</v>
      </c>
      <c r="R1406" s="90">
        <f>IFERROR(VLOOKUP(CONCATENATE($A1406,"B"),'05 APU'!$T:$AB,9,),0)</f>
        <v>0</v>
      </c>
      <c r="S1406" s="90">
        <f>IFERROR(VLOOKUP(CONCATENATE($A1406,"A"),'05 APU'!$T:$AB,9,),0)</f>
        <v>0</v>
      </c>
      <c r="U1406" s="421"/>
      <c r="V1406" s="424"/>
      <c r="W1406" s="429">
        <v>0</v>
      </c>
    </row>
    <row r="1407" spans="1:23" x14ac:dyDescent="0.25">
      <c r="A1407" s="88">
        <v>1397</v>
      </c>
      <c r="B1407" s="408" t="s">
        <v>2659</v>
      </c>
      <c r="C1407" s="409" t="s">
        <v>2512</v>
      </c>
      <c r="D1407" s="89" t="str">
        <f>IFERROR(VLOOKUP(CONCATENATE($A1407,"T"),'05 APU'!$1:$1048576,3,),"")</f>
        <v/>
      </c>
      <c r="E1407" s="89" t="str">
        <f>IFERROR(VLOOKUP(CONCATENATE($A1407,"T2"),'05 APU'!$1:$1048576,3,),"")</f>
        <v/>
      </c>
      <c r="F1407" s="89" t="str">
        <f>IFERROR(VLOOKUP(CONCATENATE($A1407,"T3"),'05 APU'!$1:$1048576,3,),"")</f>
        <v/>
      </c>
      <c r="G1407" s="415" t="s">
        <v>138</v>
      </c>
      <c r="H1407" s="351"/>
      <c r="I1407" s="90">
        <f>IFERROR((VLOOKUP(CONCATENATE($A1407,"D"),'05 APU'!$1:$1048576,9,)),0)</f>
        <v>0</v>
      </c>
      <c r="J1407" s="90">
        <f t="shared" si="45"/>
        <v>0</v>
      </c>
      <c r="K1407" s="297" t="str">
        <f>IFERROR(VLOOKUP(CONCATENATE($A1407,"C"),'05 APU'!$1:$1048576,9,),"")</f>
        <v/>
      </c>
      <c r="L1407" s="297" t="str">
        <f>IFERROR(VLOOKUP(CONCATENATE($A1407,"B"),'05 APU'!$1:$1048576,9,),"")</f>
        <v/>
      </c>
      <c r="M1407" s="297" t="str">
        <f>IFERROR(VLOOKUP(CONCATENATE($A1407,"A"),'05 APU'!$1:$1048576,9,),"")</f>
        <v/>
      </c>
      <c r="N1407" s="86"/>
      <c r="O1407" s="90">
        <f>IFERROR(VLOOKUP(CONCATENATE($A1407,"D"),'05 APU'!$T:$AB,9,),0)</f>
        <v>0</v>
      </c>
      <c r="P1407" s="90">
        <f t="shared" si="44"/>
        <v>0</v>
      </c>
      <c r="Q1407" s="90">
        <f>IFERROR(VLOOKUP(CONCATENATE($A1407,"C"),'05 APU'!$T:$AB,9,),0)</f>
        <v>0</v>
      </c>
      <c r="R1407" s="90">
        <f>IFERROR(VLOOKUP(CONCATENATE($A1407,"B"),'05 APU'!$T:$AB,9,),0)</f>
        <v>0</v>
      </c>
      <c r="S1407" s="90">
        <f>IFERROR(VLOOKUP(CONCATENATE($A1407,"A"),'05 APU'!$T:$AB,9,),0)</f>
        <v>0</v>
      </c>
      <c r="U1407" s="421"/>
      <c r="V1407" s="424"/>
      <c r="W1407" s="429">
        <v>0</v>
      </c>
    </row>
    <row r="1408" spans="1:23" x14ac:dyDescent="0.25">
      <c r="A1408" s="88">
        <v>1398</v>
      </c>
      <c r="B1408" s="408" t="s">
        <v>2660</v>
      </c>
      <c r="C1408" s="409" t="s">
        <v>2514</v>
      </c>
      <c r="D1408" s="89" t="str">
        <f>IFERROR(VLOOKUP(CONCATENATE($A1408,"T"),'05 APU'!$1:$1048576,3,),"")</f>
        <v/>
      </c>
      <c r="E1408" s="89" t="str">
        <f>IFERROR(VLOOKUP(CONCATENATE($A1408,"T2"),'05 APU'!$1:$1048576,3,),"")</f>
        <v/>
      </c>
      <c r="F1408" s="89" t="str">
        <f>IFERROR(VLOOKUP(CONCATENATE($A1408,"T3"),'05 APU'!$1:$1048576,3,),"")</f>
        <v/>
      </c>
      <c r="G1408" s="415" t="s">
        <v>138</v>
      </c>
      <c r="H1408" s="351"/>
      <c r="I1408" s="90">
        <f>IFERROR((VLOOKUP(CONCATENATE($A1408,"D"),'05 APU'!$1:$1048576,9,)),0)</f>
        <v>0</v>
      </c>
      <c r="J1408" s="90">
        <f t="shared" si="45"/>
        <v>0</v>
      </c>
      <c r="K1408" s="297" t="str">
        <f>IFERROR(VLOOKUP(CONCATENATE($A1408,"C"),'05 APU'!$1:$1048576,9,),"")</f>
        <v/>
      </c>
      <c r="L1408" s="297" t="str">
        <f>IFERROR(VLOOKUP(CONCATENATE($A1408,"B"),'05 APU'!$1:$1048576,9,),"")</f>
        <v/>
      </c>
      <c r="M1408" s="297" t="str">
        <f>IFERROR(VLOOKUP(CONCATENATE($A1408,"A"),'05 APU'!$1:$1048576,9,),"")</f>
        <v/>
      </c>
      <c r="N1408" s="86"/>
      <c r="O1408" s="90">
        <f>IFERROR(VLOOKUP(CONCATENATE($A1408,"D"),'05 APU'!$T:$AB,9,),0)</f>
        <v>0</v>
      </c>
      <c r="P1408" s="90">
        <f t="shared" si="44"/>
        <v>0</v>
      </c>
      <c r="Q1408" s="90">
        <f>IFERROR(VLOOKUP(CONCATENATE($A1408,"C"),'05 APU'!$T:$AB,9,),0)</f>
        <v>0</v>
      </c>
      <c r="R1408" s="90">
        <f>IFERROR(VLOOKUP(CONCATENATE($A1408,"B"),'05 APU'!$T:$AB,9,),0)</f>
        <v>0</v>
      </c>
      <c r="S1408" s="90">
        <f>IFERROR(VLOOKUP(CONCATENATE($A1408,"A"),'05 APU'!$T:$AB,9,),0)</f>
        <v>0</v>
      </c>
      <c r="U1408" s="421"/>
      <c r="V1408" s="424"/>
      <c r="W1408" s="429">
        <v>0</v>
      </c>
    </row>
    <row r="1409" spans="1:23" x14ac:dyDescent="0.25">
      <c r="A1409" s="88">
        <v>1399</v>
      </c>
      <c r="B1409" s="408" t="s">
        <v>2661</v>
      </c>
      <c r="C1409" s="409" t="s">
        <v>2516</v>
      </c>
      <c r="D1409" s="89" t="str">
        <f>IFERROR(VLOOKUP(CONCATENATE($A1409,"T"),'05 APU'!$1:$1048576,3,),"")</f>
        <v/>
      </c>
      <c r="E1409" s="89" t="str">
        <f>IFERROR(VLOOKUP(CONCATENATE($A1409,"T2"),'05 APU'!$1:$1048576,3,),"")</f>
        <v/>
      </c>
      <c r="F1409" s="89" t="str">
        <f>IFERROR(VLOOKUP(CONCATENATE($A1409,"T3"),'05 APU'!$1:$1048576,3,),"")</f>
        <v/>
      </c>
      <c r="G1409" s="415" t="s">
        <v>138</v>
      </c>
      <c r="H1409" s="351"/>
      <c r="I1409" s="90">
        <f>IFERROR((VLOOKUP(CONCATENATE($A1409,"D"),'05 APU'!$1:$1048576,9,)),0)</f>
        <v>0</v>
      </c>
      <c r="J1409" s="90">
        <f t="shared" si="45"/>
        <v>0</v>
      </c>
      <c r="K1409" s="297" t="str">
        <f>IFERROR(VLOOKUP(CONCATENATE($A1409,"C"),'05 APU'!$1:$1048576,9,),"")</f>
        <v/>
      </c>
      <c r="L1409" s="297" t="str">
        <f>IFERROR(VLOOKUP(CONCATENATE($A1409,"B"),'05 APU'!$1:$1048576,9,),"")</f>
        <v/>
      </c>
      <c r="M1409" s="297" t="str">
        <f>IFERROR(VLOOKUP(CONCATENATE($A1409,"A"),'05 APU'!$1:$1048576,9,),"")</f>
        <v/>
      </c>
      <c r="N1409" s="86"/>
      <c r="O1409" s="90">
        <f>IFERROR(VLOOKUP(CONCATENATE($A1409,"D"),'05 APU'!$T:$AB,9,),0)</f>
        <v>0</v>
      </c>
      <c r="P1409" s="90">
        <f t="shared" si="44"/>
        <v>0</v>
      </c>
      <c r="Q1409" s="90">
        <f>IFERROR(VLOOKUP(CONCATENATE($A1409,"C"),'05 APU'!$T:$AB,9,),0)</f>
        <v>0</v>
      </c>
      <c r="R1409" s="90">
        <f>IFERROR(VLOOKUP(CONCATENATE($A1409,"B"),'05 APU'!$T:$AB,9,),0)</f>
        <v>0</v>
      </c>
      <c r="S1409" s="90">
        <f>IFERROR(VLOOKUP(CONCATENATE($A1409,"A"),'05 APU'!$T:$AB,9,),0)</f>
        <v>0</v>
      </c>
      <c r="U1409" s="421"/>
      <c r="V1409" s="424"/>
      <c r="W1409" s="429">
        <v>0</v>
      </c>
    </row>
    <row r="1410" spans="1:23" x14ac:dyDescent="0.25">
      <c r="A1410" s="88">
        <v>1400</v>
      </c>
      <c r="B1410" s="408" t="s">
        <v>2662</v>
      </c>
      <c r="C1410" s="409" t="s">
        <v>2518</v>
      </c>
      <c r="D1410" s="89" t="str">
        <f>IFERROR(VLOOKUP(CONCATENATE($A1410,"T"),'05 APU'!$1:$1048576,3,),"")</f>
        <v/>
      </c>
      <c r="E1410" s="89" t="str">
        <f>IFERROR(VLOOKUP(CONCATENATE($A1410,"T2"),'05 APU'!$1:$1048576,3,),"")</f>
        <v/>
      </c>
      <c r="F1410" s="89" t="str">
        <f>IFERROR(VLOOKUP(CONCATENATE($A1410,"T3"),'05 APU'!$1:$1048576,3,),"")</f>
        <v/>
      </c>
      <c r="G1410" s="415" t="s">
        <v>138</v>
      </c>
      <c r="H1410" s="351"/>
      <c r="I1410" s="90">
        <f>IFERROR((VLOOKUP(CONCATENATE($A1410,"D"),'05 APU'!$1:$1048576,9,)),0)</f>
        <v>0</v>
      </c>
      <c r="J1410" s="90">
        <f t="shared" si="45"/>
        <v>0</v>
      </c>
      <c r="K1410" s="297" t="str">
        <f>IFERROR(VLOOKUP(CONCATENATE($A1410,"C"),'05 APU'!$1:$1048576,9,),"")</f>
        <v/>
      </c>
      <c r="L1410" s="297" t="str">
        <f>IFERROR(VLOOKUP(CONCATENATE($A1410,"B"),'05 APU'!$1:$1048576,9,),"")</f>
        <v/>
      </c>
      <c r="M1410" s="297" t="str">
        <f>IFERROR(VLOOKUP(CONCATENATE($A1410,"A"),'05 APU'!$1:$1048576,9,),"")</f>
        <v/>
      </c>
      <c r="N1410" s="86"/>
      <c r="O1410" s="90">
        <f>IFERROR(VLOOKUP(CONCATENATE($A1410,"D"),'05 APU'!$T:$AB,9,),0)</f>
        <v>0</v>
      </c>
      <c r="P1410" s="90">
        <f t="shared" si="44"/>
        <v>0</v>
      </c>
      <c r="Q1410" s="90">
        <f>IFERROR(VLOOKUP(CONCATENATE($A1410,"C"),'05 APU'!$T:$AB,9,),0)</f>
        <v>0</v>
      </c>
      <c r="R1410" s="90">
        <f>IFERROR(VLOOKUP(CONCATENATE($A1410,"B"),'05 APU'!$T:$AB,9,),0)</f>
        <v>0</v>
      </c>
      <c r="S1410" s="90">
        <f>IFERROR(VLOOKUP(CONCATENATE($A1410,"A"),'05 APU'!$T:$AB,9,),0)</f>
        <v>0</v>
      </c>
      <c r="U1410" s="421"/>
      <c r="V1410" s="424"/>
      <c r="W1410" s="429">
        <v>0</v>
      </c>
    </row>
    <row r="1411" spans="1:23" x14ac:dyDescent="0.25">
      <c r="A1411" s="88">
        <v>1401</v>
      </c>
      <c r="B1411" s="408" t="s">
        <v>2663</v>
      </c>
      <c r="C1411" s="409" t="s">
        <v>2520</v>
      </c>
      <c r="D1411" s="89" t="str">
        <f>IFERROR(VLOOKUP(CONCATENATE($A1411,"T"),'05 APU'!$1:$1048576,3,),"")</f>
        <v/>
      </c>
      <c r="E1411" s="89" t="str">
        <f>IFERROR(VLOOKUP(CONCATENATE($A1411,"T2"),'05 APU'!$1:$1048576,3,),"")</f>
        <v/>
      </c>
      <c r="F1411" s="89" t="str">
        <f>IFERROR(VLOOKUP(CONCATENATE($A1411,"T3"),'05 APU'!$1:$1048576,3,),"")</f>
        <v/>
      </c>
      <c r="G1411" s="415" t="s">
        <v>138</v>
      </c>
      <c r="H1411" s="351"/>
      <c r="I1411" s="90">
        <f>IFERROR((VLOOKUP(CONCATENATE($A1411,"D"),'05 APU'!$1:$1048576,9,)),0)</f>
        <v>0</v>
      </c>
      <c r="J1411" s="90">
        <f t="shared" si="45"/>
        <v>0</v>
      </c>
      <c r="K1411" s="297" t="str">
        <f>IFERROR(VLOOKUP(CONCATENATE($A1411,"C"),'05 APU'!$1:$1048576,9,),"")</f>
        <v/>
      </c>
      <c r="L1411" s="297" t="str">
        <f>IFERROR(VLOOKUP(CONCATENATE($A1411,"B"),'05 APU'!$1:$1048576,9,),"")</f>
        <v/>
      </c>
      <c r="M1411" s="297" t="str">
        <f>IFERROR(VLOOKUP(CONCATENATE($A1411,"A"),'05 APU'!$1:$1048576,9,),"")</f>
        <v/>
      </c>
      <c r="N1411" s="86"/>
      <c r="O1411" s="90">
        <f>IFERROR(VLOOKUP(CONCATENATE($A1411,"D"),'05 APU'!$T:$AB,9,),0)</f>
        <v>0</v>
      </c>
      <c r="P1411" s="90">
        <f t="shared" si="44"/>
        <v>0</v>
      </c>
      <c r="Q1411" s="90">
        <f>IFERROR(VLOOKUP(CONCATENATE($A1411,"C"),'05 APU'!$T:$AB,9,),0)</f>
        <v>0</v>
      </c>
      <c r="R1411" s="90">
        <f>IFERROR(VLOOKUP(CONCATENATE($A1411,"B"),'05 APU'!$T:$AB,9,),0)</f>
        <v>0</v>
      </c>
      <c r="S1411" s="90">
        <f>IFERROR(VLOOKUP(CONCATENATE($A1411,"A"),'05 APU'!$T:$AB,9,),0)</f>
        <v>0</v>
      </c>
      <c r="U1411" s="421"/>
      <c r="V1411" s="424"/>
      <c r="W1411" s="429">
        <v>0</v>
      </c>
    </row>
    <row r="1412" spans="1:23" x14ac:dyDescent="0.25">
      <c r="A1412" s="88">
        <v>1402</v>
      </c>
      <c r="B1412" s="408" t="s">
        <v>2664</v>
      </c>
      <c r="C1412" s="409" t="s">
        <v>2522</v>
      </c>
      <c r="D1412" s="89" t="str">
        <f>IFERROR(VLOOKUP(CONCATENATE($A1412,"T"),'05 APU'!$1:$1048576,3,),"")</f>
        <v/>
      </c>
      <c r="E1412" s="89" t="str">
        <f>IFERROR(VLOOKUP(CONCATENATE($A1412,"T2"),'05 APU'!$1:$1048576,3,),"")</f>
        <v/>
      </c>
      <c r="F1412" s="89" t="str">
        <f>IFERROR(VLOOKUP(CONCATENATE($A1412,"T3"),'05 APU'!$1:$1048576,3,),"")</f>
        <v/>
      </c>
      <c r="G1412" s="415" t="s">
        <v>138</v>
      </c>
      <c r="H1412" s="351"/>
      <c r="I1412" s="90">
        <f>IFERROR((VLOOKUP(CONCATENATE($A1412,"D"),'05 APU'!$1:$1048576,9,)),0)</f>
        <v>0</v>
      </c>
      <c r="J1412" s="90">
        <f t="shared" si="45"/>
        <v>0</v>
      </c>
      <c r="K1412" s="297" t="str">
        <f>IFERROR(VLOOKUP(CONCATENATE($A1412,"C"),'05 APU'!$1:$1048576,9,),"")</f>
        <v/>
      </c>
      <c r="L1412" s="297" t="str">
        <f>IFERROR(VLOOKUP(CONCATENATE($A1412,"B"),'05 APU'!$1:$1048576,9,),"")</f>
        <v/>
      </c>
      <c r="M1412" s="297" t="str">
        <f>IFERROR(VLOOKUP(CONCATENATE($A1412,"A"),'05 APU'!$1:$1048576,9,),"")</f>
        <v/>
      </c>
      <c r="N1412" s="86"/>
      <c r="O1412" s="90">
        <f>IFERROR(VLOOKUP(CONCATENATE($A1412,"D"),'05 APU'!$T:$AB,9,),0)</f>
        <v>0</v>
      </c>
      <c r="P1412" s="90">
        <f t="shared" si="44"/>
        <v>0</v>
      </c>
      <c r="Q1412" s="90">
        <f>IFERROR(VLOOKUP(CONCATENATE($A1412,"C"),'05 APU'!$T:$AB,9,),0)</f>
        <v>0</v>
      </c>
      <c r="R1412" s="90">
        <f>IFERROR(VLOOKUP(CONCATENATE($A1412,"B"),'05 APU'!$T:$AB,9,),0)</f>
        <v>0</v>
      </c>
      <c r="S1412" s="90">
        <f>IFERROR(VLOOKUP(CONCATENATE($A1412,"A"),'05 APU'!$T:$AB,9,),0)</f>
        <v>0</v>
      </c>
      <c r="U1412" s="421"/>
      <c r="V1412" s="424"/>
      <c r="W1412" s="429">
        <v>0</v>
      </c>
    </row>
    <row r="1413" spans="1:23" x14ac:dyDescent="0.25">
      <c r="A1413" s="88">
        <v>1403</v>
      </c>
      <c r="B1413" s="408" t="s">
        <v>2665</v>
      </c>
      <c r="C1413" s="409" t="s">
        <v>2524</v>
      </c>
      <c r="D1413" s="89" t="str">
        <f>IFERROR(VLOOKUP(CONCATENATE($A1413,"T"),'05 APU'!$1:$1048576,3,),"")</f>
        <v/>
      </c>
      <c r="E1413" s="89" t="str">
        <f>IFERROR(VLOOKUP(CONCATENATE($A1413,"T2"),'05 APU'!$1:$1048576,3,),"")</f>
        <v/>
      </c>
      <c r="F1413" s="89" t="str">
        <f>IFERROR(VLOOKUP(CONCATENATE($A1413,"T3"),'05 APU'!$1:$1048576,3,),"")</f>
        <v/>
      </c>
      <c r="G1413" s="415" t="s">
        <v>138</v>
      </c>
      <c r="H1413" s="351"/>
      <c r="I1413" s="90">
        <f>IFERROR((VLOOKUP(CONCATENATE($A1413,"D"),'05 APU'!$1:$1048576,9,)),0)</f>
        <v>0</v>
      </c>
      <c r="J1413" s="90">
        <f t="shared" si="45"/>
        <v>0</v>
      </c>
      <c r="K1413" s="297" t="str">
        <f>IFERROR(VLOOKUP(CONCATENATE($A1413,"C"),'05 APU'!$1:$1048576,9,),"")</f>
        <v/>
      </c>
      <c r="L1413" s="297" t="str">
        <f>IFERROR(VLOOKUP(CONCATENATE($A1413,"B"),'05 APU'!$1:$1048576,9,),"")</f>
        <v/>
      </c>
      <c r="M1413" s="297" t="str">
        <f>IFERROR(VLOOKUP(CONCATENATE($A1413,"A"),'05 APU'!$1:$1048576,9,),"")</f>
        <v/>
      </c>
      <c r="N1413" s="86"/>
      <c r="O1413" s="90">
        <f>IFERROR(VLOOKUP(CONCATENATE($A1413,"D"),'05 APU'!$T:$AB,9,),0)</f>
        <v>0</v>
      </c>
      <c r="P1413" s="90">
        <f t="shared" si="44"/>
        <v>0</v>
      </c>
      <c r="Q1413" s="90">
        <f>IFERROR(VLOOKUP(CONCATENATE($A1413,"C"),'05 APU'!$T:$AB,9,),0)</f>
        <v>0</v>
      </c>
      <c r="R1413" s="90">
        <f>IFERROR(VLOOKUP(CONCATENATE($A1413,"B"),'05 APU'!$T:$AB,9,),0)</f>
        <v>0</v>
      </c>
      <c r="S1413" s="90">
        <f>IFERROR(VLOOKUP(CONCATENATE($A1413,"A"),'05 APU'!$T:$AB,9,),0)</f>
        <v>0</v>
      </c>
      <c r="U1413" s="421"/>
      <c r="V1413" s="424"/>
      <c r="W1413" s="429">
        <v>0</v>
      </c>
    </row>
    <row r="1414" spans="1:23" x14ac:dyDescent="0.25">
      <c r="A1414" s="88">
        <v>1404</v>
      </c>
      <c r="B1414" s="408" t="s">
        <v>2666</v>
      </c>
      <c r="C1414" s="409" t="s">
        <v>2526</v>
      </c>
      <c r="D1414" s="89" t="str">
        <f>IFERROR(VLOOKUP(CONCATENATE($A1414,"T"),'05 APU'!$1:$1048576,3,),"")</f>
        <v/>
      </c>
      <c r="E1414" s="89" t="str">
        <f>IFERROR(VLOOKUP(CONCATENATE($A1414,"T2"),'05 APU'!$1:$1048576,3,),"")</f>
        <v/>
      </c>
      <c r="F1414" s="89" t="str">
        <f>IFERROR(VLOOKUP(CONCATENATE($A1414,"T3"),'05 APU'!$1:$1048576,3,),"")</f>
        <v/>
      </c>
      <c r="G1414" s="415" t="s">
        <v>138</v>
      </c>
      <c r="H1414" s="351"/>
      <c r="I1414" s="90">
        <f>IFERROR((VLOOKUP(CONCATENATE($A1414,"D"),'05 APU'!$1:$1048576,9,)),0)</f>
        <v>0</v>
      </c>
      <c r="J1414" s="90">
        <f t="shared" si="45"/>
        <v>0</v>
      </c>
      <c r="K1414" s="297" t="str">
        <f>IFERROR(VLOOKUP(CONCATENATE($A1414,"C"),'05 APU'!$1:$1048576,9,),"")</f>
        <v/>
      </c>
      <c r="L1414" s="297" t="str">
        <f>IFERROR(VLOOKUP(CONCATENATE($A1414,"B"),'05 APU'!$1:$1048576,9,),"")</f>
        <v/>
      </c>
      <c r="M1414" s="297" t="str">
        <f>IFERROR(VLOOKUP(CONCATENATE($A1414,"A"),'05 APU'!$1:$1048576,9,),"")</f>
        <v/>
      </c>
      <c r="N1414" s="86"/>
      <c r="O1414" s="90">
        <f>IFERROR(VLOOKUP(CONCATENATE($A1414,"D"),'05 APU'!$T:$AB,9,),0)</f>
        <v>0</v>
      </c>
      <c r="P1414" s="90">
        <f t="shared" si="44"/>
        <v>0</v>
      </c>
      <c r="Q1414" s="90">
        <f>IFERROR(VLOOKUP(CONCATENATE($A1414,"C"),'05 APU'!$T:$AB,9,),0)</f>
        <v>0</v>
      </c>
      <c r="R1414" s="90">
        <f>IFERROR(VLOOKUP(CONCATENATE($A1414,"B"),'05 APU'!$T:$AB,9,),0)</f>
        <v>0</v>
      </c>
      <c r="S1414" s="90">
        <f>IFERROR(VLOOKUP(CONCATENATE($A1414,"A"),'05 APU'!$T:$AB,9,),0)</f>
        <v>0</v>
      </c>
      <c r="U1414" s="421"/>
      <c r="V1414" s="424"/>
      <c r="W1414" s="429">
        <v>0</v>
      </c>
    </row>
    <row r="1415" spans="1:23" x14ac:dyDescent="0.25">
      <c r="A1415" s="88">
        <v>1405</v>
      </c>
      <c r="B1415" s="408" t="s">
        <v>2667</v>
      </c>
      <c r="C1415" s="409" t="s">
        <v>2528</v>
      </c>
      <c r="D1415" s="89" t="str">
        <f>IFERROR(VLOOKUP(CONCATENATE($A1415,"T"),'05 APU'!$1:$1048576,3,),"")</f>
        <v/>
      </c>
      <c r="E1415" s="89" t="str">
        <f>IFERROR(VLOOKUP(CONCATENATE($A1415,"T2"),'05 APU'!$1:$1048576,3,),"")</f>
        <v/>
      </c>
      <c r="F1415" s="89" t="str">
        <f>IFERROR(VLOOKUP(CONCATENATE($A1415,"T3"),'05 APU'!$1:$1048576,3,),"")</f>
        <v/>
      </c>
      <c r="G1415" s="415" t="s">
        <v>138</v>
      </c>
      <c r="H1415" s="351"/>
      <c r="I1415" s="90">
        <f>IFERROR((VLOOKUP(CONCATENATE($A1415,"D"),'05 APU'!$1:$1048576,9,)),0)</f>
        <v>0</v>
      </c>
      <c r="J1415" s="90">
        <f t="shared" si="45"/>
        <v>0</v>
      </c>
      <c r="K1415" s="297" t="str">
        <f>IFERROR(VLOOKUP(CONCATENATE($A1415,"C"),'05 APU'!$1:$1048576,9,),"")</f>
        <v/>
      </c>
      <c r="L1415" s="297" t="str">
        <f>IFERROR(VLOOKUP(CONCATENATE($A1415,"B"),'05 APU'!$1:$1048576,9,),"")</f>
        <v/>
      </c>
      <c r="M1415" s="297" t="str">
        <f>IFERROR(VLOOKUP(CONCATENATE($A1415,"A"),'05 APU'!$1:$1048576,9,),"")</f>
        <v/>
      </c>
      <c r="N1415" s="86"/>
      <c r="O1415" s="90">
        <f>IFERROR(VLOOKUP(CONCATENATE($A1415,"D"),'05 APU'!$T:$AB,9,),0)</f>
        <v>0</v>
      </c>
      <c r="P1415" s="90">
        <f t="shared" si="44"/>
        <v>0</v>
      </c>
      <c r="Q1415" s="90">
        <f>IFERROR(VLOOKUP(CONCATENATE($A1415,"C"),'05 APU'!$T:$AB,9,),0)</f>
        <v>0</v>
      </c>
      <c r="R1415" s="90">
        <f>IFERROR(VLOOKUP(CONCATENATE($A1415,"B"),'05 APU'!$T:$AB,9,),0)</f>
        <v>0</v>
      </c>
      <c r="S1415" s="90">
        <f>IFERROR(VLOOKUP(CONCATENATE($A1415,"A"),'05 APU'!$T:$AB,9,),0)</f>
        <v>0</v>
      </c>
      <c r="U1415" s="421"/>
      <c r="V1415" s="424"/>
      <c r="W1415" s="429">
        <v>0</v>
      </c>
    </row>
    <row r="1416" spans="1:23" x14ac:dyDescent="0.25">
      <c r="A1416" s="88">
        <v>1406</v>
      </c>
      <c r="B1416" s="408" t="s">
        <v>2668</v>
      </c>
      <c r="C1416" s="409" t="s">
        <v>2530</v>
      </c>
      <c r="D1416" s="89" t="str">
        <f>IFERROR(VLOOKUP(CONCATENATE($A1416,"T"),'05 APU'!$1:$1048576,3,),"")</f>
        <v/>
      </c>
      <c r="E1416" s="89" t="str">
        <f>IFERROR(VLOOKUP(CONCATENATE($A1416,"T2"),'05 APU'!$1:$1048576,3,),"")</f>
        <v/>
      </c>
      <c r="F1416" s="89" t="str">
        <f>IFERROR(VLOOKUP(CONCATENATE($A1416,"T3"),'05 APU'!$1:$1048576,3,),"")</f>
        <v/>
      </c>
      <c r="G1416" s="415" t="s">
        <v>138</v>
      </c>
      <c r="H1416" s="351"/>
      <c r="I1416" s="90">
        <f>IFERROR((VLOOKUP(CONCATENATE($A1416,"D"),'05 APU'!$1:$1048576,9,)),0)</f>
        <v>0</v>
      </c>
      <c r="J1416" s="90">
        <f t="shared" si="45"/>
        <v>0</v>
      </c>
      <c r="K1416" s="297" t="str">
        <f>IFERROR(VLOOKUP(CONCATENATE($A1416,"C"),'05 APU'!$1:$1048576,9,),"")</f>
        <v/>
      </c>
      <c r="L1416" s="297" t="str">
        <f>IFERROR(VLOOKUP(CONCATENATE($A1416,"B"),'05 APU'!$1:$1048576,9,),"")</f>
        <v/>
      </c>
      <c r="M1416" s="297" t="str">
        <f>IFERROR(VLOOKUP(CONCATENATE($A1416,"A"),'05 APU'!$1:$1048576,9,),"")</f>
        <v/>
      </c>
      <c r="N1416" s="86"/>
      <c r="O1416" s="90">
        <f>IFERROR(VLOOKUP(CONCATENATE($A1416,"D"),'05 APU'!$T:$AB,9,),0)</f>
        <v>0</v>
      </c>
      <c r="P1416" s="90">
        <f t="shared" si="44"/>
        <v>0</v>
      </c>
      <c r="Q1416" s="90">
        <f>IFERROR(VLOOKUP(CONCATENATE($A1416,"C"),'05 APU'!$T:$AB,9,),0)</f>
        <v>0</v>
      </c>
      <c r="R1416" s="90">
        <f>IFERROR(VLOOKUP(CONCATENATE($A1416,"B"),'05 APU'!$T:$AB,9,),0)</f>
        <v>0</v>
      </c>
      <c r="S1416" s="90">
        <f>IFERROR(VLOOKUP(CONCATENATE($A1416,"A"),'05 APU'!$T:$AB,9,),0)</f>
        <v>0</v>
      </c>
      <c r="U1416" s="421"/>
      <c r="V1416" s="424"/>
      <c r="W1416" s="429">
        <v>0</v>
      </c>
    </row>
    <row r="1417" spans="1:23" x14ac:dyDescent="0.25">
      <c r="A1417" s="88">
        <v>1407</v>
      </c>
      <c r="B1417" s="408" t="s">
        <v>2669</v>
      </c>
      <c r="C1417" s="409" t="s">
        <v>2532</v>
      </c>
      <c r="D1417" s="89" t="str">
        <f>IFERROR(VLOOKUP(CONCATENATE($A1417,"T"),'05 APU'!$1:$1048576,3,),"")</f>
        <v/>
      </c>
      <c r="E1417" s="89" t="str">
        <f>IFERROR(VLOOKUP(CONCATENATE($A1417,"T2"),'05 APU'!$1:$1048576,3,),"")</f>
        <v/>
      </c>
      <c r="F1417" s="89" t="str">
        <f>IFERROR(VLOOKUP(CONCATENATE($A1417,"T3"),'05 APU'!$1:$1048576,3,),"")</f>
        <v/>
      </c>
      <c r="G1417" s="415" t="s">
        <v>138</v>
      </c>
      <c r="H1417" s="351"/>
      <c r="I1417" s="90">
        <f>IFERROR((VLOOKUP(CONCATENATE($A1417,"D"),'05 APU'!$1:$1048576,9,)),0)</f>
        <v>0</v>
      </c>
      <c r="J1417" s="90">
        <f t="shared" si="45"/>
        <v>0</v>
      </c>
      <c r="K1417" s="297" t="str">
        <f>IFERROR(VLOOKUP(CONCATENATE($A1417,"C"),'05 APU'!$1:$1048576,9,),"")</f>
        <v/>
      </c>
      <c r="L1417" s="297" t="str">
        <f>IFERROR(VLOOKUP(CONCATENATE($A1417,"B"),'05 APU'!$1:$1048576,9,),"")</f>
        <v/>
      </c>
      <c r="M1417" s="297" t="str">
        <f>IFERROR(VLOOKUP(CONCATENATE($A1417,"A"),'05 APU'!$1:$1048576,9,),"")</f>
        <v/>
      </c>
      <c r="N1417" s="86"/>
      <c r="O1417" s="90">
        <f>IFERROR(VLOOKUP(CONCATENATE($A1417,"D"),'05 APU'!$T:$AB,9,),0)</f>
        <v>0</v>
      </c>
      <c r="P1417" s="90">
        <f t="shared" si="44"/>
        <v>0</v>
      </c>
      <c r="Q1417" s="90">
        <f>IFERROR(VLOOKUP(CONCATENATE($A1417,"C"),'05 APU'!$T:$AB,9,),0)</f>
        <v>0</v>
      </c>
      <c r="R1417" s="90">
        <f>IFERROR(VLOOKUP(CONCATENATE($A1417,"B"),'05 APU'!$T:$AB,9,),0)</f>
        <v>0</v>
      </c>
      <c r="S1417" s="90">
        <f>IFERROR(VLOOKUP(CONCATENATE($A1417,"A"),'05 APU'!$T:$AB,9,),0)</f>
        <v>0</v>
      </c>
      <c r="U1417" s="421"/>
      <c r="V1417" s="424"/>
      <c r="W1417" s="429">
        <v>0</v>
      </c>
    </row>
    <row r="1418" spans="1:23" x14ac:dyDescent="0.25">
      <c r="A1418" s="88">
        <v>1408</v>
      </c>
      <c r="B1418" s="408" t="s">
        <v>2670</v>
      </c>
      <c r="C1418" s="409" t="s">
        <v>2534</v>
      </c>
      <c r="D1418" s="89" t="str">
        <f>IFERROR(VLOOKUP(CONCATENATE($A1418,"T"),'05 APU'!$1:$1048576,3,),"")</f>
        <v/>
      </c>
      <c r="E1418" s="89" t="str">
        <f>IFERROR(VLOOKUP(CONCATENATE($A1418,"T2"),'05 APU'!$1:$1048576,3,),"")</f>
        <v/>
      </c>
      <c r="F1418" s="89" t="str">
        <f>IFERROR(VLOOKUP(CONCATENATE($A1418,"T3"),'05 APU'!$1:$1048576,3,),"")</f>
        <v/>
      </c>
      <c r="G1418" s="415" t="s">
        <v>138</v>
      </c>
      <c r="H1418" s="351"/>
      <c r="I1418" s="90">
        <f>IFERROR((VLOOKUP(CONCATENATE($A1418,"D"),'05 APU'!$1:$1048576,9,)),0)</f>
        <v>0</v>
      </c>
      <c r="J1418" s="90">
        <f t="shared" si="45"/>
        <v>0</v>
      </c>
      <c r="K1418" s="297" t="str">
        <f>IFERROR(VLOOKUP(CONCATENATE($A1418,"C"),'05 APU'!$1:$1048576,9,),"")</f>
        <v/>
      </c>
      <c r="L1418" s="297" t="str">
        <f>IFERROR(VLOOKUP(CONCATENATE($A1418,"B"),'05 APU'!$1:$1048576,9,),"")</f>
        <v/>
      </c>
      <c r="M1418" s="297" t="str">
        <f>IFERROR(VLOOKUP(CONCATENATE($A1418,"A"),'05 APU'!$1:$1048576,9,),"")</f>
        <v/>
      </c>
      <c r="N1418" s="86"/>
      <c r="O1418" s="90">
        <f>IFERROR(VLOOKUP(CONCATENATE($A1418,"D"),'05 APU'!$T:$AB,9,),0)</f>
        <v>0</v>
      </c>
      <c r="P1418" s="90">
        <f t="shared" si="44"/>
        <v>0</v>
      </c>
      <c r="Q1418" s="90">
        <f>IFERROR(VLOOKUP(CONCATENATE($A1418,"C"),'05 APU'!$T:$AB,9,),0)</f>
        <v>0</v>
      </c>
      <c r="R1418" s="90">
        <f>IFERROR(VLOOKUP(CONCATENATE($A1418,"B"),'05 APU'!$T:$AB,9,),0)</f>
        <v>0</v>
      </c>
      <c r="S1418" s="90">
        <f>IFERROR(VLOOKUP(CONCATENATE($A1418,"A"),'05 APU'!$T:$AB,9,),0)</f>
        <v>0</v>
      </c>
      <c r="U1418" s="421"/>
      <c r="V1418" s="424"/>
      <c r="W1418" s="429">
        <v>0</v>
      </c>
    </row>
    <row r="1419" spans="1:23" x14ac:dyDescent="0.25">
      <c r="A1419" s="88">
        <v>1409</v>
      </c>
      <c r="B1419" s="408" t="s">
        <v>2671</v>
      </c>
      <c r="C1419" s="409" t="s">
        <v>2536</v>
      </c>
      <c r="D1419" s="89" t="str">
        <f>IFERROR(VLOOKUP(CONCATENATE($A1419,"T"),'05 APU'!$1:$1048576,3,),"")</f>
        <v/>
      </c>
      <c r="E1419" s="89" t="str">
        <f>IFERROR(VLOOKUP(CONCATENATE($A1419,"T2"),'05 APU'!$1:$1048576,3,),"")</f>
        <v/>
      </c>
      <c r="F1419" s="89" t="str">
        <f>IFERROR(VLOOKUP(CONCATENATE($A1419,"T3"),'05 APU'!$1:$1048576,3,),"")</f>
        <v/>
      </c>
      <c r="G1419" s="415" t="s">
        <v>138</v>
      </c>
      <c r="H1419" s="351"/>
      <c r="I1419" s="90">
        <f>IFERROR((VLOOKUP(CONCATENATE($A1419,"D"),'05 APU'!$1:$1048576,9,)),0)</f>
        <v>0</v>
      </c>
      <c r="J1419" s="90">
        <f t="shared" si="45"/>
        <v>0</v>
      </c>
      <c r="K1419" s="297" t="str">
        <f>IFERROR(VLOOKUP(CONCATENATE($A1419,"C"),'05 APU'!$1:$1048576,9,),"")</f>
        <v/>
      </c>
      <c r="L1419" s="297" t="str">
        <f>IFERROR(VLOOKUP(CONCATENATE($A1419,"B"),'05 APU'!$1:$1048576,9,),"")</f>
        <v/>
      </c>
      <c r="M1419" s="297" t="str">
        <f>IFERROR(VLOOKUP(CONCATENATE($A1419,"A"),'05 APU'!$1:$1048576,9,),"")</f>
        <v/>
      </c>
      <c r="N1419" s="86"/>
      <c r="O1419" s="90">
        <f>IFERROR(VLOOKUP(CONCATENATE($A1419,"D"),'05 APU'!$T:$AB,9,),0)</f>
        <v>0</v>
      </c>
      <c r="P1419" s="90">
        <f t="shared" ref="P1419:P1482" si="46">IFERROR($O1419*$H1419,0)</f>
        <v>0</v>
      </c>
      <c r="Q1419" s="90">
        <f>IFERROR(VLOOKUP(CONCATENATE($A1419,"C"),'05 APU'!$T:$AB,9,),0)</f>
        <v>0</v>
      </c>
      <c r="R1419" s="90">
        <f>IFERROR(VLOOKUP(CONCATENATE($A1419,"B"),'05 APU'!$T:$AB,9,),0)</f>
        <v>0</v>
      </c>
      <c r="S1419" s="90">
        <f>IFERROR(VLOOKUP(CONCATENATE($A1419,"A"),'05 APU'!$T:$AB,9,),0)</f>
        <v>0</v>
      </c>
      <c r="U1419" s="421"/>
      <c r="V1419" s="424"/>
      <c r="W1419" s="429">
        <v>0</v>
      </c>
    </row>
    <row r="1420" spans="1:23" x14ac:dyDescent="0.25">
      <c r="A1420" s="88">
        <v>1410</v>
      </c>
      <c r="B1420" s="408" t="s">
        <v>2672</v>
      </c>
      <c r="C1420" s="409" t="s">
        <v>2538</v>
      </c>
      <c r="D1420" s="89" t="str">
        <f>IFERROR(VLOOKUP(CONCATENATE($A1420,"T"),'05 APU'!$1:$1048576,3,),"")</f>
        <v/>
      </c>
      <c r="E1420" s="89" t="str">
        <f>IFERROR(VLOOKUP(CONCATENATE($A1420,"T2"),'05 APU'!$1:$1048576,3,),"")</f>
        <v/>
      </c>
      <c r="F1420" s="89" t="str">
        <f>IFERROR(VLOOKUP(CONCATENATE($A1420,"T3"),'05 APU'!$1:$1048576,3,),"")</f>
        <v/>
      </c>
      <c r="G1420" s="415" t="s">
        <v>138</v>
      </c>
      <c r="H1420" s="351"/>
      <c r="I1420" s="90">
        <f>IFERROR((VLOOKUP(CONCATENATE($A1420,"D"),'05 APU'!$1:$1048576,9,)),0)</f>
        <v>0</v>
      </c>
      <c r="J1420" s="90">
        <f t="shared" si="45"/>
        <v>0</v>
      </c>
      <c r="K1420" s="297" t="str">
        <f>IFERROR(VLOOKUP(CONCATENATE($A1420,"C"),'05 APU'!$1:$1048576,9,),"")</f>
        <v/>
      </c>
      <c r="L1420" s="297" t="str">
        <f>IFERROR(VLOOKUP(CONCATENATE($A1420,"B"),'05 APU'!$1:$1048576,9,),"")</f>
        <v/>
      </c>
      <c r="M1420" s="297" t="str">
        <f>IFERROR(VLOOKUP(CONCATENATE($A1420,"A"),'05 APU'!$1:$1048576,9,),"")</f>
        <v/>
      </c>
      <c r="N1420" s="86"/>
      <c r="O1420" s="90">
        <f>IFERROR(VLOOKUP(CONCATENATE($A1420,"D"),'05 APU'!$T:$AB,9,),0)</f>
        <v>0</v>
      </c>
      <c r="P1420" s="90">
        <f t="shared" si="46"/>
        <v>0</v>
      </c>
      <c r="Q1420" s="90">
        <f>IFERROR(VLOOKUP(CONCATENATE($A1420,"C"),'05 APU'!$T:$AB,9,),0)</f>
        <v>0</v>
      </c>
      <c r="R1420" s="90">
        <f>IFERROR(VLOOKUP(CONCATENATE($A1420,"B"),'05 APU'!$T:$AB,9,),0)</f>
        <v>0</v>
      </c>
      <c r="S1420" s="90">
        <f>IFERROR(VLOOKUP(CONCATENATE($A1420,"A"),'05 APU'!$T:$AB,9,),0)</f>
        <v>0</v>
      </c>
      <c r="U1420" s="421"/>
      <c r="V1420" s="424"/>
      <c r="W1420" s="429">
        <v>0</v>
      </c>
    </row>
    <row r="1421" spans="1:23" x14ac:dyDescent="0.25">
      <c r="A1421" s="88">
        <v>1411</v>
      </c>
      <c r="B1421" s="408" t="s">
        <v>2673</v>
      </c>
      <c r="C1421" s="409" t="s">
        <v>2540</v>
      </c>
      <c r="D1421" s="89" t="str">
        <f>IFERROR(VLOOKUP(CONCATENATE($A1421,"T"),'05 APU'!$1:$1048576,3,),"")</f>
        <v/>
      </c>
      <c r="E1421" s="89" t="str">
        <f>IFERROR(VLOOKUP(CONCATENATE($A1421,"T2"),'05 APU'!$1:$1048576,3,),"")</f>
        <v/>
      </c>
      <c r="F1421" s="89" t="str">
        <f>IFERROR(VLOOKUP(CONCATENATE($A1421,"T3"),'05 APU'!$1:$1048576,3,),"")</f>
        <v/>
      </c>
      <c r="G1421" s="415" t="s">
        <v>138</v>
      </c>
      <c r="H1421" s="351"/>
      <c r="I1421" s="90">
        <f>IFERROR((VLOOKUP(CONCATENATE($A1421,"D"),'05 APU'!$1:$1048576,9,)),0)</f>
        <v>0</v>
      </c>
      <c r="J1421" s="90">
        <f t="shared" si="45"/>
        <v>0</v>
      </c>
      <c r="K1421" s="297" t="str">
        <f>IFERROR(VLOOKUP(CONCATENATE($A1421,"C"),'05 APU'!$1:$1048576,9,),"")</f>
        <v/>
      </c>
      <c r="L1421" s="297" t="str">
        <f>IFERROR(VLOOKUP(CONCATENATE($A1421,"B"),'05 APU'!$1:$1048576,9,),"")</f>
        <v/>
      </c>
      <c r="M1421" s="297" t="str">
        <f>IFERROR(VLOOKUP(CONCATENATE($A1421,"A"),'05 APU'!$1:$1048576,9,),"")</f>
        <v/>
      </c>
      <c r="N1421" s="86"/>
      <c r="O1421" s="90">
        <f>IFERROR(VLOOKUP(CONCATENATE($A1421,"D"),'05 APU'!$T:$AB,9,),0)</f>
        <v>0</v>
      </c>
      <c r="P1421" s="90">
        <f t="shared" si="46"/>
        <v>0</v>
      </c>
      <c r="Q1421" s="90">
        <f>IFERROR(VLOOKUP(CONCATENATE($A1421,"C"),'05 APU'!$T:$AB,9,),0)</f>
        <v>0</v>
      </c>
      <c r="R1421" s="90">
        <f>IFERROR(VLOOKUP(CONCATENATE($A1421,"B"),'05 APU'!$T:$AB,9,),0)</f>
        <v>0</v>
      </c>
      <c r="S1421" s="90">
        <f>IFERROR(VLOOKUP(CONCATENATE($A1421,"A"),'05 APU'!$T:$AB,9,),0)</f>
        <v>0</v>
      </c>
      <c r="U1421" s="421"/>
      <c r="V1421" s="424"/>
      <c r="W1421" s="429">
        <v>0</v>
      </c>
    </row>
    <row r="1422" spans="1:23" x14ac:dyDescent="0.25">
      <c r="A1422" s="88">
        <v>1412</v>
      </c>
      <c r="B1422" s="408" t="s">
        <v>2674</v>
      </c>
      <c r="C1422" s="409" t="s">
        <v>2542</v>
      </c>
      <c r="D1422" s="89" t="str">
        <f>IFERROR(VLOOKUP(CONCATENATE($A1422,"T"),'05 APU'!$1:$1048576,3,),"")</f>
        <v/>
      </c>
      <c r="E1422" s="89" t="str">
        <f>IFERROR(VLOOKUP(CONCATENATE($A1422,"T2"),'05 APU'!$1:$1048576,3,),"")</f>
        <v/>
      </c>
      <c r="F1422" s="89" t="str">
        <f>IFERROR(VLOOKUP(CONCATENATE($A1422,"T3"),'05 APU'!$1:$1048576,3,),"")</f>
        <v/>
      </c>
      <c r="G1422" s="415" t="s">
        <v>138</v>
      </c>
      <c r="H1422" s="351"/>
      <c r="I1422" s="90">
        <f>IFERROR((VLOOKUP(CONCATENATE($A1422,"D"),'05 APU'!$1:$1048576,9,)),0)</f>
        <v>0</v>
      </c>
      <c r="J1422" s="90">
        <f t="shared" si="45"/>
        <v>0</v>
      </c>
      <c r="K1422" s="297" t="str">
        <f>IFERROR(VLOOKUP(CONCATENATE($A1422,"C"),'05 APU'!$1:$1048576,9,),"")</f>
        <v/>
      </c>
      <c r="L1422" s="297" t="str">
        <f>IFERROR(VLOOKUP(CONCATENATE($A1422,"B"),'05 APU'!$1:$1048576,9,),"")</f>
        <v/>
      </c>
      <c r="M1422" s="297" t="str">
        <f>IFERROR(VLOOKUP(CONCATENATE($A1422,"A"),'05 APU'!$1:$1048576,9,),"")</f>
        <v/>
      </c>
      <c r="N1422" s="86"/>
      <c r="O1422" s="90">
        <f>IFERROR(VLOOKUP(CONCATENATE($A1422,"D"),'05 APU'!$T:$AB,9,),0)</f>
        <v>0</v>
      </c>
      <c r="P1422" s="90">
        <f t="shared" si="46"/>
        <v>0</v>
      </c>
      <c r="Q1422" s="90">
        <f>IFERROR(VLOOKUP(CONCATENATE($A1422,"C"),'05 APU'!$T:$AB,9,),0)</f>
        <v>0</v>
      </c>
      <c r="R1422" s="90">
        <f>IFERROR(VLOOKUP(CONCATENATE($A1422,"B"),'05 APU'!$T:$AB,9,),0)</f>
        <v>0</v>
      </c>
      <c r="S1422" s="90">
        <f>IFERROR(VLOOKUP(CONCATENATE($A1422,"A"),'05 APU'!$T:$AB,9,),0)</f>
        <v>0</v>
      </c>
      <c r="U1422" s="421"/>
      <c r="V1422" s="424"/>
      <c r="W1422" s="429">
        <v>0</v>
      </c>
    </row>
    <row r="1423" spans="1:23" x14ac:dyDescent="0.25">
      <c r="A1423" s="88">
        <v>1413</v>
      </c>
      <c r="B1423" s="408" t="s">
        <v>2675</v>
      </c>
      <c r="C1423" s="409" t="s">
        <v>2544</v>
      </c>
      <c r="D1423" s="89" t="str">
        <f>IFERROR(VLOOKUP(CONCATENATE($A1423,"T"),'05 APU'!$1:$1048576,3,),"")</f>
        <v/>
      </c>
      <c r="E1423" s="89" t="str">
        <f>IFERROR(VLOOKUP(CONCATENATE($A1423,"T2"),'05 APU'!$1:$1048576,3,),"")</f>
        <v/>
      </c>
      <c r="F1423" s="89" t="str">
        <f>IFERROR(VLOOKUP(CONCATENATE($A1423,"T3"),'05 APU'!$1:$1048576,3,),"")</f>
        <v/>
      </c>
      <c r="G1423" s="415" t="s">
        <v>138</v>
      </c>
      <c r="H1423" s="351"/>
      <c r="I1423" s="90">
        <f>IFERROR((VLOOKUP(CONCATENATE($A1423,"D"),'05 APU'!$1:$1048576,9,)),0)</f>
        <v>0</v>
      </c>
      <c r="J1423" s="90">
        <f t="shared" si="45"/>
        <v>0</v>
      </c>
      <c r="K1423" s="297" t="str">
        <f>IFERROR(VLOOKUP(CONCATENATE($A1423,"C"),'05 APU'!$1:$1048576,9,),"")</f>
        <v/>
      </c>
      <c r="L1423" s="297" t="str">
        <f>IFERROR(VLOOKUP(CONCATENATE($A1423,"B"),'05 APU'!$1:$1048576,9,),"")</f>
        <v/>
      </c>
      <c r="M1423" s="297" t="str">
        <f>IFERROR(VLOOKUP(CONCATENATE($A1423,"A"),'05 APU'!$1:$1048576,9,),"")</f>
        <v/>
      </c>
      <c r="N1423" s="86"/>
      <c r="O1423" s="90">
        <f>IFERROR(VLOOKUP(CONCATENATE($A1423,"D"),'05 APU'!$T:$AB,9,),0)</f>
        <v>0</v>
      </c>
      <c r="P1423" s="90">
        <f t="shared" si="46"/>
        <v>0</v>
      </c>
      <c r="Q1423" s="90">
        <f>IFERROR(VLOOKUP(CONCATENATE($A1423,"C"),'05 APU'!$T:$AB,9,),0)</f>
        <v>0</v>
      </c>
      <c r="R1423" s="90">
        <f>IFERROR(VLOOKUP(CONCATENATE($A1423,"B"),'05 APU'!$T:$AB,9,),0)</f>
        <v>0</v>
      </c>
      <c r="S1423" s="90">
        <f>IFERROR(VLOOKUP(CONCATENATE($A1423,"A"),'05 APU'!$T:$AB,9,),0)</f>
        <v>0</v>
      </c>
      <c r="U1423" s="421"/>
      <c r="V1423" s="424"/>
      <c r="W1423" s="429">
        <v>0</v>
      </c>
    </row>
    <row r="1424" spans="1:23" x14ac:dyDescent="0.25">
      <c r="A1424" s="88">
        <v>1414</v>
      </c>
      <c r="B1424" s="408" t="s">
        <v>2676</v>
      </c>
      <c r="C1424" s="409" t="s">
        <v>2546</v>
      </c>
      <c r="D1424" s="89" t="str">
        <f>IFERROR(VLOOKUP(CONCATENATE($A1424,"T"),'05 APU'!$1:$1048576,3,),"")</f>
        <v/>
      </c>
      <c r="E1424" s="89" t="str">
        <f>IFERROR(VLOOKUP(CONCATENATE($A1424,"T2"),'05 APU'!$1:$1048576,3,),"")</f>
        <v/>
      </c>
      <c r="F1424" s="89" t="str">
        <f>IFERROR(VLOOKUP(CONCATENATE($A1424,"T3"),'05 APU'!$1:$1048576,3,),"")</f>
        <v/>
      </c>
      <c r="G1424" s="415" t="s">
        <v>138</v>
      </c>
      <c r="H1424" s="351"/>
      <c r="I1424" s="90">
        <f>IFERROR((VLOOKUP(CONCATENATE($A1424,"D"),'05 APU'!$1:$1048576,9,)),0)</f>
        <v>0</v>
      </c>
      <c r="J1424" s="90">
        <f t="shared" si="45"/>
        <v>0</v>
      </c>
      <c r="K1424" s="297" t="str">
        <f>IFERROR(VLOOKUP(CONCATENATE($A1424,"C"),'05 APU'!$1:$1048576,9,),"")</f>
        <v/>
      </c>
      <c r="L1424" s="297" t="str">
        <f>IFERROR(VLOOKUP(CONCATENATE($A1424,"B"),'05 APU'!$1:$1048576,9,),"")</f>
        <v/>
      </c>
      <c r="M1424" s="297" t="str">
        <f>IFERROR(VLOOKUP(CONCATENATE($A1424,"A"),'05 APU'!$1:$1048576,9,),"")</f>
        <v/>
      </c>
      <c r="N1424" s="86"/>
      <c r="O1424" s="90">
        <f>IFERROR(VLOOKUP(CONCATENATE($A1424,"D"),'05 APU'!$T:$AB,9,),0)</f>
        <v>0</v>
      </c>
      <c r="P1424" s="90">
        <f t="shared" si="46"/>
        <v>0</v>
      </c>
      <c r="Q1424" s="90">
        <f>IFERROR(VLOOKUP(CONCATENATE($A1424,"C"),'05 APU'!$T:$AB,9,),0)</f>
        <v>0</v>
      </c>
      <c r="R1424" s="90">
        <f>IFERROR(VLOOKUP(CONCATENATE($A1424,"B"),'05 APU'!$T:$AB,9,),0)</f>
        <v>0</v>
      </c>
      <c r="S1424" s="90">
        <f>IFERROR(VLOOKUP(CONCATENATE($A1424,"A"),'05 APU'!$T:$AB,9,),0)</f>
        <v>0</v>
      </c>
      <c r="U1424" s="421"/>
      <c r="V1424" s="424"/>
      <c r="W1424" s="429">
        <v>0</v>
      </c>
    </row>
    <row r="1425" spans="1:23" x14ac:dyDescent="0.25">
      <c r="A1425" s="88">
        <v>1415</v>
      </c>
      <c r="B1425" s="408" t="s">
        <v>2677</v>
      </c>
      <c r="C1425" s="409" t="s">
        <v>2548</v>
      </c>
      <c r="D1425" s="89" t="str">
        <f>IFERROR(VLOOKUP(CONCATENATE($A1425,"T"),'05 APU'!$1:$1048576,3,),"")</f>
        <v/>
      </c>
      <c r="E1425" s="89" t="str">
        <f>IFERROR(VLOOKUP(CONCATENATE($A1425,"T2"),'05 APU'!$1:$1048576,3,),"")</f>
        <v/>
      </c>
      <c r="F1425" s="89" t="str">
        <f>IFERROR(VLOOKUP(CONCATENATE($A1425,"T3"),'05 APU'!$1:$1048576,3,),"")</f>
        <v/>
      </c>
      <c r="G1425" s="415" t="s">
        <v>138</v>
      </c>
      <c r="H1425" s="351"/>
      <c r="I1425" s="90">
        <f>IFERROR((VLOOKUP(CONCATENATE($A1425,"D"),'05 APU'!$1:$1048576,9,)),0)</f>
        <v>0</v>
      </c>
      <c r="J1425" s="90">
        <f t="shared" si="45"/>
        <v>0</v>
      </c>
      <c r="K1425" s="297" t="str">
        <f>IFERROR(VLOOKUP(CONCATENATE($A1425,"C"),'05 APU'!$1:$1048576,9,),"")</f>
        <v/>
      </c>
      <c r="L1425" s="297" t="str">
        <f>IFERROR(VLOOKUP(CONCATENATE($A1425,"B"),'05 APU'!$1:$1048576,9,),"")</f>
        <v/>
      </c>
      <c r="M1425" s="297" t="str">
        <f>IFERROR(VLOOKUP(CONCATENATE($A1425,"A"),'05 APU'!$1:$1048576,9,),"")</f>
        <v/>
      </c>
      <c r="N1425" s="86"/>
      <c r="O1425" s="90">
        <f>IFERROR(VLOOKUP(CONCATENATE($A1425,"D"),'05 APU'!$T:$AB,9,),0)</f>
        <v>0</v>
      </c>
      <c r="P1425" s="90">
        <f t="shared" si="46"/>
        <v>0</v>
      </c>
      <c r="Q1425" s="90">
        <f>IFERROR(VLOOKUP(CONCATENATE($A1425,"C"),'05 APU'!$T:$AB,9,),0)</f>
        <v>0</v>
      </c>
      <c r="R1425" s="90">
        <f>IFERROR(VLOOKUP(CONCATENATE($A1425,"B"),'05 APU'!$T:$AB,9,),0)</f>
        <v>0</v>
      </c>
      <c r="S1425" s="90">
        <f>IFERROR(VLOOKUP(CONCATENATE($A1425,"A"),'05 APU'!$T:$AB,9,),0)</f>
        <v>0</v>
      </c>
      <c r="U1425" s="421"/>
      <c r="V1425" s="424"/>
      <c r="W1425" s="429">
        <v>0</v>
      </c>
    </row>
    <row r="1426" spans="1:23" x14ac:dyDescent="0.25">
      <c r="A1426" s="88">
        <v>1416</v>
      </c>
      <c r="B1426" s="408" t="s">
        <v>2678</v>
      </c>
      <c r="C1426" s="409" t="s">
        <v>2550</v>
      </c>
      <c r="D1426" s="89" t="str">
        <f>IFERROR(VLOOKUP(CONCATENATE($A1426,"T"),'05 APU'!$1:$1048576,3,),"")</f>
        <v/>
      </c>
      <c r="E1426" s="89" t="str">
        <f>IFERROR(VLOOKUP(CONCATENATE($A1426,"T2"),'05 APU'!$1:$1048576,3,),"")</f>
        <v/>
      </c>
      <c r="F1426" s="89" t="str">
        <f>IFERROR(VLOOKUP(CONCATENATE($A1426,"T3"),'05 APU'!$1:$1048576,3,),"")</f>
        <v/>
      </c>
      <c r="G1426" s="415" t="s">
        <v>138</v>
      </c>
      <c r="H1426" s="351"/>
      <c r="I1426" s="90">
        <f>IFERROR((VLOOKUP(CONCATENATE($A1426,"D"),'05 APU'!$1:$1048576,9,)),0)</f>
        <v>0</v>
      </c>
      <c r="J1426" s="90">
        <f t="shared" si="45"/>
        <v>0</v>
      </c>
      <c r="K1426" s="297" t="str">
        <f>IFERROR(VLOOKUP(CONCATENATE($A1426,"C"),'05 APU'!$1:$1048576,9,),"")</f>
        <v/>
      </c>
      <c r="L1426" s="297" t="str">
        <f>IFERROR(VLOOKUP(CONCATENATE($A1426,"B"),'05 APU'!$1:$1048576,9,),"")</f>
        <v/>
      </c>
      <c r="M1426" s="297" t="str">
        <f>IFERROR(VLOOKUP(CONCATENATE($A1426,"A"),'05 APU'!$1:$1048576,9,),"")</f>
        <v/>
      </c>
      <c r="N1426" s="86"/>
      <c r="O1426" s="90">
        <f>IFERROR(VLOOKUP(CONCATENATE($A1426,"D"),'05 APU'!$T:$AB,9,),0)</f>
        <v>0</v>
      </c>
      <c r="P1426" s="90">
        <f t="shared" si="46"/>
        <v>0</v>
      </c>
      <c r="Q1426" s="90">
        <f>IFERROR(VLOOKUP(CONCATENATE($A1426,"C"),'05 APU'!$T:$AB,9,),0)</f>
        <v>0</v>
      </c>
      <c r="R1426" s="90">
        <f>IFERROR(VLOOKUP(CONCATENATE($A1426,"B"),'05 APU'!$T:$AB,9,),0)</f>
        <v>0</v>
      </c>
      <c r="S1426" s="90">
        <f>IFERROR(VLOOKUP(CONCATENATE($A1426,"A"),'05 APU'!$T:$AB,9,),0)</f>
        <v>0</v>
      </c>
      <c r="U1426" s="421"/>
      <c r="V1426" s="424"/>
      <c r="W1426" s="429">
        <v>0</v>
      </c>
    </row>
    <row r="1427" spans="1:23" x14ac:dyDescent="0.25">
      <c r="A1427" s="88">
        <v>1417</v>
      </c>
      <c r="B1427" s="408" t="s">
        <v>2679</v>
      </c>
      <c r="C1427" s="409" t="s">
        <v>2552</v>
      </c>
      <c r="D1427" s="89" t="str">
        <f>IFERROR(VLOOKUP(CONCATENATE($A1427,"T"),'05 APU'!$1:$1048576,3,),"")</f>
        <v/>
      </c>
      <c r="E1427" s="89" t="str">
        <f>IFERROR(VLOOKUP(CONCATENATE($A1427,"T2"),'05 APU'!$1:$1048576,3,),"")</f>
        <v/>
      </c>
      <c r="F1427" s="89" t="str">
        <f>IFERROR(VLOOKUP(CONCATENATE($A1427,"T3"),'05 APU'!$1:$1048576,3,),"")</f>
        <v/>
      </c>
      <c r="G1427" s="415" t="s">
        <v>138</v>
      </c>
      <c r="H1427" s="351"/>
      <c r="I1427" s="90">
        <f>IFERROR((VLOOKUP(CONCATENATE($A1427,"D"),'05 APU'!$1:$1048576,9,)),0)</f>
        <v>0</v>
      </c>
      <c r="J1427" s="90">
        <f t="shared" si="45"/>
        <v>0</v>
      </c>
      <c r="K1427" s="297" t="str">
        <f>IFERROR(VLOOKUP(CONCATENATE($A1427,"C"),'05 APU'!$1:$1048576,9,),"")</f>
        <v/>
      </c>
      <c r="L1427" s="297" t="str">
        <f>IFERROR(VLOOKUP(CONCATENATE($A1427,"B"),'05 APU'!$1:$1048576,9,),"")</f>
        <v/>
      </c>
      <c r="M1427" s="297" t="str">
        <f>IFERROR(VLOOKUP(CONCATENATE($A1427,"A"),'05 APU'!$1:$1048576,9,),"")</f>
        <v/>
      </c>
      <c r="N1427" s="86"/>
      <c r="O1427" s="90">
        <f>IFERROR(VLOOKUP(CONCATENATE($A1427,"D"),'05 APU'!$T:$AB,9,),0)</f>
        <v>0</v>
      </c>
      <c r="P1427" s="90">
        <f t="shared" si="46"/>
        <v>0</v>
      </c>
      <c r="Q1427" s="90">
        <f>IFERROR(VLOOKUP(CONCATENATE($A1427,"C"),'05 APU'!$T:$AB,9,),0)</f>
        <v>0</v>
      </c>
      <c r="R1427" s="90">
        <f>IFERROR(VLOOKUP(CONCATENATE($A1427,"B"),'05 APU'!$T:$AB,9,),0)</f>
        <v>0</v>
      </c>
      <c r="S1427" s="90">
        <f>IFERROR(VLOOKUP(CONCATENATE($A1427,"A"),'05 APU'!$T:$AB,9,),0)</f>
        <v>0</v>
      </c>
      <c r="U1427" s="421"/>
      <c r="V1427" s="424"/>
      <c r="W1427" s="429">
        <v>0</v>
      </c>
    </row>
    <row r="1428" spans="1:23" x14ac:dyDescent="0.25">
      <c r="A1428" s="88">
        <v>1418</v>
      </c>
      <c r="B1428" s="408" t="s">
        <v>2680</v>
      </c>
      <c r="C1428" s="409" t="s">
        <v>2554</v>
      </c>
      <c r="D1428" s="89" t="str">
        <f>IFERROR(VLOOKUP(CONCATENATE($A1428,"T"),'05 APU'!$1:$1048576,3,),"")</f>
        <v/>
      </c>
      <c r="E1428" s="89" t="str">
        <f>IFERROR(VLOOKUP(CONCATENATE($A1428,"T2"),'05 APU'!$1:$1048576,3,),"")</f>
        <v/>
      </c>
      <c r="F1428" s="89" t="str">
        <f>IFERROR(VLOOKUP(CONCATENATE($A1428,"T3"),'05 APU'!$1:$1048576,3,),"")</f>
        <v/>
      </c>
      <c r="G1428" s="415" t="s">
        <v>138</v>
      </c>
      <c r="H1428" s="351"/>
      <c r="I1428" s="90">
        <f>IFERROR((VLOOKUP(CONCATENATE($A1428,"D"),'05 APU'!$1:$1048576,9,)),0)</f>
        <v>0</v>
      </c>
      <c r="J1428" s="90">
        <f t="shared" si="45"/>
        <v>0</v>
      </c>
      <c r="K1428" s="297" t="str">
        <f>IFERROR(VLOOKUP(CONCATENATE($A1428,"C"),'05 APU'!$1:$1048576,9,),"")</f>
        <v/>
      </c>
      <c r="L1428" s="297" t="str">
        <f>IFERROR(VLOOKUP(CONCATENATE($A1428,"B"),'05 APU'!$1:$1048576,9,),"")</f>
        <v/>
      </c>
      <c r="M1428" s="297" t="str">
        <f>IFERROR(VLOOKUP(CONCATENATE($A1428,"A"),'05 APU'!$1:$1048576,9,),"")</f>
        <v/>
      </c>
      <c r="N1428" s="86"/>
      <c r="O1428" s="90">
        <f>IFERROR(VLOOKUP(CONCATENATE($A1428,"D"),'05 APU'!$T:$AB,9,),0)</f>
        <v>0</v>
      </c>
      <c r="P1428" s="90">
        <f t="shared" si="46"/>
        <v>0</v>
      </c>
      <c r="Q1428" s="90">
        <f>IFERROR(VLOOKUP(CONCATENATE($A1428,"C"),'05 APU'!$T:$AB,9,),0)</f>
        <v>0</v>
      </c>
      <c r="R1428" s="90">
        <f>IFERROR(VLOOKUP(CONCATENATE($A1428,"B"),'05 APU'!$T:$AB,9,),0)</f>
        <v>0</v>
      </c>
      <c r="S1428" s="90">
        <f>IFERROR(VLOOKUP(CONCATENATE($A1428,"A"),'05 APU'!$T:$AB,9,),0)</f>
        <v>0</v>
      </c>
      <c r="U1428" s="421"/>
      <c r="V1428" s="424"/>
      <c r="W1428" s="429">
        <v>0</v>
      </c>
    </row>
    <row r="1429" spans="1:23" x14ac:dyDescent="0.25">
      <c r="A1429" s="88">
        <v>1419</v>
      </c>
      <c r="B1429" s="408" t="s">
        <v>2681</v>
      </c>
      <c r="C1429" s="409" t="s">
        <v>2556</v>
      </c>
      <c r="D1429" s="89" t="str">
        <f>IFERROR(VLOOKUP(CONCATENATE($A1429,"T"),'05 APU'!$1:$1048576,3,),"")</f>
        <v/>
      </c>
      <c r="E1429" s="89" t="str">
        <f>IFERROR(VLOOKUP(CONCATENATE($A1429,"T2"),'05 APU'!$1:$1048576,3,),"")</f>
        <v/>
      </c>
      <c r="F1429" s="89" t="str">
        <f>IFERROR(VLOOKUP(CONCATENATE($A1429,"T3"),'05 APU'!$1:$1048576,3,),"")</f>
        <v/>
      </c>
      <c r="G1429" s="415" t="s">
        <v>138</v>
      </c>
      <c r="H1429" s="351"/>
      <c r="I1429" s="90">
        <f>IFERROR((VLOOKUP(CONCATENATE($A1429,"D"),'05 APU'!$1:$1048576,9,)),0)</f>
        <v>0</v>
      </c>
      <c r="J1429" s="90">
        <f t="shared" si="45"/>
        <v>0</v>
      </c>
      <c r="K1429" s="297" t="str">
        <f>IFERROR(VLOOKUP(CONCATENATE($A1429,"C"),'05 APU'!$1:$1048576,9,),"")</f>
        <v/>
      </c>
      <c r="L1429" s="297" t="str">
        <f>IFERROR(VLOOKUP(CONCATENATE($A1429,"B"),'05 APU'!$1:$1048576,9,),"")</f>
        <v/>
      </c>
      <c r="M1429" s="297" t="str">
        <f>IFERROR(VLOOKUP(CONCATENATE($A1429,"A"),'05 APU'!$1:$1048576,9,),"")</f>
        <v/>
      </c>
      <c r="N1429" s="86"/>
      <c r="O1429" s="90">
        <f>IFERROR(VLOOKUP(CONCATENATE($A1429,"D"),'05 APU'!$T:$AB,9,),0)</f>
        <v>0</v>
      </c>
      <c r="P1429" s="90">
        <f t="shared" si="46"/>
        <v>0</v>
      </c>
      <c r="Q1429" s="90">
        <f>IFERROR(VLOOKUP(CONCATENATE($A1429,"C"),'05 APU'!$T:$AB,9,),0)</f>
        <v>0</v>
      </c>
      <c r="R1429" s="90">
        <f>IFERROR(VLOOKUP(CONCATENATE($A1429,"B"),'05 APU'!$T:$AB,9,),0)</f>
        <v>0</v>
      </c>
      <c r="S1429" s="90">
        <f>IFERROR(VLOOKUP(CONCATENATE($A1429,"A"),'05 APU'!$T:$AB,9,),0)</f>
        <v>0</v>
      </c>
      <c r="U1429" s="421"/>
      <c r="V1429" s="424"/>
      <c r="W1429" s="429">
        <v>0</v>
      </c>
    </row>
    <row r="1430" spans="1:23" x14ac:dyDescent="0.25">
      <c r="A1430" s="88">
        <v>1420</v>
      </c>
      <c r="B1430" s="408" t="s">
        <v>2682</v>
      </c>
      <c r="C1430" s="409" t="s">
        <v>2558</v>
      </c>
      <c r="D1430" s="89" t="str">
        <f>IFERROR(VLOOKUP(CONCATENATE($A1430,"T"),'05 APU'!$1:$1048576,3,),"")</f>
        <v/>
      </c>
      <c r="E1430" s="89" t="str">
        <f>IFERROR(VLOOKUP(CONCATENATE($A1430,"T2"),'05 APU'!$1:$1048576,3,),"")</f>
        <v/>
      </c>
      <c r="F1430" s="89" t="str">
        <f>IFERROR(VLOOKUP(CONCATENATE($A1430,"T3"),'05 APU'!$1:$1048576,3,),"")</f>
        <v/>
      </c>
      <c r="G1430" s="415" t="s">
        <v>138</v>
      </c>
      <c r="H1430" s="351"/>
      <c r="I1430" s="90">
        <f>IFERROR((VLOOKUP(CONCATENATE($A1430,"D"),'05 APU'!$1:$1048576,9,)),0)</f>
        <v>0</v>
      </c>
      <c r="J1430" s="90">
        <f t="shared" si="45"/>
        <v>0</v>
      </c>
      <c r="K1430" s="297" t="str">
        <f>IFERROR(VLOOKUP(CONCATENATE($A1430,"C"),'05 APU'!$1:$1048576,9,),"")</f>
        <v/>
      </c>
      <c r="L1430" s="297" t="str">
        <f>IFERROR(VLOOKUP(CONCATENATE($A1430,"B"),'05 APU'!$1:$1048576,9,),"")</f>
        <v/>
      </c>
      <c r="M1430" s="297" t="str">
        <f>IFERROR(VLOOKUP(CONCATENATE($A1430,"A"),'05 APU'!$1:$1048576,9,),"")</f>
        <v/>
      </c>
      <c r="N1430" s="86"/>
      <c r="O1430" s="90">
        <f>IFERROR(VLOOKUP(CONCATENATE($A1430,"D"),'05 APU'!$T:$AB,9,),0)</f>
        <v>0</v>
      </c>
      <c r="P1430" s="90">
        <f t="shared" si="46"/>
        <v>0</v>
      </c>
      <c r="Q1430" s="90">
        <f>IFERROR(VLOOKUP(CONCATENATE($A1430,"C"),'05 APU'!$T:$AB,9,),0)</f>
        <v>0</v>
      </c>
      <c r="R1430" s="90">
        <f>IFERROR(VLOOKUP(CONCATENATE($A1430,"B"),'05 APU'!$T:$AB,9,),0)</f>
        <v>0</v>
      </c>
      <c r="S1430" s="90">
        <f>IFERROR(VLOOKUP(CONCATENATE($A1430,"A"),'05 APU'!$T:$AB,9,),0)</f>
        <v>0</v>
      </c>
      <c r="U1430" s="421"/>
      <c r="V1430" s="424"/>
      <c r="W1430" s="429">
        <v>0</v>
      </c>
    </row>
    <row r="1431" spans="1:23" x14ac:dyDescent="0.25">
      <c r="A1431" s="88">
        <v>1421</v>
      </c>
      <c r="B1431" s="408" t="s">
        <v>2683</v>
      </c>
      <c r="C1431" s="409" t="s">
        <v>2560</v>
      </c>
      <c r="D1431" s="89" t="str">
        <f>IFERROR(VLOOKUP(CONCATENATE($A1431,"T"),'05 APU'!$1:$1048576,3,),"")</f>
        <v/>
      </c>
      <c r="E1431" s="89" t="str">
        <f>IFERROR(VLOOKUP(CONCATENATE($A1431,"T2"),'05 APU'!$1:$1048576,3,),"")</f>
        <v/>
      </c>
      <c r="F1431" s="89" t="str">
        <f>IFERROR(VLOOKUP(CONCATENATE($A1431,"T3"),'05 APU'!$1:$1048576,3,),"")</f>
        <v/>
      </c>
      <c r="G1431" s="415" t="s">
        <v>138</v>
      </c>
      <c r="H1431" s="351"/>
      <c r="I1431" s="90">
        <f>IFERROR((VLOOKUP(CONCATENATE($A1431,"D"),'05 APU'!$1:$1048576,9,)),0)</f>
        <v>0</v>
      </c>
      <c r="J1431" s="90">
        <f t="shared" si="45"/>
        <v>0</v>
      </c>
      <c r="K1431" s="297" t="str">
        <f>IFERROR(VLOOKUP(CONCATENATE($A1431,"C"),'05 APU'!$1:$1048576,9,),"")</f>
        <v/>
      </c>
      <c r="L1431" s="297" t="str">
        <f>IFERROR(VLOOKUP(CONCATENATE($A1431,"B"),'05 APU'!$1:$1048576,9,),"")</f>
        <v/>
      </c>
      <c r="M1431" s="297" t="str">
        <f>IFERROR(VLOOKUP(CONCATENATE($A1431,"A"),'05 APU'!$1:$1048576,9,),"")</f>
        <v/>
      </c>
      <c r="N1431" s="86"/>
      <c r="O1431" s="90">
        <f>IFERROR(VLOOKUP(CONCATENATE($A1431,"D"),'05 APU'!$T:$AB,9,),0)</f>
        <v>0</v>
      </c>
      <c r="P1431" s="90">
        <f t="shared" si="46"/>
        <v>0</v>
      </c>
      <c r="Q1431" s="90">
        <f>IFERROR(VLOOKUP(CONCATENATE($A1431,"C"),'05 APU'!$T:$AB,9,),0)</f>
        <v>0</v>
      </c>
      <c r="R1431" s="90">
        <f>IFERROR(VLOOKUP(CONCATENATE($A1431,"B"),'05 APU'!$T:$AB,9,),0)</f>
        <v>0</v>
      </c>
      <c r="S1431" s="90">
        <f>IFERROR(VLOOKUP(CONCATENATE($A1431,"A"),'05 APU'!$T:$AB,9,),0)</f>
        <v>0</v>
      </c>
      <c r="U1431" s="421"/>
      <c r="V1431" s="424"/>
      <c r="W1431" s="429">
        <v>0</v>
      </c>
    </row>
    <row r="1432" spans="1:23" x14ac:dyDescent="0.25">
      <c r="A1432" s="88">
        <v>1422</v>
      </c>
      <c r="B1432" s="408" t="s">
        <v>2684</v>
      </c>
      <c r="C1432" s="409" t="s">
        <v>2562</v>
      </c>
      <c r="D1432" s="89" t="str">
        <f>IFERROR(VLOOKUP(CONCATENATE($A1432,"T"),'05 APU'!$1:$1048576,3,),"")</f>
        <v/>
      </c>
      <c r="E1432" s="89" t="str">
        <f>IFERROR(VLOOKUP(CONCATENATE($A1432,"T2"),'05 APU'!$1:$1048576,3,),"")</f>
        <v/>
      </c>
      <c r="F1432" s="89" t="str">
        <f>IFERROR(VLOOKUP(CONCATENATE($A1432,"T3"),'05 APU'!$1:$1048576,3,),"")</f>
        <v/>
      </c>
      <c r="G1432" s="415" t="s">
        <v>138</v>
      </c>
      <c r="H1432" s="351"/>
      <c r="I1432" s="90">
        <f>IFERROR((VLOOKUP(CONCATENATE($A1432,"D"),'05 APU'!$1:$1048576,9,)),0)</f>
        <v>0</v>
      </c>
      <c r="J1432" s="90">
        <f t="shared" si="45"/>
        <v>0</v>
      </c>
      <c r="K1432" s="297" t="str">
        <f>IFERROR(VLOOKUP(CONCATENATE($A1432,"C"),'05 APU'!$1:$1048576,9,),"")</f>
        <v/>
      </c>
      <c r="L1432" s="297" t="str">
        <f>IFERROR(VLOOKUP(CONCATENATE($A1432,"B"),'05 APU'!$1:$1048576,9,),"")</f>
        <v/>
      </c>
      <c r="M1432" s="297" t="str">
        <f>IFERROR(VLOOKUP(CONCATENATE($A1432,"A"),'05 APU'!$1:$1048576,9,),"")</f>
        <v/>
      </c>
      <c r="N1432" s="86"/>
      <c r="O1432" s="90">
        <f>IFERROR(VLOOKUP(CONCATENATE($A1432,"D"),'05 APU'!$T:$AB,9,),0)</f>
        <v>0</v>
      </c>
      <c r="P1432" s="90">
        <f t="shared" si="46"/>
        <v>0</v>
      </c>
      <c r="Q1432" s="90">
        <f>IFERROR(VLOOKUP(CONCATENATE($A1432,"C"),'05 APU'!$T:$AB,9,),0)</f>
        <v>0</v>
      </c>
      <c r="R1432" s="90">
        <f>IFERROR(VLOOKUP(CONCATENATE($A1432,"B"),'05 APU'!$T:$AB,9,),0)</f>
        <v>0</v>
      </c>
      <c r="S1432" s="90">
        <f>IFERROR(VLOOKUP(CONCATENATE($A1432,"A"),'05 APU'!$T:$AB,9,),0)</f>
        <v>0</v>
      </c>
      <c r="U1432" s="421"/>
      <c r="V1432" s="424"/>
      <c r="W1432" s="429">
        <v>0</v>
      </c>
    </row>
    <row r="1433" spans="1:23" x14ac:dyDescent="0.25">
      <c r="A1433" s="88">
        <v>1423</v>
      </c>
      <c r="B1433" s="408" t="s">
        <v>2685</v>
      </c>
      <c r="C1433" s="409" t="s">
        <v>2564</v>
      </c>
      <c r="D1433" s="89" t="str">
        <f>IFERROR(VLOOKUP(CONCATENATE($A1433,"T"),'05 APU'!$1:$1048576,3,),"")</f>
        <v/>
      </c>
      <c r="E1433" s="89" t="str">
        <f>IFERROR(VLOOKUP(CONCATENATE($A1433,"T2"),'05 APU'!$1:$1048576,3,),"")</f>
        <v/>
      </c>
      <c r="F1433" s="89" t="str">
        <f>IFERROR(VLOOKUP(CONCATENATE($A1433,"T3"),'05 APU'!$1:$1048576,3,),"")</f>
        <v/>
      </c>
      <c r="G1433" s="415" t="s">
        <v>138</v>
      </c>
      <c r="H1433" s="351"/>
      <c r="I1433" s="90">
        <f>IFERROR((VLOOKUP(CONCATENATE($A1433,"D"),'05 APU'!$1:$1048576,9,)),0)</f>
        <v>0</v>
      </c>
      <c r="J1433" s="90">
        <f t="shared" si="45"/>
        <v>0</v>
      </c>
      <c r="K1433" s="297" t="str">
        <f>IFERROR(VLOOKUP(CONCATENATE($A1433,"C"),'05 APU'!$1:$1048576,9,),"")</f>
        <v/>
      </c>
      <c r="L1433" s="297" t="str">
        <f>IFERROR(VLOOKUP(CONCATENATE($A1433,"B"),'05 APU'!$1:$1048576,9,),"")</f>
        <v/>
      </c>
      <c r="M1433" s="297" t="str">
        <f>IFERROR(VLOOKUP(CONCATENATE($A1433,"A"),'05 APU'!$1:$1048576,9,),"")</f>
        <v/>
      </c>
      <c r="N1433" s="86"/>
      <c r="O1433" s="90">
        <f>IFERROR(VLOOKUP(CONCATENATE($A1433,"D"),'05 APU'!$T:$AB,9,),0)</f>
        <v>0</v>
      </c>
      <c r="P1433" s="90">
        <f t="shared" si="46"/>
        <v>0</v>
      </c>
      <c r="Q1433" s="90">
        <f>IFERROR(VLOOKUP(CONCATENATE($A1433,"C"),'05 APU'!$T:$AB,9,),0)</f>
        <v>0</v>
      </c>
      <c r="R1433" s="90">
        <f>IFERROR(VLOOKUP(CONCATENATE($A1433,"B"),'05 APU'!$T:$AB,9,),0)</f>
        <v>0</v>
      </c>
      <c r="S1433" s="90">
        <f>IFERROR(VLOOKUP(CONCATENATE($A1433,"A"),'05 APU'!$T:$AB,9,),0)</f>
        <v>0</v>
      </c>
      <c r="U1433" s="421"/>
      <c r="V1433" s="424"/>
      <c r="W1433" s="429">
        <v>0</v>
      </c>
    </row>
    <row r="1434" spans="1:23" x14ac:dyDescent="0.25">
      <c r="A1434" s="88">
        <v>1424</v>
      </c>
      <c r="B1434" s="408" t="s">
        <v>2686</v>
      </c>
      <c r="C1434" s="409" t="s">
        <v>2566</v>
      </c>
      <c r="D1434" s="89" t="str">
        <f>IFERROR(VLOOKUP(CONCATENATE($A1434,"T"),'05 APU'!$1:$1048576,3,),"")</f>
        <v/>
      </c>
      <c r="E1434" s="89" t="str">
        <f>IFERROR(VLOOKUP(CONCATENATE($A1434,"T2"),'05 APU'!$1:$1048576,3,),"")</f>
        <v/>
      </c>
      <c r="F1434" s="89" t="str">
        <f>IFERROR(VLOOKUP(CONCATENATE($A1434,"T3"),'05 APU'!$1:$1048576,3,),"")</f>
        <v/>
      </c>
      <c r="G1434" s="415" t="s">
        <v>138</v>
      </c>
      <c r="H1434" s="351"/>
      <c r="I1434" s="90">
        <f>IFERROR((VLOOKUP(CONCATENATE($A1434,"D"),'05 APU'!$1:$1048576,9,)),0)</f>
        <v>0</v>
      </c>
      <c r="J1434" s="90">
        <f t="shared" si="45"/>
        <v>0</v>
      </c>
      <c r="K1434" s="297" t="str">
        <f>IFERROR(VLOOKUP(CONCATENATE($A1434,"C"),'05 APU'!$1:$1048576,9,),"")</f>
        <v/>
      </c>
      <c r="L1434" s="297" t="str">
        <f>IFERROR(VLOOKUP(CONCATENATE($A1434,"B"),'05 APU'!$1:$1048576,9,),"")</f>
        <v/>
      </c>
      <c r="M1434" s="297" t="str">
        <f>IFERROR(VLOOKUP(CONCATENATE($A1434,"A"),'05 APU'!$1:$1048576,9,),"")</f>
        <v/>
      </c>
      <c r="N1434" s="86"/>
      <c r="O1434" s="90">
        <f>IFERROR(VLOOKUP(CONCATENATE($A1434,"D"),'05 APU'!$T:$AB,9,),0)</f>
        <v>0</v>
      </c>
      <c r="P1434" s="90">
        <f t="shared" si="46"/>
        <v>0</v>
      </c>
      <c r="Q1434" s="90">
        <f>IFERROR(VLOOKUP(CONCATENATE($A1434,"C"),'05 APU'!$T:$AB,9,),0)</f>
        <v>0</v>
      </c>
      <c r="R1434" s="90">
        <f>IFERROR(VLOOKUP(CONCATENATE($A1434,"B"),'05 APU'!$T:$AB,9,),0)</f>
        <v>0</v>
      </c>
      <c r="S1434" s="90">
        <f>IFERROR(VLOOKUP(CONCATENATE($A1434,"A"),'05 APU'!$T:$AB,9,),0)</f>
        <v>0</v>
      </c>
      <c r="U1434" s="421"/>
      <c r="V1434" s="424"/>
      <c r="W1434" s="429">
        <v>0</v>
      </c>
    </row>
    <row r="1435" spans="1:23" x14ac:dyDescent="0.25">
      <c r="A1435" s="88">
        <v>1425</v>
      </c>
      <c r="B1435" s="408" t="s">
        <v>2687</v>
      </c>
      <c r="C1435" s="409" t="s">
        <v>2568</v>
      </c>
      <c r="D1435" s="89" t="str">
        <f>IFERROR(VLOOKUP(CONCATENATE($A1435,"T"),'05 APU'!$1:$1048576,3,),"")</f>
        <v/>
      </c>
      <c r="E1435" s="89" t="str">
        <f>IFERROR(VLOOKUP(CONCATENATE($A1435,"T2"),'05 APU'!$1:$1048576,3,),"")</f>
        <v/>
      </c>
      <c r="F1435" s="89" t="str">
        <f>IFERROR(VLOOKUP(CONCATENATE($A1435,"T3"),'05 APU'!$1:$1048576,3,),"")</f>
        <v/>
      </c>
      <c r="G1435" s="415" t="s">
        <v>138</v>
      </c>
      <c r="H1435" s="351"/>
      <c r="I1435" s="90">
        <f>IFERROR((VLOOKUP(CONCATENATE($A1435,"D"),'05 APU'!$1:$1048576,9,)),0)</f>
        <v>0</v>
      </c>
      <c r="J1435" s="90">
        <f t="shared" si="45"/>
        <v>0</v>
      </c>
      <c r="K1435" s="297" t="str">
        <f>IFERROR(VLOOKUP(CONCATENATE($A1435,"C"),'05 APU'!$1:$1048576,9,),"")</f>
        <v/>
      </c>
      <c r="L1435" s="297" t="str">
        <f>IFERROR(VLOOKUP(CONCATENATE($A1435,"B"),'05 APU'!$1:$1048576,9,),"")</f>
        <v/>
      </c>
      <c r="M1435" s="297" t="str">
        <f>IFERROR(VLOOKUP(CONCATENATE($A1435,"A"),'05 APU'!$1:$1048576,9,),"")</f>
        <v/>
      </c>
      <c r="N1435" s="86"/>
      <c r="O1435" s="90">
        <f>IFERROR(VLOOKUP(CONCATENATE($A1435,"D"),'05 APU'!$T:$AB,9,),0)</f>
        <v>0</v>
      </c>
      <c r="P1435" s="90">
        <f t="shared" si="46"/>
        <v>0</v>
      </c>
      <c r="Q1435" s="90">
        <f>IFERROR(VLOOKUP(CONCATENATE($A1435,"C"),'05 APU'!$T:$AB,9,),0)</f>
        <v>0</v>
      </c>
      <c r="R1435" s="90">
        <f>IFERROR(VLOOKUP(CONCATENATE($A1435,"B"),'05 APU'!$T:$AB,9,),0)</f>
        <v>0</v>
      </c>
      <c r="S1435" s="90">
        <f>IFERROR(VLOOKUP(CONCATENATE($A1435,"A"),'05 APU'!$T:$AB,9,),0)</f>
        <v>0</v>
      </c>
      <c r="U1435" s="421"/>
      <c r="V1435" s="424"/>
      <c r="W1435" s="429">
        <v>0</v>
      </c>
    </row>
    <row r="1436" spans="1:23" x14ac:dyDescent="0.25">
      <c r="A1436" s="88">
        <v>1426</v>
      </c>
      <c r="B1436" s="408" t="s">
        <v>2688</v>
      </c>
      <c r="C1436" s="409" t="s">
        <v>2570</v>
      </c>
      <c r="D1436" s="89" t="str">
        <f>IFERROR(VLOOKUP(CONCATENATE($A1436,"T"),'05 APU'!$1:$1048576,3,),"")</f>
        <v/>
      </c>
      <c r="E1436" s="89" t="str">
        <f>IFERROR(VLOOKUP(CONCATENATE($A1436,"T2"),'05 APU'!$1:$1048576,3,),"")</f>
        <v/>
      </c>
      <c r="F1436" s="89" t="str">
        <f>IFERROR(VLOOKUP(CONCATENATE($A1436,"T3"),'05 APU'!$1:$1048576,3,),"")</f>
        <v/>
      </c>
      <c r="G1436" s="415" t="s">
        <v>138</v>
      </c>
      <c r="H1436" s="351"/>
      <c r="I1436" s="90">
        <f>IFERROR((VLOOKUP(CONCATENATE($A1436,"D"),'05 APU'!$1:$1048576,9,)),0)</f>
        <v>0</v>
      </c>
      <c r="J1436" s="90">
        <f t="shared" si="45"/>
        <v>0</v>
      </c>
      <c r="K1436" s="297" t="str">
        <f>IFERROR(VLOOKUP(CONCATENATE($A1436,"C"),'05 APU'!$1:$1048576,9,),"")</f>
        <v/>
      </c>
      <c r="L1436" s="297" t="str">
        <f>IFERROR(VLOOKUP(CONCATENATE($A1436,"B"),'05 APU'!$1:$1048576,9,),"")</f>
        <v/>
      </c>
      <c r="M1436" s="297" t="str">
        <f>IFERROR(VLOOKUP(CONCATENATE($A1436,"A"),'05 APU'!$1:$1048576,9,),"")</f>
        <v/>
      </c>
      <c r="N1436" s="86"/>
      <c r="O1436" s="90">
        <f>IFERROR(VLOOKUP(CONCATENATE($A1436,"D"),'05 APU'!$T:$AB,9,),0)</f>
        <v>0</v>
      </c>
      <c r="P1436" s="90">
        <f t="shared" si="46"/>
        <v>0</v>
      </c>
      <c r="Q1436" s="90">
        <f>IFERROR(VLOOKUP(CONCATENATE($A1436,"C"),'05 APU'!$T:$AB,9,),0)</f>
        <v>0</v>
      </c>
      <c r="R1436" s="90">
        <f>IFERROR(VLOOKUP(CONCATENATE($A1436,"B"),'05 APU'!$T:$AB,9,),0)</f>
        <v>0</v>
      </c>
      <c r="S1436" s="90">
        <f>IFERROR(VLOOKUP(CONCATENATE($A1436,"A"),'05 APU'!$T:$AB,9,),0)</f>
        <v>0</v>
      </c>
      <c r="U1436" s="421"/>
      <c r="V1436" s="424"/>
      <c r="W1436" s="429">
        <v>0</v>
      </c>
    </row>
    <row r="1437" spans="1:23" x14ac:dyDescent="0.25">
      <c r="A1437" s="88">
        <v>1427</v>
      </c>
      <c r="B1437" s="408" t="s">
        <v>2689</v>
      </c>
      <c r="C1437" s="409" t="s">
        <v>2572</v>
      </c>
      <c r="D1437" s="89" t="str">
        <f>IFERROR(VLOOKUP(CONCATENATE($A1437,"T"),'05 APU'!$1:$1048576,3,),"")</f>
        <v/>
      </c>
      <c r="E1437" s="89" t="str">
        <f>IFERROR(VLOOKUP(CONCATENATE($A1437,"T2"),'05 APU'!$1:$1048576,3,),"")</f>
        <v/>
      </c>
      <c r="F1437" s="89" t="str">
        <f>IFERROR(VLOOKUP(CONCATENATE($A1437,"T3"),'05 APU'!$1:$1048576,3,),"")</f>
        <v/>
      </c>
      <c r="G1437" s="415" t="s">
        <v>138</v>
      </c>
      <c r="H1437" s="351"/>
      <c r="I1437" s="90">
        <f>IFERROR((VLOOKUP(CONCATENATE($A1437,"D"),'05 APU'!$1:$1048576,9,)),0)</f>
        <v>0</v>
      </c>
      <c r="J1437" s="90">
        <f t="shared" si="45"/>
        <v>0</v>
      </c>
      <c r="K1437" s="297" t="str">
        <f>IFERROR(VLOOKUP(CONCATENATE($A1437,"C"),'05 APU'!$1:$1048576,9,),"")</f>
        <v/>
      </c>
      <c r="L1437" s="297" t="str">
        <f>IFERROR(VLOOKUP(CONCATENATE($A1437,"B"),'05 APU'!$1:$1048576,9,),"")</f>
        <v/>
      </c>
      <c r="M1437" s="297" t="str">
        <f>IFERROR(VLOOKUP(CONCATENATE($A1437,"A"),'05 APU'!$1:$1048576,9,),"")</f>
        <v/>
      </c>
      <c r="N1437" s="86"/>
      <c r="O1437" s="90">
        <f>IFERROR(VLOOKUP(CONCATENATE($A1437,"D"),'05 APU'!$T:$AB,9,),0)</f>
        <v>0</v>
      </c>
      <c r="P1437" s="90">
        <f t="shared" si="46"/>
        <v>0</v>
      </c>
      <c r="Q1437" s="90">
        <f>IFERROR(VLOOKUP(CONCATENATE($A1437,"C"),'05 APU'!$T:$AB,9,),0)</f>
        <v>0</v>
      </c>
      <c r="R1437" s="90">
        <f>IFERROR(VLOOKUP(CONCATENATE($A1437,"B"),'05 APU'!$T:$AB,9,),0)</f>
        <v>0</v>
      </c>
      <c r="S1437" s="90">
        <f>IFERROR(VLOOKUP(CONCATENATE($A1437,"A"),'05 APU'!$T:$AB,9,),0)</f>
        <v>0</v>
      </c>
      <c r="U1437" s="421"/>
      <c r="V1437" s="424"/>
      <c r="W1437" s="429">
        <v>0</v>
      </c>
    </row>
    <row r="1438" spans="1:23" x14ac:dyDescent="0.25">
      <c r="A1438" s="88">
        <v>1428</v>
      </c>
      <c r="B1438" s="408" t="s">
        <v>2690</v>
      </c>
      <c r="C1438" s="409" t="s">
        <v>2574</v>
      </c>
      <c r="D1438" s="89" t="str">
        <f>IFERROR(VLOOKUP(CONCATENATE($A1438,"T"),'05 APU'!$1:$1048576,3,),"")</f>
        <v/>
      </c>
      <c r="E1438" s="89" t="str">
        <f>IFERROR(VLOOKUP(CONCATENATE($A1438,"T2"),'05 APU'!$1:$1048576,3,),"")</f>
        <v/>
      </c>
      <c r="F1438" s="89" t="str">
        <f>IFERROR(VLOOKUP(CONCATENATE($A1438,"T3"),'05 APU'!$1:$1048576,3,),"")</f>
        <v/>
      </c>
      <c r="G1438" s="415" t="s">
        <v>138</v>
      </c>
      <c r="H1438" s="351"/>
      <c r="I1438" s="90">
        <f>IFERROR((VLOOKUP(CONCATENATE($A1438,"D"),'05 APU'!$1:$1048576,9,)),0)</f>
        <v>0</v>
      </c>
      <c r="J1438" s="90">
        <f t="shared" si="45"/>
        <v>0</v>
      </c>
      <c r="K1438" s="297" t="str">
        <f>IFERROR(VLOOKUP(CONCATENATE($A1438,"C"),'05 APU'!$1:$1048576,9,),"")</f>
        <v/>
      </c>
      <c r="L1438" s="297" t="str">
        <f>IFERROR(VLOOKUP(CONCATENATE($A1438,"B"),'05 APU'!$1:$1048576,9,),"")</f>
        <v/>
      </c>
      <c r="M1438" s="297" t="str">
        <f>IFERROR(VLOOKUP(CONCATENATE($A1438,"A"),'05 APU'!$1:$1048576,9,),"")</f>
        <v/>
      </c>
      <c r="N1438" s="86"/>
      <c r="O1438" s="90">
        <f>IFERROR(VLOOKUP(CONCATENATE($A1438,"D"),'05 APU'!$T:$AB,9,),0)</f>
        <v>0</v>
      </c>
      <c r="P1438" s="90">
        <f t="shared" si="46"/>
        <v>0</v>
      </c>
      <c r="Q1438" s="90">
        <f>IFERROR(VLOOKUP(CONCATENATE($A1438,"C"),'05 APU'!$T:$AB,9,),0)</f>
        <v>0</v>
      </c>
      <c r="R1438" s="90">
        <f>IFERROR(VLOOKUP(CONCATENATE($A1438,"B"),'05 APU'!$T:$AB,9,),0)</f>
        <v>0</v>
      </c>
      <c r="S1438" s="90">
        <f>IFERROR(VLOOKUP(CONCATENATE($A1438,"A"),'05 APU'!$T:$AB,9,),0)</f>
        <v>0</v>
      </c>
      <c r="U1438" s="421"/>
      <c r="V1438" s="424"/>
      <c r="W1438" s="429">
        <v>0</v>
      </c>
    </row>
    <row r="1439" spans="1:23" x14ac:dyDescent="0.25">
      <c r="A1439" s="88">
        <v>1429</v>
      </c>
      <c r="B1439" s="408" t="s">
        <v>2691</v>
      </c>
      <c r="C1439" s="409" t="s">
        <v>2576</v>
      </c>
      <c r="D1439" s="89" t="str">
        <f>IFERROR(VLOOKUP(CONCATENATE($A1439,"T"),'05 APU'!$1:$1048576,3,),"")</f>
        <v/>
      </c>
      <c r="E1439" s="89" t="str">
        <f>IFERROR(VLOOKUP(CONCATENATE($A1439,"T2"),'05 APU'!$1:$1048576,3,),"")</f>
        <v/>
      </c>
      <c r="F1439" s="89" t="str">
        <f>IFERROR(VLOOKUP(CONCATENATE($A1439,"T3"),'05 APU'!$1:$1048576,3,),"")</f>
        <v/>
      </c>
      <c r="G1439" s="415" t="s">
        <v>138</v>
      </c>
      <c r="H1439" s="351"/>
      <c r="I1439" s="90">
        <f>IFERROR((VLOOKUP(CONCATENATE($A1439,"D"),'05 APU'!$1:$1048576,9,)),0)</f>
        <v>0</v>
      </c>
      <c r="J1439" s="90">
        <f t="shared" si="45"/>
        <v>0</v>
      </c>
      <c r="K1439" s="297" t="str">
        <f>IFERROR(VLOOKUP(CONCATENATE($A1439,"C"),'05 APU'!$1:$1048576,9,),"")</f>
        <v/>
      </c>
      <c r="L1439" s="297" t="str">
        <f>IFERROR(VLOOKUP(CONCATENATE($A1439,"B"),'05 APU'!$1:$1048576,9,),"")</f>
        <v/>
      </c>
      <c r="M1439" s="297" t="str">
        <f>IFERROR(VLOOKUP(CONCATENATE($A1439,"A"),'05 APU'!$1:$1048576,9,),"")</f>
        <v/>
      </c>
      <c r="N1439" s="86"/>
      <c r="O1439" s="90">
        <f>IFERROR(VLOOKUP(CONCATENATE($A1439,"D"),'05 APU'!$T:$AB,9,),0)</f>
        <v>0</v>
      </c>
      <c r="P1439" s="90">
        <f t="shared" si="46"/>
        <v>0</v>
      </c>
      <c r="Q1439" s="90">
        <f>IFERROR(VLOOKUP(CONCATENATE($A1439,"C"),'05 APU'!$T:$AB,9,),0)</f>
        <v>0</v>
      </c>
      <c r="R1439" s="90">
        <f>IFERROR(VLOOKUP(CONCATENATE($A1439,"B"),'05 APU'!$T:$AB,9,),0)</f>
        <v>0</v>
      </c>
      <c r="S1439" s="90">
        <f>IFERROR(VLOOKUP(CONCATENATE($A1439,"A"),'05 APU'!$T:$AB,9,),0)</f>
        <v>0</v>
      </c>
      <c r="U1439" s="421"/>
      <c r="V1439" s="424"/>
      <c r="W1439" s="429">
        <v>0</v>
      </c>
    </row>
    <row r="1440" spans="1:23" x14ac:dyDescent="0.25">
      <c r="A1440" s="88">
        <v>1430</v>
      </c>
      <c r="B1440" s="408" t="s">
        <v>2692</v>
      </c>
      <c r="C1440" s="409" t="s">
        <v>2578</v>
      </c>
      <c r="D1440" s="89" t="str">
        <f>IFERROR(VLOOKUP(CONCATENATE($A1440,"T"),'05 APU'!$1:$1048576,3,),"")</f>
        <v/>
      </c>
      <c r="E1440" s="89" t="str">
        <f>IFERROR(VLOOKUP(CONCATENATE($A1440,"T2"),'05 APU'!$1:$1048576,3,),"")</f>
        <v/>
      </c>
      <c r="F1440" s="89" t="str">
        <f>IFERROR(VLOOKUP(CONCATENATE($A1440,"T3"),'05 APU'!$1:$1048576,3,),"")</f>
        <v/>
      </c>
      <c r="G1440" s="415" t="s">
        <v>138</v>
      </c>
      <c r="H1440" s="351"/>
      <c r="I1440" s="90">
        <f>IFERROR((VLOOKUP(CONCATENATE($A1440,"D"),'05 APU'!$1:$1048576,9,)),0)</f>
        <v>0</v>
      </c>
      <c r="J1440" s="90">
        <f t="shared" si="45"/>
        <v>0</v>
      </c>
      <c r="K1440" s="297" t="str">
        <f>IFERROR(VLOOKUP(CONCATENATE($A1440,"C"),'05 APU'!$1:$1048576,9,),"")</f>
        <v/>
      </c>
      <c r="L1440" s="297" t="str">
        <f>IFERROR(VLOOKUP(CONCATENATE($A1440,"B"),'05 APU'!$1:$1048576,9,),"")</f>
        <v/>
      </c>
      <c r="M1440" s="297" t="str">
        <f>IFERROR(VLOOKUP(CONCATENATE($A1440,"A"),'05 APU'!$1:$1048576,9,),"")</f>
        <v/>
      </c>
      <c r="N1440" s="86"/>
      <c r="O1440" s="90">
        <f>IFERROR(VLOOKUP(CONCATENATE($A1440,"D"),'05 APU'!$T:$AB,9,),0)</f>
        <v>0</v>
      </c>
      <c r="P1440" s="90">
        <f t="shared" si="46"/>
        <v>0</v>
      </c>
      <c r="Q1440" s="90">
        <f>IFERROR(VLOOKUP(CONCATENATE($A1440,"C"),'05 APU'!$T:$AB,9,),0)</f>
        <v>0</v>
      </c>
      <c r="R1440" s="90">
        <f>IFERROR(VLOOKUP(CONCATENATE($A1440,"B"),'05 APU'!$T:$AB,9,),0)</f>
        <v>0</v>
      </c>
      <c r="S1440" s="90">
        <f>IFERROR(VLOOKUP(CONCATENATE($A1440,"A"),'05 APU'!$T:$AB,9,),0)</f>
        <v>0</v>
      </c>
      <c r="U1440" s="421"/>
      <c r="V1440" s="424"/>
      <c r="W1440" s="429">
        <v>0</v>
      </c>
    </row>
    <row r="1441" spans="1:23" x14ac:dyDescent="0.25">
      <c r="A1441" s="88">
        <v>1431</v>
      </c>
      <c r="B1441" s="408" t="s">
        <v>2693</v>
      </c>
      <c r="C1441" s="409" t="s">
        <v>2580</v>
      </c>
      <c r="D1441" s="89" t="str">
        <f>IFERROR(VLOOKUP(CONCATENATE($A1441,"T"),'05 APU'!$1:$1048576,3,),"")</f>
        <v/>
      </c>
      <c r="E1441" s="89" t="str">
        <f>IFERROR(VLOOKUP(CONCATENATE($A1441,"T2"),'05 APU'!$1:$1048576,3,),"")</f>
        <v/>
      </c>
      <c r="F1441" s="89" t="str">
        <f>IFERROR(VLOOKUP(CONCATENATE($A1441,"T3"),'05 APU'!$1:$1048576,3,),"")</f>
        <v/>
      </c>
      <c r="G1441" s="415" t="s">
        <v>138</v>
      </c>
      <c r="H1441" s="351"/>
      <c r="I1441" s="90">
        <f>IFERROR((VLOOKUP(CONCATENATE($A1441,"D"),'05 APU'!$1:$1048576,9,)),0)</f>
        <v>0</v>
      </c>
      <c r="J1441" s="90">
        <f t="shared" si="45"/>
        <v>0</v>
      </c>
      <c r="K1441" s="297" t="str">
        <f>IFERROR(VLOOKUP(CONCATENATE($A1441,"C"),'05 APU'!$1:$1048576,9,),"")</f>
        <v/>
      </c>
      <c r="L1441" s="297" t="str">
        <f>IFERROR(VLOOKUP(CONCATENATE($A1441,"B"),'05 APU'!$1:$1048576,9,),"")</f>
        <v/>
      </c>
      <c r="M1441" s="297" t="str">
        <f>IFERROR(VLOOKUP(CONCATENATE($A1441,"A"),'05 APU'!$1:$1048576,9,),"")</f>
        <v/>
      </c>
      <c r="N1441" s="86"/>
      <c r="O1441" s="90">
        <f>IFERROR(VLOOKUP(CONCATENATE($A1441,"D"),'05 APU'!$T:$AB,9,),0)</f>
        <v>0</v>
      </c>
      <c r="P1441" s="90">
        <f t="shared" si="46"/>
        <v>0</v>
      </c>
      <c r="Q1441" s="90">
        <f>IFERROR(VLOOKUP(CONCATENATE($A1441,"C"),'05 APU'!$T:$AB,9,),0)</f>
        <v>0</v>
      </c>
      <c r="R1441" s="90">
        <f>IFERROR(VLOOKUP(CONCATENATE($A1441,"B"),'05 APU'!$T:$AB,9,),0)</f>
        <v>0</v>
      </c>
      <c r="S1441" s="90">
        <f>IFERROR(VLOOKUP(CONCATENATE($A1441,"A"),'05 APU'!$T:$AB,9,),0)</f>
        <v>0</v>
      </c>
      <c r="U1441" s="421"/>
      <c r="V1441" s="424"/>
      <c r="W1441" s="429">
        <v>0</v>
      </c>
    </row>
    <row r="1442" spans="1:23" x14ac:dyDescent="0.25">
      <c r="A1442" s="88">
        <v>1432</v>
      </c>
      <c r="B1442" s="408" t="s">
        <v>2694</v>
      </c>
      <c r="C1442" s="409" t="s">
        <v>2582</v>
      </c>
      <c r="D1442" s="89" t="str">
        <f>IFERROR(VLOOKUP(CONCATENATE($A1442,"T"),'05 APU'!$1:$1048576,3,),"")</f>
        <v/>
      </c>
      <c r="E1442" s="89" t="str">
        <f>IFERROR(VLOOKUP(CONCATENATE($A1442,"T2"),'05 APU'!$1:$1048576,3,),"")</f>
        <v/>
      </c>
      <c r="F1442" s="89" t="str">
        <f>IFERROR(VLOOKUP(CONCATENATE($A1442,"T3"),'05 APU'!$1:$1048576,3,),"")</f>
        <v/>
      </c>
      <c r="G1442" s="415" t="s">
        <v>138</v>
      </c>
      <c r="H1442" s="351"/>
      <c r="I1442" s="90">
        <f>IFERROR((VLOOKUP(CONCATENATE($A1442,"D"),'05 APU'!$1:$1048576,9,)),0)</f>
        <v>0</v>
      </c>
      <c r="J1442" s="90">
        <f t="shared" si="45"/>
        <v>0</v>
      </c>
      <c r="K1442" s="297" t="str">
        <f>IFERROR(VLOOKUP(CONCATENATE($A1442,"C"),'05 APU'!$1:$1048576,9,),"")</f>
        <v/>
      </c>
      <c r="L1442" s="297" t="str">
        <f>IFERROR(VLOOKUP(CONCATENATE($A1442,"B"),'05 APU'!$1:$1048576,9,),"")</f>
        <v/>
      </c>
      <c r="M1442" s="297" t="str">
        <f>IFERROR(VLOOKUP(CONCATENATE($A1442,"A"),'05 APU'!$1:$1048576,9,),"")</f>
        <v/>
      </c>
      <c r="N1442" s="86"/>
      <c r="O1442" s="90">
        <f>IFERROR(VLOOKUP(CONCATENATE($A1442,"D"),'05 APU'!$T:$AB,9,),0)</f>
        <v>0</v>
      </c>
      <c r="P1442" s="90">
        <f t="shared" si="46"/>
        <v>0</v>
      </c>
      <c r="Q1442" s="90">
        <f>IFERROR(VLOOKUP(CONCATENATE($A1442,"C"),'05 APU'!$T:$AB,9,),0)</f>
        <v>0</v>
      </c>
      <c r="R1442" s="90">
        <f>IFERROR(VLOOKUP(CONCATENATE($A1442,"B"),'05 APU'!$T:$AB,9,),0)</f>
        <v>0</v>
      </c>
      <c r="S1442" s="90">
        <f>IFERROR(VLOOKUP(CONCATENATE($A1442,"A"),'05 APU'!$T:$AB,9,),0)</f>
        <v>0</v>
      </c>
      <c r="U1442" s="421"/>
      <c r="V1442" s="424"/>
      <c r="W1442" s="429">
        <v>0</v>
      </c>
    </row>
    <row r="1443" spans="1:23" x14ac:dyDescent="0.25">
      <c r="A1443" s="88">
        <v>1433</v>
      </c>
      <c r="B1443" s="408" t="s">
        <v>2695</v>
      </c>
      <c r="C1443" s="409" t="s">
        <v>2584</v>
      </c>
      <c r="D1443" s="89" t="str">
        <f>IFERROR(VLOOKUP(CONCATENATE($A1443,"T"),'05 APU'!$1:$1048576,3,),"")</f>
        <v/>
      </c>
      <c r="E1443" s="89" t="str">
        <f>IFERROR(VLOOKUP(CONCATENATE($A1443,"T2"),'05 APU'!$1:$1048576,3,),"")</f>
        <v/>
      </c>
      <c r="F1443" s="89" t="str">
        <f>IFERROR(VLOOKUP(CONCATENATE($A1443,"T3"),'05 APU'!$1:$1048576,3,),"")</f>
        <v/>
      </c>
      <c r="G1443" s="415" t="s">
        <v>138</v>
      </c>
      <c r="H1443" s="351"/>
      <c r="I1443" s="90">
        <f>IFERROR((VLOOKUP(CONCATENATE($A1443,"D"),'05 APU'!$1:$1048576,9,)),0)</f>
        <v>0</v>
      </c>
      <c r="J1443" s="90">
        <f t="shared" si="45"/>
        <v>0</v>
      </c>
      <c r="K1443" s="297" t="str">
        <f>IFERROR(VLOOKUP(CONCATENATE($A1443,"C"),'05 APU'!$1:$1048576,9,),"")</f>
        <v/>
      </c>
      <c r="L1443" s="297" t="str">
        <f>IFERROR(VLOOKUP(CONCATENATE($A1443,"B"),'05 APU'!$1:$1048576,9,),"")</f>
        <v/>
      </c>
      <c r="M1443" s="297" t="str">
        <f>IFERROR(VLOOKUP(CONCATENATE($A1443,"A"),'05 APU'!$1:$1048576,9,),"")</f>
        <v/>
      </c>
      <c r="N1443" s="86"/>
      <c r="O1443" s="90">
        <f>IFERROR(VLOOKUP(CONCATENATE($A1443,"D"),'05 APU'!$T:$AB,9,),0)</f>
        <v>0</v>
      </c>
      <c r="P1443" s="90">
        <f t="shared" si="46"/>
        <v>0</v>
      </c>
      <c r="Q1443" s="90">
        <f>IFERROR(VLOOKUP(CONCATENATE($A1443,"C"),'05 APU'!$T:$AB,9,),0)</f>
        <v>0</v>
      </c>
      <c r="R1443" s="90">
        <f>IFERROR(VLOOKUP(CONCATENATE($A1443,"B"),'05 APU'!$T:$AB,9,),0)</f>
        <v>0</v>
      </c>
      <c r="S1443" s="90">
        <f>IFERROR(VLOOKUP(CONCATENATE($A1443,"A"),'05 APU'!$T:$AB,9,),0)</f>
        <v>0</v>
      </c>
      <c r="U1443" s="421"/>
      <c r="V1443" s="424"/>
      <c r="W1443" s="429">
        <v>0</v>
      </c>
    </row>
    <row r="1444" spans="1:23" x14ac:dyDescent="0.25">
      <c r="A1444" s="88">
        <v>1434</v>
      </c>
      <c r="B1444" s="408" t="s">
        <v>2696</v>
      </c>
      <c r="C1444" s="409" t="s">
        <v>2586</v>
      </c>
      <c r="D1444" s="89" t="str">
        <f>IFERROR(VLOOKUP(CONCATENATE($A1444,"T"),'05 APU'!$1:$1048576,3,),"")</f>
        <v/>
      </c>
      <c r="E1444" s="89" t="str">
        <f>IFERROR(VLOOKUP(CONCATENATE($A1444,"T2"),'05 APU'!$1:$1048576,3,),"")</f>
        <v/>
      </c>
      <c r="F1444" s="89" t="str">
        <f>IFERROR(VLOOKUP(CONCATENATE($A1444,"T3"),'05 APU'!$1:$1048576,3,),"")</f>
        <v/>
      </c>
      <c r="G1444" s="415" t="s">
        <v>138</v>
      </c>
      <c r="H1444" s="351"/>
      <c r="I1444" s="90">
        <f>IFERROR((VLOOKUP(CONCATENATE($A1444,"D"),'05 APU'!$1:$1048576,9,)),0)</f>
        <v>0</v>
      </c>
      <c r="J1444" s="90">
        <f t="shared" si="45"/>
        <v>0</v>
      </c>
      <c r="K1444" s="297" t="str">
        <f>IFERROR(VLOOKUP(CONCATENATE($A1444,"C"),'05 APU'!$1:$1048576,9,),"")</f>
        <v/>
      </c>
      <c r="L1444" s="297" t="str">
        <f>IFERROR(VLOOKUP(CONCATENATE($A1444,"B"),'05 APU'!$1:$1048576,9,),"")</f>
        <v/>
      </c>
      <c r="M1444" s="297" t="str">
        <f>IFERROR(VLOOKUP(CONCATENATE($A1444,"A"),'05 APU'!$1:$1048576,9,),"")</f>
        <v/>
      </c>
      <c r="N1444" s="86"/>
      <c r="O1444" s="90">
        <f>IFERROR(VLOOKUP(CONCATENATE($A1444,"D"),'05 APU'!$T:$AB,9,),0)</f>
        <v>0</v>
      </c>
      <c r="P1444" s="90">
        <f t="shared" si="46"/>
        <v>0</v>
      </c>
      <c r="Q1444" s="90">
        <f>IFERROR(VLOOKUP(CONCATENATE($A1444,"C"),'05 APU'!$T:$AB,9,),0)</f>
        <v>0</v>
      </c>
      <c r="R1444" s="90">
        <f>IFERROR(VLOOKUP(CONCATENATE($A1444,"B"),'05 APU'!$T:$AB,9,),0)</f>
        <v>0</v>
      </c>
      <c r="S1444" s="90">
        <f>IFERROR(VLOOKUP(CONCATENATE($A1444,"A"),'05 APU'!$T:$AB,9,),0)</f>
        <v>0</v>
      </c>
      <c r="U1444" s="421"/>
      <c r="V1444" s="424"/>
      <c r="W1444" s="429">
        <v>0</v>
      </c>
    </row>
    <row r="1445" spans="1:23" x14ac:dyDescent="0.25">
      <c r="A1445" s="88">
        <v>1435</v>
      </c>
      <c r="B1445" s="408" t="s">
        <v>2697</v>
      </c>
      <c r="C1445" s="409" t="s">
        <v>2588</v>
      </c>
      <c r="D1445" s="89" t="str">
        <f>IFERROR(VLOOKUP(CONCATENATE($A1445,"T"),'05 APU'!$1:$1048576,3,),"")</f>
        <v/>
      </c>
      <c r="E1445" s="89" t="str">
        <f>IFERROR(VLOOKUP(CONCATENATE($A1445,"T2"),'05 APU'!$1:$1048576,3,),"")</f>
        <v/>
      </c>
      <c r="F1445" s="89" t="str">
        <f>IFERROR(VLOOKUP(CONCATENATE($A1445,"T3"),'05 APU'!$1:$1048576,3,),"")</f>
        <v/>
      </c>
      <c r="G1445" s="415" t="s">
        <v>138</v>
      </c>
      <c r="H1445" s="351"/>
      <c r="I1445" s="90">
        <f>IFERROR((VLOOKUP(CONCATENATE($A1445,"D"),'05 APU'!$1:$1048576,9,)),0)</f>
        <v>0</v>
      </c>
      <c r="J1445" s="90">
        <f t="shared" si="45"/>
        <v>0</v>
      </c>
      <c r="K1445" s="297" t="str">
        <f>IFERROR(VLOOKUP(CONCATENATE($A1445,"C"),'05 APU'!$1:$1048576,9,),"")</f>
        <v/>
      </c>
      <c r="L1445" s="297" t="str">
        <f>IFERROR(VLOOKUP(CONCATENATE($A1445,"B"),'05 APU'!$1:$1048576,9,),"")</f>
        <v/>
      </c>
      <c r="M1445" s="297" t="str">
        <f>IFERROR(VLOOKUP(CONCATENATE($A1445,"A"),'05 APU'!$1:$1048576,9,),"")</f>
        <v/>
      </c>
      <c r="N1445" s="86"/>
      <c r="O1445" s="90">
        <f>IFERROR(VLOOKUP(CONCATENATE($A1445,"D"),'05 APU'!$T:$AB,9,),0)</f>
        <v>0</v>
      </c>
      <c r="P1445" s="90">
        <f t="shared" si="46"/>
        <v>0</v>
      </c>
      <c r="Q1445" s="90">
        <f>IFERROR(VLOOKUP(CONCATENATE($A1445,"C"),'05 APU'!$T:$AB,9,),0)</f>
        <v>0</v>
      </c>
      <c r="R1445" s="90">
        <f>IFERROR(VLOOKUP(CONCATENATE($A1445,"B"),'05 APU'!$T:$AB,9,),0)</f>
        <v>0</v>
      </c>
      <c r="S1445" s="90">
        <f>IFERROR(VLOOKUP(CONCATENATE($A1445,"A"),'05 APU'!$T:$AB,9,),0)</f>
        <v>0</v>
      </c>
      <c r="U1445" s="421"/>
      <c r="V1445" s="424"/>
      <c r="W1445" s="429">
        <v>0</v>
      </c>
    </row>
    <row r="1446" spans="1:23" x14ac:dyDescent="0.25">
      <c r="A1446" s="88">
        <v>1436</v>
      </c>
      <c r="B1446" s="408" t="s">
        <v>2698</v>
      </c>
      <c r="C1446" s="409" t="s">
        <v>2590</v>
      </c>
      <c r="D1446" s="89" t="str">
        <f>IFERROR(VLOOKUP(CONCATENATE($A1446,"T"),'05 APU'!$1:$1048576,3,),"")</f>
        <v/>
      </c>
      <c r="E1446" s="89" t="str">
        <f>IFERROR(VLOOKUP(CONCATENATE($A1446,"T2"),'05 APU'!$1:$1048576,3,),"")</f>
        <v/>
      </c>
      <c r="F1446" s="89" t="str">
        <f>IFERROR(VLOOKUP(CONCATENATE($A1446,"T3"),'05 APU'!$1:$1048576,3,),"")</f>
        <v/>
      </c>
      <c r="G1446" s="415" t="s">
        <v>138</v>
      </c>
      <c r="H1446" s="351"/>
      <c r="I1446" s="90">
        <f>IFERROR((VLOOKUP(CONCATENATE($A1446,"D"),'05 APU'!$1:$1048576,9,)),0)</f>
        <v>0</v>
      </c>
      <c r="J1446" s="90">
        <f t="shared" si="45"/>
        <v>0</v>
      </c>
      <c r="K1446" s="297" t="str">
        <f>IFERROR(VLOOKUP(CONCATENATE($A1446,"C"),'05 APU'!$1:$1048576,9,),"")</f>
        <v/>
      </c>
      <c r="L1446" s="297" t="str">
        <f>IFERROR(VLOOKUP(CONCATENATE($A1446,"B"),'05 APU'!$1:$1048576,9,),"")</f>
        <v/>
      </c>
      <c r="M1446" s="297" t="str">
        <f>IFERROR(VLOOKUP(CONCATENATE($A1446,"A"),'05 APU'!$1:$1048576,9,),"")</f>
        <v/>
      </c>
      <c r="N1446" s="86"/>
      <c r="O1446" s="90">
        <f>IFERROR(VLOOKUP(CONCATENATE($A1446,"D"),'05 APU'!$T:$AB,9,),0)</f>
        <v>0</v>
      </c>
      <c r="P1446" s="90">
        <f t="shared" si="46"/>
        <v>0</v>
      </c>
      <c r="Q1446" s="90">
        <f>IFERROR(VLOOKUP(CONCATENATE($A1446,"C"),'05 APU'!$T:$AB,9,),0)</f>
        <v>0</v>
      </c>
      <c r="R1446" s="90">
        <f>IFERROR(VLOOKUP(CONCATENATE($A1446,"B"),'05 APU'!$T:$AB,9,),0)</f>
        <v>0</v>
      </c>
      <c r="S1446" s="90">
        <f>IFERROR(VLOOKUP(CONCATENATE($A1446,"A"),'05 APU'!$T:$AB,9,),0)</f>
        <v>0</v>
      </c>
      <c r="U1446" s="421"/>
      <c r="V1446" s="424"/>
      <c r="W1446" s="429">
        <v>0</v>
      </c>
    </row>
    <row r="1447" spans="1:23" x14ac:dyDescent="0.25">
      <c r="A1447" s="88">
        <v>1437</v>
      </c>
      <c r="B1447" s="408" t="s">
        <v>2699</v>
      </c>
      <c r="C1447" s="409" t="s">
        <v>2592</v>
      </c>
      <c r="D1447" s="89" t="str">
        <f>IFERROR(VLOOKUP(CONCATENATE($A1447,"T"),'05 APU'!$1:$1048576,3,),"")</f>
        <v/>
      </c>
      <c r="E1447" s="89" t="str">
        <f>IFERROR(VLOOKUP(CONCATENATE($A1447,"T2"),'05 APU'!$1:$1048576,3,),"")</f>
        <v/>
      </c>
      <c r="F1447" s="89" t="str">
        <f>IFERROR(VLOOKUP(CONCATENATE($A1447,"T3"),'05 APU'!$1:$1048576,3,),"")</f>
        <v/>
      </c>
      <c r="G1447" s="415" t="s">
        <v>138</v>
      </c>
      <c r="H1447" s="351"/>
      <c r="I1447" s="90">
        <f>IFERROR((VLOOKUP(CONCATENATE($A1447,"D"),'05 APU'!$1:$1048576,9,)),0)</f>
        <v>0</v>
      </c>
      <c r="J1447" s="90">
        <f t="shared" si="45"/>
        <v>0</v>
      </c>
      <c r="K1447" s="297" t="str">
        <f>IFERROR(VLOOKUP(CONCATENATE($A1447,"C"),'05 APU'!$1:$1048576,9,),"")</f>
        <v/>
      </c>
      <c r="L1447" s="297" t="str">
        <f>IFERROR(VLOOKUP(CONCATENATE($A1447,"B"),'05 APU'!$1:$1048576,9,),"")</f>
        <v/>
      </c>
      <c r="M1447" s="297" t="str">
        <f>IFERROR(VLOOKUP(CONCATENATE($A1447,"A"),'05 APU'!$1:$1048576,9,),"")</f>
        <v/>
      </c>
      <c r="N1447" s="86"/>
      <c r="O1447" s="90">
        <f>IFERROR(VLOOKUP(CONCATENATE($A1447,"D"),'05 APU'!$T:$AB,9,),0)</f>
        <v>0</v>
      </c>
      <c r="P1447" s="90">
        <f t="shared" si="46"/>
        <v>0</v>
      </c>
      <c r="Q1447" s="90">
        <f>IFERROR(VLOOKUP(CONCATENATE($A1447,"C"),'05 APU'!$T:$AB,9,),0)</f>
        <v>0</v>
      </c>
      <c r="R1447" s="90">
        <f>IFERROR(VLOOKUP(CONCATENATE($A1447,"B"),'05 APU'!$T:$AB,9,),0)</f>
        <v>0</v>
      </c>
      <c r="S1447" s="90">
        <f>IFERROR(VLOOKUP(CONCATENATE($A1447,"A"),'05 APU'!$T:$AB,9,),0)</f>
        <v>0</v>
      </c>
      <c r="U1447" s="421"/>
      <c r="V1447" s="424"/>
      <c r="W1447" s="429">
        <v>0</v>
      </c>
    </row>
    <row r="1448" spans="1:23" x14ac:dyDescent="0.25">
      <c r="A1448" s="88">
        <v>1438</v>
      </c>
      <c r="B1448" s="408" t="s">
        <v>2700</v>
      </c>
      <c r="C1448" s="409" t="s">
        <v>2594</v>
      </c>
      <c r="D1448" s="89" t="str">
        <f>IFERROR(VLOOKUP(CONCATENATE($A1448,"T"),'05 APU'!$1:$1048576,3,),"")</f>
        <v/>
      </c>
      <c r="E1448" s="89" t="str">
        <f>IFERROR(VLOOKUP(CONCATENATE($A1448,"T2"),'05 APU'!$1:$1048576,3,),"")</f>
        <v/>
      </c>
      <c r="F1448" s="89" t="str">
        <f>IFERROR(VLOOKUP(CONCATENATE($A1448,"T3"),'05 APU'!$1:$1048576,3,),"")</f>
        <v/>
      </c>
      <c r="G1448" s="415" t="s">
        <v>138</v>
      </c>
      <c r="H1448" s="351"/>
      <c r="I1448" s="90">
        <f>IFERROR((VLOOKUP(CONCATENATE($A1448,"D"),'05 APU'!$1:$1048576,9,)),0)</f>
        <v>0</v>
      </c>
      <c r="J1448" s="90">
        <f t="shared" si="45"/>
        <v>0</v>
      </c>
      <c r="K1448" s="297" t="str">
        <f>IFERROR(VLOOKUP(CONCATENATE($A1448,"C"),'05 APU'!$1:$1048576,9,),"")</f>
        <v/>
      </c>
      <c r="L1448" s="297" t="str">
        <f>IFERROR(VLOOKUP(CONCATENATE($A1448,"B"),'05 APU'!$1:$1048576,9,),"")</f>
        <v/>
      </c>
      <c r="M1448" s="297" t="str">
        <f>IFERROR(VLOOKUP(CONCATENATE($A1448,"A"),'05 APU'!$1:$1048576,9,),"")</f>
        <v/>
      </c>
      <c r="N1448" s="86"/>
      <c r="O1448" s="90">
        <f>IFERROR(VLOOKUP(CONCATENATE($A1448,"D"),'05 APU'!$T:$AB,9,),0)</f>
        <v>0</v>
      </c>
      <c r="P1448" s="90">
        <f t="shared" si="46"/>
        <v>0</v>
      </c>
      <c r="Q1448" s="90">
        <f>IFERROR(VLOOKUP(CONCATENATE($A1448,"C"),'05 APU'!$T:$AB,9,),0)</f>
        <v>0</v>
      </c>
      <c r="R1448" s="90">
        <f>IFERROR(VLOOKUP(CONCATENATE($A1448,"B"),'05 APU'!$T:$AB,9,),0)</f>
        <v>0</v>
      </c>
      <c r="S1448" s="90">
        <f>IFERROR(VLOOKUP(CONCATENATE($A1448,"A"),'05 APU'!$T:$AB,9,),0)</f>
        <v>0</v>
      </c>
      <c r="U1448" s="421"/>
      <c r="V1448" s="424"/>
      <c r="W1448" s="429">
        <v>0</v>
      </c>
    </row>
    <row r="1449" spans="1:23" x14ac:dyDescent="0.25">
      <c r="A1449" s="88">
        <v>1439</v>
      </c>
      <c r="B1449" s="408" t="s">
        <v>2701</v>
      </c>
      <c r="C1449" s="409" t="s">
        <v>2596</v>
      </c>
      <c r="D1449" s="89" t="str">
        <f>IFERROR(VLOOKUP(CONCATENATE($A1449,"T"),'05 APU'!$1:$1048576,3,),"")</f>
        <v/>
      </c>
      <c r="E1449" s="89" t="str">
        <f>IFERROR(VLOOKUP(CONCATENATE($A1449,"T2"),'05 APU'!$1:$1048576,3,),"")</f>
        <v/>
      </c>
      <c r="F1449" s="89" t="str">
        <f>IFERROR(VLOOKUP(CONCATENATE($A1449,"T3"),'05 APU'!$1:$1048576,3,),"")</f>
        <v/>
      </c>
      <c r="G1449" s="415" t="s">
        <v>138</v>
      </c>
      <c r="H1449" s="351"/>
      <c r="I1449" s="90">
        <f>IFERROR((VLOOKUP(CONCATENATE($A1449,"D"),'05 APU'!$1:$1048576,9,)),0)</f>
        <v>0</v>
      </c>
      <c r="J1449" s="90">
        <f t="shared" si="45"/>
        <v>0</v>
      </c>
      <c r="K1449" s="297" t="str">
        <f>IFERROR(VLOOKUP(CONCATENATE($A1449,"C"),'05 APU'!$1:$1048576,9,),"")</f>
        <v/>
      </c>
      <c r="L1449" s="297" t="str">
        <f>IFERROR(VLOOKUP(CONCATENATE($A1449,"B"),'05 APU'!$1:$1048576,9,),"")</f>
        <v/>
      </c>
      <c r="M1449" s="297" t="str">
        <f>IFERROR(VLOOKUP(CONCATENATE($A1449,"A"),'05 APU'!$1:$1048576,9,),"")</f>
        <v/>
      </c>
      <c r="N1449" s="86"/>
      <c r="O1449" s="90">
        <f>IFERROR(VLOOKUP(CONCATENATE($A1449,"D"),'05 APU'!$T:$AB,9,),0)</f>
        <v>0</v>
      </c>
      <c r="P1449" s="90">
        <f t="shared" si="46"/>
        <v>0</v>
      </c>
      <c r="Q1449" s="90">
        <f>IFERROR(VLOOKUP(CONCATENATE($A1449,"C"),'05 APU'!$T:$AB,9,),0)</f>
        <v>0</v>
      </c>
      <c r="R1449" s="90">
        <f>IFERROR(VLOOKUP(CONCATENATE($A1449,"B"),'05 APU'!$T:$AB,9,),0)</f>
        <v>0</v>
      </c>
      <c r="S1449" s="90">
        <f>IFERROR(VLOOKUP(CONCATENATE($A1449,"A"),'05 APU'!$T:$AB,9,),0)</f>
        <v>0</v>
      </c>
      <c r="U1449" s="421"/>
      <c r="V1449" s="424"/>
      <c r="W1449" s="429">
        <v>0</v>
      </c>
    </row>
    <row r="1450" spans="1:23" x14ac:dyDescent="0.25">
      <c r="A1450" s="88">
        <v>1440</v>
      </c>
      <c r="B1450" s="408" t="s">
        <v>2702</v>
      </c>
      <c r="C1450" s="409" t="s">
        <v>2598</v>
      </c>
      <c r="D1450" s="89" t="str">
        <f>IFERROR(VLOOKUP(CONCATENATE($A1450,"T"),'05 APU'!$1:$1048576,3,),"")</f>
        <v/>
      </c>
      <c r="E1450" s="89" t="str">
        <f>IFERROR(VLOOKUP(CONCATENATE($A1450,"T2"),'05 APU'!$1:$1048576,3,),"")</f>
        <v/>
      </c>
      <c r="F1450" s="89" t="str">
        <f>IFERROR(VLOOKUP(CONCATENATE($A1450,"T3"),'05 APU'!$1:$1048576,3,),"")</f>
        <v/>
      </c>
      <c r="G1450" s="415" t="s">
        <v>138</v>
      </c>
      <c r="H1450" s="351"/>
      <c r="I1450" s="90">
        <f>IFERROR((VLOOKUP(CONCATENATE($A1450,"D"),'05 APU'!$1:$1048576,9,)),0)</f>
        <v>0</v>
      </c>
      <c r="J1450" s="90">
        <f t="shared" si="45"/>
        <v>0</v>
      </c>
      <c r="K1450" s="297" t="str">
        <f>IFERROR(VLOOKUP(CONCATENATE($A1450,"C"),'05 APU'!$1:$1048576,9,),"")</f>
        <v/>
      </c>
      <c r="L1450" s="297" t="str">
        <f>IFERROR(VLOOKUP(CONCATENATE($A1450,"B"),'05 APU'!$1:$1048576,9,),"")</f>
        <v/>
      </c>
      <c r="M1450" s="297" t="str">
        <f>IFERROR(VLOOKUP(CONCATENATE($A1450,"A"),'05 APU'!$1:$1048576,9,),"")</f>
        <v/>
      </c>
      <c r="N1450" s="86"/>
      <c r="O1450" s="90">
        <f>IFERROR(VLOOKUP(CONCATENATE($A1450,"D"),'05 APU'!$T:$AB,9,),0)</f>
        <v>0</v>
      </c>
      <c r="P1450" s="90">
        <f t="shared" si="46"/>
        <v>0</v>
      </c>
      <c r="Q1450" s="90">
        <f>IFERROR(VLOOKUP(CONCATENATE($A1450,"C"),'05 APU'!$T:$AB,9,),0)</f>
        <v>0</v>
      </c>
      <c r="R1450" s="90">
        <f>IFERROR(VLOOKUP(CONCATENATE($A1450,"B"),'05 APU'!$T:$AB,9,),0)</f>
        <v>0</v>
      </c>
      <c r="S1450" s="90">
        <f>IFERROR(VLOOKUP(CONCATENATE($A1450,"A"),'05 APU'!$T:$AB,9,),0)</f>
        <v>0</v>
      </c>
      <c r="U1450" s="421"/>
      <c r="V1450" s="424"/>
      <c r="W1450" s="429">
        <v>0</v>
      </c>
    </row>
    <row r="1451" spans="1:23" x14ac:dyDescent="0.25">
      <c r="A1451" s="88">
        <v>1441</v>
      </c>
      <c r="B1451" s="408" t="s">
        <v>2703</v>
      </c>
      <c r="C1451" s="409" t="s">
        <v>2600</v>
      </c>
      <c r="D1451" s="89" t="str">
        <f>IFERROR(VLOOKUP(CONCATENATE($A1451,"T"),'05 APU'!$1:$1048576,3,),"")</f>
        <v/>
      </c>
      <c r="E1451" s="89" t="str">
        <f>IFERROR(VLOOKUP(CONCATENATE($A1451,"T2"),'05 APU'!$1:$1048576,3,),"")</f>
        <v/>
      </c>
      <c r="F1451" s="89" t="str">
        <f>IFERROR(VLOOKUP(CONCATENATE($A1451,"T3"),'05 APU'!$1:$1048576,3,),"")</f>
        <v/>
      </c>
      <c r="G1451" s="415" t="s">
        <v>138</v>
      </c>
      <c r="H1451" s="351"/>
      <c r="I1451" s="90">
        <f>IFERROR((VLOOKUP(CONCATENATE($A1451,"D"),'05 APU'!$1:$1048576,9,)),0)</f>
        <v>0</v>
      </c>
      <c r="J1451" s="90">
        <f t="shared" si="45"/>
        <v>0</v>
      </c>
      <c r="K1451" s="297" t="str">
        <f>IFERROR(VLOOKUP(CONCATENATE($A1451,"C"),'05 APU'!$1:$1048576,9,),"")</f>
        <v/>
      </c>
      <c r="L1451" s="297" t="str">
        <f>IFERROR(VLOOKUP(CONCATENATE($A1451,"B"),'05 APU'!$1:$1048576,9,),"")</f>
        <v/>
      </c>
      <c r="M1451" s="297" t="str">
        <f>IFERROR(VLOOKUP(CONCATENATE($A1451,"A"),'05 APU'!$1:$1048576,9,),"")</f>
        <v/>
      </c>
      <c r="N1451" s="86"/>
      <c r="O1451" s="90">
        <f>IFERROR(VLOOKUP(CONCATENATE($A1451,"D"),'05 APU'!$T:$AB,9,),0)</f>
        <v>0</v>
      </c>
      <c r="P1451" s="90">
        <f t="shared" si="46"/>
        <v>0</v>
      </c>
      <c r="Q1451" s="90">
        <f>IFERROR(VLOOKUP(CONCATENATE($A1451,"C"),'05 APU'!$T:$AB,9,),0)</f>
        <v>0</v>
      </c>
      <c r="R1451" s="90">
        <f>IFERROR(VLOOKUP(CONCATENATE($A1451,"B"),'05 APU'!$T:$AB,9,),0)</f>
        <v>0</v>
      </c>
      <c r="S1451" s="90">
        <f>IFERROR(VLOOKUP(CONCATENATE($A1451,"A"),'05 APU'!$T:$AB,9,),0)</f>
        <v>0</v>
      </c>
      <c r="U1451" s="421"/>
      <c r="V1451" s="424"/>
      <c r="W1451" s="429">
        <v>0</v>
      </c>
    </row>
    <row r="1452" spans="1:23" x14ac:dyDescent="0.25">
      <c r="A1452" s="88">
        <v>1442</v>
      </c>
      <c r="B1452" s="408" t="s">
        <v>2704</v>
      </c>
      <c r="C1452" s="409" t="s">
        <v>2602</v>
      </c>
      <c r="D1452" s="89" t="str">
        <f>IFERROR(VLOOKUP(CONCATENATE($A1452,"T"),'05 APU'!$1:$1048576,3,),"")</f>
        <v/>
      </c>
      <c r="E1452" s="89" t="str">
        <f>IFERROR(VLOOKUP(CONCATENATE($A1452,"T2"),'05 APU'!$1:$1048576,3,),"")</f>
        <v/>
      </c>
      <c r="F1452" s="89" t="str">
        <f>IFERROR(VLOOKUP(CONCATENATE($A1452,"T3"),'05 APU'!$1:$1048576,3,),"")</f>
        <v/>
      </c>
      <c r="G1452" s="415" t="s">
        <v>138</v>
      </c>
      <c r="H1452" s="351"/>
      <c r="I1452" s="90">
        <f>IFERROR((VLOOKUP(CONCATENATE($A1452,"D"),'05 APU'!$1:$1048576,9,)),0)</f>
        <v>0</v>
      </c>
      <c r="J1452" s="90">
        <f t="shared" si="45"/>
        <v>0</v>
      </c>
      <c r="K1452" s="297" t="str">
        <f>IFERROR(VLOOKUP(CONCATENATE($A1452,"C"),'05 APU'!$1:$1048576,9,),"")</f>
        <v/>
      </c>
      <c r="L1452" s="297" t="str">
        <f>IFERROR(VLOOKUP(CONCATENATE($A1452,"B"),'05 APU'!$1:$1048576,9,),"")</f>
        <v/>
      </c>
      <c r="M1452" s="297" t="str">
        <f>IFERROR(VLOOKUP(CONCATENATE($A1452,"A"),'05 APU'!$1:$1048576,9,),"")</f>
        <v/>
      </c>
      <c r="N1452" s="86"/>
      <c r="O1452" s="90">
        <f>IFERROR(VLOOKUP(CONCATENATE($A1452,"D"),'05 APU'!$T:$AB,9,),0)</f>
        <v>0</v>
      </c>
      <c r="P1452" s="90">
        <f t="shared" si="46"/>
        <v>0</v>
      </c>
      <c r="Q1452" s="90">
        <f>IFERROR(VLOOKUP(CONCATENATE($A1452,"C"),'05 APU'!$T:$AB,9,),0)</f>
        <v>0</v>
      </c>
      <c r="R1452" s="90">
        <f>IFERROR(VLOOKUP(CONCATENATE($A1452,"B"),'05 APU'!$T:$AB,9,),0)</f>
        <v>0</v>
      </c>
      <c r="S1452" s="90">
        <f>IFERROR(VLOOKUP(CONCATENATE($A1452,"A"),'05 APU'!$T:$AB,9,),0)</f>
        <v>0</v>
      </c>
      <c r="U1452" s="421"/>
      <c r="V1452" s="424"/>
      <c r="W1452" s="429">
        <v>0</v>
      </c>
    </row>
    <row r="1453" spans="1:23" x14ac:dyDescent="0.25">
      <c r="A1453" s="88">
        <v>1443</v>
      </c>
      <c r="B1453" s="408" t="s">
        <v>2705</v>
      </c>
      <c r="C1453" s="409" t="s">
        <v>2604</v>
      </c>
      <c r="D1453" s="89" t="str">
        <f>IFERROR(VLOOKUP(CONCATENATE($A1453,"T"),'05 APU'!$1:$1048576,3,),"")</f>
        <v/>
      </c>
      <c r="E1453" s="89" t="str">
        <f>IFERROR(VLOOKUP(CONCATENATE($A1453,"T2"),'05 APU'!$1:$1048576,3,),"")</f>
        <v/>
      </c>
      <c r="F1453" s="89" t="str">
        <f>IFERROR(VLOOKUP(CONCATENATE($A1453,"T3"),'05 APU'!$1:$1048576,3,),"")</f>
        <v/>
      </c>
      <c r="G1453" s="415" t="s">
        <v>138</v>
      </c>
      <c r="H1453" s="351"/>
      <c r="I1453" s="90">
        <f>IFERROR((VLOOKUP(CONCATENATE($A1453,"D"),'05 APU'!$1:$1048576,9,)),0)</f>
        <v>0</v>
      </c>
      <c r="J1453" s="90">
        <f t="shared" si="45"/>
        <v>0</v>
      </c>
      <c r="K1453" s="297" t="str">
        <f>IFERROR(VLOOKUP(CONCATENATE($A1453,"C"),'05 APU'!$1:$1048576,9,),"")</f>
        <v/>
      </c>
      <c r="L1453" s="297" t="str">
        <f>IFERROR(VLOOKUP(CONCATENATE($A1453,"B"),'05 APU'!$1:$1048576,9,),"")</f>
        <v/>
      </c>
      <c r="M1453" s="297" t="str">
        <f>IFERROR(VLOOKUP(CONCATENATE($A1453,"A"),'05 APU'!$1:$1048576,9,),"")</f>
        <v/>
      </c>
      <c r="N1453" s="86"/>
      <c r="O1453" s="90">
        <f>IFERROR(VLOOKUP(CONCATENATE($A1453,"D"),'05 APU'!$T:$AB,9,),0)</f>
        <v>0</v>
      </c>
      <c r="P1453" s="90">
        <f t="shared" si="46"/>
        <v>0</v>
      </c>
      <c r="Q1453" s="90">
        <f>IFERROR(VLOOKUP(CONCATENATE($A1453,"C"),'05 APU'!$T:$AB,9,),0)</f>
        <v>0</v>
      </c>
      <c r="R1453" s="90">
        <f>IFERROR(VLOOKUP(CONCATENATE($A1453,"B"),'05 APU'!$T:$AB,9,),0)</f>
        <v>0</v>
      </c>
      <c r="S1453" s="90">
        <f>IFERROR(VLOOKUP(CONCATENATE($A1453,"A"),'05 APU'!$T:$AB,9,),0)</f>
        <v>0</v>
      </c>
      <c r="U1453" s="421"/>
      <c r="V1453" s="424"/>
      <c r="W1453" s="429">
        <v>0</v>
      </c>
    </row>
    <row r="1454" spans="1:23" x14ac:dyDescent="0.25">
      <c r="A1454" s="88">
        <v>1444</v>
      </c>
      <c r="B1454" s="408" t="s">
        <v>2706</v>
      </c>
      <c r="C1454" s="409" t="s">
        <v>2606</v>
      </c>
      <c r="D1454" s="89" t="str">
        <f>IFERROR(VLOOKUP(CONCATENATE($A1454,"T"),'05 APU'!$1:$1048576,3,),"")</f>
        <v/>
      </c>
      <c r="E1454" s="89" t="str">
        <f>IFERROR(VLOOKUP(CONCATENATE($A1454,"T2"),'05 APU'!$1:$1048576,3,),"")</f>
        <v/>
      </c>
      <c r="F1454" s="89" t="str">
        <f>IFERROR(VLOOKUP(CONCATENATE($A1454,"T3"),'05 APU'!$1:$1048576,3,),"")</f>
        <v/>
      </c>
      <c r="G1454" s="415" t="s">
        <v>138</v>
      </c>
      <c r="H1454" s="351"/>
      <c r="I1454" s="90">
        <f>IFERROR((VLOOKUP(CONCATENATE($A1454,"D"),'05 APU'!$1:$1048576,9,)),0)</f>
        <v>0</v>
      </c>
      <c r="J1454" s="90">
        <f t="shared" si="45"/>
        <v>0</v>
      </c>
      <c r="K1454" s="297" t="str">
        <f>IFERROR(VLOOKUP(CONCATENATE($A1454,"C"),'05 APU'!$1:$1048576,9,),"")</f>
        <v/>
      </c>
      <c r="L1454" s="297" t="str">
        <f>IFERROR(VLOOKUP(CONCATENATE($A1454,"B"),'05 APU'!$1:$1048576,9,),"")</f>
        <v/>
      </c>
      <c r="M1454" s="297" t="str">
        <f>IFERROR(VLOOKUP(CONCATENATE($A1454,"A"),'05 APU'!$1:$1048576,9,),"")</f>
        <v/>
      </c>
      <c r="N1454" s="86"/>
      <c r="O1454" s="90">
        <f>IFERROR(VLOOKUP(CONCATENATE($A1454,"D"),'05 APU'!$T:$AB,9,),0)</f>
        <v>0</v>
      </c>
      <c r="P1454" s="90">
        <f t="shared" si="46"/>
        <v>0</v>
      </c>
      <c r="Q1454" s="90">
        <f>IFERROR(VLOOKUP(CONCATENATE($A1454,"C"),'05 APU'!$T:$AB,9,),0)</f>
        <v>0</v>
      </c>
      <c r="R1454" s="90">
        <f>IFERROR(VLOOKUP(CONCATENATE($A1454,"B"),'05 APU'!$T:$AB,9,),0)</f>
        <v>0</v>
      </c>
      <c r="S1454" s="90">
        <f>IFERROR(VLOOKUP(CONCATENATE($A1454,"A"),'05 APU'!$T:$AB,9,),0)</f>
        <v>0</v>
      </c>
      <c r="U1454" s="421"/>
      <c r="V1454" s="424"/>
      <c r="W1454" s="429">
        <v>0</v>
      </c>
    </row>
    <row r="1455" spans="1:23" x14ac:dyDescent="0.25">
      <c r="A1455" s="88">
        <v>1445</v>
      </c>
      <c r="B1455" s="408" t="s">
        <v>2707</v>
      </c>
      <c r="C1455" s="409" t="s">
        <v>2608</v>
      </c>
      <c r="D1455" s="89" t="str">
        <f>IFERROR(VLOOKUP(CONCATENATE($A1455,"T"),'05 APU'!$1:$1048576,3,),"")</f>
        <v/>
      </c>
      <c r="E1455" s="89" t="str">
        <f>IFERROR(VLOOKUP(CONCATENATE($A1455,"T2"),'05 APU'!$1:$1048576,3,),"")</f>
        <v/>
      </c>
      <c r="F1455" s="89" t="str">
        <f>IFERROR(VLOOKUP(CONCATENATE($A1455,"T3"),'05 APU'!$1:$1048576,3,),"")</f>
        <v/>
      </c>
      <c r="G1455" s="415" t="s">
        <v>138</v>
      </c>
      <c r="H1455" s="351"/>
      <c r="I1455" s="90">
        <f>IFERROR((VLOOKUP(CONCATENATE($A1455,"D"),'05 APU'!$1:$1048576,9,)),0)</f>
        <v>0</v>
      </c>
      <c r="J1455" s="90">
        <f t="shared" si="45"/>
        <v>0</v>
      </c>
      <c r="K1455" s="297" t="str">
        <f>IFERROR(VLOOKUP(CONCATENATE($A1455,"C"),'05 APU'!$1:$1048576,9,),"")</f>
        <v/>
      </c>
      <c r="L1455" s="297" t="str">
        <f>IFERROR(VLOOKUP(CONCATENATE($A1455,"B"),'05 APU'!$1:$1048576,9,),"")</f>
        <v/>
      </c>
      <c r="M1455" s="297" t="str">
        <f>IFERROR(VLOOKUP(CONCATENATE($A1455,"A"),'05 APU'!$1:$1048576,9,),"")</f>
        <v/>
      </c>
      <c r="N1455" s="86"/>
      <c r="O1455" s="90">
        <f>IFERROR(VLOOKUP(CONCATENATE($A1455,"D"),'05 APU'!$T:$AB,9,),0)</f>
        <v>0</v>
      </c>
      <c r="P1455" s="90">
        <f t="shared" si="46"/>
        <v>0</v>
      </c>
      <c r="Q1455" s="90">
        <f>IFERROR(VLOOKUP(CONCATENATE($A1455,"C"),'05 APU'!$T:$AB,9,),0)</f>
        <v>0</v>
      </c>
      <c r="R1455" s="90">
        <f>IFERROR(VLOOKUP(CONCATENATE($A1455,"B"),'05 APU'!$T:$AB,9,),0)</f>
        <v>0</v>
      </c>
      <c r="S1455" s="90">
        <f>IFERROR(VLOOKUP(CONCATENATE($A1455,"A"),'05 APU'!$T:$AB,9,),0)</f>
        <v>0</v>
      </c>
      <c r="U1455" s="421"/>
      <c r="V1455" s="424"/>
      <c r="W1455" s="429">
        <v>0</v>
      </c>
    </row>
    <row r="1456" spans="1:23" x14ac:dyDescent="0.25">
      <c r="A1456" s="88">
        <v>1446</v>
      </c>
      <c r="B1456" s="408" t="s">
        <v>2708</v>
      </c>
      <c r="C1456" s="409" t="s">
        <v>2610</v>
      </c>
      <c r="D1456" s="89" t="str">
        <f>IFERROR(VLOOKUP(CONCATENATE($A1456,"T"),'05 APU'!$1:$1048576,3,),"")</f>
        <v/>
      </c>
      <c r="E1456" s="89" t="str">
        <f>IFERROR(VLOOKUP(CONCATENATE($A1456,"T2"),'05 APU'!$1:$1048576,3,),"")</f>
        <v/>
      </c>
      <c r="F1456" s="89" t="str">
        <f>IFERROR(VLOOKUP(CONCATENATE($A1456,"T3"),'05 APU'!$1:$1048576,3,),"")</f>
        <v/>
      </c>
      <c r="G1456" s="415" t="s">
        <v>138</v>
      </c>
      <c r="H1456" s="351"/>
      <c r="I1456" s="90">
        <f>IFERROR((VLOOKUP(CONCATENATE($A1456,"D"),'05 APU'!$1:$1048576,9,)),0)</f>
        <v>0</v>
      </c>
      <c r="J1456" s="90">
        <f t="shared" si="45"/>
        <v>0</v>
      </c>
      <c r="K1456" s="297" t="str">
        <f>IFERROR(VLOOKUP(CONCATENATE($A1456,"C"),'05 APU'!$1:$1048576,9,),"")</f>
        <v/>
      </c>
      <c r="L1456" s="297" t="str">
        <f>IFERROR(VLOOKUP(CONCATENATE($A1456,"B"),'05 APU'!$1:$1048576,9,),"")</f>
        <v/>
      </c>
      <c r="M1456" s="297" t="str">
        <f>IFERROR(VLOOKUP(CONCATENATE($A1456,"A"),'05 APU'!$1:$1048576,9,),"")</f>
        <v/>
      </c>
      <c r="N1456" s="86"/>
      <c r="O1456" s="90">
        <f>IFERROR(VLOOKUP(CONCATENATE($A1456,"D"),'05 APU'!$T:$AB,9,),0)</f>
        <v>0</v>
      </c>
      <c r="P1456" s="90">
        <f t="shared" si="46"/>
        <v>0</v>
      </c>
      <c r="Q1456" s="90">
        <f>IFERROR(VLOOKUP(CONCATENATE($A1456,"C"),'05 APU'!$T:$AB,9,),0)</f>
        <v>0</v>
      </c>
      <c r="R1456" s="90">
        <f>IFERROR(VLOOKUP(CONCATENATE($A1456,"B"),'05 APU'!$T:$AB,9,),0)</f>
        <v>0</v>
      </c>
      <c r="S1456" s="90">
        <f>IFERROR(VLOOKUP(CONCATENATE($A1456,"A"),'05 APU'!$T:$AB,9,),0)</f>
        <v>0</v>
      </c>
      <c r="U1456" s="421"/>
      <c r="V1456" s="424"/>
      <c r="W1456" s="429">
        <v>0</v>
      </c>
    </row>
    <row r="1457" spans="1:23" x14ac:dyDescent="0.25">
      <c r="A1457" s="88">
        <v>1447</v>
      </c>
      <c r="B1457" s="408" t="s">
        <v>2709</v>
      </c>
      <c r="C1457" s="409" t="s">
        <v>2612</v>
      </c>
      <c r="D1457" s="89" t="str">
        <f>IFERROR(VLOOKUP(CONCATENATE($A1457,"T"),'05 APU'!$1:$1048576,3,),"")</f>
        <v/>
      </c>
      <c r="E1457" s="89" t="str">
        <f>IFERROR(VLOOKUP(CONCATENATE($A1457,"T2"),'05 APU'!$1:$1048576,3,),"")</f>
        <v/>
      </c>
      <c r="F1457" s="89" t="str">
        <f>IFERROR(VLOOKUP(CONCATENATE($A1457,"T3"),'05 APU'!$1:$1048576,3,),"")</f>
        <v/>
      </c>
      <c r="G1457" s="415" t="s">
        <v>138</v>
      </c>
      <c r="H1457" s="351"/>
      <c r="I1457" s="90">
        <f>IFERROR((VLOOKUP(CONCATENATE($A1457,"D"),'05 APU'!$1:$1048576,9,)),0)</f>
        <v>0</v>
      </c>
      <c r="J1457" s="90">
        <f t="shared" si="45"/>
        <v>0</v>
      </c>
      <c r="K1457" s="297" t="str">
        <f>IFERROR(VLOOKUP(CONCATENATE($A1457,"C"),'05 APU'!$1:$1048576,9,),"")</f>
        <v/>
      </c>
      <c r="L1457" s="297" t="str">
        <f>IFERROR(VLOOKUP(CONCATENATE($A1457,"B"),'05 APU'!$1:$1048576,9,),"")</f>
        <v/>
      </c>
      <c r="M1457" s="297" t="str">
        <f>IFERROR(VLOOKUP(CONCATENATE($A1457,"A"),'05 APU'!$1:$1048576,9,),"")</f>
        <v/>
      </c>
      <c r="N1457" s="86"/>
      <c r="O1457" s="90">
        <f>IFERROR(VLOOKUP(CONCATENATE($A1457,"D"),'05 APU'!$T:$AB,9,),0)</f>
        <v>0</v>
      </c>
      <c r="P1457" s="90">
        <f t="shared" si="46"/>
        <v>0</v>
      </c>
      <c r="Q1457" s="90">
        <f>IFERROR(VLOOKUP(CONCATENATE($A1457,"C"),'05 APU'!$T:$AB,9,),0)</f>
        <v>0</v>
      </c>
      <c r="R1457" s="90">
        <f>IFERROR(VLOOKUP(CONCATENATE($A1457,"B"),'05 APU'!$T:$AB,9,),0)</f>
        <v>0</v>
      </c>
      <c r="S1457" s="90">
        <f>IFERROR(VLOOKUP(CONCATENATE($A1457,"A"),'05 APU'!$T:$AB,9,),0)</f>
        <v>0</v>
      </c>
      <c r="U1457" s="421"/>
      <c r="V1457" s="424"/>
      <c r="W1457" s="429">
        <v>0</v>
      </c>
    </row>
    <row r="1458" spans="1:23" x14ac:dyDescent="0.25">
      <c r="A1458" s="88">
        <v>1448</v>
      </c>
      <c r="B1458" s="408" t="s">
        <v>2710</v>
      </c>
      <c r="C1458" s="409" t="s">
        <v>2614</v>
      </c>
      <c r="D1458" s="89" t="str">
        <f>IFERROR(VLOOKUP(CONCATENATE($A1458,"T"),'05 APU'!$1:$1048576,3,),"")</f>
        <v/>
      </c>
      <c r="E1458" s="89" t="str">
        <f>IFERROR(VLOOKUP(CONCATENATE($A1458,"T2"),'05 APU'!$1:$1048576,3,),"")</f>
        <v/>
      </c>
      <c r="F1458" s="89" t="str">
        <f>IFERROR(VLOOKUP(CONCATENATE($A1458,"T3"),'05 APU'!$1:$1048576,3,),"")</f>
        <v/>
      </c>
      <c r="G1458" s="415" t="s">
        <v>138</v>
      </c>
      <c r="H1458" s="351"/>
      <c r="I1458" s="90">
        <f>IFERROR((VLOOKUP(CONCATENATE($A1458,"D"),'05 APU'!$1:$1048576,9,)),0)</f>
        <v>0</v>
      </c>
      <c r="J1458" s="90">
        <f t="shared" si="45"/>
        <v>0</v>
      </c>
      <c r="K1458" s="297" t="str">
        <f>IFERROR(VLOOKUP(CONCATENATE($A1458,"C"),'05 APU'!$1:$1048576,9,),"")</f>
        <v/>
      </c>
      <c r="L1458" s="297" t="str">
        <f>IFERROR(VLOOKUP(CONCATENATE($A1458,"B"),'05 APU'!$1:$1048576,9,),"")</f>
        <v/>
      </c>
      <c r="M1458" s="297" t="str">
        <f>IFERROR(VLOOKUP(CONCATENATE($A1458,"A"),'05 APU'!$1:$1048576,9,),"")</f>
        <v/>
      </c>
      <c r="N1458" s="86"/>
      <c r="O1458" s="90">
        <f>IFERROR(VLOOKUP(CONCATENATE($A1458,"D"),'05 APU'!$T:$AB,9,),0)</f>
        <v>0</v>
      </c>
      <c r="P1458" s="90">
        <f t="shared" si="46"/>
        <v>0</v>
      </c>
      <c r="Q1458" s="90">
        <f>IFERROR(VLOOKUP(CONCATENATE($A1458,"C"),'05 APU'!$T:$AB,9,),0)</f>
        <v>0</v>
      </c>
      <c r="R1458" s="90">
        <f>IFERROR(VLOOKUP(CONCATENATE($A1458,"B"),'05 APU'!$T:$AB,9,),0)</f>
        <v>0</v>
      </c>
      <c r="S1458" s="90">
        <f>IFERROR(VLOOKUP(CONCATENATE($A1458,"A"),'05 APU'!$T:$AB,9,),0)</f>
        <v>0</v>
      </c>
      <c r="U1458" s="421"/>
      <c r="V1458" s="424"/>
      <c r="W1458" s="429">
        <v>0</v>
      </c>
    </row>
    <row r="1459" spans="1:23" x14ac:dyDescent="0.25">
      <c r="A1459" s="88">
        <v>1449</v>
      </c>
      <c r="B1459" s="408" t="s">
        <v>2711</v>
      </c>
      <c r="C1459" s="409" t="s">
        <v>2616</v>
      </c>
      <c r="D1459" s="89" t="str">
        <f>IFERROR(VLOOKUP(CONCATENATE($A1459,"T"),'05 APU'!$1:$1048576,3,),"")</f>
        <v/>
      </c>
      <c r="E1459" s="89" t="str">
        <f>IFERROR(VLOOKUP(CONCATENATE($A1459,"T2"),'05 APU'!$1:$1048576,3,),"")</f>
        <v/>
      </c>
      <c r="F1459" s="89" t="str">
        <f>IFERROR(VLOOKUP(CONCATENATE($A1459,"T3"),'05 APU'!$1:$1048576,3,),"")</f>
        <v/>
      </c>
      <c r="G1459" s="415" t="s">
        <v>138</v>
      </c>
      <c r="H1459" s="351"/>
      <c r="I1459" s="90">
        <f>IFERROR((VLOOKUP(CONCATENATE($A1459,"D"),'05 APU'!$1:$1048576,9,)),0)</f>
        <v>0</v>
      </c>
      <c r="J1459" s="90">
        <f t="shared" ref="J1459:J1522" si="47">IFERROR(I1459*H1459,0)</f>
        <v>0</v>
      </c>
      <c r="K1459" s="297" t="str">
        <f>IFERROR(VLOOKUP(CONCATENATE($A1459,"C"),'05 APU'!$1:$1048576,9,),"")</f>
        <v/>
      </c>
      <c r="L1459" s="297" t="str">
        <f>IFERROR(VLOOKUP(CONCATENATE($A1459,"B"),'05 APU'!$1:$1048576,9,),"")</f>
        <v/>
      </c>
      <c r="M1459" s="297" t="str">
        <f>IFERROR(VLOOKUP(CONCATENATE($A1459,"A"),'05 APU'!$1:$1048576,9,),"")</f>
        <v/>
      </c>
      <c r="N1459" s="86"/>
      <c r="O1459" s="90">
        <f>IFERROR(VLOOKUP(CONCATENATE($A1459,"D"),'05 APU'!$T:$AB,9,),0)</f>
        <v>0</v>
      </c>
      <c r="P1459" s="90">
        <f t="shared" si="46"/>
        <v>0</v>
      </c>
      <c r="Q1459" s="90">
        <f>IFERROR(VLOOKUP(CONCATENATE($A1459,"C"),'05 APU'!$T:$AB,9,),0)</f>
        <v>0</v>
      </c>
      <c r="R1459" s="90">
        <f>IFERROR(VLOOKUP(CONCATENATE($A1459,"B"),'05 APU'!$T:$AB,9,),0)</f>
        <v>0</v>
      </c>
      <c r="S1459" s="90">
        <f>IFERROR(VLOOKUP(CONCATENATE($A1459,"A"),'05 APU'!$T:$AB,9,),0)</f>
        <v>0</v>
      </c>
      <c r="U1459" s="421"/>
      <c r="V1459" s="424"/>
      <c r="W1459" s="429">
        <v>0</v>
      </c>
    </row>
    <row r="1460" spans="1:23" x14ac:dyDescent="0.25">
      <c r="A1460" s="88">
        <v>1450</v>
      </c>
      <c r="B1460" s="408" t="s">
        <v>2712</v>
      </c>
      <c r="C1460" s="409" t="s">
        <v>2618</v>
      </c>
      <c r="D1460" s="89" t="str">
        <f>IFERROR(VLOOKUP(CONCATENATE($A1460,"T"),'05 APU'!$1:$1048576,3,),"")</f>
        <v/>
      </c>
      <c r="E1460" s="89" t="str">
        <f>IFERROR(VLOOKUP(CONCATENATE($A1460,"T2"),'05 APU'!$1:$1048576,3,),"")</f>
        <v/>
      </c>
      <c r="F1460" s="89" t="str">
        <f>IFERROR(VLOOKUP(CONCATENATE($A1460,"T3"),'05 APU'!$1:$1048576,3,),"")</f>
        <v/>
      </c>
      <c r="G1460" s="415" t="s">
        <v>138</v>
      </c>
      <c r="H1460" s="351"/>
      <c r="I1460" s="90">
        <f>IFERROR((VLOOKUP(CONCATENATE($A1460,"D"),'05 APU'!$1:$1048576,9,)),0)</f>
        <v>0</v>
      </c>
      <c r="J1460" s="90">
        <f t="shared" si="47"/>
        <v>0</v>
      </c>
      <c r="K1460" s="297" t="str">
        <f>IFERROR(VLOOKUP(CONCATENATE($A1460,"C"),'05 APU'!$1:$1048576,9,),"")</f>
        <v/>
      </c>
      <c r="L1460" s="297" t="str">
        <f>IFERROR(VLOOKUP(CONCATENATE($A1460,"B"),'05 APU'!$1:$1048576,9,),"")</f>
        <v/>
      </c>
      <c r="M1460" s="297" t="str">
        <f>IFERROR(VLOOKUP(CONCATENATE($A1460,"A"),'05 APU'!$1:$1048576,9,),"")</f>
        <v/>
      </c>
      <c r="N1460" s="86"/>
      <c r="O1460" s="90">
        <f>IFERROR(VLOOKUP(CONCATENATE($A1460,"D"),'05 APU'!$T:$AB,9,),0)</f>
        <v>0</v>
      </c>
      <c r="P1460" s="90">
        <f t="shared" si="46"/>
        <v>0</v>
      </c>
      <c r="Q1460" s="90">
        <f>IFERROR(VLOOKUP(CONCATENATE($A1460,"C"),'05 APU'!$T:$AB,9,),0)</f>
        <v>0</v>
      </c>
      <c r="R1460" s="90">
        <f>IFERROR(VLOOKUP(CONCATENATE($A1460,"B"),'05 APU'!$T:$AB,9,),0)</f>
        <v>0</v>
      </c>
      <c r="S1460" s="90">
        <f>IFERROR(VLOOKUP(CONCATENATE($A1460,"A"),'05 APU'!$T:$AB,9,),0)</f>
        <v>0</v>
      </c>
      <c r="U1460" s="421"/>
      <c r="V1460" s="424"/>
      <c r="W1460" s="429">
        <v>0</v>
      </c>
    </row>
    <row r="1461" spans="1:23" x14ac:dyDescent="0.25">
      <c r="A1461" s="88">
        <v>1451</v>
      </c>
      <c r="B1461" s="408" t="s">
        <v>2713</v>
      </c>
      <c r="C1461" s="409" t="s">
        <v>2620</v>
      </c>
      <c r="D1461" s="89" t="str">
        <f>IFERROR(VLOOKUP(CONCATENATE($A1461,"T"),'05 APU'!$1:$1048576,3,),"")</f>
        <v/>
      </c>
      <c r="E1461" s="89" t="str">
        <f>IFERROR(VLOOKUP(CONCATENATE($A1461,"T2"),'05 APU'!$1:$1048576,3,),"")</f>
        <v/>
      </c>
      <c r="F1461" s="89" t="str">
        <f>IFERROR(VLOOKUP(CONCATENATE($A1461,"T3"),'05 APU'!$1:$1048576,3,),"")</f>
        <v/>
      </c>
      <c r="G1461" s="415" t="s">
        <v>138</v>
      </c>
      <c r="H1461" s="351"/>
      <c r="I1461" s="90">
        <f>IFERROR((VLOOKUP(CONCATENATE($A1461,"D"),'05 APU'!$1:$1048576,9,)),0)</f>
        <v>0</v>
      </c>
      <c r="J1461" s="90">
        <f t="shared" si="47"/>
        <v>0</v>
      </c>
      <c r="K1461" s="297" t="str">
        <f>IFERROR(VLOOKUP(CONCATENATE($A1461,"C"),'05 APU'!$1:$1048576,9,),"")</f>
        <v/>
      </c>
      <c r="L1461" s="297" t="str">
        <f>IFERROR(VLOOKUP(CONCATENATE($A1461,"B"),'05 APU'!$1:$1048576,9,),"")</f>
        <v/>
      </c>
      <c r="M1461" s="297" t="str">
        <f>IFERROR(VLOOKUP(CONCATENATE($A1461,"A"),'05 APU'!$1:$1048576,9,),"")</f>
        <v/>
      </c>
      <c r="N1461" s="86"/>
      <c r="O1461" s="90">
        <f>IFERROR(VLOOKUP(CONCATENATE($A1461,"D"),'05 APU'!$T:$AB,9,),0)</f>
        <v>0</v>
      </c>
      <c r="P1461" s="90">
        <f t="shared" si="46"/>
        <v>0</v>
      </c>
      <c r="Q1461" s="90">
        <f>IFERROR(VLOOKUP(CONCATENATE($A1461,"C"),'05 APU'!$T:$AB,9,),0)</f>
        <v>0</v>
      </c>
      <c r="R1461" s="90">
        <f>IFERROR(VLOOKUP(CONCATENATE($A1461,"B"),'05 APU'!$T:$AB,9,),0)</f>
        <v>0</v>
      </c>
      <c r="S1461" s="90">
        <f>IFERROR(VLOOKUP(CONCATENATE($A1461,"A"),'05 APU'!$T:$AB,9,),0)</f>
        <v>0</v>
      </c>
      <c r="U1461" s="421"/>
      <c r="V1461" s="424"/>
      <c r="W1461" s="429">
        <v>0</v>
      </c>
    </row>
    <row r="1462" spans="1:23" x14ac:dyDescent="0.25">
      <c r="A1462" s="88">
        <v>1452</v>
      </c>
      <c r="B1462" s="408" t="s">
        <v>2714</v>
      </c>
      <c r="C1462" s="409" t="s">
        <v>2622</v>
      </c>
      <c r="D1462" s="89" t="str">
        <f>IFERROR(VLOOKUP(CONCATENATE($A1462,"T"),'05 APU'!$1:$1048576,3,),"")</f>
        <v/>
      </c>
      <c r="E1462" s="89" t="str">
        <f>IFERROR(VLOOKUP(CONCATENATE($A1462,"T2"),'05 APU'!$1:$1048576,3,),"")</f>
        <v/>
      </c>
      <c r="F1462" s="89" t="str">
        <f>IFERROR(VLOOKUP(CONCATENATE($A1462,"T3"),'05 APU'!$1:$1048576,3,),"")</f>
        <v/>
      </c>
      <c r="G1462" s="415" t="s">
        <v>138</v>
      </c>
      <c r="H1462" s="351"/>
      <c r="I1462" s="90">
        <f>IFERROR((VLOOKUP(CONCATENATE($A1462,"D"),'05 APU'!$1:$1048576,9,)),0)</f>
        <v>0</v>
      </c>
      <c r="J1462" s="90">
        <f t="shared" si="47"/>
        <v>0</v>
      </c>
      <c r="K1462" s="297" t="str">
        <f>IFERROR(VLOOKUP(CONCATENATE($A1462,"C"),'05 APU'!$1:$1048576,9,),"")</f>
        <v/>
      </c>
      <c r="L1462" s="297" t="str">
        <f>IFERROR(VLOOKUP(CONCATENATE($A1462,"B"),'05 APU'!$1:$1048576,9,),"")</f>
        <v/>
      </c>
      <c r="M1462" s="297" t="str">
        <f>IFERROR(VLOOKUP(CONCATENATE($A1462,"A"),'05 APU'!$1:$1048576,9,),"")</f>
        <v/>
      </c>
      <c r="N1462" s="86"/>
      <c r="O1462" s="90">
        <f>IFERROR(VLOOKUP(CONCATENATE($A1462,"D"),'05 APU'!$T:$AB,9,),0)</f>
        <v>0</v>
      </c>
      <c r="P1462" s="90">
        <f t="shared" si="46"/>
        <v>0</v>
      </c>
      <c r="Q1462" s="90">
        <f>IFERROR(VLOOKUP(CONCATENATE($A1462,"C"),'05 APU'!$T:$AB,9,),0)</f>
        <v>0</v>
      </c>
      <c r="R1462" s="90">
        <f>IFERROR(VLOOKUP(CONCATENATE($A1462,"B"),'05 APU'!$T:$AB,9,),0)</f>
        <v>0</v>
      </c>
      <c r="S1462" s="90">
        <f>IFERROR(VLOOKUP(CONCATENATE($A1462,"A"),'05 APU'!$T:$AB,9,),0)</f>
        <v>0</v>
      </c>
      <c r="U1462" s="421"/>
      <c r="V1462" s="424"/>
      <c r="W1462" s="429">
        <v>0</v>
      </c>
    </row>
    <row r="1463" spans="1:23" x14ac:dyDescent="0.25">
      <c r="A1463" s="88">
        <v>1453</v>
      </c>
      <c r="B1463" s="408" t="s">
        <v>2715</v>
      </c>
      <c r="C1463" s="409" t="s">
        <v>2624</v>
      </c>
      <c r="D1463" s="89" t="str">
        <f>IFERROR(VLOOKUP(CONCATENATE($A1463,"T"),'05 APU'!$1:$1048576,3,),"")</f>
        <v/>
      </c>
      <c r="E1463" s="89" t="str">
        <f>IFERROR(VLOOKUP(CONCATENATE($A1463,"T2"),'05 APU'!$1:$1048576,3,),"")</f>
        <v/>
      </c>
      <c r="F1463" s="89" t="str">
        <f>IFERROR(VLOOKUP(CONCATENATE($A1463,"T3"),'05 APU'!$1:$1048576,3,),"")</f>
        <v/>
      </c>
      <c r="G1463" s="415" t="s">
        <v>138</v>
      </c>
      <c r="H1463" s="351"/>
      <c r="I1463" s="90">
        <f>IFERROR((VLOOKUP(CONCATENATE($A1463,"D"),'05 APU'!$1:$1048576,9,)),0)</f>
        <v>0</v>
      </c>
      <c r="J1463" s="90">
        <f t="shared" si="47"/>
        <v>0</v>
      </c>
      <c r="K1463" s="297" t="str">
        <f>IFERROR(VLOOKUP(CONCATENATE($A1463,"C"),'05 APU'!$1:$1048576,9,),"")</f>
        <v/>
      </c>
      <c r="L1463" s="297" t="str">
        <f>IFERROR(VLOOKUP(CONCATENATE($A1463,"B"),'05 APU'!$1:$1048576,9,),"")</f>
        <v/>
      </c>
      <c r="M1463" s="297" t="str">
        <f>IFERROR(VLOOKUP(CONCATENATE($A1463,"A"),'05 APU'!$1:$1048576,9,),"")</f>
        <v/>
      </c>
      <c r="N1463" s="86"/>
      <c r="O1463" s="90">
        <f>IFERROR(VLOOKUP(CONCATENATE($A1463,"D"),'05 APU'!$T:$AB,9,),0)</f>
        <v>0</v>
      </c>
      <c r="P1463" s="90">
        <f t="shared" si="46"/>
        <v>0</v>
      </c>
      <c r="Q1463" s="90">
        <f>IFERROR(VLOOKUP(CONCATENATE($A1463,"C"),'05 APU'!$T:$AB,9,),0)</f>
        <v>0</v>
      </c>
      <c r="R1463" s="90">
        <f>IFERROR(VLOOKUP(CONCATENATE($A1463,"B"),'05 APU'!$T:$AB,9,),0)</f>
        <v>0</v>
      </c>
      <c r="S1463" s="90">
        <f>IFERROR(VLOOKUP(CONCATENATE($A1463,"A"),'05 APU'!$T:$AB,9,),0)</f>
        <v>0</v>
      </c>
      <c r="U1463" s="421"/>
      <c r="V1463" s="424"/>
      <c r="W1463" s="429">
        <v>0</v>
      </c>
    </row>
    <row r="1464" spans="1:23" x14ac:dyDescent="0.25">
      <c r="A1464" s="88">
        <v>1454</v>
      </c>
      <c r="B1464" s="408" t="s">
        <v>2716</v>
      </c>
      <c r="C1464" s="409" t="s">
        <v>2626</v>
      </c>
      <c r="D1464" s="89" t="str">
        <f>IFERROR(VLOOKUP(CONCATENATE($A1464,"T"),'05 APU'!$1:$1048576,3,),"")</f>
        <v/>
      </c>
      <c r="E1464" s="89" t="str">
        <f>IFERROR(VLOOKUP(CONCATENATE($A1464,"T2"),'05 APU'!$1:$1048576,3,),"")</f>
        <v/>
      </c>
      <c r="F1464" s="89" t="str">
        <f>IFERROR(VLOOKUP(CONCATENATE($A1464,"T3"),'05 APU'!$1:$1048576,3,),"")</f>
        <v/>
      </c>
      <c r="G1464" s="415" t="s">
        <v>138</v>
      </c>
      <c r="H1464" s="351"/>
      <c r="I1464" s="90">
        <f>IFERROR((VLOOKUP(CONCATENATE($A1464,"D"),'05 APU'!$1:$1048576,9,)),0)</f>
        <v>0</v>
      </c>
      <c r="J1464" s="90">
        <f t="shared" si="47"/>
        <v>0</v>
      </c>
      <c r="K1464" s="297" t="str">
        <f>IFERROR(VLOOKUP(CONCATENATE($A1464,"C"),'05 APU'!$1:$1048576,9,),"")</f>
        <v/>
      </c>
      <c r="L1464" s="297" t="str">
        <f>IFERROR(VLOOKUP(CONCATENATE($A1464,"B"),'05 APU'!$1:$1048576,9,),"")</f>
        <v/>
      </c>
      <c r="M1464" s="297" t="str">
        <f>IFERROR(VLOOKUP(CONCATENATE($A1464,"A"),'05 APU'!$1:$1048576,9,),"")</f>
        <v/>
      </c>
      <c r="N1464" s="86"/>
      <c r="O1464" s="90">
        <f>IFERROR(VLOOKUP(CONCATENATE($A1464,"D"),'05 APU'!$T:$AB,9,),0)</f>
        <v>0</v>
      </c>
      <c r="P1464" s="90">
        <f t="shared" si="46"/>
        <v>0</v>
      </c>
      <c r="Q1464" s="90">
        <f>IFERROR(VLOOKUP(CONCATENATE($A1464,"C"),'05 APU'!$T:$AB,9,),0)</f>
        <v>0</v>
      </c>
      <c r="R1464" s="90">
        <f>IFERROR(VLOOKUP(CONCATENATE($A1464,"B"),'05 APU'!$T:$AB,9,),0)</f>
        <v>0</v>
      </c>
      <c r="S1464" s="90">
        <f>IFERROR(VLOOKUP(CONCATENATE($A1464,"A"),'05 APU'!$T:$AB,9,),0)</f>
        <v>0</v>
      </c>
      <c r="U1464" s="421"/>
      <c r="V1464" s="424"/>
      <c r="W1464" s="429">
        <v>0</v>
      </c>
    </row>
    <row r="1465" spans="1:23" x14ac:dyDescent="0.25">
      <c r="A1465" s="88">
        <v>1455</v>
      </c>
      <c r="B1465" s="408" t="s">
        <v>2717</v>
      </c>
      <c r="C1465" s="409" t="s">
        <v>2628</v>
      </c>
      <c r="D1465" s="89" t="str">
        <f>IFERROR(VLOOKUP(CONCATENATE($A1465,"T"),'05 APU'!$1:$1048576,3,),"")</f>
        <v/>
      </c>
      <c r="E1465" s="89" t="str">
        <f>IFERROR(VLOOKUP(CONCATENATE($A1465,"T2"),'05 APU'!$1:$1048576,3,),"")</f>
        <v/>
      </c>
      <c r="F1465" s="89" t="str">
        <f>IFERROR(VLOOKUP(CONCATENATE($A1465,"T3"),'05 APU'!$1:$1048576,3,),"")</f>
        <v/>
      </c>
      <c r="G1465" s="415" t="s">
        <v>138</v>
      </c>
      <c r="H1465" s="351"/>
      <c r="I1465" s="90">
        <f>IFERROR((VLOOKUP(CONCATENATE($A1465,"D"),'05 APU'!$1:$1048576,9,)),0)</f>
        <v>0</v>
      </c>
      <c r="J1465" s="90">
        <f t="shared" si="47"/>
        <v>0</v>
      </c>
      <c r="K1465" s="297" t="str">
        <f>IFERROR(VLOOKUP(CONCATENATE($A1465,"C"),'05 APU'!$1:$1048576,9,),"")</f>
        <v/>
      </c>
      <c r="L1465" s="297" t="str">
        <f>IFERROR(VLOOKUP(CONCATENATE($A1465,"B"),'05 APU'!$1:$1048576,9,),"")</f>
        <v/>
      </c>
      <c r="M1465" s="297" t="str">
        <f>IFERROR(VLOOKUP(CONCATENATE($A1465,"A"),'05 APU'!$1:$1048576,9,),"")</f>
        <v/>
      </c>
      <c r="N1465" s="86"/>
      <c r="O1465" s="90">
        <f>IFERROR(VLOOKUP(CONCATENATE($A1465,"D"),'05 APU'!$T:$AB,9,),0)</f>
        <v>0</v>
      </c>
      <c r="P1465" s="90">
        <f t="shared" si="46"/>
        <v>0</v>
      </c>
      <c r="Q1465" s="90">
        <f>IFERROR(VLOOKUP(CONCATENATE($A1465,"C"),'05 APU'!$T:$AB,9,),0)</f>
        <v>0</v>
      </c>
      <c r="R1465" s="90">
        <f>IFERROR(VLOOKUP(CONCATENATE($A1465,"B"),'05 APU'!$T:$AB,9,),0)</f>
        <v>0</v>
      </c>
      <c r="S1465" s="90">
        <f>IFERROR(VLOOKUP(CONCATENATE($A1465,"A"),'05 APU'!$T:$AB,9,),0)</f>
        <v>0</v>
      </c>
      <c r="U1465" s="421"/>
      <c r="V1465" s="424"/>
      <c r="W1465" s="429">
        <v>0</v>
      </c>
    </row>
    <row r="1466" spans="1:23" x14ac:dyDescent="0.25">
      <c r="A1466" s="88">
        <v>1456</v>
      </c>
      <c r="B1466" s="408" t="s">
        <v>2718</v>
      </c>
      <c r="C1466" s="409" t="s">
        <v>2630</v>
      </c>
      <c r="D1466" s="89" t="str">
        <f>IFERROR(VLOOKUP(CONCATENATE($A1466,"T"),'05 APU'!$1:$1048576,3,),"")</f>
        <v/>
      </c>
      <c r="E1466" s="89" t="str">
        <f>IFERROR(VLOOKUP(CONCATENATE($A1466,"T2"),'05 APU'!$1:$1048576,3,),"")</f>
        <v/>
      </c>
      <c r="F1466" s="89" t="str">
        <f>IFERROR(VLOOKUP(CONCATENATE($A1466,"T3"),'05 APU'!$1:$1048576,3,),"")</f>
        <v/>
      </c>
      <c r="G1466" s="415" t="s">
        <v>138</v>
      </c>
      <c r="H1466" s="351"/>
      <c r="I1466" s="90">
        <f>IFERROR((VLOOKUP(CONCATENATE($A1466,"D"),'05 APU'!$1:$1048576,9,)),0)</f>
        <v>0</v>
      </c>
      <c r="J1466" s="90">
        <f t="shared" si="47"/>
        <v>0</v>
      </c>
      <c r="K1466" s="297" t="str">
        <f>IFERROR(VLOOKUP(CONCATENATE($A1466,"C"),'05 APU'!$1:$1048576,9,),"")</f>
        <v/>
      </c>
      <c r="L1466" s="297" t="str">
        <f>IFERROR(VLOOKUP(CONCATENATE($A1466,"B"),'05 APU'!$1:$1048576,9,),"")</f>
        <v/>
      </c>
      <c r="M1466" s="297" t="str">
        <f>IFERROR(VLOOKUP(CONCATENATE($A1466,"A"),'05 APU'!$1:$1048576,9,),"")</f>
        <v/>
      </c>
      <c r="N1466" s="86"/>
      <c r="O1466" s="90">
        <f>IFERROR(VLOOKUP(CONCATENATE($A1466,"D"),'05 APU'!$T:$AB,9,),0)</f>
        <v>0</v>
      </c>
      <c r="P1466" s="90">
        <f t="shared" si="46"/>
        <v>0</v>
      </c>
      <c r="Q1466" s="90">
        <f>IFERROR(VLOOKUP(CONCATENATE($A1466,"C"),'05 APU'!$T:$AB,9,),0)</f>
        <v>0</v>
      </c>
      <c r="R1466" s="90">
        <f>IFERROR(VLOOKUP(CONCATENATE($A1466,"B"),'05 APU'!$T:$AB,9,),0)</f>
        <v>0</v>
      </c>
      <c r="S1466" s="90">
        <f>IFERROR(VLOOKUP(CONCATENATE($A1466,"A"),'05 APU'!$T:$AB,9,),0)</f>
        <v>0</v>
      </c>
      <c r="U1466" s="421"/>
      <c r="V1466" s="424"/>
      <c r="W1466" s="429">
        <v>0</v>
      </c>
    </row>
    <row r="1467" spans="1:23" x14ac:dyDescent="0.25">
      <c r="A1467" s="88">
        <v>1457</v>
      </c>
      <c r="B1467" s="408" t="s">
        <v>2719</v>
      </c>
      <c r="C1467" s="409" t="s">
        <v>2632</v>
      </c>
      <c r="D1467" s="89" t="str">
        <f>IFERROR(VLOOKUP(CONCATENATE($A1467,"T"),'05 APU'!$1:$1048576,3,),"")</f>
        <v/>
      </c>
      <c r="E1467" s="89" t="str">
        <f>IFERROR(VLOOKUP(CONCATENATE($A1467,"T2"),'05 APU'!$1:$1048576,3,),"")</f>
        <v/>
      </c>
      <c r="F1467" s="89" t="str">
        <f>IFERROR(VLOOKUP(CONCATENATE($A1467,"T3"),'05 APU'!$1:$1048576,3,),"")</f>
        <v/>
      </c>
      <c r="G1467" s="415" t="s">
        <v>138</v>
      </c>
      <c r="H1467" s="351"/>
      <c r="I1467" s="90">
        <f>IFERROR((VLOOKUP(CONCATENATE($A1467,"D"),'05 APU'!$1:$1048576,9,)),0)</f>
        <v>0</v>
      </c>
      <c r="J1467" s="90">
        <f t="shared" si="47"/>
        <v>0</v>
      </c>
      <c r="K1467" s="297" t="str">
        <f>IFERROR(VLOOKUP(CONCATENATE($A1467,"C"),'05 APU'!$1:$1048576,9,),"")</f>
        <v/>
      </c>
      <c r="L1467" s="297" t="str">
        <f>IFERROR(VLOOKUP(CONCATENATE($A1467,"B"),'05 APU'!$1:$1048576,9,),"")</f>
        <v/>
      </c>
      <c r="M1467" s="297" t="str">
        <f>IFERROR(VLOOKUP(CONCATENATE($A1467,"A"),'05 APU'!$1:$1048576,9,),"")</f>
        <v/>
      </c>
      <c r="N1467" s="86"/>
      <c r="O1467" s="90">
        <f>IFERROR(VLOOKUP(CONCATENATE($A1467,"D"),'05 APU'!$T:$AB,9,),0)</f>
        <v>0</v>
      </c>
      <c r="P1467" s="90">
        <f t="shared" si="46"/>
        <v>0</v>
      </c>
      <c r="Q1467" s="90">
        <f>IFERROR(VLOOKUP(CONCATENATE($A1467,"C"),'05 APU'!$T:$AB,9,),0)</f>
        <v>0</v>
      </c>
      <c r="R1467" s="90">
        <f>IFERROR(VLOOKUP(CONCATENATE($A1467,"B"),'05 APU'!$T:$AB,9,),0)</f>
        <v>0</v>
      </c>
      <c r="S1467" s="90">
        <f>IFERROR(VLOOKUP(CONCATENATE($A1467,"A"),'05 APU'!$T:$AB,9,),0)</f>
        <v>0</v>
      </c>
      <c r="U1467" s="421"/>
      <c r="V1467" s="424"/>
      <c r="W1467" s="429">
        <v>0</v>
      </c>
    </row>
    <row r="1468" spans="1:23" x14ac:dyDescent="0.25">
      <c r="A1468" s="88">
        <v>1458</v>
      </c>
      <c r="B1468" s="408" t="s">
        <v>2720</v>
      </c>
      <c r="C1468" s="409" t="s">
        <v>2634</v>
      </c>
      <c r="D1468" s="89" t="str">
        <f>IFERROR(VLOOKUP(CONCATENATE($A1468,"T"),'05 APU'!$1:$1048576,3,),"")</f>
        <v/>
      </c>
      <c r="E1468" s="89" t="str">
        <f>IFERROR(VLOOKUP(CONCATENATE($A1468,"T2"),'05 APU'!$1:$1048576,3,),"")</f>
        <v/>
      </c>
      <c r="F1468" s="89" t="str">
        <f>IFERROR(VLOOKUP(CONCATENATE($A1468,"T3"),'05 APU'!$1:$1048576,3,),"")</f>
        <v/>
      </c>
      <c r="G1468" s="415" t="s">
        <v>138</v>
      </c>
      <c r="H1468" s="351"/>
      <c r="I1468" s="90">
        <f>IFERROR((VLOOKUP(CONCATENATE($A1468,"D"),'05 APU'!$1:$1048576,9,)),0)</f>
        <v>0</v>
      </c>
      <c r="J1468" s="90">
        <f t="shared" si="47"/>
        <v>0</v>
      </c>
      <c r="K1468" s="297" t="str">
        <f>IFERROR(VLOOKUP(CONCATENATE($A1468,"C"),'05 APU'!$1:$1048576,9,),"")</f>
        <v/>
      </c>
      <c r="L1468" s="297" t="str">
        <f>IFERROR(VLOOKUP(CONCATENATE($A1468,"B"),'05 APU'!$1:$1048576,9,),"")</f>
        <v/>
      </c>
      <c r="M1468" s="297" t="str">
        <f>IFERROR(VLOOKUP(CONCATENATE($A1468,"A"),'05 APU'!$1:$1048576,9,),"")</f>
        <v/>
      </c>
      <c r="N1468" s="86"/>
      <c r="O1468" s="90">
        <f>IFERROR(VLOOKUP(CONCATENATE($A1468,"D"),'05 APU'!$T:$AB,9,),0)</f>
        <v>0</v>
      </c>
      <c r="P1468" s="90">
        <f t="shared" si="46"/>
        <v>0</v>
      </c>
      <c r="Q1468" s="90">
        <f>IFERROR(VLOOKUP(CONCATENATE($A1468,"C"),'05 APU'!$T:$AB,9,),0)</f>
        <v>0</v>
      </c>
      <c r="R1468" s="90">
        <f>IFERROR(VLOOKUP(CONCATENATE($A1468,"B"),'05 APU'!$T:$AB,9,),0)</f>
        <v>0</v>
      </c>
      <c r="S1468" s="90">
        <f>IFERROR(VLOOKUP(CONCATENATE($A1468,"A"),'05 APU'!$T:$AB,9,),0)</f>
        <v>0</v>
      </c>
      <c r="U1468" s="421"/>
      <c r="V1468" s="424"/>
      <c r="W1468" s="429">
        <v>0</v>
      </c>
    </row>
    <row r="1469" spans="1:23" x14ac:dyDescent="0.25">
      <c r="A1469" s="88">
        <v>1459</v>
      </c>
      <c r="B1469" s="408" t="s">
        <v>2721</v>
      </c>
      <c r="C1469" s="409" t="s">
        <v>2636</v>
      </c>
      <c r="D1469" s="89" t="str">
        <f>IFERROR(VLOOKUP(CONCATENATE($A1469,"T"),'05 APU'!$1:$1048576,3,),"")</f>
        <v/>
      </c>
      <c r="E1469" s="89" t="str">
        <f>IFERROR(VLOOKUP(CONCATENATE($A1469,"T2"),'05 APU'!$1:$1048576,3,),"")</f>
        <v/>
      </c>
      <c r="F1469" s="89" t="str">
        <f>IFERROR(VLOOKUP(CONCATENATE($A1469,"T3"),'05 APU'!$1:$1048576,3,),"")</f>
        <v/>
      </c>
      <c r="G1469" s="415" t="s">
        <v>138</v>
      </c>
      <c r="H1469" s="351"/>
      <c r="I1469" s="90">
        <f>IFERROR((VLOOKUP(CONCATENATE($A1469,"D"),'05 APU'!$1:$1048576,9,)),0)</f>
        <v>0</v>
      </c>
      <c r="J1469" s="90">
        <f t="shared" si="47"/>
        <v>0</v>
      </c>
      <c r="K1469" s="297" t="str">
        <f>IFERROR(VLOOKUP(CONCATENATE($A1469,"C"),'05 APU'!$1:$1048576,9,),"")</f>
        <v/>
      </c>
      <c r="L1469" s="297" t="str">
        <f>IFERROR(VLOOKUP(CONCATENATE($A1469,"B"),'05 APU'!$1:$1048576,9,),"")</f>
        <v/>
      </c>
      <c r="M1469" s="297" t="str">
        <f>IFERROR(VLOOKUP(CONCATENATE($A1469,"A"),'05 APU'!$1:$1048576,9,),"")</f>
        <v/>
      </c>
      <c r="N1469" s="86"/>
      <c r="O1469" s="90">
        <f>IFERROR(VLOOKUP(CONCATENATE($A1469,"D"),'05 APU'!$T:$AB,9,),0)</f>
        <v>0</v>
      </c>
      <c r="P1469" s="90">
        <f t="shared" si="46"/>
        <v>0</v>
      </c>
      <c r="Q1469" s="90">
        <f>IFERROR(VLOOKUP(CONCATENATE($A1469,"C"),'05 APU'!$T:$AB,9,),0)</f>
        <v>0</v>
      </c>
      <c r="R1469" s="90">
        <f>IFERROR(VLOOKUP(CONCATENATE($A1469,"B"),'05 APU'!$T:$AB,9,),0)</f>
        <v>0</v>
      </c>
      <c r="S1469" s="90">
        <f>IFERROR(VLOOKUP(CONCATENATE($A1469,"A"),'05 APU'!$T:$AB,9,),0)</f>
        <v>0</v>
      </c>
      <c r="U1469" s="421"/>
      <c r="V1469" s="424"/>
      <c r="W1469" s="429">
        <v>0</v>
      </c>
    </row>
    <row r="1470" spans="1:23" x14ac:dyDescent="0.25">
      <c r="A1470" s="88">
        <v>1460</v>
      </c>
      <c r="B1470" s="408" t="s">
        <v>2722</v>
      </c>
      <c r="C1470" s="409" t="s">
        <v>2638</v>
      </c>
      <c r="D1470" s="89" t="str">
        <f>IFERROR(VLOOKUP(CONCATENATE($A1470,"T"),'05 APU'!$1:$1048576,3,),"")</f>
        <v/>
      </c>
      <c r="E1470" s="89" t="str">
        <f>IFERROR(VLOOKUP(CONCATENATE($A1470,"T2"),'05 APU'!$1:$1048576,3,),"")</f>
        <v/>
      </c>
      <c r="F1470" s="89" t="str">
        <f>IFERROR(VLOOKUP(CONCATENATE($A1470,"T3"),'05 APU'!$1:$1048576,3,),"")</f>
        <v/>
      </c>
      <c r="G1470" s="415" t="s">
        <v>138</v>
      </c>
      <c r="H1470" s="351"/>
      <c r="I1470" s="90">
        <f>IFERROR((VLOOKUP(CONCATENATE($A1470,"D"),'05 APU'!$1:$1048576,9,)),0)</f>
        <v>0</v>
      </c>
      <c r="J1470" s="90">
        <f t="shared" si="47"/>
        <v>0</v>
      </c>
      <c r="K1470" s="297" t="str">
        <f>IFERROR(VLOOKUP(CONCATENATE($A1470,"C"),'05 APU'!$1:$1048576,9,),"")</f>
        <v/>
      </c>
      <c r="L1470" s="297" t="str">
        <f>IFERROR(VLOOKUP(CONCATENATE($A1470,"B"),'05 APU'!$1:$1048576,9,),"")</f>
        <v/>
      </c>
      <c r="M1470" s="297" t="str">
        <f>IFERROR(VLOOKUP(CONCATENATE($A1470,"A"),'05 APU'!$1:$1048576,9,),"")</f>
        <v/>
      </c>
      <c r="N1470" s="86"/>
      <c r="O1470" s="90">
        <f>IFERROR(VLOOKUP(CONCATENATE($A1470,"D"),'05 APU'!$T:$AB,9,),0)</f>
        <v>0</v>
      </c>
      <c r="P1470" s="90">
        <f t="shared" si="46"/>
        <v>0</v>
      </c>
      <c r="Q1470" s="90">
        <f>IFERROR(VLOOKUP(CONCATENATE($A1470,"C"),'05 APU'!$T:$AB,9,),0)</f>
        <v>0</v>
      </c>
      <c r="R1470" s="90">
        <f>IFERROR(VLOOKUP(CONCATENATE($A1470,"B"),'05 APU'!$T:$AB,9,),0)</f>
        <v>0</v>
      </c>
      <c r="S1470" s="90">
        <f>IFERROR(VLOOKUP(CONCATENATE($A1470,"A"),'05 APU'!$T:$AB,9,),0)</f>
        <v>0</v>
      </c>
      <c r="U1470" s="421"/>
      <c r="V1470" s="424"/>
      <c r="W1470" s="429">
        <v>0</v>
      </c>
    </row>
    <row r="1471" spans="1:23" x14ac:dyDescent="0.25">
      <c r="A1471" s="88">
        <v>1461</v>
      </c>
      <c r="B1471" s="408" t="s">
        <v>2723</v>
      </c>
      <c r="C1471" s="409" t="s">
        <v>2640</v>
      </c>
      <c r="D1471" s="89" t="str">
        <f>IFERROR(VLOOKUP(CONCATENATE($A1471,"T"),'05 APU'!$1:$1048576,3,),"")</f>
        <v/>
      </c>
      <c r="E1471" s="89" t="str">
        <f>IFERROR(VLOOKUP(CONCATENATE($A1471,"T2"),'05 APU'!$1:$1048576,3,),"")</f>
        <v/>
      </c>
      <c r="F1471" s="89" t="str">
        <f>IFERROR(VLOOKUP(CONCATENATE($A1471,"T3"),'05 APU'!$1:$1048576,3,),"")</f>
        <v/>
      </c>
      <c r="G1471" s="415" t="s">
        <v>138</v>
      </c>
      <c r="H1471" s="351"/>
      <c r="I1471" s="90">
        <f>IFERROR((VLOOKUP(CONCATENATE($A1471,"D"),'05 APU'!$1:$1048576,9,)),0)</f>
        <v>0</v>
      </c>
      <c r="J1471" s="90">
        <f t="shared" si="47"/>
        <v>0</v>
      </c>
      <c r="K1471" s="297" t="str">
        <f>IFERROR(VLOOKUP(CONCATENATE($A1471,"C"),'05 APU'!$1:$1048576,9,),"")</f>
        <v/>
      </c>
      <c r="L1471" s="297" t="str">
        <f>IFERROR(VLOOKUP(CONCATENATE($A1471,"B"),'05 APU'!$1:$1048576,9,),"")</f>
        <v/>
      </c>
      <c r="M1471" s="297" t="str">
        <f>IFERROR(VLOOKUP(CONCATENATE($A1471,"A"),'05 APU'!$1:$1048576,9,),"")</f>
        <v/>
      </c>
      <c r="N1471" s="86"/>
      <c r="O1471" s="90">
        <f>IFERROR(VLOOKUP(CONCATENATE($A1471,"D"),'05 APU'!$T:$AB,9,),0)</f>
        <v>0</v>
      </c>
      <c r="P1471" s="90">
        <f t="shared" si="46"/>
        <v>0</v>
      </c>
      <c r="Q1471" s="90">
        <f>IFERROR(VLOOKUP(CONCATENATE($A1471,"C"),'05 APU'!$T:$AB,9,),0)</f>
        <v>0</v>
      </c>
      <c r="R1471" s="90">
        <f>IFERROR(VLOOKUP(CONCATENATE($A1471,"B"),'05 APU'!$T:$AB,9,),0)</f>
        <v>0</v>
      </c>
      <c r="S1471" s="90">
        <f>IFERROR(VLOOKUP(CONCATENATE($A1471,"A"),'05 APU'!$T:$AB,9,),0)</f>
        <v>0</v>
      </c>
      <c r="U1471" s="421"/>
      <c r="V1471" s="424"/>
      <c r="W1471" s="429">
        <v>0</v>
      </c>
    </row>
    <row r="1472" spans="1:23" x14ac:dyDescent="0.25">
      <c r="A1472" s="88">
        <v>1462</v>
      </c>
      <c r="B1472" s="408" t="s">
        <v>2724</v>
      </c>
      <c r="C1472" s="409" t="s">
        <v>2642</v>
      </c>
      <c r="D1472" s="89" t="str">
        <f>IFERROR(VLOOKUP(CONCATENATE($A1472,"T"),'05 APU'!$1:$1048576,3,),"")</f>
        <v/>
      </c>
      <c r="E1472" s="89" t="str">
        <f>IFERROR(VLOOKUP(CONCATENATE($A1472,"T2"),'05 APU'!$1:$1048576,3,),"")</f>
        <v/>
      </c>
      <c r="F1472" s="89" t="str">
        <f>IFERROR(VLOOKUP(CONCATENATE($A1472,"T3"),'05 APU'!$1:$1048576,3,),"")</f>
        <v/>
      </c>
      <c r="G1472" s="415" t="s">
        <v>138</v>
      </c>
      <c r="H1472" s="351"/>
      <c r="I1472" s="90">
        <f>IFERROR((VLOOKUP(CONCATENATE($A1472,"D"),'05 APU'!$1:$1048576,9,)),0)</f>
        <v>0</v>
      </c>
      <c r="J1472" s="90">
        <f t="shared" si="47"/>
        <v>0</v>
      </c>
      <c r="K1472" s="297" t="str">
        <f>IFERROR(VLOOKUP(CONCATENATE($A1472,"C"),'05 APU'!$1:$1048576,9,),"")</f>
        <v/>
      </c>
      <c r="L1472" s="297" t="str">
        <f>IFERROR(VLOOKUP(CONCATENATE($A1472,"B"),'05 APU'!$1:$1048576,9,),"")</f>
        <v/>
      </c>
      <c r="M1472" s="297" t="str">
        <f>IFERROR(VLOOKUP(CONCATENATE($A1472,"A"),'05 APU'!$1:$1048576,9,),"")</f>
        <v/>
      </c>
      <c r="N1472" s="86"/>
      <c r="O1472" s="90">
        <f>IFERROR(VLOOKUP(CONCATENATE($A1472,"D"),'05 APU'!$T:$AB,9,),0)</f>
        <v>0</v>
      </c>
      <c r="P1472" s="90">
        <f t="shared" si="46"/>
        <v>0</v>
      </c>
      <c r="Q1472" s="90">
        <f>IFERROR(VLOOKUP(CONCATENATE($A1472,"C"),'05 APU'!$T:$AB,9,),0)</f>
        <v>0</v>
      </c>
      <c r="R1472" s="90">
        <f>IFERROR(VLOOKUP(CONCATENATE($A1472,"B"),'05 APU'!$T:$AB,9,),0)</f>
        <v>0</v>
      </c>
      <c r="S1472" s="90">
        <f>IFERROR(VLOOKUP(CONCATENATE($A1472,"A"),'05 APU'!$T:$AB,9,),0)</f>
        <v>0</v>
      </c>
      <c r="U1472" s="421"/>
      <c r="V1472" s="424"/>
      <c r="W1472" s="429">
        <v>0</v>
      </c>
    </row>
    <row r="1473" spans="1:23" x14ac:dyDescent="0.25">
      <c r="A1473" s="88">
        <v>1463</v>
      </c>
      <c r="B1473" s="408" t="s">
        <v>2725</v>
      </c>
      <c r="C1473" s="409" t="s">
        <v>2644</v>
      </c>
      <c r="D1473" s="89" t="str">
        <f>IFERROR(VLOOKUP(CONCATENATE($A1473,"T"),'05 APU'!$1:$1048576,3,),"")</f>
        <v/>
      </c>
      <c r="E1473" s="89" t="str">
        <f>IFERROR(VLOOKUP(CONCATENATE($A1473,"T2"),'05 APU'!$1:$1048576,3,),"")</f>
        <v/>
      </c>
      <c r="F1473" s="89" t="str">
        <f>IFERROR(VLOOKUP(CONCATENATE($A1473,"T3"),'05 APU'!$1:$1048576,3,),"")</f>
        <v/>
      </c>
      <c r="G1473" s="415" t="s">
        <v>138</v>
      </c>
      <c r="H1473" s="351"/>
      <c r="I1473" s="90">
        <f>IFERROR((VLOOKUP(CONCATENATE($A1473,"D"),'05 APU'!$1:$1048576,9,)),0)</f>
        <v>0</v>
      </c>
      <c r="J1473" s="90">
        <f t="shared" si="47"/>
        <v>0</v>
      </c>
      <c r="K1473" s="297" t="str">
        <f>IFERROR(VLOOKUP(CONCATENATE($A1473,"C"),'05 APU'!$1:$1048576,9,),"")</f>
        <v/>
      </c>
      <c r="L1473" s="297" t="str">
        <f>IFERROR(VLOOKUP(CONCATENATE($A1473,"B"),'05 APU'!$1:$1048576,9,),"")</f>
        <v/>
      </c>
      <c r="M1473" s="297" t="str">
        <f>IFERROR(VLOOKUP(CONCATENATE($A1473,"A"),'05 APU'!$1:$1048576,9,),"")</f>
        <v/>
      </c>
      <c r="N1473" s="86"/>
      <c r="O1473" s="90">
        <f>IFERROR(VLOOKUP(CONCATENATE($A1473,"D"),'05 APU'!$T:$AB,9,),0)</f>
        <v>0</v>
      </c>
      <c r="P1473" s="90">
        <f t="shared" si="46"/>
        <v>0</v>
      </c>
      <c r="Q1473" s="90">
        <f>IFERROR(VLOOKUP(CONCATENATE($A1473,"C"),'05 APU'!$T:$AB,9,),0)</f>
        <v>0</v>
      </c>
      <c r="R1473" s="90">
        <f>IFERROR(VLOOKUP(CONCATENATE($A1473,"B"),'05 APU'!$T:$AB,9,),0)</f>
        <v>0</v>
      </c>
      <c r="S1473" s="90">
        <f>IFERROR(VLOOKUP(CONCATENATE($A1473,"A"),'05 APU'!$T:$AB,9,),0)</f>
        <v>0</v>
      </c>
      <c r="U1473" s="421"/>
      <c r="V1473" s="424"/>
      <c r="W1473" s="429">
        <v>0</v>
      </c>
    </row>
    <row r="1474" spans="1:23" x14ac:dyDescent="0.25">
      <c r="A1474" s="88">
        <v>1464</v>
      </c>
      <c r="B1474" s="408" t="s">
        <v>2726</v>
      </c>
      <c r="C1474" s="409" t="s">
        <v>2646</v>
      </c>
      <c r="D1474" s="89" t="str">
        <f>IFERROR(VLOOKUP(CONCATENATE($A1474,"T"),'05 APU'!$1:$1048576,3,),"")</f>
        <v/>
      </c>
      <c r="E1474" s="89" t="str">
        <f>IFERROR(VLOOKUP(CONCATENATE($A1474,"T2"),'05 APU'!$1:$1048576,3,),"")</f>
        <v/>
      </c>
      <c r="F1474" s="89" t="str">
        <f>IFERROR(VLOOKUP(CONCATENATE($A1474,"T3"),'05 APU'!$1:$1048576,3,),"")</f>
        <v/>
      </c>
      <c r="G1474" s="415" t="s">
        <v>138</v>
      </c>
      <c r="H1474" s="351"/>
      <c r="I1474" s="90">
        <f>IFERROR((VLOOKUP(CONCATENATE($A1474,"D"),'05 APU'!$1:$1048576,9,)),0)</f>
        <v>0</v>
      </c>
      <c r="J1474" s="90">
        <f t="shared" si="47"/>
        <v>0</v>
      </c>
      <c r="K1474" s="297" t="str">
        <f>IFERROR(VLOOKUP(CONCATENATE($A1474,"C"),'05 APU'!$1:$1048576,9,),"")</f>
        <v/>
      </c>
      <c r="L1474" s="297" t="str">
        <f>IFERROR(VLOOKUP(CONCATENATE($A1474,"B"),'05 APU'!$1:$1048576,9,),"")</f>
        <v/>
      </c>
      <c r="M1474" s="297" t="str">
        <f>IFERROR(VLOOKUP(CONCATENATE($A1474,"A"),'05 APU'!$1:$1048576,9,),"")</f>
        <v/>
      </c>
      <c r="N1474" s="86"/>
      <c r="O1474" s="90">
        <f>IFERROR(VLOOKUP(CONCATENATE($A1474,"D"),'05 APU'!$T:$AB,9,),0)</f>
        <v>0</v>
      </c>
      <c r="P1474" s="90">
        <f t="shared" si="46"/>
        <v>0</v>
      </c>
      <c r="Q1474" s="90">
        <f>IFERROR(VLOOKUP(CONCATENATE($A1474,"C"),'05 APU'!$T:$AB,9,),0)</f>
        <v>0</v>
      </c>
      <c r="R1474" s="90">
        <f>IFERROR(VLOOKUP(CONCATENATE($A1474,"B"),'05 APU'!$T:$AB,9,),0)</f>
        <v>0</v>
      </c>
      <c r="S1474" s="90">
        <f>IFERROR(VLOOKUP(CONCATENATE($A1474,"A"),'05 APU'!$T:$AB,9,),0)</f>
        <v>0</v>
      </c>
      <c r="U1474" s="421"/>
      <c r="V1474" s="424"/>
      <c r="W1474" s="429">
        <v>0</v>
      </c>
    </row>
    <row r="1475" spans="1:23" x14ac:dyDescent="0.25">
      <c r="A1475" s="88">
        <v>1465</v>
      </c>
      <c r="B1475" s="408" t="s">
        <v>2727</v>
      </c>
      <c r="C1475" s="409" t="s">
        <v>2648</v>
      </c>
      <c r="D1475" s="89" t="str">
        <f>IFERROR(VLOOKUP(CONCATENATE($A1475,"T"),'05 APU'!$1:$1048576,3,),"")</f>
        <v/>
      </c>
      <c r="E1475" s="89" t="str">
        <f>IFERROR(VLOOKUP(CONCATENATE($A1475,"T2"),'05 APU'!$1:$1048576,3,),"")</f>
        <v/>
      </c>
      <c r="F1475" s="89" t="str">
        <f>IFERROR(VLOOKUP(CONCATENATE($A1475,"T3"),'05 APU'!$1:$1048576,3,),"")</f>
        <v/>
      </c>
      <c r="G1475" s="415" t="s">
        <v>138</v>
      </c>
      <c r="H1475" s="351"/>
      <c r="I1475" s="90">
        <f>IFERROR((VLOOKUP(CONCATENATE($A1475,"D"),'05 APU'!$1:$1048576,9,)),0)</f>
        <v>0</v>
      </c>
      <c r="J1475" s="90">
        <f t="shared" si="47"/>
        <v>0</v>
      </c>
      <c r="K1475" s="297" t="str">
        <f>IFERROR(VLOOKUP(CONCATENATE($A1475,"C"),'05 APU'!$1:$1048576,9,),"")</f>
        <v/>
      </c>
      <c r="L1475" s="297" t="str">
        <f>IFERROR(VLOOKUP(CONCATENATE($A1475,"B"),'05 APU'!$1:$1048576,9,),"")</f>
        <v/>
      </c>
      <c r="M1475" s="297" t="str">
        <f>IFERROR(VLOOKUP(CONCATENATE($A1475,"A"),'05 APU'!$1:$1048576,9,),"")</f>
        <v/>
      </c>
      <c r="N1475" s="86"/>
      <c r="O1475" s="90">
        <f>IFERROR(VLOOKUP(CONCATENATE($A1475,"D"),'05 APU'!$T:$AB,9,),0)</f>
        <v>0</v>
      </c>
      <c r="P1475" s="90">
        <f t="shared" si="46"/>
        <v>0</v>
      </c>
      <c r="Q1475" s="90">
        <f>IFERROR(VLOOKUP(CONCATENATE($A1475,"C"),'05 APU'!$T:$AB,9,),0)</f>
        <v>0</v>
      </c>
      <c r="R1475" s="90">
        <f>IFERROR(VLOOKUP(CONCATENATE($A1475,"B"),'05 APU'!$T:$AB,9,),0)</f>
        <v>0</v>
      </c>
      <c r="S1475" s="90">
        <f>IFERROR(VLOOKUP(CONCATENATE($A1475,"A"),'05 APU'!$T:$AB,9,),0)</f>
        <v>0</v>
      </c>
      <c r="U1475" s="421"/>
      <c r="V1475" s="424"/>
      <c r="W1475" s="429">
        <v>0</v>
      </c>
    </row>
    <row r="1476" spans="1:23" x14ac:dyDescent="0.25">
      <c r="A1476" s="88">
        <v>1466</v>
      </c>
      <c r="B1476" s="408" t="s">
        <v>2728</v>
      </c>
      <c r="C1476" s="409" t="s">
        <v>2650</v>
      </c>
      <c r="D1476" s="89" t="str">
        <f>IFERROR(VLOOKUP(CONCATENATE($A1476,"T"),'05 APU'!$1:$1048576,3,),"")</f>
        <v/>
      </c>
      <c r="E1476" s="89" t="str">
        <f>IFERROR(VLOOKUP(CONCATENATE($A1476,"T2"),'05 APU'!$1:$1048576,3,),"")</f>
        <v/>
      </c>
      <c r="F1476" s="89" t="str">
        <f>IFERROR(VLOOKUP(CONCATENATE($A1476,"T3"),'05 APU'!$1:$1048576,3,),"")</f>
        <v/>
      </c>
      <c r="G1476" s="415" t="s">
        <v>138</v>
      </c>
      <c r="H1476" s="351"/>
      <c r="I1476" s="90">
        <f>IFERROR((VLOOKUP(CONCATENATE($A1476,"D"),'05 APU'!$1:$1048576,9,)),0)</f>
        <v>0</v>
      </c>
      <c r="J1476" s="90">
        <f t="shared" si="47"/>
        <v>0</v>
      </c>
      <c r="K1476" s="297" t="str">
        <f>IFERROR(VLOOKUP(CONCATENATE($A1476,"C"),'05 APU'!$1:$1048576,9,),"")</f>
        <v/>
      </c>
      <c r="L1476" s="297" t="str">
        <f>IFERROR(VLOOKUP(CONCATENATE($A1476,"B"),'05 APU'!$1:$1048576,9,),"")</f>
        <v/>
      </c>
      <c r="M1476" s="297" t="str">
        <f>IFERROR(VLOOKUP(CONCATENATE($A1476,"A"),'05 APU'!$1:$1048576,9,),"")</f>
        <v/>
      </c>
      <c r="N1476" s="86"/>
      <c r="O1476" s="90">
        <f>IFERROR(VLOOKUP(CONCATENATE($A1476,"D"),'05 APU'!$T:$AB,9,),0)</f>
        <v>0</v>
      </c>
      <c r="P1476" s="90">
        <f t="shared" si="46"/>
        <v>0</v>
      </c>
      <c r="Q1476" s="90">
        <f>IFERROR(VLOOKUP(CONCATENATE($A1476,"C"),'05 APU'!$T:$AB,9,),0)</f>
        <v>0</v>
      </c>
      <c r="R1476" s="90">
        <f>IFERROR(VLOOKUP(CONCATENATE($A1476,"B"),'05 APU'!$T:$AB,9,),0)</f>
        <v>0</v>
      </c>
      <c r="S1476" s="90">
        <f>IFERROR(VLOOKUP(CONCATENATE($A1476,"A"),'05 APU'!$T:$AB,9,),0)</f>
        <v>0</v>
      </c>
      <c r="U1476" s="421"/>
      <c r="V1476" s="424"/>
      <c r="W1476" s="429">
        <v>0</v>
      </c>
    </row>
    <row r="1477" spans="1:23" x14ac:dyDescent="0.25">
      <c r="A1477" s="88">
        <v>1467</v>
      </c>
      <c r="B1477" s="403">
        <v>5.24</v>
      </c>
      <c r="C1477" s="404" t="s">
        <v>2729</v>
      </c>
      <c r="D1477" s="89" t="str">
        <f>IFERROR(VLOOKUP(CONCATENATE($A1477,"T"),'05 APU'!$1:$1048576,3,),"")</f>
        <v/>
      </c>
      <c r="E1477" s="89" t="str">
        <f>IFERROR(VLOOKUP(CONCATENATE($A1477,"T2"),'05 APU'!$1:$1048576,3,),"")</f>
        <v/>
      </c>
      <c r="F1477" s="89" t="str">
        <f>IFERROR(VLOOKUP(CONCATENATE($A1477,"T3"),'05 APU'!$1:$1048576,3,),"")</f>
        <v/>
      </c>
      <c r="G1477" s="415"/>
      <c r="H1477" s="351"/>
      <c r="I1477" s="90">
        <f>IFERROR((VLOOKUP(CONCATENATE($A1477,"D"),'05 APU'!$1:$1048576,9,)),0)</f>
        <v>0</v>
      </c>
      <c r="J1477" s="90">
        <f t="shared" si="47"/>
        <v>0</v>
      </c>
      <c r="K1477" s="297" t="str">
        <f>IFERROR(VLOOKUP(CONCATENATE($A1477,"C"),'05 APU'!$1:$1048576,9,),"")</f>
        <v/>
      </c>
      <c r="L1477" s="297" t="str">
        <f>IFERROR(VLOOKUP(CONCATENATE($A1477,"B"),'05 APU'!$1:$1048576,9,),"")</f>
        <v/>
      </c>
      <c r="M1477" s="297" t="str">
        <f>IFERROR(VLOOKUP(CONCATENATE($A1477,"A"),'05 APU'!$1:$1048576,9,),"")</f>
        <v/>
      </c>
      <c r="N1477" s="86"/>
      <c r="O1477" s="90">
        <f>IFERROR(VLOOKUP(CONCATENATE($A1477,"D"),'05 APU'!$T:$AB,9,),0)</f>
        <v>0</v>
      </c>
      <c r="P1477" s="90">
        <f t="shared" si="46"/>
        <v>0</v>
      </c>
      <c r="Q1477" s="90">
        <f>IFERROR(VLOOKUP(CONCATENATE($A1477,"C"),'05 APU'!$T:$AB,9,),0)</f>
        <v>0</v>
      </c>
      <c r="R1477" s="90">
        <f>IFERROR(VLOOKUP(CONCATENATE($A1477,"B"),'05 APU'!$T:$AB,9,),0)</f>
        <v>0</v>
      </c>
      <c r="S1477" s="90">
        <f>IFERROR(VLOOKUP(CONCATENATE($A1477,"A"),'05 APU'!$T:$AB,9,),0)</f>
        <v>0</v>
      </c>
      <c r="U1477" s="420"/>
      <c r="V1477" s="424"/>
      <c r="W1477" s="429">
        <v>0</v>
      </c>
    </row>
    <row r="1478" spans="1:23" x14ac:dyDescent="0.25">
      <c r="A1478" s="88">
        <v>1468</v>
      </c>
      <c r="B1478" s="408" t="s">
        <v>2730</v>
      </c>
      <c r="C1478" s="409" t="s">
        <v>2731</v>
      </c>
      <c r="D1478" s="89" t="str">
        <f>IFERROR(VLOOKUP(CONCATENATE($A1478,"T"),'05 APU'!$1:$1048576,3,),"")</f>
        <v/>
      </c>
      <c r="E1478" s="89" t="str">
        <f>IFERROR(VLOOKUP(CONCATENATE($A1478,"T2"),'05 APU'!$1:$1048576,3,),"")</f>
        <v/>
      </c>
      <c r="F1478" s="89" t="str">
        <f>IFERROR(VLOOKUP(CONCATENATE($A1478,"T3"),'05 APU'!$1:$1048576,3,),"")</f>
        <v/>
      </c>
      <c r="G1478" s="415"/>
      <c r="H1478" s="351"/>
      <c r="I1478" s="90">
        <f>IFERROR((VLOOKUP(CONCATENATE($A1478,"D"),'05 APU'!$1:$1048576,9,)),0)</f>
        <v>0</v>
      </c>
      <c r="J1478" s="90">
        <f t="shared" si="47"/>
        <v>0</v>
      </c>
      <c r="K1478" s="297" t="str">
        <f>IFERROR(VLOOKUP(CONCATENATE($A1478,"C"),'05 APU'!$1:$1048576,9,),"")</f>
        <v/>
      </c>
      <c r="L1478" s="297" t="str">
        <f>IFERROR(VLOOKUP(CONCATENATE($A1478,"B"),'05 APU'!$1:$1048576,9,),"")</f>
        <v/>
      </c>
      <c r="M1478" s="297" t="str">
        <f>IFERROR(VLOOKUP(CONCATENATE($A1478,"A"),'05 APU'!$1:$1048576,9,),"")</f>
        <v/>
      </c>
      <c r="N1478" s="86"/>
      <c r="O1478" s="90">
        <f>IFERROR(VLOOKUP(CONCATENATE($A1478,"D"),'05 APU'!$T:$AB,9,),0)</f>
        <v>0</v>
      </c>
      <c r="P1478" s="90">
        <f t="shared" si="46"/>
        <v>0</v>
      </c>
      <c r="Q1478" s="90">
        <f>IFERROR(VLOOKUP(CONCATENATE($A1478,"C"),'05 APU'!$T:$AB,9,),0)</f>
        <v>0</v>
      </c>
      <c r="R1478" s="90">
        <f>IFERROR(VLOOKUP(CONCATENATE($A1478,"B"),'05 APU'!$T:$AB,9,),0)</f>
        <v>0</v>
      </c>
      <c r="S1478" s="90">
        <f>IFERROR(VLOOKUP(CONCATENATE($A1478,"A"),'05 APU'!$T:$AB,9,),0)</f>
        <v>0</v>
      </c>
      <c r="U1478" s="420"/>
      <c r="V1478" s="424"/>
      <c r="W1478" s="429">
        <v>0</v>
      </c>
    </row>
    <row r="1479" spans="1:23" x14ac:dyDescent="0.25">
      <c r="A1479" s="88">
        <v>1469</v>
      </c>
      <c r="B1479" s="408" t="s">
        <v>2732</v>
      </c>
      <c r="C1479" s="409" t="s">
        <v>2733</v>
      </c>
      <c r="D1479" s="89" t="str">
        <f>IFERROR(VLOOKUP(CONCATENATE($A1479,"T"),'05 APU'!$1:$1048576,3,),"")</f>
        <v/>
      </c>
      <c r="E1479" s="89" t="str">
        <f>IFERROR(VLOOKUP(CONCATENATE($A1479,"T2"),'05 APU'!$1:$1048576,3,),"")</f>
        <v/>
      </c>
      <c r="F1479" s="89" t="str">
        <f>IFERROR(VLOOKUP(CONCATENATE($A1479,"T3"),'05 APU'!$1:$1048576,3,),"")</f>
        <v/>
      </c>
      <c r="G1479" s="415" t="s">
        <v>168</v>
      </c>
      <c r="H1479" s="351"/>
      <c r="I1479" s="90">
        <f>IFERROR((VLOOKUP(CONCATENATE($A1479,"D"),'05 APU'!$1:$1048576,9,)),0)</f>
        <v>0</v>
      </c>
      <c r="J1479" s="90">
        <f t="shared" si="47"/>
        <v>0</v>
      </c>
      <c r="K1479" s="297" t="str">
        <f>IFERROR(VLOOKUP(CONCATENATE($A1479,"C"),'05 APU'!$1:$1048576,9,),"")</f>
        <v/>
      </c>
      <c r="L1479" s="297" t="str">
        <f>IFERROR(VLOOKUP(CONCATENATE($A1479,"B"),'05 APU'!$1:$1048576,9,),"")</f>
        <v/>
      </c>
      <c r="M1479" s="297" t="str">
        <f>IFERROR(VLOOKUP(CONCATENATE($A1479,"A"),'05 APU'!$1:$1048576,9,),"")</f>
        <v/>
      </c>
      <c r="N1479" s="86"/>
      <c r="O1479" s="90">
        <f>IFERROR(VLOOKUP(CONCATENATE($A1479,"D"),'05 APU'!$T:$AB,9,),0)</f>
        <v>0</v>
      </c>
      <c r="P1479" s="90">
        <f t="shared" si="46"/>
        <v>0</v>
      </c>
      <c r="Q1479" s="90">
        <f>IFERROR(VLOOKUP(CONCATENATE($A1479,"C"),'05 APU'!$T:$AB,9,),0)</f>
        <v>0</v>
      </c>
      <c r="R1479" s="90">
        <f>IFERROR(VLOOKUP(CONCATENATE($A1479,"B"),'05 APU'!$T:$AB,9,),0)</f>
        <v>0</v>
      </c>
      <c r="S1479" s="90">
        <f>IFERROR(VLOOKUP(CONCATENATE($A1479,"A"),'05 APU'!$T:$AB,9,),0)</f>
        <v>0</v>
      </c>
      <c r="U1479" s="421"/>
      <c r="V1479" s="424"/>
      <c r="W1479" s="429">
        <v>0</v>
      </c>
    </row>
    <row r="1480" spans="1:23" x14ac:dyDescent="0.25">
      <c r="A1480" s="88">
        <v>1470</v>
      </c>
      <c r="B1480" s="408" t="s">
        <v>2734</v>
      </c>
      <c r="C1480" s="409" t="s">
        <v>2735</v>
      </c>
      <c r="D1480" s="89" t="str">
        <f>IFERROR(VLOOKUP(CONCATENATE($A1480,"T"),'05 APU'!$1:$1048576,3,),"")</f>
        <v/>
      </c>
      <c r="E1480" s="89" t="str">
        <f>IFERROR(VLOOKUP(CONCATENATE($A1480,"T2"),'05 APU'!$1:$1048576,3,),"")</f>
        <v/>
      </c>
      <c r="F1480" s="89" t="str">
        <f>IFERROR(VLOOKUP(CONCATENATE($A1480,"T3"),'05 APU'!$1:$1048576,3,),"")</f>
        <v/>
      </c>
      <c r="G1480" s="415" t="s">
        <v>168</v>
      </c>
      <c r="H1480" s="351"/>
      <c r="I1480" s="90">
        <f>IFERROR((VLOOKUP(CONCATENATE($A1480,"D"),'05 APU'!$1:$1048576,9,)),0)</f>
        <v>0</v>
      </c>
      <c r="J1480" s="90">
        <f t="shared" si="47"/>
        <v>0</v>
      </c>
      <c r="K1480" s="297" t="str">
        <f>IFERROR(VLOOKUP(CONCATENATE($A1480,"C"),'05 APU'!$1:$1048576,9,),"")</f>
        <v/>
      </c>
      <c r="L1480" s="297" t="str">
        <f>IFERROR(VLOOKUP(CONCATENATE($A1480,"B"),'05 APU'!$1:$1048576,9,),"")</f>
        <v/>
      </c>
      <c r="M1480" s="297" t="str">
        <f>IFERROR(VLOOKUP(CONCATENATE($A1480,"A"),'05 APU'!$1:$1048576,9,),"")</f>
        <v/>
      </c>
      <c r="N1480" s="86"/>
      <c r="O1480" s="90">
        <f>IFERROR(VLOOKUP(CONCATENATE($A1480,"D"),'05 APU'!$T:$AB,9,),0)</f>
        <v>0</v>
      </c>
      <c r="P1480" s="90">
        <f t="shared" si="46"/>
        <v>0</v>
      </c>
      <c r="Q1480" s="90">
        <f>IFERROR(VLOOKUP(CONCATENATE($A1480,"C"),'05 APU'!$T:$AB,9,),0)</f>
        <v>0</v>
      </c>
      <c r="R1480" s="90">
        <f>IFERROR(VLOOKUP(CONCATENATE($A1480,"B"),'05 APU'!$T:$AB,9,),0)</f>
        <v>0</v>
      </c>
      <c r="S1480" s="90">
        <f>IFERROR(VLOOKUP(CONCATENATE($A1480,"A"),'05 APU'!$T:$AB,9,),0)</f>
        <v>0</v>
      </c>
      <c r="U1480" s="421"/>
      <c r="V1480" s="424"/>
      <c r="W1480" s="429">
        <v>0</v>
      </c>
    </row>
    <row r="1481" spans="1:23" x14ac:dyDescent="0.25">
      <c r="A1481" s="88">
        <v>1471</v>
      </c>
      <c r="B1481" s="408" t="s">
        <v>2736</v>
      </c>
      <c r="C1481" s="409" t="s">
        <v>2737</v>
      </c>
      <c r="D1481" s="89" t="str">
        <f>IFERROR(VLOOKUP(CONCATENATE($A1481,"T"),'05 APU'!$1:$1048576,3,),"")</f>
        <v/>
      </c>
      <c r="E1481" s="89" t="str">
        <f>IFERROR(VLOOKUP(CONCATENATE($A1481,"T2"),'05 APU'!$1:$1048576,3,),"")</f>
        <v/>
      </c>
      <c r="F1481" s="89" t="str">
        <f>IFERROR(VLOOKUP(CONCATENATE($A1481,"T3"),'05 APU'!$1:$1048576,3,),"")</f>
        <v/>
      </c>
      <c r="G1481" s="415" t="s">
        <v>168</v>
      </c>
      <c r="H1481" s="351"/>
      <c r="I1481" s="90">
        <f>IFERROR((VLOOKUP(CONCATENATE($A1481,"D"),'05 APU'!$1:$1048576,9,)),0)</f>
        <v>0</v>
      </c>
      <c r="J1481" s="90">
        <f t="shared" si="47"/>
        <v>0</v>
      </c>
      <c r="K1481" s="297" t="str">
        <f>IFERROR(VLOOKUP(CONCATENATE($A1481,"C"),'05 APU'!$1:$1048576,9,),"")</f>
        <v/>
      </c>
      <c r="L1481" s="297" t="str">
        <f>IFERROR(VLOOKUP(CONCATENATE($A1481,"B"),'05 APU'!$1:$1048576,9,),"")</f>
        <v/>
      </c>
      <c r="M1481" s="297" t="str">
        <f>IFERROR(VLOOKUP(CONCATENATE($A1481,"A"),'05 APU'!$1:$1048576,9,),"")</f>
        <v/>
      </c>
      <c r="N1481" s="86"/>
      <c r="O1481" s="90">
        <f>IFERROR(VLOOKUP(CONCATENATE($A1481,"D"),'05 APU'!$T:$AB,9,),0)</f>
        <v>0</v>
      </c>
      <c r="P1481" s="90">
        <f t="shared" si="46"/>
        <v>0</v>
      </c>
      <c r="Q1481" s="90">
        <f>IFERROR(VLOOKUP(CONCATENATE($A1481,"C"),'05 APU'!$T:$AB,9,),0)</f>
        <v>0</v>
      </c>
      <c r="R1481" s="90">
        <f>IFERROR(VLOOKUP(CONCATENATE($A1481,"B"),'05 APU'!$T:$AB,9,),0)</f>
        <v>0</v>
      </c>
      <c r="S1481" s="90">
        <f>IFERROR(VLOOKUP(CONCATENATE($A1481,"A"),'05 APU'!$T:$AB,9,),0)</f>
        <v>0</v>
      </c>
      <c r="U1481" s="421"/>
      <c r="V1481" s="424"/>
      <c r="W1481" s="429">
        <v>0</v>
      </c>
    </row>
    <row r="1482" spans="1:23" x14ac:dyDescent="0.25">
      <c r="A1482" s="88">
        <v>1472</v>
      </c>
      <c r="B1482" s="403">
        <v>5.25</v>
      </c>
      <c r="C1482" s="404" t="s">
        <v>2738</v>
      </c>
      <c r="D1482" s="89" t="str">
        <f>IFERROR(VLOOKUP(CONCATENATE($A1482,"T"),'05 APU'!$1:$1048576,3,),"")</f>
        <v/>
      </c>
      <c r="E1482" s="89" t="str">
        <f>IFERROR(VLOOKUP(CONCATENATE($A1482,"T2"),'05 APU'!$1:$1048576,3,),"")</f>
        <v/>
      </c>
      <c r="F1482" s="89" t="str">
        <f>IFERROR(VLOOKUP(CONCATENATE($A1482,"T3"),'05 APU'!$1:$1048576,3,),"")</f>
        <v/>
      </c>
      <c r="G1482" s="415"/>
      <c r="H1482" s="351"/>
      <c r="I1482" s="90">
        <f>IFERROR((VLOOKUP(CONCATENATE($A1482,"D"),'05 APU'!$1:$1048576,9,)),0)</f>
        <v>0</v>
      </c>
      <c r="J1482" s="90">
        <f t="shared" si="47"/>
        <v>0</v>
      </c>
      <c r="K1482" s="297" t="str">
        <f>IFERROR(VLOOKUP(CONCATENATE($A1482,"C"),'05 APU'!$1:$1048576,9,),"")</f>
        <v/>
      </c>
      <c r="L1482" s="297" t="str">
        <f>IFERROR(VLOOKUP(CONCATENATE($A1482,"B"),'05 APU'!$1:$1048576,9,),"")</f>
        <v/>
      </c>
      <c r="M1482" s="297" t="str">
        <f>IFERROR(VLOOKUP(CONCATENATE($A1482,"A"),'05 APU'!$1:$1048576,9,),"")</f>
        <v/>
      </c>
      <c r="N1482" s="86"/>
      <c r="O1482" s="90">
        <f>IFERROR(VLOOKUP(CONCATENATE($A1482,"D"),'05 APU'!$T:$AB,9,),0)</f>
        <v>0</v>
      </c>
      <c r="P1482" s="90">
        <f t="shared" si="46"/>
        <v>0</v>
      </c>
      <c r="Q1482" s="90">
        <f>IFERROR(VLOOKUP(CONCATENATE($A1482,"C"),'05 APU'!$T:$AB,9,),0)</f>
        <v>0</v>
      </c>
      <c r="R1482" s="90">
        <f>IFERROR(VLOOKUP(CONCATENATE($A1482,"B"),'05 APU'!$T:$AB,9,),0)</f>
        <v>0</v>
      </c>
      <c r="S1482" s="90">
        <f>IFERROR(VLOOKUP(CONCATENATE($A1482,"A"),'05 APU'!$T:$AB,9,),0)</f>
        <v>0</v>
      </c>
      <c r="U1482" s="420"/>
      <c r="V1482" s="424"/>
      <c r="W1482" s="429">
        <v>0</v>
      </c>
    </row>
    <row r="1483" spans="1:23" x14ac:dyDescent="0.25">
      <c r="A1483" s="88">
        <v>1473</v>
      </c>
      <c r="B1483" s="408" t="s">
        <v>2739</v>
      </c>
      <c r="C1483" s="409" t="s">
        <v>2733</v>
      </c>
      <c r="D1483" s="89" t="str">
        <f>IFERROR(VLOOKUP(CONCATENATE($A1483,"T"),'05 APU'!$1:$1048576,3,),"")</f>
        <v/>
      </c>
      <c r="E1483" s="89" t="str">
        <f>IFERROR(VLOOKUP(CONCATENATE($A1483,"T2"),'05 APU'!$1:$1048576,3,),"")</f>
        <v/>
      </c>
      <c r="F1483" s="89" t="str">
        <f>IFERROR(VLOOKUP(CONCATENATE($A1483,"T3"),'05 APU'!$1:$1048576,3,),"")</f>
        <v/>
      </c>
      <c r="G1483" s="415" t="s">
        <v>168</v>
      </c>
      <c r="H1483" s="351"/>
      <c r="I1483" s="90">
        <f>IFERROR((VLOOKUP(CONCATENATE($A1483,"D"),'05 APU'!$1:$1048576,9,)),0)</f>
        <v>0</v>
      </c>
      <c r="J1483" s="90">
        <f t="shared" si="47"/>
        <v>0</v>
      </c>
      <c r="K1483" s="297" t="str">
        <f>IFERROR(VLOOKUP(CONCATENATE($A1483,"C"),'05 APU'!$1:$1048576,9,),"")</f>
        <v/>
      </c>
      <c r="L1483" s="297" t="str">
        <f>IFERROR(VLOOKUP(CONCATENATE($A1483,"B"),'05 APU'!$1:$1048576,9,),"")</f>
        <v/>
      </c>
      <c r="M1483" s="297" t="str">
        <f>IFERROR(VLOOKUP(CONCATENATE($A1483,"A"),'05 APU'!$1:$1048576,9,),"")</f>
        <v/>
      </c>
      <c r="N1483" s="86"/>
      <c r="O1483" s="90">
        <f>IFERROR(VLOOKUP(CONCATENATE($A1483,"D"),'05 APU'!$T:$AB,9,),0)</f>
        <v>0</v>
      </c>
      <c r="P1483" s="90">
        <f t="shared" ref="P1483:P1546" si="48">IFERROR($O1483*$H1483,0)</f>
        <v>0</v>
      </c>
      <c r="Q1483" s="90">
        <f>IFERROR(VLOOKUP(CONCATENATE($A1483,"C"),'05 APU'!$T:$AB,9,),0)</f>
        <v>0</v>
      </c>
      <c r="R1483" s="90">
        <f>IFERROR(VLOOKUP(CONCATENATE($A1483,"B"),'05 APU'!$T:$AB,9,),0)</f>
        <v>0</v>
      </c>
      <c r="S1483" s="90">
        <f>IFERROR(VLOOKUP(CONCATENATE($A1483,"A"),'05 APU'!$T:$AB,9,),0)</f>
        <v>0</v>
      </c>
      <c r="U1483" s="421"/>
      <c r="V1483" s="424"/>
      <c r="W1483" s="429">
        <v>0</v>
      </c>
    </row>
    <row r="1484" spans="1:23" x14ac:dyDescent="0.25">
      <c r="A1484" s="88">
        <v>1474</v>
      </c>
      <c r="B1484" s="408" t="s">
        <v>2740</v>
      </c>
      <c r="C1484" s="409" t="s">
        <v>2741</v>
      </c>
      <c r="D1484" s="89" t="str">
        <f>IFERROR(VLOOKUP(CONCATENATE($A1484,"T"),'05 APU'!$1:$1048576,3,),"")</f>
        <v/>
      </c>
      <c r="E1484" s="89" t="str">
        <f>IFERROR(VLOOKUP(CONCATENATE($A1484,"T2"),'05 APU'!$1:$1048576,3,),"")</f>
        <v/>
      </c>
      <c r="F1484" s="89" t="str">
        <f>IFERROR(VLOOKUP(CONCATENATE($A1484,"T3"),'05 APU'!$1:$1048576,3,),"")</f>
        <v/>
      </c>
      <c r="G1484" s="415" t="s">
        <v>168</v>
      </c>
      <c r="H1484" s="351"/>
      <c r="I1484" s="90">
        <f>IFERROR((VLOOKUP(CONCATENATE($A1484,"D"),'05 APU'!$1:$1048576,9,)),0)</f>
        <v>0</v>
      </c>
      <c r="J1484" s="90">
        <f t="shared" si="47"/>
        <v>0</v>
      </c>
      <c r="K1484" s="297" t="str">
        <f>IFERROR(VLOOKUP(CONCATENATE($A1484,"C"),'05 APU'!$1:$1048576,9,),"")</f>
        <v/>
      </c>
      <c r="L1484" s="297" t="str">
        <f>IFERROR(VLOOKUP(CONCATENATE($A1484,"B"),'05 APU'!$1:$1048576,9,),"")</f>
        <v/>
      </c>
      <c r="M1484" s="297" t="str">
        <f>IFERROR(VLOOKUP(CONCATENATE($A1484,"A"),'05 APU'!$1:$1048576,9,),"")</f>
        <v/>
      </c>
      <c r="N1484" s="86"/>
      <c r="O1484" s="90">
        <f>IFERROR(VLOOKUP(CONCATENATE($A1484,"D"),'05 APU'!$T:$AB,9,),0)</f>
        <v>0</v>
      </c>
      <c r="P1484" s="90">
        <f t="shared" si="48"/>
        <v>0</v>
      </c>
      <c r="Q1484" s="90">
        <f>IFERROR(VLOOKUP(CONCATENATE($A1484,"C"),'05 APU'!$T:$AB,9,),0)</f>
        <v>0</v>
      </c>
      <c r="R1484" s="90">
        <f>IFERROR(VLOOKUP(CONCATENATE($A1484,"B"),'05 APU'!$T:$AB,9,),0)</f>
        <v>0</v>
      </c>
      <c r="S1484" s="90">
        <f>IFERROR(VLOOKUP(CONCATENATE($A1484,"A"),'05 APU'!$T:$AB,9,),0)</f>
        <v>0</v>
      </c>
      <c r="U1484" s="421"/>
      <c r="V1484" s="424"/>
      <c r="W1484" s="429">
        <v>0</v>
      </c>
    </row>
    <row r="1485" spans="1:23" x14ac:dyDescent="0.25">
      <c r="A1485" s="88">
        <v>1475</v>
      </c>
      <c r="B1485" s="408" t="s">
        <v>2742</v>
      </c>
      <c r="C1485" s="409" t="s">
        <v>2737</v>
      </c>
      <c r="D1485" s="89" t="str">
        <f>IFERROR(VLOOKUP(CONCATENATE($A1485,"T"),'05 APU'!$1:$1048576,3,),"")</f>
        <v/>
      </c>
      <c r="E1485" s="89" t="str">
        <f>IFERROR(VLOOKUP(CONCATENATE($A1485,"T2"),'05 APU'!$1:$1048576,3,),"")</f>
        <v/>
      </c>
      <c r="F1485" s="89" t="str">
        <f>IFERROR(VLOOKUP(CONCATENATE($A1485,"T3"),'05 APU'!$1:$1048576,3,),"")</f>
        <v/>
      </c>
      <c r="G1485" s="415" t="s">
        <v>168</v>
      </c>
      <c r="H1485" s="351"/>
      <c r="I1485" s="90">
        <f>IFERROR((VLOOKUP(CONCATENATE($A1485,"D"),'05 APU'!$1:$1048576,9,)),0)</f>
        <v>0</v>
      </c>
      <c r="J1485" s="90">
        <f t="shared" si="47"/>
        <v>0</v>
      </c>
      <c r="K1485" s="297" t="str">
        <f>IFERROR(VLOOKUP(CONCATENATE($A1485,"C"),'05 APU'!$1:$1048576,9,),"")</f>
        <v/>
      </c>
      <c r="L1485" s="297" t="str">
        <f>IFERROR(VLOOKUP(CONCATENATE($A1485,"B"),'05 APU'!$1:$1048576,9,),"")</f>
        <v/>
      </c>
      <c r="M1485" s="297" t="str">
        <f>IFERROR(VLOOKUP(CONCATENATE($A1485,"A"),'05 APU'!$1:$1048576,9,),"")</f>
        <v/>
      </c>
      <c r="N1485" s="86"/>
      <c r="O1485" s="90">
        <f>IFERROR(VLOOKUP(CONCATENATE($A1485,"D"),'05 APU'!$T:$AB,9,),0)</f>
        <v>0</v>
      </c>
      <c r="P1485" s="90">
        <f t="shared" si="48"/>
        <v>0</v>
      </c>
      <c r="Q1485" s="90">
        <f>IFERROR(VLOOKUP(CONCATENATE($A1485,"C"),'05 APU'!$T:$AB,9,),0)</f>
        <v>0</v>
      </c>
      <c r="R1485" s="90">
        <f>IFERROR(VLOOKUP(CONCATENATE($A1485,"B"),'05 APU'!$T:$AB,9,),0)</f>
        <v>0</v>
      </c>
      <c r="S1485" s="90">
        <f>IFERROR(VLOOKUP(CONCATENATE($A1485,"A"),'05 APU'!$T:$AB,9,),0)</f>
        <v>0</v>
      </c>
      <c r="U1485" s="421"/>
      <c r="V1485" s="424"/>
      <c r="W1485" s="429">
        <v>0</v>
      </c>
    </row>
    <row r="1486" spans="1:23" x14ac:dyDescent="0.25">
      <c r="A1486" s="88">
        <v>1476</v>
      </c>
      <c r="B1486" s="403">
        <v>5.26</v>
      </c>
      <c r="C1486" s="404" t="s">
        <v>2743</v>
      </c>
      <c r="D1486" s="89" t="str">
        <f>IFERROR(VLOOKUP(CONCATENATE($A1486,"T"),'05 APU'!$1:$1048576,3,),"")</f>
        <v/>
      </c>
      <c r="E1486" s="89" t="str">
        <f>IFERROR(VLOOKUP(CONCATENATE($A1486,"T2"),'05 APU'!$1:$1048576,3,),"")</f>
        <v/>
      </c>
      <c r="F1486" s="89" t="str">
        <f>IFERROR(VLOOKUP(CONCATENATE($A1486,"T3"),'05 APU'!$1:$1048576,3,),"")</f>
        <v/>
      </c>
      <c r="G1486" s="415"/>
      <c r="H1486" s="351"/>
      <c r="I1486" s="90">
        <f>IFERROR((VLOOKUP(CONCATENATE($A1486,"D"),'05 APU'!$1:$1048576,9,)),0)</f>
        <v>0</v>
      </c>
      <c r="J1486" s="90">
        <f t="shared" si="47"/>
        <v>0</v>
      </c>
      <c r="K1486" s="297" t="str">
        <f>IFERROR(VLOOKUP(CONCATENATE($A1486,"C"),'05 APU'!$1:$1048576,9,),"")</f>
        <v/>
      </c>
      <c r="L1486" s="297" t="str">
        <f>IFERROR(VLOOKUP(CONCATENATE($A1486,"B"),'05 APU'!$1:$1048576,9,),"")</f>
        <v/>
      </c>
      <c r="M1486" s="297" t="str">
        <f>IFERROR(VLOOKUP(CONCATENATE($A1486,"A"),'05 APU'!$1:$1048576,9,),"")</f>
        <v/>
      </c>
      <c r="N1486" s="86"/>
      <c r="O1486" s="90">
        <f>IFERROR(VLOOKUP(CONCATENATE($A1486,"D"),'05 APU'!$T:$AB,9,),0)</f>
        <v>0</v>
      </c>
      <c r="P1486" s="90">
        <f t="shared" si="48"/>
        <v>0</v>
      </c>
      <c r="Q1486" s="90">
        <f>IFERROR(VLOOKUP(CONCATENATE($A1486,"C"),'05 APU'!$T:$AB,9,),0)</f>
        <v>0</v>
      </c>
      <c r="R1486" s="90">
        <f>IFERROR(VLOOKUP(CONCATENATE($A1486,"B"),'05 APU'!$T:$AB,9,),0)</f>
        <v>0</v>
      </c>
      <c r="S1486" s="90">
        <f>IFERROR(VLOOKUP(CONCATENATE($A1486,"A"),'05 APU'!$T:$AB,9,),0)</f>
        <v>0</v>
      </c>
      <c r="U1486" s="420"/>
      <c r="V1486" s="424"/>
      <c r="W1486" s="429">
        <v>0</v>
      </c>
    </row>
    <row r="1487" spans="1:23" x14ac:dyDescent="0.25">
      <c r="A1487" s="88">
        <v>1477</v>
      </c>
      <c r="B1487" s="408" t="s">
        <v>2744</v>
      </c>
      <c r="C1487" s="409" t="s">
        <v>2733</v>
      </c>
      <c r="D1487" s="89" t="str">
        <f>IFERROR(VLOOKUP(CONCATENATE($A1487,"T"),'05 APU'!$1:$1048576,3,),"")</f>
        <v/>
      </c>
      <c r="E1487" s="89" t="str">
        <f>IFERROR(VLOOKUP(CONCATENATE($A1487,"T2"),'05 APU'!$1:$1048576,3,),"")</f>
        <v/>
      </c>
      <c r="F1487" s="89" t="str">
        <f>IFERROR(VLOOKUP(CONCATENATE($A1487,"T3"),'05 APU'!$1:$1048576,3,),"")</f>
        <v/>
      </c>
      <c r="G1487" s="415" t="s">
        <v>168</v>
      </c>
      <c r="H1487" s="351"/>
      <c r="I1487" s="90">
        <f>IFERROR((VLOOKUP(CONCATENATE($A1487,"D"),'05 APU'!$1:$1048576,9,)),0)</f>
        <v>0</v>
      </c>
      <c r="J1487" s="90">
        <f t="shared" si="47"/>
        <v>0</v>
      </c>
      <c r="K1487" s="297" t="str">
        <f>IFERROR(VLOOKUP(CONCATENATE($A1487,"C"),'05 APU'!$1:$1048576,9,),"")</f>
        <v/>
      </c>
      <c r="L1487" s="297" t="str">
        <f>IFERROR(VLOOKUP(CONCATENATE($A1487,"B"),'05 APU'!$1:$1048576,9,),"")</f>
        <v/>
      </c>
      <c r="M1487" s="297" t="str">
        <f>IFERROR(VLOOKUP(CONCATENATE($A1487,"A"),'05 APU'!$1:$1048576,9,),"")</f>
        <v/>
      </c>
      <c r="N1487" s="86"/>
      <c r="O1487" s="90">
        <f>IFERROR(VLOOKUP(CONCATENATE($A1487,"D"),'05 APU'!$T:$AB,9,),0)</f>
        <v>0</v>
      </c>
      <c r="P1487" s="90">
        <f t="shared" si="48"/>
        <v>0</v>
      </c>
      <c r="Q1487" s="90">
        <f>IFERROR(VLOOKUP(CONCATENATE($A1487,"C"),'05 APU'!$T:$AB,9,),0)</f>
        <v>0</v>
      </c>
      <c r="R1487" s="90">
        <f>IFERROR(VLOOKUP(CONCATENATE($A1487,"B"),'05 APU'!$T:$AB,9,),0)</f>
        <v>0</v>
      </c>
      <c r="S1487" s="90">
        <f>IFERROR(VLOOKUP(CONCATENATE($A1487,"A"),'05 APU'!$T:$AB,9,),0)</f>
        <v>0</v>
      </c>
      <c r="U1487" s="421"/>
      <c r="V1487" s="424"/>
      <c r="W1487" s="429">
        <v>0</v>
      </c>
    </row>
    <row r="1488" spans="1:23" x14ac:dyDescent="0.25">
      <c r="A1488" s="88">
        <v>1478</v>
      </c>
      <c r="B1488" s="408" t="s">
        <v>2745</v>
      </c>
      <c r="C1488" s="409" t="s">
        <v>2741</v>
      </c>
      <c r="D1488" s="89" t="str">
        <f>IFERROR(VLOOKUP(CONCATENATE($A1488,"T"),'05 APU'!$1:$1048576,3,),"")</f>
        <v/>
      </c>
      <c r="E1488" s="89" t="str">
        <f>IFERROR(VLOOKUP(CONCATENATE($A1488,"T2"),'05 APU'!$1:$1048576,3,),"")</f>
        <v/>
      </c>
      <c r="F1488" s="89" t="str">
        <f>IFERROR(VLOOKUP(CONCATENATE($A1488,"T3"),'05 APU'!$1:$1048576,3,),"")</f>
        <v/>
      </c>
      <c r="G1488" s="415" t="s">
        <v>168</v>
      </c>
      <c r="H1488" s="351"/>
      <c r="I1488" s="90">
        <f>IFERROR((VLOOKUP(CONCATENATE($A1488,"D"),'05 APU'!$1:$1048576,9,)),0)</f>
        <v>0</v>
      </c>
      <c r="J1488" s="90">
        <f t="shared" si="47"/>
        <v>0</v>
      </c>
      <c r="K1488" s="297" t="str">
        <f>IFERROR(VLOOKUP(CONCATENATE($A1488,"C"),'05 APU'!$1:$1048576,9,),"")</f>
        <v/>
      </c>
      <c r="L1488" s="297" t="str">
        <f>IFERROR(VLOOKUP(CONCATENATE($A1488,"B"),'05 APU'!$1:$1048576,9,),"")</f>
        <v/>
      </c>
      <c r="M1488" s="297" t="str">
        <f>IFERROR(VLOOKUP(CONCATENATE($A1488,"A"),'05 APU'!$1:$1048576,9,),"")</f>
        <v/>
      </c>
      <c r="N1488" s="86"/>
      <c r="O1488" s="90">
        <f>IFERROR(VLOOKUP(CONCATENATE($A1488,"D"),'05 APU'!$T:$AB,9,),0)</f>
        <v>0</v>
      </c>
      <c r="P1488" s="90">
        <f t="shared" si="48"/>
        <v>0</v>
      </c>
      <c r="Q1488" s="90">
        <f>IFERROR(VLOOKUP(CONCATENATE($A1488,"C"),'05 APU'!$T:$AB,9,),0)</f>
        <v>0</v>
      </c>
      <c r="R1488" s="90">
        <f>IFERROR(VLOOKUP(CONCATENATE($A1488,"B"),'05 APU'!$T:$AB,9,),0)</f>
        <v>0</v>
      </c>
      <c r="S1488" s="90">
        <f>IFERROR(VLOOKUP(CONCATENATE($A1488,"A"),'05 APU'!$T:$AB,9,),0)</f>
        <v>0</v>
      </c>
      <c r="U1488" s="421"/>
      <c r="V1488" s="424"/>
      <c r="W1488" s="429">
        <v>0</v>
      </c>
    </row>
    <row r="1489" spans="1:23" x14ac:dyDescent="0.25">
      <c r="A1489" s="88">
        <v>1479</v>
      </c>
      <c r="B1489" s="408" t="s">
        <v>2746</v>
      </c>
      <c r="C1489" s="409" t="s">
        <v>2737</v>
      </c>
      <c r="D1489" s="89" t="str">
        <f>IFERROR(VLOOKUP(CONCATENATE($A1489,"T"),'05 APU'!$1:$1048576,3,),"")</f>
        <v/>
      </c>
      <c r="E1489" s="89" t="str">
        <f>IFERROR(VLOOKUP(CONCATENATE($A1489,"T2"),'05 APU'!$1:$1048576,3,),"")</f>
        <v/>
      </c>
      <c r="F1489" s="89" t="str">
        <f>IFERROR(VLOOKUP(CONCATENATE($A1489,"T3"),'05 APU'!$1:$1048576,3,),"")</f>
        <v/>
      </c>
      <c r="G1489" s="415" t="s">
        <v>168</v>
      </c>
      <c r="H1489" s="351"/>
      <c r="I1489" s="90">
        <f>IFERROR((VLOOKUP(CONCATENATE($A1489,"D"),'05 APU'!$1:$1048576,9,)),0)</f>
        <v>0</v>
      </c>
      <c r="J1489" s="90">
        <f t="shared" si="47"/>
        <v>0</v>
      </c>
      <c r="K1489" s="297" t="str">
        <f>IFERROR(VLOOKUP(CONCATENATE($A1489,"C"),'05 APU'!$1:$1048576,9,),"")</f>
        <v/>
      </c>
      <c r="L1489" s="297" t="str">
        <f>IFERROR(VLOOKUP(CONCATENATE($A1489,"B"),'05 APU'!$1:$1048576,9,),"")</f>
        <v/>
      </c>
      <c r="M1489" s="297" t="str">
        <f>IFERROR(VLOOKUP(CONCATENATE($A1489,"A"),'05 APU'!$1:$1048576,9,),"")</f>
        <v/>
      </c>
      <c r="N1489" s="86"/>
      <c r="O1489" s="90">
        <f>IFERROR(VLOOKUP(CONCATENATE($A1489,"D"),'05 APU'!$T:$AB,9,),0)</f>
        <v>0</v>
      </c>
      <c r="P1489" s="90">
        <f t="shared" si="48"/>
        <v>0</v>
      </c>
      <c r="Q1489" s="90">
        <f>IFERROR(VLOOKUP(CONCATENATE($A1489,"C"),'05 APU'!$T:$AB,9,),0)</f>
        <v>0</v>
      </c>
      <c r="R1489" s="90">
        <f>IFERROR(VLOOKUP(CONCATENATE($A1489,"B"),'05 APU'!$T:$AB,9,),0)</f>
        <v>0</v>
      </c>
      <c r="S1489" s="90">
        <f>IFERROR(VLOOKUP(CONCATENATE($A1489,"A"),'05 APU'!$T:$AB,9,),0)</f>
        <v>0</v>
      </c>
      <c r="U1489" s="421"/>
      <c r="V1489" s="424"/>
      <c r="W1489" s="429">
        <v>0</v>
      </c>
    </row>
    <row r="1490" spans="1:23" x14ac:dyDescent="0.25">
      <c r="A1490" s="88">
        <v>1480</v>
      </c>
      <c r="B1490" s="403">
        <v>5.27</v>
      </c>
      <c r="C1490" s="404" t="s">
        <v>2747</v>
      </c>
      <c r="D1490" s="89" t="str">
        <f>IFERROR(VLOOKUP(CONCATENATE($A1490,"T"),'05 APU'!$1:$1048576,3,),"")</f>
        <v/>
      </c>
      <c r="E1490" s="89" t="str">
        <f>IFERROR(VLOOKUP(CONCATENATE($A1490,"T2"),'05 APU'!$1:$1048576,3,),"")</f>
        <v/>
      </c>
      <c r="F1490" s="89" t="str">
        <f>IFERROR(VLOOKUP(CONCATENATE($A1490,"T3"),'05 APU'!$1:$1048576,3,),"")</f>
        <v/>
      </c>
      <c r="G1490" s="415"/>
      <c r="H1490" s="351"/>
      <c r="I1490" s="90">
        <f>IFERROR((VLOOKUP(CONCATENATE($A1490,"D"),'05 APU'!$1:$1048576,9,)),0)</f>
        <v>0</v>
      </c>
      <c r="J1490" s="90">
        <f t="shared" si="47"/>
        <v>0</v>
      </c>
      <c r="K1490" s="297" t="str">
        <f>IFERROR(VLOOKUP(CONCATENATE($A1490,"C"),'05 APU'!$1:$1048576,9,),"")</f>
        <v/>
      </c>
      <c r="L1490" s="297" t="str">
        <f>IFERROR(VLOOKUP(CONCATENATE($A1490,"B"),'05 APU'!$1:$1048576,9,),"")</f>
        <v/>
      </c>
      <c r="M1490" s="297" t="str">
        <f>IFERROR(VLOOKUP(CONCATENATE($A1490,"A"),'05 APU'!$1:$1048576,9,),"")</f>
        <v/>
      </c>
      <c r="N1490" s="86"/>
      <c r="O1490" s="90">
        <f>IFERROR(VLOOKUP(CONCATENATE($A1490,"D"),'05 APU'!$T:$AB,9,),0)</f>
        <v>0</v>
      </c>
      <c r="P1490" s="90">
        <f t="shared" si="48"/>
        <v>0</v>
      </c>
      <c r="Q1490" s="90">
        <f>IFERROR(VLOOKUP(CONCATENATE($A1490,"C"),'05 APU'!$T:$AB,9,),0)</f>
        <v>0</v>
      </c>
      <c r="R1490" s="90">
        <f>IFERROR(VLOOKUP(CONCATENATE($A1490,"B"),'05 APU'!$T:$AB,9,),0)</f>
        <v>0</v>
      </c>
      <c r="S1490" s="90">
        <f>IFERROR(VLOOKUP(CONCATENATE($A1490,"A"),'05 APU'!$T:$AB,9,),0)</f>
        <v>0</v>
      </c>
      <c r="U1490" s="420"/>
      <c r="V1490" s="424"/>
      <c r="W1490" s="429">
        <v>0</v>
      </c>
    </row>
    <row r="1491" spans="1:23" x14ac:dyDescent="0.25">
      <c r="A1491" s="88">
        <v>1481</v>
      </c>
      <c r="B1491" s="408" t="s">
        <v>2748</v>
      </c>
      <c r="C1491" s="409" t="s">
        <v>2733</v>
      </c>
      <c r="D1491" s="89" t="str">
        <f>IFERROR(VLOOKUP(CONCATENATE($A1491,"T"),'05 APU'!$1:$1048576,3,),"")</f>
        <v/>
      </c>
      <c r="E1491" s="89" t="str">
        <f>IFERROR(VLOOKUP(CONCATENATE($A1491,"T2"),'05 APU'!$1:$1048576,3,),"")</f>
        <v/>
      </c>
      <c r="F1491" s="89" t="str">
        <f>IFERROR(VLOOKUP(CONCATENATE($A1491,"T3"),'05 APU'!$1:$1048576,3,),"")</f>
        <v/>
      </c>
      <c r="G1491" s="415" t="s">
        <v>168</v>
      </c>
      <c r="H1491" s="351"/>
      <c r="I1491" s="90">
        <f>IFERROR((VLOOKUP(CONCATENATE($A1491,"D"),'05 APU'!$1:$1048576,9,)),0)</f>
        <v>0</v>
      </c>
      <c r="J1491" s="90">
        <f t="shared" si="47"/>
        <v>0</v>
      </c>
      <c r="K1491" s="297" t="str">
        <f>IFERROR(VLOOKUP(CONCATENATE($A1491,"C"),'05 APU'!$1:$1048576,9,),"")</f>
        <v/>
      </c>
      <c r="L1491" s="297" t="str">
        <f>IFERROR(VLOOKUP(CONCATENATE($A1491,"B"),'05 APU'!$1:$1048576,9,),"")</f>
        <v/>
      </c>
      <c r="M1491" s="297" t="str">
        <f>IFERROR(VLOOKUP(CONCATENATE($A1491,"A"),'05 APU'!$1:$1048576,9,),"")</f>
        <v/>
      </c>
      <c r="N1491" s="86"/>
      <c r="O1491" s="90">
        <f>IFERROR(VLOOKUP(CONCATENATE($A1491,"D"),'05 APU'!$T:$AB,9,),0)</f>
        <v>0</v>
      </c>
      <c r="P1491" s="90">
        <f t="shared" si="48"/>
        <v>0</v>
      </c>
      <c r="Q1491" s="90">
        <f>IFERROR(VLOOKUP(CONCATENATE($A1491,"C"),'05 APU'!$T:$AB,9,),0)</f>
        <v>0</v>
      </c>
      <c r="R1491" s="90">
        <f>IFERROR(VLOOKUP(CONCATENATE($A1491,"B"),'05 APU'!$T:$AB,9,),0)</f>
        <v>0</v>
      </c>
      <c r="S1491" s="90">
        <f>IFERROR(VLOOKUP(CONCATENATE($A1491,"A"),'05 APU'!$T:$AB,9,),0)</f>
        <v>0</v>
      </c>
      <c r="U1491" s="421"/>
      <c r="V1491" s="424"/>
      <c r="W1491" s="429">
        <v>0</v>
      </c>
    </row>
    <row r="1492" spans="1:23" x14ac:dyDescent="0.25">
      <c r="A1492" s="88">
        <v>1482</v>
      </c>
      <c r="B1492" s="408" t="s">
        <v>2749</v>
      </c>
      <c r="C1492" s="409" t="s">
        <v>2741</v>
      </c>
      <c r="D1492" s="89" t="str">
        <f>IFERROR(VLOOKUP(CONCATENATE($A1492,"T"),'05 APU'!$1:$1048576,3,),"")</f>
        <v/>
      </c>
      <c r="E1492" s="89" t="str">
        <f>IFERROR(VLOOKUP(CONCATENATE($A1492,"T2"),'05 APU'!$1:$1048576,3,),"")</f>
        <v/>
      </c>
      <c r="F1492" s="89" t="str">
        <f>IFERROR(VLOOKUP(CONCATENATE($A1492,"T3"),'05 APU'!$1:$1048576,3,),"")</f>
        <v/>
      </c>
      <c r="G1492" s="415" t="s">
        <v>168</v>
      </c>
      <c r="H1492" s="351"/>
      <c r="I1492" s="90">
        <f>IFERROR((VLOOKUP(CONCATENATE($A1492,"D"),'05 APU'!$1:$1048576,9,)),0)</f>
        <v>0</v>
      </c>
      <c r="J1492" s="90">
        <f t="shared" si="47"/>
        <v>0</v>
      </c>
      <c r="K1492" s="297" t="str">
        <f>IFERROR(VLOOKUP(CONCATENATE($A1492,"C"),'05 APU'!$1:$1048576,9,),"")</f>
        <v/>
      </c>
      <c r="L1492" s="297" t="str">
        <f>IFERROR(VLOOKUP(CONCATENATE($A1492,"B"),'05 APU'!$1:$1048576,9,),"")</f>
        <v/>
      </c>
      <c r="M1492" s="297" t="str">
        <f>IFERROR(VLOOKUP(CONCATENATE($A1492,"A"),'05 APU'!$1:$1048576,9,),"")</f>
        <v/>
      </c>
      <c r="N1492" s="86"/>
      <c r="O1492" s="90">
        <f>IFERROR(VLOOKUP(CONCATENATE($A1492,"D"),'05 APU'!$T:$AB,9,),0)</f>
        <v>0</v>
      </c>
      <c r="P1492" s="90">
        <f t="shared" si="48"/>
        <v>0</v>
      </c>
      <c r="Q1492" s="90">
        <f>IFERROR(VLOOKUP(CONCATENATE($A1492,"C"),'05 APU'!$T:$AB,9,),0)</f>
        <v>0</v>
      </c>
      <c r="R1492" s="90">
        <f>IFERROR(VLOOKUP(CONCATENATE($A1492,"B"),'05 APU'!$T:$AB,9,),0)</f>
        <v>0</v>
      </c>
      <c r="S1492" s="90">
        <f>IFERROR(VLOOKUP(CONCATENATE($A1492,"A"),'05 APU'!$T:$AB,9,),0)</f>
        <v>0</v>
      </c>
      <c r="U1492" s="421"/>
      <c r="V1492" s="424"/>
      <c r="W1492" s="429">
        <v>0</v>
      </c>
    </row>
    <row r="1493" spans="1:23" x14ac:dyDescent="0.25">
      <c r="A1493" s="88">
        <v>1483</v>
      </c>
      <c r="B1493" s="408" t="s">
        <v>2750</v>
      </c>
      <c r="C1493" s="409" t="s">
        <v>2737</v>
      </c>
      <c r="D1493" s="89" t="str">
        <f>IFERROR(VLOOKUP(CONCATENATE($A1493,"T"),'05 APU'!$1:$1048576,3,),"")</f>
        <v/>
      </c>
      <c r="E1493" s="89" t="str">
        <f>IFERROR(VLOOKUP(CONCATENATE($A1493,"T2"),'05 APU'!$1:$1048576,3,),"")</f>
        <v/>
      </c>
      <c r="F1493" s="89" t="str">
        <f>IFERROR(VLOOKUP(CONCATENATE($A1493,"T3"),'05 APU'!$1:$1048576,3,),"")</f>
        <v/>
      </c>
      <c r="G1493" s="415" t="s">
        <v>168</v>
      </c>
      <c r="H1493" s="351"/>
      <c r="I1493" s="90">
        <f>IFERROR((VLOOKUP(CONCATENATE($A1493,"D"),'05 APU'!$1:$1048576,9,)),0)</f>
        <v>0</v>
      </c>
      <c r="J1493" s="90">
        <f t="shared" si="47"/>
        <v>0</v>
      </c>
      <c r="K1493" s="297" t="str">
        <f>IFERROR(VLOOKUP(CONCATENATE($A1493,"C"),'05 APU'!$1:$1048576,9,),"")</f>
        <v/>
      </c>
      <c r="L1493" s="297" t="str">
        <f>IFERROR(VLOOKUP(CONCATENATE($A1493,"B"),'05 APU'!$1:$1048576,9,),"")</f>
        <v/>
      </c>
      <c r="M1493" s="297" t="str">
        <f>IFERROR(VLOOKUP(CONCATENATE($A1493,"A"),'05 APU'!$1:$1048576,9,),"")</f>
        <v/>
      </c>
      <c r="N1493" s="86"/>
      <c r="O1493" s="90">
        <f>IFERROR(VLOOKUP(CONCATENATE($A1493,"D"),'05 APU'!$T:$AB,9,),0)</f>
        <v>0</v>
      </c>
      <c r="P1493" s="90">
        <f t="shared" si="48"/>
        <v>0</v>
      </c>
      <c r="Q1493" s="90">
        <f>IFERROR(VLOOKUP(CONCATENATE($A1493,"C"),'05 APU'!$T:$AB,9,),0)</f>
        <v>0</v>
      </c>
      <c r="R1493" s="90">
        <f>IFERROR(VLOOKUP(CONCATENATE($A1493,"B"),'05 APU'!$T:$AB,9,),0)</f>
        <v>0</v>
      </c>
      <c r="S1493" s="90">
        <f>IFERROR(VLOOKUP(CONCATENATE($A1493,"A"),'05 APU'!$T:$AB,9,),0)</f>
        <v>0</v>
      </c>
      <c r="U1493" s="421"/>
      <c r="V1493" s="424"/>
      <c r="W1493" s="429">
        <v>0</v>
      </c>
    </row>
    <row r="1494" spans="1:23" x14ac:dyDescent="0.25">
      <c r="A1494" s="88">
        <v>1484</v>
      </c>
      <c r="B1494" s="403">
        <v>5.28</v>
      </c>
      <c r="C1494" s="404" t="s">
        <v>2751</v>
      </c>
      <c r="D1494" s="89" t="str">
        <f>IFERROR(VLOOKUP(CONCATENATE($A1494,"T"),'05 APU'!$1:$1048576,3,),"")</f>
        <v/>
      </c>
      <c r="E1494" s="89" t="str">
        <f>IFERROR(VLOOKUP(CONCATENATE($A1494,"T2"),'05 APU'!$1:$1048576,3,),"")</f>
        <v/>
      </c>
      <c r="F1494" s="89" t="str">
        <f>IFERROR(VLOOKUP(CONCATENATE($A1494,"T3"),'05 APU'!$1:$1048576,3,),"")</f>
        <v/>
      </c>
      <c r="G1494" s="415"/>
      <c r="H1494" s="351"/>
      <c r="I1494" s="90">
        <f>IFERROR((VLOOKUP(CONCATENATE($A1494,"D"),'05 APU'!$1:$1048576,9,)),0)</f>
        <v>0</v>
      </c>
      <c r="J1494" s="90">
        <f t="shared" si="47"/>
        <v>0</v>
      </c>
      <c r="K1494" s="297" t="str">
        <f>IFERROR(VLOOKUP(CONCATENATE($A1494,"C"),'05 APU'!$1:$1048576,9,),"")</f>
        <v/>
      </c>
      <c r="L1494" s="297" t="str">
        <f>IFERROR(VLOOKUP(CONCATENATE($A1494,"B"),'05 APU'!$1:$1048576,9,),"")</f>
        <v/>
      </c>
      <c r="M1494" s="297" t="str">
        <f>IFERROR(VLOOKUP(CONCATENATE($A1494,"A"),'05 APU'!$1:$1048576,9,),"")</f>
        <v/>
      </c>
      <c r="N1494" s="86"/>
      <c r="O1494" s="90">
        <f>IFERROR(VLOOKUP(CONCATENATE($A1494,"D"),'05 APU'!$T:$AB,9,),0)</f>
        <v>0</v>
      </c>
      <c r="P1494" s="90">
        <f t="shared" si="48"/>
        <v>0</v>
      </c>
      <c r="Q1494" s="90">
        <f>IFERROR(VLOOKUP(CONCATENATE($A1494,"C"),'05 APU'!$T:$AB,9,),0)</f>
        <v>0</v>
      </c>
      <c r="R1494" s="90">
        <f>IFERROR(VLOOKUP(CONCATENATE($A1494,"B"),'05 APU'!$T:$AB,9,),0)</f>
        <v>0</v>
      </c>
      <c r="S1494" s="90">
        <f>IFERROR(VLOOKUP(CONCATENATE($A1494,"A"),'05 APU'!$T:$AB,9,),0)</f>
        <v>0</v>
      </c>
      <c r="U1494" s="420" t="s">
        <v>3473</v>
      </c>
      <c r="V1494" s="428" t="s">
        <v>3489</v>
      </c>
      <c r="W1494" s="429">
        <v>0</v>
      </c>
    </row>
    <row r="1495" spans="1:23" x14ac:dyDescent="0.25">
      <c r="A1495" s="88">
        <v>1485</v>
      </c>
      <c r="B1495" s="408" t="s">
        <v>2752</v>
      </c>
      <c r="C1495" s="409" t="s">
        <v>2753</v>
      </c>
      <c r="D1495" s="89" t="str">
        <f>IFERROR(VLOOKUP(CONCATENATE($A1495,"T"),'05 APU'!$1:$1048576,3,),"")</f>
        <v/>
      </c>
      <c r="E1495" s="89" t="str">
        <f>IFERROR(VLOOKUP(CONCATENATE($A1495,"T2"),'05 APU'!$1:$1048576,3,),"")</f>
        <v/>
      </c>
      <c r="F1495" s="89" t="str">
        <f>IFERROR(VLOOKUP(CONCATENATE($A1495,"T3"),'05 APU'!$1:$1048576,3,),"")</f>
        <v/>
      </c>
      <c r="G1495" s="415" t="s">
        <v>168</v>
      </c>
      <c r="H1495" s="351"/>
      <c r="I1495" s="90">
        <f>IFERROR((VLOOKUP(CONCATENATE($A1495,"D"),'05 APU'!$1:$1048576,9,)),0)</f>
        <v>0</v>
      </c>
      <c r="J1495" s="90">
        <f t="shared" si="47"/>
        <v>0</v>
      </c>
      <c r="K1495" s="297" t="str">
        <f>IFERROR(VLOOKUP(CONCATENATE($A1495,"C"),'05 APU'!$1:$1048576,9,),"")</f>
        <v/>
      </c>
      <c r="L1495" s="297" t="str">
        <f>IFERROR(VLOOKUP(CONCATENATE($A1495,"B"),'05 APU'!$1:$1048576,9,),"")</f>
        <v/>
      </c>
      <c r="M1495" s="297" t="str">
        <f>IFERROR(VLOOKUP(CONCATENATE($A1495,"A"),'05 APU'!$1:$1048576,9,),"")</f>
        <v/>
      </c>
      <c r="N1495" s="86"/>
      <c r="O1495" s="90">
        <f>IFERROR(VLOOKUP(CONCATENATE($A1495,"D"),'05 APU'!$T:$AB,9,),0)</f>
        <v>0</v>
      </c>
      <c r="P1495" s="90">
        <f t="shared" si="48"/>
        <v>0</v>
      </c>
      <c r="Q1495" s="90">
        <f>IFERROR(VLOOKUP(CONCATENATE($A1495,"C"),'05 APU'!$T:$AB,9,),0)</f>
        <v>0</v>
      </c>
      <c r="R1495" s="90">
        <f>IFERROR(VLOOKUP(CONCATENATE($A1495,"B"),'05 APU'!$T:$AB,9,),0)</f>
        <v>0</v>
      </c>
      <c r="S1495" s="90">
        <f>IFERROR(VLOOKUP(CONCATENATE($A1495,"A"),'05 APU'!$T:$AB,9,),0)</f>
        <v>0</v>
      </c>
      <c r="U1495" s="420" t="s">
        <v>3473</v>
      </c>
      <c r="V1495" s="428" t="s">
        <v>3489</v>
      </c>
      <c r="W1495" s="429" t="s">
        <v>3494</v>
      </c>
    </row>
    <row r="1496" spans="1:23" x14ac:dyDescent="0.25">
      <c r="A1496" s="88">
        <v>1486</v>
      </c>
      <c r="B1496" s="408" t="s">
        <v>2754</v>
      </c>
      <c r="C1496" s="409" t="s">
        <v>2755</v>
      </c>
      <c r="D1496" s="89" t="str">
        <f>IFERROR(VLOOKUP(CONCATENATE($A1496,"T"),'05 APU'!$1:$1048576,3,),"")</f>
        <v/>
      </c>
      <c r="E1496" s="89" t="str">
        <f>IFERROR(VLOOKUP(CONCATENATE($A1496,"T2"),'05 APU'!$1:$1048576,3,),"")</f>
        <v/>
      </c>
      <c r="F1496" s="89" t="str">
        <f>IFERROR(VLOOKUP(CONCATENATE($A1496,"T3"),'05 APU'!$1:$1048576,3,),"")</f>
        <v/>
      </c>
      <c r="G1496" s="415" t="s">
        <v>168</v>
      </c>
      <c r="H1496" s="351"/>
      <c r="I1496" s="90">
        <f>IFERROR((VLOOKUP(CONCATENATE($A1496,"D"),'05 APU'!$1:$1048576,9,)),0)</f>
        <v>0</v>
      </c>
      <c r="J1496" s="90">
        <f t="shared" si="47"/>
        <v>0</v>
      </c>
      <c r="K1496" s="297" t="str">
        <f>IFERROR(VLOOKUP(CONCATENATE($A1496,"C"),'05 APU'!$1:$1048576,9,),"")</f>
        <v/>
      </c>
      <c r="L1496" s="297" t="str">
        <f>IFERROR(VLOOKUP(CONCATENATE($A1496,"B"),'05 APU'!$1:$1048576,9,),"")</f>
        <v/>
      </c>
      <c r="M1496" s="297" t="str">
        <f>IFERROR(VLOOKUP(CONCATENATE($A1496,"A"),'05 APU'!$1:$1048576,9,),"")</f>
        <v/>
      </c>
      <c r="N1496" s="86"/>
      <c r="O1496" s="90">
        <f>IFERROR(VLOOKUP(CONCATENATE($A1496,"D"),'05 APU'!$T:$AB,9,),0)</f>
        <v>0</v>
      </c>
      <c r="P1496" s="90">
        <f t="shared" si="48"/>
        <v>0</v>
      </c>
      <c r="Q1496" s="90">
        <f>IFERROR(VLOOKUP(CONCATENATE($A1496,"C"),'05 APU'!$T:$AB,9,),0)</f>
        <v>0</v>
      </c>
      <c r="R1496" s="90">
        <f>IFERROR(VLOOKUP(CONCATENATE($A1496,"B"),'05 APU'!$T:$AB,9,),0)</f>
        <v>0</v>
      </c>
      <c r="S1496" s="90">
        <f>IFERROR(VLOOKUP(CONCATENATE($A1496,"A"),'05 APU'!$T:$AB,9,),0)</f>
        <v>0</v>
      </c>
      <c r="U1496" s="420" t="s">
        <v>3473</v>
      </c>
      <c r="V1496" s="428" t="s">
        <v>3489</v>
      </c>
      <c r="W1496" s="429" t="s">
        <v>3494</v>
      </c>
    </row>
    <row r="1497" spans="1:23" x14ac:dyDescent="0.25">
      <c r="A1497" s="88">
        <v>1487</v>
      </c>
      <c r="B1497" s="408" t="s">
        <v>2756</v>
      </c>
      <c r="C1497" s="409" t="s">
        <v>2757</v>
      </c>
      <c r="D1497" s="89" t="str">
        <f>IFERROR(VLOOKUP(CONCATENATE($A1497,"T"),'05 APU'!$1:$1048576,3,),"")</f>
        <v/>
      </c>
      <c r="E1497" s="89" t="str">
        <f>IFERROR(VLOOKUP(CONCATENATE($A1497,"T2"),'05 APU'!$1:$1048576,3,),"")</f>
        <v/>
      </c>
      <c r="F1497" s="89" t="str">
        <f>IFERROR(VLOOKUP(CONCATENATE($A1497,"T3"),'05 APU'!$1:$1048576,3,),"")</f>
        <v/>
      </c>
      <c r="G1497" s="415" t="s">
        <v>168</v>
      </c>
      <c r="H1497" s="351"/>
      <c r="I1497" s="90">
        <f>IFERROR((VLOOKUP(CONCATENATE($A1497,"D"),'05 APU'!$1:$1048576,9,)),0)</f>
        <v>0</v>
      </c>
      <c r="J1497" s="90">
        <f t="shared" si="47"/>
        <v>0</v>
      </c>
      <c r="K1497" s="297" t="str">
        <f>IFERROR(VLOOKUP(CONCATENATE($A1497,"C"),'05 APU'!$1:$1048576,9,),"")</f>
        <v/>
      </c>
      <c r="L1497" s="297" t="str">
        <f>IFERROR(VLOOKUP(CONCATENATE($A1497,"B"),'05 APU'!$1:$1048576,9,),"")</f>
        <v/>
      </c>
      <c r="M1497" s="297" t="str">
        <f>IFERROR(VLOOKUP(CONCATENATE($A1497,"A"),'05 APU'!$1:$1048576,9,),"")</f>
        <v/>
      </c>
      <c r="N1497" s="86"/>
      <c r="O1497" s="90">
        <f>IFERROR(VLOOKUP(CONCATENATE($A1497,"D"),'05 APU'!$T:$AB,9,),0)</f>
        <v>0</v>
      </c>
      <c r="P1497" s="90">
        <f t="shared" si="48"/>
        <v>0</v>
      </c>
      <c r="Q1497" s="90">
        <f>IFERROR(VLOOKUP(CONCATENATE($A1497,"C"),'05 APU'!$T:$AB,9,),0)</f>
        <v>0</v>
      </c>
      <c r="R1497" s="90">
        <f>IFERROR(VLOOKUP(CONCATENATE($A1497,"B"),'05 APU'!$T:$AB,9,),0)</f>
        <v>0</v>
      </c>
      <c r="S1497" s="90">
        <f>IFERROR(VLOOKUP(CONCATENATE($A1497,"A"),'05 APU'!$T:$AB,9,),0)</f>
        <v>0</v>
      </c>
      <c r="U1497" s="420" t="s">
        <v>3473</v>
      </c>
      <c r="V1497" s="428" t="s">
        <v>3489</v>
      </c>
      <c r="W1497" s="429" t="s">
        <v>3494</v>
      </c>
    </row>
    <row r="1498" spans="1:23" x14ac:dyDescent="0.25">
      <c r="A1498" s="88">
        <v>1488</v>
      </c>
      <c r="B1498" s="408" t="s">
        <v>2758</v>
      </c>
      <c r="C1498" s="409" t="s">
        <v>2759</v>
      </c>
      <c r="D1498" s="89" t="str">
        <f>IFERROR(VLOOKUP(CONCATENATE($A1498,"T"),'05 APU'!$1:$1048576,3,),"")</f>
        <v/>
      </c>
      <c r="E1498" s="89" t="str">
        <f>IFERROR(VLOOKUP(CONCATENATE($A1498,"T2"),'05 APU'!$1:$1048576,3,),"")</f>
        <v/>
      </c>
      <c r="F1498" s="89" t="str">
        <f>IFERROR(VLOOKUP(CONCATENATE($A1498,"T3"),'05 APU'!$1:$1048576,3,),"")</f>
        <v/>
      </c>
      <c r="G1498" s="415" t="s">
        <v>168</v>
      </c>
      <c r="H1498" s="351"/>
      <c r="I1498" s="90">
        <f>IFERROR((VLOOKUP(CONCATENATE($A1498,"D"),'05 APU'!$1:$1048576,9,)),0)</f>
        <v>0</v>
      </c>
      <c r="J1498" s="90">
        <f t="shared" si="47"/>
        <v>0</v>
      </c>
      <c r="K1498" s="297" t="str">
        <f>IFERROR(VLOOKUP(CONCATENATE($A1498,"C"),'05 APU'!$1:$1048576,9,),"")</f>
        <v/>
      </c>
      <c r="L1498" s="297" t="str">
        <f>IFERROR(VLOOKUP(CONCATENATE($A1498,"B"),'05 APU'!$1:$1048576,9,),"")</f>
        <v/>
      </c>
      <c r="M1498" s="297" t="str">
        <f>IFERROR(VLOOKUP(CONCATENATE($A1498,"A"),'05 APU'!$1:$1048576,9,),"")</f>
        <v/>
      </c>
      <c r="N1498" s="86"/>
      <c r="O1498" s="90">
        <f>IFERROR(VLOOKUP(CONCATENATE($A1498,"D"),'05 APU'!$T:$AB,9,),0)</f>
        <v>0</v>
      </c>
      <c r="P1498" s="90">
        <f t="shared" si="48"/>
        <v>0</v>
      </c>
      <c r="Q1498" s="90">
        <f>IFERROR(VLOOKUP(CONCATENATE($A1498,"C"),'05 APU'!$T:$AB,9,),0)</f>
        <v>0</v>
      </c>
      <c r="R1498" s="90">
        <f>IFERROR(VLOOKUP(CONCATENATE($A1498,"B"),'05 APU'!$T:$AB,9,),0)</f>
        <v>0</v>
      </c>
      <c r="S1498" s="90">
        <f>IFERROR(VLOOKUP(CONCATENATE($A1498,"A"),'05 APU'!$T:$AB,9,),0)</f>
        <v>0</v>
      </c>
      <c r="U1498" s="420" t="s">
        <v>3473</v>
      </c>
      <c r="V1498" s="428" t="s">
        <v>3489</v>
      </c>
      <c r="W1498" s="429" t="s">
        <v>3494</v>
      </c>
    </row>
    <row r="1499" spans="1:23" x14ac:dyDescent="0.25">
      <c r="A1499" s="88">
        <v>1489</v>
      </c>
      <c r="B1499" s="403">
        <v>5.29</v>
      </c>
      <c r="C1499" s="404" t="s">
        <v>2760</v>
      </c>
      <c r="D1499" s="89" t="str">
        <f>IFERROR(VLOOKUP(CONCATENATE($A1499,"T"),'05 APU'!$1:$1048576,3,),"")</f>
        <v/>
      </c>
      <c r="E1499" s="89" t="str">
        <f>IFERROR(VLOOKUP(CONCATENATE($A1499,"T2"),'05 APU'!$1:$1048576,3,),"")</f>
        <v/>
      </c>
      <c r="F1499" s="89" t="str">
        <f>IFERROR(VLOOKUP(CONCATENATE($A1499,"T3"),'05 APU'!$1:$1048576,3,),"")</f>
        <v/>
      </c>
      <c r="G1499" s="415"/>
      <c r="H1499" s="351"/>
      <c r="I1499" s="90">
        <f>IFERROR((VLOOKUP(CONCATENATE($A1499,"D"),'05 APU'!$1:$1048576,9,)),0)</f>
        <v>0</v>
      </c>
      <c r="J1499" s="90">
        <f t="shared" si="47"/>
        <v>0</v>
      </c>
      <c r="K1499" s="297" t="str">
        <f>IFERROR(VLOOKUP(CONCATENATE($A1499,"C"),'05 APU'!$1:$1048576,9,),"")</f>
        <v/>
      </c>
      <c r="L1499" s="297" t="str">
        <f>IFERROR(VLOOKUP(CONCATENATE($A1499,"B"),'05 APU'!$1:$1048576,9,),"")</f>
        <v/>
      </c>
      <c r="M1499" s="297" t="str">
        <f>IFERROR(VLOOKUP(CONCATENATE($A1499,"A"),'05 APU'!$1:$1048576,9,),"")</f>
        <v/>
      </c>
      <c r="N1499" s="86"/>
      <c r="O1499" s="90">
        <f>IFERROR(VLOOKUP(CONCATENATE($A1499,"D"),'05 APU'!$T:$AB,9,),0)</f>
        <v>0</v>
      </c>
      <c r="P1499" s="90">
        <f t="shared" si="48"/>
        <v>0</v>
      </c>
      <c r="Q1499" s="90">
        <f>IFERROR(VLOOKUP(CONCATENATE($A1499,"C"),'05 APU'!$T:$AB,9,),0)</f>
        <v>0</v>
      </c>
      <c r="R1499" s="90">
        <f>IFERROR(VLOOKUP(CONCATENATE($A1499,"B"),'05 APU'!$T:$AB,9,),0)</f>
        <v>0</v>
      </c>
      <c r="S1499" s="90">
        <f>IFERROR(VLOOKUP(CONCATENATE($A1499,"A"),'05 APU'!$T:$AB,9,),0)</f>
        <v>0</v>
      </c>
      <c r="U1499" s="420" t="s">
        <v>3473</v>
      </c>
      <c r="V1499" s="428" t="s">
        <v>3489</v>
      </c>
      <c r="W1499" s="429">
        <v>0</v>
      </c>
    </row>
    <row r="1500" spans="1:23" x14ac:dyDescent="0.25">
      <c r="A1500" s="88">
        <v>1490</v>
      </c>
      <c r="B1500" s="408" t="s">
        <v>2761</v>
      </c>
      <c r="C1500" s="409" t="s">
        <v>2762</v>
      </c>
      <c r="D1500" s="89" t="str">
        <f>IFERROR(VLOOKUP(CONCATENATE($A1500,"T"),'05 APU'!$1:$1048576,3,),"")</f>
        <v/>
      </c>
      <c r="E1500" s="89" t="str">
        <f>IFERROR(VLOOKUP(CONCATENATE($A1500,"T2"),'05 APU'!$1:$1048576,3,),"")</f>
        <v/>
      </c>
      <c r="F1500" s="89" t="str">
        <f>IFERROR(VLOOKUP(CONCATENATE($A1500,"T3"),'05 APU'!$1:$1048576,3,),"")</f>
        <v/>
      </c>
      <c r="G1500" s="415" t="s">
        <v>168</v>
      </c>
      <c r="H1500" s="351"/>
      <c r="I1500" s="90">
        <f>IFERROR((VLOOKUP(CONCATENATE($A1500,"D"),'05 APU'!$1:$1048576,9,)),0)</f>
        <v>0</v>
      </c>
      <c r="J1500" s="90">
        <f t="shared" si="47"/>
        <v>0</v>
      </c>
      <c r="K1500" s="297" t="str">
        <f>IFERROR(VLOOKUP(CONCATENATE($A1500,"C"),'05 APU'!$1:$1048576,9,),"")</f>
        <v/>
      </c>
      <c r="L1500" s="297" t="str">
        <f>IFERROR(VLOOKUP(CONCATENATE($A1500,"B"),'05 APU'!$1:$1048576,9,),"")</f>
        <v/>
      </c>
      <c r="M1500" s="297" t="str">
        <f>IFERROR(VLOOKUP(CONCATENATE($A1500,"A"),'05 APU'!$1:$1048576,9,),"")</f>
        <v/>
      </c>
      <c r="N1500" s="86"/>
      <c r="O1500" s="90">
        <f>IFERROR(VLOOKUP(CONCATENATE($A1500,"D"),'05 APU'!$T:$AB,9,),0)</f>
        <v>0</v>
      </c>
      <c r="P1500" s="90">
        <f t="shared" si="48"/>
        <v>0</v>
      </c>
      <c r="Q1500" s="90">
        <f>IFERROR(VLOOKUP(CONCATENATE($A1500,"C"),'05 APU'!$T:$AB,9,),0)</f>
        <v>0</v>
      </c>
      <c r="R1500" s="90">
        <f>IFERROR(VLOOKUP(CONCATENATE($A1500,"B"),'05 APU'!$T:$AB,9,),0)</f>
        <v>0</v>
      </c>
      <c r="S1500" s="90">
        <f>IFERROR(VLOOKUP(CONCATENATE($A1500,"A"),'05 APU'!$T:$AB,9,),0)</f>
        <v>0</v>
      </c>
      <c r="U1500" s="420" t="s">
        <v>3473</v>
      </c>
      <c r="V1500" s="428" t="s">
        <v>3489</v>
      </c>
      <c r="W1500" s="429" t="s">
        <v>3494</v>
      </c>
    </row>
    <row r="1501" spans="1:23" x14ac:dyDescent="0.25">
      <c r="A1501" s="88">
        <v>1491</v>
      </c>
      <c r="B1501" s="408" t="s">
        <v>2763</v>
      </c>
      <c r="C1501" s="409" t="s">
        <v>2755</v>
      </c>
      <c r="D1501" s="89" t="str">
        <f>IFERROR(VLOOKUP(CONCATENATE($A1501,"T"),'05 APU'!$1:$1048576,3,),"")</f>
        <v/>
      </c>
      <c r="E1501" s="89" t="str">
        <f>IFERROR(VLOOKUP(CONCATENATE($A1501,"T2"),'05 APU'!$1:$1048576,3,),"")</f>
        <v/>
      </c>
      <c r="F1501" s="89" t="str">
        <f>IFERROR(VLOOKUP(CONCATENATE($A1501,"T3"),'05 APU'!$1:$1048576,3,),"")</f>
        <v/>
      </c>
      <c r="G1501" s="415" t="s">
        <v>168</v>
      </c>
      <c r="H1501" s="351"/>
      <c r="I1501" s="90">
        <f>IFERROR((VLOOKUP(CONCATENATE($A1501,"D"),'05 APU'!$1:$1048576,9,)),0)</f>
        <v>0</v>
      </c>
      <c r="J1501" s="90">
        <f t="shared" si="47"/>
        <v>0</v>
      </c>
      <c r="K1501" s="297" t="str">
        <f>IFERROR(VLOOKUP(CONCATENATE($A1501,"C"),'05 APU'!$1:$1048576,9,),"")</f>
        <v/>
      </c>
      <c r="L1501" s="297" t="str">
        <f>IFERROR(VLOOKUP(CONCATENATE($A1501,"B"),'05 APU'!$1:$1048576,9,),"")</f>
        <v/>
      </c>
      <c r="M1501" s="297" t="str">
        <f>IFERROR(VLOOKUP(CONCATENATE($A1501,"A"),'05 APU'!$1:$1048576,9,),"")</f>
        <v/>
      </c>
      <c r="N1501" s="86"/>
      <c r="O1501" s="90">
        <f>IFERROR(VLOOKUP(CONCATENATE($A1501,"D"),'05 APU'!$T:$AB,9,),0)</f>
        <v>0</v>
      </c>
      <c r="P1501" s="90">
        <f t="shared" si="48"/>
        <v>0</v>
      </c>
      <c r="Q1501" s="90">
        <f>IFERROR(VLOOKUP(CONCATENATE($A1501,"C"),'05 APU'!$T:$AB,9,),0)</f>
        <v>0</v>
      </c>
      <c r="R1501" s="90">
        <f>IFERROR(VLOOKUP(CONCATENATE($A1501,"B"),'05 APU'!$T:$AB,9,),0)</f>
        <v>0</v>
      </c>
      <c r="S1501" s="90">
        <f>IFERROR(VLOOKUP(CONCATENATE($A1501,"A"),'05 APU'!$T:$AB,9,),0)</f>
        <v>0</v>
      </c>
      <c r="U1501" s="420" t="s">
        <v>3473</v>
      </c>
      <c r="V1501" s="428" t="s">
        <v>3489</v>
      </c>
      <c r="W1501" s="429" t="s">
        <v>3494</v>
      </c>
    </row>
    <row r="1502" spans="1:23" x14ac:dyDescent="0.25">
      <c r="A1502" s="88">
        <v>1492</v>
      </c>
      <c r="B1502" s="408" t="s">
        <v>2764</v>
      </c>
      <c r="C1502" s="409" t="s">
        <v>2757</v>
      </c>
      <c r="D1502" s="89" t="str">
        <f>IFERROR(VLOOKUP(CONCATENATE($A1502,"T"),'05 APU'!$1:$1048576,3,),"")</f>
        <v/>
      </c>
      <c r="E1502" s="89" t="str">
        <f>IFERROR(VLOOKUP(CONCATENATE($A1502,"T2"),'05 APU'!$1:$1048576,3,),"")</f>
        <v/>
      </c>
      <c r="F1502" s="89" t="str">
        <f>IFERROR(VLOOKUP(CONCATENATE($A1502,"T3"),'05 APU'!$1:$1048576,3,),"")</f>
        <v/>
      </c>
      <c r="G1502" s="415" t="s">
        <v>168</v>
      </c>
      <c r="H1502" s="351"/>
      <c r="I1502" s="90">
        <f>IFERROR((VLOOKUP(CONCATENATE($A1502,"D"),'05 APU'!$1:$1048576,9,)),0)</f>
        <v>0</v>
      </c>
      <c r="J1502" s="90">
        <f t="shared" si="47"/>
        <v>0</v>
      </c>
      <c r="K1502" s="297" t="str">
        <f>IFERROR(VLOOKUP(CONCATENATE($A1502,"C"),'05 APU'!$1:$1048576,9,),"")</f>
        <v/>
      </c>
      <c r="L1502" s="297" t="str">
        <f>IFERROR(VLOOKUP(CONCATENATE($A1502,"B"),'05 APU'!$1:$1048576,9,),"")</f>
        <v/>
      </c>
      <c r="M1502" s="297" t="str">
        <f>IFERROR(VLOOKUP(CONCATENATE($A1502,"A"),'05 APU'!$1:$1048576,9,),"")</f>
        <v/>
      </c>
      <c r="N1502" s="86"/>
      <c r="O1502" s="90">
        <f>IFERROR(VLOOKUP(CONCATENATE($A1502,"D"),'05 APU'!$T:$AB,9,),0)</f>
        <v>0</v>
      </c>
      <c r="P1502" s="90">
        <f t="shared" si="48"/>
        <v>0</v>
      </c>
      <c r="Q1502" s="90">
        <f>IFERROR(VLOOKUP(CONCATENATE($A1502,"C"),'05 APU'!$T:$AB,9,),0)</f>
        <v>0</v>
      </c>
      <c r="R1502" s="90">
        <f>IFERROR(VLOOKUP(CONCATENATE($A1502,"B"),'05 APU'!$T:$AB,9,),0)</f>
        <v>0</v>
      </c>
      <c r="S1502" s="90">
        <f>IFERROR(VLOOKUP(CONCATENATE($A1502,"A"),'05 APU'!$T:$AB,9,),0)</f>
        <v>0</v>
      </c>
      <c r="U1502" s="420" t="s">
        <v>3473</v>
      </c>
      <c r="V1502" s="428" t="s">
        <v>3489</v>
      </c>
      <c r="W1502" s="429" t="s">
        <v>3494</v>
      </c>
    </row>
    <row r="1503" spans="1:23" x14ac:dyDescent="0.25">
      <c r="A1503" s="88">
        <v>1493</v>
      </c>
      <c r="B1503" s="408" t="s">
        <v>2765</v>
      </c>
      <c r="C1503" s="409" t="s">
        <v>2759</v>
      </c>
      <c r="D1503" s="89" t="str">
        <f>IFERROR(VLOOKUP(CONCATENATE($A1503,"T"),'05 APU'!$1:$1048576,3,),"")</f>
        <v/>
      </c>
      <c r="E1503" s="89" t="str">
        <f>IFERROR(VLOOKUP(CONCATENATE($A1503,"T2"),'05 APU'!$1:$1048576,3,),"")</f>
        <v/>
      </c>
      <c r="F1503" s="89" t="str">
        <f>IFERROR(VLOOKUP(CONCATENATE($A1503,"T3"),'05 APU'!$1:$1048576,3,),"")</f>
        <v/>
      </c>
      <c r="G1503" s="415" t="s">
        <v>168</v>
      </c>
      <c r="H1503" s="351"/>
      <c r="I1503" s="90">
        <f>IFERROR((VLOOKUP(CONCATENATE($A1503,"D"),'05 APU'!$1:$1048576,9,)),0)</f>
        <v>0</v>
      </c>
      <c r="J1503" s="90">
        <f t="shared" si="47"/>
        <v>0</v>
      </c>
      <c r="K1503" s="297" t="str">
        <f>IFERROR(VLOOKUP(CONCATENATE($A1503,"C"),'05 APU'!$1:$1048576,9,),"")</f>
        <v/>
      </c>
      <c r="L1503" s="297" t="str">
        <f>IFERROR(VLOOKUP(CONCATENATE($A1503,"B"),'05 APU'!$1:$1048576,9,),"")</f>
        <v/>
      </c>
      <c r="M1503" s="297" t="str">
        <f>IFERROR(VLOOKUP(CONCATENATE($A1503,"A"),'05 APU'!$1:$1048576,9,),"")</f>
        <v/>
      </c>
      <c r="N1503" s="86"/>
      <c r="O1503" s="90">
        <f>IFERROR(VLOOKUP(CONCATENATE($A1503,"D"),'05 APU'!$T:$AB,9,),0)</f>
        <v>0</v>
      </c>
      <c r="P1503" s="90">
        <f t="shared" si="48"/>
        <v>0</v>
      </c>
      <c r="Q1503" s="90">
        <f>IFERROR(VLOOKUP(CONCATENATE($A1503,"C"),'05 APU'!$T:$AB,9,),0)</f>
        <v>0</v>
      </c>
      <c r="R1503" s="90">
        <f>IFERROR(VLOOKUP(CONCATENATE($A1503,"B"),'05 APU'!$T:$AB,9,),0)</f>
        <v>0</v>
      </c>
      <c r="S1503" s="90">
        <f>IFERROR(VLOOKUP(CONCATENATE($A1503,"A"),'05 APU'!$T:$AB,9,),0)</f>
        <v>0</v>
      </c>
      <c r="U1503" s="420" t="s">
        <v>3473</v>
      </c>
      <c r="V1503" s="428" t="s">
        <v>3489</v>
      </c>
      <c r="W1503" s="429" t="s">
        <v>3494</v>
      </c>
    </row>
    <row r="1504" spans="1:23" x14ac:dyDescent="0.25">
      <c r="A1504" s="88">
        <v>1494</v>
      </c>
      <c r="B1504" s="403">
        <v>5.3</v>
      </c>
      <c r="C1504" s="404" t="s">
        <v>2766</v>
      </c>
      <c r="D1504" s="89" t="str">
        <f>IFERROR(VLOOKUP(CONCATENATE($A1504,"T"),'05 APU'!$1:$1048576,3,),"")</f>
        <v/>
      </c>
      <c r="E1504" s="89" t="str">
        <f>IFERROR(VLOOKUP(CONCATENATE($A1504,"T2"),'05 APU'!$1:$1048576,3,),"")</f>
        <v/>
      </c>
      <c r="F1504" s="89" t="str">
        <f>IFERROR(VLOOKUP(CONCATENATE($A1504,"T3"),'05 APU'!$1:$1048576,3,),"")</f>
        <v/>
      </c>
      <c r="G1504" s="415"/>
      <c r="H1504" s="351"/>
      <c r="I1504" s="90">
        <f>IFERROR((VLOOKUP(CONCATENATE($A1504,"D"),'05 APU'!$1:$1048576,9,)),0)</f>
        <v>0</v>
      </c>
      <c r="J1504" s="90">
        <f t="shared" si="47"/>
        <v>0</v>
      </c>
      <c r="K1504" s="297" t="str">
        <f>IFERROR(VLOOKUP(CONCATENATE($A1504,"C"),'05 APU'!$1:$1048576,9,),"")</f>
        <v/>
      </c>
      <c r="L1504" s="297" t="str">
        <f>IFERROR(VLOOKUP(CONCATENATE($A1504,"B"),'05 APU'!$1:$1048576,9,),"")</f>
        <v/>
      </c>
      <c r="M1504" s="297" t="str">
        <f>IFERROR(VLOOKUP(CONCATENATE($A1504,"A"),'05 APU'!$1:$1048576,9,),"")</f>
        <v/>
      </c>
      <c r="N1504" s="86"/>
      <c r="O1504" s="90">
        <f>IFERROR(VLOOKUP(CONCATENATE($A1504,"D"),'05 APU'!$T:$AB,9,),0)</f>
        <v>0</v>
      </c>
      <c r="P1504" s="90">
        <f t="shared" si="48"/>
        <v>0</v>
      </c>
      <c r="Q1504" s="90">
        <f>IFERROR(VLOOKUP(CONCATENATE($A1504,"C"),'05 APU'!$T:$AB,9,),0)</f>
        <v>0</v>
      </c>
      <c r="R1504" s="90">
        <f>IFERROR(VLOOKUP(CONCATENATE($A1504,"B"),'05 APU'!$T:$AB,9,),0)</f>
        <v>0</v>
      </c>
      <c r="S1504" s="90">
        <f>IFERROR(VLOOKUP(CONCATENATE($A1504,"A"),'05 APU'!$T:$AB,9,),0)</f>
        <v>0</v>
      </c>
      <c r="U1504" s="420"/>
      <c r="V1504" s="424"/>
      <c r="W1504" s="429">
        <v>0</v>
      </c>
    </row>
    <row r="1505" spans="1:23" x14ac:dyDescent="0.25">
      <c r="A1505" s="88">
        <v>1495</v>
      </c>
      <c r="B1505" s="408" t="s">
        <v>2767</v>
      </c>
      <c r="C1505" s="409" t="s">
        <v>2762</v>
      </c>
      <c r="D1505" s="89" t="str">
        <f>IFERROR(VLOOKUP(CONCATENATE($A1505,"T"),'05 APU'!$1:$1048576,3,),"")</f>
        <v/>
      </c>
      <c r="E1505" s="89" t="str">
        <f>IFERROR(VLOOKUP(CONCATENATE($A1505,"T2"),'05 APU'!$1:$1048576,3,),"")</f>
        <v/>
      </c>
      <c r="F1505" s="89" t="str">
        <f>IFERROR(VLOOKUP(CONCATENATE($A1505,"T3"),'05 APU'!$1:$1048576,3,),"")</f>
        <v/>
      </c>
      <c r="G1505" s="415" t="s">
        <v>168</v>
      </c>
      <c r="H1505" s="351"/>
      <c r="I1505" s="90">
        <f>IFERROR((VLOOKUP(CONCATENATE($A1505,"D"),'05 APU'!$1:$1048576,9,)),0)</f>
        <v>0</v>
      </c>
      <c r="J1505" s="90">
        <f t="shared" si="47"/>
        <v>0</v>
      </c>
      <c r="K1505" s="297" t="str">
        <f>IFERROR(VLOOKUP(CONCATENATE($A1505,"C"),'05 APU'!$1:$1048576,9,),"")</f>
        <v/>
      </c>
      <c r="L1505" s="297" t="str">
        <f>IFERROR(VLOOKUP(CONCATENATE($A1505,"B"),'05 APU'!$1:$1048576,9,),"")</f>
        <v/>
      </c>
      <c r="M1505" s="297" t="str">
        <f>IFERROR(VLOOKUP(CONCATENATE($A1505,"A"),'05 APU'!$1:$1048576,9,),"")</f>
        <v/>
      </c>
      <c r="N1505" s="86"/>
      <c r="O1505" s="90">
        <f>IFERROR(VLOOKUP(CONCATENATE($A1505,"D"),'05 APU'!$T:$AB,9,),0)</f>
        <v>0</v>
      </c>
      <c r="P1505" s="90">
        <f t="shared" si="48"/>
        <v>0</v>
      </c>
      <c r="Q1505" s="90">
        <f>IFERROR(VLOOKUP(CONCATENATE($A1505,"C"),'05 APU'!$T:$AB,9,),0)</f>
        <v>0</v>
      </c>
      <c r="R1505" s="90">
        <f>IFERROR(VLOOKUP(CONCATENATE($A1505,"B"),'05 APU'!$T:$AB,9,),0)</f>
        <v>0</v>
      </c>
      <c r="S1505" s="90">
        <f>IFERROR(VLOOKUP(CONCATENATE($A1505,"A"),'05 APU'!$T:$AB,9,),0)</f>
        <v>0</v>
      </c>
      <c r="U1505" s="420" t="s">
        <v>3473</v>
      </c>
      <c r="V1505" s="428" t="s">
        <v>3489</v>
      </c>
      <c r="W1505" s="429" t="s">
        <v>3494</v>
      </c>
    </row>
    <row r="1506" spans="1:23" x14ac:dyDescent="0.25">
      <c r="A1506" s="88">
        <v>1496</v>
      </c>
      <c r="B1506" s="408" t="s">
        <v>2768</v>
      </c>
      <c r="C1506" s="409" t="s">
        <v>2755</v>
      </c>
      <c r="D1506" s="89" t="str">
        <f>IFERROR(VLOOKUP(CONCATENATE($A1506,"T"),'05 APU'!$1:$1048576,3,),"")</f>
        <v/>
      </c>
      <c r="E1506" s="89" t="str">
        <f>IFERROR(VLOOKUP(CONCATENATE($A1506,"T2"),'05 APU'!$1:$1048576,3,),"")</f>
        <v/>
      </c>
      <c r="F1506" s="89" t="str">
        <f>IFERROR(VLOOKUP(CONCATENATE($A1506,"T3"),'05 APU'!$1:$1048576,3,),"")</f>
        <v/>
      </c>
      <c r="G1506" s="415" t="s">
        <v>168</v>
      </c>
      <c r="H1506" s="351"/>
      <c r="I1506" s="90">
        <f>IFERROR((VLOOKUP(CONCATENATE($A1506,"D"),'05 APU'!$1:$1048576,9,)),0)</f>
        <v>0</v>
      </c>
      <c r="J1506" s="90">
        <f t="shared" si="47"/>
        <v>0</v>
      </c>
      <c r="K1506" s="297" t="str">
        <f>IFERROR(VLOOKUP(CONCATENATE($A1506,"C"),'05 APU'!$1:$1048576,9,),"")</f>
        <v/>
      </c>
      <c r="L1506" s="297" t="str">
        <f>IFERROR(VLOOKUP(CONCATENATE($A1506,"B"),'05 APU'!$1:$1048576,9,),"")</f>
        <v/>
      </c>
      <c r="M1506" s="297" t="str">
        <f>IFERROR(VLOOKUP(CONCATENATE($A1506,"A"),'05 APU'!$1:$1048576,9,),"")</f>
        <v/>
      </c>
      <c r="N1506" s="86"/>
      <c r="O1506" s="90">
        <f>IFERROR(VLOOKUP(CONCATENATE($A1506,"D"),'05 APU'!$T:$AB,9,),0)</f>
        <v>0</v>
      </c>
      <c r="P1506" s="90">
        <f t="shared" si="48"/>
        <v>0</v>
      </c>
      <c r="Q1506" s="90">
        <f>IFERROR(VLOOKUP(CONCATENATE($A1506,"C"),'05 APU'!$T:$AB,9,),0)</f>
        <v>0</v>
      </c>
      <c r="R1506" s="90">
        <f>IFERROR(VLOOKUP(CONCATENATE($A1506,"B"),'05 APU'!$T:$AB,9,),0)</f>
        <v>0</v>
      </c>
      <c r="S1506" s="90">
        <f>IFERROR(VLOOKUP(CONCATENATE($A1506,"A"),'05 APU'!$T:$AB,9,),0)</f>
        <v>0</v>
      </c>
      <c r="U1506" s="420" t="s">
        <v>3473</v>
      </c>
      <c r="V1506" s="428" t="s">
        <v>3489</v>
      </c>
      <c r="W1506" s="429" t="s">
        <v>3494</v>
      </c>
    </row>
    <row r="1507" spans="1:23" x14ac:dyDescent="0.25">
      <c r="A1507" s="88">
        <v>1497</v>
      </c>
      <c r="B1507" s="408" t="s">
        <v>2769</v>
      </c>
      <c r="C1507" s="409" t="s">
        <v>2757</v>
      </c>
      <c r="D1507" s="89" t="str">
        <f>IFERROR(VLOOKUP(CONCATENATE($A1507,"T"),'05 APU'!$1:$1048576,3,),"")</f>
        <v/>
      </c>
      <c r="E1507" s="89" t="str">
        <f>IFERROR(VLOOKUP(CONCATENATE($A1507,"T2"),'05 APU'!$1:$1048576,3,),"")</f>
        <v/>
      </c>
      <c r="F1507" s="89" t="str">
        <f>IFERROR(VLOOKUP(CONCATENATE($A1507,"T3"),'05 APU'!$1:$1048576,3,),"")</f>
        <v/>
      </c>
      <c r="G1507" s="415" t="s">
        <v>168</v>
      </c>
      <c r="H1507" s="351"/>
      <c r="I1507" s="90">
        <f>IFERROR((VLOOKUP(CONCATENATE($A1507,"D"),'05 APU'!$1:$1048576,9,)),0)</f>
        <v>0</v>
      </c>
      <c r="J1507" s="90">
        <f t="shared" si="47"/>
        <v>0</v>
      </c>
      <c r="K1507" s="297" t="str">
        <f>IFERROR(VLOOKUP(CONCATENATE($A1507,"C"),'05 APU'!$1:$1048576,9,),"")</f>
        <v/>
      </c>
      <c r="L1507" s="297" t="str">
        <f>IFERROR(VLOOKUP(CONCATENATE($A1507,"B"),'05 APU'!$1:$1048576,9,),"")</f>
        <v/>
      </c>
      <c r="M1507" s="297" t="str">
        <f>IFERROR(VLOOKUP(CONCATENATE($A1507,"A"),'05 APU'!$1:$1048576,9,),"")</f>
        <v/>
      </c>
      <c r="N1507" s="86"/>
      <c r="O1507" s="90">
        <f>IFERROR(VLOOKUP(CONCATENATE($A1507,"D"),'05 APU'!$T:$AB,9,),0)</f>
        <v>0</v>
      </c>
      <c r="P1507" s="90">
        <f t="shared" si="48"/>
        <v>0</v>
      </c>
      <c r="Q1507" s="90">
        <f>IFERROR(VLOOKUP(CONCATENATE($A1507,"C"),'05 APU'!$T:$AB,9,),0)</f>
        <v>0</v>
      </c>
      <c r="R1507" s="90">
        <f>IFERROR(VLOOKUP(CONCATENATE($A1507,"B"),'05 APU'!$T:$AB,9,),0)</f>
        <v>0</v>
      </c>
      <c r="S1507" s="90">
        <f>IFERROR(VLOOKUP(CONCATENATE($A1507,"A"),'05 APU'!$T:$AB,9,),0)</f>
        <v>0</v>
      </c>
      <c r="U1507" s="420" t="s">
        <v>3473</v>
      </c>
      <c r="V1507" s="428" t="s">
        <v>3489</v>
      </c>
      <c r="W1507" s="429" t="s">
        <v>3494</v>
      </c>
    </row>
    <row r="1508" spans="1:23" x14ac:dyDescent="0.25">
      <c r="A1508" s="88">
        <v>1498</v>
      </c>
      <c r="B1508" s="408" t="s">
        <v>2770</v>
      </c>
      <c r="C1508" s="409" t="s">
        <v>2759</v>
      </c>
      <c r="D1508" s="89" t="str">
        <f>IFERROR(VLOOKUP(CONCATENATE($A1508,"T"),'05 APU'!$1:$1048576,3,),"")</f>
        <v/>
      </c>
      <c r="E1508" s="89" t="str">
        <f>IFERROR(VLOOKUP(CONCATENATE($A1508,"T2"),'05 APU'!$1:$1048576,3,),"")</f>
        <v/>
      </c>
      <c r="F1508" s="89" t="str">
        <f>IFERROR(VLOOKUP(CONCATENATE($A1508,"T3"),'05 APU'!$1:$1048576,3,),"")</f>
        <v/>
      </c>
      <c r="G1508" s="415" t="s">
        <v>168</v>
      </c>
      <c r="H1508" s="351"/>
      <c r="I1508" s="90">
        <f>IFERROR((VLOOKUP(CONCATENATE($A1508,"D"),'05 APU'!$1:$1048576,9,)),0)</f>
        <v>0</v>
      </c>
      <c r="J1508" s="90">
        <f t="shared" si="47"/>
        <v>0</v>
      </c>
      <c r="K1508" s="297" t="str">
        <f>IFERROR(VLOOKUP(CONCATENATE($A1508,"C"),'05 APU'!$1:$1048576,9,),"")</f>
        <v/>
      </c>
      <c r="L1508" s="297" t="str">
        <f>IFERROR(VLOOKUP(CONCATENATE($A1508,"B"),'05 APU'!$1:$1048576,9,),"")</f>
        <v/>
      </c>
      <c r="M1508" s="297" t="str">
        <f>IFERROR(VLOOKUP(CONCATENATE($A1508,"A"),'05 APU'!$1:$1048576,9,),"")</f>
        <v/>
      </c>
      <c r="N1508" s="86"/>
      <c r="O1508" s="90">
        <f>IFERROR(VLOOKUP(CONCATENATE($A1508,"D"),'05 APU'!$T:$AB,9,),0)</f>
        <v>0</v>
      </c>
      <c r="P1508" s="90">
        <f t="shared" si="48"/>
        <v>0</v>
      </c>
      <c r="Q1508" s="90">
        <f>IFERROR(VLOOKUP(CONCATENATE($A1508,"C"),'05 APU'!$T:$AB,9,),0)</f>
        <v>0</v>
      </c>
      <c r="R1508" s="90">
        <f>IFERROR(VLOOKUP(CONCATENATE($A1508,"B"),'05 APU'!$T:$AB,9,),0)</f>
        <v>0</v>
      </c>
      <c r="S1508" s="90">
        <f>IFERROR(VLOOKUP(CONCATENATE($A1508,"A"),'05 APU'!$T:$AB,9,),0)</f>
        <v>0</v>
      </c>
      <c r="U1508" s="420" t="s">
        <v>3473</v>
      </c>
      <c r="V1508" s="428" t="s">
        <v>3489</v>
      </c>
      <c r="W1508" s="429" t="s">
        <v>3494</v>
      </c>
    </row>
    <row r="1509" spans="1:23" x14ac:dyDescent="0.25">
      <c r="A1509" s="88">
        <v>1499</v>
      </c>
      <c r="B1509" s="403">
        <v>5.31</v>
      </c>
      <c r="C1509" s="404" t="s">
        <v>2771</v>
      </c>
      <c r="D1509" s="89" t="str">
        <f>IFERROR(VLOOKUP(CONCATENATE($A1509,"T"),'05 APU'!$1:$1048576,3,),"")</f>
        <v/>
      </c>
      <c r="E1509" s="89" t="str">
        <f>IFERROR(VLOOKUP(CONCATENATE($A1509,"T2"),'05 APU'!$1:$1048576,3,),"")</f>
        <v/>
      </c>
      <c r="F1509" s="89" t="str">
        <f>IFERROR(VLOOKUP(CONCATENATE($A1509,"T3"),'05 APU'!$1:$1048576,3,),"")</f>
        <v/>
      </c>
      <c r="G1509" s="415"/>
      <c r="H1509" s="351"/>
      <c r="I1509" s="90">
        <f>IFERROR((VLOOKUP(CONCATENATE($A1509,"D"),'05 APU'!$1:$1048576,9,)),0)</f>
        <v>0</v>
      </c>
      <c r="J1509" s="90">
        <f t="shared" si="47"/>
        <v>0</v>
      </c>
      <c r="K1509" s="297" t="str">
        <f>IFERROR(VLOOKUP(CONCATENATE($A1509,"C"),'05 APU'!$1:$1048576,9,),"")</f>
        <v/>
      </c>
      <c r="L1509" s="297" t="str">
        <f>IFERROR(VLOOKUP(CONCATENATE($A1509,"B"),'05 APU'!$1:$1048576,9,),"")</f>
        <v/>
      </c>
      <c r="M1509" s="297" t="str">
        <f>IFERROR(VLOOKUP(CONCATENATE($A1509,"A"),'05 APU'!$1:$1048576,9,),"")</f>
        <v/>
      </c>
      <c r="N1509" s="86"/>
      <c r="O1509" s="90">
        <f>IFERROR(VLOOKUP(CONCATENATE($A1509,"D"),'05 APU'!$T:$AB,9,),0)</f>
        <v>0</v>
      </c>
      <c r="P1509" s="90">
        <f t="shared" si="48"/>
        <v>0</v>
      </c>
      <c r="Q1509" s="90">
        <f>IFERROR(VLOOKUP(CONCATENATE($A1509,"C"),'05 APU'!$T:$AB,9,),0)</f>
        <v>0</v>
      </c>
      <c r="R1509" s="90">
        <f>IFERROR(VLOOKUP(CONCATENATE($A1509,"B"),'05 APU'!$T:$AB,9,),0)</f>
        <v>0</v>
      </c>
      <c r="S1509" s="90">
        <f>IFERROR(VLOOKUP(CONCATENATE($A1509,"A"),'05 APU'!$T:$AB,9,),0)</f>
        <v>0</v>
      </c>
      <c r="U1509" s="420" t="s">
        <v>3473</v>
      </c>
      <c r="V1509" s="428" t="s">
        <v>3489</v>
      </c>
      <c r="W1509" s="429">
        <v>0</v>
      </c>
    </row>
    <row r="1510" spans="1:23" x14ac:dyDescent="0.25">
      <c r="A1510" s="88">
        <v>1500</v>
      </c>
      <c r="B1510" s="408" t="s">
        <v>2772</v>
      </c>
      <c r="C1510" s="409" t="s">
        <v>2762</v>
      </c>
      <c r="D1510" s="89" t="str">
        <f>IFERROR(VLOOKUP(CONCATENATE($A1510,"T"),'05 APU'!$1:$1048576,3,),"")</f>
        <v/>
      </c>
      <c r="E1510" s="89" t="str">
        <f>IFERROR(VLOOKUP(CONCATENATE($A1510,"T2"),'05 APU'!$1:$1048576,3,),"")</f>
        <v/>
      </c>
      <c r="F1510" s="89" t="str">
        <f>IFERROR(VLOOKUP(CONCATENATE($A1510,"T3"),'05 APU'!$1:$1048576,3,),"")</f>
        <v/>
      </c>
      <c r="G1510" s="415" t="s">
        <v>168</v>
      </c>
      <c r="H1510" s="351"/>
      <c r="I1510" s="90">
        <f>IFERROR((VLOOKUP(CONCATENATE($A1510,"D"),'05 APU'!$1:$1048576,9,)),0)</f>
        <v>0</v>
      </c>
      <c r="J1510" s="90">
        <f t="shared" si="47"/>
        <v>0</v>
      </c>
      <c r="K1510" s="297" t="str">
        <f>IFERROR(VLOOKUP(CONCATENATE($A1510,"C"),'05 APU'!$1:$1048576,9,),"")</f>
        <v/>
      </c>
      <c r="L1510" s="297" t="str">
        <f>IFERROR(VLOOKUP(CONCATENATE($A1510,"B"),'05 APU'!$1:$1048576,9,),"")</f>
        <v/>
      </c>
      <c r="M1510" s="297" t="str">
        <f>IFERROR(VLOOKUP(CONCATENATE($A1510,"A"),'05 APU'!$1:$1048576,9,),"")</f>
        <v/>
      </c>
      <c r="N1510" s="86"/>
      <c r="O1510" s="90">
        <f>IFERROR(VLOOKUP(CONCATENATE($A1510,"D"),'05 APU'!$T:$AB,9,),0)</f>
        <v>0</v>
      </c>
      <c r="P1510" s="90">
        <f t="shared" si="48"/>
        <v>0</v>
      </c>
      <c r="Q1510" s="90">
        <f>IFERROR(VLOOKUP(CONCATENATE($A1510,"C"),'05 APU'!$T:$AB,9,),0)</f>
        <v>0</v>
      </c>
      <c r="R1510" s="90">
        <f>IFERROR(VLOOKUP(CONCATENATE($A1510,"B"),'05 APU'!$T:$AB,9,),0)</f>
        <v>0</v>
      </c>
      <c r="S1510" s="90">
        <f>IFERROR(VLOOKUP(CONCATENATE($A1510,"A"),'05 APU'!$T:$AB,9,),0)</f>
        <v>0</v>
      </c>
      <c r="U1510" s="420" t="s">
        <v>3473</v>
      </c>
      <c r="V1510" s="428" t="s">
        <v>3489</v>
      </c>
      <c r="W1510" s="429" t="s">
        <v>3494</v>
      </c>
    </row>
    <row r="1511" spans="1:23" x14ac:dyDescent="0.25">
      <c r="A1511" s="88">
        <v>1501</v>
      </c>
      <c r="B1511" s="408" t="s">
        <v>2773</v>
      </c>
      <c r="C1511" s="409" t="s">
        <v>2755</v>
      </c>
      <c r="D1511" s="89" t="str">
        <f>IFERROR(VLOOKUP(CONCATENATE($A1511,"T"),'05 APU'!$1:$1048576,3,),"")</f>
        <v/>
      </c>
      <c r="E1511" s="89" t="str">
        <f>IFERROR(VLOOKUP(CONCATENATE($A1511,"T2"),'05 APU'!$1:$1048576,3,),"")</f>
        <v/>
      </c>
      <c r="F1511" s="89" t="str">
        <f>IFERROR(VLOOKUP(CONCATENATE($A1511,"T3"),'05 APU'!$1:$1048576,3,),"")</f>
        <v/>
      </c>
      <c r="G1511" s="415" t="s">
        <v>168</v>
      </c>
      <c r="H1511" s="351"/>
      <c r="I1511" s="90">
        <f>IFERROR((VLOOKUP(CONCATENATE($A1511,"D"),'05 APU'!$1:$1048576,9,)),0)</f>
        <v>0</v>
      </c>
      <c r="J1511" s="90">
        <f t="shared" si="47"/>
        <v>0</v>
      </c>
      <c r="K1511" s="297" t="str">
        <f>IFERROR(VLOOKUP(CONCATENATE($A1511,"C"),'05 APU'!$1:$1048576,9,),"")</f>
        <v/>
      </c>
      <c r="L1511" s="297" t="str">
        <f>IFERROR(VLOOKUP(CONCATENATE($A1511,"B"),'05 APU'!$1:$1048576,9,),"")</f>
        <v/>
      </c>
      <c r="M1511" s="297" t="str">
        <f>IFERROR(VLOOKUP(CONCATENATE($A1511,"A"),'05 APU'!$1:$1048576,9,),"")</f>
        <v/>
      </c>
      <c r="N1511" s="86"/>
      <c r="O1511" s="90">
        <f>IFERROR(VLOOKUP(CONCATENATE($A1511,"D"),'05 APU'!$T:$AB,9,),0)</f>
        <v>0</v>
      </c>
      <c r="P1511" s="90">
        <f t="shared" si="48"/>
        <v>0</v>
      </c>
      <c r="Q1511" s="90">
        <f>IFERROR(VLOOKUP(CONCATENATE($A1511,"C"),'05 APU'!$T:$AB,9,),0)</f>
        <v>0</v>
      </c>
      <c r="R1511" s="90">
        <f>IFERROR(VLOOKUP(CONCATENATE($A1511,"B"),'05 APU'!$T:$AB,9,),0)</f>
        <v>0</v>
      </c>
      <c r="S1511" s="90">
        <f>IFERROR(VLOOKUP(CONCATENATE($A1511,"A"),'05 APU'!$T:$AB,9,),0)</f>
        <v>0</v>
      </c>
      <c r="U1511" s="420" t="s">
        <v>3473</v>
      </c>
      <c r="V1511" s="428" t="s">
        <v>3489</v>
      </c>
      <c r="W1511" s="429" t="s">
        <v>3494</v>
      </c>
    </row>
    <row r="1512" spans="1:23" x14ac:dyDescent="0.25">
      <c r="A1512" s="88">
        <v>1502</v>
      </c>
      <c r="B1512" s="408" t="s">
        <v>2774</v>
      </c>
      <c r="C1512" s="409" t="s">
        <v>2757</v>
      </c>
      <c r="D1512" s="89" t="str">
        <f>IFERROR(VLOOKUP(CONCATENATE($A1512,"T"),'05 APU'!$1:$1048576,3,),"")</f>
        <v/>
      </c>
      <c r="E1512" s="89" t="str">
        <f>IFERROR(VLOOKUP(CONCATENATE($A1512,"T2"),'05 APU'!$1:$1048576,3,),"")</f>
        <v/>
      </c>
      <c r="F1512" s="89" t="str">
        <f>IFERROR(VLOOKUP(CONCATENATE($A1512,"T3"),'05 APU'!$1:$1048576,3,),"")</f>
        <v/>
      </c>
      <c r="G1512" s="415" t="s">
        <v>168</v>
      </c>
      <c r="H1512" s="351"/>
      <c r="I1512" s="90">
        <f>IFERROR((VLOOKUP(CONCATENATE($A1512,"D"),'05 APU'!$1:$1048576,9,)),0)</f>
        <v>0</v>
      </c>
      <c r="J1512" s="90">
        <f t="shared" si="47"/>
        <v>0</v>
      </c>
      <c r="K1512" s="297" t="str">
        <f>IFERROR(VLOOKUP(CONCATENATE($A1512,"C"),'05 APU'!$1:$1048576,9,),"")</f>
        <v/>
      </c>
      <c r="L1512" s="297" t="str">
        <f>IFERROR(VLOOKUP(CONCATENATE($A1512,"B"),'05 APU'!$1:$1048576,9,),"")</f>
        <v/>
      </c>
      <c r="M1512" s="297" t="str">
        <f>IFERROR(VLOOKUP(CONCATENATE($A1512,"A"),'05 APU'!$1:$1048576,9,),"")</f>
        <v/>
      </c>
      <c r="N1512" s="86"/>
      <c r="O1512" s="90">
        <f>IFERROR(VLOOKUP(CONCATENATE($A1512,"D"),'05 APU'!$T:$AB,9,),0)</f>
        <v>0</v>
      </c>
      <c r="P1512" s="90">
        <f t="shared" si="48"/>
        <v>0</v>
      </c>
      <c r="Q1512" s="90">
        <f>IFERROR(VLOOKUP(CONCATENATE($A1512,"C"),'05 APU'!$T:$AB,9,),0)</f>
        <v>0</v>
      </c>
      <c r="R1512" s="90">
        <f>IFERROR(VLOOKUP(CONCATENATE($A1512,"B"),'05 APU'!$T:$AB,9,),0)</f>
        <v>0</v>
      </c>
      <c r="S1512" s="90">
        <f>IFERROR(VLOOKUP(CONCATENATE($A1512,"A"),'05 APU'!$T:$AB,9,),0)</f>
        <v>0</v>
      </c>
      <c r="U1512" s="420" t="s">
        <v>3473</v>
      </c>
      <c r="V1512" s="428" t="s">
        <v>3489</v>
      </c>
      <c r="W1512" s="429" t="s">
        <v>3494</v>
      </c>
    </row>
    <row r="1513" spans="1:23" x14ac:dyDescent="0.25">
      <c r="A1513" s="88">
        <v>1503</v>
      </c>
      <c r="B1513" s="408" t="s">
        <v>2775</v>
      </c>
      <c r="C1513" s="409" t="s">
        <v>2759</v>
      </c>
      <c r="D1513" s="89" t="str">
        <f>IFERROR(VLOOKUP(CONCATENATE($A1513,"T"),'05 APU'!$1:$1048576,3,),"")</f>
        <v/>
      </c>
      <c r="E1513" s="89" t="str">
        <f>IFERROR(VLOOKUP(CONCATENATE($A1513,"T2"),'05 APU'!$1:$1048576,3,),"")</f>
        <v/>
      </c>
      <c r="F1513" s="89" t="str">
        <f>IFERROR(VLOOKUP(CONCATENATE($A1513,"T3"),'05 APU'!$1:$1048576,3,),"")</f>
        <v/>
      </c>
      <c r="G1513" s="415" t="s">
        <v>168</v>
      </c>
      <c r="H1513" s="351"/>
      <c r="I1513" s="90">
        <f>IFERROR((VLOOKUP(CONCATENATE($A1513,"D"),'05 APU'!$1:$1048576,9,)),0)</f>
        <v>0</v>
      </c>
      <c r="J1513" s="90">
        <f t="shared" si="47"/>
        <v>0</v>
      </c>
      <c r="K1513" s="297" t="str">
        <f>IFERROR(VLOOKUP(CONCATENATE($A1513,"C"),'05 APU'!$1:$1048576,9,),"")</f>
        <v/>
      </c>
      <c r="L1513" s="297" t="str">
        <f>IFERROR(VLOOKUP(CONCATENATE($A1513,"B"),'05 APU'!$1:$1048576,9,),"")</f>
        <v/>
      </c>
      <c r="M1513" s="297" t="str">
        <f>IFERROR(VLOOKUP(CONCATENATE($A1513,"A"),'05 APU'!$1:$1048576,9,),"")</f>
        <v/>
      </c>
      <c r="N1513" s="86"/>
      <c r="O1513" s="90">
        <f>IFERROR(VLOOKUP(CONCATENATE($A1513,"D"),'05 APU'!$T:$AB,9,),0)</f>
        <v>0</v>
      </c>
      <c r="P1513" s="90">
        <f t="shared" si="48"/>
        <v>0</v>
      </c>
      <c r="Q1513" s="90">
        <f>IFERROR(VLOOKUP(CONCATENATE($A1513,"C"),'05 APU'!$T:$AB,9,),0)</f>
        <v>0</v>
      </c>
      <c r="R1513" s="90">
        <f>IFERROR(VLOOKUP(CONCATENATE($A1513,"B"),'05 APU'!$T:$AB,9,),0)</f>
        <v>0</v>
      </c>
      <c r="S1513" s="90">
        <f>IFERROR(VLOOKUP(CONCATENATE($A1513,"A"),'05 APU'!$T:$AB,9,),0)</f>
        <v>0</v>
      </c>
      <c r="U1513" s="420" t="s">
        <v>3473</v>
      </c>
      <c r="V1513" s="428" t="s">
        <v>3489</v>
      </c>
      <c r="W1513" s="429" t="s">
        <v>3494</v>
      </c>
    </row>
    <row r="1514" spans="1:23" x14ac:dyDescent="0.25">
      <c r="A1514" s="88">
        <v>1504</v>
      </c>
      <c r="B1514" s="403">
        <v>5.32</v>
      </c>
      <c r="C1514" s="404" t="s">
        <v>2776</v>
      </c>
      <c r="D1514" s="89" t="str">
        <f>IFERROR(VLOOKUP(CONCATENATE($A1514,"T"),'05 APU'!$1:$1048576,3,),"")</f>
        <v/>
      </c>
      <c r="E1514" s="89" t="str">
        <f>IFERROR(VLOOKUP(CONCATENATE($A1514,"T2"),'05 APU'!$1:$1048576,3,),"")</f>
        <v/>
      </c>
      <c r="F1514" s="89" t="str">
        <f>IFERROR(VLOOKUP(CONCATENATE($A1514,"T3"),'05 APU'!$1:$1048576,3,),"")</f>
        <v/>
      </c>
      <c r="G1514" s="415"/>
      <c r="H1514" s="351"/>
      <c r="I1514" s="90">
        <f>IFERROR((VLOOKUP(CONCATENATE($A1514,"D"),'05 APU'!$1:$1048576,9,)),0)</f>
        <v>0</v>
      </c>
      <c r="J1514" s="90">
        <f t="shared" si="47"/>
        <v>0</v>
      </c>
      <c r="K1514" s="297" t="str">
        <f>IFERROR(VLOOKUP(CONCATENATE($A1514,"C"),'05 APU'!$1:$1048576,9,),"")</f>
        <v/>
      </c>
      <c r="L1514" s="297" t="str">
        <f>IFERROR(VLOOKUP(CONCATENATE($A1514,"B"),'05 APU'!$1:$1048576,9,),"")</f>
        <v/>
      </c>
      <c r="M1514" s="297" t="str">
        <f>IFERROR(VLOOKUP(CONCATENATE($A1514,"A"),'05 APU'!$1:$1048576,9,),"")</f>
        <v/>
      </c>
      <c r="N1514" s="86"/>
      <c r="O1514" s="90">
        <f>IFERROR(VLOOKUP(CONCATENATE($A1514,"D"),'05 APU'!$T:$AB,9,),0)</f>
        <v>0</v>
      </c>
      <c r="P1514" s="90">
        <f t="shared" si="48"/>
        <v>0</v>
      </c>
      <c r="Q1514" s="90">
        <f>IFERROR(VLOOKUP(CONCATENATE($A1514,"C"),'05 APU'!$T:$AB,9,),0)</f>
        <v>0</v>
      </c>
      <c r="R1514" s="90">
        <f>IFERROR(VLOOKUP(CONCATENATE($A1514,"B"),'05 APU'!$T:$AB,9,),0)</f>
        <v>0</v>
      </c>
      <c r="S1514" s="90">
        <f>IFERROR(VLOOKUP(CONCATENATE($A1514,"A"),'05 APU'!$T:$AB,9,),0)</f>
        <v>0</v>
      </c>
      <c r="U1514" s="420" t="s">
        <v>3473</v>
      </c>
      <c r="V1514" s="428" t="s">
        <v>3489</v>
      </c>
      <c r="W1514" s="429">
        <v>0</v>
      </c>
    </row>
    <row r="1515" spans="1:23" x14ac:dyDescent="0.25">
      <c r="A1515" s="88">
        <v>1505</v>
      </c>
      <c r="B1515" s="408" t="s">
        <v>2777</v>
      </c>
      <c r="C1515" s="409" t="s">
        <v>2733</v>
      </c>
      <c r="D1515" s="89" t="str">
        <f>IFERROR(VLOOKUP(CONCATENATE($A1515,"T"),'05 APU'!$1:$1048576,3,),"")</f>
        <v/>
      </c>
      <c r="E1515" s="89" t="str">
        <f>IFERROR(VLOOKUP(CONCATENATE($A1515,"T2"),'05 APU'!$1:$1048576,3,),"")</f>
        <v/>
      </c>
      <c r="F1515" s="89" t="str">
        <f>IFERROR(VLOOKUP(CONCATENATE($A1515,"T3"),'05 APU'!$1:$1048576,3,),"")</f>
        <v/>
      </c>
      <c r="G1515" s="415" t="s">
        <v>168</v>
      </c>
      <c r="H1515" s="351"/>
      <c r="I1515" s="90">
        <f>IFERROR((VLOOKUP(CONCATENATE($A1515,"D"),'05 APU'!$1:$1048576,9,)),0)</f>
        <v>0</v>
      </c>
      <c r="J1515" s="90">
        <f t="shared" si="47"/>
        <v>0</v>
      </c>
      <c r="K1515" s="297" t="str">
        <f>IFERROR(VLOOKUP(CONCATENATE($A1515,"C"),'05 APU'!$1:$1048576,9,),"")</f>
        <v/>
      </c>
      <c r="L1515" s="297" t="str">
        <f>IFERROR(VLOOKUP(CONCATENATE($A1515,"B"),'05 APU'!$1:$1048576,9,),"")</f>
        <v/>
      </c>
      <c r="M1515" s="297" t="str">
        <f>IFERROR(VLOOKUP(CONCATENATE($A1515,"A"),'05 APU'!$1:$1048576,9,),"")</f>
        <v/>
      </c>
      <c r="N1515" s="86"/>
      <c r="O1515" s="90">
        <f>IFERROR(VLOOKUP(CONCATENATE($A1515,"D"),'05 APU'!$T:$AB,9,),0)</f>
        <v>0</v>
      </c>
      <c r="P1515" s="90">
        <f t="shared" si="48"/>
        <v>0</v>
      </c>
      <c r="Q1515" s="90">
        <f>IFERROR(VLOOKUP(CONCATENATE($A1515,"C"),'05 APU'!$T:$AB,9,),0)</f>
        <v>0</v>
      </c>
      <c r="R1515" s="90">
        <f>IFERROR(VLOOKUP(CONCATENATE($A1515,"B"),'05 APU'!$T:$AB,9,),0)</f>
        <v>0</v>
      </c>
      <c r="S1515" s="90">
        <f>IFERROR(VLOOKUP(CONCATENATE($A1515,"A"),'05 APU'!$T:$AB,9,),0)</f>
        <v>0</v>
      </c>
      <c r="U1515" s="420" t="s">
        <v>3473</v>
      </c>
      <c r="V1515" s="428" t="s">
        <v>3489</v>
      </c>
      <c r="W1515" s="429" t="s">
        <v>3494</v>
      </c>
    </row>
    <row r="1516" spans="1:23" x14ac:dyDescent="0.25">
      <c r="A1516" s="88">
        <v>1506</v>
      </c>
      <c r="B1516" s="408" t="s">
        <v>2778</v>
      </c>
      <c r="C1516" s="409" t="s">
        <v>2741</v>
      </c>
      <c r="D1516" s="89" t="str">
        <f>IFERROR(VLOOKUP(CONCATENATE($A1516,"T"),'05 APU'!$1:$1048576,3,),"")</f>
        <v/>
      </c>
      <c r="E1516" s="89" t="str">
        <f>IFERROR(VLOOKUP(CONCATENATE($A1516,"T2"),'05 APU'!$1:$1048576,3,),"")</f>
        <v/>
      </c>
      <c r="F1516" s="89" t="str">
        <f>IFERROR(VLOOKUP(CONCATENATE($A1516,"T3"),'05 APU'!$1:$1048576,3,),"")</f>
        <v/>
      </c>
      <c r="G1516" s="415" t="s">
        <v>168</v>
      </c>
      <c r="H1516" s="351"/>
      <c r="I1516" s="90">
        <f>IFERROR((VLOOKUP(CONCATENATE($A1516,"D"),'05 APU'!$1:$1048576,9,)),0)</f>
        <v>0</v>
      </c>
      <c r="J1516" s="90">
        <f t="shared" si="47"/>
        <v>0</v>
      </c>
      <c r="K1516" s="297" t="str">
        <f>IFERROR(VLOOKUP(CONCATENATE($A1516,"C"),'05 APU'!$1:$1048576,9,),"")</f>
        <v/>
      </c>
      <c r="L1516" s="297" t="str">
        <f>IFERROR(VLOOKUP(CONCATENATE($A1516,"B"),'05 APU'!$1:$1048576,9,),"")</f>
        <v/>
      </c>
      <c r="M1516" s="297" t="str">
        <f>IFERROR(VLOOKUP(CONCATENATE($A1516,"A"),'05 APU'!$1:$1048576,9,),"")</f>
        <v/>
      </c>
      <c r="N1516" s="86"/>
      <c r="O1516" s="90">
        <f>IFERROR(VLOOKUP(CONCATENATE($A1516,"D"),'05 APU'!$T:$AB,9,),0)</f>
        <v>0</v>
      </c>
      <c r="P1516" s="90">
        <f t="shared" si="48"/>
        <v>0</v>
      </c>
      <c r="Q1516" s="90">
        <f>IFERROR(VLOOKUP(CONCATENATE($A1516,"C"),'05 APU'!$T:$AB,9,),0)</f>
        <v>0</v>
      </c>
      <c r="R1516" s="90">
        <f>IFERROR(VLOOKUP(CONCATENATE($A1516,"B"),'05 APU'!$T:$AB,9,),0)</f>
        <v>0</v>
      </c>
      <c r="S1516" s="90">
        <f>IFERROR(VLOOKUP(CONCATENATE($A1516,"A"),'05 APU'!$T:$AB,9,),0)</f>
        <v>0</v>
      </c>
      <c r="U1516" s="420" t="s">
        <v>3473</v>
      </c>
      <c r="V1516" s="428" t="s">
        <v>3489</v>
      </c>
      <c r="W1516" s="429" t="s">
        <v>3494</v>
      </c>
    </row>
    <row r="1517" spans="1:23" x14ac:dyDescent="0.25">
      <c r="A1517" s="88">
        <v>1507</v>
      </c>
      <c r="B1517" s="408" t="s">
        <v>2779</v>
      </c>
      <c r="C1517" s="409" t="s">
        <v>2737</v>
      </c>
      <c r="D1517" s="89" t="str">
        <f>IFERROR(VLOOKUP(CONCATENATE($A1517,"T"),'05 APU'!$1:$1048576,3,),"")</f>
        <v/>
      </c>
      <c r="E1517" s="89" t="str">
        <f>IFERROR(VLOOKUP(CONCATENATE($A1517,"T2"),'05 APU'!$1:$1048576,3,),"")</f>
        <v/>
      </c>
      <c r="F1517" s="89" t="str">
        <f>IFERROR(VLOOKUP(CONCATENATE($A1517,"T3"),'05 APU'!$1:$1048576,3,),"")</f>
        <v/>
      </c>
      <c r="G1517" s="415" t="s">
        <v>168</v>
      </c>
      <c r="H1517" s="351"/>
      <c r="I1517" s="90">
        <f>IFERROR((VLOOKUP(CONCATENATE($A1517,"D"),'05 APU'!$1:$1048576,9,)),0)</f>
        <v>0</v>
      </c>
      <c r="J1517" s="90">
        <f t="shared" si="47"/>
        <v>0</v>
      </c>
      <c r="K1517" s="297" t="str">
        <f>IFERROR(VLOOKUP(CONCATENATE($A1517,"C"),'05 APU'!$1:$1048576,9,),"")</f>
        <v/>
      </c>
      <c r="L1517" s="297" t="str">
        <f>IFERROR(VLOOKUP(CONCATENATE($A1517,"B"),'05 APU'!$1:$1048576,9,),"")</f>
        <v/>
      </c>
      <c r="M1517" s="297" t="str">
        <f>IFERROR(VLOOKUP(CONCATENATE($A1517,"A"),'05 APU'!$1:$1048576,9,),"")</f>
        <v/>
      </c>
      <c r="N1517" s="86"/>
      <c r="O1517" s="90">
        <f>IFERROR(VLOOKUP(CONCATENATE($A1517,"D"),'05 APU'!$T:$AB,9,),0)</f>
        <v>0</v>
      </c>
      <c r="P1517" s="90">
        <f t="shared" si="48"/>
        <v>0</v>
      </c>
      <c r="Q1517" s="90">
        <f>IFERROR(VLOOKUP(CONCATENATE($A1517,"C"),'05 APU'!$T:$AB,9,),0)</f>
        <v>0</v>
      </c>
      <c r="R1517" s="90">
        <f>IFERROR(VLOOKUP(CONCATENATE($A1517,"B"),'05 APU'!$T:$AB,9,),0)</f>
        <v>0</v>
      </c>
      <c r="S1517" s="90">
        <f>IFERROR(VLOOKUP(CONCATENATE($A1517,"A"),'05 APU'!$T:$AB,9,),0)</f>
        <v>0</v>
      </c>
      <c r="U1517" s="420" t="s">
        <v>3473</v>
      </c>
      <c r="V1517" s="428" t="s">
        <v>3489</v>
      </c>
      <c r="W1517" s="429" t="s">
        <v>3494</v>
      </c>
    </row>
    <row r="1518" spans="1:23" x14ac:dyDescent="0.25">
      <c r="A1518" s="88">
        <v>1508</v>
      </c>
      <c r="B1518" s="403">
        <v>5.33</v>
      </c>
      <c r="C1518" s="404" t="s">
        <v>2780</v>
      </c>
      <c r="D1518" s="89" t="str">
        <f>IFERROR(VLOOKUP(CONCATENATE($A1518,"T"),'05 APU'!$1:$1048576,3,),"")</f>
        <v/>
      </c>
      <c r="E1518" s="89" t="str">
        <f>IFERROR(VLOOKUP(CONCATENATE($A1518,"T2"),'05 APU'!$1:$1048576,3,),"")</f>
        <v/>
      </c>
      <c r="F1518" s="89" t="str">
        <f>IFERROR(VLOOKUP(CONCATENATE($A1518,"T3"),'05 APU'!$1:$1048576,3,),"")</f>
        <v/>
      </c>
      <c r="G1518" s="415"/>
      <c r="H1518" s="351"/>
      <c r="I1518" s="90">
        <f>IFERROR((VLOOKUP(CONCATENATE($A1518,"D"),'05 APU'!$1:$1048576,9,)),0)</f>
        <v>0</v>
      </c>
      <c r="J1518" s="90">
        <f t="shared" si="47"/>
        <v>0</v>
      </c>
      <c r="K1518" s="297" t="str">
        <f>IFERROR(VLOOKUP(CONCATENATE($A1518,"C"),'05 APU'!$1:$1048576,9,),"")</f>
        <v/>
      </c>
      <c r="L1518" s="297" t="str">
        <f>IFERROR(VLOOKUP(CONCATENATE($A1518,"B"),'05 APU'!$1:$1048576,9,),"")</f>
        <v/>
      </c>
      <c r="M1518" s="297" t="str">
        <f>IFERROR(VLOOKUP(CONCATENATE($A1518,"A"),'05 APU'!$1:$1048576,9,),"")</f>
        <v/>
      </c>
      <c r="N1518" s="86"/>
      <c r="O1518" s="90">
        <f>IFERROR(VLOOKUP(CONCATENATE($A1518,"D"),'05 APU'!$T:$AB,9,),0)</f>
        <v>0</v>
      </c>
      <c r="P1518" s="90">
        <f t="shared" si="48"/>
        <v>0</v>
      </c>
      <c r="Q1518" s="90">
        <f>IFERROR(VLOOKUP(CONCATENATE($A1518,"C"),'05 APU'!$T:$AB,9,),0)</f>
        <v>0</v>
      </c>
      <c r="R1518" s="90">
        <f>IFERROR(VLOOKUP(CONCATENATE($A1518,"B"),'05 APU'!$T:$AB,9,),0)</f>
        <v>0</v>
      </c>
      <c r="S1518" s="90">
        <f>IFERROR(VLOOKUP(CONCATENATE($A1518,"A"),'05 APU'!$T:$AB,9,),0)</f>
        <v>0</v>
      </c>
      <c r="U1518" s="420" t="s">
        <v>3474</v>
      </c>
      <c r="V1518" s="428" t="s">
        <v>3489</v>
      </c>
      <c r="W1518" s="429">
        <v>0</v>
      </c>
    </row>
    <row r="1519" spans="1:23" x14ac:dyDescent="0.25">
      <c r="A1519" s="88">
        <v>1509</v>
      </c>
      <c r="B1519" s="408" t="s">
        <v>2781</v>
      </c>
      <c r="C1519" s="409" t="s">
        <v>2733</v>
      </c>
      <c r="D1519" s="89" t="str">
        <f>IFERROR(VLOOKUP(CONCATENATE($A1519,"T"),'05 APU'!$1:$1048576,3,),"")</f>
        <v/>
      </c>
      <c r="E1519" s="89" t="str">
        <f>IFERROR(VLOOKUP(CONCATENATE($A1519,"T2"),'05 APU'!$1:$1048576,3,),"")</f>
        <v/>
      </c>
      <c r="F1519" s="89" t="str">
        <f>IFERROR(VLOOKUP(CONCATENATE($A1519,"T3"),'05 APU'!$1:$1048576,3,),"")</f>
        <v/>
      </c>
      <c r="G1519" s="415" t="s">
        <v>168</v>
      </c>
      <c r="H1519" s="351"/>
      <c r="I1519" s="90">
        <f>IFERROR((VLOOKUP(CONCATENATE($A1519,"D"),'05 APU'!$1:$1048576,9,)),0)</f>
        <v>0</v>
      </c>
      <c r="J1519" s="90">
        <f t="shared" si="47"/>
        <v>0</v>
      </c>
      <c r="K1519" s="297" t="str">
        <f>IFERROR(VLOOKUP(CONCATENATE($A1519,"C"),'05 APU'!$1:$1048576,9,),"")</f>
        <v/>
      </c>
      <c r="L1519" s="297" t="str">
        <f>IFERROR(VLOOKUP(CONCATENATE($A1519,"B"),'05 APU'!$1:$1048576,9,),"")</f>
        <v/>
      </c>
      <c r="M1519" s="297" t="str">
        <f>IFERROR(VLOOKUP(CONCATENATE($A1519,"A"),'05 APU'!$1:$1048576,9,),"")</f>
        <v/>
      </c>
      <c r="N1519" s="86"/>
      <c r="O1519" s="90">
        <f>IFERROR(VLOOKUP(CONCATENATE($A1519,"D"),'05 APU'!$T:$AB,9,),0)</f>
        <v>0</v>
      </c>
      <c r="P1519" s="90">
        <f t="shared" si="48"/>
        <v>0</v>
      </c>
      <c r="Q1519" s="90">
        <f>IFERROR(VLOOKUP(CONCATENATE($A1519,"C"),'05 APU'!$T:$AB,9,),0)</f>
        <v>0</v>
      </c>
      <c r="R1519" s="90">
        <f>IFERROR(VLOOKUP(CONCATENATE($A1519,"B"),'05 APU'!$T:$AB,9,),0)</f>
        <v>0</v>
      </c>
      <c r="S1519" s="90">
        <f>IFERROR(VLOOKUP(CONCATENATE($A1519,"A"),'05 APU'!$T:$AB,9,),0)</f>
        <v>0</v>
      </c>
      <c r="U1519" s="420" t="s">
        <v>3474</v>
      </c>
      <c r="V1519" s="428" t="s">
        <v>3489</v>
      </c>
      <c r="W1519" s="429" t="s">
        <v>3494</v>
      </c>
    </row>
    <row r="1520" spans="1:23" x14ac:dyDescent="0.25">
      <c r="A1520" s="88">
        <v>1510</v>
      </c>
      <c r="B1520" s="408" t="s">
        <v>2782</v>
      </c>
      <c r="C1520" s="409" t="s">
        <v>2741</v>
      </c>
      <c r="D1520" s="89" t="str">
        <f>IFERROR(VLOOKUP(CONCATENATE($A1520,"T"),'05 APU'!$1:$1048576,3,),"")</f>
        <v/>
      </c>
      <c r="E1520" s="89" t="str">
        <f>IFERROR(VLOOKUP(CONCATENATE($A1520,"T2"),'05 APU'!$1:$1048576,3,),"")</f>
        <v/>
      </c>
      <c r="F1520" s="89" t="str">
        <f>IFERROR(VLOOKUP(CONCATENATE($A1520,"T3"),'05 APU'!$1:$1048576,3,),"")</f>
        <v/>
      </c>
      <c r="G1520" s="415" t="s">
        <v>168</v>
      </c>
      <c r="H1520" s="351"/>
      <c r="I1520" s="90">
        <f>IFERROR((VLOOKUP(CONCATENATE($A1520,"D"),'05 APU'!$1:$1048576,9,)),0)</f>
        <v>0</v>
      </c>
      <c r="J1520" s="90">
        <f t="shared" si="47"/>
        <v>0</v>
      </c>
      <c r="K1520" s="297" t="str">
        <f>IFERROR(VLOOKUP(CONCATENATE($A1520,"C"),'05 APU'!$1:$1048576,9,),"")</f>
        <v/>
      </c>
      <c r="L1520" s="297" t="str">
        <f>IFERROR(VLOOKUP(CONCATENATE($A1520,"B"),'05 APU'!$1:$1048576,9,),"")</f>
        <v/>
      </c>
      <c r="M1520" s="297" t="str">
        <f>IFERROR(VLOOKUP(CONCATENATE($A1520,"A"),'05 APU'!$1:$1048576,9,),"")</f>
        <v/>
      </c>
      <c r="N1520" s="86"/>
      <c r="O1520" s="90">
        <f>IFERROR(VLOOKUP(CONCATENATE($A1520,"D"),'05 APU'!$T:$AB,9,),0)</f>
        <v>0</v>
      </c>
      <c r="P1520" s="90">
        <f t="shared" si="48"/>
        <v>0</v>
      </c>
      <c r="Q1520" s="90">
        <f>IFERROR(VLOOKUP(CONCATENATE($A1520,"C"),'05 APU'!$T:$AB,9,),0)</f>
        <v>0</v>
      </c>
      <c r="R1520" s="90">
        <f>IFERROR(VLOOKUP(CONCATENATE($A1520,"B"),'05 APU'!$T:$AB,9,),0)</f>
        <v>0</v>
      </c>
      <c r="S1520" s="90">
        <f>IFERROR(VLOOKUP(CONCATENATE($A1520,"A"),'05 APU'!$T:$AB,9,),0)</f>
        <v>0</v>
      </c>
      <c r="U1520" s="420" t="s">
        <v>3474</v>
      </c>
      <c r="V1520" s="428" t="s">
        <v>3489</v>
      </c>
      <c r="W1520" s="429" t="s">
        <v>3494</v>
      </c>
    </row>
    <row r="1521" spans="1:23" x14ac:dyDescent="0.25">
      <c r="A1521" s="88">
        <v>1511</v>
      </c>
      <c r="B1521" s="408" t="s">
        <v>2783</v>
      </c>
      <c r="C1521" s="409" t="s">
        <v>2737</v>
      </c>
      <c r="D1521" s="89" t="str">
        <f>IFERROR(VLOOKUP(CONCATENATE($A1521,"T"),'05 APU'!$1:$1048576,3,),"")</f>
        <v/>
      </c>
      <c r="E1521" s="89" t="str">
        <f>IFERROR(VLOOKUP(CONCATENATE($A1521,"T2"),'05 APU'!$1:$1048576,3,),"")</f>
        <v/>
      </c>
      <c r="F1521" s="89" t="str">
        <f>IFERROR(VLOOKUP(CONCATENATE($A1521,"T3"),'05 APU'!$1:$1048576,3,),"")</f>
        <v/>
      </c>
      <c r="G1521" s="415" t="s">
        <v>168</v>
      </c>
      <c r="H1521" s="351"/>
      <c r="I1521" s="90">
        <f>IFERROR((VLOOKUP(CONCATENATE($A1521,"D"),'05 APU'!$1:$1048576,9,)),0)</f>
        <v>0</v>
      </c>
      <c r="J1521" s="90">
        <f t="shared" si="47"/>
        <v>0</v>
      </c>
      <c r="K1521" s="297" t="str">
        <f>IFERROR(VLOOKUP(CONCATENATE($A1521,"C"),'05 APU'!$1:$1048576,9,),"")</f>
        <v/>
      </c>
      <c r="L1521" s="297" t="str">
        <f>IFERROR(VLOOKUP(CONCATENATE($A1521,"B"),'05 APU'!$1:$1048576,9,),"")</f>
        <v/>
      </c>
      <c r="M1521" s="297" t="str">
        <f>IFERROR(VLOOKUP(CONCATENATE($A1521,"A"),'05 APU'!$1:$1048576,9,),"")</f>
        <v/>
      </c>
      <c r="N1521" s="86"/>
      <c r="O1521" s="90">
        <f>IFERROR(VLOOKUP(CONCATENATE($A1521,"D"),'05 APU'!$T:$AB,9,),0)</f>
        <v>0</v>
      </c>
      <c r="P1521" s="90">
        <f t="shared" si="48"/>
        <v>0</v>
      </c>
      <c r="Q1521" s="90">
        <f>IFERROR(VLOOKUP(CONCATENATE($A1521,"C"),'05 APU'!$T:$AB,9,),0)</f>
        <v>0</v>
      </c>
      <c r="R1521" s="90">
        <f>IFERROR(VLOOKUP(CONCATENATE($A1521,"B"),'05 APU'!$T:$AB,9,),0)</f>
        <v>0</v>
      </c>
      <c r="S1521" s="90">
        <f>IFERROR(VLOOKUP(CONCATENATE($A1521,"A"),'05 APU'!$T:$AB,9,),0)</f>
        <v>0</v>
      </c>
      <c r="U1521" s="420" t="s">
        <v>3474</v>
      </c>
      <c r="V1521" s="428" t="s">
        <v>3489</v>
      </c>
      <c r="W1521" s="429" t="s">
        <v>3494</v>
      </c>
    </row>
    <row r="1522" spans="1:23" x14ac:dyDescent="0.25">
      <c r="A1522" s="88">
        <v>1512</v>
      </c>
      <c r="B1522" s="403">
        <v>5.34</v>
      </c>
      <c r="C1522" s="404" t="s">
        <v>2784</v>
      </c>
      <c r="D1522" s="89" t="str">
        <f>IFERROR(VLOOKUP(CONCATENATE($A1522,"T"),'05 APU'!$1:$1048576,3,),"")</f>
        <v/>
      </c>
      <c r="E1522" s="89" t="str">
        <f>IFERROR(VLOOKUP(CONCATENATE($A1522,"T2"),'05 APU'!$1:$1048576,3,),"")</f>
        <v/>
      </c>
      <c r="F1522" s="89" t="str">
        <f>IFERROR(VLOOKUP(CONCATENATE($A1522,"T3"),'05 APU'!$1:$1048576,3,),"")</f>
        <v/>
      </c>
      <c r="G1522" s="415"/>
      <c r="H1522" s="351"/>
      <c r="I1522" s="90">
        <f>IFERROR((VLOOKUP(CONCATENATE($A1522,"D"),'05 APU'!$1:$1048576,9,)),0)</f>
        <v>0</v>
      </c>
      <c r="J1522" s="90">
        <f t="shared" si="47"/>
        <v>0</v>
      </c>
      <c r="K1522" s="297" t="str">
        <f>IFERROR(VLOOKUP(CONCATENATE($A1522,"C"),'05 APU'!$1:$1048576,9,),"")</f>
        <v/>
      </c>
      <c r="L1522" s="297" t="str">
        <f>IFERROR(VLOOKUP(CONCATENATE($A1522,"B"),'05 APU'!$1:$1048576,9,),"")</f>
        <v/>
      </c>
      <c r="M1522" s="297" t="str">
        <f>IFERROR(VLOOKUP(CONCATENATE($A1522,"A"),'05 APU'!$1:$1048576,9,),"")</f>
        <v/>
      </c>
      <c r="N1522" s="86"/>
      <c r="O1522" s="90">
        <f>IFERROR(VLOOKUP(CONCATENATE($A1522,"D"),'05 APU'!$T:$AB,9,),0)</f>
        <v>0</v>
      </c>
      <c r="P1522" s="90">
        <f t="shared" si="48"/>
        <v>0</v>
      </c>
      <c r="Q1522" s="90">
        <f>IFERROR(VLOOKUP(CONCATENATE($A1522,"C"),'05 APU'!$T:$AB,9,),0)</f>
        <v>0</v>
      </c>
      <c r="R1522" s="90">
        <f>IFERROR(VLOOKUP(CONCATENATE($A1522,"B"),'05 APU'!$T:$AB,9,),0)</f>
        <v>0</v>
      </c>
      <c r="S1522" s="90">
        <f>IFERROR(VLOOKUP(CONCATENATE($A1522,"A"),'05 APU'!$T:$AB,9,),0)</f>
        <v>0</v>
      </c>
      <c r="U1522" s="420" t="s">
        <v>3475</v>
      </c>
      <c r="V1522" s="428" t="s">
        <v>3489</v>
      </c>
      <c r="W1522" s="429">
        <v>0</v>
      </c>
    </row>
    <row r="1523" spans="1:23" x14ac:dyDescent="0.25">
      <c r="A1523" s="88">
        <v>1513</v>
      </c>
      <c r="B1523" s="408" t="s">
        <v>2785</v>
      </c>
      <c r="C1523" s="409" t="s">
        <v>2786</v>
      </c>
      <c r="D1523" s="89" t="str">
        <f>IFERROR(VLOOKUP(CONCATENATE($A1523,"T"),'05 APU'!$1:$1048576,3,),"")</f>
        <v/>
      </c>
      <c r="E1523" s="89" t="str">
        <f>IFERROR(VLOOKUP(CONCATENATE($A1523,"T2"),'05 APU'!$1:$1048576,3,),"")</f>
        <v/>
      </c>
      <c r="F1523" s="89" t="str">
        <f>IFERROR(VLOOKUP(CONCATENATE($A1523,"T3"),'05 APU'!$1:$1048576,3,),"")</f>
        <v/>
      </c>
      <c r="G1523" s="415" t="s">
        <v>168</v>
      </c>
      <c r="H1523" s="351"/>
      <c r="I1523" s="90">
        <f>IFERROR((VLOOKUP(CONCATENATE($A1523,"D"),'05 APU'!$1:$1048576,9,)),0)</f>
        <v>0</v>
      </c>
      <c r="J1523" s="90">
        <f t="shared" ref="J1523:J1586" si="49">IFERROR(I1523*H1523,0)</f>
        <v>0</v>
      </c>
      <c r="K1523" s="297" t="str">
        <f>IFERROR(VLOOKUP(CONCATENATE($A1523,"C"),'05 APU'!$1:$1048576,9,),"")</f>
        <v/>
      </c>
      <c r="L1523" s="297" t="str">
        <f>IFERROR(VLOOKUP(CONCATENATE($A1523,"B"),'05 APU'!$1:$1048576,9,),"")</f>
        <v/>
      </c>
      <c r="M1523" s="297" t="str">
        <f>IFERROR(VLOOKUP(CONCATENATE($A1523,"A"),'05 APU'!$1:$1048576,9,),"")</f>
        <v/>
      </c>
      <c r="N1523" s="86"/>
      <c r="O1523" s="90">
        <f>IFERROR(VLOOKUP(CONCATENATE($A1523,"D"),'05 APU'!$T:$AB,9,),0)</f>
        <v>0</v>
      </c>
      <c r="P1523" s="90">
        <f t="shared" si="48"/>
        <v>0</v>
      </c>
      <c r="Q1523" s="90">
        <f>IFERROR(VLOOKUP(CONCATENATE($A1523,"C"),'05 APU'!$T:$AB,9,),0)</f>
        <v>0</v>
      </c>
      <c r="R1523" s="90">
        <f>IFERROR(VLOOKUP(CONCATENATE($A1523,"B"),'05 APU'!$T:$AB,9,),0)</f>
        <v>0</v>
      </c>
      <c r="S1523" s="90">
        <f>IFERROR(VLOOKUP(CONCATENATE($A1523,"A"),'05 APU'!$T:$AB,9,),0)</f>
        <v>0</v>
      </c>
      <c r="U1523" s="420" t="s">
        <v>3475</v>
      </c>
      <c r="V1523" s="428" t="s">
        <v>3489</v>
      </c>
      <c r="W1523" s="429" t="s">
        <v>3494</v>
      </c>
    </row>
    <row r="1524" spans="1:23" x14ac:dyDescent="0.25">
      <c r="A1524" s="88">
        <v>1514</v>
      </c>
      <c r="B1524" s="408" t="s">
        <v>2787</v>
      </c>
      <c r="C1524" s="409" t="s">
        <v>2788</v>
      </c>
      <c r="D1524" s="89" t="str">
        <f>IFERROR(VLOOKUP(CONCATENATE($A1524,"T"),'05 APU'!$1:$1048576,3,),"")</f>
        <v/>
      </c>
      <c r="E1524" s="89" t="str">
        <f>IFERROR(VLOOKUP(CONCATENATE($A1524,"T2"),'05 APU'!$1:$1048576,3,),"")</f>
        <v/>
      </c>
      <c r="F1524" s="89" t="str">
        <f>IFERROR(VLOOKUP(CONCATENATE($A1524,"T3"),'05 APU'!$1:$1048576,3,),"")</f>
        <v/>
      </c>
      <c r="G1524" s="415" t="s">
        <v>168</v>
      </c>
      <c r="H1524" s="351"/>
      <c r="I1524" s="90">
        <f>IFERROR((VLOOKUP(CONCATENATE($A1524,"D"),'05 APU'!$1:$1048576,9,)),0)</f>
        <v>0</v>
      </c>
      <c r="J1524" s="90">
        <f t="shared" si="49"/>
        <v>0</v>
      </c>
      <c r="K1524" s="297" t="str">
        <f>IFERROR(VLOOKUP(CONCATENATE($A1524,"C"),'05 APU'!$1:$1048576,9,),"")</f>
        <v/>
      </c>
      <c r="L1524" s="297" t="str">
        <f>IFERROR(VLOOKUP(CONCATENATE($A1524,"B"),'05 APU'!$1:$1048576,9,),"")</f>
        <v/>
      </c>
      <c r="M1524" s="297" t="str">
        <f>IFERROR(VLOOKUP(CONCATENATE($A1524,"A"),'05 APU'!$1:$1048576,9,),"")</f>
        <v/>
      </c>
      <c r="N1524" s="86"/>
      <c r="O1524" s="90">
        <f>IFERROR(VLOOKUP(CONCATENATE($A1524,"D"),'05 APU'!$T:$AB,9,),0)</f>
        <v>0</v>
      </c>
      <c r="P1524" s="90">
        <f t="shared" si="48"/>
        <v>0</v>
      </c>
      <c r="Q1524" s="90">
        <f>IFERROR(VLOOKUP(CONCATENATE($A1524,"C"),'05 APU'!$T:$AB,9,),0)</f>
        <v>0</v>
      </c>
      <c r="R1524" s="90">
        <f>IFERROR(VLOOKUP(CONCATENATE($A1524,"B"),'05 APU'!$T:$AB,9,),0)</f>
        <v>0</v>
      </c>
      <c r="S1524" s="90">
        <f>IFERROR(VLOOKUP(CONCATENATE($A1524,"A"),'05 APU'!$T:$AB,9,),0)</f>
        <v>0</v>
      </c>
      <c r="U1524" s="420" t="s">
        <v>3475</v>
      </c>
      <c r="V1524" s="428" t="s">
        <v>3489</v>
      </c>
      <c r="W1524" s="429" t="s">
        <v>3494</v>
      </c>
    </row>
    <row r="1525" spans="1:23" x14ac:dyDescent="0.25">
      <c r="A1525" s="88">
        <v>1515</v>
      </c>
      <c r="B1525" s="403">
        <v>5.35</v>
      </c>
      <c r="C1525" s="404" t="s">
        <v>2789</v>
      </c>
      <c r="D1525" s="89" t="str">
        <f>IFERROR(VLOOKUP(CONCATENATE($A1525,"T"),'05 APU'!$1:$1048576,3,),"")</f>
        <v/>
      </c>
      <c r="E1525" s="89" t="str">
        <f>IFERROR(VLOOKUP(CONCATENATE($A1525,"T2"),'05 APU'!$1:$1048576,3,),"")</f>
        <v/>
      </c>
      <c r="F1525" s="89" t="str">
        <f>IFERROR(VLOOKUP(CONCATENATE($A1525,"T3"),'05 APU'!$1:$1048576,3,),"")</f>
        <v/>
      </c>
      <c r="G1525" s="415"/>
      <c r="H1525" s="351"/>
      <c r="I1525" s="90">
        <f>IFERROR((VLOOKUP(CONCATENATE($A1525,"D"),'05 APU'!$1:$1048576,9,)),0)</f>
        <v>0</v>
      </c>
      <c r="J1525" s="90">
        <f t="shared" si="49"/>
        <v>0</v>
      </c>
      <c r="K1525" s="297" t="str">
        <f>IFERROR(VLOOKUP(CONCATENATE($A1525,"C"),'05 APU'!$1:$1048576,9,),"")</f>
        <v/>
      </c>
      <c r="L1525" s="297" t="str">
        <f>IFERROR(VLOOKUP(CONCATENATE($A1525,"B"),'05 APU'!$1:$1048576,9,),"")</f>
        <v/>
      </c>
      <c r="M1525" s="297" t="str">
        <f>IFERROR(VLOOKUP(CONCATENATE($A1525,"A"),'05 APU'!$1:$1048576,9,),"")</f>
        <v/>
      </c>
      <c r="N1525" s="86"/>
      <c r="O1525" s="90">
        <f>IFERROR(VLOOKUP(CONCATENATE($A1525,"D"),'05 APU'!$T:$AB,9,),0)</f>
        <v>0</v>
      </c>
      <c r="P1525" s="90">
        <f t="shared" si="48"/>
        <v>0</v>
      </c>
      <c r="Q1525" s="90">
        <f>IFERROR(VLOOKUP(CONCATENATE($A1525,"C"),'05 APU'!$T:$AB,9,),0)</f>
        <v>0</v>
      </c>
      <c r="R1525" s="90">
        <f>IFERROR(VLOOKUP(CONCATENATE($A1525,"B"),'05 APU'!$T:$AB,9,),0)</f>
        <v>0</v>
      </c>
      <c r="S1525" s="90">
        <f>IFERROR(VLOOKUP(CONCATENATE($A1525,"A"),'05 APU'!$T:$AB,9,),0)</f>
        <v>0</v>
      </c>
      <c r="U1525" s="420" t="s">
        <v>3476</v>
      </c>
      <c r="V1525" s="428" t="s">
        <v>3489</v>
      </c>
      <c r="W1525" s="429">
        <v>0</v>
      </c>
    </row>
    <row r="1526" spans="1:23" x14ac:dyDescent="0.25">
      <c r="A1526" s="88">
        <v>1516</v>
      </c>
      <c r="B1526" s="408" t="s">
        <v>2790</v>
      </c>
      <c r="C1526" s="409" t="s">
        <v>2789</v>
      </c>
      <c r="D1526" s="89" t="str">
        <f>IFERROR(VLOOKUP(CONCATENATE($A1526,"T"),'05 APU'!$1:$1048576,3,),"")</f>
        <v/>
      </c>
      <c r="E1526" s="89" t="str">
        <f>IFERROR(VLOOKUP(CONCATENATE($A1526,"T2"),'05 APU'!$1:$1048576,3,),"")</f>
        <v/>
      </c>
      <c r="F1526" s="89" t="str">
        <f>IFERROR(VLOOKUP(CONCATENATE($A1526,"T3"),'05 APU'!$1:$1048576,3,),"")</f>
        <v/>
      </c>
      <c r="G1526" s="415" t="s">
        <v>168</v>
      </c>
      <c r="H1526" s="351"/>
      <c r="I1526" s="90">
        <f>IFERROR((VLOOKUP(CONCATENATE($A1526,"D"),'05 APU'!$1:$1048576,9,)),0)</f>
        <v>0</v>
      </c>
      <c r="J1526" s="90">
        <f t="shared" si="49"/>
        <v>0</v>
      </c>
      <c r="K1526" s="297" t="str">
        <f>IFERROR(VLOOKUP(CONCATENATE($A1526,"C"),'05 APU'!$1:$1048576,9,),"")</f>
        <v/>
      </c>
      <c r="L1526" s="297" t="str">
        <f>IFERROR(VLOOKUP(CONCATENATE($A1526,"B"),'05 APU'!$1:$1048576,9,),"")</f>
        <v/>
      </c>
      <c r="M1526" s="297" t="str">
        <f>IFERROR(VLOOKUP(CONCATENATE($A1526,"A"),'05 APU'!$1:$1048576,9,),"")</f>
        <v/>
      </c>
      <c r="N1526" s="86"/>
      <c r="O1526" s="90">
        <f>IFERROR(VLOOKUP(CONCATENATE($A1526,"D"),'05 APU'!$T:$AB,9,),0)</f>
        <v>0</v>
      </c>
      <c r="P1526" s="90">
        <f t="shared" si="48"/>
        <v>0</v>
      </c>
      <c r="Q1526" s="90">
        <f>IFERROR(VLOOKUP(CONCATENATE($A1526,"C"),'05 APU'!$T:$AB,9,),0)</f>
        <v>0</v>
      </c>
      <c r="R1526" s="90">
        <f>IFERROR(VLOOKUP(CONCATENATE($A1526,"B"),'05 APU'!$T:$AB,9,),0)</f>
        <v>0</v>
      </c>
      <c r="S1526" s="90">
        <f>IFERROR(VLOOKUP(CONCATENATE($A1526,"A"),'05 APU'!$T:$AB,9,),0)</f>
        <v>0</v>
      </c>
      <c r="U1526" s="420" t="s">
        <v>3476</v>
      </c>
      <c r="V1526" s="428" t="s">
        <v>3489</v>
      </c>
      <c r="W1526" s="429" t="s">
        <v>3494</v>
      </c>
    </row>
    <row r="1527" spans="1:23" x14ac:dyDescent="0.25">
      <c r="A1527" s="88">
        <v>1517</v>
      </c>
      <c r="B1527" s="408" t="s">
        <v>2791</v>
      </c>
      <c r="C1527" s="409" t="s">
        <v>2792</v>
      </c>
      <c r="D1527" s="89" t="str">
        <f>IFERROR(VLOOKUP(CONCATENATE($A1527,"T"),'05 APU'!$1:$1048576,3,),"")</f>
        <v/>
      </c>
      <c r="E1527" s="89" t="str">
        <f>IFERROR(VLOOKUP(CONCATENATE($A1527,"T2"),'05 APU'!$1:$1048576,3,),"")</f>
        <v/>
      </c>
      <c r="F1527" s="89" t="str">
        <f>IFERROR(VLOOKUP(CONCATENATE($A1527,"T3"),'05 APU'!$1:$1048576,3,),"")</f>
        <v/>
      </c>
      <c r="G1527" s="415" t="s">
        <v>168</v>
      </c>
      <c r="H1527" s="351"/>
      <c r="I1527" s="90">
        <f>IFERROR((VLOOKUP(CONCATENATE($A1527,"D"),'05 APU'!$1:$1048576,9,)),0)</f>
        <v>0</v>
      </c>
      <c r="J1527" s="90">
        <f t="shared" si="49"/>
        <v>0</v>
      </c>
      <c r="K1527" s="297" t="str">
        <f>IFERROR(VLOOKUP(CONCATENATE($A1527,"C"),'05 APU'!$1:$1048576,9,),"")</f>
        <v/>
      </c>
      <c r="L1527" s="297" t="str">
        <f>IFERROR(VLOOKUP(CONCATENATE($A1527,"B"),'05 APU'!$1:$1048576,9,),"")</f>
        <v/>
      </c>
      <c r="M1527" s="297" t="str">
        <f>IFERROR(VLOOKUP(CONCATENATE($A1527,"A"),'05 APU'!$1:$1048576,9,),"")</f>
        <v/>
      </c>
      <c r="N1527" s="86"/>
      <c r="O1527" s="90">
        <f>IFERROR(VLOOKUP(CONCATENATE($A1527,"D"),'05 APU'!$T:$AB,9,),0)</f>
        <v>0</v>
      </c>
      <c r="P1527" s="90">
        <f t="shared" si="48"/>
        <v>0</v>
      </c>
      <c r="Q1527" s="90">
        <f>IFERROR(VLOOKUP(CONCATENATE($A1527,"C"),'05 APU'!$T:$AB,9,),0)</f>
        <v>0</v>
      </c>
      <c r="R1527" s="90">
        <f>IFERROR(VLOOKUP(CONCATENATE($A1527,"B"),'05 APU'!$T:$AB,9,),0)</f>
        <v>0</v>
      </c>
      <c r="S1527" s="90">
        <f>IFERROR(VLOOKUP(CONCATENATE($A1527,"A"),'05 APU'!$T:$AB,9,),0)</f>
        <v>0</v>
      </c>
      <c r="U1527" s="420" t="s">
        <v>3476</v>
      </c>
      <c r="V1527" s="428" t="s">
        <v>3489</v>
      </c>
      <c r="W1527" s="429" t="s">
        <v>3494</v>
      </c>
    </row>
    <row r="1528" spans="1:23" x14ac:dyDescent="0.25">
      <c r="A1528" s="88">
        <v>1518</v>
      </c>
      <c r="B1528" s="408" t="s">
        <v>2793</v>
      </c>
      <c r="C1528" s="409" t="s">
        <v>2794</v>
      </c>
      <c r="D1528" s="89" t="str">
        <f>IFERROR(VLOOKUP(CONCATENATE($A1528,"T"),'05 APU'!$1:$1048576,3,),"")</f>
        <v/>
      </c>
      <c r="E1528" s="89" t="str">
        <f>IFERROR(VLOOKUP(CONCATENATE($A1528,"T2"),'05 APU'!$1:$1048576,3,),"")</f>
        <v/>
      </c>
      <c r="F1528" s="89" t="str">
        <f>IFERROR(VLOOKUP(CONCATENATE($A1528,"T3"),'05 APU'!$1:$1048576,3,),"")</f>
        <v/>
      </c>
      <c r="G1528" s="415" t="s">
        <v>168</v>
      </c>
      <c r="H1528" s="351"/>
      <c r="I1528" s="90">
        <f>IFERROR((VLOOKUP(CONCATENATE($A1528,"D"),'05 APU'!$1:$1048576,9,)),0)</f>
        <v>0</v>
      </c>
      <c r="J1528" s="90">
        <f t="shared" si="49"/>
        <v>0</v>
      </c>
      <c r="K1528" s="297" t="str">
        <f>IFERROR(VLOOKUP(CONCATENATE($A1528,"C"),'05 APU'!$1:$1048576,9,),"")</f>
        <v/>
      </c>
      <c r="L1528" s="297" t="str">
        <f>IFERROR(VLOOKUP(CONCATENATE($A1528,"B"),'05 APU'!$1:$1048576,9,),"")</f>
        <v/>
      </c>
      <c r="M1528" s="297" t="str">
        <f>IFERROR(VLOOKUP(CONCATENATE($A1528,"A"),'05 APU'!$1:$1048576,9,),"")</f>
        <v/>
      </c>
      <c r="N1528" s="86"/>
      <c r="O1528" s="90">
        <f>IFERROR(VLOOKUP(CONCATENATE($A1528,"D"),'05 APU'!$T:$AB,9,),0)</f>
        <v>0</v>
      </c>
      <c r="P1528" s="90">
        <f t="shared" si="48"/>
        <v>0</v>
      </c>
      <c r="Q1528" s="90">
        <f>IFERROR(VLOOKUP(CONCATENATE($A1528,"C"),'05 APU'!$T:$AB,9,),0)</f>
        <v>0</v>
      </c>
      <c r="R1528" s="90">
        <f>IFERROR(VLOOKUP(CONCATENATE($A1528,"B"),'05 APU'!$T:$AB,9,),0)</f>
        <v>0</v>
      </c>
      <c r="S1528" s="90">
        <f>IFERROR(VLOOKUP(CONCATENATE($A1528,"A"),'05 APU'!$T:$AB,9,),0)</f>
        <v>0</v>
      </c>
      <c r="U1528" s="420" t="s">
        <v>3476</v>
      </c>
      <c r="V1528" s="428" t="s">
        <v>3489</v>
      </c>
      <c r="W1528" s="429" t="s">
        <v>3494</v>
      </c>
    </row>
    <row r="1529" spans="1:23" x14ac:dyDescent="0.25">
      <c r="A1529" s="88">
        <v>1519</v>
      </c>
      <c r="B1529" s="408" t="s">
        <v>2795</v>
      </c>
      <c r="C1529" s="409" t="s">
        <v>2796</v>
      </c>
      <c r="D1529" s="89" t="str">
        <f>IFERROR(VLOOKUP(CONCATENATE($A1529,"T"),'05 APU'!$1:$1048576,3,),"")</f>
        <v/>
      </c>
      <c r="E1529" s="89" t="str">
        <f>IFERROR(VLOOKUP(CONCATENATE($A1529,"T2"),'05 APU'!$1:$1048576,3,),"")</f>
        <v/>
      </c>
      <c r="F1529" s="89" t="str">
        <f>IFERROR(VLOOKUP(CONCATENATE($A1529,"T3"),'05 APU'!$1:$1048576,3,),"")</f>
        <v/>
      </c>
      <c r="G1529" s="415" t="s">
        <v>168</v>
      </c>
      <c r="H1529" s="351"/>
      <c r="I1529" s="90">
        <f>IFERROR((VLOOKUP(CONCATENATE($A1529,"D"),'05 APU'!$1:$1048576,9,)),0)</f>
        <v>0</v>
      </c>
      <c r="J1529" s="90">
        <f t="shared" si="49"/>
        <v>0</v>
      </c>
      <c r="K1529" s="297" t="str">
        <f>IFERROR(VLOOKUP(CONCATENATE($A1529,"C"),'05 APU'!$1:$1048576,9,),"")</f>
        <v/>
      </c>
      <c r="L1529" s="297" t="str">
        <f>IFERROR(VLOOKUP(CONCATENATE($A1529,"B"),'05 APU'!$1:$1048576,9,),"")</f>
        <v/>
      </c>
      <c r="M1529" s="297" t="str">
        <f>IFERROR(VLOOKUP(CONCATENATE($A1529,"A"),'05 APU'!$1:$1048576,9,),"")</f>
        <v/>
      </c>
      <c r="N1529" s="86"/>
      <c r="O1529" s="90">
        <f>IFERROR(VLOOKUP(CONCATENATE($A1529,"D"),'05 APU'!$T:$AB,9,),0)</f>
        <v>0</v>
      </c>
      <c r="P1529" s="90">
        <f t="shared" si="48"/>
        <v>0</v>
      </c>
      <c r="Q1529" s="90">
        <f>IFERROR(VLOOKUP(CONCATENATE($A1529,"C"),'05 APU'!$T:$AB,9,),0)</f>
        <v>0</v>
      </c>
      <c r="R1529" s="90">
        <f>IFERROR(VLOOKUP(CONCATENATE($A1529,"B"),'05 APU'!$T:$AB,9,),0)</f>
        <v>0</v>
      </c>
      <c r="S1529" s="90">
        <f>IFERROR(VLOOKUP(CONCATENATE($A1529,"A"),'05 APU'!$T:$AB,9,),0)</f>
        <v>0</v>
      </c>
      <c r="U1529" s="420" t="s">
        <v>3476</v>
      </c>
      <c r="V1529" s="428" t="s">
        <v>3489</v>
      </c>
      <c r="W1529" s="429" t="s">
        <v>3494</v>
      </c>
    </row>
    <row r="1530" spans="1:23" x14ac:dyDescent="0.25">
      <c r="A1530" s="88">
        <v>1520</v>
      </c>
      <c r="B1530" s="403">
        <v>5.36</v>
      </c>
      <c r="C1530" s="404" t="s">
        <v>2797</v>
      </c>
      <c r="D1530" s="89" t="str">
        <f>IFERROR(VLOOKUP(CONCATENATE($A1530,"T"),'05 APU'!$1:$1048576,3,),"")</f>
        <v/>
      </c>
      <c r="E1530" s="89" t="str">
        <f>IFERROR(VLOOKUP(CONCATENATE($A1530,"T2"),'05 APU'!$1:$1048576,3,),"")</f>
        <v/>
      </c>
      <c r="F1530" s="89" t="str">
        <f>IFERROR(VLOOKUP(CONCATENATE($A1530,"T3"),'05 APU'!$1:$1048576,3,),"")</f>
        <v/>
      </c>
      <c r="G1530" s="415"/>
      <c r="H1530" s="351"/>
      <c r="I1530" s="90">
        <f>IFERROR((VLOOKUP(CONCATENATE($A1530,"D"),'05 APU'!$1:$1048576,9,)),0)</f>
        <v>0</v>
      </c>
      <c r="J1530" s="90">
        <f t="shared" si="49"/>
        <v>0</v>
      </c>
      <c r="K1530" s="297" t="str">
        <f>IFERROR(VLOOKUP(CONCATENATE($A1530,"C"),'05 APU'!$1:$1048576,9,),"")</f>
        <v/>
      </c>
      <c r="L1530" s="297" t="str">
        <f>IFERROR(VLOOKUP(CONCATENATE($A1530,"B"),'05 APU'!$1:$1048576,9,),"")</f>
        <v/>
      </c>
      <c r="M1530" s="297" t="str">
        <f>IFERROR(VLOOKUP(CONCATENATE($A1530,"A"),'05 APU'!$1:$1048576,9,),"")</f>
        <v/>
      </c>
      <c r="N1530" s="86"/>
      <c r="O1530" s="90">
        <f>IFERROR(VLOOKUP(CONCATENATE($A1530,"D"),'05 APU'!$T:$AB,9,),0)</f>
        <v>0</v>
      </c>
      <c r="P1530" s="90">
        <f t="shared" si="48"/>
        <v>0</v>
      </c>
      <c r="Q1530" s="90">
        <f>IFERROR(VLOOKUP(CONCATENATE($A1530,"C"),'05 APU'!$T:$AB,9,),0)</f>
        <v>0</v>
      </c>
      <c r="R1530" s="90">
        <f>IFERROR(VLOOKUP(CONCATENATE($A1530,"B"),'05 APU'!$T:$AB,9,),0)</f>
        <v>0</v>
      </c>
      <c r="S1530" s="90">
        <f>IFERROR(VLOOKUP(CONCATENATE($A1530,"A"),'05 APU'!$T:$AB,9,),0)</f>
        <v>0</v>
      </c>
      <c r="U1530" s="420"/>
      <c r="V1530" s="424"/>
      <c r="W1530" s="429">
        <v>0</v>
      </c>
    </row>
    <row r="1531" spans="1:23" x14ac:dyDescent="0.25">
      <c r="A1531" s="88">
        <v>1521</v>
      </c>
      <c r="B1531" s="408" t="s">
        <v>2798</v>
      </c>
      <c r="C1531" s="409" t="s">
        <v>2799</v>
      </c>
      <c r="D1531" s="89" t="str">
        <f>IFERROR(VLOOKUP(CONCATENATE($A1531,"T"),'05 APU'!$1:$1048576,3,),"")</f>
        <v/>
      </c>
      <c r="E1531" s="89" t="str">
        <f>IFERROR(VLOOKUP(CONCATENATE($A1531,"T2"),'05 APU'!$1:$1048576,3,),"")</f>
        <v/>
      </c>
      <c r="F1531" s="89" t="str">
        <f>IFERROR(VLOOKUP(CONCATENATE($A1531,"T3"),'05 APU'!$1:$1048576,3,),"")</f>
        <v/>
      </c>
      <c r="G1531" s="415" t="s">
        <v>168</v>
      </c>
      <c r="H1531" s="351"/>
      <c r="I1531" s="90">
        <f>IFERROR((VLOOKUP(CONCATENATE($A1531,"D"),'05 APU'!$1:$1048576,9,)),0)</f>
        <v>0</v>
      </c>
      <c r="J1531" s="90">
        <f t="shared" si="49"/>
        <v>0</v>
      </c>
      <c r="K1531" s="297" t="str">
        <f>IFERROR(VLOOKUP(CONCATENATE($A1531,"C"),'05 APU'!$1:$1048576,9,),"")</f>
        <v/>
      </c>
      <c r="L1531" s="297" t="str">
        <f>IFERROR(VLOOKUP(CONCATENATE($A1531,"B"),'05 APU'!$1:$1048576,9,),"")</f>
        <v/>
      </c>
      <c r="M1531" s="297" t="str">
        <f>IFERROR(VLOOKUP(CONCATENATE($A1531,"A"),'05 APU'!$1:$1048576,9,),"")</f>
        <v/>
      </c>
      <c r="N1531" s="86"/>
      <c r="O1531" s="90">
        <f>IFERROR(VLOOKUP(CONCATENATE($A1531,"D"),'05 APU'!$T:$AB,9,),0)</f>
        <v>0</v>
      </c>
      <c r="P1531" s="90">
        <f t="shared" si="48"/>
        <v>0</v>
      </c>
      <c r="Q1531" s="90">
        <f>IFERROR(VLOOKUP(CONCATENATE($A1531,"C"),'05 APU'!$T:$AB,9,),0)</f>
        <v>0</v>
      </c>
      <c r="R1531" s="90">
        <f>IFERROR(VLOOKUP(CONCATENATE($A1531,"B"),'05 APU'!$T:$AB,9,),0)</f>
        <v>0</v>
      </c>
      <c r="S1531" s="90">
        <f>IFERROR(VLOOKUP(CONCATENATE($A1531,"A"),'05 APU'!$T:$AB,9,),0)</f>
        <v>0</v>
      </c>
      <c r="U1531" s="421"/>
      <c r="V1531" s="424"/>
      <c r="W1531" s="429">
        <v>0</v>
      </c>
    </row>
    <row r="1532" spans="1:23" x14ac:dyDescent="0.25">
      <c r="A1532" s="88">
        <v>1522</v>
      </c>
      <c r="B1532" s="408" t="s">
        <v>2800</v>
      </c>
      <c r="C1532" s="409" t="s">
        <v>2801</v>
      </c>
      <c r="D1532" s="89" t="str">
        <f>IFERROR(VLOOKUP(CONCATENATE($A1532,"T"),'05 APU'!$1:$1048576,3,),"")</f>
        <v/>
      </c>
      <c r="E1532" s="89" t="str">
        <f>IFERROR(VLOOKUP(CONCATENATE($A1532,"T2"),'05 APU'!$1:$1048576,3,),"")</f>
        <v/>
      </c>
      <c r="F1532" s="89" t="str">
        <f>IFERROR(VLOOKUP(CONCATENATE($A1532,"T3"),'05 APU'!$1:$1048576,3,),"")</f>
        <v/>
      </c>
      <c r="G1532" s="415" t="s">
        <v>168</v>
      </c>
      <c r="H1532" s="351"/>
      <c r="I1532" s="90">
        <f>IFERROR((VLOOKUP(CONCATENATE($A1532,"D"),'05 APU'!$1:$1048576,9,)),0)</f>
        <v>0</v>
      </c>
      <c r="J1532" s="90">
        <f t="shared" si="49"/>
        <v>0</v>
      </c>
      <c r="K1532" s="297" t="str">
        <f>IFERROR(VLOOKUP(CONCATENATE($A1532,"C"),'05 APU'!$1:$1048576,9,),"")</f>
        <v/>
      </c>
      <c r="L1532" s="297" t="str">
        <f>IFERROR(VLOOKUP(CONCATENATE($A1532,"B"),'05 APU'!$1:$1048576,9,),"")</f>
        <v/>
      </c>
      <c r="M1532" s="297" t="str">
        <f>IFERROR(VLOOKUP(CONCATENATE($A1532,"A"),'05 APU'!$1:$1048576,9,),"")</f>
        <v/>
      </c>
      <c r="N1532" s="86"/>
      <c r="O1532" s="90">
        <f>IFERROR(VLOOKUP(CONCATENATE($A1532,"D"),'05 APU'!$T:$AB,9,),0)</f>
        <v>0</v>
      </c>
      <c r="P1532" s="90">
        <f t="shared" si="48"/>
        <v>0</v>
      </c>
      <c r="Q1532" s="90">
        <f>IFERROR(VLOOKUP(CONCATENATE($A1532,"C"),'05 APU'!$T:$AB,9,),0)</f>
        <v>0</v>
      </c>
      <c r="R1532" s="90">
        <f>IFERROR(VLOOKUP(CONCATENATE($A1532,"B"),'05 APU'!$T:$AB,9,),0)</f>
        <v>0</v>
      </c>
      <c r="S1532" s="90">
        <f>IFERROR(VLOOKUP(CONCATENATE($A1532,"A"),'05 APU'!$T:$AB,9,),0)</f>
        <v>0</v>
      </c>
      <c r="U1532" s="421"/>
      <c r="V1532" s="424"/>
      <c r="W1532" s="429">
        <v>0</v>
      </c>
    </row>
    <row r="1533" spans="1:23" x14ac:dyDescent="0.25">
      <c r="A1533" s="88">
        <v>1523</v>
      </c>
      <c r="B1533" s="408" t="s">
        <v>2802</v>
      </c>
      <c r="C1533" s="409" t="s">
        <v>2803</v>
      </c>
      <c r="D1533" s="89" t="str">
        <f>IFERROR(VLOOKUP(CONCATENATE($A1533,"T"),'05 APU'!$1:$1048576,3,),"")</f>
        <v/>
      </c>
      <c r="E1533" s="89" t="str">
        <f>IFERROR(VLOOKUP(CONCATENATE($A1533,"T2"),'05 APU'!$1:$1048576,3,),"")</f>
        <v/>
      </c>
      <c r="F1533" s="89" t="str">
        <f>IFERROR(VLOOKUP(CONCATENATE($A1533,"T3"),'05 APU'!$1:$1048576,3,),"")</f>
        <v/>
      </c>
      <c r="G1533" s="415" t="s">
        <v>168</v>
      </c>
      <c r="H1533" s="351"/>
      <c r="I1533" s="90">
        <f>IFERROR((VLOOKUP(CONCATENATE($A1533,"D"),'05 APU'!$1:$1048576,9,)),0)</f>
        <v>0</v>
      </c>
      <c r="J1533" s="90">
        <f t="shared" si="49"/>
        <v>0</v>
      </c>
      <c r="K1533" s="297" t="str">
        <f>IFERROR(VLOOKUP(CONCATENATE($A1533,"C"),'05 APU'!$1:$1048576,9,),"")</f>
        <v/>
      </c>
      <c r="L1533" s="297" t="str">
        <f>IFERROR(VLOOKUP(CONCATENATE($A1533,"B"),'05 APU'!$1:$1048576,9,),"")</f>
        <v/>
      </c>
      <c r="M1533" s="297" t="str">
        <f>IFERROR(VLOOKUP(CONCATENATE($A1533,"A"),'05 APU'!$1:$1048576,9,),"")</f>
        <v/>
      </c>
      <c r="N1533" s="86"/>
      <c r="O1533" s="90">
        <f>IFERROR(VLOOKUP(CONCATENATE($A1533,"D"),'05 APU'!$T:$AB,9,),0)</f>
        <v>0</v>
      </c>
      <c r="P1533" s="90">
        <f t="shared" si="48"/>
        <v>0</v>
      </c>
      <c r="Q1533" s="90">
        <f>IFERROR(VLOOKUP(CONCATENATE($A1533,"C"),'05 APU'!$T:$AB,9,),0)</f>
        <v>0</v>
      </c>
      <c r="R1533" s="90">
        <f>IFERROR(VLOOKUP(CONCATENATE($A1533,"B"),'05 APU'!$T:$AB,9,),0)</f>
        <v>0</v>
      </c>
      <c r="S1533" s="90">
        <f>IFERROR(VLOOKUP(CONCATENATE($A1533,"A"),'05 APU'!$T:$AB,9,),0)</f>
        <v>0</v>
      </c>
      <c r="U1533" s="421"/>
      <c r="V1533" s="424"/>
      <c r="W1533" s="429">
        <v>0</v>
      </c>
    </row>
    <row r="1534" spans="1:23" x14ac:dyDescent="0.25">
      <c r="A1534" s="88">
        <v>1524</v>
      </c>
      <c r="B1534" s="408" t="s">
        <v>2804</v>
      </c>
      <c r="C1534" s="409" t="s">
        <v>2805</v>
      </c>
      <c r="D1534" s="89" t="str">
        <f>IFERROR(VLOOKUP(CONCATENATE($A1534,"T"),'05 APU'!$1:$1048576,3,),"")</f>
        <v/>
      </c>
      <c r="E1534" s="89" t="str">
        <f>IFERROR(VLOOKUP(CONCATENATE($A1534,"T2"),'05 APU'!$1:$1048576,3,),"")</f>
        <v/>
      </c>
      <c r="F1534" s="89" t="str">
        <f>IFERROR(VLOOKUP(CONCATENATE($A1534,"T3"),'05 APU'!$1:$1048576,3,),"")</f>
        <v/>
      </c>
      <c r="G1534" s="415" t="s">
        <v>168</v>
      </c>
      <c r="H1534" s="351"/>
      <c r="I1534" s="90">
        <f>IFERROR((VLOOKUP(CONCATENATE($A1534,"D"),'05 APU'!$1:$1048576,9,)),0)</f>
        <v>0</v>
      </c>
      <c r="J1534" s="90">
        <f t="shared" si="49"/>
        <v>0</v>
      </c>
      <c r="K1534" s="297" t="str">
        <f>IFERROR(VLOOKUP(CONCATENATE($A1534,"C"),'05 APU'!$1:$1048576,9,),"")</f>
        <v/>
      </c>
      <c r="L1534" s="297" t="str">
        <f>IFERROR(VLOOKUP(CONCATENATE($A1534,"B"),'05 APU'!$1:$1048576,9,),"")</f>
        <v/>
      </c>
      <c r="M1534" s="297" t="str">
        <f>IFERROR(VLOOKUP(CONCATENATE($A1534,"A"),'05 APU'!$1:$1048576,9,),"")</f>
        <v/>
      </c>
      <c r="N1534" s="86"/>
      <c r="O1534" s="90">
        <f>IFERROR(VLOOKUP(CONCATENATE($A1534,"D"),'05 APU'!$T:$AB,9,),0)</f>
        <v>0</v>
      </c>
      <c r="P1534" s="90">
        <f t="shared" si="48"/>
        <v>0</v>
      </c>
      <c r="Q1534" s="90">
        <f>IFERROR(VLOOKUP(CONCATENATE($A1534,"C"),'05 APU'!$T:$AB,9,),0)</f>
        <v>0</v>
      </c>
      <c r="R1534" s="90">
        <f>IFERROR(VLOOKUP(CONCATENATE($A1534,"B"),'05 APU'!$T:$AB,9,),0)</f>
        <v>0</v>
      </c>
      <c r="S1534" s="90">
        <f>IFERROR(VLOOKUP(CONCATENATE($A1534,"A"),'05 APU'!$T:$AB,9,),0)</f>
        <v>0</v>
      </c>
      <c r="U1534" s="421"/>
      <c r="V1534" s="424"/>
      <c r="W1534" s="429">
        <v>0</v>
      </c>
    </row>
    <row r="1535" spans="1:23" x14ac:dyDescent="0.25">
      <c r="A1535" s="88">
        <v>1525</v>
      </c>
      <c r="B1535" s="408" t="s">
        <v>2806</v>
      </c>
      <c r="C1535" s="409" t="s">
        <v>2807</v>
      </c>
      <c r="D1535" s="89" t="str">
        <f>IFERROR(VLOOKUP(CONCATENATE($A1535,"T"),'05 APU'!$1:$1048576,3,),"")</f>
        <v/>
      </c>
      <c r="E1535" s="89" t="str">
        <f>IFERROR(VLOOKUP(CONCATENATE($A1535,"T2"),'05 APU'!$1:$1048576,3,),"")</f>
        <v/>
      </c>
      <c r="F1535" s="89" t="str">
        <f>IFERROR(VLOOKUP(CONCATENATE($A1535,"T3"),'05 APU'!$1:$1048576,3,),"")</f>
        <v/>
      </c>
      <c r="G1535" s="415" t="s">
        <v>168</v>
      </c>
      <c r="H1535" s="351"/>
      <c r="I1535" s="90">
        <f>IFERROR((VLOOKUP(CONCATENATE($A1535,"D"),'05 APU'!$1:$1048576,9,)),0)</f>
        <v>0</v>
      </c>
      <c r="J1535" s="90">
        <f t="shared" si="49"/>
        <v>0</v>
      </c>
      <c r="K1535" s="297" t="str">
        <f>IFERROR(VLOOKUP(CONCATENATE($A1535,"C"),'05 APU'!$1:$1048576,9,),"")</f>
        <v/>
      </c>
      <c r="L1535" s="297" t="str">
        <f>IFERROR(VLOOKUP(CONCATENATE($A1535,"B"),'05 APU'!$1:$1048576,9,),"")</f>
        <v/>
      </c>
      <c r="M1535" s="297" t="str">
        <f>IFERROR(VLOOKUP(CONCATENATE($A1535,"A"),'05 APU'!$1:$1048576,9,),"")</f>
        <v/>
      </c>
      <c r="N1535" s="86"/>
      <c r="O1535" s="90">
        <f>IFERROR(VLOOKUP(CONCATENATE($A1535,"D"),'05 APU'!$T:$AB,9,),0)</f>
        <v>0</v>
      </c>
      <c r="P1535" s="90">
        <f t="shared" si="48"/>
        <v>0</v>
      </c>
      <c r="Q1535" s="90">
        <f>IFERROR(VLOOKUP(CONCATENATE($A1535,"C"),'05 APU'!$T:$AB,9,),0)</f>
        <v>0</v>
      </c>
      <c r="R1535" s="90">
        <f>IFERROR(VLOOKUP(CONCATENATE($A1535,"B"),'05 APU'!$T:$AB,9,),0)</f>
        <v>0</v>
      </c>
      <c r="S1535" s="90">
        <f>IFERROR(VLOOKUP(CONCATENATE($A1535,"A"),'05 APU'!$T:$AB,9,),0)</f>
        <v>0</v>
      </c>
      <c r="U1535" s="421"/>
      <c r="V1535" s="424"/>
      <c r="W1535" s="429">
        <v>0</v>
      </c>
    </row>
    <row r="1536" spans="1:23" x14ac:dyDescent="0.25">
      <c r="A1536" s="88">
        <v>1526</v>
      </c>
      <c r="B1536" s="408" t="s">
        <v>2808</v>
      </c>
      <c r="C1536" s="409" t="s">
        <v>2809</v>
      </c>
      <c r="D1536" s="89" t="str">
        <f>IFERROR(VLOOKUP(CONCATENATE($A1536,"T"),'05 APU'!$1:$1048576,3,),"")</f>
        <v/>
      </c>
      <c r="E1536" s="89" t="str">
        <f>IFERROR(VLOOKUP(CONCATENATE($A1536,"T2"),'05 APU'!$1:$1048576,3,),"")</f>
        <v/>
      </c>
      <c r="F1536" s="89" t="str">
        <f>IFERROR(VLOOKUP(CONCATENATE($A1536,"T3"),'05 APU'!$1:$1048576,3,),"")</f>
        <v/>
      </c>
      <c r="G1536" s="415" t="s">
        <v>168</v>
      </c>
      <c r="H1536" s="351"/>
      <c r="I1536" s="90">
        <f>IFERROR((VLOOKUP(CONCATENATE($A1536,"D"),'05 APU'!$1:$1048576,9,)),0)</f>
        <v>0</v>
      </c>
      <c r="J1536" s="90">
        <f t="shared" si="49"/>
        <v>0</v>
      </c>
      <c r="K1536" s="297" t="str">
        <f>IFERROR(VLOOKUP(CONCATENATE($A1536,"C"),'05 APU'!$1:$1048576,9,),"")</f>
        <v/>
      </c>
      <c r="L1536" s="297" t="str">
        <f>IFERROR(VLOOKUP(CONCATENATE($A1536,"B"),'05 APU'!$1:$1048576,9,),"")</f>
        <v/>
      </c>
      <c r="M1536" s="297" t="str">
        <f>IFERROR(VLOOKUP(CONCATENATE($A1536,"A"),'05 APU'!$1:$1048576,9,),"")</f>
        <v/>
      </c>
      <c r="N1536" s="86"/>
      <c r="O1536" s="90">
        <f>IFERROR(VLOOKUP(CONCATENATE($A1536,"D"),'05 APU'!$T:$AB,9,),0)</f>
        <v>0</v>
      </c>
      <c r="P1536" s="90">
        <f t="shared" si="48"/>
        <v>0</v>
      </c>
      <c r="Q1536" s="90">
        <f>IFERROR(VLOOKUP(CONCATENATE($A1536,"C"),'05 APU'!$T:$AB,9,),0)</f>
        <v>0</v>
      </c>
      <c r="R1536" s="90">
        <f>IFERROR(VLOOKUP(CONCATENATE($A1536,"B"),'05 APU'!$T:$AB,9,),0)</f>
        <v>0</v>
      </c>
      <c r="S1536" s="90">
        <f>IFERROR(VLOOKUP(CONCATENATE($A1536,"A"),'05 APU'!$T:$AB,9,),0)</f>
        <v>0</v>
      </c>
      <c r="U1536" s="421"/>
      <c r="V1536" s="424"/>
      <c r="W1536" s="429">
        <v>0</v>
      </c>
    </row>
    <row r="1537" spans="1:23" x14ac:dyDescent="0.25">
      <c r="A1537" s="88">
        <v>1527</v>
      </c>
      <c r="B1537" s="408" t="s">
        <v>2810</v>
      </c>
      <c r="C1537" s="409" t="s">
        <v>2811</v>
      </c>
      <c r="D1537" s="89" t="str">
        <f>IFERROR(VLOOKUP(CONCATENATE($A1537,"T"),'05 APU'!$1:$1048576,3,),"")</f>
        <v/>
      </c>
      <c r="E1537" s="89" t="str">
        <f>IFERROR(VLOOKUP(CONCATENATE($A1537,"T2"),'05 APU'!$1:$1048576,3,),"")</f>
        <v/>
      </c>
      <c r="F1537" s="89" t="str">
        <f>IFERROR(VLOOKUP(CONCATENATE($A1537,"T3"),'05 APU'!$1:$1048576,3,),"")</f>
        <v/>
      </c>
      <c r="G1537" s="415" t="s">
        <v>168</v>
      </c>
      <c r="H1537" s="351"/>
      <c r="I1537" s="90">
        <f>IFERROR((VLOOKUP(CONCATENATE($A1537,"D"),'05 APU'!$1:$1048576,9,)),0)</f>
        <v>0</v>
      </c>
      <c r="J1537" s="90">
        <f t="shared" si="49"/>
        <v>0</v>
      </c>
      <c r="K1537" s="297" t="str">
        <f>IFERROR(VLOOKUP(CONCATENATE($A1537,"C"),'05 APU'!$1:$1048576,9,),"")</f>
        <v/>
      </c>
      <c r="L1537" s="297" t="str">
        <f>IFERROR(VLOOKUP(CONCATENATE($A1537,"B"),'05 APU'!$1:$1048576,9,),"")</f>
        <v/>
      </c>
      <c r="M1537" s="297" t="str">
        <f>IFERROR(VLOOKUP(CONCATENATE($A1537,"A"),'05 APU'!$1:$1048576,9,),"")</f>
        <v/>
      </c>
      <c r="N1537" s="86"/>
      <c r="O1537" s="90">
        <f>IFERROR(VLOOKUP(CONCATENATE($A1537,"D"),'05 APU'!$T:$AB,9,),0)</f>
        <v>0</v>
      </c>
      <c r="P1537" s="90">
        <f t="shared" si="48"/>
        <v>0</v>
      </c>
      <c r="Q1537" s="90">
        <f>IFERROR(VLOOKUP(CONCATENATE($A1537,"C"),'05 APU'!$T:$AB,9,),0)</f>
        <v>0</v>
      </c>
      <c r="R1537" s="90">
        <f>IFERROR(VLOOKUP(CONCATENATE($A1537,"B"),'05 APU'!$T:$AB,9,),0)</f>
        <v>0</v>
      </c>
      <c r="S1537" s="90">
        <f>IFERROR(VLOOKUP(CONCATENATE($A1537,"A"),'05 APU'!$T:$AB,9,),0)</f>
        <v>0</v>
      </c>
      <c r="U1537" s="421"/>
      <c r="V1537" s="424"/>
      <c r="W1537" s="429">
        <v>0</v>
      </c>
    </row>
    <row r="1538" spans="1:23" x14ac:dyDescent="0.25">
      <c r="A1538" s="88">
        <v>1528</v>
      </c>
      <c r="B1538" s="408" t="s">
        <v>2812</v>
      </c>
      <c r="C1538" s="409" t="s">
        <v>2813</v>
      </c>
      <c r="D1538" s="89" t="str">
        <f>IFERROR(VLOOKUP(CONCATENATE($A1538,"T"),'05 APU'!$1:$1048576,3,),"")</f>
        <v/>
      </c>
      <c r="E1538" s="89" t="str">
        <f>IFERROR(VLOOKUP(CONCATENATE($A1538,"T2"),'05 APU'!$1:$1048576,3,),"")</f>
        <v/>
      </c>
      <c r="F1538" s="89" t="str">
        <f>IFERROR(VLOOKUP(CONCATENATE($A1538,"T3"),'05 APU'!$1:$1048576,3,),"")</f>
        <v/>
      </c>
      <c r="G1538" s="415" t="s">
        <v>168</v>
      </c>
      <c r="H1538" s="351"/>
      <c r="I1538" s="90">
        <f>IFERROR((VLOOKUP(CONCATENATE($A1538,"D"),'05 APU'!$1:$1048576,9,)),0)</f>
        <v>0</v>
      </c>
      <c r="J1538" s="90">
        <f t="shared" si="49"/>
        <v>0</v>
      </c>
      <c r="K1538" s="297" t="str">
        <f>IFERROR(VLOOKUP(CONCATENATE($A1538,"C"),'05 APU'!$1:$1048576,9,),"")</f>
        <v/>
      </c>
      <c r="L1538" s="297" t="str">
        <f>IFERROR(VLOOKUP(CONCATENATE($A1538,"B"),'05 APU'!$1:$1048576,9,),"")</f>
        <v/>
      </c>
      <c r="M1538" s="297" t="str">
        <f>IFERROR(VLOOKUP(CONCATENATE($A1538,"A"),'05 APU'!$1:$1048576,9,),"")</f>
        <v/>
      </c>
      <c r="N1538" s="86"/>
      <c r="O1538" s="90">
        <f>IFERROR(VLOOKUP(CONCATENATE($A1538,"D"),'05 APU'!$T:$AB,9,),0)</f>
        <v>0</v>
      </c>
      <c r="P1538" s="90">
        <f t="shared" si="48"/>
        <v>0</v>
      </c>
      <c r="Q1538" s="90">
        <f>IFERROR(VLOOKUP(CONCATENATE($A1538,"C"),'05 APU'!$T:$AB,9,),0)</f>
        <v>0</v>
      </c>
      <c r="R1538" s="90">
        <f>IFERROR(VLOOKUP(CONCATENATE($A1538,"B"),'05 APU'!$T:$AB,9,),0)</f>
        <v>0</v>
      </c>
      <c r="S1538" s="90">
        <f>IFERROR(VLOOKUP(CONCATENATE($A1538,"A"),'05 APU'!$T:$AB,9,),0)</f>
        <v>0</v>
      </c>
      <c r="U1538" s="421"/>
      <c r="V1538" s="424"/>
      <c r="W1538" s="429">
        <v>0</v>
      </c>
    </row>
    <row r="1539" spans="1:23" x14ac:dyDescent="0.25">
      <c r="A1539" s="88">
        <v>1529</v>
      </c>
      <c r="B1539" s="408" t="s">
        <v>2814</v>
      </c>
      <c r="C1539" s="409" t="s">
        <v>2815</v>
      </c>
      <c r="D1539" s="89" t="str">
        <f>IFERROR(VLOOKUP(CONCATENATE($A1539,"T"),'05 APU'!$1:$1048576,3,),"")</f>
        <v/>
      </c>
      <c r="E1539" s="89" t="str">
        <f>IFERROR(VLOOKUP(CONCATENATE($A1539,"T2"),'05 APU'!$1:$1048576,3,),"")</f>
        <v/>
      </c>
      <c r="F1539" s="89" t="str">
        <f>IFERROR(VLOOKUP(CONCATENATE($A1539,"T3"),'05 APU'!$1:$1048576,3,),"")</f>
        <v/>
      </c>
      <c r="G1539" s="415" t="s">
        <v>168</v>
      </c>
      <c r="H1539" s="351"/>
      <c r="I1539" s="90">
        <f>IFERROR((VLOOKUP(CONCATENATE($A1539,"D"),'05 APU'!$1:$1048576,9,)),0)</f>
        <v>0</v>
      </c>
      <c r="J1539" s="90">
        <f t="shared" si="49"/>
        <v>0</v>
      </c>
      <c r="K1539" s="297" t="str">
        <f>IFERROR(VLOOKUP(CONCATENATE($A1539,"C"),'05 APU'!$1:$1048576,9,),"")</f>
        <v/>
      </c>
      <c r="L1539" s="297" t="str">
        <f>IFERROR(VLOOKUP(CONCATENATE($A1539,"B"),'05 APU'!$1:$1048576,9,),"")</f>
        <v/>
      </c>
      <c r="M1539" s="297" t="str">
        <f>IFERROR(VLOOKUP(CONCATENATE($A1539,"A"),'05 APU'!$1:$1048576,9,),"")</f>
        <v/>
      </c>
      <c r="N1539" s="86"/>
      <c r="O1539" s="90">
        <f>IFERROR(VLOOKUP(CONCATENATE($A1539,"D"),'05 APU'!$T:$AB,9,),0)</f>
        <v>0</v>
      </c>
      <c r="P1539" s="90">
        <f t="shared" si="48"/>
        <v>0</v>
      </c>
      <c r="Q1539" s="90">
        <f>IFERROR(VLOOKUP(CONCATENATE($A1539,"C"),'05 APU'!$T:$AB,9,),0)</f>
        <v>0</v>
      </c>
      <c r="R1539" s="90">
        <f>IFERROR(VLOOKUP(CONCATENATE($A1539,"B"),'05 APU'!$T:$AB,9,),0)</f>
        <v>0</v>
      </c>
      <c r="S1539" s="90">
        <f>IFERROR(VLOOKUP(CONCATENATE($A1539,"A"),'05 APU'!$T:$AB,9,),0)</f>
        <v>0</v>
      </c>
      <c r="U1539" s="421"/>
      <c r="V1539" s="424"/>
      <c r="W1539" s="429">
        <v>0</v>
      </c>
    </row>
    <row r="1540" spans="1:23" x14ac:dyDescent="0.25">
      <c r="A1540" s="88">
        <v>1530</v>
      </c>
      <c r="B1540" s="408" t="s">
        <v>2816</v>
      </c>
      <c r="C1540" s="409" t="s">
        <v>2817</v>
      </c>
      <c r="D1540" s="89" t="str">
        <f>IFERROR(VLOOKUP(CONCATENATE($A1540,"T"),'05 APU'!$1:$1048576,3,),"")</f>
        <v/>
      </c>
      <c r="E1540" s="89" t="str">
        <f>IFERROR(VLOOKUP(CONCATENATE($A1540,"T2"),'05 APU'!$1:$1048576,3,),"")</f>
        <v/>
      </c>
      <c r="F1540" s="89" t="str">
        <f>IFERROR(VLOOKUP(CONCATENATE($A1540,"T3"),'05 APU'!$1:$1048576,3,),"")</f>
        <v/>
      </c>
      <c r="G1540" s="415" t="s">
        <v>168</v>
      </c>
      <c r="H1540" s="351"/>
      <c r="I1540" s="90">
        <f>IFERROR((VLOOKUP(CONCATENATE($A1540,"D"),'05 APU'!$1:$1048576,9,)),0)</f>
        <v>0</v>
      </c>
      <c r="J1540" s="90">
        <f t="shared" si="49"/>
        <v>0</v>
      </c>
      <c r="K1540" s="297" t="str">
        <f>IFERROR(VLOOKUP(CONCATENATE($A1540,"C"),'05 APU'!$1:$1048576,9,),"")</f>
        <v/>
      </c>
      <c r="L1540" s="297" t="str">
        <f>IFERROR(VLOOKUP(CONCATENATE($A1540,"B"),'05 APU'!$1:$1048576,9,),"")</f>
        <v/>
      </c>
      <c r="M1540" s="297" t="str">
        <f>IFERROR(VLOOKUP(CONCATENATE($A1540,"A"),'05 APU'!$1:$1048576,9,),"")</f>
        <v/>
      </c>
      <c r="N1540" s="86"/>
      <c r="O1540" s="90">
        <f>IFERROR(VLOOKUP(CONCATENATE($A1540,"D"),'05 APU'!$T:$AB,9,),0)</f>
        <v>0</v>
      </c>
      <c r="P1540" s="90">
        <f t="shared" si="48"/>
        <v>0</v>
      </c>
      <c r="Q1540" s="90">
        <f>IFERROR(VLOOKUP(CONCATENATE($A1540,"C"),'05 APU'!$T:$AB,9,),0)</f>
        <v>0</v>
      </c>
      <c r="R1540" s="90">
        <f>IFERROR(VLOOKUP(CONCATENATE($A1540,"B"),'05 APU'!$T:$AB,9,),0)</f>
        <v>0</v>
      </c>
      <c r="S1540" s="90">
        <f>IFERROR(VLOOKUP(CONCATENATE($A1540,"A"),'05 APU'!$T:$AB,9,),0)</f>
        <v>0</v>
      </c>
      <c r="U1540" s="421"/>
      <c r="V1540" s="424"/>
      <c r="W1540" s="429">
        <v>0</v>
      </c>
    </row>
    <row r="1541" spans="1:23" x14ac:dyDescent="0.25">
      <c r="A1541" s="88">
        <v>1531</v>
      </c>
      <c r="B1541" s="408" t="s">
        <v>2818</v>
      </c>
      <c r="C1541" s="409" t="s">
        <v>2819</v>
      </c>
      <c r="D1541" s="89" t="str">
        <f>IFERROR(VLOOKUP(CONCATENATE($A1541,"T"),'05 APU'!$1:$1048576,3,),"")</f>
        <v/>
      </c>
      <c r="E1541" s="89" t="str">
        <f>IFERROR(VLOOKUP(CONCATENATE($A1541,"T2"),'05 APU'!$1:$1048576,3,),"")</f>
        <v/>
      </c>
      <c r="F1541" s="89" t="str">
        <f>IFERROR(VLOOKUP(CONCATENATE($A1541,"T3"),'05 APU'!$1:$1048576,3,),"")</f>
        <v/>
      </c>
      <c r="G1541" s="415" t="s">
        <v>168</v>
      </c>
      <c r="H1541" s="351"/>
      <c r="I1541" s="90">
        <f>IFERROR((VLOOKUP(CONCATENATE($A1541,"D"),'05 APU'!$1:$1048576,9,)),0)</f>
        <v>0</v>
      </c>
      <c r="J1541" s="90">
        <f t="shared" si="49"/>
        <v>0</v>
      </c>
      <c r="K1541" s="297" t="str">
        <f>IFERROR(VLOOKUP(CONCATENATE($A1541,"C"),'05 APU'!$1:$1048576,9,),"")</f>
        <v/>
      </c>
      <c r="L1541" s="297" t="str">
        <f>IFERROR(VLOOKUP(CONCATENATE($A1541,"B"),'05 APU'!$1:$1048576,9,),"")</f>
        <v/>
      </c>
      <c r="M1541" s="297" t="str">
        <f>IFERROR(VLOOKUP(CONCATENATE($A1541,"A"),'05 APU'!$1:$1048576,9,),"")</f>
        <v/>
      </c>
      <c r="N1541" s="86"/>
      <c r="O1541" s="90">
        <f>IFERROR(VLOOKUP(CONCATENATE($A1541,"D"),'05 APU'!$T:$AB,9,),0)</f>
        <v>0</v>
      </c>
      <c r="P1541" s="90">
        <f t="shared" si="48"/>
        <v>0</v>
      </c>
      <c r="Q1541" s="90">
        <f>IFERROR(VLOOKUP(CONCATENATE($A1541,"C"),'05 APU'!$T:$AB,9,),0)</f>
        <v>0</v>
      </c>
      <c r="R1541" s="90">
        <f>IFERROR(VLOOKUP(CONCATENATE($A1541,"B"),'05 APU'!$T:$AB,9,),0)</f>
        <v>0</v>
      </c>
      <c r="S1541" s="90">
        <f>IFERROR(VLOOKUP(CONCATENATE($A1541,"A"),'05 APU'!$T:$AB,9,),0)</f>
        <v>0</v>
      </c>
      <c r="U1541" s="421"/>
      <c r="V1541" s="424"/>
      <c r="W1541" s="429">
        <v>0</v>
      </c>
    </row>
    <row r="1542" spans="1:23" x14ac:dyDescent="0.25">
      <c r="A1542" s="88">
        <v>1532</v>
      </c>
      <c r="B1542" s="408" t="s">
        <v>2820</v>
      </c>
      <c r="C1542" s="409" t="s">
        <v>2821</v>
      </c>
      <c r="D1542" s="89" t="str">
        <f>IFERROR(VLOOKUP(CONCATENATE($A1542,"T"),'05 APU'!$1:$1048576,3,),"")</f>
        <v/>
      </c>
      <c r="E1542" s="89" t="str">
        <f>IFERROR(VLOOKUP(CONCATENATE($A1542,"T2"),'05 APU'!$1:$1048576,3,),"")</f>
        <v/>
      </c>
      <c r="F1542" s="89" t="str">
        <f>IFERROR(VLOOKUP(CONCATENATE($A1542,"T3"),'05 APU'!$1:$1048576,3,),"")</f>
        <v/>
      </c>
      <c r="G1542" s="415" t="s">
        <v>168</v>
      </c>
      <c r="H1542" s="351"/>
      <c r="I1542" s="90">
        <f>IFERROR((VLOOKUP(CONCATENATE($A1542,"D"),'05 APU'!$1:$1048576,9,)),0)</f>
        <v>0</v>
      </c>
      <c r="J1542" s="90">
        <f t="shared" si="49"/>
        <v>0</v>
      </c>
      <c r="K1542" s="297" t="str">
        <f>IFERROR(VLOOKUP(CONCATENATE($A1542,"C"),'05 APU'!$1:$1048576,9,),"")</f>
        <v/>
      </c>
      <c r="L1542" s="297" t="str">
        <f>IFERROR(VLOOKUP(CONCATENATE($A1542,"B"),'05 APU'!$1:$1048576,9,),"")</f>
        <v/>
      </c>
      <c r="M1542" s="297" t="str">
        <f>IFERROR(VLOOKUP(CONCATENATE($A1542,"A"),'05 APU'!$1:$1048576,9,),"")</f>
        <v/>
      </c>
      <c r="N1542" s="86"/>
      <c r="O1542" s="90">
        <f>IFERROR(VLOOKUP(CONCATENATE($A1542,"D"),'05 APU'!$T:$AB,9,),0)</f>
        <v>0</v>
      </c>
      <c r="P1542" s="90">
        <f t="shared" si="48"/>
        <v>0</v>
      </c>
      <c r="Q1542" s="90">
        <f>IFERROR(VLOOKUP(CONCATENATE($A1542,"C"),'05 APU'!$T:$AB,9,),0)</f>
        <v>0</v>
      </c>
      <c r="R1542" s="90">
        <f>IFERROR(VLOOKUP(CONCATENATE($A1542,"B"),'05 APU'!$T:$AB,9,),0)</f>
        <v>0</v>
      </c>
      <c r="S1542" s="90">
        <f>IFERROR(VLOOKUP(CONCATENATE($A1542,"A"),'05 APU'!$T:$AB,9,),0)</f>
        <v>0</v>
      </c>
      <c r="U1542" s="421"/>
      <c r="V1542" s="424"/>
      <c r="W1542" s="429">
        <v>0</v>
      </c>
    </row>
    <row r="1543" spans="1:23" x14ac:dyDescent="0.25">
      <c r="A1543" s="88">
        <v>1533</v>
      </c>
      <c r="B1543" s="408" t="s">
        <v>2822</v>
      </c>
      <c r="C1543" s="409" t="s">
        <v>2823</v>
      </c>
      <c r="D1543" s="89" t="str">
        <f>IFERROR(VLOOKUP(CONCATENATE($A1543,"T"),'05 APU'!$1:$1048576,3,),"")</f>
        <v/>
      </c>
      <c r="E1543" s="89" t="str">
        <f>IFERROR(VLOOKUP(CONCATENATE($A1543,"T2"),'05 APU'!$1:$1048576,3,),"")</f>
        <v/>
      </c>
      <c r="F1543" s="89" t="str">
        <f>IFERROR(VLOOKUP(CONCATENATE($A1543,"T3"),'05 APU'!$1:$1048576,3,),"")</f>
        <v/>
      </c>
      <c r="G1543" s="415" t="s">
        <v>168</v>
      </c>
      <c r="H1543" s="351"/>
      <c r="I1543" s="90">
        <f>IFERROR((VLOOKUP(CONCATENATE($A1543,"D"),'05 APU'!$1:$1048576,9,)),0)</f>
        <v>0</v>
      </c>
      <c r="J1543" s="90">
        <f t="shared" si="49"/>
        <v>0</v>
      </c>
      <c r="K1543" s="297" t="str">
        <f>IFERROR(VLOOKUP(CONCATENATE($A1543,"C"),'05 APU'!$1:$1048576,9,),"")</f>
        <v/>
      </c>
      <c r="L1543" s="297" t="str">
        <f>IFERROR(VLOOKUP(CONCATENATE($A1543,"B"),'05 APU'!$1:$1048576,9,),"")</f>
        <v/>
      </c>
      <c r="M1543" s="297" t="str">
        <f>IFERROR(VLOOKUP(CONCATENATE($A1543,"A"),'05 APU'!$1:$1048576,9,),"")</f>
        <v/>
      </c>
      <c r="N1543" s="86"/>
      <c r="O1543" s="90">
        <f>IFERROR(VLOOKUP(CONCATENATE($A1543,"D"),'05 APU'!$T:$AB,9,),0)</f>
        <v>0</v>
      </c>
      <c r="P1543" s="90">
        <f t="shared" si="48"/>
        <v>0</v>
      </c>
      <c r="Q1543" s="90">
        <f>IFERROR(VLOOKUP(CONCATENATE($A1543,"C"),'05 APU'!$T:$AB,9,),0)</f>
        <v>0</v>
      </c>
      <c r="R1543" s="90">
        <f>IFERROR(VLOOKUP(CONCATENATE($A1543,"B"),'05 APU'!$T:$AB,9,),0)</f>
        <v>0</v>
      </c>
      <c r="S1543" s="90">
        <f>IFERROR(VLOOKUP(CONCATENATE($A1543,"A"),'05 APU'!$T:$AB,9,),0)</f>
        <v>0</v>
      </c>
      <c r="U1543" s="421"/>
      <c r="V1543" s="424"/>
      <c r="W1543" s="429">
        <v>0</v>
      </c>
    </row>
    <row r="1544" spans="1:23" x14ac:dyDescent="0.25">
      <c r="A1544" s="88">
        <v>1534</v>
      </c>
      <c r="B1544" s="408" t="s">
        <v>2824</v>
      </c>
      <c r="C1544" s="409" t="s">
        <v>2825</v>
      </c>
      <c r="D1544" s="89" t="str">
        <f>IFERROR(VLOOKUP(CONCATENATE($A1544,"T"),'05 APU'!$1:$1048576,3,),"")</f>
        <v/>
      </c>
      <c r="E1544" s="89" t="str">
        <f>IFERROR(VLOOKUP(CONCATENATE($A1544,"T2"),'05 APU'!$1:$1048576,3,),"")</f>
        <v/>
      </c>
      <c r="F1544" s="89" t="str">
        <f>IFERROR(VLOOKUP(CONCATENATE($A1544,"T3"),'05 APU'!$1:$1048576,3,),"")</f>
        <v/>
      </c>
      <c r="G1544" s="415" t="s">
        <v>168</v>
      </c>
      <c r="H1544" s="351"/>
      <c r="I1544" s="90">
        <f>IFERROR((VLOOKUP(CONCATENATE($A1544,"D"),'05 APU'!$1:$1048576,9,)),0)</f>
        <v>0</v>
      </c>
      <c r="J1544" s="90">
        <f t="shared" si="49"/>
        <v>0</v>
      </c>
      <c r="K1544" s="297" t="str">
        <f>IFERROR(VLOOKUP(CONCATENATE($A1544,"C"),'05 APU'!$1:$1048576,9,),"")</f>
        <v/>
      </c>
      <c r="L1544" s="297" t="str">
        <f>IFERROR(VLOOKUP(CONCATENATE($A1544,"B"),'05 APU'!$1:$1048576,9,),"")</f>
        <v/>
      </c>
      <c r="M1544" s="297" t="str">
        <f>IFERROR(VLOOKUP(CONCATENATE($A1544,"A"),'05 APU'!$1:$1048576,9,),"")</f>
        <v/>
      </c>
      <c r="N1544" s="86"/>
      <c r="O1544" s="90">
        <f>IFERROR(VLOOKUP(CONCATENATE($A1544,"D"),'05 APU'!$T:$AB,9,),0)</f>
        <v>0</v>
      </c>
      <c r="P1544" s="90">
        <f t="shared" si="48"/>
        <v>0</v>
      </c>
      <c r="Q1544" s="90">
        <f>IFERROR(VLOOKUP(CONCATENATE($A1544,"C"),'05 APU'!$T:$AB,9,),0)</f>
        <v>0</v>
      </c>
      <c r="R1544" s="90">
        <f>IFERROR(VLOOKUP(CONCATENATE($A1544,"B"),'05 APU'!$T:$AB,9,),0)</f>
        <v>0</v>
      </c>
      <c r="S1544" s="90">
        <f>IFERROR(VLOOKUP(CONCATENATE($A1544,"A"),'05 APU'!$T:$AB,9,),0)</f>
        <v>0</v>
      </c>
      <c r="U1544" s="421"/>
      <c r="V1544" s="424"/>
      <c r="W1544" s="429">
        <v>0</v>
      </c>
    </row>
    <row r="1545" spans="1:23" x14ac:dyDescent="0.25">
      <c r="A1545" s="88">
        <v>1535</v>
      </c>
      <c r="B1545" s="408" t="s">
        <v>2826</v>
      </c>
      <c r="C1545" s="409" t="s">
        <v>2827</v>
      </c>
      <c r="D1545" s="89" t="str">
        <f>IFERROR(VLOOKUP(CONCATENATE($A1545,"T"),'05 APU'!$1:$1048576,3,),"")</f>
        <v/>
      </c>
      <c r="E1545" s="89" t="str">
        <f>IFERROR(VLOOKUP(CONCATENATE($A1545,"T2"),'05 APU'!$1:$1048576,3,),"")</f>
        <v/>
      </c>
      <c r="F1545" s="89" t="str">
        <f>IFERROR(VLOOKUP(CONCATENATE($A1545,"T3"),'05 APU'!$1:$1048576,3,),"")</f>
        <v/>
      </c>
      <c r="G1545" s="415" t="s">
        <v>168</v>
      </c>
      <c r="H1545" s="351"/>
      <c r="I1545" s="90">
        <f>IFERROR((VLOOKUP(CONCATENATE($A1545,"D"),'05 APU'!$1:$1048576,9,)),0)</f>
        <v>0</v>
      </c>
      <c r="J1545" s="90">
        <f t="shared" si="49"/>
        <v>0</v>
      </c>
      <c r="K1545" s="297" t="str">
        <f>IFERROR(VLOOKUP(CONCATENATE($A1545,"C"),'05 APU'!$1:$1048576,9,),"")</f>
        <v/>
      </c>
      <c r="L1545" s="297" t="str">
        <f>IFERROR(VLOOKUP(CONCATENATE($A1545,"B"),'05 APU'!$1:$1048576,9,),"")</f>
        <v/>
      </c>
      <c r="M1545" s="297" t="str">
        <f>IFERROR(VLOOKUP(CONCATENATE($A1545,"A"),'05 APU'!$1:$1048576,9,),"")</f>
        <v/>
      </c>
      <c r="N1545" s="86"/>
      <c r="O1545" s="90">
        <f>IFERROR(VLOOKUP(CONCATENATE($A1545,"D"),'05 APU'!$T:$AB,9,),0)</f>
        <v>0</v>
      </c>
      <c r="P1545" s="90">
        <f t="shared" si="48"/>
        <v>0</v>
      </c>
      <c r="Q1545" s="90">
        <f>IFERROR(VLOOKUP(CONCATENATE($A1545,"C"),'05 APU'!$T:$AB,9,),0)</f>
        <v>0</v>
      </c>
      <c r="R1545" s="90">
        <f>IFERROR(VLOOKUP(CONCATENATE($A1545,"B"),'05 APU'!$T:$AB,9,),0)</f>
        <v>0</v>
      </c>
      <c r="S1545" s="90">
        <f>IFERROR(VLOOKUP(CONCATENATE($A1545,"A"),'05 APU'!$T:$AB,9,),0)</f>
        <v>0</v>
      </c>
      <c r="U1545" s="421"/>
      <c r="V1545" s="424"/>
      <c r="W1545" s="429">
        <v>0</v>
      </c>
    </row>
    <row r="1546" spans="1:23" x14ac:dyDescent="0.25">
      <c r="A1546" s="88">
        <v>1536</v>
      </c>
      <c r="B1546" s="408" t="s">
        <v>2828</v>
      </c>
      <c r="C1546" s="409" t="s">
        <v>2829</v>
      </c>
      <c r="D1546" s="89" t="str">
        <f>IFERROR(VLOOKUP(CONCATENATE($A1546,"T"),'05 APU'!$1:$1048576,3,),"")</f>
        <v/>
      </c>
      <c r="E1546" s="89" t="str">
        <f>IFERROR(VLOOKUP(CONCATENATE($A1546,"T2"),'05 APU'!$1:$1048576,3,),"")</f>
        <v/>
      </c>
      <c r="F1546" s="89" t="str">
        <f>IFERROR(VLOOKUP(CONCATENATE($A1546,"T3"),'05 APU'!$1:$1048576,3,),"")</f>
        <v/>
      </c>
      <c r="G1546" s="415" t="s">
        <v>168</v>
      </c>
      <c r="H1546" s="351"/>
      <c r="I1546" s="90">
        <f>IFERROR((VLOOKUP(CONCATENATE($A1546,"D"),'05 APU'!$1:$1048576,9,)),0)</f>
        <v>0</v>
      </c>
      <c r="J1546" s="90">
        <f t="shared" si="49"/>
        <v>0</v>
      </c>
      <c r="K1546" s="297" t="str">
        <f>IFERROR(VLOOKUP(CONCATENATE($A1546,"C"),'05 APU'!$1:$1048576,9,),"")</f>
        <v/>
      </c>
      <c r="L1546" s="297" t="str">
        <f>IFERROR(VLOOKUP(CONCATENATE($A1546,"B"),'05 APU'!$1:$1048576,9,),"")</f>
        <v/>
      </c>
      <c r="M1546" s="297" t="str">
        <f>IFERROR(VLOOKUP(CONCATENATE($A1546,"A"),'05 APU'!$1:$1048576,9,),"")</f>
        <v/>
      </c>
      <c r="N1546" s="86"/>
      <c r="O1546" s="90">
        <f>IFERROR(VLOOKUP(CONCATENATE($A1546,"D"),'05 APU'!$T:$AB,9,),0)</f>
        <v>0</v>
      </c>
      <c r="P1546" s="90">
        <f t="shared" si="48"/>
        <v>0</v>
      </c>
      <c r="Q1546" s="90">
        <f>IFERROR(VLOOKUP(CONCATENATE($A1546,"C"),'05 APU'!$T:$AB,9,),0)</f>
        <v>0</v>
      </c>
      <c r="R1546" s="90">
        <f>IFERROR(VLOOKUP(CONCATENATE($A1546,"B"),'05 APU'!$T:$AB,9,),0)</f>
        <v>0</v>
      </c>
      <c r="S1546" s="90">
        <f>IFERROR(VLOOKUP(CONCATENATE($A1546,"A"),'05 APU'!$T:$AB,9,),0)</f>
        <v>0</v>
      </c>
      <c r="U1546" s="421"/>
      <c r="V1546" s="424"/>
      <c r="W1546" s="429">
        <v>0</v>
      </c>
    </row>
    <row r="1547" spans="1:23" x14ac:dyDescent="0.25">
      <c r="A1547" s="88">
        <v>1537</v>
      </c>
      <c r="B1547" s="408" t="s">
        <v>2830</v>
      </c>
      <c r="C1547" s="409" t="s">
        <v>2831</v>
      </c>
      <c r="D1547" s="89" t="str">
        <f>IFERROR(VLOOKUP(CONCATENATE($A1547,"T"),'05 APU'!$1:$1048576,3,),"")</f>
        <v/>
      </c>
      <c r="E1547" s="89" t="str">
        <f>IFERROR(VLOOKUP(CONCATENATE($A1547,"T2"),'05 APU'!$1:$1048576,3,),"")</f>
        <v/>
      </c>
      <c r="F1547" s="89" t="str">
        <f>IFERROR(VLOOKUP(CONCATENATE($A1547,"T3"),'05 APU'!$1:$1048576,3,),"")</f>
        <v/>
      </c>
      <c r="G1547" s="415" t="s">
        <v>168</v>
      </c>
      <c r="H1547" s="351"/>
      <c r="I1547" s="90">
        <f>IFERROR((VLOOKUP(CONCATENATE($A1547,"D"),'05 APU'!$1:$1048576,9,)),0)</f>
        <v>0</v>
      </c>
      <c r="J1547" s="90">
        <f t="shared" si="49"/>
        <v>0</v>
      </c>
      <c r="K1547" s="297" t="str">
        <f>IFERROR(VLOOKUP(CONCATENATE($A1547,"C"),'05 APU'!$1:$1048576,9,),"")</f>
        <v/>
      </c>
      <c r="L1547" s="297" t="str">
        <f>IFERROR(VLOOKUP(CONCATENATE($A1547,"B"),'05 APU'!$1:$1048576,9,),"")</f>
        <v/>
      </c>
      <c r="M1547" s="297" t="str">
        <f>IFERROR(VLOOKUP(CONCATENATE($A1547,"A"),'05 APU'!$1:$1048576,9,),"")</f>
        <v/>
      </c>
      <c r="N1547" s="86"/>
      <c r="O1547" s="90">
        <f>IFERROR(VLOOKUP(CONCATENATE($A1547,"D"),'05 APU'!$T:$AB,9,),0)</f>
        <v>0</v>
      </c>
      <c r="P1547" s="90">
        <f t="shared" ref="P1547:P1610" si="50">IFERROR($O1547*$H1547,0)</f>
        <v>0</v>
      </c>
      <c r="Q1547" s="90">
        <f>IFERROR(VLOOKUP(CONCATENATE($A1547,"C"),'05 APU'!$T:$AB,9,),0)</f>
        <v>0</v>
      </c>
      <c r="R1547" s="90">
        <f>IFERROR(VLOOKUP(CONCATENATE($A1547,"B"),'05 APU'!$T:$AB,9,),0)</f>
        <v>0</v>
      </c>
      <c r="S1547" s="90">
        <f>IFERROR(VLOOKUP(CONCATENATE($A1547,"A"),'05 APU'!$T:$AB,9,),0)</f>
        <v>0</v>
      </c>
      <c r="U1547" s="421"/>
      <c r="V1547" s="424"/>
      <c r="W1547" s="429">
        <v>0</v>
      </c>
    </row>
    <row r="1548" spans="1:23" x14ac:dyDescent="0.25">
      <c r="A1548" s="88">
        <v>1538</v>
      </c>
      <c r="B1548" s="408" t="s">
        <v>2832</v>
      </c>
      <c r="C1548" s="409" t="s">
        <v>2833</v>
      </c>
      <c r="D1548" s="89" t="str">
        <f>IFERROR(VLOOKUP(CONCATENATE($A1548,"T"),'05 APU'!$1:$1048576,3,),"")</f>
        <v/>
      </c>
      <c r="E1548" s="89" t="str">
        <f>IFERROR(VLOOKUP(CONCATENATE($A1548,"T2"),'05 APU'!$1:$1048576,3,),"")</f>
        <v/>
      </c>
      <c r="F1548" s="89" t="str">
        <f>IFERROR(VLOOKUP(CONCATENATE($A1548,"T3"),'05 APU'!$1:$1048576,3,),"")</f>
        <v/>
      </c>
      <c r="G1548" s="415" t="s">
        <v>168</v>
      </c>
      <c r="H1548" s="351"/>
      <c r="I1548" s="90">
        <f>IFERROR((VLOOKUP(CONCATENATE($A1548,"D"),'05 APU'!$1:$1048576,9,)),0)</f>
        <v>0</v>
      </c>
      <c r="J1548" s="90">
        <f t="shared" si="49"/>
        <v>0</v>
      </c>
      <c r="K1548" s="297" t="str">
        <f>IFERROR(VLOOKUP(CONCATENATE($A1548,"C"),'05 APU'!$1:$1048576,9,),"")</f>
        <v/>
      </c>
      <c r="L1548" s="297" t="str">
        <f>IFERROR(VLOOKUP(CONCATENATE($A1548,"B"),'05 APU'!$1:$1048576,9,),"")</f>
        <v/>
      </c>
      <c r="M1548" s="297" t="str">
        <f>IFERROR(VLOOKUP(CONCATENATE($A1548,"A"),'05 APU'!$1:$1048576,9,),"")</f>
        <v/>
      </c>
      <c r="N1548" s="86"/>
      <c r="O1548" s="90">
        <f>IFERROR(VLOOKUP(CONCATENATE($A1548,"D"),'05 APU'!$T:$AB,9,),0)</f>
        <v>0</v>
      </c>
      <c r="P1548" s="90">
        <f t="shared" si="50"/>
        <v>0</v>
      </c>
      <c r="Q1548" s="90">
        <f>IFERROR(VLOOKUP(CONCATENATE($A1548,"C"),'05 APU'!$T:$AB,9,),0)</f>
        <v>0</v>
      </c>
      <c r="R1548" s="90">
        <f>IFERROR(VLOOKUP(CONCATENATE($A1548,"B"),'05 APU'!$T:$AB,9,),0)</f>
        <v>0</v>
      </c>
      <c r="S1548" s="90">
        <f>IFERROR(VLOOKUP(CONCATENATE($A1548,"A"),'05 APU'!$T:$AB,9,),0)</f>
        <v>0</v>
      </c>
      <c r="U1548" s="421"/>
      <c r="V1548" s="424"/>
      <c r="W1548" s="429">
        <v>0</v>
      </c>
    </row>
    <row r="1549" spans="1:23" x14ac:dyDescent="0.25">
      <c r="A1549" s="88">
        <v>1539</v>
      </c>
      <c r="B1549" s="408" t="s">
        <v>2834</v>
      </c>
      <c r="C1549" s="409" t="s">
        <v>2835</v>
      </c>
      <c r="D1549" s="89" t="str">
        <f>IFERROR(VLOOKUP(CONCATENATE($A1549,"T"),'05 APU'!$1:$1048576,3,),"")</f>
        <v/>
      </c>
      <c r="E1549" s="89" t="str">
        <f>IFERROR(VLOOKUP(CONCATENATE($A1549,"T2"),'05 APU'!$1:$1048576,3,),"")</f>
        <v/>
      </c>
      <c r="F1549" s="89" t="str">
        <f>IFERROR(VLOOKUP(CONCATENATE($A1549,"T3"),'05 APU'!$1:$1048576,3,),"")</f>
        <v/>
      </c>
      <c r="G1549" s="415" t="s">
        <v>168</v>
      </c>
      <c r="H1549" s="351"/>
      <c r="I1549" s="90">
        <f>IFERROR((VLOOKUP(CONCATENATE($A1549,"D"),'05 APU'!$1:$1048576,9,)),0)</f>
        <v>0</v>
      </c>
      <c r="J1549" s="90">
        <f t="shared" si="49"/>
        <v>0</v>
      </c>
      <c r="K1549" s="297" t="str">
        <f>IFERROR(VLOOKUP(CONCATENATE($A1549,"C"),'05 APU'!$1:$1048576,9,),"")</f>
        <v/>
      </c>
      <c r="L1549" s="297" t="str">
        <f>IFERROR(VLOOKUP(CONCATENATE($A1549,"B"),'05 APU'!$1:$1048576,9,),"")</f>
        <v/>
      </c>
      <c r="M1549" s="297" t="str">
        <f>IFERROR(VLOOKUP(CONCATENATE($A1549,"A"),'05 APU'!$1:$1048576,9,),"")</f>
        <v/>
      </c>
      <c r="N1549" s="86"/>
      <c r="O1549" s="90">
        <f>IFERROR(VLOOKUP(CONCATENATE($A1549,"D"),'05 APU'!$T:$AB,9,),0)</f>
        <v>0</v>
      </c>
      <c r="P1549" s="90">
        <f t="shared" si="50"/>
        <v>0</v>
      </c>
      <c r="Q1549" s="90">
        <f>IFERROR(VLOOKUP(CONCATENATE($A1549,"C"),'05 APU'!$T:$AB,9,),0)</f>
        <v>0</v>
      </c>
      <c r="R1549" s="90">
        <f>IFERROR(VLOOKUP(CONCATENATE($A1549,"B"),'05 APU'!$T:$AB,9,),0)</f>
        <v>0</v>
      </c>
      <c r="S1549" s="90">
        <f>IFERROR(VLOOKUP(CONCATENATE($A1549,"A"),'05 APU'!$T:$AB,9,),0)</f>
        <v>0</v>
      </c>
      <c r="U1549" s="421"/>
      <c r="V1549" s="424"/>
      <c r="W1549" s="429">
        <v>0</v>
      </c>
    </row>
    <row r="1550" spans="1:23" x14ac:dyDescent="0.25">
      <c r="A1550" s="88">
        <v>1540</v>
      </c>
      <c r="B1550" s="408" t="s">
        <v>2836</v>
      </c>
      <c r="C1550" s="409" t="s">
        <v>2837</v>
      </c>
      <c r="D1550" s="89" t="str">
        <f>IFERROR(VLOOKUP(CONCATENATE($A1550,"T"),'05 APU'!$1:$1048576,3,),"")</f>
        <v/>
      </c>
      <c r="E1550" s="89" t="str">
        <f>IFERROR(VLOOKUP(CONCATENATE($A1550,"T2"),'05 APU'!$1:$1048576,3,),"")</f>
        <v/>
      </c>
      <c r="F1550" s="89" t="str">
        <f>IFERROR(VLOOKUP(CONCATENATE($A1550,"T3"),'05 APU'!$1:$1048576,3,),"")</f>
        <v/>
      </c>
      <c r="G1550" s="415" t="s">
        <v>168</v>
      </c>
      <c r="H1550" s="351"/>
      <c r="I1550" s="90">
        <f>IFERROR((VLOOKUP(CONCATENATE($A1550,"D"),'05 APU'!$1:$1048576,9,)),0)</f>
        <v>0</v>
      </c>
      <c r="J1550" s="90">
        <f t="shared" si="49"/>
        <v>0</v>
      </c>
      <c r="K1550" s="297" t="str">
        <f>IFERROR(VLOOKUP(CONCATENATE($A1550,"C"),'05 APU'!$1:$1048576,9,),"")</f>
        <v/>
      </c>
      <c r="L1550" s="297" t="str">
        <f>IFERROR(VLOOKUP(CONCATENATE($A1550,"B"),'05 APU'!$1:$1048576,9,),"")</f>
        <v/>
      </c>
      <c r="M1550" s="297" t="str">
        <f>IFERROR(VLOOKUP(CONCATENATE($A1550,"A"),'05 APU'!$1:$1048576,9,),"")</f>
        <v/>
      </c>
      <c r="N1550" s="86"/>
      <c r="O1550" s="90">
        <f>IFERROR(VLOOKUP(CONCATENATE($A1550,"D"),'05 APU'!$T:$AB,9,),0)</f>
        <v>0</v>
      </c>
      <c r="P1550" s="90">
        <f t="shared" si="50"/>
        <v>0</v>
      </c>
      <c r="Q1550" s="90">
        <f>IFERROR(VLOOKUP(CONCATENATE($A1550,"C"),'05 APU'!$T:$AB,9,),0)</f>
        <v>0</v>
      </c>
      <c r="R1550" s="90">
        <f>IFERROR(VLOOKUP(CONCATENATE($A1550,"B"),'05 APU'!$T:$AB,9,),0)</f>
        <v>0</v>
      </c>
      <c r="S1550" s="90">
        <f>IFERROR(VLOOKUP(CONCATENATE($A1550,"A"),'05 APU'!$T:$AB,9,),0)</f>
        <v>0</v>
      </c>
      <c r="U1550" s="421"/>
      <c r="V1550" s="424"/>
      <c r="W1550" s="429">
        <v>0</v>
      </c>
    </row>
    <row r="1551" spans="1:23" x14ac:dyDescent="0.25">
      <c r="A1551" s="88">
        <v>1541</v>
      </c>
      <c r="B1551" s="408" t="s">
        <v>2838</v>
      </c>
      <c r="C1551" s="409" t="s">
        <v>2839</v>
      </c>
      <c r="D1551" s="89" t="str">
        <f>IFERROR(VLOOKUP(CONCATENATE($A1551,"T"),'05 APU'!$1:$1048576,3,),"")</f>
        <v/>
      </c>
      <c r="E1551" s="89" t="str">
        <f>IFERROR(VLOOKUP(CONCATENATE($A1551,"T2"),'05 APU'!$1:$1048576,3,),"")</f>
        <v/>
      </c>
      <c r="F1551" s="89" t="str">
        <f>IFERROR(VLOOKUP(CONCATENATE($A1551,"T3"),'05 APU'!$1:$1048576,3,),"")</f>
        <v/>
      </c>
      <c r="G1551" s="415" t="s">
        <v>168</v>
      </c>
      <c r="H1551" s="351"/>
      <c r="I1551" s="90">
        <f>IFERROR((VLOOKUP(CONCATENATE($A1551,"D"),'05 APU'!$1:$1048576,9,)),0)</f>
        <v>0</v>
      </c>
      <c r="J1551" s="90">
        <f t="shared" si="49"/>
        <v>0</v>
      </c>
      <c r="K1551" s="297" t="str">
        <f>IFERROR(VLOOKUP(CONCATENATE($A1551,"C"),'05 APU'!$1:$1048576,9,),"")</f>
        <v/>
      </c>
      <c r="L1551" s="297" t="str">
        <f>IFERROR(VLOOKUP(CONCATENATE($A1551,"B"),'05 APU'!$1:$1048576,9,),"")</f>
        <v/>
      </c>
      <c r="M1551" s="297" t="str">
        <f>IFERROR(VLOOKUP(CONCATENATE($A1551,"A"),'05 APU'!$1:$1048576,9,),"")</f>
        <v/>
      </c>
      <c r="N1551" s="86"/>
      <c r="O1551" s="90">
        <f>IFERROR(VLOOKUP(CONCATENATE($A1551,"D"),'05 APU'!$T:$AB,9,),0)</f>
        <v>0</v>
      </c>
      <c r="P1551" s="90">
        <f t="shared" si="50"/>
        <v>0</v>
      </c>
      <c r="Q1551" s="90">
        <f>IFERROR(VLOOKUP(CONCATENATE($A1551,"C"),'05 APU'!$T:$AB,9,),0)</f>
        <v>0</v>
      </c>
      <c r="R1551" s="90">
        <f>IFERROR(VLOOKUP(CONCATENATE($A1551,"B"),'05 APU'!$T:$AB,9,),0)</f>
        <v>0</v>
      </c>
      <c r="S1551" s="90">
        <f>IFERROR(VLOOKUP(CONCATENATE($A1551,"A"),'05 APU'!$T:$AB,9,),0)</f>
        <v>0</v>
      </c>
      <c r="U1551" s="421"/>
      <c r="V1551" s="424"/>
      <c r="W1551" s="429">
        <v>0</v>
      </c>
    </row>
    <row r="1552" spans="1:23" x14ac:dyDescent="0.25">
      <c r="A1552" s="88">
        <v>1542</v>
      </c>
      <c r="B1552" s="408" t="s">
        <v>2840</v>
      </c>
      <c r="C1552" s="409" t="s">
        <v>2841</v>
      </c>
      <c r="D1552" s="89" t="str">
        <f>IFERROR(VLOOKUP(CONCATENATE($A1552,"T"),'05 APU'!$1:$1048576,3,),"")</f>
        <v/>
      </c>
      <c r="E1552" s="89" t="str">
        <f>IFERROR(VLOOKUP(CONCATENATE($A1552,"T2"),'05 APU'!$1:$1048576,3,),"")</f>
        <v/>
      </c>
      <c r="F1552" s="89" t="str">
        <f>IFERROR(VLOOKUP(CONCATENATE($A1552,"T3"),'05 APU'!$1:$1048576,3,),"")</f>
        <v/>
      </c>
      <c r="G1552" s="415" t="s">
        <v>168</v>
      </c>
      <c r="H1552" s="351"/>
      <c r="I1552" s="90">
        <f>IFERROR((VLOOKUP(CONCATENATE($A1552,"D"),'05 APU'!$1:$1048576,9,)),0)</f>
        <v>0</v>
      </c>
      <c r="J1552" s="90">
        <f t="shared" si="49"/>
        <v>0</v>
      </c>
      <c r="K1552" s="297" t="str">
        <f>IFERROR(VLOOKUP(CONCATENATE($A1552,"C"),'05 APU'!$1:$1048576,9,),"")</f>
        <v/>
      </c>
      <c r="L1552" s="297" t="str">
        <f>IFERROR(VLOOKUP(CONCATENATE($A1552,"B"),'05 APU'!$1:$1048576,9,),"")</f>
        <v/>
      </c>
      <c r="M1552" s="297" t="str">
        <f>IFERROR(VLOOKUP(CONCATENATE($A1552,"A"),'05 APU'!$1:$1048576,9,),"")</f>
        <v/>
      </c>
      <c r="N1552" s="86"/>
      <c r="O1552" s="90">
        <f>IFERROR(VLOOKUP(CONCATENATE($A1552,"D"),'05 APU'!$T:$AB,9,),0)</f>
        <v>0</v>
      </c>
      <c r="P1552" s="90">
        <f t="shared" si="50"/>
        <v>0</v>
      </c>
      <c r="Q1552" s="90">
        <f>IFERROR(VLOOKUP(CONCATENATE($A1552,"C"),'05 APU'!$T:$AB,9,),0)</f>
        <v>0</v>
      </c>
      <c r="R1552" s="90">
        <f>IFERROR(VLOOKUP(CONCATENATE($A1552,"B"),'05 APU'!$T:$AB,9,),0)</f>
        <v>0</v>
      </c>
      <c r="S1552" s="90">
        <f>IFERROR(VLOOKUP(CONCATENATE($A1552,"A"),'05 APU'!$T:$AB,9,),0)</f>
        <v>0</v>
      </c>
      <c r="U1552" s="421"/>
      <c r="V1552" s="424"/>
      <c r="W1552" s="429">
        <v>0</v>
      </c>
    </row>
    <row r="1553" spans="1:23" x14ac:dyDescent="0.25">
      <c r="A1553" s="88">
        <v>1543</v>
      </c>
      <c r="B1553" s="408" t="s">
        <v>2842</v>
      </c>
      <c r="C1553" s="409" t="s">
        <v>2843</v>
      </c>
      <c r="D1553" s="89" t="str">
        <f>IFERROR(VLOOKUP(CONCATENATE($A1553,"T"),'05 APU'!$1:$1048576,3,),"")</f>
        <v/>
      </c>
      <c r="E1553" s="89" t="str">
        <f>IFERROR(VLOOKUP(CONCATENATE($A1553,"T2"),'05 APU'!$1:$1048576,3,),"")</f>
        <v/>
      </c>
      <c r="F1553" s="89" t="str">
        <f>IFERROR(VLOOKUP(CONCATENATE($A1553,"T3"),'05 APU'!$1:$1048576,3,),"")</f>
        <v/>
      </c>
      <c r="G1553" s="415" t="s">
        <v>168</v>
      </c>
      <c r="H1553" s="351"/>
      <c r="I1553" s="90">
        <f>IFERROR((VLOOKUP(CONCATENATE($A1553,"D"),'05 APU'!$1:$1048576,9,)),0)</f>
        <v>0</v>
      </c>
      <c r="J1553" s="90">
        <f t="shared" si="49"/>
        <v>0</v>
      </c>
      <c r="K1553" s="297" t="str">
        <f>IFERROR(VLOOKUP(CONCATENATE($A1553,"C"),'05 APU'!$1:$1048576,9,),"")</f>
        <v/>
      </c>
      <c r="L1553" s="297" t="str">
        <f>IFERROR(VLOOKUP(CONCATENATE($A1553,"B"),'05 APU'!$1:$1048576,9,),"")</f>
        <v/>
      </c>
      <c r="M1553" s="297" t="str">
        <f>IFERROR(VLOOKUP(CONCATENATE($A1553,"A"),'05 APU'!$1:$1048576,9,),"")</f>
        <v/>
      </c>
      <c r="N1553" s="86"/>
      <c r="O1553" s="90">
        <f>IFERROR(VLOOKUP(CONCATENATE($A1553,"D"),'05 APU'!$T:$AB,9,),0)</f>
        <v>0</v>
      </c>
      <c r="P1553" s="90">
        <f t="shared" si="50"/>
        <v>0</v>
      </c>
      <c r="Q1553" s="90">
        <f>IFERROR(VLOOKUP(CONCATENATE($A1553,"C"),'05 APU'!$T:$AB,9,),0)</f>
        <v>0</v>
      </c>
      <c r="R1553" s="90">
        <f>IFERROR(VLOOKUP(CONCATENATE($A1553,"B"),'05 APU'!$T:$AB,9,),0)</f>
        <v>0</v>
      </c>
      <c r="S1553" s="90">
        <f>IFERROR(VLOOKUP(CONCATENATE($A1553,"A"),'05 APU'!$T:$AB,9,),0)</f>
        <v>0</v>
      </c>
      <c r="U1553" s="421"/>
      <c r="V1553" s="424"/>
      <c r="W1553" s="429">
        <v>0</v>
      </c>
    </row>
    <row r="1554" spans="1:23" x14ac:dyDescent="0.25">
      <c r="A1554" s="88">
        <v>1544</v>
      </c>
      <c r="B1554" s="408" t="s">
        <v>2844</v>
      </c>
      <c r="C1554" s="409" t="s">
        <v>2845</v>
      </c>
      <c r="D1554" s="89" t="str">
        <f>IFERROR(VLOOKUP(CONCATENATE($A1554,"T"),'05 APU'!$1:$1048576,3,),"")</f>
        <v/>
      </c>
      <c r="E1554" s="89" t="str">
        <f>IFERROR(VLOOKUP(CONCATENATE($A1554,"T2"),'05 APU'!$1:$1048576,3,),"")</f>
        <v/>
      </c>
      <c r="F1554" s="89" t="str">
        <f>IFERROR(VLOOKUP(CONCATENATE($A1554,"T3"),'05 APU'!$1:$1048576,3,),"")</f>
        <v/>
      </c>
      <c r="G1554" s="415" t="s">
        <v>168</v>
      </c>
      <c r="H1554" s="351"/>
      <c r="I1554" s="90">
        <f>IFERROR((VLOOKUP(CONCATENATE($A1554,"D"),'05 APU'!$1:$1048576,9,)),0)</f>
        <v>0</v>
      </c>
      <c r="J1554" s="90">
        <f t="shared" si="49"/>
        <v>0</v>
      </c>
      <c r="K1554" s="297" t="str">
        <f>IFERROR(VLOOKUP(CONCATENATE($A1554,"C"),'05 APU'!$1:$1048576,9,),"")</f>
        <v/>
      </c>
      <c r="L1554" s="297" t="str">
        <f>IFERROR(VLOOKUP(CONCATENATE($A1554,"B"),'05 APU'!$1:$1048576,9,),"")</f>
        <v/>
      </c>
      <c r="M1554" s="297" t="str">
        <f>IFERROR(VLOOKUP(CONCATENATE($A1554,"A"),'05 APU'!$1:$1048576,9,),"")</f>
        <v/>
      </c>
      <c r="N1554" s="86"/>
      <c r="O1554" s="90">
        <f>IFERROR(VLOOKUP(CONCATENATE($A1554,"D"),'05 APU'!$T:$AB,9,),0)</f>
        <v>0</v>
      </c>
      <c r="P1554" s="90">
        <f t="shared" si="50"/>
        <v>0</v>
      </c>
      <c r="Q1554" s="90">
        <f>IFERROR(VLOOKUP(CONCATENATE($A1554,"C"),'05 APU'!$T:$AB,9,),0)</f>
        <v>0</v>
      </c>
      <c r="R1554" s="90">
        <f>IFERROR(VLOOKUP(CONCATENATE($A1554,"B"),'05 APU'!$T:$AB,9,),0)</f>
        <v>0</v>
      </c>
      <c r="S1554" s="90">
        <f>IFERROR(VLOOKUP(CONCATENATE($A1554,"A"),'05 APU'!$T:$AB,9,),0)</f>
        <v>0</v>
      </c>
      <c r="U1554" s="421"/>
      <c r="V1554" s="424"/>
      <c r="W1554" s="429">
        <v>0</v>
      </c>
    </row>
    <row r="1555" spans="1:23" x14ac:dyDescent="0.25">
      <c r="A1555" s="88">
        <v>1545</v>
      </c>
      <c r="B1555" s="408" t="s">
        <v>2846</v>
      </c>
      <c r="C1555" s="409" t="s">
        <v>2847</v>
      </c>
      <c r="D1555" s="89" t="str">
        <f>IFERROR(VLOOKUP(CONCATENATE($A1555,"T"),'05 APU'!$1:$1048576,3,),"")</f>
        <v/>
      </c>
      <c r="E1555" s="89" t="str">
        <f>IFERROR(VLOOKUP(CONCATENATE($A1555,"T2"),'05 APU'!$1:$1048576,3,),"")</f>
        <v/>
      </c>
      <c r="F1555" s="89" t="str">
        <f>IFERROR(VLOOKUP(CONCATENATE($A1555,"T3"),'05 APU'!$1:$1048576,3,),"")</f>
        <v/>
      </c>
      <c r="G1555" s="415" t="s">
        <v>168</v>
      </c>
      <c r="H1555" s="351"/>
      <c r="I1555" s="90">
        <f>IFERROR((VLOOKUP(CONCATENATE($A1555,"D"),'05 APU'!$1:$1048576,9,)),0)</f>
        <v>0</v>
      </c>
      <c r="J1555" s="90">
        <f t="shared" si="49"/>
        <v>0</v>
      </c>
      <c r="K1555" s="297" t="str">
        <f>IFERROR(VLOOKUP(CONCATENATE($A1555,"C"),'05 APU'!$1:$1048576,9,),"")</f>
        <v/>
      </c>
      <c r="L1555" s="297" t="str">
        <f>IFERROR(VLOOKUP(CONCATENATE($A1555,"B"),'05 APU'!$1:$1048576,9,),"")</f>
        <v/>
      </c>
      <c r="M1555" s="297" t="str">
        <f>IFERROR(VLOOKUP(CONCATENATE($A1555,"A"),'05 APU'!$1:$1048576,9,),"")</f>
        <v/>
      </c>
      <c r="N1555" s="86"/>
      <c r="O1555" s="90">
        <f>IFERROR(VLOOKUP(CONCATENATE($A1555,"D"),'05 APU'!$T:$AB,9,),0)</f>
        <v>0</v>
      </c>
      <c r="P1555" s="90">
        <f t="shared" si="50"/>
        <v>0</v>
      </c>
      <c r="Q1555" s="90">
        <f>IFERROR(VLOOKUP(CONCATENATE($A1555,"C"),'05 APU'!$T:$AB,9,),0)</f>
        <v>0</v>
      </c>
      <c r="R1555" s="90">
        <f>IFERROR(VLOOKUP(CONCATENATE($A1555,"B"),'05 APU'!$T:$AB,9,),0)</f>
        <v>0</v>
      </c>
      <c r="S1555" s="90">
        <f>IFERROR(VLOOKUP(CONCATENATE($A1555,"A"),'05 APU'!$T:$AB,9,),0)</f>
        <v>0</v>
      </c>
      <c r="U1555" s="421"/>
      <c r="V1555" s="424"/>
      <c r="W1555" s="429">
        <v>0</v>
      </c>
    </row>
    <row r="1556" spans="1:23" x14ac:dyDescent="0.25">
      <c r="A1556" s="88">
        <v>1546</v>
      </c>
      <c r="B1556" s="408" t="s">
        <v>2848</v>
      </c>
      <c r="C1556" s="409" t="s">
        <v>2849</v>
      </c>
      <c r="D1556" s="89" t="str">
        <f>IFERROR(VLOOKUP(CONCATENATE($A1556,"T"),'05 APU'!$1:$1048576,3,),"")</f>
        <v/>
      </c>
      <c r="E1556" s="89" t="str">
        <f>IFERROR(VLOOKUP(CONCATENATE($A1556,"T2"),'05 APU'!$1:$1048576,3,),"")</f>
        <v/>
      </c>
      <c r="F1556" s="89" t="str">
        <f>IFERROR(VLOOKUP(CONCATENATE($A1556,"T3"),'05 APU'!$1:$1048576,3,),"")</f>
        <v/>
      </c>
      <c r="G1556" s="415" t="s">
        <v>168</v>
      </c>
      <c r="H1556" s="351"/>
      <c r="I1556" s="90">
        <f>IFERROR((VLOOKUP(CONCATENATE($A1556,"D"),'05 APU'!$1:$1048576,9,)),0)</f>
        <v>0</v>
      </c>
      <c r="J1556" s="90">
        <f t="shared" si="49"/>
        <v>0</v>
      </c>
      <c r="K1556" s="297" t="str">
        <f>IFERROR(VLOOKUP(CONCATENATE($A1556,"C"),'05 APU'!$1:$1048576,9,),"")</f>
        <v/>
      </c>
      <c r="L1556" s="297" t="str">
        <f>IFERROR(VLOOKUP(CONCATENATE($A1556,"B"),'05 APU'!$1:$1048576,9,),"")</f>
        <v/>
      </c>
      <c r="M1556" s="297" t="str">
        <f>IFERROR(VLOOKUP(CONCATENATE($A1556,"A"),'05 APU'!$1:$1048576,9,),"")</f>
        <v/>
      </c>
      <c r="N1556" s="86"/>
      <c r="O1556" s="90">
        <f>IFERROR(VLOOKUP(CONCATENATE($A1556,"D"),'05 APU'!$T:$AB,9,),0)</f>
        <v>0</v>
      </c>
      <c r="P1556" s="90">
        <f t="shared" si="50"/>
        <v>0</v>
      </c>
      <c r="Q1556" s="90">
        <f>IFERROR(VLOOKUP(CONCATENATE($A1556,"C"),'05 APU'!$T:$AB,9,),0)</f>
        <v>0</v>
      </c>
      <c r="R1556" s="90">
        <f>IFERROR(VLOOKUP(CONCATENATE($A1556,"B"),'05 APU'!$T:$AB,9,),0)</f>
        <v>0</v>
      </c>
      <c r="S1556" s="90">
        <f>IFERROR(VLOOKUP(CONCATENATE($A1556,"A"),'05 APU'!$T:$AB,9,),0)</f>
        <v>0</v>
      </c>
      <c r="U1556" s="421"/>
      <c r="V1556" s="424"/>
      <c r="W1556" s="429">
        <v>0</v>
      </c>
    </row>
    <row r="1557" spans="1:23" x14ac:dyDescent="0.25">
      <c r="A1557" s="88">
        <v>1547</v>
      </c>
      <c r="B1557" s="408" t="s">
        <v>2850</v>
      </c>
      <c r="C1557" s="409" t="s">
        <v>2851</v>
      </c>
      <c r="D1557" s="89" t="str">
        <f>IFERROR(VLOOKUP(CONCATENATE($A1557,"T"),'05 APU'!$1:$1048576,3,),"")</f>
        <v/>
      </c>
      <c r="E1557" s="89" t="str">
        <f>IFERROR(VLOOKUP(CONCATENATE($A1557,"T2"),'05 APU'!$1:$1048576,3,),"")</f>
        <v/>
      </c>
      <c r="F1557" s="89" t="str">
        <f>IFERROR(VLOOKUP(CONCATENATE($A1557,"T3"),'05 APU'!$1:$1048576,3,),"")</f>
        <v/>
      </c>
      <c r="G1557" s="415" t="s">
        <v>168</v>
      </c>
      <c r="H1557" s="351"/>
      <c r="I1557" s="90">
        <f>IFERROR((VLOOKUP(CONCATENATE($A1557,"D"),'05 APU'!$1:$1048576,9,)),0)</f>
        <v>0</v>
      </c>
      <c r="J1557" s="90">
        <f t="shared" si="49"/>
        <v>0</v>
      </c>
      <c r="K1557" s="297" t="str">
        <f>IFERROR(VLOOKUP(CONCATENATE($A1557,"C"),'05 APU'!$1:$1048576,9,),"")</f>
        <v/>
      </c>
      <c r="L1557" s="297" t="str">
        <f>IFERROR(VLOOKUP(CONCATENATE($A1557,"B"),'05 APU'!$1:$1048576,9,),"")</f>
        <v/>
      </c>
      <c r="M1557" s="297" t="str">
        <f>IFERROR(VLOOKUP(CONCATENATE($A1557,"A"),'05 APU'!$1:$1048576,9,),"")</f>
        <v/>
      </c>
      <c r="N1557" s="86"/>
      <c r="O1557" s="90">
        <f>IFERROR(VLOOKUP(CONCATENATE($A1557,"D"),'05 APU'!$T:$AB,9,),0)</f>
        <v>0</v>
      </c>
      <c r="P1557" s="90">
        <f t="shared" si="50"/>
        <v>0</v>
      </c>
      <c r="Q1557" s="90">
        <f>IFERROR(VLOOKUP(CONCATENATE($A1557,"C"),'05 APU'!$T:$AB,9,),0)</f>
        <v>0</v>
      </c>
      <c r="R1557" s="90">
        <f>IFERROR(VLOOKUP(CONCATENATE($A1557,"B"),'05 APU'!$T:$AB,9,),0)</f>
        <v>0</v>
      </c>
      <c r="S1557" s="90">
        <f>IFERROR(VLOOKUP(CONCATENATE($A1557,"A"),'05 APU'!$T:$AB,9,),0)</f>
        <v>0</v>
      </c>
      <c r="U1557" s="421"/>
      <c r="V1557" s="424"/>
      <c r="W1557" s="429">
        <v>0</v>
      </c>
    </row>
    <row r="1558" spans="1:23" x14ac:dyDescent="0.25">
      <c r="A1558" s="88">
        <v>1548</v>
      </c>
      <c r="B1558" s="408" t="s">
        <v>2852</v>
      </c>
      <c r="C1558" s="409" t="s">
        <v>2853</v>
      </c>
      <c r="D1558" s="89" t="str">
        <f>IFERROR(VLOOKUP(CONCATENATE($A1558,"T"),'05 APU'!$1:$1048576,3,),"")</f>
        <v/>
      </c>
      <c r="E1558" s="89" t="str">
        <f>IFERROR(VLOOKUP(CONCATENATE($A1558,"T2"),'05 APU'!$1:$1048576,3,),"")</f>
        <v/>
      </c>
      <c r="F1558" s="89" t="str">
        <f>IFERROR(VLOOKUP(CONCATENATE($A1558,"T3"),'05 APU'!$1:$1048576,3,),"")</f>
        <v/>
      </c>
      <c r="G1558" s="415" t="s">
        <v>168</v>
      </c>
      <c r="H1558" s="351"/>
      <c r="I1558" s="90">
        <f>IFERROR((VLOOKUP(CONCATENATE($A1558,"D"),'05 APU'!$1:$1048576,9,)),0)</f>
        <v>0</v>
      </c>
      <c r="J1558" s="90">
        <f t="shared" si="49"/>
        <v>0</v>
      </c>
      <c r="K1558" s="297" t="str">
        <f>IFERROR(VLOOKUP(CONCATENATE($A1558,"C"),'05 APU'!$1:$1048576,9,),"")</f>
        <v/>
      </c>
      <c r="L1558" s="297" t="str">
        <f>IFERROR(VLOOKUP(CONCATENATE($A1558,"B"),'05 APU'!$1:$1048576,9,),"")</f>
        <v/>
      </c>
      <c r="M1558" s="297" t="str">
        <f>IFERROR(VLOOKUP(CONCATENATE($A1558,"A"),'05 APU'!$1:$1048576,9,),"")</f>
        <v/>
      </c>
      <c r="N1558" s="86"/>
      <c r="O1558" s="90">
        <f>IFERROR(VLOOKUP(CONCATENATE($A1558,"D"),'05 APU'!$T:$AB,9,),0)</f>
        <v>0</v>
      </c>
      <c r="P1558" s="90">
        <f t="shared" si="50"/>
        <v>0</v>
      </c>
      <c r="Q1558" s="90">
        <f>IFERROR(VLOOKUP(CONCATENATE($A1558,"C"),'05 APU'!$T:$AB,9,),0)</f>
        <v>0</v>
      </c>
      <c r="R1558" s="90">
        <f>IFERROR(VLOOKUP(CONCATENATE($A1558,"B"),'05 APU'!$T:$AB,9,),0)</f>
        <v>0</v>
      </c>
      <c r="S1558" s="90">
        <f>IFERROR(VLOOKUP(CONCATENATE($A1558,"A"),'05 APU'!$T:$AB,9,),0)</f>
        <v>0</v>
      </c>
      <c r="U1558" s="421"/>
      <c r="V1558" s="424"/>
      <c r="W1558" s="429">
        <v>0</v>
      </c>
    </row>
    <row r="1559" spans="1:23" x14ac:dyDescent="0.25">
      <c r="A1559" s="88">
        <v>1549</v>
      </c>
      <c r="B1559" s="403">
        <v>5.37</v>
      </c>
      <c r="C1559" s="404" t="s">
        <v>2854</v>
      </c>
      <c r="D1559" s="89" t="str">
        <f>IFERROR(VLOOKUP(CONCATENATE($A1559,"T"),'05 APU'!$1:$1048576,3,),"")</f>
        <v/>
      </c>
      <c r="E1559" s="89" t="str">
        <f>IFERROR(VLOOKUP(CONCATENATE($A1559,"T2"),'05 APU'!$1:$1048576,3,),"")</f>
        <v/>
      </c>
      <c r="F1559" s="89" t="str">
        <f>IFERROR(VLOOKUP(CONCATENATE($A1559,"T3"),'05 APU'!$1:$1048576,3,),"")</f>
        <v/>
      </c>
      <c r="G1559" s="415"/>
      <c r="H1559" s="351"/>
      <c r="I1559" s="90">
        <f>IFERROR((VLOOKUP(CONCATENATE($A1559,"D"),'05 APU'!$1:$1048576,9,)),0)</f>
        <v>0</v>
      </c>
      <c r="J1559" s="90">
        <f t="shared" si="49"/>
        <v>0</v>
      </c>
      <c r="K1559" s="297" t="str">
        <f>IFERROR(VLOOKUP(CONCATENATE($A1559,"C"),'05 APU'!$1:$1048576,9,),"")</f>
        <v/>
      </c>
      <c r="L1559" s="297" t="str">
        <f>IFERROR(VLOOKUP(CONCATENATE($A1559,"B"),'05 APU'!$1:$1048576,9,),"")</f>
        <v/>
      </c>
      <c r="M1559" s="297" t="str">
        <f>IFERROR(VLOOKUP(CONCATENATE($A1559,"A"),'05 APU'!$1:$1048576,9,),"")</f>
        <v/>
      </c>
      <c r="N1559" s="86"/>
      <c r="O1559" s="90">
        <f>IFERROR(VLOOKUP(CONCATENATE($A1559,"D"),'05 APU'!$T:$AB,9,),0)</f>
        <v>0</v>
      </c>
      <c r="P1559" s="90">
        <f t="shared" si="50"/>
        <v>0</v>
      </c>
      <c r="Q1559" s="90">
        <f>IFERROR(VLOOKUP(CONCATENATE($A1559,"C"),'05 APU'!$T:$AB,9,),0)</f>
        <v>0</v>
      </c>
      <c r="R1559" s="90">
        <f>IFERROR(VLOOKUP(CONCATENATE($A1559,"B"),'05 APU'!$T:$AB,9,),0)</f>
        <v>0</v>
      </c>
      <c r="S1559" s="90">
        <f>IFERROR(VLOOKUP(CONCATENATE($A1559,"A"),'05 APU'!$T:$AB,9,),0)</f>
        <v>0</v>
      </c>
      <c r="U1559" s="420" t="s">
        <v>3477</v>
      </c>
      <c r="V1559" s="428" t="s">
        <v>3489</v>
      </c>
      <c r="W1559" s="429">
        <v>0</v>
      </c>
    </row>
    <row r="1560" spans="1:23" x14ac:dyDescent="0.25">
      <c r="A1560" s="88">
        <v>1550</v>
      </c>
      <c r="B1560" s="408" t="s">
        <v>2855</v>
      </c>
      <c r="C1560" s="409" t="s">
        <v>2856</v>
      </c>
      <c r="D1560" s="89" t="str">
        <f>IFERROR(VLOOKUP(CONCATENATE($A1560,"T"),'05 APU'!$1:$1048576,3,),"")</f>
        <v/>
      </c>
      <c r="E1560" s="89" t="str">
        <f>IFERROR(VLOOKUP(CONCATENATE($A1560,"T2"),'05 APU'!$1:$1048576,3,),"")</f>
        <v/>
      </c>
      <c r="F1560" s="89" t="str">
        <f>IFERROR(VLOOKUP(CONCATENATE($A1560,"T3"),'05 APU'!$1:$1048576,3,),"")</f>
        <v/>
      </c>
      <c r="G1560" s="415" t="s">
        <v>168</v>
      </c>
      <c r="H1560" s="351"/>
      <c r="I1560" s="90">
        <f>IFERROR((VLOOKUP(CONCATENATE($A1560,"D"),'05 APU'!$1:$1048576,9,)),0)</f>
        <v>0</v>
      </c>
      <c r="J1560" s="90">
        <f t="shared" si="49"/>
        <v>0</v>
      </c>
      <c r="K1560" s="297" t="str">
        <f>IFERROR(VLOOKUP(CONCATENATE($A1560,"C"),'05 APU'!$1:$1048576,9,),"")</f>
        <v/>
      </c>
      <c r="L1560" s="297" t="str">
        <f>IFERROR(VLOOKUP(CONCATENATE($A1560,"B"),'05 APU'!$1:$1048576,9,),"")</f>
        <v/>
      </c>
      <c r="M1560" s="297" t="str">
        <f>IFERROR(VLOOKUP(CONCATENATE($A1560,"A"),'05 APU'!$1:$1048576,9,),"")</f>
        <v/>
      </c>
      <c r="N1560" s="86"/>
      <c r="O1560" s="90">
        <f>IFERROR(VLOOKUP(CONCATENATE($A1560,"D"),'05 APU'!$T:$AB,9,),0)</f>
        <v>0</v>
      </c>
      <c r="P1560" s="90">
        <f t="shared" si="50"/>
        <v>0</v>
      </c>
      <c r="Q1560" s="90">
        <f>IFERROR(VLOOKUP(CONCATENATE($A1560,"C"),'05 APU'!$T:$AB,9,),0)</f>
        <v>0</v>
      </c>
      <c r="R1560" s="90">
        <f>IFERROR(VLOOKUP(CONCATENATE($A1560,"B"),'05 APU'!$T:$AB,9,),0)</f>
        <v>0</v>
      </c>
      <c r="S1560" s="90">
        <f>IFERROR(VLOOKUP(CONCATENATE($A1560,"A"),'05 APU'!$T:$AB,9,),0)</f>
        <v>0</v>
      </c>
      <c r="U1560" s="420" t="s">
        <v>3477</v>
      </c>
      <c r="V1560" s="428" t="s">
        <v>3489</v>
      </c>
      <c r="W1560" s="429" t="s">
        <v>3494</v>
      </c>
    </row>
    <row r="1561" spans="1:23" x14ac:dyDescent="0.25">
      <c r="A1561" s="88">
        <v>1551</v>
      </c>
      <c r="B1561" s="408" t="s">
        <v>2857</v>
      </c>
      <c r="C1561" s="409" t="s">
        <v>2858</v>
      </c>
      <c r="D1561" s="89" t="str">
        <f>IFERROR(VLOOKUP(CONCATENATE($A1561,"T"),'05 APU'!$1:$1048576,3,),"")</f>
        <v/>
      </c>
      <c r="E1561" s="89" t="str">
        <f>IFERROR(VLOOKUP(CONCATENATE($A1561,"T2"),'05 APU'!$1:$1048576,3,),"")</f>
        <v/>
      </c>
      <c r="F1561" s="89" t="str">
        <f>IFERROR(VLOOKUP(CONCATENATE($A1561,"T3"),'05 APU'!$1:$1048576,3,),"")</f>
        <v/>
      </c>
      <c r="G1561" s="415" t="s">
        <v>168</v>
      </c>
      <c r="H1561" s="351"/>
      <c r="I1561" s="90">
        <f>IFERROR((VLOOKUP(CONCATENATE($A1561,"D"),'05 APU'!$1:$1048576,9,)),0)</f>
        <v>0</v>
      </c>
      <c r="J1561" s="90">
        <f t="shared" si="49"/>
        <v>0</v>
      </c>
      <c r="K1561" s="297" t="str">
        <f>IFERROR(VLOOKUP(CONCATENATE($A1561,"C"),'05 APU'!$1:$1048576,9,),"")</f>
        <v/>
      </c>
      <c r="L1561" s="297" t="str">
        <f>IFERROR(VLOOKUP(CONCATENATE($A1561,"B"),'05 APU'!$1:$1048576,9,),"")</f>
        <v/>
      </c>
      <c r="M1561" s="297" t="str">
        <f>IFERROR(VLOOKUP(CONCATENATE($A1561,"A"),'05 APU'!$1:$1048576,9,),"")</f>
        <v/>
      </c>
      <c r="N1561" s="86"/>
      <c r="O1561" s="90">
        <f>IFERROR(VLOOKUP(CONCATENATE($A1561,"D"),'05 APU'!$T:$AB,9,),0)</f>
        <v>0</v>
      </c>
      <c r="P1561" s="90">
        <f t="shared" si="50"/>
        <v>0</v>
      </c>
      <c r="Q1561" s="90">
        <f>IFERROR(VLOOKUP(CONCATENATE($A1561,"C"),'05 APU'!$T:$AB,9,),0)</f>
        <v>0</v>
      </c>
      <c r="R1561" s="90">
        <f>IFERROR(VLOOKUP(CONCATENATE($A1561,"B"),'05 APU'!$T:$AB,9,),0)</f>
        <v>0</v>
      </c>
      <c r="S1561" s="90">
        <f>IFERROR(VLOOKUP(CONCATENATE($A1561,"A"),'05 APU'!$T:$AB,9,),0)</f>
        <v>0</v>
      </c>
      <c r="U1561" s="420" t="s">
        <v>3477</v>
      </c>
      <c r="V1561" s="428" t="s">
        <v>3489</v>
      </c>
      <c r="W1561" s="429" t="s">
        <v>3494</v>
      </c>
    </row>
    <row r="1562" spans="1:23" x14ac:dyDescent="0.25">
      <c r="A1562" s="88">
        <v>1552</v>
      </c>
      <c r="B1562" s="408" t="s">
        <v>2859</v>
      </c>
      <c r="C1562" s="409" t="s">
        <v>2860</v>
      </c>
      <c r="D1562" s="89" t="str">
        <f>IFERROR(VLOOKUP(CONCATENATE($A1562,"T"),'05 APU'!$1:$1048576,3,),"")</f>
        <v/>
      </c>
      <c r="E1562" s="89" t="str">
        <f>IFERROR(VLOOKUP(CONCATENATE($A1562,"T2"),'05 APU'!$1:$1048576,3,),"")</f>
        <v/>
      </c>
      <c r="F1562" s="89" t="str">
        <f>IFERROR(VLOOKUP(CONCATENATE($A1562,"T3"),'05 APU'!$1:$1048576,3,),"")</f>
        <v/>
      </c>
      <c r="G1562" s="415" t="s">
        <v>168</v>
      </c>
      <c r="H1562" s="351"/>
      <c r="I1562" s="90">
        <f>IFERROR((VLOOKUP(CONCATENATE($A1562,"D"),'05 APU'!$1:$1048576,9,)),0)</f>
        <v>0</v>
      </c>
      <c r="J1562" s="90">
        <f t="shared" si="49"/>
        <v>0</v>
      </c>
      <c r="K1562" s="297" t="str">
        <f>IFERROR(VLOOKUP(CONCATENATE($A1562,"C"),'05 APU'!$1:$1048576,9,),"")</f>
        <v/>
      </c>
      <c r="L1562" s="297" t="str">
        <f>IFERROR(VLOOKUP(CONCATENATE($A1562,"B"),'05 APU'!$1:$1048576,9,),"")</f>
        <v/>
      </c>
      <c r="M1562" s="297" t="str">
        <f>IFERROR(VLOOKUP(CONCATENATE($A1562,"A"),'05 APU'!$1:$1048576,9,),"")</f>
        <v/>
      </c>
      <c r="N1562" s="86"/>
      <c r="O1562" s="90">
        <f>IFERROR(VLOOKUP(CONCATENATE($A1562,"D"),'05 APU'!$T:$AB,9,),0)</f>
        <v>0</v>
      </c>
      <c r="P1562" s="90">
        <f t="shared" si="50"/>
        <v>0</v>
      </c>
      <c r="Q1562" s="90">
        <f>IFERROR(VLOOKUP(CONCATENATE($A1562,"C"),'05 APU'!$T:$AB,9,),0)</f>
        <v>0</v>
      </c>
      <c r="R1562" s="90">
        <f>IFERROR(VLOOKUP(CONCATENATE($A1562,"B"),'05 APU'!$T:$AB,9,),0)</f>
        <v>0</v>
      </c>
      <c r="S1562" s="90">
        <f>IFERROR(VLOOKUP(CONCATENATE($A1562,"A"),'05 APU'!$T:$AB,9,),0)</f>
        <v>0</v>
      </c>
      <c r="U1562" s="420" t="s">
        <v>3477</v>
      </c>
      <c r="V1562" s="428" t="s">
        <v>3489</v>
      </c>
      <c r="W1562" s="429" t="s">
        <v>3494</v>
      </c>
    </row>
    <row r="1563" spans="1:23" x14ac:dyDescent="0.25">
      <c r="A1563" s="88">
        <v>1553</v>
      </c>
      <c r="B1563" s="408" t="s">
        <v>2861</v>
      </c>
      <c r="C1563" s="409" t="s">
        <v>2862</v>
      </c>
      <c r="D1563" s="89" t="str">
        <f>IFERROR(VLOOKUP(CONCATENATE($A1563,"T"),'05 APU'!$1:$1048576,3,),"")</f>
        <v/>
      </c>
      <c r="E1563" s="89" t="str">
        <f>IFERROR(VLOOKUP(CONCATENATE($A1563,"T2"),'05 APU'!$1:$1048576,3,),"")</f>
        <v/>
      </c>
      <c r="F1563" s="89" t="str">
        <f>IFERROR(VLOOKUP(CONCATENATE($A1563,"T3"),'05 APU'!$1:$1048576,3,),"")</f>
        <v/>
      </c>
      <c r="G1563" s="415" t="s">
        <v>168</v>
      </c>
      <c r="H1563" s="351"/>
      <c r="I1563" s="90">
        <f>IFERROR((VLOOKUP(CONCATENATE($A1563,"D"),'05 APU'!$1:$1048576,9,)),0)</f>
        <v>0</v>
      </c>
      <c r="J1563" s="90">
        <f t="shared" si="49"/>
        <v>0</v>
      </c>
      <c r="K1563" s="297" t="str">
        <f>IFERROR(VLOOKUP(CONCATENATE($A1563,"C"),'05 APU'!$1:$1048576,9,),"")</f>
        <v/>
      </c>
      <c r="L1563" s="297" t="str">
        <f>IFERROR(VLOOKUP(CONCATENATE($A1563,"B"),'05 APU'!$1:$1048576,9,),"")</f>
        <v/>
      </c>
      <c r="M1563" s="297" t="str">
        <f>IFERROR(VLOOKUP(CONCATENATE($A1563,"A"),'05 APU'!$1:$1048576,9,),"")</f>
        <v/>
      </c>
      <c r="N1563" s="86"/>
      <c r="O1563" s="90">
        <f>IFERROR(VLOOKUP(CONCATENATE($A1563,"D"),'05 APU'!$T:$AB,9,),0)</f>
        <v>0</v>
      </c>
      <c r="P1563" s="90">
        <f t="shared" si="50"/>
        <v>0</v>
      </c>
      <c r="Q1563" s="90">
        <f>IFERROR(VLOOKUP(CONCATENATE($A1563,"C"),'05 APU'!$T:$AB,9,),0)</f>
        <v>0</v>
      </c>
      <c r="R1563" s="90">
        <f>IFERROR(VLOOKUP(CONCATENATE($A1563,"B"),'05 APU'!$T:$AB,9,),0)</f>
        <v>0</v>
      </c>
      <c r="S1563" s="90">
        <f>IFERROR(VLOOKUP(CONCATENATE($A1563,"A"),'05 APU'!$T:$AB,9,),0)</f>
        <v>0</v>
      </c>
      <c r="U1563" s="420" t="s">
        <v>3477</v>
      </c>
      <c r="V1563" s="428" t="s">
        <v>3489</v>
      </c>
      <c r="W1563" s="429" t="s">
        <v>3494</v>
      </c>
    </row>
    <row r="1564" spans="1:23" x14ac:dyDescent="0.25">
      <c r="A1564" s="88">
        <v>1554</v>
      </c>
      <c r="B1564" s="408" t="s">
        <v>2863</v>
      </c>
      <c r="C1564" s="409" t="s">
        <v>2864</v>
      </c>
      <c r="D1564" s="89" t="str">
        <f>IFERROR(VLOOKUP(CONCATENATE($A1564,"T"),'05 APU'!$1:$1048576,3,),"")</f>
        <v/>
      </c>
      <c r="E1564" s="89" t="str">
        <f>IFERROR(VLOOKUP(CONCATENATE($A1564,"T2"),'05 APU'!$1:$1048576,3,),"")</f>
        <v/>
      </c>
      <c r="F1564" s="89" t="str">
        <f>IFERROR(VLOOKUP(CONCATENATE($A1564,"T3"),'05 APU'!$1:$1048576,3,),"")</f>
        <v/>
      </c>
      <c r="G1564" s="415" t="s">
        <v>168</v>
      </c>
      <c r="H1564" s="351"/>
      <c r="I1564" s="90">
        <f>IFERROR((VLOOKUP(CONCATENATE($A1564,"D"),'05 APU'!$1:$1048576,9,)),0)</f>
        <v>0</v>
      </c>
      <c r="J1564" s="90">
        <f t="shared" si="49"/>
        <v>0</v>
      </c>
      <c r="K1564" s="297" t="str">
        <f>IFERROR(VLOOKUP(CONCATENATE($A1564,"C"),'05 APU'!$1:$1048576,9,),"")</f>
        <v/>
      </c>
      <c r="L1564" s="297" t="str">
        <f>IFERROR(VLOOKUP(CONCATENATE($A1564,"B"),'05 APU'!$1:$1048576,9,),"")</f>
        <v/>
      </c>
      <c r="M1564" s="297" t="str">
        <f>IFERROR(VLOOKUP(CONCATENATE($A1564,"A"),'05 APU'!$1:$1048576,9,),"")</f>
        <v/>
      </c>
      <c r="N1564" s="86"/>
      <c r="O1564" s="90">
        <f>IFERROR(VLOOKUP(CONCATENATE($A1564,"D"),'05 APU'!$T:$AB,9,),0)</f>
        <v>0</v>
      </c>
      <c r="P1564" s="90">
        <f t="shared" si="50"/>
        <v>0</v>
      </c>
      <c r="Q1564" s="90">
        <f>IFERROR(VLOOKUP(CONCATENATE($A1564,"C"),'05 APU'!$T:$AB,9,),0)</f>
        <v>0</v>
      </c>
      <c r="R1564" s="90">
        <f>IFERROR(VLOOKUP(CONCATENATE($A1564,"B"),'05 APU'!$T:$AB,9,),0)</f>
        <v>0</v>
      </c>
      <c r="S1564" s="90">
        <f>IFERROR(VLOOKUP(CONCATENATE($A1564,"A"),'05 APU'!$T:$AB,9,),0)</f>
        <v>0</v>
      </c>
      <c r="U1564" s="420" t="s">
        <v>3477</v>
      </c>
      <c r="V1564" s="428" t="s">
        <v>3489</v>
      </c>
      <c r="W1564" s="429" t="s">
        <v>3494</v>
      </c>
    </row>
    <row r="1565" spans="1:23" x14ac:dyDescent="0.25">
      <c r="A1565" s="88">
        <v>1555</v>
      </c>
      <c r="B1565" s="408" t="s">
        <v>2865</v>
      </c>
      <c r="C1565" s="409" t="s">
        <v>2866</v>
      </c>
      <c r="D1565" s="89" t="str">
        <f>IFERROR(VLOOKUP(CONCATENATE($A1565,"T"),'05 APU'!$1:$1048576,3,),"")</f>
        <v/>
      </c>
      <c r="E1565" s="89" t="str">
        <f>IFERROR(VLOOKUP(CONCATENATE($A1565,"T2"),'05 APU'!$1:$1048576,3,),"")</f>
        <v/>
      </c>
      <c r="F1565" s="89" t="str">
        <f>IFERROR(VLOOKUP(CONCATENATE($A1565,"T3"),'05 APU'!$1:$1048576,3,),"")</f>
        <v/>
      </c>
      <c r="G1565" s="415" t="s">
        <v>168</v>
      </c>
      <c r="H1565" s="351"/>
      <c r="I1565" s="90">
        <f>IFERROR((VLOOKUP(CONCATENATE($A1565,"D"),'05 APU'!$1:$1048576,9,)),0)</f>
        <v>0</v>
      </c>
      <c r="J1565" s="90">
        <f t="shared" si="49"/>
        <v>0</v>
      </c>
      <c r="K1565" s="297" t="str">
        <f>IFERROR(VLOOKUP(CONCATENATE($A1565,"C"),'05 APU'!$1:$1048576,9,),"")</f>
        <v/>
      </c>
      <c r="L1565" s="297" t="str">
        <f>IFERROR(VLOOKUP(CONCATENATE($A1565,"B"),'05 APU'!$1:$1048576,9,),"")</f>
        <v/>
      </c>
      <c r="M1565" s="297" t="str">
        <f>IFERROR(VLOOKUP(CONCATENATE($A1565,"A"),'05 APU'!$1:$1048576,9,),"")</f>
        <v/>
      </c>
      <c r="N1565" s="86"/>
      <c r="O1565" s="90">
        <f>IFERROR(VLOOKUP(CONCATENATE($A1565,"D"),'05 APU'!$T:$AB,9,),0)</f>
        <v>0</v>
      </c>
      <c r="P1565" s="90">
        <f t="shared" si="50"/>
        <v>0</v>
      </c>
      <c r="Q1565" s="90">
        <f>IFERROR(VLOOKUP(CONCATENATE($A1565,"C"),'05 APU'!$T:$AB,9,),0)</f>
        <v>0</v>
      </c>
      <c r="R1565" s="90">
        <f>IFERROR(VLOOKUP(CONCATENATE($A1565,"B"),'05 APU'!$T:$AB,9,),0)</f>
        <v>0</v>
      </c>
      <c r="S1565" s="90">
        <f>IFERROR(VLOOKUP(CONCATENATE($A1565,"A"),'05 APU'!$T:$AB,9,),0)</f>
        <v>0</v>
      </c>
      <c r="U1565" s="420" t="s">
        <v>3477</v>
      </c>
      <c r="V1565" s="428" t="s">
        <v>3489</v>
      </c>
      <c r="W1565" s="429" t="s">
        <v>3494</v>
      </c>
    </row>
    <row r="1566" spans="1:23" x14ac:dyDescent="0.25">
      <c r="A1566" s="88">
        <v>1556</v>
      </c>
      <c r="B1566" s="403">
        <v>5.38</v>
      </c>
      <c r="C1566" s="404" t="s">
        <v>2867</v>
      </c>
      <c r="D1566" s="89" t="str">
        <f>IFERROR(VLOOKUP(CONCATENATE($A1566,"T"),'05 APU'!$1:$1048576,3,),"")</f>
        <v/>
      </c>
      <c r="E1566" s="89" t="str">
        <f>IFERROR(VLOOKUP(CONCATENATE($A1566,"T2"),'05 APU'!$1:$1048576,3,),"")</f>
        <v/>
      </c>
      <c r="F1566" s="89" t="str">
        <f>IFERROR(VLOOKUP(CONCATENATE($A1566,"T3"),'05 APU'!$1:$1048576,3,),"")</f>
        <v/>
      </c>
      <c r="G1566" s="415"/>
      <c r="H1566" s="351"/>
      <c r="I1566" s="90">
        <f>IFERROR((VLOOKUP(CONCATENATE($A1566,"D"),'05 APU'!$1:$1048576,9,)),0)</f>
        <v>0</v>
      </c>
      <c r="J1566" s="90">
        <f t="shared" si="49"/>
        <v>0</v>
      </c>
      <c r="K1566" s="297" t="str">
        <f>IFERROR(VLOOKUP(CONCATENATE($A1566,"C"),'05 APU'!$1:$1048576,9,),"")</f>
        <v/>
      </c>
      <c r="L1566" s="297" t="str">
        <f>IFERROR(VLOOKUP(CONCATENATE($A1566,"B"),'05 APU'!$1:$1048576,9,),"")</f>
        <v/>
      </c>
      <c r="M1566" s="297" t="str">
        <f>IFERROR(VLOOKUP(CONCATENATE($A1566,"A"),'05 APU'!$1:$1048576,9,),"")</f>
        <v/>
      </c>
      <c r="N1566" s="86"/>
      <c r="O1566" s="90">
        <f>IFERROR(VLOOKUP(CONCATENATE($A1566,"D"),'05 APU'!$T:$AB,9,),0)</f>
        <v>0</v>
      </c>
      <c r="P1566" s="90">
        <f t="shared" si="50"/>
        <v>0</v>
      </c>
      <c r="Q1566" s="90">
        <f>IFERROR(VLOOKUP(CONCATENATE($A1566,"C"),'05 APU'!$T:$AB,9,),0)</f>
        <v>0</v>
      </c>
      <c r="R1566" s="90">
        <f>IFERROR(VLOOKUP(CONCATENATE($A1566,"B"),'05 APU'!$T:$AB,9,),0)</f>
        <v>0</v>
      </c>
      <c r="S1566" s="90">
        <f>IFERROR(VLOOKUP(CONCATENATE($A1566,"A"),'05 APU'!$T:$AB,9,),0)</f>
        <v>0</v>
      </c>
      <c r="U1566" s="420" t="s">
        <v>3477</v>
      </c>
      <c r="V1566" s="428" t="s">
        <v>3489</v>
      </c>
      <c r="W1566" s="429">
        <v>0</v>
      </c>
    </row>
    <row r="1567" spans="1:23" x14ac:dyDescent="0.25">
      <c r="A1567" s="88">
        <v>1557</v>
      </c>
      <c r="B1567" s="408" t="s">
        <v>2868</v>
      </c>
      <c r="C1567" s="409" t="s">
        <v>2869</v>
      </c>
      <c r="D1567" s="89" t="str">
        <f>IFERROR(VLOOKUP(CONCATENATE($A1567,"T"),'05 APU'!$1:$1048576,3,),"")</f>
        <v/>
      </c>
      <c r="E1567" s="89" t="str">
        <f>IFERROR(VLOOKUP(CONCATENATE($A1567,"T2"),'05 APU'!$1:$1048576,3,),"")</f>
        <v/>
      </c>
      <c r="F1567" s="89" t="str">
        <f>IFERROR(VLOOKUP(CONCATENATE($A1567,"T3"),'05 APU'!$1:$1048576,3,),"")</f>
        <v/>
      </c>
      <c r="G1567" s="415" t="s">
        <v>168</v>
      </c>
      <c r="H1567" s="351"/>
      <c r="I1567" s="90">
        <f>IFERROR((VLOOKUP(CONCATENATE($A1567,"D"),'05 APU'!$1:$1048576,9,)),0)</f>
        <v>0</v>
      </c>
      <c r="J1567" s="90">
        <f t="shared" si="49"/>
        <v>0</v>
      </c>
      <c r="K1567" s="297" t="str">
        <f>IFERROR(VLOOKUP(CONCATENATE($A1567,"C"),'05 APU'!$1:$1048576,9,),"")</f>
        <v/>
      </c>
      <c r="L1567" s="297" t="str">
        <f>IFERROR(VLOOKUP(CONCATENATE($A1567,"B"),'05 APU'!$1:$1048576,9,),"")</f>
        <v/>
      </c>
      <c r="M1567" s="297" t="str">
        <f>IFERROR(VLOOKUP(CONCATENATE($A1567,"A"),'05 APU'!$1:$1048576,9,),"")</f>
        <v/>
      </c>
      <c r="N1567" s="86"/>
      <c r="O1567" s="90">
        <f>IFERROR(VLOOKUP(CONCATENATE($A1567,"D"),'05 APU'!$T:$AB,9,),0)</f>
        <v>0</v>
      </c>
      <c r="P1567" s="90">
        <f t="shared" si="50"/>
        <v>0</v>
      </c>
      <c r="Q1567" s="90">
        <f>IFERROR(VLOOKUP(CONCATENATE($A1567,"C"),'05 APU'!$T:$AB,9,),0)</f>
        <v>0</v>
      </c>
      <c r="R1567" s="90">
        <f>IFERROR(VLOOKUP(CONCATENATE($A1567,"B"),'05 APU'!$T:$AB,9,),0)</f>
        <v>0</v>
      </c>
      <c r="S1567" s="90">
        <f>IFERROR(VLOOKUP(CONCATENATE($A1567,"A"),'05 APU'!$T:$AB,9,),0)</f>
        <v>0</v>
      </c>
      <c r="U1567" s="420" t="s">
        <v>3477</v>
      </c>
      <c r="V1567" s="428" t="s">
        <v>3489</v>
      </c>
      <c r="W1567" s="429" t="s">
        <v>3494</v>
      </c>
    </row>
    <row r="1568" spans="1:23" x14ac:dyDescent="0.25">
      <c r="A1568" s="88">
        <v>1558</v>
      </c>
      <c r="B1568" s="408" t="s">
        <v>2870</v>
      </c>
      <c r="C1568" s="409" t="s">
        <v>2871</v>
      </c>
      <c r="D1568" s="89" t="str">
        <f>IFERROR(VLOOKUP(CONCATENATE($A1568,"T"),'05 APU'!$1:$1048576,3,),"")</f>
        <v/>
      </c>
      <c r="E1568" s="89" t="str">
        <f>IFERROR(VLOOKUP(CONCATENATE($A1568,"T2"),'05 APU'!$1:$1048576,3,),"")</f>
        <v/>
      </c>
      <c r="F1568" s="89" t="str">
        <f>IFERROR(VLOOKUP(CONCATENATE($A1568,"T3"),'05 APU'!$1:$1048576,3,),"")</f>
        <v/>
      </c>
      <c r="G1568" s="415" t="s">
        <v>168</v>
      </c>
      <c r="H1568" s="351"/>
      <c r="I1568" s="90">
        <f>IFERROR((VLOOKUP(CONCATENATE($A1568,"D"),'05 APU'!$1:$1048576,9,)),0)</f>
        <v>0</v>
      </c>
      <c r="J1568" s="90">
        <f t="shared" si="49"/>
        <v>0</v>
      </c>
      <c r="K1568" s="297" t="str">
        <f>IFERROR(VLOOKUP(CONCATENATE($A1568,"C"),'05 APU'!$1:$1048576,9,),"")</f>
        <v/>
      </c>
      <c r="L1568" s="297" t="str">
        <f>IFERROR(VLOOKUP(CONCATENATE($A1568,"B"),'05 APU'!$1:$1048576,9,),"")</f>
        <v/>
      </c>
      <c r="M1568" s="297" t="str">
        <f>IFERROR(VLOOKUP(CONCATENATE($A1568,"A"),'05 APU'!$1:$1048576,9,),"")</f>
        <v/>
      </c>
      <c r="N1568" s="86"/>
      <c r="O1568" s="90">
        <f>IFERROR(VLOOKUP(CONCATENATE($A1568,"D"),'05 APU'!$T:$AB,9,),0)</f>
        <v>0</v>
      </c>
      <c r="P1568" s="90">
        <f t="shared" si="50"/>
        <v>0</v>
      </c>
      <c r="Q1568" s="90">
        <f>IFERROR(VLOOKUP(CONCATENATE($A1568,"C"),'05 APU'!$T:$AB,9,),0)</f>
        <v>0</v>
      </c>
      <c r="R1568" s="90">
        <f>IFERROR(VLOOKUP(CONCATENATE($A1568,"B"),'05 APU'!$T:$AB,9,),0)</f>
        <v>0</v>
      </c>
      <c r="S1568" s="90">
        <f>IFERROR(VLOOKUP(CONCATENATE($A1568,"A"),'05 APU'!$T:$AB,9,),0)</f>
        <v>0</v>
      </c>
      <c r="U1568" s="420" t="s">
        <v>3477</v>
      </c>
      <c r="V1568" s="428" t="s">
        <v>3489</v>
      </c>
      <c r="W1568" s="429" t="s">
        <v>3494</v>
      </c>
    </row>
    <row r="1569" spans="1:23" x14ac:dyDescent="0.25">
      <c r="A1569" s="88">
        <v>1559</v>
      </c>
      <c r="B1569" s="408" t="s">
        <v>2872</v>
      </c>
      <c r="C1569" s="409" t="s">
        <v>2873</v>
      </c>
      <c r="D1569" s="89" t="str">
        <f>IFERROR(VLOOKUP(CONCATENATE($A1569,"T"),'05 APU'!$1:$1048576,3,),"")</f>
        <v/>
      </c>
      <c r="E1569" s="89" t="str">
        <f>IFERROR(VLOOKUP(CONCATENATE($A1569,"T2"),'05 APU'!$1:$1048576,3,),"")</f>
        <v/>
      </c>
      <c r="F1569" s="89" t="str">
        <f>IFERROR(VLOOKUP(CONCATENATE($A1569,"T3"),'05 APU'!$1:$1048576,3,),"")</f>
        <v/>
      </c>
      <c r="G1569" s="415" t="s">
        <v>168</v>
      </c>
      <c r="H1569" s="351"/>
      <c r="I1569" s="90">
        <f>IFERROR((VLOOKUP(CONCATENATE($A1569,"D"),'05 APU'!$1:$1048576,9,)),0)</f>
        <v>0</v>
      </c>
      <c r="J1569" s="90">
        <f t="shared" si="49"/>
        <v>0</v>
      </c>
      <c r="K1569" s="297" t="str">
        <f>IFERROR(VLOOKUP(CONCATENATE($A1569,"C"),'05 APU'!$1:$1048576,9,),"")</f>
        <v/>
      </c>
      <c r="L1569" s="297" t="str">
        <f>IFERROR(VLOOKUP(CONCATENATE($A1569,"B"),'05 APU'!$1:$1048576,9,),"")</f>
        <v/>
      </c>
      <c r="M1569" s="297" t="str">
        <f>IFERROR(VLOOKUP(CONCATENATE($A1569,"A"),'05 APU'!$1:$1048576,9,),"")</f>
        <v/>
      </c>
      <c r="N1569" s="86"/>
      <c r="O1569" s="90">
        <f>IFERROR(VLOOKUP(CONCATENATE($A1569,"D"),'05 APU'!$T:$AB,9,),0)</f>
        <v>0</v>
      </c>
      <c r="P1569" s="90">
        <f t="shared" si="50"/>
        <v>0</v>
      </c>
      <c r="Q1569" s="90">
        <f>IFERROR(VLOOKUP(CONCATENATE($A1569,"C"),'05 APU'!$T:$AB,9,),0)</f>
        <v>0</v>
      </c>
      <c r="R1569" s="90">
        <f>IFERROR(VLOOKUP(CONCATENATE($A1569,"B"),'05 APU'!$T:$AB,9,),0)</f>
        <v>0</v>
      </c>
      <c r="S1569" s="90">
        <f>IFERROR(VLOOKUP(CONCATENATE($A1569,"A"),'05 APU'!$T:$AB,9,),0)</f>
        <v>0</v>
      </c>
      <c r="U1569" s="420" t="s">
        <v>3477</v>
      </c>
      <c r="V1569" s="428" t="s">
        <v>3489</v>
      </c>
      <c r="W1569" s="429" t="s">
        <v>3494</v>
      </c>
    </row>
    <row r="1570" spans="1:23" x14ac:dyDescent="0.25">
      <c r="A1570" s="88">
        <v>1560</v>
      </c>
      <c r="B1570" s="408" t="s">
        <v>2874</v>
      </c>
      <c r="C1570" s="409" t="s">
        <v>2875</v>
      </c>
      <c r="D1570" s="89" t="str">
        <f>IFERROR(VLOOKUP(CONCATENATE($A1570,"T"),'05 APU'!$1:$1048576,3,),"")</f>
        <v/>
      </c>
      <c r="E1570" s="89" t="str">
        <f>IFERROR(VLOOKUP(CONCATENATE($A1570,"T2"),'05 APU'!$1:$1048576,3,),"")</f>
        <v/>
      </c>
      <c r="F1570" s="89" t="str">
        <f>IFERROR(VLOOKUP(CONCATENATE($A1570,"T3"),'05 APU'!$1:$1048576,3,),"")</f>
        <v/>
      </c>
      <c r="G1570" s="415" t="s">
        <v>168</v>
      </c>
      <c r="H1570" s="351"/>
      <c r="I1570" s="90">
        <f>IFERROR((VLOOKUP(CONCATENATE($A1570,"D"),'05 APU'!$1:$1048576,9,)),0)</f>
        <v>0</v>
      </c>
      <c r="J1570" s="90">
        <f t="shared" si="49"/>
        <v>0</v>
      </c>
      <c r="K1570" s="297" t="str">
        <f>IFERROR(VLOOKUP(CONCATENATE($A1570,"C"),'05 APU'!$1:$1048576,9,),"")</f>
        <v/>
      </c>
      <c r="L1570" s="297" t="str">
        <f>IFERROR(VLOOKUP(CONCATENATE($A1570,"B"),'05 APU'!$1:$1048576,9,),"")</f>
        <v/>
      </c>
      <c r="M1570" s="297" t="str">
        <f>IFERROR(VLOOKUP(CONCATENATE($A1570,"A"),'05 APU'!$1:$1048576,9,),"")</f>
        <v/>
      </c>
      <c r="N1570" s="86"/>
      <c r="O1570" s="90">
        <f>IFERROR(VLOOKUP(CONCATENATE($A1570,"D"),'05 APU'!$T:$AB,9,),0)</f>
        <v>0</v>
      </c>
      <c r="P1570" s="90">
        <f t="shared" si="50"/>
        <v>0</v>
      </c>
      <c r="Q1570" s="90">
        <f>IFERROR(VLOOKUP(CONCATENATE($A1570,"C"),'05 APU'!$T:$AB,9,),0)</f>
        <v>0</v>
      </c>
      <c r="R1570" s="90">
        <f>IFERROR(VLOOKUP(CONCATENATE($A1570,"B"),'05 APU'!$T:$AB,9,),0)</f>
        <v>0</v>
      </c>
      <c r="S1570" s="90">
        <f>IFERROR(VLOOKUP(CONCATENATE($A1570,"A"),'05 APU'!$T:$AB,9,),0)</f>
        <v>0</v>
      </c>
      <c r="U1570" s="420" t="s">
        <v>3477</v>
      </c>
      <c r="V1570" s="428" t="s">
        <v>3489</v>
      </c>
      <c r="W1570" s="429" t="s">
        <v>3494</v>
      </c>
    </row>
    <row r="1571" spans="1:23" x14ac:dyDescent="0.25">
      <c r="A1571" s="88">
        <v>1561</v>
      </c>
      <c r="B1571" s="408" t="s">
        <v>2876</v>
      </c>
      <c r="C1571" s="409" t="s">
        <v>2877</v>
      </c>
      <c r="D1571" s="89" t="str">
        <f>IFERROR(VLOOKUP(CONCATENATE($A1571,"T"),'05 APU'!$1:$1048576,3,),"")</f>
        <v/>
      </c>
      <c r="E1571" s="89" t="str">
        <f>IFERROR(VLOOKUP(CONCATENATE($A1571,"T2"),'05 APU'!$1:$1048576,3,),"")</f>
        <v/>
      </c>
      <c r="F1571" s="89" t="str">
        <f>IFERROR(VLOOKUP(CONCATENATE($A1571,"T3"),'05 APU'!$1:$1048576,3,),"")</f>
        <v/>
      </c>
      <c r="G1571" s="415" t="s">
        <v>168</v>
      </c>
      <c r="H1571" s="351"/>
      <c r="I1571" s="90">
        <f>IFERROR((VLOOKUP(CONCATENATE($A1571,"D"),'05 APU'!$1:$1048576,9,)),0)</f>
        <v>0</v>
      </c>
      <c r="J1571" s="90">
        <f t="shared" si="49"/>
        <v>0</v>
      </c>
      <c r="K1571" s="297" t="str">
        <f>IFERROR(VLOOKUP(CONCATENATE($A1571,"C"),'05 APU'!$1:$1048576,9,),"")</f>
        <v/>
      </c>
      <c r="L1571" s="297" t="str">
        <f>IFERROR(VLOOKUP(CONCATENATE($A1571,"B"),'05 APU'!$1:$1048576,9,),"")</f>
        <v/>
      </c>
      <c r="M1571" s="297" t="str">
        <f>IFERROR(VLOOKUP(CONCATENATE($A1571,"A"),'05 APU'!$1:$1048576,9,),"")</f>
        <v/>
      </c>
      <c r="N1571" s="86"/>
      <c r="O1571" s="90">
        <f>IFERROR(VLOOKUP(CONCATENATE($A1571,"D"),'05 APU'!$T:$AB,9,),0)</f>
        <v>0</v>
      </c>
      <c r="P1571" s="90">
        <f t="shared" si="50"/>
        <v>0</v>
      </c>
      <c r="Q1571" s="90">
        <f>IFERROR(VLOOKUP(CONCATENATE($A1571,"C"),'05 APU'!$T:$AB,9,),0)</f>
        <v>0</v>
      </c>
      <c r="R1571" s="90">
        <f>IFERROR(VLOOKUP(CONCATENATE($A1571,"B"),'05 APU'!$T:$AB,9,),0)</f>
        <v>0</v>
      </c>
      <c r="S1571" s="90">
        <f>IFERROR(VLOOKUP(CONCATENATE($A1571,"A"),'05 APU'!$T:$AB,9,),0)</f>
        <v>0</v>
      </c>
      <c r="U1571" s="420" t="s">
        <v>3477</v>
      </c>
      <c r="V1571" s="428" t="s">
        <v>3489</v>
      </c>
      <c r="W1571" s="429" t="s">
        <v>3494</v>
      </c>
    </row>
    <row r="1572" spans="1:23" x14ac:dyDescent="0.25">
      <c r="A1572" s="88">
        <v>1562</v>
      </c>
      <c r="B1572" s="408" t="s">
        <v>2878</v>
      </c>
      <c r="C1572" s="409" t="s">
        <v>2879</v>
      </c>
      <c r="D1572" s="89" t="str">
        <f>IFERROR(VLOOKUP(CONCATENATE($A1572,"T"),'05 APU'!$1:$1048576,3,),"")</f>
        <v/>
      </c>
      <c r="E1572" s="89" t="str">
        <f>IFERROR(VLOOKUP(CONCATENATE($A1572,"T2"),'05 APU'!$1:$1048576,3,),"")</f>
        <v/>
      </c>
      <c r="F1572" s="89" t="str">
        <f>IFERROR(VLOOKUP(CONCATENATE($A1572,"T3"),'05 APU'!$1:$1048576,3,),"")</f>
        <v/>
      </c>
      <c r="G1572" s="415" t="s">
        <v>168</v>
      </c>
      <c r="H1572" s="351"/>
      <c r="I1572" s="90">
        <f>IFERROR((VLOOKUP(CONCATENATE($A1572,"D"),'05 APU'!$1:$1048576,9,)),0)</f>
        <v>0</v>
      </c>
      <c r="J1572" s="90">
        <f t="shared" si="49"/>
        <v>0</v>
      </c>
      <c r="K1572" s="297" t="str">
        <f>IFERROR(VLOOKUP(CONCATENATE($A1572,"C"),'05 APU'!$1:$1048576,9,),"")</f>
        <v/>
      </c>
      <c r="L1572" s="297" t="str">
        <f>IFERROR(VLOOKUP(CONCATENATE($A1572,"B"),'05 APU'!$1:$1048576,9,),"")</f>
        <v/>
      </c>
      <c r="M1572" s="297" t="str">
        <f>IFERROR(VLOOKUP(CONCATENATE($A1572,"A"),'05 APU'!$1:$1048576,9,),"")</f>
        <v/>
      </c>
      <c r="N1572" s="86"/>
      <c r="O1572" s="90">
        <f>IFERROR(VLOOKUP(CONCATENATE($A1572,"D"),'05 APU'!$T:$AB,9,),0)</f>
        <v>0</v>
      </c>
      <c r="P1572" s="90">
        <f t="shared" si="50"/>
        <v>0</v>
      </c>
      <c r="Q1572" s="90">
        <f>IFERROR(VLOOKUP(CONCATENATE($A1572,"C"),'05 APU'!$T:$AB,9,),0)</f>
        <v>0</v>
      </c>
      <c r="R1572" s="90">
        <f>IFERROR(VLOOKUP(CONCATENATE($A1572,"B"),'05 APU'!$T:$AB,9,),0)</f>
        <v>0</v>
      </c>
      <c r="S1572" s="90">
        <f>IFERROR(VLOOKUP(CONCATENATE($A1572,"A"),'05 APU'!$T:$AB,9,),0)</f>
        <v>0</v>
      </c>
      <c r="U1572" s="420" t="s">
        <v>3477</v>
      </c>
      <c r="V1572" s="428" t="s">
        <v>3489</v>
      </c>
      <c r="W1572" s="429" t="s">
        <v>3494</v>
      </c>
    </row>
    <row r="1573" spans="1:23" x14ac:dyDescent="0.25">
      <c r="A1573" s="88">
        <v>1563</v>
      </c>
      <c r="B1573" s="408" t="s">
        <v>2880</v>
      </c>
      <c r="C1573" s="409" t="s">
        <v>2881</v>
      </c>
      <c r="D1573" s="89" t="str">
        <f>IFERROR(VLOOKUP(CONCATENATE($A1573,"T"),'05 APU'!$1:$1048576,3,),"")</f>
        <v/>
      </c>
      <c r="E1573" s="89" t="str">
        <f>IFERROR(VLOOKUP(CONCATENATE($A1573,"T2"),'05 APU'!$1:$1048576,3,),"")</f>
        <v/>
      </c>
      <c r="F1573" s="89" t="str">
        <f>IFERROR(VLOOKUP(CONCATENATE($A1573,"T3"),'05 APU'!$1:$1048576,3,),"")</f>
        <v/>
      </c>
      <c r="G1573" s="415" t="s">
        <v>168</v>
      </c>
      <c r="H1573" s="351"/>
      <c r="I1573" s="90">
        <f>IFERROR((VLOOKUP(CONCATENATE($A1573,"D"),'05 APU'!$1:$1048576,9,)),0)</f>
        <v>0</v>
      </c>
      <c r="J1573" s="90">
        <f t="shared" si="49"/>
        <v>0</v>
      </c>
      <c r="K1573" s="297" t="str">
        <f>IFERROR(VLOOKUP(CONCATENATE($A1573,"C"),'05 APU'!$1:$1048576,9,),"")</f>
        <v/>
      </c>
      <c r="L1573" s="297" t="str">
        <f>IFERROR(VLOOKUP(CONCATENATE($A1573,"B"),'05 APU'!$1:$1048576,9,),"")</f>
        <v/>
      </c>
      <c r="M1573" s="297" t="str">
        <f>IFERROR(VLOOKUP(CONCATENATE($A1573,"A"),'05 APU'!$1:$1048576,9,),"")</f>
        <v/>
      </c>
      <c r="N1573" s="86"/>
      <c r="O1573" s="90">
        <f>IFERROR(VLOOKUP(CONCATENATE($A1573,"D"),'05 APU'!$T:$AB,9,),0)</f>
        <v>0</v>
      </c>
      <c r="P1573" s="90">
        <f t="shared" si="50"/>
        <v>0</v>
      </c>
      <c r="Q1573" s="90">
        <f>IFERROR(VLOOKUP(CONCATENATE($A1573,"C"),'05 APU'!$T:$AB,9,),0)</f>
        <v>0</v>
      </c>
      <c r="R1573" s="90">
        <f>IFERROR(VLOOKUP(CONCATENATE($A1573,"B"),'05 APU'!$T:$AB,9,),0)</f>
        <v>0</v>
      </c>
      <c r="S1573" s="90">
        <f>IFERROR(VLOOKUP(CONCATENATE($A1573,"A"),'05 APU'!$T:$AB,9,),0)</f>
        <v>0</v>
      </c>
      <c r="U1573" s="420" t="s">
        <v>3477</v>
      </c>
      <c r="V1573" s="428" t="s">
        <v>3489</v>
      </c>
      <c r="W1573" s="429" t="s">
        <v>3494</v>
      </c>
    </row>
    <row r="1574" spans="1:23" x14ac:dyDescent="0.25">
      <c r="A1574" s="88">
        <v>1564</v>
      </c>
      <c r="B1574" s="408" t="s">
        <v>2882</v>
      </c>
      <c r="C1574" s="409" t="s">
        <v>2883</v>
      </c>
      <c r="D1574" s="89" t="str">
        <f>IFERROR(VLOOKUP(CONCATENATE($A1574,"T"),'05 APU'!$1:$1048576,3,),"")</f>
        <v/>
      </c>
      <c r="E1574" s="89" t="str">
        <f>IFERROR(VLOOKUP(CONCATENATE($A1574,"T2"),'05 APU'!$1:$1048576,3,),"")</f>
        <v/>
      </c>
      <c r="F1574" s="89" t="str">
        <f>IFERROR(VLOOKUP(CONCATENATE($A1574,"T3"),'05 APU'!$1:$1048576,3,),"")</f>
        <v/>
      </c>
      <c r="G1574" s="415" t="s">
        <v>168</v>
      </c>
      <c r="H1574" s="351"/>
      <c r="I1574" s="90">
        <f>IFERROR((VLOOKUP(CONCATENATE($A1574,"D"),'05 APU'!$1:$1048576,9,)),0)</f>
        <v>0</v>
      </c>
      <c r="J1574" s="90">
        <f t="shared" si="49"/>
        <v>0</v>
      </c>
      <c r="K1574" s="297" t="str">
        <f>IFERROR(VLOOKUP(CONCATENATE($A1574,"C"),'05 APU'!$1:$1048576,9,),"")</f>
        <v/>
      </c>
      <c r="L1574" s="297" t="str">
        <f>IFERROR(VLOOKUP(CONCATENATE($A1574,"B"),'05 APU'!$1:$1048576,9,),"")</f>
        <v/>
      </c>
      <c r="M1574" s="297" t="str">
        <f>IFERROR(VLOOKUP(CONCATENATE($A1574,"A"),'05 APU'!$1:$1048576,9,),"")</f>
        <v/>
      </c>
      <c r="N1574" s="86"/>
      <c r="O1574" s="90">
        <f>IFERROR(VLOOKUP(CONCATENATE($A1574,"D"),'05 APU'!$T:$AB,9,),0)</f>
        <v>0</v>
      </c>
      <c r="P1574" s="90">
        <f t="shared" si="50"/>
        <v>0</v>
      </c>
      <c r="Q1574" s="90">
        <f>IFERROR(VLOOKUP(CONCATENATE($A1574,"C"),'05 APU'!$T:$AB,9,),0)</f>
        <v>0</v>
      </c>
      <c r="R1574" s="90">
        <f>IFERROR(VLOOKUP(CONCATENATE($A1574,"B"),'05 APU'!$T:$AB,9,),0)</f>
        <v>0</v>
      </c>
      <c r="S1574" s="90">
        <f>IFERROR(VLOOKUP(CONCATENATE($A1574,"A"),'05 APU'!$T:$AB,9,),0)</f>
        <v>0</v>
      </c>
      <c r="U1574" s="420" t="s">
        <v>3477</v>
      </c>
      <c r="V1574" s="428" t="s">
        <v>3489</v>
      </c>
      <c r="W1574" s="429" t="s">
        <v>3494</v>
      </c>
    </row>
    <row r="1575" spans="1:23" x14ac:dyDescent="0.25">
      <c r="A1575" s="88">
        <v>1565</v>
      </c>
      <c r="B1575" s="408" t="s">
        <v>2884</v>
      </c>
      <c r="C1575" s="409" t="s">
        <v>2885</v>
      </c>
      <c r="D1575" s="89" t="str">
        <f>IFERROR(VLOOKUP(CONCATENATE($A1575,"T"),'05 APU'!$1:$1048576,3,),"")</f>
        <v/>
      </c>
      <c r="E1575" s="89" t="str">
        <f>IFERROR(VLOOKUP(CONCATENATE($A1575,"T2"),'05 APU'!$1:$1048576,3,),"")</f>
        <v/>
      </c>
      <c r="F1575" s="89" t="str">
        <f>IFERROR(VLOOKUP(CONCATENATE($A1575,"T3"),'05 APU'!$1:$1048576,3,),"")</f>
        <v/>
      </c>
      <c r="G1575" s="415" t="s">
        <v>168</v>
      </c>
      <c r="H1575" s="351"/>
      <c r="I1575" s="90">
        <f>IFERROR((VLOOKUP(CONCATENATE($A1575,"D"),'05 APU'!$1:$1048576,9,)),0)</f>
        <v>0</v>
      </c>
      <c r="J1575" s="90">
        <f t="shared" si="49"/>
        <v>0</v>
      </c>
      <c r="K1575" s="297" t="str">
        <f>IFERROR(VLOOKUP(CONCATENATE($A1575,"C"),'05 APU'!$1:$1048576,9,),"")</f>
        <v/>
      </c>
      <c r="L1575" s="297" t="str">
        <f>IFERROR(VLOOKUP(CONCATENATE($A1575,"B"),'05 APU'!$1:$1048576,9,),"")</f>
        <v/>
      </c>
      <c r="M1575" s="297" t="str">
        <f>IFERROR(VLOOKUP(CONCATENATE($A1575,"A"),'05 APU'!$1:$1048576,9,),"")</f>
        <v/>
      </c>
      <c r="N1575" s="86"/>
      <c r="O1575" s="90">
        <f>IFERROR(VLOOKUP(CONCATENATE($A1575,"D"),'05 APU'!$T:$AB,9,),0)</f>
        <v>0</v>
      </c>
      <c r="P1575" s="90">
        <f t="shared" si="50"/>
        <v>0</v>
      </c>
      <c r="Q1575" s="90">
        <f>IFERROR(VLOOKUP(CONCATENATE($A1575,"C"),'05 APU'!$T:$AB,9,),0)</f>
        <v>0</v>
      </c>
      <c r="R1575" s="90">
        <f>IFERROR(VLOOKUP(CONCATENATE($A1575,"B"),'05 APU'!$T:$AB,9,),0)</f>
        <v>0</v>
      </c>
      <c r="S1575" s="90">
        <f>IFERROR(VLOOKUP(CONCATENATE($A1575,"A"),'05 APU'!$T:$AB,9,),0)</f>
        <v>0</v>
      </c>
      <c r="U1575" s="420" t="s">
        <v>3477</v>
      </c>
      <c r="V1575" s="428" t="s">
        <v>3489</v>
      </c>
      <c r="W1575" s="429" t="s">
        <v>3494</v>
      </c>
    </row>
    <row r="1576" spans="1:23" x14ac:dyDescent="0.25">
      <c r="A1576" s="88">
        <v>1566</v>
      </c>
      <c r="B1576" s="408" t="s">
        <v>2886</v>
      </c>
      <c r="C1576" s="409" t="s">
        <v>2887</v>
      </c>
      <c r="D1576" s="89" t="str">
        <f>IFERROR(VLOOKUP(CONCATENATE($A1576,"T"),'05 APU'!$1:$1048576,3,),"")</f>
        <v/>
      </c>
      <c r="E1576" s="89" t="str">
        <f>IFERROR(VLOOKUP(CONCATENATE($A1576,"T2"),'05 APU'!$1:$1048576,3,),"")</f>
        <v/>
      </c>
      <c r="F1576" s="89" t="str">
        <f>IFERROR(VLOOKUP(CONCATENATE($A1576,"T3"),'05 APU'!$1:$1048576,3,),"")</f>
        <v/>
      </c>
      <c r="G1576" s="415" t="s">
        <v>168</v>
      </c>
      <c r="H1576" s="351"/>
      <c r="I1576" s="90">
        <f>IFERROR((VLOOKUP(CONCATENATE($A1576,"D"),'05 APU'!$1:$1048576,9,)),0)</f>
        <v>0</v>
      </c>
      <c r="J1576" s="90">
        <f t="shared" si="49"/>
        <v>0</v>
      </c>
      <c r="K1576" s="297" t="str">
        <f>IFERROR(VLOOKUP(CONCATENATE($A1576,"C"),'05 APU'!$1:$1048576,9,),"")</f>
        <v/>
      </c>
      <c r="L1576" s="297" t="str">
        <f>IFERROR(VLOOKUP(CONCATENATE($A1576,"B"),'05 APU'!$1:$1048576,9,),"")</f>
        <v/>
      </c>
      <c r="M1576" s="297" t="str">
        <f>IFERROR(VLOOKUP(CONCATENATE($A1576,"A"),'05 APU'!$1:$1048576,9,),"")</f>
        <v/>
      </c>
      <c r="N1576" s="86"/>
      <c r="O1576" s="90">
        <f>IFERROR(VLOOKUP(CONCATENATE($A1576,"D"),'05 APU'!$T:$AB,9,),0)</f>
        <v>0</v>
      </c>
      <c r="P1576" s="90">
        <f t="shared" si="50"/>
        <v>0</v>
      </c>
      <c r="Q1576" s="90">
        <f>IFERROR(VLOOKUP(CONCATENATE($A1576,"C"),'05 APU'!$T:$AB,9,),0)</f>
        <v>0</v>
      </c>
      <c r="R1576" s="90">
        <f>IFERROR(VLOOKUP(CONCATENATE($A1576,"B"),'05 APU'!$T:$AB,9,),0)</f>
        <v>0</v>
      </c>
      <c r="S1576" s="90">
        <f>IFERROR(VLOOKUP(CONCATENATE($A1576,"A"),'05 APU'!$T:$AB,9,),0)</f>
        <v>0</v>
      </c>
      <c r="U1576" s="420" t="s">
        <v>3477</v>
      </c>
      <c r="V1576" s="428" t="s">
        <v>3489</v>
      </c>
      <c r="W1576" s="429" t="s">
        <v>3494</v>
      </c>
    </row>
    <row r="1577" spans="1:23" x14ac:dyDescent="0.25">
      <c r="A1577" s="88">
        <v>1567</v>
      </c>
      <c r="B1577" s="408" t="s">
        <v>2888</v>
      </c>
      <c r="C1577" s="409" t="s">
        <v>2889</v>
      </c>
      <c r="D1577" s="89" t="str">
        <f>IFERROR(VLOOKUP(CONCATENATE($A1577,"T"),'05 APU'!$1:$1048576,3,),"")</f>
        <v/>
      </c>
      <c r="E1577" s="89" t="str">
        <f>IFERROR(VLOOKUP(CONCATENATE($A1577,"T2"),'05 APU'!$1:$1048576,3,),"")</f>
        <v/>
      </c>
      <c r="F1577" s="89" t="str">
        <f>IFERROR(VLOOKUP(CONCATENATE($A1577,"T3"),'05 APU'!$1:$1048576,3,),"")</f>
        <v/>
      </c>
      <c r="G1577" s="415" t="s">
        <v>168</v>
      </c>
      <c r="H1577" s="351"/>
      <c r="I1577" s="90">
        <f>IFERROR((VLOOKUP(CONCATENATE($A1577,"D"),'05 APU'!$1:$1048576,9,)),0)</f>
        <v>0</v>
      </c>
      <c r="J1577" s="90">
        <f t="shared" si="49"/>
        <v>0</v>
      </c>
      <c r="K1577" s="297" t="str">
        <f>IFERROR(VLOOKUP(CONCATENATE($A1577,"C"),'05 APU'!$1:$1048576,9,),"")</f>
        <v/>
      </c>
      <c r="L1577" s="297" t="str">
        <f>IFERROR(VLOOKUP(CONCATENATE($A1577,"B"),'05 APU'!$1:$1048576,9,),"")</f>
        <v/>
      </c>
      <c r="M1577" s="297" t="str">
        <f>IFERROR(VLOOKUP(CONCATENATE($A1577,"A"),'05 APU'!$1:$1048576,9,),"")</f>
        <v/>
      </c>
      <c r="N1577" s="86"/>
      <c r="O1577" s="90">
        <f>IFERROR(VLOOKUP(CONCATENATE($A1577,"D"),'05 APU'!$T:$AB,9,),0)</f>
        <v>0</v>
      </c>
      <c r="P1577" s="90">
        <f t="shared" si="50"/>
        <v>0</v>
      </c>
      <c r="Q1577" s="90">
        <f>IFERROR(VLOOKUP(CONCATENATE($A1577,"C"),'05 APU'!$T:$AB,9,),0)</f>
        <v>0</v>
      </c>
      <c r="R1577" s="90">
        <f>IFERROR(VLOOKUP(CONCATENATE($A1577,"B"),'05 APU'!$T:$AB,9,),0)</f>
        <v>0</v>
      </c>
      <c r="S1577" s="90">
        <f>IFERROR(VLOOKUP(CONCATENATE($A1577,"A"),'05 APU'!$T:$AB,9,),0)</f>
        <v>0</v>
      </c>
      <c r="U1577" s="420" t="s">
        <v>3477</v>
      </c>
      <c r="V1577" s="428" t="s">
        <v>3489</v>
      </c>
      <c r="W1577" s="429" t="s">
        <v>3494</v>
      </c>
    </row>
    <row r="1578" spans="1:23" x14ac:dyDescent="0.25">
      <c r="A1578" s="88">
        <v>1568</v>
      </c>
      <c r="B1578" s="403">
        <v>5.39</v>
      </c>
      <c r="C1578" s="404" t="s">
        <v>2890</v>
      </c>
      <c r="D1578" s="89" t="str">
        <f>IFERROR(VLOOKUP(CONCATENATE($A1578,"T"),'05 APU'!$1:$1048576,3,),"")</f>
        <v/>
      </c>
      <c r="E1578" s="89" t="str">
        <f>IFERROR(VLOOKUP(CONCATENATE($A1578,"T2"),'05 APU'!$1:$1048576,3,),"")</f>
        <v/>
      </c>
      <c r="F1578" s="89" t="str">
        <f>IFERROR(VLOOKUP(CONCATENATE($A1578,"T3"),'05 APU'!$1:$1048576,3,),"")</f>
        <v/>
      </c>
      <c r="G1578" s="415"/>
      <c r="H1578" s="351"/>
      <c r="I1578" s="90">
        <f>IFERROR((VLOOKUP(CONCATENATE($A1578,"D"),'05 APU'!$1:$1048576,9,)),0)</f>
        <v>0</v>
      </c>
      <c r="J1578" s="90">
        <f t="shared" si="49"/>
        <v>0</v>
      </c>
      <c r="K1578" s="297" t="str">
        <f>IFERROR(VLOOKUP(CONCATENATE($A1578,"C"),'05 APU'!$1:$1048576,9,),"")</f>
        <v/>
      </c>
      <c r="L1578" s="297" t="str">
        <f>IFERROR(VLOOKUP(CONCATENATE($A1578,"B"),'05 APU'!$1:$1048576,9,),"")</f>
        <v/>
      </c>
      <c r="M1578" s="297" t="str">
        <f>IFERROR(VLOOKUP(CONCATENATE($A1578,"A"),'05 APU'!$1:$1048576,9,),"")</f>
        <v/>
      </c>
      <c r="N1578" s="86"/>
      <c r="O1578" s="90">
        <f>IFERROR(VLOOKUP(CONCATENATE($A1578,"D"),'05 APU'!$T:$AB,9,),0)</f>
        <v>0</v>
      </c>
      <c r="P1578" s="90">
        <f t="shared" si="50"/>
        <v>0</v>
      </c>
      <c r="Q1578" s="90">
        <f>IFERROR(VLOOKUP(CONCATENATE($A1578,"C"),'05 APU'!$T:$AB,9,),0)</f>
        <v>0</v>
      </c>
      <c r="R1578" s="90">
        <f>IFERROR(VLOOKUP(CONCATENATE($A1578,"B"),'05 APU'!$T:$AB,9,),0)</f>
        <v>0</v>
      </c>
      <c r="S1578" s="90">
        <f>IFERROR(VLOOKUP(CONCATENATE($A1578,"A"),'05 APU'!$T:$AB,9,),0)</f>
        <v>0</v>
      </c>
      <c r="U1578" s="420" t="s">
        <v>3477</v>
      </c>
      <c r="V1578" s="428" t="s">
        <v>3489</v>
      </c>
      <c r="W1578" s="429">
        <v>0</v>
      </c>
    </row>
    <row r="1579" spans="1:23" x14ac:dyDescent="0.25">
      <c r="A1579" s="88">
        <v>1569</v>
      </c>
      <c r="B1579" s="408" t="s">
        <v>2891</v>
      </c>
      <c r="C1579" s="409" t="s">
        <v>2869</v>
      </c>
      <c r="D1579" s="89" t="str">
        <f>IFERROR(VLOOKUP(CONCATENATE($A1579,"T"),'05 APU'!$1:$1048576,3,),"")</f>
        <v/>
      </c>
      <c r="E1579" s="89" t="str">
        <f>IFERROR(VLOOKUP(CONCATENATE($A1579,"T2"),'05 APU'!$1:$1048576,3,),"")</f>
        <v/>
      </c>
      <c r="F1579" s="89" t="str">
        <f>IFERROR(VLOOKUP(CONCATENATE($A1579,"T3"),'05 APU'!$1:$1048576,3,),"")</f>
        <v/>
      </c>
      <c r="G1579" s="415" t="s">
        <v>168</v>
      </c>
      <c r="H1579" s="351"/>
      <c r="I1579" s="90">
        <f>IFERROR((VLOOKUP(CONCATENATE($A1579,"D"),'05 APU'!$1:$1048576,9,)),0)</f>
        <v>0</v>
      </c>
      <c r="J1579" s="90">
        <f t="shared" si="49"/>
        <v>0</v>
      </c>
      <c r="K1579" s="297" t="str">
        <f>IFERROR(VLOOKUP(CONCATENATE($A1579,"C"),'05 APU'!$1:$1048576,9,),"")</f>
        <v/>
      </c>
      <c r="L1579" s="297" t="str">
        <f>IFERROR(VLOOKUP(CONCATENATE($A1579,"B"),'05 APU'!$1:$1048576,9,),"")</f>
        <v/>
      </c>
      <c r="M1579" s="297" t="str">
        <f>IFERROR(VLOOKUP(CONCATENATE($A1579,"A"),'05 APU'!$1:$1048576,9,),"")</f>
        <v/>
      </c>
      <c r="N1579" s="86"/>
      <c r="O1579" s="90">
        <f>IFERROR(VLOOKUP(CONCATENATE($A1579,"D"),'05 APU'!$T:$AB,9,),0)</f>
        <v>0</v>
      </c>
      <c r="P1579" s="90">
        <f t="shared" si="50"/>
        <v>0</v>
      </c>
      <c r="Q1579" s="90">
        <f>IFERROR(VLOOKUP(CONCATENATE($A1579,"C"),'05 APU'!$T:$AB,9,),0)</f>
        <v>0</v>
      </c>
      <c r="R1579" s="90">
        <f>IFERROR(VLOOKUP(CONCATENATE($A1579,"B"),'05 APU'!$T:$AB,9,),0)</f>
        <v>0</v>
      </c>
      <c r="S1579" s="90">
        <f>IFERROR(VLOOKUP(CONCATENATE($A1579,"A"),'05 APU'!$T:$AB,9,),0)</f>
        <v>0</v>
      </c>
      <c r="U1579" s="420" t="s">
        <v>3477</v>
      </c>
      <c r="V1579" s="428" t="s">
        <v>3489</v>
      </c>
      <c r="W1579" s="429" t="s">
        <v>3494</v>
      </c>
    </row>
    <row r="1580" spans="1:23" x14ac:dyDescent="0.25">
      <c r="A1580" s="88">
        <v>1570</v>
      </c>
      <c r="B1580" s="408" t="s">
        <v>2892</v>
      </c>
      <c r="C1580" s="409" t="s">
        <v>2871</v>
      </c>
      <c r="D1580" s="89" t="str">
        <f>IFERROR(VLOOKUP(CONCATENATE($A1580,"T"),'05 APU'!$1:$1048576,3,),"")</f>
        <v/>
      </c>
      <c r="E1580" s="89" t="str">
        <f>IFERROR(VLOOKUP(CONCATENATE($A1580,"T2"),'05 APU'!$1:$1048576,3,),"")</f>
        <v/>
      </c>
      <c r="F1580" s="89" t="str">
        <f>IFERROR(VLOOKUP(CONCATENATE($A1580,"T3"),'05 APU'!$1:$1048576,3,),"")</f>
        <v/>
      </c>
      <c r="G1580" s="415" t="s">
        <v>168</v>
      </c>
      <c r="H1580" s="351"/>
      <c r="I1580" s="90">
        <f>IFERROR((VLOOKUP(CONCATENATE($A1580,"D"),'05 APU'!$1:$1048576,9,)),0)</f>
        <v>0</v>
      </c>
      <c r="J1580" s="90">
        <f t="shared" si="49"/>
        <v>0</v>
      </c>
      <c r="K1580" s="297" t="str">
        <f>IFERROR(VLOOKUP(CONCATENATE($A1580,"C"),'05 APU'!$1:$1048576,9,),"")</f>
        <v/>
      </c>
      <c r="L1580" s="297" t="str">
        <f>IFERROR(VLOOKUP(CONCATENATE($A1580,"B"),'05 APU'!$1:$1048576,9,),"")</f>
        <v/>
      </c>
      <c r="M1580" s="297" t="str">
        <f>IFERROR(VLOOKUP(CONCATENATE($A1580,"A"),'05 APU'!$1:$1048576,9,),"")</f>
        <v/>
      </c>
      <c r="N1580" s="86"/>
      <c r="O1580" s="90">
        <f>IFERROR(VLOOKUP(CONCATENATE($A1580,"D"),'05 APU'!$T:$AB,9,),0)</f>
        <v>0</v>
      </c>
      <c r="P1580" s="90">
        <f t="shared" si="50"/>
        <v>0</v>
      </c>
      <c r="Q1580" s="90">
        <f>IFERROR(VLOOKUP(CONCATENATE($A1580,"C"),'05 APU'!$T:$AB,9,),0)</f>
        <v>0</v>
      </c>
      <c r="R1580" s="90">
        <f>IFERROR(VLOOKUP(CONCATENATE($A1580,"B"),'05 APU'!$T:$AB,9,),0)</f>
        <v>0</v>
      </c>
      <c r="S1580" s="90">
        <f>IFERROR(VLOOKUP(CONCATENATE($A1580,"A"),'05 APU'!$T:$AB,9,),0)</f>
        <v>0</v>
      </c>
      <c r="U1580" s="420" t="s">
        <v>3477</v>
      </c>
      <c r="V1580" s="428" t="s">
        <v>3489</v>
      </c>
      <c r="W1580" s="429" t="s">
        <v>3494</v>
      </c>
    </row>
    <row r="1581" spans="1:23" x14ac:dyDescent="0.25">
      <c r="A1581" s="88">
        <v>1571</v>
      </c>
      <c r="B1581" s="408" t="s">
        <v>2893</v>
      </c>
      <c r="C1581" s="409" t="s">
        <v>2873</v>
      </c>
      <c r="D1581" s="89" t="str">
        <f>IFERROR(VLOOKUP(CONCATENATE($A1581,"T"),'05 APU'!$1:$1048576,3,),"")</f>
        <v/>
      </c>
      <c r="E1581" s="89" t="str">
        <f>IFERROR(VLOOKUP(CONCATENATE($A1581,"T2"),'05 APU'!$1:$1048576,3,),"")</f>
        <v/>
      </c>
      <c r="F1581" s="89" t="str">
        <f>IFERROR(VLOOKUP(CONCATENATE($A1581,"T3"),'05 APU'!$1:$1048576,3,),"")</f>
        <v/>
      </c>
      <c r="G1581" s="415" t="s">
        <v>168</v>
      </c>
      <c r="H1581" s="351"/>
      <c r="I1581" s="90">
        <f>IFERROR((VLOOKUP(CONCATENATE($A1581,"D"),'05 APU'!$1:$1048576,9,)),0)</f>
        <v>0</v>
      </c>
      <c r="J1581" s="90">
        <f t="shared" si="49"/>
        <v>0</v>
      </c>
      <c r="K1581" s="297" t="str">
        <f>IFERROR(VLOOKUP(CONCATENATE($A1581,"C"),'05 APU'!$1:$1048576,9,),"")</f>
        <v/>
      </c>
      <c r="L1581" s="297" t="str">
        <f>IFERROR(VLOOKUP(CONCATENATE($A1581,"B"),'05 APU'!$1:$1048576,9,),"")</f>
        <v/>
      </c>
      <c r="M1581" s="297" t="str">
        <f>IFERROR(VLOOKUP(CONCATENATE($A1581,"A"),'05 APU'!$1:$1048576,9,),"")</f>
        <v/>
      </c>
      <c r="N1581" s="86"/>
      <c r="O1581" s="90">
        <f>IFERROR(VLOOKUP(CONCATENATE($A1581,"D"),'05 APU'!$T:$AB,9,),0)</f>
        <v>0</v>
      </c>
      <c r="P1581" s="90">
        <f t="shared" si="50"/>
        <v>0</v>
      </c>
      <c r="Q1581" s="90">
        <f>IFERROR(VLOOKUP(CONCATENATE($A1581,"C"),'05 APU'!$T:$AB,9,),0)</f>
        <v>0</v>
      </c>
      <c r="R1581" s="90">
        <f>IFERROR(VLOOKUP(CONCATENATE($A1581,"B"),'05 APU'!$T:$AB,9,),0)</f>
        <v>0</v>
      </c>
      <c r="S1581" s="90">
        <f>IFERROR(VLOOKUP(CONCATENATE($A1581,"A"),'05 APU'!$T:$AB,9,),0)</f>
        <v>0</v>
      </c>
      <c r="U1581" s="420" t="s">
        <v>3477</v>
      </c>
      <c r="V1581" s="428" t="s">
        <v>3489</v>
      </c>
      <c r="W1581" s="429" t="s">
        <v>3494</v>
      </c>
    </row>
    <row r="1582" spans="1:23" x14ac:dyDescent="0.25">
      <c r="A1582" s="88">
        <v>1572</v>
      </c>
      <c r="B1582" s="408" t="s">
        <v>2894</v>
      </c>
      <c r="C1582" s="409" t="s">
        <v>2875</v>
      </c>
      <c r="D1582" s="89" t="str">
        <f>IFERROR(VLOOKUP(CONCATENATE($A1582,"T"),'05 APU'!$1:$1048576,3,),"")</f>
        <v/>
      </c>
      <c r="E1582" s="89" t="str">
        <f>IFERROR(VLOOKUP(CONCATENATE($A1582,"T2"),'05 APU'!$1:$1048576,3,),"")</f>
        <v/>
      </c>
      <c r="F1582" s="89" t="str">
        <f>IFERROR(VLOOKUP(CONCATENATE($A1582,"T3"),'05 APU'!$1:$1048576,3,),"")</f>
        <v/>
      </c>
      <c r="G1582" s="415" t="s">
        <v>168</v>
      </c>
      <c r="H1582" s="351"/>
      <c r="I1582" s="90">
        <f>IFERROR((VLOOKUP(CONCATENATE($A1582,"D"),'05 APU'!$1:$1048576,9,)),0)</f>
        <v>0</v>
      </c>
      <c r="J1582" s="90">
        <f t="shared" si="49"/>
        <v>0</v>
      </c>
      <c r="K1582" s="297" t="str">
        <f>IFERROR(VLOOKUP(CONCATENATE($A1582,"C"),'05 APU'!$1:$1048576,9,),"")</f>
        <v/>
      </c>
      <c r="L1582" s="297" t="str">
        <f>IFERROR(VLOOKUP(CONCATENATE($A1582,"B"),'05 APU'!$1:$1048576,9,),"")</f>
        <v/>
      </c>
      <c r="M1582" s="297" t="str">
        <f>IFERROR(VLOOKUP(CONCATENATE($A1582,"A"),'05 APU'!$1:$1048576,9,),"")</f>
        <v/>
      </c>
      <c r="N1582" s="86"/>
      <c r="O1582" s="90">
        <f>IFERROR(VLOOKUP(CONCATENATE($A1582,"D"),'05 APU'!$T:$AB,9,),0)</f>
        <v>0</v>
      </c>
      <c r="P1582" s="90">
        <f t="shared" si="50"/>
        <v>0</v>
      </c>
      <c r="Q1582" s="90">
        <f>IFERROR(VLOOKUP(CONCATENATE($A1582,"C"),'05 APU'!$T:$AB,9,),0)</f>
        <v>0</v>
      </c>
      <c r="R1582" s="90">
        <f>IFERROR(VLOOKUP(CONCATENATE($A1582,"B"),'05 APU'!$T:$AB,9,),0)</f>
        <v>0</v>
      </c>
      <c r="S1582" s="90">
        <f>IFERROR(VLOOKUP(CONCATENATE($A1582,"A"),'05 APU'!$T:$AB,9,),0)</f>
        <v>0</v>
      </c>
      <c r="U1582" s="420" t="s">
        <v>3477</v>
      </c>
      <c r="V1582" s="428" t="s">
        <v>3489</v>
      </c>
      <c r="W1582" s="429" t="s">
        <v>3494</v>
      </c>
    </row>
    <row r="1583" spans="1:23" x14ac:dyDescent="0.25">
      <c r="A1583" s="88">
        <v>1573</v>
      </c>
      <c r="B1583" s="408" t="s">
        <v>2895</v>
      </c>
      <c r="C1583" s="409" t="s">
        <v>2877</v>
      </c>
      <c r="D1583" s="89" t="str">
        <f>IFERROR(VLOOKUP(CONCATENATE($A1583,"T"),'05 APU'!$1:$1048576,3,),"")</f>
        <v/>
      </c>
      <c r="E1583" s="89" t="str">
        <f>IFERROR(VLOOKUP(CONCATENATE($A1583,"T2"),'05 APU'!$1:$1048576,3,),"")</f>
        <v/>
      </c>
      <c r="F1583" s="89" t="str">
        <f>IFERROR(VLOOKUP(CONCATENATE($A1583,"T3"),'05 APU'!$1:$1048576,3,),"")</f>
        <v/>
      </c>
      <c r="G1583" s="415" t="s">
        <v>168</v>
      </c>
      <c r="H1583" s="351"/>
      <c r="I1583" s="90">
        <f>IFERROR((VLOOKUP(CONCATENATE($A1583,"D"),'05 APU'!$1:$1048576,9,)),0)</f>
        <v>0</v>
      </c>
      <c r="J1583" s="90">
        <f t="shared" si="49"/>
        <v>0</v>
      </c>
      <c r="K1583" s="297" t="str">
        <f>IFERROR(VLOOKUP(CONCATENATE($A1583,"C"),'05 APU'!$1:$1048576,9,),"")</f>
        <v/>
      </c>
      <c r="L1583" s="297" t="str">
        <f>IFERROR(VLOOKUP(CONCATENATE($A1583,"B"),'05 APU'!$1:$1048576,9,),"")</f>
        <v/>
      </c>
      <c r="M1583" s="297" t="str">
        <f>IFERROR(VLOOKUP(CONCATENATE($A1583,"A"),'05 APU'!$1:$1048576,9,),"")</f>
        <v/>
      </c>
      <c r="N1583" s="86"/>
      <c r="O1583" s="90">
        <f>IFERROR(VLOOKUP(CONCATENATE($A1583,"D"),'05 APU'!$T:$AB,9,),0)</f>
        <v>0</v>
      </c>
      <c r="P1583" s="90">
        <f t="shared" si="50"/>
        <v>0</v>
      </c>
      <c r="Q1583" s="90">
        <f>IFERROR(VLOOKUP(CONCATENATE($A1583,"C"),'05 APU'!$T:$AB,9,),0)</f>
        <v>0</v>
      </c>
      <c r="R1583" s="90">
        <f>IFERROR(VLOOKUP(CONCATENATE($A1583,"B"),'05 APU'!$T:$AB,9,),0)</f>
        <v>0</v>
      </c>
      <c r="S1583" s="90">
        <f>IFERROR(VLOOKUP(CONCATENATE($A1583,"A"),'05 APU'!$T:$AB,9,),0)</f>
        <v>0</v>
      </c>
      <c r="U1583" s="420" t="s">
        <v>3477</v>
      </c>
      <c r="V1583" s="428" t="s">
        <v>3489</v>
      </c>
      <c r="W1583" s="429" t="s">
        <v>3494</v>
      </c>
    </row>
    <row r="1584" spans="1:23" x14ac:dyDescent="0.25">
      <c r="A1584" s="88">
        <v>1574</v>
      </c>
      <c r="B1584" s="408" t="s">
        <v>2896</v>
      </c>
      <c r="C1584" s="409" t="s">
        <v>2879</v>
      </c>
      <c r="D1584" s="89" t="str">
        <f>IFERROR(VLOOKUP(CONCATENATE($A1584,"T"),'05 APU'!$1:$1048576,3,),"")</f>
        <v/>
      </c>
      <c r="E1584" s="89" t="str">
        <f>IFERROR(VLOOKUP(CONCATENATE($A1584,"T2"),'05 APU'!$1:$1048576,3,),"")</f>
        <v/>
      </c>
      <c r="F1584" s="89" t="str">
        <f>IFERROR(VLOOKUP(CONCATENATE($A1584,"T3"),'05 APU'!$1:$1048576,3,),"")</f>
        <v/>
      </c>
      <c r="G1584" s="415" t="s">
        <v>168</v>
      </c>
      <c r="H1584" s="351"/>
      <c r="I1584" s="90">
        <f>IFERROR((VLOOKUP(CONCATENATE($A1584,"D"),'05 APU'!$1:$1048576,9,)),0)</f>
        <v>0</v>
      </c>
      <c r="J1584" s="90">
        <f t="shared" si="49"/>
        <v>0</v>
      </c>
      <c r="K1584" s="297" t="str">
        <f>IFERROR(VLOOKUP(CONCATENATE($A1584,"C"),'05 APU'!$1:$1048576,9,),"")</f>
        <v/>
      </c>
      <c r="L1584" s="297" t="str">
        <f>IFERROR(VLOOKUP(CONCATENATE($A1584,"B"),'05 APU'!$1:$1048576,9,),"")</f>
        <v/>
      </c>
      <c r="M1584" s="297" t="str">
        <f>IFERROR(VLOOKUP(CONCATENATE($A1584,"A"),'05 APU'!$1:$1048576,9,),"")</f>
        <v/>
      </c>
      <c r="N1584" s="86"/>
      <c r="O1584" s="90">
        <f>IFERROR(VLOOKUP(CONCATENATE($A1584,"D"),'05 APU'!$T:$AB,9,),0)</f>
        <v>0</v>
      </c>
      <c r="P1584" s="90">
        <f t="shared" si="50"/>
        <v>0</v>
      </c>
      <c r="Q1584" s="90">
        <f>IFERROR(VLOOKUP(CONCATENATE($A1584,"C"),'05 APU'!$T:$AB,9,),0)</f>
        <v>0</v>
      </c>
      <c r="R1584" s="90">
        <f>IFERROR(VLOOKUP(CONCATENATE($A1584,"B"),'05 APU'!$T:$AB,9,),0)</f>
        <v>0</v>
      </c>
      <c r="S1584" s="90">
        <f>IFERROR(VLOOKUP(CONCATENATE($A1584,"A"),'05 APU'!$T:$AB,9,),0)</f>
        <v>0</v>
      </c>
      <c r="U1584" s="420" t="s">
        <v>3477</v>
      </c>
      <c r="V1584" s="428" t="s">
        <v>3489</v>
      </c>
      <c r="W1584" s="429" t="s">
        <v>3494</v>
      </c>
    </row>
    <row r="1585" spans="1:23" x14ac:dyDescent="0.25">
      <c r="A1585" s="88">
        <v>1575</v>
      </c>
      <c r="B1585" s="408" t="s">
        <v>2897</v>
      </c>
      <c r="C1585" s="409" t="s">
        <v>2881</v>
      </c>
      <c r="D1585" s="89" t="str">
        <f>IFERROR(VLOOKUP(CONCATENATE($A1585,"T"),'05 APU'!$1:$1048576,3,),"")</f>
        <v/>
      </c>
      <c r="E1585" s="89" t="str">
        <f>IFERROR(VLOOKUP(CONCATENATE($A1585,"T2"),'05 APU'!$1:$1048576,3,),"")</f>
        <v/>
      </c>
      <c r="F1585" s="89" t="str">
        <f>IFERROR(VLOOKUP(CONCATENATE($A1585,"T3"),'05 APU'!$1:$1048576,3,),"")</f>
        <v/>
      </c>
      <c r="G1585" s="415" t="s">
        <v>168</v>
      </c>
      <c r="H1585" s="351"/>
      <c r="I1585" s="90">
        <f>IFERROR((VLOOKUP(CONCATENATE($A1585,"D"),'05 APU'!$1:$1048576,9,)),0)</f>
        <v>0</v>
      </c>
      <c r="J1585" s="90">
        <f t="shared" si="49"/>
        <v>0</v>
      </c>
      <c r="K1585" s="297" t="str">
        <f>IFERROR(VLOOKUP(CONCATENATE($A1585,"C"),'05 APU'!$1:$1048576,9,),"")</f>
        <v/>
      </c>
      <c r="L1585" s="297" t="str">
        <f>IFERROR(VLOOKUP(CONCATENATE($A1585,"B"),'05 APU'!$1:$1048576,9,),"")</f>
        <v/>
      </c>
      <c r="M1585" s="297" t="str">
        <f>IFERROR(VLOOKUP(CONCATENATE($A1585,"A"),'05 APU'!$1:$1048576,9,),"")</f>
        <v/>
      </c>
      <c r="N1585" s="86"/>
      <c r="O1585" s="90">
        <f>IFERROR(VLOOKUP(CONCATENATE($A1585,"D"),'05 APU'!$T:$AB,9,),0)</f>
        <v>0</v>
      </c>
      <c r="P1585" s="90">
        <f t="shared" si="50"/>
        <v>0</v>
      </c>
      <c r="Q1585" s="90">
        <f>IFERROR(VLOOKUP(CONCATENATE($A1585,"C"),'05 APU'!$T:$AB,9,),0)</f>
        <v>0</v>
      </c>
      <c r="R1585" s="90">
        <f>IFERROR(VLOOKUP(CONCATENATE($A1585,"B"),'05 APU'!$T:$AB,9,),0)</f>
        <v>0</v>
      </c>
      <c r="S1585" s="90">
        <f>IFERROR(VLOOKUP(CONCATENATE($A1585,"A"),'05 APU'!$T:$AB,9,),0)</f>
        <v>0</v>
      </c>
      <c r="U1585" s="420" t="s">
        <v>3477</v>
      </c>
      <c r="V1585" s="428" t="s">
        <v>3489</v>
      </c>
      <c r="W1585" s="429" t="s">
        <v>3494</v>
      </c>
    </row>
    <row r="1586" spans="1:23" x14ac:dyDescent="0.25">
      <c r="A1586" s="88">
        <v>1576</v>
      </c>
      <c r="B1586" s="408" t="s">
        <v>2898</v>
      </c>
      <c r="C1586" s="409" t="s">
        <v>2883</v>
      </c>
      <c r="D1586" s="89" t="str">
        <f>IFERROR(VLOOKUP(CONCATENATE($A1586,"T"),'05 APU'!$1:$1048576,3,),"")</f>
        <v/>
      </c>
      <c r="E1586" s="89" t="str">
        <f>IFERROR(VLOOKUP(CONCATENATE($A1586,"T2"),'05 APU'!$1:$1048576,3,),"")</f>
        <v/>
      </c>
      <c r="F1586" s="89" t="str">
        <f>IFERROR(VLOOKUP(CONCATENATE($A1586,"T3"),'05 APU'!$1:$1048576,3,),"")</f>
        <v/>
      </c>
      <c r="G1586" s="415" t="s">
        <v>168</v>
      </c>
      <c r="H1586" s="351"/>
      <c r="I1586" s="90">
        <f>IFERROR((VLOOKUP(CONCATENATE($A1586,"D"),'05 APU'!$1:$1048576,9,)),0)</f>
        <v>0</v>
      </c>
      <c r="J1586" s="90">
        <f t="shared" si="49"/>
        <v>0</v>
      </c>
      <c r="K1586" s="297" t="str">
        <f>IFERROR(VLOOKUP(CONCATENATE($A1586,"C"),'05 APU'!$1:$1048576,9,),"")</f>
        <v/>
      </c>
      <c r="L1586" s="297" t="str">
        <f>IFERROR(VLOOKUP(CONCATENATE($A1586,"B"),'05 APU'!$1:$1048576,9,),"")</f>
        <v/>
      </c>
      <c r="M1586" s="297" t="str">
        <f>IFERROR(VLOOKUP(CONCATENATE($A1586,"A"),'05 APU'!$1:$1048576,9,),"")</f>
        <v/>
      </c>
      <c r="N1586" s="86"/>
      <c r="O1586" s="90">
        <f>IFERROR(VLOOKUP(CONCATENATE($A1586,"D"),'05 APU'!$T:$AB,9,),0)</f>
        <v>0</v>
      </c>
      <c r="P1586" s="90">
        <f t="shared" si="50"/>
        <v>0</v>
      </c>
      <c r="Q1586" s="90">
        <f>IFERROR(VLOOKUP(CONCATENATE($A1586,"C"),'05 APU'!$T:$AB,9,),0)</f>
        <v>0</v>
      </c>
      <c r="R1586" s="90">
        <f>IFERROR(VLOOKUP(CONCATENATE($A1586,"B"),'05 APU'!$T:$AB,9,),0)</f>
        <v>0</v>
      </c>
      <c r="S1586" s="90">
        <f>IFERROR(VLOOKUP(CONCATENATE($A1586,"A"),'05 APU'!$T:$AB,9,),0)</f>
        <v>0</v>
      </c>
      <c r="U1586" s="420" t="s">
        <v>3477</v>
      </c>
      <c r="V1586" s="428" t="s">
        <v>3489</v>
      </c>
      <c r="W1586" s="429" t="s">
        <v>3494</v>
      </c>
    </row>
    <row r="1587" spans="1:23" x14ac:dyDescent="0.25">
      <c r="A1587" s="88">
        <v>1577</v>
      </c>
      <c r="B1587" s="408" t="s">
        <v>2899</v>
      </c>
      <c r="C1587" s="409" t="s">
        <v>2885</v>
      </c>
      <c r="D1587" s="89" t="str">
        <f>IFERROR(VLOOKUP(CONCATENATE($A1587,"T"),'05 APU'!$1:$1048576,3,),"")</f>
        <v/>
      </c>
      <c r="E1587" s="89" t="str">
        <f>IFERROR(VLOOKUP(CONCATENATE($A1587,"T2"),'05 APU'!$1:$1048576,3,),"")</f>
        <v/>
      </c>
      <c r="F1587" s="89" t="str">
        <f>IFERROR(VLOOKUP(CONCATENATE($A1587,"T3"),'05 APU'!$1:$1048576,3,),"")</f>
        <v/>
      </c>
      <c r="G1587" s="415" t="s">
        <v>168</v>
      </c>
      <c r="H1587" s="351"/>
      <c r="I1587" s="90">
        <f>IFERROR((VLOOKUP(CONCATENATE($A1587,"D"),'05 APU'!$1:$1048576,9,)),0)</f>
        <v>0</v>
      </c>
      <c r="J1587" s="90">
        <f t="shared" ref="J1587:J1650" si="51">IFERROR(I1587*H1587,0)</f>
        <v>0</v>
      </c>
      <c r="K1587" s="297" t="str">
        <f>IFERROR(VLOOKUP(CONCATENATE($A1587,"C"),'05 APU'!$1:$1048576,9,),"")</f>
        <v/>
      </c>
      <c r="L1587" s="297" t="str">
        <f>IFERROR(VLOOKUP(CONCATENATE($A1587,"B"),'05 APU'!$1:$1048576,9,),"")</f>
        <v/>
      </c>
      <c r="M1587" s="297" t="str">
        <f>IFERROR(VLOOKUP(CONCATENATE($A1587,"A"),'05 APU'!$1:$1048576,9,),"")</f>
        <v/>
      </c>
      <c r="N1587" s="86"/>
      <c r="O1587" s="90">
        <f>IFERROR(VLOOKUP(CONCATENATE($A1587,"D"),'05 APU'!$T:$AB,9,),0)</f>
        <v>0</v>
      </c>
      <c r="P1587" s="90">
        <f t="shared" si="50"/>
        <v>0</v>
      </c>
      <c r="Q1587" s="90">
        <f>IFERROR(VLOOKUP(CONCATENATE($A1587,"C"),'05 APU'!$T:$AB,9,),0)</f>
        <v>0</v>
      </c>
      <c r="R1587" s="90">
        <f>IFERROR(VLOOKUP(CONCATENATE($A1587,"B"),'05 APU'!$T:$AB,9,),0)</f>
        <v>0</v>
      </c>
      <c r="S1587" s="90">
        <f>IFERROR(VLOOKUP(CONCATENATE($A1587,"A"),'05 APU'!$T:$AB,9,),0)</f>
        <v>0</v>
      </c>
      <c r="U1587" s="420" t="s">
        <v>3477</v>
      </c>
      <c r="V1587" s="428" t="s">
        <v>3489</v>
      </c>
      <c r="W1587" s="429" t="s">
        <v>3494</v>
      </c>
    </row>
    <row r="1588" spans="1:23" x14ac:dyDescent="0.25">
      <c r="A1588" s="88">
        <v>1578</v>
      </c>
      <c r="B1588" s="408" t="s">
        <v>2900</v>
      </c>
      <c r="C1588" s="409" t="s">
        <v>2887</v>
      </c>
      <c r="D1588" s="89" t="str">
        <f>IFERROR(VLOOKUP(CONCATENATE($A1588,"T"),'05 APU'!$1:$1048576,3,),"")</f>
        <v/>
      </c>
      <c r="E1588" s="89" t="str">
        <f>IFERROR(VLOOKUP(CONCATENATE($A1588,"T2"),'05 APU'!$1:$1048576,3,),"")</f>
        <v/>
      </c>
      <c r="F1588" s="89" t="str">
        <f>IFERROR(VLOOKUP(CONCATENATE($A1588,"T3"),'05 APU'!$1:$1048576,3,),"")</f>
        <v/>
      </c>
      <c r="G1588" s="415" t="s">
        <v>168</v>
      </c>
      <c r="H1588" s="351"/>
      <c r="I1588" s="90">
        <f>IFERROR((VLOOKUP(CONCATENATE($A1588,"D"),'05 APU'!$1:$1048576,9,)),0)</f>
        <v>0</v>
      </c>
      <c r="J1588" s="90">
        <f t="shared" si="51"/>
        <v>0</v>
      </c>
      <c r="K1588" s="297" t="str">
        <f>IFERROR(VLOOKUP(CONCATENATE($A1588,"C"),'05 APU'!$1:$1048576,9,),"")</f>
        <v/>
      </c>
      <c r="L1588" s="297" t="str">
        <f>IFERROR(VLOOKUP(CONCATENATE($A1588,"B"),'05 APU'!$1:$1048576,9,),"")</f>
        <v/>
      </c>
      <c r="M1588" s="297" t="str">
        <f>IFERROR(VLOOKUP(CONCATENATE($A1588,"A"),'05 APU'!$1:$1048576,9,),"")</f>
        <v/>
      </c>
      <c r="N1588" s="86"/>
      <c r="O1588" s="90">
        <f>IFERROR(VLOOKUP(CONCATENATE($A1588,"D"),'05 APU'!$T:$AB,9,),0)</f>
        <v>0</v>
      </c>
      <c r="P1588" s="90">
        <f t="shared" si="50"/>
        <v>0</v>
      </c>
      <c r="Q1588" s="90">
        <f>IFERROR(VLOOKUP(CONCATENATE($A1588,"C"),'05 APU'!$T:$AB,9,),0)</f>
        <v>0</v>
      </c>
      <c r="R1588" s="90">
        <f>IFERROR(VLOOKUP(CONCATENATE($A1588,"B"),'05 APU'!$T:$AB,9,),0)</f>
        <v>0</v>
      </c>
      <c r="S1588" s="90">
        <f>IFERROR(VLOOKUP(CONCATENATE($A1588,"A"),'05 APU'!$T:$AB,9,),0)</f>
        <v>0</v>
      </c>
      <c r="U1588" s="420" t="s">
        <v>3477</v>
      </c>
      <c r="V1588" s="428" t="s">
        <v>3489</v>
      </c>
      <c r="W1588" s="429" t="s">
        <v>3494</v>
      </c>
    </row>
    <row r="1589" spans="1:23" x14ac:dyDescent="0.25">
      <c r="A1589" s="88">
        <v>1579</v>
      </c>
      <c r="B1589" s="408" t="s">
        <v>2901</v>
      </c>
      <c r="C1589" s="409" t="s">
        <v>2889</v>
      </c>
      <c r="D1589" s="89" t="str">
        <f>IFERROR(VLOOKUP(CONCATENATE($A1589,"T"),'05 APU'!$1:$1048576,3,),"")</f>
        <v/>
      </c>
      <c r="E1589" s="89" t="str">
        <f>IFERROR(VLOOKUP(CONCATENATE($A1589,"T2"),'05 APU'!$1:$1048576,3,),"")</f>
        <v/>
      </c>
      <c r="F1589" s="89" t="str">
        <f>IFERROR(VLOOKUP(CONCATENATE($A1589,"T3"),'05 APU'!$1:$1048576,3,),"")</f>
        <v/>
      </c>
      <c r="G1589" s="415" t="s">
        <v>168</v>
      </c>
      <c r="H1589" s="351"/>
      <c r="I1589" s="90">
        <f>IFERROR((VLOOKUP(CONCATENATE($A1589,"D"),'05 APU'!$1:$1048576,9,)),0)</f>
        <v>0</v>
      </c>
      <c r="J1589" s="90">
        <f t="shared" si="51"/>
        <v>0</v>
      </c>
      <c r="K1589" s="297" t="str">
        <f>IFERROR(VLOOKUP(CONCATENATE($A1589,"C"),'05 APU'!$1:$1048576,9,),"")</f>
        <v/>
      </c>
      <c r="L1589" s="297" t="str">
        <f>IFERROR(VLOOKUP(CONCATENATE($A1589,"B"),'05 APU'!$1:$1048576,9,),"")</f>
        <v/>
      </c>
      <c r="M1589" s="297" t="str">
        <f>IFERROR(VLOOKUP(CONCATENATE($A1589,"A"),'05 APU'!$1:$1048576,9,),"")</f>
        <v/>
      </c>
      <c r="N1589" s="86"/>
      <c r="O1589" s="90">
        <f>IFERROR(VLOOKUP(CONCATENATE($A1589,"D"),'05 APU'!$T:$AB,9,),0)</f>
        <v>0</v>
      </c>
      <c r="P1589" s="90">
        <f t="shared" si="50"/>
        <v>0</v>
      </c>
      <c r="Q1589" s="90">
        <f>IFERROR(VLOOKUP(CONCATENATE($A1589,"C"),'05 APU'!$T:$AB,9,),0)</f>
        <v>0</v>
      </c>
      <c r="R1589" s="90">
        <f>IFERROR(VLOOKUP(CONCATENATE($A1589,"B"),'05 APU'!$T:$AB,9,),0)</f>
        <v>0</v>
      </c>
      <c r="S1589" s="90">
        <f>IFERROR(VLOOKUP(CONCATENATE($A1589,"A"),'05 APU'!$T:$AB,9,),0)</f>
        <v>0</v>
      </c>
      <c r="U1589" s="420" t="s">
        <v>3477</v>
      </c>
      <c r="V1589" s="428" t="s">
        <v>3489</v>
      </c>
      <c r="W1589" s="429" t="s">
        <v>3494</v>
      </c>
    </row>
    <row r="1590" spans="1:23" x14ac:dyDescent="0.25">
      <c r="A1590" s="88">
        <v>1580</v>
      </c>
      <c r="B1590" s="403">
        <v>5.4</v>
      </c>
      <c r="C1590" s="404" t="s">
        <v>2902</v>
      </c>
      <c r="D1590" s="89" t="str">
        <f>IFERROR(VLOOKUP(CONCATENATE($A1590,"T"),'05 APU'!$1:$1048576,3,),"")</f>
        <v/>
      </c>
      <c r="E1590" s="89" t="str">
        <f>IFERROR(VLOOKUP(CONCATENATE($A1590,"T2"),'05 APU'!$1:$1048576,3,),"")</f>
        <v/>
      </c>
      <c r="F1590" s="89" t="str">
        <f>IFERROR(VLOOKUP(CONCATENATE($A1590,"T3"),'05 APU'!$1:$1048576,3,),"")</f>
        <v/>
      </c>
      <c r="G1590" s="415"/>
      <c r="H1590" s="351"/>
      <c r="I1590" s="90">
        <f>IFERROR((VLOOKUP(CONCATENATE($A1590,"D"),'05 APU'!$1:$1048576,9,)),0)</f>
        <v>0</v>
      </c>
      <c r="J1590" s="90">
        <f t="shared" si="51"/>
        <v>0</v>
      </c>
      <c r="K1590" s="297" t="str">
        <f>IFERROR(VLOOKUP(CONCATENATE($A1590,"C"),'05 APU'!$1:$1048576,9,),"")</f>
        <v/>
      </c>
      <c r="L1590" s="297" t="str">
        <f>IFERROR(VLOOKUP(CONCATENATE($A1590,"B"),'05 APU'!$1:$1048576,9,),"")</f>
        <v/>
      </c>
      <c r="M1590" s="297" t="str">
        <f>IFERROR(VLOOKUP(CONCATENATE($A1590,"A"),'05 APU'!$1:$1048576,9,),"")</f>
        <v/>
      </c>
      <c r="N1590" s="86"/>
      <c r="O1590" s="90">
        <f>IFERROR(VLOOKUP(CONCATENATE($A1590,"D"),'05 APU'!$T:$AB,9,),0)</f>
        <v>0</v>
      </c>
      <c r="P1590" s="90">
        <f t="shared" si="50"/>
        <v>0</v>
      </c>
      <c r="Q1590" s="90">
        <f>IFERROR(VLOOKUP(CONCATENATE($A1590,"C"),'05 APU'!$T:$AB,9,),0)</f>
        <v>0</v>
      </c>
      <c r="R1590" s="90">
        <f>IFERROR(VLOOKUP(CONCATENATE($A1590,"B"),'05 APU'!$T:$AB,9,),0)</f>
        <v>0</v>
      </c>
      <c r="S1590" s="90">
        <f>IFERROR(VLOOKUP(CONCATENATE($A1590,"A"),'05 APU'!$T:$AB,9,),0)</f>
        <v>0</v>
      </c>
      <c r="U1590" s="420"/>
      <c r="V1590" s="424"/>
      <c r="W1590" s="429">
        <v>0</v>
      </c>
    </row>
    <row r="1591" spans="1:23" x14ac:dyDescent="0.25">
      <c r="A1591" s="88">
        <v>1581</v>
      </c>
      <c r="B1591" s="408" t="s">
        <v>2903</v>
      </c>
      <c r="C1591" s="409" t="s">
        <v>2904</v>
      </c>
      <c r="D1591" s="89" t="str">
        <f>IFERROR(VLOOKUP(CONCATENATE($A1591,"T"),'05 APU'!$1:$1048576,3,),"")</f>
        <v/>
      </c>
      <c r="E1591" s="89" t="str">
        <f>IFERROR(VLOOKUP(CONCATENATE($A1591,"T2"),'05 APU'!$1:$1048576,3,),"")</f>
        <v/>
      </c>
      <c r="F1591" s="89" t="str">
        <f>IFERROR(VLOOKUP(CONCATENATE($A1591,"T3"),'05 APU'!$1:$1048576,3,),"")</f>
        <v/>
      </c>
      <c r="G1591" s="415" t="s">
        <v>168</v>
      </c>
      <c r="H1591" s="351"/>
      <c r="I1591" s="90">
        <f>IFERROR((VLOOKUP(CONCATENATE($A1591,"D"),'05 APU'!$1:$1048576,9,)),0)</f>
        <v>0</v>
      </c>
      <c r="J1591" s="90">
        <f t="shared" si="51"/>
        <v>0</v>
      </c>
      <c r="K1591" s="297" t="str">
        <f>IFERROR(VLOOKUP(CONCATENATE($A1591,"C"),'05 APU'!$1:$1048576,9,),"")</f>
        <v/>
      </c>
      <c r="L1591" s="297" t="str">
        <f>IFERROR(VLOOKUP(CONCATENATE($A1591,"B"),'05 APU'!$1:$1048576,9,),"")</f>
        <v/>
      </c>
      <c r="M1591" s="297" t="str">
        <f>IFERROR(VLOOKUP(CONCATENATE($A1591,"A"),'05 APU'!$1:$1048576,9,),"")</f>
        <v/>
      </c>
      <c r="N1591" s="86"/>
      <c r="O1591" s="90">
        <f>IFERROR(VLOOKUP(CONCATENATE($A1591,"D"),'05 APU'!$T:$AB,9,),0)</f>
        <v>0</v>
      </c>
      <c r="P1591" s="90">
        <f t="shared" si="50"/>
        <v>0</v>
      </c>
      <c r="Q1591" s="90">
        <f>IFERROR(VLOOKUP(CONCATENATE($A1591,"C"),'05 APU'!$T:$AB,9,),0)</f>
        <v>0</v>
      </c>
      <c r="R1591" s="90">
        <f>IFERROR(VLOOKUP(CONCATENATE($A1591,"B"),'05 APU'!$T:$AB,9,),0)</f>
        <v>0</v>
      </c>
      <c r="S1591" s="90">
        <f>IFERROR(VLOOKUP(CONCATENATE($A1591,"A"),'05 APU'!$T:$AB,9,),0)</f>
        <v>0</v>
      </c>
      <c r="U1591" s="420" t="s">
        <v>3477</v>
      </c>
      <c r="V1591" s="428" t="s">
        <v>3489</v>
      </c>
      <c r="W1591" s="429" t="s">
        <v>3494</v>
      </c>
    </row>
    <row r="1592" spans="1:23" x14ac:dyDescent="0.25">
      <c r="A1592" s="88">
        <v>1582</v>
      </c>
      <c r="B1592" s="408" t="s">
        <v>2905</v>
      </c>
      <c r="C1592" s="409" t="s">
        <v>2906</v>
      </c>
      <c r="D1592" s="89" t="str">
        <f>IFERROR(VLOOKUP(CONCATENATE($A1592,"T"),'05 APU'!$1:$1048576,3,),"")</f>
        <v/>
      </c>
      <c r="E1592" s="89" t="str">
        <f>IFERROR(VLOOKUP(CONCATENATE($A1592,"T2"),'05 APU'!$1:$1048576,3,),"")</f>
        <v/>
      </c>
      <c r="F1592" s="89" t="str">
        <f>IFERROR(VLOOKUP(CONCATENATE($A1592,"T3"),'05 APU'!$1:$1048576,3,),"")</f>
        <v/>
      </c>
      <c r="G1592" s="415" t="s">
        <v>168</v>
      </c>
      <c r="H1592" s="351"/>
      <c r="I1592" s="90">
        <f>IFERROR((VLOOKUP(CONCATENATE($A1592,"D"),'05 APU'!$1:$1048576,9,)),0)</f>
        <v>0</v>
      </c>
      <c r="J1592" s="90">
        <f t="shared" si="51"/>
        <v>0</v>
      </c>
      <c r="K1592" s="297" t="str">
        <f>IFERROR(VLOOKUP(CONCATENATE($A1592,"C"),'05 APU'!$1:$1048576,9,),"")</f>
        <v/>
      </c>
      <c r="L1592" s="297" t="str">
        <f>IFERROR(VLOOKUP(CONCATENATE($A1592,"B"),'05 APU'!$1:$1048576,9,),"")</f>
        <v/>
      </c>
      <c r="M1592" s="297" t="str">
        <f>IFERROR(VLOOKUP(CONCATENATE($A1592,"A"),'05 APU'!$1:$1048576,9,),"")</f>
        <v/>
      </c>
      <c r="N1592" s="86"/>
      <c r="O1592" s="90">
        <f>IFERROR(VLOOKUP(CONCATENATE($A1592,"D"),'05 APU'!$T:$AB,9,),0)</f>
        <v>0</v>
      </c>
      <c r="P1592" s="90">
        <f t="shared" si="50"/>
        <v>0</v>
      </c>
      <c r="Q1592" s="90">
        <f>IFERROR(VLOOKUP(CONCATENATE($A1592,"C"),'05 APU'!$T:$AB,9,),0)</f>
        <v>0</v>
      </c>
      <c r="R1592" s="90">
        <f>IFERROR(VLOOKUP(CONCATENATE($A1592,"B"),'05 APU'!$T:$AB,9,),0)</f>
        <v>0</v>
      </c>
      <c r="S1592" s="90">
        <f>IFERROR(VLOOKUP(CONCATENATE($A1592,"A"),'05 APU'!$T:$AB,9,),0)</f>
        <v>0</v>
      </c>
      <c r="U1592" s="420" t="s">
        <v>3477</v>
      </c>
      <c r="V1592" s="428" t="s">
        <v>3489</v>
      </c>
      <c r="W1592" s="429" t="s">
        <v>3494</v>
      </c>
    </row>
    <row r="1593" spans="1:23" x14ac:dyDescent="0.25">
      <c r="A1593" s="88">
        <v>1583</v>
      </c>
      <c r="B1593" s="408" t="s">
        <v>2907</v>
      </c>
      <c r="C1593" s="409" t="s">
        <v>2908</v>
      </c>
      <c r="D1593" s="89" t="str">
        <f>IFERROR(VLOOKUP(CONCATENATE($A1593,"T"),'05 APU'!$1:$1048576,3,),"")</f>
        <v/>
      </c>
      <c r="E1593" s="89" t="str">
        <f>IFERROR(VLOOKUP(CONCATENATE($A1593,"T2"),'05 APU'!$1:$1048576,3,),"")</f>
        <v/>
      </c>
      <c r="F1593" s="89" t="str">
        <f>IFERROR(VLOOKUP(CONCATENATE($A1593,"T3"),'05 APU'!$1:$1048576,3,),"")</f>
        <v/>
      </c>
      <c r="G1593" s="415" t="s">
        <v>168</v>
      </c>
      <c r="H1593" s="351"/>
      <c r="I1593" s="90">
        <f>IFERROR((VLOOKUP(CONCATENATE($A1593,"D"),'05 APU'!$1:$1048576,9,)),0)</f>
        <v>0</v>
      </c>
      <c r="J1593" s="90">
        <f t="shared" si="51"/>
        <v>0</v>
      </c>
      <c r="K1593" s="297" t="str">
        <f>IFERROR(VLOOKUP(CONCATENATE($A1593,"C"),'05 APU'!$1:$1048576,9,),"")</f>
        <v/>
      </c>
      <c r="L1593" s="297" t="str">
        <f>IFERROR(VLOOKUP(CONCATENATE($A1593,"B"),'05 APU'!$1:$1048576,9,),"")</f>
        <v/>
      </c>
      <c r="M1593" s="297" t="str">
        <f>IFERROR(VLOOKUP(CONCATENATE($A1593,"A"),'05 APU'!$1:$1048576,9,),"")</f>
        <v/>
      </c>
      <c r="N1593" s="86"/>
      <c r="O1593" s="90">
        <f>IFERROR(VLOOKUP(CONCATENATE($A1593,"D"),'05 APU'!$T:$AB,9,),0)</f>
        <v>0</v>
      </c>
      <c r="P1593" s="90">
        <f t="shared" si="50"/>
        <v>0</v>
      </c>
      <c r="Q1593" s="90">
        <f>IFERROR(VLOOKUP(CONCATENATE($A1593,"C"),'05 APU'!$T:$AB,9,),0)</f>
        <v>0</v>
      </c>
      <c r="R1593" s="90">
        <f>IFERROR(VLOOKUP(CONCATENATE($A1593,"B"),'05 APU'!$T:$AB,9,),0)</f>
        <v>0</v>
      </c>
      <c r="S1593" s="90">
        <f>IFERROR(VLOOKUP(CONCATENATE($A1593,"A"),'05 APU'!$T:$AB,9,),0)</f>
        <v>0</v>
      </c>
      <c r="U1593" s="420" t="s">
        <v>3477</v>
      </c>
      <c r="V1593" s="428" t="s">
        <v>3489</v>
      </c>
      <c r="W1593" s="429" t="s">
        <v>3494</v>
      </c>
    </row>
    <row r="1594" spans="1:23" x14ac:dyDescent="0.25">
      <c r="A1594" s="88">
        <v>1584</v>
      </c>
      <c r="B1594" s="408" t="s">
        <v>2909</v>
      </c>
      <c r="C1594" s="409" t="s">
        <v>2910</v>
      </c>
      <c r="D1594" s="89" t="str">
        <f>IFERROR(VLOOKUP(CONCATENATE($A1594,"T"),'05 APU'!$1:$1048576,3,),"")</f>
        <v/>
      </c>
      <c r="E1594" s="89" t="str">
        <f>IFERROR(VLOOKUP(CONCATENATE($A1594,"T2"),'05 APU'!$1:$1048576,3,),"")</f>
        <v/>
      </c>
      <c r="F1594" s="89" t="str">
        <f>IFERROR(VLOOKUP(CONCATENATE($A1594,"T3"),'05 APU'!$1:$1048576,3,),"")</f>
        <v/>
      </c>
      <c r="G1594" s="415" t="s">
        <v>168</v>
      </c>
      <c r="H1594" s="351"/>
      <c r="I1594" s="90">
        <f>IFERROR((VLOOKUP(CONCATENATE($A1594,"D"),'05 APU'!$1:$1048576,9,)),0)</f>
        <v>0</v>
      </c>
      <c r="J1594" s="90">
        <f t="shared" si="51"/>
        <v>0</v>
      </c>
      <c r="K1594" s="297" t="str">
        <f>IFERROR(VLOOKUP(CONCATENATE($A1594,"C"),'05 APU'!$1:$1048576,9,),"")</f>
        <v/>
      </c>
      <c r="L1594" s="297" t="str">
        <f>IFERROR(VLOOKUP(CONCATENATE($A1594,"B"),'05 APU'!$1:$1048576,9,),"")</f>
        <v/>
      </c>
      <c r="M1594" s="297" t="str">
        <f>IFERROR(VLOOKUP(CONCATENATE($A1594,"A"),'05 APU'!$1:$1048576,9,),"")</f>
        <v/>
      </c>
      <c r="N1594" s="86"/>
      <c r="O1594" s="90">
        <f>IFERROR(VLOOKUP(CONCATENATE($A1594,"D"),'05 APU'!$T:$AB,9,),0)</f>
        <v>0</v>
      </c>
      <c r="P1594" s="90">
        <f t="shared" si="50"/>
        <v>0</v>
      </c>
      <c r="Q1594" s="90">
        <f>IFERROR(VLOOKUP(CONCATENATE($A1594,"C"),'05 APU'!$T:$AB,9,),0)</f>
        <v>0</v>
      </c>
      <c r="R1594" s="90">
        <f>IFERROR(VLOOKUP(CONCATENATE($A1594,"B"),'05 APU'!$T:$AB,9,),0)</f>
        <v>0</v>
      </c>
      <c r="S1594" s="90">
        <f>IFERROR(VLOOKUP(CONCATENATE($A1594,"A"),'05 APU'!$T:$AB,9,),0)</f>
        <v>0</v>
      </c>
      <c r="U1594" s="420" t="s">
        <v>3477</v>
      </c>
      <c r="V1594" s="428" t="s">
        <v>3489</v>
      </c>
      <c r="W1594" s="429" t="s">
        <v>3494</v>
      </c>
    </row>
    <row r="1595" spans="1:23" x14ac:dyDescent="0.25">
      <c r="A1595" s="88">
        <v>1585</v>
      </c>
      <c r="B1595" s="408" t="s">
        <v>2911</v>
      </c>
      <c r="C1595" s="409" t="s">
        <v>2912</v>
      </c>
      <c r="D1595" s="89" t="str">
        <f>IFERROR(VLOOKUP(CONCATENATE($A1595,"T"),'05 APU'!$1:$1048576,3,),"")</f>
        <v/>
      </c>
      <c r="E1595" s="89" t="str">
        <f>IFERROR(VLOOKUP(CONCATENATE($A1595,"T2"),'05 APU'!$1:$1048576,3,),"")</f>
        <v/>
      </c>
      <c r="F1595" s="89" t="str">
        <f>IFERROR(VLOOKUP(CONCATENATE($A1595,"T3"),'05 APU'!$1:$1048576,3,),"")</f>
        <v/>
      </c>
      <c r="G1595" s="415" t="s">
        <v>168</v>
      </c>
      <c r="H1595" s="351"/>
      <c r="I1595" s="90">
        <f>IFERROR((VLOOKUP(CONCATENATE($A1595,"D"),'05 APU'!$1:$1048576,9,)),0)</f>
        <v>0</v>
      </c>
      <c r="J1595" s="90">
        <f t="shared" si="51"/>
        <v>0</v>
      </c>
      <c r="K1595" s="297" t="str">
        <f>IFERROR(VLOOKUP(CONCATENATE($A1595,"C"),'05 APU'!$1:$1048576,9,),"")</f>
        <v/>
      </c>
      <c r="L1595" s="297" t="str">
        <f>IFERROR(VLOOKUP(CONCATENATE($A1595,"B"),'05 APU'!$1:$1048576,9,),"")</f>
        <v/>
      </c>
      <c r="M1595" s="297" t="str">
        <f>IFERROR(VLOOKUP(CONCATENATE($A1595,"A"),'05 APU'!$1:$1048576,9,),"")</f>
        <v/>
      </c>
      <c r="N1595" s="86"/>
      <c r="O1595" s="90">
        <f>IFERROR(VLOOKUP(CONCATENATE($A1595,"D"),'05 APU'!$T:$AB,9,),0)</f>
        <v>0</v>
      </c>
      <c r="P1595" s="90">
        <f t="shared" si="50"/>
        <v>0</v>
      </c>
      <c r="Q1595" s="90">
        <f>IFERROR(VLOOKUP(CONCATENATE($A1595,"C"),'05 APU'!$T:$AB,9,),0)</f>
        <v>0</v>
      </c>
      <c r="R1595" s="90">
        <f>IFERROR(VLOOKUP(CONCATENATE($A1595,"B"),'05 APU'!$T:$AB,9,),0)</f>
        <v>0</v>
      </c>
      <c r="S1595" s="90">
        <f>IFERROR(VLOOKUP(CONCATENATE($A1595,"A"),'05 APU'!$T:$AB,9,),0)</f>
        <v>0</v>
      </c>
      <c r="U1595" s="420" t="s">
        <v>3477</v>
      </c>
      <c r="V1595" s="428" t="s">
        <v>3489</v>
      </c>
      <c r="W1595" s="429" t="s">
        <v>3494</v>
      </c>
    </row>
    <row r="1596" spans="1:23" x14ac:dyDescent="0.25">
      <c r="A1596" s="88">
        <v>1586</v>
      </c>
      <c r="B1596" s="408" t="s">
        <v>2913</v>
      </c>
      <c r="C1596" s="409" t="s">
        <v>2914</v>
      </c>
      <c r="D1596" s="89" t="str">
        <f>IFERROR(VLOOKUP(CONCATENATE($A1596,"T"),'05 APU'!$1:$1048576,3,),"")</f>
        <v/>
      </c>
      <c r="E1596" s="89" t="str">
        <f>IFERROR(VLOOKUP(CONCATENATE($A1596,"T2"),'05 APU'!$1:$1048576,3,),"")</f>
        <v/>
      </c>
      <c r="F1596" s="89" t="str">
        <f>IFERROR(VLOOKUP(CONCATENATE($A1596,"T3"),'05 APU'!$1:$1048576,3,),"")</f>
        <v/>
      </c>
      <c r="G1596" s="415" t="s">
        <v>168</v>
      </c>
      <c r="H1596" s="351"/>
      <c r="I1596" s="90">
        <f>IFERROR((VLOOKUP(CONCATENATE($A1596,"D"),'05 APU'!$1:$1048576,9,)),0)</f>
        <v>0</v>
      </c>
      <c r="J1596" s="90">
        <f t="shared" si="51"/>
        <v>0</v>
      </c>
      <c r="K1596" s="297" t="str">
        <f>IFERROR(VLOOKUP(CONCATENATE($A1596,"C"),'05 APU'!$1:$1048576,9,),"")</f>
        <v/>
      </c>
      <c r="L1596" s="297" t="str">
        <f>IFERROR(VLOOKUP(CONCATENATE($A1596,"B"),'05 APU'!$1:$1048576,9,),"")</f>
        <v/>
      </c>
      <c r="M1596" s="297" t="str">
        <f>IFERROR(VLOOKUP(CONCATENATE($A1596,"A"),'05 APU'!$1:$1048576,9,),"")</f>
        <v/>
      </c>
      <c r="N1596" s="86"/>
      <c r="O1596" s="90">
        <f>IFERROR(VLOOKUP(CONCATENATE($A1596,"D"),'05 APU'!$T:$AB,9,),0)</f>
        <v>0</v>
      </c>
      <c r="P1596" s="90">
        <f t="shared" si="50"/>
        <v>0</v>
      </c>
      <c r="Q1596" s="90">
        <f>IFERROR(VLOOKUP(CONCATENATE($A1596,"C"),'05 APU'!$T:$AB,9,),0)</f>
        <v>0</v>
      </c>
      <c r="R1596" s="90">
        <f>IFERROR(VLOOKUP(CONCATENATE($A1596,"B"),'05 APU'!$T:$AB,9,),0)</f>
        <v>0</v>
      </c>
      <c r="S1596" s="90">
        <f>IFERROR(VLOOKUP(CONCATENATE($A1596,"A"),'05 APU'!$T:$AB,9,),0)</f>
        <v>0</v>
      </c>
      <c r="U1596" s="420" t="s">
        <v>3477</v>
      </c>
      <c r="V1596" s="428" t="s">
        <v>3489</v>
      </c>
      <c r="W1596" s="429" t="s">
        <v>3494</v>
      </c>
    </row>
    <row r="1597" spans="1:23" x14ac:dyDescent="0.25">
      <c r="A1597" s="88">
        <v>1587</v>
      </c>
      <c r="B1597" s="403">
        <v>5.41</v>
      </c>
      <c r="C1597" s="404" t="s">
        <v>2915</v>
      </c>
      <c r="D1597" s="89" t="str">
        <f>IFERROR(VLOOKUP(CONCATENATE($A1597,"T"),'05 APU'!$1:$1048576,3,),"")</f>
        <v/>
      </c>
      <c r="E1597" s="89" t="str">
        <f>IFERROR(VLOOKUP(CONCATENATE($A1597,"T2"),'05 APU'!$1:$1048576,3,),"")</f>
        <v/>
      </c>
      <c r="F1597" s="89" t="str">
        <f>IFERROR(VLOOKUP(CONCATENATE($A1597,"T3"),'05 APU'!$1:$1048576,3,),"")</f>
        <v/>
      </c>
      <c r="G1597" s="415"/>
      <c r="H1597" s="351"/>
      <c r="I1597" s="90">
        <f>IFERROR((VLOOKUP(CONCATENATE($A1597,"D"),'05 APU'!$1:$1048576,9,)),0)</f>
        <v>0</v>
      </c>
      <c r="J1597" s="90">
        <f t="shared" si="51"/>
        <v>0</v>
      </c>
      <c r="K1597" s="297" t="str">
        <f>IFERROR(VLOOKUP(CONCATENATE($A1597,"C"),'05 APU'!$1:$1048576,9,),"")</f>
        <v/>
      </c>
      <c r="L1597" s="297" t="str">
        <f>IFERROR(VLOOKUP(CONCATENATE($A1597,"B"),'05 APU'!$1:$1048576,9,),"")</f>
        <v/>
      </c>
      <c r="M1597" s="297" t="str">
        <f>IFERROR(VLOOKUP(CONCATENATE($A1597,"A"),'05 APU'!$1:$1048576,9,),"")</f>
        <v/>
      </c>
      <c r="N1597" s="86"/>
      <c r="O1597" s="90">
        <f>IFERROR(VLOOKUP(CONCATENATE($A1597,"D"),'05 APU'!$T:$AB,9,),0)</f>
        <v>0</v>
      </c>
      <c r="P1597" s="90">
        <f t="shared" si="50"/>
        <v>0</v>
      </c>
      <c r="Q1597" s="90">
        <f>IFERROR(VLOOKUP(CONCATENATE($A1597,"C"),'05 APU'!$T:$AB,9,),0)</f>
        <v>0</v>
      </c>
      <c r="R1597" s="90">
        <f>IFERROR(VLOOKUP(CONCATENATE($A1597,"B"),'05 APU'!$T:$AB,9,),0)</f>
        <v>0</v>
      </c>
      <c r="S1597" s="90">
        <f>IFERROR(VLOOKUP(CONCATENATE($A1597,"A"),'05 APU'!$T:$AB,9,),0)</f>
        <v>0</v>
      </c>
      <c r="U1597" s="420" t="s">
        <v>3478</v>
      </c>
      <c r="V1597" s="428" t="s">
        <v>3489</v>
      </c>
      <c r="W1597" s="429">
        <v>0</v>
      </c>
    </row>
    <row r="1598" spans="1:23" x14ac:dyDescent="0.25">
      <c r="A1598" s="88">
        <v>1588</v>
      </c>
      <c r="B1598" s="408" t="s">
        <v>2916</v>
      </c>
      <c r="C1598" s="409" t="s">
        <v>2917</v>
      </c>
      <c r="D1598" s="89" t="str">
        <f>IFERROR(VLOOKUP(CONCATENATE($A1598,"T"),'05 APU'!$1:$1048576,3,),"")</f>
        <v/>
      </c>
      <c r="E1598" s="89" t="str">
        <f>IFERROR(VLOOKUP(CONCATENATE($A1598,"T2"),'05 APU'!$1:$1048576,3,),"")</f>
        <v/>
      </c>
      <c r="F1598" s="89" t="str">
        <f>IFERROR(VLOOKUP(CONCATENATE($A1598,"T3"),'05 APU'!$1:$1048576,3,),"")</f>
        <v/>
      </c>
      <c r="G1598" s="415" t="s">
        <v>168</v>
      </c>
      <c r="H1598" s="351"/>
      <c r="I1598" s="90">
        <f>IFERROR((VLOOKUP(CONCATENATE($A1598,"D"),'05 APU'!$1:$1048576,9,)),0)</f>
        <v>0</v>
      </c>
      <c r="J1598" s="90">
        <f t="shared" si="51"/>
        <v>0</v>
      </c>
      <c r="K1598" s="297" t="str">
        <f>IFERROR(VLOOKUP(CONCATENATE($A1598,"C"),'05 APU'!$1:$1048576,9,),"")</f>
        <v/>
      </c>
      <c r="L1598" s="297" t="str">
        <f>IFERROR(VLOOKUP(CONCATENATE($A1598,"B"),'05 APU'!$1:$1048576,9,),"")</f>
        <v/>
      </c>
      <c r="M1598" s="297" t="str">
        <f>IFERROR(VLOOKUP(CONCATENATE($A1598,"A"),'05 APU'!$1:$1048576,9,),"")</f>
        <v/>
      </c>
      <c r="N1598" s="86"/>
      <c r="O1598" s="90">
        <f>IFERROR(VLOOKUP(CONCATENATE($A1598,"D"),'05 APU'!$T:$AB,9,),0)</f>
        <v>0</v>
      </c>
      <c r="P1598" s="90">
        <f t="shared" si="50"/>
        <v>0</v>
      </c>
      <c r="Q1598" s="90">
        <f>IFERROR(VLOOKUP(CONCATENATE($A1598,"C"),'05 APU'!$T:$AB,9,),0)</f>
        <v>0</v>
      </c>
      <c r="R1598" s="90">
        <f>IFERROR(VLOOKUP(CONCATENATE($A1598,"B"),'05 APU'!$T:$AB,9,),0)</f>
        <v>0</v>
      </c>
      <c r="S1598" s="90">
        <f>IFERROR(VLOOKUP(CONCATENATE($A1598,"A"),'05 APU'!$T:$AB,9,),0)</f>
        <v>0</v>
      </c>
      <c r="U1598" s="420" t="s">
        <v>3478</v>
      </c>
      <c r="V1598" s="428" t="s">
        <v>3489</v>
      </c>
      <c r="W1598" s="429" t="s">
        <v>3494</v>
      </c>
    </row>
    <row r="1599" spans="1:23" x14ac:dyDescent="0.25">
      <c r="A1599" s="88">
        <v>1589</v>
      </c>
      <c r="B1599" s="408" t="s">
        <v>2918</v>
      </c>
      <c r="C1599" s="409" t="s">
        <v>2919</v>
      </c>
      <c r="D1599" s="89" t="str">
        <f>IFERROR(VLOOKUP(CONCATENATE($A1599,"T"),'05 APU'!$1:$1048576,3,),"")</f>
        <v/>
      </c>
      <c r="E1599" s="89" t="str">
        <f>IFERROR(VLOOKUP(CONCATENATE($A1599,"T2"),'05 APU'!$1:$1048576,3,),"")</f>
        <v/>
      </c>
      <c r="F1599" s="89" t="str">
        <f>IFERROR(VLOOKUP(CONCATENATE($A1599,"T3"),'05 APU'!$1:$1048576,3,),"")</f>
        <v/>
      </c>
      <c r="G1599" s="415" t="s">
        <v>168</v>
      </c>
      <c r="H1599" s="351"/>
      <c r="I1599" s="90">
        <f>IFERROR((VLOOKUP(CONCATENATE($A1599,"D"),'05 APU'!$1:$1048576,9,)),0)</f>
        <v>0</v>
      </c>
      <c r="J1599" s="90">
        <f t="shared" si="51"/>
        <v>0</v>
      </c>
      <c r="K1599" s="297" t="str">
        <f>IFERROR(VLOOKUP(CONCATENATE($A1599,"C"),'05 APU'!$1:$1048576,9,),"")</f>
        <v/>
      </c>
      <c r="L1599" s="297" t="str">
        <f>IFERROR(VLOOKUP(CONCATENATE($A1599,"B"),'05 APU'!$1:$1048576,9,),"")</f>
        <v/>
      </c>
      <c r="M1599" s="297" t="str">
        <f>IFERROR(VLOOKUP(CONCATENATE($A1599,"A"),'05 APU'!$1:$1048576,9,),"")</f>
        <v/>
      </c>
      <c r="N1599" s="86"/>
      <c r="O1599" s="90">
        <f>IFERROR(VLOOKUP(CONCATENATE($A1599,"D"),'05 APU'!$T:$AB,9,),0)</f>
        <v>0</v>
      </c>
      <c r="P1599" s="90">
        <f t="shared" si="50"/>
        <v>0</v>
      </c>
      <c r="Q1599" s="90">
        <f>IFERROR(VLOOKUP(CONCATENATE($A1599,"C"),'05 APU'!$T:$AB,9,),0)</f>
        <v>0</v>
      </c>
      <c r="R1599" s="90">
        <f>IFERROR(VLOOKUP(CONCATENATE($A1599,"B"),'05 APU'!$T:$AB,9,),0)</f>
        <v>0</v>
      </c>
      <c r="S1599" s="90">
        <f>IFERROR(VLOOKUP(CONCATENATE($A1599,"A"),'05 APU'!$T:$AB,9,),0)</f>
        <v>0</v>
      </c>
      <c r="U1599" s="420" t="s">
        <v>3478</v>
      </c>
      <c r="V1599" s="428" t="s">
        <v>3489</v>
      </c>
      <c r="W1599" s="429" t="s">
        <v>3494</v>
      </c>
    </row>
    <row r="1600" spans="1:23" x14ac:dyDescent="0.25">
      <c r="A1600" s="88">
        <v>1590</v>
      </c>
      <c r="B1600" s="408" t="s">
        <v>2920</v>
      </c>
      <c r="C1600" s="409" t="s">
        <v>2921</v>
      </c>
      <c r="D1600" s="89" t="str">
        <f>IFERROR(VLOOKUP(CONCATENATE($A1600,"T"),'05 APU'!$1:$1048576,3,),"")</f>
        <v/>
      </c>
      <c r="E1600" s="89" t="str">
        <f>IFERROR(VLOOKUP(CONCATENATE($A1600,"T2"),'05 APU'!$1:$1048576,3,),"")</f>
        <v/>
      </c>
      <c r="F1600" s="89" t="str">
        <f>IFERROR(VLOOKUP(CONCATENATE($A1600,"T3"),'05 APU'!$1:$1048576,3,),"")</f>
        <v/>
      </c>
      <c r="G1600" s="415" t="s">
        <v>168</v>
      </c>
      <c r="H1600" s="351"/>
      <c r="I1600" s="90">
        <f>IFERROR((VLOOKUP(CONCATENATE($A1600,"D"),'05 APU'!$1:$1048576,9,)),0)</f>
        <v>0</v>
      </c>
      <c r="J1600" s="90">
        <f t="shared" si="51"/>
        <v>0</v>
      </c>
      <c r="K1600" s="297" t="str">
        <f>IFERROR(VLOOKUP(CONCATENATE($A1600,"C"),'05 APU'!$1:$1048576,9,),"")</f>
        <v/>
      </c>
      <c r="L1600" s="297" t="str">
        <f>IFERROR(VLOOKUP(CONCATENATE($A1600,"B"),'05 APU'!$1:$1048576,9,),"")</f>
        <v/>
      </c>
      <c r="M1600" s="297" t="str">
        <f>IFERROR(VLOOKUP(CONCATENATE($A1600,"A"),'05 APU'!$1:$1048576,9,),"")</f>
        <v/>
      </c>
      <c r="N1600" s="86"/>
      <c r="O1600" s="90">
        <f>IFERROR(VLOOKUP(CONCATENATE($A1600,"D"),'05 APU'!$T:$AB,9,),0)</f>
        <v>0</v>
      </c>
      <c r="P1600" s="90">
        <f t="shared" si="50"/>
        <v>0</v>
      </c>
      <c r="Q1600" s="90">
        <f>IFERROR(VLOOKUP(CONCATENATE($A1600,"C"),'05 APU'!$T:$AB,9,),0)</f>
        <v>0</v>
      </c>
      <c r="R1600" s="90">
        <f>IFERROR(VLOOKUP(CONCATENATE($A1600,"B"),'05 APU'!$T:$AB,9,),0)</f>
        <v>0</v>
      </c>
      <c r="S1600" s="90">
        <f>IFERROR(VLOOKUP(CONCATENATE($A1600,"A"),'05 APU'!$T:$AB,9,),0)</f>
        <v>0</v>
      </c>
      <c r="U1600" s="420" t="s">
        <v>3478</v>
      </c>
      <c r="V1600" s="428" t="s">
        <v>3489</v>
      </c>
      <c r="W1600" s="429" t="s">
        <v>3494</v>
      </c>
    </row>
    <row r="1601" spans="1:23" x14ac:dyDescent="0.25">
      <c r="A1601" s="88">
        <v>1591</v>
      </c>
      <c r="B1601" s="408" t="s">
        <v>2922</v>
      </c>
      <c r="C1601" s="409" t="s">
        <v>2923</v>
      </c>
      <c r="D1601" s="89" t="str">
        <f>IFERROR(VLOOKUP(CONCATENATE($A1601,"T"),'05 APU'!$1:$1048576,3,),"")</f>
        <v/>
      </c>
      <c r="E1601" s="89" t="str">
        <f>IFERROR(VLOOKUP(CONCATENATE($A1601,"T2"),'05 APU'!$1:$1048576,3,),"")</f>
        <v/>
      </c>
      <c r="F1601" s="89" t="str">
        <f>IFERROR(VLOOKUP(CONCATENATE($A1601,"T3"),'05 APU'!$1:$1048576,3,),"")</f>
        <v/>
      </c>
      <c r="G1601" s="415" t="s">
        <v>168</v>
      </c>
      <c r="H1601" s="351"/>
      <c r="I1601" s="90">
        <f>IFERROR((VLOOKUP(CONCATENATE($A1601,"D"),'05 APU'!$1:$1048576,9,)),0)</f>
        <v>0</v>
      </c>
      <c r="J1601" s="90">
        <f t="shared" si="51"/>
        <v>0</v>
      </c>
      <c r="K1601" s="297" t="str">
        <f>IFERROR(VLOOKUP(CONCATENATE($A1601,"C"),'05 APU'!$1:$1048576,9,),"")</f>
        <v/>
      </c>
      <c r="L1601" s="297" t="str">
        <f>IFERROR(VLOOKUP(CONCATENATE($A1601,"B"),'05 APU'!$1:$1048576,9,),"")</f>
        <v/>
      </c>
      <c r="M1601" s="297" t="str">
        <f>IFERROR(VLOOKUP(CONCATENATE($A1601,"A"),'05 APU'!$1:$1048576,9,),"")</f>
        <v/>
      </c>
      <c r="N1601" s="86"/>
      <c r="O1601" s="90">
        <f>IFERROR(VLOOKUP(CONCATENATE($A1601,"D"),'05 APU'!$T:$AB,9,),0)</f>
        <v>0</v>
      </c>
      <c r="P1601" s="90">
        <f t="shared" si="50"/>
        <v>0</v>
      </c>
      <c r="Q1601" s="90">
        <f>IFERROR(VLOOKUP(CONCATENATE($A1601,"C"),'05 APU'!$T:$AB,9,),0)</f>
        <v>0</v>
      </c>
      <c r="R1601" s="90">
        <f>IFERROR(VLOOKUP(CONCATENATE($A1601,"B"),'05 APU'!$T:$AB,9,),0)</f>
        <v>0</v>
      </c>
      <c r="S1601" s="90">
        <f>IFERROR(VLOOKUP(CONCATENATE($A1601,"A"),'05 APU'!$T:$AB,9,),0)</f>
        <v>0</v>
      </c>
      <c r="U1601" s="420" t="s">
        <v>3478</v>
      </c>
      <c r="V1601" s="428" t="s">
        <v>3489</v>
      </c>
      <c r="W1601" s="429" t="s">
        <v>3494</v>
      </c>
    </row>
    <row r="1602" spans="1:23" x14ac:dyDescent="0.25">
      <c r="A1602" s="88">
        <v>1592</v>
      </c>
      <c r="B1602" s="408" t="s">
        <v>2924</v>
      </c>
      <c r="C1602" s="409" t="s">
        <v>2925</v>
      </c>
      <c r="D1602" s="89" t="str">
        <f>IFERROR(VLOOKUP(CONCATENATE($A1602,"T"),'05 APU'!$1:$1048576,3,),"")</f>
        <v/>
      </c>
      <c r="E1602" s="89" t="str">
        <f>IFERROR(VLOOKUP(CONCATENATE($A1602,"T2"),'05 APU'!$1:$1048576,3,),"")</f>
        <v/>
      </c>
      <c r="F1602" s="89" t="str">
        <f>IFERROR(VLOOKUP(CONCATENATE($A1602,"T3"),'05 APU'!$1:$1048576,3,),"")</f>
        <v/>
      </c>
      <c r="G1602" s="415" t="s">
        <v>168</v>
      </c>
      <c r="H1602" s="351"/>
      <c r="I1602" s="90">
        <f>IFERROR((VLOOKUP(CONCATENATE($A1602,"D"),'05 APU'!$1:$1048576,9,)),0)</f>
        <v>0</v>
      </c>
      <c r="J1602" s="90">
        <f t="shared" si="51"/>
        <v>0</v>
      </c>
      <c r="K1602" s="297" t="str">
        <f>IFERROR(VLOOKUP(CONCATENATE($A1602,"C"),'05 APU'!$1:$1048576,9,),"")</f>
        <v/>
      </c>
      <c r="L1602" s="297" t="str">
        <f>IFERROR(VLOOKUP(CONCATENATE($A1602,"B"),'05 APU'!$1:$1048576,9,),"")</f>
        <v/>
      </c>
      <c r="M1602" s="297" t="str">
        <f>IFERROR(VLOOKUP(CONCATENATE($A1602,"A"),'05 APU'!$1:$1048576,9,),"")</f>
        <v/>
      </c>
      <c r="N1602" s="86"/>
      <c r="O1602" s="90">
        <f>IFERROR(VLOOKUP(CONCATENATE($A1602,"D"),'05 APU'!$T:$AB,9,),0)</f>
        <v>0</v>
      </c>
      <c r="P1602" s="90">
        <f t="shared" si="50"/>
        <v>0</v>
      </c>
      <c r="Q1602" s="90">
        <f>IFERROR(VLOOKUP(CONCATENATE($A1602,"C"),'05 APU'!$T:$AB,9,),0)</f>
        <v>0</v>
      </c>
      <c r="R1602" s="90">
        <f>IFERROR(VLOOKUP(CONCATENATE($A1602,"B"),'05 APU'!$T:$AB,9,),0)</f>
        <v>0</v>
      </c>
      <c r="S1602" s="90">
        <f>IFERROR(VLOOKUP(CONCATENATE($A1602,"A"),'05 APU'!$T:$AB,9,),0)</f>
        <v>0</v>
      </c>
      <c r="U1602" s="420" t="s">
        <v>3478</v>
      </c>
      <c r="V1602" s="428" t="s">
        <v>3489</v>
      </c>
      <c r="W1602" s="429" t="s">
        <v>3494</v>
      </c>
    </row>
    <row r="1603" spans="1:23" x14ac:dyDescent="0.25">
      <c r="A1603" s="88">
        <v>1593</v>
      </c>
      <c r="B1603" s="408" t="s">
        <v>2926</v>
      </c>
      <c r="C1603" s="409" t="s">
        <v>2927</v>
      </c>
      <c r="D1603" s="89" t="str">
        <f>IFERROR(VLOOKUP(CONCATENATE($A1603,"T"),'05 APU'!$1:$1048576,3,),"")</f>
        <v/>
      </c>
      <c r="E1603" s="89" t="str">
        <f>IFERROR(VLOOKUP(CONCATENATE($A1603,"T2"),'05 APU'!$1:$1048576,3,),"")</f>
        <v/>
      </c>
      <c r="F1603" s="89" t="str">
        <f>IFERROR(VLOOKUP(CONCATENATE($A1603,"T3"),'05 APU'!$1:$1048576,3,),"")</f>
        <v/>
      </c>
      <c r="G1603" s="415" t="s">
        <v>168</v>
      </c>
      <c r="H1603" s="351"/>
      <c r="I1603" s="90">
        <f>IFERROR((VLOOKUP(CONCATENATE($A1603,"D"),'05 APU'!$1:$1048576,9,)),0)</f>
        <v>0</v>
      </c>
      <c r="J1603" s="90">
        <f t="shared" si="51"/>
        <v>0</v>
      </c>
      <c r="K1603" s="297" t="str">
        <f>IFERROR(VLOOKUP(CONCATENATE($A1603,"C"),'05 APU'!$1:$1048576,9,),"")</f>
        <v/>
      </c>
      <c r="L1603" s="297" t="str">
        <f>IFERROR(VLOOKUP(CONCATENATE($A1603,"B"),'05 APU'!$1:$1048576,9,),"")</f>
        <v/>
      </c>
      <c r="M1603" s="297" t="str">
        <f>IFERROR(VLOOKUP(CONCATENATE($A1603,"A"),'05 APU'!$1:$1048576,9,),"")</f>
        <v/>
      </c>
      <c r="N1603" s="86"/>
      <c r="O1603" s="90">
        <f>IFERROR(VLOOKUP(CONCATENATE($A1603,"D"),'05 APU'!$T:$AB,9,),0)</f>
        <v>0</v>
      </c>
      <c r="P1603" s="90">
        <f t="shared" si="50"/>
        <v>0</v>
      </c>
      <c r="Q1603" s="90">
        <f>IFERROR(VLOOKUP(CONCATENATE($A1603,"C"),'05 APU'!$T:$AB,9,),0)</f>
        <v>0</v>
      </c>
      <c r="R1603" s="90">
        <f>IFERROR(VLOOKUP(CONCATENATE($A1603,"B"),'05 APU'!$T:$AB,9,),0)</f>
        <v>0</v>
      </c>
      <c r="S1603" s="90">
        <f>IFERROR(VLOOKUP(CONCATENATE($A1603,"A"),'05 APU'!$T:$AB,9,),0)</f>
        <v>0</v>
      </c>
      <c r="U1603" s="420" t="s">
        <v>3478</v>
      </c>
      <c r="V1603" s="428" t="s">
        <v>3489</v>
      </c>
      <c r="W1603" s="429" t="s">
        <v>3494</v>
      </c>
    </row>
    <row r="1604" spans="1:23" x14ac:dyDescent="0.25">
      <c r="A1604" s="88">
        <v>1594</v>
      </c>
      <c r="B1604" s="408" t="s">
        <v>2928</v>
      </c>
      <c r="C1604" s="409" t="s">
        <v>2929</v>
      </c>
      <c r="D1604" s="89" t="str">
        <f>IFERROR(VLOOKUP(CONCATENATE($A1604,"T"),'05 APU'!$1:$1048576,3,),"")</f>
        <v/>
      </c>
      <c r="E1604" s="89" t="str">
        <f>IFERROR(VLOOKUP(CONCATENATE($A1604,"T2"),'05 APU'!$1:$1048576,3,),"")</f>
        <v/>
      </c>
      <c r="F1604" s="89" t="str">
        <f>IFERROR(VLOOKUP(CONCATENATE($A1604,"T3"),'05 APU'!$1:$1048576,3,),"")</f>
        <v/>
      </c>
      <c r="G1604" s="415" t="s">
        <v>168</v>
      </c>
      <c r="H1604" s="351"/>
      <c r="I1604" s="90">
        <f>IFERROR((VLOOKUP(CONCATENATE($A1604,"D"),'05 APU'!$1:$1048576,9,)),0)</f>
        <v>0</v>
      </c>
      <c r="J1604" s="90">
        <f t="shared" si="51"/>
        <v>0</v>
      </c>
      <c r="K1604" s="297" t="str">
        <f>IFERROR(VLOOKUP(CONCATENATE($A1604,"C"),'05 APU'!$1:$1048576,9,),"")</f>
        <v/>
      </c>
      <c r="L1604" s="297" t="str">
        <f>IFERROR(VLOOKUP(CONCATENATE($A1604,"B"),'05 APU'!$1:$1048576,9,),"")</f>
        <v/>
      </c>
      <c r="M1604" s="297" t="str">
        <f>IFERROR(VLOOKUP(CONCATENATE($A1604,"A"),'05 APU'!$1:$1048576,9,),"")</f>
        <v/>
      </c>
      <c r="N1604" s="86"/>
      <c r="O1604" s="90">
        <f>IFERROR(VLOOKUP(CONCATENATE($A1604,"D"),'05 APU'!$T:$AB,9,),0)</f>
        <v>0</v>
      </c>
      <c r="P1604" s="90">
        <f t="shared" si="50"/>
        <v>0</v>
      </c>
      <c r="Q1604" s="90">
        <f>IFERROR(VLOOKUP(CONCATENATE($A1604,"C"),'05 APU'!$T:$AB,9,),0)</f>
        <v>0</v>
      </c>
      <c r="R1604" s="90">
        <f>IFERROR(VLOOKUP(CONCATENATE($A1604,"B"),'05 APU'!$T:$AB,9,),0)</f>
        <v>0</v>
      </c>
      <c r="S1604" s="90">
        <f>IFERROR(VLOOKUP(CONCATENATE($A1604,"A"),'05 APU'!$T:$AB,9,),0)</f>
        <v>0</v>
      </c>
      <c r="U1604" s="420" t="s">
        <v>3478</v>
      </c>
      <c r="V1604" s="428" t="s">
        <v>3489</v>
      </c>
      <c r="W1604" s="429" t="s">
        <v>3494</v>
      </c>
    </row>
    <row r="1605" spans="1:23" x14ac:dyDescent="0.25">
      <c r="A1605" s="88">
        <v>1595</v>
      </c>
      <c r="B1605" s="408" t="s">
        <v>2930</v>
      </c>
      <c r="C1605" s="409" t="s">
        <v>2931</v>
      </c>
      <c r="D1605" s="89" t="str">
        <f>IFERROR(VLOOKUP(CONCATENATE($A1605,"T"),'05 APU'!$1:$1048576,3,),"")</f>
        <v/>
      </c>
      <c r="E1605" s="89" t="str">
        <f>IFERROR(VLOOKUP(CONCATENATE($A1605,"T2"),'05 APU'!$1:$1048576,3,),"")</f>
        <v/>
      </c>
      <c r="F1605" s="89" t="str">
        <f>IFERROR(VLOOKUP(CONCATENATE($A1605,"T3"),'05 APU'!$1:$1048576,3,),"")</f>
        <v/>
      </c>
      <c r="G1605" s="415" t="s">
        <v>168</v>
      </c>
      <c r="H1605" s="351"/>
      <c r="I1605" s="90">
        <f>IFERROR((VLOOKUP(CONCATENATE($A1605,"D"),'05 APU'!$1:$1048576,9,)),0)</f>
        <v>0</v>
      </c>
      <c r="J1605" s="90">
        <f t="shared" si="51"/>
        <v>0</v>
      </c>
      <c r="K1605" s="297" t="str">
        <f>IFERROR(VLOOKUP(CONCATENATE($A1605,"C"),'05 APU'!$1:$1048576,9,),"")</f>
        <v/>
      </c>
      <c r="L1605" s="297" t="str">
        <f>IFERROR(VLOOKUP(CONCATENATE($A1605,"B"),'05 APU'!$1:$1048576,9,),"")</f>
        <v/>
      </c>
      <c r="M1605" s="297" t="str">
        <f>IFERROR(VLOOKUP(CONCATENATE($A1605,"A"),'05 APU'!$1:$1048576,9,),"")</f>
        <v/>
      </c>
      <c r="N1605" s="86"/>
      <c r="O1605" s="90">
        <f>IFERROR(VLOOKUP(CONCATENATE($A1605,"D"),'05 APU'!$T:$AB,9,),0)</f>
        <v>0</v>
      </c>
      <c r="P1605" s="90">
        <f t="shared" si="50"/>
        <v>0</v>
      </c>
      <c r="Q1605" s="90">
        <f>IFERROR(VLOOKUP(CONCATENATE($A1605,"C"),'05 APU'!$T:$AB,9,),0)</f>
        <v>0</v>
      </c>
      <c r="R1605" s="90">
        <f>IFERROR(VLOOKUP(CONCATENATE($A1605,"B"),'05 APU'!$T:$AB,9,),0)</f>
        <v>0</v>
      </c>
      <c r="S1605" s="90">
        <f>IFERROR(VLOOKUP(CONCATENATE($A1605,"A"),'05 APU'!$T:$AB,9,),0)</f>
        <v>0</v>
      </c>
      <c r="U1605" s="420" t="s">
        <v>3478</v>
      </c>
      <c r="V1605" s="428" t="s">
        <v>3489</v>
      </c>
      <c r="W1605" s="429" t="s">
        <v>3494</v>
      </c>
    </row>
    <row r="1606" spans="1:23" x14ac:dyDescent="0.25">
      <c r="A1606" s="88">
        <v>1596</v>
      </c>
      <c r="B1606" s="403">
        <v>5.42</v>
      </c>
      <c r="C1606" s="404" t="s">
        <v>2932</v>
      </c>
      <c r="D1606" s="89" t="str">
        <f>IFERROR(VLOOKUP(CONCATENATE($A1606,"T"),'05 APU'!$1:$1048576,3,),"")</f>
        <v/>
      </c>
      <c r="E1606" s="89" t="str">
        <f>IFERROR(VLOOKUP(CONCATENATE($A1606,"T2"),'05 APU'!$1:$1048576,3,),"")</f>
        <v/>
      </c>
      <c r="F1606" s="89" t="str">
        <f>IFERROR(VLOOKUP(CONCATENATE($A1606,"T3"),'05 APU'!$1:$1048576,3,),"")</f>
        <v/>
      </c>
      <c r="G1606" s="415"/>
      <c r="H1606" s="351"/>
      <c r="I1606" s="90">
        <f>IFERROR((VLOOKUP(CONCATENATE($A1606,"D"),'05 APU'!$1:$1048576,9,)),0)</f>
        <v>0</v>
      </c>
      <c r="J1606" s="90">
        <f t="shared" si="51"/>
        <v>0</v>
      </c>
      <c r="K1606" s="297" t="str">
        <f>IFERROR(VLOOKUP(CONCATENATE($A1606,"C"),'05 APU'!$1:$1048576,9,),"")</f>
        <v/>
      </c>
      <c r="L1606" s="297" t="str">
        <f>IFERROR(VLOOKUP(CONCATENATE($A1606,"B"),'05 APU'!$1:$1048576,9,),"")</f>
        <v/>
      </c>
      <c r="M1606" s="297" t="str">
        <f>IFERROR(VLOOKUP(CONCATENATE($A1606,"A"),'05 APU'!$1:$1048576,9,),"")</f>
        <v/>
      </c>
      <c r="N1606" s="86"/>
      <c r="O1606" s="90">
        <f>IFERROR(VLOOKUP(CONCATENATE($A1606,"D"),'05 APU'!$T:$AB,9,),0)</f>
        <v>0</v>
      </c>
      <c r="P1606" s="90">
        <f t="shared" si="50"/>
        <v>0</v>
      </c>
      <c r="Q1606" s="90">
        <f>IFERROR(VLOOKUP(CONCATENATE($A1606,"C"),'05 APU'!$T:$AB,9,),0)</f>
        <v>0</v>
      </c>
      <c r="R1606" s="90">
        <f>IFERROR(VLOOKUP(CONCATENATE($A1606,"B"),'05 APU'!$T:$AB,9,),0)</f>
        <v>0</v>
      </c>
      <c r="S1606" s="90">
        <f>IFERROR(VLOOKUP(CONCATENATE($A1606,"A"),'05 APU'!$T:$AB,9,),0)</f>
        <v>0</v>
      </c>
      <c r="U1606" s="420" t="s">
        <v>3478</v>
      </c>
      <c r="V1606" s="428" t="s">
        <v>3489</v>
      </c>
      <c r="W1606" s="429">
        <v>0</v>
      </c>
    </row>
    <row r="1607" spans="1:23" x14ac:dyDescent="0.25">
      <c r="A1607" s="88">
        <v>1597</v>
      </c>
      <c r="B1607" s="408" t="s">
        <v>2933</v>
      </c>
      <c r="C1607" s="409" t="s">
        <v>2917</v>
      </c>
      <c r="D1607" s="89" t="str">
        <f>IFERROR(VLOOKUP(CONCATENATE($A1607,"T"),'05 APU'!$1:$1048576,3,),"")</f>
        <v/>
      </c>
      <c r="E1607" s="89" t="str">
        <f>IFERROR(VLOOKUP(CONCATENATE($A1607,"T2"),'05 APU'!$1:$1048576,3,),"")</f>
        <v/>
      </c>
      <c r="F1607" s="89" t="str">
        <f>IFERROR(VLOOKUP(CONCATENATE($A1607,"T3"),'05 APU'!$1:$1048576,3,),"")</f>
        <v/>
      </c>
      <c r="G1607" s="415" t="s">
        <v>168</v>
      </c>
      <c r="H1607" s="351"/>
      <c r="I1607" s="90">
        <f>IFERROR((VLOOKUP(CONCATENATE($A1607,"D"),'05 APU'!$1:$1048576,9,)),0)</f>
        <v>0</v>
      </c>
      <c r="J1607" s="90">
        <f t="shared" si="51"/>
        <v>0</v>
      </c>
      <c r="K1607" s="297" t="str">
        <f>IFERROR(VLOOKUP(CONCATENATE($A1607,"C"),'05 APU'!$1:$1048576,9,),"")</f>
        <v/>
      </c>
      <c r="L1607" s="297" t="str">
        <f>IFERROR(VLOOKUP(CONCATENATE($A1607,"B"),'05 APU'!$1:$1048576,9,),"")</f>
        <v/>
      </c>
      <c r="M1607" s="297" t="str">
        <f>IFERROR(VLOOKUP(CONCATENATE($A1607,"A"),'05 APU'!$1:$1048576,9,),"")</f>
        <v/>
      </c>
      <c r="N1607" s="86"/>
      <c r="O1607" s="90">
        <f>IFERROR(VLOOKUP(CONCATENATE($A1607,"D"),'05 APU'!$T:$AB,9,),0)</f>
        <v>0</v>
      </c>
      <c r="P1607" s="90">
        <f t="shared" si="50"/>
        <v>0</v>
      </c>
      <c r="Q1607" s="90">
        <f>IFERROR(VLOOKUP(CONCATENATE($A1607,"C"),'05 APU'!$T:$AB,9,),0)</f>
        <v>0</v>
      </c>
      <c r="R1607" s="90">
        <f>IFERROR(VLOOKUP(CONCATENATE($A1607,"B"),'05 APU'!$T:$AB,9,),0)</f>
        <v>0</v>
      </c>
      <c r="S1607" s="90">
        <f>IFERROR(VLOOKUP(CONCATENATE($A1607,"A"),'05 APU'!$T:$AB,9,),0)</f>
        <v>0</v>
      </c>
      <c r="U1607" s="420" t="s">
        <v>3478</v>
      </c>
      <c r="V1607" s="428" t="s">
        <v>3489</v>
      </c>
      <c r="W1607" s="429" t="s">
        <v>3494</v>
      </c>
    </row>
    <row r="1608" spans="1:23" x14ac:dyDescent="0.25">
      <c r="A1608" s="88">
        <v>1598</v>
      </c>
      <c r="B1608" s="408" t="s">
        <v>2934</v>
      </c>
      <c r="C1608" s="409" t="s">
        <v>2919</v>
      </c>
      <c r="D1608" s="89" t="str">
        <f>IFERROR(VLOOKUP(CONCATENATE($A1608,"T"),'05 APU'!$1:$1048576,3,),"")</f>
        <v/>
      </c>
      <c r="E1608" s="89" t="str">
        <f>IFERROR(VLOOKUP(CONCATENATE($A1608,"T2"),'05 APU'!$1:$1048576,3,),"")</f>
        <v/>
      </c>
      <c r="F1608" s="89" t="str">
        <f>IFERROR(VLOOKUP(CONCATENATE($A1608,"T3"),'05 APU'!$1:$1048576,3,),"")</f>
        <v/>
      </c>
      <c r="G1608" s="415" t="s">
        <v>168</v>
      </c>
      <c r="H1608" s="351"/>
      <c r="I1608" s="90">
        <f>IFERROR((VLOOKUP(CONCATENATE($A1608,"D"),'05 APU'!$1:$1048576,9,)),0)</f>
        <v>0</v>
      </c>
      <c r="J1608" s="90">
        <f t="shared" si="51"/>
        <v>0</v>
      </c>
      <c r="K1608" s="297" t="str">
        <f>IFERROR(VLOOKUP(CONCATENATE($A1608,"C"),'05 APU'!$1:$1048576,9,),"")</f>
        <v/>
      </c>
      <c r="L1608" s="297" t="str">
        <f>IFERROR(VLOOKUP(CONCATENATE($A1608,"B"),'05 APU'!$1:$1048576,9,),"")</f>
        <v/>
      </c>
      <c r="M1608" s="297" t="str">
        <f>IFERROR(VLOOKUP(CONCATENATE($A1608,"A"),'05 APU'!$1:$1048576,9,),"")</f>
        <v/>
      </c>
      <c r="N1608" s="86"/>
      <c r="O1608" s="90">
        <f>IFERROR(VLOOKUP(CONCATENATE($A1608,"D"),'05 APU'!$T:$AB,9,),0)</f>
        <v>0</v>
      </c>
      <c r="P1608" s="90">
        <f t="shared" si="50"/>
        <v>0</v>
      </c>
      <c r="Q1608" s="90">
        <f>IFERROR(VLOOKUP(CONCATENATE($A1608,"C"),'05 APU'!$T:$AB,9,),0)</f>
        <v>0</v>
      </c>
      <c r="R1608" s="90">
        <f>IFERROR(VLOOKUP(CONCATENATE($A1608,"B"),'05 APU'!$T:$AB,9,),0)</f>
        <v>0</v>
      </c>
      <c r="S1608" s="90">
        <f>IFERROR(VLOOKUP(CONCATENATE($A1608,"A"),'05 APU'!$T:$AB,9,),0)</f>
        <v>0</v>
      </c>
      <c r="U1608" s="420" t="s">
        <v>3478</v>
      </c>
      <c r="V1608" s="428" t="s">
        <v>3489</v>
      </c>
      <c r="W1608" s="429" t="s">
        <v>3494</v>
      </c>
    </row>
    <row r="1609" spans="1:23" x14ac:dyDescent="0.25">
      <c r="A1609" s="88">
        <v>1599</v>
      </c>
      <c r="B1609" s="408" t="s">
        <v>2935</v>
      </c>
      <c r="C1609" s="409" t="s">
        <v>2921</v>
      </c>
      <c r="D1609" s="89" t="str">
        <f>IFERROR(VLOOKUP(CONCATENATE($A1609,"T"),'05 APU'!$1:$1048576,3,),"")</f>
        <v/>
      </c>
      <c r="E1609" s="89" t="str">
        <f>IFERROR(VLOOKUP(CONCATENATE($A1609,"T2"),'05 APU'!$1:$1048576,3,),"")</f>
        <v/>
      </c>
      <c r="F1609" s="89" t="str">
        <f>IFERROR(VLOOKUP(CONCATENATE($A1609,"T3"),'05 APU'!$1:$1048576,3,),"")</f>
        <v/>
      </c>
      <c r="G1609" s="415" t="s">
        <v>168</v>
      </c>
      <c r="H1609" s="351"/>
      <c r="I1609" s="90">
        <f>IFERROR((VLOOKUP(CONCATENATE($A1609,"D"),'05 APU'!$1:$1048576,9,)),0)</f>
        <v>0</v>
      </c>
      <c r="J1609" s="90">
        <f t="shared" si="51"/>
        <v>0</v>
      </c>
      <c r="K1609" s="297" t="str">
        <f>IFERROR(VLOOKUP(CONCATENATE($A1609,"C"),'05 APU'!$1:$1048576,9,),"")</f>
        <v/>
      </c>
      <c r="L1609" s="297" t="str">
        <f>IFERROR(VLOOKUP(CONCATENATE($A1609,"B"),'05 APU'!$1:$1048576,9,),"")</f>
        <v/>
      </c>
      <c r="M1609" s="297" t="str">
        <f>IFERROR(VLOOKUP(CONCATENATE($A1609,"A"),'05 APU'!$1:$1048576,9,),"")</f>
        <v/>
      </c>
      <c r="N1609" s="86"/>
      <c r="O1609" s="90">
        <f>IFERROR(VLOOKUP(CONCATENATE($A1609,"D"),'05 APU'!$T:$AB,9,),0)</f>
        <v>0</v>
      </c>
      <c r="P1609" s="90">
        <f t="shared" si="50"/>
        <v>0</v>
      </c>
      <c r="Q1609" s="90">
        <f>IFERROR(VLOOKUP(CONCATENATE($A1609,"C"),'05 APU'!$T:$AB,9,),0)</f>
        <v>0</v>
      </c>
      <c r="R1609" s="90">
        <f>IFERROR(VLOOKUP(CONCATENATE($A1609,"B"),'05 APU'!$T:$AB,9,),0)</f>
        <v>0</v>
      </c>
      <c r="S1609" s="90">
        <f>IFERROR(VLOOKUP(CONCATENATE($A1609,"A"),'05 APU'!$T:$AB,9,),0)</f>
        <v>0</v>
      </c>
      <c r="U1609" s="420" t="s">
        <v>3478</v>
      </c>
      <c r="V1609" s="428" t="s">
        <v>3489</v>
      </c>
      <c r="W1609" s="429" t="s">
        <v>3494</v>
      </c>
    </row>
    <row r="1610" spans="1:23" x14ac:dyDescent="0.25">
      <c r="A1610" s="88">
        <v>1600</v>
      </c>
      <c r="B1610" s="408" t="s">
        <v>2936</v>
      </c>
      <c r="C1610" s="409" t="s">
        <v>2923</v>
      </c>
      <c r="D1610" s="89" t="str">
        <f>IFERROR(VLOOKUP(CONCATENATE($A1610,"T"),'05 APU'!$1:$1048576,3,),"")</f>
        <v/>
      </c>
      <c r="E1610" s="89" t="str">
        <f>IFERROR(VLOOKUP(CONCATENATE($A1610,"T2"),'05 APU'!$1:$1048576,3,),"")</f>
        <v/>
      </c>
      <c r="F1610" s="89" t="str">
        <f>IFERROR(VLOOKUP(CONCATENATE($A1610,"T3"),'05 APU'!$1:$1048576,3,),"")</f>
        <v/>
      </c>
      <c r="G1610" s="415" t="s">
        <v>168</v>
      </c>
      <c r="H1610" s="351"/>
      <c r="I1610" s="90">
        <f>IFERROR((VLOOKUP(CONCATENATE($A1610,"D"),'05 APU'!$1:$1048576,9,)),0)</f>
        <v>0</v>
      </c>
      <c r="J1610" s="90">
        <f t="shared" si="51"/>
        <v>0</v>
      </c>
      <c r="K1610" s="297" t="str">
        <f>IFERROR(VLOOKUP(CONCATENATE($A1610,"C"),'05 APU'!$1:$1048576,9,),"")</f>
        <v/>
      </c>
      <c r="L1610" s="297" t="str">
        <f>IFERROR(VLOOKUP(CONCATENATE($A1610,"B"),'05 APU'!$1:$1048576,9,),"")</f>
        <v/>
      </c>
      <c r="M1610" s="297" t="str">
        <f>IFERROR(VLOOKUP(CONCATENATE($A1610,"A"),'05 APU'!$1:$1048576,9,),"")</f>
        <v/>
      </c>
      <c r="N1610" s="86"/>
      <c r="O1610" s="90">
        <f>IFERROR(VLOOKUP(CONCATENATE($A1610,"D"),'05 APU'!$T:$AB,9,),0)</f>
        <v>0</v>
      </c>
      <c r="P1610" s="90">
        <f t="shared" si="50"/>
        <v>0</v>
      </c>
      <c r="Q1610" s="90">
        <f>IFERROR(VLOOKUP(CONCATENATE($A1610,"C"),'05 APU'!$T:$AB,9,),0)</f>
        <v>0</v>
      </c>
      <c r="R1610" s="90">
        <f>IFERROR(VLOOKUP(CONCATENATE($A1610,"B"),'05 APU'!$T:$AB,9,),0)</f>
        <v>0</v>
      </c>
      <c r="S1610" s="90">
        <f>IFERROR(VLOOKUP(CONCATENATE($A1610,"A"),'05 APU'!$T:$AB,9,),0)</f>
        <v>0</v>
      </c>
      <c r="U1610" s="420" t="s">
        <v>3478</v>
      </c>
      <c r="V1610" s="428" t="s">
        <v>3489</v>
      </c>
      <c r="W1610" s="429" t="s">
        <v>3494</v>
      </c>
    </row>
    <row r="1611" spans="1:23" x14ac:dyDescent="0.25">
      <c r="A1611" s="88">
        <v>1601</v>
      </c>
      <c r="B1611" s="408" t="s">
        <v>2937</v>
      </c>
      <c r="C1611" s="409" t="s">
        <v>2938</v>
      </c>
      <c r="D1611" s="89" t="str">
        <f>IFERROR(VLOOKUP(CONCATENATE($A1611,"T"),'05 APU'!$1:$1048576,3,),"")</f>
        <v/>
      </c>
      <c r="E1611" s="89" t="str">
        <f>IFERROR(VLOOKUP(CONCATENATE($A1611,"T2"),'05 APU'!$1:$1048576,3,),"")</f>
        <v/>
      </c>
      <c r="F1611" s="89" t="str">
        <f>IFERROR(VLOOKUP(CONCATENATE($A1611,"T3"),'05 APU'!$1:$1048576,3,),"")</f>
        <v/>
      </c>
      <c r="G1611" s="415" t="s">
        <v>168</v>
      </c>
      <c r="H1611" s="351"/>
      <c r="I1611" s="90">
        <f>IFERROR((VLOOKUP(CONCATENATE($A1611,"D"),'05 APU'!$1:$1048576,9,)),0)</f>
        <v>0</v>
      </c>
      <c r="J1611" s="90">
        <f t="shared" si="51"/>
        <v>0</v>
      </c>
      <c r="K1611" s="297" t="str">
        <f>IFERROR(VLOOKUP(CONCATENATE($A1611,"C"),'05 APU'!$1:$1048576,9,),"")</f>
        <v/>
      </c>
      <c r="L1611" s="297" t="str">
        <f>IFERROR(VLOOKUP(CONCATENATE($A1611,"B"),'05 APU'!$1:$1048576,9,),"")</f>
        <v/>
      </c>
      <c r="M1611" s="297" t="str">
        <f>IFERROR(VLOOKUP(CONCATENATE($A1611,"A"),'05 APU'!$1:$1048576,9,),"")</f>
        <v/>
      </c>
      <c r="N1611" s="86"/>
      <c r="O1611" s="90">
        <f>IFERROR(VLOOKUP(CONCATENATE($A1611,"D"),'05 APU'!$T:$AB,9,),0)</f>
        <v>0</v>
      </c>
      <c r="P1611" s="90">
        <f t="shared" ref="P1611:P1674" si="52">IFERROR($O1611*$H1611,0)</f>
        <v>0</v>
      </c>
      <c r="Q1611" s="90">
        <f>IFERROR(VLOOKUP(CONCATENATE($A1611,"C"),'05 APU'!$T:$AB,9,),0)</f>
        <v>0</v>
      </c>
      <c r="R1611" s="90">
        <f>IFERROR(VLOOKUP(CONCATENATE($A1611,"B"),'05 APU'!$T:$AB,9,),0)</f>
        <v>0</v>
      </c>
      <c r="S1611" s="90">
        <f>IFERROR(VLOOKUP(CONCATENATE($A1611,"A"),'05 APU'!$T:$AB,9,),0)</f>
        <v>0</v>
      </c>
      <c r="U1611" s="420" t="s">
        <v>3478</v>
      </c>
      <c r="V1611" s="428" t="s">
        <v>3489</v>
      </c>
      <c r="W1611" s="429" t="s">
        <v>3494</v>
      </c>
    </row>
    <row r="1612" spans="1:23" x14ac:dyDescent="0.25">
      <c r="A1612" s="88">
        <v>1602</v>
      </c>
      <c r="B1612" s="408" t="s">
        <v>2939</v>
      </c>
      <c r="C1612" s="409" t="s">
        <v>2927</v>
      </c>
      <c r="D1612" s="89" t="str">
        <f>IFERROR(VLOOKUP(CONCATENATE($A1612,"T"),'05 APU'!$1:$1048576,3,),"")</f>
        <v/>
      </c>
      <c r="E1612" s="89" t="str">
        <f>IFERROR(VLOOKUP(CONCATENATE($A1612,"T2"),'05 APU'!$1:$1048576,3,),"")</f>
        <v/>
      </c>
      <c r="F1612" s="89" t="str">
        <f>IFERROR(VLOOKUP(CONCATENATE($A1612,"T3"),'05 APU'!$1:$1048576,3,),"")</f>
        <v/>
      </c>
      <c r="G1612" s="415" t="s">
        <v>168</v>
      </c>
      <c r="H1612" s="351"/>
      <c r="I1612" s="90">
        <f>IFERROR((VLOOKUP(CONCATENATE($A1612,"D"),'05 APU'!$1:$1048576,9,)),0)</f>
        <v>0</v>
      </c>
      <c r="J1612" s="90">
        <f t="shared" si="51"/>
        <v>0</v>
      </c>
      <c r="K1612" s="297" t="str">
        <f>IFERROR(VLOOKUP(CONCATENATE($A1612,"C"),'05 APU'!$1:$1048576,9,),"")</f>
        <v/>
      </c>
      <c r="L1612" s="297" t="str">
        <f>IFERROR(VLOOKUP(CONCATENATE($A1612,"B"),'05 APU'!$1:$1048576,9,),"")</f>
        <v/>
      </c>
      <c r="M1612" s="297" t="str">
        <f>IFERROR(VLOOKUP(CONCATENATE($A1612,"A"),'05 APU'!$1:$1048576,9,),"")</f>
        <v/>
      </c>
      <c r="N1612" s="86"/>
      <c r="O1612" s="90">
        <f>IFERROR(VLOOKUP(CONCATENATE($A1612,"D"),'05 APU'!$T:$AB,9,),0)</f>
        <v>0</v>
      </c>
      <c r="P1612" s="90">
        <f t="shared" si="52"/>
        <v>0</v>
      </c>
      <c r="Q1612" s="90">
        <f>IFERROR(VLOOKUP(CONCATENATE($A1612,"C"),'05 APU'!$T:$AB,9,),0)</f>
        <v>0</v>
      </c>
      <c r="R1612" s="90">
        <f>IFERROR(VLOOKUP(CONCATENATE($A1612,"B"),'05 APU'!$T:$AB,9,),0)</f>
        <v>0</v>
      </c>
      <c r="S1612" s="90">
        <f>IFERROR(VLOOKUP(CONCATENATE($A1612,"A"),'05 APU'!$T:$AB,9,),0)</f>
        <v>0</v>
      </c>
      <c r="U1612" s="420" t="s">
        <v>3478</v>
      </c>
      <c r="V1612" s="428" t="s">
        <v>3489</v>
      </c>
      <c r="W1612" s="429" t="s">
        <v>3494</v>
      </c>
    </row>
    <row r="1613" spans="1:23" x14ac:dyDescent="0.25">
      <c r="A1613" s="88">
        <v>1603</v>
      </c>
      <c r="B1613" s="408" t="s">
        <v>2940</v>
      </c>
      <c r="C1613" s="409" t="s">
        <v>2929</v>
      </c>
      <c r="D1613" s="89" t="str">
        <f>IFERROR(VLOOKUP(CONCATENATE($A1613,"T"),'05 APU'!$1:$1048576,3,),"")</f>
        <v/>
      </c>
      <c r="E1613" s="89" t="str">
        <f>IFERROR(VLOOKUP(CONCATENATE($A1613,"T2"),'05 APU'!$1:$1048576,3,),"")</f>
        <v/>
      </c>
      <c r="F1613" s="89" t="str">
        <f>IFERROR(VLOOKUP(CONCATENATE($A1613,"T3"),'05 APU'!$1:$1048576,3,),"")</f>
        <v/>
      </c>
      <c r="G1613" s="415" t="s">
        <v>168</v>
      </c>
      <c r="H1613" s="351"/>
      <c r="I1613" s="90">
        <f>IFERROR((VLOOKUP(CONCATENATE($A1613,"D"),'05 APU'!$1:$1048576,9,)),0)</f>
        <v>0</v>
      </c>
      <c r="J1613" s="90">
        <f t="shared" si="51"/>
        <v>0</v>
      </c>
      <c r="K1613" s="297" t="str">
        <f>IFERROR(VLOOKUP(CONCATENATE($A1613,"C"),'05 APU'!$1:$1048576,9,),"")</f>
        <v/>
      </c>
      <c r="L1613" s="297" t="str">
        <f>IFERROR(VLOOKUP(CONCATENATE($A1613,"B"),'05 APU'!$1:$1048576,9,),"")</f>
        <v/>
      </c>
      <c r="M1613" s="297" t="str">
        <f>IFERROR(VLOOKUP(CONCATENATE($A1613,"A"),'05 APU'!$1:$1048576,9,),"")</f>
        <v/>
      </c>
      <c r="N1613" s="86"/>
      <c r="O1613" s="90">
        <f>IFERROR(VLOOKUP(CONCATENATE($A1613,"D"),'05 APU'!$T:$AB,9,),0)</f>
        <v>0</v>
      </c>
      <c r="P1613" s="90">
        <f t="shared" si="52"/>
        <v>0</v>
      </c>
      <c r="Q1613" s="90">
        <f>IFERROR(VLOOKUP(CONCATENATE($A1613,"C"),'05 APU'!$T:$AB,9,),0)</f>
        <v>0</v>
      </c>
      <c r="R1613" s="90">
        <f>IFERROR(VLOOKUP(CONCATENATE($A1613,"B"),'05 APU'!$T:$AB,9,),0)</f>
        <v>0</v>
      </c>
      <c r="S1613" s="90">
        <f>IFERROR(VLOOKUP(CONCATENATE($A1613,"A"),'05 APU'!$T:$AB,9,),0)</f>
        <v>0</v>
      </c>
      <c r="U1613" s="420" t="s">
        <v>3478</v>
      </c>
      <c r="V1613" s="428" t="s">
        <v>3489</v>
      </c>
      <c r="W1613" s="429" t="s">
        <v>3494</v>
      </c>
    </row>
    <row r="1614" spans="1:23" x14ac:dyDescent="0.25">
      <c r="A1614" s="88">
        <v>1604</v>
      </c>
      <c r="B1614" s="408" t="s">
        <v>2941</v>
      </c>
      <c r="C1614" s="409" t="s">
        <v>2942</v>
      </c>
      <c r="D1614" s="89" t="str">
        <f>IFERROR(VLOOKUP(CONCATENATE($A1614,"T"),'05 APU'!$1:$1048576,3,),"")</f>
        <v/>
      </c>
      <c r="E1614" s="89" t="str">
        <f>IFERROR(VLOOKUP(CONCATENATE($A1614,"T2"),'05 APU'!$1:$1048576,3,),"")</f>
        <v/>
      </c>
      <c r="F1614" s="89" t="str">
        <f>IFERROR(VLOOKUP(CONCATENATE($A1614,"T3"),'05 APU'!$1:$1048576,3,),"")</f>
        <v/>
      </c>
      <c r="G1614" s="415" t="s">
        <v>168</v>
      </c>
      <c r="H1614" s="351"/>
      <c r="I1614" s="90">
        <f>IFERROR((VLOOKUP(CONCATENATE($A1614,"D"),'05 APU'!$1:$1048576,9,)),0)</f>
        <v>0</v>
      </c>
      <c r="J1614" s="90">
        <f t="shared" si="51"/>
        <v>0</v>
      </c>
      <c r="K1614" s="297" t="str">
        <f>IFERROR(VLOOKUP(CONCATENATE($A1614,"C"),'05 APU'!$1:$1048576,9,),"")</f>
        <v/>
      </c>
      <c r="L1614" s="297" t="str">
        <f>IFERROR(VLOOKUP(CONCATENATE($A1614,"B"),'05 APU'!$1:$1048576,9,),"")</f>
        <v/>
      </c>
      <c r="M1614" s="297" t="str">
        <f>IFERROR(VLOOKUP(CONCATENATE($A1614,"A"),'05 APU'!$1:$1048576,9,),"")</f>
        <v/>
      </c>
      <c r="N1614" s="86"/>
      <c r="O1614" s="90">
        <f>IFERROR(VLOOKUP(CONCATENATE($A1614,"D"),'05 APU'!$T:$AB,9,),0)</f>
        <v>0</v>
      </c>
      <c r="P1614" s="90">
        <f t="shared" si="52"/>
        <v>0</v>
      </c>
      <c r="Q1614" s="90">
        <f>IFERROR(VLOOKUP(CONCATENATE($A1614,"C"),'05 APU'!$T:$AB,9,),0)</f>
        <v>0</v>
      </c>
      <c r="R1614" s="90">
        <f>IFERROR(VLOOKUP(CONCATENATE($A1614,"B"),'05 APU'!$T:$AB,9,),0)</f>
        <v>0</v>
      </c>
      <c r="S1614" s="90">
        <f>IFERROR(VLOOKUP(CONCATENATE($A1614,"A"),'05 APU'!$T:$AB,9,),0)</f>
        <v>0</v>
      </c>
      <c r="U1614" s="420" t="s">
        <v>3478</v>
      </c>
      <c r="V1614" s="428" t="s">
        <v>3489</v>
      </c>
      <c r="W1614" s="429" t="s">
        <v>3494</v>
      </c>
    </row>
    <row r="1615" spans="1:23" x14ac:dyDescent="0.25">
      <c r="A1615" s="88">
        <v>1605</v>
      </c>
      <c r="B1615" s="403">
        <v>5.43</v>
      </c>
      <c r="C1615" s="404" t="s">
        <v>2943</v>
      </c>
      <c r="D1615" s="89" t="str">
        <f>IFERROR(VLOOKUP(CONCATENATE($A1615,"T"),'05 APU'!$1:$1048576,3,),"")</f>
        <v/>
      </c>
      <c r="E1615" s="89" t="str">
        <f>IFERROR(VLOOKUP(CONCATENATE($A1615,"T2"),'05 APU'!$1:$1048576,3,),"")</f>
        <v/>
      </c>
      <c r="F1615" s="89" t="str">
        <f>IFERROR(VLOOKUP(CONCATENATE($A1615,"T3"),'05 APU'!$1:$1048576,3,),"")</f>
        <v/>
      </c>
      <c r="G1615" s="415"/>
      <c r="H1615" s="351"/>
      <c r="I1615" s="90">
        <f>IFERROR((VLOOKUP(CONCATENATE($A1615,"D"),'05 APU'!$1:$1048576,9,)),0)</f>
        <v>0</v>
      </c>
      <c r="J1615" s="90">
        <f t="shared" si="51"/>
        <v>0</v>
      </c>
      <c r="K1615" s="297" t="str">
        <f>IFERROR(VLOOKUP(CONCATENATE($A1615,"C"),'05 APU'!$1:$1048576,9,),"")</f>
        <v/>
      </c>
      <c r="L1615" s="297" t="str">
        <f>IFERROR(VLOOKUP(CONCATENATE($A1615,"B"),'05 APU'!$1:$1048576,9,),"")</f>
        <v/>
      </c>
      <c r="M1615" s="297" t="str">
        <f>IFERROR(VLOOKUP(CONCATENATE($A1615,"A"),'05 APU'!$1:$1048576,9,),"")</f>
        <v/>
      </c>
      <c r="N1615" s="86"/>
      <c r="O1615" s="90">
        <f>IFERROR(VLOOKUP(CONCATENATE($A1615,"D"),'05 APU'!$T:$AB,9,),0)</f>
        <v>0</v>
      </c>
      <c r="P1615" s="90">
        <f t="shared" si="52"/>
        <v>0</v>
      </c>
      <c r="Q1615" s="90">
        <f>IFERROR(VLOOKUP(CONCATENATE($A1615,"C"),'05 APU'!$T:$AB,9,),0)</f>
        <v>0</v>
      </c>
      <c r="R1615" s="90">
        <f>IFERROR(VLOOKUP(CONCATENATE($A1615,"B"),'05 APU'!$T:$AB,9,),0)</f>
        <v>0</v>
      </c>
      <c r="S1615" s="90">
        <f>IFERROR(VLOOKUP(CONCATENATE($A1615,"A"),'05 APU'!$T:$AB,9,),0)</f>
        <v>0</v>
      </c>
      <c r="U1615" s="420" t="s">
        <v>3479</v>
      </c>
      <c r="V1615" s="428" t="s">
        <v>3489</v>
      </c>
      <c r="W1615" s="429">
        <v>0</v>
      </c>
    </row>
    <row r="1616" spans="1:23" x14ac:dyDescent="0.25">
      <c r="A1616" s="88">
        <v>1606</v>
      </c>
      <c r="B1616" s="408" t="s">
        <v>2944</v>
      </c>
      <c r="C1616" s="409" t="s">
        <v>2945</v>
      </c>
      <c r="D1616" s="89" t="str">
        <f>IFERROR(VLOOKUP(CONCATENATE($A1616,"T"),'05 APU'!$1:$1048576,3,),"")</f>
        <v/>
      </c>
      <c r="E1616" s="89" t="str">
        <f>IFERROR(VLOOKUP(CONCATENATE($A1616,"T2"),'05 APU'!$1:$1048576,3,),"")</f>
        <v/>
      </c>
      <c r="F1616" s="89" t="str">
        <f>IFERROR(VLOOKUP(CONCATENATE($A1616,"T3"),'05 APU'!$1:$1048576,3,),"")</f>
        <v/>
      </c>
      <c r="G1616" s="415" t="s">
        <v>168</v>
      </c>
      <c r="H1616" s="351"/>
      <c r="I1616" s="90">
        <f>IFERROR((VLOOKUP(CONCATENATE($A1616,"D"),'05 APU'!$1:$1048576,9,)),0)</f>
        <v>0</v>
      </c>
      <c r="J1616" s="90">
        <f t="shared" si="51"/>
        <v>0</v>
      </c>
      <c r="K1616" s="297" t="str">
        <f>IFERROR(VLOOKUP(CONCATENATE($A1616,"C"),'05 APU'!$1:$1048576,9,),"")</f>
        <v/>
      </c>
      <c r="L1616" s="297" t="str">
        <f>IFERROR(VLOOKUP(CONCATENATE($A1616,"B"),'05 APU'!$1:$1048576,9,),"")</f>
        <v/>
      </c>
      <c r="M1616" s="297" t="str">
        <f>IFERROR(VLOOKUP(CONCATENATE($A1616,"A"),'05 APU'!$1:$1048576,9,),"")</f>
        <v/>
      </c>
      <c r="N1616" s="86"/>
      <c r="O1616" s="90">
        <f>IFERROR(VLOOKUP(CONCATENATE($A1616,"D"),'05 APU'!$T:$AB,9,),0)</f>
        <v>0</v>
      </c>
      <c r="P1616" s="90">
        <f t="shared" si="52"/>
        <v>0</v>
      </c>
      <c r="Q1616" s="90">
        <f>IFERROR(VLOOKUP(CONCATENATE($A1616,"C"),'05 APU'!$T:$AB,9,),0)</f>
        <v>0</v>
      </c>
      <c r="R1616" s="90">
        <f>IFERROR(VLOOKUP(CONCATENATE($A1616,"B"),'05 APU'!$T:$AB,9,),0)</f>
        <v>0</v>
      </c>
      <c r="S1616" s="90">
        <f>IFERROR(VLOOKUP(CONCATENATE($A1616,"A"),'05 APU'!$T:$AB,9,),0)</f>
        <v>0</v>
      </c>
      <c r="U1616" s="420" t="s">
        <v>3479</v>
      </c>
      <c r="V1616" s="428" t="s">
        <v>3489</v>
      </c>
      <c r="W1616" s="429" t="s">
        <v>3494</v>
      </c>
    </row>
    <row r="1617" spans="1:23" x14ac:dyDescent="0.25">
      <c r="A1617" s="88">
        <v>1607</v>
      </c>
      <c r="B1617" s="408" t="s">
        <v>2946</v>
      </c>
      <c r="C1617" s="409" t="s">
        <v>2947</v>
      </c>
      <c r="D1617" s="89" t="str">
        <f>IFERROR(VLOOKUP(CONCATENATE($A1617,"T"),'05 APU'!$1:$1048576,3,),"")</f>
        <v/>
      </c>
      <c r="E1617" s="89" t="str">
        <f>IFERROR(VLOOKUP(CONCATENATE($A1617,"T2"),'05 APU'!$1:$1048576,3,),"")</f>
        <v/>
      </c>
      <c r="F1617" s="89" t="str">
        <f>IFERROR(VLOOKUP(CONCATENATE($A1617,"T3"),'05 APU'!$1:$1048576,3,),"")</f>
        <v/>
      </c>
      <c r="G1617" s="415" t="s">
        <v>168</v>
      </c>
      <c r="H1617" s="351"/>
      <c r="I1617" s="90">
        <f>IFERROR((VLOOKUP(CONCATENATE($A1617,"D"),'05 APU'!$1:$1048576,9,)),0)</f>
        <v>0</v>
      </c>
      <c r="J1617" s="90">
        <f t="shared" si="51"/>
        <v>0</v>
      </c>
      <c r="K1617" s="297" t="str">
        <f>IFERROR(VLOOKUP(CONCATENATE($A1617,"C"),'05 APU'!$1:$1048576,9,),"")</f>
        <v/>
      </c>
      <c r="L1617" s="297" t="str">
        <f>IFERROR(VLOOKUP(CONCATENATE($A1617,"B"),'05 APU'!$1:$1048576,9,),"")</f>
        <v/>
      </c>
      <c r="M1617" s="297" t="str">
        <f>IFERROR(VLOOKUP(CONCATENATE($A1617,"A"),'05 APU'!$1:$1048576,9,),"")</f>
        <v/>
      </c>
      <c r="N1617" s="86"/>
      <c r="O1617" s="90">
        <f>IFERROR(VLOOKUP(CONCATENATE($A1617,"D"),'05 APU'!$T:$AB,9,),0)</f>
        <v>0</v>
      </c>
      <c r="P1617" s="90">
        <f t="shared" si="52"/>
        <v>0</v>
      </c>
      <c r="Q1617" s="90">
        <f>IFERROR(VLOOKUP(CONCATENATE($A1617,"C"),'05 APU'!$T:$AB,9,),0)</f>
        <v>0</v>
      </c>
      <c r="R1617" s="90">
        <f>IFERROR(VLOOKUP(CONCATENATE($A1617,"B"),'05 APU'!$T:$AB,9,),0)</f>
        <v>0</v>
      </c>
      <c r="S1617" s="90">
        <f>IFERROR(VLOOKUP(CONCATENATE($A1617,"A"),'05 APU'!$T:$AB,9,),0)</f>
        <v>0</v>
      </c>
      <c r="U1617" s="420" t="s">
        <v>3479</v>
      </c>
      <c r="V1617" s="428" t="s">
        <v>3489</v>
      </c>
      <c r="W1617" s="429" t="s">
        <v>3494</v>
      </c>
    </row>
    <row r="1618" spans="1:23" x14ac:dyDescent="0.25">
      <c r="A1618" s="88">
        <v>1608</v>
      </c>
      <c r="B1618" s="408" t="s">
        <v>2948</v>
      </c>
      <c r="C1618" s="409" t="s">
        <v>2949</v>
      </c>
      <c r="D1618" s="89" t="str">
        <f>IFERROR(VLOOKUP(CONCATENATE($A1618,"T"),'05 APU'!$1:$1048576,3,),"")</f>
        <v/>
      </c>
      <c r="E1618" s="89" t="str">
        <f>IFERROR(VLOOKUP(CONCATENATE($A1618,"T2"),'05 APU'!$1:$1048576,3,),"")</f>
        <v/>
      </c>
      <c r="F1618" s="89" t="str">
        <f>IFERROR(VLOOKUP(CONCATENATE($A1618,"T3"),'05 APU'!$1:$1048576,3,),"")</f>
        <v/>
      </c>
      <c r="G1618" s="415" t="s">
        <v>168</v>
      </c>
      <c r="H1618" s="351"/>
      <c r="I1618" s="90">
        <f>IFERROR((VLOOKUP(CONCATENATE($A1618,"D"),'05 APU'!$1:$1048576,9,)),0)</f>
        <v>0</v>
      </c>
      <c r="J1618" s="90">
        <f t="shared" si="51"/>
        <v>0</v>
      </c>
      <c r="K1618" s="297" t="str">
        <f>IFERROR(VLOOKUP(CONCATENATE($A1618,"C"),'05 APU'!$1:$1048576,9,),"")</f>
        <v/>
      </c>
      <c r="L1618" s="297" t="str">
        <f>IFERROR(VLOOKUP(CONCATENATE($A1618,"B"),'05 APU'!$1:$1048576,9,),"")</f>
        <v/>
      </c>
      <c r="M1618" s="297" t="str">
        <f>IFERROR(VLOOKUP(CONCATENATE($A1618,"A"),'05 APU'!$1:$1048576,9,),"")</f>
        <v/>
      </c>
      <c r="N1618" s="86"/>
      <c r="O1618" s="90">
        <f>IFERROR(VLOOKUP(CONCATENATE($A1618,"D"),'05 APU'!$T:$AB,9,),0)</f>
        <v>0</v>
      </c>
      <c r="P1618" s="90">
        <f t="shared" si="52"/>
        <v>0</v>
      </c>
      <c r="Q1618" s="90">
        <f>IFERROR(VLOOKUP(CONCATENATE($A1618,"C"),'05 APU'!$T:$AB,9,),0)</f>
        <v>0</v>
      </c>
      <c r="R1618" s="90">
        <f>IFERROR(VLOOKUP(CONCATENATE($A1618,"B"),'05 APU'!$T:$AB,9,),0)</f>
        <v>0</v>
      </c>
      <c r="S1618" s="90">
        <f>IFERROR(VLOOKUP(CONCATENATE($A1618,"A"),'05 APU'!$T:$AB,9,),0)</f>
        <v>0</v>
      </c>
      <c r="U1618" s="420" t="s">
        <v>3479</v>
      </c>
      <c r="V1618" s="428" t="s">
        <v>3489</v>
      </c>
      <c r="W1618" s="429" t="s">
        <v>3494</v>
      </c>
    </row>
    <row r="1619" spans="1:23" x14ac:dyDescent="0.25">
      <c r="A1619" s="88">
        <v>1609</v>
      </c>
      <c r="B1619" s="408" t="s">
        <v>2950</v>
      </c>
      <c r="C1619" s="409" t="s">
        <v>2951</v>
      </c>
      <c r="D1619" s="89" t="str">
        <f>IFERROR(VLOOKUP(CONCATENATE($A1619,"T"),'05 APU'!$1:$1048576,3,),"")</f>
        <v/>
      </c>
      <c r="E1619" s="89" t="str">
        <f>IFERROR(VLOOKUP(CONCATENATE($A1619,"T2"),'05 APU'!$1:$1048576,3,),"")</f>
        <v/>
      </c>
      <c r="F1619" s="89" t="str">
        <f>IFERROR(VLOOKUP(CONCATENATE($A1619,"T3"),'05 APU'!$1:$1048576,3,),"")</f>
        <v/>
      </c>
      <c r="G1619" s="415" t="s">
        <v>168</v>
      </c>
      <c r="H1619" s="351"/>
      <c r="I1619" s="90">
        <f>IFERROR((VLOOKUP(CONCATENATE($A1619,"D"),'05 APU'!$1:$1048576,9,)),0)</f>
        <v>0</v>
      </c>
      <c r="J1619" s="90">
        <f t="shared" si="51"/>
        <v>0</v>
      </c>
      <c r="K1619" s="297" t="str">
        <f>IFERROR(VLOOKUP(CONCATENATE($A1619,"C"),'05 APU'!$1:$1048576,9,),"")</f>
        <v/>
      </c>
      <c r="L1619" s="297" t="str">
        <f>IFERROR(VLOOKUP(CONCATENATE($A1619,"B"),'05 APU'!$1:$1048576,9,),"")</f>
        <v/>
      </c>
      <c r="M1619" s="297" t="str">
        <f>IFERROR(VLOOKUP(CONCATENATE($A1619,"A"),'05 APU'!$1:$1048576,9,),"")</f>
        <v/>
      </c>
      <c r="N1619" s="86"/>
      <c r="O1619" s="90">
        <f>IFERROR(VLOOKUP(CONCATENATE($A1619,"D"),'05 APU'!$T:$AB,9,),0)</f>
        <v>0</v>
      </c>
      <c r="P1619" s="90">
        <f t="shared" si="52"/>
        <v>0</v>
      </c>
      <c r="Q1619" s="90">
        <f>IFERROR(VLOOKUP(CONCATENATE($A1619,"C"),'05 APU'!$T:$AB,9,),0)</f>
        <v>0</v>
      </c>
      <c r="R1619" s="90">
        <f>IFERROR(VLOOKUP(CONCATENATE($A1619,"B"),'05 APU'!$T:$AB,9,),0)</f>
        <v>0</v>
      </c>
      <c r="S1619" s="90">
        <f>IFERROR(VLOOKUP(CONCATENATE($A1619,"A"),'05 APU'!$T:$AB,9,),0)</f>
        <v>0</v>
      </c>
      <c r="U1619" s="420" t="s">
        <v>3479</v>
      </c>
      <c r="V1619" s="428" t="s">
        <v>3489</v>
      </c>
      <c r="W1619" s="429" t="s">
        <v>3494</v>
      </c>
    </row>
    <row r="1620" spans="1:23" x14ac:dyDescent="0.25">
      <c r="A1620" s="88">
        <v>1610</v>
      </c>
      <c r="B1620" s="408" t="s">
        <v>2952</v>
      </c>
      <c r="C1620" s="409" t="s">
        <v>2953</v>
      </c>
      <c r="D1620" s="89" t="str">
        <f>IFERROR(VLOOKUP(CONCATENATE($A1620,"T"),'05 APU'!$1:$1048576,3,),"")</f>
        <v/>
      </c>
      <c r="E1620" s="89" t="str">
        <f>IFERROR(VLOOKUP(CONCATENATE($A1620,"T2"),'05 APU'!$1:$1048576,3,),"")</f>
        <v/>
      </c>
      <c r="F1620" s="89" t="str">
        <f>IFERROR(VLOOKUP(CONCATENATE($A1620,"T3"),'05 APU'!$1:$1048576,3,),"")</f>
        <v/>
      </c>
      <c r="G1620" s="415" t="s">
        <v>168</v>
      </c>
      <c r="H1620" s="351"/>
      <c r="I1620" s="90">
        <f>IFERROR((VLOOKUP(CONCATENATE($A1620,"D"),'05 APU'!$1:$1048576,9,)),0)</f>
        <v>0</v>
      </c>
      <c r="J1620" s="90">
        <f t="shared" si="51"/>
        <v>0</v>
      </c>
      <c r="K1620" s="297" t="str">
        <f>IFERROR(VLOOKUP(CONCATENATE($A1620,"C"),'05 APU'!$1:$1048576,9,),"")</f>
        <v/>
      </c>
      <c r="L1620" s="297" t="str">
        <f>IFERROR(VLOOKUP(CONCATENATE($A1620,"B"),'05 APU'!$1:$1048576,9,),"")</f>
        <v/>
      </c>
      <c r="M1620" s="297" t="str">
        <f>IFERROR(VLOOKUP(CONCATENATE($A1620,"A"),'05 APU'!$1:$1048576,9,),"")</f>
        <v/>
      </c>
      <c r="N1620" s="86"/>
      <c r="O1620" s="90">
        <f>IFERROR(VLOOKUP(CONCATENATE($A1620,"D"),'05 APU'!$T:$AB,9,),0)</f>
        <v>0</v>
      </c>
      <c r="P1620" s="90">
        <f t="shared" si="52"/>
        <v>0</v>
      </c>
      <c r="Q1620" s="90">
        <f>IFERROR(VLOOKUP(CONCATENATE($A1620,"C"),'05 APU'!$T:$AB,9,),0)</f>
        <v>0</v>
      </c>
      <c r="R1620" s="90">
        <f>IFERROR(VLOOKUP(CONCATENATE($A1620,"B"),'05 APU'!$T:$AB,9,),0)</f>
        <v>0</v>
      </c>
      <c r="S1620" s="90">
        <f>IFERROR(VLOOKUP(CONCATENATE($A1620,"A"),'05 APU'!$T:$AB,9,),0)</f>
        <v>0</v>
      </c>
      <c r="U1620" s="420" t="s">
        <v>3479</v>
      </c>
      <c r="V1620" s="428" t="s">
        <v>3489</v>
      </c>
      <c r="W1620" s="429" t="s">
        <v>3494</v>
      </c>
    </row>
    <row r="1621" spans="1:23" x14ac:dyDescent="0.25">
      <c r="A1621" s="88">
        <v>1611</v>
      </c>
      <c r="B1621" s="408" t="s">
        <v>2954</v>
      </c>
      <c r="C1621" s="409" t="s">
        <v>2955</v>
      </c>
      <c r="D1621" s="89" t="str">
        <f>IFERROR(VLOOKUP(CONCATENATE($A1621,"T"),'05 APU'!$1:$1048576,3,),"")</f>
        <v/>
      </c>
      <c r="E1621" s="89" t="str">
        <f>IFERROR(VLOOKUP(CONCATENATE($A1621,"T2"),'05 APU'!$1:$1048576,3,),"")</f>
        <v/>
      </c>
      <c r="F1621" s="89" t="str">
        <f>IFERROR(VLOOKUP(CONCATENATE($A1621,"T3"),'05 APU'!$1:$1048576,3,),"")</f>
        <v/>
      </c>
      <c r="G1621" s="415" t="s">
        <v>168</v>
      </c>
      <c r="H1621" s="351"/>
      <c r="I1621" s="90">
        <f>IFERROR((VLOOKUP(CONCATENATE($A1621,"D"),'05 APU'!$1:$1048576,9,)),0)</f>
        <v>0</v>
      </c>
      <c r="J1621" s="90">
        <f t="shared" si="51"/>
        <v>0</v>
      </c>
      <c r="K1621" s="297" t="str">
        <f>IFERROR(VLOOKUP(CONCATENATE($A1621,"C"),'05 APU'!$1:$1048576,9,),"")</f>
        <v/>
      </c>
      <c r="L1621" s="297" t="str">
        <f>IFERROR(VLOOKUP(CONCATENATE($A1621,"B"),'05 APU'!$1:$1048576,9,),"")</f>
        <v/>
      </c>
      <c r="M1621" s="297" t="str">
        <f>IFERROR(VLOOKUP(CONCATENATE($A1621,"A"),'05 APU'!$1:$1048576,9,),"")</f>
        <v/>
      </c>
      <c r="N1621" s="86"/>
      <c r="O1621" s="90">
        <f>IFERROR(VLOOKUP(CONCATENATE($A1621,"D"),'05 APU'!$T:$AB,9,),0)</f>
        <v>0</v>
      </c>
      <c r="P1621" s="90">
        <f t="shared" si="52"/>
        <v>0</v>
      </c>
      <c r="Q1621" s="90">
        <f>IFERROR(VLOOKUP(CONCATENATE($A1621,"C"),'05 APU'!$T:$AB,9,),0)</f>
        <v>0</v>
      </c>
      <c r="R1621" s="90">
        <f>IFERROR(VLOOKUP(CONCATENATE($A1621,"B"),'05 APU'!$T:$AB,9,),0)</f>
        <v>0</v>
      </c>
      <c r="S1621" s="90">
        <f>IFERROR(VLOOKUP(CONCATENATE($A1621,"A"),'05 APU'!$T:$AB,9,),0)</f>
        <v>0</v>
      </c>
      <c r="U1621" s="420" t="s">
        <v>3479</v>
      </c>
      <c r="V1621" s="428" t="s">
        <v>3489</v>
      </c>
      <c r="W1621" s="429" t="s">
        <v>3494</v>
      </c>
    </row>
    <row r="1622" spans="1:23" x14ac:dyDescent="0.25">
      <c r="A1622" s="88">
        <v>1612</v>
      </c>
      <c r="B1622" s="408" t="s">
        <v>2956</v>
      </c>
      <c r="C1622" s="409" t="s">
        <v>2957</v>
      </c>
      <c r="D1622" s="89" t="str">
        <f>IFERROR(VLOOKUP(CONCATENATE($A1622,"T"),'05 APU'!$1:$1048576,3,),"")</f>
        <v/>
      </c>
      <c r="E1622" s="89" t="str">
        <f>IFERROR(VLOOKUP(CONCATENATE($A1622,"T2"),'05 APU'!$1:$1048576,3,),"")</f>
        <v/>
      </c>
      <c r="F1622" s="89" t="str">
        <f>IFERROR(VLOOKUP(CONCATENATE($A1622,"T3"),'05 APU'!$1:$1048576,3,),"")</f>
        <v/>
      </c>
      <c r="G1622" s="415" t="s">
        <v>168</v>
      </c>
      <c r="H1622" s="351"/>
      <c r="I1622" s="90">
        <f>IFERROR((VLOOKUP(CONCATENATE($A1622,"D"),'05 APU'!$1:$1048576,9,)),0)</f>
        <v>0</v>
      </c>
      <c r="J1622" s="90">
        <f t="shared" si="51"/>
        <v>0</v>
      </c>
      <c r="K1622" s="297" t="str">
        <f>IFERROR(VLOOKUP(CONCATENATE($A1622,"C"),'05 APU'!$1:$1048576,9,),"")</f>
        <v/>
      </c>
      <c r="L1622" s="297" t="str">
        <f>IFERROR(VLOOKUP(CONCATENATE($A1622,"B"),'05 APU'!$1:$1048576,9,),"")</f>
        <v/>
      </c>
      <c r="M1622" s="297" t="str">
        <f>IFERROR(VLOOKUP(CONCATENATE($A1622,"A"),'05 APU'!$1:$1048576,9,),"")</f>
        <v/>
      </c>
      <c r="N1622" s="86"/>
      <c r="O1622" s="90">
        <f>IFERROR(VLOOKUP(CONCATENATE($A1622,"D"),'05 APU'!$T:$AB,9,),0)</f>
        <v>0</v>
      </c>
      <c r="P1622" s="90">
        <f t="shared" si="52"/>
        <v>0</v>
      </c>
      <c r="Q1622" s="90">
        <f>IFERROR(VLOOKUP(CONCATENATE($A1622,"C"),'05 APU'!$T:$AB,9,),0)</f>
        <v>0</v>
      </c>
      <c r="R1622" s="90">
        <f>IFERROR(VLOOKUP(CONCATENATE($A1622,"B"),'05 APU'!$T:$AB,9,),0)</f>
        <v>0</v>
      </c>
      <c r="S1622" s="90">
        <f>IFERROR(VLOOKUP(CONCATENATE($A1622,"A"),'05 APU'!$T:$AB,9,),0)</f>
        <v>0</v>
      </c>
      <c r="U1622" s="420" t="s">
        <v>3479</v>
      </c>
      <c r="V1622" s="428" t="s">
        <v>3489</v>
      </c>
      <c r="W1622" s="429" t="s">
        <v>3494</v>
      </c>
    </row>
    <row r="1623" spans="1:23" x14ac:dyDescent="0.25">
      <c r="A1623" s="88">
        <v>1613</v>
      </c>
      <c r="B1623" s="403">
        <v>5.44</v>
      </c>
      <c r="C1623" s="404" t="s">
        <v>2958</v>
      </c>
      <c r="D1623" s="89" t="str">
        <f>IFERROR(VLOOKUP(CONCATENATE($A1623,"T"),'05 APU'!$1:$1048576,3,),"")</f>
        <v/>
      </c>
      <c r="E1623" s="89" t="str">
        <f>IFERROR(VLOOKUP(CONCATENATE($A1623,"T2"),'05 APU'!$1:$1048576,3,),"")</f>
        <v/>
      </c>
      <c r="F1623" s="89" t="str">
        <f>IFERROR(VLOOKUP(CONCATENATE($A1623,"T3"),'05 APU'!$1:$1048576,3,),"")</f>
        <v/>
      </c>
      <c r="G1623" s="415"/>
      <c r="H1623" s="351"/>
      <c r="I1623" s="90">
        <f>IFERROR((VLOOKUP(CONCATENATE($A1623,"D"),'05 APU'!$1:$1048576,9,)),0)</f>
        <v>0</v>
      </c>
      <c r="J1623" s="90">
        <f t="shared" si="51"/>
        <v>0</v>
      </c>
      <c r="K1623" s="297" t="str">
        <f>IFERROR(VLOOKUP(CONCATENATE($A1623,"C"),'05 APU'!$1:$1048576,9,),"")</f>
        <v/>
      </c>
      <c r="L1623" s="297" t="str">
        <f>IFERROR(VLOOKUP(CONCATENATE($A1623,"B"),'05 APU'!$1:$1048576,9,),"")</f>
        <v/>
      </c>
      <c r="M1623" s="297" t="str">
        <f>IFERROR(VLOOKUP(CONCATENATE($A1623,"A"),'05 APU'!$1:$1048576,9,),"")</f>
        <v/>
      </c>
      <c r="N1623" s="86"/>
      <c r="O1623" s="90">
        <f>IFERROR(VLOOKUP(CONCATENATE($A1623,"D"),'05 APU'!$T:$AB,9,),0)</f>
        <v>0</v>
      </c>
      <c r="P1623" s="90">
        <f t="shared" si="52"/>
        <v>0</v>
      </c>
      <c r="Q1623" s="90">
        <f>IFERROR(VLOOKUP(CONCATENATE($A1623,"C"),'05 APU'!$T:$AB,9,),0)</f>
        <v>0</v>
      </c>
      <c r="R1623" s="90">
        <f>IFERROR(VLOOKUP(CONCATENATE($A1623,"B"),'05 APU'!$T:$AB,9,),0)</f>
        <v>0</v>
      </c>
      <c r="S1623" s="90">
        <f>IFERROR(VLOOKUP(CONCATENATE($A1623,"A"),'05 APU'!$T:$AB,9,),0)</f>
        <v>0</v>
      </c>
      <c r="U1623" s="420"/>
      <c r="V1623" s="424"/>
      <c r="W1623" s="429">
        <v>0</v>
      </c>
    </row>
    <row r="1624" spans="1:23" x14ac:dyDescent="0.25">
      <c r="A1624" s="88">
        <v>1614</v>
      </c>
      <c r="B1624" s="408" t="s">
        <v>2959</v>
      </c>
      <c r="C1624" s="409" t="s">
        <v>2960</v>
      </c>
      <c r="D1624" s="89" t="str">
        <f>IFERROR(VLOOKUP(CONCATENATE($A1624,"T"),'05 APU'!$1:$1048576,3,),"")</f>
        <v/>
      </c>
      <c r="E1624" s="89" t="str">
        <f>IFERROR(VLOOKUP(CONCATENATE($A1624,"T2"),'05 APU'!$1:$1048576,3,),"")</f>
        <v/>
      </c>
      <c r="F1624" s="89" t="str">
        <f>IFERROR(VLOOKUP(CONCATENATE($A1624,"T3"),'05 APU'!$1:$1048576,3,),"")</f>
        <v/>
      </c>
      <c r="G1624" s="415" t="s">
        <v>168</v>
      </c>
      <c r="H1624" s="351"/>
      <c r="I1624" s="90">
        <f>IFERROR((VLOOKUP(CONCATENATE($A1624,"D"),'05 APU'!$1:$1048576,9,)),0)</f>
        <v>0</v>
      </c>
      <c r="J1624" s="90">
        <f t="shared" si="51"/>
        <v>0</v>
      </c>
      <c r="K1624" s="297" t="str">
        <f>IFERROR(VLOOKUP(CONCATENATE($A1624,"C"),'05 APU'!$1:$1048576,9,),"")</f>
        <v/>
      </c>
      <c r="L1624" s="297" t="str">
        <f>IFERROR(VLOOKUP(CONCATENATE($A1624,"B"),'05 APU'!$1:$1048576,9,),"")</f>
        <v/>
      </c>
      <c r="M1624" s="297" t="str">
        <f>IFERROR(VLOOKUP(CONCATENATE($A1624,"A"),'05 APU'!$1:$1048576,9,),"")</f>
        <v/>
      </c>
      <c r="N1624" s="86"/>
      <c r="O1624" s="90">
        <f>IFERROR(VLOOKUP(CONCATENATE($A1624,"D"),'05 APU'!$T:$AB,9,),0)</f>
        <v>0</v>
      </c>
      <c r="P1624" s="90">
        <f t="shared" si="52"/>
        <v>0</v>
      </c>
      <c r="Q1624" s="90">
        <f>IFERROR(VLOOKUP(CONCATENATE($A1624,"C"),'05 APU'!$T:$AB,9,),0)</f>
        <v>0</v>
      </c>
      <c r="R1624" s="90">
        <f>IFERROR(VLOOKUP(CONCATENATE($A1624,"B"),'05 APU'!$T:$AB,9,),0)</f>
        <v>0</v>
      </c>
      <c r="S1624" s="90">
        <f>IFERROR(VLOOKUP(CONCATENATE($A1624,"A"),'05 APU'!$T:$AB,9,),0)</f>
        <v>0</v>
      </c>
      <c r="U1624" s="421"/>
      <c r="V1624" s="424"/>
      <c r="W1624" s="429">
        <v>0</v>
      </c>
    </row>
    <row r="1625" spans="1:23" x14ac:dyDescent="0.25">
      <c r="A1625" s="88">
        <v>1615</v>
      </c>
      <c r="B1625" s="408" t="s">
        <v>2961</v>
      </c>
      <c r="C1625" s="409" t="s">
        <v>2962</v>
      </c>
      <c r="D1625" s="89" t="str">
        <f>IFERROR(VLOOKUP(CONCATENATE($A1625,"T"),'05 APU'!$1:$1048576,3,),"")</f>
        <v/>
      </c>
      <c r="E1625" s="89" t="str">
        <f>IFERROR(VLOOKUP(CONCATENATE($A1625,"T2"),'05 APU'!$1:$1048576,3,),"")</f>
        <v/>
      </c>
      <c r="F1625" s="89" t="str">
        <f>IFERROR(VLOOKUP(CONCATENATE($A1625,"T3"),'05 APU'!$1:$1048576,3,),"")</f>
        <v/>
      </c>
      <c r="G1625" s="415" t="s">
        <v>168</v>
      </c>
      <c r="H1625" s="351"/>
      <c r="I1625" s="90">
        <f>IFERROR((VLOOKUP(CONCATENATE($A1625,"D"),'05 APU'!$1:$1048576,9,)),0)</f>
        <v>0</v>
      </c>
      <c r="J1625" s="90">
        <f t="shared" si="51"/>
        <v>0</v>
      </c>
      <c r="K1625" s="297" t="str">
        <f>IFERROR(VLOOKUP(CONCATENATE($A1625,"C"),'05 APU'!$1:$1048576,9,),"")</f>
        <v/>
      </c>
      <c r="L1625" s="297" t="str">
        <f>IFERROR(VLOOKUP(CONCATENATE($A1625,"B"),'05 APU'!$1:$1048576,9,),"")</f>
        <v/>
      </c>
      <c r="M1625" s="297" t="str">
        <f>IFERROR(VLOOKUP(CONCATENATE($A1625,"A"),'05 APU'!$1:$1048576,9,),"")</f>
        <v/>
      </c>
      <c r="N1625" s="86"/>
      <c r="O1625" s="90">
        <f>IFERROR(VLOOKUP(CONCATENATE($A1625,"D"),'05 APU'!$T:$AB,9,),0)</f>
        <v>0</v>
      </c>
      <c r="P1625" s="90">
        <f t="shared" si="52"/>
        <v>0</v>
      </c>
      <c r="Q1625" s="90">
        <f>IFERROR(VLOOKUP(CONCATENATE($A1625,"C"),'05 APU'!$T:$AB,9,),0)</f>
        <v>0</v>
      </c>
      <c r="R1625" s="90">
        <f>IFERROR(VLOOKUP(CONCATENATE($A1625,"B"),'05 APU'!$T:$AB,9,),0)</f>
        <v>0</v>
      </c>
      <c r="S1625" s="90">
        <f>IFERROR(VLOOKUP(CONCATENATE($A1625,"A"),'05 APU'!$T:$AB,9,),0)</f>
        <v>0</v>
      </c>
      <c r="U1625" s="421"/>
      <c r="V1625" s="424"/>
      <c r="W1625" s="429">
        <v>0</v>
      </c>
    </row>
    <row r="1626" spans="1:23" x14ac:dyDescent="0.25">
      <c r="A1626" s="88">
        <v>1616</v>
      </c>
      <c r="B1626" s="408" t="s">
        <v>2963</v>
      </c>
      <c r="C1626" s="409" t="s">
        <v>2964</v>
      </c>
      <c r="D1626" s="89" t="str">
        <f>IFERROR(VLOOKUP(CONCATENATE($A1626,"T"),'05 APU'!$1:$1048576,3,),"")</f>
        <v/>
      </c>
      <c r="E1626" s="89" t="str">
        <f>IFERROR(VLOOKUP(CONCATENATE($A1626,"T2"),'05 APU'!$1:$1048576,3,),"")</f>
        <v/>
      </c>
      <c r="F1626" s="89" t="str">
        <f>IFERROR(VLOOKUP(CONCATENATE($A1626,"T3"),'05 APU'!$1:$1048576,3,),"")</f>
        <v/>
      </c>
      <c r="G1626" s="415" t="s">
        <v>168</v>
      </c>
      <c r="H1626" s="351"/>
      <c r="I1626" s="90">
        <f>IFERROR((VLOOKUP(CONCATENATE($A1626,"D"),'05 APU'!$1:$1048576,9,)),0)</f>
        <v>0</v>
      </c>
      <c r="J1626" s="90">
        <f t="shared" si="51"/>
        <v>0</v>
      </c>
      <c r="K1626" s="297" t="str">
        <f>IFERROR(VLOOKUP(CONCATENATE($A1626,"C"),'05 APU'!$1:$1048576,9,),"")</f>
        <v/>
      </c>
      <c r="L1626" s="297" t="str">
        <f>IFERROR(VLOOKUP(CONCATENATE($A1626,"B"),'05 APU'!$1:$1048576,9,),"")</f>
        <v/>
      </c>
      <c r="M1626" s="297" t="str">
        <f>IFERROR(VLOOKUP(CONCATENATE($A1626,"A"),'05 APU'!$1:$1048576,9,),"")</f>
        <v/>
      </c>
      <c r="N1626" s="86"/>
      <c r="O1626" s="90">
        <f>IFERROR(VLOOKUP(CONCATENATE($A1626,"D"),'05 APU'!$T:$AB,9,),0)</f>
        <v>0</v>
      </c>
      <c r="P1626" s="90">
        <f t="shared" si="52"/>
        <v>0</v>
      </c>
      <c r="Q1626" s="90">
        <f>IFERROR(VLOOKUP(CONCATENATE($A1626,"C"),'05 APU'!$T:$AB,9,),0)</f>
        <v>0</v>
      </c>
      <c r="R1626" s="90">
        <f>IFERROR(VLOOKUP(CONCATENATE($A1626,"B"),'05 APU'!$T:$AB,9,),0)</f>
        <v>0</v>
      </c>
      <c r="S1626" s="90">
        <f>IFERROR(VLOOKUP(CONCATENATE($A1626,"A"),'05 APU'!$T:$AB,9,),0)</f>
        <v>0</v>
      </c>
      <c r="U1626" s="421"/>
      <c r="V1626" s="424"/>
      <c r="W1626" s="429">
        <v>0</v>
      </c>
    </row>
    <row r="1627" spans="1:23" x14ac:dyDescent="0.25">
      <c r="A1627" s="88">
        <v>1617</v>
      </c>
      <c r="B1627" s="403">
        <v>5.45</v>
      </c>
      <c r="C1627" s="404" t="s">
        <v>2965</v>
      </c>
      <c r="D1627" s="89" t="str">
        <f>IFERROR(VLOOKUP(CONCATENATE($A1627,"T"),'05 APU'!$1:$1048576,3,),"")</f>
        <v/>
      </c>
      <c r="E1627" s="89" t="str">
        <f>IFERROR(VLOOKUP(CONCATENATE($A1627,"T2"),'05 APU'!$1:$1048576,3,),"")</f>
        <v/>
      </c>
      <c r="F1627" s="89" t="str">
        <f>IFERROR(VLOOKUP(CONCATENATE($A1627,"T3"),'05 APU'!$1:$1048576,3,),"")</f>
        <v/>
      </c>
      <c r="G1627" s="415"/>
      <c r="H1627" s="351"/>
      <c r="I1627" s="90">
        <f>IFERROR((VLOOKUP(CONCATENATE($A1627,"D"),'05 APU'!$1:$1048576,9,)),0)</f>
        <v>0</v>
      </c>
      <c r="J1627" s="90">
        <f t="shared" si="51"/>
        <v>0</v>
      </c>
      <c r="K1627" s="297" t="str">
        <f>IFERROR(VLOOKUP(CONCATENATE($A1627,"C"),'05 APU'!$1:$1048576,9,),"")</f>
        <v/>
      </c>
      <c r="L1627" s="297" t="str">
        <f>IFERROR(VLOOKUP(CONCATENATE($A1627,"B"),'05 APU'!$1:$1048576,9,),"")</f>
        <v/>
      </c>
      <c r="M1627" s="297" t="str">
        <f>IFERROR(VLOOKUP(CONCATENATE($A1627,"A"),'05 APU'!$1:$1048576,9,),"")</f>
        <v/>
      </c>
      <c r="N1627" s="86"/>
      <c r="O1627" s="90">
        <f>IFERROR(VLOOKUP(CONCATENATE($A1627,"D"),'05 APU'!$T:$AB,9,),0)</f>
        <v>0</v>
      </c>
      <c r="P1627" s="90">
        <f t="shared" si="52"/>
        <v>0</v>
      </c>
      <c r="Q1627" s="90">
        <f>IFERROR(VLOOKUP(CONCATENATE($A1627,"C"),'05 APU'!$T:$AB,9,),0)</f>
        <v>0</v>
      </c>
      <c r="R1627" s="90">
        <f>IFERROR(VLOOKUP(CONCATENATE($A1627,"B"),'05 APU'!$T:$AB,9,),0)</f>
        <v>0</v>
      </c>
      <c r="S1627" s="90">
        <f>IFERROR(VLOOKUP(CONCATENATE($A1627,"A"),'05 APU'!$T:$AB,9,),0)</f>
        <v>0</v>
      </c>
      <c r="U1627" s="420" t="s">
        <v>3480</v>
      </c>
      <c r="V1627" s="428" t="s">
        <v>3489</v>
      </c>
      <c r="W1627" s="429">
        <v>0</v>
      </c>
    </row>
    <row r="1628" spans="1:23" x14ac:dyDescent="0.25">
      <c r="A1628" s="88">
        <v>1618</v>
      </c>
      <c r="B1628" s="408" t="s">
        <v>2966</v>
      </c>
      <c r="C1628" s="409" t="s">
        <v>2967</v>
      </c>
      <c r="D1628" s="89" t="str">
        <f>IFERROR(VLOOKUP(CONCATENATE($A1628,"T"),'05 APU'!$1:$1048576,3,),"")</f>
        <v/>
      </c>
      <c r="E1628" s="89" t="str">
        <f>IFERROR(VLOOKUP(CONCATENATE($A1628,"T2"),'05 APU'!$1:$1048576,3,),"")</f>
        <v/>
      </c>
      <c r="F1628" s="89" t="str">
        <f>IFERROR(VLOOKUP(CONCATENATE($A1628,"T3"),'05 APU'!$1:$1048576,3,),"")</f>
        <v/>
      </c>
      <c r="G1628" s="415" t="s">
        <v>168</v>
      </c>
      <c r="H1628" s="351"/>
      <c r="I1628" s="90">
        <f>IFERROR((VLOOKUP(CONCATENATE($A1628,"D"),'05 APU'!$1:$1048576,9,)),0)</f>
        <v>0</v>
      </c>
      <c r="J1628" s="90">
        <f t="shared" si="51"/>
        <v>0</v>
      </c>
      <c r="K1628" s="297" t="str">
        <f>IFERROR(VLOOKUP(CONCATENATE($A1628,"C"),'05 APU'!$1:$1048576,9,),"")</f>
        <v/>
      </c>
      <c r="L1628" s="297" t="str">
        <f>IFERROR(VLOOKUP(CONCATENATE($A1628,"B"),'05 APU'!$1:$1048576,9,),"")</f>
        <v/>
      </c>
      <c r="M1628" s="297" t="str">
        <f>IFERROR(VLOOKUP(CONCATENATE($A1628,"A"),'05 APU'!$1:$1048576,9,),"")</f>
        <v/>
      </c>
      <c r="N1628" s="86"/>
      <c r="O1628" s="90">
        <f>IFERROR(VLOOKUP(CONCATENATE($A1628,"D"),'05 APU'!$T:$AB,9,),0)</f>
        <v>0</v>
      </c>
      <c r="P1628" s="90">
        <f t="shared" si="52"/>
        <v>0</v>
      </c>
      <c r="Q1628" s="90">
        <f>IFERROR(VLOOKUP(CONCATENATE($A1628,"C"),'05 APU'!$T:$AB,9,),0)</f>
        <v>0</v>
      </c>
      <c r="R1628" s="90">
        <f>IFERROR(VLOOKUP(CONCATENATE($A1628,"B"),'05 APU'!$T:$AB,9,),0)</f>
        <v>0</v>
      </c>
      <c r="S1628" s="90">
        <f>IFERROR(VLOOKUP(CONCATENATE($A1628,"A"),'05 APU'!$T:$AB,9,),0)</f>
        <v>0</v>
      </c>
      <c r="U1628" s="420" t="s">
        <v>3480</v>
      </c>
      <c r="V1628" s="428" t="s">
        <v>3489</v>
      </c>
      <c r="W1628" s="429" t="s">
        <v>3494</v>
      </c>
    </row>
    <row r="1629" spans="1:23" x14ac:dyDescent="0.25">
      <c r="A1629" s="88">
        <v>1619</v>
      </c>
      <c r="B1629" s="408" t="s">
        <v>2968</v>
      </c>
      <c r="C1629" s="409" t="s">
        <v>2969</v>
      </c>
      <c r="D1629" s="89" t="str">
        <f>IFERROR(VLOOKUP(CONCATENATE($A1629,"T"),'05 APU'!$1:$1048576,3,),"")</f>
        <v/>
      </c>
      <c r="E1629" s="89" t="str">
        <f>IFERROR(VLOOKUP(CONCATENATE($A1629,"T2"),'05 APU'!$1:$1048576,3,),"")</f>
        <v/>
      </c>
      <c r="F1629" s="89" t="str">
        <f>IFERROR(VLOOKUP(CONCATENATE($A1629,"T3"),'05 APU'!$1:$1048576,3,),"")</f>
        <v/>
      </c>
      <c r="G1629" s="415" t="s">
        <v>168</v>
      </c>
      <c r="H1629" s="351"/>
      <c r="I1629" s="90">
        <f>IFERROR((VLOOKUP(CONCATENATE($A1629,"D"),'05 APU'!$1:$1048576,9,)),0)</f>
        <v>0</v>
      </c>
      <c r="J1629" s="90">
        <f t="shared" si="51"/>
        <v>0</v>
      </c>
      <c r="K1629" s="297" t="str">
        <f>IFERROR(VLOOKUP(CONCATENATE($A1629,"C"),'05 APU'!$1:$1048576,9,),"")</f>
        <v/>
      </c>
      <c r="L1629" s="297" t="str">
        <f>IFERROR(VLOOKUP(CONCATENATE($A1629,"B"),'05 APU'!$1:$1048576,9,),"")</f>
        <v/>
      </c>
      <c r="M1629" s="297" t="str">
        <f>IFERROR(VLOOKUP(CONCATENATE($A1629,"A"),'05 APU'!$1:$1048576,9,),"")</f>
        <v/>
      </c>
      <c r="N1629" s="86"/>
      <c r="O1629" s="90">
        <f>IFERROR(VLOOKUP(CONCATENATE($A1629,"D"),'05 APU'!$T:$AB,9,),0)</f>
        <v>0</v>
      </c>
      <c r="P1629" s="90">
        <f t="shared" si="52"/>
        <v>0</v>
      </c>
      <c r="Q1629" s="90">
        <f>IFERROR(VLOOKUP(CONCATENATE($A1629,"C"),'05 APU'!$T:$AB,9,),0)</f>
        <v>0</v>
      </c>
      <c r="R1629" s="90">
        <f>IFERROR(VLOOKUP(CONCATENATE($A1629,"B"),'05 APU'!$T:$AB,9,),0)</f>
        <v>0</v>
      </c>
      <c r="S1629" s="90">
        <f>IFERROR(VLOOKUP(CONCATENATE($A1629,"A"),'05 APU'!$T:$AB,9,),0)</f>
        <v>0</v>
      </c>
      <c r="U1629" s="420" t="s">
        <v>3480</v>
      </c>
      <c r="V1629" s="428" t="s">
        <v>3489</v>
      </c>
      <c r="W1629" s="429" t="s">
        <v>3494</v>
      </c>
    </row>
    <row r="1630" spans="1:23" x14ac:dyDescent="0.25">
      <c r="A1630" s="88">
        <v>1620</v>
      </c>
      <c r="B1630" s="408" t="s">
        <v>2970</v>
      </c>
      <c r="C1630" s="409" t="s">
        <v>2971</v>
      </c>
      <c r="D1630" s="89" t="str">
        <f>IFERROR(VLOOKUP(CONCATENATE($A1630,"T"),'05 APU'!$1:$1048576,3,),"")</f>
        <v/>
      </c>
      <c r="E1630" s="89" t="str">
        <f>IFERROR(VLOOKUP(CONCATENATE($A1630,"T2"),'05 APU'!$1:$1048576,3,),"")</f>
        <v/>
      </c>
      <c r="F1630" s="89" t="str">
        <f>IFERROR(VLOOKUP(CONCATENATE($A1630,"T3"),'05 APU'!$1:$1048576,3,),"")</f>
        <v/>
      </c>
      <c r="G1630" s="415" t="s">
        <v>168</v>
      </c>
      <c r="H1630" s="351"/>
      <c r="I1630" s="90">
        <f>IFERROR((VLOOKUP(CONCATENATE($A1630,"D"),'05 APU'!$1:$1048576,9,)),0)</f>
        <v>0</v>
      </c>
      <c r="J1630" s="90">
        <f t="shared" si="51"/>
        <v>0</v>
      </c>
      <c r="K1630" s="297" t="str">
        <f>IFERROR(VLOOKUP(CONCATENATE($A1630,"C"),'05 APU'!$1:$1048576,9,),"")</f>
        <v/>
      </c>
      <c r="L1630" s="297" t="str">
        <f>IFERROR(VLOOKUP(CONCATENATE($A1630,"B"),'05 APU'!$1:$1048576,9,),"")</f>
        <v/>
      </c>
      <c r="M1630" s="297" t="str">
        <f>IFERROR(VLOOKUP(CONCATENATE($A1630,"A"),'05 APU'!$1:$1048576,9,),"")</f>
        <v/>
      </c>
      <c r="N1630" s="86"/>
      <c r="O1630" s="90">
        <f>IFERROR(VLOOKUP(CONCATENATE($A1630,"D"),'05 APU'!$T:$AB,9,),0)</f>
        <v>0</v>
      </c>
      <c r="P1630" s="90">
        <f t="shared" si="52"/>
        <v>0</v>
      </c>
      <c r="Q1630" s="90">
        <f>IFERROR(VLOOKUP(CONCATENATE($A1630,"C"),'05 APU'!$T:$AB,9,),0)</f>
        <v>0</v>
      </c>
      <c r="R1630" s="90">
        <f>IFERROR(VLOOKUP(CONCATENATE($A1630,"B"),'05 APU'!$T:$AB,9,),0)</f>
        <v>0</v>
      </c>
      <c r="S1630" s="90">
        <f>IFERROR(VLOOKUP(CONCATENATE($A1630,"A"),'05 APU'!$T:$AB,9,),0)</f>
        <v>0</v>
      </c>
      <c r="U1630" s="420" t="s">
        <v>3480</v>
      </c>
      <c r="V1630" s="428" t="s">
        <v>3489</v>
      </c>
      <c r="W1630" s="429" t="s">
        <v>3494</v>
      </c>
    </row>
    <row r="1631" spans="1:23" x14ac:dyDescent="0.25">
      <c r="A1631" s="88">
        <v>1621</v>
      </c>
      <c r="B1631" s="408" t="s">
        <v>2972</v>
      </c>
      <c r="C1631" s="409" t="s">
        <v>2973</v>
      </c>
      <c r="D1631" s="89" t="str">
        <f>IFERROR(VLOOKUP(CONCATENATE($A1631,"T"),'05 APU'!$1:$1048576,3,),"")</f>
        <v/>
      </c>
      <c r="E1631" s="89" t="str">
        <f>IFERROR(VLOOKUP(CONCATENATE($A1631,"T2"),'05 APU'!$1:$1048576,3,),"")</f>
        <v/>
      </c>
      <c r="F1631" s="89" t="str">
        <f>IFERROR(VLOOKUP(CONCATENATE($A1631,"T3"),'05 APU'!$1:$1048576,3,),"")</f>
        <v/>
      </c>
      <c r="G1631" s="415" t="s">
        <v>168</v>
      </c>
      <c r="H1631" s="351"/>
      <c r="I1631" s="90">
        <f>IFERROR((VLOOKUP(CONCATENATE($A1631,"D"),'05 APU'!$1:$1048576,9,)),0)</f>
        <v>0</v>
      </c>
      <c r="J1631" s="90">
        <f t="shared" si="51"/>
        <v>0</v>
      </c>
      <c r="K1631" s="297" t="str">
        <f>IFERROR(VLOOKUP(CONCATENATE($A1631,"C"),'05 APU'!$1:$1048576,9,),"")</f>
        <v/>
      </c>
      <c r="L1631" s="297" t="str">
        <f>IFERROR(VLOOKUP(CONCATENATE($A1631,"B"),'05 APU'!$1:$1048576,9,),"")</f>
        <v/>
      </c>
      <c r="M1631" s="297" t="str">
        <f>IFERROR(VLOOKUP(CONCATENATE($A1631,"A"),'05 APU'!$1:$1048576,9,),"")</f>
        <v/>
      </c>
      <c r="N1631" s="86"/>
      <c r="O1631" s="90">
        <f>IFERROR(VLOOKUP(CONCATENATE($A1631,"D"),'05 APU'!$T:$AB,9,),0)</f>
        <v>0</v>
      </c>
      <c r="P1631" s="90">
        <f t="shared" si="52"/>
        <v>0</v>
      </c>
      <c r="Q1631" s="90">
        <f>IFERROR(VLOOKUP(CONCATENATE($A1631,"C"),'05 APU'!$T:$AB,9,),0)</f>
        <v>0</v>
      </c>
      <c r="R1631" s="90">
        <f>IFERROR(VLOOKUP(CONCATENATE($A1631,"B"),'05 APU'!$T:$AB,9,),0)</f>
        <v>0</v>
      </c>
      <c r="S1631" s="90">
        <f>IFERROR(VLOOKUP(CONCATENATE($A1631,"A"),'05 APU'!$T:$AB,9,),0)</f>
        <v>0</v>
      </c>
      <c r="U1631" s="420" t="s">
        <v>3480</v>
      </c>
      <c r="V1631" s="428" t="s">
        <v>3489</v>
      </c>
      <c r="W1631" s="429" t="s">
        <v>3494</v>
      </c>
    </row>
    <row r="1632" spans="1:23" x14ac:dyDescent="0.25">
      <c r="A1632" s="88">
        <v>1622</v>
      </c>
      <c r="B1632" s="403">
        <v>5.46</v>
      </c>
      <c r="C1632" s="404" t="s">
        <v>2974</v>
      </c>
      <c r="D1632" s="89" t="str">
        <f>IFERROR(VLOOKUP(CONCATENATE($A1632,"T"),'05 APU'!$1:$1048576,3,),"")</f>
        <v/>
      </c>
      <c r="E1632" s="89" t="str">
        <f>IFERROR(VLOOKUP(CONCATENATE($A1632,"T2"),'05 APU'!$1:$1048576,3,),"")</f>
        <v/>
      </c>
      <c r="F1632" s="89" t="str">
        <f>IFERROR(VLOOKUP(CONCATENATE($A1632,"T3"),'05 APU'!$1:$1048576,3,),"")</f>
        <v/>
      </c>
      <c r="G1632" s="415"/>
      <c r="H1632" s="351"/>
      <c r="I1632" s="90">
        <f>IFERROR((VLOOKUP(CONCATENATE($A1632,"D"),'05 APU'!$1:$1048576,9,)),0)</f>
        <v>0</v>
      </c>
      <c r="J1632" s="90">
        <f t="shared" si="51"/>
        <v>0</v>
      </c>
      <c r="K1632" s="297" t="str">
        <f>IFERROR(VLOOKUP(CONCATENATE($A1632,"C"),'05 APU'!$1:$1048576,9,),"")</f>
        <v/>
      </c>
      <c r="L1632" s="297" t="str">
        <f>IFERROR(VLOOKUP(CONCATENATE($A1632,"B"),'05 APU'!$1:$1048576,9,),"")</f>
        <v/>
      </c>
      <c r="M1632" s="297" t="str">
        <f>IFERROR(VLOOKUP(CONCATENATE($A1632,"A"),'05 APU'!$1:$1048576,9,),"")</f>
        <v/>
      </c>
      <c r="N1632" s="86"/>
      <c r="O1632" s="90">
        <f>IFERROR(VLOOKUP(CONCATENATE($A1632,"D"),'05 APU'!$T:$AB,9,),0)</f>
        <v>0</v>
      </c>
      <c r="P1632" s="90">
        <f t="shared" si="52"/>
        <v>0</v>
      </c>
      <c r="Q1632" s="90">
        <f>IFERROR(VLOOKUP(CONCATENATE($A1632,"C"),'05 APU'!$T:$AB,9,),0)</f>
        <v>0</v>
      </c>
      <c r="R1632" s="90">
        <f>IFERROR(VLOOKUP(CONCATENATE($A1632,"B"),'05 APU'!$T:$AB,9,),0)</f>
        <v>0</v>
      </c>
      <c r="S1632" s="90">
        <f>IFERROR(VLOOKUP(CONCATENATE($A1632,"A"),'05 APU'!$T:$AB,9,),0)</f>
        <v>0</v>
      </c>
      <c r="U1632" s="420" t="s">
        <v>3481</v>
      </c>
      <c r="V1632" s="428" t="s">
        <v>3489</v>
      </c>
      <c r="W1632" s="429">
        <v>0</v>
      </c>
    </row>
    <row r="1633" spans="1:23" x14ac:dyDescent="0.25">
      <c r="A1633" s="88">
        <v>1623</v>
      </c>
      <c r="B1633" s="408" t="s">
        <v>2975</v>
      </c>
      <c r="C1633" s="409" t="s">
        <v>2976</v>
      </c>
      <c r="D1633" s="89" t="str">
        <f>IFERROR(VLOOKUP(CONCATENATE($A1633,"T"),'05 APU'!$1:$1048576,3,),"")</f>
        <v/>
      </c>
      <c r="E1633" s="89" t="str">
        <f>IFERROR(VLOOKUP(CONCATENATE($A1633,"T2"),'05 APU'!$1:$1048576,3,),"")</f>
        <v/>
      </c>
      <c r="F1633" s="89" t="str">
        <f>IFERROR(VLOOKUP(CONCATENATE($A1633,"T3"),'05 APU'!$1:$1048576,3,),"")</f>
        <v/>
      </c>
      <c r="G1633" s="415" t="s">
        <v>168</v>
      </c>
      <c r="H1633" s="351"/>
      <c r="I1633" s="90">
        <f>IFERROR((VLOOKUP(CONCATENATE($A1633,"D"),'05 APU'!$1:$1048576,9,)),0)</f>
        <v>0</v>
      </c>
      <c r="J1633" s="90">
        <f t="shared" si="51"/>
        <v>0</v>
      </c>
      <c r="K1633" s="297" t="str">
        <f>IFERROR(VLOOKUP(CONCATENATE($A1633,"C"),'05 APU'!$1:$1048576,9,),"")</f>
        <v/>
      </c>
      <c r="L1633" s="297" t="str">
        <f>IFERROR(VLOOKUP(CONCATENATE($A1633,"B"),'05 APU'!$1:$1048576,9,),"")</f>
        <v/>
      </c>
      <c r="M1633" s="297" t="str">
        <f>IFERROR(VLOOKUP(CONCATENATE($A1633,"A"),'05 APU'!$1:$1048576,9,),"")</f>
        <v/>
      </c>
      <c r="N1633" s="86"/>
      <c r="O1633" s="90">
        <f>IFERROR(VLOOKUP(CONCATENATE($A1633,"D"),'05 APU'!$T:$AB,9,),0)</f>
        <v>0</v>
      </c>
      <c r="P1633" s="90">
        <f t="shared" si="52"/>
        <v>0</v>
      </c>
      <c r="Q1633" s="90">
        <f>IFERROR(VLOOKUP(CONCATENATE($A1633,"C"),'05 APU'!$T:$AB,9,),0)</f>
        <v>0</v>
      </c>
      <c r="R1633" s="90">
        <f>IFERROR(VLOOKUP(CONCATENATE($A1633,"B"),'05 APU'!$T:$AB,9,),0)</f>
        <v>0</v>
      </c>
      <c r="S1633" s="90">
        <f>IFERROR(VLOOKUP(CONCATENATE($A1633,"A"),'05 APU'!$T:$AB,9,),0)</f>
        <v>0</v>
      </c>
      <c r="U1633" s="420" t="s">
        <v>3481</v>
      </c>
      <c r="V1633" s="428" t="s">
        <v>3489</v>
      </c>
      <c r="W1633" s="429" t="s">
        <v>3494</v>
      </c>
    </row>
    <row r="1634" spans="1:23" x14ac:dyDescent="0.25">
      <c r="A1634" s="88">
        <v>1624</v>
      </c>
      <c r="B1634" s="408" t="s">
        <v>2977</v>
      </c>
      <c r="C1634" s="409" t="s">
        <v>2978</v>
      </c>
      <c r="D1634" s="89" t="str">
        <f>IFERROR(VLOOKUP(CONCATENATE($A1634,"T"),'05 APU'!$1:$1048576,3,),"")</f>
        <v/>
      </c>
      <c r="E1634" s="89" t="str">
        <f>IFERROR(VLOOKUP(CONCATENATE($A1634,"T2"),'05 APU'!$1:$1048576,3,),"")</f>
        <v/>
      </c>
      <c r="F1634" s="89" t="str">
        <f>IFERROR(VLOOKUP(CONCATENATE($A1634,"T3"),'05 APU'!$1:$1048576,3,),"")</f>
        <v/>
      </c>
      <c r="G1634" s="415" t="s">
        <v>168</v>
      </c>
      <c r="H1634" s="351"/>
      <c r="I1634" s="90">
        <f>IFERROR((VLOOKUP(CONCATENATE($A1634,"D"),'05 APU'!$1:$1048576,9,)),0)</f>
        <v>0</v>
      </c>
      <c r="J1634" s="90">
        <f t="shared" si="51"/>
        <v>0</v>
      </c>
      <c r="K1634" s="297" t="str">
        <f>IFERROR(VLOOKUP(CONCATENATE($A1634,"C"),'05 APU'!$1:$1048576,9,),"")</f>
        <v/>
      </c>
      <c r="L1634" s="297" t="str">
        <f>IFERROR(VLOOKUP(CONCATENATE($A1634,"B"),'05 APU'!$1:$1048576,9,),"")</f>
        <v/>
      </c>
      <c r="M1634" s="297" t="str">
        <f>IFERROR(VLOOKUP(CONCATENATE($A1634,"A"),'05 APU'!$1:$1048576,9,),"")</f>
        <v/>
      </c>
      <c r="N1634" s="86"/>
      <c r="O1634" s="90">
        <f>IFERROR(VLOOKUP(CONCATENATE($A1634,"D"),'05 APU'!$T:$AB,9,),0)</f>
        <v>0</v>
      </c>
      <c r="P1634" s="90">
        <f t="shared" si="52"/>
        <v>0</v>
      </c>
      <c r="Q1634" s="90">
        <f>IFERROR(VLOOKUP(CONCATENATE($A1634,"C"),'05 APU'!$T:$AB,9,),0)</f>
        <v>0</v>
      </c>
      <c r="R1634" s="90">
        <f>IFERROR(VLOOKUP(CONCATENATE($A1634,"B"),'05 APU'!$T:$AB,9,),0)</f>
        <v>0</v>
      </c>
      <c r="S1634" s="90">
        <f>IFERROR(VLOOKUP(CONCATENATE($A1634,"A"),'05 APU'!$T:$AB,9,),0)</f>
        <v>0</v>
      </c>
      <c r="U1634" s="420" t="s">
        <v>3481</v>
      </c>
      <c r="V1634" s="428" t="s">
        <v>3489</v>
      </c>
      <c r="W1634" s="429" t="s">
        <v>3494</v>
      </c>
    </row>
    <row r="1635" spans="1:23" x14ac:dyDescent="0.25">
      <c r="A1635" s="88">
        <v>1625</v>
      </c>
      <c r="B1635" s="408" t="s">
        <v>2979</v>
      </c>
      <c r="C1635" s="409" t="s">
        <v>2980</v>
      </c>
      <c r="D1635" s="89" t="str">
        <f>IFERROR(VLOOKUP(CONCATENATE($A1635,"T"),'05 APU'!$1:$1048576,3,),"")</f>
        <v/>
      </c>
      <c r="E1635" s="89" t="str">
        <f>IFERROR(VLOOKUP(CONCATENATE($A1635,"T2"),'05 APU'!$1:$1048576,3,),"")</f>
        <v/>
      </c>
      <c r="F1635" s="89" t="str">
        <f>IFERROR(VLOOKUP(CONCATENATE($A1635,"T3"),'05 APU'!$1:$1048576,3,),"")</f>
        <v/>
      </c>
      <c r="G1635" s="415" t="s">
        <v>168</v>
      </c>
      <c r="H1635" s="351"/>
      <c r="I1635" s="90">
        <f>IFERROR((VLOOKUP(CONCATENATE($A1635,"D"),'05 APU'!$1:$1048576,9,)),0)</f>
        <v>0</v>
      </c>
      <c r="J1635" s="90">
        <f t="shared" si="51"/>
        <v>0</v>
      </c>
      <c r="K1635" s="297" t="str">
        <f>IFERROR(VLOOKUP(CONCATENATE($A1635,"C"),'05 APU'!$1:$1048576,9,),"")</f>
        <v/>
      </c>
      <c r="L1635" s="297" t="str">
        <f>IFERROR(VLOOKUP(CONCATENATE($A1635,"B"),'05 APU'!$1:$1048576,9,),"")</f>
        <v/>
      </c>
      <c r="M1635" s="297" t="str">
        <f>IFERROR(VLOOKUP(CONCATENATE($A1635,"A"),'05 APU'!$1:$1048576,9,),"")</f>
        <v/>
      </c>
      <c r="N1635" s="86"/>
      <c r="O1635" s="90">
        <f>IFERROR(VLOOKUP(CONCATENATE($A1635,"D"),'05 APU'!$T:$AB,9,),0)</f>
        <v>0</v>
      </c>
      <c r="P1635" s="90">
        <f t="shared" si="52"/>
        <v>0</v>
      </c>
      <c r="Q1635" s="90">
        <f>IFERROR(VLOOKUP(CONCATENATE($A1635,"C"),'05 APU'!$T:$AB,9,),0)</f>
        <v>0</v>
      </c>
      <c r="R1635" s="90">
        <f>IFERROR(VLOOKUP(CONCATENATE($A1635,"B"),'05 APU'!$T:$AB,9,),0)</f>
        <v>0</v>
      </c>
      <c r="S1635" s="90">
        <f>IFERROR(VLOOKUP(CONCATENATE($A1635,"A"),'05 APU'!$T:$AB,9,),0)</f>
        <v>0</v>
      </c>
      <c r="U1635" s="420" t="s">
        <v>3481</v>
      </c>
      <c r="V1635" s="428" t="s">
        <v>3489</v>
      </c>
      <c r="W1635" s="429" t="s">
        <v>3494</v>
      </c>
    </row>
    <row r="1636" spans="1:23" x14ac:dyDescent="0.25">
      <c r="A1636" s="88">
        <v>1626</v>
      </c>
      <c r="B1636" s="408" t="s">
        <v>2981</v>
      </c>
      <c r="C1636" s="409" t="s">
        <v>2982</v>
      </c>
      <c r="D1636" s="89" t="str">
        <f>IFERROR(VLOOKUP(CONCATENATE($A1636,"T"),'05 APU'!$1:$1048576,3,),"")</f>
        <v/>
      </c>
      <c r="E1636" s="89" t="str">
        <f>IFERROR(VLOOKUP(CONCATENATE($A1636,"T2"),'05 APU'!$1:$1048576,3,),"")</f>
        <v/>
      </c>
      <c r="F1636" s="89" t="str">
        <f>IFERROR(VLOOKUP(CONCATENATE($A1636,"T3"),'05 APU'!$1:$1048576,3,),"")</f>
        <v/>
      </c>
      <c r="G1636" s="415" t="s">
        <v>168</v>
      </c>
      <c r="H1636" s="351"/>
      <c r="I1636" s="90">
        <f>IFERROR((VLOOKUP(CONCATENATE($A1636,"D"),'05 APU'!$1:$1048576,9,)),0)</f>
        <v>0</v>
      </c>
      <c r="J1636" s="90">
        <f t="shared" si="51"/>
        <v>0</v>
      </c>
      <c r="K1636" s="297" t="str">
        <f>IFERROR(VLOOKUP(CONCATENATE($A1636,"C"),'05 APU'!$1:$1048576,9,),"")</f>
        <v/>
      </c>
      <c r="L1636" s="297" t="str">
        <f>IFERROR(VLOOKUP(CONCATENATE($A1636,"B"),'05 APU'!$1:$1048576,9,),"")</f>
        <v/>
      </c>
      <c r="M1636" s="297" t="str">
        <f>IFERROR(VLOOKUP(CONCATENATE($A1636,"A"),'05 APU'!$1:$1048576,9,),"")</f>
        <v/>
      </c>
      <c r="N1636" s="86"/>
      <c r="O1636" s="90">
        <f>IFERROR(VLOOKUP(CONCATENATE($A1636,"D"),'05 APU'!$T:$AB,9,),0)</f>
        <v>0</v>
      </c>
      <c r="P1636" s="90">
        <f t="shared" si="52"/>
        <v>0</v>
      </c>
      <c r="Q1636" s="90">
        <f>IFERROR(VLOOKUP(CONCATENATE($A1636,"C"),'05 APU'!$T:$AB,9,),0)</f>
        <v>0</v>
      </c>
      <c r="R1636" s="90">
        <f>IFERROR(VLOOKUP(CONCATENATE($A1636,"B"),'05 APU'!$T:$AB,9,),0)</f>
        <v>0</v>
      </c>
      <c r="S1636" s="90">
        <f>IFERROR(VLOOKUP(CONCATENATE($A1636,"A"),'05 APU'!$T:$AB,9,),0)</f>
        <v>0</v>
      </c>
      <c r="U1636" s="420" t="s">
        <v>3481</v>
      </c>
      <c r="V1636" s="428" t="s">
        <v>3489</v>
      </c>
      <c r="W1636" s="429" t="s">
        <v>3494</v>
      </c>
    </row>
    <row r="1637" spans="1:23" x14ac:dyDescent="0.25">
      <c r="A1637" s="88">
        <v>1627</v>
      </c>
      <c r="B1637" s="408" t="s">
        <v>2983</v>
      </c>
      <c r="C1637" s="409" t="s">
        <v>2984</v>
      </c>
      <c r="D1637" s="89" t="str">
        <f>IFERROR(VLOOKUP(CONCATENATE($A1637,"T"),'05 APU'!$1:$1048576,3,),"")</f>
        <v/>
      </c>
      <c r="E1637" s="89" t="str">
        <f>IFERROR(VLOOKUP(CONCATENATE($A1637,"T2"),'05 APU'!$1:$1048576,3,),"")</f>
        <v/>
      </c>
      <c r="F1637" s="89" t="str">
        <f>IFERROR(VLOOKUP(CONCATENATE($A1637,"T3"),'05 APU'!$1:$1048576,3,),"")</f>
        <v/>
      </c>
      <c r="G1637" s="415" t="s">
        <v>168</v>
      </c>
      <c r="H1637" s="351"/>
      <c r="I1637" s="90">
        <f>IFERROR((VLOOKUP(CONCATENATE($A1637,"D"),'05 APU'!$1:$1048576,9,)),0)</f>
        <v>0</v>
      </c>
      <c r="J1637" s="90">
        <f t="shared" si="51"/>
        <v>0</v>
      </c>
      <c r="K1637" s="297" t="str">
        <f>IFERROR(VLOOKUP(CONCATENATE($A1637,"C"),'05 APU'!$1:$1048576,9,),"")</f>
        <v/>
      </c>
      <c r="L1637" s="297" t="str">
        <f>IFERROR(VLOOKUP(CONCATENATE($A1637,"B"),'05 APU'!$1:$1048576,9,),"")</f>
        <v/>
      </c>
      <c r="M1637" s="297" t="str">
        <f>IFERROR(VLOOKUP(CONCATENATE($A1637,"A"),'05 APU'!$1:$1048576,9,),"")</f>
        <v/>
      </c>
      <c r="N1637" s="86"/>
      <c r="O1637" s="90">
        <f>IFERROR(VLOOKUP(CONCATENATE($A1637,"D"),'05 APU'!$T:$AB,9,),0)</f>
        <v>0</v>
      </c>
      <c r="P1637" s="90">
        <f t="shared" si="52"/>
        <v>0</v>
      </c>
      <c r="Q1637" s="90">
        <f>IFERROR(VLOOKUP(CONCATENATE($A1637,"C"),'05 APU'!$T:$AB,9,),0)</f>
        <v>0</v>
      </c>
      <c r="R1637" s="90">
        <f>IFERROR(VLOOKUP(CONCATENATE($A1637,"B"),'05 APU'!$T:$AB,9,),0)</f>
        <v>0</v>
      </c>
      <c r="S1637" s="90">
        <f>IFERROR(VLOOKUP(CONCATENATE($A1637,"A"),'05 APU'!$T:$AB,9,),0)</f>
        <v>0</v>
      </c>
      <c r="U1637" s="420" t="s">
        <v>3481</v>
      </c>
      <c r="V1637" s="428" t="s">
        <v>3489</v>
      </c>
      <c r="W1637" s="429" t="s">
        <v>3494</v>
      </c>
    </row>
    <row r="1638" spans="1:23" x14ac:dyDescent="0.25">
      <c r="A1638" s="88">
        <v>1628</v>
      </c>
      <c r="B1638" s="408" t="s">
        <v>2985</v>
      </c>
      <c r="C1638" s="409" t="s">
        <v>2986</v>
      </c>
      <c r="D1638" s="89" t="str">
        <f>IFERROR(VLOOKUP(CONCATENATE($A1638,"T"),'05 APU'!$1:$1048576,3,),"")</f>
        <v/>
      </c>
      <c r="E1638" s="89" t="str">
        <f>IFERROR(VLOOKUP(CONCATENATE($A1638,"T2"),'05 APU'!$1:$1048576,3,),"")</f>
        <v/>
      </c>
      <c r="F1638" s="89" t="str">
        <f>IFERROR(VLOOKUP(CONCATENATE($A1638,"T3"),'05 APU'!$1:$1048576,3,),"")</f>
        <v/>
      </c>
      <c r="G1638" s="415" t="s">
        <v>168</v>
      </c>
      <c r="H1638" s="351"/>
      <c r="I1638" s="90">
        <f>IFERROR((VLOOKUP(CONCATENATE($A1638,"D"),'05 APU'!$1:$1048576,9,)),0)</f>
        <v>0</v>
      </c>
      <c r="J1638" s="90">
        <f t="shared" si="51"/>
        <v>0</v>
      </c>
      <c r="K1638" s="297" t="str">
        <f>IFERROR(VLOOKUP(CONCATENATE($A1638,"C"),'05 APU'!$1:$1048576,9,),"")</f>
        <v/>
      </c>
      <c r="L1638" s="297" t="str">
        <f>IFERROR(VLOOKUP(CONCATENATE($A1638,"B"),'05 APU'!$1:$1048576,9,),"")</f>
        <v/>
      </c>
      <c r="M1638" s="297" t="str">
        <f>IFERROR(VLOOKUP(CONCATENATE($A1638,"A"),'05 APU'!$1:$1048576,9,),"")</f>
        <v/>
      </c>
      <c r="N1638" s="86"/>
      <c r="O1638" s="90">
        <f>IFERROR(VLOOKUP(CONCATENATE($A1638,"D"),'05 APU'!$T:$AB,9,),0)</f>
        <v>0</v>
      </c>
      <c r="P1638" s="90">
        <f t="shared" si="52"/>
        <v>0</v>
      </c>
      <c r="Q1638" s="90">
        <f>IFERROR(VLOOKUP(CONCATENATE($A1638,"C"),'05 APU'!$T:$AB,9,),0)</f>
        <v>0</v>
      </c>
      <c r="R1638" s="90">
        <f>IFERROR(VLOOKUP(CONCATENATE($A1638,"B"),'05 APU'!$T:$AB,9,),0)</f>
        <v>0</v>
      </c>
      <c r="S1638" s="90">
        <f>IFERROR(VLOOKUP(CONCATENATE($A1638,"A"),'05 APU'!$T:$AB,9,),0)</f>
        <v>0</v>
      </c>
      <c r="U1638" s="420" t="s">
        <v>3481</v>
      </c>
      <c r="V1638" s="428" t="s">
        <v>3489</v>
      </c>
      <c r="W1638" s="429" t="s">
        <v>3494</v>
      </c>
    </row>
    <row r="1639" spans="1:23" x14ac:dyDescent="0.25">
      <c r="A1639" s="88">
        <v>1629</v>
      </c>
      <c r="B1639" s="408" t="s">
        <v>2987</v>
      </c>
      <c r="C1639" s="409" t="s">
        <v>2988</v>
      </c>
      <c r="D1639" s="89" t="str">
        <f>IFERROR(VLOOKUP(CONCATENATE($A1639,"T"),'05 APU'!$1:$1048576,3,),"")</f>
        <v/>
      </c>
      <c r="E1639" s="89" t="str">
        <f>IFERROR(VLOOKUP(CONCATENATE($A1639,"T2"),'05 APU'!$1:$1048576,3,),"")</f>
        <v/>
      </c>
      <c r="F1639" s="89" t="str">
        <f>IFERROR(VLOOKUP(CONCATENATE($A1639,"T3"),'05 APU'!$1:$1048576,3,),"")</f>
        <v/>
      </c>
      <c r="G1639" s="415" t="s">
        <v>168</v>
      </c>
      <c r="H1639" s="351"/>
      <c r="I1639" s="90">
        <f>IFERROR((VLOOKUP(CONCATENATE($A1639,"D"),'05 APU'!$1:$1048576,9,)),0)</f>
        <v>0</v>
      </c>
      <c r="J1639" s="90">
        <f t="shared" si="51"/>
        <v>0</v>
      </c>
      <c r="K1639" s="297" t="str">
        <f>IFERROR(VLOOKUP(CONCATENATE($A1639,"C"),'05 APU'!$1:$1048576,9,),"")</f>
        <v/>
      </c>
      <c r="L1639" s="297" t="str">
        <f>IFERROR(VLOOKUP(CONCATENATE($A1639,"B"),'05 APU'!$1:$1048576,9,),"")</f>
        <v/>
      </c>
      <c r="M1639" s="297" t="str">
        <f>IFERROR(VLOOKUP(CONCATENATE($A1639,"A"),'05 APU'!$1:$1048576,9,),"")</f>
        <v/>
      </c>
      <c r="N1639" s="86"/>
      <c r="O1639" s="90">
        <f>IFERROR(VLOOKUP(CONCATENATE($A1639,"D"),'05 APU'!$T:$AB,9,),0)</f>
        <v>0</v>
      </c>
      <c r="P1639" s="90">
        <f t="shared" si="52"/>
        <v>0</v>
      </c>
      <c r="Q1639" s="90">
        <f>IFERROR(VLOOKUP(CONCATENATE($A1639,"C"),'05 APU'!$T:$AB,9,),0)</f>
        <v>0</v>
      </c>
      <c r="R1639" s="90">
        <f>IFERROR(VLOOKUP(CONCATENATE($A1639,"B"),'05 APU'!$T:$AB,9,),0)</f>
        <v>0</v>
      </c>
      <c r="S1639" s="90">
        <f>IFERROR(VLOOKUP(CONCATENATE($A1639,"A"),'05 APU'!$T:$AB,9,),0)</f>
        <v>0</v>
      </c>
      <c r="U1639" s="420" t="s">
        <v>3481</v>
      </c>
      <c r="V1639" s="428" t="s">
        <v>3489</v>
      </c>
      <c r="W1639" s="429" t="s">
        <v>3494</v>
      </c>
    </row>
    <row r="1640" spans="1:23" x14ac:dyDescent="0.25">
      <c r="A1640" s="88">
        <v>1630</v>
      </c>
      <c r="B1640" s="408" t="s">
        <v>2989</v>
      </c>
      <c r="C1640" s="409" t="s">
        <v>2990</v>
      </c>
      <c r="D1640" s="89" t="str">
        <f>IFERROR(VLOOKUP(CONCATENATE($A1640,"T"),'05 APU'!$1:$1048576,3,),"")</f>
        <v/>
      </c>
      <c r="E1640" s="89" t="str">
        <f>IFERROR(VLOOKUP(CONCATENATE($A1640,"T2"),'05 APU'!$1:$1048576,3,),"")</f>
        <v/>
      </c>
      <c r="F1640" s="89" t="str">
        <f>IFERROR(VLOOKUP(CONCATENATE($A1640,"T3"),'05 APU'!$1:$1048576,3,),"")</f>
        <v/>
      </c>
      <c r="G1640" s="415" t="s">
        <v>168</v>
      </c>
      <c r="H1640" s="351"/>
      <c r="I1640" s="90">
        <f>IFERROR((VLOOKUP(CONCATENATE($A1640,"D"),'05 APU'!$1:$1048576,9,)),0)</f>
        <v>0</v>
      </c>
      <c r="J1640" s="90">
        <f t="shared" si="51"/>
        <v>0</v>
      </c>
      <c r="K1640" s="297" t="str">
        <f>IFERROR(VLOOKUP(CONCATENATE($A1640,"C"),'05 APU'!$1:$1048576,9,),"")</f>
        <v/>
      </c>
      <c r="L1640" s="297" t="str">
        <f>IFERROR(VLOOKUP(CONCATENATE($A1640,"B"),'05 APU'!$1:$1048576,9,),"")</f>
        <v/>
      </c>
      <c r="M1640" s="297" t="str">
        <f>IFERROR(VLOOKUP(CONCATENATE($A1640,"A"),'05 APU'!$1:$1048576,9,),"")</f>
        <v/>
      </c>
      <c r="N1640" s="86"/>
      <c r="O1640" s="90">
        <f>IFERROR(VLOOKUP(CONCATENATE($A1640,"D"),'05 APU'!$T:$AB,9,),0)</f>
        <v>0</v>
      </c>
      <c r="P1640" s="90">
        <f t="shared" si="52"/>
        <v>0</v>
      </c>
      <c r="Q1640" s="90">
        <f>IFERROR(VLOOKUP(CONCATENATE($A1640,"C"),'05 APU'!$T:$AB,9,),0)</f>
        <v>0</v>
      </c>
      <c r="R1640" s="90">
        <f>IFERROR(VLOOKUP(CONCATENATE($A1640,"B"),'05 APU'!$T:$AB,9,),0)</f>
        <v>0</v>
      </c>
      <c r="S1640" s="90">
        <f>IFERROR(VLOOKUP(CONCATENATE($A1640,"A"),'05 APU'!$T:$AB,9,),0)</f>
        <v>0</v>
      </c>
      <c r="U1640" s="420" t="s">
        <v>3481</v>
      </c>
      <c r="V1640" s="428" t="s">
        <v>3489</v>
      </c>
      <c r="W1640" s="429" t="s">
        <v>3494</v>
      </c>
    </row>
    <row r="1641" spans="1:23" x14ac:dyDescent="0.25">
      <c r="A1641" s="88">
        <v>1631</v>
      </c>
      <c r="B1641" s="403">
        <v>5.47</v>
      </c>
      <c r="C1641" s="404" t="s">
        <v>2991</v>
      </c>
      <c r="D1641" s="89" t="str">
        <f>IFERROR(VLOOKUP(CONCATENATE($A1641,"T"),'05 APU'!$1:$1048576,3,),"")</f>
        <v/>
      </c>
      <c r="E1641" s="89" t="str">
        <f>IFERROR(VLOOKUP(CONCATENATE($A1641,"T2"),'05 APU'!$1:$1048576,3,),"")</f>
        <v/>
      </c>
      <c r="F1641" s="89" t="str">
        <f>IFERROR(VLOOKUP(CONCATENATE($A1641,"T3"),'05 APU'!$1:$1048576,3,),"")</f>
        <v/>
      </c>
      <c r="G1641" s="415"/>
      <c r="H1641" s="351"/>
      <c r="I1641" s="90">
        <f>IFERROR((VLOOKUP(CONCATENATE($A1641,"D"),'05 APU'!$1:$1048576,9,)),0)</f>
        <v>0</v>
      </c>
      <c r="J1641" s="90">
        <f t="shared" si="51"/>
        <v>0</v>
      </c>
      <c r="K1641" s="297" t="str">
        <f>IFERROR(VLOOKUP(CONCATENATE($A1641,"C"),'05 APU'!$1:$1048576,9,),"")</f>
        <v/>
      </c>
      <c r="L1641" s="297" t="str">
        <f>IFERROR(VLOOKUP(CONCATENATE($A1641,"B"),'05 APU'!$1:$1048576,9,),"")</f>
        <v/>
      </c>
      <c r="M1641" s="297" t="str">
        <f>IFERROR(VLOOKUP(CONCATENATE($A1641,"A"),'05 APU'!$1:$1048576,9,),"")</f>
        <v/>
      </c>
      <c r="N1641" s="86"/>
      <c r="O1641" s="90">
        <f>IFERROR(VLOOKUP(CONCATENATE($A1641,"D"),'05 APU'!$T:$AB,9,),0)</f>
        <v>0</v>
      </c>
      <c r="P1641" s="90">
        <f t="shared" si="52"/>
        <v>0</v>
      </c>
      <c r="Q1641" s="90">
        <f>IFERROR(VLOOKUP(CONCATENATE($A1641,"C"),'05 APU'!$T:$AB,9,),0)</f>
        <v>0</v>
      </c>
      <c r="R1641" s="90">
        <f>IFERROR(VLOOKUP(CONCATENATE($A1641,"B"),'05 APU'!$T:$AB,9,),0)</f>
        <v>0</v>
      </c>
      <c r="S1641" s="90">
        <f>IFERROR(VLOOKUP(CONCATENATE($A1641,"A"),'05 APU'!$T:$AB,9,),0)</f>
        <v>0</v>
      </c>
      <c r="U1641" s="420" t="s">
        <v>3482</v>
      </c>
      <c r="V1641" s="428" t="s">
        <v>3489</v>
      </c>
      <c r="W1641" s="429">
        <v>0</v>
      </c>
    </row>
    <row r="1642" spans="1:23" x14ac:dyDescent="0.25">
      <c r="A1642" s="88">
        <v>1632</v>
      </c>
      <c r="B1642" s="408" t="s">
        <v>2992</v>
      </c>
      <c r="C1642" s="409" t="s">
        <v>2993</v>
      </c>
      <c r="D1642" s="89" t="str">
        <f>IFERROR(VLOOKUP(CONCATENATE($A1642,"T"),'05 APU'!$1:$1048576,3,),"")</f>
        <v/>
      </c>
      <c r="E1642" s="89" t="str">
        <f>IFERROR(VLOOKUP(CONCATENATE($A1642,"T2"),'05 APU'!$1:$1048576,3,),"")</f>
        <v/>
      </c>
      <c r="F1642" s="89" t="str">
        <f>IFERROR(VLOOKUP(CONCATENATE($A1642,"T3"),'05 APU'!$1:$1048576,3,),"")</f>
        <v/>
      </c>
      <c r="G1642" s="415" t="s">
        <v>168</v>
      </c>
      <c r="H1642" s="351"/>
      <c r="I1642" s="90">
        <f>IFERROR((VLOOKUP(CONCATENATE($A1642,"D"),'05 APU'!$1:$1048576,9,)),0)</f>
        <v>0</v>
      </c>
      <c r="J1642" s="90">
        <f t="shared" si="51"/>
        <v>0</v>
      </c>
      <c r="K1642" s="297" t="str">
        <f>IFERROR(VLOOKUP(CONCATENATE($A1642,"C"),'05 APU'!$1:$1048576,9,),"")</f>
        <v/>
      </c>
      <c r="L1642" s="297" t="str">
        <f>IFERROR(VLOOKUP(CONCATENATE($A1642,"B"),'05 APU'!$1:$1048576,9,),"")</f>
        <v/>
      </c>
      <c r="M1642" s="297" t="str">
        <f>IFERROR(VLOOKUP(CONCATENATE($A1642,"A"),'05 APU'!$1:$1048576,9,),"")</f>
        <v/>
      </c>
      <c r="N1642" s="86"/>
      <c r="O1642" s="90">
        <f>IFERROR(VLOOKUP(CONCATENATE($A1642,"D"),'05 APU'!$T:$AB,9,),0)</f>
        <v>0</v>
      </c>
      <c r="P1642" s="90">
        <f t="shared" si="52"/>
        <v>0</v>
      </c>
      <c r="Q1642" s="90">
        <f>IFERROR(VLOOKUP(CONCATENATE($A1642,"C"),'05 APU'!$T:$AB,9,),0)</f>
        <v>0</v>
      </c>
      <c r="R1642" s="90">
        <f>IFERROR(VLOOKUP(CONCATENATE($A1642,"B"),'05 APU'!$T:$AB,9,),0)</f>
        <v>0</v>
      </c>
      <c r="S1642" s="90">
        <f>IFERROR(VLOOKUP(CONCATENATE($A1642,"A"),'05 APU'!$T:$AB,9,),0)</f>
        <v>0</v>
      </c>
      <c r="U1642" s="420" t="s">
        <v>3482</v>
      </c>
      <c r="V1642" s="428" t="s">
        <v>3489</v>
      </c>
      <c r="W1642" s="429" t="s">
        <v>3494</v>
      </c>
    </row>
    <row r="1643" spans="1:23" x14ac:dyDescent="0.25">
      <c r="A1643" s="88">
        <v>1633</v>
      </c>
      <c r="B1643" s="408" t="s">
        <v>2994</v>
      </c>
      <c r="C1643" s="409" t="s">
        <v>2995</v>
      </c>
      <c r="D1643" s="89" t="str">
        <f>IFERROR(VLOOKUP(CONCATENATE($A1643,"T"),'05 APU'!$1:$1048576,3,),"")</f>
        <v/>
      </c>
      <c r="E1643" s="89" t="str">
        <f>IFERROR(VLOOKUP(CONCATENATE($A1643,"T2"),'05 APU'!$1:$1048576,3,),"")</f>
        <v/>
      </c>
      <c r="F1643" s="89" t="str">
        <f>IFERROR(VLOOKUP(CONCATENATE($A1643,"T3"),'05 APU'!$1:$1048576,3,),"")</f>
        <v/>
      </c>
      <c r="G1643" s="415" t="s">
        <v>168</v>
      </c>
      <c r="H1643" s="351"/>
      <c r="I1643" s="90">
        <f>IFERROR((VLOOKUP(CONCATENATE($A1643,"D"),'05 APU'!$1:$1048576,9,)),0)</f>
        <v>0</v>
      </c>
      <c r="J1643" s="90">
        <f t="shared" si="51"/>
        <v>0</v>
      </c>
      <c r="K1643" s="297" t="str">
        <f>IFERROR(VLOOKUP(CONCATENATE($A1643,"C"),'05 APU'!$1:$1048576,9,),"")</f>
        <v/>
      </c>
      <c r="L1643" s="297" t="str">
        <f>IFERROR(VLOOKUP(CONCATENATE($A1643,"B"),'05 APU'!$1:$1048576,9,),"")</f>
        <v/>
      </c>
      <c r="M1643" s="297" t="str">
        <f>IFERROR(VLOOKUP(CONCATENATE($A1643,"A"),'05 APU'!$1:$1048576,9,),"")</f>
        <v/>
      </c>
      <c r="N1643" s="86"/>
      <c r="O1643" s="90">
        <f>IFERROR(VLOOKUP(CONCATENATE($A1643,"D"),'05 APU'!$T:$AB,9,),0)</f>
        <v>0</v>
      </c>
      <c r="P1643" s="90">
        <f t="shared" si="52"/>
        <v>0</v>
      </c>
      <c r="Q1643" s="90">
        <f>IFERROR(VLOOKUP(CONCATENATE($A1643,"C"),'05 APU'!$T:$AB,9,),0)</f>
        <v>0</v>
      </c>
      <c r="R1643" s="90">
        <f>IFERROR(VLOOKUP(CONCATENATE($A1643,"B"),'05 APU'!$T:$AB,9,),0)</f>
        <v>0</v>
      </c>
      <c r="S1643" s="90">
        <f>IFERROR(VLOOKUP(CONCATENATE($A1643,"A"),'05 APU'!$T:$AB,9,),0)</f>
        <v>0</v>
      </c>
      <c r="U1643" s="420" t="s">
        <v>3482</v>
      </c>
      <c r="V1643" s="428" t="s">
        <v>3489</v>
      </c>
      <c r="W1643" s="429" t="s">
        <v>3494</v>
      </c>
    </row>
    <row r="1644" spans="1:23" x14ac:dyDescent="0.25">
      <c r="A1644" s="88">
        <v>1634</v>
      </c>
      <c r="B1644" s="408" t="s">
        <v>2996</v>
      </c>
      <c r="C1644" s="409" t="s">
        <v>2997</v>
      </c>
      <c r="D1644" s="89" t="str">
        <f>IFERROR(VLOOKUP(CONCATENATE($A1644,"T"),'05 APU'!$1:$1048576,3,),"")</f>
        <v/>
      </c>
      <c r="E1644" s="89" t="str">
        <f>IFERROR(VLOOKUP(CONCATENATE($A1644,"T2"),'05 APU'!$1:$1048576,3,),"")</f>
        <v/>
      </c>
      <c r="F1644" s="89" t="str">
        <f>IFERROR(VLOOKUP(CONCATENATE($A1644,"T3"),'05 APU'!$1:$1048576,3,),"")</f>
        <v/>
      </c>
      <c r="G1644" s="415" t="s">
        <v>168</v>
      </c>
      <c r="H1644" s="351"/>
      <c r="I1644" s="90">
        <f>IFERROR((VLOOKUP(CONCATENATE($A1644,"D"),'05 APU'!$1:$1048576,9,)),0)</f>
        <v>0</v>
      </c>
      <c r="J1644" s="90">
        <f t="shared" si="51"/>
        <v>0</v>
      </c>
      <c r="K1644" s="297" t="str">
        <f>IFERROR(VLOOKUP(CONCATENATE($A1644,"C"),'05 APU'!$1:$1048576,9,),"")</f>
        <v/>
      </c>
      <c r="L1644" s="297" t="str">
        <f>IFERROR(VLOOKUP(CONCATENATE($A1644,"B"),'05 APU'!$1:$1048576,9,),"")</f>
        <v/>
      </c>
      <c r="M1644" s="297" t="str">
        <f>IFERROR(VLOOKUP(CONCATENATE($A1644,"A"),'05 APU'!$1:$1048576,9,),"")</f>
        <v/>
      </c>
      <c r="N1644" s="86"/>
      <c r="O1644" s="90">
        <f>IFERROR(VLOOKUP(CONCATENATE($A1644,"D"),'05 APU'!$T:$AB,9,),0)</f>
        <v>0</v>
      </c>
      <c r="P1644" s="90">
        <f t="shared" si="52"/>
        <v>0</v>
      </c>
      <c r="Q1644" s="90">
        <f>IFERROR(VLOOKUP(CONCATENATE($A1644,"C"),'05 APU'!$T:$AB,9,),0)</f>
        <v>0</v>
      </c>
      <c r="R1644" s="90">
        <f>IFERROR(VLOOKUP(CONCATENATE($A1644,"B"),'05 APU'!$T:$AB,9,),0)</f>
        <v>0</v>
      </c>
      <c r="S1644" s="90">
        <f>IFERROR(VLOOKUP(CONCATENATE($A1644,"A"),'05 APU'!$T:$AB,9,),0)</f>
        <v>0</v>
      </c>
      <c r="U1644" s="420" t="s">
        <v>3482</v>
      </c>
      <c r="V1644" s="428" t="s">
        <v>3489</v>
      </c>
      <c r="W1644" s="429" t="s">
        <v>3494</v>
      </c>
    </row>
    <row r="1645" spans="1:23" x14ac:dyDescent="0.25">
      <c r="A1645" s="88">
        <v>1635</v>
      </c>
      <c r="B1645" s="408" t="s">
        <v>2998</v>
      </c>
      <c r="C1645" s="409" t="s">
        <v>2999</v>
      </c>
      <c r="D1645" s="89" t="str">
        <f>IFERROR(VLOOKUP(CONCATENATE($A1645,"T"),'05 APU'!$1:$1048576,3,),"")</f>
        <v/>
      </c>
      <c r="E1645" s="89" t="str">
        <f>IFERROR(VLOOKUP(CONCATENATE($A1645,"T2"),'05 APU'!$1:$1048576,3,),"")</f>
        <v/>
      </c>
      <c r="F1645" s="89" t="str">
        <f>IFERROR(VLOOKUP(CONCATENATE($A1645,"T3"),'05 APU'!$1:$1048576,3,),"")</f>
        <v/>
      </c>
      <c r="G1645" s="415" t="s">
        <v>168</v>
      </c>
      <c r="H1645" s="351"/>
      <c r="I1645" s="90">
        <f>IFERROR((VLOOKUP(CONCATENATE($A1645,"D"),'05 APU'!$1:$1048576,9,)),0)</f>
        <v>0</v>
      </c>
      <c r="J1645" s="90">
        <f t="shared" si="51"/>
        <v>0</v>
      </c>
      <c r="K1645" s="297" t="str">
        <f>IFERROR(VLOOKUP(CONCATENATE($A1645,"C"),'05 APU'!$1:$1048576,9,),"")</f>
        <v/>
      </c>
      <c r="L1645" s="297" t="str">
        <f>IFERROR(VLOOKUP(CONCATENATE($A1645,"B"),'05 APU'!$1:$1048576,9,),"")</f>
        <v/>
      </c>
      <c r="M1645" s="297" t="str">
        <f>IFERROR(VLOOKUP(CONCATENATE($A1645,"A"),'05 APU'!$1:$1048576,9,),"")</f>
        <v/>
      </c>
      <c r="N1645" s="86"/>
      <c r="O1645" s="90">
        <f>IFERROR(VLOOKUP(CONCATENATE($A1645,"D"),'05 APU'!$T:$AB,9,),0)</f>
        <v>0</v>
      </c>
      <c r="P1645" s="90">
        <f t="shared" si="52"/>
        <v>0</v>
      </c>
      <c r="Q1645" s="90">
        <f>IFERROR(VLOOKUP(CONCATENATE($A1645,"C"),'05 APU'!$T:$AB,9,),0)</f>
        <v>0</v>
      </c>
      <c r="R1645" s="90">
        <f>IFERROR(VLOOKUP(CONCATENATE($A1645,"B"),'05 APU'!$T:$AB,9,),0)</f>
        <v>0</v>
      </c>
      <c r="S1645" s="90">
        <f>IFERROR(VLOOKUP(CONCATENATE($A1645,"A"),'05 APU'!$T:$AB,9,),0)</f>
        <v>0</v>
      </c>
      <c r="U1645" s="420" t="s">
        <v>3482</v>
      </c>
      <c r="V1645" s="428" t="s">
        <v>3489</v>
      </c>
      <c r="W1645" s="429" t="s">
        <v>3494</v>
      </c>
    </row>
    <row r="1646" spans="1:23" x14ac:dyDescent="0.25">
      <c r="A1646" s="88">
        <v>1636</v>
      </c>
      <c r="B1646" s="408" t="s">
        <v>3000</v>
      </c>
      <c r="C1646" s="409" t="s">
        <v>3001</v>
      </c>
      <c r="D1646" s="89" t="str">
        <f>IFERROR(VLOOKUP(CONCATENATE($A1646,"T"),'05 APU'!$1:$1048576,3,),"")</f>
        <v/>
      </c>
      <c r="E1646" s="89" t="str">
        <f>IFERROR(VLOOKUP(CONCATENATE($A1646,"T2"),'05 APU'!$1:$1048576,3,),"")</f>
        <v/>
      </c>
      <c r="F1646" s="89" t="str">
        <f>IFERROR(VLOOKUP(CONCATENATE($A1646,"T3"),'05 APU'!$1:$1048576,3,),"")</f>
        <v/>
      </c>
      <c r="G1646" s="415" t="s">
        <v>168</v>
      </c>
      <c r="H1646" s="351"/>
      <c r="I1646" s="90">
        <f>IFERROR((VLOOKUP(CONCATENATE($A1646,"D"),'05 APU'!$1:$1048576,9,)),0)</f>
        <v>0</v>
      </c>
      <c r="J1646" s="90">
        <f t="shared" si="51"/>
        <v>0</v>
      </c>
      <c r="K1646" s="297" t="str">
        <f>IFERROR(VLOOKUP(CONCATENATE($A1646,"C"),'05 APU'!$1:$1048576,9,),"")</f>
        <v/>
      </c>
      <c r="L1646" s="297" t="str">
        <f>IFERROR(VLOOKUP(CONCATENATE($A1646,"B"),'05 APU'!$1:$1048576,9,),"")</f>
        <v/>
      </c>
      <c r="M1646" s="297" t="str">
        <f>IFERROR(VLOOKUP(CONCATENATE($A1646,"A"),'05 APU'!$1:$1048576,9,),"")</f>
        <v/>
      </c>
      <c r="N1646" s="86"/>
      <c r="O1646" s="90">
        <f>IFERROR(VLOOKUP(CONCATENATE($A1646,"D"),'05 APU'!$T:$AB,9,),0)</f>
        <v>0</v>
      </c>
      <c r="P1646" s="90">
        <f t="shared" si="52"/>
        <v>0</v>
      </c>
      <c r="Q1646" s="90">
        <f>IFERROR(VLOOKUP(CONCATENATE($A1646,"C"),'05 APU'!$T:$AB,9,),0)</f>
        <v>0</v>
      </c>
      <c r="R1646" s="90">
        <f>IFERROR(VLOOKUP(CONCATENATE($A1646,"B"),'05 APU'!$T:$AB,9,),0)</f>
        <v>0</v>
      </c>
      <c r="S1646" s="90">
        <f>IFERROR(VLOOKUP(CONCATENATE($A1646,"A"),'05 APU'!$T:$AB,9,),0)</f>
        <v>0</v>
      </c>
      <c r="U1646" s="420" t="s">
        <v>3482</v>
      </c>
      <c r="V1646" s="428" t="s">
        <v>3489</v>
      </c>
      <c r="W1646" s="429" t="s">
        <v>3494</v>
      </c>
    </row>
    <row r="1647" spans="1:23" x14ac:dyDescent="0.25">
      <c r="A1647" s="88">
        <v>1637</v>
      </c>
      <c r="B1647" s="408" t="s">
        <v>3002</v>
      </c>
      <c r="C1647" s="409" t="s">
        <v>3003</v>
      </c>
      <c r="D1647" s="89" t="str">
        <f>IFERROR(VLOOKUP(CONCATENATE($A1647,"T"),'05 APU'!$1:$1048576,3,),"")</f>
        <v/>
      </c>
      <c r="E1647" s="89" t="str">
        <f>IFERROR(VLOOKUP(CONCATENATE($A1647,"T2"),'05 APU'!$1:$1048576,3,),"")</f>
        <v/>
      </c>
      <c r="F1647" s="89" t="str">
        <f>IFERROR(VLOOKUP(CONCATENATE($A1647,"T3"),'05 APU'!$1:$1048576,3,),"")</f>
        <v/>
      </c>
      <c r="G1647" s="415" t="s">
        <v>168</v>
      </c>
      <c r="H1647" s="351"/>
      <c r="I1647" s="90">
        <f>IFERROR((VLOOKUP(CONCATENATE($A1647,"D"),'05 APU'!$1:$1048576,9,)),0)</f>
        <v>0</v>
      </c>
      <c r="J1647" s="90">
        <f t="shared" si="51"/>
        <v>0</v>
      </c>
      <c r="K1647" s="297" t="str">
        <f>IFERROR(VLOOKUP(CONCATENATE($A1647,"C"),'05 APU'!$1:$1048576,9,),"")</f>
        <v/>
      </c>
      <c r="L1647" s="297" t="str">
        <f>IFERROR(VLOOKUP(CONCATENATE($A1647,"B"),'05 APU'!$1:$1048576,9,),"")</f>
        <v/>
      </c>
      <c r="M1647" s="297" t="str">
        <f>IFERROR(VLOOKUP(CONCATENATE($A1647,"A"),'05 APU'!$1:$1048576,9,),"")</f>
        <v/>
      </c>
      <c r="N1647" s="86"/>
      <c r="O1647" s="90">
        <f>IFERROR(VLOOKUP(CONCATENATE($A1647,"D"),'05 APU'!$T:$AB,9,),0)</f>
        <v>0</v>
      </c>
      <c r="P1647" s="90">
        <f t="shared" si="52"/>
        <v>0</v>
      </c>
      <c r="Q1647" s="90">
        <f>IFERROR(VLOOKUP(CONCATENATE($A1647,"C"),'05 APU'!$T:$AB,9,),0)</f>
        <v>0</v>
      </c>
      <c r="R1647" s="90">
        <f>IFERROR(VLOOKUP(CONCATENATE($A1647,"B"),'05 APU'!$T:$AB,9,),0)</f>
        <v>0</v>
      </c>
      <c r="S1647" s="90">
        <f>IFERROR(VLOOKUP(CONCATENATE($A1647,"A"),'05 APU'!$T:$AB,9,),0)</f>
        <v>0</v>
      </c>
      <c r="U1647" s="420" t="s">
        <v>3482</v>
      </c>
      <c r="V1647" s="428" t="s">
        <v>3489</v>
      </c>
      <c r="W1647" s="429" t="s">
        <v>3494</v>
      </c>
    </row>
    <row r="1648" spans="1:23" x14ac:dyDescent="0.25">
      <c r="A1648" s="88">
        <v>1638</v>
      </c>
      <c r="B1648" s="403">
        <v>5.48</v>
      </c>
      <c r="C1648" s="404" t="s">
        <v>3004</v>
      </c>
      <c r="D1648" s="89" t="str">
        <f>IFERROR(VLOOKUP(CONCATENATE($A1648,"T"),'05 APU'!$1:$1048576,3,),"")</f>
        <v/>
      </c>
      <c r="E1648" s="89" t="str">
        <f>IFERROR(VLOOKUP(CONCATENATE($A1648,"T2"),'05 APU'!$1:$1048576,3,),"")</f>
        <v/>
      </c>
      <c r="F1648" s="89" t="str">
        <f>IFERROR(VLOOKUP(CONCATENATE($A1648,"T3"),'05 APU'!$1:$1048576,3,),"")</f>
        <v/>
      </c>
      <c r="G1648" s="415"/>
      <c r="H1648" s="351"/>
      <c r="I1648" s="90">
        <f>IFERROR((VLOOKUP(CONCATENATE($A1648,"D"),'05 APU'!$1:$1048576,9,)),0)</f>
        <v>0</v>
      </c>
      <c r="J1648" s="90">
        <f t="shared" si="51"/>
        <v>0</v>
      </c>
      <c r="K1648" s="297" t="str">
        <f>IFERROR(VLOOKUP(CONCATENATE($A1648,"C"),'05 APU'!$1:$1048576,9,),"")</f>
        <v/>
      </c>
      <c r="L1648" s="297" t="str">
        <f>IFERROR(VLOOKUP(CONCATENATE($A1648,"B"),'05 APU'!$1:$1048576,9,),"")</f>
        <v/>
      </c>
      <c r="M1648" s="297" t="str">
        <f>IFERROR(VLOOKUP(CONCATENATE($A1648,"A"),'05 APU'!$1:$1048576,9,),"")</f>
        <v/>
      </c>
      <c r="N1648" s="86"/>
      <c r="O1648" s="90">
        <f>IFERROR(VLOOKUP(CONCATENATE($A1648,"D"),'05 APU'!$T:$AB,9,),0)</f>
        <v>0</v>
      </c>
      <c r="P1648" s="90">
        <f t="shared" si="52"/>
        <v>0</v>
      </c>
      <c r="Q1648" s="90">
        <f>IFERROR(VLOOKUP(CONCATENATE($A1648,"C"),'05 APU'!$T:$AB,9,),0)</f>
        <v>0</v>
      </c>
      <c r="R1648" s="90">
        <f>IFERROR(VLOOKUP(CONCATENATE($A1648,"B"),'05 APU'!$T:$AB,9,),0)</f>
        <v>0</v>
      </c>
      <c r="S1648" s="90">
        <f>IFERROR(VLOOKUP(CONCATENATE($A1648,"A"),'05 APU'!$T:$AB,9,),0)</f>
        <v>0</v>
      </c>
      <c r="U1648" s="420"/>
      <c r="V1648" s="424"/>
      <c r="W1648" s="429">
        <v>0</v>
      </c>
    </row>
    <row r="1649" spans="1:23" x14ac:dyDescent="0.25">
      <c r="A1649" s="88">
        <v>1639</v>
      </c>
      <c r="B1649" s="408" t="s">
        <v>3005</v>
      </c>
      <c r="C1649" s="409" t="s">
        <v>3006</v>
      </c>
      <c r="D1649" s="89" t="str">
        <f>IFERROR(VLOOKUP(CONCATENATE($A1649,"T"),'05 APU'!$1:$1048576,3,),"")</f>
        <v/>
      </c>
      <c r="E1649" s="89" t="str">
        <f>IFERROR(VLOOKUP(CONCATENATE($A1649,"T2"),'05 APU'!$1:$1048576,3,),"")</f>
        <v/>
      </c>
      <c r="F1649" s="89" t="str">
        <f>IFERROR(VLOOKUP(CONCATENATE($A1649,"T3"),'05 APU'!$1:$1048576,3,),"")</f>
        <v/>
      </c>
      <c r="G1649" s="415" t="s">
        <v>168</v>
      </c>
      <c r="H1649" s="351"/>
      <c r="I1649" s="90">
        <f>IFERROR((VLOOKUP(CONCATENATE($A1649,"D"),'05 APU'!$1:$1048576,9,)),0)</f>
        <v>0</v>
      </c>
      <c r="J1649" s="90">
        <f t="shared" si="51"/>
        <v>0</v>
      </c>
      <c r="K1649" s="297" t="str">
        <f>IFERROR(VLOOKUP(CONCATENATE($A1649,"C"),'05 APU'!$1:$1048576,9,),"")</f>
        <v/>
      </c>
      <c r="L1649" s="297" t="str">
        <f>IFERROR(VLOOKUP(CONCATENATE($A1649,"B"),'05 APU'!$1:$1048576,9,),"")</f>
        <v/>
      </c>
      <c r="M1649" s="297" t="str">
        <f>IFERROR(VLOOKUP(CONCATENATE($A1649,"A"),'05 APU'!$1:$1048576,9,),"")</f>
        <v/>
      </c>
      <c r="N1649" s="86"/>
      <c r="O1649" s="90">
        <f>IFERROR(VLOOKUP(CONCATENATE($A1649,"D"),'05 APU'!$T:$AB,9,),0)</f>
        <v>0</v>
      </c>
      <c r="P1649" s="90">
        <f t="shared" si="52"/>
        <v>0</v>
      </c>
      <c r="Q1649" s="90">
        <f>IFERROR(VLOOKUP(CONCATENATE($A1649,"C"),'05 APU'!$T:$AB,9,),0)</f>
        <v>0</v>
      </c>
      <c r="R1649" s="90">
        <f>IFERROR(VLOOKUP(CONCATENATE($A1649,"B"),'05 APU'!$T:$AB,9,),0)</f>
        <v>0</v>
      </c>
      <c r="S1649" s="90">
        <f>IFERROR(VLOOKUP(CONCATENATE($A1649,"A"),'05 APU'!$T:$AB,9,),0)</f>
        <v>0</v>
      </c>
      <c r="U1649" s="421"/>
      <c r="V1649" s="424"/>
      <c r="W1649" s="429">
        <v>0</v>
      </c>
    </row>
    <row r="1650" spans="1:23" x14ac:dyDescent="0.25">
      <c r="A1650" s="88">
        <v>1640</v>
      </c>
      <c r="B1650" s="408" t="s">
        <v>3007</v>
      </c>
      <c r="C1650" s="409" t="s">
        <v>3008</v>
      </c>
      <c r="D1650" s="89" t="str">
        <f>IFERROR(VLOOKUP(CONCATENATE($A1650,"T"),'05 APU'!$1:$1048576,3,),"")</f>
        <v/>
      </c>
      <c r="E1650" s="89" t="str">
        <f>IFERROR(VLOOKUP(CONCATENATE($A1650,"T2"),'05 APU'!$1:$1048576,3,),"")</f>
        <v/>
      </c>
      <c r="F1650" s="89" t="str">
        <f>IFERROR(VLOOKUP(CONCATENATE($A1650,"T3"),'05 APU'!$1:$1048576,3,),"")</f>
        <v/>
      </c>
      <c r="G1650" s="415" t="s">
        <v>168</v>
      </c>
      <c r="H1650" s="351"/>
      <c r="I1650" s="90">
        <f>IFERROR((VLOOKUP(CONCATENATE($A1650,"D"),'05 APU'!$1:$1048576,9,)),0)</f>
        <v>0</v>
      </c>
      <c r="J1650" s="90">
        <f t="shared" si="51"/>
        <v>0</v>
      </c>
      <c r="K1650" s="297" t="str">
        <f>IFERROR(VLOOKUP(CONCATENATE($A1650,"C"),'05 APU'!$1:$1048576,9,),"")</f>
        <v/>
      </c>
      <c r="L1650" s="297" t="str">
        <f>IFERROR(VLOOKUP(CONCATENATE($A1650,"B"),'05 APU'!$1:$1048576,9,),"")</f>
        <v/>
      </c>
      <c r="M1650" s="297" t="str">
        <f>IFERROR(VLOOKUP(CONCATENATE($A1650,"A"),'05 APU'!$1:$1048576,9,),"")</f>
        <v/>
      </c>
      <c r="N1650" s="86"/>
      <c r="O1650" s="90">
        <f>IFERROR(VLOOKUP(CONCATENATE($A1650,"D"),'05 APU'!$T:$AB,9,),0)</f>
        <v>0</v>
      </c>
      <c r="P1650" s="90">
        <f t="shared" si="52"/>
        <v>0</v>
      </c>
      <c r="Q1650" s="90">
        <f>IFERROR(VLOOKUP(CONCATENATE($A1650,"C"),'05 APU'!$T:$AB,9,),0)</f>
        <v>0</v>
      </c>
      <c r="R1650" s="90">
        <f>IFERROR(VLOOKUP(CONCATENATE($A1650,"B"),'05 APU'!$T:$AB,9,),0)</f>
        <v>0</v>
      </c>
      <c r="S1650" s="90">
        <f>IFERROR(VLOOKUP(CONCATENATE($A1650,"A"),'05 APU'!$T:$AB,9,),0)</f>
        <v>0</v>
      </c>
      <c r="U1650" s="421"/>
      <c r="V1650" s="424"/>
      <c r="W1650" s="429">
        <v>0</v>
      </c>
    </row>
    <row r="1651" spans="1:23" x14ac:dyDescent="0.25">
      <c r="A1651" s="88">
        <v>1641</v>
      </c>
      <c r="B1651" s="408" t="s">
        <v>3009</v>
      </c>
      <c r="C1651" s="409" t="s">
        <v>3010</v>
      </c>
      <c r="D1651" s="89" t="str">
        <f>IFERROR(VLOOKUP(CONCATENATE($A1651,"T"),'05 APU'!$1:$1048576,3,),"")</f>
        <v/>
      </c>
      <c r="E1651" s="89" t="str">
        <f>IFERROR(VLOOKUP(CONCATENATE($A1651,"T2"),'05 APU'!$1:$1048576,3,),"")</f>
        <v/>
      </c>
      <c r="F1651" s="89" t="str">
        <f>IFERROR(VLOOKUP(CONCATENATE($A1651,"T3"),'05 APU'!$1:$1048576,3,),"")</f>
        <v/>
      </c>
      <c r="G1651" s="415" t="s">
        <v>168</v>
      </c>
      <c r="H1651" s="351"/>
      <c r="I1651" s="90">
        <f>IFERROR((VLOOKUP(CONCATENATE($A1651,"D"),'05 APU'!$1:$1048576,9,)),0)</f>
        <v>0</v>
      </c>
      <c r="J1651" s="90">
        <f t="shared" ref="J1651:J1714" si="53">IFERROR(I1651*H1651,0)</f>
        <v>0</v>
      </c>
      <c r="K1651" s="297" t="str">
        <f>IFERROR(VLOOKUP(CONCATENATE($A1651,"C"),'05 APU'!$1:$1048576,9,),"")</f>
        <v/>
      </c>
      <c r="L1651" s="297" t="str">
        <f>IFERROR(VLOOKUP(CONCATENATE($A1651,"B"),'05 APU'!$1:$1048576,9,),"")</f>
        <v/>
      </c>
      <c r="M1651" s="297" t="str">
        <f>IFERROR(VLOOKUP(CONCATENATE($A1651,"A"),'05 APU'!$1:$1048576,9,),"")</f>
        <v/>
      </c>
      <c r="N1651" s="86"/>
      <c r="O1651" s="90">
        <f>IFERROR(VLOOKUP(CONCATENATE($A1651,"D"),'05 APU'!$T:$AB,9,),0)</f>
        <v>0</v>
      </c>
      <c r="P1651" s="90">
        <f t="shared" si="52"/>
        <v>0</v>
      </c>
      <c r="Q1651" s="90">
        <f>IFERROR(VLOOKUP(CONCATENATE($A1651,"C"),'05 APU'!$T:$AB,9,),0)</f>
        <v>0</v>
      </c>
      <c r="R1651" s="90">
        <f>IFERROR(VLOOKUP(CONCATENATE($A1651,"B"),'05 APU'!$T:$AB,9,),0)</f>
        <v>0</v>
      </c>
      <c r="S1651" s="90">
        <f>IFERROR(VLOOKUP(CONCATENATE($A1651,"A"),'05 APU'!$T:$AB,9,),0)</f>
        <v>0</v>
      </c>
      <c r="U1651" s="421"/>
      <c r="V1651" s="424"/>
      <c r="W1651" s="429">
        <v>0</v>
      </c>
    </row>
    <row r="1652" spans="1:23" x14ac:dyDescent="0.25">
      <c r="A1652" s="88">
        <v>1642</v>
      </c>
      <c r="B1652" s="408" t="s">
        <v>3011</v>
      </c>
      <c r="C1652" s="409" t="s">
        <v>3012</v>
      </c>
      <c r="D1652" s="89" t="str">
        <f>IFERROR(VLOOKUP(CONCATENATE($A1652,"T"),'05 APU'!$1:$1048576,3,),"")</f>
        <v/>
      </c>
      <c r="E1652" s="89" t="str">
        <f>IFERROR(VLOOKUP(CONCATENATE($A1652,"T2"),'05 APU'!$1:$1048576,3,),"")</f>
        <v/>
      </c>
      <c r="F1652" s="89" t="str">
        <f>IFERROR(VLOOKUP(CONCATENATE($A1652,"T3"),'05 APU'!$1:$1048576,3,),"")</f>
        <v/>
      </c>
      <c r="G1652" s="415" t="s">
        <v>168</v>
      </c>
      <c r="H1652" s="351"/>
      <c r="I1652" s="90">
        <f>IFERROR((VLOOKUP(CONCATENATE($A1652,"D"),'05 APU'!$1:$1048576,9,)),0)</f>
        <v>0</v>
      </c>
      <c r="J1652" s="90">
        <f t="shared" si="53"/>
        <v>0</v>
      </c>
      <c r="K1652" s="297" t="str">
        <f>IFERROR(VLOOKUP(CONCATENATE($A1652,"C"),'05 APU'!$1:$1048576,9,),"")</f>
        <v/>
      </c>
      <c r="L1652" s="297" t="str">
        <f>IFERROR(VLOOKUP(CONCATENATE($A1652,"B"),'05 APU'!$1:$1048576,9,),"")</f>
        <v/>
      </c>
      <c r="M1652" s="297" t="str">
        <f>IFERROR(VLOOKUP(CONCATENATE($A1652,"A"),'05 APU'!$1:$1048576,9,),"")</f>
        <v/>
      </c>
      <c r="N1652" s="86"/>
      <c r="O1652" s="90">
        <f>IFERROR(VLOOKUP(CONCATENATE($A1652,"D"),'05 APU'!$T:$AB,9,),0)</f>
        <v>0</v>
      </c>
      <c r="P1652" s="90">
        <f t="shared" si="52"/>
        <v>0</v>
      </c>
      <c r="Q1652" s="90">
        <f>IFERROR(VLOOKUP(CONCATENATE($A1652,"C"),'05 APU'!$T:$AB,9,),0)</f>
        <v>0</v>
      </c>
      <c r="R1652" s="90">
        <f>IFERROR(VLOOKUP(CONCATENATE($A1652,"B"),'05 APU'!$T:$AB,9,),0)</f>
        <v>0</v>
      </c>
      <c r="S1652" s="90">
        <f>IFERROR(VLOOKUP(CONCATENATE($A1652,"A"),'05 APU'!$T:$AB,9,),0)</f>
        <v>0</v>
      </c>
      <c r="U1652" s="421"/>
      <c r="V1652" s="424"/>
      <c r="W1652" s="429">
        <v>0</v>
      </c>
    </row>
    <row r="1653" spans="1:23" x14ac:dyDescent="0.25">
      <c r="A1653" s="88">
        <v>1643</v>
      </c>
      <c r="B1653" s="408" t="s">
        <v>3013</v>
      </c>
      <c r="C1653" s="409" t="s">
        <v>3014</v>
      </c>
      <c r="D1653" s="89" t="str">
        <f>IFERROR(VLOOKUP(CONCATENATE($A1653,"T"),'05 APU'!$1:$1048576,3,),"")</f>
        <v/>
      </c>
      <c r="E1653" s="89" t="str">
        <f>IFERROR(VLOOKUP(CONCATENATE($A1653,"T2"),'05 APU'!$1:$1048576,3,),"")</f>
        <v/>
      </c>
      <c r="F1653" s="89" t="str">
        <f>IFERROR(VLOOKUP(CONCATENATE($A1653,"T3"),'05 APU'!$1:$1048576,3,),"")</f>
        <v/>
      </c>
      <c r="G1653" s="415" t="s">
        <v>168</v>
      </c>
      <c r="H1653" s="351"/>
      <c r="I1653" s="90">
        <f>IFERROR((VLOOKUP(CONCATENATE($A1653,"D"),'05 APU'!$1:$1048576,9,)),0)</f>
        <v>0</v>
      </c>
      <c r="J1653" s="90">
        <f t="shared" si="53"/>
        <v>0</v>
      </c>
      <c r="K1653" s="297" t="str">
        <f>IFERROR(VLOOKUP(CONCATENATE($A1653,"C"),'05 APU'!$1:$1048576,9,),"")</f>
        <v/>
      </c>
      <c r="L1653" s="297" t="str">
        <f>IFERROR(VLOOKUP(CONCATENATE($A1653,"B"),'05 APU'!$1:$1048576,9,),"")</f>
        <v/>
      </c>
      <c r="M1653" s="297" t="str">
        <f>IFERROR(VLOOKUP(CONCATENATE($A1653,"A"),'05 APU'!$1:$1048576,9,),"")</f>
        <v/>
      </c>
      <c r="N1653" s="86"/>
      <c r="O1653" s="90">
        <f>IFERROR(VLOOKUP(CONCATENATE($A1653,"D"),'05 APU'!$T:$AB,9,),0)</f>
        <v>0</v>
      </c>
      <c r="P1653" s="90">
        <f t="shared" si="52"/>
        <v>0</v>
      </c>
      <c r="Q1653" s="90">
        <f>IFERROR(VLOOKUP(CONCATENATE($A1653,"C"),'05 APU'!$T:$AB,9,),0)</f>
        <v>0</v>
      </c>
      <c r="R1653" s="90">
        <f>IFERROR(VLOOKUP(CONCATENATE($A1653,"B"),'05 APU'!$T:$AB,9,),0)</f>
        <v>0</v>
      </c>
      <c r="S1653" s="90">
        <f>IFERROR(VLOOKUP(CONCATENATE($A1653,"A"),'05 APU'!$T:$AB,9,),0)</f>
        <v>0</v>
      </c>
      <c r="U1653" s="421"/>
      <c r="V1653" s="424"/>
      <c r="W1653" s="429">
        <v>0</v>
      </c>
    </row>
    <row r="1654" spans="1:23" x14ac:dyDescent="0.25">
      <c r="A1654" s="88">
        <v>1644</v>
      </c>
      <c r="B1654" s="403">
        <v>5.49</v>
      </c>
      <c r="C1654" s="404" t="s">
        <v>3015</v>
      </c>
      <c r="D1654" s="89" t="str">
        <f>IFERROR(VLOOKUP(CONCATENATE($A1654,"T"),'05 APU'!$1:$1048576,3,),"")</f>
        <v/>
      </c>
      <c r="E1654" s="89" t="str">
        <f>IFERROR(VLOOKUP(CONCATENATE($A1654,"T2"),'05 APU'!$1:$1048576,3,),"")</f>
        <v/>
      </c>
      <c r="F1654" s="89" t="str">
        <f>IFERROR(VLOOKUP(CONCATENATE($A1654,"T3"),'05 APU'!$1:$1048576,3,),"")</f>
        <v/>
      </c>
      <c r="G1654" s="415"/>
      <c r="H1654" s="351"/>
      <c r="I1654" s="90">
        <f>IFERROR((VLOOKUP(CONCATENATE($A1654,"D"),'05 APU'!$1:$1048576,9,)),0)</f>
        <v>0</v>
      </c>
      <c r="J1654" s="90">
        <f t="shared" si="53"/>
        <v>0</v>
      </c>
      <c r="K1654" s="297" t="str">
        <f>IFERROR(VLOOKUP(CONCATENATE($A1654,"C"),'05 APU'!$1:$1048576,9,),"")</f>
        <v/>
      </c>
      <c r="L1654" s="297" t="str">
        <f>IFERROR(VLOOKUP(CONCATENATE($A1654,"B"),'05 APU'!$1:$1048576,9,),"")</f>
        <v/>
      </c>
      <c r="M1654" s="297" t="str">
        <f>IFERROR(VLOOKUP(CONCATENATE($A1654,"A"),'05 APU'!$1:$1048576,9,),"")</f>
        <v/>
      </c>
      <c r="N1654" s="86"/>
      <c r="O1654" s="90">
        <f>IFERROR(VLOOKUP(CONCATENATE($A1654,"D"),'05 APU'!$T:$AB,9,),0)</f>
        <v>0</v>
      </c>
      <c r="P1654" s="90">
        <f t="shared" si="52"/>
        <v>0</v>
      </c>
      <c r="Q1654" s="90">
        <f>IFERROR(VLOOKUP(CONCATENATE($A1654,"C"),'05 APU'!$T:$AB,9,),0)</f>
        <v>0</v>
      </c>
      <c r="R1654" s="90">
        <f>IFERROR(VLOOKUP(CONCATENATE($A1654,"B"),'05 APU'!$T:$AB,9,),0)</f>
        <v>0</v>
      </c>
      <c r="S1654" s="90">
        <f>IFERROR(VLOOKUP(CONCATENATE($A1654,"A"),'05 APU'!$T:$AB,9,),0)</f>
        <v>0</v>
      </c>
      <c r="U1654" s="420" t="s">
        <v>3483</v>
      </c>
      <c r="V1654" s="428" t="s">
        <v>3489</v>
      </c>
      <c r="W1654" s="429">
        <v>0</v>
      </c>
    </row>
    <row r="1655" spans="1:23" x14ac:dyDescent="0.25">
      <c r="A1655" s="88">
        <v>1645</v>
      </c>
      <c r="B1655" s="408" t="s">
        <v>3016</v>
      </c>
      <c r="C1655" s="409" t="s">
        <v>3017</v>
      </c>
      <c r="D1655" s="89" t="str">
        <f>IFERROR(VLOOKUP(CONCATENATE($A1655,"T"),'05 APU'!$1:$1048576,3,),"")</f>
        <v/>
      </c>
      <c r="E1655" s="89" t="str">
        <f>IFERROR(VLOOKUP(CONCATENATE($A1655,"T2"),'05 APU'!$1:$1048576,3,),"")</f>
        <v/>
      </c>
      <c r="F1655" s="89" t="str">
        <f>IFERROR(VLOOKUP(CONCATENATE($A1655,"T3"),'05 APU'!$1:$1048576,3,),"")</f>
        <v/>
      </c>
      <c r="G1655" s="415" t="s">
        <v>168</v>
      </c>
      <c r="H1655" s="351"/>
      <c r="I1655" s="90">
        <f>IFERROR((VLOOKUP(CONCATENATE($A1655,"D"),'05 APU'!$1:$1048576,9,)),0)</f>
        <v>0</v>
      </c>
      <c r="J1655" s="90">
        <f t="shared" si="53"/>
        <v>0</v>
      </c>
      <c r="K1655" s="297" t="str">
        <f>IFERROR(VLOOKUP(CONCATENATE($A1655,"C"),'05 APU'!$1:$1048576,9,),"")</f>
        <v/>
      </c>
      <c r="L1655" s="297" t="str">
        <f>IFERROR(VLOOKUP(CONCATENATE($A1655,"B"),'05 APU'!$1:$1048576,9,),"")</f>
        <v/>
      </c>
      <c r="M1655" s="297" t="str">
        <f>IFERROR(VLOOKUP(CONCATENATE($A1655,"A"),'05 APU'!$1:$1048576,9,),"")</f>
        <v/>
      </c>
      <c r="N1655" s="86"/>
      <c r="O1655" s="90">
        <f>IFERROR(VLOOKUP(CONCATENATE($A1655,"D"),'05 APU'!$T:$AB,9,),0)</f>
        <v>0</v>
      </c>
      <c r="P1655" s="90">
        <f t="shared" si="52"/>
        <v>0</v>
      </c>
      <c r="Q1655" s="90">
        <f>IFERROR(VLOOKUP(CONCATENATE($A1655,"C"),'05 APU'!$T:$AB,9,),0)</f>
        <v>0</v>
      </c>
      <c r="R1655" s="90">
        <f>IFERROR(VLOOKUP(CONCATENATE($A1655,"B"),'05 APU'!$T:$AB,9,),0)</f>
        <v>0</v>
      </c>
      <c r="S1655" s="90">
        <f>IFERROR(VLOOKUP(CONCATENATE($A1655,"A"),'05 APU'!$T:$AB,9,),0)</f>
        <v>0</v>
      </c>
      <c r="U1655" s="420" t="s">
        <v>3483</v>
      </c>
      <c r="V1655" s="428" t="s">
        <v>3489</v>
      </c>
      <c r="W1655" s="429" t="s">
        <v>3494</v>
      </c>
    </row>
    <row r="1656" spans="1:23" x14ac:dyDescent="0.25">
      <c r="A1656" s="88">
        <v>1646</v>
      </c>
      <c r="B1656" s="408" t="s">
        <v>3018</v>
      </c>
      <c r="C1656" s="409" t="s">
        <v>3019</v>
      </c>
      <c r="D1656" s="89" t="str">
        <f>IFERROR(VLOOKUP(CONCATENATE($A1656,"T"),'05 APU'!$1:$1048576,3,),"")</f>
        <v/>
      </c>
      <c r="E1656" s="89" t="str">
        <f>IFERROR(VLOOKUP(CONCATENATE($A1656,"T2"),'05 APU'!$1:$1048576,3,),"")</f>
        <v/>
      </c>
      <c r="F1656" s="89" t="str">
        <f>IFERROR(VLOOKUP(CONCATENATE($A1656,"T3"),'05 APU'!$1:$1048576,3,),"")</f>
        <v/>
      </c>
      <c r="G1656" s="415" t="s">
        <v>168</v>
      </c>
      <c r="H1656" s="351"/>
      <c r="I1656" s="90">
        <f>IFERROR((VLOOKUP(CONCATENATE($A1656,"D"),'05 APU'!$1:$1048576,9,)),0)</f>
        <v>0</v>
      </c>
      <c r="J1656" s="90">
        <f t="shared" si="53"/>
        <v>0</v>
      </c>
      <c r="K1656" s="297" t="str">
        <f>IFERROR(VLOOKUP(CONCATENATE($A1656,"C"),'05 APU'!$1:$1048576,9,),"")</f>
        <v/>
      </c>
      <c r="L1656" s="297" t="str">
        <f>IFERROR(VLOOKUP(CONCATENATE($A1656,"B"),'05 APU'!$1:$1048576,9,),"")</f>
        <v/>
      </c>
      <c r="M1656" s="297" t="str">
        <f>IFERROR(VLOOKUP(CONCATENATE($A1656,"A"),'05 APU'!$1:$1048576,9,),"")</f>
        <v/>
      </c>
      <c r="N1656" s="86"/>
      <c r="O1656" s="90">
        <f>IFERROR(VLOOKUP(CONCATENATE($A1656,"D"),'05 APU'!$T:$AB,9,),0)</f>
        <v>0</v>
      </c>
      <c r="P1656" s="90">
        <f t="shared" si="52"/>
        <v>0</v>
      </c>
      <c r="Q1656" s="90">
        <f>IFERROR(VLOOKUP(CONCATENATE($A1656,"C"),'05 APU'!$T:$AB,9,),0)</f>
        <v>0</v>
      </c>
      <c r="R1656" s="90">
        <f>IFERROR(VLOOKUP(CONCATENATE($A1656,"B"),'05 APU'!$T:$AB,9,),0)</f>
        <v>0</v>
      </c>
      <c r="S1656" s="90">
        <f>IFERROR(VLOOKUP(CONCATENATE($A1656,"A"),'05 APU'!$T:$AB,9,),0)</f>
        <v>0</v>
      </c>
      <c r="U1656" s="420" t="s">
        <v>3483</v>
      </c>
      <c r="V1656" s="428" t="s">
        <v>3489</v>
      </c>
      <c r="W1656" s="429" t="s">
        <v>3494</v>
      </c>
    </row>
    <row r="1657" spans="1:23" x14ac:dyDescent="0.25">
      <c r="A1657" s="88">
        <v>1647</v>
      </c>
      <c r="B1657" s="408" t="s">
        <v>3020</v>
      </c>
      <c r="C1657" s="409" t="s">
        <v>3021</v>
      </c>
      <c r="D1657" s="89" t="str">
        <f>IFERROR(VLOOKUP(CONCATENATE($A1657,"T"),'05 APU'!$1:$1048576,3,),"")</f>
        <v/>
      </c>
      <c r="E1657" s="89" t="str">
        <f>IFERROR(VLOOKUP(CONCATENATE($A1657,"T2"),'05 APU'!$1:$1048576,3,),"")</f>
        <v/>
      </c>
      <c r="F1657" s="89" t="str">
        <f>IFERROR(VLOOKUP(CONCATENATE($A1657,"T3"),'05 APU'!$1:$1048576,3,),"")</f>
        <v/>
      </c>
      <c r="G1657" s="415" t="s">
        <v>168</v>
      </c>
      <c r="H1657" s="351"/>
      <c r="I1657" s="90">
        <f>IFERROR((VLOOKUP(CONCATENATE($A1657,"D"),'05 APU'!$1:$1048576,9,)),0)</f>
        <v>0</v>
      </c>
      <c r="J1657" s="90">
        <f t="shared" si="53"/>
        <v>0</v>
      </c>
      <c r="K1657" s="297" t="str">
        <f>IFERROR(VLOOKUP(CONCATENATE($A1657,"C"),'05 APU'!$1:$1048576,9,),"")</f>
        <v/>
      </c>
      <c r="L1657" s="297" t="str">
        <f>IFERROR(VLOOKUP(CONCATENATE($A1657,"B"),'05 APU'!$1:$1048576,9,),"")</f>
        <v/>
      </c>
      <c r="M1657" s="297" t="str">
        <f>IFERROR(VLOOKUP(CONCATENATE($A1657,"A"),'05 APU'!$1:$1048576,9,),"")</f>
        <v/>
      </c>
      <c r="N1657" s="86"/>
      <c r="O1657" s="90">
        <f>IFERROR(VLOOKUP(CONCATENATE($A1657,"D"),'05 APU'!$T:$AB,9,),0)</f>
        <v>0</v>
      </c>
      <c r="P1657" s="90">
        <f t="shared" si="52"/>
        <v>0</v>
      </c>
      <c r="Q1657" s="90">
        <f>IFERROR(VLOOKUP(CONCATENATE($A1657,"C"),'05 APU'!$T:$AB,9,),0)</f>
        <v>0</v>
      </c>
      <c r="R1657" s="90">
        <f>IFERROR(VLOOKUP(CONCATENATE($A1657,"B"),'05 APU'!$T:$AB,9,),0)</f>
        <v>0</v>
      </c>
      <c r="S1657" s="90">
        <f>IFERROR(VLOOKUP(CONCATENATE($A1657,"A"),'05 APU'!$T:$AB,9,),0)</f>
        <v>0</v>
      </c>
      <c r="U1657" s="420" t="s">
        <v>3483</v>
      </c>
      <c r="V1657" s="428" t="s">
        <v>3489</v>
      </c>
      <c r="W1657" s="429" t="s">
        <v>3494</v>
      </c>
    </row>
    <row r="1658" spans="1:23" x14ac:dyDescent="0.25">
      <c r="A1658" s="88">
        <v>1648</v>
      </c>
      <c r="B1658" s="408" t="s">
        <v>3022</v>
      </c>
      <c r="C1658" s="409" t="s">
        <v>3023</v>
      </c>
      <c r="D1658" s="89" t="str">
        <f>IFERROR(VLOOKUP(CONCATENATE($A1658,"T"),'05 APU'!$1:$1048576,3,),"")</f>
        <v/>
      </c>
      <c r="E1658" s="89" t="str">
        <f>IFERROR(VLOOKUP(CONCATENATE($A1658,"T2"),'05 APU'!$1:$1048576,3,),"")</f>
        <v/>
      </c>
      <c r="F1658" s="89" t="str">
        <f>IFERROR(VLOOKUP(CONCATENATE($A1658,"T3"),'05 APU'!$1:$1048576,3,),"")</f>
        <v/>
      </c>
      <c r="G1658" s="415" t="s">
        <v>168</v>
      </c>
      <c r="H1658" s="351"/>
      <c r="I1658" s="90">
        <f>IFERROR((VLOOKUP(CONCATENATE($A1658,"D"),'05 APU'!$1:$1048576,9,)),0)</f>
        <v>0</v>
      </c>
      <c r="J1658" s="90">
        <f t="shared" si="53"/>
        <v>0</v>
      </c>
      <c r="K1658" s="297" t="str">
        <f>IFERROR(VLOOKUP(CONCATENATE($A1658,"C"),'05 APU'!$1:$1048576,9,),"")</f>
        <v/>
      </c>
      <c r="L1658" s="297" t="str">
        <f>IFERROR(VLOOKUP(CONCATENATE($A1658,"B"),'05 APU'!$1:$1048576,9,),"")</f>
        <v/>
      </c>
      <c r="M1658" s="297" t="str">
        <f>IFERROR(VLOOKUP(CONCATENATE($A1658,"A"),'05 APU'!$1:$1048576,9,),"")</f>
        <v/>
      </c>
      <c r="N1658" s="86"/>
      <c r="O1658" s="90">
        <f>IFERROR(VLOOKUP(CONCATENATE($A1658,"D"),'05 APU'!$T:$AB,9,),0)</f>
        <v>0</v>
      </c>
      <c r="P1658" s="90">
        <f t="shared" si="52"/>
        <v>0</v>
      </c>
      <c r="Q1658" s="90">
        <f>IFERROR(VLOOKUP(CONCATENATE($A1658,"C"),'05 APU'!$T:$AB,9,),0)</f>
        <v>0</v>
      </c>
      <c r="R1658" s="90">
        <f>IFERROR(VLOOKUP(CONCATENATE($A1658,"B"),'05 APU'!$T:$AB,9,),0)</f>
        <v>0</v>
      </c>
      <c r="S1658" s="90">
        <f>IFERROR(VLOOKUP(CONCATENATE($A1658,"A"),'05 APU'!$T:$AB,9,),0)</f>
        <v>0</v>
      </c>
      <c r="U1658" s="420" t="s">
        <v>3483</v>
      </c>
      <c r="V1658" s="428" t="s">
        <v>3489</v>
      </c>
      <c r="W1658" s="429" t="s">
        <v>3494</v>
      </c>
    </row>
    <row r="1659" spans="1:23" x14ac:dyDescent="0.25">
      <c r="A1659" s="88">
        <v>1649</v>
      </c>
      <c r="B1659" s="408" t="s">
        <v>3024</v>
      </c>
      <c r="C1659" s="409" t="s">
        <v>3025</v>
      </c>
      <c r="D1659" s="89" t="str">
        <f>IFERROR(VLOOKUP(CONCATENATE($A1659,"T"),'05 APU'!$1:$1048576,3,),"")</f>
        <v/>
      </c>
      <c r="E1659" s="89" t="str">
        <f>IFERROR(VLOOKUP(CONCATENATE($A1659,"T2"),'05 APU'!$1:$1048576,3,),"")</f>
        <v/>
      </c>
      <c r="F1659" s="89" t="str">
        <f>IFERROR(VLOOKUP(CONCATENATE($A1659,"T3"),'05 APU'!$1:$1048576,3,),"")</f>
        <v/>
      </c>
      <c r="G1659" s="415" t="s">
        <v>168</v>
      </c>
      <c r="H1659" s="351"/>
      <c r="I1659" s="90">
        <f>IFERROR((VLOOKUP(CONCATENATE($A1659,"D"),'05 APU'!$1:$1048576,9,)),0)</f>
        <v>0</v>
      </c>
      <c r="J1659" s="90">
        <f t="shared" si="53"/>
        <v>0</v>
      </c>
      <c r="K1659" s="297" t="str">
        <f>IFERROR(VLOOKUP(CONCATENATE($A1659,"C"),'05 APU'!$1:$1048576,9,),"")</f>
        <v/>
      </c>
      <c r="L1659" s="297" t="str">
        <f>IFERROR(VLOOKUP(CONCATENATE($A1659,"B"),'05 APU'!$1:$1048576,9,),"")</f>
        <v/>
      </c>
      <c r="M1659" s="297" t="str">
        <f>IFERROR(VLOOKUP(CONCATENATE($A1659,"A"),'05 APU'!$1:$1048576,9,),"")</f>
        <v/>
      </c>
      <c r="N1659" s="86"/>
      <c r="O1659" s="90">
        <f>IFERROR(VLOOKUP(CONCATENATE($A1659,"D"),'05 APU'!$T:$AB,9,),0)</f>
        <v>0</v>
      </c>
      <c r="P1659" s="90">
        <f t="shared" si="52"/>
        <v>0</v>
      </c>
      <c r="Q1659" s="90">
        <f>IFERROR(VLOOKUP(CONCATENATE($A1659,"C"),'05 APU'!$T:$AB,9,),0)</f>
        <v>0</v>
      </c>
      <c r="R1659" s="90">
        <f>IFERROR(VLOOKUP(CONCATENATE($A1659,"B"),'05 APU'!$T:$AB,9,),0)</f>
        <v>0</v>
      </c>
      <c r="S1659" s="90">
        <f>IFERROR(VLOOKUP(CONCATENATE($A1659,"A"),'05 APU'!$T:$AB,9,),0)</f>
        <v>0</v>
      </c>
      <c r="U1659" s="420" t="s">
        <v>3483</v>
      </c>
      <c r="V1659" s="428" t="s">
        <v>3489</v>
      </c>
      <c r="W1659" s="429" t="s">
        <v>3494</v>
      </c>
    </row>
    <row r="1660" spans="1:23" x14ac:dyDescent="0.25">
      <c r="A1660" s="88">
        <v>1650</v>
      </c>
      <c r="B1660" s="408" t="s">
        <v>3026</v>
      </c>
      <c r="C1660" s="409" t="s">
        <v>3027</v>
      </c>
      <c r="D1660" s="89" t="str">
        <f>IFERROR(VLOOKUP(CONCATENATE($A1660,"T"),'05 APU'!$1:$1048576,3,),"")</f>
        <v/>
      </c>
      <c r="E1660" s="89" t="str">
        <f>IFERROR(VLOOKUP(CONCATENATE($A1660,"T2"),'05 APU'!$1:$1048576,3,),"")</f>
        <v/>
      </c>
      <c r="F1660" s="89" t="str">
        <f>IFERROR(VLOOKUP(CONCATENATE($A1660,"T3"),'05 APU'!$1:$1048576,3,),"")</f>
        <v/>
      </c>
      <c r="G1660" s="415" t="s">
        <v>168</v>
      </c>
      <c r="H1660" s="351"/>
      <c r="I1660" s="90">
        <f>IFERROR((VLOOKUP(CONCATENATE($A1660,"D"),'05 APU'!$1:$1048576,9,)),0)</f>
        <v>0</v>
      </c>
      <c r="J1660" s="90">
        <f t="shared" si="53"/>
        <v>0</v>
      </c>
      <c r="K1660" s="297" t="str">
        <f>IFERROR(VLOOKUP(CONCATENATE($A1660,"C"),'05 APU'!$1:$1048576,9,),"")</f>
        <v/>
      </c>
      <c r="L1660" s="297" t="str">
        <f>IFERROR(VLOOKUP(CONCATENATE($A1660,"B"),'05 APU'!$1:$1048576,9,),"")</f>
        <v/>
      </c>
      <c r="M1660" s="297" t="str">
        <f>IFERROR(VLOOKUP(CONCATENATE($A1660,"A"),'05 APU'!$1:$1048576,9,),"")</f>
        <v/>
      </c>
      <c r="N1660" s="86"/>
      <c r="O1660" s="90">
        <f>IFERROR(VLOOKUP(CONCATENATE($A1660,"D"),'05 APU'!$T:$AB,9,),0)</f>
        <v>0</v>
      </c>
      <c r="P1660" s="90">
        <f t="shared" si="52"/>
        <v>0</v>
      </c>
      <c r="Q1660" s="90">
        <f>IFERROR(VLOOKUP(CONCATENATE($A1660,"C"),'05 APU'!$T:$AB,9,),0)</f>
        <v>0</v>
      </c>
      <c r="R1660" s="90">
        <f>IFERROR(VLOOKUP(CONCATENATE($A1660,"B"),'05 APU'!$T:$AB,9,),0)</f>
        <v>0</v>
      </c>
      <c r="S1660" s="90">
        <f>IFERROR(VLOOKUP(CONCATENATE($A1660,"A"),'05 APU'!$T:$AB,9,),0)</f>
        <v>0</v>
      </c>
      <c r="U1660" s="420" t="s">
        <v>3483</v>
      </c>
      <c r="V1660" s="428" t="s">
        <v>3489</v>
      </c>
      <c r="W1660" s="429" t="s">
        <v>3494</v>
      </c>
    </row>
    <row r="1661" spans="1:23" x14ac:dyDescent="0.25">
      <c r="A1661" s="88">
        <v>1651</v>
      </c>
      <c r="B1661" s="403" t="s">
        <v>3028</v>
      </c>
      <c r="C1661" s="404" t="s">
        <v>3029</v>
      </c>
      <c r="D1661" s="89" t="str">
        <f>IFERROR(VLOOKUP(CONCATENATE($A1661,"T"),'05 APU'!$1:$1048576,3,),"")</f>
        <v/>
      </c>
      <c r="E1661" s="89" t="str">
        <f>IFERROR(VLOOKUP(CONCATENATE($A1661,"T2"),'05 APU'!$1:$1048576,3,),"")</f>
        <v/>
      </c>
      <c r="F1661" s="89" t="str">
        <f>IFERROR(VLOOKUP(CONCATENATE($A1661,"T3"),'05 APU'!$1:$1048576,3,),"")</f>
        <v/>
      </c>
      <c r="G1661" s="415"/>
      <c r="H1661" s="351"/>
      <c r="I1661" s="90">
        <f>IFERROR((VLOOKUP(CONCATENATE($A1661,"D"),'05 APU'!$1:$1048576,9,)),0)</f>
        <v>0</v>
      </c>
      <c r="J1661" s="90">
        <f t="shared" si="53"/>
        <v>0</v>
      </c>
      <c r="K1661" s="297" t="str">
        <f>IFERROR(VLOOKUP(CONCATENATE($A1661,"C"),'05 APU'!$1:$1048576,9,),"")</f>
        <v/>
      </c>
      <c r="L1661" s="297" t="str">
        <f>IFERROR(VLOOKUP(CONCATENATE($A1661,"B"),'05 APU'!$1:$1048576,9,),"")</f>
        <v/>
      </c>
      <c r="M1661" s="297" t="str">
        <f>IFERROR(VLOOKUP(CONCATENATE($A1661,"A"),'05 APU'!$1:$1048576,9,),"")</f>
        <v/>
      </c>
      <c r="N1661" s="86"/>
      <c r="O1661" s="90">
        <f>IFERROR(VLOOKUP(CONCATENATE($A1661,"D"),'05 APU'!$T:$AB,9,),0)</f>
        <v>0</v>
      </c>
      <c r="P1661" s="90">
        <f t="shared" si="52"/>
        <v>0</v>
      </c>
      <c r="Q1661" s="90">
        <f>IFERROR(VLOOKUP(CONCATENATE($A1661,"C"),'05 APU'!$T:$AB,9,),0)</f>
        <v>0</v>
      </c>
      <c r="R1661" s="90">
        <f>IFERROR(VLOOKUP(CONCATENATE($A1661,"B"),'05 APU'!$T:$AB,9,),0)</f>
        <v>0</v>
      </c>
      <c r="S1661" s="90">
        <f>IFERROR(VLOOKUP(CONCATENATE($A1661,"A"),'05 APU'!$T:$AB,9,),0)</f>
        <v>0</v>
      </c>
      <c r="U1661" s="420" t="s">
        <v>3483</v>
      </c>
      <c r="V1661" s="428" t="s">
        <v>3489</v>
      </c>
      <c r="W1661" s="429" t="s">
        <v>3494</v>
      </c>
    </row>
    <row r="1662" spans="1:23" x14ac:dyDescent="0.25">
      <c r="A1662" s="88">
        <v>1652</v>
      </c>
      <c r="B1662" s="403">
        <v>5.5</v>
      </c>
      <c r="C1662" s="404" t="s">
        <v>3030</v>
      </c>
      <c r="D1662" s="89" t="str">
        <f>IFERROR(VLOOKUP(CONCATENATE($A1662,"T"),'05 APU'!$1:$1048576,3,),"")</f>
        <v/>
      </c>
      <c r="E1662" s="89" t="str">
        <f>IFERROR(VLOOKUP(CONCATENATE($A1662,"T2"),'05 APU'!$1:$1048576,3,),"")</f>
        <v/>
      </c>
      <c r="F1662" s="89" t="str">
        <f>IFERROR(VLOOKUP(CONCATENATE($A1662,"T3"),'05 APU'!$1:$1048576,3,),"")</f>
        <v/>
      </c>
      <c r="G1662" s="415"/>
      <c r="H1662" s="351"/>
      <c r="I1662" s="90">
        <f>IFERROR((VLOOKUP(CONCATENATE($A1662,"D"),'05 APU'!$1:$1048576,9,)),0)</f>
        <v>0</v>
      </c>
      <c r="J1662" s="90">
        <f t="shared" si="53"/>
        <v>0</v>
      </c>
      <c r="K1662" s="297" t="str">
        <f>IFERROR(VLOOKUP(CONCATENATE($A1662,"C"),'05 APU'!$1:$1048576,9,),"")</f>
        <v/>
      </c>
      <c r="L1662" s="297" t="str">
        <f>IFERROR(VLOOKUP(CONCATENATE($A1662,"B"),'05 APU'!$1:$1048576,9,),"")</f>
        <v/>
      </c>
      <c r="M1662" s="297" t="str">
        <f>IFERROR(VLOOKUP(CONCATENATE($A1662,"A"),'05 APU'!$1:$1048576,9,),"")</f>
        <v/>
      </c>
      <c r="N1662" s="86"/>
      <c r="O1662" s="90">
        <f>IFERROR(VLOOKUP(CONCATENATE($A1662,"D"),'05 APU'!$T:$AB,9,),0)</f>
        <v>0</v>
      </c>
      <c r="P1662" s="90">
        <f t="shared" si="52"/>
        <v>0</v>
      </c>
      <c r="Q1662" s="90">
        <f>IFERROR(VLOOKUP(CONCATENATE($A1662,"C"),'05 APU'!$T:$AB,9,),0)</f>
        <v>0</v>
      </c>
      <c r="R1662" s="90">
        <f>IFERROR(VLOOKUP(CONCATENATE($A1662,"B"),'05 APU'!$T:$AB,9,),0)</f>
        <v>0</v>
      </c>
      <c r="S1662" s="90">
        <f>IFERROR(VLOOKUP(CONCATENATE($A1662,"A"),'05 APU'!$T:$AB,9,),0)</f>
        <v>0</v>
      </c>
      <c r="U1662" s="420"/>
      <c r="V1662" s="424"/>
      <c r="W1662" s="429">
        <v>0</v>
      </c>
    </row>
    <row r="1663" spans="1:23" x14ac:dyDescent="0.25">
      <c r="A1663" s="88">
        <v>1653</v>
      </c>
      <c r="B1663" s="408" t="s">
        <v>3031</v>
      </c>
      <c r="C1663" s="409" t="s">
        <v>3032</v>
      </c>
      <c r="D1663" s="89" t="str">
        <f>IFERROR(VLOOKUP(CONCATENATE($A1663,"T"),'05 APU'!$1:$1048576,3,),"")</f>
        <v/>
      </c>
      <c r="E1663" s="89" t="str">
        <f>IFERROR(VLOOKUP(CONCATENATE($A1663,"T2"),'05 APU'!$1:$1048576,3,),"")</f>
        <v/>
      </c>
      <c r="F1663" s="89" t="str">
        <f>IFERROR(VLOOKUP(CONCATENATE($A1663,"T3"),'05 APU'!$1:$1048576,3,),"")</f>
        <v/>
      </c>
      <c r="G1663" s="415" t="s">
        <v>3353</v>
      </c>
      <c r="H1663" s="351"/>
      <c r="I1663" s="90">
        <f>IFERROR((VLOOKUP(CONCATENATE($A1663,"D"),'05 APU'!$1:$1048576,9,)),0)</f>
        <v>0</v>
      </c>
      <c r="J1663" s="90">
        <f t="shared" si="53"/>
        <v>0</v>
      </c>
      <c r="K1663" s="297" t="str">
        <f>IFERROR(VLOOKUP(CONCATENATE($A1663,"C"),'05 APU'!$1:$1048576,9,),"")</f>
        <v/>
      </c>
      <c r="L1663" s="297" t="str">
        <f>IFERROR(VLOOKUP(CONCATENATE($A1663,"B"),'05 APU'!$1:$1048576,9,),"")</f>
        <v/>
      </c>
      <c r="M1663" s="297" t="str">
        <f>IFERROR(VLOOKUP(CONCATENATE($A1663,"A"),'05 APU'!$1:$1048576,9,),"")</f>
        <v/>
      </c>
      <c r="N1663" s="86"/>
      <c r="O1663" s="90">
        <f>IFERROR(VLOOKUP(CONCATENATE($A1663,"D"),'05 APU'!$T:$AB,9,),0)</f>
        <v>0</v>
      </c>
      <c r="P1663" s="90">
        <f t="shared" si="52"/>
        <v>0</v>
      </c>
      <c r="Q1663" s="90">
        <f>IFERROR(VLOOKUP(CONCATENATE($A1663,"C"),'05 APU'!$T:$AB,9,),0)</f>
        <v>0</v>
      </c>
      <c r="R1663" s="90">
        <f>IFERROR(VLOOKUP(CONCATENATE($A1663,"B"),'05 APU'!$T:$AB,9,),0)</f>
        <v>0</v>
      </c>
      <c r="S1663" s="90">
        <f>IFERROR(VLOOKUP(CONCATENATE($A1663,"A"),'05 APU'!$T:$AB,9,),0)</f>
        <v>0</v>
      </c>
      <c r="U1663" s="421"/>
      <c r="V1663" s="424"/>
      <c r="W1663" s="429">
        <v>0</v>
      </c>
    </row>
    <row r="1664" spans="1:23" x14ac:dyDescent="0.25">
      <c r="A1664" s="88">
        <v>1654</v>
      </c>
      <c r="B1664" s="403">
        <v>6.1</v>
      </c>
      <c r="C1664" s="404" t="s">
        <v>3033</v>
      </c>
      <c r="D1664" s="89" t="str">
        <f>IFERROR(VLOOKUP(CONCATENATE($A1664,"T"),'05 APU'!$1:$1048576,3,),"")</f>
        <v/>
      </c>
      <c r="E1664" s="89" t="str">
        <f>IFERROR(VLOOKUP(CONCATENATE($A1664,"T2"),'05 APU'!$1:$1048576,3,),"")</f>
        <v/>
      </c>
      <c r="F1664" s="89" t="str">
        <f>IFERROR(VLOOKUP(CONCATENATE($A1664,"T3"),'05 APU'!$1:$1048576,3,),"")</f>
        <v/>
      </c>
      <c r="G1664" s="415"/>
      <c r="H1664" s="351"/>
      <c r="I1664" s="90">
        <f>IFERROR((VLOOKUP(CONCATENATE($A1664,"D"),'05 APU'!$1:$1048576,9,)),0)</f>
        <v>0</v>
      </c>
      <c r="J1664" s="90">
        <f t="shared" si="53"/>
        <v>0</v>
      </c>
      <c r="K1664" s="297" t="str">
        <f>IFERROR(VLOOKUP(CONCATENATE($A1664,"C"),'05 APU'!$1:$1048576,9,),"")</f>
        <v/>
      </c>
      <c r="L1664" s="297" t="str">
        <f>IFERROR(VLOOKUP(CONCATENATE($A1664,"B"),'05 APU'!$1:$1048576,9,),"")</f>
        <v/>
      </c>
      <c r="M1664" s="297" t="str">
        <f>IFERROR(VLOOKUP(CONCATENATE($A1664,"A"),'05 APU'!$1:$1048576,9,),"")</f>
        <v/>
      </c>
      <c r="N1664" s="86"/>
      <c r="O1664" s="90">
        <f>IFERROR(VLOOKUP(CONCATENATE($A1664,"D"),'05 APU'!$T:$AB,9,),0)</f>
        <v>0</v>
      </c>
      <c r="P1664" s="90">
        <f t="shared" si="52"/>
        <v>0</v>
      </c>
      <c r="Q1664" s="90">
        <f>IFERROR(VLOOKUP(CONCATENATE($A1664,"C"),'05 APU'!$T:$AB,9,),0)</f>
        <v>0</v>
      </c>
      <c r="R1664" s="90">
        <f>IFERROR(VLOOKUP(CONCATENATE($A1664,"B"),'05 APU'!$T:$AB,9,),0)</f>
        <v>0</v>
      </c>
      <c r="S1664" s="90">
        <f>IFERROR(VLOOKUP(CONCATENATE($A1664,"A"),'05 APU'!$T:$AB,9,),0)</f>
        <v>0</v>
      </c>
      <c r="U1664" s="420" t="s">
        <v>3484</v>
      </c>
      <c r="V1664" s="428" t="s">
        <v>3489</v>
      </c>
      <c r="W1664" s="429">
        <v>0</v>
      </c>
    </row>
    <row r="1665" spans="1:23" x14ac:dyDescent="0.25">
      <c r="A1665" s="88">
        <v>1655</v>
      </c>
      <c r="B1665" s="408" t="s">
        <v>3034</v>
      </c>
      <c r="C1665" s="409" t="s">
        <v>3035</v>
      </c>
      <c r="D1665" s="89" t="str">
        <f>IFERROR(VLOOKUP(CONCATENATE($A1665,"T"),'05 APU'!$1:$1048576,3,),"")</f>
        <v/>
      </c>
      <c r="E1665" s="89" t="str">
        <f>IFERROR(VLOOKUP(CONCATENATE($A1665,"T2"),'05 APU'!$1:$1048576,3,),"")</f>
        <v/>
      </c>
      <c r="F1665" s="89" t="str">
        <f>IFERROR(VLOOKUP(CONCATENATE($A1665,"T3"),'05 APU'!$1:$1048576,3,),"")</f>
        <v/>
      </c>
      <c r="G1665" s="415" t="s">
        <v>168</v>
      </c>
      <c r="H1665" s="351"/>
      <c r="I1665" s="90">
        <f>IFERROR((VLOOKUP(CONCATENATE($A1665,"D"),'05 APU'!$1:$1048576,9,)),0)</f>
        <v>0</v>
      </c>
      <c r="J1665" s="90">
        <f t="shared" si="53"/>
        <v>0</v>
      </c>
      <c r="K1665" s="297" t="str">
        <f>IFERROR(VLOOKUP(CONCATENATE($A1665,"C"),'05 APU'!$1:$1048576,9,),"")</f>
        <v/>
      </c>
      <c r="L1665" s="297" t="str">
        <f>IFERROR(VLOOKUP(CONCATENATE($A1665,"B"),'05 APU'!$1:$1048576,9,),"")</f>
        <v/>
      </c>
      <c r="M1665" s="297" t="str">
        <f>IFERROR(VLOOKUP(CONCATENATE($A1665,"A"),'05 APU'!$1:$1048576,9,),"")</f>
        <v/>
      </c>
      <c r="N1665" s="86"/>
      <c r="O1665" s="90">
        <f>IFERROR(VLOOKUP(CONCATENATE($A1665,"D"),'05 APU'!$T:$AB,9,),0)</f>
        <v>0</v>
      </c>
      <c r="P1665" s="90">
        <f t="shared" si="52"/>
        <v>0</v>
      </c>
      <c r="Q1665" s="90">
        <f>IFERROR(VLOOKUP(CONCATENATE($A1665,"C"),'05 APU'!$T:$AB,9,),0)</f>
        <v>0</v>
      </c>
      <c r="R1665" s="90">
        <f>IFERROR(VLOOKUP(CONCATENATE($A1665,"B"),'05 APU'!$T:$AB,9,),0)</f>
        <v>0</v>
      </c>
      <c r="S1665" s="90">
        <f>IFERROR(VLOOKUP(CONCATENATE($A1665,"A"),'05 APU'!$T:$AB,9,),0)</f>
        <v>0</v>
      </c>
      <c r="U1665" s="421"/>
      <c r="V1665" s="424"/>
      <c r="W1665" s="429">
        <v>0</v>
      </c>
    </row>
    <row r="1666" spans="1:23" x14ac:dyDescent="0.25">
      <c r="A1666" s="88">
        <v>1656</v>
      </c>
      <c r="B1666" s="408" t="s">
        <v>3036</v>
      </c>
      <c r="C1666" s="409" t="s">
        <v>3037</v>
      </c>
      <c r="D1666" s="89" t="str">
        <f>IFERROR(VLOOKUP(CONCATENATE($A1666,"T"),'05 APU'!$1:$1048576,3,),"")</f>
        <v/>
      </c>
      <c r="E1666" s="89" t="str">
        <f>IFERROR(VLOOKUP(CONCATENATE($A1666,"T2"),'05 APU'!$1:$1048576,3,),"")</f>
        <v/>
      </c>
      <c r="F1666" s="89" t="str">
        <f>IFERROR(VLOOKUP(CONCATENATE($A1666,"T3"),'05 APU'!$1:$1048576,3,),"")</f>
        <v/>
      </c>
      <c r="G1666" s="415" t="s">
        <v>168</v>
      </c>
      <c r="H1666" s="351"/>
      <c r="I1666" s="90">
        <f>IFERROR((VLOOKUP(CONCATENATE($A1666,"D"),'05 APU'!$1:$1048576,9,)),0)</f>
        <v>0</v>
      </c>
      <c r="J1666" s="90">
        <f t="shared" si="53"/>
        <v>0</v>
      </c>
      <c r="K1666" s="297" t="str">
        <f>IFERROR(VLOOKUP(CONCATENATE($A1666,"C"),'05 APU'!$1:$1048576,9,),"")</f>
        <v/>
      </c>
      <c r="L1666" s="297" t="str">
        <f>IFERROR(VLOOKUP(CONCATENATE($A1666,"B"),'05 APU'!$1:$1048576,9,),"")</f>
        <v/>
      </c>
      <c r="M1666" s="297" t="str">
        <f>IFERROR(VLOOKUP(CONCATENATE($A1666,"A"),'05 APU'!$1:$1048576,9,),"")</f>
        <v/>
      </c>
      <c r="N1666" s="86"/>
      <c r="O1666" s="90">
        <f>IFERROR(VLOOKUP(CONCATENATE($A1666,"D"),'05 APU'!$T:$AB,9,),0)</f>
        <v>0</v>
      </c>
      <c r="P1666" s="90">
        <f t="shared" si="52"/>
        <v>0</v>
      </c>
      <c r="Q1666" s="90">
        <f>IFERROR(VLOOKUP(CONCATENATE($A1666,"C"),'05 APU'!$T:$AB,9,),0)</f>
        <v>0</v>
      </c>
      <c r="R1666" s="90">
        <f>IFERROR(VLOOKUP(CONCATENATE($A1666,"B"),'05 APU'!$T:$AB,9,),0)</f>
        <v>0</v>
      </c>
      <c r="S1666" s="90">
        <f>IFERROR(VLOOKUP(CONCATENATE($A1666,"A"),'05 APU'!$T:$AB,9,),0)</f>
        <v>0</v>
      </c>
      <c r="U1666" s="421"/>
      <c r="V1666" s="424"/>
      <c r="W1666" s="429">
        <v>0</v>
      </c>
    </row>
    <row r="1667" spans="1:23" x14ac:dyDescent="0.25">
      <c r="A1667" s="88">
        <v>1657</v>
      </c>
      <c r="B1667" s="408" t="s">
        <v>3038</v>
      </c>
      <c r="C1667" s="409" t="s">
        <v>3039</v>
      </c>
      <c r="D1667" s="89" t="str">
        <f>IFERROR(VLOOKUP(CONCATENATE($A1667,"T"),'05 APU'!$1:$1048576,3,),"")</f>
        <v/>
      </c>
      <c r="E1667" s="89" t="str">
        <f>IFERROR(VLOOKUP(CONCATENATE($A1667,"T2"),'05 APU'!$1:$1048576,3,),"")</f>
        <v/>
      </c>
      <c r="F1667" s="89" t="str">
        <f>IFERROR(VLOOKUP(CONCATENATE($A1667,"T3"),'05 APU'!$1:$1048576,3,),"")</f>
        <v/>
      </c>
      <c r="G1667" s="415" t="s">
        <v>168</v>
      </c>
      <c r="H1667" s="351"/>
      <c r="I1667" s="90">
        <f>IFERROR((VLOOKUP(CONCATENATE($A1667,"D"),'05 APU'!$1:$1048576,9,)),0)</f>
        <v>0</v>
      </c>
      <c r="J1667" s="90">
        <f t="shared" si="53"/>
        <v>0</v>
      </c>
      <c r="K1667" s="297" t="str">
        <f>IFERROR(VLOOKUP(CONCATENATE($A1667,"C"),'05 APU'!$1:$1048576,9,),"")</f>
        <v/>
      </c>
      <c r="L1667" s="297" t="str">
        <f>IFERROR(VLOOKUP(CONCATENATE($A1667,"B"),'05 APU'!$1:$1048576,9,),"")</f>
        <v/>
      </c>
      <c r="M1667" s="297" t="str">
        <f>IFERROR(VLOOKUP(CONCATENATE($A1667,"A"),'05 APU'!$1:$1048576,9,),"")</f>
        <v/>
      </c>
      <c r="N1667" s="86"/>
      <c r="O1667" s="90">
        <f>IFERROR(VLOOKUP(CONCATENATE($A1667,"D"),'05 APU'!$T:$AB,9,),0)</f>
        <v>0</v>
      </c>
      <c r="P1667" s="90">
        <f t="shared" si="52"/>
        <v>0</v>
      </c>
      <c r="Q1667" s="90">
        <f>IFERROR(VLOOKUP(CONCATENATE($A1667,"C"),'05 APU'!$T:$AB,9,),0)</f>
        <v>0</v>
      </c>
      <c r="R1667" s="90">
        <f>IFERROR(VLOOKUP(CONCATENATE($A1667,"B"),'05 APU'!$T:$AB,9,),0)</f>
        <v>0</v>
      </c>
      <c r="S1667" s="90">
        <f>IFERROR(VLOOKUP(CONCATENATE($A1667,"A"),'05 APU'!$T:$AB,9,),0)</f>
        <v>0</v>
      </c>
      <c r="U1667" s="421"/>
      <c r="V1667" s="424"/>
      <c r="W1667" s="429">
        <v>0</v>
      </c>
    </row>
    <row r="1668" spans="1:23" x14ac:dyDescent="0.25">
      <c r="A1668" s="88">
        <v>1658</v>
      </c>
      <c r="B1668" s="408" t="s">
        <v>3040</v>
      </c>
      <c r="C1668" s="409" t="s">
        <v>3041</v>
      </c>
      <c r="D1668" s="89" t="str">
        <f>IFERROR(VLOOKUP(CONCATENATE($A1668,"T"),'05 APU'!$1:$1048576,3,),"")</f>
        <v/>
      </c>
      <c r="E1668" s="89" t="str">
        <f>IFERROR(VLOOKUP(CONCATENATE($A1668,"T2"),'05 APU'!$1:$1048576,3,),"")</f>
        <v/>
      </c>
      <c r="F1668" s="89" t="str">
        <f>IFERROR(VLOOKUP(CONCATENATE($A1668,"T3"),'05 APU'!$1:$1048576,3,),"")</f>
        <v/>
      </c>
      <c r="G1668" s="415" t="s">
        <v>168</v>
      </c>
      <c r="H1668" s="351"/>
      <c r="I1668" s="90">
        <f>IFERROR((VLOOKUP(CONCATENATE($A1668,"D"),'05 APU'!$1:$1048576,9,)),0)</f>
        <v>0</v>
      </c>
      <c r="J1668" s="90">
        <f t="shared" si="53"/>
        <v>0</v>
      </c>
      <c r="K1668" s="297" t="str">
        <f>IFERROR(VLOOKUP(CONCATENATE($A1668,"C"),'05 APU'!$1:$1048576,9,),"")</f>
        <v/>
      </c>
      <c r="L1668" s="297" t="str">
        <f>IFERROR(VLOOKUP(CONCATENATE($A1668,"B"),'05 APU'!$1:$1048576,9,),"")</f>
        <v/>
      </c>
      <c r="M1668" s="297" t="str">
        <f>IFERROR(VLOOKUP(CONCATENATE($A1668,"A"),'05 APU'!$1:$1048576,9,),"")</f>
        <v/>
      </c>
      <c r="N1668" s="86"/>
      <c r="O1668" s="90">
        <f>IFERROR(VLOOKUP(CONCATENATE($A1668,"D"),'05 APU'!$T:$AB,9,),0)</f>
        <v>0</v>
      </c>
      <c r="P1668" s="90">
        <f t="shared" si="52"/>
        <v>0</v>
      </c>
      <c r="Q1668" s="90">
        <f>IFERROR(VLOOKUP(CONCATENATE($A1668,"C"),'05 APU'!$T:$AB,9,),0)</f>
        <v>0</v>
      </c>
      <c r="R1668" s="90">
        <f>IFERROR(VLOOKUP(CONCATENATE($A1668,"B"),'05 APU'!$T:$AB,9,),0)</f>
        <v>0</v>
      </c>
      <c r="S1668" s="90">
        <f>IFERROR(VLOOKUP(CONCATENATE($A1668,"A"),'05 APU'!$T:$AB,9,),0)</f>
        <v>0</v>
      </c>
      <c r="U1668" s="421"/>
      <c r="V1668" s="424"/>
      <c r="W1668" s="429">
        <v>0</v>
      </c>
    </row>
    <row r="1669" spans="1:23" x14ac:dyDescent="0.25">
      <c r="A1669" s="88">
        <v>1659</v>
      </c>
      <c r="B1669" s="408" t="s">
        <v>3042</v>
      </c>
      <c r="C1669" s="409" t="s">
        <v>3043</v>
      </c>
      <c r="D1669" s="89" t="str">
        <f>IFERROR(VLOOKUP(CONCATENATE($A1669,"T"),'05 APU'!$1:$1048576,3,),"")</f>
        <v/>
      </c>
      <c r="E1669" s="89" t="str">
        <f>IFERROR(VLOOKUP(CONCATENATE($A1669,"T2"),'05 APU'!$1:$1048576,3,),"")</f>
        <v/>
      </c>
      <c r="F1669" s="89" t="str">
        <f>IFERROR(VLOOKUP(CONCATENATE($A1669,"T3"),'05 APU'!$1:$1048576,3,),"")</f>
        <v/>
      </c>
      <c r="G1669" s="415" t="s">
        <v>168</v>
      </c>
      <c r="H1669" s="351"/>
      <c r="I1669" s="90">
        <f>IFERROR((VLOOKUP(CONCATENATE($A1669,"D"),'05 APU'!$1:$1048576,9,)),0)</f>
        <v>0</v>
      </c>
      <c r="J1669" s="90">
        <f t="shared" si="53"/>
        <v>0</v>
      </c>
      <c r="K1669" s="297" t="str">
        <f>IFERROR(VLOOKUP(CONCATENATE($A1669,"C"),'05 APU'!$1:$1048576,9,),"")</f>
        <v/>
      </c>
      <c r="L1669" s="297" t="str">
        <f>IFERROR(VLOOKUP(CONCATENATE($A1669,"B"),'05 APU'!$1:$1048576,9,),"")</f>
        <v/>
      </c>
      <c r="M1669" s="297" t="str">
        <f>IFERROR(VLOOKUP(CONCATENATE($A1669,"A"),'05 APU'!$1:$1048576,9,),"")</f>
        <v/>
      </c>
      <c r="N1669" s="86"/>
      <c r="O1669" s="90">
        <f>IFERROR(VLOOKUP(CONCATENATE($A1669,"D"),'05 APU'!$T:$AB,9,),0)</f>
        <v>0</v>
      </c>
      <c r="P1669" s="90">
        <f t="shared" si="52"/>
        <v>0</v>
      </c>
      <c r="Q1669" s="90">
        <f>IFERROR(VLOOKUP(CONCATENATE($A1669,"C"),'05 APU'!$T:$AB,9,),0)</f>
        <v>0</v>
      </c>
      <c r="R1669" s="90">
        <f>IFERROR(VLOOKUP(CONCATENATE($A1669,"B"),'05 APU'!$T:$AB,9,),0)</f>
        <v>0</v>
      </c>
      <c r="S1669" s="90">
        <f>IFERROR(VLOOKUP(CONCATENATE($A1669,"A"),'05 APU'!$T:$AB,9,),0)</f>
        <v>0</v>
      </c>
      <c r="U1669" s="421"/>
      <c r="V1669" s="424"/>
      <c r="W1669" s="429">
        <v>0</v>
      </c>
    </row>
    <row r="1670" spans="1:23" x14ac:dyDescent="0.25">
      <c r="A1670" s="88">
        <v>1660</v>
      </c>
      <c r="B1670" s="408" t="s">
        <v>3044</v>
      </c>
      <c r="C1670" s="409" t="s">
        <v>3045</v>
      </c>
      <c r="D1670" s="89" t="str">
        <f>IFERROR(VLOOKUP(CONCATENATE($A1670,"T"),'05 APU'!$1:$1048576,3,),"")</f>
        <v/>
      </c>
      <c r="E1670" s="89" t="str">
        <f>IFERROR(VLOOKUP(CONCATENATE($A1670,"T2"),'05 APU'!$1:$1048576,3,),"")</f>
        <v/>
      </c>
      <c r="F1670" s="89" t="str">
        <f>IFERROR(VLOOKUP(CONCATENATE($A1670,"T3"),'05 APU'!$1:$1048576,3,),"")</f>
        <v/>
      </c>
      <c r="G1670" s="415" t="s">
        <v>168</v>
      </c>
      <c r="H1670" s="351"/>
      <c r="I1670" s="90">
        <f>IFERROR((VLOOKUP(CONCATENATE($A1670,"D"),'05 APU'!$1:$1048576,9,)),0)</f>
        <v>0</v>
      </c>
      <c r="J1670" s="90">
        <f t="shared" si="53"/>
        <v>0</v>
      </c>
      <c r="K1670" s="297" t="str">
        <f>IFERROR(VLOOKUP(CONCATENATE($A1670,"C"),'05 APU'!$1:$1048576,9,),"")</f>
        <v/>
      </c>
      <c r="L1670" s="297" t="str">
        <f>IFERROR(VLOOKUP(CONCATENATE($A1670,"B"),'05 APU'!$1:$1048576,9,),"")</f>
        <v/>
      </c>
      <c r="M1670" s="297" t="str">
        <f>IFERROR(VLOOKUP(CONCATENATE($A1670,"A"),'05 APU'!$1:$1048576,9,),"")</f>
        <v/>
      </c>
      <c r="N1670" s="86"/>
      <c r="O1670" s="90">
        <f>IFERROR(VLOOKUP(CONCATENATE($A1670,"D"),'05 APU'!$T:$AB,9,),0)</f>
        <v>0</v>
      </c>
      <c r="P1670" s="90">
        <f t="shared" si="52"/>
        <v>0</v>
      </c>
      <c r="Q1670" s="90">
        <f>IFERROR(VLOOKUP(CONCATENATE($A1670,"C"),'05 APU'!$T:$AB,9,),0)</f>
        <v>0</v>
      </c>
      <c r="R1670" s="90">
        <f>IFERROR(VLOOKUP(CONCATENATE($A1670,"B"),'05 APU'!$T:$AB,9,),0)</f>
        <v>0</v>
      </c>
      <c r="S1670" s="90">
        <f>IFERROR(VLOOKUP(CONCATENATE($A1670,"A"),'05 APU'!$T:$AB,9,),0)</f>
        <v>0</v>
      </c>
      <c r="U1670" s="421"/>
      <c r="V1670" s="424"/>
      <c r="W1670" s="429">
        <v>0</v>
      </c>
    </row>
    <row r="1671" spans="1:23" x14ac:dyDescent="0.25">
      <c r="A1671" s="88">
        <v>1661</v>
      </c>
      <c r="B1671" s="408" t="s">
        <v>3046</v>
      </c>
      <c r="C1671" s="409" t="s">
        <v>3047</v>
      </c>
      <c r="D1671" s="89" t="str">
        <f>IFERROR(VLOOKUP(CONCATENATE($A1671,"T"),'05 APU'!$1:$1048576,3,),"")</f>
        <v/>
      </c>
      <c r="E1671" s="89" t="str">
        <f>IFERROR(VLOOKUP(CONCATENATE($A1671,"T2"),'05 APU'!$1:$1048576,3,),"")</f>
        <v/>
      </c>
      <c r="F1671" s="89" t="str">
        <f>IFERROR(VLOOKUP(CONCATENATE($A1671,"T3"),'05 APU'!$1:$1048576,3,),"")</f>
        <v/>
      </c>
      <c r="G1671" s="415" t="s">
        <v>138</v>
      </c>
      <c r="H1671" s="351"/>
      <c r="I1671" s="90">
        <f>IFERROR((VLOOKUP(CONCATENATE($A1671,"D"),'05 APU'!$1:$1048576,9,)),0)</f>
        <v>0</v>
      </c>
      <c r="J1671" s="90">
        <f t="shared" si="53"/>
        <v>0</v>
      </c>
      <c r="K1671" s="297" t="str">
        <f>IFERROR(VLOOKUP(CONCATENATE($A1671,"C"),'05 APU'!$1:$1048576,9,),"")</f>
        <v/>
      </c>
      <c r="L1671" s="297" t="str">
        <f>IFERROR(VLOOKUP(CONCATENATE($A1671,"B"),'05 APU'!$1:$1048576,9,),"")</f>
        <v/>
      </c>
      <c r="M1671" s="297" t="str">
        <f>IFERROR(VLOOKUP(CONCATENATE($A1671,"A"),'05 APU'!$1:$1048576,9,),"")</f>
        <v/>
      </c>
      <c r="N1671" s="86"/>
      <c r="O1671" s="90">
        <f>IFERROR(VLOOKUP(CONCATENATE($A1671,"D"),'05 APU'!$T:$AB,9,),0)</f>
        <v>0</v>
      </c>
      <c r="P1671" s="90">
        <f t="shared" si="52"/>
        <v>0</v>
      </c>
      <c r="Q1671" s="90">
        <f>IFERROR(VLOOKUP(CONCATENATE($A1671,"C"),'05 APU'!$T:$AB,9,),0)</f>
        <v>0</v>
      </c>
      <c r="R1671" s="90">
        <f>IFERROR(VLOOKUP(CONCATENATE($A1671,"B"),'05 APU'!$T:$AB,9,),0)</f>
        <v>0</v>
      </c>
      <c r="S1671" s="90">
        <f>IFERROR(VLOOKUP(CONCATENATE($A1671,"A"),'05 APU'!$T:$AB,9,),0)</f>
        <v>0</v>
      </c>
      <c r="U1671" s="421"/>
      <c r="V1671" s="424"/>
      <c r="W1671" s="429">
        <v>0</v>
      </c>
    </row>
    <row r="1672" spans="1:23" x14ac:dyDescent="0.25">
      <c r="A1672" s="88">
        <v>1662</v>
      </c>
      <c r="B1672" s="408" t="s">
        <v>3048</v>
      </c>
      <c r="C1672" s="409" t="s">
        <v>3049</v>
      </c>
      <c r="D1672" s="89" t="str">
        <f>IFERROR(VLOOKUP(CONCATENATE($A1672,"T"),'05 APU'!$1:$1048576,3,),"")</f>
        <v/>
      </c>
      <c r="E1672" s="89" t="str">
        <f>IFERROR(VLOOKUP(CONCATENATE($A1672,"T2"),'05 APU'!$1:$1048576,3,),"")</f>
        <v/>
      </c>
      <c r="F1672" s="89" t="str">
        <f>IFERROR(VLOOKUP(CONCATENATE($A1672,"T3"),'05 APU'!$1:$1048576,3,),"")</f>
        <v/>
      </c>
      <c r="G1672" s="415" t="s">
        <v>136</v>
      </c>
      <c r="H1672" s="351"/>
      <c r="I1672" s="90">
        <f>IFERROR((VLOOKUP(CONCATENATE($A1672,"D"),'05 APU'!$1:$1048576,9,)),0)</f>
        <v>0</v>
      </c>
      <c r="J1672" s="90">
        <f t="shared" si="53"/>
        <v>0</v>
      </c>
      <c r="K1672" s="297" t="str">
        <f>IFERROR(VLOOKUP(CONCATENATE($A1672,"C"),'05 APU'!$1:$1048576,9,),"")</f>
        <v/>
      </c>
      <c r="L1672" s="297" t="str">
        <f>IFERROR(VLOOKUP(CONCATENATE($A1672,"B"),'05 APU'!$1:$1048576,9,),"")</f>
        <v/>
      </c>
      <c r="M1672" s="297" t="str">
        <f>IFERROR(VLOOKUP(CONCATENATE($A1672,"A"),'05 APU'!$1:$1048576,9,),"")</f>
        <v/>
      </c>
      <c r="N1672" s="86"/>
      <c r="O1672" s="90">
        <f>IFERROR(VLOOKUP(CONCATENATE($A1672,"D"),'05 APU'!$T:$AB,9,),0)</f>
        <v>0</v>
      </c>
      <c r="P1672" s="90">
        <f t="shared" si="52"/>
        <v>0</v>
      </c>
      <c r="Q1672" s="90">
        <f>IFERROR(VLOOKUP(CONCATENATE($A1672,"C"),'05 APU'!$T:$AB,9,),0)</f>
        <v>0</v>
      </c>
      <c r="R1672" s="90">
        <f>IFERROR(VLOOKUP(CONCATENATE($A1672,"B"),'05 APU'!$T:$AB,9,),0)</f>
        <v>0</v>
      </c>
      <c r="S1672" s="90">
        <f>IFERROR(VLOOKUP(CONCATENATE($A1672,"A"),'05 APU'!$T:$AB,9,),0)</f>
        <v>0</v>
      </c>
      <c r="U1672" s="421"/>
      <c r="V1672" s="424"/>
      <c r="W1672" s="429">
        <v>0</v>
      </c>
    </row>
    <row r="1673" spans="1:23" x14ac:dyDescent="0.25">
      <c r="A1673" s="88">
        <v>1663</v>
      </c>
      <c r="B1673" s="408" t="s">
        <v>3050</v>
      </c>
      <c r="C1673" s="409" t="s">
        <v>3051</v>
      </c>
      <c r="D1673" s="89" t="str">
        <f>IFERROR(VLOOKUP(CONCATENATE($A1673,"T"),'05 APU'!$1:$1048576,3,),"")</f>
        <v/>
      </c>
      <c r="E1673" s="89" t="str">
        <f>IFERROR(VLOOKUP(CONCATENATE($A1673,"T2"),'05 APU'!$1:$1048576,3,),"")</f>
        <v/>
      </c>
      <c r="F1673" s="89" t="str">
        <f>IFERROR(VLOOKUP(CONCATENATE($A1673,"T3"),'05 APU'!$1:$1048576,3,),"")</f>
        <v/>
      </c>
      <c r="G1673" s="415" t="s">
        <v>136</v>
      </c>
      <c r="H1673" s="351"/>
      <c r="I1673" s="90">
        <f>IFERROR((VLOOKUP(CONCATENATE($A1673,"D"),'05 APU'!$1:$1048576,9,)),0)</f>
        <v>0</v>
      </c>
      <c r="J1673" s="90">
        <f t="shared" si="53"/>
        <v>0</v>
      </c>
      <c r="K1673" s="297" t="str">
        <f>IFERROR(VLOOKUP(CONCATENATE($A1673,"C"),'05 APU'!$1:$1048576,9,),"")</f>
        <v/>
      </c>
      <c r="L1673" s="297" t="str">
        <f>IFERROR(VLOOKUP(CONCATENATE($A1673,"B"),'05 APU'!$1:$1048576,9,),"")</f>
        <v/>
      </c>
      <c r="M1673" s="297" t="str">
        <f>IFERROR(VLOOKUP(CONCATENATE($A1673,"A"),'05 APU'!$1:$1048576,9,),"")</f>
        <v/>
      </c>
      <c r="N1673" s="86"/>
      <c r="O1673" s="90">
        <f>IFERROR(VLOOKUP(CONCATENATE($A1673,"D"),'05 APU'!$T:$AB,9,),0)</f>
        <v>0</v>
      </c>
      <c r="P1673" s="90">
        <f t="shared" si="52"/>
        <v>0</v>
      </c>
      <c r="Q1673" s="90">
        <f>IFERROR(VLOOKUP(CONCATENATE($A1673,"C"),'05 APU'!$T:$AB,9,),0)</f>
        <v>0</v>
      </c>
      <c r="R1673" s="90">
        <f>IFERROR(VLOOKUP(CONCATENATE($A1673,"B"),'05 APU'!$T:$AB,9,),0)</f>
        <v>0</v>
      </c>
      <c r="S1673" s="90">
        <f>IFERROR(VLOOKUP(CONCATENATE($A1673,"A"),'05 APU'!$T:$AB,9,),0)</f>
        <v>0</v>
      </c>
      <c r="U1673" s="421"/>
      <c r="V1673" s="424"/>
      <c r="W1673" s="429">
        <v>0</v>
      </c>
    </row>
    <row r="1674" spans="1:23" x14ac:dyDescent="0.25">
      <c r="A1674" s="88">
        <v>1664</v>
      </c>
      <c r="B1674" s="408" t="s">
        <v>3052</v>
      </c>
      <c r="C1674" s="409" t="s">
        <v>3053</v>
      </c>
      <c r="D1674" s="89" t="str">
        <f>IFERROR(VLOOKUP(CONCATENATE($A1674,"T"),'05 APU'!$1:$1048576,3,),"")</f>
        <v/>
      </c>
      <c r="E1674" s="89" t="str">
        <f>IFERROR(VLOOKUP(CONCATENATE($A1674,"T2"),'05 APU'!$1:$1048576,3,),"")</f>
        <v/>
      </c>
      <c r="F1674" s="89" t="str">
        <f>IFERROR(VLOOKUP(CONCATENATE($A1674,"T3"),'05 APU'!$1:$1048576,3,),"")</f>
        <v/>
      </c>
      <c r="G1674" s="415" t="s">
        <v>136</v>
      </c>
      <c r="H1674" s="351"/>
      <c r="I1674" s="90">
        <f>IFERROR((VLOOKUP(CONCATENATE($A1674,"D"),'05 APU'!$1:$1048576,9,)),0)</f>
        <v>0</v>
      </c>
      <c r="J1674" s="90">
        <f t="shared" si="53"/>
        <v>0</v>
      </c>
      <c r="K1674" s="297" t="str">
        <f>IFERROR(VLOOKUP(CONCATENATE($A1674,"C"),'05 APU'!$1:$1048576,9,),"")</f>
        <v/>
      </c>
      <c r="L1674" s="297" t="str">
        <f>IFERROR(VLOOKUP(CONCATENATE($A1674,"B"),'05 APU'!$1:$1048576,9,),"")</f>
        <v/>
      </c>
      <c r="M1674" s="297" t="str">
        <f>IFERROR(VLOOKUP(CONCATENATE($A1674,"A"),'05 APU'!$1:$1048576,9,),"")</f>
        <v/>
      </c>
      <c r="N1674" s="86"/>
      <c r="O1674" s="90">
        <f>IFERROR(VLOOKUP(CONCATENATE($A1674,"D"),'05 APU'!$T:$AB,9,),0)</f>
        <v>0</v>
      </c>
      <c r="P1674" s="90">
        <f t="shared" si="52"/>
        <v>0</v>
      </c>
      <c r="Q1674" s="90">
        <f>IFERROR(VLOOKUP(CONCATENATE($A1674,"C"),'05 APU'!$T:$AB,9,),0)</f>
        <v>0</v>
      </c>
      <c r="R1674" s="90">
        <f>IFERROR(VLOOKUP(CONCATENATE($A1674,"B"),'05 APU'!$T:$AB,9,),0)</f>
        <v>0</v>
      </c>
      <c r="S1674" s="90">
        <f>IFERROR(VLOOKUP(CONCATENATE($A1674,"A"),'05 APU'!$T:$AB,9,),0)</f>
        <v>0</v>
      </c>
      <c r="U1674" s="421"/>
      <c r="V1674" s="424"/>
      <c r="W1674" s="429">
        <v>0</v>
      </c>
    </row>
    <row r="1675" spans="1:23" x14ac:dyDescent="0.25">
      <c r="A1675" s="88">
        <v>1665</v>
      </c>
      <c r="B1675" s="408" t="s">
        <v>3054</v>
      </c>
      <c r="C1675" s="409" t="s">
        <v>3055</v>
      </c>
      <c r="D1675" s="89" t="str">
        <f>IFERROR(VLOOKUP(CONCATENATE($A1675,"T"),'05 APU'!$1:$1048576,3,),"")</f>
        <v/>
      </c>
      <c r="E1675" s="89" t="str">
        <f>IFERROR(VLOOKUP(CONCATENATE($A1675,"T2"),'05 APU'!$1:$1048576,3,),"")</f>
        <v/>
      </c>
      <c r="F1675" s="89" t="str">
        <f>IFERROR(VLOOKUP(CONCATENATE($A1675,"T3"),'05 APU'!$1:$1048576,3,),"")</f>
        <v/>
      </c>
      <c r="G1675" s="415" t="s">
        <v>136</v>
      </c>
      <c r="H1675" s="351"/>
      <c r="I1675" s="90">
        <f>IFERROR((VLOOKUP(CONCATENATE($A1675,"D"),'05 APU'!$1:$1048576,9,)),0)</f>
        <v>0</v>
      </c>
      <c r="J1675" s="90">
        <f t="shared" si="53"/>
        <v>0</v>
      </c>
      <c r="K1675" s="297" t="str">
        <f>IFERROR(VLOOKUP(CONCATENATE($A1675,"C"),'05 APU'!$1:$1048576,9,),"")</f>
        <v/>
      </c>
      <c r="L1675" s="297" t="str">
        <f>IFERROR(VLOOKUP(CONCATENATE($A1675,"B"),'05 APU'!$1:$1048576,9,),"")</f>
        <v/>
      </c>
      <c r="M1675" s="297" t="str">
        <f>IFERROR(VLOOKUP(CONCATENATE($A1675,"A"),'05 APU'!$1:$1048576,9,),"")</f>
        <v/>
      </c>
      <c r="N1675" s="86"/>
      <c r="O1675" s="90">
        <f>IFERROR(VLOOKUP(CONCATENATE($A1675,"D"),'05 APU'!$T:$AB,9,),0)</f>
        <v>0</v>
      </c>
      <c r="P1675" s="90">
        <f t="shared" ref="P1675:P1738" si="54">IFERROR($O1675*$H1675,0)</f>
        <v>0</v>
      </c>
      <c r="Q1675" s="90">
        <f>IFERROR(VLOOKUP(CONCATENATE($A1675,"C"),'05 APU'!$T:$AB,9,),0)</f>
        <v>0</v>
      </c>
      <c r="R1675" s="90">
        <f>IFERROR(VLOOKUP(CONCATENATE($A1675,"B"),'05 APU'!$T:$AB,9,),0)</f>
        <v>0</v>
      </c>
      <c r="S1675" s="90">
        <f>IFERROR(VLOOKUP(CONCATENATE($A1675,"A"),'05 APU'!$T:$AB,9,),0)</f>
        <v>0</v>
      </c>
      <c r="U1675" s="421"/>
      <c r="V1675" s="424"/>
      <c r="W1675" s="429">
        <v>0</v>
      </c>
    </row>
    <row r="1676" spans="1:23" x14ac:dyDescent="0.25">
      <c r="A1676" s="88">
        <v>1666</v>
      </c>
      <c r="B1676" s="408" t="s">
        <v>3056</v>
      </c>
      <c r="C1676" s="409" t="s">
        <v>3057</v>
      </c>
      <c r="D1676" s="89" t="str">
        <f>IFERROR(VLOOKUP(CONCATENATE($A1676,"T"),'05 APU'!$1:$1048576,3,),"")</f>
        <v/>
      </c>
      <c r="E1676" s="89" t="str">
        <f>IFERROR(VLOOKUP(CONCATENATE($A1676,"T2"),'05 APU'!$1:$1048576,3,),"")</f>
        <v/>
      </c>
      <c r="F1676" s="89" t="str">
        <f>IFERROR(VLOOKUP(CONCATENATE($A1676,"T3"),'05 APU'!$1:$1048576,3,),"")</f>
        <v/>
      </c>
      <c r="G1676" s="415" t="s">
        <v>136</v>
      </c>
      <c r="H1676" s="351"/>
      <c r="I1676" s="90">
        <f>IFERROR((VLOOKUP(CONCATENATE($A1676,"D"),'05 APU'!$1:$1048576,9,)),0)</f>
        <v>0</v>
      </c>
      <c r="J1676" s="90">
        <f t="shared" si="53"/>
        <v>0</v>
      </c>
      <c r="K1676" s="297" t="str">
        <f>IFERROR(VLOOKUP(CONCATENATE($A1676,"C"),'05 APU'!$1:$1048576,9,),"")</f>
        <v/>
      </c>
      <c r="L1676" s="297" t="str">
        <f>IFERROR(VLOOKUP(CONCATENATE($A1676,"B"),'05 APU'!$1:$1048576,9,),"")</f>
        <v/>
      </c>
      <c r="M1676" s="297" t="str">
        <f>IFERROR(VLOOKUP(CONCATENATE($A1676,"A"),'05 APU'!$1:$1048576,9,),"")</f>
        <v/>
      </c>
      <c r="N1676" s="86"/>
      <c r="O1676" s="90">
        <f>IFERROR(VLOOKUP(CONCATENATE($A1676,"D"),'05 APU'!$T:$AB,9,),0)</f>
        <v>0</v>
      </c>
      <c r="P1676" s="90">
        <f t="shared" si="54"/>
        <v>0</v>
      </c>
      <c r="Q1676" s="90">
        <f>IFERROR(VLOOKUP(CONCATENATE($A1676,"C"),'05 APU'!$T:$AB,9,),0)</f>
        <v>0</v>
      </c>
      <c r="R1676" s="90">
        <f>IFERROR(VLOOKUP(CONCATENATE($A1676,"B"),'05 APU'!$T:$AB,9,),0)</f>
        <v>0</v>
      </c>
      <c r="S1676" s="90">
        <f>IFERROR(VLOOKUP(CONCATENATE($A1676,"A"),'05 APU'!$T:$AB,9,),0)</f>
        <v>0</v>
      </c>
      <c r="U1676" s="421"/>
      <c r="V1676" s="424"/>
      <c r="W1676" s="429">
        <v>0</v>
      </c>
    </row>
    <row r="1677" spans="1:23" x14ac:dyDescent="0.25">
      <c r="A1677" s="88">
        <v>1667</v>
      </c>
      <c r="B1677" s="408" t="s">
        <v>3058</v>
      </c>
      <c r="C1677" s="409" t="s">
        <v>3059</v>
      </c>
      <c r="D1677" s="89" t="str">
        <f>IFERROR(VLOOKUP(CONCATENATE($A1677,"T"),'05 APU'!$1:$1048576,3,),"")</f>
        <v/>
      </c>
      <c r="E1677" s="89" t="str">
        <f>IFERROR(VLOOKUP(CONCATENATE($A1677,"T2"),'05 APU'!$1:$1048576,3,),"")</f>
        <v/>
      </c>
      <c r="F1677" s="89" t="str">
        <f>IFERROR(VLOOKUP(CONCATENATE($A1677,"T3"),'05 APU'!$1:$1048576,3,),"")</f>
        <v/>
      </c>
      <c r="G1677" s="415" t="s">
        <v>136</v>
      </c>
      <c r="H1677" s="351"/>
      <c r="I1677" s="90">
        <f>IFERROR((VLOOKUP(CONCATENATE($A1677,"D"),'05 APU'!$1:$1048576,9,)),0)</f>
        <v>0</v>
      </c>
      <c r="J1677" s="90">
        <f t="shared" si="53"/>
        <v>0</v>
      </c>
      <c r="K1677" s="297" t="str">
        <f>IFERROR(VLOOKUP(CONCATENATE($A1677,"C"),'05 APU'!$1:$1048576,9,),"")</f>
        <v/>
      </c>
      <c r="L1677" s="297" t="str">
        <f>IFERROR(VLOOKUP(CONCATENATE($A1677,"B"),'05 APU'!$1:$1048576,9,),"")</f>
        <v/>
      </c>
      <c r="M1677" s="297" t="str">
        <f>IFERROR(VLOOKUP(CONCATENATE($A1677,"A"),'05 APU'!$1:$1048576,9,),"")</f>
        <v/>
      </c>
      <c r="N1677" s="86"/>
      <c r="O1677" s="90">
        <f>IFERROR(VLOOKUP(CONCATENATE($A1677,"D"),'05 APU'!$T:$AB,9,),0)</f>
        <v>0</v>
      </c>
      <c r="P1677" s="90">
        <f t="shared" si="54"/>
        <v>0</v>
      </c>
      <c r="Q1677" s="90">
        <f>IFERROR(VLOOKUP(CONCATENATE($A1677,"C"),'05 APU'!$T:$AB,9,),0)</f>
        <v>0</v>
      </c>
      <c r="R1677" s="90">
        <f>IFERROR(VLOOKUP(CONCATENATE($A1677,"B"),'05 APU'!$T:$AB,9,),0)</f>
        <v>0</v>
      </c>
      <c r="S1677" s="90">
        <f>IFERROR(VLOOKUP(CONCATENATE($A1677,"A"),'05 APU'!$T:$AB,9,),0)</f>
        <v>0</v>
      </c>
      <c r="U1677" s="421"/>
      <c r="V1677" s="424"/>
      <c r="W1677" s="429">
        <v>0</v>
      </c>
    </row>
    <row r="1678" spans="1:23" x14ac:dyDescent="0.25">
      <c r="A1678" s="88">
        <v>1668</v>
      </c>
      <c r="B1678" s="408" t="s">
        <v>3060</v>
      </c>
      <c r="C1678" s="409" t="s">
        <v>3061</v>
      </c>
      <c r="D1678" s="89" t="str">
        <f>IFERROR(VLOOKUP(CONCATENATE($A1678,"T"),'05 APU'!$1:$1048576,3,),"")</f>
        <v/>
      </c>
      <c r="E1678" s="89" t="str">
        <f>IFERROR(VLOOKUP(CONCATENATE($A1678,"T2"),'05 APU'!$1:$1048576,3,),"")</f>
        <v/>
      </c>
      <c r="F1678" s="89" t="str">
        <f>IFERROR(VLOOKUP(CONCATENATE($A1678,"T3"),'05 APU'!$1:$1048576,3,),"")</f>
        <v/>
      </c>
      <c r="G1678" s="415" t="s">
        <v>136</v>
      </c>
      <c r="H1678" s="351"/>
      <c r="I1678" s="90">
        <f>IFERROR((VLOOKUP(CONCATENATE($A1678,"D"),'05 APU'!$1:$1048576,9,)),0)</f>
        <v>0</v>
      </c>
      <c r="J1678" s="90">
        <f t="shared" si="53"/>
        <v>0</v>
      </c>
      <c r="K1678" s="297" t="str">
        <f>IFERROR(VLOOKUP(CONCATENATE($A1678,"C"),'05 APU'!$1:$1048576,9,),"")</f>
        <v/>
      </c>
      <c r="L1678" s="297" t="str">
        <f>IFERROR(VLOOKUP(CONCATENATE($A1678,"B"),'05 APU'!$1:$1048576,9,),"")</f>
        <v/>
      </c>
      <c r="M1678" s="297" t="str">
        <f>IFERROR(VLOOKUP(CONCATENATE($A1678,"A"),'05 APU'!$1:$1048576,9,),"")</f>
        <v/>
      </c>
      <c r="N1678" s="86"/>
      <c r="O1678" s="90">
        <f>IFERROR(VLOOKUP(CONCATENATE($A1678,"D"),'05 APU'!$T:$AB,9,),0)</f>
        <v>0</v>
      </c>
      <c r="P1678" s="90">
        <f t="shared" si="54"/>
        <v>0</v>
      </c>
      <c r="Q1678" s="90">
        <f>IFERROR(VLOOKUP(CONCATENATE($A1678,"C"),'05 APU'!$T:$AB,9,),0)</f>
        <v>0</v>
      </c>
      <c r="R1678" s="90">
        <f>IFERROR(VLOOKUP(CONCATENATE($A1678,"B"),'05 APU'!$T:$AB,9,),0)</f>
        <v>0</v>
      </c>
      <c r="S1678" s="90">
        <f>IFERROR(VLOOKUP(CONCATENATE($A1678,"A"),'05 APU'!$T:$AB,9,),0)</f>
        <v>0</v>
      </c>
      <c r="U1678" s="421"/>
      <c r="V1678" s="424"/>
      <c r="W1678" s="429">
        <v>0</v>
      </c>
    </row>
    <row r="1679" spans="1:23" x14ac:dyDescent="0.25">
      <c r="A1679" s="88">
        <v>1669</v>
      </c>
      <c r="B1679" s="408" t="s">
        <v>3062</v>
      </c>
      <c r="C1679" s="409" t="s">
        <v>3063</v>
      </c>
      <c r="D1679" s="89" t="str">
        <f>IFERROR(VLOOKUP(CONCATENATE($A1679,"T"),'05 APU'!$1:$1048576,3,),"")</f>
        <v/>
      </c>
      <c r="E1679" s="89" t="str">
        <f>IFERROR(VLOOKUP(CONCATENATE($A1679,"T2"),'05 APU'!$1:$1048576,3,),"")</f>
        <v/>
      </c>
      <c r="F1679" s="89" t="str">
        <f>IFERROR(VLOOKUP(CONCATENATE($A1679,"T3"),'05 APU'!$1:$1048576,3,),"")</f>
        <v/>
      </c>
      <c r="G1679" s="415" t="s">
        <v>136</v>
      </c>
      <c r="H1679" s="351"/>
      <c r="I1679" s="90">
        <f>IFERROR((VLOOKUP(CONCATENATE($A1679,"D"),'05 APU'!$1:$1048576,9,)),0)</f>
        <v>0</v>
      </c>
      <c r="J1679" s="90">
        <f t="shared" si="53"/>
        <v>0</v>
      </c>
      <c r="K1679" s="297" t="str">
        <f>IFERROR(VLOOKUP(CONCATENATE($A1679,"C"),'05 APU'!$1:$1048576,9,),"")</f>
        <v/>
      </c>
      <c r="L1679" s="297" t="str">
        <f>IFERROR(VLOOKUP(CONCATENATE($A1679,"B"),'05 APU'!$1:$1048576,9,),"")</f>
        <v/>
      </c>
      <c r="M1679" s="297" t="str">
        <f>IFERROR(VLOOKUP(CONCATENATE($A1679,"A"),'05 APU'!$1:$1048576,9,),"")</f>
        <v/>
      </c>
      <c r="N1679" s="86"/>
      <c r="O1679" s="90">
        <f>IFERROR(VLOOKUP(CONCATENATE($A1679,"D"),'05 APU'!$T:$AB,9,),0)</f>
        <v>0</v>
      </c>
      <c r="P1679" s="90">
        <f t="shared" si="54"/>
        <v>0</v>
      </c>
      <c r="Q1679" s="90">
        <f>IFERROR(VLOOKUP(CONCATENATE($A1679,"C"),'05 APU'!$T:$AB,9,),0)</f>
        <v>0</v>
      </c>
      <c r="R1679" s="90">
        <f>IFERROR(VLOOKUP(CONCATENATE($A1679,"B"),'05 APU'!$T:$AB,9,),0)</f>
        <v>0</v>
      </c>
      <c r="S1679" s="90">
        <f>IFERROR(VLOOKUP(CONCATENATE($A1679,"A"),'05 APU'!$T:$AB,9,),0)</f>
        <v>0</v>
      </c>
      <c r="U1679" s="421"/>
      <c r="V1679" s="424"/>
      <c r="W1679" s="429">
        <v>0</v>
      </c>
    </row>
    <row r="1680" spans="1:23" x14ac:dyDescent="0.25">
      <c r="A1680" s="88">
        <v>1670</v>
      </c>
      <c r="B1680" s="408" t="s">
        <v>3064</v>
      </c>
      <c r="C1680" s="409" t="s">
        <v>3063</v>
      </c>
      <c r="D1680" s="89" t="str">
        <f>IFERROR(VLOOKUP(CONCATENATE($A1680,"T"),'05 APU'!$1:$1048576,3,),"")</f>
        <v/>
      </c>
      <c r="E1680" s="89" t="str">
        <f>IFERROR(VLOOKUP(CONCATENATE($A1680,"T2"),'05 APU'!$1:$1048576,3,),"")</f>
        <v/>
      </c>
      <c r="F1680" s="89" t="str">
        <f>IFERROR(VLOOKUP(CONCATENATE($A1680,"T3"),'05 APU'!$1:$1048576,3,),"")</f>
        <v/>
      </c>
      <c r="G1680" s="415" t="s">
        <v>136</v>
      </c>
      <c r="H1680" s="351"/>
      <c r="I1680" s="90">
        <f>IFERROR((VLOOKUP(CONCATENATE($A1680,"D"),'05 APU'!$1:$1048576,9,)),0)</f>
        <v>0</v>
      </c>
      <c r="J1680" s="90">
        <f t="shared" si="53"/>
        <v>0</v>
      </c>
      <c r="K1680" s="297" t="str">
        <f>IFERROR(VLOOKUP(CONCATENATE($A1680,"C"),'05 APU'!$1:$1048576,9,),"")</f>
        <v/>
      </c>
      <c r="L1680" s="297" t="str">
        <f>IFERROR(VLOOKUP(CONCATENATE($A1680,"B"),'05 APU'!$1:$1048576,9,),"")</f>
        <v/>
      </c>
      <c r="M1680" s="297" t="str">
        <f>IFERROR(VLOOKUP(CONCATENATE($A1680,"A"),'05 APU'!$1:$1048576,9,),"")</f>
        <v/>
      </c>
      <c r="N1680" s="86"/>
      <c r="O1680" s="90">
        <f>IFERROR(VLOOKUP(CONCATENATE($A1680,"D"),'05 APU'!$T:$AB,9,),0)</f>
        <v>0</v>
      </c>
      <c r="P1680" s="90">
        <f t="shared" si="54"/>
        <v>0</v>
      </c>
      <c r="Q1680" s="90">
        <f>IFERROR(VLOOKUP(CONCATENATE($A1680,"C"),'05 APU'!$T:$AB,9,),0)</f>
        <v>0</v>
      </c>
      <c r="R1680" s="90">
        <f>IFERROR(VLOOKUP(CONCATENATE($A1680,"B"),'05 APU'!$T:$AB,9,),0)</f>
        <v>0</v>
      </c>
      <c r="S1680" s="90">
        <f>IFERROR(VLOOKUP(CONCATENATE($A1680,"A"),'05 APU'!$T:$AB,9,),0)</f>
        <v>0</v>
      </c>
      <c r="U1680" s="421"/>
      <c r="V1680" s="424"/>
      <c r="W1680" s="429">
        <v>0</v>
      </c>
    </row>
    <row r="1681" spans="1:23" x14ac:dyDescent="0.25">
      <c r="A1681" s="88">
        <v>1671</v>
      </c>
      <c r="B1681" s="403">
        <v>6.2</v>
      </c>
      <c r="C1681" s="404" t="s">
        <v>3065</v>
      </c>
      <c r="D1681" s="89" t="str">
        <f>IFERROR(VLOOKUP(CONCATENATE($A1681,"T"),'05 APU'!$1:$1048576,3,),"")</f>
        <v/>
      </c>
      <c r="E1681" s="89" t="str">
        <f>IFERROR(VLOOKUP(CONCATENATE($A1681,"T2"),'05 APU'!$1:$1048576,3,),"")</f>
        <v/>
      </c>
      <c r="F1681" s="89" t="str">
        <f>IFERROR(VLOOKUP(CONCATENATE($A1681,"T3"),'05 APU'!$1:$1048576,3,),"")</f>
        <v/>
      </c>
      <c r="G1681" s="415"/>
      <c r="H1681" s="351"/>
      <c r="I1681" s="90">
        <f>IFERROR((VLOOKUP(CONCATENATE($A1681,"D"),'05 APU'!$1:$1048576,9,)),0)</f>
        <v>0</v>
      </c>
      <c r="J1681" s="90">
        <f t="shared" si="53"/>
        <v>0</v>
      </c>
      <c r="K1681" s="297" t="str">
        <f>IFERROR(VLOOKUP(CONCATENATE($A1681,"C"),'05 APU'!$1:$1048576,9,),"")</f>
        <v/>
      </c>
      <c r="L1681" s="297" t="str">
        <f>IFERROR(VLOOKUP(CONCATENATE($A1681,"B"),'05 APU'!$1:$1048576,9,),"")</f>
        <v/>
      </c>
      <c r="M1681" s="297" t="str">
        <f>IFERROR(VLOOKUP(CONCATENATE($A1681,"A"),'05 APU'!$1:$1048576,9,),"")</f>
        <v/>
      </c>
      <c r="N1681" s="86"/>
      <c r="O1681" s="90">
        <f>IFERROR(VLOOKUP(CONCATENATE($A1681,"D"),'05 APU'!$T:$AB,9,),0)</f>
        <v>0</v>
      </c>
      <c r="P1681" s="90">
        <f t="shared" si="54"/>
        <v>0</v>
      </c>
      <c r="Q1681" s="90">
        <f>IFERROR(VLOOKUP(CONCATENATE($A1681,"C"),'05 APU'!$T:$AB,9,),0)</f>
        <v>0</v>
      </c>
      <c r="R1681" s="90">
        <f>IFERROR(VLOOKUP(CONCATENATE($A1681,"B"),'05 APU'!$T:$AB,9,),0)</f>
        <v>0</v>
      </c>
      <c r="S1681" s="90">
        <f>IFERROR(VLOOKUP(CONCATENATE($A1681,"A"),'05 APU'!$T:$AB,9,),0)</f>
        <v>0</v>
      </c>
      <c r="U1681" s="420"/>
      <c r="V1681" s="424"/>
      <c r="W1681" s="429">
        <v>0</v>
      </c>
    </row>
    <row r="1682" spans="1:23" x14ac:dyDescent="0.25">
      <c r="A1682" s="88">
        <v>1672</v>
      </c>
      <c r="B1682" s="403" t="s">
        <v>3066</v>
      </c>
      <c r="C1682" s="404" t="s">
        <v>1494</v>
      </c>
      <c r="D1682" s="89" t="str">
        <f>IFERROR(VLOOKUP(CONCATENATE($A1682,"T"),'05 APU'!$1:$1048576,3,),"")</f>
        <v/>
      </c>
      <c r="E1682" s="89" t="str">
        <f>IFERROR(VLOOKUP(CONCATENATE($A1682,"T2"),'05 APU'!$1:$1048576,3,),"")</f>
        <v/>
      </c>
      <c r="F1682" s="89" t="str">
        <f>IFERROR(VLOOKUP(CONCATENATE($A1682,"T3"),'05 APU'!$1:$1048576,3,),"")</f>
        <v/>
      </c>
      <c r="G1682" s="415"/>
      <c r="H1682" s="351"/>
      <c r="I1682" s="90">
        <f>IFERROR((VLOOKUP(CONCATENATE($A1682,"D"),'05 APU'!$1:$1048576,9,)),0)</f>
        <v>0</v>
      </c>
      <c r="J1682" s="90">
        <f t="shared" si="53"/>
        <v>0</v>
      </c>
      <c r="K1682" s="297" t="str">
        <f>IFERROR(VLOOKUP(CONCATENATE($A1682,"C"),'05 APU'!$1:$1048576,9,),"")</f>
        <v/>
      </c>
      <c r="L1682" s="297" t="str">
        <f>IFERROR(VLOOKUP(CONCATENATE($A1682,"B"),'05 APU'!$1:$1048576,9,),"")</f>
        <v/>
      </c>
      <c r="M1682" s="297" t="str">
        <f>IFERROR(VLOOKUP(CONCATENATE($A1682,"A"),'05 APU'!$1:$1048576,9,),"")</f>
        <v/>
      </c>
      <c r="N1682" s="86"/>
      <c r="O1682" s="90">
        <f>IFERROR(VLOOKUP(CONCATENATE($A1682,"D"),'05 APU'!$T:$AB,9,),0)</f>
        <v>0</v>
      </c>
      <c r="P1682" s="90">
        <f t="shared" si="54"/>
        <v>0</v>
      </c>
      <c r="Q1682" s="90">
        <f>IFERROR(VLOOKUP(CONCATENATE($A1682,"C"),'05 APU'!$T:$AB,9,),0)</f>
        <v>0</v>
      </c>
      <c r="R1682" s="90">
        <f>IFERROR(VLOOKUP(CONCATENATE($A1682,"B"),'05 APU'!$T:$AB,9,),0)</f>
        <v>0</v>
      </c>
      <c r="S1682" s="90">
        <f>IFERROR(VLOOKUP(CONCATENATE($A1682,"A"),'05 APU'!$T:$AB,9,),0)</f>
        <v>0</v>
      </c>
      <c r="U1682" s="420"/>
      <c r="V1682" s="424"/>
      <c r="W1682" s="429">
        <v>0</v>
      </c>
    </row>
    <row r="1683" spans="1:23" x14ac:dyDescent="0.25">
      <c r="A1683" s="88">
        <v>1673</v>
      </c>
      <c r="B1683" s="408" t="s">
        <v>3067</v>
      </c>
      <c r="C1683" s="409" t="s">
        <v>1397</v>
      </c>
      <c r="D1683" s="89" t="str">
        <f>IFERROR(VLOOKUP(CONCATENATE($A1683,"T"),'05 APU'!$1:$1048576,3,),"")</f>
        <v/>
      </c>
      <c r="E1683" s="89" t="str">
        <f>IFERROR(VLOOKUP(CONCATENATE($A1683,"T2"),'05 APU'!$1:$1048576,3,),"")</f>
        <v/>
      </c>
      <c r="F1683" s="89" t="str">
        <f>IFERROR(VLOOKUP(CONCATENATE($A1683,"T3"),'05 APU'!$1:$1048576,3,),"")</f>
        <v/>
      </c>
      <c r="G1683" s="415" t="s">
        <v>168</v>
      </c>
      <c r="H1683" s="351"/>
      <c r="I1683" s="90">
        <f>IFERROR((VLOOKUP(CONCATENATE($A1683,"D"),'05 APU'!$1:$1048576,9,)),0)</f>
        <v>0</v>
      </c>
      <c r="J1683" s="90">
        <f t="shared" si="53"/>
        <v>0</v>
      </c>
      <c r="K1683" s="297" t="str">
        <f>IFERROR(VLOOKUP(CONCATENATE($A1683,"C"),'05 APU'!$1:$1048576,9,),"")</f>
        <v/>
      </c>
      <c r="L1683" s="297" t="str">
        <f>IFERROR(VLOOKUP(CONCATENATE($A1683,"B"),'05 APU'!$1:$1048576,9,),"")</f>
        <v/>
      </c>
      <c r="M1683" s="297" t="str">
        <f>IFERROR(VLOOKUP(CONCATENATE($A1683,"A"),'05 APU'!$1:$1048576,9,),"")</f>
        <v/>
      </c>
      <c r="N1683" s="86"/>
      <c r="O1683" s="90">
        <f>IFERROR(VLOOKUP(CONCATENATE($A1683,"D"),'05 APU'!$T:$AB,9,),0)</f>
        <v>0</v>
      </c>
      <c r="P1683" s="90">
        <f t="shared" si="54"/>
        <v>0</v>
      </c>
      <c r="Q1683" s="90">
        <f>IFERROR(VLOOKUP(CONCATENATE($A1683,"C"),'05 APU'!$T:$AB,9,),0)</f>
        <v>0</v>
      </c>
      <c r="R1683" s="90">
        <f>IFERROR(VLOOKUP(CONCATENATE($A1683,"B"),'05 APU'!$T:$AB,9,),0)</f>
        <v>0</v>
      </c>
      <c r="S1683" s="90">
        <f>IFERROR(VLOOKUP(CONCATENATE($A1683,"A"),'05 APU'!$T:$AB,9,),0)</f>
        <v>0</v>
      </c>
      <c r="U1683" s="421"/>
      <c r="V1683" s="424"/>
      <c r="W1683" s="429">
        <v>0</v>
      </c>
    </row>
    <row r="1684" spans="1:23" x14ac:dyDescent="0.25">
      <c r="A1684" s="88">
        <v>1674</v>
      </c>
      <c r="B1684" s="408" t="s">
        <v>3068</v>
      </c>
      <c r="C1684" s="409" t="s">
        <v>1381</v>
      </c>
      <c r="D1684" s="89" t="str">
        <f>IFERROR(VLOOKUP(CONCATENATE($A1684,"T"),'05 APU'!$1:$1048576,3,),"")</f>
        <v/>
      </c>
      <c r="E1684" s="89" t="str">
        <f>IFERROR(VLOOKUP(CONCATENATE($A1684,"T2"),'05 APU'!$1:$1048576,3,),"")</f>
        <v/>
      </c>
      <c r="F1684" s="89" t="str">
        <f>IFERROR(VLOOKUP(CONCATENATE($A1684,"T3"),'05 APU'!$1:$1048576,3,),"")</f>
        <v/>
      </c>
      <c r="G1684" s="415" t="s">
        <v>168</v>
      </c>
      <c r="H1684" s="351"/>
      <c r="I1684" s="90">
        <f>IFERROR((VLOOKUP(CONCATENATE($A1684,"D"),'05 APU'!$1:$1048576,9,)),0)</f>
        <v>0</v>
      </c>
      <c r="J1684" s="90">
        <f t="shared" si="53"/>
        <v>0</v>
      </c>
      <c r="K1684" s="297" t="str">
        <f>IFERROR(VLOOKUP(CONCATENATE($A1684,"C"),'05 APU'!$1:$1048576,9,),"")</f>
        <v/>
      </c>
      <c r="L1684" s="297" t="str">
        <f>IFERROR(VLOOKUP(CONCATENATE($A1684,"B"),'05 APU'!$1:$1048576,9,),"")</f>
        <v/>
      </c>
      <c r="M1684" s="297" t="str">
        <f>IFERROR(VLOOKUP(CONCATENATE($A1684,"A"),'05 APU'!$1:$1048576,9,),"")</f>
        <v/>
      </c>
      <c r="N1684" s="86"/>
      <c r="O1684" s="90">
        <f>IFERROR(VLOOKUP(CONCATENATE($A1684,"D"),'05 APU'!$T:$AB,9,),0)</f>
        <v>0</v>
      </c>
      <c r="P1684" s="90">
        <f t="shared" si="54"/>
        <v>0</v>
      </c>
      <c r="Q1684" s="90">
        <f>IFERROR(VLOOKUP(CONCATENATE($A1684,"C"),'05 APU'!$T:$AB,9,),0)</f>
        <v>0</v>
      </c>
      <c r="R1684" s="90">
        <f>IFERROR(VLOOKUP(CONCATENATE($A1684,"B"),'05 APU'!$T:$AB,9,),0)</f>
        <v>0</v>
      </c>
      <c r="S1684" s="90">
        <f>IFERROR(VLOOKUP(CONCATENATE($A1684,"A"),'05 APU'!$T:$AB,9,),0)</f>
        <v>0</v>
      </c>
      <c r="U1684" s="421"/>
      <c r="V1684" s="424"/>
      <c r="W1684" s="429">
        <v>0</v>
      </c>
    </row>
    <row r="1685" spans="1:23" x14ac:dyDescent="0.25">
      <c r="A1685" s="88">
        <v>1675</v>
      </c>
      <c r="B1685" s="408" t="s">
        <v>3069</v>
      </c>
      <c r="C1685" s="409" t="s">
        <v>3070</v>
      </c>
      <c r="D1685" s="89" t="str">
        <f>IFERROR(VLOOKUP(CONCATENATE($A1685,"T"),'05 APU'!$1:$1048576,3,),"")</f>
        <v/>
      </c>
      <c r="E1685" s="89" t="str">
        <f>IFERROR(VLOOKUP(CONCATENATE($A1685,"T2"),'05 APU'!$1:$1048576,3,),"")</f>
        <v/>
      </c>
      <c r="F1685" s="89" t="str">
        <f>IFERROR(VLOOKUP(CONCATENATE($A1685,"T3"),'05 APU'!$1:$1048576,3,),"")</f>
        <v/>
      </c>
      <c r="G1685" s="415" t="s">
        <v>168</v>
      </c>
      <c r="H1685" s="351"/>
      <c r="I1685" s="90">
        <f>IFERROR((VLOOKUP(CONCATENATE($A1685,"D"),'05 APU'!$1:$1048576,9,)),0)</f>
        <v>0</v>
      </c>
      <c r="J1685" s="90">
        <f t="shared" si="53"/>
        <v>0</v>
      </c>
      <c r="K1685" s="297" t="str">
        <f>IFERROR(VLOOKUP(CONCATENATE($A1685,"C"),'05 APU'!$1:$1048576,9,),"")</f>
        <v/>
      </c>
      <c r="L1685" s="297" t="str">
        <f>IFERROR(VLOOKUP(CONCATENATE($A1685,"B"),'05 APU'!$1:$1048576,9,),"")</f>
        <v/>
      </c>
      <c r="M1685" s="297" t="str">
        <f>IFERROR(VLOOKUP(CONCATENATE($A1685,"A"),'05 APU'!$1:$1048576,9,),"")</f>
        <v/>
      </c>
      <c r="N1685" s="86"/>
      <c r="O1685" s="90">
        <f>IFERROR(VLOOKUP(CONCATENATE($A1685,"D"),'05 APU'!$T:$AB,9,),0)</f>
        <v>0</v>
      </c>
      <c r="P1685" s="90">
        <f t="shared" si="54"/>
        <v>0</v>
      </c>
      <c r="Q1685" s="90">
        <f>IFERROR(VLOOKUP(CONCATENATE($A1685,"C"),'05 APU'!$T:$AB,9,),0)</f>
        <v>0</v>
      </c>
      <c r="R1685" s="90">
        <f>IFERROR(VLOOKUP(CONCATENATE($A1685,"B"),'05 APU'!$T:$AB,9,),0)</f>
        <v>0</v>
      </c>
      <c r="S1685" s="90">
        <f>IFERROR(VLOOKUP(CONCATENATE($A1685,"A"),'05 APU'!$T:$AB,9,),0)</f>
        <v>0</v>
      </c>
      <c r="U1685" s="421"/>
      <c r="V1685" s="424"/>
      <c r="W1685" s="429">
        <v>0</v>
      </c>
    </row>
    <row r="1686" spans="1:23" x14ac:dyDescent="0.25">
      <c r="A1686" s="88">
        <v>1676</v>
      </c>
      <c r="B1686" s="408" t="s">
        <v>3071</v>
      </c>
      <c r="C1686" s="409" t="s">
        <v>3072</v>
      </c>
      <c r="D1686" s="89" t="str">
        <f>IFERROR(VLOOKUP(CONCATENATE($A1686,"T"),'05 APU'!$1:$1048576,3,),"")</f>
        <v/>
      </c>
      <c r="E1686" s="89" t="str">
        <f>IFERROR(VLOOKUP(CONCATENATE($A1686,"T2"),'05 APU'!$1:$1048576,3,),"")</f>
        <v/>
      </c>
      <c r="F1686" s="89" t="str">
        <f>IFERROR(VLOOKUP(CONCATENATE($A1686,"T3"),'05 APU'!$1:$1048576,3,),"")</f>
        <v/>
      </c>
      <c r="G1686" s="415" t="s">
        <v>168</v>
      </c>
      <c r="H1686" s="351"/>
      <c r="I1686" s="90">
        <f>IFERROR((VLOOKUP(CONCATENATE($A1686,"D"),'05 APU'!$1:$1048576,9,)),0)</f>
        <v>0</v>
      </c>
      <c r="J1686" s="90">
        <f t="shared" si="53"/>
        <v>0</v>
      </c>
      <c r="K1686" s="297" t="str">
        <f>IFERROR(VLOOKUP(CONCATENATE($A1686,"C"),'05 APU'!$1:$1048576,9,),"")</f>
        <v/>
      </c>
      <c r="L1686" s="297" t="str">
        <f>IFERROR(VLOOKUP(CONCATENATE($A1686,"B"),'05 APU'!$1:$1048576,9,),"")</f>
        <v/>
      </c>
      <c r="M1686" s="297" t="str">
        <f>IFERROR(VLOOKUP(CONCATENATE($A1686,"A"),'05 APU'!$1:$1048576,9,),"")</f>
        <v/>
      </c>
      <c r="N1686" s="86"/>
      <c r="O1686" s="90">
        <f>IFERROR(VLOOKUP(CONCATENATE($A1686,"D"),'05 APU'!$T:$AB,9,),0)</f>
        <v>0</v>
      </c>
      <c r="P1686" s="90">
        <f t="shared" si="54"/>
        <v>0</v>
      </c>
      <c r="Q1686" s="90">
        <f>IFERROR(VLOOKUP(CONCATENATE($A1686,"C"),'05 APU'!$T:$AB,9,),0)</f>
        <v>0</v>
      </c>
      <c r="R1686" s="90">
        <f>IFERROR(VLOOKUP(CONCATENATE($A1686,"B"),'05 APU'!$T:$AB,9,),0)</f>
        <v>0</v>
      </c>
      <c r="S1686" s="90">
        <f>IFERROR(VLOOKUP(CONCATENATE($A1686,"A"),'05 APU'!$T:$AB,9,),0)</f>
        <v>0</v>
      </c>
      <c r="U1686" s="421"/>
      <c r="V1686" s="424"/>
      <c r="W1686" s="429">
        <v>0</v>
      </c>
    </row>
    <row r="1687" spans="1:23" x14ac:dyDescent="0.25">
      <c r="A1687" s="88">
        <v>1677</v>
      </c>
      <c r="B1687" s="408" t="s">
        <v>3073</v>
      </c>
      <c r="C1687" s="409" t="s">
        <v>1407</v>
      </c>
      <c r="D1687" s="89" t="str">
        <f>IFERROR(VLOOKUP(CONCATENATE($A1687,"T"),'05 APU'!$1:$1048576,3,),"")</f>
        <v/>
      </c>
      <c r="E1687" s="89" t="str">
        <f>IFERROR(VLOOKUP(CONCATENATE($A1687,"T2"),'05 APU'!$1:$1048576,3,),"")</f>
        <v/>
      </c>
      <c r="F1687" s="89" t="str">
        <f>IFERROR(VLOOKUP(CONCATENATE($A1687,"T3"),'05 APU'!$1:$1048576,3,),"")</f>
        <v/>
      </c>
      <c r="G1687" s="415" t="s">
        <v>168</v>
      </c>
      <c r="H1687" s="351"/>
      <c r="I1687" s="90">
        <f>IFERROR((VLOOKUP(CONCATENATE($A1687,"D"),'05 APU'!$1:$1048576,9,)),0)</f>
        <v>0</v>
      </c>
      <c r="J1687" s="90">
        <f t="shared" si="53"/>
        <v>0</v>
      </c>
      <c r="K1687" s="297" t="str">
        <f>IFERROR(VLOOKUP(CONCATENATE($A1687,"C"),'05 APU'!$1:$1048576,9,),"")</f>
        <v/>
      </c>
      <c r="L1687" s="297" t="str">
        <f>IFERROR(VLOOKUP(CONCATENATE($A1687,"B"),'05 APU'!$1:$1048576,9,),"")</f>
        <v/>
      </c>
      <c r="M1687" s="297" t="str">
        <f>IFERROR(VLOOKUP(CONCATENATE($A1687,"A"),'05 APU'!$1:$1048576,9,),"")</f>
        <v/>
      </c>
      <c r="N1687" s="86"/>
      <c r="O1687" s="90">
        <f>IFERROR(VLOOKUP(CONCATENATE($A1687,"D"),'05 APU'!$T:$AB,9,),0)</f>
        <v>0</v>
      </c>
      <c r="P1687" s="90">
        <f t="shared" si="54"/>
        <v>0</v>
      </c>
      <c r="Q1687" s="90">
        <f>IFERROR(VLOOKUP(CONCATENATE($A1687,"C"),'05 APU'!$T:$AB,9,),0)</f>
        <v>0</v>
      </c>
      <c r="R1687" s="90">
        <f>IFERROR(VLOOKUP(CONCATENATE($A1687,"B"),'05 APU'!$T:$AB,9,),0)</f>
        <v>0</v>
      </c>
      <c r="S1687" s="90">
        <f>IFERROR(VLOOKUP(CONCATENATE($A1687,"A"),'05 APU'!$T:$AB,9,),0)</f>
        <v>0</v>
      </c>
      <c r="U1687" s="421"/>
      <c r="V1687" s="424"/>
      <c r="W1687" s="429">
        <v>0</v>
      </c>
    </row>
    <row r="1688" spans="1:23" x14ac:dyDescent="0.25">
      <c r="A1688" s="88">
        <v>1678</v>
      </c>
      <c r="B1688" s="408" t="s">
        <v>3074</v>
      </c>
      <c r="C1688" s="409" t="s">
        <v>1675</v>
      </c>
      <c r="D1688" s="89" t="str">
        <f>IFERROR(VLOOKUP(CONCATENATE($A1688,"T"),'05 APU'!$1:$1048576,3,),"")</f>
        <v/>
      </c>
      <c r="E1688" s="89" t="str">
        <f>IFERROR(VLOOKUP(CONCATENATE($A1688,"T2"),'05 APU'!$1:$1048576,3,),"")</f>
        <v/>
      </c>
      <c r="F1688" s="89" t="str">
        <f>IFERROR(VLOOKUP(CONCATENATE($A1688,"T3"),'05 APU'!$1:$1048576,3,),"")</f>
        <v/>
      </c>
      <c r="G1688" s="415" t="s">
        <v>168</v>
      </c>
      <c r="H1688" s="351"/>
      <c r="I1688" s="90">
        <f>IFERROR((VLOOKUP(CONCATENATE($A1688,"D"),'05 APU'!$1:$1048576,9,)),0)</f>
        <v>0</v>
      </c>
      <c r="J1688" s="90">
        <f t="shared" si="53"/>
        <v>0</v>
      </c>
      <c r="K1688" s="297" t="str">
        <f>IFERROR(VLOOKUP(CONCATENATE($A1688,"C"),'05 APU'!$1:$1048576,9,),"")</f>
        <v/>
      </c>
      <c r="L1688" s="297" t="str">
        <f>IFERROR(VLOOKUP(CONCATENATE($A1688,"B"),'05 APU'!$1:$1048576,9,),"")</f>
        <v/>
      </c>
      <c r="M1688" s="297" t="str">
        <f>IFERROR(VLOOKUP(CONCATENATE($A1688,"A"),'05 APU'!$1:$1048576,9,),"")</f>
        <v/>
      </c>
      <c r="N1688" s="86"/>
      <c r="O1688" s="90">
        <f>IFERROR(VLOOKUP(CONCATENATE($A1688,"D"),'05 APU'!$T:$AB,9,),0)</f>
        <v>0</v>
      </c>
      <c r="P1688" s="90">
        <f t="shared" si="54"/>
        <v>0</v>
      </c>
      <c r="Q1688" s="90">
        <f>IFERROR(VLOOKUP(CONCATENATE($A1688,"C"),'05 APU'!$T:$AB,9,),0)</f>
        <v>0</v>
      </c>
      <c r="R1688" s="90">
        <f>IFERROR(VLOOKUP(CONCATENATE($A1688,"B"),'05 APU'!$T:$AB,9,),0)</f>
        <v>0</v>
      </c>
      <c r="S1688" s="90">
        <f>IFERROR(VLOOKUP(CONCATENATE($A1688,"A"),'05 APU'!$T:$AB,9,),0)</f>
        <v>0</v>
      </c>
      <c r="U1688" s="421"/>
      <c r="V1688" s="424"/>
      <c r="W1688" s="429">
        <v>0</v>
      </c>
    </row>
    <row r="1689" spans="1:23" x14ac:dyDescent="0.25">
      <c r="A1689" s="88">
        <v>1679</v>
      </c>
      <c r="B1689" s="408" t="s">
        <v>3075</v>
      </c>
      <c r="C1689" s="409" t="s">
        <v>1410</v>
      </c>
      <c r="D1689" s="89" t="str">
        <f>IFERROR(VLOOKUP(CONCATENATE($A1689,"T"),'05 APU'!$1:$1048576,3,),"")</f>
        <v/>
      </c>
      <c r="E1689" s="89" t="str">
        <f>IFERROR(VLOOKUP(CONCATENATE($A1689,"T2"),'05 APU'!$1:$1048576,3,),"")</f>
        <v/>
      </c>
      <c r="F1689" s="89" t="str">
        <f>IFERROR(VLOOKUP(CONCATENATE($A1689,"T3"),'05 APU'!$1:$1048576,3,),"")</f>
        <v/>
      </c>
      <c r="G1689" s="415" t="s">
        <v>168</v>
      </c>
      <c r="H1689" s="351"/>
      <c r="I1689" s="90">
        <f>IFERROR((VLOOKUP(CONCATENATE($A1689,"D"),'05 APU'!$1:$1048576,9,)),0)</f>
        <v>0</v>
      </c>
      <c r="J1689" s="90">
        <f t="shared" si="53"/>
        <v>0</v>
      </c>
      <c r="K1689" s="297" t="str">
        <f>IFERROR(VLOOKUP(CONCATENATE($A1689,"C"),'05 APU'!$1:$1048576,9,),"")</f>
        <v/>
      </c>
      <c r="L1689" s="297" t="str">
        <f>IFERROR(VLOOKUP(CONCATENATE($A1689,"B"),'05 APU'!$1:$1048576,9,),"")</f>
        <v/>
      </c>
      <c r="M1689" s="297" t="str">
        <f>IFERROR(VLOOKUP(CONCATENATE($A1689,"A"),'05 APU'!$1:$1048576,9,),"")</f>
        <v/>
      </c>
      <c r="N1689" s="86"/>
      <c r="O1689" s="90">
        <f>IFERROR(VLOOKUP(CONCATENATE($A1689,"D"),'05 APU'!$T:$AB,9,),0)</f>
        <v>0</v>
      </c>
      <c r="P1689" s="90">
        <f t="shared" si="54"/>
        <v>0</v>
      </c>
      <c r="Q1689" s="90">
        <f>IFERROR(VLOOKUP(CONCATENATE($A1689,"C"),'05 APU'!$T:$AB,9,),0)</f>
        <v>0</v>
      </c>
      <c r="R1689" s="90">
        <f>IFERROR(VLOOKUP(CONCATENATE($A1689,"B"),'05 APU'!$T:$AB,9,),0)</f>
        <v>0</v>
      </c>
      <c r="S1689" s="90">
        <f>IFERROR(VLOOKUP(CONCATENATE($A1689,"A"),'05 APU'!$T:$AB,9,),0)</f>
        <v>0</v>
      </c>
      <c r="U1689" s="421"/>
      <c r="V1689" s="424"/>
      <c r="W1689" s="429">
        <v>0</v>
      </c>
    </row>
    <row r="1690" spans="1:23" x14ac:dyDescent="0.25">
      <c r="A1690" s="88">
        <v>1680</v>
      </c>
      <c r="B1690" s="403" t="s">
        <v>3076</v>
      </c>
      <c r="C1690" s="404" t="s">
        <v>1507</v>
      </c>
      <c r="D1690" s="89" t="str">
        <f>IFERROR(VLOOKUP(CONCATENATE($A1690,"T"),'05 APU'!$1:$1048576,3,),"")</f>
        <v/>
      </c>
      <c r="E1690" s="89" t="str">
        <f>IFERROR(VLOOKUP(CONCATENATE($A1690,"T2"),'05 APU'!$1:$1048576,3,),"")</f>
        <v/>
      </c>
      <c r="F1690" s="89" t="str">
        <f>IFERROR(VLOOKUP(CONCATENATE($A1690,"T3"),'05 APU'!$1:$1048576,3,),"")</f>
        <v/>
      </c>
      <c r="G1690" s="415"/>
      <c r="H1690" s="351"/>
      <c r="I1690" s="90">
        <f>IFERROR((VLOOKUP(CONCATENATE($A1690,"D"),'05 APU'!$1:$1048576,9,)),0)</f>
        <v>0</v>
      </c>
      <c r="J1690" s="90">
        <f t="shared" si="53"/>
        <v>0</v>
      </c>
      <c r="K1690" s="297" t="str">
        <f>IFERROR(VLOOKUP(CONCATENATE($A1690,"C"),'05 APU'!$1:$1048576,9,),"")</f>
        <v/>
      </c>
      <c r="L1690" s="297" t="str">
        <f>IFERROR(VLOOKUP(CONCATENATE($A1690,"B"),'05 APU'!$1:$1048576,9,),"")</f>
        <v/>
      </c>
      <c r="M1690" s="297" t="str">
        <f>IFERROR(VLOOKUP(CONCATENATE($A1690,"A"),'05 APU'!$1:$1048576,9,),"")</f>
        <v/>
      </c>
      <c r="N1690" s="86"/>
      <c r="O1690" s="90">
        <f>IFERROR(VLOOKUP(CONCATENATE($A1690,"D"),'05 APU'!$T:$AB,9,),0)</f>
        <v>0</v>
      </c>
      <c r="P1690" s="90">
        <f t="shared" si="54"/>
        <v>0</v>
      </c>
      <c r="Q1690" s="90">
        <f>IFERROR(VLOOKUP(CONCATENATE($A1690,"C"),'05 APU'!$T:$AB,9,),0)</f>
        <v>0</v>
      </c>
      <c r="R1690" s="90">
        <f>IFERROR(VLOOKUP(CONCATENATE($A1690,"B"),'05 APU'!$T:$AB,9,),0)</f>
        <v>0</v>
      </c>
      <c r="S1690" s="90">
        <f>IFERROR(VLOOKUP(CONCATENATE($A1690,"A"),'05 APU'!$T:$AB,9,),0)</f>
        <v>0</v>
      </c>
      <c r="U1690" s="420"/>
      <c r="V1690" s="424"/>
      <c r="W1690" s="429">
        <v>0</v>
      </c>
    </row>
    <row r="1691" spans="1:23" x14ac:dyDescent="0.25">
      <c r="A1691" s="88">
        <v>1681</v>
      </c>
      <c r="B1691" s="408" t="s">
        <v>3077</v>
      </c>
      <c r="C1691" s="409" t="s">
        <v>1397</v>
      </c>
      <c r="D1691" s="89" t="str">
        <f>IFERROR(VLOOKUP(CONCATENATE($A1691,"T"),'05 APU'!$1:$1048576,3,),"")</f>
        <v/>
      </c>
      <c r="E1691" s="89" t="str">
        <f>IFERROR(VLOOKUP(CONCATENATE($A1691,"T2"),'05 APU'!$1:$1048576,3,),"")</f>
        <v/>
      </c>
      <c r="F1691" s="89" t="str">
        <f>IFERROR(VLOOKUP(CONCATENATE($A1691,"T3"),'05 APU'!$1:$1048576,3,),"")</f>
        <v/>
      </c>
      <c r="G1691" s="415" t="s">
        <v>168</v>
      </c>
      <c r="H1691" s="351"/>
      <c r="I1691" s="90">
        <f>IFERROR((VLOOKUP(CONCATENATE($A1691,"D"),'05 APU'!$1:$1048576,9,)),0)</f>
        <v>0</v>
      </c>
      <c r="J1691" s="90">
        <f t="shared" si="53"/>
        <v>0</v>
      </c>
      <c r="K1691" s="297" t="str">
        <f>IFERROR(VLOOKUP(CONCATENATE($A1691,"C"),'05 APU'!$1:$1048576,9,),"")</f>
        <v/>
      </c>
      <c r="L1691" s="297" t="str">
        <f>IFERROR(VLOOKUP(CONCATENATE($A1691,"B"),'05 APU'!$1:$1048576,9,),"")</f>
        <v/>
      </c>
      <c r="M1691" s="297" t="str">
        <f>IFERROR(VLOOKUP(CONCATENATE($A1691,"A"),'05 APU'!$1:$1048576,9,),"")</f>
        <v/>
      </c>
      <c r="N1691" s="86"/>
      <c r="O1691" s="90">
        <f>IFERROR(VLOOKUP(CONCATENATE($A1691,"D"),'05 APU'!$T:$AB,9,),0)</f>
        <v>0</v>
      </c>
      <c r="P1691" s="90">
        <f t="shared" si="54"/>
        <v>0</v>
      </c>
      <c r="Q1691" s="90">
        <f>IFERROR(VLOOKUP(CONCATENATE($A1691,"C"),'05 APU'!$T:$AB,9,),0)</f>
        <v>0</v>
      </c>
      <c r="R1691" s="90">
        <f>IFERROR(VLOOKUP(CONCATENATE($A1691,"B"),'05 APU'!$T:$AB,9,),0)</f>
        <v>0</v>
      </c>
      <c r="S1691" s="90">
        <f>IFERROR(VLOOKUP(CONCATENATE($A1691,"A"),'05 APU'!$T:$AB,9,),0)</f>
        <v>0</v>
      </c>
      <c r="U1691" s="421"/>
      <c r="V1691" s="424"/>
      <c r="W1691" s="429">
        <v>0</v>
      </c>
    </row>
    <row r="1692" spans="1:23" x14ac:dyDescent="0.25">
      <c r="A1692" s="88">
        <v>1682</v>
      </c>
      <c r="B1692" s="408" t="s">
        <v>3078</v>
      </c>
      <c r="C1692" s="409" t="s">
        <v>1381</v>
      </c>
      <c r="D1692" s="89" t="str">
        <f>IFERROR(VLOOKUP(CONCATENATE($A1692,"T"),'05 APU'!$1:$1048576,3,),"")</f>
        <v/>
      </c>
      <c r="E1692" s="89" t="str">
        <f>IFERROR(VLOOKUP(CONCATENATE($A1692,"T2"),'05 APU'!$1:$1048576,3,),"")</f>
        <v/>
      </c>
      <c r="F1692" s="89" t="str">
        <f>IFERROR(VLOOKUP(CONCATENATE($A1692,"T3"),'05 APU'!$1:$1048576,3,),"")</f>
        <v/>
      </c>
      <c r="G1692" s="415" t="s">
        <v>168</v>
      </c>
      <c r="H1692" s="351"/>
      <c r="I1692" s="90">
        <f>IFERROR((VLOOKUP(CONCATENATE($A1692,"D"),'05 APU'!$1:$1048576,9,)),0)</f>
        <v>0</v>
      </c>
      <c r="J1692" s="90">
        <f t="shared" si="53"/>
        <v>0</v>
      </c>
      <c r="K1692" s="297" t="str">
        <f>IFERROR(VLOOKUP(CONCATENATE($A1692,"C"),'05 APU'!$1:$1048576,9,),"")</f>
        <v/>
      </c>
      <c r="L1692" s="297" t="str">
        <f>IFERROR(VLOOKUP(CONCATENATE($A1692,"B"),'05 APU'!$1:$1048576,9,),"")</f>
        <v/>
      </c>
      <c r="M1692" s="297" t="str">
        <f>IFERROR(VLOOKUP(CONCATENATE($A1692,"A"),'05 APU'!$1:$1048576,9,),"")</f>
        <v/>
      </c>
      <c r="N1692" s="86"/>
      <c r="O1692" s="90">
        <f>IFERROR(VLOOKUP(CONCATENATE($A1692,"D"),'05 APU'!$T:$AB,9,),0)</f>
        <v>0</v>
      </c>
      <c r="P1692" s="90">
        <f t="shared" si="54"/>
        <v>0</v>
      </c>
      <c r="Q1692" s="90">
        <f>IFERROR(VLOOKUP(CONCATENATE($A1692,"C"),'05 APU'!$T:$AB,9,),0)</f>
        <v>0</v>
      </c>
      <c r="R1692" s="90">
        <f>IFERROR(VLOOKUP(CONCATENATE($A1692,"B"),'05 APU'!$T:$AB,9,),0)</f>
        <v>0</v>
      </c>
      <c r="S1692" s="90">
        <f>IFERROR(VLOOKUP(CONCATENATE($A1692,"A"),'05 APU'!$T:$AB,9,),0)</f>
        <v>0</v>
      </c>
      <c r="U1692" s="421"/>
      <c r="V1692" s="424"/>
      <c r="W1692" s="429">
        <v>0</v>
      </c>
    </row>
    <row r="1693" spans="1:23" x14ac:dyDescent="0.25">
      <c r="A1693" s="88">
        <v>1683</v>
      </c>
      <c r="B1693" s="408" t="s">
        <v>3079</v>
      </c>
      <c r="C1693" s="409" t="s">
        <v>3070</v>
      </c>
      <c r="D1693" s="89" t="str">
        <f>IFERROR(VLOOKUP(CONCATENATE($A1693,"T"),'05 APU'!$1:$1048576,3,),"")</f>
        <v/>
      </c>
      <c r="E1693" s="89" t="str">
        <f>IFERROR(VLOOKUP(CONCATENATE($A1693,"T2"),'05 APU'!$1:$1048576,3,),"")</f>
        <v/>
      </c>
      <c r="F1693" s="89" t="str">
        <f>IFERROR(VLOOKUP(CONCATENATE($A1693,"T3"),'05 APU'!$1:$1048576,3,),"")</f>
        <v/>
      </c>
      <c r="G1693" s="415" t="s">
        <v>168</v>
      </c>
      <c r="H1693" s="351"/>
      <c r="I1693" s="90">
        <f>IFERROR((VLOOKUP(CONCATENATE($A1693,"D"),'05 APU'!$1:$1048576,9,)),0)</f>
        <v>0</v>
      </c>
      <c r="J1693" s="90">
        <f t="shared" si="53"/>
        <v>0</v>
      </c>
      <c r="K1693" s="297" t="str">
        <f>IFERROR(VLOOKUP(CONCATENATE($A1693,"C"),'05 APU'!$1:$1048576,9,),"")</f>
        <v/>
      </c>
      <c r="L1693" s="297" t="str">
        <f>IFERROR(VLOOKUP(CONCATENATE($A1693,"B"),'05 APU'!$1:$1048576,9,),"")</f>
        <v/>
      </c>
      <c r="M1693" s="297" t="str">
        <f>IFERROR(VLOOKUP(CONCATENATE($A1693,"A"),'05 APU'!$1:$1048576,9,),"")</f>
        <v/>
      </c>
      <c r="N1693" s="86"/>
      <c r="O1693" s="90">
        <f>IFERROR(VLOOKUP(CONCATENATE($A1693,"D"),'05 APU'!$T:$AB,9,),0)</f>
        <v>0</v>
      </c>
      <c r="P1693" s="90">
        <f t="shared" si="54"/>
        <v>0</v>
      </c>
      <c r="Q1693" s="90">
        <f>IFERROR(VLOOKUP(CONCATENATE($A1693,"C"),'05 APU'!$T:$AB,9,),0)</f>
        <v>0</v>
      </c>
      <c r="R1693" s="90">
        <f>IFERROR(VLOOKUP(CONCATENATE($A1693,"B"),'05 APU'!$T:$AB,9,),0)</f>
        <v>0</v>
      </c>
      <c r="S1693" s="90">
        <f>IFERROR(VLOOKUP(CONCATENATE($A1693,"A"),'05 APU'!$T:$AB,9,),0)</f>
        <v>0</v>
      </c>
      <c r="U1693" s="421"/>
      <c r="V1693" s="424"/>
      <c r="W1693" s="429">
        <v>0</v>
      </c>
    </row>
    <row r="1694" spans="1:23" x14ac:dyDescent="0.25">
      <c r="A1694" s="88">
        <v>1684</v>
      </c>
      <c r="B1694" s="408" t="s">
        <v>3080</v>
      </c>
      <c r="C1694" s="409" t="s">
        <v>3072</v>
      </c>
      <c r="D1694" s="89" t="str">
        <f>IFERROR(VLOOKUP(CONCATENATE($A1694,"T"),'05 APU'!$1:$1048576,3,),"")</f>
        <v/>
      </c>
      <c r="E1694" s="89" t="str">
        <f>IFERROR(VLOOKUP(CONCATENATE($A1694,"T2"),'05 APU'!$1:$1048576,3,),"")</f>
        <v/>
      </c>
      <c r="F1694" s="89" t="str">
        <f>IFERROR(VLOOKUP(CONCATENATE($A1694,"T3"),'05 APU'!$1:$1048576,3,),"")</f>
        <v/>
      </c>
      <c r="G1694" s="415" t="s">
        <v>168</v>
      </c>
      <c r="H1694" s="351"/>
      <c r="I1694" s="90">
        <f>IFERROR((VLOOKUP(CONCATENATE($A1694,"D"),'05 APU'!$1:$1048576,9,)),0)</f>
        <v>0</v>
      </c>
      <c r="J1694" s="90">
        <f t="shared" si="53"/>
        <v>0</v>
      </c>
      <c r="K1694" s="297" t="str">
        <f>IFERROR(VLOOKUP(CONCATENATE($A1694,"C"),'05 APU'!$1:$1048576,9,),"")</f>
        <v/>
      </c>
      <c r="L1694" s="297" t="str">
        <f>IFERROR(VLOOKUP(CONCATENATE($A1694,"B"),'05 APU'!$1:$1048576,9,),"")</f>
        <v/>
      </c>
      <c r="M1694" s="297" t="str">
        <f>IFERROR(VLOOKUP(CONCATENATE($A1694,"A"),'05 APU'!$1:$1048576,9,),"")</f>
        <v/>
      </c>
      <c r="N1694" s="86"/>
      <c r="O1694" s="90">
        <f>IFERROR(VLOOKUP(CONCATENATE($A1694,"D"),'05 APU'!$T:$AB,9,),0)</f>
        <v>0</v>
      </c>
      <c r="P1694" s="90">
        <f t="shared" si="54"/>
        <v>0</v>
      </c>
      <c r="Q1694" s="90">
        <f>IFERROR(VLOOKUP(CONCATENATE($A1694,"C"),'05 APU'!$T:$AB,9,),0)</f>
        <v>0</v>
      </c>
      <c r="R1694" s="90">
        <f>IFERROR(VLOOKUP(CONCATENATE($A1694,"B"),'05 APU'!$T:$AB,9,),0)</f>
        <v>0</v>
      </c>
      <c r="S1694" s="90">
        <f>IFERROR(VLOOKUP(CONCATENATE($A1694,"A"),'05 APU'!$T:$AB,9,),0)</f>
        <v>0</v>
      </c>
      <c r="U1694" s="421"/>
      <c r="V1694" s="424"/>
      <c r="W1694" s="429">
        <v>0</v>
      </c>
    </row>
    <row r="1695" spans="1:23" x14ac:dyDescent="0.25">
      <c r="A1695" s="88">
        <v>1685</v>
      </c>
      <c r="B1695" s="408" t="s">
        <v>3081</v>
      </c>
      <c r="C1695" s="409" t="s">
        <v>1407</v>
      </c>
      <c r="D1695" s="89" t="str">
        <f>IFERROR(VLOOKUP(CONCATENATE($A1695,"T"),'05 APU'!$1:$1048576,3,),"")</f>
        <v/>
      </c>
      <c r="E1695" s="89" t="str">
        <f>IFERROR(VLOOKUP(CONCATENATE($A1695,"T2"),'05 APU'!$1:$1048576,3,),"")</f>
        <v/>
      </c>
      <c r="F1695" s="89" t="str">
        <f>IFERROR(VLOOKUP(CONCATENATE($A1695,"T3"),'05 APU'!$1:$1048576,3,),"")</f>
        <v/>
      </c>
      <c r="G1695" s="415" t="s">
        <v>168</v>
      </c>
      <c r="H1695" s="351"/>
      <c r="I1695" s="90">
        <f>IFERROR((VLOOKUP(CONCATENATE($A1695,"D"),'05 APU'!$1:$1048576,9,)),0)</f>
        <v>0</v>
      </c>
      <c r="J1695" s="90">
        <f t="shared" si="53"/>
        <v>0</v>
      </c>
      <c r="K1695" s="297" t="str">
        <f>IFERROR(VLOOKUP(CONCATENATE($A1695,"C"),'05 APU'!$1:$1048576,9,),"")</f>
        <v/>
      </c>
      <c r="L1695" s="297" t="str">
        <f>IFERROR(VLOOKUP(CONCATENATE($A1695,"B"),'05 APU'!$1:$1048576,9,),"")</f>
        <v/>
      </c>
      <c r="M1695" s="297" t="str">
        <f>IFERROR(VLOOKUP(CONCATENATE($A1695,"A"),'05 APU'!$1:$1048576,9,),"")</f>
        <v/>
      </c>
      <c r="N1695" s="86"/>
      <c r="O1695" s="90">
        <f>IFERROR(VLOOKUP(CONCATENATE($A1695,"D"),'05 APU'!$T:$AB,9,),0)</f>
        <v>0</v>
      </c>
      <c r="P1695" s="90">
        <f t="shared" si="54"/>
        <v>0</v>
      </c>
      <c r="Q1695" s="90">
        <f>IFERROR(VLOOKUP(CONCATENATE($A1695,"C"),'05 APU'!$T:$AB,9,),0)</f>
        <v>0</v>
      </c>
      <c r="R1695" s="90">
        <f>IFERROR(VLOOKUP(CONCATENATE($A1695,"B"),'05 APU'!$T:$AB,9,),0)</f>
        <v>0</v>
      </c>
      <c r="S1695" s="90">
        <f>IFERROR(VLOOKUP(CONCATENATE($A1695,"A"),'05 APU'!$T:$AB,9,),0)</f>
        <v>0</v>
      </c>
      <c r="U1695" s="421"/>
      <c r="V1695" s="424"/>
      <c r="W1695" s="429">
        <v>0</v>
      </c>
    </row>
    <row r="1696" spans="1:23" x14ac:dyDescent="0.25">
      <c r="A1696" s="88">
        <v>1686</v>
      </c>
      <c r="B1696" s="408" t="s">
        <v>3082</v>
      </c>
      <c r="C1696" s="409" t="s">
        <v>1675</v>
      </c>
      <c r="D1696" s="89" t="str">
        <f>IFERROR(VLOOKUP(CONCATENATE($A1696,"T"),'05 APU'!$1:$1048576,3,),"")</f>
        <v/>
      </c>
      <c r="E1696" s="89" t="str">
        <f>IFERROR(VLOOKUP(CONCATENATE($A1696,"T2"),'05 APU'!$1:$1048576,3,),"")</f>
        <v/>
      </c>
      <c r="F1696" s="89" t="str">
        <f>IFERROR(VLOOKUP(CONCATENATE($A1696,"T3"),'05 APU'!$1:$1048576,3,),"")</f>
        <v/>
      </c>
      <c r="G1696" s="415" t="s">
        <v>168</v>
      </c>
      <c r="H1696" s="351"/>
      <c r="I1696" s="90">
        <f>IFERROR((VLOOKUP(CONCATENATE($A1696,"D"),'05 APU'!$1:$1048576,9,)),0)</f>
        <v>0</v>
      </c>
      <c r="J1696" s="90">
        <f t="shared" si="53"/>
        <v>0</v>
      </c>
      <c r="K1696" s="297" t="str">
        <f>IFERROR(VLOOKUP(CONCATENATE($A1696,"C"),'05 APU'!$1:$1048576,9,),"")</f>
        <v/>
      </c>
      <c r="L1696" s="297" t="str">
        <f>IFERROR(VLOOKUP(CONCATENATE($A1696,"B"),'05 APU'!$1:$1048576,9,),"")</f>
        <v/>
      </c>
      <c r="M1696" s="297" t="str">
        <f>IFERROR(VLOOKUP(CONCATENATE($A1696,"A"),'05 APU'!$1:$1048576,9,),"")</f>
        <v/>
      </c>
      <c r="N1696" s="86"/>
      <c r="O1696" s="90">
        <f>IFERROR(VLOOKUP(CONCATENATE($A1696,"D"),'05 APU'!$T:$AB,9,),0)</f>
        <v>0</v>
      </c>
      <c r="P1696" s="90">
        <f t="shared" si="54"/>
        <v>0</v>
      </c>
      <c r="Q1696" s="90">
        <f>IFERROR(VLOOKUP(CONCATENATE($A1696,"C"),'05 APU'!$T:$AB,9,),0)</f>
        <v>0</v>
      </c>
      <c r="R1696" s="90">
        <f>IFERROR(VLOOKUP(CONCATENATE($A1696,"B"),'05 APU'!$T:$AB,9,),0)</f>
        <v>0</v>
      </c>
      <c r="S1696" s="90">
        <f>IFERROR(VLOOKUP(CONCATENATE($A1696,"A"),'05 APU'!$T:$AB,9,),0)</f>
        <v>0</v>
      </c>
      <c r="U1696" s="421"/>
      <c r="V1696" s="424"/>
      <c r="W1696" s="429">
        <v>0</v>
      </c>
    </row>
    <row r="1697" spans="1:23" x14ac:dyDescent="0.25">
      <c r="A1697" s="88">
        <v>1687</v>
      </c>
      <c r="B1697" s="408" t="s">
        <v>3083</v>
      </c>
      <c r="C1697" s="409" t="s">
        <v>1410</v>
      </c>
      <c r="D1697" s="89" t="str">
        <f>IFERROR(VLOOKUP(CONCATENATE($A1697,"T"),'05 APU'!$1:$1048576,3,),"")</f>
        <v/>
      </c>
      <c r="E1697" s="89" t="str">
        <f>IFERROR(VLOOKUP(CONCATENATE($A1697,"T2"),'05 APU'!$1:$1048576,3,),"")</f>
        <v/>
      </c>
      <c r="F1697" s="89" t="str">
        <f>IFERROR(VLOOKUP(CONCATENATE($A1697,"T3"),'05 APU'!$1:$1048576,3,),"")</f>
        <v/>
      </c>
      <c r="G1697" s="415" t="s">
        <v>168</v>
      </c>
      <c r="H1697" s="351"/>
      <c r="I1697" s="90">
        <f>IFERROR((VLOOKUP(CONCATENATE($A1697,"D"),'05 APU'!$1:$1048576,9,)),0)</f>
        <v>0</v>
      </c>
      <c r="J1697" s="90">
        <f t="shared" si="53"/>
        <v>0</v>
      </c>
      <c r="K1697" s="297" t="str">
        <f>IFERROR(VLOOKUP(CONCATENATE($A1697,"C"),'05 APU'!$1:$1048576,9,),"")</f>
        <v/>
      </c>
      <c r="L1697" s="297" t="str">
        <f>IFERROR(VLOOKUP(CONCATENATE($A1697,"B"),'05 APU'!$1:$1048576,9,),"")</f>
        <v/>
      </c>
      <c r="M1697" s="297" t="str">
        <f>IFERROR(VLOOKUP(CONCATENATE($A1697,"A"),'05 APU'!$1:$1048576,9,),"")</f>
        <v/>
      </c>
      <c r="N1697" s="86"/>
      <c r="O1697" s="90">
        <f>IFERROR(VLOOKUP(CONCATENATE($A1697,"D"),'05 APU'!$T:$AB,9,),0)</f>
        <v>0</v>
      </c>
      <c r="P1697" s="90">
        <f t="shared" si="54"/>
        <v>0</v>
      </c>
      <c r="Q1697" s="90">
        <f>IFERROR(VLOOKUP(CONCATENATE($A1697,"C"),'05 APU'!$T:$AB,9,),0)</f>
        <v>0</v>
      </c>
      <c r="R1697" s="90">
        <f>IFERROR(VLOOKUP(CONCATENATE($A1697,"B"),'05 APU'!$T:$AB,9,),0)</f>
        <v>0</v>
      </c>
      <c r="S1697" s="90">
        <f>IFERROR(VLOOKUP(CONCATENATE($A1697,"A"),'05 APU'!$T:$AB,9,),0)</f>
        <v>0</v>
      </c>
      <c r="U1697" s="421"/>
      <c r="V1697" s="424"/>
      <c r="W1697" s="429">
        <v>0</v>
      </c>
    </row>
    <row r="1698" spans="1:23" x14ac:dyDescent="0.25">
      <c r="A1698" s="88">
        <v>1688</v>
      </c>
      <c r="B1698" s="403" t="s">
        <v>3084</v>
      </c>
      <c r="C1698" s="404" t="s">
        <v>3085</v>
      </c>
      <c r="D1698" s="89" t="str">
        <f>IFERROR(VLOOKUP(CONCATENATE($A1698,"T"),'05 APU'!$1:$1048576,3,),"")</f>
        <v/>
      </c>
      <c r="E1698" s="89" t="str">
        <f>IFERROR(VLOOKUP(CONCATENATE($A1698,"T2"),'05 APU'!$1:$1048576,3,),"")</f>
        <v/>
      </c>
      <c r="F1698" s="89" t="str">
        <f>IFERROR(VLOOKUP(CONCATENATE($A1698,"T3"),'05 APU'!$1:$1048576,3,),"")</f>
        <v/>
      </c>
      <c r="G1698" s="415"/>
      <c r="H1698" s="351"/>
      <c r="I1698" s="90">
        <f>IFERROR((VLOOKUP(CONCATENATE($A1698,"D"),'05 APU'!$1:$1048576,9,)),0)</f>
        <v>0</v>
      </c>
      <c r="J1698" s="90">
        <f t="shared" si="53"/>
        <v>0</v>
      </c>
      <c r="K1698" s="297" t="str">
        <f>IFERROR(VLOOKUP(CONCATENATE($A1698,"C"),'05 APU'!$1:$1048576,9,),"")</f>
        <v/>
      </c>
      <c r="L1698" s="297" t="str">
        <f>IFERROR(VLOOKUP(CONCATENATE($A1698,"B"),'05 APU'!$1:$1048576,9,),"")</f>
        <v/>
      </c>
      <c r="M1698" s="297" t="str">
        <f>IFERROR(VLOOKUP(CONCATENATE($A1698,"A"),'05 APU'!$1:$1048576,9,),"")</f>
        <v/>
      </c>
      <c r="N1698" s="86"/>
      <c r="O1698" s="90">
        <f>IFERROR(VLOOKUP(CONCATENATE($A1698,"D"),'05 APU'!$T:$AB,9,),0)</f>
        <v>0</v>
      </c>
      <c r="P1698" s="90">
        <f t="shared" si="54"/>
        <v>0</v>
      </c>
      <c r="Q1698" s="90">
        <f>IFERROR(VLOOKUP(CONCATENATE($A1698,"C"),'05 APU'!$T:$AB,9,),0)</f>
        <v>0</v>
      </c>
      <c r="R1698" s="90">
        <f>IFERROR(VLOOKUP(CONCATENATE($A1698,"B"),'05 APU'!$T:$AB,9,),0)</f>
        <v>0</v>
      </c>
      <c r="S1698" s="90">
        <f>IFERROR(VLOOKUP(CONCATENATE($A1698,"A"),'05 APU'!$T:$AB,9,),0)</f>
        <v>0</v>
      </c>
      <c r="U1698" s="420"/>
      <c r="V1698" s="424"/>
      <c r="W1698" s="429">
        <v>0</v>
      </c>
    </row>
    <row r="1699" spans="1:23" x14ac:dyDescent="0.25">
      <c r="A1699" s="88">
        <v>1689</v>
      </c>
      <c r="B1699" s="408" t="s">
        <v>3086</v>
      </c>
      <c r="C1699" s="409" t="s">
        <v>1397</v>
      </c>
      <c r="D1699" s="89" t="str">
        <f>IFERROR(VLOOKUP(CONCATENATE($A1699,"T"),'05 APU'!$1:$1048576,3,),"")</f>
        <v/>
      </c>
      <c r="E1699" s="89" t="str">
        <f>IFERROR(VLOOKUP(CONCATENATE($A1699,"T2"),'05 APU'!$1:$1048576,3,),"")</f>
        <v/>
      </c>
      <c r="F1699" s="89" t="str">
        <f>IFERROR(VLOOKUP(CONCATENATE($A1699,"T3"),'05 APU'!$1:$1048576,3,),"")</f>
        <v/>
      </c>
      <c r="G1699" s="415" t="s">
        <v>168</v>
      </c>
      <c r="H1699" s="351"/>
      <c r="I1699" s="90">
        <f>IFERROR((VLOOKUP(CONCATENATE($A1699,"D"),'05 APU'!$1:$1048576,9,)),0)</f>
        <v>0</v>
      </c>
      <c r="J1699" s="90">
        <f t="shared" si="53"/>
        <v>0</v>
      </c>
      <c r="K1699" s="297" t="str">
        <f>IFERROR(VLOOKUP(CONCATENATE($A1699,"C"),'05 APU'!$1:$1048576,9,),"")</f>
        <v/>
      </c>
      <c r="L1699" s="297" t="str">
        <f>IFERROR(VLOOKUP(CONCATENATE($A1699,"B"),'05 APU'!$1:$1048576,9,),"")</f>
        <v/>
      </c>
      <c r="M1699" s="297" t="str">
        <f>IFERROR(VLOOKUP(CONCATENATE($A1699,"A"),'05 APU'!$1:$1048576,9,),"")</f>
        <v/>
      </c>
      <c r="N1699" s="86"/>
      <c r="O1699" s="90">
        <f>IFERROR(VLOOKUP(CONCATENATE($A1699,"D"),'05 APU'!$T:$AB,9,),0)</f>
        <v>0</v>
      </c>
      <c r="P1699" s="90">
        <f t="shared" si="54"/>
        <v>0</v>
      </c>
      <c r="Q1699" s="90">
        <f>IFERROR(VLOOKUP(CONCATENATE($A1699,"C"),'05 APU'!$T:$AB,9,),0)</f>
        <v>0</v>
      </c>
      <c r="R1699" s="90">
        <f>IFERROR(VLOOKUP(CONCATENATE($A1699,"B"),'05 APU'!$T:$AB,9,),0)</f>
        <v>0</v>
      </c>
      <c r="S1699" s="90">
        <f>IFERROR(VLOOKUP(CONCATENATE($A1699,"A"),'05 APU'!$T:$AB,9,),0)</f>
        <v>0</v>
      </c>
      <c r="U1699" s="421"/>
      <c r="V1699" s="424"/>
      <c r="W1699" s="429">
        <v>0</v>
      </c>
    </row>
    <row r="1700" spans="1:23" x14ac:dyDescent="0.25">
      <c r="A1700" s="88">
        <v>1690</v>
      </c>
      <c r="B1700" s="408" t="s">
        <v>3087</v>
      </c>
      <c r="C1700" s="409" t="s">
        <v>1381</v>
      </c>
      <c r="D1700" s="89" t="str">
        <f>IFERROR(VLOOKUP(CONCATENATE($A1700,"T"),'05 APU'!$1:$1048576,3,),"")</f>
        <v/>
      </c>
      <c r="E1700" s="89" t="str">
        <f>IFERROR(VLOOKUP(CONCATENATE($A1700,"T2"),'05 APU'!$1:$1048576,3,),"")</f>
        <v/>
      </c>
      <c r="F1700" s="89" t="str">
        <f>IFERROR(VLOOKUP(CONCATENATE($A1700,"T3"),'05 APU'!$1:$1048576,3,),"")</f>
        <v/>
      </c>
      <c r="G1700" s="415" t="s">
        <v>168</v>
      </c>
      <c r="H1700" s="351"/>
      <c r="I1700" s="90">
        <f>IFERROR((VLOOKUP(CONCATENATE($A1700,"D"),'05 APU'!$1:$1048576,9,)),0)</f>
        <v>0</v>
      </c>
      <c r="J1700" s="90">
        <f t="shared" si="53"/>
        <v>0</v>
      </c>
      <c r="K1700" s="297" t="str">
        <f>IFERROR(VLOOKUP(CONCATENATE($A1700,"C"),'05 APU'!$1:$1048576,9,),"")</f>
        <v/>
      </c>
      <c r="L1700" s="297" t="str">
        <f>IFERROR(VLOOKUP(CONCATENATE($A1700,"B"),'05 APU'!$1:$1048576,9,),"")</f>
        <v/>
      </c>
      <c r="M1700" s="297" t="str">
        <f>IFERROR(VLOOKUP(CONCATENATE($A1700,"A"),'05 APU'!$1:$1048576,9,),"")</f>
        <v/>
      </c>
      <c r="N1700" s="86"/>
      <c r="O1700" s="90">
        <f>IFERROR(VLOOKUP(CONCATENATE($A1700,"D"),'05 APU'!$T:$AB,9,),0)</f>
        <v>0</v>
      </c>
      <c r="P1700" s="90">
        <f t="shared" si="54"/>
        <v>0</v>
      </c>
      <c r="Q1700" s="90">
        <f>IFERROR(VLOOKUP(CONCATENATE($A1700,"C"),'05 APU'!$T:$AB,9,),0)</f>
        <v>0</v>
      </c>
      <c r="R1700" s="90">
        <f>IFERROR(VLOOKUP(CONCATENATE($A1700,"B"),'05 APU'!$T:$AB,9,),0)</f>
        <v>0</v>
      </c>
      <c r="S1700" s="90">
        <f>IFERROR(VLOOKUP(CONCATENATE($A1700,"A"),'05 APU'!$T:$AB,9,),0)</f>
        <v>0</v>
      </c>
      <c r="U1700" s="421"/>
      <c r="V1700" s="424"/>
      <c r="W1700" s="429">
        <v>0</v>
      </c>
    </row>
    <row r="1701" spans="1:23" x14ac:dyDescent="0.25">
      <c r="A1701" s="88">
        <v>1691</v>
      </c>
      <c r="B1701" s="408" t="s">
        <v>3088</v>
      </c>
      <c r="C1701" s="409" t="s">
        <v>3070</v>
      </c>
      <c r="D1701" s="89" t="str">
        <f>IFERROR(VLOOKUP(CONCATENATE($A1701,"T"),'05 APU'!$1:$1048576,3,),"")</f>
        <v/>
      </c>
      <c r="E1701" s="89" t="str">
        <f>IFERROR(VLOOKUP(CONCATENATE($A1701,"T2"),'05 APU'!$1:$1048576,3,),"")</f>
        <v/>
      </c>
      <c r="F1701" s="89" t="str">
        <f>IFERROR(VLOOKUP(CONCATENATE($A1701,"T3"),'05 APU'!$1:$1048576,3,),"")</f>
        <v/>
      </c>
      <c r="G1701" s="415" t="s">
        <v>168</v>
      </c>
      <c r="H1701" s="351"/>
      <c r="I1701" s="90">
        <f>IFERROR((VLOOKUP(CONCATENATE($A1701,"D"),'05 APU'!$1:$1048576,9,)),0)</f>
        <v>0</v>
      </c>
      <c r="J1701" s="90">
        <f t="shared" si="53"/>
        <v>0</v>
      </c>
      <c r="K1701" s="297" t="str">
        <f>IFERROR(VLOOKUP(CONCATENATE($A1701,"C"),'05 APU'!$1:$1048576,9,),"")</f>
        <v/>
      </c>
      <c r="L1701" s="297" t="str">
        <f>IFERROR(VLOOKUP(CONCATENATE($A1701,"B"),'05 APU'!$1:$1048576,9,),"")</f>
        <v/>
      </c>
      <c r="M1701" s="297" t="str">
        <f>IFERROR(VLOOKUP(CONCATENATE($A1701,"A"),'05 APU'!$1:$1048576,9,),"")</f>
        <v/>
      </c>
      <c r="N1701" s="86"/>
      <c r="O1701" s="90">
        <f>IFERROR(VLOOKUP(CONCATENATE($A1701,"D"),'05 APU'!$T:$AB,9,),0)</f>
        <v>0</v>
      </c>
      <c r="P1701" s="90">
        <f t="shared" si="54"/>
        <v>0</v>
      </c>
      <c r="Q1701" s="90">
        <f>IFERROR(VLOOKUP(CONCATENATE($A1701,"C"),'05 APU'!$T:$AB,9,),0)</f>
        <v>0</v>
      </c>
      <c r="R1701" s="90">
        <f>IFERROR(VLOOKUP(CONCATENATE($A1701,"B"),'05 APU'!$T:$AB,9,),0)</f>
        <v>0</v>
      </c>
      <c r="S1701" s="90">
        <f>IFERROR(VLOOKUP(CONCATENATE($A1701,"A"),'05 APU'!$T:$AB,9,),0)</f>
        <v>0</v>
      </c>
      <c r="U1701" s="421"/>
      <c r="V1701" s="424"/>
      <c r="W1701" s="429">
        <v>0</v>
      </c>
    </row>
    <row r="1702" spans="1:23" x14ac:dyDescent="0.25">
      <c r="A1702" s="88">
        <v>1692</v>
      </c>
      <c r="B1702" s="408" t="s">
        <v>3089</v>
      </c>
      <c r="C1702" s="409" t="s">
        <v>3072</v>
      </c>
      <c r="D1702" s="89" t="str">
        <f>IFERROR(VLOOKUP(CONCATENATE($A1702,"T"),'05 APU'!$1:$1048576,3,),"")</f>
        <v/>
      </c>
      <c r="E1702" s="89" t="str">
        <f>IFERROR(VLOOKUP(CONCATENATE($A1702,"T2"),'05 APU'!$1:$1048576,3,),"")</f>
        <v/>
      </c>
      <c r="F1702" s="89" t="str">
        <f>IFERROR(VLOOKUP(CONCATENATE($A1702,"T3"),'05 APU'!$1:$1048576,3,),"")</f>
        <v/>
      </c>
      <c r="G1702" s="415" t="s">
        <v>168</v>
      </c>
      <c r="H1702" s="351"/>
      <c r="I1702" s="90">
        <f>IFERROR((VLOOKUP(CONCATENATE($A1702,"D"),'05 APU'!$1:$1048576,9,)),0)</f>
        <v>0</v>
      </c>
      <c r="J1702" s="90">
        <f t="shared" si="53"/>
        <v>0</v>
      </c>
      <c r="K1702" s="297" t="str">
        <f>IFERROR(VLOOKUP(CONCATENATE($A1702,"C"),'05 APU'!$1:$1048576,9,),"")</f>
        <v/>
      </c>
      <c r="L1702" s="297" t="str">
        <f>IFERROR(VLOOKUP(CONCATENATE($A1702,"B"),'05 APU'!$1:$1048576,9,),"")</f>
        <v/>
      </c>
      <c r="M1702" s="297" t="str">
        <f>IFERROR(VLOOKUP(CONCATENATE($A1702,"A"),'05 APU'!$1:$1048576,9,),"")</f>
        <v/>
      </c>
      <c r="N1702" s="86"/>
      <c r="O1702" s="90">
        <f>IFERROR(VLOOKUP(CONCATENATE($A1702,"D"),'05 APU'!$T:$AB,9,),0)</f>
        <v>0</v>
      </c>
      <c r="P1702" s="90">
        <f t="shared" si="54"/>
        <v>0</v>
      </c>
      <c r="Q1702" s="90">
        <f>IFERROR(VLOOKUP(CONCATENATE($A1702,"C"),'05 APU'!$T:$AB,9,),0)</f>
        <v>0</v>
      </c>
      <c r="R1702" s="90">
        <f>IFERROR(VLOOKUP(CONCATENATE($A1702,"B"),'05 APU'!$T:$AB,9,),0)</f>
        <v>0</v>
      </c>
      <c r="S1702" s="90">
        <f>IFERROR(VLOOKUP(CONCATENATE($A1702,"A"),'05 APU'!$T:$AB,9,),0)</f>
        <v>0</v>
      </c>
      <c r="U1702" s="421"/>
      <c r="V1702" s="424"/>
      <c r="W1702" s="429">
        <v>0</v>
      </c>
    </row>
    <row r="1703" spans="1:23" x14ac:dyDescent="0.25">
      <c r="A1703" s="88">
        <v>1693</v>
      </c>
      <c r="B1703" s="408" t="s">
        <v>3090</v>
      </c>
      <c r="C1703" s="409" t="s">
        <v>1407</v>
      </c>
      <c r="D1703" s="89" t="str">
        <f>IFERROR(VLOOKUP(CONCATENATE($A1703,"T"),'05 APU'!$1:$1048576,3,),"")</f>
        <v/>
      </c>
      <c r="E1703" s="89" t="str">
        <f>IFERROR(VLOOKUP(CONCATENATE($A1703,"T2"),'05 APU'!$1:$1048576,3,),"")</f>
        <v/>
      </c>
      <c r="F1703" s="89" t="str">
        <f>IFERROR(VLOOKUP(CONCATENATE($A1703,"T3"),'05 APU'!$1:$1048576,3,),"")</f>
        <v/>
      </c>
      <c r="G1703" s="415" t="s">
        <v>168</v>
      </c>
      <c r="H1703" s="351"/>
      <c r="I1703" s="90">
        <f>IFERROR((VLOOKUP(CONCATENATE($A1703,"D"),'05 APU'!$1:$1048576,9,)),0)</f>
        <v>0</v>
      </c>
      <c r="J1703" s="90">
        <f t="shared" si="53"/>
        <v>0</v>
      </c>
      <c r="K1703" s="297" t="str">
        <f>IFERROR(VLOOKUP(CONCATENATE($A1703,"C"),'05 APU'!$1:$1048576,9,),"")</f>
        <v/>
      </c>
      <c r="L1703" s="297" t="str">
        <f>IFERROR(VLOOKUP(CONCATENATE($A1703,"B"),'05 APU'!$1:$1048576,9,),"")</f>
        <v/>
      </c>
      <c r="M1703" s="297" t="str">
        <f>IFERROR(VLOOKUP(CONCATENATE($A1703,"A"),'05 APU'!$1:$1048576,9,),"")</f>
        <v/>
      </c>
      <c r="N1703" s="86"/>
      <c r="O1703" s="90">
        <f>IFERROR(VLOOKUP(CONCATENATE($A1703,"D"),'05 APU'!$T:$AB,9,),0)</f>
        <v>0</v>
      </c>
      <c r="P1703" s="90">
        <f t="shared" si="54"/>
        <v>0</v>
      </c>
      <c r="Q1703" s="90">
        <f>IFERROR(VLOOKUP(CONCATENATE($A1703,"C"),'05 APU'!$T:$AB,9,),0)</f>
        <v>0</v>
      </c>
      <c r="R1703" s="90">
        <f>IFERROR(VLOOKUP(CONCATENATE($A1703,"B"),'05 APU'!$T:$AB,9,),0)</f>
        <v>0</v>
      </c>
      <c r="S1703" s="90">
        <f>IFERROR(VLOOKUP(CONCATENATE($A1703,"A"),'05 APU'!$T:$AB,9,),0)</f>
        <v>0</v>
      </c>
      <c r="U1703" s="421"/>
      <c r="V1703" s="424"/>
      <c r="W1703" s="429">
        <v>0</v>
      </c>
    </row>
    <row r="1704" spans="1:23" x14ac:dyDescent="0.25">
      <c r="A1704" s="88">
        <v>1694</v>
      </c>
      <c r="B1704" s="408" t="s">
        <v>3091</v>
      </c>
      <c r="C1704" s="409" t="s">
        <v>1675</v>
      </c>
      <c r="D1704" s="89" t="str">
        <f>IFERROR(VLOOKUP(CONCATENATE($A1704,"T"),'05 APU'!$1:$1048576,3,),"")</f>
        <v/>
      </c>
      <c r="E1704" s="89" t="str">
        <f>IFERROR(VLOOKUP(CONCATENATE($A1704,"T2"),'05 APU'!$1:$1048576,3,),"")</f>
        <v/>
      </c>
      <c r="F1704" s="89" t="str">
        <f>IFERROR(VLOOKUP(CONCATENATE($A1704,"T3"),'05 APU'!$1:$1048576,3,),"")</f>
        <v/>
      </c>
      <c r="G1704" s="415" t="s">
        <v>168</v>
      </c>
      <c r="H1704" s="351"/>
      <c r="I1704" s="90">
        <f>IFERROR((VLOOKUP(CONCATENATE($A1704,"D"),'05 APU'!$1:$1048576,9,)),0)</f>
        <v>0</v>
      </c>
      <c r="J1704" s="90">
        <f t="shared" si="53"/>
        <v>0</v>
      </c>
      <c r="K1704" s="297" t="str">
        <f>IFERROR(VLOOKUP(CONCATENATE($A1704,"C"),'05 APU'!$1:$1048576,9,),"")</f>
        <v/>
      </c>
      <c r="L1704" s="297" t="str">
        <f>IFERROR(VLOOKUP(CONCATENATE($A1704,"B"),'05 APU'!$1:$1048576,9,),"")</f>
        <v/>
      </c>
      <c r="M1704" s="297" t="str">
        <f>IFERROR(VLOOKUP(CONCATENATE($A1704,"A"),'05 APU'!$1:$1048576,9,),"")</f>
        <v/>
      </c>
      <c r="N1704" s="86"/>
      <c r="O1704" s="90">
        <f>IFERROR(VLOOKUP(CONCATENATE($A1704,"D"),'05 APU'!$T:$AB,9,),0)</f>
        <v>0</v>
      </c>
      <c r="P1704" s="90">
        <f t="shared" si="54"/>
        <v>0</v>
      </c>
      <c r="Q1704" s="90">
        <f>IFERROR(VLOOKUP(CONCATENATE($A1704,"C"),'05 APU'!$T:$AB,9,),0)</f>
        <v>0</v>
      </c>
      <c r="R1704" s="90">
        <f>IFERROR(VLOOKUP(CONCATENATE($A1704,"B"),'05 APU'!$T:$AB,9,),0)</f>
        <v>0</v>
      </c>
      <c r="S1704" s="90">
        <f>IFERROR(VLOOKUP(CONCATENATE($A1704,"A"),'05 APU'!$T:$AB,9,),0)</f>
        <v>0</v>
      </c>
      <c r="U1704" s="421"/>
      <c r="V1704" s="424"/>
      <c r="W1704" s="429">
        <v>0</v>
      </c>
    </row>
    <row r="1705" spans="1:23" x14ac:dyDescent="0.25">
      <c r="A1705" s="88">
        <v>1695</v>
      </c>
      <c r="B1705" s="408" t="s">
        <v>3092</v>
      </c>
      <c r="C1705" s="409" t="s">
        <v>1410</v>
      </c>
      <c r="D1705" s="89" t="str">
        <f>IFERROR(VLOOKUP(CONCATENATE($A1705,"T"),'05 APU'!$1:$1048576,3,),"")</f>
        <v/>
      </c>
      <c r="E1705" s="89" t="str">
        <f>IFERROR(VLOOKUP(CONCATENATE($A1705,"T2"),'05 APU'!$1:$1048576,3,),"")</f>
        <v/>
      </c>
      <c r="F1705" s="89" t="str">
        <f>IFERROR(VLOOKUP(CONCATENATE($A1705,"T3"),'05 APU'!$1:$1048576,3,),"")</f>
        <v/>
      </c>
      <c r="G1705" s="415" t="s">
        <v>168</v>
      </c>
      <c r="H1705" s="351"/>
      <c r="I1705" s="90">
        <f>IFERROR((VLOOKUP(CONCATENATE($A1705,"D"),'05 APU'!$1:$1048576,9,)),0)</f>
        <v>0</v>
      </c>
      <c r="J1705" s="90">
        <f t="shared" si="53"/>
        <v>0</v>
      </c>
      <c r="K1705" s="297" t="str">
        <f>IFERROR(VLOOKUP(CONCATENATE($A1705,"C"),'05 APU'!$1:$1048576,9,),"")</f>
        <v/>
      </c>
      <c r="L1705" s="297" t="str">
        <f>IFERROR(VLOOKUP(CONCATENATE($A1705,"B"),'05 APU'!$1:$1048576,9,),"")</f>
        <v/>
      </c>
      <c r="M1705" s="297" t="str">
        <f>IFERROR(VLOOKUP(CONCATENATE($A1705,"A"),'05 APU'!$1:$1048576,9,),"")</f>
        <v/>
      </c>
      <c r="N1705" s="86"/>
      <c r="O1705" s="90">
        <f>IFERROR(VLOOKUP(CONCATENATE($A1705,"D"),'05 APU'!$T:$AB,9,),0)</f>
        <v>0</v>
      </c>
      <c r="P1705" s="90">
        <f t="shared" si="54"/>
        <v>0</v>
      </c>
      <c r="Q1705" s="90">
        <f>IFERROR(VLOOKUP(CONCATENATE($A1705,"C"),'05 APU'!$T:$AB,9,),0)</f>
        <v>0</v>
      </c>
      <c r="R1705" s="90">
        <f>IFERROR(VLOOKUP(CONCATENATE($A1705,"B"),'05 APU'!$T:$AB,9,),0)</f>
        <v>0</v>
      </c>
      <c r="S1705" s="90">
        <f>IFERROR(VLOOKUP(CONCATENATE($A1705,"A"),'05 APU'!$T:$AB,9,),0)</f>
        <v>0</v>
      </c>
      <c r="U1705" s="421"/>
      <c r="V1705" s="424"/>
      <c r="W1705" s="429">
        <v>0</v>
      </c>
    </row>
    <row r="1706" spans="1:23" x14ac:dyDescent="0.25">
      <c r="A1706" s="88">
        <v>1696</v>
      </c>
      <c r="B1706" s="403" t="s">
        <v>3093</v>
      </c>
      <c r="C1706" s="404" t="s">
        <v>3094</v>
      </c>
      <c r="D1706" s="89" t="str">
        <f>IFERROR(VLOOKUP(CONCATENATE($A1706,"T"),'05 APU'!$1:$1048576,3,),"")</f>
        <v/>
      </c>
      <c r="E1706" s="89" t="str">
        <f>IFERROR(VLOOKUP(CONCATENATE($A1706,"T2"),'05 APU'!$1:$1048576,3,),"")</f>
        <v/>
      </c>
      <c r="F1706" s="89" t="str">
        <f>IFERROR(VLOOKUP(CONCATENATE($A1706,"T3"),'05 APU'!$1:$1048576,3,),"")</f>
        <v/>
      </c>
      <c r="G1706" s="415"/>
      <c r="H1706" s="351"/>
      <c r="I1706" s="90">
        <f>IFERROR((VLOOKUP(CONCATENATE($A1706,"D"),'05 APU'!$1:$1048576,9,)),0)</f>
        <v>0</v>
      </c>
      <c r="J1706" s="90">
        <f t="shared" si="53"/>
        <v>0</v>
      </c>
      <c r="K1706" s="297" t="str">
        <f>IFERROR(VLOOKUP(CONCATENATE($A1706,"C"),'05 APU'!$1:$1048576,9,),"")</f>
        <v/>
      </c>
      <c r="L1706" s="297" t="str">
        <f>IFERROR(VLOOKUP(CONCATENATE($A1706,"B"),'05 APU'!$1:$1048576,9,),"")</f>
        <v/>
      </c>
      <c r="M1706" s="297" t="str">
        <f>IFERROR(VLOOKUP(CONCATENATE($A1706,"A"),'05 APU'!$1:$1048576,9,),"")</f>
        <v/>
      </c>
      <c r="N1706" s="86"/>
      <c r="O1706" s="90">
        <f>IFERROR(VLOOKUP(CONCATENATE($A1706,"D"),'05 APU'!$T:$AB,9,),0)</f>
        <v>0</v>
      </c>
      <c r="P1706" s="90">
        <f t="shared" si="54"/>
        <v>0</v>
      </c>
      <c r="Q1706" s="90">
        <f>IFERROR(VLOOKUP(CONCATENATE($A1706,"C"),'05 APU'!$T:$AB,9,),0)</f>
        <v>0</v>
      </c>
      <c r="R1706" s="90">
        <f>IFERROR(VLOOKUP(CONCATENATE($A1706,"B"),'05 APU'!$T:$AB,9,),0)</f>
        <v>0</v>
      </c>
      <c r="S1706" s="90">
        <f>IFERROR(VLOOKUP(CONCATENATE($A1706,"A"),'05 APU'!$T:$AB,9,),0)</f>
        <v>0</v>
      </c>
      <c r="U1706" s="420"/>
      <c r="V1706" s="424"/>
      <c r="W1706" s="429">
        <v>0</v>
      </c>
    </row>
    <row r="1707" spans="1:23" x14ac:dyDescent="0.25">
      <c r="A1707" s="88">
        <v>1697</v>
      </c>
      <c r="B1707" s="408" t="s">
        <v>3095</v>
      </c>
      <c r="C1707" s="409" t="s">
        <v>1397</v>
      </c>
      <c r="D1707" s="89" t="str">
        <f>IFERROR(VLOOKUP(CONCATENATE($A1707,"T"),'05 APU'!$1:$1048576,3,),"")</f>
        <v/>
      </c>
      <c r="E1707" s="89" t="str">
        <f>IFERROR(VLOOKUP(CONCATENATE($A1707,"T2"),'05 APU'!$1:$1048576,3,),"")</f>
        <v/>
      </c>
      <c r="F1707" s="89" t="str">
        <f>IFERROR(VLOOKUP(CONCATENATE($A1707,"T3"),'05 APU'!$1:$1048576,3,),"")</f>
        <v/>
      </c>
      <c r="G1707" s="415" t="s">
        <v>168</v>
      </c>
      <c r="H1707" s="351"/>
      <c r="I1707" s="90">
        <f>IFERROR((VLOOKUP(CONCATENATE($A1707,"D"),'05 APU'!$1:$1048576,9,)),0)</f>
        <v>0</v>
      </c>
      <c r="J1707" s="90">
        <f t="shared" si="53"/>
        <v>0</v>
      </c>
      <c r="K1707" s="297" t="str">
        <f>IFERROR(VLOOKUP(CONCATENATE($A1707,"C"),'05 APU'!$1:$1048576,9,),"")</f>
        <v/>
      </c>
      <c r="L1707" s="297" t="str">
        <f>IFERROR(VLOOKUP(CONCATENATE($A1707,"B"),'05 APU'!$1:$1048576,9,),"")</f>
        <v/>
      </c>
      <c r="M1707" s="297" t="str">
        <f>IFERROR(VLOOKUP(CONCATENATE($A1707,"A"),'05 APU'!$1:$1048576,9,),"")</f>
        <v/>
      </c>
      <c r="N1707" s="86"/>
      <c r="O1707" s="90">
        <f>IFERROR(VLOOKUP(CONCATENATE($A1707,"D"),'05 APU'!$T:$AB,9,),0)</f>
        <v>0</v>
      </c>
      <c r="P1707" s="90">
        <f t="shared" si="54"/>
        <v>0</v>
      </c>
      <c r="Q1707" s="90">
        <f>IFERROR(VLOOKUP(CONCATENATE($A1707,"C"),'05 APU'!$T:$AB,9,),0)</f>
        <v>0</v>
      </c>
      <c r="R1707" s="90">
        <f>IFERROR(VLOOKUP(CONCATENATE($A1707,"B"),'05 APU'!$T:$AB,9,),0)</f>
        <v>0</v>
      </c>
      <c r="S1707" s="90">
        <f>IFERROR(VLOOKUP(CONCATENATE($A1707,"A"),'05 APU'!$T:$AB,9,),0)</f>
        <v>0</v>
      </c>
      <c r="U1707" s="421"/>
      <c r="V1707" s="424"/>
      <c r="W1707" s="429">
        <v>0</v>
      </c>
    </row>
    <row r="1708" spans="1:23" x14ac:dyDescent="0.25">
      <c r="A1708" s="88">
        <v>1698</v>
      </c>
      <c r="B1708" s="408" t="s">
        <v>3096</v>
      </c>
      <c r="C1708" s="409" t="s">
        <v>1381</v>
      </c>
      <c r="D1708" s="89" t="str">
        <f>IFERROR(VLOOKUP(CONCATENATE($A1708,"T"),'05 APU'!$1:$1048576,3,),"")</f>
        <v/>
      </c>
      <c r="E1708" s="89" t="str">
        <f>IFERROR(VLOOKUP(CONCATENATE($A1708,"T2"),'05 APU'!$1:$1048576,3,),"")</f>
        <v/>
      </c>
      <c r="F1708" s="89" t="str">
        <f>IFERROR(VLOOKUP(CONCATENATE($A1708,"T3"),'05 APU'!$1:$1048576,3,),"")</f>
        <v/>
      </c>
      <c r="G1708" s="415" t="s">
        <v>168</v>
      </c>
      <c r="H1708" s="351"/>
      <c r="I1708" s="90">
        <f>IFERROR((VLOOKUP(CONCATENATE($A1708,"D"),'05 APU'!$1:$1048576,9,)),0)</f>
        <v>0</v>
      </c>
      <c r="J1708" s="90">
        <f t="shared" si="53"/>
        <v>0</v>
      </c>
      <c r="K1708" s="297" t="str">
        <f>IFERROR(VLOOKUP(CONCATENATE($A1708,"C"),'05 APU'!$1:$1048576,9,),"")</f>
        <v/>
      </c>
      <c r="L1708" s="297" t="str">
        <f>IFERROR(VLOOKUP(CONCATENATE($A1708,"B"),'05 APU'!$1:$1048576,9,),"")</f>
        <v/>
      </c>
      <c r="M1708" s="297" t="str">
        <f>IFERROR(VLOOKUP(CONCATENATE($A1708,"A"),'05 APU'!$1:$1048576,9,),"")</f>
        <v/>
      </c>
      <c r="N1708" s="86"/>
      <c r="O1708" s="90">
        <f>IFERROR(VLOOKUP(CONCATENATE($A1708,"D"),'05 APU'!$T:$AB,9,),0)</f>
        <v>0</v>
      </c>
      <c r="P1708" s="90">
        <f t="shared" si="54"/>
        <v>0</v>
      </c>
      <c r="Q1708" s="90">
        <f>IFERROR(VLOOKUP(CONCATENATE($A1708,"C"),'05 APU'!$T:$AB,9,),0)</f>
        <v>0</v>
      </c>
      <c r="R1708" s="90">
        <f>IFERROR(VLOOKUP(CONCATENATE($A1708,"B"),'05 APU'!$T:$AB,9,),0)</f>
        <v>0</v>
      </c>
      <c r="S1708" s="90">
        <f>IFERROR(VLOOKUP(CONCATENATE($A1708,"A"),'05 APU'!$T:$AB,9,),0)</f>
        <v>0</v>
      </c>
      <c r="U1708" s="421"/>
      <c r="V1708" s="424"/>
      <c r="W1708" s="429">
        <v>0</v>
      </c>
    </row>
    <row r="1709" spans="1:23" x14ac:dyDescent="0.25">
      <c r="A1709" s="88">
        <v>1699</v>
      </c>
      <c r="B1709" s="408" t="s">
        <v>3097</v>
      </c>
      <c r="C1709" s="409" t="s">
        <v>3070</v>
      </c>
      <c r="D1709" s="89" t="str">
        <f>IFERROR(VLOOKUP(CONCATENATE($A1709,"T"),'05 APU'!$1:$1048576,3,),"")</f>
        <v/>
      </c>
      <c r="E1709" s="89" t="str">
        <f>IFERROR(VLOOKUP(CONCATENATE($A1709,"T2"),'05 APU'!$1:$1048576,3,),"")</f>
        <v/>
      </c>
      <c r="F1709" s="89" t="str">
        <f>IFERROR(VLOOKUP(CONCATENATE($A1709,"T3"),'05 APU'!$1:$1048576,3,),"")</f>
        <v/>
      </c>
      <c r="G1709" s="415" t="s">
        <v>168</v>
      </c>
      <c r="H1709" s="351"/>
      <c r="I1709" s="90">
        <f>IFERROR((VLOOKUP(CONCATENATE($A1709,"D"),'05 APU'!$1:$1048576,9,)),0)</f>
        <v>0</v>
      </c>
      <c r="J1709" s="90">
        <f t="shared" si="53"/>
        <v>0</v>
      </c>
      <c r="K1709" s="297" t="str">
        <f>IFERROR(VLOOKUP(CONCATENATE($A1709,"C"),'05 APU'!$1:$1048576,9,),"")</f>
        <v/>
      </c>
      <c r="L1709" s="297" t="str">
        <f>IFERROR(VLOOKUP(CONCATENATE($A1709,"B"),'05 APU'!$1:$1048576,9,),"")</f>
        <v/>
      </c>
      <c r="M1709" s="297" t="str">
        <f>IFERROR(VLOOKUP(CONCATENATE($A1709,"A"),'05 APU'!$1:$1048576,9,),"")</f>
        <v/>
      </c>
      <c r="N1709" s="86"/>
      <c r="O1709" s="90">
        <f>IFERROR(VLOOKUP(CONCATENATE($A1709,"D"),'05 APU'!$T:$AB,9,),0)</f>
        <v>0</v>
      </c>
      <c r="P1709" s="90">
        <f t="shared" si="54"/>
        <v>0</v>
      </c>
      <c r="Q1709" s="90">
        <f>IFERROR(VLOOKUP(CONCATENATE($A1709,"C"),'05 APU'!$T:$AB,9,),0)</f>
        <v>0</v>
      </c>
      <c r="R1709" s="90">
        <f>IFERROR(VLOOKUP(CONCATENATE($A1709,"B"),'05 APU'!$T:$AB,9,),0)</f>
        <v>0</v>
      </c>
      <c r="S1709" s="90">
        <f>IFERROR(VLOOKUP(CONCATENATE($A1709,"A"),'05 APU'!$T:$AB,9,),0)</f>
        <v>0</v>
      </c>
      <c r="U1709" s="421"/>
      <c r="V1709" s="424"/>
      <c r="W1709" s="429">
        <v>0</v>
      </c>
    </row>
    <row r="1710" spans="1:23" x14ac:dyDescent="0.25">
      <c r="A1710" s="88">
        <v>1700</v>
      </c>
      <c r="B1710" s="408" t="s">
        <v>3098</v>
      </c>
      <c r="C1710" s="409" t="s">
        <v>3072</v>
      </c>
      <c r="D1710" s="89" t="str">
        <f>IFERROR(VLOOKUP(CONCATENATE($A1710,"T"),'05 APU'!$1:$1048576,3,),"")</f>
        <v/>
      </c>
      <c r="E1710" s="89" t="str">
        <f>IFERROR(VLOOKUP(CONCATENATE($A1710,"T2"),'05 APU'!$1:$1048576,3,),"")</f>
        <v/>
      </c>
      <c r="F1710" s="89" t="str">
        <f>IFERROR(VLOOKUP(CONCATENATE($A1710,"T3"),'05 APU'!$1:$1048576,3,),"")</f>
        <v/>
      </c>
      <c r="G1710" s="415" t="s">
        <v>168</v>
      </c>
      <c r="H1710" s="351"/>
      <c r="I1710" s="90">
        <f>IFERROR((VLOOKUP(CONCATENATE($A1710,"D"),'05 APU'!$1:$1048576,9,)),0)</f>
        <v>0</v>
      </c>
      <c r="J1710" s="90">
        <f t="shared" si="53"/>
        <v>0</v>
      </c>
      <c r="K1710" s="297" t="str">
        <f>IFERROR(VLOOKUP(CONCATENATE($A1710,"C"),'05 APU'!$1:$1048576,9,),"")</f>
        <v/>
      </c>
      <c r="L1710" s="297" t="str">
        <f>IFERROR(VLOOKUP(CONCATENATE($A1710,"B"),'05 APU'!$1:$1048576,9,),"")</f>
        <v/>
      </c>
      <c r="M1710" s="297" t="str">
        <f>IFERROR(VLOOKUP(CONCATENATE($A1710,"A"),'05 APU'!$1:$1048576,9,),"")</f>
        <v/>
      </c>
      <c r="N1710" s="86"/>
      <c r="O1710" s="90">
        <f>IFERROR(VLOOKUP(CONCATENATE($A1710,"D"),'05 APU'!$T:$AB,9,),0)</f>
        <v>0</v>
      </c>
      <c r="P1710" s="90">
        <f t="shared" si="54"/>
        <v>0</v>
      </c>
      <c r="Q1710" s="90">
        <f>IFERROR(VLOOKUP(CONCATENATE($A1710,"C"),'05 APU'!$T:$AB,9,),0)</f>
        <v>0</v>
      </c>
      <c r="R1710" s="90">
        <f>IFERROR(VLOOKUP(CONCATENATE($A1710,"B"),'05 APU'!$T:$AB,9,),0)</f>
        <v>0</v>
      </c>
      <c r="S1710" s="90">
        <f>IFERROR(VLOOKUP(CONCATENATE($A1710,"A"),'05 APU'!$T:$AB,9,),0)</f>
        <v>0</v>
      </c>
      <c r="U1710" s="421"/>
      <c r="V1710" s="424"/>
      <c r="W1710" s="429">
        <v>0</v>
      </c>
    </row>
    <row r="1711" spans="1:23" x14ac:dyDescent="0.25">
      <c r="A1711" s="88">
        <v>1701</v>
      </c>
      <c r="B1711" s="408" t="s">
        <v>3099</v>
      </c>
      <c r="C1711" s="409" t="s">
        <v>1407</v>
      </c>
      <c r="D1711" s="89" t="str">
        <f>IFERROR(VLOOKUP(CONCATENATE($A1711,"T"),'05 APU'!$1:$1048576,3,),"")</f>
        <v/>
      </c>
      <c r="E1711" s="89" t="str">
        <f>IFERROR(VLOOKUP(CONCATENATE($A1711,"T2"),'05 APU'!$1:$1048576,3,),"")</f>
        <v/>
      </c>
      <c r="F1711" s="89" t="str">
        <f>IFERROR(VLOOKUP(CONCATENATE($A1711,"T3"),'05 APU'!$1:$1048576,3,),"")</f>
        <v/>
      </c>
      <c r="G1711" s="415" t="s">
        <v>168</v>
      </c>
      <c r="H1711" s="351"/>
      <c r="I1711" s="90">
        <f>IFERROR((VLOOKUP(CONCATENATE($A1711,"D"),'05 APU'!$1:$1048576,9,)),0)</f>
        <v>0</v>
      </c>
      <c r="J1711" s="90">
        <f t="shared" si="53"/>
        <v>0</v>
      </c>
      <c r="K1711" s="297" t="str">
        <f>IFERROR(VLOOKUP(CONCATENATE($A1711,"C"),'05 APU'!$1:$1048576,9,),"")</f>
        <v/>
      </c>
      <c r="L1711" s="297" t="str">
        <f>IFERROR(VLOOKUP(CONCATENATE($A1711,"B"),'05 APU'!$1:$1048576,9,),"")</f>
        <v/>
      </c>
      <c r="M1711" s="297" t="str">
        <f>IFERROR(VLOOKUP(CONCATENATE($A1711,"A"),'05 APU'!$1:$1048576,9,),"")</f>
        <v/>
      </c>
      <c r="N1711" s="86"/>
      <c r="O1711" s="90">
        <f>IFERROR(VLOOKUP(CONCATENATE($A1711,"D"),'05 APU'!$T:$AB,9,),0)</f>
        <v>0</v>
      </c>
      <c r="P1711" s="90">
        <f t="shared" si="54"/>
        <v>0</v>
      </c>
      <c r="Q1711" s="90">
        <f>IFERROR(VLOOKUP(CONCATENATE($A1711,"C"),'05 APU'!$T:$AB,9,),0)</f>
        <v>0</v>
      </c>
      <c r="R1711" s="90">
        <f>IFERROR(VLOOKUP(CONCATENATE($A1711,"B"),'05 APU'!$T:$AB,9,),0)</f>
        <v>0</v>
      </c>
      <c r="S1711" s="90">
        <f>IFERROR(VLOOKUP(CONCATENATE($A1711,"A"),'05 APU'!$T:$AB,9,),0)</f>
        <v>0</v>
      </c>
      <c r="U1711" s="421"/>
      <c r="V1711" s="424"/>
      <c r="W1711" s="429">
        <v>0</v>
      </c>
    </row>
    <row r="1712" spans="1:23" x14ac:dyDescent="0.25">
      <c r="A1712" s="88">
        <v>1702</v>
      </c>
      <c r="B1712" s="408" t="s">
        <v>3100</v>
      </c>
      <c r="C1712" s="409" t="s">
        <v>1675</v>
      </c>
      <c r="D1712" s="89" t="str">
        <f>IFERROR(VLOOKUP(CONCATENATE($A1712,"T"),'05 APU'!$1:$1048576,3,),"")</f>
        <v/>
      </c>
      <c r="E1712" s="89" t="str">
        <f>IFERROR(VLOOKUP(CONCATENATE($A1712,"T2"),'05 APU'!$1:$1048576,3,),"")</f>
        <v/>
      </c>
      <c r="F1712" s="89" t="str">
        <f>IFERROR(VLOOKUP(CONCATENATE($A1712,"T3"),'05 APU'!$1:$1048576,3,),"")</f>
        <v/>
      </c>
      <c r="G1712" s="415" t="s">
        <v>168</v>
      </c>
      <c r="H1712" s="351"/>
      <c r="I1712" s="90">
        <f>IFERROR((VLOOKUP(CONCATENATE($A1712,"D"),'05 APU'!$1:$1048576,9,)),0)</f>
        <v>0</v>
      </c>
      <c r="J1712" s="90">
        <f t="shared" si="53"/>
        <v>0</v>
      </c>
      <c r="K1712" s="297" t="str">
        <f>IFERROR(VLOOKUP(CONCATENATE($A1712,"C"),'05 APU'!$1:$1048576,9,),"")</f>
        <v/>
      </c>
      <c r="L1712" s="297" t="str">
        <f>IFERROR(VLOOKUP(CONCATENATE($A1712,"B"),'05 APU'!$1:$1048576,9,),"")</f>
        <v/>
      </c>
      <c r="M1712" s="297" t="str">
        <f>IFERROR(VLOOKUP(CONCATENATE($A1712,"A"),'05 APU'!$1:$1048576,9,),"")</f>
        <v/>
      </c>
      <c r="N1712" s="86"/>
      <c r="O1712" s="90">
        <f>IFERROR(VLOOKUP(CONCATENATE($A1712,"D"),'05 APU'!$T:$AB,9,),0)</f>
        <v>0</v>
      </c>
      <c r="P1712" s="90">
        <f t="shared" si="54"/>
        <v>0</v>
      </c>
      <c r="Q1712" s="90">
        <f>IFERROR(VLOOKUP(CONCATENATE($A1712,"C"),'05 APU'!$T:$AB,9,),0)</f>
        <v>0</v>
      </c>
      <c r="R1712" s="90">
        <f>IFERROR(VLOOKUP(CONCATENATE($A1712,"B"),'05 APU'!$T:$AB,9,),0)</f>
        <v>0</v>
      </c>
      <c r="S1712" s="90">
        <f>IFERROR(VLOOKUP(CONCATENATE($A1712,"A"),'05 APU'!$T:$AB,9,),0)</f>
        <v>0</v>
      </c>
      <c r="U1712" s="421"/>
      <c r="V1712" s="424"/>
      <c r="W1712" s="429">
        <v>0</v>
      </c>
    </row>
    <row r="1713" spans="1:23" x14ac:dyDescent="0.25">
      <c r="A1713" s="88">
        <v>1703</v>
      </c>
      <c r="B1713" s="408" t="s">
        <v>3101</v>
      </c>
      <c r="C1713" s="409" t="s">
        <v>1410</v>
      </c>
      <c r="D1713" s="89" t="str">
        <f>IFERROR(VLOOKUP(CONCATENATE($A1713,"T"),'05 APU'!$1:$1048576,3,),"")</f>
        <v/>
      </c>
      <c r="E1713" s="89" t="str">
        <f>IFERROR(VLOOKUP(CONCATENATE($A1713,"T2"),'05 APU'!$1:$1048576,3,),"")</f>
        <v/>
      </c>
      <c r="F1713" s="89" t="str">
        <f>IFERROR(VLOOKUP(CONCATENATE($A1713,"T3"),'05 APU'!$1:$1048576,3,),"")</f>
        <v/>
      </c>
      <c r="G1713" s="415" t="s">
        <v>168</v>
      </c>
      <c r="H1713" s="351"/>
      <c r="I1713" s="90">
        <f>IFERROR((VLOOKUP(CONCATENATE($A1713,"D"),'05 APU'!$1:$1048576,9,)),0)</f>
        <v>0</v>
      </c>
      <c r="J1713" s="90">
        <f t="shared" si="53"/>
        <v>0</v>
      </c>
      <c r="K1713" s="297" t="str">
        <f>IFERROR(VLOOKUP(CONCATENATE($A1713,"C"),'05 APU'!$1:$1048576,9,),"")</f>
        <v/>
      </c>
      <c r="L1713" s="297" t="str">
        <f>IFERROR(VLOOKUP(CONCATENATE($A1713,"B"),'05 APU'!$1:$1048576,9,),"")</f>
        <v/>
      </c>
      <c r="M1713" s="297" t="str">
        <f>IFERROR(VLOOKUP(CONCATENATE($A1713,"A"),'05 APU'!$1:$1048576,9,),"")</f>
        <v/>
      </c>
      <c r="N1713" s="86"/>
      <c r="O1713" s="90">
        <f>IFERROR(VLOOKUP(CONCATENATE($A1713,"D"),'05 APU'!$T:$AB,9,),0)</f>
        <v>0</v>
      </c>
      <c r="P1713" s="90">
        <f t="shared" si="54"/>
        <v>0</v>
      </c>
      <c r="Q1713" s="90">
        <f>IFERROR(VLOOKUP(CONCATENATE($A1713,"C"),'05 APU'!$T:$AB,9,),0)</f>
        <v>0</v>
      </c>
      <c r="R1713" s="90">
        <f>IFERROR(VLOOKUP(CONCATENATE($A1713,"B"),'05 APU'!$T:$AB,9,),0)</f>
        <v>0</v>
      </c>
      <c r="S1713" s="90">
        <f>IFERROR(VLOOKUP(CONCATENATE($A1713,"A"),'05 APU'!$T:$AB,9,),0)</f>
        <v>0</v>
      </c>
      <c r="U1713" s="421"/>
      <c r="V1713" s="424"/>
      <c r="W1713" s="429">
        <v>0</v>
      </c>
    </row>
    <row r="1714" spans="1:23" x14ac:dyDescent="0.25">
      <c r="A1714" s="88">
        <v>1704</v>
      </c>
      <c r="B1714" s="403" t="s">
        <v>3102</v>
      </c>
      <c r="C1714" s="404" t="s">
        <v>1537</v>
      </c>
      <c r="D1714" s="89" t="str">
        <f>IFERROR(VLOOKUP(CONCATENATE($A1714,"T"),'05 APU'!$1:$1048576,3,),"")</f>
        <v/>
      </c>
      <c r="E1714" s="89" t="str">
        <f>IFERROR(VLOOKUP(CONCATENATE($A1714,"T2"),'05 APU'!$1:$1048576,3,),"")</f>
        <v/>
      </c>
      <c r="F1714" s="89" t="str">
        <f>IFERROR(VLOOKUP(CONCATENATE($A1714,"T3"),'05 APU'!$1:$1048576,3,),"")</f>
        <v/>
      </c>
      <c r="G1714" s="415"/>
      <c r="H1714" s="351"/>
      <c r="I1714" s="90">
        <f>IFERROR((VLOOKUP(CONCATENATE($A1714,"D"),'05 APU'!$1:$1048576,9,)),0)</f>
        <v>0</v>
      </c>
      <c r="J1714" s="90">
        <f t="shared" si="53"/>
        <v>0</v>
      </c>
      <c r="K1714" s="297" t="str">
        <f>IFERROR(VLOOKUP(CONCATENATE($A1714,"C"),'05 APU'!$1:$1048576,9,),"")</f>
        <v/>
      </c>
      <c r="L1714" s="297" t="str">
        <f>IFERROR(VLOOKUP(CONCATENATE($A1714,"B"),'05 APU'!$1:$1048576,9,),"")</f>
        <v/>
      </c>
      <c r="M1714" s="297" t="str">
        <f>IFERROR(VLOOKUP(CONCATENATE($A1714,"A"),'05 APU'!$1:$1048576,9,),"")</f>
        <v/>
      </c>
      <c r="N1714" s="86"/>
      <c r="O1714" s="90">
        <f>IFERROR(VLOOKUP(CONCATENATE($A1714,"D"),'05 APU'!$T:$AB,9,),0)</f>
        <v>0</v>
      </c>
      <c r="P1714" s="90">
        <f t="shared" si="54"/>
        <v>0</v>
      </c>
      <c r="Q1714" s="90">
        <f>IFERROR(VLOOKUP(CONCATENATE($A1714,"C"),'05 APU'!$T:$AB,9,),0)</f>
        <v>0</v>
      </c>
      <c r="R1714" s="90">
        <f>IFERROR(VLOOKUP(CONCATENATE($A1714,"B"),'05 APU'!$T:$AB,9,),0)</f>
        <v>0</v>
      </c>
      <c r="S1714" s="90">
        <f>IFERROR(VLOOKUP(CONCATENATE($A1714,"A"),'05 APU'!$T:$AB,9,),0)</f>
        <v>0</v>
      </c>
      <c r="U1714" s="420"/>
      <c r="V1714" s="424"/>
      <c r="W1714" s="429">
        <v>0</v>
      </c>
    </row>
    <row r="1715" spans="1:23" x14ac:dyDescent="0.25">
      <c r="A1715" s="88">
        <v>1705</v>
      </c>
      <c r="B1715" s="408" t="s">
        <v>3103</v>
      </c>
      <c r="C1715" s="409" t="s">
        <v>1397</v>
      </c>
      <c r="D1715" s="89" t="str">
        <f>IFERROR(VLOOKUP(CONCATENATE($A1715,"T"),'05 APU'!$1:$1048576,3,),"")</f>
        <v/>
      </c>
      <c r="E1715" s="89" t="str">
        <f>IFERROR(VLOOKUP(CONCATENATE($A1715,"T2"),'05 APU'!$1:$1048576,3,),"")</f>
        <v/>
      </c>
      <c r="F1715" s="89" t="str">
        <f>IFERROR(VLOOKUP(CONCATENATE($A1715,"T3"),'05 APU'!$1:$1048576,3,),"")</f>
        <v/>
      </c>
      <c r="G1715" s="415" t="s">
        <v>168</v>
      </c>
      <c r="H1715" s="351"/>
      <c r="I1715" s="90">
        <f>IFERROR((VLOOKUP(CONCATENATE($A1715,"D"),'05 APU'!$1:$1048576,9,)),0)</f>
        <v>0</v>
      </c>
      <c r="J1715" s="90">
        <f t="shared" ref="J1715:J1778" si="55">IFERROR(I1715*H1715,0)</f>
        <v>0</v>
      </c>
      <c r="K1715" s="297" t="str">
        <f>IFERROR(VLOOKUP(CONCATENATE($A1715,"C"),'05 APU'!$1:$1048576,9,),"")</f>
        <v/>
      </c>
      <c r="L1715" s="297" t="str">
        <f>IFERROR(VLOOKUP(CONCATENATE($A1715,"B"),'05 APU'!$1:$1048576,9,),"")</f>
        <v/>
      </c>
      <c r="M1715" s="297" t="str">
        <f>IFERROR(VLOOKUP(CONCATENATE($A1715,"A"),'05 APU'!$1:$1048576,9,),"")</f>
        <v/>
      </c>
      <c r="N1715" s="86"/>
      <c r="O1715" s="90">
        <f>IFERROR(VLOOKUP(CONCATENATE($A1715,"D"),'05 APU'!$T:$AB,9,),0)</f>
        <v>0</v>
      </c>
      <c r="P1715" s="90">
        <f t="shared" si="54"/>
        <v>0</v>
      </c>
      <c r="Q1715" s="90">
        <f>IFERROR(VLOOKUP(CONCATENATE($A1715,"C"),'05 APU'!$T:$AB,9,),0)</f>
        <v>0</v>
      </c>
      <c r="R1715" s="90">
        <f>IFERROR(VLOOKUP(CONCATENATE($A1715,"B"),'05 APU'!$T:$AB,9,),0)</f>
        <v>0</v>
      </c>
      <c r="S1715" s="90">
        <f>IFERROR(VLOOKUP(CONCATENATE($A1715,"A"),'05 APU'!$T:$AB,9,),0)</f>
        <v>0</v>
      </c>
      <c r="U1715" s="421"/>
      <c r="V1715" s="424"/>
      <c r="W1715" s="429">
        <v>0</v>
      </c>
    </row>
    <row r="1716" spans="1:23" x14ac:dyDescent="0.25">
      <c r="A1716" s="88">
        <v>1706</v>
      </c>
      <c r="B1716" s="408" t="s">
        <v>3104</v>
      </c>
      <c r="C1716" s="409" t="s">
        <v>1381</v>
      </c>
      <c r="D1716" s="89" t="str">
        <f>IFERROR(VLOOKUP(CONCATENATE($A1716,"T"),'05 APU'!$1:$1048576,3,),"")</f>
        <v/>
      </c>
      <c r="E1716" s="89" t="str">
        <f>IFERROR(VLOOKUP(CONCATENATE($A1716,"T2"),'05 APU'!$1:$1048576,3,),"")</f>
        <v/>
      </c>
      <c r="F1716" s="89" t="str">
        <f>IFERROR(VLOOKUP(CONCATENATE($A1716,"T3"),'05 APU'!$1:$1048576,3,),"")</f>
        <v/>
      </c>
      <c r="G1716" s="415" t="s">
        <v>168</v>
      </c>
      <c r="H1716" s="351"/>
      <c r="I1716" s="90">
        <f>IFERROR((VLOOKUP(CONCATENATE($A1716,"D"),'05 APU'!$1:$1048576,9,)),0)</f>
        <v>0</v>
      </c>
      <c r="J1716" s="90">
        <f t="shared" si="55"/>
        <v>0</v>
      </c>
      <c r="K1716" s="297" t="str">
        <f>IFERROR(VLOOKUP(CONCATENATE($A1716,"C"),'05 APU'!$1:$1048576,9,),"")</f>
        <v/>
      </c>
      <c r="L1716" s="297" t="str">
        <f>IFERROR(VLOOKUP(CONCATENATE($A1716,"B"),'05 APU'!$1:$1048576,9,),"")</f>
        <v/>
      </c>
      <c r="M1716" s="297" t="str">
        <f>IFERROR(VLOOKUP(CONCATENATE($A1716,"A"),'05 APU'!$1:$1048576,9,),"")</f>
        <v/>
      </c>
      <c r="N1716" s="86"/>
      <c r="O1716" s="90">
        <f>IFERROR(VLOOKUP(CONCATENATE($A1716,"D"),'05 APU'!$T:$AB,9,),0)</f>
        <v>0</v>
      </c>
      <c r="P1716" s="90">
        <f t="shared" si="54"/>
        <v>0</v>
      </c>
      <c r="Q1716" s="90">
        <f>IFERROR(VLOOKUP(CONCATENATE($A1716,"C"),'05 APU'!$T:$AB,9,),0)</f>
        <v>0</v>
      </c>
      <c r="R1716" s="90">
        <f>IFERROR(VLOOKUP(CONCATENATE($A1716,"B"),'05 APU'!$T:$AB,9,),0)</f>
        <v>0</v>
      </c>
      <c r="S1716" s="90">
        <f>IFERROR(VLOOKUP(CONCATENATE($A1716,"A"),'05 APU'!$T:$AB,9,),0)</f>
        <v>0</v>
      </c>
      <c r="U1716" s="421"/>
      <c r="V1716" s="424"/>
      <c r="W1716" s="429">
        <v>0</v>
      </c>
    </row>
    <row r="1717" spans="1:23" x14ac:dyDescent="0.25">
      <c r="A1717" s="88">
        <v>1707</v>
      </c>
      <c r="B1717" s="408" t="s">
        <v>3105</v>
      </c>
      <c r="C1717" s="409" t="s">
        <v>3070</v>
      </c>
      <c r="D1717" s="89" t="str">
        <f>IFERROR(VLOOKUP(CONCATENATE($A1717,"T"),'05 APU'!$1:$1048576,3,),"")</f>
        <v/>
      </c>
      <c r="E1717" s="89" t="str">
        <f>IFERROR(VLOOKUP(CONCATENATE($A1717,"T2"),'05 APU'!$1:$1048576,3,),"")</f>
        <v/>
      </c>
      <c r="F1717" s="89" t="str">
        <f>IFERROR(VLOOKUP(CONCATENATE($A1717,"T3"),'05 APU'!$1:$1048576,3,),"")</f>
        <v/>
      </c>
      <c r="G1717" s="415" t="s">
        <v>168</v>
      </c>
      <c r="H1717" s="351"/>
      <c r="I1717" s="90">
        <f>IFERROR((VLOOKUP(CONCATENATE($A1717,"D"),'05 APU'!$1:$1048576,9,)),0)</f>
        <v>0</v>
      </c>
      <c r="J1717" s="90">
        <f t="shared" si="55"/>
        <v>0</v>
      </c>
      <c r="K1717" s="297" t="str">
        <f>IFERROR(VLOOKUP(CONCATENATE($A1717,"C"),'05 APU'!$1:$1048576,9,),"")</f>
        <v/>
      </c>
      <c r="L1717" s="297" t="str">
        <f>IFERROR(VLOOKUP(CONCATENATE($A1717,"B"),'05 APU'!$1:$1048576,9,),"")</f>
        <v/>
      </c>
      <c r="M1717" s="297" t="str">
        <f>IFERROR(VLOOKUP(CONCATENATE($A1717,"A"),'05 APU'!$1:$1048576,9,),"")</f>
        <v/>
      </c>
      <c r="N1717" s="86"/>
      <c r="O1717" s="90">
        <f>IFERROR(VLOOKUP(CONCATENATE($A1717,"D"),'05 APU'!$T:$AB,9,),0)</f>
        <v>0</v>
      </c>
      <c r="P1717" s="90">
        <f t="shared" si="54"/>
        <v>0</v>
      </c>
      <c r="Q1717" s="90">
        <f>IFERROR(VLOOKUP(CONCATENATE($A1717,"C"),'05 APU'!$T:$AB,9,),0)</f>
        <v>0</v>
      </c>
      <c r="R1717" s="90">
        <f>IFERROR(VLOOKUP(CONCATENATE($A1717,"B"),'05 APU'!$T:$AB,9,),0)</f>
        <v>0</v>
      </c>
      <c r="S1717" s="90">
        <f>IFERROR(VLOOKUP(CONCATENATE($A1717,"A"),'05 APU'!$T:$AB,9,),0)</f>
        <v>0</v>
      </c>
      <c r="U1717" s="421"/>
      <c r="V1717" s="424"/>
      <c r="W1717" s="429">
        <v>0</v>
      </c>
    </row>
    <row r="1718" spans="1:23" x14ac:dyDescent="0.25">
      <c r="A1718" s="88">
        <v>1708</v>
      </c>
      <c r="B1718" s="408" t="s">
        <v>3106</v>
      </c>
      <c r="C1718" s="409" t="s">
        <v>3072</v>
      </c>
      <c r="D1718" s="89" t="str">
        <f>IFERROR(VLOOKUP(CONCATENATE($A1718,"T"),'05 APU'!$1:$1048576,3,),"")</f>
        <v/>
      </c>
      <c r="E1718" s="89" t="str">
        <f>IFERROR(VLOOKUP(CONCATENATE($A1718,"T2"),'05 APU'!$1:$1048576,3,),"")</f>
        <v/>
      </c>
      <c r="F1718" s="89" t="str">
        <f>IFERROR(VLOOKUP(CONCATENATE($A1718,"T3"),'05 APU'!$1:$1048576,3,),"")</f>
        <v/>
      </c>
      <c r="G1718" s="415" t="s">
        <v>168</v>
      </c>
      <c r="H1718" s="351"/>
      <c r="I1718" s="90">
        <f>IFERROR((VLOOKUP(CONCATENATE($A1718,"D"),'05 APU'!$1:$1048576,9,)),0)</f>
        <v>0</v>
      </c>
      <c r="J1718" s="90">
        <f t="shared" si="55"/>
        <v>0</v>
      </c>
      <c r="K1718" s="297" t="str">
        <f>IFERROR(VLOOKUP(CONCATENATE($A1718,"C"),'05 APU'!$1:$1048576,9,),"")</f>
        <v/>
      </c>
      <c r="L1718" s="297" t="str">
        <f>IFERROR(VLOOKUP(CONCATENATE($A1718,"B"),'05 APU'!$1:$1048576,9,),"")</f>
        <v/>
      </c>
      <c r="M1718" s="297" t="str">
        <f>IFERROR(VLOOKUP(CONCATENATE($A1718,"A"),'05 APU'!$1:$1048576,9,),"")</f>
        <v/>
      </c>
      <c r="N1718" s="86"/>
      <c r="O1718" s="90">
        <f>IFERROR(VLOOKUP(CONCATENATE($A1718,"D"),'05 APU'!$T:$AB,9,),0)</f>
        <v>0</v>
      </c>
      <c r="P1718" s="90">
        <f t="shared" si="54"/>
        <v>0</v>
      </c>
      <c r="Q1718" s="90">
        <f>IFERROR(VLOOKUP(CONCATENATE($A1718,"C"),'05 APU'!$T:$AB,9,),0)</f>
        <v>0</v>
      </c>
      <c r="R1718" s="90">
        <f>IFERROR(VLOOKUP(CONCATENATE($A1718,"B"),'05 APU'!$T:$AB,9,),0)</f>
        <v>0</v>
      </c>
      <c r="S1718" s="90">
        <f>IFERROR(VLOOKUP(CONCATENATE($A1718,"A"),'05 APU'!$T:$AB,9,),0)</f>
        <v>0</v>
      </c>
      <c r="U1718" s="421"/>
      <c r="V1718" s="424"/>
      <c r="W1718" s="429">
        <v>0</v>
      </c>
    </row>
    <row r="1719" spans="1:23" x14ac:dyDescent="0.25">
      <c r="A1719" s="88">
        <v>1709</v>
      </c>
      <c r="B1719" s="408" t="s">
        <v>3107</v>
      </c>
      <c r="C1719" s="409" t="s">
        <v>1407</v>
      </c>
      <c r="D1719" s="89" t="str">
        <f>IFERROR(VLOOKUP(CONCATENATE($A1719,"T"),'05 APU'!$1:$1048576,3,),"")</f>
        <v/>
      </c>
      <c r="E1719" s="89" t="str">
        <f>IFERROR(VLOOKUP(CONCATENATE($A1719,"T2"),'05 APU'!$1:$1048576,3,),"")</f>
        <v/>
      </c>
      <c r="F1719" s="89" t="str">
        <f>IFERROR(VLOOKUP(CONCATENATE($A1719,"T3"),'05 APU'!$1:$1048576,3,),"")</f>
        <v/>
      </c>
      <c r="G1719" s="415" t="s">
        <v>168</v>
      </c>
      <c r="H1719" s="351"/>
      <c r="I1719" s="90">
        <f>IFERROR((VLOOKUP(CONCATENATE($A1719,"D"),'05 APU'!$1:$1048576,9,)),0)</f>
        <v>0</v>
      </c>
      <c r="J1719" s="90">
        <f t="shared" si="55"/>
        <v>0</v>
      </c>
      <c r="K1719" s="297" t="str">
        <f>IFERROR(VLOOKUP(CONCATENATE($A1719,"C"),'05 APU'!$1:$1048576,9,),"")</f>
        <v/>
      </c>
      <c r="L1719" s="297" t="str">
        <f>IFERROR(VLOOKUP(CONCATENATE($A1719,"B"),'05 APU'!$1:$1048576,9,),"")</f>
        <v/>
      </c>
      <c r="M1719" s="297" t="str">
        <f>IFERROR(VLOOKUP(CONCATENATE($A1719,"A"),'05 APU'!$1:$1048576,9,),"")</f>
        <v/>
      </c>
      <c r="N1719" s="86"/>
      <c r="O1719" s="90">
        <f>IFERROR(VLOOKUP(CONCATENATE($A1719,"D"),'05 APU'!$T:$AB,9,),0)</f>
        <v>0</v>
      </c>
      <c r="P1719" s="90">
        <f t="shared" si="54"/>
        <v>0</v>
      </c>
      <c r="Q1719" s="90">
        <f>IFERROR(VLOOKUP(CONCATENATE($A1719,"C"),'05 APU'!$T:$AB,9,),0)</f>
        <v>0</v>
      </c>
      <c r="R1719" s="90">
        <f>IFERROR(VLOOKUP(CONCATENATE($A1719,"B"),'05 APU'!$T:$AB,9,),0)</f>
        <v>0</v>
      </c>
      <c r="S1719" s="90">
        <f>IFERROR(VLOOKUP(CONCATENATE($A1719,"A"),'05 APU'!$T:$AB,9,),0)</f>
        <v>0</v>
      </c>
      <c r="U1719" s="421"/>
      <c r="V1719" s="424"/>
      <c r="W1719" s="429">
        <v>0</v>
      </c>
    </row>
    <row r="1720" spans="1:23" x14ac:dyDescent="0.25">
      <c r="A1720" s="88">
        <v>1710</v>
      </c>
      <c r="B1720" s="408" t="s">
        <v>3108</v>
      </c>
      <c r="C1720" s="409" t="s">
        <v>1675</v>
      </c>
      <c r="D1720" s="89" t="str">
        <f>IFERROR(VLOOKUP(CONCATENATE($A1720,"T"),'05 APU'!$1:$1048576,3,),"")</f>
        <v/>
      </c>
      <c r="E1720" s="89" t="str">
        <f>IFERROR(VLOOKUP(CONCATENATE($A1720,"T2"),'05 APU'!$1:$1048576,3,),"")</f>
        <v/>
      </c>
      <c r="F1720" s="89" t="str">
        <f>IFERROR(VLOOKUP(CONCATENATE($A1720,"T3"),'05 APU'!$1:$1048576,3,),"")</f>
        <v/>
      </c>
      <c r="G1720" s="415" t="s">
        <v>168</v>
      </c>
      <c r="H1720" s="351"/>
      <c r="I1720" s="90">
        <f>IFERROR((VLOOKUP(CONCATENATE($A1720,"D"),'05 APU'!$1:$1048576,9,)),0)</f>
        <v>0</v>
      </c>
      <c r="J1720" s="90">
        <f t="shared" si="55"/>
        <v>0</v>
      </c>
      <c r="K1720" s="297" t="str">
        <f>IFERROR(VLOOKUP(CONCATENATE($A1720,"C"),'05 APU'!$1:$1048576,9,),"")</f>
        <v/>
      </c>
      <c r="L1720" s="297" t="str">
        <f>IFERROR(VLOOKUP(CONCATENATE($A1720,"B"),'05 APU'!$1:$1048576,9,),"")</f>
        <v/>
      </c>
      <c r="M1720" s="297" t="str">
        <f>IFERROR(VLOOKUP(CONCATENATE($A1720,"A"),'05 APU'!$1:$1048576,9,),"")</f>
        <v/>
      </c>
      <c r="N1720" s="86"/>
      <c r="O1720" s="90">
        <f>IFERROR(VLOOKUP(CONCATENATE($A1720,"D"),'05 APU'!$T:$AB,9,),0)</f>
        <v>0</v>
      </c>
      <c r="P1720" s="90">
        <f t="shared" si="54"/>
        <v>0</v>
      </c>
      <c r="Q1720" s="90">
        <f>IFERROR(VLOOKUP(CONCATENATE($A1720,"C"),'05 APU'!$T:$AB,9,),0)</f>
        <v>0</v>
      </c>
      <c r="R1720" s="90">
        <f>IFERROR(VLOOKUP(CONCATENATE($A1720,"B"),'05 APU'!$T:$AB,9,),0)</f>
        <v>0</v>
      </c>
      <c r="S1720" s="90">
        <f>IFERROR(VLOOKUP(CONCATENATE($A1720,"A"),'05 APU'!$T:$AB,9,),0)</f>
        <v>0</v>
      </c>
      <c r="U1720" s="421"/>
      <c r="V1720" s="424"/>
      <c r="W1720" s="429">
        <v>0</v>
      </c>
    </row>
    <row r="1721" spans="1:23" x14ac:dyDescent="0.25">
      <c r="A1721" s="88">
        <v>1711</v>
      </c>
      <c r="B1721" s="410" t="s">
        <v>3109</v>
      </c>
      <c r="C1721" s="411" t="s">
        <v>1410</v>
      </c>
      <c r="D1721" s="89" t="str">
        <f>IFERROR(VLOOKUP(CONCATENATE($A1721,"T"),'05 APU'!$1:$1048576,3,),"")</f>
        <v/>
      </c>
      <c r="E1721" s="89" t="str">
        <f>IFERROR(VLOOKUP(CONCATENATE($A1721,"T2"),'05 APU'!$1:$1048576,3,),"")</f>
        <v/>
      </c>
      <c r="F1721" s="89" t="str">
        <f>IFERROR(VLOOKUP(CONCATENATE($A1721,"T3"),'05 APU'!$1:$1048576,3,),"")</f>
        <v/>
      </c>
      <c r="G1721" s="415" t="s">
        <v>168</v>
      </c>
      <c r="H1721" s="351"/>
      <c r="I1721" s="90">
        <f>IFERROR((VLOOKUP(CONCATENATE($A1721,"D"),'05 APU'!$1:$1048576,9,)),0)</f>
        <v>0</v>
      </c>
      <c r="J1721" s="90">
        <f t="shared" si="55"/>
        <v>0</v>
      </c>
      <c r="K1721" s="297" t="str">
        <f>IFERROR(VLOOKUP(CONCATENATE($A1721,"C"),'05 APU'!$1:$1048576,9,),"")</f>
        <v/>
      </c>
      <c r="L1721" s="297" t="str">
        <f>IFERROR(VLOOKUP(CONCATENATE($A1721,"B"),'05 APU'!$1:$1048576,9,),"")</f>
        <v/>
      </c>
      <c r="M1721" s="297" t="str">
        <f>IFERROR(VLOOKUP(CONCATENATE($A1721,"A"),'05 APU'!$1:$1048576,9,),"")</f>
        <v/>
      </c>
      <c r="N1721" s="86"/>
      <c r="O1721" s="90">
        <f>IFERROR(VLOOKUP(CONCATENATE($A1721,"D"),'05 APU'!$T:$AB,9,),0)</f>
        <v>0</v>
      </c>
      <c r="P1721" s="90">
        <f t="shared" si="54"/>
        <v>0</v>
      </c>
      <c r="Q1721" s="90">
        <f>IFERROR(VLOOKUP(CONCATENATE($A1721,"C"),'05 APU'!$T:$AB,9,),0)</f>
        <v>0</v>
      </c>
      <c r="R1721" s="90">
        <f>IFERROR(VLOOKUP(CONCATENATE($A1721,"B"),'05 APU'!$T:$AB,9,),0)</f>
        <v>0</v>
      </c>
      <c r="S1721" s="90">
        <f>IFERROR(VLOOKUP(CONCATENATE($A1721,"A"),'05 APU'!$T:$AB,9,),0)</f>
        <v>0</v>
      </c>
      <c r="U1721" s="421"/>
      <c r="V1721" s="424"/>
      <c r="W1721" s="429">
        <v>0</v>
      </c>
    </row>
    <row r="1722" spans="1:23" x14ac:dyDescent="0.25">
      <c r="A1722" s="88">
        <v>1712</v>
      </c>
      <c r="B1722" s="403">
        <v>6.3</v>
      </c>
      <c r="C1722" s="404" t="s">
        <v>3110</v>
      </c>
      <c r="D1722" s="89" t="str">
        <f>IFERROR(VLOOKUP(CONCATENATE($A1722,"T"),'05 APU'!$1:$1048576,3,),"")</f>
        <v/>
      </c>
      <c r="E1722" s="89" t="str">
        <f>IFERROR(VLOOKUP(CONCATENATE($A1722,"T2"),'05 APU'!$1:$1048576,3,),"")</f>
        <v/>
      </c>
      <c r="F1722" s="89" t="str">
        <f>IFERROR(VLOOKUP(CONCATENATE($A1722,"T3"),'05 APU'!$1:$1048576,3,),"")</f>
        <v/>
      </c>
      <c r="G1722" s="415"/>
      <c r="H1722" s="351"/>
      <c r="I1722" s="90">
        <f>IFERROR((VLOOKUP(CONCATENATE($A1722,"D"),'05 APU'!$1:$1048576,9,)),0)</f>
        <v>0</v>
      </c>
      <c r="J1722" s="90">
        <f t="shared" si="55"/>
        <v>0</v>
      </c>
      <c r="K1722" s="297" t="str">
        <f>IFERROR(VLOOKUP(CONCATENATE($A1722,"C"),'05 APU'!$1:$1048576,9,),"")</f>
        <v/>
      </c>
      <c r="L1722" s="297" t="str">
        <f>IFERROR(VLOOKUP(CONCATENATE($A1722,"B"),'05 APU'!$1:$1048576,9,),"")</f>
        <v/>
      </c>
      <c r="M1722" s="297" t="str">
        <f>IFERROR(VLOOKUP(CONCATENATE($A1722,"A"),'05 APU'!$1:$1048576,9,),"")</f>
        <v/>
      </c>
      <c r="N1722" s="86"/>
      <c r="O1722" s="90">
        <f>IFERROR(VLOOKUP(CONCATENATE($A1722,"D"),'05 APU'!$T:$AB,9,),0)</f>
        <v>0</v>
      </c>
      <c r="P1722" s="90">
        <f t="shared" si="54"/>
        <v>0</v>
      </c>
      <c r="Q1722" s="90">
        <f>IFERROR(VLOOKUP(CONCATENATE($A1722,"C"),'05 APU'!$T:$AB,9,),0)</f>
        <v>0</v>
      </c>
      <c r="R1722" s="90">
        <f>IFERROR(VLOOKUP(CONCATENATE($A1722,"B"),'05 APU'!$T:$AB,9,),0)</f>
        <v>0</v>
      </c>
      <c r="S1722" s="90">
        <f>IFERROR(VLOOKUP(CONCATENATE($A1722,"A"),'05 APU'!$T:$AB,9,),0)</f>
        <v>0</v>
      </c>
      <c r="U1722" s="420"/>
      <c r="V1722" s="424"/>
      <c r="W1722" s="429">
        <v>0</v>
      </c>
    </row>
    <row r="1723" spans="1:23" x14ac:dyDescent="0.25">
      <c r="A1723" s="88">
        <v>1713</v>
      </c>
      <c r="B1723" s="403" t="s">
        <v>3111</v>
      </c>
      <c r="C1723" s="404" t="s">
        <v>3112</v>
      </c>
      <c r="D1723" s="89" t="str">
        <f>IFERROR(VLOOKUP(CONCATENATE($A1723,"T"),'05 APU'!$1:$1048576,3,),"")</f>
        <v/>
      </c>
      <c r="E1723" s="89" t="str">
        <f>IFERROR(VLOOKUP(CONCATENATE($A1723,"T2"),'05 APU'!$1:$1048576,3,),"")</f>
        <v/>
      </c>
      <c r="F1723" s="89" t="str">
        <f>IFERROR(VLOOKUP(CONCATENATE($A1723,"T3"),'05 APU'!$1:$1048576,3,),"")</f>
        <v/>
      </c>
      <c r="G1723" s="415"/>
      <c r="H1723" s="351"/>
      <c r="I1723" s="90">
        <f>IFERROR((VLOOKUP(CONCATENATE($A1723,"D"),'05 APU'!$1:$1048576,9,)),0)</f>
        <v>0</v>
      </c>
      <c r="J1723" s="90">
        <f t="shared" si="55"/>
        <v>0</v>
      </c>
      <c r="K1723" s="297" t="str">
        <f>IFERROR(VLOOKUP(CONCATENATE($A1723,"C"),'05 APU'!$1:$1048576,9,),"")</f>
        <v/>
      </c>
      <c r="L1723" s="297" t="str">
        <f>IFERROR(VLOOKUP(CONCATENATE($A1723,"B"),'05 APU'!$1:$1048576,9,),"")</f>
        <v/>
      </c>
      <c r="M1723" s="297" t="str">
        <f>IFERROR(VLOOKUP(CONCATENATE($A1723,"A"),'05 APU'!$1:$1048576,9,),"")</f>
        <v/>
      </c>
      <c r="N1723" s="86"/>
      <c r="O1723" s="90">
        <f>IFERROR(VLOOKUP(CONCATENATE($A1723,"D"),'05 APU'!$T:$AB,9,),0)</f>
        <v>0</v>
      </c>
      <c r="P1723" s="90">
        <f t="shared" si="54"/>
        <v>0</v>
      </c>
      <c r="Q1723" s="90">
        <f>IFERROR(VLOOKUP(CONCATENATE($A1723,"C"),'05 APU'!$T:$AB,9,),0)</f>
        <v>0</v>
      </c>
      <c r="R1723" s="90">
        <f>IFERROR(VLOOKUP(CONCATENATE($A1723,"B"),'05 APU'!$T:$AB,9,),0)</f>
        <v>0</v>
      </c>
      <c r="S1723" s="90">
        <f>IFERROR(VLOOKUP(CONCATENATE($A1723,"A"),'05 APU'!$T:$AB,9,),0)</f>
        <v>0</v>
      </c>
      <c r="U1723" s="420"/>
      <c r="V1723" s="424"/>
      <c r="W1723" s="429">
        <v>0</v>
      </c>
    </row>
    <row r="1724" spans="1:23" x14ac:dyDescent="0.25">
      <c r="A1724" s="88">
        <v>1714</v>
      </c>
      <c r="B1724" s="408" t="s">
        <v>3113</v>
      </c>
      <c r="C1724" s="409" t="s">
        <v>1397</v>
      </c>
      <c r="D1724" s="89" t="str">
        <f>IFERROR(VLOOKUP(CONCATENATE($A1724,"T"),'05 APU'!$1:$1048576,3,),"")</f>
        <v/>
      </c>
      <c r="E1724" s="89" t="str">
        <f>IFERROR(VLOOKUP(CONCATENATE($A1724,"T2"),'05 APU'!$1:$1048576,3,),"")</f>
        <v/>
      </c>
      <c r="F1724" s="89" t="str">
        <f>IFERROR(VLOOKUP(CONCATENATE($A1724,"T3"),'05 APU'!$1:$1048576,3,),"")</f>
        <v/>
      </c>
      <c r="G1724" s="415" t="s">
        <v>168</v>
      </c>
      <c r="H1724" s="351"/>
      <c r="I1724" s="90">
        <f>IFERROR((VLOOKUP(CONCATENATE($A1724,"D"),'05 APU'!$1:$1048576,9,)),0)</f>
        <v>0</v>
      </c>
      <c r="J1724" s="90">
        <f t="shared" si="55"/>
        <v>0</v>
      </c>
      <c r="K1724" s="297" t="str">
        <f>IFERROR(VLOOKUP(CONCATENATE($A1724,"C"),'05 APU'!$1:$1048576,9,),"")</f>
        <v/>
      </c>
      <c r="L1724" s="297" t="str">
        <f>IFERROR(VLOOKUP(CONCATENATE($A1724,"B"),'05 APU'!$1:$1048576,9,),"")</f>
        <v/>
      </c>
      <c r="M1724" s="297" t="str">
        <f>IFERROR(VLOOKUP(CONCATENATE($A1724,"A"),'05 APU'!$1:$1048576,9,),"")</f>
        <v/>
      </c>
      <c r="N1724" s="86"/>
      <c r="O1724" s="90">
        <f>IFERROR(VLOOKUP(CONCATENATE($A1724,"D"),'05 APU'!$T:$AB,9,),0)</f>
        <v>0</v>
      </c>
      <c r="P1724" s="90">
        <f t="shared" si="54"/>
        <v>0</v>
      </c>
      <c r="Q1724" s="90">
        <f>IFERROR(VLOOKUP(CONCATENATE($A1724,"C"),'05 APU'!$T:$AB,9,),0)</f>
        <v>0</v>
      </c>
      <c r="R1724" s="90">
        <f>IFERROR(VLOOKUP(CONCATENATE($A1724,"B"),'05 APU'!$T:$AB,9,),0)</f>
        <v>0</v>
      </c>
      <c r="S1724" s="90">
        <f>IFERROR(VLOOKUP(CONCATENATE($A1724,"A"),'05 APU'!$T:$AB,9,),0)</f>
        <v>0</v>
      </c>
      <c r="U1724" s="421"/>
      <c r="V1724" s="424"/>
      <c r="W1724" s="429">
        <v>0</v>
      </c>
    </row>
    <row r="1725" spans="1:23" x14ac:dyDescent="0.25">
      <c r="A1725" s="88">
        <v>1715</v>
      </c>
      <c r="B1725" s="408" t="s">
        <v>3114</v>
      </c>
      <c r="C1725" s="409" t="s">
        <v>1381</v>
      </c>
      <c r="D1725" s="89" t="str">
        <f>IFERROR(VLOOKUP(CONCATENATE($A1725,"T"),'05 APU'!$1:$1048576,3,),"")</f>
        <v/>
      </c>
      <c r="E1725" s="89" t="str">
        <f>IFERROR(VLOOKUP(CONCATENATE($A1725,"T2"),'05 APU'!$1:$1048576,3,),"")</f>
        <v/>
      </c>
      <c r="F1725" s="89" t="str">
        <f>IFERROR(VLOOKUP(CONCATENATE($A1725,"T3"),'05 APU'!$1:$1048576,3,),"")</f>
        <v/>
      </c>
      <c r="G1725" s="415" t="s">
        <v>168</v>
      </c>
      <c r="H1725" s="351"/>
      <c r="I1725" s="90">
        <f>IFERROR((VLOOKUP(CONCATENATE($A1725,"D"),'05 APU'!$1:$1048576,9,)),0)</f>
        <v>0</v>
      </c>
      <c r="J1725" s="90">
        <f t="shared" si="55"/>
        <v>0</v>
      </c>
      <c r="K1725" s="297" t="str">
        <f>IFERROR(VLOOKUP(CONCATENATE($A1725,"C"),'05 APU'!$1:$1048576,9,),"")</f>
        <v/>
      </c>
      <c r="L1725" s="297" t="str">
        <f>IFERROR(VLOOKUP(CONCATENATE($A1725,"B"),'05 APU'!$1:$1048576,9,),"")</f>
        <v/>
      </c>
      <c r="M1725" s="297" t="str">
        <f>IFERROR(VLOOKUP(CONCATENATE($A1725,"A"),'05 APU'!$1:$1048576,9,),"")</f>
        <v/>
      </c>
      <c r="N1725" s="86"/>
      <c r="O1725" s="90">
        <f>IFERROR(VLOOKUP(CONCATENATE($A1725,"D"),'05 APU'!$T:$AB,9,),0)</f>
        <v>0</v>
      </c>
      <c r="P1725" s="90">
        <f t="shared" si="54"/>
        <v>0</v>
      </c>
      <c r="Q1725" s="90">
        <f>IFERROR(VLOOKUP(CONCATENATE($A1725,"C"),'05 APU'!$T:$AB,9,),0)</f>
        <v>0</v>
      </c>
      <c r="R1725" s="90">
        <f>IFERROR(VLOOKUP(CONCATENATE($A1725,"B"),'05 APU'!$T:$AB,9,),0)</f>
        <v>0</v>
      </c>
      <c r="S1725" s="90">
        <f>IFERROR(VLOOKUP(CONCATENATE($A1725,"A"),'05 APU'!$T:$AB,9,),0)</f>
        <v>0</v>
      </c>
      <c r="U1725" s="421"/>
      <c r="V1725" s="424"/>
      <c r="W1725" s="429">
        <v>0</v>
      </c>
    </row>
    <row r="1726" spans="1:23" x14ac:dyDescent="0.25">
      <c r="A1726" s="88">
        <v>1716</v>
      </c>
      <c r="B1726" s="408" t="s">
        <v>3115</v>
      </c>
      <c r="C1726" s="409" t="s">
        <v>3070</v>
      </c>
      <c r="D1726" s="89" t="str">
        <f>IFERROR(VLOOKUP(CONCATENATE($A1726,"T"),'05 APU'!$1:$1048576,3,),"")</f>
        <v/>
      </c>
      <c r="E1726" s="89" t="str">
        <f>IFERROR(VLOOKUP(CONCATENATE($A1726,"T2"),'05 APU'!$1:$1048576,3,),"")</f>
        <v/>
      </c>
      <c r="F1726" s="89" t="str">
        <f>IFERROR(VLOOKUP(CONCATENATE($A1726,"T3"),'05 APU'!$1:$1048576,3,),"")</f>
        <v/>
      </c>
      <c r="G1726" s="415" t="s">
        <v>168</v>
      </c>
      <c r="H1726" s="351"/>
      <c r="I1726" s="90">
        <f>IFERROR((VLOOKUP(CONCATENATE($A1726,"D"),'05 APU'!$1:$1048576,9,)),0)</f>
        <v>0</v>
      </c>
      <c r="J1726" s="90">
        <f t="shared" si="55"/>
        <v>0</v>
      </c>
      <c r="K1726" s="297" t="str">
        <f>IFERROR(VLOOKUP(CONCATENATE($A1726,"C"),'05 APU'!$1:$1048576,9,),"")</f>
        <v/>
      </c>
      <c r="L1726" s="297" t="str">
        <f>IFERROR(VLOOKUP(CONCATENATE($A1726,"B"),'05 APU'!$1:$1048576,9,),"")</f>
        <v/>
      </c>
      <c r="M1726" s="297" t="str">
        <f>IFERROR(VLOOKUP(CONCATENATE($A1726,"A"),'05 APU'!$1:$1048576,9,),"")</f>
        <v/>
      </c>
      <c r="N1726" s="86"/>
      <c r="O1726" s="90">
        <f>IFERROR(VLOOKUP(CONCATENATE($A1726,"D"),'05 APU'!$T:$AB,9,),0)</f>
        <v>0</v>
      </c>
      <c r="P1726" s="90">
        <f t="shared" si="54"/>
        <v>0</v>
      </c>
      <c r="Q1726" s="90">
        <f>IFERROR(VLOOKUP(CONCATENATE($A1726,"C"),'05 APU'!$T:$AB,9,),0)</f>
        <v>0</v>
      </c>
      <c r="R1726" s="90">
        <f>IFERROR(VLOOKUP(CONCATENATE($A1726,"B"),'05 APU'!$T:$AB,9,),0)</f>
        <v>0</v>
      </c>
      <c r="S1726" s="90">
        <f>IFERROR(VLOOKUP(CONCATENATE($A1726,"A"),'05 APU'!$T:$AB,9,),0)</f>
        <v>0</v>
      </c>
      <c r="U1726" s="421"/>
      <c r="V1726" s="424"/>
      <c r="W1726" s="429">
        <v>0</v>
      </c>
    </row>
    <row r="1727" spans="1:23" x14ac:dyDescent="0.25">
      <c r="A1727" s="88">
        <v>1717</v>
      </c>
      <c r="B1727" s="408" t="s">
        <v>3116</v>
      </c>
      <c r="C1727" s="409" t="s">
        <v>3072</v>
      </c>
      <c r="D1727" s="89" t="str">
        <f>IFERROR(VLOOKUP(CONCATENATE($A1727,"T"),'05 APU'!$1:$1048576,3,),"")</f>
        <v/>
      </c>
      <c r="E1727" s="89" t="str">
        <f>IFERROR(VLOOKUP(CONCATENATE($A1727,"T2"),'05 APU'!$1:$1048576,3,),"")</f>
        <v/>
      </c>
      <c r="F1727" s="89" t="str">
        <f>IFERROR(VLOOKUP(CONCATENATE($A1727,"T3"),'05 APU'!$1:$1048576,3,),"")</f>
        <v/>
      </c>
      <c r="G1727" s="415" t="s">
        <v>168</v>
      </c>
      <c r="H1727" s="351"/>
      <c r="I1727" s="90">
        <f>IFERROR((VLOOKUP(CONCATENATE($A1727,"D"),'05 APU'!$1:$1048576,9,)),0)</f>
        <v>0</v>
      </c>
      <c r="J1727" s="90">
        <f t="shared" si="55"/>
        <v>0</v>
      </c>
      <c r="K1727" s="297" t="str">
        <f>IFERROR(VLOOKUP(CONCATENATE($A1727,"C"),'05 APU'!$1:$1048576,9,),"")</f>
        <v/>
      </c>
      <c r="L1727" s="297" t="str">
        <f>IFERROR(VLOOKUP(CONCATENATE($A1727,"B"),'05 APU'!$1:$1048576,9,),"")</f>
        <v/>
      </c>
      <c r="M1727" s="297" t="str">
        <f>IFERROR(VLOOKUP(CONCATENATE($A1727,"A"),'05 APU'!$1:$1048576,9,),"")</f>
        <v/>
      </c>
      <c r="N1727" s="86"/>
      <c r="O1727" s="90">
        <f>IFERROR(VLOOKUP(CONCATENATE($A1727,"D"),'05 APU'!$T:$AB,9,),0)</f>
        <v>0</v>
      </c>
      <c r="P1727" s="90">
        <f t="shared" si="54"/>
        <v>0</v>
      </c>
      <c r="Q1727" s="90">
        <f>IFERROR(VLOOKUP(CONCATENATE($A1727,"C"),'05 APU'!$T:$AB,9,),0)</f>
        <v>0</v>
      </c>
      <c r="R1727" s="90">
        <f>IFERROR(VLOOKUP(CONCATENATE($A1727,"B"),'05 APU'!$T:$AB,9,),0)</f>
        <v>0</v>
      </c>
      <c r="S1727" s="90">
        <f>IFERROR(VLOOKUP(CONCATENATE($A1727,"A"),'05 APU'!$T:$AB,9,),0)</f>
        <v>0</v>
      </c>
      <c r="U1727" s="421"/>
      <c r="V1727" s="424"/>
      <c r="W1727" s="429">
        <v>0</v>
      </c>
    </row>
    <row r="1728" spans="1:23" x14ac:dyDescent="0.25">
      <c r="A1728" s="88">
        <v>1718</v>
      </c>
      <c r="B1728" s="408" t="s">
        <v>3117</v>
      </c>
      <c r="C1728" s="409" t="s">
        <v>1407</v>
      </c>
      <c r="D1728" s="89" t="str">
        <f>IFERROR(VLOOKUP(CONCATENATE($A1728,"T"),'05 APU'!$1:$1048576,3,),"")</f>
        <v/>
      </c>
      <c r="E1728" s="89" t="str">
        <f>IFERROR(VLOOKUP(CONCATENATE($A1728,"T2"),'05 APU'!$1:$1048576,3,),"")</f>
        <v/>
      </c>
      <c r="F1728" s="89" t="str">
        <f>IFERROR(VLOOKUP(CONCATENATE($A1728,"T3"),'05 APU'!$1:$1048576,3,),"")</f>
        <v/>
      </c>
      <c r="G1728" s="415" t="s">
        <v>168</v>
      </c>
      <c r="H1728" s="351"/>
      <c r="I1728" s="90">
        <f>IFERROR((VLOOKUP(CONCATENATE($A1728,"D"),'05 APU'!$1:$1048576,9,)),0)</f>
        <v>0</v>
      </c>
      <c r="J1728" s="90">
        <f t="shared" si="55"/>
        <v>0</v>
      </c>
      <c r="K1728" s="297" t="str">
        <f>IFERROR(VLOOKUP(CONCATENATE($A1728,"C"),'05 APU'!$1:$1048576,9,),"")</f>
        <v/>
      </c>
      <c r="L1728" s="297" t="str">
        <f>IFERROR(VLOOKUP(CONCATENATE($A1728,"B"),'05 APU'!$1:$1048576,9,),"")</f>
        <v/>
      </c>
      <c r="M1728" s="297" t="str">
        <f>IFERROR(VLOOKUP(CONCATENATE($A1728,"A"),'05 APU'!$1:$1048576,9,),"")</f>
        <v/>
      </c>
      <c r="N1728" s="86"/>
      <c r="O1728" s="90">
        <f>IFERROR(VLOOKUP(CONCATENATE($A1728,"D"),'05 APU'!$T:$AB,9,),0)</f>
        <v>0</v>
      </c>
      <c r="P1728" s="90">
        <f t="shared" si="54"/>
        <v>0</v>
      </c>
      <c r="Q1728" s="90">
        <f>IFERROR(VLOOKUP(CONCATENATE($A1728,"C"),'05 APU'!$T:$AB,9,),0)</f>
        <v>0</v>
      </c>
      <c r="R1728" s="90">
        <f>IFERROR(VLOOKUP(CONCATENATE($A1728,"B"),'05 APU'!$T:$AB,9,),0)</f>
        <v>0</v>
      </c>
      <c r="S1728" s="90">
        <f>IFERROR(VLOOKUP(CONCATENATE($A1728,"A"),'05 APU'!$T:$AB,9,),0)</f>
        <v>0</v>
      </c>
      <c r="U1728" s="421"/>
      <c r="V1728" s="424"/>
      <c r="W1728" s="429">
        <v>0</v>
      </c>
    </row>
    <row r="1729" spans="1:23" x14ac:dyDescent="0.25">
      <c r="A1729" s="88">
        <v>1719</v>
      </c>
      <c r="B1729" s="408" t="s">
        <v>3118</v>
      </c>
      <c r="C1729" s="409" t="s">
        <v>1675</v>
      </c>
      <c r="D1729" s="89" t="str">
        <f>IFERROR(VLOOKUP(CONCATENATE($A1729,"T"),'05 APU'!$1:$1048576,3,),"")</f>
        <v/>
      </c>
      <c r="E1729" s="89" t="str">
        <f>IFERROR(VLOOKUP(CONCATENATE($A1729,"T2"),'05 APU'!$1:$1048576,3,),"")</f>
        <v/>
      </c>
      <c r="F1729" s="89" t="str">
        <f>IFERROR(VLOOKUP(CONCATENATE($A1729,"T3"),'05 APU'!$1:$1048576,3,),"")</f>
        <v/>
      </c>
      <c r="G1729" s="415" t="s">
        <v>168</v>
      </c>
      <c r="H1729" s="351"/>
      <c r="I1729" s="90">
        <f>IFERROR((VLOOKUP(CONCATENATE($A1729,"D"),'05 APU'!$1:$1048576,9,)),0)</f>
        <v>0</v>
      </c>
      <c r="J1729" s="90">
        <f t="shared" si="55"/>
        <v>0</v>
      </c>
      <c r="K1729" s="297" t="str">
        <f>IFERROR(VLOOKUP(CONCATENATE($A1729,"C"),'05 APU'!$1:$1048576,9,),"")</f>
        <v/>
      </c>
      <c r="L1729" s="297" t="str">
        <f>IFERROR(VLOOKUP(CONCATENATE($A1729,"B"),'05 APU'!$1:$1048576,9,),"")</f>
        <v/>
      </c>
      <c r="M1729" s="297" t="str">
        <f>IFERROR(VLOOKUP(CONCATENATE($A1729,"A"),'05 APU'!$1:$1048576,9,),"")</f>
        <v/>
      </c>
      <c r="N1729" s="86"/>
      <c r="O1729" s="90">
        <f>IFERROR(VLOOKUP(CONCATENATE($A1729,"D"),'05 APU'!$T:$AB,9,),0)</f>
        <v>0</v>
      </c>
      <c r="P1729" s="90">
        <f t="shared" si="54"/>
        <v>0</v>
      </c>
      <c r="Q1729" s="90">
        <f>IFERROR(VLOOKUP(CONCATENATE($A1729,"C"),'05 APU'!$T:$AB,9,),0)</f>
        <v>0</v>
      </c>
      <c r="R1729" s="90">
        <f>IFERROR(VLOOKUP(CONCATENATE($A1729,"B"),'05 APU'!$T:$AB,9,),0)</f>
        <v>0</v>
      </c>
      <c r="S1729" s="90">
        <f>IFERROR(VLOOKUP(CONCATENATE($A1729,"A"),'05 APU'!$T:$AB,9,),0)</f>
        <v>0</v>
      </c>
      <c r="U1729" s="421"/>
      <c r="V1729" s="424"/>
      <c r="W1729" s="429">
        <v>0</v>
      </c>
    </row>
    <row r="1730" spans="1:23" x14ac:dyDescent="0.25">
      <c r="A1730" s="88">
        <v>1720</v>
      </c>
      <c r="B1730" s="408" t="s">
        <v>3119</v>
      </c>
      <c r="C1730" s="409" t="s">
        <v>1410</v>
      </c>
      <c r="D1730" s="89" t="str">
        <f>IFERROR(VLOOKUP(CONCATENATE($A1730,"T"),'05 APU'!$1:$1048576,3,),"")</f>
        <v/>
      </c>
      <c r="E1730" s="89" t="str">
        <f>IFERROR(VLOOKUP(CONCATENATE($A1730,"T2"),'05 APU'!$1:$1048576,3,),"")</f>
        <v/>
      </c>
      <c r="F1730" s="89" t="str">
        <f>IFERROR(VLOOKUP(CONCATENATE($A1730,"T3"),'05 APU'!$1:$1048576,3,),"")</f>
        <v/>
      </c>
      <c r="G1730" s="415" t="s">
        <v>168</v>
      </c>
      <c r="H1730" s="351"/>
      <c r="I1730" s="90">
        <f>IFERROR((VLOOKUP(CONCATENATE($A1730,"D"),'05 APU'!$1:$1048576,9,)),0)</f>
        <v>0</v>
      </c>
      <c r="J1730" s="90">
        <f t="shared" si="55"/>
        <v>0</v>
      </c>
      <c r="K1730" s="297" t="str">
        <f>IFERROR(VLOOKUP(CONCATENATE($A1730,"C"),'05 APU'!$1:$1048576,9,),"")</f>
        <v/>
      </c>
      <c r="L1730" s="297" t="str">
        <f>IFERROR(VLOOKUP(CONCATENATE($A1730,"B"),'05 APU'!$1:$1048576,9,),"")</f>
        <v/>
      </c>
      <c r="M1730" s="297" t="str">
        <f>IFERROR(VLOOKUP(CONCATENATE($A1730,"A"),'05 APU'!$1:$1048576,9,),"")</f>
        <v/>
      </c>
      <c r="N1730" s="86"/>
      <c r="O1730" s="90">
        <f>IFERROR(VLOOKUP(CONCATENATE($A1730,"D"),'05 APU'!$T:$AB,9,),0)</f>
        <v>0</v>
      </c>
      <c r="P1730" s="90">
        <f t="shared" si="54"/>
        <v>0</v>
      </c>
      <c r="Q1730" s="90">
        <f>IFERROR(VLOOKUP(CONCATENATE($A1730,"C"),'05 APU'!$T:$AB,9,),0)</f>
        <v>0</v>
      </c>
      <c r="R1730" s="90">
        <f>IFERROR(VLOOKUP(CONCATENATE($A1730,"B"),'05 APU'!$T:$AB,9,),0)</f>
        <v>0</v>
      </c>
      <c r="S1730" s="90">
        <f>IFERROR(VLOOKUP(CONCATENATE($A1730,"A"),'05 APU'!$T:$AB,9,),0)</f>
        <v>0</v>
      </c>
      <c r="U1730" s="421"/>
      <c r="V1730" s="424"/>
      <c r="W1730" s="429">
        <v>0</v>
      </c>
    </row>
    <row r="1731" spans="1:23" x14ac:dyDescent="0.25">
      <c r="A1731" s="88">
        <v>1721</v>
      </c>
      <c r="B1731" s="403" t="s">
        <v>3120</v>
      </c>
      <c r="C1731" s="404" t="s">
        <v>3121</v>
      </c>
      <c r="D1731" s="89" t="str">
        <f>IFERROR(VLOOKUP(CONCATENATE($A1731,"T"),'05 APU'!$1:$1048576,3,),"")</f>
        <v/>
      </c>
      <c r="E1731" s="89" t="str">
        <f>IFERROR(VLOOKUP(CONCATENATE($A1731,"T2"),'05 APU'!$1:$1048576,3,),"")</f>
        <v/>
      </c>
      <c r="F1731" s="89" t="str">
        <f>IFERROR(VLOOKUP(CONCATENATE($A1731,"T3"),'05 APU'!$1:$1048576,3,),"")</f>
        <v/>
      </c>
      <c r="G1731" s="415"/>
      <c r="H1731" s="351"/>
      <c r="I1731" s="90">
        <f>IFERROR((VLOOKUP(CONCATENATE($A1731,"D"),'05 APU'!$1:$1048576,9,)),0)</f>
        <v>0</v>
      </c>
      <c r="J1731" s="90">
        <f t="shared" si="55"/>
        <v>0</v>
      </c>
      <c r="K1731" s="297" t="str">
        <f>IFERROR(VLOOKUP(CONCATENATE($A1731,"C"),'05 APU'!$1:$1048576,9,),"")</f>
        <v/>
      </c>
      <c r="L1731" s="297" t="str">
        <f>IFERROR(VLOOKUP(CONCATENATE($A1731,"B"),'05 APU'!$1:$1048576,9,),"")</f>
        <v/>
      </c>
      <c r="M1731" s="297" t="str">
        <f>IFERROR(VLOOKUP(CONCATENATE($A1731,"A"),'05 APU'!$1:$1048576,9,),"")</f>
        <v/>
      </c>
      <c r="N1731" s="86"/>
      <c r="O1731" s="90">
        <f>IFERROR(VLOOKUP(CONCATENATE($A1731,"D"),'05 APU'!$T:$AB,9,),0)</f>
        <v>0</v>
      </c>
      <c r="P1731" s="90">
        <f t="shared" si="54"/>
        <v>0</v>
      </c>
      <c r="Q1731" s="90">
        <f>IFERROR(VLOOKUP(CONCATENATE($A1731,"C"),'05 APU'!$T:$AB,9,),0)</f>
        <v>0</v>
      </c>
      <c r="R1731" s="90">
        <f>IFERROR(VLOOKUP(CONCATENATE($A1731,"B"),'05 APU'!$T:$AB,9,),0)</f>
        <v>0</v>
      </c>
      <c r="S1731" s="90">
        <f>IFERROR(VLOOKUP(CONCATENATE($A1731,"A"),'05 APU'!$T:$AB,9,),0)</f>
        <v>0</v>
      </c>
      <c r="U1731" s="420"/>
      <c r="V1731" s="424"/>
      <c r="W1731" s="429">
        <v>0</v>
      </c>
    </row>
    <row r="1732" spans="1:23" x14ac:dyDescent="0.25">
      <c r="A1732" s="88">
        <v>1722</v>
      </c>
      <c r="B1732" s="408" t="s">
        <v>3122</v>
      </c>
      <c r="C1732" s="409" t="s">
        <v>1397</v>
      </c>
      <c r="D1732" s="89" t="str">
        <f>IFERROR(VLOOKUP(CONCATENATE($A1732,"T"),'05 APU'!$1:$1048576,3,),"")</f>
        <v/>
      </c>
      <c r="E1732" s="89" t="str">
        <f>IFERROR(VLOOKUP(CONCATENATE($A1732,"T2"),'05 APU'!$1:$1048576,3,),"")</f>
        <v/>
      </c>
      <c r="F1732" s="89" t="str">
        <f>IFERROR(VLOOKUP(CONCATENATE($A1732,"T3"),'05 APU'!$1:$1048576,3,),"")</f>
        <v/>
      </c>
      <c r="G1732" s="415" t="s">
        <v>168</v>
      </c>
      <c r="H1732" s="351"/>
      <c r="I1732" s="90">
        <f>IFERROR((VLOOKUP(CONCATENATE($A1732,"D"),'05 APU'!$1:$1048576,9,)),0)</f>
        <v>0</v>
      </c>
      <c r="J1732" s="90">
        <f t="shared" si="55"/>
        <v>0</v>
      </c>
      <c r="K1732" s="297" t="str">
        <f>IFERROR(VLOOKUP(CONCATENATE($A1732,"C"),'05 APU'!$1:$1048576,9,),"")</f>
        <v/>
      </c>
      <c r="L1732" s="297" t="str">
        <f>IFERROR(VLOOKUP(CONCATENATE($A1732,"B"),'05 APU'!$1:$1048576,9,),"")</f>
        <v/>
      </c>
      <c r="M1732" s="297" t="str">
        <f>IFERROR(VLOOKUP(CONCATENATE($A1732,"A"),'05 APU'!$1:$1048576,9,),"")</f>
        <v/>
      </c>
      <c r="N1732" s="86"/>
      <c r="O1732" s="90">
        <f>IFERROR(VLOOKUP(CONCATENATE($A1732,"D"),'05 APU'!$T:$AB,9,),0)</f>
        <v>0</v>
      </c>
      <c r="P1732" s="90">
        <f t="shared" si="54"/>
        <v>0</v>
      </c>
      <c r="Q1732" s="90">
        <f>IFERROR(VLOOKUP(CONCATENATE($A1732,"C"),'05 APU'!$T:$AB,9,),0)</f>
        <v>0</v>
      </c>
      <c r="R1732" s="90">
        <f>IFERROR(VLOOKUP(CONCATENATE($A1732,"B"),'05 APU'!$T:$AB,9,),0)</f>
        <v>0</v>
      </c>
      <c r="S1732" s="90">
        <f>IFERROR(VLOOKUP(CONCATENATE($A1732,"A"),'05 APU'!$T:$AB,9,),0)</f>
        <v>0</v>
      </c>
      <c r="U1732" s="421"/>
      <c r="V1732" s="424"/>
      <c r="W1732" s="429">
        <v>0</v>
      </c>
    </row>
    <row r="1733" spans="1:23" x14ac:dyDescent="0.25">
      <c r="A1733" s="88">
        <v>1723</v>
      </c>
      <c r="B1733" s="408" t="s">
        <v>3123</v>
      </c>
      <c r="C1733" s="409" t="s">
        <v>1381</v>
      </c>
      <c r="D1733" s="89" t="str">
        <f>IFERROR(VLOOKUP(CONCATENATE($A1733,"T"),'05 APU'!$1:$1048576,3,),"")</f>
        <v/>
      </c>
      <c r="E1733" s="89" t="str">
        <f>IFERROR(VLOOKUP(CONCATENATE($A1733,"T2"),'05 APU'!$1:$1048576,3,),"")</f>
        <v/>
      </c>
      <c r="F1733" s="89" t="str">
        <f>IFERROR(VLOOKUP(CONCATENATE($A1733,"T3"),'05 APU'!$1:$1048576,3,),"")</f>
        <v/>
      </c>
      <c r="G1733" s="415" t="s">
        <v>168</v>
      </c>
      <c r="H1733" s="351"/>
      <c r="I1733" s="90">
        <f>IFERROR((VLOOKUP(CONCATENATE($A1733,"D"),'05 APU'!$1:$1048576,9,)),0)</f>
        <v>0</v>
      </c>
      <c r="J1733" s="90">
        <f t="shared" si="55"/>
        <v>0</v>
      </c>
      <c r="K1733" s="297" t="str">
        <f>IFERROR(VLOOKUP(CONCATENATE($A1733,"C"),'05 APU'!$1:$1048576,9,),"")</f>
        <v/>
      </c>
      <c r="L1733" s="297" t="str">
        <f>IFERROR(VLOOKUP(CONCATENATE($A1733,"B"),'05 APU'!$1:$1048576,9,),"")</f>
        <v/>
      </c>
      <c r="M1733" s="297" t="str">
        <f>IFERROR(VLOOKUP(CONCATENATE($A1733,"A"),'05 APU'!$1:$1048576,9,),"")</f>
        <v/>
      </c>
      <c r="N1733" s="86"/>
      <c r="O1733" s="90">
        <f>IFERROR(VLOOKUP(CONCATENATE($A1733,"D"),'05 APU'!$T:$AB,9,),0)</f>
        <v>0</v>
      </c>
      <c r="P1733" s="90">
        <f t="shared" si="54"/>
        <v>0</v>
      </c>
      <c r="Q1733" s="90">
        <f>IFERROR(VLOOKUP(CONCATENATE($A1733,"C"),'05 APU'!$T:$AB,9,),0)</f>
        <v>0</v>
      </c>
      <c r="R1733" s="90">
        <f>IFERROR(VLOOKUP(CONCATENATE($A1733,"B"),'05 APU'!$T:$AB,9,),0)</f>
        <v>0</v>
      </c>
      <c r="S1733" s="90">
        <f>IFERROR(VLOOKUP(CONCATENATE($A1733,"A"),'05 APU'!$T:$AB,9,),0)</f>
        <v>0</v>
      </c>
      <c r="U1733" s="421"/>
      <c r="V1733" s="424"/>
      <c r="W1733" s="429">
        <v>0</v>
      </c>
    </row>
    <row r="1734" spans="1:23" x14ac:dyDescent="0.25">
      <c r="A1734" s="88">
        <v>1724</v>
      </c>
      <c r="B1734" s="408" t="s">
        <v>3124</v>
      </c>
      <c r="C1734" s="409" t="s">
        <v>3070</v>
      </c>
      <c r="D1734" s="89" t="str">
        <f>IFERROR(VLOOKUP(CONCATENATE($A1734,"T"),'05 APU'!$1:$1048576,3,),"")</f>
        <v/>
      </c>
      <c r="E1734" s="89" t="str">
        <f>IFERROR(VLOOKUP(CONCATENATE($A1734,"T2"),'05 APU'!$1:$1048576,3,),"")</f>
        <v/>
      </c>
      <c r="F1734" s="89" t="str">
        <f>IFERROR(VLOOKUP(CONCATENATE($A1734,"T3"),'05 APU'!$1:$1048576,3,),"")</f>
        <v/>
      </c>
      <c r="G1734" s="415" t="s">
        <v>168</v>
      </c>
      <c r="H1734" s="351"/>
      <c r="I1734" s="90">
        <f>IFERROR((VLOOKUP(CONCATENATE($A1734,"D"),'05 APU'!$1:$1048576,9,)),0)</f>
        <v>0</v>
      </c>
      <c r="J1734" s="90">
        <f t="shared" si="55"/>
        <v>0</v>
      </c>
      <c r="K1734" s="297" t="str">
        <f>IFERROR(VLOOKUP(CONCATENATE($A1734,"C"),'05 APU'!$1:$1048576,9,),"")</f>
        <v/>
      </c>
      <c r="L1734" s="297" t="str">
        <f>IFERROR(VLOOKUP(CONCATENATE($A1734,"B"),'05 APU'!$1:$1048576,9,),"")</f>
        <v/>
      </c>
      <c r="M1734" s="297" t="str">
        <f>IFERROR(VLOOKUP(CONCATENATE($A1734,"A"),'05 APU'!$1:$1048576,9,),"")</f>
        <v/>
      </c>
      <c r="N1734" s="86"/>
      <c r="O1734" s="90">
        <f>IFERROR(VLOOKUP(CONCATENATE($A1734,"D"),'05 APU'!$T:$AB,9,),0)</f>
        <v>0</v>
      </c>
      <c r="P1734" s="90">
        <f t="shared" si="54"/>
        <v>0</v>
      </c>
      <c r="Q1734" s="90">
        <f>IFERROR(VLOOKUP(CONCATENATE($A1734,"C"),'05 APU'!$T:$AB,9,),0)</f>
        <v>0</v>
      </c>
      <c r="R1734" s="90">
        <f>IFERROR(VLOOKUP(CONCATENATE($A1734,"B"),'05 APU'!$T:$AB,9,),0)</f>
        <v>0</v>
      </c>
      <c r="S1734" s="90">
        <f>IFERROR(VLOOKUP(CONCATENATE($A1734,"A"),'05 APU'!$T:$AB,9,),0)</f>
        <v>0</v>
      </c>
      <c r="U1734" s="421"/>
      <c r="V1734" s="424"/>
      <c r="W1734" s="429">
        <v>0</v>
      </c>
    </row>
    <row r="1735" spans="1:23" x14ac:dyDescent="0.25">
      <c r="A1735" s="88">
        <v>1725</v>
      </c>
      <c r="B1735" s="408" t="s">
        <v>3125</v>
      </c>
      <c r="C1735" s="409" t="s">
        <v>3072</v>
      </c>
      <c r="D1735" s="89" t="str">
        <f>IFERROR(VLOOKUP(CONCATENATE($A1735,"T"),'05 APU'!$1:$1048576,3,),"")</f>
        <v/>
      </c>
      <c r="E1735" s="89" t="str">
        <f>IFERROR(VLOOKUP(CONCATENATE($A1735,"T2"),'05 APU'!$1:$1048576,3,),"")</f>
        <v/>
      </c>
      <c r="F1735" s="89" t="str">
        <f>IFERROR(VLOOKUP(CONCATENATE($A1735,"T3"),'05 APU'!$1:$1048576,3,),"")</f>
        <v/>
      </c>
      <c r="G1735" s="415" t="s">
        <v>168</v>
      </c>
      <c r="H1735" s="351"/>
      <c r="I1735" s="90">
        <f>IFERROR((VLOOKUP(CONCATENATE($A1735,"D"),'05 APU'!$1:$1048576,9,)),0)</f>
        <v>0</v>
      </c>
      <c r="J1735" s="90">
        <f t="shared" si="55"/>
        <v>0</v>
      </c>
      <c r="K1735" s="297" t="str">
        <f>IFERROR(VLOOKUP(CONCATENATE($A1735,"C"),'05 APU'!$1:$1048576,9,),"")</f>
        <v/>
      </c>
      <c r="L1735" s="297" t="str">
        <f>IFERROR(VLOOKUP(CONCATENATE($A1735,"B"),'05 APU'!$1:$1048576,9,),"")</f>
        <v/>
      </c>
      <c r="M1735" s="297" t="str">
        <f>IFERROR(VLOOKUP(CONCATENATE($A1735,"A"),'05 APU'!$1:$1048576,9,),"")</f>
        <v/>
      </c>
      <c r="N1735" s="86"/>
      <c r="O1735" s="90">
        <f>IFERROR(VLOOKUP(CONCATENATE($A1735,"D"),'05 APU'!$T:$AB,9,),0)</f>
        <v>0</v>
      </c>
      <c r="P1735" s="90">
        <f t="shared" si="54"/>
        <v>0</v>
      </c>
      <c r="Q1735" s="90">
        <f>IFERROR(VLOOKUP(CONCATENATE($A1735,"C"),'05 APU'!$T:$AB,9,),0)</f>
        <v>0</v>
      </c>
      <c r="R1735" s="90">
        <f>IFERROR(VLOOKUP(CONCATENATE($A1735,"B"),'05 APU'!$T:$AB,9,),0)</f>
        <v>0</v>
      </c>
      <c r="S1735" s="90">
        <f>IFERROR(VLOOKUP(CONCATENATE($A1735,"A"),'05 APU'!$T:$AB,9,),0)</f>
        <v>0</v>
      </c>
      <c r="U1735" s="421"/>
      <c r="V1735" s="424"/>
      <c r="W1735" s="429">
        <v>0</v>
      </c>
    </row>
    <row r="1736" spans="1:23" x14ac:dyDescent="0.25">
      <c r="A1736" s="88">
        <v>1726</v>
      </c>
      <c r="B1736" s="408" t="s">
        <v>3126</v>
      </c>
      <c r="C1736" s="409" t="s">
        <v>1407</v>
      </c>
      <c r="D1736" s="89" t="str">
        <f>IFERROR(VLOOKUP(CONCATENATE($A1736,"T"),'05 APU'!$1:$1048576,3,),"")</f>
        <v/>
      </c>
      <c r="E1736" s="89" t="str">
        <f>IFERROR(VLOOKUP(CONCATENATE($A1736,"T2"),'05 APU'!$1:$1048576,3,),"")</f>
        <v/>
      </c>
      <c r="F1736" s="89" t="str">
        <f>IFERROR(VLOOKUP(CONCATENATE($A1736,"T3"),'05 APU'!$1:$1048576,3,),"")</f>
        <v/>
      </c>
      <c r="G1736" s="415" t="s">
        <v>168</v>
      </c>
      <c r="H1736" s="351"/>
      <c r="I1736" s="90">
        <f>IFERROR((VLOOKUP(CONCATENATE($A1736,"D"),'05 APU'!$1:$1048576,9,)),0)</f>
        <v>0</v>
      </c>
      <c r="J1736" s="90">
        <f t="shared" si="55"/>
        <v>0</v>
      </c>
      <c r="K1736" s="297" t="str">
        <f>IFERROR(VLOOKUP(CONCATENATE($A1736,"C"),'05 APU'!$1:$1048576,9,),"")</f>
        <v/>
      </c>
      <c r="L1736" s="297" t="str">
        <f>IFERROR(VLOOKUP(CONCATENATE($A1736,"B"),'05 APU'!$1:$1048576,9,),"")</f>
        <v/>
      </c>
      <c r="M1736" s="297" t="str">
        <f>IFERROR(VLOOKUP(CONCATENATE($A1736,"A"),'05 APU'!$1:$1048576,9,),"")</f>
        <v/>
      </c>
      <c r="N1736" s="86"/>
      <c r="O1736" s="90">
        <f>IFERROR(VLOOKUP(CONCATENATE($A1736,"D"),'05 APU'!$T:$AB,9,),0)</f>
        <v>0</v>
      </c>
      <c r="P1736" s="90">
        <f t="shared" si="54"/>
        <v>0</v>
      </c>
      <c r="Q1736" s="90">
        <f>IFERROR(VLOOKUP(CONCATENATE($A1736,"C"),'05 APU'!$T:$AB,9,),0)</f>
        <v>0</v>
      </c>
      <c r="R1736" s="90">
        <f>IFERROR(VLOOKUP(CONCATENATE($A1736,"B"),'05 APU'!$T:$AB,9,),0)</f>
        <v>0</v>
      </c>
      <c r="S1736" s="90">
        <f>IFERROR(VLOOKUP(CONCATENATE($A1736,"A"),'05 APU'!$T:$AB,9,),0)</f>
        <v>0</v>
      </c>
      <c r="U1736" s="421"/>
      <c r="V1736" s="424"/>
      <c r="W1736" s="429">
        <v>0</v>
      </c>
    </row>
    <row r="1737" spans="1:23" x14ac:dyDescent="0.25">
      <c r="A1737" s="88">
        <v>1727</v>
      </c>
      <c r="B1737" s="408" t="s">
        <v>3127</v>
      </c>
      <c r="C1737" s="409" t="s">
        <v>1675</v>
      </c>
      <c r="D1737" s="89" t="str">
        <f>IFERROR(VLOOKUP(CONCATENATE($A1737,"T"),'05 APU'!$1:$1048576,3,),"")</f>
        <v/>
      </c>
      <c r="E1737" s="89" t="str">
        <f>IFERROR(VLOOKUP(CONCATENATE($A1737,"T2"),'05 APU'!$1:$1048576,3,),"")</f>
        <v/>
      </c>
      <c r="F1737" s="89" t="str">
        <f>IFERROR(VLOOKUP(CONCATENATE($A1737,"T3"),'05 APU'!$1:$1048576,3,),"")</f>
        <v/>
      </c>
      <c r="G1737" s="415" t="s">
        <v>168</v>
      </c>
      <c r="H1737" s="351"/>
      <c r="I1737" s="90">
        <f>IFERROR((VLOOKUP(CONCATENATE($A1737,"D"),'05 APU'!$1:$1048576,9,)),0)</f>
        <v>0</v>
      </c>
      <c r="J1737" s="90">
        <f t="shared" si="55"/>
        <v>0</v>
      </c>
      <c r="K1737" s="297" t="str">
        <f>IFERROR(VLOOKUP(CONCATENATE($A1737,"C"),'05 APU'!$1:$1048576,9,),"")</f>
        <v/>
      </c>
      <c r="L1737" s="297" t="str">
        <f>IFERROR(VLOOKUP(CONCATENATE($A1737,"B"),'05 APU'!$1:$1048576,9,),"")</f>
        <v/>
      </c>
      <c r="M1737" s="297" t="str">
        <f>IFERROR(VLOOKUP(CONCATENATE($A1737,"A"),'05 APU'!$1:$1048576,9,),"")</f>
        <v/>
      </c>
      <c r="N1737" s="86"/>
      <c r="O1737" s="90">
        <f>IFERROR(VLOOKUP(CONCATENATE($A1737,"D"),'05 APU'!$T:$AB,9,),0)</f>
        <v>0</v>
      </c>
      <c r="P1737" s="90">
        <f t="shared" si="54"/>
        <v>0</v>
      </c>
      <c r="Q1737" s="90">
        <f>IFERROR(VLOOKUP(CONCATENATE($A1737,"C"),'05 APU'!$T:$AB,9,),0)</f>
        <v>0</v>
      </c>
      <c r="R1737" s="90">
        <f>IFERROR(VLOOKUP(CONCATENATE($A1737,"B"),'05 APU'!$T:$AB,9,),0)</f>
        <v>0</v>
      </c>
      <c r="S1737" s="90">
        <f>IFERROR(VLOOKUP(CONCATENATE($A1737,"A"),'05 APU'!$T:$AB,9,),0)</f>
        <v>0</v>
      </c>
      <c r="U1737" s="421"/>
      <c r="V1737" s="424"/>
      <c r="W1737" s="429">
        <v>0</v>
      </c>
    </row>
    <row r="1738" spans="1:23" x14ac:dyDescent="0.25">
      <c r="A1738" s="88">
        <v>1728</v>
      </c>
      <c r="B1738" s="408" t="s">
        <v>3128</v>
      </c>
      <c r="C1738" s="409" t="s">
        <v>1410</v>
      </c>
      <c r="D1738" s="89" t="str">
        <f>IFERROR(VLOOKUP(CONCATENATE($A1738,"T"),'05 APU'!$1:$1048576,3,),"")</f>
        <v/>
      </c>
      <c r="E1738" s="89" t="str">
        <f>IFERROR(VLOOKUP(CONCATENATE($A1738,"T2"),'05 APU'!$1:$1048576,3,),"")</f>
        <v/>
      </c>
      <c r="F1738" s="89" t="str">
        <f>IFERROR(VLOOKUP(CONCATENATE($A1738,"T3"),'05 APU'!$1:$1048576,3,),"")</f>
        <v/>
      </c>
      <c r="G1738" s="415" t="s">
        <v>168</v>
      </c>
      <c r="H1738" s="351"/>
      <c r="I1738" s="90">
        <f>IFERROR((VLOOKUP(CONCATENATE($A1738,"D"),'05 APU'!$1:$1048576,9,)),0)</f>
        <v>0</v>
      </c>
      <c r="J1738" s="90">
        <f t="shared" si="55"/>
        <v>0</v>
      </c>
      <c r="K1738" s="297" t="str">
        <f>IFERROR(VLOOKUP(CONCATENATE($A1738,"C"),'05 APU'!$1:$1048576,9,),"")</f>
        <v/>
      </c>
      <c r="L1738" s="297" t="str">
        <f>IFERROR(VLOOKUP(CONCATENATE($A1738,"B"),'05 APU'!$1:$1048576,9,),"")</f>
        <v/>
      </c>
      <c r="M1738" s="297" t="str">
        <f>IFERROR(VLOOKUP(CONCATENATE($A1738,"A"),'05 APU'!$1:$1048576,9,),"")</f>
        <v/>
      </c>
      <c r="N1738" s="86"/>
      <c r="O1738" s="90">
        <f>IFERROR(VLOOKUP(CONCATENATE($A1738,"D"),'05 APU'!$T:$AB,9,),0)</f>
        <v>0</v>
      </c>
      <c r="P1738" s="90">
        <f t="shared" si="54"/>
        <v>0</v>
      </c>
      <c r="Q1738" s="90">
        <f>IFERROR(VLOOKUP(CONCATENATE($A1738,"C"),'05 APU'!$T:$AB,9,),0)</f>
        <v>0</v>
      </c>
      <c r="R1738" s="90">
        <f>IFERROR(VLOOKUP(CONCATENATE($A1738,"B"),'05 APU'!$T:$AB,9,),0)</f>
        <v>0</v>
      </c>
      <c r="S1738" s="90">
        <f>IFERROR(VLOOKUP(CONCATENATE($A1738,"A"),'05 APU'!$T:$AB,9,),0)</f>
        <v>0</v>
      </c>
      <c r="U1738" s="421"/>
      <c r="V1738" s="424"/>
      <c r="W1738" s="429">
        <v>0</v>
      </c>
    </row>
    <row r="1739" spans="1:23" x14ac:dyDescent="0.25">
      <c r="A1739" s="88">
        <v>1729</v>
      </c>
      <c r="B1739" s="403" t="s">
        <v>3129</v>
      </c>
      <c r="C1739" s="404" t="s">
        <v>3085</v>
      </c>
      <c r="D1739" s="89" t="str">
        <f>IFERROR(VLOOKUP(CONCATENATE($A1739,"T"),'05 APU'!$1:$1048576,3,),"")</f>
        <v/>
      </c>
      <c r="E1739" s="89" t="str">
        <f>IFERROR(VLOOKUP(CONCATENATE($A1739,"T2"),'05 APU'!$1:$1048576,3,),"")</f>
        <v/>
      </c>
      <c r="F1739" s="89" t="str">
        <f>IFERROR(VLOOKUP(CONCATENATE($A1739,"T3"),'05 APU'!$1:$1048576,3,),"")</f>
        <v/>
      </c>
      <c r="G1739" s="415"/>
      <c r="H1739" s="351"/>
      <c r="I1739" s="90">
        <f>IFERROR((VLOOKUP(CONCATENATE($A1739,"D"),'05 APU'!$1:$1048576,9,)),0)</f>
        <v>0</v>
      </c>
      <c r="J1739" s="90">
        <f t="shared" si="55"/>
        <v>0</v>
      </c>
      <c r="K1739" s="297" t="str">
        <f>IFERROR(VLOOKUP(CONCATENATE($A1739,"C"),'05 APU'!$1:$1048576,9,),"")</f>
        <v/>
      </c>
      <c r="L1739" s="297" t="str">
        <f>IFERROR(VLOOKUP(CONCATENATE($A1739,"B"),'05 APU'!$1:$1048576,9,),"")</f>
        <v/>
      </c>
      <c r="M1739" s="297" t="str">
        <f>IFERROR(VLOOKUP(CONCATENATE($A1739,"A"),'05 APU'!$1:$1048576,9,),"")</f>
        <v/>
      </c>
      <c r="N1739" s="86"/>
      <c r="O1739" s="90">
        <f>IFERROR(VLOOKUP(CONCATENATE($A1739,"D"),'05 APU'!$T:$AB,9,),0)</f>
        <v>0</v>
      </c>
      <c r="P1739" s="90">
        <f t="shared" ref="P1739:P1802" si="56">IFERROR($O1739*$H1739,0)</f>
        <v>0</v>
      </c>
      <c r="Q1739" s="90">
        <f>IFERROR(VLOOKUP(CONCATENATE($A1739,"C"),'05 APU'!$T:$AB,9,),0)</f>
        <v>0</v>
      </c>
      <c r="R1739" s="90">
        <f>IFERROR(VLOOKUP(CONCATENATE($A1739,"B"),'05 APU'!$T:$AB,9,),0)</f>
        <v>0</v>
      </c>
      <c r="S1739" s="90">
        <f>IFERROR(VLOOKUP(CONCATENATE($A1739,"A"),'05 APU'!$T:$AB,9,),0)</f>
        <v>0</v>
      </c>
      <c r="U1739" s="420"/>
      <c r="V1739" s="424"/>
      <c r="W1739" s="429">
        <v>0</v>
      </c>
    </row>
    <row r="1740" spans="1:23" x14ac:dyDescent="0.25">
      <c r="A1740" s="88">
        <v>1730</v>
      </c>
      <c r="B1740" s="408" t="s">
        <v>3130</v>
      </c>
      <c r="C1740" s="409" t="s">
        <v>1397</v>
      </c>
      <c r="D1740" s="89" t="str">
        <f>IFERROR(VLOOKUP(CONCATENATE($A1740,"T"),'05 APU'!$1:$1048576,3,),"")</f>
        <v/>
      </c>
      <c r="E1740" s="89" t="str">
        <f>IFERROR(VLOOKUP(CONCATENATE($A1740,"T2"),'05 APU'!$1:$1048576,3,),"")</f>
        <v/>
      </c>
      <c r="F1740" s="89" t="str">
        <f>IFERROR(VLOOKUP(CONCATENATE($A1740,"T3"),'05 APU'!$1:$1048576,3,),"")</f>
        <v/>
      </c>
      <c r="G1740" s="415" t="s">
        <v>168</v>
      </c>
      <c r="H1740" s="351"/>
      <c r="I1740" s="90">
        <f>IFERROR((VLOOKUP(CONCATENATE($A1740,"D"),'05 APU'!$1:$1048576,9,)),0)</f>
        <v>0</v>
      </c>
      <c r="J1740" s="90">
        <f t="shared" si="55"/>
        <v>0</v>
      </c>
      <c r="K1740" s="297" t="str">
        <f>IFERROR(VLOOKUP(CONCATENATE($A1740,"C"),'05 APU'!$1:$1048576,9,),"")</f>
        <v/>
      </c>
      <c r="L1740" s="297" t="str">
        <f>IFERROR(VLOOKUP(CONCATENATE($A1740,"B"),'05 APU'!$1:$1048576,9,),"")</f>
        <v/>
      </c>
      <c r="M1740" s="297" t="str">
        <f>IFERROR(VLOOKUP(CONCATENATE($A1740,"A"),'05 APU'!$1:$1048576,9,),"")</f>
        <v/>
      </c>
      <c r="N1740" s="86"/>
      <c r="O1740" s="90">
        <f>IFERROR(VLOOKUP(CONCATENATE($A1740,"D"),'05 APU'!$T:$AB,9,),0)</f>
        <v>0</v>
      </c>
      <c r="P1740" s="90">
        <f t="shared" si="56"/>
        <v>0</v>
      </c>
      <c r="Q1740" s="90">
        <f>IFERROR(VLOOKUP(CONCATENATE($A1740,"C"),'05 APU'!$T:$AB,9,),0)</f>
        <v>0</v>
      </c>
      <c r="R1740" s="90">
        <f>IFERROR(VLOOKUP(CONCATENATE($A1740,"B"),'05 APU'!$T:$AB,9,),0)</f>
        <v>0</v>
      </c>
      <c r="S1740" s="90">
        <f>IFERROR(VLOOKUP(CONCATENATE($A1740,"A"),'05 APU'!$T:$AB,9,),0)</f>
        <v>0</v>
      </c>
      <c r="U1740" s="421"/>
      <c r="V1740" s="424"/>
      <c r="W1740" s="429">
        <v>0</v>
      </c>
    </row>
    <row r="1741" spans="1:23" x14ac:dyDescent="0.25">
      <c r="A1741" s="88">
        <v>1731</v>
      </c>
      <c r="B1741" s="408" t="s">
        <v>3131</v>
      </c>
      <c r="C1741" s="409" t="s">
        <v>1381</v>
      </c>
      <c r="D1741" s="89" t="str">
        <f>IFERROR(VLOOKUP(CONCATENATE($A1741,"T"),'05 APU'!$1:$1048576,3,),"")</f>
        <v/>
      </c>
      <c r="E1741" s="89" t="str">
        <f>IFERROR(VLOOKUP(CONCATENATE($A1741,"T2"),'05 APU'!$1:$1048576,3,),"")</f>
        <v/>
      </c>
      <c r="F1741" s="89" t="str">
        <f>IFERROR(VLOOKUP(CONCATENATE($A1741,"T3"),'05 APU'!$1:$1048576,3,),"")</f>
        <v/>
      </c>
      <c r="G1741" s="415" t="s">
        <v>168</v>
      </c>
      <c r="H1741" s="351"/>
      <c r="I1741" s="90">
        <f>IFERROR((VLOOKUP(CONCATENATE($A1741,"D"),'05 APU'!$1:$1048576,9,)),0)</f>
        <v>0</v>
      </c>
      <c r="J1741" s="90">
        <f t="shared" si="55"/>
        <v>0</v>
      </c>
      <c r="K1741" s="297" t="str">
        <f>IFERROR(VLOOKUP(CONCATENATE($A1741,"C"),'05 APU'!$1:$1048576,9,),"")</f>
        <v/>
      </c>
      <c r="L1741" s="297" t="str">
        <f>IFERROR(VLOOKUP(CONCATENATE($A1741,"B"),'05 APU'!$1:$1048576,9,),"")</f>
        <v/>
      </c>
      <c r="M1741" s="297" t="str">
        <f>IFERROR(VLOOKUP(CONCATENATE($A1741,"A"),'05 APU'!$1:$1048576,9,),"")</f>
        <v/>
      </c>
      <c r="N1741" s="86"/>
      <c r="O1741" s="90">
        <f>IFERROR(VLOOKUP(CONCATENATE($A1741,"D"),'05 APU'!$T:$AB,9,),0)</f>
        <v>0</v>
      </c>
      <c r="P1741" s="90">
        <f t="shared" si="56"/>
        <v>0</v>
      </c>
      <c r="Q1741" s="90">
        <f>IFERROR(VLOOKUP(CONCATENATE($A1741,"C"),'05 APU'!$T:$AB,9,),0)</f>
        <v>0</v>
      </c>
      <c r="R1741" s="90">
        <f>IFERROR(VLOOKUP(CONCATENATE($A1741,"B"),'05 APU'!$T:$AB,9,),0)</f>
        <v>0</v>
      </c>
      <c r="S1741" s="90">
        <f>IFERROR(VLOOKUP(CONCATENATE($A1741,"A"),'05 APU'!$T:$AB,9,),0)</f>
        <v>0</v>
      </c>
      <c r="U1741" s="421"/>
      <c r="V1741" s="424"/>
      <c r="W1741" s="429">
        <v>0</v>
      </c>
    </row>
    <row r="1742" spans="1:23" x14ac:dyDescent="0.25">
      <c r="A1742" s="88">
        <v>1732</v>
      </c>
      <c r="B1742" s="408" t="s">
        <v>3132</v>
      </c>
      <c r="C1742" s="409" t="s">
        <v>3070</v>
      </c>
      <c r="D1742" s="89" t="str">
        <f>IFERROR(VLOOKUP(CONCATENATE($A1742,"T"),'05 APU'!$1:$1048576,3,),"")</f>
        <v/>
      </c>
      <c r="E1742" s="89" t="str">
        <f>IFERROR(VLOOKUP(CONCATENATE($A1742,"T2"),'05 APU'!$1:$1048576,3,),"")</f>
        <v/>
      </c>
      <c r="F1742" s="89" t="str">
        <f>IFERROR(VLOOKUP(CONCATENATE($A1742,"T3"),'05 APU'!$1:$1048576,3,),"")</f>
        <v/>
      </c>
      <c r="G1742" s="415" t="s">
        <v>168</v>
      </c>
      <c r="H1742" s="351"/>
      <c r="I1742" s="90">
        <f>IFERROR((VLOOKUP(CONCATENATE($A1742,"D"),'05 APU'!$1:$1048576,9,)),0)</f>
        <v>0</v>
      </c>
      <c r="J1742" s="90">
        <f t="shared" si="55"/>
        <v>0</v>
      </c>
      <c r="K1742" s="297" t="str">
        <f>IFERROR(VLOOKUP(CONCATENATE($A1742,"C"),'05 APU'!$1:$1048576,9,),"")</f>
        <v/>
      </c>
      <c r="L1742" s="297" t="str">
        <f>IFERROR(VLOOKUP(CONCATENATE($A1742,"B"),'05 APU'!$1:$1048576,9,),"")</f>
        <v/>
      </c>
      <c r="M1742" s="297" t="str">
        <f>IFERROR(VLOOKUP(CONCATENATE($A1742,"A"),'05 APU'!$1:$1048576,9,),"")</f>
        <v/>
      </c>
      <c r="N1742" s="86"/>
      <c r="O1742" s="90">
        <f>IFERROR(VLOOKUP(CONCATENATE($A1742,"D"),'05 APU'!$T:$AB,9,),0)</f>
        <v>0</v>
      </c>
      <c r="P1742" s="90">
        <f t="shared" si="56"/>
        <v>0</v>
      </c>
      <c r="Q1742" s="90">
        <f>IFERROR(VLOOKUP(CONCATENATE($A1742,"C"),'05 APU'!$T:$AB,9,),0)</f>
        <v>0</v>
      </c>
      <c r="R1742" s="90">
        <f>IFERROR(VLOOKUP(CONCATENATE($A1742,"B"),'05 APU'!$T:$AB,9,),0)</f>
        <v>0</v>
      </c>
      <c r="S1742" s="90">
        <f>IFERROR(VLOOKUP(CONCATENATE($A1742,"A"),'05 APU'!$T:$AB,9,),0)</f>
        <v>0</v>
      </c>
      <c r="U1742" s="421"/>
      <c r="V1742" s="424"/>
      <c r="W1742" s="429">
        <v>0</v>
      </c>
    </row>
    <row r="1743" spans="1:23" x14ac:dyDescent="0.25">
      <c r="A1743" s="88">
        <v>1733</v>
      </c>
      <c r="B1743" s="408" t="s">
        <v>3133</v>
      </c>
      <c r="C1743" s="409" t="s">
        <v>3072</v>
      </c>
      <c r="D1743" s="89" t="str">
        <f>IFERROR(VLOOKUP(CONCATENATE($A1743,"T"),'05 APU'!$1:$1048576,3,),"")</f>
        <v/>
      </c>
      <c r="E1743" s="89" t="str">
        <f>IFERROR(VLOOKUP(CONCATENATE($A1743,"T2"),'05 APU'!$1:$1048576,3,),"")</f>
        <v/>
      </c>
      <c r="F1743" s="89" t="str">
        <f>IFERROR(VLOOKUP(CONCATENATE($A1743,"T3"),'05 APU'!$1:$1048576,3,),"")</f>
        <v/>
      </c>
      <c r="G1743" s="415" t="s">
        <v>168</v>
      </c>
      <c r="H1743" s="351"/>
      <c r="I1743" s="90">
        <f>IFERROR((VLOOKUP(CONCATENATE($A1743,"D"),'05 APU'!$1:$1048576,9,)),0)</f>
        <v>0</v>
      </c>
      <c r="J1743" s="90">
        <f t="shared" si="55"/>
        <v>0</v>
      </c>
      <c r="K1743" s="297" t="str">
        <f>IFERROR(VLOOKUP(CONCATENATE($A1743,"C"),'05 APU'!$1:$1048576,9,),"")</f>
        <v/>
      </c>
      <c r="L1743" s="297" t="str">
        <f>IFERROR(VLOOKUP(CONCATENATE($A1743,"B"),'05 APU'!$1:$1048576,9,),"")</f>
        <v/>
      </c>
      <c r="M1743" s="297" t="str">
        <f>IFERROR(VLOOKUP(CONCATENATE($A1743,"A"),'05 APU'!$1:$1048576,9,),"")</f>
        <v/>
      </c>
      <c r="N1743" s="86"/>
      <c r="O1743" s="90">
        <f>IFERROR(VLOOKUP(CONCATENATE($A1743,"D"),'05 APU'!$T:$AB,9,),0)</f>
        <v>0</v>
      </c>
      <c r="P1743" s="90">
        <f t="shared" si="56"/>
        <v>0</v>
      </c>
      <c r="Q1743" s="90">
        <f>IFERROR(VLOOKUP(CONCATENATE($A1743,"C"),'05 APU'!$T:$AB,9,),0)</f>
        <v>0</v>
      </c>
      <c r="R1743" s="90">
        <f>IFERROR(VLOOKUP(CONCATENATE($A1743,"B"),'05 APU'!$T:$AB,9,),0)</f>
        <v>0</v>
      </c>
      <c r="S1743" s="90">
        <f>IFERROR(VLOOKUP(CONCATENATE($A1743,"A"),'05 APU'!$T:$AB,9,),0)</f>
        <v>0</v>
      </c>
      <c r="U1743" s="421"/>
      <c r="V1743" s="424"/>
      <c r="W1743" s="429">
        <v>0</v>
      </c>
    </row>
    <row r="1744" spans="1:23" x14ac:dyDescent="0.25">
      <c r="A1744" s="88">
        <v>1734</v>
      </c>
      <c r="B1744" s="408" t="s">
        <v>3134</v>
      </c>
      <c r="C1744" s="409" t="s">
        <v>1407</v>
      </c>
      <c r="D1744" s="89" t="str">
        <f>IFERROR(VLOOKUP(CONCATENATE($A1744,"T"),'05 APU'!$1:$1048576,3,),"")</f>
        <v/>
      </c>
      <c r="E1744" s="89" t="str">
        <f>IFERROR(VLOOKUP(CONCATENATE($A1744,"T2"),'05 APU'!$1:$1048576,3,),"")</f>
        <v/>
      </c>
      <c r="F1744" s="89" t="str">
        <f>IFERROR(VLOOKUP(CONCATENATE($A1744,"T3"),'05 APU'!$1:$1048576,3,),"")</f>
        <v/>
      </c>
      <c r="G1744" s="415" t="s">
        <v>168</v>
      </c>
      <c r="H1744" s="351"/>
      <c r="I1744" s="90">
        <f>IFERROR((VLOOKUP(CONCATENATE($A1744,"D"),'05 APU'!$1:$1048576,9,)),0)</f>
        <v>0</v>
      </c>
      <c r="J1744" s="90">
        <f t="shared" si="55"/>
        <v>0</v>
      </c>
      <c r="K1744" s="297" t="str">
        <f>IFERROR(VLOOKUP(CONCATENATE($A1744,"C"),'05 APU'!$1:$1048576,9,),"")</f>
        <v/>
      </c>
      <c r="L1744" s="297" t="str">
        <f>IFERROR(VLOOKUP(CONCATENATE($A1744,"B"),'05 APU'!$1:$1048576,9,),"")</f>
        <v/>
      </c>
      <c r="M1744" s="297" t="str">
        <f>IFERROR(VLOOKUP(CONCATENATE($A1744,"A"),'05 APU'!$1:$1048576,9,),"")</f>
        <v/>
      </c>
      <c r="N1744" s="86"/>
      <c r="O1744" s="90">
        <f>IFERROR(VLOOKUP(CONCATENATE($A1744,"D"),'05 APU'!$T:$AB,9,),0)</f>
        <v>0</v>
      </c>
      <c r="P1744" s="90">
        <f t="shared" si="56"/>
        <v>0</v>
      </c>
      <c r="Q1744" s="90">
        <f>IFERROR(VLOOKUP(CONCATENATE($A1744,"C"),'05 APU'!$T:$AB,9,),0)</f>
        <v>0</v>
      </c>
      <c r="R1744" s="90">
        <f>IFERROR(VLOOKUP(CONCATENATE($A1744,"B"),'05 APU'!$T:$AB,9,),0)</f>
        <v>0</v>
      </c>
      <c r="S1744" s="90">
        <f>IFERROR(VLOOKUP(CONCATENATE($A1744,"A"),'05 APU'!$T:$AB,9,),0)</f>
        <v>0</v>
      </c>
      <c r="U1744" s="421"/>
      <c r="V1744" s="424"/>
      <c r="W1744" s="429">
        <v>0</v>
      </c>
    </row>
    <row r="1745" spans="1:23" x14ac:dyDescent="0.25">
      <c r="A1745" s="88">
        <v>1735</v>
      </c>
      <c r="B1745" s="408" t="s">
        <v>3135</v>
      </c>
      <c r="C1745" s="409" t="s">
        <v>1675</v>
      </c>
      <c r="D1745" s="89" t="str">
        <f>IFERROR(VLOOKUP(CONCATENATE($A1745,"T"),'05 APU'!$1:$1048576,3,),"")</f>
        <v/>
      </c>
      <c r="E1745" s="89" t="str">
        <f>IFERROR(VLOOKUP(CONCATENATE($A1745,"T2"),'05 APU'!$1:$1048576,3,),"")</f>
        <v/>
      </c>
      <c r="F1745" s="89" t="str">
        <f>IFERROR(VLOOKUP(CONCATENATE($A1745,"T3"),'05 APU'!$1:$1048576,3,),"")</f>
        <v/>
      </c>
      <c r="G1745" s="415" t="s">
        <v>168</v>
      </c>
      <c r="H1745" s="351"/>
      <c r="I1745" s="90">
        <f>IFERROR((VLOOKUP(CONCATENATE($A1745,"D"),'05 APU'!$1:$1048576,9,)),0)</f>
        <v>0</v>
      </c>
      <c r="J1745" s="90">
        <f t="shared" si="55"/>
        <v>0</v>
      </c>
      <c r="K1745" s="297" t="str">
        <f>IFERROR(VLOOKUP(CONCATENATE($A1745,"C"),'05 APU'!$1:$1048576,9,),"")</f>
        <v/>
      </c>
      <c r="L1745" s="297" t="str">
        <f>IFERROR(VLOOKUP(CONCATENATE($A1745,"B"),'05 APU'!$1:$1048576,9,),"")</f>
        <v/>
      </c>
      <c r="M1745" s="297" t="str">
        <f>IFERROR(VLOOKUP(CONCATENATE($A1745,"A"),'05 APU'!$1:$1048576,9,),"")</f>
        <v/>
      </c>
      <c r="N1745" s="86"/>
      <c r="O1745" s="90">
        <f>IFERROR(VLOOKUP(CONCATENATE($A1745,"D"),'05 APU'!$T:$AB,9,),0)</f>
        <v>0</v>
      </c>
      <c r="P1745" s="90">
        <f t="shared" si="56"/>
        <v>0</v>
      </c>
      <c r="Q1745" s="90">
        <f>IFERROR(VLOOKUP(CONCATENATE($A1745,"C"),'05 APU'!$T:$AB,9,),0)</f>
        <v>0</v>
      </c>
      <c r="R1745" s="90">
        <f>IFERROR(VLOOKUP(CONCATENATE($A1745,"B"),'05 APU'!$T:$AB,9,),0)</f>
        <v>0</v>
      </c>
      <c r="S1745" s="90">
        <f>IFERROR(VLOOKUP(CONCATENATE($A1745,"A"),'05 APU'!$T:$AB,9,),0)</f>
        <v>0</v>
      </c>
      <c r="U1745" s="421"/>
      <c r="V1745" s="424"/>
      <c r="W1745" s="429">
        <v>0</v>
      </c>
    </row>
    <row r="1746" spans="1:23" x14ac:dyDescent="0.25">
      <c r="A1746" s="88">
        <v>1736</v>
      </c>
      <c r="B1746" s="408" t="s">
        <v>3136</v>
      </c>
      <c r="C1746" s="409" t="s">
        <v>1410</v>
      </c>
      <c r="D1746" s="89" t="str">
        <f>IFERROR(VLOOKUP(CONCATENATE($A1746,"T"),'05 APU'!$1:$1048576,3,),"")</f>
        <v/>
      </c>
      <c r="E1746" s="89" t="str">
        <f>IFERROR(VLOOKUP(CONCATENATE($A1746,"T2"),'05 APU'!$1:$1048576,3,),"")</f>
        <v/>
      </c>
      <c r="F1746" s="89" t="str">
        <f>IFERROR(VLOOKUP(CONCATENATE($A1746,"T3"),'05 APU'!$1:$1048576,3,),"")</f>
        <v/>
      </c>
      <c r="G1746" s="415" t="s">
        <v>168</v>
      </c>
      <c r="H1746" s="351"/>
      <c r="I1746" s="90">
        <f>IFERROR((VLOOKUP(CONCATENATE($A1746,"D"),'05 APU'!$1:$1048576,9,)),0)</f>
        <v>0</v>
      </c>
      <c r="J1746" s="90">
        <f t="shared" si="55"/>
        <v>0</v>
      </c>
      <c r="K1746" s="297" t="str">
        <f>IFERROR(VLOOKUP(CONCATENATE($A1746,"C"),'05 APU'!$1:$1048576,9,),"")</f>
        <v/>
      </c>
      <c r="L1746" s="297" t="str">
        <f>IFERROR(VLOOKUP(CONCATENATE($A1746,"B"),'05 APU'!$1:$1048576,9,),"")</f>
        <v/>
      </c>
      <c r="M1746" s="297" t="str">
        <f>IFERROR(VLOOKUP(CONCATENATE($A1746,"A"),'05 APU'!$1:$1048576,9,),"")</f>
        <v/>
      </c>
      <c r="N1746" s="86"/>
      <c r="O1746" s="90">
        <f>IFERROR(VLOOKUP(CONCATENATE($A1746,"D"),'05 APU'!$T:$AB,9,),0)</f>
        <v>0</v>
      </c>
      <c r="P1746" s="90">
        <f t="shared" si="56"/>
        <v>0</v>
      </c>
      <c r="Q1746" s="90">
        <f>IFERROR(VLOOKUP(CONCATENATE($A1746,"C"),'05 APU'!$T:$AB,9,),0)</f>
        <v>0</v>
      </c>
      <c r="R1746" s="90">
        <f>IFERROR(VLOOKUP(CONCATENATE($A1746,"B"),'05 APU'!$T:$AB,9,),0)</f>
        <v>0</v>
      </c>
      <c r="S1746" s="90">
        <f>IFERROR(VLOOKUP(CONCATENATE($A1746,"A"),'05 APU'!$T:$AB,9,),0)</f>
        <v>0</v>
      </c>
      <c r="U1746" s="421"/>
      <c r="V1746" s="424"/>
      <c r="W1746" s="429">
        <v>0</v>
      </c>
    </row>
    <row r="1747" spans="1:23" x14ac:dyDescent="0.25">
      <c r="A1747" s="88">
        <v>1737</v>
      </c>
      <c r="B1747" s="403" t="s">
        <v>3137</v>
      </c>
      <c r="C1747" s="404" t="s">
        <v>3094</v>
      </c>
      <c r="D1747" s="89" t="str">
        <f>IFERROR(VLOOKUP(CONCATENATE($A1747,"T"),'05 APU'!$1:$1048576,3,),"")</f>
        <v/>
      </c>
      <c r="E1747" s="89" t="str">
        <f>IFERROR(VLOOKUP(CONCATENATE($A1747,"T2"),'05 APU'!$1:$1048576,3,),"")</f>
        <v/>
      </c>
      <c r="F1747" s="89" t="str">
        <f>IFERROR(VLOOKUP(CONCATENATE($A1747,"T3"),'05 APU'!$1:$1048576,3,),"")</f>
        <v/>
      </c>
      <c r="G1747" s="415"/>
      <c r="H1747" s="351"/>
      <c r="I1747" s="90">
        <f>IFERROR((VLOOKUP(CONCATENATE($A1747,"D"),'05 APU'!$1:$1048576,9,)),0)</f>
        <v>0</v>
      </c>
      <c r="J1747" s="90">
        <f t="shared" si="55"/>
        <v>0</v>
      </c>
      <c r="K1747" s="297" t="str">
        <f>IFERROR(VLOOKUP(CONCATENATE($A1747,"C"),'05 APU'!$1:$1048576,9,),"")</f>
        <v/>
      </c>
      <c r="L1747" s="297" t="str">
        <f>IFERROR(VLOOKUP(CONCATENATE($A1747,"B"),'05 APU'!$1:$1048576,9,),"")</f>
        <v/>
      </c>
      <c r="M1747" s="297" t="str">
        <f>IFERROR(VLOOKUP(CONCATENATE($A1747,"A"),'05 APU'!$1:$1048576,9,),"")</f>
        <v/>
      </c>
      <c r="N1747" s="86"/>
      <c r="O1747" s="90">
        <f>IFERROR(VLOOKUP(CONCATENATE($A1747,"D"),'05 APU'!$T:$AB,9,),0)</f>
        <v>0</v>
      </c>
      <c r="P1747" s="90">
        <f t="shared" si="56"/>
        <v>0</v>
      </c>
      <c r="Q1747" s="90">
        <f>IFERROR(VLOOKUP(CONCATENATE($A1747,"C"),'05 APU'!$T:$AB,9,),0)</f>
        <v>0</v>
      </c>
      <c r="R1747" s="90">
        <f>IFERROR(VLOOKUP(CONCATENATE($A1747,"B"),'05 APU'!$T:$AB,9,),0)</f>
        <v>0</v>
      </c>
      <c r="S1747" s="90">
        <f>IFERROR(VLOOKUP(CONCATENATE($A1747,"A"),'05 APU'!$T:$AB,9,),0)</f>
        <v>0</v>
      </c>
      <c r="U1747" s="420"/>
      <c r="V1747" s="424"/>
      <c r="W1747" s="429">
        <v>0</v>
      </c>
    </row>
    <row r="1748" spans="1:23" x14ac:dyDescent="0.25">
      <c r="A1748" s="88">
        <v>1738</v>
      </c>
      <c r="B1748" s="408" t="s">
        <v>3138</v>
      </c>
      <c r="C1748" s="409" t="s">
        <v>1397</v>
      </c>
      <c r="D1748" s="89" t="str">
        <f>IFERROR(VLOOKUP(CONCATENATE($A1748,"T"),'05 APU'!$1:$1048576,3,),"")</f>
        <v/>
      </c>
      <c r="E1748" s="89" t="str">
        <f>IFERROR(VLOOKUP(CONCATENATE($A1748,"T2"),'05 APU'!$1:$1048576,3,),"")</f>
        <v/>
      </c>
      <c r="F1748" s="89" t="str">
        <f>IFERROR(VLOOKUP(CONCATENATE($A1748,"T3"),'05 APU'!$1:$1048576,3,),"")</f>
        <v/>
      </c>
      <c r="G1748" s="415" t="s">
        <v>168</v>
      </c>
      <c r="H1748" s="351"/>
      <c r="I1748" s="90">
        <f>IFERROR((VLOOKUP(CONCATENATE($A1748,"D"),'05 APU'!$1:$1048576,9,)),0)</f>
        <v>0</v>
      </c>
      <c r="J1748" s="90">
        <f t="shared" si="55"/>
        <v>0</v>
      </c>
      <c r="K1748" s="297" t="str">
        <f>IFERROR(VLOOKUP(CONCATENATE($A1748,"C"),'05 APU'!$1:$1048576,9,),"")</f>
        <v/>
      </c>
      <c r="L1748" s="297" t="str">
        <f>IFERROR(VLOOKUP(CONCATENATE($A1748,"B"),'05 APU'!$1:$1048576,9,),"")</f>
        <v/>
      </c>
      <c r="M1748" s="297" t="str">
        <f>IFERROR(VLOOKUP(CONCATENATE($A1748,"A"),'05 APU'!$1:$1048576,9,),"")</f>
        <v/>
      </c>
      <c r="N1748" s="86"/>
      <c r="O1748" s="90">
        <f>IFERROR(VLOOKUP(CONCATENATE($A1748,"D"),'05 APU'!$T:$AB,9,),0)</f>
        <v>0</v>
      </c>
      <c r="P1748" s="90">
        <f t="shared" si="56"/>
        <v>0</v>
      </c>
      <c r="Q1748" s="90">
        <f>IFERROR(VLOOKUP(CONCATENATE($A1748,"C"),'05 APU'!$T:$AB,9,),0)</f>
        <v>0</v>
      </c>
      <c r="R1748" s="90">
        <f>IFERROR(VLOOKUP(CONCATENATE($A1748,"B"),'05 APU'!$T:$AB,9,),0)</f>
        <v>0</v>
      </c>
      <c r="S1748" s="90">
        <f>IFERROR(VLOOKUP(CONCATENATE($A1748,"A"),'05 APU'!$T:$AB,9,),0)</f>
        <v>0</v>
      </c>
      <c r="U1748" s="421"/>
      <c r="V1748" s="424"/>
      <c r="W1748" s="429">
        <v>0</v>
      </c>
    </row>
    <row r="1749" spans="1:23" x14ac:dyDescent="0.25">
      <c r="A1749" s="88">
        <v>1739</v>
      </c>
      <c r="B1749" s="408" t="s">
        <v>3139</v>
      </c>
      <c r="C1749" s="409" t="s">
        <v>1381</v>
      </c>
      <c r="D1749" s="89" t="str">
        <f>IFERROR(VLOOKUP(CONCATENATE($A1749,"T"),'05 APU'!$1:$1048576,3,),"")</f>
        <v/>
      </c>
      <c r="E1749" s="89" t="str">
        <f>IFERROR(VLOOKUP(CONCATENATE($A1749,"T2"),'05 APU'!$1:$1048576,3,),"")</f>
        <v/>
      </c>
      <c r="F1749" s="89" t="str">
        <f>IFERROR(VLOOKUP(CONCATENATE($A1749,"T3"),'05 APU'!$1:$1048576,3,),"")</f>
        <v/>
      </c>
      <c r="G1749" s="415" t="s">
        <v>168</v>
      </c>
      <c r="H1749" s="351"/>
      <c r="I1749" s="90">
        <f>IFERROR((VLOOKUP(CONCATENATE($A1749,"D"),'05 APU'!$1:$1048576,9,)),0)</f>
        <v>0</v>
      </c>
      <c r="J1749" s="90">
        <f t="shared" si="55"/>
        <v>0</v>
      </c>
      <c r="K1749" s="297" t="str">
        <f>IFERROR(VLOOKUP(CONCATENATE($A1749,"C"),'05 APU'!$1:$1048576,9,),"")</f>
        <v/>
      </c>
      <c r="L1749" s="297" t="str">
        <f>IFERROR(VLOOKUP(CONCATENATE($A1749,"B"),'05 APU'!$1:$1048576,9,),"")</f>
        <v/>
      </c>
      <c r="M1749" s="297" t="str">
        <f>IFERROR(VLOOKUP(CONCATENATE($A1749,"A"),'05 APU'!$1:$1048576,9,),"")</f>
        <v/>
      </c>
      <c r="N1749" s="86"/>
      <c r="O1749" s="90">
        <f>IFERROR(VLOOKUP(CONCATENATE($A1749,"D"),'05 APU'!$T:$AB,9,),0)</f>
        <v>0</v>
      </c>
      <c r="P1749" s="90">
        <f t="shared" si="56"/>
        <v>0</v>
      </c>
      <c r="Q1749" s="90">
        <f>IFERROR(VLOOKUP(CONCATENATE($A1749,"C"),'05 APU'!$T:$AB,9,),0)</f>
        <v>0</v>
      </c>
      <c r="R1749" s="90">
        <f>IFERROR(VLOOKUP(CONCATENATE($A1749,"B"),'05 APU'!$T:$AB,9,),0)</f>
        <v>0</v>
      </c>
      <c r="S1749" s="90">
        <f>IFERROR(VLOOKUP(CONCATENATE($A1749,"A"),'05 APU'!$T:$AB,9,),0)</f>
        <v>0</v>
      </c>
      <c r="U1749" s="421"/>
      <c r="V1749" s="424"/>
      <c r="W1749" s="429">
        <v>0</v>
      </c>
    </row>
    <row r="1750" spans="1:23" x14ac:dyDescent="0.25">
      <c r="A1750" s="88">
        <v>1740</v>
      </c>
      <c r="B1750" s="408" t="s">
        <v>3140</v>
      </c>
      <c r="C1750" s="409" t="s">
        <v>3070</v>
      </c>
      <c r="D1750" s="89" t="str">
        <f>IFERROR(VLOOKUP(CONCATENATE($A1750,"T"),'05 APU'!$1:$1048576,3,),"")</f>
        <v/>
      </c>
      <c r="E1750" s="89" t="str">
        <f>IFERROR(VLOOKUP(CONCATENATE($A1750,"T2"),'05 APU'!$1:$1048576,3,),"")</f>
        <v/>
      </c>
      <c r="F1750" s="89" t="str">
        <f>IFERROR(VLOOKUP(CONCATENATE($A1750,"T3"),'05 APU'!$1:$1048576,3,),"")</f>
        <v/>
      </c>
      <c r="G1750" s="415" t="s">
        <v>168</v>
      </c>
      <c r="H1750" s="351"/>
      <c r="I1750" s="90">
        <f>IFERROR((VLOOKUP(CONCATENATE($A1750,"D"),'05 APU'!$1:$1048576,9,)),0)</f>
        <v>0</v>
      </c>
      <c r="J1750" s="90">
        <f t="shared" si="55"/>
        <v>0</v>
      </c>
      <c r="K1750" s="297" t="str">
        <f>IFERROR(VLOOKUP(CONCATENATE($A1750,"C"),'05 APU'!$1:$1048576,9,),"")</f>
        <v/>
      </c>
      <c r="L1750" s="297" t="str">
        <f>IFERROR(VLOOKUP(CONCATENATE($A1750,"B"),'05 APU'!$1:$1048576,9,),"")</f>
        <v/>
      </c>
      <c r="M1750" s="297" t="str">
        <f>IFERROR(VLOOKUP(CONCATENATE($A1750,"A"),'05 APU'!$1:$1048576,9,),"")</f>
        <v/>
      </c>
      <c r="N1750" s="86"/>
      <c r="O1750" s="90">
        <f>IFERROR(VLOOKUP(CONCATENATE($A1750,"D"),'05 APU'!$T:$AB,9,),0)</f>
        <v>0</v>
      </c>
      <c r="P1750" s="90">
        <f t="shared" si="56"/>
        <v>0</v>
      </c>
      <c r="Q1750" s="90">
        <f>IFERROR(VLOOKUP(CONCATENATE($A1750,"C"),'05 APU'!$T:$AB,9,),0)</f>
        <v>0</v>
      </c>
      <c r="R1750" s="90">
        <f>IFERROR(VLOOKUP(CONCATENATE($A1750,"B"),'05 APU'!$T:$AB,9,),0)</f>
        <v>0</v>
      </c>
      <c r="S1750" s="90">
        <f>IFERROR(VLOOKUP(CONCATENATE($A1750,"A"),'05 APU'!$T:$AB,9,),0)</f>
        <v>0</v>
      </c>
      <c r="U1750" s="421"/>
      <c r="V1750" s="424"/>
      <c r="W1750" s="429">
        <v>0</v>
      </c>
    </row>
    <row r="1751" spans="1:23" x14ac:dyDescent="0.25">
      <c r="A1751" s="88">
        <v>1741</v>
      </c>
      <c r="B1751" s="408" t="s">
        <v>3141</v>
      </c>
      <c r="C1751" s="409" t="s">
        <v>3072</v>
      </c>
      <c r="D1751" s="89" t="str">
        <f>IFERROR(VLOOKUP(CONCATENATE($A1751,"T"),'05 APU'!$1:$1048576,3,),"")</f>
        <v/>
      </c>
      <c r="E1751" s="89" t="str">
        <f>IFERROR(VLOOKUP(CONCATENATE($A1751,"T2"),'05 APU'!$1:$1048576,3,),"")</f>
        <v/>
      </c>
      <c r="F1751" s="89" t="str">
        <f>IFERROR(VLOOKUP(CONCATENATE($A1751,"T3"),'05 APU'!$1:$1048576,3,),"")</f>
        <v/>
      </c>
      <c r="G1751" s="415" t="s">
        <v>168</v>
      </c>
      <c r="H1751" s="351"/>
      <c r="I1751" s="90">
        <f>IFERROR((VLOOKUP(CONCATENATE($A1751,"D"),'05 APU'!$1:$1048576,9,)),0)</f>
        <v>0</v>
      </c>
      <c r="J1751" s="90">
        <f t="shared" si="55"/>
        <v>0</v>
      </c>
      <c r="K1751" s="297" t="str">
        <f>IFERROR(VLOOKUP(CONCATENATE($A1751,"C"),'05 APU'!$1:$1048576,9,),"")</f>
        <v/>
      </c>
      <c r="L1751" s="297" t="str">
        <f>IFERROR(VLOOKUP(CONCATENATE($A1751,"B"),'05 APU'!$1:$1048576,9,),"")</f>
        <v/>
      </c>
      <c r="M1751" s="297" t="str">
        <f>IFERROR(VLOOKUP(CONCATENATE($A1751,"A"),'05 APU'!$1:$1048576,9,),"")</f>
        <v/>
      </c>
      <c r="N1751" s="86"/>
      <c r="O1751" s="90">
        <f>IFERROR(VLOOKUP(CONCATENATE($A1751,"D"),'05 APU'!$T:$AB,9,),0)</f>
        <v>0</v>
      </c>
      <c r="P1751" s="90">
        <f t="shared" si="56"/>
        <v>0</v>
      </c>
      <c r="Q1751" s="90">
        <f>IFERROR(VLOOKUP(CONCATENATE($A1751,"C"),'05 APU'!$T:$AB,9,),0)</f>
        <v>0</v>
      </c>
      <c r="R1751" s="90">
        <f>IFERROR(VLOOKUP(CONCATENATE($A1751,"B"),'05 APU'!$T:$AB,9,),0)</f>
        <v>0</v>
      </c>
      <c r="S1751" s="90">
        <f>IFERROR(VLOOKUP(CONCATENATE($A1751,"A"),'05 APU'!$T:$AB,9,),0)</f>
        <v>0</v>
      </c>
      <c r="U1751" s="421"/>
      <c r="V1751" s="424"/>
      <c r="W1751" s="429">
        <v>0</v>
      </c>
    </row>
    <row r="1752" spans="1:23" x14ac:dyDescent="0.25">
      <c r="A1752" s="88">
        <v>1742</v>
      </c>
      <c r="B1752" s="408" t="s">
        <v>3142</v>
      </c>
      <c r="C1752" s="409" t="s">
        <v>1407</v>
      </c>
      <c r="D1752" s="89" t="str">
        <f>IFERROR(VLOOKUP(CONCATENATE($A1752,"T"),'05 APU'!$1:$1048576,3,),"")</f>
        <v/>
      </c>
      <c r="E1752" s="89" t="str">
        <f>IFERROR(VLOOKUP(CONCATENATE($A1752,"T2"),'05 APU'!$1:$1048576,3,),"")</f>
        <v/>
      </c>
      <c r="F1752" s="89" t="str">
        <f>IFERROR(VLOOKUP(CONCATENATE($A1752,"T3"),'05 APU'!$1:$1048576,3,),"")</f>
        <v/>
      </c>
      <c r="G1752" s="415" t="s">
        <v>168</v>
      </c>
      <c r="H1752" s="351"/>
      <c r="I1752" s="90">
        <f>IFERROR((VLOOKUP(CONCATENATE($A1752,"D"),'05 APU'!$1:$1048576,9,)),0)</f>
        <v>0</v>
      </c>
      <c r="J1752" s="90">
        <f t="shared" si="55"/>
        <v>0</v>
      </c>
      <c r="K1752" s="297" t="str">
        <f>IFERROR(VLOOKUP(CONCATENATE($A1752,"C"),'05 APU'!$1:$1048576,9,),"")</f>
        <v/>
      </c>
      <c r="L1752" s="297" t="str">
        <f>IFERROR(VLOOKUP(CONCATENATE($A1752,"B"),'05 APU'!$1:$1048576,9,),"")</f>
        <v/>
      </c>
      <c r="M1752" s="297" t="str">
        <f>IFERROR(VLOOKUP(CONCATENATE($A1752,"A"),'05 APU'!$1:$1048576,9,),"")</f>
        <v/>
      </c>
      <c r="N1752" s="86"/>
      <c r="O1752" s="90">
        <f>IFERROR(VLOOKUP(CONCATENATE($A1752,"D"),'05 APU'!$T:$AB,9,),0)</f>
        <v>0</v>
      </c>
      <c r="P1752" s="90">
        <f t="shared" si="56"/>
        <v>0</v>
      </c>
      <c r="Q1752" s="90">
        <f>IFERROR(VLOOKUP(CONCATENATE($A1752,"C"),'05 APU'!$T:$AB,9,),0)</f>
        <v>0</v>
      </c>
      <c r="R1752" s="90">
        <f>IFERROR(VLOOKUP(CONCATENATE($A1752,"B"),'05 APU'!$T:$AB,9,),0)</f>
        <v>0</v>
      </c>
      <c r="S1752" s="90">
        <f>IFERROR(VLOOKUP(CONCATENATE($A1752,"A"),'05 APU'!$T:$AB,9,),0)</f>
        <v>0</v>
      </c>
      <c r="U1752" s="421"/>
      <c r="V1752" s="424"/>
      <c r="W1752" s="429">
        <v>0</v>
      </c>
    </row>
    <row r="1753" spans="1:23" x14ac:dyDescent="0.25">
      <c r="A1753" s="88">
        <v>1743</v>
      </c>
      <c r="B1753" s="408" t="s">
        <v>3143</v>
      </c>
      <c r="C1753" s="409" t="s">
        <v>1675</v>
      </c>
      <c r="D1753" s="89" t="str">
        <f>IFERROR(VLOOKUP(CONCATENATE($A1753,"T"),'05 APU'!$1:$1048576,3,),"")</f>
        <v/>
      </c>
      <c r="E1753" s="89" t="str">
        <f>IFERROR(VLOOKUP(CONCATENATE($A1753,"T2"),'05 APU'!$1:$1048576,3,),"")</f>
        <v/>
      </c>
      <c r="F1753" s="89" t="str">
        <f>IFERROR(VLOOKUP(CONCATENATE($A1753,"T3"),'05 APU'!$1:$1048576,3,),"")</f>
        <v/>
      </c>
      <c r="G1753" s="415" t="s">
        <v>168</v>
      </c>
      <c r="H1753" s="351"/>
      <c r="I1753" s="90">
        <f>IFERROR((VLOOKUP(CONCATENATE($A1753,"D"),'05 APU'!$1:$1048576,9,)),0)</f>
        <v>0</v>
      </c>
      <c r="J1753" s="90">
        <f t="shared" si="55"/>
        <v>0</v>
      </c>
      <c r="K1753" s="297" t="str">
        <f>IFERROR(VLOOKUP(CONCATENATE($A1753,"C"),'05 APU'!$1:$1048576,9,),"")</f>
        <v/>
      </c>
      <c r="L1753" s="297" t="str">
        <f>IFERROR(VLOOKUP(CONCATENATE($A1753,"B"),'05 APU'!$1:$1048576,9,),"")</f>
        <v/>
      </c>
      <c r="M1753" s="297" t="str">
        <f>IFERROR(VLOOKUP(CONCATENATE($A1753,"A"),'05 APU'!$1:$1048576,9,),"")</f>
        <v/>
      </c>
      <c r="N1753" s="86"/>
      <c r="O1753" s="90">
        <f>IFERROR(VLOOKUP(CONCATENATE($A1753,"D"),'05 APU'!$T:$AB,9,),0)</f>
        <v>0</v>
      </c>
      <c r="P1753" s="90">
        <f t="shared" si="56"/>
        <v>0</v>
      </c>
      <c r="Q1753" s="90">
        <f>IFERROR(VLOOKUP(CONCATENATE($A1753,"C"),'05 APU'!$T:$AB,9,),0)</f>
        <v>0</v>
      </c>
      <c r="R1753" s="90">
        <f>IFERROR(VLOOKUP(CONCATENATE($A1753,"B"),'05 APU'!$T:$AB,9,),0)</f>
        <v>0</v>
      </c>
      <c r="S1753" s="90">
        <f>IFERROR(VLOOKUP(CONCATENATE($A1753,"A"),'05 APU'!$T:$AB,9,),0)</f>
        <v>0</v>
      </c>
      <c r="U1753" s="421"/>
      <c r="V1753" s="424"/>
      <c r="W1753" s="429">
        <v>0</v>
      </c>
    </row>
    <row r="1754" spans="1:23" x14ac:dyDescent="0.25">
      <c r="A1754" s="88">
        <v>1744</v>
      </c>
      <c r="B1754" s="408" t="s">
        <v>3144</v>
      </c>
      <c r="C1754" s="409" t="s">
        <v>1410</v>
      </c>
      <c r="D1754" s="89" t="str">
        <f>IFERROR(VLOOKUP(CONCATENATE($A1754,"T"),'05 APU'!$1:$1048576,3,),"")</f>
        <v/>
      </c>
      <c r="E1754" s="89" t="str">
        <f>IFERROR(VLOOKUP(CONCATENATE($A1754,"T2"),'05 APU'!$1:$1048576,3,),"")</f>
        <v/>
      </c>
      <c r="F1754" s="89" t="str">
        <f>IFERROR(VLOOKUP(CONCATENATE($A1754,"T3"),'05 APU'!$1:$1048576,3,),"")</f>
        <v/>
      </c>
      <c r="G1754" s="415" t="s">
        <v>168</v>
      </c>
      <c r="H1754" s="351"/>
      <c r="I1754" s="90">
        <f>IFERROR((VLOOKUP(CONCATENATE($A1754,"D"),'05 APU'!$1:$1048576,9,)),0)</f>
        <v>0</v>
      </c>
      <c r="J1754" s="90">
        <f t="shared" si="55"/>
        <v>0</v>
      </c>
      <c r="K1754" s="297" t="str">
        <f>IFERROR(VLOOKUP(CONCATENATE($A1754,"C"),'05 APU'!$1:$1048576,9,),"")</f>
        <v/>
      </c>
      <c r="L1754" s="297" t="str">
        <f>IFERROR(VLOOKUP(CONCATENATE($A1754,"B"),'05 APU'!$1:$1048576,9,),"")</f>
        <v/>
      </c>
      <c r="M1754" s="297" t="str">
        <f>IFERROR(VLOOKUP(CONCATENATE($A1754,"A"),'05 APU'!$1:$1048576,9,),"")</f>
        <v/>
      </c>
      <c r="N1754" s="86"/>
      <c r="O1754" s="90">
        <f>IFERROR(VLOOKUP(CONCATENATE($A1754,"D"),'05 APU'!$T:$AB,9,),0)</f>
        <v>0</v>
      </c>
      <c r="P1754" s="90">
        <f t="shared" si="56"/>
        <v>0</v>
      </c>
      <c r="Q1754" s="90">
        <f>IFERROR(VLOOKUP(CONCATENATE($A1754,"C"),'05 APU'!$T:$AB,9,),0)</f>
        <v>0</v>
      </c>
      <c r="R1754" s="90">
        <f>IFERROR(VLOOKUP(CONCATENATE($A1754,"B"),'05 APU'!$T:$AB,9,),0)</f>
        <v>0</v>
      </c>
      <c r="S1754" s="90">
        <f>IFERROR(VLOOKUP(CONCATENATE($A1754,"A"),'05 APU'!$T:$AB,9,),0)</f>
        <v>0</v>
      </c>
      <c r="U1754" s="421"/>
      <c r="V1754" s="424"/>
      <c r="W1754" s="429">
        <v>0</v>
      </c>
    </row>
    <row r="1755" spans="1:23" x14ac:dyDescent="0.25">
      <c r="A1755" s="88">
        <v>1745</v>
      </c>
      <c r="B1755" s="403" t="s">
        <v>3145</v>
      </c>
      <c r="C1755" s="404" t="s">
        <v>3146</v>
      </c>
      <c r="D1755" s="89" t="str">
        <f>IFERROR(VLOOKUP(CONCATENATE($A1755,"T"),'05 APU'!$1:$1048576,3,),"")</f>
        <v/>
      </c>
      <c r="E1755" s="89" t="str">
        <f>IFERROR(VLOOKUP(CONCATENATE($A1755,"T2"),'05 APU'!$1:$1048576,3,),"")</f>
        <v/>
      </c>
      <c r="F1755" s="89" t="str">
        <f>IFERROR(VLOOKUP(CONCATENATE($A1755,"T3"),'05 APU'!$1:$1048576,3,),"")</f>
        <v/>
      </c>
      <c r="G1755" s="415"/>
      <c r="H1755" s="351"/>
      <c r="I1755" s="90">
        <f>IFERROR((VLOOKUP(CONCATENATE($A1755,"D"),'05 APU'!$1:$1048576,9,)),0)</f>
        <v>0</v>
      </c>
      <c r="J1755" s="90">
        <f t="shared" si="55"/>
        <v>0</v>
      </c>
      <c r="K1755" s="297" t="str">
        <f>IFERROR(VLOOKUP(CONCATENATE($A1755,"C"),'05 APU'!$1:$1048576,9,),"")</f>
        <v/>
      </c>
      <c r="L1755" s="297" t="str">
        <f>IFERROR(VLOOKUP(CONCATENATE($A1755,"B"),'05 APU'!$1:$1048576,9,),"")</f>
        <v/>
      </c>
      <c r="M1755" s="297" t="str">
        <f>IFERROR(VLOOKUP(CONCATENATE($A1755,"A"),'05 APU'!$1:$1048576,9,),"")</f>
        <v/>
      </c>
      <c r="N1755" s="86"/>
      <c r="O1755" s="90">
        <f>IFERROR(VLOOKUP(CONCATENATE($A1755,"D"),'05 APU'!$T:$AB,9,),0)</f>
        <v>0</v>
      </c>
      <c r="P1755" s="90">
        <f t="shared" si="56"/>
        <v>0</v>
      </c>
      <c r="Q1755" s="90">
        <f>IFERROR(VLOOKUP(CONCATENATE($A1755,"C"),'05 APU'!$T:$AB,9,),0)</f>
        <v>0</v>
      </c>
      <c r="R1755" s="90">
        <f>IFERROR(VLOOKUP(CONCATENATE($A1755,"B"),'05 APU'!$T:$AB,9,),0)</f>
        <v>0</v>
      </c>
      <c r="S1755" s="90">
        <f>IFERROR(VLOOKUP(CONCATENATE($A1755,"A"),'05 APU'!$T:$AB,9,),0)</f>
        <v>0</v>
      </c>
      <c r="U1755" s="420"/>
      <c r="V1755" s="424"/>
      <c r="W1755" s="429">
        <v>0</v>
      </c>
    </row>
    <row r="1756" spans="1:23" x14ac:dyDescent="0.25">
      <c r="A1756" s="88">
        <v>1746</v>
      </c>
      <c r="B1756" s="408" t="s">
        <v>3147</v>
      </c>
      <c r="C1756" s="409" t="s">
        <v>1397</v>
      </c>
      <c r="D1756" s="89" t="str">
        <f>IFERROR(VLOOKUP(CONCATENATE($A1756,"T"),'05 APU'!$1:$1048576,3,),"")</f>
        <v/>
      </c>
      <c r="E1756" s="89" t="str">
        <f>IFERROR(VLOOKUP(CONCATENATE($A1756,"T2"),'05 APU'!$1:$1048576,3,),"")</f>
        <v/>
      </c>
      <c r="F1756" s="89" t="str">
        <f>IFERROR(VLOOKUP(CONCATENATE($A1756,"T3"),'05 APU'!$1:$1048576,3,),"")</f>
        <v/>
      </c>
      <c r="G1756" s="415" t="s">
        <v>168</v>
      </c>
      <c r="H1756" s="351"/>
      <c r="I1756" s="90">
        <f>IFERROR((VLOOKUP(CONCATENATE($A1756,"D"),'05 APU'!$1:$1048576,9,)),0)</f>
        <v>0</v>
      </c>
      <c r="J1756" s="90">
        <f t="shared" si="55"/>
        <v>0</v>
      </c>
      <c r="K1756" s="297" t="str">
        <f>IFERROR(VLOOKUP(CONCATENATE($A1756,"C"),'05 APU'!$1:$1048576,9,),"")</f>
        <v/>
      </c>
      <c r="L1756" s="297" t="str">
        <f>IFERROR(VLOOKUP(CONCATENATE($A1756,"B"),'05 APU'!$1:$1048576,9,),"")</f>
        <v/>
      </c>
      <c r="M1756" s="297" t="str">
        <f>IFERROR(VLOOKUP(CONCATENATE($A1756,"A"),'05 APU'!$1:$1048576,9,),"")</f>
        <v/>
      </c>
      <c r="N1756" s="86"/>
      <c r="O1756" s="90">
        <f>IFERROR(VLOOKUP(CONCATENATE($A1756,"D"),'05 APU'!$T:$AB,9,),0)</f>
        <v>0</v>
      </c>
      <c r="P1756" s="90">
        <f t="shared" si="56"/>
        <v>0</v>
      </c>
      <c r="Q1756" s="90">
        <f>IFERROR(VLOOKUP(CONCATENATE($A1756,"C"),'05 APU'!$T:$AB,9,),0)</f>
        <v>0</v>
      </c>
      <c r="R1756" s="90">
        <f>IFERROR(VLOOKUP(CONCATENATE($A1756,"B"),'05 APU'!$T:$AB,9,),0)</f>
        <v>0</v>
      </c>
      <c r="S1756" s="90">
        <f>IFERROR(VLOOKUP(CONCATENATE($A1756,"A"),'05 APU'!$T:$AB,9,),0)</f>
        <v>0</v>
      </c>
      <c r="U1756" s="421"/>
      <c r="V1756" s="424"/>
      <c r="W1756" s="429">
        <v>0</v>
      </c>
    </row>
    <row r="1757" spans="1:23" x14ac:dyDescent="0.25">
      <c r="A1757" s="88">
        <v>1747</v>
      </c>
      <c r="B1757" s="408" t="s">
        <v>3148</v>
      </c>
      <c r="C1757" s="409" t="s">
        <v>1381</v>
      </c>
      <c r="D1757" s="89" t="str">
        <f>IFERROR(VLOOKUP(CONCATENATE($A1757,"T"),'05 APU'!$1:$1048576,3,),"")</f>
        <v/>
      </c>
      <c r="E1757" s="89" t="str">
        <f>IFERROR(VLOOKUP(CONCATENATE($A1757,"T2"),'05 APU'!$1:$1048576,3,),"")</f>
        <v/>
      </c>
      <c r="F1757" s="89" t="str">
        <f>IFERROR(VLOOKUP(CONCATENATE($A1757,"T3"),'05 APU'!$1:$1048576,3,),"")</f>
        <v/>
      </c>
      <c r="G1757" s="415" t="s">
        <v>168</v>
      </c>
      <c r="H1757" s="351"/>
      <c r="I1757" s="90">
        <f>IFERROR((VLOOKUP(CONCATENATE($A1757,"D"),'05 APU'!$1:$1048576,9,)),0)</f>
        <v>0</v>
      </c>
      <c r="J1757" s="90">
        <f t="shared" si="55"/>
        <v>0</v>
      </c>
      <c r="K1757" s="297" t="str">
        <f>IFERROR(VLOOKUP(CONCATENATE($A1757,"C"),'05 APU'!$1:$1048576,9,),"")</f>
        <v/>
      </c>
      <c r="L1757" s="297" t="str">
        <f>IFERROR(VLOOKUP(CONCATENATE($A1757,"B"),'05 APU'!$1:$1048576,9,),"")</f>
        <v/>
      </c>
      <c r="M1757" s="297" t="str">
        <f>IFERROR(VLOOKUP(CONCATENATE($A1757,"A"),'05 APU'!$1:$1048576,9,),"")</f>
        <v/>
      </c>
      <c r="N1757" s="86"/>
      <c r="O1757" s="90">
        <f>IFERROR(VLOOKUP(CONCATENATE($A1757,"D"),'05 APU'!$T:$AB,9,),0)</f>
        <v>0</v>
      </c>
      <c r="P1757" s="90">
        <f t="shared" si="56"/>
        <v>0</v>
      </c>
      <c r="Q1757" s="90">
        <f>IFERROR(VLOOKUP(CONCATENATE($A1757,"C"),'05 APU'!$T:$AB,9,),0)</f>
        <v>0</v>
      </c>
      <c r="R1757" s="90">
        <f>IFERROR(VLOOKUP(CONCATENATE($A1757,"B"),'05 APU'!$T:$AB,9,),0)</f>
        <v>0</v>
      </c>
      <c r="S1757" s="90">
        <f>IFERROR(VLOOKUP(CONCATENATE($A1757,"A"),'05 APU'!$T:$AB,9,),0)</f>
        <v>0</v>
      </c>
      <c r="U1757" s="421"/>
      <c r="V1757" s="424"/>
      <c r="W1757" s="429">
        <v>0</v>
      </c>
    </row>
    <row r="1758" spans="1:23" x14ac:dyDescent="0.25">
      <c r="A1758" s="88">
        <v>1748</v>
      </c>
      <c r="B1758" s="408" t="s">
        <v>3149</v>
      </c>
      <c r="C1758" s="409" t="s">
        <v>3070</v>
      </c>
      <c r="D1758" s="89" t="str">
        <f>IFERROR(VLOOKUP(CONCATENATE($A1758,"T"),'05 APU'!$1:$1048576,3,),"")</f>
        <v/>
      </c>
      <c r="E1758" s="89" t="str">
        <f>IFERROR(VLOOKUP(CONCATENATE($A1758,"T2"),'05 APU'!$1:$1048576,3,),"")</f>
        <v/>
      </c>
      <c r="F1758" s="89" t="str">
        <f>IFERROR(VLOOKUP(CONCATENATE($A1758,"T3"),'05 APU'!$1:$1048576,3,),"")</f>
        <v/>
      </c>
      <c r="G1758" s="415" t="s">
        <v>168</v>
      </c>
      <c r="H1758" s="351"/>
      <c r="I1758" s="90">
        <f>IFERROR((VLOOKUP(CONCATENATE($A1758,"D"),'05 APU'!$1:$1048576,9,)),0)</f>
        <v>0</v>
      </c>
      <c r="J1758" s="90">
        <f t="shared" si="55"/>
        <v>0</v>
      </c>
      <c r="K1758" s="297" t="str">
        <f>IFERROR(VLOOKUP(CONCATENATE($A1758,"C"),'05 APU'!$1:$1048576,9,),"")</f>
        <v/>
      </c>
      <c r="L1758" s="297" t="str">
        <f>IFERROR(VLOOKUP(CONCATENATE($A1758,"B"),'05 APU'!$1:$1048576,9,),"")</f>
        <v/>
      </c>
      <c r="M1758" s="297" t="str">
        <f>IFERROR(VLOOKUP(CONCATENATE($A1758,"A"),'05 APU'!$1:$1048576,9,),"")</f>
        <v/>
      </c>
      <c r="N1758" s="86"/>
      <c r="O1758" s="90">
        <f>IFERROR(VLOOKUP(CONCATENATE($A1758,"D"),'05 APU'!$T:$AB,9,),0)</f>
        <v>0</v>
      </c>
      <c r="P1758" s="90">
        <f t="shared" si="56"/>
        <v>0</v>
      </c>
      <c r="Q1758" s="90">
        <f>IFERROR(VLOOKUP(CONCATENATE($A1758,"C"),'05 APU'!$T:$AB,9,),0)</f>
        <v>0</v>
      </c>
      <c r="R1758" s="90">
        <f>IFERROR(VLOOKUP(CONCATENATE($A1758,"B"),'05 APU'!$T:$AB,9,),0)</f>
        <v>0</v>
      </c>
      <c r="S1758" s="90">
        <f>IFERROR(VLOOKUP(CONCATENATE($A1758,"A"),'05 APU'!$T:$AB,9,),0)</f>
        <v>0</v>
      </c>
      <c r="U1758" s="421"/>
      <c r="V1758" s="424"/>
      <c r="W1758" s="429">
        <v>0</v>
      </c>
    </row>
    <row r="1759" spans="1:23" x14ac:dyDescent="0.25">
      <c r="A1759" s="88">
        <v>1749</v>
      </c>
      <c r="B1759" s="408" t="s">
        <v>3150</v>
      </c>
      <c r="C1759" s="409" t="s">
        <v>3072</v>
      </c>
      <c r="D1759" s="89" t="str">
        <f>IFERROR(VLOOKUP(CONCATENATE($A1759,"T"),'05 APU'!$1:$1048576,3,),"")</f>
        <v/>
      </c>
      <c r="E1759" s="89" t="str">
        <f>IFERROR(VLOOKUP(CONCATENATE($A1759,"T2"),'05 APU'!$1:$1048576,3,),"")</f>
        <v/>
      </c>
      <c r="F1759" s="89" t="str">
        <f>IFERROR(VLOOKUP(CONCATENATE($A1759,"T3"),'05 APU'!$1:$1048576,3,),"")</f>
        <v/>
      </c>
      <c r="G1759" s="415" t="s">
        <v>168</v>
      </c>
      <c r="H1759" s="351"/>
      <c r="I1759" s="90">
        <f>IFERROR((VLOOKUP(CONCATENATE($A1759,"D"),'05 APU'!$1:$1048576,9,)),0)</f>
        <v>0</v>
      </c>
      <c r="J1759" s="90">
        <f t="shared" si="55"/>
        <v>0</v>
      </c>
      <c r="K1759" s="297" t="str">
        <f>IFERROR(VLOOKUP(CONCATENATE($A1759,"C"),'05 APU'!$1:$1048576,9,),"")</f>
        <v/>
      </c>
      <c r="L1759" s="297" t="str">
        <f>IFERROR(VLOOKUP(CONCATENATE($A1759,"B"),'05 APU'!$1:$1048576,9,),"")</f>
        <v/>
      </c>
      <c r="M1759" s="297" t="str">
        <f>IFERROR(VLOOKUP(CONCATENATE($A1759,"A"),'05 APU'!$1:$1048576,9,),"")</f>
        <v/>
      </c>
      <c r="N1759" s="86"/>
      <c r="O1759" s="90">
        <f>IFERROR(VLOOKUP(CONCATENATE($A1759,"D"),'05 APU'!$T:$AB,9,),0)</f>
        <v>0</v>
      </c>
      <c r="P1759" s="90">
        <f t="shared" si="56"/>
        <v>0</v>
      </c>
      <c r="Q1759" s="90">
        <f>IFERROR(VLOOKUP(CONCATENATE($A1759,"C"),'05 APU'!$T:$AB,9,),0)</f>
        <v>0</v>
      </c>
      <c r="R1759" s="90">
        <f>IFERROR(VLOOKUP(CONCATENATE($A1759,"B"),'05 APU'!$T:$AB,9,),0)</f>
        <v>0</v>
      </c>
      <c r="S1759" s="90">
        <f>IFERROR(VLOOKUP(CONCATENATE($A1759,"A"),'05 APU'!$T:$AB,9,),0)</f>
        <v>0</v>
      </c>
      <c r="U1759" s="421"/>
      <c r="V1759" s="424"/>
      <c r="W1759" s="429">
        <v>0</v>
      </c>
    </row>
    <row r="1760" spans="1:23" x14ac:dyDescent="0.25">
      <c r="A1760" s="88">
        <v>1750</v>
      </c>
      <c r="B1760" s="408" t="s">
        <v>3151</v>
      </c>
      <c r="C1760" s="409" t="s">
        <v>1407</v>
      </c>
      <c r="D1760" s="89" t="str">
        <f>IFERROR(VLOOKUP(CONCATENATE($A1760,"T"),'05 APU'!$1:$1048576,3,),"")</f>
        <v/>
      </c>
      <c r="E1760" s="89" t="str">
        <f>IFERROR(VLOOKUP(CONCATENATE($A1760,"T2"),'05 APU'!$1:$1048576,3,),"")</f>
        <v/>
      </c>
      <c r="F1760" s="89" t="str">
        <f>IFERROR(VLOOKUP(CONCATENATE($A1760,"T3"),'05 APU'!$1:$1048576,3,),"")</f>
        <v/>
      </c>
      <c r="G1760" s="415" t="s">
        <v>168</v>
      </c>
      <c r="H1760" s="351"/>
      <c r="I1760" s="90">
        <f>IFERROR((VLOOKUP(CONCATENATE($A1760,"D"),'05 APU'!$1:$1048576,9,)),0)</f>
        <v>0</v>
      </c>
      <c r="J1760" s="90">
        <f t="shared" si="55"/>
        <v>0</v>
      </c>
      <c r="K1760" s="297" t="str">
        <f>IFERROR(VLOOKUP(CONCATENATE($A1760,"C"),'05 APU'!$1:$1048576,9,),"")</f>
        <v/>
      </c>
      <c r="L1760" s="297" t="str">
        <f>IFERROR(VLOOKUP(CONCATENATE($A1760,"B"),'05 APU'!$1:$1048576,9,),"")</f>
        <v/>
      </c>
      <c r="M1760" s="297" t="str">
        <f>IFERROR(VLOOKUP(CONCATENATE($A1760,"A"),'05 APU'!$1:$1048576,9,),"")</f>
        <v/>
      </c>
      <c r="N1760" s="86"/>
      <c r="O1760" s="90">
        <f>IFERROR(VLOOKUP(CONCATENATE($A1760,"D"),'05 APU'!$T:$AB,9,),0)</f>
        <v>0</v>
      </c>
      <c r="P1760" s="90">
        <f t="shared" si="56"/>
        <v>0</v>
      </c>
      <c r="Q1760" s="90">
        <f>IFERROR(VLOOKUP(CONCATENATE($A1760,"C"),'05 APU'!$T:$AB,9,),0)</f>
        <v>0</v>
      </c>
      <c r="R1760" s="90">
        <f>IFERROR(VLOOKUP(CONCATENATE($A1760,"B"),'05 APU'!$T:$AB,9,),0)</f>
        <v>0</v>
      </c>
      <c r="S1760" s="90">
        <f>IFERROR(VLOOKUP(CONCATENATE($A1760,"A"),'05 APU'!$T:$AB,9,),0)</f>
        <v>0</v>
      </c>
      <c r="U1760" s="421"/>
      <c r="V1760" s="424"/>
      <c r="W1760" s="429">
        <v>0</v>
      </c>
    </row>
    <row r="1761" spans="1:23" x14ac:dyDescent="0.25">
      <c r="A1761" s="88">
        <v>1751</v>
      </c>
      <c r="B1761" s="408" t="s">
        <v>3152</v>
      </c>
      <c r="C1761" s="409" t="s">
        <v>1675</v>
      </c>
      <c r="D1761" s="89" t="str">
        <f>IFERROR(VLOOKUP(CONCATENATE($A1761,"T"),'05 APU'!$1:$1048576,3,),"")</f>
        <v/>
      </c>
      <c r="E1761" s="89" t="str">
        <f>IFERROR(VLOOKUP(CONCATENATE($A1761,"T2"),'05 APU'!$1:$1048576,3,),"")</f>
        <v/>
      </c>
      <c r="F1761" s="89" t="str">
        <f>IFERROR(VLOOKUP(CONCATENATE($A1761,"T3"),'05 APU'!$1:$1048576,3,),"")</f>
        <v/>
      </c>
      <c r="G1761" s="415" t="s">
        <v>168</v>
      </c>
      <c r="H1761" s="351"/>
      <c r="I1761" s="90">
        <f>IFERROR((VLOOKUP(CONCATENATE($A1761,"D"),'05 APU'!$1:$1048576,9,)),0)</f>
        <v>0</v>
      </c>
      <c r="J1761" s="90">
        <f t="shared" si="55"/>
        <v>0</v>
      </c>
      <c r="K1761" s="297" t="str">
        <f>IFERROR(VLOOKUP(CONCATENATE($A1761,"C"),'05 APU'!$1:$1048576,9,),"")</f>
        <v/>
      </c>
      <c r="L1761" s="297" t="str">
        <f>IFERROR(VLOOKUP(CONCATENATE($A1761,"B"),'05 APU'!$1:$1048576,9,),"")</f>
        <v/>
      </c>
      <c r="M1761" s="297" t="str">
        <f>IFERROR(VLOOKUP(CONCATENATE($A1761,"A"),'05 APU'!$1:$1048576,9,),"")</f>
        <v/>
      </c>
      <c r="N1761" s="86"/>
      <c r="O1761" s="90">
        <f>IFERROR(VLOOKUP(CONCATENATE($A1761,"D"),'05 APU'!$T:$AB,9,),0)</f>
        <v>0</v>
      </c>
      <c r="P1761" s="90">
        <f t="shared" si="56"/>
        <v>0</v>
      </c>
      <c r="Q1761" s="90">
        <f>IFERROR(VLOOKUP(CONCATENATE($A1761,"C"),'05 APU'!$T:$AB,9,),0)</f>
        <v>0</v>
      </c>
      <c r="R1761" s="90">
        <f>IFERROR(VLOOKUP(CONCATENATE($A1761,"B"),'05 APU'!$T:$AB,9,),0)</f>
        <v>0</v>
      </c>
      <c r="S1761" s="90">
        <f>IFERROR(VLOOKUP(CONCATENATE($A1761,"A"),'05 APU'!$T:$AB,9,),0)</f>
        <v>0</v>
      </c>
      <c r="U1761" s="421"/>
      <c r="V1761" s="424"/>
      <c r="W1761" s="429">
        <v>0</v>
      </c>
    </row>
    <row r="1762" spans="1:23" x14ac:dyDescent="0.25">
      <c r="A1762" s="88">
        <v>1752</v>
      </c>
      <c r="B1762" s="408" t="s">
        <v>3153</v>
      </c>
      <c r="C1762" s="409" t="s">
        <v>1410</v>
      </c>
      <c r="D1762" s="89" t="str">
        <f>IFERROR(VLOOKUP(CONCATENATE($A1762,"T"),'05 APU'!$1:$1048576,3,),"")</f>
        <v/>
      </c>
      <c r="E1762" s="89" t="str">
        <f>IFERROR(VLOOKUP(CONCATENATE($A1762,"T2"),'05 APU'!$1:$1048576,3,),"")</f>
        <v/>
      </c>
      <c r="F1762" s="89" t="str">
        <f>IFERROR(VLOOKUP(CONCATENATE($A1762,"T3"),'05 APU'!$1:$1048576,3,),"")</f>
        <v/>
      </c>
      <c r="G1762" s="415" t="s">
        <v>168</v>
      </c>
      <c r="H1762" s="351"/>
      <c r="I1762" s="90">
        <f>IFERROR((VLOOKUP(CONCATENATE($A1762,"D"),'05 APU'!$1:$1048576,9,)),0)</f>
        <v>0</v>
      </c>
      <c r="J1762" s="90">
        <f t="shared" si="55"/>
        <v>0</v>
      </c>
      <c r="K1762" s="297" t="str">
        <f>IFERROR(VLOOKUP(CONCATENATE($A1762,"C"),'05 APU'!$1:$1048576,9,),"")</f>
        <v/>
      </c>
      <c r="L1762" s="297" t="str">
        <f>IFERROR(VLOOKUP(CONCATENATE($A1762,"B"),'05 APU'!$1:$1048576,9,),"")</f>
        <v/>
      </c>
      <c r="M1762" s="297" t="str">
        <f>IFERROR(VLOOKUP(CONCATENATE($A1762,"A"),'05 APU'!$1:$1048576,9,),"")</f>
        <v/>
      </c>
      <c r="N1762" s="86"/>
      <c r="O1762" s="90">
        <f>IFERROR(VLOOKUP(CONCATENATE($A1762,"D"),'05 APU'!$T:$AB,9,),0)</f>
        <v>0</v>
      </c>
      <c r="P1762" s="90">
        <f t="shared" si="56"/>
        <v>0</v>
      </c>
      <c r="Q1762" s="90">
        <f>IFERROR(VLOOKUP(CONCATENATE($A1762,"C"),'05 APU'!$T:$AB,9,),0)</f>
        <v>0</v>
      </c>
      <c r="R1762" s="90">
        <f>IFERROR(VLOOKUP(CONCATENATE($A1762,"B"),'05 APU'!$T:$AB,9,),0)</f>
        <v>0</v>
      </c>
      <c r="S1762" s="90">
        <f>IFERROR(VLOOKUP(CONCATENATE($A1762,"A"),'05 APU'!$T:$AB,9,),0)</f>
        <v>0</v>
      </c>
      <c r="U1762" s="421"/>
      <c r="V1762" s="424"/>
      <c r="W1762" s="429">
        <v>0</v>
      </c>
    </row>
    <row r="1763" spans="1:23" x14ac:dyDescent="0.25">
      <c r="A1763" s="88">
        <v>1753</v>
      </c>
      <c r="B1763" s="403" t="s">
        <v>3154</v>
      </c>
      <c r="C1763" s="404" t="s">
        <v>3155</v>
      </c>
      <c r="D1763" s="89" t="str">
        <f>IFERROR(VLOOKUP(CONCATENATE($A1763,"T"),'05 APU'!$1:$1048576,3,),"")</f>
        <v/>
      </c>
      <c r="E1763" s="89" t="str">
        <f>IFERROR(VLOOKUP(CONCATENATE($A1763,"T2"),'05 APU'!$1:$1048576,3,),"")</f>
        <v/>
      </c>
      <c r="F1763" s="89" t="str">
        <f>IFERROR(VLOOKUP(CONCATENATE($A1763,"T3"),'05 APU'!$1:$1048576,3,),"")</f>
        <v/>
      </c>
      <c r="G1763" s="415"/>
      <c r="H1763" s="351"/>
      <c r="I1763" s="90">
        <f>IFERROR((VLOOKUP(CONCATENATE($A1763,"D"),'05 APU'!$1:$1048576,9,)),0)</f>
        <v>0</v>
      </c>
      <c r="J1763" s="90">
        <f t="shared" si="55"/>
        <v>0</v>
      </c>
      <c r="K1763" s="297" t="str">
        <f>IFERROR(VLOOKUP(CONCATENATE($A1763,"C"),'05 APU'!$1:$1048576,9,),"")</f>
        <v/>
      </c>
      <c r="L1763" s="297" t="str">
        <f>IFERROR(VLOOKUP(CONCATENATE($A1763,"B"),'05 APU'!$1:$1048576,9,),"")</f>
        <v/>
      </c>
      <c r="M1763" s="297" t="str">
        <f>IFERROR(VLOOKUP(CONCATENATE($A1763,"A"),'05 APU'!$1:$1048576,9,),"")</f>
        <v/>
      </c>
      <c r="N1763" s="86"/>
      <c r="O1763" s="90">
        <f>IFERROR(VLOOKUP(CONCATENATE($A1763,"D"),'05 APU'!$T:$AB,9,),0)</f>
        <v>0</v>
      </c>
      <c r="P1763" s="90">
        <f t="shared" si="56"/>
        <v>0</v>
      </c>
      <c r="Q1763" s="90">
        <f>IFERROR(VLOOKUP(CONCATENATE($A1763,"C"),'05 APU'!$T:$AB,9,),0)</f>
        <v>0</v>
      </c>
      <c r="R1763" s="90">
        <f>IFERROR(VLOOKUP(CONCATENATE($A1763,"B"),'05 APU'!$T:$AB,9,),0)</f>
        <v>0</v>
      </c>
      <c r="S1763" s="90">
        <f>IFERROR(VLOOKUP(CONCATENATE($A1763,"A"),'05 APU'!$T:$AB,9,),0)</f>
        <v>0</v>
      </c>
      <c r="U1763" s="420"/>
      <c r="V1763" s="424"/>
      <c r="W1763" s="429">
        <v>0</v>
      </c>
    </row>
    <row r="1764" spans="1:23" x14ac:dyDescent="0.25">
      <c r="A1764" s="88">
        <v>1754</v>
      </c>
      <c r="B1764" s="403" t="s">
        <v>3156</v>
      </c>
      <c r="C1764" s="404" t="s">
        <v>1494</v>
      </c>
      <c r="D1764" s="89" t="str">
        <f>IFERROR(VLOOKUP(CONCATENATE($A1764,"T"),'05 APU'!$1:$1048576,3,),"")</f>
        <v/>
      </c>
      <c r="E1764" s="89" t="str">
        <f>IFERROR(VLOOKUP(CONCATENATE($A1764,"T2"),'05 APU'!$1:$1048576,3,),"")</f>
        <v/>
      </c>
      <c r="F1764" s="89" t="str">
        <f>IFERROR(VLOOKUP(CONCATENATE($A1764,"T3"),'05 APU'!$1:$1048576,3,),"")</f>
        <v/>
      </c>
      <c r="G1764" s="415"/>
      <c r="H1764" s="351"/>
      <c r="I1764" s="90">
        <f>IFERROR((VLOOKUP(CONCATENATE($A1764,"D"),'05 APU'!$1:$1048576,9,)),0)</f>
        <v>0</v>
      </c>
      <c r="J1764" s="90">
        <f t="shared" si="55"/>
        <v>0</v>
      </c>
      <c r="K1764" s="297" t="str">
        <f>IFERROR(VLOOKUP(CONCATENATE($A1764,"C"),'05 APU'!$1:$1048576,9,),"")</f>
        <v/>
      </c>
      <c r="L1764" s="297" t="str">
        <f>IFERROR(VLOOKUP(CONCATENATE($A1764,"B"),'05 APU'!$1:$1048576,9,),"")</f>
        <v/>
      </c>
      <c r="M1764" s="297" t="str">
        <f>IFERROR(VLOOKUP(CONCATENATE($A1764,"A"),'05 APU'!$1:$1048576,9,),"")</f>
        <v/>
      </c>
      <c r="N1764" s="86"/>
      <c r="O1764" s="90">
        <f>IFERROR(VLOOKUP(CONCATENATE($A1764,"D"),'05 APU'!$T:$AB,9,),0)</f>
        <v>0</v>
      </c>
      <c r="P1764" s="90">
        <f t="shared" si="56"/>
        <v>0</v>
      </c>
      <c r="Q1764" s="90">
        <f>IFERROR(VLOOKUP(CONCATENATE($A1764,"C"),'05 APU'!$T:$AB,9,),0)</f>
        <v>0</v>
      </c>
      <c r="R1764" s="90">
        <f>IFERROR(VLOOKUP(CONCATENATE($A1764,"B"),'05 APU'!$T:$AB,9,),0)</f>
        <v>0</v>
      </c>
      <c r="S1764" s="90">
        <f>IFERROR(VLOOKUP(CONCATENATE($A1764,"A"),'05 APU'!$T:$AB,9,),0)</f>
        <v>0</v>
      </c>
      <c r="U1764" s="420"/>
      <c r="V1764" s="424"/>
      <c r="W1764" s="429">
        <v>0</v>
      </c>
    </row>
    <row r="1765" spans="1:23" x14ac:dyDescent="0.25">
      <c r="A1765" s="88">
        <v>1755</v>
      </c>
      <c r="B1765" s="408" t="s">
        <v>3157</v>
      </c>
      <c r="C1765" s="409" t="s">
        <v>1397</v>
      </c>
      <c r="D1765" s="89" t="str">
        <f>IFERROR(VLOOKUP(CONCATENATE($A1765,"T"),'05 APU'!$1:$1048576,3,),"")</f>
        <v/>
      </c>
      <c r="E1765" s="89" t="str">
        <f>IFERROR(VLOOKUP(CONCATENATE($A1765,"T2"),'05 APU'!$1:$1048576,3,),"")</f>
        <v/>
      </c>
      <c r="F1765" s="89" t="str">
        <f>IFERROR(VLOOKUP(CONCATENATE($A1765,"T3"),'05 APU'!$1:$1048576,3,),"")</f>
        <v/>
      </c>
      <c r="G1765" s="415" t="s">
        <v>168</v>
      </c>
      <c r="H1765" s="351"/>
      <c r="I1765" s="90">
        <f>IFERROR((VLOOKUP(CONCATENATE($A1765,"D"),'05 APU'!$1:$1048576,9,)),0)</f>
        <v>0</v>
      </c>
      <c r="J1765" s="90">
        <f t="shared" si="55"/>
        <v>0</v>
      </c>
      <c r="K1765" s="297" t="str">
        <f>IFERROR(VLOOKUP(CONCATENATE($A1765,"C"),'05 APU'!$1:$1048576,9,),"")</f>
        <v/>
      </c>
      <c r="L1765" s="297" t="str">
        <f>IFERROR(VLOOKUP(CONCATENATE($A1765,"B"),'05 APU'!$1:$1048576,9,),"")</f>
        <v/>
      </c>
      <c r="M1765" s="297" t="str">
        <f>IFERROR(VLOOKUP(CONCATENATE($A1765,"A"),'05 APU'!$1:$1048576,9,),"")</f>
        <v/>
      </c>
      <c r="N1765" s="86"/>
      <c r="O1765" s="90">
        <f>IFERROR(VLOOKUP(CONCATENATE($A1765,"D"),'05 APU'!$T:$AB,9,),0)</f>
        <v>0</v>
      </c>
      <c r="P1765" s="90">
        <f t="shared" si="56"/>
        <v>0</v>
      </c>
      <c r="Q1765" s="90">
        <f>IFERROR(VLOOKUP(CONCATENATE($A1765,"C"),'05 APU'!$T:$AB,9,),0)</f>
        <v>0</v>
      </c>
      <c r="R1765" s="90">
        <f>IFERROR(VLOOKUP(CONCATENATE($A1765,"B"),'05 APU'!$T:$AB,9,),0)</f>
        <v>0</v>
      </c>
      <c r="S1765" s="90">
        <f>IFERROR(VLOOKUP(CONCATENATE($A1765,"A"),'05 APU'!$T:$AB,9,),0)</f>
        <v>0</v>
      </c>
      <c r="U1765" s="421"/>
      <c r="V1765" s="424"/>
      <c r="W1765" s="429">
        <v>0</v>
      </c>
    </row>
    <row r="1766" spans="1:23" x14ac:dyDescent="0.25">
      <c r="A1766" s="88">
        <v>1756</v>
      </c>
      <c r="B1766" s="408" t="s">
        <v>3158</v>
      </c>
      <c r="C1766" s="409" t="s">
        <v>1381</v>
      </c>
      <c r="D1766" s="89" t="str">
        <f>IFERROR(VLOOKUP(CONCATENATE($A1766,"T"),'05 APU'!$1:$1048576,3,),"")</f>
        <v/>
      </c>
      <c r="E1766" s="89" t="str">
        <f>IFERROR(VLOOKUP(CONCATENATE($A1766,"T2"),'05 APU'!$1:$1048576,3,),"")</f>
        <v/>
      </c>
      <c r="F1766" s="89" t="str">
        <f>IFERROR(VLOOKUP(CONCATENATE($A1766,"T3"),'05 APU'!$1:$1048576,3,),"")</f>
        <v/>
      </c>
      <c r="G1766" s="415" t="s">
        <v>168</v>
      </c>
      <c r="H1766" s="351"/>
      <c r="I1766" s="90">
        <f>IFERROR((VLOOKUP(CONCATENATE($A1766,"D"),'05 APU'!$1:$1048576,9,)),0)</f>
        <v>0</v>
      </c>
      <c r="J1766" s="90">
        <f t="shared" si="55"/>
        <v>0</v>
      </c>
      <c r="K1766" s="297" t="str">
        <f>IFERROR(VLOOKUP(CONCATENATE($A1766,"C"),'05 APU'!$1:$1048576,9,),"")</f>
        <v/>
      </c>
      <c r="L1766" s="297" t="str">
        <f>IFERROR(VLOOKUP(CONCATENATE($A1766,"B"),'05 APU'!$1:$1048576,9,),"")</f>
        <v/>
      </c>
      <c r="M1766" s="297" t="str">
        <f>IFERROR(VLOOKUP(CONCATENATE($A1766,"A"),'05 APU'!$1:$1048576,9,),"")</f>
        <v/>
      </c>
      <c r="N1766" s="86"/>
      <c r="O1766" s="90">
        <f>IFERROR(VLOOKUP(CONCATENATE($A1766,"D"),'05 APU'!$T:$AB,9,),0)</f>
        <v>0</v>
      </c>
      <c r="P1766" s="90">
        <f t="shared" si="56"/>
        <v>0</v>
      </c>
      <c r="Q1766" s="90">
        <f>IFERROR(VLOOKUP(CONCATENATE($A1766,"C"),'05 APU'!$T:$AB,9,),0)</f>
        <v>0</v>
      </c>
      <c r="R1766" s="90">
        <f>IFERROR(VLOOKUP(CONCATENATE($A1766,"B"),'05 APU'!$T:$AB,9,),0)</f>
        <v>0</v>
      </c>
      <c r="S1766" s="90">
        <f>IFERROR(VLOOKUP(CONCATENATE($A1766,"A"),'05 APU'!$T:$AB,9,),0)</f>
        <v>0</v>
      </c>
      <c r="U1766" s="421"/>
      <c r="V1766" s="424"/>
      <c r="W1766" s="429">
        <v>0</v>
      </c>
    </row>
    <row r="1767" spans="1:23" x14ac:dyDescent="0.25">
      <c r="A1767" s="88">
        <v>1757</v>
      </c>
      <c r="B1767" s="408" t="s">
        <v>3159</v>
      </c>
      <c r="C1767" s="409" t="s">
        <v>3070</v>
      </c>
      <c r="D1767" s="89" t="str">
        <f>IFERROR(VLOOKUP(CONCATENATE($A1767,"T"),'05 APU'!$1:$1048576,3,),"")</f>
        <v/>
      </c>
      <c r="E1767" s="89" t="str">
        <f>IFERROR(VLOOKUP(CONCATENATE($A1767,"T2"),'05 APU'!$1:$1048576,3,),"")</f>
        <v/>
      </c>
      <c r="F1767" s="89" t="str">
        <f>IFERROR(VLOOKUP(CONCATENATE($A1767,"T3"),'05 APU'!$1:$1048576,3,),"")</f>
        <v/>
      </c>
      <c r="G1767" s="415" t="s">
        <v>168</v>
      </c>
      <c r="H1767" s="351"/>
      <c r="I1767" s="90">
        <f>IFERROR((VLOOKUP(CONCATENATE($A1767,"D"),'05 APU'!$1:$1048576,9,)),0)</f>
        <v>0</v>
      </c>
      <c r="J1767" s="90">
        <f t="shared" si="55"/>
        <v>0</v>
      </c>
      <c r="K1767" s="297" t="str">
        <f>IFERROR(VLOOKUP(CONCATENATE($A1767,"C"),'05 APU'!$1:$1048576,9,),"")</f>
        <v/>
      </c>
      <c r="L1767" s="297" t="str">
        <f>IFERROR(VLOOKUP(CONCATENATE($A1767,"B"),'05 APU'!$1:$1048576,9,),"")</f>
        <v/>
      </c>
      <c r="M1767" s="297" t="str">
        <f>IFERROR(VLOOKUP(CONCATENATE($A1767,"A"),'05 APU'!$1:$1048576,9,),"")</f>
        <v/>
      </c>
      <c r="N1767" s="86"/>
      <c r="O1767" s="90">
        <f>IFERROR(VLOOKUP(CONCATENATE($A1767,"D"),'05 APU'!$T:$AB,9,),0)</f>
        <v>0</v>
      </c>
      <c r="P1767" s="90">
        <f t="shared" si="56"/>
        <v>0</v>
      </c>
      <c r="Q1767" s="90">
        <f>IFERROR(VLOOKUP(CONCATENATE($A1767,"C"),'05 APU'!$T:$AB,9,),0)</f>
        <v>0</v>
      </c>
      <c r="R1767" s="90">
        <f>IFERROR(VLOOKUP(CONCATENATE($A1767,"B"),'05 APU'!$T:$AB,9,),0)</f>
        <v>0</v>
      </c>
      <c r="S1767" s="90">
        <f>IFERROR(VLOOKUP(CONCATENATE($A1767,"A"),'05 APU'!$T:$AB,9,),0)</f>
        <v>0</v>
      </c>
      <c r="U1767" s="421"/>
      <c r="V1767" s="424"/>
      <c r="W1767" s="429">
        <v>0</v>
      </c>
    </row>
    <row r="1768" spans="1:23" x14ac:dyDescent="0.25">
      <c r="A1768" s="88">
        <v>1758</v>
      </c>
      <c r="B1768" s="408" t="s">
        <v>3160</v>
      </c>
      <c r="C1768" s="409" t="s">
        <v>3072</v>
      </c>
      <c r="D1768" s="89" t="str">
        <f>IFERROR(VLOOKUP(CONCATENATE($A1768,"T"),'05 APU'!$1:$1048576,3,),"")</f>
        <v/>
      </c>
      <c r="E1768" s="89" t="str">
        <f>IFERROR(VLOOKUP(CONCATENATE($A1768,"T2"),'05 APU'!$1:$1048576,3,),"")</f>
        <v/>
      </c>
      <c r="F1768" s="89" t="str">
        <f>IFERROR(VLOOKUP(CONCATENATE($A1768,"T3"),'05 APU'!$1:$1048576,3,),"")</f>
        <v/>
      </c>
      <c r="G1768" s="415" t="s">
        <v>168</v>
      </c>
      <c r="H1768" s="351"/>
      <c r="I1768" s="90">
        <f>IFERROR((VLOOKUP(CONCATENATE($A1768,"D"),'05 APU'!$1:$1048576,9,)),0)</f>
        <v>0</v>
      </c>
      <c r="J1768" s="90">
        <f t="shared" si="55"/>
        <v>0</v>
      </c>
      <c r="K1768" s="297" t="str">
        <f>IFERROR(VLOOKUP(CONCATENATE($A1768,"C"),'05 APU'!$1:$1048576,9,),"")</f>
        <v/>
      </c>
      <c r="L1768" s="297" t="str">
        <f>IFERROR(VLOOKUP(CONCATENATE($A1768,"B"),'05 APU'!$1:$1048576,9,),"")</f>
        <v/>
      </c>
      <c r="M1768" s="297" t="str">
        <f>IFERROR(VLOOKUP(CONCATENATE($A1768,"A"),'05 APU'!$1:$1048576,9,),"")</f>
        <v/>
      </c>
      <c r="N1768" s="86"/>
      <c r="O1768" s="90">
        <f>IFERROR(VLOOKUP(CONCATENATE($A1768,"D"),'05 APU'!$T:$AB,9,),0)</f>
        <v>0</v>
      </c>
      <c r="P1768" s="90">
        <f t="shared" si="56"/>
        <v>0</v>
      </c>
      <c r="Q1768" s="90">
        <f>IFERROR(VLOOKUP(CONCATENATE($A1768,"C"),'05 APU'!$T:$AB,9,),0)</f>
        <v>0</v>
      </c>
      <c r="R1768" s="90">
        <f>IFERROR(VLOOKUP(CONCATENATE($A1768,"B"),'05 APU'!$T:$AB,9,),0)</f>
        <v>0</v>
      </c>
      <c r="S1768" s="90">
        <f>IFERROR(VLOOKUP(CONCATENATE($A1768,"A"),'05 APU'!$T:$AB,9,),0)</f>
        <v>0</v>
      </c>
      <c r="U1768" s="421"/>
      <c r="V1768" s="424"/>
      <c r="W1768" s="429">
        <v>0</v>
      </c>
    </row>
    <row r="1769" spans="1:23" x14ac:dyDescent="0.25">
      <c r="A1769" s="88">
        <v>1759</v>
      </c>
      <c r="B1769" s="408" t="s">
        <v>3161</v>
      </c>
      <c r="C1769" s="409" t="s">
        <v>1407</v>
      </c>
      <c r="D1769" s="89" t="str">
        <f>IFERROR(VLOOKUP(CONCATENATE($A1769,"T"),'05 APU'!$1:$1048576,3,),"")</f>
        <v/>
      </c>
      <c r="E1769" s="89" t="str">
        <f>IFERROR(VLOOKUP(CONCATENATE($A1769,"T2"),'05 APU'!$1:$1048576,3,),"")</f>
        <v/>
      </c>
      <c r="F1769" s="89" t="str">
        <f>IFERROR(VLOOKUP(CONCATENATE($A1769,"T3"),'05 APU'!$1:$1048576,3,),"")</f>
        <v/>
      </c>
      <c r="G1769" s="415" t="s">
        <v>168</v>
      </c>
      <c r="H1769" s="351"/>
      <c r="I1769" s="90">
        <f>IFERROR((VLOOKUP(CONCATENATE($A1769,"D"),'05 APU'!$1:$1048576,9,)),0)</f>
        <v>0</v>
      </c>
      <c r="J1769" s="90">
        <f t="shared" si="55"/>
        <v>0</v>
      </c>
      <c r="K1769" s="297" t="str">
        <f>IFERROR(VLOOKUP(CONCATENATE($A1769,"C"),'05 APU'!$1:$1048576,9,),"")</f>
        <v/>
      </c>
      <c r="L1769" s="297" t="str">
        <f>IFERROR(VLOOKUP(CONCATENATE($A1769,"B"),'05 APU'!$1:$1048576,9,),"")</f>
        <v/>
      </c>
      <c r="M1769" s="297" t="str">
        <f>IFERROR(VLOOKUP(CONCATENATE($A1769,"A"),'05 APU'!$1:$1048576,9,),"")</f>
        <v/>
      </c>
      <c r="N1769" s="86"/>
      <c r="O1769" s="90">
        <f>IFERROR(VLOOKUP(CONCATENATE($A1769,"D"),'05 APU'!$T:$AB,9,),0)</f>
        <v>0</v>
      </c>
      <c r="P1769" s="90">
        <f t="shared" si="56"/>
        <v>0</v>
      </c>
      <c r="Q1769" s="90">
        <f>IFERROR(VLOOKUP(CONCATENATE($A1769,"C"),'05 APU'!$T:$AB,9,),0)</f>
        <v>0</v>
      </c>
      <c r="R1769" s="90">
        <f>IFERROR(VLOOKUP(CONCATENATE($A1769,"B"),'05 APU'!$T:$AB,9,),0)</f>
        <v>0</v>
      </c>
      <c r="S1769" s="90">
        <f>IFERROR(VLOOKUP(CONCATENATE($A1769,"A"),'05 APU'!$T:$AB,9,),0)</f>
        <v>0</v>
      </c>
      <c r="U1769" s="421"/>
      <c r="V1769" s="424"/>
      <c r="W1769" s="429">
        <v>0</v>
      </c>
    </row>
    <row r="1770" spans="1:23" x14ac:dyDescent="0.25">
      <c r="A1770" s="88">
        <v>1760</v>
      </c>
      <c r="B1770" s="408" t="s">
        <v>3162</v>
      </c>
      <c r="C1770" s="409" t="s">
        <v>1675</v>
      </c>
      <c r="D1770" s="89" t="str">
        <f>IFERROR(VLOOKUP(CONCATENATE($A1770,"T"),'05 APU'!$1:$1048576,3,),"")</f>
        <v/>
      </c>
      <c r="E1770" s="89" t="str">
        <f>IFERROR(VLOOKUP(CONCATENATE($A1770,"T2"),'05 APU'!$1:$1048576,3,),"")</f>
        <v/>
      </c>
      <c r="F1770" s="89" t="str">
        <f>IFERROR(VLOOKUP(CONCATENATE($A1770,"T3"),'05 APU'!$1:$1048576,3,),"")</f>
        <v/>
      </c>
      <c r="G1770" s="415" t="s">
        <v>168</v>
      </c>
      <c r="H1770" s="351"/>
      <c r="I1770" s="90">
        <f>IFERROR((VLOOKUP(CONCATENATE($A1770,"D"),'05 APU'!$1:$1048576,9,)),0)</f>
        <v>0</v>
      </c>
      <c r="J1770" s="90">
        <f t="shared" si="55"/>
        <v>0</v>
      </c>
      <c r="K1770" s="297" t="str">
        <f>IFERROR(VLOOKUP(CONCATENATE($A1770,"C"),'05 APU'!$1:$1048576,9,),"")</f>
        <v/>
      </c>
      <c r="L1770" s="297" t="str">
        <f>IFERROR(VLOOKUP(CONCATENATE($A1770,"B"),'05 APU'!$1:$1048576,9,),"")</f>
        <v/>
      </c>
      <c r="M1770" s="297" t="str">
        <f>IFERROR(VLOOKUP(CONCATENATE($A1770,"A"),'05 APU'!$1:$1048576,9,),"")</f>
        <v/>
      </c>
      <c r="N1770" s="86"/>
      <c r="O1770" s="90">
        <f>IFERROR(VLOOKUP(CONCATENATE($A1770,"D"),'05 APU'!$T:$AB,9,),0)</f>
        <v>0</v>
      </c>
      <c r="P1770" s="90">
        <f t="shared" si="56"/>
        <v>0</v>
      </c>
      <c r="Q1770" s="90">
        <f>IFERROR(VLOOKUP(CONCATENATE($A1770,"C"),'05 APU'!$T:$AB,9,),0)</f>
        <v>0</v>
      </c>
      <c r="R1770" s="90">
        <f>IFERROR(VLOOKUP(CONCATENATE($A1770,"B"),'05 APU'!$T:$AB,9,),0)</f>
        <v>0</v>
      </c>
      <c r="S1770" s="90">
        <f>IFERROR(VLOOKUP(CONCATENATE($A1770,"A"),'05 APU'!$T:$AB,9,),0)</f>
        <v>0</v>
      </c>
      <c r="U1770" s="421"/>
      <c r="V1770" s="424"/>
      <c r="W1770" s="429">
        <v>0</v>
      </c>
    </row>
    <row r="1771" spans="1:23" x14ac:dyDescent="0.25">
      <c r="A1771" s="88">
        <v>1761</v>
      </c>
      <c r="B1771" s="408" t="s">
        <v>3163</v>
      </c>
      <c r="C1771" s="409" t="s">
        <v>1410</v>
      </c>
      <c r="D1771" s="89" t="str">
        <f>IFERROR(VLOOKUP(CONCATENATE($A1771,"T"),'05 APU'!$1:$1048576,3,),"")</f>
        <v/>
      </c>
      <c r="E1771" s="89" t="str">
        <f>IFERROR(VLOOKUP(CONCATENATE($A1771,"T2"),'05 APU'!$1:$1048576,3,),"")</f>
        <v/>
      </c>
      <c r="F1771" s="89" t="str">
        <f>IFERROR(VLOOKUP(CONCATENATE($A1771,"T3"),'05 APU'!$1:$1048576,3,),"")</f>
        <v/>
      </c>
      <c r="G1771" s="415" t="s">
        <v>168</v>
      </c>
      <c r="H1771" s="351"/>
      <c r="I1771" s="90">
        <f>IFERROR((VLOOKUP(CONCATENATE($A1771,"D"),'05 APU'!$1:$1048576,9,)),0)</f>
        <v>0</v>
      </c>
      <c r="J1771" s="90">
        <f t="shared" si="55"/>
        <v>0</v>
      </c>
      <c r="K1771" s="297" t="str">
        <f>IFERROR(VLOOKUP(CONCATENATE($A1771,"C"),'05 APU'!$1:$1048576,9,),"")</f>
        <v/>
      </c>
      <c r="L1771" s="297" t="str">
        <f>IFERROR(VLOOKUP(CONCATENATE($A1771,"B"),'05 APU'!$1:$1048576,9,),"")</f>
        <v/>
      </c>
      <c r="M1771" s="297" t="str">
        <f>IFERROR(VLOOKUP(CONCATENATE($A1771,"A"),'05 APU'!$1:$1048576,9,),"")</f>
        <v/>
      </c>
      <c r="N1771" s="86"/>
      <c r="O1771" s="90">
        <f>IFERROR(VLOOKUP(CONCATENATE($A1771,"D"),'05 APU'!$T:$AB,9,),0)</f>
        <v>0</v>
      </c>
      <c r="P1771" s="90">
        <f t="shared" si="56"/>
        <v>0</v>
      </c>
      <c r="Q1771" s="90">
        <f>IFERROR(VLOOKUP(CONCATENATE($A1771,"C"),'05 APU'!$T:$AB,9,),0)</f>
        <v>0</v>
      </c>
      <c r="R1771" s="90">
        <f>IFERROR(VLOOKUP(CONCATENATE($A1771,"B"),'05 APU'!$T:$AB,9,),0)</f>
        <v>0</v>
      </c>
      <c r="S1771" s="90">
        <f>IFERROR(VLOOKUP(CONCATENATE($A1771,"A"),'05 APU'!$T:$AB,9,),0)</f>
        <v>0</v>
      </c>
      <c r="U1771" s="421"/>
      <c r="V1771" s="424"/>
      <c r="W1771" s="429">
        <v>0</v>
      </c>
    </row>
    <row r="1772" spans="1:23" x14ac:dyDescent="0.25">
      <c r="A1772" s="88">
        <v>1762</v>
      </c>
      <c r="B1772" s="403" t="s">
        <v>3164</v>
      </c>
      <c r="C1772" s="404" t="s">
        <v>1507</v>
      </c>
      <c r="D1772" s="89" t="str">
        <f>IFERROR(VLOOKUP(CONCATENATE($A1772,"T"),'05 APU'!$1:$1048576,3,),"")</f>
        <v/>
      </c>
      <c r="E1772" s="89" t="str">
        <f>IFERROR(VLOOKUP(CONCATENATE($A1772,"T2"),'05 APU'!$1:$1048576,3,),"")</f>
        <v/>
      </c>
      <c r="F1772" s="89" t="str">
        <f>IFERROR(VLOOKUP(CONCATENATE($A1772,"T3"),'05 APU'!$1:$1048576,3,),"")</f>
        <v/>
      </c>
      <c r="G1772" s="415"/>
      <c r="H1772" s="351"/>
      <c r="I1772" s="90">
        <f>IFERROR((VLOOKUP(CONCATENATE($A1772,"D"),'05 APU'!$1:$1048576,9,)),0)</f>
        <v>0</v>
      </c>
      <c r="J1772" s="90">
        <f t="shared" si="55"/>
        <v>0</v>
      </c>
      <c r="K1772" s="297" t="str">
        <f>IFERROR(VLOOKUP(CONCATENATE($A1772,"C"),'05 APU'!$1:$1048576,9,),"")</f>
        <v/>
      </c>
      <c r="L1772" s="297" t="str">
        <f>IFERROR(VLOOKUP(CONCATENATE($A1772,"B"),'05 APU'!$1:$1048576,9,),"")</f>
        <v/>
      </c>
      <c r="M1772" s="297" t="str">
        <f>IFERROR(VLOOKUP(CONCATENATE($A1772,"A"),'05 APU'!$1:$1048576,9,),"")</f>
        <v/>
      </c>
      <c r="N1772" s="86"/>
      <c r="O1772" s="90">
        <f>IFERROR(VLOOKUP(CONCATENATE($A1772,"D"),'05 APU'!$T:$AB,9,),0)</f>
        <v>0</v>
      </c>
      <c r="P1772" s="90">
        <f t="shared" si="56"/>
        <v>0</v>
      </c>
      <c r="Q1772" s="90">
        <f>IFERROR(VLOOKUP(CONCATENATE($A1772,"C"),'05 APU'!$T:$AB,9,),0)</f>
        <v>0</v>
      </c>
      <c r="R1772" s="90">
        <f>IFERROR(VLOOKUP(CONCATENATE($A1772,"B"),'05 APU'!$T:$AB,9,),0)</f>
        <v>0</v>
      </c>
      <c r="S1772" s="90">
        <f>IFERROR(VLOOKUP(CONCATENATE($A1772,"A"),'05 APU'!$T:$AB,9,),0)</f>
        <v>0</v>
      </c>
      <c r="U1772" s="420"/>
      <c r="V1772" s="424"/>
      <c r="W1772" s="429">
        <v>0</v>
      </c>
    </row>
    <row r="1773" spans="1:23" x14ac:dyDescent="0.25">
      <c r="A1773" s="88">
        <v>1763</v>
      </c>
      <c r="B1773" s="408" t="s">
        <v>3165</v>
      </c>
      <c r="C1773" s="409" t="s">
        <v>1397</v>
      </c>
      <c r="D1773" s="89" t="str">
        <f>IFERROR(VLOOKUP(CONCATENATE($A1773,"T"),'05 APU'!$1:$1048576,3,),"")</f>
        <v/>
      </c>
      <c r="E1773" s="89" t="str">
        <f>IFERROR(VLOOKUP(CONCATENATE($A1773,"T2"),'05 APU'!$1:$1048576,3,),"")</f>
        <v/>
      </c>
      <c r="F1773" s="89" t="str">
        <f>IFERROR(VLOOKUP(CONCATENATE($A1773,"T3"),'05 APU'!$1:$1048576,3,),"")</f>
        <v/>
      </c>
      <c r="G1773" s="415" t="s">
        <v>168</v>
      </c>
      <c r="H1773" s="351"/>
      <c r="I1773" s="90">
        <f>IFERROR((VLOOKUP(CONCATENATE($A1773,"D"),'05 APU'!$1:$1048576,9,)),0)</f>
        <v>0</v>
      </c>
      <c r="J1773" s="90">
        <f t="shared" si="55"/>
        <v>0</v>
      </c>
      <c r="K1773" s="297" t="str">
        <f>IFERROR(VLOOKUP(CONCATENATE($A1773,"C"),'05 APU'!$1:$1048576,9,),"")</f>
        <v/>
      </c>
      <c r="L1773" s="297" t="str">
        <f>IFERROR(VLOOKUP(CONCATENATE($A1773,"B"),'05 APU'!$1:$1048576,9,),"")</f>
        <v/>
      </c>
      <c r="M1773" s="297" t="str">
        <f>IFERROR(VLOOKUP(CONCATENATE($A1773,"A"),'05 APU'!$1:$1048576,9,),"")</f>
        <v/>
      </c>
      <c r="N1773" s="86"/>
      <c r="O1773" s="90">
        <f>IFERROR(VLOOKUP(CONCATENATE($A1773,"D"),'05 APU'!$T:$AB,9,),0)</f>
        <v>0</v>
      </c>
      <c r="P1773" s="90">
        <f t="shared" si="56"/>
        <v>0</v>
      </c>
      <c r="Q1773" s="90">
        <f>IFERROR(VLOOKUP(CONCATENATE($A1773,"C"),'05 APU'!$T:$AB,9,),0)</f>
        <v>0</v>
      </c>
      <c r="R1773" s="90">
        <f>IFERROR(VLOOKUP(CONCATENATE($A1773,"B"),'05 APU'!$T:$AB,9,),0)</f>
        <v>0</v>
      </c>
      <c r="S1773" s="90">
        <f>IFERROR(VLOOKUP(CONCATENATE($A1773,"A"),'05 APU'!$T:$AB,9,),0)</f>
        <v>0</v>
      </c>
      <c r="U1773" s="421"/>
      <c r="V1773" s="424"/>
      <c r="W1773" s="429">
        <v>0</v>
      </c>
    </row>
    <row r="1774" spans="1:23" x14ac:dyDescent="0.25">
      <c r="A1774" s="88">
        <v>1764</v>
      </c>
      <c r="B1774" s="408" t="s">
        <v>3166</v>
      </c>
      <c r="C1774" s="409" t="s">
        <v>1381</v>
      </c>
      <c r="D1774" s="89" t="str">
        <f>IFERROR(VLOOKUP(CONCATENATE($A1774,"T"),'05 APU'!$1:$1048576,3,),"")</f>
        <v/>
      </c>
      <c r="E1774" s="89" t="str">
        <f>IFERROR(VLOOKUP(CONCATENATE($A1774,"T2"),'05 APU'!$1:$1048576,3,),"")</f>
        <v/>
      </c>
      <c r="F1774" s="89" t="str">
        <f>IFERROR(VLOOKUP(CONCATENATE($A1774,"T3"),'05 APU'!$1:$1048576,3,),"")</f>
        <v/>
      </c>
      <c r="G1774" s="415" t="s">
        <v>168</v>
      </c>
      <c r="H1774" s="351"/>
      <c r="I1774" s="90">
        <f>IFERROR((VLOOKUP(CONCATENATE($A1774,"D"),'05 APU'!$1:$1048576,9,)),0)</f>
        <v>0</v>
      </c>
      <c r="J1774" s="90">
        <f t="shared" si="55"/>
        <v>0</v>
      </c>
      <c r="K1774" s="297" t="str">
        <f>IFERROR(VLOOKUP(CONCATENATE($A1774,"C"),'05 APU'!$1:$1048576,9,),"")</f>
        <v/>
      </c>
      <c r="L1774" s="297" t="str">
        <f>IFERROR(VLOOKUP(CONCATENATE($A1774,"B"),'05 APU'!$1:$1048576,9,),"")</f>
        <v/>
      </c>
      <c r="M1774" s="297" t="str">
        <f>IFERROR(VLOOKUP(CONCATENATE($A1774,"A"),'05 APU'!$1:$1048576,9,),"")</f>
        <v/>
      </c>
      <c r="N1774" s="86"/>
      <c r="O1774" s="90">
        <f>IFERROR(VLOOKUP(CONCATENATE($A1774,"D"),'05 APU'!$T:$AB,9,),0)</f>
        <v>0</v>
      </c>
      <c r="P1774" s="90">
        <f t="shared" si="56"/>
        <v>0</v>
      </c>
      <c r="Q1774" s="90">
        <f>IFERROR(VLOOKUP(CONCATENATE($A1774,"C"),'05 APU'!$T:$AB,9,),0)</f>
        <v>0</v>
      </c>
      <c r="R1774" s="90">
        <f>IFERROR(VLOOKUP(CONCATENATE($A1774,"B"),'05 APU'!$T:$AB,9,),0)</f>
        <v>0</v>
      </c>
      <c r="S1774" s="90">
        <f>IFERROR(VLOOKUP(CONCATENATE($A1774,"A"),'05 APU'!$T:$AB,9,),0)</f>
        <v>0</v>
      </c>
      <c r="U1774" s="421"/>
      <c r="V1774" s="424"/>
      <c r="W1774" s="429">
        <v>0</v>
      </c>
    </row>
    <row r="1775" spans="1:23" x14ac:dyDescent="0.25">
      <c r="A1775" s="88">
        <v>1765</v>
      </c>
      <c r="B1775" s="408" t="s">
        <v>3167</v>
      </c>
      <c r="C1775" s="409" t="s">
        <v>3070</v>
      </c>
      <c r="D1775" s="89" t="str">
        <f>IFERROR(VLOOKUP(CONCATENATE($A1775,"T"),'05 APU'!$1:$1048576,3,),"")</f>
        <v/>
      </c>
      <c r="E1775" s="89" t="str">
        <f>IFERROR(VLOOKUP(CONCATENATE($A1775,"T2"),'05 APU'!$1:$1048576,3,),"")</f>
        <v/>
      </c>
      <c r="F1775" s="89" t="str">
        <f>IFERROR(VLOOKUP(CONCATENATE($A1775,"T3"),'05 APU'!$1:$1048576,3,),"")</f>
        <v/>
      </c>
      <c r="G1775" s="415" t="s">
        <v>168</v>
      </c>
      <c r="H1775" s="351"/>
      <c r="I1775" s="90">
        <f>IFERROR((VLOOKUP(CONCATENATE($A1775,"D"),'05 APU'!$1:$1048576,9,)),0)</f>
        <v>0</v>
      </c>
      <c r="J1775" s="90">
        <f t="shared" si="55"/>
        <v>0</v>
      </c>
      <c r="K1775" s="297" t="str">
        <f>IFERROR(VLOOKUP(CONCATENATE($A1775,"C"),'05 APU'!$1:$1048576,9,),"")</f>
        <v/>
      </c>
      <c r="L1775" s="297" t="str">
        <f>IFERROR(VLOOKUP(CONCATENATE($A1775,"B"),'05 APU'!$1:$1048576,9,),"")</f>
        <v/>
      </c>
      <c r="M1775" s="297" t="str">
        <f>IFERROR(VLOOKUP(CONCATENATE($A1775,"A"),'05 APU'!$1:$1048576,9,),"")</f>
        <v/>
      </c>
      <c r="N1775" s="86"/>
      <c r="O1775" s="90">
        <f>IFERROR(VLOOKUP(CONCATENATE($A1775,"D"),'05 APU'!$T:$AB,9,),0)</f>
        <v>0</v>
      </c>
      <c r="P1775" s="90">
        <f t="shared" si="56"/>
        <v>0</v>
      </c>
      <c r="Q1775" s="90">
        <f>IFERROR(VLOOKUP(CONCATENATE($A1775,"C"),'05 APU'!$T:$AB,9,),0)</f>
        <v>0</v>
      </c>
      <c r="R1775" s="90">
        <f>IFERROR(VLOOKUP(CONCATENATE($A1775,"B"),'05 APU'!$T:$AB,9,),0)</f>
        <v>0</v>
      </c>
      <c r="S1775" s="90">
        <f>IFERROR(VLOOKUP(CONCATENATE($A1775,"A"),'05 APU'!$T:$AB,9,),0)</f>
        <v>0</v>
      </c>
      <c r="U1775" s="421"/>
      <c r="V1775" s="424"/>
      <c r="W1775" s="429">
        <v>0</v>
      </c>
    </row>
    <row r="1776" spans="1:23" x14ac:dyDescent="0.25">
      <c r="A1776" s="88">
        <v>1766</v>
      </c>
      <c r="B1776" s="408" t="s">
        <v>3168</v>
      </c>
      <c r="C1776" s="409" t="s">
        <v>3072</v>
      </c>
      <c r="D1776" s="89" t="str">
        <f>IFERROR(VLOOKUP(CONCATENATE($A1776,"T"),'05 APU'!$1:$1048576,3,),"")</f>
        <v/>
      </c>
      <c r="E1776" s="89" t="str">
        <f>IFERROR(VLOOKUP(CONCATENATE($A1776,"T2"),'05 APU'!$1:$1048576,3,),"")</f>
        <v/>
      </c>
      <c r="F1776" s="89" t="str">
        <f>IFERROR(VLOOKUP(CONCATENATE($A1776,"T3"),'05 APU'!$1:$1048576,3,),"")</f>
        <v/>
      </c>
      <c r="G1776" s="415" t="s">
        <v>168</v>
      </c>
      <c r="H1776" s="351"/>
      <c r="I1776" s="90">
        <f>IFERROR((VLOOKUP(CONCATENATE($A1776,"D"),'05 APU'!$1:$1048576,9,)),0)</f>
        <v>0</v>
      </c>
      <c r="J1776" s="90">
        <f t="shared" si="55"/>
        <v>0</v>
      </c>
      <c r="K1776" s="297" t="str">
        <f>IFERROR(VLOOKUP(CONCATENATE($A1776,"C"),'05 APU'!$1:$1048576,9,),"")</f>
        <v/>
      </c>
      <c r="L1776" s="297" t="str">
        <f>IFERROR(VLOOKUP(CONCATENATE($A1776,"B"),'05 APU'!$1:$1048576,9,),"")</f>
        <v/>
      </c>
      <c r="M1776" s="297" t="str">
        <f>IFERROR(VLOOKUP(CONCATENATE($A1776,"A"),'05 APU'!$1:$1048576,9,),"")</f>
        <v/>
      </c>
      <c r="N1776" s="86"/>
      <c r="O1776" s="90">
        <f>IFERROR(VLOOKUP(CONCATENATE($A1776,"D"),'05 APU'!$T:$AB,9,),0)</f>
        <v>0</v>
      </c>
      <c r="P1776" s="90">
        <f t="shared" si="56"/>
        <v>0</v>
      </c>
      <c r="Q1776" s="90">
        <f>IFERROR(VLOOKUP(CONCATENATE($A1776,"C"),'05 APU'!$T:$AB,9,),0)</f>
        <v>0</v>
      </c>
      <c r="R1776" s="90">
        <f>IFERROR(VLOOKUP(CONCATENATE($A1776,"B"),'05 APU'!$T:$AB,9,),0)</f>
        <v>0</v>
      </c>
      <c r="S1776" s="90">
        <f>IFERROR(VLOOKUP(CONCATENATE($A1776,"A"),'05 APU'!$T:$AB,9,),0)</f>
        <v>0</v>
      </c>
      <c r="U1776" s="421"/>
      <c r="V1776" s="424"/>
      <c r="W1776" s="429">
        <v>0</v>
      </c>
    </row>
    <row r="1777" spans="1:23" x14ac:dyDescent="0.25">
      <c r="A1777" s="88">
        <v>1767</v>
      </c>
      <c r="B1777" s="408" t="s">
        <v>3169</v>
      </c>
      <c r="C1777" s="409" t="s">
        <v>1407</v>
      </c>
      <c r="D1777" s="89" t="str">
        <f>IFERROR(VLOOKUP(CONCATENATE($A1777,"T"),'05 APU'!$1:$1048576,3,),"")</f>
        <v/>
      </c>
      <c r="E1777" s="89" t="str">
        <f>IFERROR(VLOOKUP(CONCATENATE($A1777,"T2"),'05 APU'!$1:$1048576,3,),"")</f>
        <v/>
      </c>
      <c r="F1777" s="89" t="str">
        <f>IFERROR(VLOOKUP(CONCATENATE($A1777,"T3"),'05 APU'!$1:$1048576,3,),"")</f>
        <v/>
      </c>
      <c r="G1777" s="415" t="s">
        <v>168</v>
      </c>
      <c r="H1777" s="351"/>
      <c r="I1777" s="90">
        <f>IFERROR((VLOOKUP(CONCATENATE($A1777,"D"),'05 APU'!$1:$1048576,9,)),0)</f>
        <v>0</v>
      </c>
      <c r="J1777" s="90">
        <f t="shared" si="55"/>
        <v>0</v>
      </c>
      <c r="K1777" s="297" t="str">
        <f>IFERROR(VLOOKUP(CONCATENATE($A1777,"C"),'05 APU'!$1:$1048576,9,),"")</f>
        <v/>
      </c>
      <c r="L1777" s="297" t="str">
        <f>IFERROR(VLOOKUP(CONCATENATE($A1777,"B"),'05 APU'!$1:$1048576,9,),"")</f>
        <v/>
      </c>
      <c r="M1777" s="297" t="str">
        <f>IFERROR(VLOOKUP(CONCATENATE($A1777,"A"),'05 APU'!$1:$1048576,9,),"")</f>
        <v/>
      </c>
      <c r="N1777" s="86"/>
      <c r="O1777" s="90">
        <f>IFERROR(VLOOKUP(CONCATENATE($A1777,"D"),'05 APU'!$T:$AB,9,),0)</f>
        <v>0</v>
      </c>
      <c r="P1777" s="90">
        <f t="shared" si="56"/>
        <v>0</v>
      </c>
      <c r="Q1777" s="90">
        <f>IFERROR(VLOOKUP(CONCATENATE($A1777,"C"),'05 APU'!$T:$AB,9,),0)</f>
        <v>0</v>
      </c>
      <c r="R1777" s="90">
        <f>IFERROR(VLOOKUP(CONCATENATE($A1777,"B"),'05 APU'!$T:$AB,9,),0)</f>
        <v>0</v>
      </c>
      <c r="S1777" s="90">
        <f>IFERROR(VLOOKUP(CONCATENATE($A1777,"A"),'05 APU'!$T:$AB,9,),0)</f>
        <v>0</v>
      </c>
      <c r="U1777" s="421"/>
      <c r="V1777" s="424"/>
      <c r="W1777" s="429">
        <v>0</v>
      </c>
    </row>
    <row r="1778" spans="1:23" x14ac:dyDescent="0.25">
      <c r="A1778" s="88">
        <v>1768</v>
      </c>
      <c r="B1778" s="408" t="s">
        <v>3170</v>
      </c>
      <c r="C1778" s="409" t="s">
        <v>1675</v>
      </c>
      <c r="D1778" s="89" t="str">
        <f>IFERROR(VLOOKUP(CONCATENATE($A1778,"T"),'05 APU'!$1:$1048576,3,),"")</f>
        <v/>
      </c>
      <c r="E1778" s="89" t="str">
        <f>IFERROR(VLOOKUP(CONCATENATE($A1778,"T2"),'05 APU'!$1:$1048576,3,),"")</f>
        <v/>
      </c>
      <c r="F1778" s="89" t="str">
        <f>IFERROR(VLOOKUP(CONCATENATE($A1778,"T3"),'05 APU'!$1:$1048576,3,),"")</f>
        <v/>
      </c>
      <c r="G1778" s="415" t="s">
        <v>168</v>
      </c>
      <c r="H1778" s="351"/>
      <c r="I1778" s="90">
        <f>IFERROR((VLOOKUP(CONCATENATE($A1778,"D"),'05 APU'!$1:$1048576,9,)),0)</f>
        <v>0</v>
      </c>
      <c r="J1778" s="90">
        <f t="shared" si="55"/>
        <v>0</v>
      </c>
      <c r="K1778" s="297" t="str">
        <f>IFERROR(VLOOKUP(CONCATENATE($A1778,"C"),'05 APU'!$1:$1048576,9,),"")</f>
        <v/>
      </c>
      <c r="L1778" s="297" t="str">
        <f>IFERROR(VLOOKUP(CONCATENATE($A1778,"B"),'05 APU'!$1:$1048576,9,),"")</f>
        <v/>
      </c>
      <c r="M1778" s="297" t="str">
        <f>IFERROR(VLOOKUP(CONCATENATE($A1778,"A"),'05 APU'!$1:$1048576,9,),"")</f>
        <v/>
      </c>
      <c r="N1778" s="86"/>
      <c r="O1778" s="90">
        <f>IFERROR(VLOOKUP(CONCATENATE($A1778,"D"),'05 APU'!$T:$AB,9,),0)</f>
        <v>0</v>
      </c>
      <c r="P1778" s="90">
        <f t="shared" si="56"/>
        <v>0</v>
      </c>
      <c r="Q1778" s="90">
        <f>IFERROR(VLOOKUP(CONCATENATE($A1778,"C"),'05 APU'!$T:$AB,9,),0)</f>
        <v>0</v>
      </c>
      <c r="R1778" s="90">
        <f>IFERROR(VLOOKUP(CONCATENATE($A1778,"B"),'05 APU'!$T:$AB,9,),0)</f>
        <v>0</v>
      </c>
      <c r="S1778" s="90">
        <f>IFERROR(VLOOKUP(CONCATENATE($A1778,"A"),'05 APU'!$T:$AB,9,),0)</f>
        <v>0</v>
      </c>
      <c r="U1778" s="421"/>
      <c r="V1778" s="424"/>
      <c r="W1778" s="429">
        <v>0</v>
      </c>
    </row>
    <row r="1779" spans="1:23" x14ac:dyDescent="0.25">
      <c r="A1779" s="88">
        <v>1769</v>
      </c>
      <c r="B1779" s="408" t="s">
        <v>3171</v>
      </c>
      <c r="C1779" s="409" t="s">
        <v>1410</v>
      </c>
      <c r="D1779" s="89" t="str">
        <f>IFERROR(VLOOKUP(CONCATENATE($A1779,"T"),'05 APU'!$1:$1048576,3,),"")</f>
        <v/>
      </c>
      <c r="E1779" s="89" t="str">
        <f>IFERROR(VLOOKUP(CONCATENATE($A1779,"T2"),'05 APU'!$1:$1048576,3,),"")</f>
        <v/>
      </c>
      <c r="F1779" s="89" t="str">
        <f>IFERROR(VLOOKUP(CONCATENATE($A1779,"T3"),'05 APU'!$1:$1048576,3,),"")</f>
        <v/>
      </c>
      <c r="G1779" s="415" t="s">
        <v>168</v>
      </c>
      <c r="H1779" s="351"/>
      <c r="I1779" s="90">
        <f>IFERROR((VLOOKUP(CONCATENATE($A1779,"D"),'05 APU'!$1:$1048576,9,)),0)</f>
        <v>0</v>
      </c>
      <c r="J1779" s="90">
        <f t="shared" ref="J1779:J1842" si="57">IFERROR(I1779*H1779,0)</f>
        <v>0</v>
      </c>
      <c r="K1779" s="297" t="str">
        <f>IFERROR(VLOOKUP(CONCATENATE($A1779,"C"),'05 APU'!$1:$1048576,9,),"")</f>
        <v/>
      </c>
      <c r="L1779" s="297" t="str">
        <f>IFERROR(VLOOKUP(CONCATENATE($A1779,"B"),'05 APU'!$1:$1048576,9,),"")</f>
        <v/>
      </c>
      <c r="M1779" s="297" t="str">
        <f>IFERROR(VLOOKUP(CONCATENATE($A1779,"A"),'05 APU'!$1:$1048576,9,),"")</f>
        <v/>
      </c>
      <c r="N1779" s="86"/>
      <c r="O1779" s="90">
        <f>IFERROR(VLOOKUP(CONCATENATE($A1779,"D"),'05 APU'!$T:$AB,9,),0)</f>
        <v>0</v>
      </c>
      <c r="P1779" s="90">
        <f t="shared" si="56"/>
        <v>0</v>
      </c>
      <c r="Q1779" s="90">
        <f>IFERROR(VLOOKUP(CONCATENATE($A1779,"C"),'05 APU'!$T:$AB,9,),0)</f>
        <v>0</v>
      </c>
      <c r="R1779" s="90">
        <f>IFERROR(VLOOKUP(CONCATENATE($A1779,"B"),'05 APU'!$T:$AB,9,),0)</f>
        <v>0</v>
      </c>
      <c r="S1779" s="90">
        <f>IFERROR(VLOOKUP(CONCATENATE($A1779,"A"),'05 APU'!$T:$AB,9,),0)</f>
        <v>0</v>
      </c>
      <c r="U1779" s="421"/>
      <c r="V1779" s="424"/>
      <c r="W1779" s="429">
        <v>0</v>
      </c>
    </row>
    <row r="1780" spans="1:23" x14ac:dyDescent="0.25">
      <c r="A1780" s="88">
        <v>1770</v>
      </c>
      <c r="B1780" s="403" t="s">
        <v>3172</v>
      </c>
      <c r="C1780" s="404" t="s">
        <v>1517</v>
      </c>
      <c r="D1780" s="89" t="str">
        <f>IFERROR(VLOOKUP(CONCATENATE($A1780,"T"),'05 APU'!$1:$1048576,3,),"")</f>
        <v/>
      </c>
      <c r="E1780" s="89" t="str">
        <f>IFERROR(VLOOKUP(CONCATENATE($A1780,"T2"),'05 APU'!$1:$1048576,3,),"")</f>
        <v/>
      </c>
      <c r="F1780" s="89" t="str">
        <f>IFERROR(VLOOKUP(CONCATENATE($A1780,"T3"),'05 APU'!$1:$1048576,3,),"")</f>
        <v/>
      </c>
      <c r="G1780" s="415"/>
      <c r="H1780" s="351"/>
      <c r="I1780" s="90">
        <f>IFERROR((VLOOKUP(CONCATENATE($A1780,"D"),'05 APU'!$1:$1048576,9,)),0)</f>
        <v>0</v>
      </c>
      <c r="J1780" s="90">
        <f t="shared" si="57"/>
        <v>0</v>
      </c>
      <c r="K1780" s="297" t="str">
        <f>IFERROR(VLOOKUP(CONCATENATE($A1780,"C"),'05 APU'!$1:$1048576,9,),"")</f>
        <v/>
      </c>
      <c r="L1780" s="297" t="str">
        <f>IFERROR(VLOOKUP(CONCATENATE($A1780,"B"),'05 APU'!$1:$1048576,9,),"")</f>
        <v/>
      </c>
      <c r="M1780" s="297" t="str">
        <f>IFERROR(VLOOKUP(CONCATENATE($A1780,"A"),'05 APU'!$1:$1048576,9,),"")</f>
        <v/>
      </c>
      <c r="N1780" s="86"/>
      <c r="O1780" s="90">
        <f>IFERROR(VLOOKUP(CONCATENATE($A1780,"D"),'05 APU'!$T:$AB,9,),0)</f>
        <v>0</v>
      </c>
      <c r="P1780" s="90">
        <f t="shared" si="56"/>
        <v>0</v>
      </c>
      <c r="Q1780" s="90">
        <f>IFERROR(VLOOKUP(CONCATENATE($A1780,"C"),'05 APU'!$T:$AB,9,),0)</f>
        <v>0</v>
      </c>
      <c r="R1780" s="90">
        <f>IFERROR(VLOOKUP(CONCATENATE($A1780,"B"),'05 APU'!$T:$AB,9,),0)</f>
        <v>0</v>
      </c>
      <c r="S1780" s="90">
        <f>IFERROR(VLOOKUP(CONCATENATE($A1780,"A"),'05 APU'!$T:$AB,9,),0)</f>
        <v>0</v>
      </c>
      <c r="U1780" s="420"/>
      <c r="V1780" s="424"/>
      <c r="W1780" s="429">
        <v>0</v>
      </c>
    </row>
    <row r="1781" spans="1:23" x14ac:dyDescent="0.25">
      <c r="A1781" s="88">
        <v>1771</v>
      </c>
      <c r="B1781" s="408" t="s">
        <v>3173</v>
      </c>
      <c r="C1781" s="409" t="s">
        <v>1397</v>
      </c>
      <c r="D1781" s="89" t="str">
        <f>IFERROR(VLOOKUP(CONCATENATE($A1781,"T"),'05 APU'!$1:$1048576,3,),"")</f>
        <v/>
      </c>
      <c r="E1781" s="89" t="str">
        <f>IFERROR(VLOOKUP(CONCATENATE($A1781,"T2"),'05 APU'!$1:$1048576,3,),"")</f>
        <v/>
      </c>
      <c r="F1781" s="89" t="str">
        <f>IFERROR(VLOOKUP(CONCATENATE($A1781,"T3"),'05 APU'!$1:$1048576,3,),"")</f>
        <v/>
      </c>
      <c r="G1781" s="415" t="s">
        <v>168</v>
      </c>
      <c r="H1781" s="351"/>
      <c r="I1781" s="90">
        <f>IFERROR((VLOOKUP(CONCATENATE($A1781,"D"),'05 APU'!$1:$1048576,9,)),0)</f>
        <v>0</v>
      </c>
      <c r="J1781" s="90">
        <f t="shared" si="57"/>
        <v>0</v>
      </c>
      <c r="K1781" s="297" t="str">
        <f>IFERROR(VLOOKUP(CONCATENATE($A1781,"C"),'05 APU'!$1:$1048576,9,),"")</f>
        <v/>
      </c>
      <c r="L1781" s="297" t="str">
        <f>IFERROR(VLOOKUP(CONCATENATE($A1781,"B"),'05 APU'!$1:$1048576,9,),"")</f>
        <v/>
      </c>
      <c r="M1781" s="297" t="str">
        <f>IFERROR(VLOOKUP(CONCATENATE($A1781,"A"),'05 APU'!$1:$1048576,9,),"")</f>
        <v/>
      </c>
      <c r="N1781" s="86"/>
      <c r="O1781" s="90">
        <f>IFERROR(VLOOKUP(CONCATENATE($A1781,"D"),'05 APU'!$T:$AB,9,),0)</f>
        <v>0</v>
      </c>
      <c r="P1781" s="90">
        <f t="shared" si="56"/>
        <v>0</v>
      </c>
      <c r="Q1781" s="90">
        <f>IFERROR(VLOOKUP(CONCATENATE($A1781,"C"),'05 APU'!$T:$AB,9,),0)</f>
        <v>0</v>
      </c>
      <c r="R1781" s="90">
        <f>IFERROR(VLOOKUP(CONCATENATE($A1781,"B"),'05 APU'!$T:$AB,9,),0)</f>
        <v>0</v>
      </c>
      <c r="S1781" s="90">
        <f>IFERROR(VLOOKUP(CONCATENATE($A1781,"A"),'05 APU'!$T:$AB,9,),0)</f>
        <v>0</v>
      </c>
      <c r="U1781" s="421"/>
      <c r="V1781" s="424"/>
      <c r="W1781" s="429">
        <v>0</v>
      </c>
    </row>
    <row r="1782" spans="1:23" x14ac:dyDescent="0.25">
      <c r="A1782" s="88">
        <v>1772</v>
      </c>
      <c r="B1782" s="408" t="s">
        <v>3174</v>
      </c>
      <c r="C1782" s="409" t="s">
        <v>1381</v>
      </c>
      <c r="D1782" s="89" t="str">
        <f>IFERROR(VLOOKUP(CONCATENATE($A1782,"T"),'05 APU'!$1:$1048576,3,),"")</f>
        <v/>
      </c>
      <c r="E1782" s="89" t="str">
        <f>IFERROR(VLOOKUP(CONCATENATE($A1782,"T2"),'05 APU'!$1:$1048576,3,),"")</f>
        <v/>
      </c>
      <c r="F1782" s="89" t="str">
        <f>IFERROR(VLOOKUP(CONCATENATE($A1782,"T3"),'05 APU'!$1:$1048576,3,),"")</f>
        <v/>
      </c>
      <c r="G1782" s="415" t="s">
        <v>168</v>
      </c>
      <c r="H1782" s="351"/>
      <c r="I1782" s="90">
        <f>IFERROR((VLOOKUP(CONCATENATE($A1782,"D"),'05 APU'!$1:$1048576,9,)),0)</f>
        <v>0</v>
      </c>
      <c r="J1782" s="90">
        <f t="shared" si="57"/>
        <v>0</v>
      </c>
      <c r="K1782" s="297" t="str">
        <f>IFERROR(VLOOKUP(CONCATENATE($A1782,"C"),'05 APU'!$1:$1048576,9,),"")</f>
        <v/>
      </c>
      <c r="L1782" s="297" t="str">
        <f>IFERROR(VLOOKUP(CONCATENATE($A1782,"B"),'05 APU'!$1:$1048576,9,),"")</f>
        <v/>
      </c>
      <c r="M1782" s="297" t="str">
        <f>IFERROR(VLOOKUP(CONCATENATE($A1782,"A"),'05 APU'!$1:$1048576,9,),"")</f>
        <v/>
      </c>
      <c r="N1782" s="86"/>
      <c r="O1782" s="90">
        <f>IFERROR(VLOOKUP(CONCATENATE($A1782,"D"),'05 APU'!$T:$AB,9,),0)</f>
        <v>0</v>
      </c>
      <c r="P1782" s="90">
        <f t="shared" si="56"/>
        <v>0</v>
      </c>
      <c r="Q1782" s="90">
        <f>IFERROR(VLOOKUP(CONCATENATE($A1782,"C"),'05 APU'!$T:$AB,9,),0)</f>
        <v>0</v>
      </c>
      <c r="R1782" s="90">
        <f>IFERROR(VLOOKUP(CONCATENATE($A1782,"B"),'05 APU'!$T:$AB,9,),0)</f>
        <v>0</v>
      </c>
      <c r="S1782" s="90">
        <f>IFERROR(VLOOKUP(CONCATENATE($A1782,"A"),'05 APU'!$T:$AB,9,),0)</f>
        <v>0</v>
      </c>
      <c r="U1782" s="421"/>
      <c r="V1782" s="424"/>
      <c r="W1782" s="429">
        <v>0</v>
      </c>
    </row>
    <row r="1783" spans="1:23" x14ac:dyDescent="0.25">
      <c r="A1783" s="88">
        <v>1773</v>
      </c>
      <c r="B1783" s="408" t="s">
        <v>3175</v>
      </c>
      <c r="C1783" s="409" t="s">
        <v>3070</v>
      </c>
      <c r="D1783" s="89" t="str">
        <f>IFERROR(VLOOKUP(CONCATENATE($A1783,"T"),'05 APU'!$1:$1048576,3,),"")</f>
        <v/>
      </c>
      <c r="E1783" s="89" t="str">
        <f>IFERROR(VLOOKUP(CONCATENATE($A1783,"T2"),'05 APU'!$1:$1048576,3,),"")</f>
        <v/>
      </c>
      <c r="F1783" s="89" t="str">
        <f>IFERROR(VLOOKUP(CONCATENATE($A1783,"T3"),'05 APU'!$1:$1048576,3,),"")</f>
        <v/>
      </c>
      <c r="G1783" s="415" t="s">
        <v>168</v>
      </c>
      <c r="H1783" s="351"/>
      <c r="I1783" s="90">
        <f>IFERROR((VLOOKUP(CONCATENATE($A1783,"D"),'05 APU'!$1:$1048576,9,)),0)</f>
        <v>0</v>
      </c>
      <c r="J1783" s="90">
        <f t="shared" si="57"/>
        <v>0</v>
      </c>
      <c r="K1783" s="297" t="str">
        <f>IFERROR(VLOOKUP(CONCATENATE($A1783,"C"),'05 APU'!$1:$1048576,9,),"")</f>
        <v/>
      </c>
      <c r="L1783" s="297" t="str">
        <f>IFERROR(VLOOKUP(CONCATENATE($A1783,"B"),'05 APU'!$1:$1048576,9,),"")</f>
        <v/>
      </c>
      <c r="M1783" s="297" t="str">
        <f>IFERROR(VLOOKUP(CONCATENATE($A1783,"A"),'05 APU'!$1:$1048576,9,),"")</f>
        <v/>
      </c>
      <c r="N1783" s="86"/>
      <c r="O1783" s="90">
        <f>IFERROR(VLOOKUP(CONCATENATE($A1783,"D"),'05 APU'!$T:$AB,9,),0)</f>
        <v>0</v>
      </c>
      <c r="P1783" s="90">
        <f t="shared" si="56"/>
        <v>0</v>
      </c>
      <c r="Q1783" s="90">
        <f>IFERROR(VLOOKUP(CONCATENATE($A1783,"C"),'05 APU'!$T:$AB,9,),0)</f>
        <v>0</v>
      </c>
      <c r="R1783" s="90">
        <f>IFERROR(VLOOKUP(CONCATENATE($A1783,"B"),'05 APU'!$T:$AB,9,),0)</f>
        <v>0</v>
      </c>
      <c r="S1783" s="90">
        <f>IFERROR(VLOOKUP(CONCATENATE($A1783,"A"),'05 APU'!$T:$AB,9,),0)</f>
        <v>0</v>
      </c>
      <c r="U1783" s="421"/>
      <c r="V1783" s="424"/>
      <c r="W1783" s="429">
        <v>0</v>
      </c>
    </row>
    <row r="1784" spans="1:23" x14ac:dyDescent="0.25">
      <c r="A1784" s="88">
        <v>1774</v>
      </c>
      <c r="B1784" s="408" t="s">
        <v>3176</v>
      </c>
      <c r="C1784" s="409" t="s">
        <v>3072</v>
      </c>
      <c r="D1784" s="89" t="str">
        <f>IFERROR(VLOOKUP(CONCATENATE($A1784,"T"),'05 APU'!$1:$1048576,3,),"")</f>
        <v/>
      </c>
      <c r="E1784" s="89" t="str">
        <f>IFERROR(VLOOKUP(CONCATENATE($A1784,"T2"),'05 APU'!$1:$1048576,3,),"")</f>
        <v/>
      </c>
      <c r="F1784" s="89" t="str">
        <f>IFERROR(VLOOKUP(CONCATENATE($A1784,"T3"),'05 APU'!$1:$1048576,3,),"")</f>
        <v/>
      </c>
      <c r="G1784" s="415" t="s">
        <v>168</v>
      </c>
      <c r="H1784" s="351"/>
      <c r="I1784" s="90">
        <f>IFERROR((VLOOKUP(CONCATENATE($A1784,"D"),'05 APU'!$1:$1048576,9,)),0)</f>
        <v>0</v>
      </c>
      <c r="J1784" s="90">
        <f t="shared" si="57"/>
        <v>0</v>
      </c>
      <c r="K1784" s="297" t="str">
        <f>IFERROR(VLOOKUP(CONCATENATE($A1784,"C"),'05 APU'!$1:$1048576,9,),"")</f>
        <v/>
      </c>
      <c r="L1784" s="297" t="str">
        <f>IFERROR(VLOOKUP(CONCATENATE($A1784,"B"),'05 APU'!$1:$1048576,9,),"")</f>
        <v/>
      </c>
      <c r="M1784" s="297" t="str">
        <f>IFERROR(VLOOKUP(CONCATENATE($A1784,"A"),'05 APU'!$1:$1048576,9,),"")</f>
        <v/>
      </c>
      <c r="N1784" s="86"/>
      <c r="O1784" s="90">
        <f>IFERROR(VLOOKUP(CONCATENATE($A1784,"D"),'05 APU'!$T:$AB,9,),0)</f>
        <v>0</v>
      </c>
      <c r="P1784" s="90">
        <f t="shared" si="56"/>
        <v>0</v>
      </c>
      <c r="Q1784" s="90">
        <f>IFERROR(VLOOKUP(CONCATENATE($A1784,"C"),'05 APU'!$T:$AB,9,),0)</f>
        <v>0</v>
      </c>
      <c r="R1784" s="90">
        <f>IFERROR(VLOOKUP(CONCATENATE($A1784,"B"),'05 APU'!$T:$AB,9,),0)</f>
        <v>0</v>
      </c>
      <c r="S1784" s="90">
        <f>IFERROR(VLOOKUP(CONCATENATE($A1784,"A"),'05 APU'!$T:$AB,9,),0)</f>
        <v>0</v>
      </c>
      <c r="U1784" s="421"/>
      <c r="V1784" s="424"/>
      <c r="W1784" s="429">
        <v>0</v>
      </c>
    </row>
    <row r="1785" spans="1:23" x14ac:dyDescent="0.25">
      <c r="A1785" s="88">
        <v>1775</v>
      </c>
      <c r="B1785" s="408" t="s">
        <v>3177</v>
      </c>
      <c r="C1785" s="409" t="s">
        <v>1407</v>
      </c>
      <c r="D1785" s="89" t="str">
        <f>IFERROR(VLOOKUP(CONCATENATE($A1785,"T"),'05 APU'!$1:$1048576,3,),"")</f>
        <v/>
      </c>
      <c r="E1785" s="89" t="str">
        <f>IFERROR(VLOOKUP(CONCATENATE($A1785,"T2"),'05 APU'!$1:$1048576,3,),"")</f>
        <v/>
      </c>
      <c r="F1785" s="89" t="str">
        <f>IFERROR(VLOOKUP(CONCATENATE($A1785,"T3"),'05 APU'!$1:$1048576,3,),"")</f>
        <v/>
      </c>
      <c r="G1785" s="415" t="s">
        <v>168</v>
      </c>
      <c r="H1785" s="351"/>
      <c r="I1785" s="90">
        <f>IFERROR((VLOOKUP(CONCATENATE($A1785,"D"),'05 APU'!$1:$1048576,9,)),0)</f>
        <v>0</v>
      </c>
      <c r="J1785" s="90">
        <f t="shared" si="57"/>
        <v>0</v>
      </c>
      <c r="K1785" s="297" t="str">
        <f>IFERROR(VLOOKUP(CONCATENATE($A1785,"C"),'05 APU'!$1:$1048576,9,),"")</f>
        <v/>
      </c>
      <c r="L1785" s="297" t="str">
        <f>IFERROR(VLOOKUP(CONCATENATE($A1785,"B"),'05 APU'!$1:$1048576,9,),"")</f>
        <v/>
      </c>
      <c r="M1785" s="297" t="str">
        <f>IFERROR(VLOOKUP(CONCATENATE($A1785,"A"),'05 APU'!$1:$1048576,9,),"")</f>
        <v/>
      </c>
      <c r="N1785" s="86"/>
      <c r="O1785" s="90">
        <f>IFERROR(VLOOKUP(CONCATENATE($A1785,"D"),'05 APU'!$T:$AB,9,),0)</f>
        <v>0</v>
      </c>
      <c r="P1785" s="90">
        <f t="shared" si="56"/>
        <v>0</v>
      </c>
      <c r="Q1785" s="90">
        <f>IFERROR(VLOOKUP(CONCATENATE($A1785,"C"),'05 APU'!$T:$AB,9,),0)</f>
        <v>0</v>
      </c>
      <c r="R1785" s="90">
        <f>IFERROR(VLOOKUP(CONCATENATE($A1785,"B"),'05 APU'!$T:$AB,9,),0)</f>
        <v>0</v>
      </c>
      <c r="S1785" s="90">
        <f>IFERROR(VLOOKUP(CONCATENATE($A1785,"A"),'05 APU'!$T:$AB,9,),0)</f>
        <v>0</v>
      </c>
      <c r="U1785" s="421"/>
      <c r="V1785" s="424"/>
      <c r="W1785" s="429">
        <v>0</v>
      </c>
    </row>
    <row r="1786" spans="1:23" x14ac:dyDescent="0.25">
      <c r="A1786" s="88">
        <v>1776</v>
      </c>
      <c r="B1786" s="408" t="s">
        <v>3178</v>
      </c>
      <c r="C1786" s="409" t="s">
        <v>1675</v>
      </c>
      <c r="D1786" s="89" t="str">
        <f>IFERROR(VLOOKUP(CONCATENATE($A1786,"T"),'05 APU'!$1:$1048576,3,),"")</f>
        <v/>
      </c>
      <c r="E1786" s="89" t="str">
        <f>IFERROR(VLOOKUP(CONCATENATE($A1786,"T2"),'05 APU'!$1:$1048576,3,),"")</f>
        <v/>
      </c>
      <c r="F1786" s="89" t="str">
        <f>IFERROR(VLOOKUP(CONCATENATE($A1786,"T3"),'05 APU'!$1:$1048576,3,),"")</f>
        <v/>
      </c>
      <c r="G1786" s="415" t="s">
        <v>168</v>
      </c>
      <c r="H1786" s="351"/>
      <c r="I1786" s="90">
        <f>IFERROR((VLOOKUP(CONCATENATE($A1786,"D"),'05 APU'!$1:$1048576,9,)),0)</f>
        <v>0</v>
      </c>
      <c r="J1786" s="90">
        <f t="shared" si="57"/>
        <v>0</v>
      </c>
      <c r="K1786" s="297" t="str">
        <f>IFERROR(VLOOKUP(CONCATENATE($A1786,"C"),'05 APU'!$1:$1048576,9,),"")</f>
        <v/>
      </c>
      <c r="L1786" s="297" t="str">
        <f>IFERROR(VLOOKUP(CONCATENATE($A1786,"B"),'05 APU'!$1:$1048576,9,),"")</f>
        <v/>
      </c>
      <c r="M1786" s="297" t="str">
        <f>IFERROR(VLOOKUP(CONCATENATE($A1786,"A"),'05 APU'!$1:$1048576,9,),"")</f>
        <v/>
      </c>
      <c r="N1786" s="86"/>
      <c r="O1786" s="90">
        <f>IFERROR(VLOOKUP(CONCATENATE($A1786,"D"),'05 APU'!$T:$AB,9,),0)</f>
        <v>0</v>
      </c>
      <c r="P1786" s="90">
        <f t="shared" si="56"/>
        <v>0</v>
      </c>
      <c r="Q1786" s="90">
        <f>IFERROR(VLOOKUP(CONCATENATE($A1786,"C"),'05 APU'!$T:$AB,9,),0)</f>
        <v>0</v>
      </c>
      <c r="R1786" s="90">
        <f>IFERROR(VLOOKUP(CONCATENATE($A1786,"B"),'05 APU'!$T:$AB,9,),0)</f>
        <v>0</v>
      </c>
      <c r="S1786" s="90">
        <f>IFERROR(VLOOKUP(CONCATENATE($A1786,"A"),'05 APU'!$T:$AB,9,),0)</f>
        <v>0</v>
      </c>
      <c r="U1786" s="421"/>
      <c r="V1786" s="424"/>
      <c r="W1786" s="429">
        <v>0</v>
      </c>
    </row>
    <row r="1787" spans="1:23" x14ac:dyDescent="0.25">
      <c r="A1787" s="88">
        <v>1777</v>
      </c>
      <c r="B1787" s="408" t="s">
        <v>3179</v>
      </c>
      <c r="C1787" s="409" t="s">
        <v>1410</v>
      </c>
      <c r="D1787" s="89" t="str">
        <f>IFERROR(VLOOKUP(CONCATENATE($A1787,"T"),'05 APU'!$1:$1048576,3,),"")</f>
        <v/>
      </c>
      <c r="E1787" s="89" t="str">
        <f>IFERROR(VLOOKUP(CONCATENATE($A1787,"T2"),'05 APU'!$1:$1048576,3,),"")</f>
        <v/>
      </c>
      <c r="F1787" s="89" t="str">
        <f>IFERROR(VLOOKUP(CONCATENATE($A1787,"T3"),'05 APU'!$1:$1048576,3,),"")</f>
        <v/>
      </c>
      <c r="G1787" s="415" t="s">
        <v>168</v>
      </c>
      <c r="H1787" s="351"/>
      <c r="I1787" s="90">
        <f>IFERROR((VLOOKUP(CONCATENATE($A1787,"D"),'05 APU'!$1:$1048576,9,)),0)</f>
        <v>0</v>
      </c>
      <c r="J1787" s="90">
        <f t="shared" si="57"/>
        <v>0</v>
      </c>
      <c r="K1787" s="297" t="str">
        <f>IFERROR(VLOOKUP(CONCATENATE($A1787,"C"),'05 APU'!$1:$1048576,9,),"")</f>
        <v/>
      </c>
      <c r="L1787" s="297" t="str">
        <f>IFERROR(VLOOKUP(CONCATENATE($A1787,"B"),'05 APU'!$1:$1048576,9,),"")</f>
        <v/>
      </c>
      <c r="M1787" s="297" t="str">
        <f>IFERROR(VLOOKUP(CONCATENATE($A1787,"A"),'05 APU'!$1:$1048576,9,),"")</f>
        <v/>
      </c>
      <c r="N1787" s="86"/>
      <c r="O1787" s="90">
        <f>IFERROR(VLOOKUP(CONCATENATE($A1787,"D"),'05 APU'!$T:$AB,9,),0)</f>
        <v>0</v>
      </c>
      <c r="P1787" s="90">
        <f t="shared" si="56"/>
        <v>0</v>
      </c>
      <c r="Q1787" s="90">
        <f>IFERROR(VLOOKUP(CONCATENATE($A1787,"C"),'05 APU'!$T:$AB,9,),0)</f>
        <v>0</v>
      </c>
      <c r="R1787" s="90">
        <f>IFERROR(VLOOKUP(CONCATENATE($A1787,"B"),'05 APU'!$T:$AB,9,),0)</f>
        <v>0</v>
      </c>
      <c r="S1787" s="90">
        <f>IFERROR(VLOOKUP(CONCATENATE($A1787,"A"),'05 APU'!$T:$AB,9,),0)</f>
        <v>0</v>
      </c>
      <c r="U1787" s="421"/>
      <c r="V1787" s="424"/>
      <c r="W1787" s="429">
        <v>0</v>
      </c>
    </row>
    <row r="1788" spans="1:23" x14ac:dyDescent="0.25">
      <c r="A1788" s="88">
        <v>1778</v>
      </c>
      <c r="B1788" s="403" t="s">
        <v>3180</v>
      </c>
      <c r="C1788" s="404" t="s">
        <v>1527</v>
      </c>
      <c r="D1788" s="89" t="str">
        <f>IFERROR(VLOOKUP(CONCATENATE($A1788,"T"),'05 APU'!$1:$1048576,3,),"")</f>
        <v/>
      </c>
      <c r="E1788" s="89" t="str">
        <f>IFERROR(VLOOKUP(CONCATENATE($A1788,"T2"),'05 APU'!$1:$1048576,3,),"")</f>
        <v/>
      </c>
      <c r="F1788" s="89" t="str">
        <f>IFERROR(VLOOKUP(CONCATENATE($A1788,"T3"),'05 APU'!$1:$1048576,3,),"")</f>
        <v/>
      </c>
      <c r="G1788" s="415"/>
      <c r="H1788" s="351"/>
      <c r="I1788" s="90">
        <f>IFERROR((VLOOKUP(CONCATENATE($A1788,"D"),'05 APU'!$1:$1048576,9,)),0)</f>
        <v>0</v>
      </c>
      <c r="J1788" s="90">
        <f t="shared" si="57"/>
        <v>0</v>
      </c>
      <c r="K1788" s="297" t="str">
        <f>IFERROR(VLOOKUP(CONCATENATE($A1788,"C"),'05 APU'!$1:$1048576,9,),"")</f>
        <v/>
      </c>
      <c r="L1788" s="297" t="str">
        <f>IFERROR(VLOOKUP(CONCATENATE($A1788,"B"),'05 APU'!$1:$1048576,9,),"")</f>
        <v/>
      </c>
      <c r="M1788" s="297" t="str">
        <f>IFERROR(VLOOKUP(CONCATENATE($A1788,"A"),'05 APU'!$1:$1048576,9,),"")</f>
        <v/>
      </c>
      <c r="N1788" s="86"/>
      <c r="O1788" s="90">
        <f>IFERROR(VLOOKUP(CONCATENATE($A1788,"D"),'05 APU'!$T:$AB,9,),0)</f>
        <v>0</v>
      </c>
      <c r="P1788" s="90">
        <f t="shared" si="56"/>
        <v>0</v>
      </c>
      <c r="Q1788" s="90">
        <f>IFERROR(VLOOKUP(CONCATENATE($A1788,"C"),'05 APU'!$T:$AB,9,),0)</f>
        <v>0</v>
      </c>
      <c r="R1788" s="90">
        <f>IFERROR(VLOOKUP(CONCATENATE($A1788,"B"),'05 APU'!$T:$AB,9,),0)</f>
        <v>0</v>
      </c>
      <c r="S1788" s="90">
        <f>IFERROR(VLOOKUP(CONCATENATE($A1788,"A"),'05 APU'!$T:$AB,9,),0)</f>
        <v>0</v>
      </c>
      <c r="U1788" s="420"/>
      <c r="V1788" s="424"/>
      <c r="W1788" s="429">
        <v>0</v>
      </c>
    </row>
    <row r="1789" spans="1:23" x14ac:dyDescent="0.25">
      <c r="A1789" s="88">
        <v>1779</v>
      </c>
      <c r="B1789" s="408" t="s">
        <v>3181</v>
      </c>
      <c r="C1789" s="409" t="s">
        <v>1397</v>
      </c>
      <c r="D1789" s="89" t="str">
        <f>IFERROR(VLOOKUP(CONCATENATE($A1789,"T"),'05 APU'!$1:$1048576,3,),"")</f>
        <v/>
      </c>
      <c r="E1789" s="89" t="str">
        <f>IFERROR(VLOOKUP(CONCATENATE($A1789,"T2"),'05 APU'!$1:$1048576,3,),"")</f>
        <v/>
      </c>
      <c r="F1789" s="89" t="str">
        <f>IFERROR(VLOOKUP(CONCATENATE($A1789,"T3"),'05 APU'!$1:$1048576,3,),"")</f>
        <v/>
      </c>
      <c r="G1789" s="415" t="s">
        <v>168</v>
      </c>
      <c r="H1789" s="351"/>
      <c r="I1789" s="90">
        <f>IFERROR((VLOOKUP(CONCATENATE($A1789,"D"),'05 APU'!$1:$1048576,9,)),0)</f>
        <v>0</v>
      </c>
      <c r="J1789" s="90">
        <f t="shared" si="57"/>
        <v>0</v>
      </c>
      <c r="K1789" s="297" t="str">
        <f>IFERROR(VLOOKUP(CONCATENATE($A1789,"C"),'05 APU'!$1:$1048576,9,),"")</f>
        <v/>
      </c>
      <c r="L1789" s="297" t="str">
        <f>IFERROR(VLOOKUP(CONCATENATE($A1789,"B"),'05 APU'!$1:$1048576,9,),"")</f>
        <v/>
      </c>
      <c r="M1789" s="297" t="str">
        <f>IFERROR(VLOOKUP(CONCATENATE($A1789,"A"),'05 APU'!$1:$1048576,9,),"")</f>
        <v/>
      </c>
      <c r="N1789" s="86"/>
      <c r="O1789" s="90">
        <f>IFERROR(VLOOKUP(CONCATENATE($A1789,"D"),'05 APU'!$T:$AB,9,),0)</f>
        <v>0</v>
      </c>
      <c r="P1789" s="90">
        <f t="shared" si="56"/>
        <v>0</v>
      </c>
      <c r="Q1789" s="90">
        <f>IFERROR(VLOOKUP(CONCATENATE($A1789,"C"),'05 APU'!$T:$AB,9,),0)</f>
        <v>0</v>
      </c>
      <c r="R1789" s="90">
        <f>IFERROR(VLOOKUP(CONCATENATE($A1789,"B"),'05 APU'!$T:$AB,9,),0)</f>
        <v>0</v>
      </c>
      <c r="S1789" s="90">
        <f>IFERROR(VLOOKUP(CONCATENATE($A1789,"A"),'05 APU'!$T:$AB,9,),0)</f>
        <v>0</v>
      </c>
      <c r="U1789" s="421"/>
      <c r="V1789" s="424"/>
      <c r="W1789" s="429">
        <v>0</v>
      </c>
    </row>
    <row r="1790" spans="1:23" x14ac:dyDescent="0.25">
      <c r="A1790" s="88">
        <v>1780</v>
      </c>
      <c r="B1790" s="408" t="s">
        <v>3182</v>
      </c>
      <c r="C1790" s="409" t="s">
        <v>1381</v>
      </c>
      <c r="D1790" s="89" t="str">
        <f>IFERROR(VLOOKUP(CONCATENATE($A1790,"T"),'05 APU'!$1:$1048576,3,),"")</f>
        <v/>
      </c>
      <c r="E1790" s="89" t="str">
        <f>IFERROR(VLOOKUP(CONCATENATE($A1790,"T2"),'05 APU'!$1:$1048576,3,),"")</f>
        <v/>
      </c>
      <c r="F1790" s="89" t="str">
        <f>IFERROR(VLOOKUP(CONCATENATE($A1790,"T3"),'05 APU'!$1:$1048576,3,),"")</f>
        <v/>
      </c>
      <c r="G1790" s="415" t="s">
        <v>168</v>
      </c>
      <c r="H1790" s="351"/>
      <c r="I1790" s="90">
        <f>IFERROR((VLOOKUP(CONCATENATE($A1790,"D"),'05 APU'!$1:$1048576,9,)),0)</f>
        <v>0</v>
      </c>
      <c r="J1790" s="90">
        <f t="shared" si="57"/>
        <v>0</v>
      </c>
      <c r="K1790" s="297" t="str">
        <f>IFERROR(VLOOKUP(CONCATENATE($A1790,"C"),'05 APU'!$1:$1048576,9,),"")</f>
        <v/>
      </c>
      <c r="L1790" s="297" t="str">
        <f>IFERROR(VLOOKUP(CONCATENATE($A1790,"B"),'05 APU'!$1:$1048576,9,),"")</f>
        <v/>
      </c>
      <c r="M1790" s="297" t="str">
        <f>IFERROR(VLOOKUP(CONCATENATE($A1790,"A"),'05 APU'!$1:$1048576,9,),"")</f>
        <v/>
      </c>
      <c r="N1790" s="86"/>
      <c r="O1790" s="90">
        <f>IFERROR(VLOOKUP(CONCATENATE($A1790,"D"),'05 APU'!$T:$AB,9,),0)</f>
        <v>0</v>
      </c>
      <c r="P1790" s="90">
        <f t="shared" si="56"/>
        <v>0</v>
      </c>
      <c r="Q1790" s="90">
        <f>IFERROR(VLOOKUP(CONCATENATE($A1790,"C"),'05 APU'!$T:$AB,9,),0)</f>
        <v>0</v>
      </c>
      <c r="R1790" s="90">
        <f>IFERROR(VLOOKUP(CONCATENATE($A1790,"B"),'05 APU'!$T:$AB,9,),0)</f>
        <v>0</v>
      </c>
      <c r="S1790" s="90">
        <f>IFERROR(VLOOKUP(CONCATENATE($A1790,"A"),'05 APU'!$T:$AB,9,),0)</f>
        <v>0</v>
      </c>
      <c r="U1790" s="421"/>
      <c r="V1790" s="424"/>
      <c r="W1790" s="429">
        <v>0</v>
      </c>
    </row>
    <row r="1791" spans="1:23" x14ac:dyDescent="0.25">
      <c r="A1791" s="88">
        <v>1781</v>
      </c>
      <c r="B1791" s="408" t="s">
        <v>3183</v>
      </c>
      <c r="C1791" s="409" t="s">
        <v>3070</v>
      </c>
      <c r="D1791" s="89" t="str">
        <f>IFERROR(VLOOKUP(CONCATENATE($A1791,"T"),'05 APU'!$1:$1048576,3,),"")</f>
        <v/>
      </c>
      <c r="E1791" s="89" t="str">
        <f>IFERROR(VLOOKUP(CONCATENATE($A1791,"T2"),'05 APU'!$1:$1048576,3,),"")</f>
        <v/>
      </c>
      <c r="F1791" s="89" t="str">
        <f>IFERROR(VLOOKUP(CONCATENATE($A1791,"T3"),'05 APU'!$1:$1048576,3,),"")</f>
        <v/>
      </c>
      <c r="G1791" s="415" t="s">
        <v>168</v>
      </c>
      <c r="H1791" s="351"/>
      <c r="I1791" s="90">
        <f>IFERROR((VLOOKUP(CONCATENATE($A1791,"D"),'05 APU'!$1:$1048576,9,)),0)</f>
        <v>0</v>
      </c>
      <c r="J1791" s="90">
        <f t="shared" si="57"/>
        <v>0</v>
      </c>
      <c r="K1791" s="297" t="str">
        <f>IFERROR(VLOOKUP(CONCATENATE($A1791,"C"),'05 APU'!$1:$1048576,9,),"")</f>
        <v/>
      </c>
      <c r="L1791" s="297" t="str">
        <f>IFERROR(VLOOKUP(CONCATENATE($A1791,"B"),'05 APU'!$1:$1048576,9,),"")</f>
        <v/>
      </c>
      <c r="M1791" s="297" t="str">
        <f>IFERROR(VLOOKUP(CONCATENATE($A1791,"A"),'05 APU'!$1:$1048576,9,),"")</f>
        <v/>
      </c>
      <c r="N1791" s="86"/>
      <c r="O1791" s="90">
        <f>IFERROR(VLOOKUP(CONCATENATE($A1791,"D"),'05 APU'!$T:$AB,9,),0)</f>
        <v>0</v>
      </c>
      <c r="P1791" s="90">
        <f t="shared" si="56"/>
        <v>0</v>
      </c>
      <c r="Q1791" s="90">
        <f>IFERROR(VLOOKUP(CONCATENATE($A1791,"C"),'05 APU'!$T:$AB,9,),0)</f>
        <v>0</v>
      </c>
      <c r="R1791" s="90">
        <f>IFERROR(VLOOKUP(CONCATENATE($A1791,"B"),'05 APU'!$T:$AB,9,),0)</f>
        <v>0</v>
      </c>
      <c r="S1791" s="90">
        <f>IFERROR(VLOOKUP(CONCATENATE($A1791,"A"),'05 APU'!$T:$AB,9,),0)</f>
        <v>0</v>
      </c>
      <c r="U1791" s="421"/>
      <c r="V1791" s="424"/>
      <c r="W1791" s="429">
        <v>0</v>
      </c>
    </row>
    <row r="1792" spans="1:23" x14ac:dyDescent="0.25">
      <c r="A1792" s="88">
        <v>1782</v>
      </c>
      <c r="B1792" s="408" t="s">
        <v>3184</v>
      </c>
      <c r="C1792" s="409" t="s">
        <v>3072</v>
      </c>
      <c r="D1792" s="89" t="str">
        <f>IFERROR(VLOOKUP(CONCATENATE($A1792,"T"),'05 APU'!$1:$1048576,3,),"")</f>
        <v/>
      </c>
      <c r="E1792" s="89" t="str">
        <f>IFERROR(VLOOKUP(CONCATENATE($A1792,"T2"),'05 APU'!$1:$1048576,3,),"")</f>
        <v/>
      </c>
      <c r="F1792" s="89" t="str">
        <f>IFERROR(VLOOKUP(CONCATENATE($A1792,"T3"),'05 APU'!$1:$1048576,3,),"")</f>
        <v/>
      </c>
      <c r="G1792" s="415" t="s">
        <v>168</v>
      </c>
      <c r="H1792" s="351"/>
      <c r="I1792" s="90">
        <f>IFERROR((VLOOKUP(CONCATENATE($A1792,"D"),'05 APU'!$1:$1048576,9,)),0)</f>
        <v>0</v>
      </c>
      <c r="J1792" s="90">
        <f t="shared" si="57"/>
        <v>0</v>
      </c>
      <c r="K1792" s="297" t="str">
        <f>IFERROR(VLOOKUP(CONCATENATE($A1792,"C"),'05 APU'!$1:$1048576,9,),"")</f>
        <v/>
      </c>
      <c r="L1792" s="297" t="str">
        <f>IFERROR(VLOOKUP(CONCATENATE($A1792,"B"),'05 APU'!$1:$1048576,9,),"")</f>
        <v/>
      </c>
      <c r="M1792" s="297" t="str">
        <f>IFERROR(VLOOKUP(CONCATENATE($A1792,"A"),'05 APU'!$1:$1048576,9,),"")</f>
        <v/>
      </c>
      <c r="N1792" s="86"/>
      <c r="O1792" s="90">
        <f>IFERROR(VLOOKUP(CONCATENATE($A1792,"D"),'05 APU'!$T:$AB,9,),0)</f>
        <v>0</v>
      </c>
      <c r="P1792" s="90">
        <f t="shared" si="56"/>
        <v>0</v>
      </c>
      <c r="Q1792" s="90">
        <f>IFERROR(VLOOKUP(CONCATENATE($A1792,"C"),'05 APU'!$T:$AB,9,),0)</f>
        <v>0</v>
      </c>
      <c r="R1792" s="90">
        <f>IFERROR(VLOOKUP(CONCATENATE($A1792,"B"),'05 APU'!$T:$AB,9,),0)</f>
        <v>0</v>
      </c>
      <c r="S1792" s="90">
        <f>IFERROR(VLOOKUP(CONCATENATE($A1792,"A"),'05 APU'!$T:$AB,9,),0)</f>
        <v>0</v>
      </c>
      <c r="U1792" s="421"/>
      <c r="V1792" s="424"/>
      <c r="W1792" s="429">
        <v>0</v>
      </c>
    </row>
    <row r="1793" spans="1:23" x14ac:dyDescent="0.25">
      <c r="A1793" s="88">
        <v>1783</v>
      </c>
      <c r="B1793" s="408" t="s">
        <v>3185</v>
      </c>
      <c r="C1793" s="409" t="s">
        <v>1407</v>
      </c>
      <c r="D1793" s="89" t="str">
        <f>IFERROR(VLOOKUP(CONCATENATE($A1793,"T"),'05 APU'!$1:$1048576,3,),"")</f>
        <v/>
      </c>
      <c r="E1793" s="89" t="str">
        <f>IFERROR(VLOOKUP(CONCATENATE($A1793,"T2"),'05 APU'!$1:$1048576,3,),"")</f>
        <v/>
      </c>
      <c r="F1793" s="89" t="str">
        <f>IFERROR(VLOOKUP(CONCATENATE($A1793,"T3"),'05 APU'!$1:$1048576,3,),"")</f>
        <v/>
      </c>
      <c r="G1793" s="415" t="s">
        <v>168</v>
      </c>
      <c r="H1793" s="351"/>
      <c r="I1793" s="90">
        <f>IFERROR((VLOOKUP(CONCATENATE($A1793,"D"),'05 APU'!$1:$1048576,9,)),0)</f>
        <v>0</v>
      </c>
      <c r="J1793" s="90">
        <f t="shared" si="57"/>
        <v>0</v>
      </c>
      <c r="K1793" s="297" t="str">
        <f>IFERROR(VLOOKUP(CONCATENATE($A1793,"C"),'05 APU'!$1:$1048576,9,),"")</f>
        <v/>
      </c>
      <c r="L1793" s="297" t="str">
        <f>IFERROR(VLOOKUP(CONCATENATE($A1793,"B"),'05 APU'!$1:$1048576,9,),"")</f>
        <v/>
      </c>
      <c r="M1793" s="297" t="str">
        <f>IFERROR(VLOOKUP(CONCATENATE($A1793,"A"),'05 APU'!$1:$1048576,9,),"")</f>
        <v/>
      </c>
      <c r="N1793" s="86"/>
      <c r="O1793" s="90">
        <f>IFERROR(VLOOKUP(CONCATENATE($A1793,"D"),'05 APU'!$T:$AB,9,),0)</f>
        <v>0</v>
      </c>
      <c r="P1793" s="90">
        <f t="shared" si="56"/>
        <v>0</v>
      </c>
      <c r="Q1793" s="90">
        <f>IFERROR(VLOOKUP(CONCATENATE($A1793,"C"),'05 APU'!$T:$AB,9,),0)</f>
        <v>0</v>
      </c>
      <c r="R1793" s="90">
        <f>IFERROR(VLOOKUP(CONCATENATE($A1793,"B"),'05 APU'!$T:$AB,9,),0)</f>
        <v>0</v>
      </c>
      <c r="S1793" s="90">
        <f>IFERROR(VLOOKUP(CONCATENATE($A1793,"A"),'05 APU'!$T:$AB,9,),0)</f>
        <v>0</v>
      </c>
      <c r="U1793" s="421"/>
      <c r="V1793" s="424"/>
      <c r="W1793" s="429">
        <v>0</v>
      </c>
    </row>
    <row r="1794" spans="1:23" x14ac:dyDescent="0.25">
      <c r="A1794" s="88">
        <v>1784</v>
      </c>
      <c r="B1794" s="408" t="s">
        <v>3186</v>
      </c>
      <c r="C1794" s="409" t="s">
        <v>1675</v>
      </c>
      <c r="D1794" s="89" t="str">
        <f>IFERROR(VLOOKUP(CONCATENATE($A1794,"T"),'05 APU'!$1:$1048576,3,),"")</f>
        <v/>
      </c>
      <c r="E1794" s="89" t="str">
        <f>IFERROR(VLOOKUP(CONCATENATE($A1794,"T2"),'05 APU'!$1:$1048576,3,),"")</f>
        <v/>
      </c>
      <c r="F1794" s="89" t="str">
        <f>IFERROR(VLOOKUP(CONCATENATE($A1794,"T3"),'05 APU'!$1:$1048576,3,),"")</f>
        <v/>
      </c>
      <c r="G1794" s="415" t="s">
        <v>168</v>
      </c>
      <c r="H1794" s="351"/>
      <c r="I1794" s="90">
        <f>IFERROR((VLOOKUP(CONCATENATE($A1794,"D"),'05 APU'!$1:$1048576,9,)),0)</f>
        <v>0</v>
      </c>
      <c r="J1794" s="90">
        <f t="shared" si="57"/>
        <v>0</v>
      </c>
      <c r="K1794" s="297" t="str">
        <f>IFERROR(VLOOKUP(CONCATENATE($A1794,"C"),'05 APU'!$1:$1048576,9,),"")</f>
        <v/>
      </c>
      <c r="L1794" s="297" t="str">
        <f>IFERROR(VLOOKUP(CONCATENATE($A1794,"B"),'05 APU'!$1:$1048576,9,),"")</f>
        <v/>
      </c>
      <c r="M1794" s="297" t="str">
        <f>IFERROR(VLOOKUP(CONCATENATE($A1794,"A"),'05 APU'!$1:$1048576,9,),"")</f>
        <v/>
      </c>
      <c r="N1794" s="86"/>
      <c r="O1794" s="90">
        <f>IFERROR(VLOOKUP(CONCATENATE($A1794,"D"),'05 APU'!$T:$AB,9,),0)</f>
        <v>0</v>
      </c>
      <c r="P1794" s="90">
        <f t="shared" si="56"/>
        <v>0</v>
      </c>
      <c r="Q1794" s="90">
        <f>IFERROR(VLOOKUP(CONCATENATE($A1794,"C"),'05 APU'!$T:$AB,9,),0)</f>
        <v>0</v>
      </c>
      <c r="R1794" s="90">
        <f>IFERROR(VLOOKUP(CONCATENATE($A1794,"B"),'05 APU'!$T:$AB,9,),0)</f>
        <v>0</v>
      </c>
      <c r="S1794" s="90">
        <f>IFERROR(VLOOKUP(CONCATENATE($A1794,"A"),'05 APU'!$T:$AB,9,),0)</f>
        <v>0</v>
      </c>
      <c r="U1794" s="421"/>
      <c r="V1794" s="424"/>
      <c r="W1794" s="429">
        <v>0</v>
      </c>
    </row>
    <row r="1795" spans="1:23" x14ac:dyDescent="0.25">
      <c r="A1795" s="88">
        <v>1785</v>
      </c>
      <c r="B1795" s="408" t="s">
        <v>3187</v>
      </c>
      <c r="C1795" s="409" t="s">
        <v>1410</v>
      </c>
      <c r="D1795" s="89" t="str">
        <f>IFERROR(VLOOKUP(CONCATENATE($A1795,"T"),'05 APU'!$1:$1048576,3,),"")</f>
        <v/>
      </c>
      <c r="E1795" s="89" t="str">
        <f>IFERROR(VLOOKUP(CONCATENATE($A1795,"T2"),'05 APU'!$1:$1048576,3,),"")</f>
        <v/>
      </c>
      <c r="F1795" s="89" t="str">
        <f>IFERROR(VLOOKUP(CONCATENATE($A1795,"T3"),'05 APU'!$1:$1048576,3,),"")</f>
        <v/>
      </c>
      <c r="G1795" s="415" t="s">
        <v>168</v>
      </c>
      <c r="H1795" s="351"/>
      <c r="I1795" s="90">
        <f>IFERROR((VLOOKUP(CONCATENATE($A1795,"D"),'05 APU'!$1:$1048576,9,)),0)</f>
        <v>0</v>
      </c>
      <c r="J1795" s="90">
        <f t="shared" si="57"/>
        <v>0</v>
      </c>
      <c r="K1795" s="297" t="str">
        <f>IFERROR(VLOOKUP(CONCATENATE($A1795,"C"),'05 APU'!$1:$1048576,9,),"")</f>
        <v/>
      </c>
      <c r="L1795" s="297" t="str">
        <f>IFERROR(VLOOKUP(CONCATENATE($A1795,"B"),'05 APU'!$1:$1048576,9,),"")</f>
        <v/>
      </c>
      <c r="M1795" s="297" t="str">
        <f>IFERROR(VLOOKUP(CONCATENATE($A1795,"A"),'05 APU'!$1:$1048576,9,),"")</f>
        <v/>
      </c>
      <c r="N1795" s="86"/>
      <c r="O1795" s="90">
        <f>IFERROR(VLOOKUP(CONCATENATE($A1795,"D"),'05 APU'!$T:$AB,9,),0)</f>
        <v>0</v>
      </c>
      <c r="P1795" s="90">
        <f t="shared" si="56"/>
        <v>0</v>
      </c>
      <c r="Q1795" s="90">
        <f>IFERROR(VLOOKUP(CONCATENATE($A1795,"C"),'05 APU'!$T:$AB,9,),0)</f>
        <v>0</v>
      </c>
      <c r="R1795" s="90">
        <f>IFERROR(VLOOKUP(CONCATENATE($A1795,"B"),'05 APU'!$T:$AB,9,),0)</f>
        <v>0</v>
      </c>
      <c r="S1795" s="90">
        <f>IFERROR(VLOOKUP(CONCATENATE($A1795,"A"),'05 APU'!$T:$AB,9,),0)</f>
        <v>0</v>
      </c>
      <c r="U1795" s="421"/>
      <c r="V1795" s="424"/>
      <c r="W1795" s="429">
        <v>0</v>
      </c>
    </row>
    <row r="1796" spans="1:23" x14ac:dyDescent="0.25">
      <c r="A1796" s="88">
        <v>1786</v>
      </c>
      <c r="B1796" s="403" t="s">
        <v>3188</v>
      </c>
      <c r="C1796" s="404" t="s">
        <v>1537</v>
      </c>
      <c r="D1796" s="89" t="str">
        <f>IFERROR(VLOOKUP(CONCATENATE($A1796,"T"),'05 APU'!$1:$1048576,3,),"")</f>
        <v/>
      </c>
      <c r="E1796" s="89" t="str">
        <f>IFERROR(VLOOKUP(CONCATENATE($A1796,"T2"),'05 APU'!$1:$1048576,3,),"")</f>
        <v/>
      </c>
      <c r="F1796" s="89" t="str">
        <f>IFERROR(VLOOKUP(CONCATENATE($A1796,"T3"),'05 APU'!$1:$1048576,3,),"")</f>
        <v/>
      </c>
      <c r="G1796" s="415"/>
      <c r="H1796" s="351"/>
      <c r="I1796" s="90">
        <f>IFERROR((VLOOKUP(CONCATENATE($A1796,"D"),'05 APU'!$1:$1048576,9,)),0)</f>
        <v>0</v>
      </c>
      <c r="J1796" s="90">
        <f t="shared" si="57"/>
        <v>0</v>
      </c>
      <c r="K1796" s="297" t="str">
        <f>IFERROR(VLOOKUP(CONCATENATE($A1796,"C"),'05 APU'!$1:$1048576,9,),"")</f>
        <v/>
      </c>
      <c r="L1796" s="297" t="str">
        <f>IFERROR(VLOOKUP(CONCATENATE($A1796,"B"),'05 APU'!$1:$1048576,9,),"")</f>
        <v/>
      </c>
      <c r="M1796" s="297" t="str">
        <f>IFERROR(VLOOKUP(CONCATENATE($A1796,"A"),'05 APU'!$1:$1048576,9,),"")</f>
        <v/>
      </c>
      <c r="N1796" s="86"/>
      <c r="O1796" s="90">
        <f>IFERROR(VLOOKUP(CONCATENATE($A1796,"D"),'05 APU'!$T:$AB,9,),0)</f>
        <v>0</v>
      </c>
      <c r="P1796" s="90">
        <f t="shared" si="56"/>
        <v>0</v>
      </c>
      <c r="Q1796" s="90">
        <f>IFERROR(VLOOKUP(CONCATENATE($A1796,"C"),'05 APU'!$T:$AB,9,),0)</f>
        <v>0</v>
      </c>
      <c r="R1796" s="90">
        <f>IFERROR(VLOOKUP(CONCATENATE($A1796,"B"),'05 APU'!$T:$AB,9,),0)</f>
        <v>0</v>
      </c>
      <c r="S1796" s="90">
        <f>IFERROR(VLOOKUP(CONCATENATE($A1796,"A"),'05 APU'!$T:$AB,9,),0)</f>
        <v>0</v>
      </c>
      <c r="U1796" s="420"/>
      <c r="V1796" s="424"/>
      <c r="W1796" s="429">
        <v>0</v>
      </c>
    </row>
    <row r="1797" spans="1:23" x14ac:dyDescent="0.25">
      <c r="A1797" s="88">
        <v>1787</v>
      </c>
      <c r="B1797" s="408" t="s">
        <v>3189</v>
      </c>
      <c r="C1797" s="409" t="s">
        <v>1397</v>
      </c>
      <c r="D1797" s="89" t="str">
        <f>IFERROR(VLOOKUP(CONCATENATE($A1797,"T"),'05 APU'!$1:$1048576,3,),"")</f>
        <v/>
      </c>
      <c r="E1797" s="89" t="str">
        <f>IFERROR(VLOOKUP(CONCATENATE($A1797,"T2"),'05 APU'!$1:$1048576,3,),"")</f>
        <v/>
      </c>
      <c r="F1797" s="89" t="str">
        <f>IFERROR(VLOOKUP(CONCATENATE($A1797,"T3"),'05 APU'!$1:$1048576,3,),"")</f>
        <v/>
      </c>
      <c r="G1797" s="415" t="s">
        <v>168</v>
      </c>
      <c r="H1797" s="351"/>
      <c r="I1797" s="90">
        <f>IFERROR((VLOOKUP(CONCATENATE($A1797,"D"),'05 APU'!$1:$1048576,9,)),0)</f>
        <v>0</v>
      </c>
      <c r="J1797" s="90">
        <f t="shared" si="57"/>
        <v>0</v>
      </c>
      <c r="K1797" s="297" t="str">
        <f>IFERROR(VLOOKUP(CONCATENATE($A1797,"C"),'05 APU'!$1:$1048576,9,),"")</f>
        <v/>
      </c>
      <c r="L1797" s="297" t="str">
        <f>IFERROR(VLOOKUP(CONCATENATE($A1797,"B"),'05 APU'!$1:$1048576,9,),"")</f>
        <v/>
      </c>
      <c r="M1797" s="297" t="str">
        <f>IFERROR(VLOOKUP(CONCATENATE($A1797,"A"),'05 APU'!$1:$1048576,9,),"")</f>
        <v/>
      </c>
      <c r="N1797" s="86"/>
      <c r="O1797" s="90">
        <f>IFERROR(VLOOKUP(CONCATENATE($A1797,"D"),'05 APU'!$T:$AB,9,),0)</f>
        <v>0</v>
      </c>
      <c r="P1797" s="90">
        <f t="shared" si="56"/>
        <v>0</v>
      </c>
      <c r="Q1797" s="90">
        <f>IFERROR(VLOOKUP(CONCATENATE($A1797,"C"),'05 APU'!$T:$AB,9,),0)</f>
        <v>0</v>
      </c>
      <c r="R1797" s="90">
        <f>IFERROR(VLOOKUP(CONCATENATE($A1797,"B"),'05 APU'!$T:$AB,9,),0)</f>
        <v>0</v>
      </c>
      <c r="S1797" s="90">
        <f>IFERROR(VLOOKUP(CONCATENATE($A1797,"A"),'05 APU'!$T:$AB,9,),0)</f>
        <v>0</v>
      </c>
      <c r="U1797" s="421"/>
      <c r="V1797" s="424"/>
      <c r="W1797" s="429">
        <v>0</v>
      </c>
    </row>
    <row r="1798" spans="1:23" x14ac:dyDescent="0.25">
      <c r="A1798" s="88">
        <v>1788</v>
      </c>
      <c r="B1798" s="408" t="s">
        <v>3190</v>
      </c>
      <c r="C1798" s="409" t="s">
        <v>1381</v>
      </c>
      <c r="D1798" s="89" t="str">
        <f>IFERROR(VLOOKUP(CONCATENATE($A1798,"T"),'05 APU'!$1:$1048576,3,),"")</f>
        <v/>
      </c>
      <c r="E1798" s="89" t="str">
        <f>IFERROR(VLOOKUP(CONCATENATE($A1798,"T2"),'05 APU'!$1:$1048576,3,),"")</f>
        <v/>
      </c>
      <c r="F1798" s="89" t="str">
        <f>IFERROR(VLOOKUP(CONCATENATE($A1798,"T3"),'05 APU'!$1:$1048576,3,),"")</f>
        <v/>
      </c>
      <c r="G1798" s="415" t="s">
        <v>168</v>
      </c>
      <c r="H1798" s="351"/>
      <c r="I1798" s="90">
        <f>IFERROR((VLOOKUP(CONCATENATE($A1798,"D"),'05 APU'!$1:$1048576,9,)),0)</f>
        <v>0</v>
      </c>
      <c r="J1798" s="90">
        <f t="shared" si="57"/>
        <v>0</v>
      </c>
      <c r="K1798" s="297" t="str">
        <f>IFERROR(VLOOKUP(CONCATENATE($A1798,"C"),'05 APU'!$1:$1048576,9,),"")</f>
        <v/>
      </c>
      <c r="L1798" s="297" t="str">
        <f>IFERROR(VLOOKUP(CONCATENATE($A1798,"B"),'05 APU'!$1:$1048576,9,),"")</f>
        <v/>
      </c>
      <c r="M1798" s="297" t="str">
        <f>IFERROR(VLOOKUP(CONCATENATE($A1798,"A"),'05 APU'!$1:$1048576,9,),"")</f>
        <v/>
      </c>
      <c r="N1798" s="86"/>
      <c r="O1798" s="90">
        <f>IFERROR(VLOOKUP(CONCATENATE($A1798,"D"),'05 APU'!$T:$AB,9,),0)</f>
        <v>0</v>
      </c>
      <c r="P1798" s="90">
        <f t="shared" si="56"/>
        <v>0</v>
      </c>
      <c r="Q1798" s="90">
        <f>IFERROR(VLOOKUP(CONCATENATE($A1798,"C"),'05 APU'!$T:$AB,9,),0)</f>
        <v>0</v>
      </c>
      <c r="R1798" s="90">
        <f>IFERROR(VLOOKUP(CONCATENATE($A1798,"B"),'05 APU'!$T:$AB,9,),0)</f>
        <v>0</v>
      </c>
      <c r="S1798" s="90">
        <f>IFERROR(VLOOKUP(CONCATENATE($A1798,"A"),'05 APU'!$T:$AB,9,),0)</f>
        <v>0</v>
      </c>
      <c r="U1798" s="421"/>
      <c r="V1798" s="424"/>
      <c r="W1798" s="429">
        <v>0</v>
      </c>
    </row>
    <row r="1799" spans="1:23" x14ac:dyDescent="0.25">
      <c r="A1799" s="88">
        <v>1789</v>
      </c>
      <c r="B1799" s="408" t="s">
        <v>3191</v>
      </c>
      <c r="C1799" s="409" t="s">
        <v>3070</v>
      </c>
      <c r="D1799" s="89" t="str">
        <f>IFERROR(VLOOKUP(CONCATENATE($A1799,"T"),'05 APU'!$1:$1048576,3,),"")</f>
        <v/>
      </c>
      <c r="E1799" s="89" t="str">
        <f>IFERROR(VLOOKUP(CONCATENATE($A1799,"T2"),'05 APU'!$1:$1048576,3,),"")</f>
        <v/>
      </c>
      <c r="F1799" s="89" t="str">
        <f>IFERROR(VLOOKUP(CONCATENATE($A1799,"T3"),'05 APU'!$1:$1048576,3,),"")</f>
        <v/>
      </c>
      <c r="G1799" s="415" t="s">
        <v>168</v>
      </c>
      <c r="H1799" s="351"/>
      <c r="I1799" s="90">
        <f>IFERROR((VLOOKUP(CONCATENATE($A1799,"D"),'05 APU'!$1:$1048576,9,)),0)</f>
        <v>0</v>
      </c>
      <c r="J1799" s="90">
        <f t="shared" si="57"/>
        <v>0</v>
      </c>
      <c r="K1799" s="297" t="str">
        <f>IFERROR(VLOOKUP(CONCATENATE($A1799,"C"),'05 APU'!$1:$1048576,9,),"")</f>
        <v/>
      </c>
      <c r="L1799" s="297" t="str">
        <f>IFERROR(VLOOKUP(CONCATENATE($A1799,"B"),'05 APU'!$1:$1048576,9,),"")</f>
        <v/>
      </c>
      <c r="M1799" s="297" t="str">
        <f>IFERROR(VLOOKUP(CONCATENATE($A1799,"A"),'05 APU'!$1:$1048576,9,),"")</f>
        <v/>
      </c>
      <c r="N1799" s="86"/>
      <c r="O1799" s="90">
        <f>IFERROR(VLOOKUP(CONCATENATE($A1799,"D"),'05 APU'!$T:$AB,9,),0)</f>
        <v>0</v>
      </c>
      <c r="P1799" s="90">
        <f t="shared" si="56"/>
        <v>0</v>
      </c>
      <c r="Q1799" s="90">
        <f>IFERROR(VLOOKUP(CONCATENATE($A1799,"C"),'05 APU'!$T:$AB,9,),0)</f>
        <v>0</v>
      </c>
      <c r="R1799" s="90">
        <f>IFERROR(VLOOKUP(CONCATENATE($A1799,"B"),'05 APU'!$T:$AB,9,),0)</f>
        <v>0</v>
      </c>
      <c r="S1799" s="90">
        <f>IFERROR(VLOOKUP(CONCATENATE($A1799,"A"),'05 APU'!$T:$AB,9,),0)</f>
        <v>0</v>
      </c>
      <c r="U1799" s="421"/>
      <c r="V1799" s="424"/>
      <c r="W1799" s="429">
        <v>0</v>
      </c>
    </row>
    <row r="1800" spans="1:23" x14ac:dyDescent="0.25">
      <c r="A1800" s="88">
        <v>1790</v>
      </c>
      <c r="B1800" s="408" t="s">
        <v>3192</v>
      </c>
      <c r="C1800" s="409" t="s">
        <v>3072</v>
      </c>
      <c r="D1800" s="89" t="str">
        <f>IFERROR(VLOOKUP(CONCATENATE($A1800,"T"),'05 APU'!$1:$1048576,3,),"")</f>
        <v/>
      </c>
      <c r="E1800" s="89" t="str">
        <f>IFERROR(VLOOKUP(CONCATENATE($A1800,"T2"),'05 APU'!$1:$1048576,3,),"")</f>
        <v/>
      </c>
      <c r="F1800" s="89" t="str">
        <f>IFERROR(VLOOKUP(CONCATENATE($A1800,"T3"),'05 APU'!$1:$1048576,3,),"")</f>
        <v/>
      </c>
      <c r="G1800" s="415" t="s">
        <v>168</v>
      </c>
      <c r="H1800" s="351"/>
      <c r="I1800" s="90">
        <f>IFERROR((VLOOKUP(CONCATENATE($A1800,"D"),'05 APU'!$1:$1048576,9,)),0)</f>
        <v>0</v>
      </c>
      <c r="J1800" s="90">
        <f t="shared" si="57"/>
        <v>0</v>
      </c>
      <c r="K1800" s="297" t="str">
        <f>IFERROR(VLOOKUP(CONCATENATE($A1800,"C"),'05 APU'!$1:$1048576,9,),"")</f>
        <v/>
      </c>
      <c r="L1800" s="297" t="str">
        <f>IFERROR(VLOOKUP(CONCATENATE($A1800,"B"),'05 APU'!$1:$1048576,9,),"")</f>
        <v/>
      </c>
      <c r="M1800" s="297" t="str">
        <f>IFERROR(VLOOKUP(CONCATENATE($A1800,"A"),'05 APU'!$1:$1048576,9,),"")</f>
        <v/>
      </c>
      <c r="N1800" s="86"/>
      <c r="O1800" s="90">
        <f>IFERROR(VLOOKUP(CONCATENATE($A1800,"D"),'05 APU'!$T:$AB,9,),0)</f>
        <v>0</v>
      </c>
      <c r="P1800" s="90">
        <f t="shared" si="56"/>
        <v>0</v>
      </c>
      <c r="Q1800" s="90">
        <f>IFERROR(VLOOKUP(CONCATENATE($A1800,"C"),'05 APU'!$T:$AB,9,),0)</f>
        <v>0</v>
      </c>
      <c r="R1800" s="90">
        <f>IFERROR(VLOOKUP(CONCATENATE($A1800,"B"),'05 APU'!$T:$AB,9,),0)</f>
        <v>0</v>
      </c>
      <c r="S1800" s="90">
        <f>IFERROR(VLOOKUP(CONCATENATE($A1800,"A"),'05 APU'!$T:$AB,9,),0)</f>
        <v>0</v>
      </c>
      <c r="U1800" s="421"/>
      <c r="V1800" s="424"/>
      <c r="W1800" s="429">
        <v>0</v>
      </c>
    </row>
    <row r="1801" spans="1:23" x14ac:dyDescent="0.25">
      <c r="A1801" s="88">
        <v>1791</v>
      </c>
      <c r="B1801" s="408" t="s">
        <v>3193</v>
      </c>
      <c r="C1801" s="409" t="s">
        <v>1407</v>
      </c>
      <c r="D1801" s="89" t="str">
        <f>IFERROR(VLOOKUP(CONCATENATE($A1801,"T"),'05 APU'!$1:$1048576,3,),"")</f>
        <v/>
      </c>
      <c r="E1801" s="89" t="str">
        <f>IFERROR(VLOOKUP(CONCATENATE($A1801,"T2"),'05 APU'!$1:$1048576,3,),"")</f>
        <v/>
      </c>
      <c r="F1801" s="89" t="str">
        <f>IFERROR(VLOOKUP(CONCATENATE($A1801,"T3"),'05 APU'!$1:$1048576,3,),"")</f>
        <v/>
      </c>
      <c r="G1801" s="415" t="s">
        <v>168</v>
      </c>
      <c r="H1801" s="351"/>
      <c r="I1801" s="90">
        <f>IFERROR((VLOOKUP(CONCATENATE($A1801,"D"),'05 APU'!$1:$1048576,9,)),0)</f>
        <v>0</v>
      </c>
      <c r="J1801" s="90">
        <f t="shared" si="57"/>
        <v>0</v>
      </c>
      <c r="K1801" s="297" t="str">
        <f>IFERROR(VLOOKUP(CONCATENATE($A1801,"C"),'05 APU'!$1:$1048576,9,),"")</f>
        <v/>
      </c>
      <c r="L1801" s="297" t="str">
        <f>IFERROR(VLOOKUP(CONCATENATE($A1801,"B"),'05 APU'!$1:$1048576,9,),"")</f>
        <v/>
      </c>
      <c r="M1801" s="297" t="str">
        <f>IFERROR(VLOOKUP(CONCATENATE($A1801,"A"),'05 APU'!$1:$1048576,9,),"")</f>
        <v/>
      </c>
      <c r="N1801" s="86"/>
      <c r="O1801" s="90">
        <f>IFERROR(VLOOKUP(CONCATENATE($A1801,"D"),'05 APU'!$T:$AB,9,),0)</f>
        <v>0</v>
      </c>
      <c r="P1801" s="90">
        <f t="shared" si="56"/>
        <v>0</v>
      </c>
      <c r="Q1801" s="90">
        <f>IFERROR(VLOOKUP(CONCATENATE($A1801,"C"),'05 APU'!$T:$AB,9,),0)</f>
        <v>0</v>
      </c>
      <c r="R1801" s="90">
        <f>IFERROR(VLOOKUP(CONCATENATE($A1801,"B"),'05 APU'!$T:$AB,9,),0)</f>
        <v>0</v>
      </c>
      <c r="S1801" s="90">
        <f>IFERROR(VLOOKUP(CONCATENATE($A1801,"A"),'05 APU'!$T:$AB,9,),0)</f>
        <v>0</v>
      </c>
      <c r="U1801" s="421"/>
      <c r="V1801" s="424"/>
      <c r="W1801" s="429">
        <v>0</v>
      </c>
    </row>
    <row r="1802" spans="1:23" x14ac:dyDescent="0.25">
      <c r="A1802" s="88">
        <v>1792</v>
      </c>
      <c r="B1802" s="408" t="s">
        <v>3194</v>
      </c>
      <c r="C1802" s="409" t="s">
        <v>1675</v>
      </c>
      <c r="D1802" s="89" t="str">
        <f>IFERROR(VLOOKUP(CONCATENATE($A1802,"T"),'05 APU'!$1:$1048576,3,),"")</f>
        <v/>
      </c>
      <c r="E1802" s="89" t="str">
        <f>IFERROR(VLOOKUP(CONCATENATE($A1802,"T2"),'05 APU'!$1:$1048576,3,),"")</f>
        <v/>
      </c>
      <c r="F1802" s="89" t="str">
        <f>IFERROR(VLOOKUP(CONCATENATE($A1802,"T3"),'05 APU'!$1:$1048576,3,),"")</f>
        <v/>
      </c>
      <c r="G1802" s="415" t="s">
        <v>168</v>
      </c>
      <c r="H1802" s="351"/>
      <c r="I1802" s="90">
        <f>IFERROR((VLOOKUP(CONCATENATE($A1802,"D"),'05 APU'!$1:$1048576,9,)),0)</f>
        <v>0</v>
      </c>
      <c r="J1802" s="90">
        <f t="shared" si="57"/>
        <v>0</v>
      </c>
      <c r="K1802" s="297" t="str">
        <f>IFERROR(VLOOKUP(CONCATENATE($A1802,"C"),'05 APU'!$1:$1048576,9,),"")</f>
        <v/>
      </c>
      <c r="L1802" s="297" t="str">
        <f>IFERROR(VLOOKUP(CONCATENATE($A1802,"B"),'05 APU'!$1:$1048576,9,),"")</f>
        <v/>
      </c>
      <c r="M1802" s="297" t="str">
        <f>IFERROR(VLOOKUP(CONCATENATE($A1802,"A"),'05 APU'!$1:$1048576,9,),"")</f>
        <v/>
      </c>
      <c r="N1802" s="86"/>
      <c r="O1802" s="90">
        <f>IFERROR(VLOOKUP(CONCATENATE($A1802,"D"),'05 APU'!$T:$AB,9,),0)</f>
        <v>0</v>
      </c>
      <c r="P1802" s="90">
        <f t="shared" si="56"/>
        <v>0</v>
      </c>
      <c r="Q1802" s="90">
        <f>IFERROR(VLOOKUP(CONCATENATE($A1802,"C"),'05 APU'!$T:$AB,9,),0)</f>
        <v>0</v>
      </c>
      <c r="R1802" s="90">
        <f>IFERROR(VLOOKUP(CONCATENATE($A1802,"B"),'05 APU'!$T:$AB,9,),0)</f>
        <v>0</v>
      </c>
      <c r="S1802" s="90">
        <f>IFERROR(VLOOKUP(CONCATENATE($A1802,"A"),'05 APU'!$T:$AB,9,),0)</f>
        <v>0</v>
      </c>
      <c r="U1802" s="421"/>
      <c r="V1802" s="424"/>
      <c r="W1802" s="429">
        <v>0</v>
      </c>
    </row>
    <row r="1803" spans="1:23" x14ac:dyDescent="0.25">
      <c r="A1803" s="88">
        <v>1793</v>
      </c>
      <c r="B1803" s="408" t="s">
        <v>3195</v>
      </c>
      <c r="C1803" s="409" t="s">
        <v>1410</v>
      </c>
      <c r="D1803" s="89" t="str">
        <f>IFERROR(VLOOKUP(CONCATENATE($A1803,"T"),'05 APU'!$1:$1048576,3,),"")</f>
        <v/>
      </c>
      <c r="E1803" s="89" t="str">
        <f>IFERROR(VLOOKUP(CONCATENATE($A1803,"T2"),'05 APU'!$1:$1048576,3,),"")</f>
        <v/>
      </c>
      <c r="F1803" s="89" t="str">
        <f>IFERROR(VLOOKUP(CONCATENATE($A1803,"T3"),'05 APU'!$1:$1048576,3,),"")</f>
        <v/>
      </c>
      <c r="G1803" s="415" t="s">
        <v>168</v>
      </c>
      <c r="H1803" s="351"/>
      <c r="I1803" s="90">
        <f>IFERROR((VLOOKUP(CONCATENATE($A1803,"D"),'05 APU'!$1:$1048576,9,)),0)</f>
        <v>0</v>
      </c>
      <c r="J1803" s="90">
        <f t="shared" si="57"/>
        <v>0</v>
      </c>
      <c r="K1803" s="297" t="str">
        <f>IFERROR(VLOOKUP(CONCATENATE($A1803,"C"),'05 APU'!$1:$1048576,9,),"")</f>
        <v/>
      </c>
      <c r="L1803" s="297" t="str">
        <f>IFERROR(VLOOKUP(CONCATENATE($A1803,"B"),'05 APU'!$1:$1048576,9,),"")</f>
        <v/>
      </c>
      <c r="M1803" s="297" t="str">
        <f>IFERROR(VLOOKUP(CONCATENATE($A1803,"A"),'05 APU'!$1:$1048576,9,),"")</f>
        <v/>
      </c>
      <c r="N1803" s="86"/>
      <c r="O1803" s="90">
        <f>IFERROR(VLOOKUP(CONCATENATE($A1803,"D"),'05 APU'!$T:$AB,9,),0)</f>
        <v>0</v>
      </c>
      <c r="P1803" s="90">
        <f t="shared" ref="P1803:P1866" si="58">IFERROR($O1803*$H1803,0)</f>
        <v>0</v>
      </c>
      <c r="Q1803" s="90">
        <f>IFERROR(VLOOKUP(CONCATENATE($A1803,"C"),'05 APU'!$T:$AB,9,),0)</f>
        <v>0</v>
      </c>
      <c r="R1803" s="90">
        <f>IFERROR(VLOOKUP(CONCATENATE($A1803,"B"),'05 APU'!$T:$AB,9,),0)</f>
        <v>0</v>
      </c>
      <c r="S1803" s="90">
        <f>IFERROR(VLOOKUP(CONCATENATE($A1803,"A"),'05 APU'!$T:$AB,9,),0)</f>
        <v>0</v>
      </c>
      <c r="U1803" s="421"/>
      <c r="V1803" s="424"/>
      <c r="W1803" s="429">
        <v>0</v>
      </c>
    </row>
    <row r="1804" spans="1:23" x14ac:dyDescent="0.25">
      <c r="A1804" s="88">
        <v>1794</v>
      </c>
      <c r="B1804" s="403">
        <v>6.4</v>
      </c>
      <c r="C1804" s="404" t="s">
        <v>3196</v>
      </c>
      <c r="D1804" s="89" t="str">
        <f>IFERROR(VLOOKUP(CONCATENATE($A1804,"T"),'05 APU'!$1:$1048576,3,),"")</f>
        <v/>
      </c>
      <c r="E1804" s="89" t="str">
        <f>IFERROR(VLOOKUP(CONCATENATE($A1804,"T2"),'05 APU'!$1:$1048576,3,),"")</f>
        <v/>
      </c>
      <c r="F1804" s="89" t="str">
        <f>IFERROR(VLOOKUP(CONCATENATE($A1804,"T3"),'05 APU'!$1:$1048576,3,),"")</f>
        <v/>
      </c>
      <c r="G1804" s="415"/>
      <c r="H1804" s="351"/>
      <c r="I1804" s="90">
        <f>IFERROR((VLOOKUP(CONCATENATE($A1804,"D"),'05 APU'!$1:$1048576,9,)),0)</f>
        <v>0</v>
      </c>
      <c r="J1804" s="90">
        <f t="shared" si="57"/>
        <v>0</v>
      </c>
      <c r="K1804" s="297" t="str">
        <f>IFERROR(VLOOKUP(CONCATENATE($A1804,"C"),'05 APU'!$1:$1048576,9,),"")</f>
        <v/>
      </c>
      <c r="L1804" s="297" t="str">
        <f>IFERROR(VLOOKUP(CONCATENATE($A1804,"B"),'05 APU'!$1:$1048576,9,),"")</f>
        <v/>
      </c>
      <c r="M1804" s="297" t="str">
        <f>IFERROR(VLOOKUP(CONCATENATE($A1804,"A"),'05 APU'!$1:$1048576,9,),"")</f>
        <v/>
      </c>
      <c r="N1804" s="86"/>
      <c r="O1804" s="90">
        <f>IFERROR(VLOOKUP(CONCATENATE($A1804,"D"),'05 APU'!$T:$AB,9,),0)</f>
        <v>0</v>
      </c>
      <c r="P1804" s="90">
        <f t="shared" si="58"/>
        <v>0</v>
      </c>
      <c r="Q1804" s="90">
        <f>IFERROR(VLOOKUP(CONCATENATE($A1804,"C"),'05 APU'!$T:$AB,9,),0)</f>
        <v>0</v>
      </c>
      <c r="R1804" s="90">
        <f>IFERROR(VLOOKUP(CONCATENATE($A1804,"B"),'05 APU'!$T:$AB,9,),0)</f>
        <v>0</v>
      </c>
      <c r="S1804" s="90">
        <f>IFERROR(VLOOKUP(CONCATENATE($A1804,"A"),'05 APU'!$T:$AB,9,),0)</f>
        <v>0</v>
      </c>
      <c r="U1804" s="420"/>
      <c r="V1804" s="424"/>
      <c r="W1804" s="429">
        <v>0</v>
      </c>
    </row>
    <row r="1805" spans="1:23" x14ac:dyDescent="0.25">
      <c r="A1805" s="88">
        <v>1795</v>
      </c>
      <c r="B1805" s="408" t="s">
        <v>3197</v>
      </c>
      <c r="C1805" s="409" t="s">
        <v>3198</v>
      </c>
      <c r="D1805" s="89" t="str">
        <f>IFERROR(VLOOKUP(CONCATENATE($A1805,"T"),'05 APU'!$1:$1048576,3,),"")</f>
        <v/>
      </c>
      <c r="E1805" s="89" t="str">
        <f>IFERROR(VLOOKUP(CONCATENATE($A1805,"T2"),'05 APU'!$1:$1048576,3,),"")</f>
        <v/>
      </c>
      <c r="F1805" s="89" t="str">
        <f>IFERROR(VLOOKUP(CONCATENATE($A1805,"T3"),'05 APU'!$1:$1048576,3,),"")</f>
        <v/>
      </c>
      <c r="G1805" s="415" t="s">
        <v>168</v>
      </c>
      <c r="H1805" s="351"/>
      <c r="I1805" s="90">
        <f>IFERROR((VLOOKUP(CONCATENATE($A1805,"D"),'05 APU'!$1:$1048576,9,)),0)</f>
        <v>0</v>
      </c>
      <c r="J1805" s="90">
        <f t="shared" si="57"/>
        <v>0</v>
      </c>
      <c r="K1805" s="297" t="str">
        <f>IFERROR(VLOOKUP(CONCATENATE($A1805,"C"),'05 APU'!$1:$1048576,9,),"")</f>
        <v/>
      </c>
      <c r="L1805" s="297" t="str">
        <f>IFERROR(VLOOKUP(CONCATENATE($A1805,"B"),'05 APU'!$1:$1048576,9,),"")</f>
        <v/>
      </c>
      <c r="M1805" s="297" t="str">
        <f>IFERROR(VLOOKUP(CONCATENATE($A1805,"A"),'05 APU'!$1:$1048576,9,),"")</f>
        <v/>
      </c>
      <c r="N1805" s="86"/>
      <c r="O1805" s="90">
        <f>IFERROR(VLOOKUP(CONCATENATE($A1805,"D"),'05 APU'!$T:$AB,9,),0)</f>
        <v>0</v>
      </c>
      <c r="P1805" s="90">
        <f t="shared" si="58"/>
        <v>0</v>
      </c>
      <c r="Q1805" s="90">
        <f>IFERROR(VLOOKUP(CONCATENATE($A1805,"C"),'05 APU'!$T:$AB,9,),0)</f>
        <v>0</v>
      </c>
      <c r="R1805" s="90">
        <f>IFERROR(VLOOKUP(CONCATENATE($A1805,"B"),'05 APU'!$T:$AB,9,),0)</f>
        <v>0</v>
      </c>
      <c r="S1805" s="90">
        <f>IFERROR(VLOOKUP(CONCATENATE($A1805,"A"),'05 APU'!$T:$AB,9,),0)</f>
        <v>0</v>
      </c>
      <c r="U1805" s="421"/>
      <c r="V1805" s="424"/>
      <c r="W1805" s="429">
        <v>0</v>
      </c>
    </row>
    <row r="1806" spans="1:23" x14ac:dyDescent="0.25">
      <c r="A1806" s="88">
        <v>1796</v>
      </c>
      <c r="B1806" s="408" t="s">
        <v>3199</v>
      </c>
      <c r="C1806" s="409" t="s">
        <v>3200</v>
      </c>
      <c r="D1806" s="89" t="str">
        <f>IFERROR(VLOOKUP(CONCATENATE($A1806,"T"),'05 APU'!$1:$1048576,3,),"")</f>
        <v/>
      </c>
      <c r="E1806" s="89" t="str">
        <f>IFERROR(VLOOKUP(CONCATENATE($A1806,"T2"),'05 APU'!$1:$1048576,3,),"")</f>
        <v/>
      </c>
      <c r="F1806" s="89" t="str">
        <f>IFERROR(VLOOKUP(CONCATENATE($A1806,"T3"),'05 APU'!$1:$1048576,3,),"")</f>
        <v/>
      </c>
      <c r="G1806" s="415" t="s">
        <v>168</v>
      </c>
      <c r="H1806" s="351"/>
      <c r="I1806" s="90">
        <f>IFERROR((VLOOKUP(CONCATENATE($A1806,"D"),'05 APU'!$1:$1048576,9,)),0)</f>
        <v>0</v>
      </c>
      <c r="J1806" s="90">
        <f t="shared" si="57"/>
        <v>0</v>
      </c>
      <c r="K1806" s="297" t="str">
        <f>IFERROR(VLOOKUP(CONCATENATE($A1806,"C"),'05 APU'!$1:$1048576,9,),"")</f>
        <v/>
      </c>
      <c r="L1806" s="297" t="str">
        <f>IFERROR(VLOOKUP(CONCATENATE($A1806,"B"),'05 APU'!$1:$1048576,9,),"")</f>
        <v/>
      </c>
      <c r="M1806" s="297" t="str">
        <f>IFERROR(VLOOKUP(CONCATENATE($A1806,"A"),'05 APU'!$1:$1048576,9,),"")</f>
        <v/>
      </c>
      <c r="N1806" s="86"/>
      <c r="O1806" s="90">
        <f>IFERROR(VLOOKUP(CONCATENATE($A1806,"D"),'05 APU'!$T:$AB,9,),0)</f>
        <v>0</v>
      </c>
      <c r="P1806" s="90">
        <f t="shared" si="58"/>
        <v>0</v>
      </c>
      <c r="Q1806" s="90">
        <f>IFERROR(VLOOKUP(CONCATENATE($A1806,"C"),'05 APU'!$T:$AB,9,),0)</f>
        <v>0</v>
      </c>
      <c r="R1806" s="90">
        <f>IFERROR(VLOOKUP(CONCATENATE($A1806,"B"),'05 APU'!$T:$AB,9,),0)</f>
        <v>0</v>
      </c>
      <c r="S1806" s="90">
        <f>IFERROR(VLOOKUP(CONCATENATE($A1806,"A"),'05 APU'!$T:$AB,9,),0)</f>
        <v>0</v>
      </c>
      <c r="U1806" s="421"/>
      <c r="V1806" s="424"/>
      <c r="W1806" s="429">
        <v>0</v>
      </c>
    </row>
    <row r="1807" spans="1:23" x14ac:dyDescent="0.25">
      <c r="A1807" s="88">
        <v>1797</v>
      </c>
      <c r="B1807" s="408" t="s">
        <v>3201</v>
      </c>
      <c r="C1807" s="409" t="s">
        <v>3202</v>
      </c>
      <c r="D1807" s="89" t="str">
        <f>IFERROR(VLOOKUP(CONCATENATE($A1807,"T"),'05 APU'!$1:$1048576,3,),"")</f>
        <v/>
      </c>
      <c r="E1807" s="89" t="str">
        <f>IFERROR(VLOOKUP(CONCATENATE($A1807,"T2"),'05 APU'!$1:$1048576,3,),"")</f>
        <v/>
      </c>
      <c r="F1807" s="89" t="str">
        <f>IFERROR(VLOOKUP(CONCATENATE($A1807,"T3"),'05 APU'!$1:$1048576,3,),"")</f>
        <v/>
      </c>
      <c r="G1807" s="415" t="s">
        <v>168</v>
      </c>
      <c r="H1807" s="351"/>
      <c r="I1807" s="90">
        <f>IFERROR((VLOOKUP(CONCATENATE($A1807,"D"),'05 APU'!$1:$1048576,9,)),0)</f>
        <v>0</v>
      </c>
      <c r="J1807" s="90">
        <f t="shared" si="57"/>
        <v>0</v>
      </c>
      <c r="K1807" s="297" t="str">
        <f>IFERROR(VLOOKUP(CONCATENATE($A1807,"C"),'05 APU'!$1:$1048576,9,),"")</f>
        <v/>
      </c>
      <c r="L1807" s="297" t="str">
        <f>IFERROR(VLOOKUP(CONCATENATE($A1807,"B"),'05 APU'!$1:$1048576,9,),"")</f>
        <v/>
      </c>
      <c r="M1807" s="297" t="str">
        <f>IFERROR(VLOOKUP(CONCATENATE($A1807,"A"),'05 APU'!$1:$1048576,9,),"")</f>
        <v/>
      </c>
      <c r="N1807" s="86"/>
      <c r="O1807" s="90">
        <f>IFERROR(VLOOKUP(CONCATENATE($A1807,"D"),'05 APU'!$T:$AB,9,),0)</f>
        <v>0</v>
      </c>
      <c r="P1807" s="90">
        <f t="shared" si="58"/>
        <v>0</v>
      </c>
      <c r="Q1807" s="90">
        <f>IFERROR(VLOOKUP(CONCATENATE($A1807,"C"),'05 APU'!$T:$AB,9,),0)</f>
        <v>0</v>
      </c>
      <c r="R1807" s="90">
        <f>IFERROR(VLOOKUP(CONCATENATE($A1807,"B"),'05 APU'!$T:$AB,9,),0)</f>
        <v>0</v>
      </c>
      <c r="S1807" s="90">
        <f>IFERROR(VLOOKUP(CONCATENATE($A1807,"A"),'05 APU'!$T:$AB,9,),0)</f>
        <v>0</v>
      </c>
      <c r="U1807" s="421"/>
      <c r="V1807" s="424"/>
      <c r="W1807" s="429">
        <v>0</v>
      </c>
    </row>
    <row r="1808" spans="1:23" x14ac:dyDescent="0.25">
      <c r="A1808" s="88">
        <v>1798</v>
      </c>
      <c r="B1808" s="408" t="s">
        <v>3203</v>
      </c>
      <c r="C1808" s="409" t="s">
        <v>3204</v>
      </c>
      <c r="D1808" s="89" t="str">
        <f>IFERROR(VLOOKUP(CONCATENATE($A1808,"T"),'05 APU'!$1:$1048576,3,),"")</f>
        <v/>
      </c>
      <c r="E1808" s="89" t="str">
        <f>IFERROR(VLOOKUP(CONCATENATE($A1808,"T2"),'05 APU'!$1:$1048576,3,),"")</f>
        <v/>
      </c>
      <c r="F1808" s="89" t="str">
        <f>IFERROR(VLOOKUP(CONCATENATE($A1808,"T3"),'05 APU'!$1:$1048576,3,),"")</f>
        <v/>
      </c>
      <c r="G1808" s="415" t="s">
        <v>168</v>
      </c>
      <c r="H1808" s="351"/>
      <c r="I1808" s="90">
        <f>IFERROR((VLOOKUP(CONCATENATE($A1808,"D"),'05 APU'!$1:$1048576,9,)),0)</f>
        <v>0</v>
      </c>
      <c r="J1808" s="90">
        <f t="shared" si="57"/>
        <v>0</v>
      </c>
      <c r="K1808" s="297" t="str">
        <f>IFERROR(VLOOKUP(CONCATENATE($A1808,"C"),'05 APU'!$1:$1048576,9,),"")</f>
        <v/>
      </c>
      <c r="L1808" s="297" t="str">
        <f>IFERROR(VLOOKUP(CONCATENATE($A1808,"B"),'05 APU'!$1:$1048576,9,),"")</f>
        <v/>
      </c>
      <c r="M1808" s="297" t="str">
        <f>IFERROR(VLOOKUP(CONCATENATE($A1808,"A"),'05 APU'!$1:$1048576,9,),"")</f>
        <v/>
      </c>
      <c r="N1808" s="86"/>
      <c r="O1808" s="90">
        <f>IFERROR(VLOOKUP(CONCATENATE($A1808,"D"),'05 APU'!$T:$AB,9,),0)</f>
        <v>0</v>
      </c>
      <c r="P1808" s="90">
        <f t="shared" si="58"/>
        <v>0</v>
      </c>
      <c r="Q1808" s="90">
        <f>IFERROR(VLOOKUP(CONCATENATE($A1808,"C"),'05 APU'!$T:$AB,9,),0)</f>
        <v>0</v>
      </c>
      <c r="R1808" s="90">
        <f>IFERROR(VLOOKUP(CONCATENATE($A1808,"B"),'05 APU'!$T:$AB,9,),0)</f>
        <v>0</v>
      </c>
      <c r="S1808" s="90">
        <f>IFERROR(VLOOKUP(CONCATENATE($A1808,"A"),'05 APU'!$T:$AB,9,),0)</f>
        <v>0</v>
      </c>
      <c r="U1808" s="421"/>
      <c r="V1808" s="424"/>
      <c r="W1808" s="429">
        <v>0</v>
      </c>
    </row>
    <row r="1809" spans="1:23" x14ac:dyDescent="0.25">
      <c r="A1809" s="88">
        <v>1799</v>
      </c>
      <c r="B1809" s="408" t="s">
        <v>3205</v>
      </c>
      <c r="C1809" s="409" t="s">
        <v>3206</v>
      </c>
      <c r="D1809" s="89" t="str">
        <f>IFERROR(VLOOKUP(CONCATENATE($A1809,"T"),'05 APU'!$1:$1048576,3,),"")</f>
        <v/>
      </c>
      <c r="E1809" s="89" t="str">
        <f>IFERROR(VLOOKUP(CONCATENATE($A1809,"T2"),'05 APU'!$1:$1048576,3,),"")</f>
        <v/>
      </c>
      <c r="F1809" s="89" t="str">
        <f>IFERROR(VLOOKUP(CONCATENATE($A1809,"T3"),'05 APU'!$1:$1048576,3,),"")</f>
        <v/>
      </c>
      <c r="G1809" s="415" t="s">
        <v>168</v>
      </c>
      <c r="H1809" s="351"/>
      <c r="I1809" s="90">
        <f>IFERROR((VLOOKUP(CONCATENATE($A1809,"D"),'05 APU'!$1:$1048576,9,)),0)</f>
        <v>0</v>
      </c>
      <c r="J1809" s="90">
        <f t="shared" si="57"/>
        <v>0</v>
      </c>
      <c r="K1809" s="297" t="str">
        <f>IFERROR(VLOOKUP(CONCATENATE($A1809,"C"),'05 APU'!$1:$1048576,9,),"")</f>
        <v/>
      </c>
      <c r="L1809" s="297" t="str">
        <f>IFERROR(VLOOKUP(CONCATENATE($A1809,"B"),'05 APU'!$1:$1048576,9,),"")</f>
        <v/>
      </c>
      <c r="M1809" s="297" t="str">
        <f>IFERROR(VLOOKUP(CONCATENATE($A1809,"A"),'05 APU'!$1:$1048576,9,),"")</f>
        <v/>
      </c>
      <c r="N1809" s="86"/>
      <c r="O1809" s="90">
        <f>IFERROR(VLOOKUP(CONCATENATE($A1809,"D"),'05 APU'!$T:$AB,9,),0)</f>
        <v>0</v>
      </c>
      <c r="P1809" s="90">
        <f t="shared" si="58"/>
        <v>0</v>
      </c>
      <c r="Q1809" s="90">
        <f>IFERROR(VLOOKUP(CONCATENATE($A1809,"C"),'05 APU'!$T:$AB,9,),0)</f>
        <v>0</v>
      </c>
      <c r="R1809" s="90">
        <f>IFERROR(VLOOKUP(CONCATENATE($A1809,"B"),'05 APU'!$T:$AB,9,),0)</f>
        <v>0</v>
      </c>
      <c r="S1809" s="90">
        <f>IFERROR(VLOOKUP(CONCATENATE($A1809,"A"),'05 APU'!$T:$AB,9,),0)</f>
        <v>0</v>
      </c>
      <c r="U1809" s="421"/>
      <c r="V1809" s="424"/>
      <c r="W1809" s="429">
        <v>0</v>
      </c>
    </row>
    <row r="1810" spans="1:23" x14ac:dyDescent="0.25">
      <c r="A1810" s="88">
        <v>1800</v>
      </c>
      <c r="B1810" s="408" t="s">
        <v>3207</v>
      </c>
      <c r="C1810" s="409" t="s">
        <v>3208</v>
      </c>
      <c r="D1810" s="89" t="str">
        <f>IFERROR(VLOOKUP(CONCATENATE($A1810,"T"),'05 APU'!$1:$1048576,3,),"")</f>
        <v/>
      </c>
      <c r="E1810" s="89" t="str">
        <f>IFERROR(VLOOKUP(CONCATENATE($A1810,"T2"),'05 APU'!$1:$1048576,3,),"")</f>
        <v/>
      </c>
      <c r="F1810" s="89" t="str">
        <f>IFERROR(VLOOKUP(CONCATENATE($A1810,"T3"),'05 APU'!$1:$1048576,3,),"")</f>
        <v/>
      </c>
      <c r="G1810" s="415" t="s">
        <v>168</v>
      </c>
      <c r="H1810" s="351"/>
      <c r="I1810" s="90">
        <f>IFERROR((VLOOKUP(CONCATENATE($A1810,"D"),'05 APU'!$1:$1048576,9,)),0)</f>
        <v>0</v>
      </c>
      <c r="J1810" s="90">
        <f t="shared" si="57"/>
        <v>0</v>
      </c>
      <c r="K1810" s="297" t="str">
        <f>IFERROR(VLOOKUP(CONCATENATE($A1810,"C"),'05 APU'!$1:$1048576,9,),"")</f>
        <v/>
      </c>
      <c r="L1810" s="297" t="str">
        <f>IFERROR(VLOOKUP(CONCATENATE($A1810,"B"),'05 APU'!$1:$1048576,9,),"")</f>
        <v/>
      </c>
      <c r="M1810" s="297" t="str">
        <f>IFERROR(VLOOKUP(CONCATENATE($A1810,"A"),'05 APU'!$1:$1048576,9,),"")</f>
        <v/>
      </c>
      <c r="N1810" s="86"/>
      <c r="O1810" s="90">
        <f>IFERROR(VLOOKUP(CONCATENATE($A1810,"D"),'05 APU'!$T:$AB,9,),0)</f>
        <v>0</v>
      </c>
      <c r="P1810" s="90">
        <f t="shared" si="58"/>
        <v>0</v>
      </c>
      <c r="Q1810" s="90">
        <f>IFERROR(VLOOKUP(CONCATENATE($A1810,"C"),'05 APU'!$T:$AB,9,),0)</f>
        <v>0</v>
      </c>
      <c r="R1810" s="90">
        <f>IFERROR(VLOOKUP(CONCATENATE($A1810,"B"),'05 APU'!$T:$AB,9,),0)</f>
        <v>0</v>
      </c>
      <c r="S1810" s="90">
        <f>IFERROR(VLOOKUP(CONCATENATE($A1810,"A"),'05 APU'!$T:$AB,9,),0)</f>
        <v>0</v>
      </c>
      <c r="U1810" s="421"/>
      <c r="V1810" s="424"/>
      <c r="W1810" s="429">
        <v>0</v>
      </c>
    </row>
    <row r="1811" spans="1:23" x14ac:dyDescent="0.25">
      <c r="A1811" s="88">
        <v>1801</v>
      </c>
      <c r="B1811" s="408" t="s">
        <v>3209</v>
      </c>
      <c r="C1811" s="409" t="s">
        <v>3210</v>
      </c>
      <c r="D1811" s="89" t="str">
        <f>IFERROR(VLOOKUP(CONCATENATE($A1811,"T"),'05 APU'!$1:$1048576,3,),"")</f>
        <v/>
      </c>
      <c r="E1811" s="89" t="str">
        <f>IFERROR(VLOOKUP(CONCATENATE($A1811,"T2"),'05 APU'!$1:$1048576,3,),"")</f>
        <v/>
      </c>
      <c r="F1811" s="89" t="str">
        <f>IFERROR(VLOOKUP(CONCATENATE($A1811,"T3"),'05 APU'!$1:$1048576,3,),"")</f>
        <v/>
      </c>
      <c r="G1811" s="415" t="s">
        <v>168</v>
      </c>
      <c r="H1811" s="351"/>
      <c r="I1811" s="90">
        <f>IFERROR((VLOOKUP(CONCATENATE($A1811,"D"),'05 APU'!$1:$1048576,9,)),0)</f>
        <v>0</v>
      </c>
      <c r="J1811" s="90">
        <f t="shared" si="57"/>
        <v>0</v>
      </c>
      <c r="K1811" s="297" t="str">
        <f>IFERROR(VLOOKUP(CONCATENATE($A1811,"C"),'05 APU'!$1:$1048576,9,),"")</f>
        <v/>
      </c>
      <c r="L1811" s="297" t="str">
        <f>IFERROR(VLOOKUP(CONCATENATE($A1811,"B"),'05 APU'!$1:$1048576,9,),"")</f>
        <v/>
      </c>
      <c r="M1811" s="297" t="str">
        <f>IFERROR(VLOOKUP(CONCATENATE($A1811,"A"),'05 APU'!$1:$1048576,9,),"")</f>
        <v/>
      </c>
      <c r="N1811" s="86"/>
      <c r="O1811" s="90">
        <f>IFERROR(VLOOKUP(CONCATENATE($A1811,"D"),'05 APU'!$T:$AB,9,),0)</f>
        <v>0</v>
      </c>
      <c r="P1811" s="90">
        <f t="shared" si="58"/>
        <v>0</v>
      </c>
      <c r="Q1811" s="90">
        <f>IFERROR(VLOOKUP(CONCATENATE($A1811,"C"),'05 APU'!$T:$AB,9,),0)</f>
        <v>0</v>
      </c>
      <c r="R1811" s="90">
        <f>IFERROR(VLOOKUP(CONCATENATE($A1811,"B"),'05 APU'!$T:$AB,9,),0)</f>
        <v>0</v>
      </c>
      <c r="S1811" s="90">
        <f>IFERROR(VLOOKUP(CONCATENATE($A1811,"A"),'05 APU'!$T:$AB,9,),0)</f>
        <v>0</v>
      </c>
      <c r="U1811" s="421"/>
      <c r="V1811" s="424"/>
      <c r="W1811" s="429">
        <v>0</v>
      </c>
    </row>
    <row r="1812" spans="1:23" x14ac:dyDescent="0.25">
      <c r="A1812" s="88">
        <v>1802</v>
      </c>
      <c r="B1812" s="408" t="s">
        <v>3211</v>
      </c>
      <c r="C1812" s="409" t="s">
        <v>3212</v>
      </c>
      <c r="D1812" s="89" t="str">
        <f>IFERROR(VLOOKUP(CONCATENATE($A1812,"T"),'05 APU'!$1:$1048576,3,),"")</f>
        <v/>
      </c>
      <c r="E1812" s="89" t="str">
        <f>IFERROR(VLOOKUP(CONCATENATE($A1812,"T2"),'05 APU'!$1:$1048576,3,),"")</f>
        <v/>
      </c>
      <c r="F1812" s="89" t="str">
        <f>IFERROR(VLOOKUP(CONCATENATE($A1812,"T3"),'05 APU'!$1:$1048576,3,),"")</f>
        <v/>
      </c>
      <c r="G1812" s="415" t="s">
        <v>168</v>
      </c>
      <c r="H1812" s="351"/>
      <c r="I1812" s="90">
        <f>IFERROR((VLOOKUP(CONCATENATE($A1812,"D"),'05 APU'!$1:$1048576,9,)),0)</f>
        <v>0</v>
      </c>
      <c r="J1812" s="90">
        <f t="shared" si="57"/>
        <v>0</v>
      </c>
      <c r="K1812" s="297" t="str">
        <f>IFERROR(VLOOKUP(CONCATENATE($A1812,"C"),'05 APU'!$1:$1048576,9,),"")</f>
        <v/>
      </c>
      <c r="L1812" s="297" t="str">
        <f>IFERROR(VLOOKUP(CONCATENATE($A1812,"B"),'05 APU'!$1:$1048576,9,),"")</f>
        <v/>
      </c>
      <c r="M1812" s="297" t="str">
        <f>IFERROR(VLOOKUP(CONCATENATE($A1812,"A"),'05 APU'!$1:$1048576,9,),"")</f>
        <v/>
      </c>
      <c r="N1812" s="86"/>
      <c r="O1812" s="90">
        <f>IFERROR(VLOOKUP(CONCATENATE($A1812,"D"),'05 APU'!$T:$AB,9,),0)</f>
        <v>0</v>
      </c>
      <c r="P1812" s="90">
        <f t="shared" si="58"/>
        <v>0</v>
      </c>
      <c r="Q1812" s="90">
        <f>IFERROR(VLOOKUP(CONCATENATE($A1812,"C"),'05 APU'!$T:$AB,9,),0)</f>
        <v>0</v>
      </c>
      <c r="R1812" s="90">
        <f>IFERROR(VLOOKUP(CONCATENATE($A1812,"B"),'05 APU'!$T:$AB,9,),0)</f>
        <v>0</v>
      </c>
      <c r="S1812" s="90">
        <f>IFERROR(VLOOKUP(CONCATENATE($A1812,"A"),'05 APU'!$T:$AB,9,),0)</f>
        <v>0</v>
      </c>
      <c r="U1812" s="421"/>
      <c r="V1812" s="424"/>
      <c r="W1812" s="429">
        <v>0</v>
      </c>
    </row>
    <row r="1813" spans="1:23" x14ac:dyDescent="0.25">
      <c r="A1813" s="88">
        <v>1803</v>
      </c>
      <c r="B1813" s="408" t="s">
        <v>3213</v>
      </c>
      <c r="C1813" s="409" t="s">
        <v>3214</v>
      </c>
      <c r="D1813" s="89" t="str">
        <f>IFERROR(VLOOKUP(CONCATENATE($A1813,"T"),'05 APU'!$1:$1048576,3,),"")</f>
        <v/>
      </c>
      <c r="E1813" s="89" t="str">
        <f>IFERROR(VLOOKUP(CONCATENATE($A1813,"T2"),'05 APU'!$1:$1048576,3,),"")</f>
        <v/>
      </c>
      <c r="F1813" s="89" t="str">
        <f>IFERROR(VLOOKUP(CONCATENATE($A1813,"T3"),'05 APU'!$1:$1048576,3,),"")</f>
        <v/>
      </c>
      <c r="G1813" s="415" t="s">
        <v>168</v>
      </c>
      <c r="H1813" s="351"/>
      <c r="I1813" s="90">
        <f>IFERROR((VLOOKUP(CONCATENATE($A1813,"D"),'05 APU'!$1:$1048576,9,)),0)</f>
        <v>0</v>
      </c>
      <c r="J1813" s="90">
        <f t="shared" si="57"/>
        <v>0</v>
      </c>
      <c r="K1813" s="297" t="str">
        <f>IFERROR(VLOOKUP(CONCATENATE($A1813,"C"),'05 APU'!$1:$1048576,9,),"")</f>
        <v/>
      </c>
      <c r="L1813" s="297" t="str">
        <f>IFERROR(VLOOKUP(CONCATENATE($A1813,"B"),'05 APU'!$1:$1048576,9,),"")</f>
        <v/>
      </c>
      <c r="M1813" s="297" t="str">
        <f>IFERROR(VLOOKUP(CONCATENATE($A1813,"A"),'05 APU'!$1:$1048576,9,),"")</f>
        <v/>
      </c>
      <c r="N1813" s="86"/>
      <c r="O1813" s="90">
        <f>IFERROR(VLOOKUP(CONCATENATE($A1813,"D"),'05 APU'!$T:$AB,9,),0)</f>
        <v>0</v>
      </c>
      <c r="P1813" s="90">
        <f t="shared" si="58"/>
        <v>0</v>
      </c>
      <c r="Q1813" s="90">
        <f>IFERROR(VLOOKUP(CONCATENATE($A1813,"C"),'05 APU'!$T:$AB,9,),0)</f>
        <v>0</v>
      </c>
      <c r="R1813" s="90">
        <f>IFERROR(VLOOKUP(CONCATENATE($A1813,"B"),'05 APU'!$T:$AB,9,),0)</f>
        <v>0</v>
      </c>
      <c r="S1813" s="90">
        <f>IFERROR(VLOOKUP(CONCATENATE($A1813,"A"),'05 APU'!$T:$AB,9,),0)</f>
        <v>0</v>
      </c>
      <c r="U1813" s="421"/>
      <c r="V1813" s="424"/>
      <c r="W1813" s="429">
        <v>0</v>
      </c>
    </row>
    <row r="1814" spans="1:23" x14ac:dyDescent="0.25">
      <c r="A1814" s="88">
        <v>1804</v>
      </c>
      <c r="B1814" s="408" t="s">
        <v>3215</v>
      </c>
      <c r="C1814" s="409" t="s">
        <v>3216</v>
      </c>
      <c r="D1814" s="89" t="str">
        <f>IFERROR(VLOOKUP(CONCATENATE($A1814,"T"),'05 APU'!$1:$1048576,3,),"")</f>
        <v/>
      </c>
      <c r="E1814" s="89" t="str">
        <f>IFERROR(VLOOKUP(CONCATENATE($A1814,"T2"),'05 APU'!$1:$1048576,3,),"")</f>
        <v/>
      </c>
      <c r="F1814" s="89" t="str">
        <f>IFERROR(VLOOKUP(CONCATENATE($A1814,"T3"),'05 APU'!$1:$1048576,3,),"")</f>
        <v/>
      </c>
      <c r="G1814" s="415" t="s">
        <v>168</v>
      </c>
      <c r="H1814" s="351"/>
      <c r="I1814" s="90">
        <f>IFERROR((VLOOKUP(CONCATENATE($A1814,"D"),'05 APU'!$1:$1048576,9,)),0)</f>
        <v>0</v>
      </c>
      <c r="J1814" s="90">
        <f t="shared" si="57"/>
        <v>0</v>
      </c>
      <c r="K1814" s="297" t="str">
        <f>IFERROR(VLOOKUP(CONCATENATE($A1814,"C"),'05 APU'!$1:$1048576,9,),"")</f>
        <v/>
      </c>
      <c r="L1814" s="297" t="str">
        <f>IFERROR(VLOOKUP(CONCATENATE($A1814,"B"),'05 APU'!$1:$1048576,9,),"")</f>
        <v/>
      </c>
      <c r="M1814" s="297" t="str">
        <f>IFERROR(VLOOKUP(CONCATENATE($A1814,"A"),'05 APU'!$1:$1048576,9,),"")</f>
        <v/>
      </c>
      <c r="N1814" s="86"/>
      <c r="O1814" s="90">
        <f>IFERROR(VLOOKUP(CONCATENATE($A1814,"D"),'05 APU'!$T:$AB,9,),0)</f>
        <v>0</v>
      </c>
      <c r="P1814" s="90">
        <f t="shared" si="58"/>
        <v>0</v>
      </c>
      <c r="Q1814" s="90">
        <f>IFERROR(VLOOKUP(CONCATENATE($A1814,"C"),'05 APU'!$T:$AB,9,),0)</f>
        <v>0</v>
      </c>
      <c r="R1814" s="90">
        <f>IFERROR(VLOOKUP(CONCATENATE($A1814,"B"),'05 APU'!$T:$AB,9,),0)</f>
        <v>0</v>
      </c>
      <c r="S1814" s="90">
        <f>IFERROR(VLOOKUP(CONCATENATE($A1814,"A"),'05 APU'!$T:$AB,9,),0)</f>
        <v>0</v>
      </c>
      <c r="U1814" s="421"/>
      <c r="V1814" s="424"/>
      <c r="W1814" s="429">
        <v>0</v>
      </c>
    </row>
    <row r="1815" spans="1:23" x14ac:dyDescent="0.25">
      <c r="A1815" s="88">
        <v>1805</v>
      </c>
      <c r="B1815" s="408" t="s">
        <v>3217</v>
      </c>
      <c r="C1815" s="409" t="s">
        <v>3218</v>
      </c>
      <c r="D1815" s="89" t="str">
        <f>IFERROR(VLOOKUP(CONCATENATE($A1815,"T"),'05 APU'!$1:$1048576,3,),"")</f>
        <v/>
      </c>
      <c r="E1815" s="89" t="str">
        <f>IFERROR(VLOOKUP(CONCATENATE($A1815,"T2"),'05 APU'!$1:$1048576,3,),"")</f>
        <v/>
      </c>
      <c r="F1815" s="89" t="str">
        <f>IFERROR(VLOOKUP(CONCATENATE($A1815,"T3"),'05 APU'!$1:$1048576,3,),"")</f>
        <v/>
      </c>
      <c r="G1815" s="415" t="s">
        <v>168</v>
      </c>
      <c r="H1815" s="351"/>
      <c r="I1815" s="90">
        <f>IFERROR((VLOOKUP(CONCATENATE($A1815,"D"),'05 APU'!$1:$1048576,9,)),0)</f>
        <v>0</v>
      </c>
      <c r="J1815" s="90">
        <f t="shared" si="57"/>
        <v>0</v>
      </c>
      <c r="K1815" s="297" t="str">
        <f>IFERROR(VLOOKUP(CONCATENATE($A1815,"C"),'05 APU'!$1:$1048576,9,),"")</f>
        <v/>
      </c>
      <c r="L1815" s="297" t="str">
        <f>IFERROR(VLOOKUP(CONCATENATE($A1815,"B"),'05 APU'!$1:$1048576,9,),"")</f>
        <v/>
      </c>
      <c r="M1815" s="297" t="str">
        <f>IFERROR(VLOOKUP(CONCATENATE($A1815,"A"),'05 APU'!$1:$1048576,9,),"")</f>
        <v/>
      </c>
      <c r="N1815" s="86"/>
      <c r="O1815" s="90">
        <f>IFERROR(VLOOKUP(CONCATENATE($A1815,"D"),'05 APU'!$T:$AB,9,),0)</f>
        <v>0</v>
      </c>
      <c r="P1815" s="90">
        <f t="shared" si="58"/>
        <v>0</v>
      </c>
      <c r="Q1815" s="90">
        <f>IFERROR(VLOOKUP(CONCATENATE($A1815,"C"),'05 APU'!$T:$AB,9,),0)</f>
        <v>0</v>
      </c>
      <c r="R1815" s="90">
        <f>IFERROR(VLOOKUP(CONCATENATE($A1815,"B"),'05 APU'!$T:$AB,9,),0)</f>
        <v>0</v>
      </c>
      <c r="S1815" s="90">
        <f>IFERROR(VLOOKUP(CONCATENATE($A1815,"A"),'05 APU'!$T:$AB,9,),0)</f>
        <v>0</v>
      </c>
      <c r="U1815" s="421"/>
      <c r="V1815" s="424"/>
      <c r="W1815" s="429">
        <v>0</v>
      </c>
    </row>
    <row r="1816" spans="1:23" x14ac:dyDescent="0.25">
      <c r="A1816" s="88">
        <v>1806</v>
      </c>
      <c r="B1816" s="408" t="s">
        <v>3219</v>
      </c>
      <c r="C1816" s="409" t="s">
        <v>3220</v>
      </c>
      <c r="D1816" s="89" t="str">
        <f>IFERROR(VLOOKUP(CONCATENATE($A1816,"T"),'05 APU'!$1:$1048576,3,),"")</f>
        <v/>
      </c>
      <c r="E1816" s="89" t="str">
        <f>IFERROR(VLOOKUP(CONCATENATE($A1816,"T2"),'05 APU'!$1:$1048576,3,),"")</f>
        <v/>
      </c>
      <c r="F1816" s="89" t="str">
        <f>IFERROR(VLOOKUP(CONCATENATE($A1816,"T3"),'05 APU'!$1:$1048576,3,),"")</f>
        <v/>
      </c>
      <c r="G1816" s="415" t="s">
        <v>168</v>
      </c>
      <c r="H1816" s="351"/>
      <c r="I1816" s="90">
        <f>IFERROR((VLOOKUP(CONCATENATE($A1816,"D"),'05 APU'!$1:$1048576,9,)),0)</f>
        <v>0</v>
      </c>
      <c r="J1816" s="90">
        <f t="shared" si="57"/>
        <v>0</v>
      </c>
      <c r="K1816" s="297" t="str">
        <f>IFERROR(VLOOKUP(CONCATENATE($A1816,"C"),'05 APU'!$1:$1048576,9,),"")</f>
        <v/>
      </c>
      <c r="L1816" s="297" t="str">
        <f>IFERROR(VLOOKUP(CONCATENATE($A1816,"B"),'05 APU'!$1:$1048576,9,),"")</f>
        <v/>
      </c>
      <c r="M1816" s="297" t="str">
        <f>IFERROR(VLOOKUP(CONCATENATE($A1816,"A"),'05 APU'!$1:$1048576,9,),"")</f>
        <v/>
      </c>
      <c r="N1816" s="86"/>
      <c r="O1816" s="90">
        <f>IFERROR(VLOOKUP(CONCATENATE($A1816,"D"),'05 APU'!$T:$AB,9,),0)</f>
        <v>0</v>
      </c>
      <c r="P1816" s="90">
        <f t="shared" si="58"/>
        <v>0</v>
      </c>
      <c r="Q1816" s="90">
        <f>IFERROR(VLOOKUP(CONCATENATE($A1816,"C"),'05 APU'!$T:$AB,9,),0)</f>
        <v>0</v>
      </c>
      <c r="R1816" s="90">
        <f>IFERROR(VLOOKUP(CONCATENATE($A1816,"B"),'05 APU'!$T:$AB,9,),0)</f>
        <v>0</v>
      </c>
      <c r="S1816" s="90">
        <f>IFERROR(VLOOKUP(CONCATENATE($A1816,"A"),'05 APU'!$T:$AB,9,),0)</f>
        <v>0</v>
      </c>
      <c r="U1816" s="421"/>
      <c r="V1816" s="424"/>
      <c r="W1816" s="429">
        <v>0</v>
      </c>
    </row>
    <row r="1817" spans="1:23" x14ac:dyDescent="0.25">
      <c r="A1817" s="88">
        <v>1807</v>
      </c>
      <c r="B1817" s="403">
        <v>6.5</v>
      </c>
      <c r="C1817" s="404" t="s">
        <v>3221</v>
      </c>
      <c r="D1817" s="89" t="str">
        <f>IFERROR(VLOOKUP(CONCATENATE($A1817,"T"),'05 APU'!$1:$1048576,3,),"")</f>
        <v/>
      </c>
      <c r="E1817" s="89" t="str">
        <f>IFERROR(VLOOKUP(CONCATENATE($A1817,"T2"),'05 APU'!$1:$1048576,3,),"")</f>
        <v/>
      </c>
      <c r="F1817" s="89" t="str">
        <f>IFERROR(VLOOKUP(CONCATENATE($A1817,"T3"),'05 APU'!$1:$1048576,3,),"")</f>
        <v/>
      </c>
      <c r="G1817" s="415"/>
      <c r="H1817" s="351"/>
      <c r="I1817" s="90">
        <f>IFERROR((VLOOKUP(CONCATENATE($A1817,"D"),'05 APU'!$1:$1048576,9,)),0)</f>
        <v>0</v>
      </c>
      <c r="J1817" s="90">
        <f t="shared" si="57"/>
        <v>0</v>
      </c>
      <c r="K1817" s="297" t="str">
        <f>IFERROR(VLOOKUP(CONCATENATE($A1817,"C"),'05 APU'!$1:$1048576,9,),"")</f>
        <v/>
      </c>
      <c r="L1817" s="297" t="str">
        <f>IFERROR(VLOOKUP(CONCATENATE($A1817,"B"),'05 APU'!$1:$1048576,9,),"")</f>
        <v/>
      </c>
      <c r="M1817" s="297" t="str">
        <f>IFERROR(VLOOKUP(CONCATENATE($A1817,"A"),'05 APU'!$1:$1048576,9,),"")</f>
        <v/>
      </c>
      <c r="N1817" s="86"/>
      <c r="O1817" s="90">
        <f>IFERROR(VLOOKUP(CONCATENATE($A1817,"D"),'05 APU'!$T:$AB,9,),0)</f>
        <v>0</v>
      </c>
      <c r="P1817" s="90">
        <f t="shared" si="58"/>
        <v>0</v>
      </c>
      <c r="Q1817" s="90">
        <f>IFERROR(VLOOKUP(CONCATENATE($A1817,"C"),'05 APU'!$T:$AB,9,),0)</f>
        <v>0</v>
      </c>
      <c r="R1817" s="90">
        <f>IFERROR(VLOOKUP(CONCATENATE($A1817,"B"),'05 APU'!$T:$AB,9,),0)</f>
        <v>0</v>
      </c>
      <c r="S1817" s="90">
        <f>IFERROR(VLOOKUP(CONCATENATE($A1817,"A"),'05 APU'!$T:$AB,9,),0)</f>
        <v>0</v>
      </c>
      <c r="U1817" s="420"/>
      <c r="V1817" s="424"/>
      <c r="W1817" s="429">
        <v>0</v>
      </c>
    </row>
    <row r="1818" spans="1:23" x14ac:dyDescent="0.25">
      <c r="A1818" s="88">
        <v>1808</v>
      </c>
      <c r="B1818" s="408" t="s">
        <v>3222</v>
      </c>
      <c r="C1818" s="409" t="s">
        <v>3223</v>
      </c>
      <c r="D1818" s="89" t="str">
        <f>IFERROR(VLOOKUP(CONCATENATE($A1818,"T"),'05 APU'!$1:$1048576,3,),"")</f>
        <v/>
      </c>
      <c r="E1818" s="89" t="str">
        <f>IFERROR(VLOOKUP(CONCATENATE($A1818,"T2"),'05 APU'!$1:$1048576,3,),"")</f>
        <v/>
      </c>
      <c r="F1818" s="89" t="str">
        <f>IFERROR(VLOOKUP(CONCATENATE($A1818,"T3"),'05 APU'!$1:$1048576,3,),"")</f>
        <v/>
      </c>
      <c r="G1818" s="415" t="s">
        <v>168</v>
      </c>
      <c r="H1818" s="351"/>
      <c r="I1818" s="90">
        <f>IFERROR((VLOOKUP(CONCATENATE($A1818,"D"),'05 APU'!$1:$1048576,9,)),0)</f>
        <v>0</v>
      </c>
      <c r="J1818" s="90">
        <f t="shared" si="57"/>
        <v>0</v>
      </c>
      <c r="K1818" s="297" t="str">
        <f>IFERROR(VLOOKUP(CONCATENATE($A1818,"C"),'05 APU'!$1:$1048576,9,),"")</f>
        <v/>
      </c>
      <c r="L1818" s="297" t="str">
        <f>IFERROR(VLOOKUP(CONCATENATE($A1818,"B"),'05 APU'!$1:$1048576,9,),"")</f>
        <v/>
      </c>
      <c r="M1818" s="297" t="str">
        <f>IFERROR(VLOOKUP(CONCATENATE($A1818,"A"),'05 APU'!$1:$1048576,9,),"")</f>
        <v/>
      </c>
      <c r="N1818" s="86"/>
      <c r="O1818" s="90">
        <f>IFERROR(VLOOKUP(CONCATENATE($A1818,"D"),'05 APU'!$T:$AB,9,),0)</f>
        <v>0</v>
      </c>
      <c r="P1818" s="90">
        <f t="shared" si="58"/>
        <v>0</v>
      </c>
      <c r="Q1818" s="90">
        <f>IFERROR(VLOOKUP(CONCATENATE($A1818,"C"),'05 APU'!$T:$AB,9,),0)</f>
        <v>0</v>
      </c>
      <c r="R1818" s="90">
        <f>IFERROR(VLOOKUP(CONCATENATE($A1818,"B"),'05 APU'!$T:$AB,9,),0)</f>
        <v>0</v>
      </c>
      <c r="S1818" s="90">
        <f>IFERROR(VLOOKUP(CONCATENATE($A1818,"A"),'05 APU'!$T:$AB,9,),0)</f>
        <v>0</v>
      </c>
      <c r="U1818" s="421"/>
      <c r="V1818" s="424"/>
      <c r="W1818" s="429">
        <v>0</v>
      </c>
    </row>
    <row r="1819" spans="1:23" x14ac:dyDescent="0.25">
      <c r="A1819" s="88">
        <v>1809</v>
      </c>
      <c r="B1819" s="408" t="s">
        <v>3224</v>
      </c>
      <c r="C1819" s="409" t="s">
        <v>3225</v>
      </c>
      <c r="D1819" s="89" t="str">
        <f>IFERROR(VLOOKUP(CONCATENATE($A1819,"T"),'05 APU'!$1:$1048576,3,),"")</f>
        <v/>
      </c>
      <c r="E1819" s="89" t="str">
        <f>IFERROR(VLOOKUP(CONCATENATE($A1819,"T2"),'05 APU'!$1:$1048576,3,),"")</f>
        <v/>
      </c>
      <c r="F1819" s="89" t="str">
        <f>IFERROR(VLOOKUP(CONCATENATE($A1819,"T3"),'05 APU'!$1:$1048576,3,),"")</f>
        <v/>
      </c>
      <c r="G1819" s="415" t="s">
        <v>168</v>
      </c>
      <c r="H1819" s="351"/>
      <c r="I1819" s="90">
        <f>IFERROR((VLOOKUP(CONCATENATE($A1819,"D"),'05 APU'!$1:$1048576,9,)),0)</f>
        <v>0</v>
      </c>
      <c r="J1819" s="90">
        <f t="shared" si="57"/>
        <v>0</v>
      </c>
      <c r="K1819" s="297" t="str">
        <f>IFERROR(VLOOKUP(CONCATENATE($A1819,"C"),'05 APU'!$1:$1048576,9,),"")</f>
        <v/>
      </c>
      <c r="L1819" s="297" t="str">
        <f>IFERROR(VLOOKUP(CONCATENATE($A1819,"B"),'05 APU'!$1:$1048576,9,),"")</f>
        <v/>
      </c>
      <c r="M1819" s="297" t="str">
        <f>IFERROR(VLOOKUP(CONCATENATE($A1819,"A"),'05 APU'!$1:$1048576,9,),"")</f>
        <v/>
      </c>
      <c r="N1819" s="86"/>
      <c r="O1819" s="90">
        <f>IFERROR(VLOOKUP(CONCATENATE($A1819,"D"),'05 APU'!$T:$AB,9,),0)</f>
        <v>0</v>
      </c>
      <c r="P1819" s="90">
        <f t="shared" si="58"/>
        <v>0</v>
      </c>
      <c r="Q1819" s="90">
        <f>IFERROR(VLOOKUP(CONCATENATE($A1819,"C"),'05 APU'!$T:$AB,9,),0)</f>
        <v>0</v>
      </c>
      <c r="R1819" s="90">
        <f>IFERROR(VLOOKUP(CONCATENATE($A1819,"B"),'05 APU'!$T:$AB,9,),0)</f>
        <v>0</v>
      </c>
      <c r="S1819" s="90">
        <f>IFERROR(VLOOKUP(CONCATENATE($A1819,"A"),'05 APU'!$T:$AB,9,),0)</f>
        <v>0</v>
      </c>
      <c r="U1819" s="421"/>
      <c r="V1819" s="424"/>
      <c r="W1819" s="429">
        <v>0</v>
      </c>
    </row>
    <row r="1820" spans="1:23" x14ac:dyDescent="0.25">
      <c r="A1820" s="88">
        <v>1810</v>
      </c>
      <c r="B1820" s="408" t="s">
        <v>3226</v>
      </c>
      <c r="C1820" s="409" t="s">
        <v>3227</v>
      </c>
      <c r="D1820" s="89" t="str">
        <f>IFERROR(VLOOKUP(CONCATENATE($A1820,"T"),'05 APU'!$1:$1048576,3,),"")</f>
        <v/>
      </c>
      <c r="E1820" s="89" t="str">
        <f>IFERROR(VLOOKUP(CONCATENATE($A1820,"T2"),'05 APU'!$1:$1048576,3,),"")</f>
        <v/>
      </c>
      <c r="F1820" s="89" t="str">
        <f>IFERROR(VLOOKUP(CONCATENATE($A1820,"T3"),'05 APU'!$1:$1048576,3,),"")</f>
        <v/>
      </c>
      <c r="G1820" s="415" t="s">
        <v>168</v>
      </c>
      <c r="H1820" s="351"/>
      <c r="I1820" s="90">
        <f>IFERROR((VLOOKUP(CONCATENATE($A1820,"D"),'05 APU'!$1:$1048576,9,)),0)</f>
        <v>0</v>
      </c>
      <c r="J1820" s="90">
        <f t="shared" si="57"/>
        <v>0</v>
      </c>
      <c r="K1820" s="297" t="str">
        <f>IFERROR(VLOOKUP(CONCATENATE($A1820,"C"),'05 APU'!$1:$1048576,9,),"")</f>
        <v/>
      </c>
      <c r="L1820" s="297" t="str">
        <f>IFERROR(VLOOKUP(CONCATENATE($A1820,"B"),'05 APU'!$1:$1048576,9,),"")</f>
        <v/>
      </c>
      <c r="M1820" s="297" t="str">
        <f>IFERROR(VLOOKUP(CONCATENATE($A1820,"A"),'05 APU'!$1:$1048576,9,),"")</f>
        <v/>
      </c>
      <c r="N1820" s="86"/>
      <c r="O1820" s="90">
        <f>IFERROR(VLOOKUP(CONCATENATE($A1820,"D"),'05 APU'!$T:$AB,9,),0)</f>
        <v>0</v>
      </c>
      <c r="P1820" s="90">
        <f t="shared" si="58"/>
        <v>0</v>
      </c>
      <c r="Q1820" s="90">
        <f>IFERROR(VLOOKUP(CONCATENATE($A1820,"C"),'05 APU'!$T:$AB,9,),0)</f>
        <v>0</v>
      </c>
      <c r="R1820" s="90">
        <f>IFERROR(VLOOKUP(CONCATENATE($A1820,"B"),'05 APU'!$T:$AB,9,),0)</f>
        <v>0</v>
      </c>
      <c r="S1820" s="90">
        <f>IFERROR(VLOOKUP(CONCATENATE($A1820,"A"),'05 APU'!$T:$AB,9,),0)</f>
        <v>0</v>
      </c>
      <c r="U1820" s="421"/>
      <c r="V1820" s="424"/>
      <c r="W1820" s="429">
        <v>0</v>
      </c>
    </row>
    <row r="1821" spans="1:23" x14ac:dyDescent="0.25">
      <c r="A1821" s="88">
        <v>1811</v>
      </c>
      <c r="B1821" s="408" t="s">
        <v>3228</v>
      </c>
      <c r="C1821" s="409" t="s">
        <v>3229</v>
      </c>
      <c r="D1821" s="89" t="str">
        <f>IFERROR(VLOOKUP(CONCATENATE($A1821,"T"),'05 APU'!$1:$1048576,3,),"")</f>
        <v/>
      </c>
      <c r="E1821" s="89" t="str">
        <f>IFERROR(VLOOKUP(CONCATENATE($A1821,"T2"),'05 APU'!$1:$1048576,3,),"")</f>
        <v/>
      </c>
      <c r="F1821" s="89" t="str">
        <f>IFERROR(VLOOKUP(CONCATENATE($A1821,"T3"),'05 APU'!$1:$1048576,3,),"")</f>
        <v/>
      </c>
      <c r="G1821" s="415" t="s">
        <v>168</v>
      </c>
      <c r="H1821" s="351"/>
      <c r="I1821" s="90">
        <f>IFERROR((VLOOKUP(CONCATENATE($A1821,"D"),'05 APU'!$1:$1048576,9,)),0)</f>
        <v>0</v>
      </c>
      <c r="J1821" s="90">
        <f t="shared" si="57"/>
        <v>0</v>
      </c>
      <c r="K1821" s="297" t="str">
        <f>IFERROR(VLOOKUP(CONCATENATE($A1821,"C"),'05 APU'!$1:$1048576,9,),"")</f>
        <v/>
      </c>
      <c r="L1821" s="297" t="str">
        <f>IFERROR(VLOOKUP(CONCATENATE($A1821,"B"),'05 APU'!$1:$1048576,9,),"")</f>
        <v/>
      </c>
      <c r="M1821" s="297" t="str">
        <f>IFERROR(VLOOKUP(CONCATENATE($A1821,"A"),'05 APU'!$1:$1048576,9,),"")</f>
        <v/>
      </c>
      <c r="N1821" s="86"/>
      <c r="O1821" s="90">
        <f>IFERROR(VLOOKUP(CONCATENATE($A1821,"D"),'05 APU'!$T:$AB,9,),0)</f>
        <v>0</v>
      </c>
      <c r="P1821" s="90">
        <f t="shared" si="58"/>
        <v>0</v>
      </c>
      <c r="Q1821" s="90">
        <f>IFERROR(VLOOKUP(CONCATENATE($A1821,"C"),'05 APU'!$T:$AB,9,),0)</f>
        <v>0</v>
      </c>
      <c r="R1821" s="90">
        <f>IFERROR(VLOOKUP(CONCATENATE($A1821,"B"),'05 APU'!$T:$AB,9,),0)</f>
        <v>0</v>
      </c>
      <c r="S1821" s="90">
        <f>IFERROR(VLOOKUP(CONCATENATE($A1821,"A"),'05 APU'!$T:$AB,9,),0)</f>
        <v>0</v>
      </c>
      <c r="U1821" s="421"/>
      <c r="V1821" s="424"/>
      <c r="W1821" s="429">
        <v>0</v>
      </c>
    </row>
    <row r="1822" spans="1:23" x14ac:dyDescent="0.25">
      <c r="A1822" s="88">
        <v>1812</v>
      </c>
      <c r="B1822" s="408" t="s">
        <v>3230</v>
      </c>
      <c r="C1822" s="409" t="s">
        <v>3231</v>
      </c>
      <c r="D1822" s="89" t="str">
        <f>IFERROR(VLOOKUP(CONCATENATE($A1822,"T"),'05 APU'!$1:$1048576,3,),"")</f>
        <v/>
      </c>
      <c r="E1822" s="89" t="str">
        <f>IFERROR(VLOOKUP(CONCATENATE($A1822,"T2"),'05 APU'!$1:$1048576,3,),"")</f>
        <v/>
      </c>
      <c r="F1822" s="89" t="str">
        <f>IFERROR(VLOOKUP(CONCATENATE($A1822,"T3"),'05 APU'!$1:$1048576,3,),"")</f>
        <v/>
      </c>
      <c r="G1822" s="415" t="s">
        <v>168</v>
      </c>
      <c r="H1822" s="351"/>
      <c r="I1822" s="90">
        <f>IFERROR((VLOOKUP(CONCATENATE($A1822,"D"),'05 APU'!$1:$1048576,9,)),0)</f>
        <v>0</v>
      </c>
      <c r="J1822" s="90">
        <f t="shared" si="57"/>
        <v>0</v>
      </c>
      <c r="K1822" s="297" t="str">
        <f>IFERROR(VLOOKUP(CONCATENATE($A1822,"C"),'05 APU'!$1:$1048576,9,),"")</f>
        <v/>
      </c>
      <c r="L1822" s="297" t="str">
        <f>IFERROR(VLOOKUP(CONCATENATE($A1822,"B"),'05 APU'!$1:$1048576,9,),"")</f>
        <v/>
      </c>
      <c r="M1822" s="297" t="str">
        <f>IFERROR(VLOOKUP(CONCATENATE($A1822,"A"),'05 APU'!$1:$1048576,9,),"")</f>
        <v/>
      </c>
      <c r="N1822" s="86"/>
      <c r="O1822" s="90">
        <f>IFERROR(VLOOKUP(CONCATENATE($A1822,"D"),'05 APU'!$T:$AB,9,),0)</f>
        <v>0</v>
      </c>
      <c r="P1822" s="90">
        <f t="shared" si="58"/>
        <v>0</v>
      </c>
      <c r="Q1822" s="90">
        <f>IFERROR(VLOOKUP(CONCATENATE($A1822,"C"),'05 APU'!$T:$AB,9,),0)</f>
        <v>0</v>
      </c>
      <c r="R1822" s="90">
        <f>IFERROR(VLOOKUP(CONCATENATE($A1822,"B"),'05 APU'!$T:$AB,9,),0)</f>
        <v>0</v>
      </c>
      <c r="S1822" s="90">
        <f>IFERROR(VLOOKUP(CONCATENATE($A1822,"A"),'05 APU'!$T:$AB,9,),0)</f>
        <v>0</v>
      </c>
      <c r="U1822" s="421"/>
      <c r="V1822" s="424"/>
      <c r="W1822" s="429">
        <v>0</v>
      </c>
    </row>
    <row r="1823" spans="1:23" x14ac:dyDescent="0.25">
      <c r="A1823" s="88">
        <v>1813</v>
      </c>
      <c r="B1823" s="408" t="s">
        <v>3232</v>
      </c>
      <c r="C1823" s="409" t="s">
        <v>3233</v>
      </c>
      <c r="D1823" s="89" t="str">
        <f>IFERROR(VLOOKUP(CONCATENATE($A1823,"T"),'05 APU'!$1:$1048576,3,),"")</f>
        <v/>
      </c>
      <c r="E1823" s="89" t="str">
        <f>IFERROR(VLOOKUP(CONCATENATE($A1823,"T2"),'05 APU'!$1:$1048576,3,),"")</f>
        <v/>
      </c>
      <c r="F1823" s="89" t="str">
        <f>IFERROR(VLOOKUP(CONCATENATE($A1823,"T3"),'05 APU'!$1:$1048576,3,),"")</f>
        <v/>
      </c>
      <c r="G1823" s="415" t="s">
        <v>168</v>
      </c>
      <c r="H1823" s="351"/>
      <c r="I1823" s="90">
        <f>IFERROR((VLOOKUP(CONCATENATE($A1823,"D"),'05 APU'!$1:$1048576,9,)),0)</f>
        <v>0</v>
      </c>
      <c r="J1823" s="90">
        <f t="shared" si="57"/>
        <v>0</v>
      </c>
      <c r="K1823" s="297" t="str">
        <f>IFERROR(VLOOKUP(CONCATENATE($A1823,"C"),'05 APU'!$1:$1048576,9,),"")</f>
        <v/>
      </c>
      <c r="L1823" s="297" t="str">
        <f>IFERROR(VLOOKUP(CONCATENATE($A1823,"B"),'05 APU'!$1:$1048576,9,),"")</f>
        <v/>
      </c>
      <c r="M1823" s="297" t="str">
        <f>IFERROR(VLOOKUP(CONCATENATE($A1823,"A"),'05 APU'!$1:$1048576,9,),"")</f>
        <v/>
      </c>
      <c r="N1823" s="86"/>
      <c r="O1823" s="90">
        <f>IFERROR(VLOOKUP(CONCATENATE($A1823,"D"),'05 APU'!$T:$AB,9,),0)</f>
        <v>0</v>
      </c>
      <c r="P1823" s="90">
        <f t="shared" si="58"/>
        <v>0</v>
      </c>
      <c r="Q1823" s="90">
        <f>IFERROR(VLOOKUP(CONCATENATE($A1823,"C"),'05 APU'!$T:$AB,9,),0)</f>
        <v>0</v>
      </c>
      <c r="R1823" s="90">
        <f>IFERROR(VLOOKUP(CONCATENATE($A1823,"B"),'05 APU'!$T:$AB,9,),0)</f>
        <v>0</v>
      </c>
      <c r="S1823" s="90">
        <f>IFERROR(VLOOKUP(CONCATENATE($A1823,"A"),'05 APU'!$T:$AB,9,),0)</f>
        <v>0</v>
      </c>
      <c r="U1823" s="421"/>
      <c r="V1823" s="424"/>
      <c r="W1823" s="429">
        <v>0</v>
      </c>
    </row>
    <row r="1824" spans="1:23" x14ac:dyDescent="0.25">
      <c r="A1824" s="88">
        <v>1814</v>
      </c>
      <c r="B1824" s="403">
        <v>6.6</v>
      </c>
      <c r="C1824" s="404" t="s">
        <v>3234</v>
      </c>
      <c r="D1824" s="89" t="str">
        <f>IFERROR(VLOOKUP(CONCATENATE($A1824,"T"),'05 APU'!$1:$1048576,3,),"")</f>
        <v/>
      </c>
      <c r="E1824" s="89" t="str">
        <f>IFERROR(VLOOKUP(CONCATENATE($A1824,"T2"),'05 APU'!$1:$1048576,3,),"")</f>
        <v/>
      </c>
      <c r="F1824" s="89" t="str">
        <f>IFERROR(VLOOKUP(CONCATENATE($A1824,"T3"),'05 APU'!$1:$1048576,3,),"")</f>
        <v/>
      </c>
      <c r="G1824" s="415"/>
      <c r="H1824" s="351"/>
      <c r="I1824" s="90">
        <f>IFERROR((VLOOKUP(CONCATENATE($A1824,"D"),'05 APU'!$1:$1048576,9,)),0)</f>
        <v>0</v>
      </c>
      <c r="J1824" s="90">
        <f t="shared" si="57"/>
        <v>0</v>
      </c>
      <c r="K1824" s="297" t="str">
        <f>IFERROR(VLOOKUP(CONCATENATE($A1824,"C"),'05 APU'!$1:$1048576,9,),"")</f>
        <v/>
      </c>
      <c r="L1824" s="297" t="str">
        <f>IFERROR(VLOOKUP(CONCATENATE($A1824,"B"),'05 APU'!$1:$1048576,9,),"")</f>
        <v/>
      </c>
      <c r="M1824" s="297" t="str">
        <f>IFERROR(VLOOKUP(CONCATENATE($A1824,"A"),'05 APU'!$1:$1048576,9,),"")</f>
        <v/>
      </c>
      <c r="N1824" s="86"/>
      <c r="O1824" s="90">
        <f>IFERROR(VLOOKUP(CONCATENATE($A1824,"D"),'05 APU'!$T:$AB,9,),0)</f>
        <v>0</v>
      </c>
      <c r="P1824" s="90">
        <f t="shared" si="58"/>
        <v>0</v>
      </c>
      <c r="Q1824" s="90">
        <f>IFERROR(VLOOKUP(CONCATENATE($A1824,"C"),'05 APU'!$T:$AB,9,),0)</f>
        <v>0</v>
      </c>
      <c r="R1824" s="90">
        <f>IFERROR(VLOOKUP(CONCATENATE($A1824,"B"),'05 APU'!$T:$AB,9,),0)</f>
        <v>0</v>
      </c>
      <c r="S1824" s="90">
        <f>IFERROR(VLOOKUP(CONCATENATE($A1824,"A"),'05 APU'!$T:$AB,9,),0)</f>
        <v>0</v>
      </c>
      <c r="U1824" s="420"/>
      <c r="V1824" s="424"/>
      <c r="W1824" s="429">
        <v>0</v>
      </c>
    </row>
    <row r="1825" spans="1:23" x14ac:dyDescent="0.25">
      <c r="A1825" s="88">
        <v>1815</v>
      </c>
      <c r="B1825" s="408" t="s">
        <v>3235</v>
      </c>
      <c r="C1825" s="409" t="s">
        <v>3236</v>
      </c>
      <c r="D1825" s="89" t="str">
        <f>IFERROR(VLOOKUP(CONCATENATE($A1825,"T"),'05 APU'!$1:$1048576,3,),"")</f>
        <v/>
      </c>
      <c r="E1825" s="89" t="str">
        <f>IFERROR(VLOOKUP(CONCATENATE($A1825,"T2"),'05 APU'!$1:$1048576,3,),"")</f>
        <v/>
      </c>
      <c r="F1825" s="89" t="str">
        <f>IFERROR(VLOOKUP(CONCATENATE($A1825,"T3"),'05 APU'!$1:$1048576,3,),"")</f>
        <v/>
      </c>
      <c r="G1825" s="415" t="s">
        <v>168</v>
      </c>
      <c r="H1825" s="351"/>
      <c r="I1825" s="90">
        <f>IFERROR((VLOOKUP(CONCATENATE($A1825,"D"),'05 APU'!$1:$1048576,9,)),0)</f>
        <v>0</v>
      </c>
      <c r="J1825" s="90">
        <f t="shared" si="57"/>
        <v>0</v>
      </c>
      <c r="K1825" s="297" t="str">
        <f>IFERROR(VLOOKUP(CONCATENATE($A1825,"C"),'05 APU'!$1:$1048576,9,),"")</f>
        <v/>
      </c>
      <c r="L1825" s="297" t="str">
        <f>IFERROR(VLOOKUP(CONCATENATE($A1825,"B"),'05 APU'!$1:$1048576,9,),"")</f>
        <v/>
      </c>
      <c r="M1825" s="297" t="str">
        <f>IFERROR(VLOOKUP(CONCATENATE($A1825,"A"),'05 APU'!$1:$1048576,9,),"")</f>
        <v/>
      </c>
      <c r="N1825" s="86"/>
      <c r="O1825" s="90">
        <f>IFERROR(VLOOKUP(CONCATENATE($A1825,"D"),'05 APU'!$T:$AB,9,),0)</f>
        <v>0</v>
      </c>
      <c r="P1825" s="90">
        <f t="shared" si="58"/>
        <v>0</v>
      </c>
      <c r="Q1825" s="90">
        <f>IFERROR(VLOOKUP(CONCATENATE($A1825,"C"),'05 APU'!$T:$AB,9,),0)</f>
        <v>0</v>
      </c>
      <c r="R1825" s="90">
        <f>IFERROR(VLOOKUP(CONCATENATE($A1825,"B"),'05 APU'!$T:$AB,9,),0)</f>
        <v>0</v>
      </c>
      <c r="S1825" s="90">
        <f>IFERROR(VLOOKUP(CONCATENATE($A1825,"A"),'05 APU'!$T:$AB,9,),0)</f>
        <v>0</v>
      </c>
      <c r="U1825" s="421"/>
      <c r="V1825" s="424"/>
      <c r="W1825" s="429">
        <v>0</v>
      </c>
    </row>
    <row r="1826" spans="1:23" x14ac:dyDescent="0.25">
      <c r="A1826" s="88">
        <v>1816</v>
      </c>
      <c r="B1826" s="410" t="s">
        <v>3237</v>
      </c>
      <c r="C1826" s="411" t="s">
        <v>3238</v>
      </c>
      <c r="D1826" s="89" t="str">
        <f>IFERROR(VLOOKUP(CONCATENATE($A1826,"T"),'05 APU'!$1:$1048576,3,),"")</f>
        <v/>
      </c>
      <c r="E1826" s="89" t="str">
        <f>IFERROR(VLOOKUP(CONCATENATE($A1826,"T2"),'05 APU'!$1:$1048576,3,),"")</f>
        <v/>
      </c>
      <c r="F1826" s="89" t="str">
        <f>IFERROR(VLOOKUP(CONCATENATE($A1826,"T3"),'05 APU'!$1:$1048576,3,),"")</f>
        <v/>
      </c>
      <c r="G1826" s="415" t="s">
        <v>168</v>
      </c>
      <c r="H1826" s="351"/>
      <c r="I1826" s="90">
        <f>IFERROR((VLOOKUP(CONCATENATE($A1826,"D"),'05 APU'!$1:$1048576,9,)),0)</f>
        <v>0</v>
      </c>
      <c r="J1826" s="90">
        <f t="shared" si="57"/>
        <v>0</v>
      </c>
      <c r="K1826" s="297" t="str">
        <f>IFERROR(VLOOKUP(CONCATENATE($A1826,"C"),'05 APU'!$1:$1048576,9,),"")</f>
        <v/>
      </c>
      <c r="L1826" s="297" t="str">
        <f>IFERROR(VLOOKUP(CONCATENATE($A1826,"B"),'05 APU'!$1:$1048576,9,),"")</f>
        <v/>
      </c>
      <c r="M1826" s="297" t="str">
        <f>IFERROR(VLOOKUP(CONCATENATE($A1826,"A"),'05 APU'!$1:$1048576,9,),"")</f>
        <v/>
      </c>
      <c r="N1826" s="86"/>
      <c r="O1826" s="90">
        <f>IFERROR(VLOOKUP(CONCATENATE($A1826,"D"),'05 APU'!$T:$AB,9,),0)</f>
        <v>0</v>
      </c>
      <c r="P1826" s="90">
        <f t="shared" si="58"/>
        <v>0</v>
      </c>
      <c r="Q1826" s="90">
        <f>IFERROR(VLOOKUP(CONCATENATE($A1826,"C"),'05 APU'!$T:$AB,9,),0)</f>
        <v>0</v>
      </c>
      <c r="R1826" s="90">
        <f>IFERROR(VLOOKUP(CONCATENATE($A1826,"B"),'05 APU'!$T:$AB,9,),0)</f>
        <v>0</v>
      </c>
      <c r="S1826" s="90">
        <f>IFERROR(VLOOKUP(CONCATENATE($A1826,"A"),'05 APU'!$T:$AB,9,),0)</f>
        <v>0</v>
      </c>
      <c r="U1826" s="421"/>
      <c r="V1826" s="424"/>
      <c r="W1826" s="429">
        <v>0</v>
      </c>
    </row>
    <row r="1827" spans="1:23" x14ac:dyDescent="0.25">
      <c r="A1827" s="88">
        <v>1817</v>
      </c>
      <c r="B1827" s="408" t="s">
        <v>3239</v>
      </c>
      <c r="C1827" s="409" t="s">
        <v>3240</v>
      </c>
      <c r="D1827" s="89" t="str">
        <f>IFERROR(VLOOKUP(CONCATENATE($A1827,"T"),'05 APU'!$1:$1048576,3,),"")</f>
        <v/>
      </c>
      <c r="E1827" s="89" t="str">
        <f>IFERROR(VLOOKUP(CONCATENATE($A1827,"T2"),'05 APU'!$1:$1048576,3,),"")</f>
        <v/>
      </c>
      <c r="F1827" s="89" t="str">
        <f>IFERROR(VLOOKUP(CONCATENATE($A1827,"T3"),'05 APU'!$1:$1048576,3,),"")</f>
        <v/>
      </c>
      <c r="G1827" s="415" t="s">
        <v>168</v>
      </c>
      <c r="H1827" s="351"/>
      <c r="I1827" s="90">
        <f>IFERROR((VLOOKUP(CONCATENATE($A1827,"D"),'05 APU'!$1:$1048576,9,)),0)</f>
        <v>0</v>
      </c>
      <c r="J1827" s="90">
        <f t="shared" si="57"/>
        <v>0</v>
      </c>
      <c r="K1827" s="297" t="str">
        <f>IFERROR(VLOOKUP(CONCATENATE($A1827,"C"),'05 APU'!$1:$1048576,9,),"")</f>
        <v/>
      </c>
      <c r="L1827" s="297" t="str">
        <f>IFERROR(VLOOKUP(CONCATENATE($A1827,"B"),'05 APU'!$1:$1048576,9,),"")</f>
        <v/>
      </c>
      <c r="M1827" s="297" t="str">
        <f>IFERROR(VLOOKUP(CONCATENATE($A1827,"A"),'05 APU'!$1:$1048576,9,),"")</f>
        <v/>
      </c>
      <c r="N1827" s="86"/>
      <c r="O1827" s="90">
        <f>IFERROR(VLOOKUP(CONCATENATE($A1827,"D"),'05 APU'!$T:$AB,9,),0)</f>
        <v>0</v>
      </c>
      <c r="P1827" s="90">
        <f t="shared" si="58"/>
        <v>0</v>
      </c>
      <c r="Q1827" s="90">
        <f>IFERROR(VLOOKUP(CONCATENATE($A1827,"C"),'05 APU'!$T:$AB,9,),0)</f>
        <v>0</v>
      </c>
      <c r="R1827" s="90">
        <f>IFERROR(VLOOKUP(CONCATENATE($A1827,"B"),'05 APU'!$T:$AB,9,),0)</f>
        <v>0</v>
      </c>
      <c r="S1827" s="90">
        <f>IFERROR(VLOOKUP(CONCATENATE($A1827,"A"),'05 APU'!$T:$AB,9,),0)</f>
        <v>0</v>
      </c>
      <c r="U1827" s="421"/>
      <c r="V1827" s="424"/>
      <c r="W1827" s="429">
        <v>0</v>
      </c>
    </row>
    <row r="1828" spans="1:23" x14ac:dyDescent="0.25">
      <c r="A1828" s="88">
        <v>1818</v>
      </c>
      <c r="B1828" s="408" t="s">
        <v>3241</v>
      </c>
      <c r="C1828" s="409" t="s">
        <v>3242</v>
      </c>
      <c r="D1828" s="89" t="str">
        <f>IFERROR(VLOOKUP(CONCATENATE($A1828,"T"),'05 APU'!$1:$1048576,3,),"")</f>
        <v/>
      </c>
      <c r="E1828" s="89" t="str">
        <f>IFERROR(VLOOKUP(CONCATENATE($A1828,"T2"),'05 APU'!$1:$1048576,3,),"")</f>
        <v/>
      </c>
      <c r="F1828" s="89" t="str">
        <f>IFERROR(VLOOKUP(CONCATENATE($A1828,"T3"),'05 APU'!$1:$1048576,3,),"")</f>
        <v/>
      </c>
      <c r="G1828" s="415" t="s">
        <v>168</v>
      </c>
      <c r="H1828" s="351"/>
      <c r="I1828" s="90">
        <f>IFERROR((VLOOKUP(CONCATENATE($A1828,"D"),'05 APU'!$1:$1048576,9,)),0)</f>
        <v>0</v>
      </c>
      <c r="J1828" s="90">
        <f t="shared" si="57"/>
        <v>0</v>
      </c>
      <c r="K1828" s="297" t="str">
        <f>IFERROR(VLOOKUP(CONCATENATE($A1828,"C"),'05 APU'!$1:$1048576,9,),"")</f>
        <v/>
      </c>
      <c r="L1828" s="297" t="str">
        <f>IFERROR(VLOOKUP(CONCATENATE($A1828,"B"),'05 APU'!$1:$1048576,9,),"")</f>
        <v/>
      </c>
      <c r="M1828" s="297" t="str">
        <f>IFERROR(VLOOKUP(CONCATENATE($A1828,"A"),'05 APU'!$1:$1048576,9,),"")</f>
        <v/>
      </c>
      <c r="N1828" s="86"/>
      <c r="O1828" s="90">
        <f>IFERROR(VLOOKUP(CONCATENATE($A1828,"D"),'05 APU'!$T:$AB,9,),0)</f>
        <v>0</v>
      </c>
      <c r="P1828" s="90">
        <f t="shared" si="58"/>
        <v>0</v>
      </c>
      <c r="Q1828" s="90">
        <f>IFERROR(VLOOKUP(CONCATENATE($A1828,"C"),'05 APU'!$T:$AB,9,),0)</f>
        <v>0</v>
      </c>
      <c r="R1828" s="90">
        <f>IFERROR(VLOOKUP(CONCATENATE($A1828,"B"),'05 APU'!$T:$AB,9,),0)</f>
        <v>0</v>
      </c>
      <c r="S1828" s="90">
        <f>IFERROR(VLOOKUP(CONCATENATE($A1828,"A"),'05 APU'!$T:$AB,9,),0)</f>
        <v>0</v>
      </c>
      <c r="U1828" s="421"/>
      <c r="V1828" s="424"/>
      <c r="W1828" s="429">
        <v>0</v>
      </c>
    </row>
    <row r="1829" spans="1:23" x14ac:dyDescent="0.25">
      <c r="A1829" s="88">
        <v>1819</v>
      </c>
      <c r="B1829" s="408" t="s">
        <v>3243</v>
      </c>
      <c r="C1829" s="409" t="s">
        <v>3244</v>
      </c>
      <c r="D1829" s="89" t="str">
        <f>IFERROR(VLOOKUP(CONCATENATE($A1829,"T"),'05 APU'!$1:$1048576,3,),"")</f>
        <v/>
      </c>
      <c r="E1829" s="89" t="str">
        <f>IFERROR(VLOOKUP(CONCATENATE($A1829,"T2"),'05 APU'!$1:$1048576,3,),"")</f>
        <v/>
      </c>
      <c r="F1829" s="89" t="str">
        <f>IFERROR(VLOOKUP(CONCATENATE($A1829,"T3"),'05 APU'!$1:$1048576,3,),"")</f>
        <v/>
      </c>
      <c r="G1829" s="415" t="s">
        <v>168</v>
      </c>
      <c r="H1829" s="351"/>
      <c r="I1829" s="90">
        <f>IFERROR((VLOOKUP(CONCATENATE($A1829,"D"),'05 APU'!$1:$1048576,9,)),0)</f>
        <v>0</v>
      </c>
      <c r="J1829" s="90">
        <f t="shared" si="57"/>
        <v>0</v>
      </c>
      <c r="K1829" s="297" t="str">
        <f>IFERROR(VLOOKUP(CONCATENATE($A1829,"C"),'05 APU'!$1:$1048576,9,),"")</f>
        <v/>
      </c>
      <c r="L1829" s="297" t="str">
        <f>IFERROR(VLOOKUP(CONCATENATE($A1829,"B"),'05 APU'!$1:$1048576,9,),"")</f>
        <v/>
      </c>
      <c r="M1829" s="297" t="str">
        <f>IFERROR(VLOOKUP(CONCATENATE($A1829,"A"),'05 APU'!$1:$1048576,9,),"")</f>
        <v/>
      </c>
      <c r="N1829" s="86"/>
      <c r="O1829" s="90">
        <f>IFERROR(VLOOKUP(CONCATENATE($A1829,"D"),'05 APU'!$T:$AB,9,),0)</f>
        <v>0</v>
      </c>
      <c r="P1829" s="90">
        <f t="shared" si="58"/>
        <v>0</v>
      </c>
      <c r="Q1829" s="90">
        <f>IFERROR(VLOOKUP(CONCATENATE($A1829,"C"),'05 APU'!$T:$AB,9,),0)</f>
        <v>0</v>
      </c>
      <c r="R1829" s="90">
        <f>IFERROR(VLOOKUP(CONCATENATE($A1829,"B"),'05 APU'!$T:$AB,9,),0)</f>
        <v>0</v>
      </c>
      <c r="S1829" s="90">
        <f>IFERROR(VLOOKUP(CONCATENATE($A1829,"A"),'05 APU'!$T:$AB,9,),0)</f>
        <v>0</v>
      </c>
      <c r="U1829" s="421"/>
      <c r="V1829" s="424"/>
      <c r="W1829" s="429">
        <v>0</v>
      </c>
    </row>
    <row r="1830" spans="1:23" x14ac:dyDescent="0.25">
      <c r="A1830" s="88">
        <v>1820</v>
      </c>
      <c r="B1830" s="403">
        <v>6.7</v>
      </c>
      <c r="C1830" s="404" t="s">
        <v>3245</v>
      </c>
      <c r="D1830" s="89" t="str">
        <f>IFERROR(VLOOKUP(CONCATENATE($A1830,"T"),'05 APU'!$1:$1048576,3,),"")</f>
        <v/>
      </c>
      <c r="E1830" s="89" t="str">
        <f>IFERROR(VLOOKUP(CONCATENATE($A1830,"T2"),'05 APU'!$1:$1048576,3,),"")</f>
        <v/>
      </c>
      <c r="F1830" s="89" t="str">
        <f>IFERROR(VLOOKUP(CONCATENATE($A1830,"T3"),'05 APU'!$1:$1048576,3,),"")</f>
        <v/>
      </c>
      <c r="G1830" s="415"/>
      <c r="H1830" s="351"/>
      <c r="I1830" s="90">
        <f>IFERROR((VLOOKUP(CONCATENATE($A1830,"D"),'05 APU'!$1:$1048576,9,)),0)</f>
        <v>0</v>
      </c>
      <c r="J1830" s="90">
        <f t="shared" si="57"/>
        <v>0</v>
      </c>
      <c r="K1830" s="297" t="str">
        <f>IFERROR(VLOOKUP(CONCATENATE($A1830,"C"),'05 APU'!$1:$1048576,9,),"")</f>
        <v/>
      </c>
      <c r="L1830" s="297" t="str">
        <f>IFERROR(VLOOKUP(CONCATENATE($A1830,"B"),'05 APU'!$1:$1048576,9,),"")</f>
        <v/>
      </c>
      <c r="M1830" s="297" t="str">
        <f>IFERROR(VLOOKUP(CONCATENATE($A1830,"A"),'05 APU'!$1:$1048576,9,),"")</f>
        <v/>
      </c>
      <c r="N1830" s="86"/>
      <c r="O1830" s="90">
        <f>IFERROR(VLOOKUP(CONCATENATE($A1830,"D"),'05 APU'!$T:$AB,9,),0)</f>
        <v>0</v>
      </c>
      <c r="P1830" s="90">
        <f t="shared" si="58"/>
        <v>0</v>
      </c>
      <c r="Q1830" s="90">
        <f>IFERROR(VLOOKUP(CONCATENATE($A1830,"C"),'05 APU'!$T:$AB,9,),0)</f>
        <v>0</v>
      </c>
      <c r="R1830" s="90">
        <f>IFERROR(VLOOKUP(CONCATENATE($A1830,"B"),'05 APU'!$T:$AB,9,),0)</f>
        <v>0</v>
      </c>
      <c r="S1830" s="90">
        <f>IFERROR(VLOOKUP(CONCATENATE($A1830,"A"),'05 APU'!$T:$AB,9,),0)</f>
        <v>0</v>
      </c>
      <c r="U1830" s="420"/>
      <c r="V1830" s="424"/>
      <c r="W1830" s="429">
        <v>0</v>
      </c>
    </row>
    <row r="1831" spans="1:23" x14ac:dyDescent="0.25">
      <c r="A1831" s="88">
        <v>1821</v>
      </c>
      <c r="B1831" s="408" t="s">
        <v>3246</v>
      </c>
      <c r="C1831" s="409" t="s">
        <v>3247</v>
      </c>
      <c r="D1831" s="89" t="str">
        <f>IFERROR(VLOOKUP(CONCATENATE($A1831,"T"),'05 APU'!$1:$1048576,3,),"")</f>
        <v/>
      </c>
      <c r="E1831" s="89" t="str">
        <f>IFERROR(VLOOKUP(CONCATENATE($A1831,"T2"),'05 APU'!$1:$1048576,3,),"")</f>
        <v/>
      </c>
      <c r="F1831" s="89" t="str">
        <f>IFERROR(VLOOKUP(CONCATENATE($A1831,"T3"),'05 APU'!$1:$1048576,3,),"")</f>
        <v/>
      </c>
      <c r="G1831" s="415" t="s">
        <v>168</v>
      </c>
      <c r="H1831" s="351"/>
      <c r="I1831" s="90">
        <f>IFERROR((VLOOKUP(CONCATENATE($A1831,"D"),'05 APU'!$1:$1048576,9,)),0)</f>
        <v>0</v>
      </c>
      <c r="J1831" s="90">
        <f t="shared" si="57"/>
        <v>0</v>
      </c>
      <c r="K1831" s="297" t="str">
        <f>IFERROR(VLOOKUP(CONCATENATE($A1831,"C"),'05 APU'!$1:$1048576,9,),"")</f>
        <v/>
      </c>
      <c r="L1831" s="297" t="str">
        <f>IFERROR(VLOOKUP(CONCATENATE($A1831,"B"),'05 APU'!$1:$1048576,9,),"")</f>
        <v/>
      </c>
      <c r="M1831" s="297" t="str">
        <f>IFERROR(VLOOKUP(CONCATENATE($A1831,"A"),'05 APU'!$1:$1048576,9,),"")</f>
        <v/>
      </c>
      <c r="N1831" s="86"/>
      <c r="O1831" s="90">
        <f>IFERROR(VLOOKUP(CONCATENATE($A1831,"D"),'05 APU'!$T:$AB,9,),0)</f>
        <v>0</v>
      </c>
      <c r="P1831" s="90">
        <f t="shared" si="58"/>
        <v>0</v>
      </c>
      <c r="Q1831" s="90">
        <f>IFERROR(VLOOKUP(CONCATENATE($A1831,"C"),'05 APU'!$T:$AB,9,),0)</f>
        <v>0</v>
      </c>
      <c r="R1831" s="90">
        <f>IFERROR(VLOOKUP(CONCATENATE($A1831,"B"),'05 APU'!$T:$AB,9,),0)</f>
        <v>0</v>
      </c>
      <c r="S1831" s="90">
        <f>IFERROR(VLOOKUP(CONCATENATE($A1831,"A"),'05 APU'!$T:$AB,9,),0)</f>
        <v>0</v>
      </c>
      <c r="U1831" s="421"/>
      <c r="V1831" s="424"/>
      <c r="W1831" s="429">
        <v>0</v>
      </c>
    </row>
    <row r="1832" spans="1:23" x14ac:dyDescent="0.25">
      <c r="A1832" s="88">
        <v>1822</v>
      </c>
      <c r="B1832" s="408" t="s">
        <v>3248</v>
      </c>
      <c r="C1832" s="409" t="s">
        <v>3249</v>
      </c>
      <c r="D1832" s="89" t="str">
        <f>IFERROR(VLOOKUP(CONCATENATE($A1832,"T"),'05 APU'!$1:$1048576,3,),"")</f>
        <v/>
      </c>
      <c r="E1832" s="89" t="str">
        <f>IFERROR(VLOOKUP(CONCATENATE($A1832,"T2"),'05 APU'!$1:$1048576,3,),"")</f>
        <v/>
      </c>
      <c r="F1832" s="89" t="str">
        <f>IFERROR(VLOOKUP(CONCATENATE($A1832,"T3"),'05 APU'!$1:$1048576,3,),"")</f>
        <v/>
      </c>
      <c r="G1832" s="415" t="s">
        <v>168</v>
      </c>
      <c r="H1832" s="351"/>
      <c r="I1832" s="90">
        <f>IFERROR((VLOOKUP(CONCATENATE($A1832,"D"),'05 APU'!$1:$1048576,9,)),0)</f>
        <v>0</v>
      </c>
      <c r="J1832" s="90">
        <f t="shared" si="57"/>
        <v>0</v>
      </c>
      <c r="K1832" s="297" t="str">
        <f>IFERROR(VLOOKUP(CONCATENATE($A1832,"C"),'05 APU'!$1:$1048576,9,),"")</f>
        <v/>
      </c>
      <c r="L1832" s="297" t="str">
        <f>IFERROR(VLOOKUP(CONCATENATE($A1832,"B"),'05 APU'!$1:$1048576,9,),"")</f>
        <v/>
      </c>
      <c r="M1832" s="297" t="str">
        <f>IFERROR(VLOOKUP(CONCATENATE($A1832,"A"),'05 APU'!$1:$1048576,9,),"")</f>
        <v/>
      </c>
      <c r="N1832" s="86"/>
      <c r="O1832" s="90">
        <f>IFERROR(VLOOKUP(CONCATENATE($A1832,"D"),'05 APU'!$T:$AB,9,),0)</f>
        <v>0</v>
      </c>
      <c r="P1832" s="90">
        <f t="shared" si="58"/>
        <v>0</v>
      </c>
      <c r="Q1832" s="90">
        <f>IFERROR(VLOOKUP(CONCATENATE($A1832,"C"),'05 APU'!$T:$AB,9,),0)</f>
        <v>0</v>
      </c>
      <c r="R1832" s="90">
        <f>IFERROR(VLOOKUP(CONCATENATE($A1832,"B"),'05 APU'!$T:$AB,9,),0)</f>
        <v>0</v>
      </c>
      <c r="S1832" s="90">
        <f>IFERROR(VLOOKUP(CONCATENATE($A1832,"A"),'05 APU'!$T:$AB,9,),0)</f>
        <v>0</v>
      </c>
      <c r="U1832" s="421"/>
      <c r="V1832" s="424"/>
      <c r="W1832" s="429">
        <v>0</v>
      </c>
    </row>
    <row r="1833" spans="1:23" x14ac:dyDescent="0.25">
      <c r="A1833" s="88">
        <v>1823</v>
      </c>
      <c r="B1833" s="408" t="s">
        <v>3250</v>
      </c>
      <c r="C1833" s="409" t="s">
        <v>3251</v>
      </c>
      <c r="D1833" s="89" t="str">
        <f>IFERROR(VLOOKUP(CONCATENATE($A1833,"T"),'05 APU'!$1:$1048576,3,),"")</f>
        <v/>
      </c>
      <c r="E1833" s="89" t="str">
        <f>IFERROR(VLOOKUP(CONCATENATE($A1833,"T2"),'05 APU'!$1:$1048576,3,),"")</f>
        <v/>
      </c>
      <c r="F1833" s="89" t="str">
        <f>IFERROR(VLOOKUP(CONCATENATE($A1833,"T3"),'05 APU'!$1:$1048576,3,),"")</f>
        <v/>
      </c>
      <c r="G1833" s="415" t="s">
        <v>168</v>
      </c>
      <c r="H1833" s="351"/>
      <c r="I1833" s="90">
        <f>IFERROR((VLOOKUP(CONCATENATE($A1833,"D"),'05 APU'!$1:$1048576,9,)),0)</f>
        <v>0</v>
      </c>
      <c r="J1833" s="90">
        <f t="shared" si="57"/>
        <v>0</v>
      </c>
      <c r="K1833" s="297" t="str">
        <f>IFERROR(VLOOKUP(CONCATENATE($A1833,"C"),'05 APU'!$1:$1048576,9,),"")</f>
        <v/>
      </c>
      <c r="L1833" s="297" t="str">
        <f>IFERROR(VLOOKUP(CONCATENATE($A1833,"B"),'05 APU'!$1:$1048576,9,),"")</f>
        <v/>
      </c>
      <c r="M1833" s="297" t="str">
        <f>IFERROR(VLOOKUP(CONCATENATE($A1833,"A"),'05 APU'!$1:$1048576,9,),"")</f>
        <v/>
      </c>
      <c r="N1833" s="86"/>
      <c r="O1833" s="90">
        <f>IFERROR(VLOOKUP(CONCATENATE($A1833,"D"),'05 APU'!$T:$AB,9,),0)</f>
        <v>0</v>
      </c>
      <c r="P1833" s="90">
        <f t="shared" si="58"/>
        <v>0</v>
      </c>
      <c r="Q1833" s="90">
        <f>IFERROR(VLOOKUP(CONCATENATE($A1833,"C"),'05 APU'!$T:$AB,9,),0)</f>
        <v>0</v>
      </c>
      <c r="R1833" s="90">
        <f>IFERROR(VLOOKUP(CONCATENATE($A1833,"B"),'05 APU'!$T:$AB,9,),0)</f>
        <v>0</v>
      </c>
      <c r="S1833" s="90">
        <f>IFERROR(VLOOKUP(CONCATENATE($A1833,"A"),'05 APU'!$T:$AB,9,),0)</f>
        <v>0</v>
      </c>
      <c r="U1833" s="421"/>
      <c r="V1833" s="424"/>
      <c r="W1833" s="429">
        <v>0</v>
      </c>
    </row>
    <row r="1834" spans="1:23" x14ac:dyDescent="0.25">
      <c r="A1834" s="88">
        <v>1824</v>
      </c>
      <c r="B1834" s="403">
        <v>6.8</v>
      </c>
      <c r="C1834" s="404" t="s">
        <v>3252</v>
      </c>
      <c r="D1834" s="89" t="str">
        <f>IFERROR(VLOOKUP(CONCATENATE($A1834,"T"),'05 APU'!$1:$1048576,3,),"")</f>
        <v/>
      </c>
      <c r="E1834" s="89" t="str">
        <f>IFERROR(VLOOKUP(CONCATENATE($A1834,"T2"),'05 APU'!$1:$1048576,3,),"")</f>
        <v/>
      </c>
      <c r="F1834" s="89" t="str">
        <f>IFERROR(VLOOKUP(CONCATENATE($A1834,"T3"),'05 APU'!$1:$1048576,3,),"")</f>
        <v/>
      </c>
      <c r="G1834" s="415"/>
      <c r="H1834" s="351"/>
      <c r="I1834" s="90">
        <f>IFERROR((VLOOKUP(CONCATENATE($A1834,"D"),'05 APU'!$1:$1048576,9,)),0)</f>
        <v>0</v>
      </c>
      <c r="J1834" s="90">
        <f t="shared" si="57"/>
        <v>0</v>
      </c>
      <c r="K1834" s="297" t="str">
        <f>IFERROR(VLOOKUP(CONCATENATE($A1834,"C"),'05 APU'!$1:$1048576,9,),"")</f>
        <v/>
      </c>
      <c r="L1834" s="297" t="str">
        <f>IFERROR(VLOOKUP(CONCATENATE($A1834,"B"),'05 APU'!$1:$1048576,9,),"")</f>
        <v/>
      </c>
      <c r="M1834" s="297" t="str">
        <f>IFERROR(VLOOKUP(CONCATENATE($A1834,"A"),'05 APU'!$1:$1048576,9,),"")</f>
        <v/>
      </c>
      <c r="N1834" s="86"/>
      <c r="O1834" s="90">
        <f>IFERROR(VLOOKUP(CONCATENATE($A1834,"D"),'05 APU'!$T:$AB,9,),0)</f>
        <v>0</v>
      </c>
      <c r="P1834" s="90">
        <f t="shared" si="58"/>
        <v>0</v>
      </c>
      <c r="Q1834" s="90">
        <f>IFERROR(VLOOKUP(CONCATENATE($A1834,"C"),'05 APU'!$T:$AB,9,),0)</f>
        <v>0</v>
      </c>
      <c r="R1834" s="90">
        <f>IFERROR(VLOOKUP(CONCATENATE($A1834,"B"),'05 APU'!$T:$AB,9,),0)</f>
        <v>0</v>
      </c>
      <c r="S1834" s="90">
        <f>IFERROR(VLOOKUP(CONCATENATE($A1834,"A"),'05 APU'!$T:$AB,9,),0)</f>
        <v>0</v>
      </c>
      <c r="U1834" s="420"/>
      <c r="V1834" s="424"/>
      <c r="W1834" s="429">
        <v>0</v>
      </c>
    </row>
    <row r="1835" spans="1:23" x14ac:dyDescent="0.25">
      <c r="A1835" s="88">
        <v>1825</v>
      </c>
      <c r="B1835" s="408" t="s">
        <v>3253</v>
      </c>
      <c r="C1835" s="409" t="s">
        <v>3254</v>
      </c>
      <c r="D1835" s="89" t="str">
        <f>IFERROR(VLOOKUP(CONCATENATE($A1835,"T"),'05 APU'!$1:$1048576,3,),"")</f>
        <v/>
      </c>
      <c r="E1835" s="89" t="str">
        <f>IFERROR(VLOOKUP(CONCATENATE($A1835,"T2"),'05 APU'!$1:$1048576,3,),"")</f>
        <v/>
      </c>
      <c r="F1835" s="89" t="str">
        <f>IFERROR(VLOOKUP(CONCATENATE($A1835,"T3"),'05 APU'!$1:$1048576,3,),"")</f>
        <v/>
      </c>
      <c r="G1835" s="415" t="s">
        <v>168</v>
      </c>
      <c r="H1835" s="351"/>
      <c r="I1835" s="90">
        <f>IFERROR((VLOOKUP(CONCATENATE($A1835,"D"),'05 APU'!$1:$1048576,9,)),0)</f>
        <v>0</v>
      </c>
      <c r="J1835" s="90">
        <f t="shared" si="57"/>
        <v>0</v>
      </c>
      <c r="K1835" s="297" t="str">
        <f>IFERROR(VLOOKUP(CONCATENATE($A1835,"C"),'05 APU'!$1:$1048576,9,),"")</f>
        <v/>
      </c>
      <c r="L1835" s="297" t="str">
        <f>IFERROR(VLOOKUP(CONCATENATE($A1835,"B"),'05 APU'!$1:$1048576,9,),"")</f>
        <v/>
      </c>
      <c r="M1835" s="297" t="str">
        <f>IFERROR(VLOOKUP(CONCATENATE($A1835,"A"),'05 APU'!$1:$1048576,9,),"")</f>
        <v/>
      </c>
      <c r="N1835" s="86"/>
      <c r="O1835" s="90">
        <f>IFERROR(VLOOKUP(CONCATENATE($A1835,"D"),'05 APU'!$T:$AB,9,),0)</f>
        <v>0</v>
      </c>
      <c r="P1835" s="90">
        <f t="shared" si="58"/>
        <v>0</v>
      </c>
      <c r="Q1835" s="90">
        <f>IFERROR(VLOOKUP(CONCATENATE($A1835,"C"),'05 APU'!$T:$AB,9,),0)</f>
        <v>0</v>
      </c>
      <c r="R1835" s="90">
        <f>IFERROR(VLOOKUP(CONCATENATE($A1835,"B"),'05 APU'!$T:$AB,9,),0)</f>
        <v>0</v>
      </c>
      <c r="S1835" s="90">
        <f>IFERROR(VLOOKUP(CONCATENATE($A1835,"A"),'05 APU'!$T:$AB,9,),0)</f>
        <v>0</v>
      </c>
      <c r="U1835" s="421"/>
      <c r="V1835" s="424"/>
      <c r="W1835" s="429">
        <v>0</v>
      </c>
    </row>
    <row r="1836" spans="1:23" x14ac:dyDescent="0.25">
      <c r="A1836" s="88">
        <v>1826</v>
      </c>
      <c r="B1836" s="408" t="s">
        <v>3255</v>
      </c>
      <c r="C1836" s="409" t="s">
        <v>3256</v>
      </c>
      <c r="D1836" s="89" t="str">
        <f>IFERROR(VLOOKUP(CONCATENATE($A1836,"T"),'05 APU'!$1:$1048576,3,),"")</f>
        <v/>
      </c>
      <c r="E1836" s="89" t="str">
        <f>IFERROR(VLOOKUP(CONCATENATE($A1836,"T2"),'05 APU'!$1:$1048576,3,),"")</f>
        <v/>
      </c>
      <c r="F1836" s="89" t="str">
        <f>IFERROR(VLOOKUP(CONCATENATE($A1836,"T3"),'05 APU'!$1:$1048576,3,),"")</f>
        <v/>
      </c>
      <c r="G1836" s="415" t="s">
        <v>168</v>
      </c>
      <c r="H1836" s="351"/>
      <c r="I1836" s="90">
        <f>IFERROR((VLOOKUP(CONCATENATE($A1836,"D"),'05 APU'!$1:$1048576,9,)),0)</f>
        <v>0</v>
      </c>
      <c r="J1836" s="90">
        <f t="shared" si="57"/>
        <v>0</v>
      </c>
      <c r="K1836" s="297" t="str">
        <f>IFERROR(VLOOKUP(CONCATENATE($A1836,"C"),'05 APU'!$1:$1048576,9,),"")</f>
        <v/>
      </c>
      <c r="L1836" s="297" t="str">
        <f>IFERROR(VLOOKUP(CONCATENATE($A1836,"B"),'05 APU'!$1:$1048576,9,),"")</f>
        <v/>
      </c>
      <c r="M1836" s="297" t="str">
        <f>IFERROR(VLOOKUP(CONCATENATE($A1836,"A"),'05 APU'!$1:$1048576,9,),"")</f>
        <v/>
      </c>
      <c r="N1836" s="86"/>
      <c r="O1836" s="90">
        <f>IFERROR(VLOOKUP(CONCATENATE($A1836,"D"),'05 APU'!$T:$AB,9,),0)</f>
        <v>0</v>
      </c>
      <c r="P1836" s="90">
        <f t="shared" si="58"/>
        <v>0</v>
      </c>
      <c r="Q1836" s="90">
        <f>IFERROR(VLOOKUP(CONCATENATE($A1836,"C"),'05 APU'!$T:$AB,9,),0)</f>
        <v>0</v>
      </c>
      <c r="R1836" s="90">
        <f>IFERROR(VLOOKUP(CONCATENATE($A1836,"B"),'05 APU'!$T:$AB,9,),0)</f>
        <v>0</v>
      </c>
      <c r="S1836" s="90">
        <f>IFERROR(VLOOKUP(CONCATENATE($A1836,"A"),'05 APU'!$T:$AB,9,),0)</f>
        <v>0</v>
      </c>
      <c r="U1836" s="421"/>
      <c r="V1836" s="424"/>
      <c r="W1836" s="429">
        <v>0</v>
      </c>
    </row>
    <row r="1837" spans="1:23" x14ac:dyDescent="0.25">
      <c r="A1837" s="88">
        <v>1827</v>
      </c>
      <c r="B1837" s="408" t="s">
        <v>3257</v>
      </c>
      <c r="C1837" s="409" t="s">
        <v>3258</v>
      </c>
      <c r="D1837" s="89" t="str">
        <f>IFERROR(VLOOKUP(CONCATENATE($A1837,"T"),'05 APU'!$1:$1048576,3,),"")</f>
        <v/>
      </c>
      <c r="E1837" s="89" t="str">
        <f>IFERROR(VLOOKUP(CONCATENATE($A1837,"T2"),'05 APU'!$1:$1048576,3,),"")</f>
        <v/>
      </c>
      <c r="F1837" s="89" t="str">
        <f>IFERROR(VLOOKUP(CONCATENATE($A1837,"T3"),'05 APU'!$1:$1048576,3,),"")</f>
        <v/>
      </c>
      <c r="G1837" s="415" t="s">
        <v>168</v>
      </c>
      <c r="H1837" s="351"/>
      <c r="I1837" s="90">
        <f>IFERROR((VLOOKUP(CONCATENATE($A1837,"D"),'05 APU'!$1:$1048576,9,)),0)</f>
        <v>0</v>
      </c>
      <c r="J1837" s="90">
        <f t="shared" si="57"/>
        <v>0</v>
      </c>
      <c r="K1837" s="297" t="str">
        <f>IFERROR(VLOOKUP(CONCATENATE($A1837,"C"),'05 APU'!$1:$1048576,9,),"")</f>
        <v/>
      </c>
      <c r="L1837" s="297" t="str">
        <f>IFERROR(VLOOKUP(CONCATENATE($A1837,"B"),'05 APU'!$1:$1048576,9,),"")</f>
        <v/>
      </c>
      <c r="M1837" s="297" t="str">
        <f>IFERROR(VLOOKUP(CONCATENATE($A1837,"A"),'05 APU'!$1:$1048576,9,),"")</f>
        <v/>
      </c>
      <c r="N1837" s="86"/>
      <c r="O1837" s="90">
        <f>IFERROR(VLOOKUP(CONCATENATE($A1837,"D"),'05 APU'!$T:$AB,9,),0)</f>
        <v>0</v>
      </c>
      <c r="P1837" s="90">
        <f t="shared" si="58"/>
        <v>0</v>
      </c>
      <c r="Q1837" s="90">
        <f>IFERROR(VLOOKUP(CONCATENATE($A1837,"C"),'05 APU'!$T:$AB,9,),0)</f>
        <v>0</v>
      </c>
      <c r="R1837" s="90">
        <f>IFERROR(VLOOKUP(CONCATENATE($A1837,"B"),'05 APU'!$T:$AB,9,),0)</f>
        <v>0</v>
      </c>
      <c r="S1837" s="90">
        <f>IFERROR(VLOOKUP(CONCATENATE($A1837,"A"),'05 APU'!$T:$AB,9,),0)</f>
        <v>0</v>
      </c>
      <c r="U1837" s="421"/>
      <c r="V1837" s="424"/>
      <c r="W1837" s="429">
        <v>0</v>
      </c>
    </row>
    <row r="1838" spans="1:23" x14ac:dyDescent="0.25">
      <c r="A1838" s="88">
        <v>1828</v>
      </c>
      <c r="B1838" s="408" t="s">
        <v>3259</v>
      </c>
      <c r="C1838" s="409" t="s">
        <v>3260</v>
      </c>
      <c r="D1838" s="89" t="str">
        <f>IFERROR(VLOOKUP(CONCATENATE($A1838,"T"),'05 APU'!$1:$1048576,3,),"")</f>
        <v/>
      </c>
      <c r="E1838" s="89" t="str">
        <f>IFERROR(VLOOKUP(CONCATENATE($A1838,"T2"),'05 APU'!$1:$1048576,3,),"")</f>
        <v/>
      </c>
      <c r="F1838" s="89" t="str">
        <f>IFERROR(VLOOKUP(CONCATENATE($A1838,"T3"),'05 APU'!$1:$1048576,3,),"")</f>
        <v/>
      </c>
      <c r="G1838" s="415" t="s">
        <v>168</v>
      </c>
      <c r="H1838" s="351"/>
      <c r="I1838" s="90">
        <f>IFERROR((VLOOKUP(CONCATENATE($A1838,"D"),'05 APU'!$1:$1048576,9,)),0)</f>
        <v>0</v>
      </c>
      <c r="J1838" s="90">
        <f t="shared" si="57"/>
        <v>0</v>
      </c>
      <c r="K1838" s="297" t="str">
        <f>IFERROR(VLOOKUP(CONCATENATE($A1838,"C"),'05 APU'!$1:$1048576,9,),"")</f>
        <v/>
      </c>
      <c r="L1838" s="297" t="str">
        <f>IFERROR(VLOOKUP(CONCATENATE($A1838,"B"),'05 APU'!$1:$1048576,9,),"")</f>
        <v/>
      </c>
      <c r="M1838" s="297" t="str">
        <f>IFERROR(VLOOKUP(CONCATENATE($A1838,"A"),'05 APU'!$1:$1048576,9,),"")</f>
        <v/>
      </c>
      <c r="N1838" s="86"/>
      <c r="O1838" s="90">
        <f>IFERROR(VLOOKUP(CONCATENATE($A1838,"D"),'05 APU'!$T:$AB,9,),0)</f>
        <v>0</v>
      </c>
      <c r="P1838" s="90">
        <f t="shared" si="58"/>
        <v>0</v>
      </c>
      <c r="Q1838" s="90">
        <f>IFERROR(VLOOKUP(CONCATENATE($A1838,"C"),'05 APU'!$T:$AB,9,),0)</f>
        <v>0</v>
      </c>
      <c r="R1838" s="90">
        <f>IFERROR(VLOOKUP(CONCATENATE($A1838,"B"),'05 APU'!$T:$AB,9,),0)</f>
        <v>0</v>
      </c>
      <c r="S1838" s="90">
        <f>IFERROR(VLOOKUP(CONCATENATE($A1838,"A"),'05 APU'!$T:$AB,9,),0)</f>
        <v>0</v>
      </c>
      <c r="U1838" s="421"/>
      <c r="V1838" s="424"/>
      <c r="W1838" s="429">
        <v>0</v>
      </c>
    </row>
    <row r="1839" spans="1:23" x14ac:dyDescent="0.25">
      <c r="A1839" s="88">
        <v>1829</v>
      </c>
      <c r="B1839" s="408" t="s">
        <v>3261</v>
      </c>
      <c r="C1839" s="409" t="s">
        <v>3262</v>
      </c>
      <c r="D1839" s="89" t="str">
        <f>IFERROR(VLOOKUP(CONCATENATE($A1839,"T"),'05 APU'!$1:$1048576,3,),"")</f>
        <v/>
      </c>
      <c r="E1839" s="89" t="str">
        <f>IFERROR(VLOOKUP(CONCATENATE($A1839,"T2"),'05 APU'!$1:$1048576,3,),"")</f>
        <v/>
      </c>
      <c r="F1839" s="89" t="str">
        <f>IFERROR(VLOOKUP(CONCATENATE($A1839,"T3"),'05 APU'!$1:$1048576,3,),"")</f>
        <v/>
      </c>
      <c r="G1839" s="415" t="s">
        <v>168</v>
      </c>
      <c r="H1839" s="351"/>
      <c r="I1839" s="90">
        <f>IFERROR((VLOOKUP(CONCATENATE($A1839,"D"),'05 APU'!$1:$1048576,9,)),0)</f>
        <v>0</v>
      </c>
      <c r="J1839" s="90">
        <f t="shared" si="57"/>
        <v>0</v>
      </c>
      <c r="K1839" s="297" t="str">
        <f>IFERROR(VLOOKUP(CONCATENATE($A1839,"C"),'05 APU'!$1:$1048576,9,),"")</f>
        <v/>
      </c>
      <c r="L1839" s="297" t="str">
        <f>IFERROR(VLOOKUP(CONCATENATE($A1839,"B"),'05 APU'!$1:$1048576,9,),"")</f>
        <v/>
      </c>
      <c r="M1839" s="297" t="str">
        <f>IFERROR(VLOOKUP(CONCATENATE($A1839,"A"),'05 APU'!$1:$1048576,9,),"")</f>
        <v/>
      </c>
      <c r="N1839" s="86"/>
      <c r="O1839" s="90">
        <f>IFERROR(VLOOKUP(CONCATENATE($A1839,"D"),'05 APU'!$T:$AB,9,),0)</f>
        <v>0</v>
      </c>
      <c r="P1839" s="90">
        <f t="shared" si="58"/>
        <v>0</v>
      </c>
      <c r="Q1839" s="90">
        <f>IFERROR(VLOOKUP(CONCATENATE($A1839,"C"),'05 APU'!$T:$AB,9,),0)</f>
        <v>0</v>
      </c>
      <c r="R1839" s="90">
        <f>IFERROR(VLOOKUP(CONCATENATE($A1839,"B"),'05 APU'!$T:$AB,9,),0)</f>
        <v>0</v>
      </c>
      <c r="S1839" s="90">
        <f>IFERROR(VLOOKUP(CONCATENATE($A1839,"A"),'05 APU'!$T:$AB,9,),0)</f>
        <v>0</v>
      </c>
      <c r="U1839" s="421"/>
      <c r="V1839" s="424"/>
      <c r="W1839" s="429">
        <v>0</v>
      </c>
    </row>
    <row r="1840" spans="1:23" x14ac:dyDescent="0.25">
      <c r="A1840" s="88">
        <v>1830</v>
      </c>
      <c r="B1840" s="408" t="s">
        <v>3263</v>
      </c>
      <c r="C1840" s="409" t="s">
        <v>3264</v>
      </c>
      <c r="D1840" s="89" t="str">
        <f>IFERROR(VLOOKUP(CONCATENATE($A1840,"T"),'05 APU'!$1:$1048576,3,),"")</f>
        <v/>
      </c>
      <c r="E1840" s="89" t="str">
        <f>IFERROR(VLOOKUP(CONCATENATE($A1840,"T2"),'05 APU'!$1:$1048576,3,),"")</f>
        <v/>
      </c>
      <c r="F1840" s="89" t="str">
        <f>IFERROR(VLOOKUP(CONCATENATE($A1840,"T3"),'05 APU'!$1:$1048576,3,),"")</f>
        <v/>
      </c>
      <c r="G1840" s="415" t="s">
        <v>168</v>
      </c>
      <c r="H1840" s="351"/>
      <c r="I1840" s="90">
        <f>IFERROR((VLOOKUP(CONCATENATE($A1840,"D"),'05 APU'!$1:$1048576,9,)),0)</f>
        <v>0</v>
      </c>
      <c r="J1840" s="90">
        <f t="shared" si="57"/>
        <v>0</v>
      </c>
      <c r="K1840" s="297" t="str">
        <f>IFERROR(VLOOKUP(CONCATENATE($A1840,"C"),'05 APU'!$1:$1048576,9,),"")</f>
        <v/>
      </c>
      <c r="L1840" s="297" t="str">
        <f>IFERROR(VLOOKUP(CONCATENATE($A1840,"B"),'05 APU'!$1:$1048576,9,),"")</f>
        <v/>
      </c>
      <c r="M1840" s="297" t="str">
        <f>IFERROR(VLOOKUP(CONCATENATE($A1840,"A"),'05 APU'!$1:$1048576,9,),"")</f>
        <v/>
      </c>
      <c r="N1840" s="86"/>
      <c r="O1840" s="90">
        <f>IFERROR(VLOOKUP(CONCATENATE($A1840,"D"),'05 APU'!$T:$AB,9,),0)</f>
        <v>0</v>
      </c>
      <c r="P1840" s="90">
        <f t="shared" si="58"/>
        <v>0</v>
      </c>
      <c r="Q1840" s="90">
        <f>IFERROR(VLOOKUP(CONCATENATE($A1840,"C"),'05 APU'!$T:$AB,9,),0)</f>
        <v>0</v>
      </c>
      <c r="R1840" s="90">
        <f>IFERROR(VLOOKUP(CONCATENATE($A1840,"B"),'05 APU'!$T:$AB,9,),0)</f>
        <v>0</v>
      </c>
      <c r="S1840" s="90">
        <f>IFERROR(VLOOKUP(CONCATENATE($A1840,"A"),'05 APU'!$T:$AB,9,),0)</f>
        <v>0</v>
      </c>
      <c r="U1840" s="421"/>
      <c r="V1840" s="424"/>
      <c r="W1840" s="429">
        <v>0</v>
      </c>
    </row>
    <row r="1841" spans="1:23" x14ac:dyDescent="0.25">
      <c r="A1841" s="88">
        <v>1831</v>
      </c>
      <c r="B1841" s="408" t="s">
        <v>3265</v>
      </c>
      <c r="C1841" s="409" t="s">
        <v>3266</v>
      </c>
      <c r="D1841" s="89" t="str">
        <f>IFERROR(VLOOKUP(CONCATENATE($A1841,"T"),'05 APU'!$1:$1048576,3,),"")</f>
        <v/>
      </c>
      <c r="E1841" s="89" t="str">
        <f>IFERROR(VLOOKUP(CONCATENATE($A1841,"T2"),'05 APU'!$1:$1048576,3,),"")</f>
        <v/>
      </c>
      <c r="F1841" s="89" t="str">
        <f>IFERROR(VLOOKUP(CONCATENATE($A1841,"T3"),'05 APU'!$1:$1048576,3,),"")</f>
        <v/>
      </c>
      <c r="G1841" s="415" t="s">
        <v>168</v>
      </c>
      <c r="H1841" s="351"/>
      <c r="I1841" s="90">
        <f>IFERROR((VLOOKUP(CONCATENATE($A1841,"D"),'05 APU'!$1:$1048576,9,)),0)</f>
        <v>0</v>
      </c>
      <c r="J1841" s="90">
        <f t="shared" si="57"/>
        <v>0</v>
      </c>
      <c r="K1841" s="297" t="str">
        <f>IFERROR(VLOOKUP(CONCATENATE($A1841,"C"),'05 APU'!$1:$1048576,9,),"")</f>
        <v/>
      </c>
      <c r="L1841" s="297" t="str">
        <f>IFERROR(VLOOKUP(CONCATENATE($A1841,"B"),'05 APU'!$1:$1048576,9,),"")</f>
        <v/>
      </c>
      <c r="M1841" s="297" t="str">
        <f>IFERROR(VLOOKUP(CONCATENATE($A1841,"A"),'05 APU'!$1:$1048576,9,),"")</f>
        <v/>
      </c>
      <c r="N1841" s="86"/>
      <c r="O1841" s="90">
        <f>IFERROR(VLOOKUP(CONCATENATE($A1841,"D"),'05 APU'!$T:$AB,9,),0)</f>
        <v>0</v>
      </c>
      <c r="P1841" s="90">
        <f t="shared" si="58"/>
        <v>0</v>
      </c>
      <c r="Q1841" s="90">
        <f>IFERROR(VLOOKUP(CONCATENATE($A1841,"C"),'05 APU'!$T:$AB,9,),0)</f>
        <v>0</v>
      </c>
      <c r="R1841" s="90">
        <f>IFERROR(VLOOKUP(CONCATENATE($A1841,"B"),'05 APU'!$T:$AB,9,),0)</f>
        <v>0</v>
      </c>
      <c r="S1841" s="90">
        <f>IFERROR(VLOOKUP(CONCATENATE($A1841,"A"),'05 APU'!$T:$AB,9,),0)</f>
        <v>0</v>
      </c>
      <c r="U1841" s="421"/>
      <c r="V1841" s="424"/>
      <c r="W1841" s="429">
        <v>0</v>
      </c>
    </row>
    <row r="1842" spans="1:23" x14ac:dyDescent="0.25">
      <c r="A1842" s="88">
        <v>1832</v>
      </c>
      <c r="B1842" s="408" t="s">
        <v>3267</v>
      </c>
      <c r="C1842" s="409" t="s">
        <v>3268</v>
      </c>
      <c r="D1842" s="89" t="str">
        <f>IFERROR(VLOOKUP(CONCATENATE($A1842,"T"),'05 APU'!$1:$1048576,3,),"")</f>
        <v/>
      </c>
      <c r="E1842" s="89" t="str">
        <f>IFERROR(VLOOKUP(CONCATENATE($A1842,"T2"),'05 APU'!$1:$1048576,3,),"")</f>
        <v/>
      </c>
      <c r="F1842" s="89" t="str">
        <f>IFERROR(VLOOKUP(CONCATENATE($A1842,"T3"),'05 APU'!$1:$1048576,3,),"")</f>
        <v/>
      </c>
      <c r="G1842" s="415" t="s">
        <v>168</v>
      </c>
      <c r="H1842" s="351"/>
      <c r="I1842" s="90">
        <f>IFERROR((VLOOKUP(CONCATENATE($A1842,"D"),'05 APU'!$1:$1048576,9,)),0)</f>
        <v>0</v>
      </c>
      <c r="J1842" s="90">
        <f t="shared" si="57"/>
        <v>0</v>
      </c>
      <c r="K1842" s="297" t="str">
        <f>IFERROR(VLOOKUP(CONCATENATE($A1842,"C"),'05 APU'!$1:$1048576,9,),"")</f>
        <v/>
      </c>
      <c r="L1842" s="297" t="str">
        <f>IFERROR(VLOOKUP(CONCATENATE($A1842,"B"),'05 APU'!$1:$1048576,9,),"")</f>
        <v/>
      </c>
      <c r="M1842" s="297" t="str">
        <f>IFERROR(VLOOKUP(CONCATENATE($A1842,"A"),'05 APU'!$1:$1048576,9,),"")</f>
        <v/>
      </c>
      <c r="N1842" s="86"/>
      <c r="O1842" s="90">
        <f>IFERROR(VLOOKUP(CONCATENATE($A1842,"D"),'05 APU'!$T:$AB,9,),0)</f>
        <v>0</v>
      </c>
      <c r="P1842" s="90">
        <f t="shared" si="58"/>
        <v>0</v>
      </c>
      <c r="Q1842" s="90">
        <f>IFERROR(VLOOKUP(CONCATENATE($A1842,"C"),'05 APU'!$T:$AB,9,),0)</f>
        <v>0</v>
      </c>
      <c r="R1842" s="90">
        <f>IFERROR(VLOOKUP(CONCATENATE($A1842,"B"),'05 APU'!$T:$AB,9,),0)</f>
        <v>0</v>
      </c>
      <c r="S1842" s="90">
        <f>IFERROR(VLOOKUP(CONCATENATE($A1842,"A"),'05 APU'!$T:$AB,9,),0)</f>
        <v>0</v>
      </c>
      <c r="U1842" s="421"/>
      <c r="V1842" s="424"/>
      <c r="W1842" s="429">
        <v>0</v>
      </c>
    </row>
    <row r="1843" spans="1:23" x14ac:dyDescent="0.25">
      <c r="A1843" s="88">
        <v>1833</v>
      </c>
      <c r="B1843" s="408" t="s">
        <v>3269</v>
      </c>
      <c r="C1843" s="409" t="s">
        <v>3270</v>
      </c>
      <c r="D1843" s="89" t="str">
        <f>IFERROR(VLOOKUP(CONCATENATE($A1843,"T"),'05 APU'!$1:$1048576,3,),"")</f>
        <v/>
      </c>
      <c r="E1843" s="89" t="str">
        <f>IFERROR(VLOOKUP(CONCATENATE($A1843,"T2"),'05 APU'!$1:$1048576,3,),"")</f>
        <v/>
      </c>
      <c r="F1843" s="89" t="str">
        <f>IFERROR(VLOOKUP(CONCATENATE($A1843,"T3"),'05 APU'!$1:$1048576,3,),"")</f>
        <v/>
      </c>
      <c r="G1843" s="415" t="s">
        <v>168</v>
      </c>
      <c r="H1843" s="351"/>
      <c r="I1843" s="90">
        <f>IFERROR((VLOOKUP(CONCATENATE($A1843,"D"),'05 APU'!$1:$1048576,9,)),0)</f>
        <v>0</v>
      </c>
      <c r="J1843" s="90">
        <f t="shared" ref="J1843:J1906" si="59">IFERROR(I1843*H1843,0)</f>
        <v>0</v>
      </c>
      <c r="K1843" s="297" t="str">
        <f>IFERROR(VLOOKUP(CONCATENATE($A1843,"C"),'05 APU'!$1:$1048576,9,),"")</f>
        <v/>
      </c>
      <c r="L1843" s="297" t="str">
        <f>IFERROR(VLOOKUP(CONCATENATE($A1843,"B"),'05 APU'!$1:$1048576,9,),"")</f>
        <v/>
      </c>
      <c r="M1843" s="297" t="str">
        <f>IFERROR(VLOOKUP(CONCATENATE($A1843,"A"),'05 APU'!$1:$1048576,9,),"")</f>
        <v/>
      </c>
      <c r="N1843" s="86"/>
      <c r="O1843" s="90">
        <f>IFERROR(VLOOKUP(CONCATENATE($A1843,"D"),'05 APU'!$T:$AB,9,),0)</f>
        <v>0</v>
      </c>
      <c r="P1843" s="90">
        <f t="shared" si="58"/>
        <v>0</v>
      </c>
      <c r="Q1843" s="90">
        <f>IFERROR(VLOOKUP(CONCATENATE($A1843,"C"),'05 APU'!$T:$AB,9,),0)</f>
        <v>0</v>
      </c>
      <c r="R1843" s="90">
        <f>IFERROR(VLOOKUP(CONCATENATE($A1843,"B"),'05 APU'!$T:$AB,9,),0)</f>
        <v>0</v>
      </c>
      <c r="S1843" s="90">
        <f>IFERROR(VLOOKUP(CONCATENATE($A1843,"A"),'05 APU'!$T:$AB,9,),0)</f>
        <v>0</v>
      </c>
      <c r="U1843" s="421"/>
      <c r="V1843" s="424"/>
      <c r="W1843" s="429">
        <v>0</v>
      </c>
    </row>
    <row r="1844" spans="1:23" x14ac:dyDescent="0.25">
      <c r="A1844" s="88">
        <v>1834</v>
      </c>
      <c r="B1844" s="408" t="s">
        <v>3271</v>
      </c>
      <c r="C1844" s="409" t="s">
        <v>3272</v>
      </c>
      <c r="D1844" s="89" t="str">
        <f>IFERROR(VLOOKUP(CONCATENATE($A1844,"T"),'05 APU'!$1:$1048576,3,),"")</f>
        <v/>
      </c>
      <c r="E1844" s="89" t="str">
        <f>IFERROR(VLOOKUP(CONCATENATE($A1844,"T2"),'05 APU'!$1:$1048576,3,),"")</f>
        <v/>
      </c>
      <c r="F1844" s="89" t="str">
        <f>IFERROR(VLOOKUP(CONCATENATE($A1844,"T3"),'05 APU'!$1:$1048576,3,),"")</f>
        <v/>
      </c>
      <c r="G1844" s="415" t="s">
        <v>168</v>
      </c>
      <c r="H1844" s="351"/>
      <c r="I1844" s="90">
        <f>IFERROR((VLOOKUP(CONCATENATE($A1844,"D"),'05 APU'!$1:$1048576,9,)),0)</f>
        <v>0</v>
      </c>
      <c r="J1844" s="90">
        <f t="shared" si="59"/>
        <v>0</v>
      </c>
      <c r="K1844" s="297" t="str">
        <f>IFERROR(VLOOKUP(CONCATENATE($A1844,"C"),'05 APU'!$1:$1048576,9,),"")</f>
        <v/>
      </c>
      <c r="L1844" s="297" t="str">
        <f>IFERROR(VLOOKUP(CONCATENATE($A1844,"B"),'05 APU'!$1:$1048576,9,),"")</f>
        <v/>
      </c>
      <c r="M1844" s="297" t="str">
        <f>IFERROR(VLOOKUP(CONCATENATE($A1844,"A"),'05 APU'!$1:$1048576,9,),"")</f>
        <v/>
      </c>
      <c r="N1844" s="86"/>
      <c r="O1844" s="90">
        <f>IFERROR(VLOOKUP(CONCATENATE($A1844,"D"),'05 APU'!$T:$AB,9,),0)</f>
        <v>0</v>
      </c>
      <c r="P1844" s="90">
        <f t="shared" si="58"/>
        <v>0</v>
      </c>
      <c r="Q1844" s="90">
        <f>IFERROR(VLOOKUP(CONCATENATE($A1844,"C"),'05 APU'!$T:$AB,9,),0)</f>
        <v>0</v>
      </c>
      <c r="R1844" s="90">
        <f>IFERROR(VLOOKUP(CONCATENATE($A1844,"B"),'05 APU'!$T:$AB,9,),0)</f>
        <v>0</v>
      </c>
      <c r="S1844" s="90">
        <f>IFERROR(VLOOKUP(CONCATENATE($A1844,"A"),'05 APU'!$T:$AB,9,),0)</f>
        <v>0</v>
      </c>
      <c r="U1844" s="421"/>
      <c r="V1844" s="424"/>
      <c r="W1844" s="429">
        <v>0</v>
      </c>
    </row>
    <row r="1845" spans="1:23" x14ac:dyDescent="0.25">
      <c r="A1845" s="88">
        <v>1835</v>
      </c>
      <c r="B1845" s="408" t="s">
        <v>3273</v>
      </c>
      <c r="C1845" s="409" t="s">
        <v>3274</v>
      </c>
      <c r="D1845" s="89" t="str">
        <f>IFERROR(VLOOKUP(CONCATENATE($A1845,"T"),'05 APU'!$1:$1048576,3,),"")</f>
        <v/>
      </c>
      <c r="E1845" s="89" t="str">
        <f>IFERROR(VLOOKUP(CONCATENATE($A1845,"T2"),'05 APU'!$1:$1048576,3,),"")</f>
        <v/>
      </c>
      <c r="F1845" s="89" t="str">
        <f>IFERROR(VLOOKUP(CONCATENATE($A1845,"T3"),'05 APU'!$1:$1048576,3,),"")</f>
        <v/>
      </c>
      <c r="G1845" s="415" t="s">
        <v>168</v>
      </c>
      <c r="H1845" s="351"/>
      <c r="I1845" s="90">
        <f>IFERROR((VLOOKUP(CONCATENATE($A1845,"D"),'05 APU'!$1:$1048576,9,)),0)</f>
        <v>0</v>
      </c>
      <c r="J1845" s="90">
        <f t="shared" si="59"/>
        <v>0</v>
      </c>
      <c r="K1845" s="297" t="str">
        <f>IFERROR(VLOOKUP(CONCATENATE($A1845,"C"),'05 APU'!$1:$1048576,9,),"")</f>
        <v/>
      </c>
      <c r="L1845" s="297" t="str">
        <f>IFERROR(VLOOKUP(CONCATENATE($A1845,"B"),'05 APU'!$1:$1048576,9,),"")</f>
        <v/>
      </c>
      <c r="M1845" s="297" t="str">
        <f>IFERROR(VLOOKUP(CONCATENATE($A1845,"A"),'05 APU'!$1:$1048576,9,),"")</f>
        <v/>
      </c>
      <c r="N1845" s="86"/>
      <c r="O1845" s="90">
        <f>IFERROR(VLOOKUP(CONCATENATE($A1845,"D"),'05 APU'!$T:$AB,9,),0)</f>
        <v>0</v>
      </c>
      <c r="P1845" s="90">
        <f t="shared" si="58"/>
        <v>0</v>
      </c>
      <c r="Q1845" s="90">
        <f>IFERROR(VLOOKUP(CONCATENATE($A1845,"C"),'05 APU'!$T:$AB,9,),0)</f>
        <v>0</v>
      </c>
      <c r="R1845" s="90">
        <f>IFERROR(VLOOKUP(CONCATENATE($A1845,"B"),'05 APU'!$T:$AB,9,),0)</f>
        <v>0</v>
      </c>
      <c r="S1845" s="90">
        <f>IFERROR(VLOOKUP(CONCATENATE($A1845,"A"),'05 APU'!$T:$AB,9,),0)</f>
        <v>0</v>
      </c>
      <c r="U1845" s="421"/>
      <c r="V1845" s="424"/>
      <c r="W1845" s="429">
        <v>0</v>
      </c>
    </row>
    <row r="1846" spans="1:23" x14ac:dyDescent="0.25">
      <c r="A1846" s="88">
        <v>1836</v>
      </c>
      <c r="B1846" s="408" t="s">
        <v>3275</v>
      </c>
      <c r="C1846" s="409" t="s">
        <v>3276</v>
      </c>
      <c r="D1846" s="89" t="str">
        <f>IFERROR(VLOOKUP(CONCATENATE($A1846,"T"),'05 APU'!$1:$1048576,3,),"")</f>
        <v/>
      </c>
      <c r="E1846" s="89" t="str">
        <f>IFERROR(VLOOKUP(CONCATENATE($A1846,"T2"),'05 APU'!$1:$1048576,3,),"")</f>
        <v/>
      </c>
      <c r="F1846" s="89" t="str">
        <f>IFERROR(VLOOKUP(CONCATENATE($A1846,"T3"),'05 APU'!$1:$1048576,3,),"")</f>
        <v/>
      </c>
      <c r="G1846" s="415" t="s">
        <v>168</v>
      </c>
      <c r="H1846" s="351"/>
      <c r="I1846" s="90">
        <f>IFERROR((VLOOKUP(CONCATENATE($A1846,"D"),'05 APU'!$1:$1048576,9,)),0)</f>
        <v>0</v>
      </c>
      <c r="J1846" s="90">
        <f t="shared" si="59"/>
        <v>0</v>
      </c>
      <c r="K1846" s="297" t="str">
        <f>IFERROR(VLOOKUP(CONCATENATE($A1846,"C"),'05 APU'!$1:$1048576,9,),"")</f>
        <v/>
      </c>
      <c r="L1846" s="297" t="str">
        <f>IFERROR(VLOOKUP(CONCATENATE($A1846,"B"),'05 APU'!$1:$1048576,9,),"")</f>
        <v/>
      </c>
      <c r="M1846" s="297" t="str">
        <f>IFERROR(VLOOKUP(CONCATENATE($A1846,"A"),'05 APU'!$1:$1048576,9,),"")</f>
        <v/>
      </c>
      <c r="N1846" s="86"/>
      <c r="O1846" s="90">
        <f>IFERROR(VLOOKUP(CONCATENATE($A1846,"D"),'05 APU'!$T:$AB,9,),0)</f>
        <v>0</v>
      </c>
      <c r="P1846" s="90">
        <f t="shared" si="58"/>
        <v>0</v>
      </c>
      <c r="Q1846" s="90">
        <f>IFERROR(VLOOKUP(CONCATENATE($A1846,"C"),'05 APU'!$T:$AB,9,),0)</f>
        <v>0</v>
      </c>
      <c r="R1846" s="90">
        <f>IFERROR(VLOOKUP(CONCATENATE($A1846,"B"),'05 APU'!$T:$AB,9,),0)</f>
        <v>0</v>
      </c>
      <c r="S1846" s="90">
        <f>IFERROR(VLOOKUP(CONCATENATE($A1846,"A"),'05 APU'!$T:$AB,9,),0)</f>
        <v>0</v>
      </c>
      <c r="U1846" s="421"/>
      <c r="V1846" s="424"/>
      <c r="W1846" s="429">
        <v>0</v>
      </c>
    </row>
    <row r="1847" spans="1:23" x14ac:dyDescent="0.25">
      <c r="A1847" s="88">
        <v>1837</v>
      </c>
      <c r="B1847" s="408" t="s">
        <v>3277</v>
      </c>
      <c r="C1847" s="409" t="s">
        <v>3278</v>
      </c>
      <c r="D1847" s="89" t="str">
        <f>IFERROR(VLOOKUP(CONCATENATE($A1847,"T"),'05 APU'!$1:$1048576,3,),"")</f>
        <v/>
      </c>
      <c r="E1847" s="89" t="str">
        <f>IFERROR(VLOOKUP(CONCATENATE($A1847,"T2"),'05 APU'!$1:$1048576,3,),"")</f>
        <v/>
      </c>
      <c r="F1847" s="89" t="str">
        <f>IFERROR(VLOOKUP(CONCATENATE($A1847,"T3"),'05 APU'!$1:$1048576,3,),"")</f>
        <v/>
      </c>
      <c r="G1847" s="415" t="s">
        <v>168</v>
      </c>
      <c r="H1847" s="351"/>
      <c r="I1847" s="90">
        <f>IFERROR((VLOOKUP(CONCATENATE($A1847,"D"),'05 APU'!$1:$1048576,9,)),0)</f>
        <v>0</v>
      </c>
      <c r="J1847" s="90">
        <f t="shared" si="59"/>
        <v>0</v>
      </c>
      <c r="K1847" s="297" t="str">
        <f>IFERROR(VLOOKUP(CONCATENATE($A1847,"C"),'05 APU'!$1:$1048576,9,),"")</f>
        <v/>
      </c>
      <c r="L1847" s="297" t="str">
        <f>IFERROR(VLOOKUP(CONCATENATE($A1847,"B"),'05 APU'!$1:$1048576,9,),"")</f>
        <v/>
      </c>
      <c r="M1847" s="297" t="str">
        <f>IFERROR(VLOOKUP(CONCATENATE($A1847,"A"),'05 APU'!$1:$1048576,9,),"")</f>
        <v/>
      </c>
      <c r="N1847" s="86"/>
      <c r="O1847" s="90">
        <f>IFERROR(VLOOKUP(CONCATENATE($A1847,"D"),'05 APU'!$T:$AB,9,),0)</f>
        <v>0</v>
      </c>
      <c r="P1847" s="90">
        <f t="shared" si="58"/>
        <v>0</v>
      </c>
      <c r="Q1847" s="90">
        <f>IFERROR(VLOOKUP(CONCATENATE($A1847,"C"),'05 APU'!$T:$AB,9,),0)</f>
        <v>0</v>
      </c>
      <c r="R1847" s="90">
        <f>IFERROR(VLOOKUP(CONCATENATE($A1847,"B"),'05 APU'!$T:$AB,9,),0)</f>
        <v>0</v>
      </c>
      <c r="S1847" s="90">
        <f>IFERROR(VLOOKUP(CONCATENATE($A1847,"A"),'05 APU'!$T:$AB,9,),0)</f>
        <v>0</v>
      </c>
      <c r="U1847" s="421"/>
      <c r="V1847" s="424"/>
      <c r="W1847" s="429">
        <v>0</v>
      </c>
    </row>
    <row r="1848" spans="1:23" x14ac:dyDescent="0.25">
      <c r="A1848" s="88">
        <v>1838</v>
      </c>
      <c r="B1848" s="403">
        <v>6.9</v>
      </c>
      <c r="C1848" s="404" t="s">
        <v>3279</v>
      </c>
      <c r="D1848" s="89" t="str">
        <f>IFERROR(VLOOKUP(CONCATENATE($A1848,"T"),'05 APU'!$1:$1048576,3,),"")</f>
        <v/>
      </c>
      <c r="E1848" s="89" t="str">
        <f>IFERROR(VLOOKUP(CONCATENATE($A1848,"T2"),'05 APU'!$1:$1048576,3,),"")</f>
        <v/>
      </c>
      <c r="F1848" s="89" t="str">
        <f>IFERROR(VLOOKUP(CONCATENATE($A1848,"T3"),'05 APU'!$1:$1048576,3,),"")</f>
        <v/>
      </c>
      <c r="G1848" s="415"/>
      <c r="H1848" s="351"/>
      <c r="I1848" s="90">
        <f>IFERROR((VLOOKUP(CONCATENATE($A1848,"D"),'05 APU'!$1:$1048576,9,)),0)</f>
        <v>0</v>
      </c>
      <c r="J1848" s="90">
        <f t="shared" si="59"/>
        <v>0</v>
      </c>
      <c r="K1848" s="297" t="str">
        <f>IFERROR(VLOOKUP(CONCATENATE($A1848,"C"),'05 APU'!$1:$1048576,9,),"")</f>
        <v/>
      </c>
      <c r="L1848" s="297" t="str">
        <f>IFERROR(VLOOKUP(CONCATENATE($A1848,"B"),'05 APU'!$1:$1048576,9,),"")</f>
        <v/>
      </c>
      <c r="M1848" s="297" t="str">
        <f>IFERROR(VLOOKUP(CONCATENATE($A1848,"A"),'05 APU'!$1:$1048576,9,),"")</f>
        <v/>
      </c>
      <c r="N1848" s="86"/>
      <c r="O1848" s="90">
        <f>IFERROR(VLOOKUP(CONCATENATE($A1848,"D"),'05 APU'!$T:$AB,9,),0)</f>
        <v>0</v>
      </c>
      <c r="P1848" s="90">
        <f t="shared" si="58"/>
        <v>0</v>
      </c>
      <c r="Q1848" s="90">
        <f>IFERROR(VLOOKUP(CONCATENATE($A1848,"C"),'05 APU'!$T:$AB,9,),0)</f>
        <v>0</v>
      </c>
      <c r="R1848" s="90">
        <f>IFERROR(VLOOKUP(CONCATENATE($A1848,"B"),'05 APU'!$T:$AB,9,),0)</f>
        <v>0</v>
      </c>
      <c r="S1848" s="90">
        <f>IFERROR(VLOOKUP(CONCATENATE($A1848,"A"),'05 APU'!$T:$AB,9,),0)</f>
        <v>0</v>
      </c>
      <c r="U1848" s="420"/>
      <c r="V1848" s="424"/>
      <c r="W1848" s="429">
        <v>0</v>
      </c>
    </row>
    <row r="1849" spans="1:23" x14ac:dyDescent="0.25">
      <c r="A1849" s="88">
        <v>1839</v>
      </c>
      <c r="B1849" s="408" t="s">
        <v>3280</v>
      </c>
      <c r="C1849" s="409" t="s">
        <v>3281</v>
      </c>
      <c r="D1849" s="89" t="str">
        <f>IFERROR(VLOOKUP(CONCATENATE($A1849,"T"),'05 APU'!$1:$1048576,3,),"")</f>
        <v/>
      </c>
      <c r="E1849" s="89" t="str">
        <f>IFERROR(VLOOKUP(CONCATENATE($A1849,"T2"),'05 APU'!$1:$1048576,3,),"")</f>
        <v/>
      </c>
      <c r="F1849" s="89" t="str">
        <f>IFERROR(VLOOKUP(CONCATENATE($A1849,"T3"),'05 APU'!$1:$1048576,3,),"")</f>
        <v/>
      </c>
      <c r="G1849" s="415" t="s">
        <v>168</v>
      </c>
      <c r="H1849" s="351"/>
      <c r="I1849" s="90">
        <f>IFERROR((VLOOKUP(CONCATENATE($A1849,"D"),'05 APU'!$1:$1048576,9,)),0)</f>
        <v>0</v>
      </c>
      <c r="J1849" s="90">
        <f t="shared" si="59"/>
        <v>0</v>
      </c>
      <c r="K1849" s="297" t="str">
        <f>IFERROR(VLOOKUP(CONCATENATE($A1849,"C"),'05 APU'!$1:$1048576,9,),"")</f>
        <v/>
      </c>
      <c r="L1849" s="297" t="str">
        <f>IFERROR(VLOOKUP(CONCATENATE($A1849,"B"),'05 APU'!$1:$1048576,9,),"")</f>
        <v/>
      </c>
      <c r="M1849" s="297" t="str">
        <f>IFERROR(VLOOKUP(CONCATENATE($A1849,"A"),'05 APU'!$1:$1048576,9,),"")</f>
        <v/>
      </c>
      <c r="N1849" s="86"/>
      <c r="O1849" s="90">
        <f>IFERROR(VLOOKUP(CONCATENATE($A1849,"D"),'05 APU'!$T:$AB,9,),0)</f>
        <v>0</v>
      </c>
      <c r="P1849" s="90">
        <f t="shared" si="58"/>
        <v>0</v>
      </c>
      <c r="Q1849" s="90">
        <f>IFERROR(VLOOKUP(CONCATENATE($A1849,"C"),'05 APU'!$T:$AB,9,),0)</f>
        <v>0</v>
      </c>
      <c r="R1849" s="90">
        <f>IFERROR(VLOOKUP(CONCATENATE($A1849,"B"),'05 APU'!$T:$AB,9,),0)</f>
        <v>0</v>
      </c>
      <c r="S1849" s="90">
        <f>IFERROR(VLOOKUP(CONCATENATE($A1849,"A"),'05 APU'!$T:$AB,9,),0)</f>
        <v>0</v>
      </c>
      <c r="U1849" s="421"/>
      <c r="V1849" s="424"/>
      <c r="W1849" s="429">
        <v>0</v>
      </c>
    </row>
    <row r="1850" spans="1:23" x14ac:dyDescent="0.25">
      <c r="A1850" s="88">
        <v>1840</v>
      </c>
      <c r="B1850" s="403">
        <v>6.1</v>
      </c>
      <c r="C1850" s="404" t="s">
        <v>3282</v>
      </c>
      <c r="D1850" s="89" t="str">
        <f>IFERROR(VLOOKUP(CONCATENATE($A1850,"T"),'05 APU'!$1:$1048576,3,),"")</f>
        <v/>
      </c>
      <c r="E1850" s="89" t="str">
        <f>IFERROR(VLOOKUP(CONCATENATE($A1850,"T2"),'05 APU'!$1:$1048576,3,),"")</f>
        <v/>
      </c>
      <c r="F1850" s="89" t="str">
        <f>IFERROR(VLOOKUP(CONCATENATE($A1850,"T3"),'05 APU'!$1:$1048576,3,),"")</f>
        <v/>
      </c>
      <c r="G1850" s="415"/>
      <c r="H1850" s="351"/>
      <c r="I1850" s="90">
        <f>IFERROR((VLOOKUP(CONCATENATE($A1850,"D"),'05 APU'!$1:$1048576,9,)),0)</f>
        <v>0</v>
      </c>
      <c r="J1850" s="90">
        <f t="shared" si="59"/>
        <v>0</v>
      </c>
      <c r="K1850" s="297" t="str">
        <f>IFERROR(VLOOKUP(CONCATENATE($A1850,"C"),'05 APU'!$1:$1048576,9,),"")</f>
        <v/>
      </c>
      <c r="L1850" s="297" t="str">
        <f>IFERROR(VLOOKUP(CONCATENATE($A1850,"B"),'05 APU'!$1:$1048576,9,),"")</f>
        <v/>
      </c>
      <c r="M1850" s="297" t="str">
        <f>IFERROR(VLOOKUP(CONCATENATE($A1850,"A"),'05 APU'!$1:$1048576,9,),"")</f>
        <v/>
      </c>
      <c r="N1850" s="86"/>
      <c r="O1850" s="90">
        <f>IFERROR(VLOOKUP(CONCATENATE($A1850,"D"),'05 APU'!$T:$AB,9,),0)</f>
        <v>0</v>
      </c>
      <c r="P1850" s="90">
        <f t="shared" si="58"/>
        <v>0</v>
      </c>
      <c r="Q1850" s="90">
        <f>IFERROR(VLOOKUP(CONCATENATE($A1850,"C"),'05 APU'!$T:$AB,9,),0)</f>
        <v>0</v>
      </c>
      <c r="R1850" s="90">
        <f>IFERROR(VLOOKUP(CONCATENATE($A1850,"B"),'05 APU'!$T:$AB,9,),0)</f>
        <v>0</v>
      </c>
      <c r="S1850" s="90">
        <f>IFERROR(VLOOKUP(CONCATENATE($A1850,"A"),'05 APU'!$T:$AB,9,),0)</f>
        <v>0</v>
      </c>
      <c r="U1850" s="420" t="s">
        <v>3484</v>
      </c>
      <c r="V1850" s="428" t="s">
        <v>3489</v>
      </c>
      <c r="W1850" s="429">
        <v>0</v>
      </c>
    </row>
    <row r="1851" spans="1:23" x14ac:dyDescent="0.25">
      <c r="A1851" s="88">
        <v>1841</v>
      </c>
      <c r="B1851" s="408" t="s">
        <v>3283</v>
      </c>
      <c r="C1851" s="409" t="s">
        <v>3284</v>
      </c>
      <c r="D1851" s="89" t="str">
        <f>IFERROR(VLOOKUP(CONCATENATE($A1851,"T"),'05 APU'!$1:$1048576,3,),"")</f>
        <v/>
      </c>
      <c r="E1851" s="89" t="str">
        <f>IFERROR(VLOOKUP(CONCATENATE($A1851,"T2"),'05 APU'!$1:$1048576,3,),"")</f>
        <v/>
      </c>
      <c r="F1851" s="89" t="str">
        <f>IFERROR(VLOOKUP(CONCATENATE($A1851,"T3"),'05 APU'!$1:$1048576,3,),"")</f>
        <v/>
      </c>
      <c r="G1851" s="415" t="s">
        <v>136</v>
      </c>
      <c r="H1851" s="351"/>
      <c r="I1851" s="90">
        <f>IFERROR((VLOOKUP(CONCATENATE($A1851,"D"),'05 APU'!$1:$1048576,9,)),0)</f>
        <v>0</v>
      </c>
      <c r="J1851" s="90">
        <f t="shared" si="59"/>
        <v>0</v>
      </c>
      <c r="K1851" s="297" t="str">
        <f>IFERROR(VLOOKUP(CONCATENATE($A1851,"C"),'05 APU'!$1:$1048576,9,),"")</f>
        <v/>
      </c>
      <c r="L1851" s="297" t="str">
        <f>IFERROR(VLOOKUP(CONCATENATE($A1851,"B"),'05 APU'!$1:$1048576,9,),"")</f>
        <v/>
      </c>
      <c r="M1851" s="297" t="str">
        <f>IFERROR(VLOOKUP(CONCATENATE($A1851,"A"),'05 APU'!$1:$1048576,9,),"")</f>
        <v/>
      </c>
      <c r="N1851" s="86"/>
      <c r="O1851" s="90">
        <f>IFERROR(VLOOKUP(CONCATENATE($A1851,"D"),'05 APU'!$T:$AB,9,),0)</f>
        <v>0</v>
      </c>
      <c r="P1851" s="90">
        <f t="shared" si="58"/>
        <v>0</v>
      </c>
      <c r="Q1851" s="90">
        <f>IFERROR(VLOOKUP(CONCATENATE($A1851,"C"),'05 APU'!$T:$AB,9,),0)</f>
        <v>0</v>
      </c>
      <c r="R1851" s="90">
        <f>IFERROR(VLOOKUP(CONCATENATE($A1851,"B"),'05 APU'!$T:$AB,9,),0)</f>
        <v>0</v>
      </c>
      <c r="S1851" s="90">
        <f>IFERROR(VLOOKUP(CONCATENATE($A1851,"A"),'05 APU'!$T:$AB,9,),0)</f>
        <v>0</v>
      </c>
      <c r="U1851" s="420" t="s">
        <v>3485</v>
      </c>
      <c r="V1851" s="428" t="s">
        <v>3489</v>
      </c>
      <c r="W1851" s="429">
        <v>0</v>
      </c>
    </row>
    <row r="1852" spans="1:23" x14ac:dyDescent="0.25">
      <c r="A1852" s="88">
        <v>1842</v>
      </c>
      <c r="B1852" s="408" t="s">
        <v>3285</v>
      </c>
      <c r="C1852" s="409" t="s">
        <v>3286</v>
      </c>
      <c r="D1852" s="89" t="str">
        <f>IFERROR(VLOOKUP(CONCATENATE($A1852,"T"),'05 APU'!$1:$1048576,3,),"")</f>
        <v/>
      </c>
      <c r="E1852" s="89" t="str">
        <f>IFERROR(VLOOKUP(CONCATENATE($A1852,"T2"),'05 APU'!$1:$1048576,3,),"")</f>
        <v/>
      </c>
      <c r="F1852" s="89" t="str">
        <f>IFERROR(VLOOKUP(CONCATENATE($A1852,"T3"),'05 APU'!$1:$1048576,3,),"")</f>
        <v/>
      </c>
      <c r="G1852" s="415" t="s">
        <v>136</v>
      </c>
      <c r="H1852" s="351"/>
      <c r="I1852" s="90">
        <f>IFERROR((VLOOKUP(CONCATENATE($A1852,"D"),'05 APU'!$1:$1048576,9,)),0)</f>
        <v>0</v>
      </c>
      <c r="J1852" s="90">
        <f t="shared" si="59"/>
        <v>0</v>
      </c>
      <c r="K1852" s="297" t="str">
        <f>IFERROR(VLOOKUP(CONCATENATE($A1852,"C"),'05 APU'!$1:$1048576,9,),"")</f>
        <v/>
      </c>
      <c r="L1852" s="297" t="str">
        <f>IFERROR(VLOOKUP(CONCATENATE($A1852,"B"),'05 APU'!$1:$1048576,9,),"")</f>
        <v/>
      </c>
      <c r="M1852" s="297" t="str">
        <f>IFERROR(VLOOKUP(CONCATENATE($A1852,"A"),'05 APU'!$1:$1048576,9,),"")</f>
        <v/>
      </c>
      <c r="N1852" s="86"/>
      <c r="O1852" s="90">
        <f>IFERROR(VLOOKUP(CONCATENATE($A1852,"D"),'05 APU'!$T:$AB,9,),0)</f>
        <v>0</v>
      </c>
      <c r="P1852" s="90">
        <f t="shared" si="58"/>
        <v>0</v>
      </c>
      <c r="Q1852" s="90">
        <f>IFERROR(VLOOKUP(CONCATENATE($A1852,"C"),'05 APU'!$T:$AB,9,),0)</f>
        <v>0</v>
      </c>
      <c r="R1852" s="90">
        <f>IFERROR(VLOOKUP(CONCATENATE($A1852,"B"),'05 APU'!$T:$AB,9,),0)</f>
        <v>0</v>
      </c>
      <c r="S1852" s="90">
        <f>IFERROR(VLOOKUP(CONCATENATE($A1852,"A"),'05 APU'!$T:$AB,9,),0)</f>
        <v>0</v>
      </c>
      <c r="U1852" s="420" t="s">
        <v>3485</v>
      </c>
      <c r="V1852" s="428" t="s">
        <v>3489</v>
      </c>
      <c r="W1852" s="429">
        <v>0</v>
      </c>
    </row>
    <row r="1853" spans="1:23" x14ac:dyDescent="0.25">
      <c r="A1853" s="88">
        <v>1843</v>
      </c>
      <c r="B1853" s="408" t="s">
        <v>3287</v>
      </c>
      <c r="C1853" s="409" t="s">
        <v>3288</v>
      </c>
      <c r="D1853" s="89" t="str">
        <f>IFERROR(VLOOKUP(CONCATENATE($A1853,"T"),'05 APU'!$1:$1048576,3,),"")</f>
        <v/>
      </c>
      <c r="E1853" s="89" t="str">
        <f>IFERROR(VLOOKUP(CONCATENATE($A1853,"T2"),'05 APU'!$1:$1048576,3,),"")</f>
        <v/>
      </c>
      <c r="F1853" s="89" t="str">
        <f>IFERROR(VLOOKUP(CONCATENATE($A1853,"T3"),'05 APU'!$1:$1048576,3,),"")</f>
        <v/>
      </c>
      <c r="G1853" s="415" t="s">
        <v>136</v>
      </c>
      <c r="H1853" s="351"/>
      <c r="I1853" s="90">
        <f>IFERROR((VLOOKUP(CONCATENATE($A1853,"D"),'05 APU'!$1:$1048576,9,)),0)</f>
        <v>0</v>
      </c>
      <c r="J1853" s="90">
        <f t="shared" si="59"/>
        <v>0</v>
      </c>
      <c r="K1853" s="297" t="str">
        <f>IFERROR(VLOOKUP(CONCATENATE($A1853,"C"),'05 APU'!$1:$1048576,9,),"")</f>
        <v/>
      </c>
      <c r="L1853" s="297" t="str">
        <f>IFERROR(VLOOKUP(CONCATENATE($A1853,"B"),'05 APU'!$1:$1048576,9,),"")</f>
        <v/>
      </c>
      <c r="M1853" s="297" t="str">
        <f>IFERROR(VLOOKUP(CONCATENATE($A1853,"A"),'05 APU'!$1:$1048576,9,),"")</f>
        <v/>
      </c>
      <c r="N1853" s="86"/>
      <c r="O1853" s="90">
        <f>IFERROR(VLOOKUP(CONCATENATE($A1853,"D"),'05 APU'!$T:$AB,9,),0)</f>
        <v>0</v>
      </c>
      <c r="P1853" s="90">
        <f t="shared" si="58"/>
        <v>0</v>
      </c>
      <c r="Q1853" s="90">
        <f>IFERROR(VLOOKUP(CONCATENATE($A1853,"C"),'05 APU'!$T:$AB,9,),0)</f>
        <v>0</v>
      </c>
      <c r="R1853" s="90">
        <f>IFERROR(VLOOKUP(CONCATENATE($A1853,"B"),'05 APU'!$T:$AB,9,),0)</f>
        <v>0</v>
      </c>
      <c r="S1853" s="90">
        <f>IFERROR(VLOOKUP(CONCATENATE($A1853,"A"),'05 APU'!$T:$AB,9,),0)</f>
        <v>0</v>
      </c>
      <c r="U1853" s="420" t="s">
        <v>3485</v>
      </c>
      <c r="V1853" s="428" t="s">
        <v>3489</v>
      </c>
      <c r="W1853" s="429">
        <v>0</v>
      </c>
    </row>
    <row r="1854" spans="1:23" x14ac:dyDescent="0.25">
      <c r="A1854" s="88">
        <v>1844</v>
      </c>
      <c r="B1854" s="403">
        <v>6.11</v>
      </c>
      <c r="C1854" s="404" t="s">
        <v>3289</v>
      </c>
      <c r="D1854" s="89" t="str">
        <f>IFERROR(VLOOKUP(CONCATENATE($A1854,"T"),'05 APU'!$1:$1048576,3,),"")</f>
        <v/>
      </c>
      <c r="E1854" s="89" t="str">
        <f>IFERROR(VLOOKUP(CONCATENATE($A1854,"T2"),'05 APU'!$1:$1048576,3,),"")</f>
        <v/>
      </c>
      <c r="F1854" s="89" t="str">
        <f>IFERROR(VLOOKUP(CONCATENATE($A1854,"T3"),'05 APU'!$1:$1048576,3,),"")</f>
        <v/>
      </c>
      <c r="G1854" s="415"/>
      <c r="H1854" s="351"/>
      <c r="I1854" s="90">
        <f>IFERROR((VLOOKUP(CONCATENATE($A1854,"D"),'05 APU'!$1:$1048576,9,)),0)</f>
        <v>0</v>
      </c>
      <c r="J1854" s="90">
        <f t="shared" si="59"/>
        <v>0</v>
      </c>
      <c r="K1854" s="297" t="str">
        <f>IFERROR(VLOOKUP(CONCATENATE($A1854,"C"),'05 APU'!$1:$1048576,9,),"")</f>
        <v/>
      </c>
      <c r="L1854" s="297" t="str">
        <f>IFERROR(VLOOKUP(CONCATENATE($A1854,"B"),'05 APU'!$1:$1048576,9,),"")</f>
        <v/>
      </c>
      <c r="M1854" s="297" t="str">
        <f>IFERROR(VLOOKUP(CONCATENATE($A1854,"A"),'05 APU'!$1:$1048576,9,),"")</f>
        <v/>
      </c>
      <c r="N1854" s="86"/>
      <c r="O1854" s="90">
        <f>IFERROR(VLOOKUP(CONCATENATE($A1854,"D"),'05 APU'!$T:$AB,9,),0)</f>
        <v>0</v>
      </c>
      <c r="P1854" s="90">
        <f t="shared" si="58"/>
        <v>0</v>
      </c>
      <c r="Q1854" s="90">
        <f>IFERROR(VLOOKUP(CONCATENATE($A1854,"C"),'05 APU'!$T:$AB,9,),0)</f>
        <v>0</v>
      </c>
      <c r="R1854" s="90">
        <f>IFERROR(VLOOKUP(CONCATENATE($A1854,"B"),'05 APU'!$T:$AB,9,),0)</f>
        <v>0</v>
      </c>
      <c r="S1854" s="90">
        <f>IFERROR(VLOOKUP(CONCATENATE($A1854,"A"),'05 APU'!$T:$AB,9,),0)</f>
        <v>0</v>
      </c>
      <c r="U1854" s="420"/>
      <c r="V1854" s="424"/>
      <c r="W1854" s="429">
        <v>0</v>
      </c>
    </row>
    <row r="1855" spans="1:23" x14ac:dyDescent="0.25">
      <c r="A1855" s="88">
        <v>1845</v>
      </c>
      <c r="B1855" s="408" t="s">
        <v>3290</v>
      </c>
      <c r="C1855" s="409" t="s">
        <v>3291</v>
      </c>
      <c r="D1855" s="89" t="str">
        <f>IFERROR(VLOOKUP(CONCATENATE($A1855,"T"),'05 APU'!$1:$1048576,3,),"")</f>
        <v/>
      </c>
      <c r="E1855" s="89" t="str">
        <f>IFERROR(VLOOKUP(CONCATENATE($A1855,"T2"),'05 APU'!$1:$1048576,3,),"")</f>
        <v/>
      </c>
      <c r="F1855" s="89" t="str">
        <f>IFERROR(VLOOKUP(CONCATENATE($A1855,"T3"),'05 APU'!$1:$1048576,3,),"")</f>
        <v/>
      </c>
      <c r="G1855" s="415" t="s">
        <v>168</v>
      </c>
      <c r="H1855" s="351"/>
      <c r="I1855" s="90">
        <f>IFERROR((VLOOKUP(CONCATENATE($A1855,"D"),'05 APU'!$1:$1048576,9,)),0)</f>
        <v>0</v>
      </c>
      <c r="J1855" s="90">
        <f t="shared" si="59"/>
        <v>0</v>
      </c>
      <c r="K1855" s="297" t="str">
        <f>IFERROR(VLOOKUP(CONCATENATE($A1855,"C"),'05 APU'!$1:$1048576,9,),"")</f>
        <v/>
      </c>
      <c r="L1855" s="297" t="str">
        <f>IFERROR(VLOOKUP(CONCATENATE($A1855,"B"),'05 APU'!$1:$1048576,9,),"")</f>
        <v/>
      </c>
      <c r="M1855" s="297" t="str">
        <f>IFERROR(VLOOKUP(CONCATENATE($A1855,"A"),'05 APU'!$1:$1048576,9,),"")</f>
        <v/>
      </c>
      <c r="N1855" s="86"/>
      <c r="O1855" s="90">
        <f>IFERROR(VLOOKUP(CONCATENATE($A1855,"D"),'05 APU'!$T:$AB,9,),0)</f>
        <v>0</v>
      </c>
      <c r="P1855" s="90">
        <f t="shared" si="58"/>
        <v>0</v>
      </c>
      <c r="Q1855" s="90">
        <f>IFERROR(VLOOKUP(CONCATENATE($A1855,"C"),'05 APU'!$T:$AB,9,),0)</f>
        <v>0</v>
      </c>
      <c r="R1855" s="90">
        <f>IFERROR(VLOOKUP(CONCATENATE($A1855,"B"),'05 APU'!$T:$AB,9,),0)</f>
        <v>0</v>
      </c>
      <c r="S1855" s="90">
        <f>IFERROR(VLOOKUP(CONCATENATE($A1855,"A"),'05 APU'!$T:$AB,9,),0)</f>
        <v>0</v>
      </c>
      <c r="U1855" s="421"/>
      <c r="V1855" s="424"/>
      <c r="W1855" s="429">
        <v>0</v>
      </c>
    </row>
    <row r="1856" spans="1:23" x14ac:dyDescent="0.25">
      <c r="A1856" s="88">
        <v>1846</v>
      </c>
      <c r="B1856" s="408" t="s">
        <v>3292</v>
      </c>
      <c r="C1856" s="409" t="s">
        <v>3293</v>
      </c>
      <c r="D1856" s="89" t="str">
        <f>IFERROR(VLOOKUP(CONCATENATE($A1856,"T"),'05 APU'!$1:$1048576,3,),"")</f>
        <v/>
      </c>
      <c r="E1856" s="89" t="str">
        <f>IFERROR(VLOOKUP(CONCATENATE($A1856,"T2"),'05 APU'!$1:$1048576,3,),"")</f>
        <v/>
      </c>
      <c r="F1856" s="89" t="str">
        <f>IFERROR(VLOOKUP(CONCATENATE($A1856,"T3"),'05 APU'!$1:$1048576,3,),"")</f>
        <v/>
      </c>
      <c r="G1856" s="415" t="s">
        <v>168</v>
      </c>
      <c r="H1856" s="351"/>
      <c r="I1856" s="90">
        <f>IFERROR((VLOOKUP(CONCATENATE($A1856,"D"),'05 APU'!$1:$1048576,9,)),0)</f>
        <v>0</v>
      </c>
      <c r="J1856" s="90">
        <f t="shared" si="59"/>
        <v>0</v>
      </c>
      <c r="K1856" s="297" t="str">
        <f>IFERROR(VLOOKUP(CONCATENATE($A1856,"C"),'05 APU'!$1:$1048576,9,),"")</f>
        <v/>
      </c>
      <c r="L1856" s="297" t="str">
        <f>IFERROR(VLOOKUP(CONCATENATE($A1856,"B"),'05 APU'!$1:$1048576,9,),"")</f>
        <v/>
      </c>
      <c r="M1856" s="297" t="str">
        <f>IFERROR(VLOOKUP(CONCATENATE($A1856,"A"),'05 APU'!$1:$1048576,9,),"")</f>
        <v/>
      </c>
      <c r="N1856" s="86"/>
      <c r="O1856" s="90">
        <f>IFERROR(VLOOKUP(CONCATENATE($A1856,"D"),'05 APU'!$T:$AB,9,),0)</f>
        <v>0</v>
      </c>
      <c r="P1856" s="90">
        <f t="shared" si="58"/>
        <v>0</v>
      </c>
      <c r="Q1856" s="90">
        <f>IFERROR(VLOOKUP(CONCATENATE($A1856,"C"),'05 APU'!$T:$AB,9,),0)</f>
        <v>0</v>
      </c>
      <c r="R1856" s="90">
        <f>IFERROR(VLOOKUP(CONCATENATE($A1856,"B"),'05 APU'!$T:$AB,9,),0)</f>
        <v>0</v>
      </c>
      <c r="S1856" s="90">
        <f>IFERROR(VLOOKUP(CONCATENATE($A1856,"A"),'05 APU'!$T:$AB,9,),0)</f>
        <v>0</v>
      </c>
      <c r="U1856" s="421"/>
      <c r="V1856" s="424"/>
      <c r="W1856" s="429">
        <v>0</v>
      </c>
    </row>
    <row r="1857" spans="1:23" x14ac:dyDescent="0.25">
      <c r="A1857" s="88">
        <v>1847</v>
      </c>
      <c r="B1857" s="408" t="s">
        <v>3294</v>
      </c>
      <c r="C1857" s="409" t="s">
        <v>3295</v>
      </c>
      <c r="D1857" s="89" t="str">
        <f>IFERROR(VLOOKUP(CONCATENATE($A1857,"T"),'05 APU'!$1:$1048576,3,),"")</f>
        <v/>
      </c>
      <c r="E1857" s="89" t="str">
        <f>IFERROR(VLOOKUP(CONCATENATE($A1857,"T2"),'05 APU'!$1:$1048576,3,),"")</f>
        <v/>
      </c>
      <c r="F1857" s="89" t="str">
        <f>IFERROR(VLOOKUP(CONCATENATE($A1857,"T3"),'05 APU'!$1:$1048576,3,),"")</f>
        <v/>
      </c>
      <c r="G1857" s="415" t="s">
        <v>168</v>
      </c>
      <c r="H1857" s="351"/>
      <c r="I1857" s="90">
        <f>IFERROR((VLOOKUP(CONCATENATE($A1857,"D"),'05 APU'!$1:$1048576,9,)),0)</f>
        <v>0</v>
      </c>
      <c r="J1857" s="90">
        <f t="shared" si="59"/>
        <v>0</v>
      </c>
      <c r="K1857" s="297" t="str">
        <f>IFERROR(VLOOKUP(CONCATENATE($A1857,"C"),'05 APU'!$1:$1048576,9,),"")</f>
        <v/>
      </c>
      <c r="L1857" s="297" t="str">
        <f>IFERROR(VLOOKUP(CONCATENATE($A1857,"B"),'05 APU'!$1:$1048576,9,),"")</f>
        <v/>
      </c>
      <c r="M1857" s="297" t="str">
        <f>IFERROR(VLOOKUP(CONCATENATE($A1857,"A"),'05 APU'!$1:$1048576,9,),"")</f>
        <v/>
      </c>
      <c r="N1857" s="86"/>
      <c r="O1857" s="90">
        <f>IFERROR(VLOOKUP(CONCATENATE($A1857,"D"),'05 APU'!$T:$AB,9,),0)</f>
        <v>0</v>
      </c>
      <c r="P1857" s="90">
        <f t="shared" si="58"/>
        <v>0</v>
      </c>
      <c r="Q1857" s="90">
        <f>IFERROR(VLOOKUP(CONCATENATE($A1857,"C"),'05 APU'!$T:$AB,9,),0)</f>
        <v>0</v>
      </c>
      <c r="R1857" s="90">
        <f>IFERROR(VLOOKUP(CONCATENATE($A1857,"B"),'05 APU'!$T:$AB,9,),0)</f>
        <v>0</v>
      </c>
      <c r="S1857" s="90">
        <f>IFERROR(VLOOKUP(CONCATENATE($A1857,"A"),'05 APU'!$T:$AB,9,),0)</f>
        <v>0</v>
      </c>
      <c r="U1857" s="421"/>
      <c r="V1857" s="424"/>
      <c r="W1857" s="429">
        <v>0</v>
      </c>
    </row>
    <row r="1858" spans="1:23" x14ac:dyDescent="0.25">
      <c r="A1858" s="88">
        <v>1848</v>
      </c>
      <c r="B1858" s="403">
        <v>6.12</v>
      </c>
      <c r="C1858" s="404" t="s">
        <v>3296</v>
      </c>
      <c r="D1858" s="89" t="str">
        <f>IFERROR(VLOOKUP(CONCATENATE($A1858,"T"),'05 APU'!$1:$1048576,3,),"")</f>
        <v/>
      </c>
      <c r="E1858" s="89" t="str">
        <f>IFERROR(VLOOKUP(CONCATENATE($A1858,"T2"),'05 APU'!$1:$1048576,3,),"")</f>
        <v/>
      </c>
      <c r="F1858" s="89" t="str">
        <f>IFERROR(VLOOKUP(CONCATENATE($A1858,"T3"),'05 APU'!$1:$1048576,3,),"")</f>
        <v/>
      </c>
      <c r="G1858" s="415"/>
      <c r="H1858" s="351"/>
      <c r="I1858" s="90">
        <f>IFERROR((VLOOKUP(CONCATENATE($A1858,"D"),'05 APU'!$1:$1048576,9,)),0)</f>
        <v>0</v>
      </c>
      <c r="J1858" s="90">
        <f t="shared" si="59"/>
        <v>0</v>
      </c>
      <c r="K1858" s="297" t="str">
        <f>IFERROR(VLOOKUP(CONCATENATE($A1858,"C"),'05 APU'!$1:$1048576,9,),"")</f>
        <v/>
      </c>
      <c r="L1858" s="297" t="str">
        <f>IFERROR(VLOOKUP(CONCATENATE($A1858,"B"),'05 APU'!$1:$1048576,9,),"")</f>
        <v/>
      </c>
      <c r="M1858" s="297" t="str">
        <f>IFERROR(VLOOKUP(CONCATENATE($A1858,"A"),'05 APU'!$1:$1048576,9,),"")</f>
        <v/>
      </c>
      <c r="N1858" s="86"/>
      <c r="O1858" s="90">
        <f>IFERROR(VLOOKUP(CONCATENATE($A1858,"D"),'05 APU'!$T:$AB,9,),0)</f>
        <v>0</v>
      </c>
      <c r="P1858" s="90">
        <f t="shared" si="58"/>
        <v>0</v>
      </c>
      <c r="Q1858" s="90">
        <f>IFERROR(VLOOKUP(CONCATENATE($A1858,"C"),'05 APU'!$T:$AB,9,),0)</f>
        <v>0</v>
      </c>
      <c r="R1858" s="90">
        <f>IFERROR(VLOOKUP(CONCATENATE($A1858,"B"),'05 APU'!$T:$AB,9,),0)</f>
        <v>0</v>
      </c>
      <c r="S1858" s="90">
        <f>IFERROR(VLOOKUP(CONCATENATE($A1858,"A"),'05 APU'!$T:$AB,9,),0)</f>
        <v>0</v>
      </c>
      <c r="U1858" s="420"/>
      <c r="V1858" s="424"/>
      <c r="W1858" s="429">
        <v>0</v>
      </c>
    </row>
    <row r="1859" spans="1:23" x14ac:dyDescent="0.25">
      <c r="A1859" s="88">
        <v>1849</v>
      </c>
      <c r="B1859" s="408" t="s">
        <v>3297</v>
      </c>
      <c r="C1859" s="409" t="s">
        <v>3298</v>
      </c>
      <c r="D1859" s="89" t="str">
        <f>IFERROR(VLOOKUP(CONCATENATE($A1859,"T"),'05 APU'!$1:$1048576,3,),"")</f>
        <v/>
      </c>
      <c r="E1859" s="89" t="str">
        <f>IFERROR(VLOOKUP(CONCATENATE($A1859,"T2"),'05 APU'!$1:$1048576,3,),"")</f>
        <v/>
      </c>
      <c r="F1859" s="89" t="str">
        <f>IFERROR(VLOOKUP(CONCATENATE($A1859,"T3"),'05 APU'!$1:$1048576,3,),"")</f>
        <v/>
      </c>
      <c r="G1859" s="415" t="s">
        <v>168</v>
      </c>
      <c r="H1859" s="351"/>
      <c r="I1859" s="90">
        <f>IFERROR((VLOOKUP(CONCATENATE($A1859,"D"),'05 APU'!$1:$1048576,9,)),0)</f>
        <v>0</v>
      </c>
      <c r="J1859" s="90">
        <f t="shared" si="59"/>
        <v>0</v>
      </c>
      <c r="K1859" s="297" t="str">
        <f>IFERROR(VLOOKUP(CONCATENATE($A1859,"C"),'05 APU'!$1:$1048576,9,),"")</f>
        <v/>
      </c>
      <c r="L1859" s="297" t="str">
        <f>IFERROR(VLOOKUP(CONCATENATE($A1859,"B"),'05 APU'!$1:$1048576,9,),"")</f>
        <v/>
      </c>
      <c r="M1859" s="297" t="str">
        <f>IFERROR(VLOOKUP(CONCATENATE($A1859,"A"),'05 APU'!$1:$1048576,9,),"")</f>
        <v/>
      </c>
      <c r="N1859" s="86"/>
      <c r="O1859" s="90">
        <f>IFERROR(VLOOKUP(CONCATENATE($A1859,"D"),'05 APU'!$T:$AB,9,),0)</f>
        <v>0</v>
      </c>
      <c r="P1859" s="90">
        <f t="shared" si="58"/>
        <v>0</v>
      </c>
      <c r="Q1859" s="90">
        <f>IFERROR(VLOOKUP(CONCATENATE($A1859,"C"),'05 APU'!$T:$AB,9,),0)</f>
        <v>0</v>
      </c>
      <c r="R1859" s="90">
        <f>IFERROR(VLOOKUP(CONCATENATE($A1859,"B"),'05 APU'!$T:$AB,9,),0)</f>
        <v>0</v>
      </c>
      <c r="S1859" s="90">
        <f>IFERROR(VLOOKUP(CONCATENATE($A1859,"A"),'05 APU'!$T:$AB,9,),0)</f>
        <v>0</v>
      </c>
      <c r="U1859" s="421"/>
      <c r="V1859" s="424"/>
      <c r="W1859" s="429">
        <v>0</v>
      </c>
    </row>
    <row r="1860" spans="1:23" x14ac:dyDescent="0.25">
      <c r="A1860" s="88">
        <v>1850</v>
      </c>
      <c r="B1860" s="403">
        <v>6.13</v>
      </c>
      <c r="C1860" s="404" t="s">
        <v>3299</v>
      </c>
      <c r="D1860" s="89" t="str">
        <f>IFERROR(VLOOKUP(CONCATENATE($A1860,"T"),'05 APU'!$1:$1048576,3,),"")</f>
        <v/>
      </c>
      <c r="E1860" s="89" t="str">
        <f>IFERROR(VLOOKUP(CONCATENATE($A1860,"T2"),'05 APU'!$1:$1048576,3,),"")</f>
        <v/>
      </c>
      <c r="F1860" s="89" t="str">
        <f>IFERROR(VLOOKUP(CONCATENATE($A1860,"T3"),'05 APU'!$1:$1048576,3,),"")</f>
        <v/>
      </c>
      <c r="G1860" s="415"/>
      <c r="H1860" s="351"/>
      <c r="I1860" s="90">
        <f>IFERROR((VLOOKUP(CONCATENATE($A1860,"D"),'05 APU'!$1:$1048576,9,)),0)</f>
        <v>0</v>
      </c>
      <c r="J1860" s="90">
        <f t="shared" si="59"/>
        <v>0</v>
      </c>
      <c r="K1860" s="297" t="str">
        <f>IFERROR(VLOOKUP(CONCATENATE($A1860,"C"),'05 APU'!$1:$1048576,9,),"")</f>
        <v/>
      </c>
      <c r="L1860" s="297" t="str">
        <f>IFERROR(VLOOKUP(CONCATENATE($A1860,"B"),'05 APU'!$1:$1048576,9,),"")</f>
        <v/>
      </c>
      <c r="M1860" s="297" t="str">
        <f>IFERROR(VLOOKUP(CONCATENATE($A1860,"A"),'05 APU'!$1:$1048576,9,),"")</f>
        <v/>
      </c>
      <c r="N1860" s="86"/>
      <c r="O1860" s="90">
        <f>IFERROR(VLOOKUP(CONCATENATE($A1860,"D"),'05 APU'!$T:$AB,9,),0)</f>
        <v>0</v>
      </c>
      <c r="P1860" s="90">
        <f t="shared" si="58"/>
        <v>0</v>
      </c>
      <c r="Q1860" s="90">
        <f>IFERROR(VLOOKUP(CONCATENATE($A1860,"C"),'05 APU'!$T:$AB,9,),0)</f>
        <v>0</v>
      </c>
      <c r="R1860" s="90">
        <f>IFERROR(VLOOKUP(CONCATENATE($A1860,"B"),'05 APU'!$T:$AB,9,),0)</f>
        <v>0</v>
      </c>
      <c r="S1860" s="90">
        <f>IFERROR(VLOOKUP(CONCATENATE($A1860,"A"),'05 APU'!$T:$AB,9,),0)</f>
        <v>0</v>
      </c>
      <c r="U1860" s="420"/>
      <c r="V1860" s="424"/>
      <c r="W1860" s="429">
        <v>0</v>
      </c>
    </row>
    <row r="1861" spans="1:23" x14ac:dyDescent="0.25">
      <c r="A1861" s="88">
        <v>1851</v>
      </c>
      <c r="B1861" s="408" t="s">
        <v>3300</v>
      </c>
      <c r="C1861" s="409" t="s">
        <v>3301</v>
      </c>
      <c r="D1861" s="89" t="str">
        <f>IFERROR(VLOOKUP(CONCATENATE($A1861,"T"),'05 APU'!$1:$1048576,3,),"")</f>
        <v/>
      </c>
      <c r="E1861" s="89" t="str">
        <f>IFERROR(VLOOKUP(CONCATENATE($A1861,"T2"),'05 APU'!$1:$1048576,3,),"")</f>
        <v/>
      </c>
      <c r="F1861" s="89" t="str">
        <f>IFERROR(VLOOKUP(CONCATENATE($A1861,"T3"),'05 APU'!$1:$1048576,3,),"")</f>
        <v/>
      </c>
      <c r="G1861" s="415" t="s">
        <v>168</v>
      </c>
      <c r="H1861" s="351"/>
      <c r="I1861" s="90">
        <f>IFERROR((VLOOKUP(CONCATENATE($A1861,"D"),'05 APU'!$1:$1048576,9,)),0)</f>
        <v>0</v>
      </c>
      <c r="J1861" s="90">
        <f t="shared" si="59"/>
        <v>0</v>
      </c>
      <c r="K1861" s="297" t="str">
        <f>IFERROR(VLOOKUP(CONCATENATE($A1861,"C"),'05 APU'!$1:$1048576,9,),"")</f>
        <v/>
      </c>
      <c r="L1861" s="297" t="str">
        <f>IFERROR(VLOOKUP(CONCATENATE($A1861,"B"),'05 APU'!$1:$1048576,9,),"")</f>
        <v/>
      </c>
      <c r="M1861" s="297" t="str">
        <f>IFERROR(VLOOKUP(CONCATENATE($A1861,"A"),'05 APU'!$1:$1048576,9,),"")</f>
        <v/>
      </c>
      <c r="N1861" s="86"/>
      <c r="O1861" s="90">
        <f>IFERROR(VLOOKUP(CONCATENATE($A1861,"D"),'05 APU'!$T:$AB,9,),0)</f>
        <v>0</v>
      </c>
      <c r="P1861" s="90">
        <f t="shared" si="58"/>
        <v>0</v>
      </c>
      <c r="Q1861" s="90">
        <f>IFERROR(VLOOKUP(CONCATENATE($A1861,"C"),'05 APU'!$T:$AB,9,),0)</f>
        <v>0</v>
      </c>
      <c r="R1861" s="90">
        <f>IFERROR(VLOOKUP(CONCATENATE($A1861,"B"),'05 APU'!$T:$AB,9,),0)</f>
        <v>0</v>
      </c>
      <c r="S1861" s="90">
        <f>IFERROR(VLOOKUP(CONCATENATE($A1861,"A"),'05 APU'!$T:$AB,9,),0)</f>
        <v>0</v>
      </c>
      <c r="U1861" s="421"/>
      <c r="V1861" s="424"/>
      <c r="W1861" s="429">
        <v>0</v>
      </c>
    </row>
    <row r="1862" spans="1:23" x14ac:dyDescent="0.25">
      <c r="A1862" s="88">
        <v>1852</v>
      </c>
      <c r="B1862" s="403">
        <v>6.14</v>
      </c>
      <c r="C1862" s="404" t="s">
        <v>3302</v>
      </c>
      <c r="D1862" s="89" t="str">
        <f>IFERROR(VLOOKUP(CONCATENATE($A1862,"T"),'05 APU'!$1:$1048576,3,),"")</f>
        <v/>
      </c>
      <c r="E1862" s="89" t="str">
        <f>IFERROR(VLOOKUP(CONCATENATE($A1862,"T2"),'05 APU'!$1:$1048576,3,),"")</f>
        <v/>
      </c>
      <c r="F1862" s="89" t="str">
        <f>IFERROR(VLOOKUP(CONCATENATE($A1862,"T3"),'05 APU'!$1:$1048576,3,),"")</f>
        <v/>
      </c>
      <c r="G1862" s="415"/>
      <c r="H1862" s="351"/>
      <c r="I1862" s="90">
        <f>IFERROR((VLOOKUP(CONCATENATE($A1862,"D"),'05 APU'!$1:$1048576,9,)),0)</f>
        <v>0</v>
      </c>
      <c r="J1862" s="90">
        <f t="shared" si="59"/>
        <v>0</v>
      </c>
      <c r="K1862" s="297" t="str">
        <f>IFERROR(VLOOKUP(CONCATENATE($A1862,"C"),'05 APU'!$1:$1048576,9,),"")</f>
        <v/>
      </c>
      <c r="L1862" s="297" t="str">
        <f>IFERROR(VLOOKUP(CONCATENATE($A1862,"B"),'05 APU'!$1:$1048576,9,),"")</f>
        <v/>
      </c>
      <c r="M1862" s="297" t="str">
        <f>IFERROR(VLOOKUP(CONCATENATE($A1862,"A"),'05 APU'!$1:$1048576,9,),"")</f>
        <v/>
      </c>
      <c r="N1862" s="86"/>
      <c r="O1862" s="90">
        <f>IFERROR(VLOOKUP(CONCATENATE($A1862,"D"),'05 APU'!$T:$AB,9,),0)</f>
        <v>0</v>
      </c>
      <c r="P1862" s="90">
        <f t="shared" si="58"/>
        <v>0</v>
      </c>
      <c r="Q1862" s="90">
        <f>IFERROR(VLOOKUP(CONCATENATE($A1862,"C"),'05 APU'!$T:$AB,9,),0)</f>
        <v>0</v>
      </c>
      <c r="R1862" s="90">
        <f>IFERROR(VLOOKUP(CONCATENATE($A1862,"B"),'05 APU'!$T:$AB,9,),0)</f>
        <v>0</v>
      </c>
      <c r="S1862" s="90">
        <f>IFERROR(VLOOKUP(CONCATENATE($A1862,"A"),'05 APU'!$T:$AB,9,),0)</f>
        <v>0</v>
      </c>
      <c r="U1862" s="420"/>
      <c r="V1862" s="424"/>
      <c r="W1862" s="429">
        <v>0</v>
      </c>
    </row>
    <row r="1863" spans="1:23" x14ac:dyDescent="0.25">
      <c r="A1863" s="88">
        <v>1853</v>
      </c>
      <c r="B1863" s="408" t="s">
        <v>3303</v>
      </c>
      <c r="C1863" s="409" t="s">
        <v>3304</v>
      </c>
      <c r="D1863" s="89" t="str">
        <f>IFERROR(VLOOKUP(CONCATENATE($A1863,"T"),'05 APU'!$1:$1048576,3,),"")</f>
        <v/>
      </c>
      <c r="E1863" s="89" t="str">
        <f>IFERROR(VLOOKUP(CONCATENATE($A1863,"T2"),'05 APU'!$1:$1048576,3,),"")</f>
        <v/>
      </c>
      <c r="F1863" s="89" t="str">
        <f>IFERROR(VLOOKUP(CONCATENATE($A1863,"T3"),'05 APU'!$1:$1048576,3,),"")</f>
        <v/>
      </c>
      <c r="G1863" s="415" t="s">
        <v>168</v>
      </c>
      <c r="H1863" s="351"/>
      <c r="I1863" s="90">
        <f>IFERROR((VLOOKUP(CONCATENATE($A1863,"D"),'05 APU'!$1:$1048576,9,)),0)</f>
        <v>0</v>
      </c>
      <c r="J1863" s="90">
        <f t="shared" si="59"/>
        <v>0</v>
      </c>
      <c r="K1863" s="297" t="str">
        <f>IFERROR(VLOOKUP(CONCATENATE($A1863,"C"),'05 APU'!$1:$1048576,9,),"")</f>
        <v/>
      </c>
      <c r="L1863" s="297" t="str">
        <f>IFERROR(VLOOKUP(CONCATENATE($A1863,"B"),'05 APU'!$1:$1048576,9,),"")</f>
        <v/>
      </c>
      <c r="M1863" s="297" t="str">
        <f>IFERROR(VLOOKUP(CONCATENATE($A1863,"A"),'05 APU'!$1:$1048576,9,),"")</f>
        <v/>
      </c>
      <c r="N1863" s="86"/>
      <c r="O1863" s="90">
        <f>IFERROR(VLOOKUP(CONCATENATE($A1863,"D"),'05 APU'!$T:$AB,9,),0)</f>
        <v>0</v>
      </c>
      <c r="P1863" s="90">
        <f t="shared" si="58"/>
        <v>0</v>
      </c>
      <c r="Q1863" s="90">
        <f>IFERROR(VLOOKUP(CONCATENATE($A1863,"C"),'05 APU'!$T:$AB,9,),0)</f>
        <v>0</v>
      </c>
      <c r="R1863" s="90">
        <f>IFERROR(VLOOKUP(CONCATENATE($A1863,"B"),'05 APU'!$T:$AB,9,),0)</f>
        <v>0</v>
      </c>
      <c r="S1863" s="90">
        <f>IFERROR(VLOOKUP(CONCATENATE($A1863,"A"),'05 APU'!$T:$AB,9,),0)</f>
        <v>0</v>
      </c>
      <c r="U1863" s="421"/>
      <c r="V1863" s="424"/>
      <c r="W1863" s="429">
        <v>0</v>
      </c>
    </row>
    <row r="1864" spans="1:23" x14ac:dyDescent="0.25">
      <c r="A1864" s="88">
        <v>1854</v>
      </c>
      <c r="B1864" s="408" t="s">
        <v>3305</v>
      </c>
      <c r="C1864" s="409" t="s">
        <v>3306</v>
      </c>
      <c r="D1864" s="89" t="str">
        <f>IFERROR(VLOOKUP(CONCATENATE($A1864,"T"),'05 APU'!$1:$1048576,3,),"")</f>
        <v/>
      </c>
      <c r="E1864" s="89" t="str">
        <f>IFERROR(VLOOKUP(CONCATENATE($A1864,"T2"),'05 APU'!$1:$1048576,3,),"")</f>
        <v/>
      </c>
      <c r="F1864" s="89" t="str">
        <f>IFERROR(VLOOKUP(CONCATENATE($A1864,"T3"),'05 APU'!$1:$1048576,3,),"")</f>
        <v/>
      </c>
      <c r="G1864" s="415" t="s">
        <v>168</v>
      </c>
      <c r="H1864" s="351"/>
      <c r="I1864" s="90">
        <f>IFERROR((VLOOKUP(CONCATENATE($A1864,"D"),'05 APU'!$1:$1048576,9,)),0)</f>
        <v>0</v>
      </c>
      <c r="J1864" s="90">
        <f t="shared" si="59"/>
        <v>0</v>
      </c>
      <c r="K1864" s="297" t="str">
        <f>IFERROR(VLOOKUP(CONCATENATE($A1864,"C"),'05 APU'!$1:$1048576,9,),"")</f>
        <v/>
      </c>
      <c r="L1864" s="297" t="str">
        <f>IFERROR(VLOOKUP(CONCATENATE($A1864,"B"),'05 APU'!$1:$1048576,9,),"")</f>
        <v/>
      </c>
      <c r="M1864" s="297" t="str">
        <f>IFERROR(VLOOKUP(CONCATENATE($A1864,"A"),'05 APU'!$1:$1048576,9,),"")</f>
        <v/>
      </c>
      <c r="N1864" s="86"/>
      <c r="O1864" s="90">
        <f>IFERROR(VLOOKUP(CONCATENATE($A1864,"D"),'05 APU'!$T:$AB,9,),0)</f>
        <v>0</v>
      </c>
      <c r="P1864" s="90">
        <f t="shared" si="58"/>
        <v>0</v>
      </c>
      <c r="Q1864" s="90">
        <f>IFERROR(VLOOKUP(CONCATENATE($A1864,"C"),'05 APU'!$T:$AB,9,),0)</f>
        <v>0</v>
      </c>
      <c r="R1864" s="90">
        <f>IFERROR(VLOOKUP(CONCATENATE($A1864,"B"),'05 APU'!$T:$AB,9,),0)</f>
        <v>0</v>
      </c>
      <c r="S1864" s="90">
        <f>IFERROR(VLOOKUP(CONCATENATE($A1864,"A"),'05 APU'!$T:$AB,9,),0)</f>
        <v>0</v>
      </c>
      <c r="U1864" s="421"/>
      <c r="V1864" s="424"/>
      <c r="W1864" s="429">
        <v>0</v>
      </c>
    </row>
    <row r="1865" spans="1:23" x14ac:dyDescent="0.25">
      <c r="A1865" s="88">
        <v>1855</v>
      </c>
      <c r="B1865" s="408" t="s">
        <v>3307</v>
      </c>
      <c r="C1865" s="409" t="s">
        <v>3308</v>
      </c>
      <c r="D1865" s="89" t="str">
        <f>IFERROR(VLOOKUP(CONCATENATE($A1865,"T"),'05 APU'!$1:$1048576,3,),"")</f>
        <v/>
      </c>
      <c r="E1865" s="89" t="str">
        <f>IFERROR(VLOOKUP(CONCATENATE($A1865,"T2"),'05 APU'!$1:$1048576,3,),"")</f>
        <v/>
      </c>
      <c r="F1865" s="89" t="str">
        <f>IFERROR(VLOOKUP(CONCATENATE($A1865,"T3"),'05 APU'!$1:$1048576,3,),"")</f>
        <v/>
      </c>
      <c r="G1865" s="415" t="s">
        <v>168</v>
      </c>
      <c r="H1865" s="351"/>
      <c r="I1865" s="90">
        <f>IFERROR((VLOOKUP(CONCATENATE($A1865,"D"),'05 APU'!$1:$1048576,9,)),0)</f>
        <v>0</v>
      </c>
      <c r="J1865" s="90">
        <f t="shared" si="59"/>
        <v>0</v>
      </c>
      <c r="K1865" s="297" t="str">
        <f>IFERROR(VLOOKUP(CONCATENATE($A1865,"C"),'05 APU'!$1:$1048576,9,),"")</f>
        <v/>
      </c>
      <c r="L1865" s="297" t="str">
        <f>IFERROR(VLOOKUP(CONCATENATE($A1865,"B"),'05 APU'!$1:$1048576,9,),"")</f>
        <v/>
      </c>
      <c r="M1865" s="297" t="str">
        <f>IFERROR(VLOOKUP(CONCATENATE($A1865,"A"),'05 APU'!$1:$1048576,9,),"")</f>
        <v/>
      </c>
      <c r="N1865" s="86"/>
      <c r="O1865" s="90">
        <f>IFERROR(VLOOKUP(CONCATENATE($A1865,"D"),'05 APU'!$T:$AB,9,),0)</f>
        <v>0</v>
      </c>
      <c r="P1865" s="90">
        <f t="shared" si="58"/>
        <v>0</v>
      </c>
      <c r="Q1865" s="90">
        <f>IFERROR(VLOOKUP(CONCATENATE($A1865,"C"),'05 APU'!$T:$AB,9,),0)</f>
        <v>0</v>
      </c>
      <c r="R1865" s="90">
        <f>IFERROR(VLOOKUP(CONCATENATE($A1865,"B"),'05 APU'!$T:$AB,9,),0)</f>
        <v>0</v>
      </c>
      <c r="S1865" s="90">
        <f>IFERROR(VLOOKUP(CONCATENATE($A1865,"A"),'05 APU'!$T:$AB,9,),0)</f>
        <v>0</v>
      </c>
      <c r="U1865" s="421"/>
      <c r="V1865" s="424"/>
      <c r="W1865" s="429">
        <v>0</v>
      </c>
    </row>
    <row r="1866" spans="1:23" x14ac:dyDescent="0.25">
      <c r="A1866" s="88">
        <v>1856</v>
      </c>
      <c r="B1866" s="408" t="s">
        <v>3309</v>
      </c>
      <c r="C1866" s="409" t="s">
        <v>3310</v>
      </c>
      <c r="D1866" s="89" t="str">
        <f>IFERROR(VLOOKUP(CONCATENATE($A1866,"T"),'05 APU'!$1:$1048576,3,),"")</f>
        <v/>
      </c>
      <c r="E1866" s="89" t="str">
        <f>IFERROR(VLOOKUP(CONCATENATE($A1866,"T2"),'05 APU'!$1:$1048576,3,),"")</f>
        <v/>
      </c>
      <c r="F1866" s="89" t="str">
        <f>IFERROR(VLOOKUP(CONCATENATE($A1866,"T3"),'05 APU'!$1:$1048576,3,),"")</f>
        <v/>
      </c>
      <c r="G1866" s="415" t="s">
        <v>168</v>
      </c>
      <c r="H1866" s="351"/>
      <c r="I1866" s="90">
        <f>IFERROR((VLOOKUP(CONCATENATE($A1866,"D"),'05 APU'!$1:$1048576,9,)),0)</f>
        <v>0</v>
      </c>
      <c r="J1866" s="90">
        <f t="shared" si="59"/>
        <v>0</v>
      </c>
      <c r="K1866" s="297" t="str">
        <f>IFERROR(VLOOKUP(CONCATENATE($A1866,"C"),'05 APU'!$1:$1048576,9,),"")</f>
        <v/>
      </c>
      <c r="L1866" s="297" t="str">
        <f>IFERROR(VLOOKUP(CONCATENATE($A1866,"B"),'05 APU'!$1:$1048576,9,),"")</f>
        <v/>
      </c>
      <c r="M1866" s="297" t="str">
        <f>IFERROR(VLOOKUP(CONCATENATE($A1866,"A"),'05 APU'!$1:$1048576,9,),"")</f>
        <v/>
      </c>
      <c r="N1866" s="86"/>
      <c r="O1866" s="90">
        <f>IFERROR(VLOOKUP(CONCATENATE($A1866,"D"),'05 APU'!$T:$AB,9,),0)</f>
        <v>0</v>
      </c>
      <c r="P1866" s="90">
        <f t="shared" si="58"/>
        <v>0</v>
      </c>
      <c r="Q1866" s="90">
        <f>IFERROR(VLOOKUP(CONCATENATE($A1866,"C"),'05 APU'!$T:$AB,9,),0)</f>
        <v>0</v>
      </c>
      <c r="R1866" s="90">
        <f>IFERROR(VLOOKUP(CONCATENATE($A1866,"B"),'05 APU'!$T:$AB,9,),0)</f>
        <v>0</v>
      </c>
      <c r="S1866" s="90">
        <f>IFERROR(VLOOKUP(CONCATENATE($A1866,"A"),'05 APU'!$T:$AB,9,),0)</f>
        <v>0</v>
      </c>
      <c r="U1866" s="421"/>
      <c r="V1866" s="424"/>
      <c r="W1866" s="429">
        <v>0</v>
      </c>
    </row>
    <row r="1867" spans="1:23" x14ac:dyDescent="0.25">
      <c r="A1867" s="88">
        <v>1857</v>
      </c>
      <c r="B1867" s="403">
        <v>6.15</v>
      </c>
      <c r="C1867" s="404" t="s">
        <v>3311</v>
      </c>
      <c r="D1867" s="89" t="str">
        <f>IFERROR(VLOOKUP(CONCATENATE($A1867,"T"),'05 APU'!$1:$1048576,3,),"")</f>
        <v/>
      </c>
      <c r="E1867" s="89" t="str">
        <f>IFERROR(VLOOKUP(CONCATENATE($A1867,"T2"),'05 APU'!$1:$1048576,3,),"")</f>
        <v/>
      </c>
      <c r="F1867" s="89" t="str">
        <f>IFERROR(VLOOKUP(CONCATENATE($A1867,"T3"),'05 APU'!$1:$1048576,3,),"")</f>
        <v/>
      </c>
      <c r="G1867" s="415"/>
      <c r="H1867" s="351"/>
      <c r="I1867" s="90">
        <f>IFERROR((VLOOKUP(CONCATENATE($A1867,"D"),'05 APU'!$1:$1048576,9,)),0)</f>
        <v>0</v>
      </c>
      <c r="J1867" s="90">
        <f t="shared" si="59"/>
        <v>0</v>
      </c>
      <c r="K1867" s="297" t="str">
        <f>IFERROR(VLOOKUP(CONCATENATE($A1867,"C"),'05 APU'!$1:$1048576,9,),"")</f>
        <v/>
      </c>
      <c r="L1867" s="297" t="str">
        <f>IFERROR(VLOOKUP(CONCATENATE($A1867,"B"),'05 APU'!$1:$1048576,9,),"")</f>
        <v/>
      </c>
      <c r="M1867" s="297" t="str">
        <f>IFERROR(VLOOKUP(CONCATENATE($A1867,"A"),'05 APU'!$1:$1048576,9,),"")</f>
        <v/>
      </c>
      <c r="N1867" s="86"/>
      <c r="O1867" s="90">
        <f>IFERROR(VLOOKUP(CONCATENATE($A1867,"D"),'05 APU'!$T:$AB,9,),0)</f>
        <v>0</v>
      </c>
      <c r="P1867" s="90">
        <f t="shared" ref="P1867:P1930" si="60">IFERROR($O1867*$H1867,0)</f>
        <v>0</v>
      </c>
      <c r="Q1867" s="90">
        <f>IFERROR(VLOOKUP(CONCATENATE($A1867,"C"),'05 APU'!$T:$AB,9,),0)</f>
        <v>0</v>
      </c>
      <c r="R1867" s="90">
        <f>IFERROR(VLOOKUP(CONCATENATE($A1867,"B"),'05 APU'!$T:$AB,9,),0)</f>
        <v>0</v>
      </c>
      <c r="S1867" s="90">
        <f>IFERROR(VLOOKUP(CONCATENATE($A1867,"A"),'05 APU'!$T:$AB,9,),0)</f>
        <v>0</v>
      </c>
      <c r="U1867" s="420"/>
      <c r="V1867" s="424"/>
      <c r="W1867" s="429">
        <v>0</v>
      </c>
    </row>
    <row r="1868" spans="1:23" x14ac:dyDescent="0.25">
      <c r="A1868" s="88">
        <v>1858</v>
      </c>
      <c r="B1868" s="408" t="s">
        <v>3312</v>
      </c>
      <c r="C1868" s="409" t="s">
        <v>3313</v>
      </c>
      <c r="D1868" s="89" t="str">
        <f>IFERROR(VLOOKUP(CONCATENATE($A1868,"T"),'05 APU'!$1:$1048576,3,),"")</f>
        <v/>
      </c>
      <c r="E1868" s="89" t="str">
        <f>IFERROR(VLOOKUP(CONCATENATE($A1868,"T2"),'05 APU'!$1:$1048576,3,),"")</f>
        <v/>
      </c>
      <c r="F1868" s="89" t="str">
        <f>IFERROR(VLOOKUP(CONCATENATE($A1868,"T3"),'05 APU'!$1:$1048576,3,),"")</f>
        <v/>
      </c>
      <c r="G1868" s="415" t="s">
        <v>138</v>
      </c>
      <c r="H1868" s="351"/>
      <c r="I1868" s="90">
        <f>IFERROR((VLOOKUP(CONCATENATE($A1868,"D"),'05 APU'!$1:$1048576,9,)),0)</f>
        <v>0</v>
      </c>
      <c r="J1868" s="90">
        <f t="shared" si="59"/>
        <v>0</v>
      </c>
      <c r="K1868" s="297" t="str">
        <f>IFERROR(VLOOKUP(CONCATENATE($A1868,"C"),'05 APU'!$1:$1048576,9,),"")</f>
        <v/>
      </c>
      <c r="L1868" s="297" t="str">
        <f>IFERROR(VLOOKUP(CONCATENATE($A1868,"B"),'05 APU'!$1:$1048576,9,),"")</f>
        <v/>
      </c>
      <c r="M1868" s="297" t="str">
        <f>IFERROR(VLOOKUP(CONCATENATE($A1868,"A"),'05 APU'!$1:$1048576,9,),"")</f>
        <v/>
      </c>
      <c r="N1868" s="86"/>
      <c r="O1868" s="90">
        <f>IFERROR(VLOOKUP(CONCATENATE($A1868,"D"),'05 APU'!$T:$AB,9,),0)</f>
        <v>0</v>
      </c>
      <c r="P1868" s="90">
        <f t="shared" si="60"/>
        <v>0</v>
      </c>
      <c r="Q1868" s="90">
        <f>IFERROR(VLOOKUP(CONCATENATE($A1868,"C"),'05 APU'!$T:$AB,9,),0)</f>
        <v>0</v>
      </c>
      <c r="R1868" s="90">
        <f>IFERROR(VLOOKUP(CONCATENATE($A1868,"B"),'05 APU'!$T:$AB,9,),0)</f>
        <v>0</v>
      </c>
      <c r="S1868" s="90">
        <f>IFERROR(VLOOKUP(CONCATENATE($A1868,"A"),'05 APU'!$T:$AB,9,),0)</f>
        <v>0</v>
      </c>
      <c r="U1868" s="421"/>
      <c r="V1868" s="424"/>
      <c r="W1868" s="429">
        <v>0</v>
      </c>
    </row>
    <row r="1869" spans="1:23" x14ac:dyDescent="0.25">
      <c r="A1869" s="88">
        <v>1859</v>
      </c>
      <c r="B1869" s="408" t="s">
        <v>3314</v>
      </c>
      <c r="C1869" s="409" t="s">
        <v>3315</v>
      </c>
      <c r="D1869" s="89" t="str">
        <f>IFERROR(VLOOKUP(CONCATENATE($A1869,"T"),'05 APU'!$1:$1048576,3,),"")</f>
        <v/>
      </c>
      <c r="E1869" s="89" t="str">
        <f>IFERROR(VLOOKUP(CONCATENATE($A1869,"T2"),'05 APU'!$1:$1048576,3,),"")</f>
        <v/>
      </c>
      <c r="F1869" s="89" t="str">
        <f>IFERROR(VLOOKUP(CONCATENATE($A1869,"T3"),'05 APU'!$1:$1048576,3,),"")</f>
        <v/>
      </c>
      <c r="G1869" s="415" t="s">
        <v>138</v>
      </c>
      <c r="H1869" s="351"/>
      <c r="I1869" s="90">
        <f>IFERROR((VLOOKUP(CONCATENATE($A1869,"D"),'05 APU'!$1:$1048576,9,)),0)</f>
        <v>0</v>
      </c>
      <c r="J1869" s="90">
        <f t="shared" si="59"/>
        <v>0</v>
      </c>
      <c r="K1869" s="297" t="str">
        <f>IFERROR(VLOOKUP(CONCATENATE($A1869,"C"),'05 APU'!$1:$1048576,9,),"")</f>
        <v/>
      </c>
      <c r="L1869" s="297" t="str">
        <f>IFERROR(VLOOKUP(CONCATENATE($A1869,"B"),'05 APU'!$1:$1048576,9,),"")</f>
        <v/>
      </c>
      <c r="M1869" s="297" t="str">
        <f>IFERROR(VLOOKUP(CONCATENATE($A1869,"A"),'05 APU'!$1:$1048576,9,),"")</f>
        <v/>
      </c>
      <c r="N1869" s="86"/>
      <c r="O1869" s="90">
        <f>IFERROR(VLOOKUP(CONCATENATE($A1869,"D"),'05 APU'!$T:$AB,9,),0)</f>
        <v>0</v>
      </c>
      <c r="P1869" s="90">
        <f t="shared" si="60"/>
        <v>0</v>
      </c>
      <c r="Q1869" s="90">
        <f>IFERROR(VLOOKUP(CONCATENATE($A1869,"C"),'05 APU'!$T:$AB,9,),0)</f>
        <v>0</v>
      </c>
      <c r="R1869" s="90">
        <f>IFERROR(VLOOKUP(CONCATENATE($A1869,"B"),'05 APU'!$T:$AB,9,),0)</f>
        <v>0</v>
      </c>
      <c r="S1869" s="90">
        <f>IFERROR(VLOOKUP(CONCATENATE($A1869,"A"),'05 APU'!$T:$AB,9,),0)</f>
        <v>0</v>
      </c>
      <c r="U1869" s="421"/>
      <c r="V1869" s="424"/>
      <c r="W1869" s="429">
        <v>0</v>
      </c>
    </row>
    <row r="1870" spans="1:23" x14ac:dyDescent="0.25">
      <c r="A1870" s="88">
        <v>1860</v>
      </c>
      <c r="B1870" s="403">
        <v>6.16</v>
      </c>
      <c r="C1870" s="404" t="s">
        <v>3316</v>
      </c>
      <c r="D1870" s="89" t="str">
        <f>IFERROR(VLOOKUP(CONCATENATE($A1870,"T"),'05 APU'!$1:$1048576,3,),"")</f>
        <v/>
      </c>
      <c r="E1870" s="89" t="str">
        <f>IFERROR(VLOOKUP(CONCATENATE($A1870,"T2"),'05 APU'!$1:$1048576,3,),"")</f>
        <v/>
      </c>
      <c r="F1870" s="89" t="str">
        <f>IFERROR(VLOOKUP(CONCATENATE($A1870,"T3"),'05 APU'!$1:$1048576,3,),"")</f>
        <v/>
      </c>
      <c r="G1870" s="415"/>
      <c r="H1870" s="351"/>
      <c r="I1870" s="90">
        <f>IFERROR((VLOOKUP(CONCATENATE($A1870,"D"),'05 APU'!$1:$1048576,9,)),0)</f>
        <v>0</v>
      </c>
      <c r="J1870" s="90">
        <f t="shared" si="59"/>
        <v>0</v>
      </c>
      <c r="K1870" s="297" t="str">
        <f>IFERROR(VLOOKUP(CONCATENATE($A1870,"C"),'05 APU'!$1:$1048576,9,),"")</f>
        <v/>
      </c>
      <c r="L1870" s="297" t="str">
        <f>IFERROR(VLOOKUP(CONCATENATE($A1870,"B"),'05 APU'!$1:$1048576,9,),"")</f>
        <v/>
      </c>
      <c r="M1870" s="297" t="str">
        <f>IFERROR(VLOOKUP(CONCATENATE($A1870,"A"),'05 APU'!$1:$1048576,9,),"")</f>
        <v/>
      </c>
      <c r="N1870" s="86"/>
      <c r="O1870" s="90">
        <f>IFERROR(VLOOKUP(CONCATENATE($A1870,"D"),'05 APU'!$T:$AB,9,),0)</f>
        <v>0</v>
      </c>
      <c r="P1870" s="90">
        <f t="shared" si="60"/>
        <v>0</v>
      </c>
      <c r="Q1870" s="90">
        <f>IFERROR(VLOOKUP(CONCATENATE($A1870,"C"),'05 APU'!$T:$AB,9,),0)</f>
        <v>0</v>
      </c>
      <c r="R1870" s="90">
        <f>IFERROR(VLOOKUP(CONCATENATE($A1870,"B"),'05 APU'!$T:$AB,9,),0)</f>
        <v>0</v>
      </c>
      <c r="S1870" s="90">
        <f>IFERROR(VLOOKUP(CONCATENATE($A1870,"A"),'05 APU'!$T:$AB,9,),0)</f>
        <v>0</v>
      </c>
      <c r="U1870" s="420"/>
      <c r="V1870" s="424"/>
      <c r="W1870" s="429">
        <v>0</v>
      </c>
    </row>
    <row r="1871" spans="1:23" x14ac:dyDescent="0.25">
      <c r="A1871" s="88">
        <v>1861</v>
      </c>
      <c r="B1871" s="408" t="s">
        <v>3317</v>
      </c>
      <c r="C1871" s="409" t="s">
        <v>3318</v>
      </c>
      <c r="D1871" s="89" t="str">
        <f>IFERROR(VLOOKUP(CONCATENATE($A1871,"T"),'05 APU'!$1:$1048576,3,),"")</f>
        <v/>
      </c>
      <c r="E1871" s="89" t="str">
        <f>IFERROR(VLOOKUP(CONCATENATE($A1871,"T2"),'05 APU'!$1:$1048576,3,),"")</f>
        <v/>
      </c>
      <c r="F1871" s="89" t="str">
        <f>IFERROR(VLOOKUP(CONCATENATE($A1871,"T3"),'05 APU'!$1:$1048576,3,),"")</f>
        <v/>
      </c>
      <c r="G1871" s="415" t="s">
        <v>168</v>
      </c>
      <c r="H1871" s="351"/>
      <c r="I1871" s="90">
        <f>IFERROR((VLOOKUP(CONCATENATE($A1871,"D"),'05 APU'!$1:$1048576,9,)),0)</f>
        <v>0</v>
      </c>
      <c r="J1871" s="90">
        <f t="shared" si="59"/>
        <v>0</v>
      </c>
      <c r="K1871" s="297" t="str">
        <f>IFERROR(VLOOKUP(CONCATENATE($A1871,"C"),'05 APU'!$1:$1048576,9,),"")</f>
        <v/>
      </c>
      <c r="L1871" s="297" t="str">
        <f>IFERROR(VLOOKUP(CONCATENATE($A1871,"B"),'05 APU'!$1:$1048576,9,),"")</f>
        <v/>
      </c>
      <c r="M1871" s="297" t="str">
        <f>IFERROR(VLOOKUP(CONCATENATE($A1871,"A"),'05 APU'!$1:$1048576,9,),"")</f>
        <v/>
      </c>
      <c r="N1871" s="86"/>
      <c r="O1871" s="90">
        <f>IFERROR(VLOOKUP(CONCATENATE($A1871,"D"),'05 APU'!$T:$AB,9,),0)</f>
        <v>0</v>
      </c>
      <c r="P1871" s="90">
        <f t="shared" si="60"/>
        <v>0</v>
      </c>
      <c r="Q1871" s="90">
        <f>IFERROR(VLOOKUP(CONCATENATE($A1871,"C"),'05 APU'!$T:$AB,9,),0)</f>
        <v>0</v>
      </c>
      <c r="R1871" s="90">
        <f>IFERROR(VLOOKUP(CONCATENATE($A1871,"B"),'05 APU'!$T:$AB,9,),0)</f>
        <v>0</v>
      </c>
      <c r="S1871" s="90">
        <f>IFERROR(VLOOKUP(CONCATENATE($A1871,"A"),'05 APU'!$T:$AB,9,),0)</f>
        <v>0</v>
      </c>
      <c r="U1871" s="421"/>
      <c r="V1871" s="424"/>
      <c r="W1871" s="429">
        <v>0</v>
      </c>
    </row>
    <row r="1872" spans="1:23" x14ac:dyDescent="0.25">
      <c r="A1872" s="88">
        <v>1862</v>
      </c>
      <c r="B1872" s="408" t="s">
        <v>3319</v>
      </c>
      <c r="C1872" s="409" t="s">
        <v>3320</v>
      </c>
      <c r="D1872" s="89" t="str">
        <f>IFERROR(VLOOKUP(CONCATENATE($A1872,"T"),'05 APU'!$1:$1048576,3,),"")</f>
        <v/>
      </c>
      <c r="E1872" s="89" t="str">
        <f>IFERROR(VLOOKUP(CONCATENATE($A1872,"T2"),'05 APU'!$1:$1048576,3,),"")</f>
        <v/>
      </c>
      <c r="F1872" s="89" t="str">
        <f>IFERROR(VLOOKUP(CONCATENATE($A1872,"T3"),'05 APU'!$1:$1048576,3,),"")</f>
        <v/>
      </c>
      <c r="G1872" s="415" t="s">
        <v>168</v>
      </c>
      <c r="H1872" s="351"/>
      <c r="I1872" s="90">
        <f>IFERROR((VLOOKUP(CONCATENATE($A1872,"D"),'05 APU'!$1:$1048576,9,)),0)</f>
        <v>0</v>
      </c>
      <c r="J1872" s="90">
        <f t="shared" si="59"/>
        <v>0</v>
      </c>
      <c r="K1872" s="297" t="str">
        <f>IFERROR(VLOOKUP(CONCATENATE($A1872,"C"),'05 APU'!$1:$1048576,9,),"")</f>
        <v/>
      </c>
      <c r="L1872" s="297" t="str">
        <f>IFERROR(VLOOKUP(CONCATENATE($A1872,"B"),'05 APU'!$1:$1048576,9,),"")</f>
        <v/>
      </c>
      <c r="M1872" s="297" t="str">
        <f>IFERROR(VLOOKUP(CONCATENATE($A1872,"A"),'05 APU'!$1:$1048576,9,),"")</f>
        <v/>
      </c>
      <c r="N1872" s="86"/>
      <c r="O1872" s="90">
        <f>IFERROR(VLOOKUP(CONCATENATE($A1872,"D"),'05 APU'!$T:$AB,9,),0)</f>
        <v>0</v>
      </c>
      <c r="P1872" s="90">
        <f t="shared" si="60"/>
        <v>0</v>
      </c>
      <c r="Q1872" s="90">
        <f>IFERROR(VLOOKUP(CONCATENATE($A1872,"C"),'05 APU'!$T:$AB,9,),0)</f>
        <v>0</v>
      </c>
      <c r="R1872" s="90">
        <f>IFERROR(VLOOKUP(CONCATENATE($A1872,"B"),'05 APU'!$T:$AB,9,),0)</f>
        <v>0</v>
      </c>
      <c r="S1872" s="90">
        <f>IFERROR(VLOOKUP(CONCATENATE($A1872,"A"),'05 APU'!$T:$AB,9,),0)</f>
        <v>0</v>
      </c>
      <c r="U1872" s="421"/>
      <c r="V1872" s="424"/>
      <c r="W1872" s="429">
        <v>0</v>
      </c>
    </row>
    <row r="1873" spans="1:23" x14ac:dyDescent="0.25">
      <c r="A1873" s="88">
        <v>1863</v>
      </c>
      <c r="B1873" s="408" t="s">
        <v>3321</v>
      </c>
      <c r="C1873" s="409" t="s">
        <v>3322</v>
      </c>
      <c r="D1873" s="89" t="str">
        <f>IFERROR(VLOOKUP(CONCATENATE($A1873,"T"),'05 APU'!$1:$1048576,3,),"")</f>
        <v/>
      </c>
      <c r="E1873" s="89" t="str">
        <f>IFERROR(VLOOKUP(CONCATENATE($A1873,"T2"),'05 APU'!$1:$1048576,3,),"")</f>
        <v/>
      </c>
      <c r="F1873" s="89" t="str">
        <f>IFERROR(VLOOKUP(CONCATENATE($A1873,"T3"),'05 APU'!$1:$1048576,3,),"")</f>
        <v/>
      </c>
      <c r="G1873" s="415" t="s">
        <v>168</v>
      </c>
      <c r="H1873" s="351"/>
      <c r="I1873" s="90">
        <f>IFERROR((VLOOKUP(CONCATENATE($A1873,"D"),'05 APU'!$1:$1048576,9,)),0)</f>
        <v>0</v>
      </c>
      <c r="J1873" s="90">
        <f t="shared" si="59"/>
        <v>0</v>
      </c>
      <c r="K1873" s="297" t="str">
        <f>IFERROR(VLOOKUP(CONCATENATE($A1873,"C"),'05 APU'!$1:$1048576,9,),"")</f>
        <v/>
      </c>
      <c r="L1873" s="297" t="str">
        <f>IFERROR(VLOOKUP(CONCATENATE($A1873,"B"),'05 APU'!$1:$1048576,9,),"")</f>
        <v/>
      </c>
      <c r="M1873" s="297" t="str">
        <f>IFERROR(VLOOKUP(CONCATENATE($A1873,"A"),'05 APU'!$1:$1048576,9,),"")</f>
        <v/>
      </c>
      <c r="N1873" s="86"/>
      <c r="O1873" s="90">
        <f>IFERROR(VLOOKUP(CONCATENATE($A1873,"D"),'05 APU'!$T:$AB,9,),0)</f>
        <v>0</v>
      </c>
      <c r="P1873" s="90">
        <f t="shared" si="60"/>
        <v>0</v>
      </c>
      <c r="Q1873" s="90">
        <f>IFERROR(VLOOKUP(CONCATENATE($A1873,"C"),'05 APU'!$T:$AB,9,),0)</f>
        <v>0</v>
      </c>
      <c r="R1873" s="90">
        <f>IFERROR(VLOOKUP(CONCATENATE($A1873,"B"),'05 APU'!$T:$AB,9,),0)</f>
        <v>0</v>
      </c>
      <c r="S1873" s="90">
        <f>IFERROR(VLOOKUP(CONCATENATE($A1873,"A"),'05 APU'!$T:$AB,9,),0)</f>
        <v>0</v>
      </c>
      <c r="U1873" s="421"/>
      <c r="V1873" s="424"/>
      <c r="W1873" s="429">
        <v>0</v>
      </c>
    </row>
    <row r="1874" spans="1:23" x14ac:dyDescent="0.25">
      <c r="A1874" s="88">
        <v>1864</v>
      </c>
      <c r="B1874" s="408" t="s">
        <v>3323</v>
      </c>
      <c r="C1874" s="409" t="s">
        <v>3324</v>
      </c>
      <c r="D1874" s="89" t="str">
        <f>IFERROR(VLOOKUP(CONCATENATE($A1874,"T"),'05 APU'!$1:$1048576,3,),"")</f>
        <v/>
      </c>
      <c r="E1874" s="89" t="str">
        <f>IFERROR(VLOOKUP(CONCATENATE($A1874,"T2"),'05 APU'!$1:$1048576,3,),"")</f>
        <v/>
      </c>
      <c r="F1874" s="89" t="str">
        <f>IFERROR(VLOOKUP(CONCATENATE($A1874,"T3"),'05 APU'!$1:$1048576,3,),"")</f>
        <v/>
      </c>
      <c r="G1874" s="415" t="s">
        <v>168</v>
      </c>
      <c r="H1874" s="351"/>
      <c r="I1874" s="90">
        <f>IFERROR((VLOOKUP(CONCATENATE($A1874,"D"),'05 APU'!$1:$1048576,9,)),0)</f>
        <v>0</v>
      </c>
      <c r="J1874" s="90">
        <f t="shared" si="59"/>
        <v>0</v>
      </c>
      <c r="K1874" s="297" t="str">
        <f>IFERROR(VLOOKUP(CONCATENATE($A1874,"C"),'05 APU'!$1:$1048576,9,),"")</f>
        <v/>
      </c>
      <c r="L1874" s="297" t="str">
        <f>IFERROR(VLOOKUP(CONCATENATE($A1874,"B"),'05 APU'!$1:$1048576,9,),"")</f>
        <v/>
      </c>
      <c r="M1874" s="297" t="str">
        <f>IFERROR(VLOOKUP(CONCATENATE($A1874,"A"),'05 APU'!$1:$1048576,9,),"")</f>
        <v/>
      </c>
      <c r="N1874" s="86"/>
      <c r="O1874" s="90">
        <f>IFERROR(VLOOKUP(CONCATENATE($A1874,"D"),'05 APU'!$T:$AB,9,),0)</f>
        <v>0</v>
      </c>
      <c r="P1874" s="90">
        <f t="shared" si="60"/>
        <v>0</v>
      </c>
      <c r="Q1874" s="90">
        <f>IFERROR(VLOOKUP(CONCATENATE($A1874,"C"),'05 APU'!$T:$AB,9,),0)</f>
        <v>0</v>
      </c>
      <c r="R1874" s="90">
        <f>IFERROR(VLOOKUP(CONCATENATE($A1874,"B"),'05 APU'!$T:$AB,9,),0)</f>
        <v>0</v>
      </c>
      <c r="S1874" s="90">
        <f>IFERROR(VLOOKUP(CONCATENATE($A1874,"A"),'05 APU'!$T:$AB,9,),0)</f>
        <v>0</v>
      </c>
      <c r="U1874" s="421"/>
      <c r="V1874" s="424"/>
      <c r="W1874" s="429">
        <v>0</v>
      </c>
    </row>
    <row r="1875" spans="1:23" x14ac:dyDescent="0.25">
      <c r="A1875" s="88">
        <v>1865</v>
      </c>
      <c r="B1875" s="408" t="s">
        <v>3325</v>
      </c>
      <c r="C1875" s="409" t="s">
        <v>3326</v>
      </c>
      <c r="D1875" s="89" t="str">
        <f>IFERROR(VLOOKUP(CONCATENATE($A1875,"T"),'05 APU'!$1:$1048576,3,),"")</f>
        <v/>
      </c>
      <c r="E1875" s="89" t="str">
        <f>IFERROR(VLOOKUP(CONCATENATE($A1875,"T2"),'05 APU'!$1:$1048576,3,),"")</f>
        <v/>
      </c>
      <c r="F1875" s="89" t="str">
        <f>IFERROR(VLOOKUP(CONCATENATE($A1875,"T3"),'05 APU'!$1:$1048576,3,),"")</f>
        <v/>
      </c>
      <c r="G1875" s="415" t="s">
        <v>168</v>
      </c>
      <c r="H1875" s="351"/>
      <c r="I1875" s="90">
        <f>IFERROR((VLOOKUP(CONCATENATE($A1875,"D"),'05 APU'!$1:$1048576,9,)),0)</f>
        <v>0</v>
      </c>
      <c r="J1875" s="90">
        <f t="shared" si="59"/>
        <v>0</v>
      </c>
      <c r="K1875" s="297" t="str">
        <f>IFERROR(VLOOKUP(CONCATENATE($A1875,"C"),'05 APU'!$1:$1048576,9,),"")</f>
        <v/>
      </c>
      <c r="L1875" s="297" t="str">
        <f>IFERROR(VLOOKUP(CONCATENATE($A1875,"B"),'05 APU'!$1:$1048576,9,),"")</f>
        <v/>
      </c>
      <c r="M1875" s="297" t="str">
        <f>IFERROR(VLOOKUP(CONCATENATE($A1875,"A"),'05 APU'!$1:$1048576,9,),"")</f>
        <v/>
      </c>
      <c r="N1875" s="86"/>
      <c r="O1875" s="90">
        <f>IFERROR(VLOOKUP(CONCATENATE($A1875,"D"),'05 APU'!$T:$AB,9,),0)</f>
        <v>0</v>
      </c>
      <c r="P1875" s="90">
        <f t="shared" si="60"/>
        <v>0</v>
      </c>
      <c r="Q1875" s="90">
        <f>IFERROR(VLOOKUP(CONCATENATE($A1875,"C"),'05 APU'!$T:$AB,9,),0)</f>
        <v>0</v>
      </c>
      <c r="R1875" s="90">
        <f>IFERROR(VLOOKUP(CONCATENATE($A1875,"B"),'05 APU'!$T:$AB,9,),0)</f>
        <v>0</v>
      </c>
      <c r="S1875" s="90">
        <f>IFERROR(VLOOKUP(CONCATENATE($A1875,"A"),'05 APU'!$T:$AB,9,),0)</f>
        <v>0</v>
      </c>
      <c r="U1875" s="421"/>
      <c r="V1875" s="424"/>
      <c r="W1875" s="429">
        <v>0</v>
      </c>
    </row>
    <row r="1876" spans="1:23" x14ac:dyDescent="0.25">
      <c r="A1876" s="88">
        <v>1866</v>
      </c>
      <c r="B1876" s="408" t="s">
        <v>3327</v>
      </c>
      <c r="C1876" s="409" t="s">
        <v>3328</v>
      </c>
      <c r="D1876" s="89" t="str">
        <f>IFERROR(VLOOKUP(CONCATENATE($A1876,"T"),'05 APU'!$1:$1048576,3,),"")</f>
        <v/>
      </c>
      <c r="E1876" s="89" t="str">
        <f>IFERROR(VLOOKUP(CONCATENATE($A1876,"T2"),'05 APU'!$1:$1048576,3,),"")</f>
        <v/>
      </c>
      <c r="F1876" s="89" t="str">
        <f>IFERROR(VLOOKUP(CONCATENATE($A1876,"T3"),'05 APU'!$1:$1048576,3,),"")</f>
        <v/>
      </c>
      <c r="G1876" s="415" t="s">
        <v>168</v>
      </c>
      <c r="H1876" s="351"/>
      <c r="I1876" s="90">
        <f>IFERROR((VLOOKUP(CONCATENATE($A1876,"D"),'05 APU'!$1:$1048576,9,)),0)</f>
        <v>0</v>
      </c>
      <c r="J1876" s="90">
        <f t="shared" si="59"/>
        <v>0</v>
      </c>
      <c r="K1876" s="297" t="str">
        <f>IFERROR(VLOOKUP(CONCATENATE($A1876,"C"),'05 APU'!$1:$1048576,9,),"")</f>
        <v/>
      </c>
      <c r="L1876" s="297" t="str">
        <f>IFERROR(VLOOKUP(CONCATENATE($A1876,"B"),'05 APU'!$1:$1048576,9,),"")</f>
        <v/>
      </c>
      <c r="M1876" s="297" t="str">
        <f>IFERROR(VLOOKUP(CONCATENATE($A1876,"A"),'05 APU'!$1:$1048576,9,),"")</f>
        <v/>
      </c>
      <c r="N1876" s="86"/>
      <c r="O1876" s="90">
        <f>IFERROR(VLOOKUP(CONCATENATE($A1876,"D"),'05 APU'!$T:$AB,9,),0)</f>
        <v>0</v>
      </c>
      <c r="P1876" s="90">
        <f t="shared" si="60"/>
        <v>0</v>
      </c>
      <c r="Q1876" s="90">
        <f>IFERROR(VLOOKUP(CONCATENATE($A1876,"C"),'05 APU'!$T:$AB,9,),0)</f>
        <v>0</v>
      </c>
      <c r="R1876" s="90">
        <f>IFERROR(VLOOKUP(CONCATENATE($A1876,"B"),'05 APU'!$T:$AB,9,),0)</f>
        <v>0</v>
      </c>
      <c r="S1876" s="90">
        <f>IFERROR(VLOOKUP(CONCATENATE($A1876,"A"),'05 APU'!$T:$AB,9,),0)</f>
        <v>0</v>
      </c>
      <c r="U1876" s="421"/>
      <c r="V1876" s="424"/>
      <c r="W1876" s="429">
        <v>0</v>
      </c>
    </row>
    <row r="1877" spans="1:23" x14ac:dyDescent="0.25">
      <c r="A1877" s="88">
        <v>1867</v>
      </c>
      <c r="B1877" s="403">
        <v>6.17</v>
      </c>
      <c r="C1877" s="404" t="s">
        <v>3329</v>
      </c>
      <c r="D1877" s="89" t="str">
        <f>IFERROR(VLOOKUP(CONCATENATE($A1877,"T"),'05 APU'!$1:$1048576,3,),"")</f>
        <v/>
      </c>
      <c r="E1877" s="89" t="str">
        <f>IFERROR(VLOOKUP(CONCATENATE($A1877,"T2"),'05 APU'!$1:$1048576,3,),"")</f>
        <v/>
      </c>
      <c r="F1877" s="89" t="str">
        <f>IFERROR(VLOOKUP(CONCATENATE($A1877,"T3"),'05 APU'!$1:$1048576,3,),"")</f>
        <v/>
      </c>
      <c r="G1877" s="415"/>
      <c r="H1877" s="351"/>
      <c r="I1877" s="90">
        <f>IFERROR((VLOOKUP(CONCATENATE($A1877,"D"),'05 APU'!$1:$1048576,9,)),0)</f>
        <v>0</v>
      </c>
      <c r="J1877" s="90">
        <f t="shared" si="59"/>
        <v>0</v>
      </c>
      <c r="K1877" s="297" t="str">
        <f>IFERROR(VLOOKUP(CONCATENATE($A1877,"C"),'05 APU'!$1:$1048576,9,),"")</f>
        <v/>
      </c>
      <c r="L1877" s="297" t="str">
        <f>IFERROR(VLOOKUP(CONCATENATE($A1877,"B"),'05 APU'!$1:$1048576,9,),"")</f>
        <v/>
      </c>
      <c r="M1877" s="297" t="str">
        <f>IFERROR(VLOOKUP(CONCATENATE($A1877,"A"),'05 APU'!$1:$1048576,9,),"")</f>
        <v/>
      </c>
      <c r="N1877" s="86"/>
      <c r="O1877" s="90">
        <f>IFERROR(VLOOKUP(CONCATENATE($A1877,"D"),'05 APU'!$T:$AB,9,),0)</f>
        <v>0</v>
      </c>
      <c r="P1877" s="90">
        <f t="shared" si="60"/>
        <v>0</v>
      </c>
      <c r="Q1877" s="90">
        <f>IFERROR(VLOOKUP(CONCATENATE($A1877,"C"),'05 APU'!$T:$AB,9,),0)</f>
        <v>0</v>
      </c>
      <c r="R1877" s="90">
        <f>IFERROR(VLOOKUP(CONCATENATE($A1877,"B"),'05 APU'!$T:$AB,9,),0)</f>
        <v>0</v>
      </c>
      <c r="S1877" s="90">
        <f>IFERROR(VLOOKUP(CONCATENATE($A1877,"A"),'05 APU'!$T:$AB,9,),0)</f>
        <v>0</v>
      </c>
      <c r="U1877" s="420"/>
      <c r="V1877" s="424"/>
      <c r="W1877" s="429">
        <v>0</v>
      </c>
    </row>
    <row r="1878" spans="1:23" x14ac:dyDescent="0.25">
      <c r="A1878" s="88">
        <v>1868</v>
      </c>
      <c r="B1878" s="408" t="s">
        <v>3330</v>
      </c>
      <c r="C1878" s="409" t="s">
        <v>3331</v>
      </c>
      <c r="D1878" s="89" t="str">
        <f>IFERROR(VLOOKUP(CONCATENATE($A1878,"T"),'05 APU'!$1:$1048576,3,),"")</f>
        <v/>
      </c>
      <c r="E1878" s="89" t="str">
        <f>IFERROR(VLOOKUP(CONCATENATE($A1878,"T2"),'05 APU'!$1:$1048576,3,),"")</f>
        <v/>
      </c>
      <c r="F1878" s="89" t="str">
        <f>IFERROR(VLOOKUP(CONCATENATE($A1878,"T3"),'05 APU'!$1:$1048576,3,),"")</f>
        <v/>
      </c>
      <c r="G1878" s="415" t="s">
        <v>244</v>
      </c>
      <c r="H1878" s="351"/>
      <c r="I1878" s="90">
        <f>IFERROR((VLOOKUP(CONCATENATE($A1878,"D"),'05 APU'!$1:$1048576,9,)),0)</f>
        <v>0</v>
      </c>
      <c r="J1878" s="90">
        <f t="shared" si="59"/>
        <v>0</v>
      </c>
      <c r="K1878" s="297" t="str">
        <f>IFERROR(VLOOKUP(CONCATENATE($A1878,"C"),'05 APU'!$1:$1048576,9,),"")</f>
        <v/>
      </c>
      <c r="L1878" s="297" t="str">
        <f>IFERROR(VLOOKUP(CONCATENATE($A1878,"B"),'05 APU'!$1:$1048576,9,),"")</f>
        <v/>
      </c>
      <c r="M1878" s="297" t="str">
        <f>IFERROR(VLOOKUP(CONCATENATE($A1878,"A"),'05 APU'!$1:$1048576,9,),"")</f>
        <v/>
      </c>
      <c r="N1878" s="86"/>
      <c r="O1878" s="90">
        <f>IFERROR(VLOOKUP(CONCATENATE($A1878,"D"),'05 APU'!$T:$AB,9,),0)</f>
        <v>0</v>
      </c>
      <c r="P1878" s="90">
        <f t="shared" si="60"/>
        <v>0</v>
      </c>
      <c r="Q1878" s="90">
        <f>IFERROR(VLOOKUP(CONCATENATE($A1878,"C"),'05 APU'!$T:$AB,9,),0)</f>
        <v>0</v>
      </c>
      <c r="R1878" s="90">
        <f>IFERROR(VLOOKUP(CONCATENATE($A1878,"B"),'05 APU'!$T:$AB,9,),0)</f>
        <v>0</v>
      </c>
      <c r="S1878" s="90">
        <f>IFERROR(VLOOKUP(CONCATENATE($A1878,"A"),'05 APU'!$T:$AB,9,),0)</f>
        <v>0</v>
      </c>
      <c r="U1878" s="421"/>
      <c r="V1878" s="424"/>
      <c r="W1878" s="429">
        <v>0</v>
      </c>
    </row>
    <row r="1879" spans="1:23" x14ac:dyDescent="0.25">
      <c r="A1879" s="88">
        <v>1869</v>
      </c>
      <c r="B1879" s="408" t="s">
        <v>3332</v>
      </c>
      <c r="C1879" s="409" t="s">
        <v>3333</v>
      </c>
      <c r="D1879" s="89" t="str">
        <f>IFERROR(VLOOKUP(CONCATENATE($A1879,"T"),'05 APU'!$1:$1048576,3,),"")</f>
        <v/>
      </c>
      <c r="E1879" s="89" t="str">
        <f>IFERROR(VLOOKUP(CONCATENATE($A1879,"T2"),'05 APU'!$1:$1048576,3,),"")</f>
        <v/>
      </c>
      <c r="F1879" s="89" t="str">
        <f>IFERROR(VLOOKUP(CONCATENATE($A1879,"T3"),'05 APU'!$1:$1048576,3,),"")</f>
        <v/>
      </c>
      <c r="G1879" s="415" t="s">
        <v>244</v>
      </c>
      <c r="H1879" s="351"/>
      <c r="I1879" s="90">
        <f>IFERROR((VLOOKUP(CONCATENATE($A1879,"D"),'05 APU'!$1:$1048576,9,)),0)</f>
        <v>0</v>
      </c>
      <c r="J1879" s="90">
        <f t="shared" si="59"/>
        <v>0</v>
      </c>
      <c r="K1879" s="297" t="str">
        <f>IFERROR(VLOOKUP(CONCATENATE($A1879,"C"),'05 APU'!$1:$1048576,9,),"")</f>
        <v/>
      </c>
      <c r="L1879" s="297" t="str">
        <f>IFERROR(VLOOKUP(CONCATENATE($A1879,"B"),'05 APU'!$1:$1048576,9,),"")</f>
        <v/>
      </c>
      <c r="M1879" s="297" t="str">
        <f>IFERROR(VLOOKUP(CONCATENATE($A1879,"A"),'05 APU'!$1:$1048576,9,),"")</f>
        <v/>
      </c>
      <c r="N1879" s="86"/>
      <c r="O1879" s="90">
        <f>IFERROR(VLOOKUP(CONCATENATE($A1879,"D"),'05 APU'!$T:$AB,9,),0)</f>
        <v>0</v>
      </c>
      <c r="P1879" s="90">
        <f t="shared" si="60"/>
        <v>0</v>
      </c>
      <c r="Q1879" s="90">
        <f>IFERROR(VLOOKUP(CONCATENATE($A1879,"C"),'05 APU'!$T:$AB,9,),0)</f>
        <v>0</v>
      </c>
      <c r="R1879" s="90">
        <f>IFERROR(VLOOKUP(CONCATENATE($A1879,"B"),'05 APU'!$T:$AB,9,),0)</f>
        <v>0</v>
      </c>
      <c r="S1879" s="90">
        <f>IFERROR(VLOOKUP(CONCATENATE($A1879,"A"),'05 APU'!$T:$AB,9,),0)</f>
        <v>0</v>
      </c>
      <c r="U1879" s="421"/>
      <c r="V1879" s="424"/>
      <c r="W1879" s="429">
        <v>0</v>
      </c>
    </row>
    <row r="1880" spans="1:23" x14ac:dyDescent="0.25">
      <c r="A1880" s="88">
        <v>1870</v>
      </c>
      <c r="B1880" s="660" t="s">
        <v>3334</v>
      </c>
      <c r="C1880" s="661" t="s">
        <v>3335</v>
      </c>
      <c r="D1880" s="662" t="str">
        <f>IFERROR(VLOOKUP(CONCATENATE($A1880,"T"),'05 APU'!$1:$1048576,3,),"")</f>
        <v/>
      </c>
      <c r="E1880" s="662" t="str">
        <f>IFERROR(VLOOKUP(CONCATENATE($A1880,"T2"),'05 APU'!$1:$1048576,3,),"")</f>
        <v/>
      </c>
      <c r="F1880" s="662" t="str">
        <f>IFERROR(VLOOKUP(CONCATENATE($A1880,"T3"),'05 APU'!$1:$1048576,3,),"")</f>
        <v/>
      </c>
      <c r="G1880" s="663" t="s">
        <v>168</v>
      </c>
      <c r="H1880" s="351"/>
      <c r="I1880" s="90">
        <f>IFERROR((VLOOKUP(CONCATENATE($A1880,"D"),'05 APU'!$1:$1048576,9,)),0)</f>
        <v>0</v>
      </c>
      <c r="J1880" s="90">
        <f t="shared" si="59"/>
        <v>0</v>
      </c>
      <c r="K1880" s="297" t="str">
        <f>IFERROR(VLOOKUP(CONCATENATE($A1880,"C"),'05 APU'!$1:$1048576,9,),"")</f>
        <v/>
      </c>
      <c r="L1880" s="297" t="str">
        <f>IFERROR(VLOOKUP(CONCATENATE($A1880,"B"),'05 APU'!$1:$1048576,9,),"")</f>
        <v/>
      </c>
      <c r="M1880" s="297" t="str">
        <f>IFERROR(VLOOKUP(CONCATENATE($A1880,"A"),'05 APU'!$1:$1048576,9,),"")</f>
        <v/>
      </c>
      <c r="N1880" s="86"/>
      <c r="O1880" s="90">
        <f>IFERROR(VLOOKUP(CONCATENATE($A1880,"D"),'05 APU'!$T:$AB,9,),0)</f>
        <v>0</v>
      </c>
      <c r="P1880" s="90">
        <f t="shared" si="60"/>
        <v>0</v>
      </c>
      <c r="Q1880" s="90">
        <f>IFERROR(VLOOKUP(CONCATENATE($A1880,"C"),'05 APU'!$T:$AB,9,),0)</f>
        <v>0</v>
      </c>
      <c r="R1880" s="90">
        <f>IFERROR(VLOOKUP(CONCATENATE($A1880,"B"),'05 APU'!$T:$AB,9,),0)</f>
        <v>0</v>
      </c>
      <c r="S1880" s="90">
        <f>IFERROR(VLOOKUP(CONCATENATE($A1880,"A"),'05 APU'!$T:$AB,9,),0)</f>
        <v>0</v>
      </c>
      <c r="U1880" s="421"/>
      <c r="V1880" s="424"/>
      <c r="W1880" s="429">
        <v>0</v>
      </c>
    </row>
    <row r="1881" spans="1:23" x14ac:dyDescent="0.25">
      <c r="A1881" s="88">
        <v>1871</v>
      </c>
      <c r="B1881" s="667" t="s">
        <v>7117</v>
      </c>
      <c r="C1881" s="668" t="s">
        <v>7118</v>
      </c>
      <c r="D1881" s="681" t="str">
        <f>IFERROR(VLOOKUP(CONCATENATE($A1881,"T"),'05 APU'!$1:$1048576,3,),"")</f>
        <v/>
      </c>
      <c r="E1881" s="681" t="str">
        <f>IFERROR(VLOOKUP(CONCATENATE($A1881,"T2"),'05 APU'!$1:$1048576,3,),"")</f>
        <v/>
      </c>
      <c r="F1881" s="681" t="str">
        <f>IFERROR(VLOOKUP(CONCATENATE($A1881,"T3"),'05 APU'!$1:$1048576,3,),"")</f>
        <v/>
      </c>
      <c r="G1881" s="669"/>
      <c r="H1881" s="351"/>
      <c r="I1881" s="90">
        <f>IFERROR((VLOOKUP(CONCATENATE($A1881,"D"),'05 APU'!$1:$1048576,9,)),0)</f>
        <v>0</v>
      </c>
      <c r="J1881" s="90">
        <f t="shared" si="59"/>
        <v>0</v>
      </c>
      <c r="K1881" s="297" t="str">
        <f>IFERROR(VLOOKUP(CONCATENATE($A1881,"C"),'05 APU'!$1:$1048576,9,),"")</f>
        <v/>
      </c>
      <c r="L1881" s="297" t="str">
        <f>IFERROR(VLOOKUP(CONCATENATE($A1881,"B"),'05 APU'!$1:$1048576,9,),"")</f>
        <v/>
      </c>
      <c r="M1881" s="297" t="str">
        <f>IFERROR(VLOOKUP(CONCATENATE($A1881,"A"),'05 APU'!$1:$1048576,9,),"")</f>
        <v/>
      </c>
      <c r="N1881" s="86"/>
      <c r="O1881" s="90">
        <f>IFERROR(VLOOKUP(CONCATENATE($A1881,"D"),'05 APU'!$T:$AB,9,),0)</f>
        <v>0</v>
      </c>
      <c r="P1881" s="90">
        <f t="shared" si="60"/>
        <v>0</v>
      </c>
      <c r="Q1881" s="90">
        <f>IFERROR(VLOOKUP(CONCATENATE($A1881,"C"),'05 APU'!$T:$AB,9,),0)</f>
        <v>0</v>
      </c>
      <c r="R1881" s="90">
        <f>IFERROR(VLOOKUP(CONCATENATE($A1881,"B"),'05 APU'!$T:$AB,9,),0)</f>
        <v>0</v>
      </c>
      <c r="S1881" s="90">
        <f>IFERROR(VLOOKUP(CONCATENATE($A1881,"A"),'05 APU'!$T:$AB,9,),0)</f>
        <v>0</v>
      </c>
      <c r="U1881" s="421"/>
      <c r="V1881" s="424"/>
      <c r="W1881" s="429"/>
    </row>
    <row r="1882" spans="1:23" ht="21" x14ac:dyDescent="0.25">
      <c r="A1882" s="88">
        <v>1872</v>
      </c>
      <c r="B1882" s="673" t="s">
        <v>4849</v>
      </c>
      <c r="C1882" s="682" t="s">
        <v>5993</v>
      </c>
      <c r="D1882" s="681" t="str">
        <f>IFERROR(VLOOKUP(CONCATENATE($A1882,"T"),'05 APU'!$1:$1048576,3,),"")</f>
        <v/>
      </c>
      <c r="E1882" s="681" t="str">
        <f>IFERROR(VLOOKUP(CONCATENATE($A1882,"T2"),'05 APU'!$1:$1048576,3,),"")</f>
        <v/>
      </c>
      <c r="F1882" s="681" t="str">
        <f>IFERROR(VLOOKUP(CONCATENATE($A1882,"T3"),'05 APU'!$1:$1048576,3,),"")</f>
        <v/>
      </c>
      <c r="G1882" s="672" t="s">
        <v>138</v>
      </c>
      <c r="H1882" s="351"/>
      <c r="I1882" s="90">
        <f>IFERROR((VLOOKUP(CONCATENATE($A1882,"D"),'05 APU'!$1:$1048576,9,)),0)</f>
        <v>0</v>
      </c>
      <c r="J1882" s="90">
        <f t="shared" si="59"/>
        <v>0</v>
      </c>
      <c r="K1882" s="297" t="str">
        <f>IFERROR(VLOOKUP(CONCATENATE($A1882,"C"),'05 APU'!$1:$1048576,9,),"")</f>
        <v/>
      </c>
      <c r="L1882" s="297" t="str">
        <f>IFERROR(VLOOKUP(CONCATENATE($A1882,"B"),'05 APU'!$1:$1048576,9,),"")</f>
        <v/>
      </c>
      <c r="M1882" s="297" t="str">
        <f>IFERROR(VLOOKUP(CONCATENATE($A1882,"A"),'05 APU'!$1:$1048576,9,),"")</f>
        <v/>
      </c>
      <c r="N1882" s="86"/>
      <c r="O1882" s="90">
        <f>IFERROR(VLOOKUP(CONCATENATE($A1882,"D"),'05 APU'!$T:$AB,9,),0)</f>
        <v>0</v>
      </c>
      <c r="P1882" s="90">
        <f t="shared" si="60"/>
        <v>0</v>
      </c>
      <c r="Q1882" s="90">
        <f>IFERROR(VLOOKUP(CONCATENATE($A1882,"C"),'05 APU'!$T:$AB,9,),0)</f>
        <v>0</v>
      </c>
      <c r="R1882" s="90">
        <f>IFERROR(VLOOKUP(CONCATENATE($A1882,"B"),'05 APU'!$T:$AB,9,),0)</f>
        <v>0</v>
      </c>
      <c r="S1882" s="90">
        <f>IFERROR(VLOOKUP(CONCATENATE($A1882,"A"),'05 APU'!$T:$AB,9,),0)</f>
        <v>0</v>
      </c>
      <c r="U1882" s="421"/>
      <c r="V1882" s="424"/>
      <c r="W1882" s="429" t="s">
        <v>7203</v>
      </c>
    </row>
    <row r="1883" spans="1:23" ht="21" x14ac:dyDescent="0.25">
      <c r="A1883" s="88">
        <v>1873</v>
      </c>
      <c r="B1883" s="673" t="s">
        <v>4849</v>
      </c>
      <c r="C1883" s="682" t="s">
        <v>5994</v>
      </c>
      <c r="D1883" s="681" t="str">
        <f>IFERROR(VLOOKUP(CONCATENATE($A1883,"T"),'05 APU'!$1:$1048576,3,),"")</f>
        <v/>
      </c>
      <c r="E1883" s="681" t="str">
        <f>IFERROR(VLOOKUP(CONCATENATE($A1883,"T2"),'05 APU'!$1:$1048576,3,),"")</f>
        <v/>
      </c>
      <c r="F1883" s="681" t="str">
        <f>IFERROR(VLOOKUP(CONCATENATE($A1883,"T3"),'05 APU'!$1:$1048576,3,),"")</f>
        <v/>
      </c>
      <c r="G1883" s="672" t="s">
        <v>138</v>
      </c>
      <c r="H1883" s="351"/>
      <c r="I1883" s="90">
        <f>IFERROR((VLOOKUP(CONCATENATE($A1883,"D"),'05 APU'!$1:$1048576,9,)),0)</f>
        <v>0</v>
      </c>
      <c r="J1883" s="90">
        <f t="shared" si="59"/>
        <v>0</v>
      </c>
      <c r="K1883" s="297" t="str">
        <f>IFERROR(VLOOKUP(CONCATENATE($A1883,"C"),'05 APU'!$1:$1048576,9,),"")</f>
        <v/>
      </c>
      <c r="L1883" s="297" t="str">
        <f>IFERROR(VLOOKUP(CONCATENATE($A1883,"B"),'05 APU'!$1:$1048576,9,),"")</f>
        <v/>
      </c>
      <c r="M1883" s="297" t="str">
        <f>IFERROR(VLOOKUP(CONCATENATE($A1883,"A"),'05 APU'!$1:$1048576,9,),"")</f>
        <v/>
      </c>
      <c r="N1883" s="86"/>
      <c r="O1883" s="90">
        <f>IFERROR(VLOOKUP(CONCATENATE($A1883,"D"),'05 APU'!$T:$AB,9,),0)</f>
        <v>0</v>
      </c>
      <c r="P1883" s="90">
        <f t="shared" si="60"/>
        <v>0</v>
      </c>
      <c r="Q1883" s="90">
        <f>IFERROR(VLOOKUP(CONCATENATE($A1883,"C"),'05 APU'!$T:$AB,9,),0)</f>
        <v>0</v>
      </c>
      <c r="R1883" s="90">
        <f>IFERROR(VLOOKUP(CONCATENATE($A1883,"B"),'05 APU'!$T:$AB,9,),0)</f>
        <v>0</v>
      </c>
      <c r="S1883" s="90">
        <f>IFERROR(VLOOKUP(CONCATENATE($A1883,"A"),'05 APU'!$T:$AB,9,),0)</f>
        <v>0</v>
      </c>
      <c r="U1883" s="421"/>
      <c r="V1883" s="424"/>
      <c r="W1883" s="429" t="s">
        <v>7203</v>
      </c>
    </row>
    <row r="1884" spans="1:23" ht="21" x14ac:dyDescent="0.25">
      <c r="A1884" s="88">
        <v>1874</v>
      </c>
      <c r="B1884" s="673" t="s">
        <v>4850</v>
      </c>
      <c r="C1884" s="682" t="s">
        <v>5995</v>
      </c>
      <c r="D1884" s="681" t="str">
        <f>IFERROR(VLOOKUP(CONCATENATE($A1884,"T"),'05 APU'!$1:$1048576,3,),"")</f>
        <v/>
      </c>
      <c r="E1884" s="681" t="str">
        <f>IFERROR(VLOOKUP(CONCATENATE($A1884,"T2"),'05 APU'!$1:$1048576,3,),"")</f>
        <v/>
      </c>
      <c r="F1884" s="681" t="str">
        <f>IFERROR(VLOOKUP(CONCATENATE($A1884,"T3"),'05 APU'!$1:$1048576,3,),"")</f>
        <v/>
      </c>
      <c r="G1884" s="672" t="s">
        <v>138</v>
      </c>
      <c r="H1884" s="351"/>
      <c r="I1884" s="90">
        <f>IFERROR((VLOOKUP(CONCATENATE($A1884,"D"),'05 APU'!$1:$1048576,9,)),0)</f>
        <v>0</v>
      </c>
      <c r="J1884" s="90">
        <f t="shared" si="59"/>
        <v>0</v>
      </c>
      <c r="K1884" s="297" t="str">
        <f>IFERROR(VLOOKUP(CONCATENATE($A1884,"C"),'05 APU'!$1:$1048576,9,),"")</f>
        <v/>
      </c>
      <c r="L1884" s="297" t="str">
        <f>IFERROR(VLOOKUP(CONCATENATE($A1884,"B"),'05 APU'!$1:$1048576,9,),"")</f>
        <v/>
      </c>
      <c r="M1884" s="297" t="str">
        <f>IFERROR(VLOOKUP(CONCATENATE($A1884,"A"),'05 APU'!$1:$1048576,9,),"")</f>
        <v/>
      </c>
      <c r="N1884" s="86"/>
      <c r="O1884" s="90">
        <f>IFERROR(VLOOKUP(CONCATENATE($A1884,"D"),'05 APU'!$T:$AB,9,),0)</f>
        <v>0</v>
      </c>
      <c r="P1884" s="90">
        <f t="shared" si="60"/>
        <v>0</v>
      </c>
      <c r="Q1884" s="90">
        <f>IFERROR(VLOOKUP(CONCATENATE($A1884,"C"),'05 APU'!$T:$AB,9,),0)</f>
        <v>0</v>
      </c>
      <c r="R1884" s="90">
        <f>IFERROR(VLOOKUP(CONCATENATE($A1884,"B"),'05 APU'!$T:$AB,9,),0)</f>
        <v>0</v>
      </c>
      <c r="S1884" s="90">
        <f>IFERROR(VLOOKUP(CONCATENATE($A1884,"A"),'05 APU'!$T:$AB,9,),0)</f>
        <v>0</v>
      </c>
      <c r="U1884" s="421"/>
      <c r="V1884" s="424"/>
      <c r="W1884" s="429" t="s">
        <v>7203</v>
      </c>
    </row>
    <row r="1885" spans="1:23" ht="21" x14ac:dyDescent="0.25">
      <c r="A1885" s="88">
        <v>1875</v>
      </c>
      <c r="B1885" s="673" t="s">
        <v>4850</v>
      </c>
      <c r="C1885" s="682" t="s">
        <v>5996</v>
      </c>
      <c r="D1885" s="681" t="str">
        <f>IFERROR(VLOOKUP(CONCATENATE($A1885,"T"),'05 APU'!$1:$1048576,3,),"")</f>
        <v/>
      </c>
      <c r="E1885" s="681" t="str">
        <f>IFERROR(VLOOKUP(CONCATENATE($A1885,"T2"),'05 APU'!$1:$1048576,3,),"")</f>
        <v/>
      </c>
      <c r="F1885" s="681" t="str">
        <f>IFERROR(VLOOKUP(CONCATENATE($A1885,"T3"),'05 APU'!$1:$1048576,3,),"")</f>
        <v/>
      </c>
      <c r="G1885" s="672" t="s">
        <v>138</v>
      </c>
      <c r="H1885" s="351"/>
      <c r="I1885" s="90">
        <f>IFERROR((VLOOKUP(CONCATENATE($A1885,"D"),'05 APU'!$1:$1048576,9,)),0)</f>
        <v>0</v>
      </c>
      <c r="J1885" s="90">
        <f t="shared" si="59"/>
        <v>0</v>
      </c>
      <c r="K1885" s="297" t="str">
        <f>IFERROR(VLOOKUP(CONCATENATE($A1885,"C"),'05 APU'!$1:$1048576,9,),"")</f>
        <v/>
      </c>
      <c r="L1885" s="297" t="str">
        <f>IFERROR(VLOOKUP(CONCATENATE($A1885,"B"),'05 APU'!$1:$1048576,9,),"")</f>
        <v/>
      </c>
      <c r="M1885" s="297" t="str">
        <f>IFERROR(VLOOKUP(CONCATENATE($A1885,"A"),'05 APU'!$1:$1048576,9,),"")</f>
        <v/>
      </c>
      <c r="N1885" s="86"/>
      <c r="O1885" s="90">
        <f>IFERROR(VLOOKUP(CONCATENATE($A1885,"D"),'05 APU'!$T:$AB,9,),0)</f>
        <v>0</v>
      </c>
      <c r="P1885" s="90">
        <f t="shared" si="60"/>
        <v>0</v>
      </c>
      <c r="Q1885" s="90">
        <f>IFERROR(VLOOKUP(CONCATENATE($A1885,"C"),'05 APU'!$T:$AB,9,),0)</f>
        <v>0</v>
      </c>
      <c r="R1885" s="90">
        <f>IFERROR(VLOOKUP(CONCATENATE($A1885,"B"),'05 APU'!$T:$AB,9,),0)</f>
        <v>0</v>
      </c>
      <c r="S1885" s="90">
        <f>IFERROR(VLOOKUP(CONCATENATE($A1885,"A"),'05 APU'!$T:$AB,9,),0)</f>
        <v>0</v>
      </c>
      <c r="U1885" s="421"/>
      <c r="V1885" s="424"/>
      <c r="W1885" s="429" t="s">
        <v>7203</v>
      </c>
    </row>
    <row r="1886" spans="1:23" ht="21" x14ac:dyDescent="0.25">
      <c r="A1886" s="88">
        <v>1876</v>
      </c>
      <c r="B1886" s="673" t="s">
        <v>4850</v>
      </c>
      <c r="C1886" s="682" t="s">
        <v>5997</v>
      </c>
      <c r="D1886" s="681" t="str">
        <f>IFERROR(VLOOKUP(CONCATENATE($A1886,"T"),'05 APU'!$1:$1048576,3,),"")</f>
        <v/>
      </c>
      <c r="E1886" s="681" t="str">
        <f>IFERROR(VLOOKUP(CONCATENATE($A1886,"T2"),'05 APU'!$1:$1048576,3,),"")</f>
        <v/>
      </c>
      <c r="F1886" s="681" t="str">
        <f>IFERROR(VLOOKUP(CONCATENATE($A1886,"T3"),'05 APU'!$1:$1048576,3,),"")</f>
        <v/>
      </c>
      <c r="G1886" s="672" t="s">
        <v>138</v>
      </c>
      <c r="H1886" s="351"/>
      <c r="I1886" s="90">
        <f>IFERROR((VLOOKUP(CONCATENATE($A1886,"D"),'05 APU'!$1:$1048576,9,)),0)</f>
        <v>0</v>
      </c>
      <c r="J1886" s="90">
        <f t="shared" si="59"/>
        <v>0</v>
      </c>
      <c r="K1886" s="297" t="str">
        <f>IFERROR(VLOOKUP(CONCATENATE($A1886,"C"),'05 APU'!$1:$1048576,9,),"")</f>
        <v/>
      </c>
      <c r="L1886" s="297" t="str">
        <f>IFERROR(VLOOKUP(CONCATENATE($A1886,"B"),'05 APU'!$1:$1048576,9,),"")</f>
        <v/>
      </c>
      <c r="M1886" s="297" t="str">
        <f>IFERROR(VLOOKUP(CONCATENATE($A1886,"A"),'05 APU'!$1:$1048576,9,),"")</f>
        <v/>
      </c>
      <c r="N1886" s="86"/>
      <c r="O1886" s="90">
        <f>IFERROR(VLOOKUP(CONCATENATE($A1886,"D"),'05 APU'!$T:$AB,9,),0)</f>
        <v>0</v>
      </c>
      <c r="P1886" s="90">
        <f t="shared" si="60"/>
        <v>0</v>
      </c>
      <c r="Q1886" s="90">
        <f>IFERROR(VLOOKUP(CONCATENATE($A1886,"C"),'05 APU'!$T:$AB,9,),0)</f>
        <v>0</v>
      </c>
      <c r="R1886" s="90">
        <f>IFERROR(VLOOKUP(CONCATENATE($A1886,"B"),'05 APU'!$T:$AB,9,),0)</f>
        <v>0</v>
      </c>
      <c r="S1886" s="90">
        <f>IFERROR(VLOOKUP(CONCATENATE($A1886,"A"),'05 APU'!$T:$AB,9,),0)</f>
        <v>0</v>
      </c>
      <c r="U1886" s="421"/>
      <c r="V1886" s="424"/>
      <c r="W1886" s="429" t="s">
        <v>7203</v>
      </c>
    </row>
    <row r="1887" spans="1:23" ht="21" x14ac:dyDescent="0.25">
      <c r="A1887" s="88">
        <v>1877</v>
      </c>
      <c r="B1887" s="673" t="s">
        <v>4850</v>
      </c>
      <c r="C1887" s="682" t="s">
        <v>5998</v>
      </c>
      <c r="D1887" s="681" t="str">
        <f>IFERROR(VLOOKUP(CONCATENATE($A1887,"T"),'05 APU'!$1:$1048576,3,),"")</f>
        <v/>
      </c>
      <c r="E1887" s="681" t="str">
        <f>IFERROR(VLOOKUP(CONCATENATE($A1887,"T2"),'05 APU'!$1:$1048576,3,),"")</f>
        <v/>
      </c>
      <c r="F1887" s="681" t="str">
        <f>IFERROR(VLOOKUP(CONCATENATE($A1887,"T3"),'05 APU'!$1:$1048576,3,),"")</f>
        <v/>
      </c>
      <c r="G1887" s="672" t="s">
        <v>138</v>
      </c>
      <c r="H1887" s="351"/>
      <c r="I1887" s="90">
        <f>IFERROR((VLOOKUP(CONCATENATE($A1887,"D"),'05 APU'!$1:$1048576,9,)),0)</f>
        <v>0</v>
      </c>
      <c r="J1887" s="90">
        <f t="shared" si="59"/>
        <v>0</v>
      </c>
      <c r="K1887" s="297" t="str">
        <f>IFERROR(VLOOKUP(CONCATENATE($A1887,"C"),'05 APU'!$1:$1048576,9,),"")</f>
        <v/>
      </c>
      <c r="L1887" s="297" t="str">
        <f>IFERROR(VLOOKUP(CONCATENATE($A1887,"B"),'05 APU'!$1:$1048576,9,),"")</f>
        <v/>
      </c>
      <c r="M1887" s="297" t="str">
        <f>IFERROR(VLOOKUP(CONCATENATE($A1887,"A"),'05 APU'!$1:$1048576,9,),"")</f>
        <v/>
      </c>
      <c r="N1887" s="86"/>
      <c r="O1887" s="90">
        <f>IFERROR(VLOOKUP(CONCATENATE($A1887,"D"),'05 APU'!$T:$AB,9,),0)</f>
        <v>0</v>
      </c>
      <c r="P1887" s="90">
        <f t="shared" si="60"/>
        <v>0</v>
      </c>
      <c r="Q1887" s="90">
        <f>IFERROR(VLOOKUP(CONCATENATE($A1887,"C"),'05 APU'!$T:$AB,9,),0)</f>
        <v>0</v>
      </c>
      <c r="R1887" s="90">
        <f>IFERROR(VLOOKUP(CONCATENATE($A1887,"B"),'05 APU'!$T:$AB,9,),0)</f>
        <v>0</v>
      </c>
      <c r="S1887" s="90">
        <f>IFERROR(VLOOKUP(CONCATENATE($A1887,"A"),'05 APU'!$T:$AB,9,),0)</f>
        <v>0</v>
      </c>
      <c r="U1887" s="421"/>
      <c r="V1887" s="424"/>
      <c r="W1887" s="429" t="s">
        <v>7203</v>
      </c>
    </row>
    <row r="1888" spans="1:23" ht="21" x14ac:dyDescent="0.25">
      <c r="A1888" s="88">
        <v>1878</v>
      </c>
      <c r="B1888" s="673" t="s">
        <v>4851</v>
      </c>
      <c r="C1888" s="682" t="s">
        <v>5999</v>
      </c>
      <c r="D1888" s="681" t="str">
        <f>IFERROR(VLOOKUP(CONCATENATE($A1888,"T"),'05 APU'!$1:$1048576,3,),"")</f>
        <v/>
      </c>
      <c r="E1888" s="681" t="str">
        <f>IFERROR(VLOOKUP(CONCATENATE($A1888,"T2"),'05 APU'!$1:$1048576,3,),"")</f>
        <v/>
      </c>
      <c r="F1888" s="681" t="str">
        <f>IFERROR(VLOOKUP(CONCATENATE($A1888,"T3"),'05 APU'!$1:$1048576,3,),"")</f>
        <v/>
      </c>
      <c r="G1888" s="672" t="s">
        <v>138</v>
      </c>
      <c r="H1888" s="351"/>
      <c r="I1888" s="90">
        <f>IFERROR((VLOOKUP(CONCATENATE($A1888,"D"),'05 APU'!$1:$1048576,9,)),0)</f>
        <v>0</v>
      </c>
      <c r="J1888" s="90">
        <f t="shared" si="59"/>
        <v>0</v>
      </c>
      <c r="K1888" s="297" t="str">
        <f>IFERROR(VLOOKUP(CONCATENATE($A1888,"C"),'05 APU'!$1:$1048576,9,),"")</f>
        <v/>
      </c>
      <c r="L1888" s="297" t="str">
        <f>IFERROR(VLOOKUP(CONCATENATE($A1888,"B"),'05 APU'!$1:$1048576,9,),"")</f>
        <v/>
      </c>
      <c r="M1888" s="297" t="str">
        <f>IFERROR(VLOOKUP(CONCATENATE($A1888,"A"),'05 APU'!$1:$1048576,9,),"")</f>
        <v/>
      </c>
      <c r="N1888" s="86"/>
      <c r="O1888" s="90">
        <f>IFERROR(VLOOKUP(CONCATENATE($A1888,"D"),'05 APU'!$T:$AB,9,),0)</f>
        <v>0</v>
      </c>
      <c r="P1888" s="90">
        <f t="shared" si="60"/>
        <v>0</v>
      </c>
      <c r="Q1888" s="90">
        <f>IFERROR(VLOOKUP(CONCATENATE($A1888,"C"),'05 APU'!$T:$AB,9,),0)</f>
        <v>0</v>
      </c>
      <c r="R1888" s="90">
        <f>IFERROR(VLOOKUP(CONCATENATE($A1888,"B"),'05 APU'!$T:$AB,9,),0)</f>
        <v>0</v>
      </c>
      <c r="S1888" s="90">
        <f>IFERROR(VLOOKUP(CONCATENATE($A1888,"A"),'05 APU'!$T:$AB,9,),0)</f>
        <v>0</v>
      </c>
      <c r="U1888" s="421"/>
      <c r="V1888" s="424"/>
      <c r="W1888" s="429" t="s">
        <v>7203</v>
      </c>
    </row>
    <row r="1889" spans="1:23" ht="21" x14ac:dyDescent="0.25">
      <c r="A1889" s="88">
        <v>1879</v>
      </c>
      <c r="B1889" s="673" t="s">
        <v>4852</v>
      </c>
      <c r="C1889" s="682" t="s">
        <v>6000</v>
      </c>
      <c r="D1889" s="681" t="str">
        <f>IFERROR(VLOOKUP(CONCATENATE($A1889,"T"),'05 APU'!$1:$1048576,3,),"")</f>
        <v/>
      </c>
      <c r="E1889" s="681" t="str">
        <f>IFERROR(VLOOKUP(CONCATENATE($A1889,"T2"),'05 APU'!$1:$1048576,3,),"")</f>
        <v/>
      </c>
      <c r="F1889" s="681" t="str">
        <f>IFERROR(VLOOKUP(CONCATENATE($A1889,"T3"),'05 APU'!$1:$1048576,3,),"")</f>
        <v/>
      </c>
      <c r="G1889" s="672" t="s">
        <v>138</v>
      </c>
      <c r="H1889" s="351"/>
      <c r="I1889" s="90">
        <f>IFERROR((VLOOKUP(CONCATENATE($A1889,"D"),'05 APU'!$1:$1048576,9,)),0)</f>
        <v>0</v>
      </c>
      <c r="J1889" s="90">
        <f t="shared" si="59"/>
        <v>0</v>
      </c>
      <c r="K1889" s="297" t="str">
        <f>IFERROR(VLOOKUP(CONCATENATE($A1889,"C"),'05 APU'!$1:$1048576,9,),"")</f>
        <v/>
      </c>
      <c r="L1889" s="297" t="str">
        <f>IFERROR(VLOOKUP(CONCATENATE($A1889,"B"),'05 APU'!$1:$1048576,9,),"")</f>
        <v/>
      </c>
      <c r="M1889" s="297" t="str">
        <f>IFERROR(VLOOKUP(CONCATENATE($A1889,"A"),'05 APU'!$1:$1048576,9,),"")</f>
        <v/>
      </c>
      <c r="N1889" s="86"/>
      <c r="O1889" s="90">
        <f>IFERROR(VLOOKUP(CONCATENATE($A1889,"D"),'05 APU'!$T:$AB,9,),0)</f>
        <v>0</v>
      </c>
      <c r="P1889" s="90">
        <f t="shared" si="60"/>
        <v>0</v>
      </c>
      <c r="Q1889" s="90">
        <f>IFERROR(VLOOKUP(CONCATENATE($A1889,"C"),'05 APU'!$T:$AB,9,),0)</f>
        <v>0</v>
      </c>
      <c r="R1889" s="90">
        <f>IFERROR(VLOOKUP(CONCATENATE($A1889,"B"),'05 APU'!$T:$AB,9,),0)</f>
        <v>0</v>
      </c>
      <c r="S1889" s="90">
        <f>IFERROR(VLOOKUP(CONCATENATE($A1889,"A"),'05 APU'!$T:$AB,9,),0)</f>
        <v>0</v>
      </c>
      <c r="U1889" s="421"/>
      <c r="V1889" s="424"/>
      <c r="W1889" s="429" t="s">
        <v>7203</v>
      </c>
    </row>
    <row r="1890" spans="1:23" ht="21" x14ac:dyDescent="0.25">
      <c r="A1890" s="88">
        <v>1880</v>
      </c>
      <c r="B1890" s="673" t="s">
        <v>4853</v>
      </c>
      <c r="C1890" s="682" t="s">
        <v>6001</v>
      </c>
      <c r="D1890" s="681" t="str">
        <f>IFERROR(VLOOKUP(CONCATENATE($A1890,"T"),'05 APU'!$1:$1048576,3,),"")</f>
        <v/>
      </c>
      <c r="E1890" s="681" t="str">
        <f>IFERROR(VLOOKUP(CONCATENATE($A1890,"T2"),'05 APU'!$1:$1048576,3,),"")</f>
        <v/>
      </c>
      <c r="F1890" s="681" t="str">
        <f>IFERROR(VLOOKUP(CONCATENATE($A1890,"T3"),'05 APU'!$1:$1048576,3,),"")</f>
        <v/>
      </c>
      <c r="G1890" s="672" t="s">
        <v>138</v>
      </c>
      <c r="H1890" s="351"/>
      <c r="I1890" s="90">
        <f>IFERROR((VLOOKUP(CONCATENATE($A1890,"D"),'05 APU'!$1:$1048576,9,)),0)</f>
        <v>0</v>
      </c>
      <c r="J1890" s="90">
        <f t="shared" si="59"/>
        <v>0</v>
      </c>
      <c r="K1890" s="297" t="str">
        <f>IFERROR(VLOOKUP(CONCATENATE($A1890,"C"),'05 APU'!$1:$1048576,9,),"")</f>
        <v/>
      </c>
      <c r="L1890" s="297" t="str">
        <f>IFERROR(VLOOKUP(CONCATENATE($A1890,"B"),'05 APU'!$1:$1048576,9,),"")</f>
        <v/>
      </c>
      <c r="M1890" s="297" t="str">
        <f>IFERROR(VLOOKUP(CONCATENATE($A1890,"A"),'05 APU'!$1:$1048576,9,),"")</f>
        <v/>
      </c>
      <c r="N1890" s="86"/>
      <c r="O1890" s="90">
        <f>IFERROR(VLOOKUP(CONCATENATE($A1890,"D"),'05 APU'!$T:$AB,9,),0)</f>
        <v>0</v>
      </c>
      <c r="P1890" s="90">
        <f t="shared" si="60"/>
        <v>0</v>
      </c>
      <c r="Q1890" s="90">
        <f>IFERROR(VLOOKUP(CONCATENATE($A1890,"C"),'05 APU'!$T:$AB,9,),0)</f>
        <v>0</v>
      </c>
      <c r="R1890" s="90">
        <f>IFERROR(VLOOKUP(CONCATENATE($A1890,"B"),'05 APU'!$T:$AB,9,),0)</f>
        <v>0</v>
      </c>
      <c r="S1890" s="90">
        <f>IFERROR(VLOOKUP(CONCATENATE($A1890,"A"),'05 APU'!$T:$AB,9,),0)</f>
        <v>0</v>
      </c>
      <c r="U1890" s="421"/>
      <c r="V1890" s="424"/>
      <c r="W1890" s="429" t="s">
        <v>7203</v>
      </c>
    </row>
    <row r="1891" spans="1:23" ht="21" x14ac:dyDescent="0.25">
      <c r="A1891" s="88">
        <v>1881</v>
      </c>
      <c r="B1891" s="673" t="s">
        <v>4854</v>
      </c>
      <c r="C1891" s="682" t="s">
        <v>6002</v>
      </c>
      <c r="D1891" s="681" t="str">
        <f>IFERROR(VLOOKUP(CONCATENATE($A1891,"T"),'05 APU'!$1:$1048576,3,),"")</f>
        <v/>
      </c>
      <c r="E1891" s="681" t="str">
        <f>IFERROR(VLOOKUP(CONCATENATE($A1891,"T2"),'05 APU'!$1:$1048576,3,),"")</f>
        <v/>
      </c>
      <c r="F1891" s="681" t="str">
        <f>IFERROR(VLOOKUP(CONCATENATE($A1891,"T3"),'05 APU'!$1:$1048576,3,),"")</f>
        <v/>
      </c>
      <c r="G1891" s="672" t="s">
        <v>138</v>
      </c>
      <c r="H1891" s="351"/>
      <c r="I1891" s="90">
        <f>IFERROR((VLOOKUP(CONCATENATE($A1891,"D"),'05 APU'!$1:$1048576,9,)),0)</f>
        <v>0</v>
      </c>
      <c r="J1891" s="90">
        <f t="shared" si="59"/>
        <v>0</v>
      </c>
      <c r="K1891" s="297" t="str">
        <f>IFERROR(VLOOKUP(CONCATENATE($A1891,"C"),'05 APU'!$1:$1048576,9,),"")</f>
        <v/>
      </c>
      <c r="L1891" s="297" t="str">
        <f>IFERROR(VLOOKUP(CONCATENATE($A1891,"B"),'05 APU'!$1:$1048576,9,),"")</f>
        <v/>
      </c>
      <c r="M1891" s="297" t="str">
        <f>IFERROR(VLOOKUP(CONCATENATE($A1891,"A"),'05 APU'!$1:$1048576,9,),"")</f>
        <v/>
      </c>
      <c r="N1891" s="86"/>
      <c r="O1891" s="90">
        <f>IFERROR(VLOOKUP(CONCATENATE($A1891,"D"),'05 APU'!$T:$AB,9,),0)</f>
        <v>0</v>
      </c>
      <c r="P1891" s="90">
        <f t="shared" si="60"/>
        <v>0</v>
      </c>
      <c r="Q1891" s="90">
        <f>IFERROR(VLOOKUP(CONCATENATE($A1891,"C"),'05 APU'!$T:$AB,9,),0)</f>
        <v>0</v>
      </c>
      <c r="R1891" s="90">
        <f>IFERROR(VLOOKUP(CONCATENATE($A1891,"B"),'05 APU'!$T:$AB,9,),0)</f>
        <v>0</v>
      </c>
      <c r="S1891" s="90">
        <f>IFERROR(VLOOKUP(CONCATENATE($A1891,"A"),'05 APU'!$T:$AB,9,),0)</f>
        <v>0</v>
      </c>
      <c r="U1891" s="421"/>
      <c r="V1891" s="424"/>
      <c r="W1891" s="429" t="s">
        <v>7203</v>
      </c>
    </row>
    <row r="1892" spans="1:23" ht="21" x14ac:dyDescent="0.25">
      <c r="A1892" s="88">
        <v>1882</v>
      </c>
      <c r="B1892" s="673" t="s">
        <v>4855</v>
      </c>
      <c r="C1892" s="682" t="s">
        <v>6003</v>
      </c>
      <c r="D1892" s="681" t="str">
        <f>IFERROR(VLOOKUP(CONCATENATE($A1892,"T"),'05 APU'!$1:$1048576,3,),"")</f>
        <v/>
      </c>
      <c r="E1892" s="681" t="str">
        <f>IFERROR(VLOOKUP(CONCATENATE($A1892,"T2"),'05 APU'!$1:$1048576,3,),"")</f>
        <v/>
      </c>
      <c r="F1892" s="681" t="str">
        <f>IFERROR(VLOOKUP(CONCATENATE($A1892,"T3"),'05 APU'!$1:$1048576,3,),"")</f>
        <v/>
      </c>
      <c r="G1892" s="672" t="s">
        <v>138</v>
      </c>
      <c r="H1892" s="351"/>
      <c r="I1892" s="90">
        <f>IFERROR((VLOOKUP(CONCATENATE($A1892,"D"),'05 APU'!$1:$1048576,9,)),0)</f>
        <v>0</v>
      </c>
      <c r="J1892" s="90">
        <f t="shared" si="59"/>
        <v>0</v>
      </c>
      <c r="K1892" s="297" t="str">
        <f>IFERROR(VLOOKUP(CONCATENATE($A1892,"C"),'05 APU'!$1:$1048576,9,),"")</f>
        <v/>
      </c>
      <c r="L1892" s="297" t="str">
        <f>IFERROR(VLOOKUP(CONCATENATE($A1892,"B"),'05 APU'!$1:$1048576,9,),"")</f>
        <v/>
      </c>
      <c r="M1892" s="297" t="str">
        <f>IFERROR(VLOOKUP(CONCATENATE($A1892,"A"),'05 APU'!$1:$1048576,9,),"")</f>
        <v/>
      </c>
      <c r="N1892" s="86"/>
      <c r="O1892" s="90">
        <f>IFERROR(VLOOKUP(CONCATENATE($A1892,"D"),'05 APU'!$T:$AB,9,),0)</f>
        <v>0</v>
      </c>
      <c r="P1892" s="90">
        <f t="shared" si="60"/>
        <v>0</v>
      </c>
      <c r="Q1892" s="90">
        <f>IFERROR(VLOOKUP(CONCATENATE($A1892,"C"),'05 APU'!$T:$AB,9,),0)</f>
        <v>0</v>
      </c>
      <c r="R1892" s="90">
        <f>IFERROR(VLOOKUP(CONCATENATE($A1892,"B"),'05 APU'!$T:$AB,9,),0)</f>
        <v>0</v>
      </c>
      <c r="S1892" s="90">
        <f>IFERROR(VLOOKUP(CONCATENATE($A1892,"A"),'05 APU'!$T:$AB,9,),0)</f>
        <v>0</v>
      </c>
      <c r="U1892" s="421"/>
      <c r="V1892" s="424"/>
      <c r="W1892" s="429" t="s">
        <v>7203</v>
      </c>
    </row>
    <row r="1893" spans="1:23" ht="21" x14ac:dyDescent="0.25">
      <c r="A1893" s="88">
        <v>1883</v>
      </c>
      <c r="B1893" s="673" t="s">
        <v>4856</v>
      </c>
      <c r="C1893" s="682" t="s">
        <v>6004</v>
      </c>
      <c r="D1893" s="681" t="str">
        <f>IFERROR(VLOOKUP(CONCATENATE($A1893,"T"),'05 APU'!$1:$1048576,3,),"")</f>
        <v/>
      </c>
      <c r="E1893" s="681" t="str">
        <f>IFERROR(VLOOKUP(CONCATENATE($A1893,"T2"),'05 APU'!$1:$1048576,3,),"")</f>
        <v/>
      </c>
      <c r="F1893" s="681" t="str">
        <f>IFERROR(VLOOKUP(CONCATENATE($A1893,"T3"),'05 APU'!$1:$1048576,3,),"")</f>
        <v/>
      </c>
      <c r="G1893" s="672" t="s">
        <v>138</v>
      </c>
      <c r="H1893" s="351"/>
      <c r="I1893" s="90">
        <f>IFERROR((VLOOKUP(CONCATENATE($A1893,"D"),'05 APU'!$1:$1048576,9,)),0)</f>
        <v>0</v>
      </c>
      <c r="J1893" s="90">
        <f t="shared" si="59"/>
        <v>0</v>
      </c>
      <c r="K1893" s="297" t="str">
        <f>IFERROR(VLOOKUP(CONCATENATE($A1893,"C"),'05 APU'!$1:$1048576,9,),"")</f>
        <v/>
      </c>
      <c r="L1893" s="297" t="str">
        <f>IFERROR(VLOOKUP(CONCATENATE($A1893,"B"),'05 APU'!$1:$1048576,9,),"")</f>
        <v/>
      </c>
      <c r="M1893" s="297" t="str">
        <f>IFERROR(VLOOKUP(CONCATENATE($A1893,"A"),'05 APU'!$1:$1048576,9,),"")</f>
        <v/>
      </c>
      <c r="N1893" s="86"/>
      <c r="O1893" s="90">
        <f>IFERROR(VLOOKUP(CONCATENATE($A1893,"D"),'05 APU'!$T:$AB,9,),0)</f>
        <v>0</v>
      </c>
      <c r="P1893" s="90">
        <f t="shared" si="60"/>
        <v>0</v>
      </c>
      <c r="Q1893" s="90">
        <f>IFERROR(VLOOKUP(CONCATENATE($A1893,"C"),'05 APU'!$T:$AB,9,),0)</f>
        <v>0</v>
      </c>
      <c r="R1893" s="90">
        <f>IFERROR(VLOOKUP(CONCATENATE($A1893,"B"),'05 APU'!$T:$AB,9,),0)</f>
        <v>0</v>
      </c>
      <c r="S1893" s="90">
        <f>IFERROR(VLOOKUP(CONCATENATE($A1893,"A"),'05 APU'!$T:$AB,9,),0)</f>
        <v>0</v>
      </c>
      <c r="U1893" s="421"/>
      <c r="V1893" s="424"/>
      <c r="W1893" s="429" t="s">
        <v>7203</v>
      </c>
    </row>
    <row r="1894" spans="1:23" ht="21" x14ac:dyDescent="0.25">
      <c r="A1894" s="88">
        <v>1884</v>
      </c>
      <c r="B1894" s="673" t="s">
        <v>4857</v>
      </c>
      <c r="C1894" s="682" t="s">
        <v>6005</v>
      </c>
      <c r="D1894" s="681" t="str">
        <f>IFERROR(VLOOKUP(CONCATENATE($A1894,"T"),'05 APU'!$1:$1048576,3,),"")</f>
        <v/>
      </c>
      <c r="E1894" s="681" t="str">
        <f>IFERROR(VLOOKUP(CONCATENATE($A1894,"T2"),'05 APU'!$1:$1048576,3,),"")</f>
        <v/>
      </c>
      <c r="F1894" s="681" t="str">
        <f>IFERROR(VLOOKUP(CONCATENATE($A1894,"T3"),'05 APU'!$1:$1048576,3,),"")</f>
        <v/>
      </c>
      <c r="G1894" s="672" t="s">
        <v>138</v>
      </c>
      <c r="H1894" s="351"/>
      <c r="I1894" s="90">
        <f>IFERROR((VLOOKUP(CONCATENATE($A1894,"D"),'05 APU'!$1:$1048576,9,)),0)</f>
        <v>0</v>
      </c>
      <c r="J1894" s="90">
        <f t="shared" si="59"/>
        <v>0</v>
      </c>
      <c r="K1894" s="297" t="str">
        <f>IFERROR(VLOOKUP(CONCATENATE($A1894,"C"),'05 APU'!$1:$1048576,9,),"")</f>
        <v/>
      </c>
      <c r="L1894" s="297" t="str">
        <f>IFERROR(VLOOKUP(CONCATENATE($A1894,"B"),'05 APU'!$1:$1048576,9,),"")</f>
        <v/>
      </c>
      <c r="M1894" s="297" t="str">
        <f>IFERROR(VLOOKUP(CONCATENATE($A1894,"A"),'05 APU'!$1:$1048576,9,),"")</f>
        <v/>
      </c>
      <c r="N1894" s="86"/>
      <c r="O1894" s="90">
        <f>IFERROR(VLOOKUP(CONCATENATE($A1894,"D"),'05 APU'!$T:$AB,9,),0)</f>
        <v>0</v>
      </c>
      <c r="P1894" s="90">
        <f t="shared" si="60"/>
        <v>0</v>
      </c>
      <c r="Q1894" s="90">
        <f>IFERROR(VLOOKUP(CONCATENATE($A1894,"C"),'05 APU'!$T:$AB,9,),0)</f>
        <v>0</v>
      </c>
      <c r="R1894" s="90">
        <f>IFERROR(VLOOKUP(CONCATENATE($A1894,"B"),'05 APU'!$T:$AB,9,),0)</f>
        <v>0</v>
      </c>
      <c r="S1894" s="90">
        <f>IFERROR(VLOOKUP(CONCATENATE($A1894,"A"),'05 APU'!$T:$AB,9,),0)</f>
        <v>0</v>
      </c>
      <c r="U1894" s="421"/>
      <c r="V1894" s="424"/>
      <c r="W1894" s="429" t="s">
        <v>7203</v>
      </c>
    </row>
    <row r="1895" spans="1:23" ht="31.5" x14ac:dyDescent="0.25">
      <c r="A1895" s="88">
        <v>1885</v>
      </c>
      <c r="B1895" s="673" t="s">
        <v>4858</v>
      </c>
      <c r="C1895" s="682" t="s">
        <v>6006</v>
      </c>
      <c r="D1895" s="681" t="str">
        <f>IFERROR(VLOOKUP(CONCATENATE($A1895,"T"),'05 APU'!$1:$1048576,3,),"")</f>
        <v/>
      </c>
      <c r="E1895" s="681" t="str">
        <f>IFERROR(VLOOKUP(CONCATENATE($A1895,"T2"),'05 APU'!$1:$1048576,3,),"")</f>
        <v/>
      </c>
      <c r="F1895" s="681" t="str">
        <f>IFERROR(VLOOKUP(CONCATENATE($A1895,"T3"),'05 APU'!$1:$1048576,3,),"")</f>
        <v/>
      </c>
      <c r="G1895" s="672" t="s">
        <v>138</v>
      </c>
      <c r="H1895" s="351"/>
      <c r="I1895" s="90">
        <f>IFERROR((VLOOKUP(CONCATENATE($A1895,"D"),'05 APU'!$1:$1048576,9,)),0)</f>
        <v>0</v>
      </c>
      <c r="J1895" s="90">
        <f t="shared" si="59"/>
        <v>0</v>
      </c>
      <c r="K1895" s="297" t="str">
        <f>IFERROR(VLOOKUP(CONCATENATE($A1895,"C"),'05 APU'!$1:$1048576,9,),"")</f>
        <v/>
      </c>
      <c r="L1895" s="297" t="str">
        <f>IFERROR(VLOOKUP(CONCATENATE($A1895,"B"),'05 APU'!$1:$1048576,9,),"")</f>
        <v/>
      </c>
      <c r="M1895" s="297" t="str">
        <f>IFERROR(VLOOKUP(CONCATENATE($A1895,"A"),'05 APU'!$1:$1048576,9,),"")</f>
        <v/>
      </c>
      <c r="N1895" s="86"/>
      <c r="O1895" s="90">
        <f>IFERROR(VLOOKUP(CONCATENATE($A1895,"D"),'05 APU'!$T:$AB,9,),0)</f>
        <v>0</v>
      </c>
      <c r="P1895" s="90">
        <f t="shared" si="60"/>
        <v>0</v>
      </c>
      <c r="Q1895" s="90">
        <f>IFERROR(VLOOKUP(CONCATENATE($A1895,"C"),'05 APU'!$T:$AB,9,),0)</f>
        <v>0</v>
      </c>
      <c r="R1895" s="90">
        <f>IFERROR(VLOOKUP(CONCATENATE($A1895,"B"),'05 APU'!$T:$AB,9,),0)</f>
        <v>0</v>
      </c>
      <c r="S1895" s="90">
        <f>IFERROR(VLOOKUP(CONCATENATE($A1895,"A"),'05 APU'!$T:$AB,9,),0)</f>
        <v>0</v>
      </c>
      <c r="U1895" s="421"/>
      <c r="V1895" s="424"/>
      <c r="W1895" s="429" t="s">
        <v>7203</v>
      </c>
    </row>
    <row r="1896" spans="1:23" x14ac:dyDescent="0.25">
      <c r="A1896" s="88">
        <v>1886</v>
      </c>
      <c r="B1896" s="670"/>
      <c r="C1896" s="671" t="s">
        <v>7119</v>
      </c>
      <c r="D1896" s="681" t="str">
        <f>IFERROR(VLOOKUP(CONCATENATE($A1896,"T"),'05 APU'!$1:$1048576,3,),"")</f>
        <v/>
      </c>
      <c r="E1896" s="681" t="str">
        <f>IFERROR(VLOOKUP(CONCATENATE($A1896,"T2"),'05 APU'!$1:$1048576,3,),"")</f>
        <v/>
      </c>
      <c r="F1896" s="681" t="str">
        <f>IFERROR(VLOOKUP(CONCATENATE($A1896,"T3"),'05 APU'!$1:$1048576,3,),"")</f>
        <v/>
      </c>
      <c r="G1896" s="672"/>
      <c r="H1896" s="351"/>
      <c r="I1896" s="90">
        <f>IFERROR((VLOOKUP(CONCATENATE($A1896,"D"),'05 APU'!$1:$1048576,9,)),0)</f>
        <v>0</v>
      </c>
      <c r="J1896" s="90">
        <f t="shared" si="59"/>
        <v>0</v>
      </c>
      <c r="K1896" s="297" t="str">
        <f>IFERROR(VLOOKUP(CONCATENATE($A1896,"C"),'05 APU'!$1:$1048576,9,),"")</f>
        <v/>
      </c>
      <c r="L1896" s="297" t="str">
        <f>IFERROR(VLOOKUP(CONCATENATE($A1896,"B"),'05 APU'!$1:$1048576,9,),"")</f>
        <v/>
      </c>
      <c r="M1896" s="297" t="str">
        <f>IFERROR(VLOOKUP(CONCATENATE($A1896,"A"),'05 APU'!$1:$1048576,9,),"")</f>
        <v/>
      </c>
      <c r="N1896" s="86"/>
      <c r="O1896" s="90">
        <f>IFERROR(VLOOKUP(CONCATENATE($A1896,"D"),'05 APU'!$T:$AB,9,),0)</f>
        <v>0</v>
      </c>
      <c r="P1896" s="90">
        <f t="shared" si="60"/>
        <v>0</v>
      </c>
      <c r="Q1896" s="90">
        <f>IFERROR(VLOOKUP(CONCATENATE($A1896,"C"),'05 APU'!$T:$AB,9,),0)</f>
        <v>0</v>
      </c>
      <c r="R1896" s="90">
        <f>IFERROR(VLOOKUP(CONCATENATE($A1896,"B"),'05 APU'!$T:$AB,9,),0)</f>
        <v>0</v>
      </c>
      <c r="S1896" s="90">
        <f>IFERROR(VLOOKUP(CONCATENATE($A1896,"A"),'05 APU'!$T:$AB,9,),0)</f>
        <v>0</v>
      </c>
      <c r="U1896" s="421"/>
      <c r="V1896" s="424"/>
      <c r="W1896" s="429"/>
    </row>
    <row r="1897" spans="1:23" ht="21" x14ac:dyDescent="0.25">
      <c r="A1897" s="88">
        <v>1887</v>
      </c>
      <c r="B1897" s="673" t="s">
        <v>4859</v>
      </c>
      <c r="C1897" s="682" t="s">
        <v>6007</v>
      </c>
      <c r="D1897" s="681" t="str">
        <f>IFERROR(VLOOKUP(CONCATENATE($A1897,"T"),'05 APU'!$1:$1048576,3,),"")</f>
        <v/>
      </c>
      <c r="E1897" s="681" t="str">
        <f>IFERROR(VLOOKUP(CONCATENATE($A1897,"T2"),'05 APU'!$1:$1048576,3,),"")</f>
        <v/>
      </c>
      <c r="F1897" s="681" t="str">
        <f>IFERROR(VLOOKUP(CONCATENATE($A1897,"T3"),'05 APU'!$1:$1048576,3,),"")</f>
        <v/>
      </c>
      <c r="G1897" s="672" t="s">
        <v>168</v>
      </c>
      <c r="H1897" s="351"/>
      <c r="I1897" s="90">
        <f>IFERROR((VLOOKUP(CONCATENATE($A1897,"D"),'05 APU'!$1:$1048576,9,)),0)</f>
        <v>0</v>
      </c>
      <c r="J1897" s="90">
        <f t="shared" si="59"/>
        <v>0</v>
      </c>
      <c r="K1897" s="297" t="str">
        <f>IFERROR(VLOOKUP(CONCATENATE($A1897,"C"),'05 APU'!$1:$1048576,9,),"")</f>
        <v/>
      </c>
      <c r="L1897" s="297" t="str">
        <f>IFERROR(VLOOKUP(CONCATENATE($A1897,"B"),'05 APU'!$1:$1048576,9,),"")</f>
        <v/>
      </c>
      <c r="M1897" s="297" t="str">
        <f>IFERROR(VLOOKUP(CONCATENATE($A1897,"A"),'05 APU'!$1:$1048576,9,),"")</f>
        <v/>
      </c>
      <c r="N1897" s="86"/>
      <c r="O1897" s="90">
        <f>IFERROR(VLOOKUP(CONCATENATE($A1897,"D"),'05 APU'!$T:$AB,9,),0)</f>
        <v>0</v>
      </c>
      <c r="P1897" s="90">
        <f t="shared" si="60"/>
        <v>0</v>
      </c>
      <c r="Q1897" s="90">
        <f>IFERROR(VLOOKUP(CONCATENATE($A1897,"C"),'05 APU'!$T:$AB,9,),0)</f>
        <v>0</v>
      </c>
      <c r="R1897" s="90">
        <f>IFERROR(VLOOKUP(CONCATENATE($A1897,"B"),'05 APU'!$T:$AB,9,),0)</f>
        <v>0</v>
      </c>
      <c r="S1897" s="90">
        <f>IFERROR(VLOOKUP(CONCATENATE($A1897,"A"),'05 APU'!$T:$AB,9,),0)</f>
        <v>0</v>
      </c>
      <c r="U1897" s="421"/>
      <c r="V1897" s="424"/>
      <c r="W1897" s="429" t="s">
        <v>7203</v>
      </c>
    </row>
    <row r="1898" spans="1:23" ht="21" x14ac:dyDescent="0.25">
      <c r="A1898" s="88">
        <v>1888</v>
      </c>
      <c r="B1898" s="673" t="s">
        <v>4860</v>
      </c>
      <c r="C1898" s="682" t="s">
        <v>6008</v>
      </c>
      <c r="D1898" s="681" t="str">
        <f>IFERROR(VLOOKUP(CONCATENATE($A1898,"T"),'05 APU'!$1:$1048576,3,),"")</f>
        <v/>
      </c>
      <c r="E1898" s="681" t="str">
        <f>IFERROR(VLOOKUP(CONCATENATE($A1898,"T2"),'05 APU'!$1:$1048576,3,),"")</f>
        <v/>
      </c>
      <c r="F1898" s="681" t="str">
        <f>IFERROR(VLOOKUP(CONCATENATE($A1898,"T3"),'05 APU'!$1:$1048576,3,),"")</f>
        <v/>
      </c>
      <c r="G1898" s="672" t="s">
        <v>168</v>
      </c>
      <c r="H1898" s="351"/>
      <c r="I1898" s="90">
        <f>IFERROR((VLOOKUP(CONCATENATE($A1898,"D"),'05 APU'!$1:$1048576,9,)),0)</f>
        <v>0</v>
      </c>
      <c r="J1898" s="90">
        <f t="shared" si="59"/>
        <v>0</v>
      </c>
      <c r="K1898" s="297" t="str">
        <f>IFERROR(VLOOKUP(CONCATENATE($A1898,"C"),'05 APU'!$1:$1048576,9,),"")</f>
        <v/>
      </c>
      <c r="L1898" s="297" t="str">
        <f>IFERROR(VLOOKUP(CONCATENATE($A1898,"B"),'05 APU'!$1:$1048576,9,),"")</f>
        <v/>
      </c>
      <c r="M1898" s="297" t="str">
        <f>IFERROR(VLOOKUP(CONCATENATE($A1898,"A"),'05 APU'!$1:$1048576,9,),"")</f>
        <v/>
      </c>
      <c r="N1898" s="86"/>
      <c r="O1898" s="90">
        <f>IFERROR(VLOOKUP(CONCATENATE($A1898,"D"),'05 APU'!$T:$AB,9,),0)</f>
        <v>0</v>
      </c>
      <c r="P1898" s="90">
        <f t="shared" si="60"/>
        <v>0</v>
      </c>
      <c r="Q1898" s="90">
        <f>IFERROR(VLOOKUP(CONCATENATE($A1898,"C"),'05 APU'!$T:$AB,9,),0)</f>
        <v>0</v>
      </c>
      <c r="R1898" s="90">
        <f>IFERROR(VLOOKUP(CONCATENATE($A1898,"B"),'05 APU'!$T:$AB,9,),0)</f>
        <v>0</v>
      </c>
      <c r="S1898" s="90">
        <f>IFERROR(VLOOKUP(CONCATENATE($A1898,"A"),'05 APU'!$T:$AB,9,),0)</f>
        <v>0</v>
      </c>
      <c r="U1898" s="421"/>
      <c r="V1898" s="424"/>
      <c r="W1898" s="429" t="s">
        <v>7203</v>
      </c>
    </row>
    <row r="1899" spans="1:23" ht="21" x14ac:dyDescent="0.25">
      <c r="A1899" s="88">
        <v>1889</v>
      </c>
      <c r="B1899" s="673" t="s">
        <v>4861</v>
      </c>
      <c r="C1899" s="682" t="s">
        <v>6009</v>
      </c>
      <c r="D1899" s="681" t="str">
        <f>IFERROR(VLOOKUP(CONCATENATE($A1899,"T"),'05 APU'!$1:$1048576,3,),"")</f>
        <v/>
      </c>
      <c r="E1899" s="681" t="str">
        <f>IFERROR(VLOOKUP(CONCATENATE($A1899,"T2"),'05 APU'!$1:$1048576,3,),"")</f>
        <v/>
      </c>
      <c r="F1899" s="681" t="str">
        <f>IFERROR(VLOOKUP(CONCATENATE($A1899,"T3"),'05 APU'!$1:$1048576,3,),"")</f>
        <v/>
      </c>
      <c r="G1899" s="672" t="s">
        <v>168</v>
      </c>
      <c r="H1899" s="351"/>
      <c r="I1899" s="90">
        <f>IFERROR((VLOOKUP(CONCATENATE($A1899,"D"),'05 APU'!$1:$1048576,9,)),0)</f>
        <v>0</v>
      </c>
      <c r="J1899" s="90">
        <f t="shared" si="59"/>
        <v>0</v>
      </c>
      <c r="K1899" s="297" t="str">
        <f>IFERROR(VLOOKUP(CONCATENATE($A1899,"C"),'05 APU'!$1:$1048576,9,),"")</f>
        <v/>
      </c>
      <c r="L1899" s="297" t="str">
        <f>IFERROR(VLOOKUP(CONCATENATE($A1899,"B"),'05 APU'!$1:$1048576,9,),"")</f>
        <v/>
      </c>
      <c r="M1899" s="297" t="str">
        <f>IFERROR(VLOOKUP(CONCATENATE($A1899,"A"),'05 APU'!$1:$1048576,9,),"")</f>
        <v/>
      </c>
      <c r="N1899" s="86"/>
      <c r="O1899" s="90">
        <f>IFERROR(VLOOKUP(CONCATENATE($A1899,"D"),'05 APU'!$T:$AB,9,),0)</f>
        <v>0</v>
      </c>
      <c r="P1899" s="90">
        <f t="shared" si="60"/>
        <v>0</v>
      </c>
      <c r="Q1899" s="90">
        <f>IFERROR(VLOOKUP(CONCATENATE($A1899,"C"),'05 APU'!$T:$AB,9,),0)</f>
        <v>0</v>
      </c>
      <c r="R1899" s="90">
        <f>IFERROR(VLOOKUP(CONCATENATE($A1899,"B"),'05 APU'!$T:$AB,9,),0)</f>
        <v>0</v>
      </c>
      <c r="S1899" s="90">
        <f>IFERROR(VLOOKUP(CONCATENATE($A1899,"A"),'05 APU'!$T:$AB,9,),0)</f>
        <v>0</v>
      </c>
      <c r="U1899" s="421"/>
      <c r="V1899" s="424"/>
      <c r="W1899" s="429" t="s">
        <v>7203</v>
      </c>
    </row>
    <row r="1900" spans="1:23" ht="21" x14ac:dyDescent="0.25">
      <c r="A1900" s="88">
        <v>1890</v>
      </c>
      <c r="B1900" s="673" t="s">
        <v>4862</v>
      </c>
      <c r="C1900" s="682" t="s">
        <v>6010</v>
      </c>
      <c r="D1900" s="681" t="str">
        <f>IFERROR(VLOOKUP(CONCATENATE($A1900,"T"),'05 APU'!$1:$1048576,3,),"")</f>
        <v/>
      </c>
      <c r="E1900" s="681" t="str">
        <f>IFERROR(VLOOKUP(CONCATENATE($A1900,"T2"),'05 APU'!$1:$1048576,3,),"")</f>
        <v/>
      </c>
      <c r="F1900" s="681" t="str">
        <f>IFERROR(VLOOKUP(CONCATENATE($A1900,"T3"),'05 APU'!$1:$1048576,3,),"")</f>
        <v/>
      </c>
      <c r="G1900" s="672" t="s">
        <v>168</v>
      </c>
      <c r="H1900" s="351"/>
      <c r="I1900" s="90">
        <f>IFERROR((VLOOKUP(CONCATENATE($A1900,"D"),'05 APU'!$1:$1048576,9,)),0)</f>
        <v>0</v>
      </c>
      <c r="J1900" s="90">
        <f t="shared" si="59"/>
        <v>0</v>
      </c>
      <c r="K1900" s="297" t="str">
        <f>IFERROR(VLOOKUP(CONCATENATE($A1900,"C"),'05 APU'!$1:$1048576,9,),"")</f>
        <v/>
      </c>
      <c r="L1900" s="297" t="str">
        <f>IFERROR(VLOOKUP(CONCATENATE($A1900,"B"),'05 APU'!$1:$1048576,9,),"")</f>
        <v/>
      </c>
      <c r="M1900" s="297" t="str">
        <f>IFERROR(VLOOKUP(CONCATENATE($A1900,"A"),'05 APU'!$1:$1048576,9,),"")</f>
        <v/>
      </c>
      <c r="N1900" s="86"/>
      <c r="O1900" s="90">
        <f>IFERROR(VLOOKUP(CONCATENATE($A1900,"D"),'05 APU'!$T:$AB,9,),0)</f>
        <v>0</v>
      </c>
      <c r="P1900" s="90">
        <f t="shared" si="60"/>
        <v>0</v>
      </c>
      <c r="Q1900" s="90">
        <f>IFERROR(VLOOKUP(CONCATENATE($A1900,"C"),'05 APU'!$T:$AB,9,),0)</f>
        <v>0</v>
      </c>
      <c r="R1900" s="90">
        <f>IFERROR(VLOOKUP(CONCATENATE($A1900,"B"),'05 APU'!$T:$AB,9,),0)</f>
        <v>0</v>
      </c>
      <c r="S1900" s="90">
        <f>IFERROR(VLOOKUP(CONCATENATE($A1900,"A"),'05 APU'!$T:$AB,9,),0)</f>
        <v>0</v>
      </c>
      <c r="U1900" s="421"/>
      <c r="V1900" s="424"/>
      <c r="W1900" s="429" t="s">
        <v>7203</v>
      </c>
    </row>
    <row r="1901" spans="1:23" ht="21" x14ac:dyDescent="0.25">
      <c r="A1901" s="88">
        <v>1891</v>
      </c>
      <c r="B1901" s="673" t="s">
        <v>4863</v>
      </c>
      <c r="C1901" s="682" t="s">
        <v>6011</v>
      </c>
      <c r="D1901" s="681" t="str">
        <f>IFERROR(VLOOKUP(CONCATENATE($A1901,"T"),'05 APU'!$1:$1048576,3,),"")</f>
        <v/>
      </c>
      <c r="E1901" s="681" t="str">
        <f>IFERROR(VLOOKUP(CONCATENATE($A1901,"T2"),'05 APU'!$1:$1048576,3,),"")</f>
        <v/>
      </c>
      <c r="F1901" s="681" t="str">
        <f>IFERROR(VLOOKUP(CONCATENATE($A1901,"T3"),'05 APU'!$1:$1048576,3,),"")</f>
        <v/>
      </c>
      <c r="G1901" s="672" t="s">
        <v>168</v>
      </c>
      <c r="H1901" s="351"/>
      <c r="I1901" s="90">
        <f>IFERROR((VLOOKUP(CONCATENATE($A1901,"D"),'05 APU'!$1:$1048576,9,)),0)</f>
        <v>0</v>
      </c>
      <c r="J1901" s="90">
        <f t="shared" si="59"/>
        <v>0</v>
      </c>
      <c r="K1901" s="297" t="str">
        <f>IFERROR(VLOOKUP(CONCATENATE($A1901,"C"),'05 APU'!$1:$1048576,9,),"")</f>
        <v/>
      </c>
      <c r="L1901" s="297" t="str">
        <f>IFERROR(VLOOKUP(CONCATENATE($A1901,"B"),'05 APU'!$1:$1048576,9,),"")</f>
        <v/>
      </c>
      <c r="M1901" s="297" t="str">
        <f>IFERROR(VLOOKUP(CONCATENATE($A1901,"A"),'05 APU'!$1:$1048576,9,),"")</f>
        <v/>
      </c>
      <c r="N1901" s="86"/>
      <c r="O1901" s="90">
        <f>IFERROR(VLOOKUP(CONCATENATE($A1901,"D"),'05 APU'!$T:$AB,9,),0)</f>
        <v>0</v>
      </c>
      <c r="P1901" s="90">
        <f t="shared" si="60"/>
        <v>0</v>
      </c>
      <c r="Q1901" s="90">
        <f>IFERROR(VLOOKUP(CONCATENATE($A1901,"C"),'05 APU'!$T:$AB,9,),0)</f>
        <v>0</v>
      </c>
      <c r="R1901" s="90">
        <f>IFERROR(VLOOKUP(CONCATENATE($A1901,"B"),'05 APU'!$T:$AB,9,),0)</f>
        <v>0</v>
      </c>
      <c r="S1901" s="90">
        <f>IFERROR(VLOOKUP(CONCATENATE($A1901,"A"),'05 APU'!$T:$AB,9,),0)</f>
        <v>0</v>
      </c>
      <c r="U1901" s="421"/>
      <c r="V1901" s="424"/>
      <c r="W1901" s="429" t="s">
        <v>7203</v>
      </c>
    </row>
    <row r="1902" spans="1:23" ht="21" x14ac:dyDescent="0.25">
      <c r="A1902" s="88">
        <v>1892</v>
      </c>
      <c r="B1902" s="673" t="s">
        <v>4864</v>
      </c>
      <c r="C1902" s="682" t="s">
        <v>6012</v>
      </c>
      <c r="D1902" s="681" t="str">
        <f>IFERROR(VLOOKUP(CONCATENATE($A1902,"T"),'05 APU'!$1:$1048576,3,),"")</f>
        <v/>
      </c>
      <c r="E1902" s="681" t="str">
        <f>IFERROR(VLOOKUP(CONCATENATE($A1902,"T2"),'05 APU'!$1:$1048576,3,),"")</f>
        <v/>
      </c>
      <c r="F1902" s="681" t="str">
        <f>IFERROR(VLOOKUP(CONCATENATE($A1902,"T3"),'05 APU'!$1:$1048576,3,),"")</f>
        <v/>
      </c>
      <c r="G1902" s="672" t="s">
        <v>168</v>
      </c>
      <c r="H1902" s="351"/>
      <c r="I1902" s="90">
        <f>IFERROR((VLOOKUP(CONCATENATE($A1902,"D"),'05 APU'!$1:$1048576,9,)),0)</f>
        <v>0</v>
      </c>
      <c r="J1902" s="90">
        <f t="shared" si="59"/>
        <v>0</v>
      </c>
      <c r="K1902" s="297" t="str">
        <f>IFERROR(VLOOKUP(CONCATENATE($A1902,"C"),'05 APU'!$1:$1048576,9,),"")</f>
        <v/>
      </c>
      <c r="L1902" s="297" t="str">
        <f>IFERROR(VLOOKUP(CONCATENATE($A1902,"B"),'05 APU'!$1:$1048576,9,),"")</f>
        <v/>
      </c>
      <c r="M1902" s="297" t="str">
        <f>IFERROR(VLOOKUP(CONCATENATE($A1902,"A"),'05 APU'!$1:$1048576,9,),"")</f>
        <v/>
      </c>
      <c r="N1902" s="86"/>
      <c r="O1902" s="90">
        <f>IFERROR(VLOOKUP(CONCATENATE($A1902,"D"),'05 APU'!$T:$AB,9,),0)</f>
        <v>0</v>
      </c>
      <c r="P1902" s="90">
        <f t="shared" si="60"/>
        <v>0</v>
      </c>
      <c r="Q1902" s="90">
        <f>IFERROR(VLOOKUP(CONCATENATE($A1902,"C"),'05 APU'!$T:$AB,9,),0)</f>
        <v>0</v>
      </c>
      <c r="R1902" s="90">
        <f>IFERROR(VLOOKUP(CONCATENATE($A1902,"B"),'05 APU'!$T:$AB,9,),0)</f>
        <v>0</v>
      </c>
      <c r="S1902" s="90">
        <f>IFERROR(VLOOKUP(CONCATENATE($A1902,"A"),'05 APU'!$T:$AB,9,),0)</f>
        <v>0</v>
      </c>
      <c r="U1902" s="421"/>
      <c r="V1902" s="424"/>
      <c r="W1902" s="429" t="s">
        <v>7203</v>
      </c>
    </row>
    <row r="1903" spans="1:23" ht="21" x14ac:dyDescent="0.25">
      <c r="A1903" s="88">
        <v>1893</v>
      </c>
      <c r="B1903" s="673" t="s">
        <v>4865</v>
      </c>
      <c r="C1903" s="682" t="s">
        <v>6013</v>
      </c>
      <c r="D1903" s="681" t="str">
        <f>IFERROR(VLOOKUP(CONCATENATE($A1903,"T"),'05 APU'!$1:$1048576,3,),"")</f>
        <v/>
      </c>
      <c r="E1903" s="681" t="str">
        <f>IFERROR(VLOOKUP(CONCATENATE($A1903,"T2"),'05 APU'!$1:$1048576,3,),"")</f>
        <v/>
      </c>
      <c r="F1903" s="681" t="str">
        <f>IFERROR(VLOOKUP(CONCATENATE($A1903,"T3"),'05 APU'!$1:$1048576,3,),"")</f>
        <v/>
      </c>
      <c r="G1903" s="672" t="s">
        <v>168</v>
      </c>
      <c r="H1903" s="351"/>
      <c r="I1903" s="90">
        <f>IFERROR((VLOOKUP(CONCATENATE($A1903,"D"),'05 APU'!$1:$1048576,9,)),0)</f>
        <v>0</v>
      </c>
      <c r="J1903" s="90">
        <f t="shared" si="59"/>
        <v>0</v>
      </c>
      <c r="K1903" s="297" t="str">
        <f>IFERROR(VLOOKUP(CONCATENATE($A1903,"C"),'05 APU'!$1:$1048576,9,),"")</f>
        <v/>
      </c>
      <c r="L1903" s="297" t="str">
        <f>IFERROR(VLOOKUP(CONCATENATE($A1903,"B"),'05 APU'!$1:$1048576,9,),"")</f>
        <v/>
      </c>
      <c r="M1903" s="297" t="str">
        <f>IFERROR(VLOOKUP(CONCATENATE($A1903,"A"),'05 APU'!$1:$1048576,9,),"")</f>
        <v/>
      </c>
      <c r="N1903" s="86"/>
      <c r="O1903" s="90">
        <f>IFERROR(VLOOKUP(CONCATENATE($A1903,"D"),'05 APU'!$T:$AB,9,),0)</f>
        <v>0</v>
      </c>
      <c r="P1903" s="90">
        <f t="shared" si="60"/>
        <v>0</v>
      </c>
      <c r="Q1903" s="90">
        <f>IFERROR(VLOOKUP(CONCATENATE($A1903,"C"),'05 APU'!$T:$AB,9,),0)</f>
        <v>0</v>
      </c>
      <c r="R1903" s="90">
        <f>IFERROR(VLOOKUP(CONCATENATE($A1903,"B"),'05 APU'!$T:$AB,9,),0)</f>
        <v>0</v>
      </c>
      <c r="S1903" s="90">
        <f>IFERROR(VLOOKUP(CONCATENATE($A1903,"A"),'05 APU'!$T:$AB,9,),0)</f>
        <v>0</v>
      </c>
      <c r="U1903" s="421"/>
      <c r="V1903" s="424"/>
      <c r="W1903" s="429" t="s">
        <v>7203</v>
      </c>
    </row>
    <row r="1904" spans="1:23" ht="21" x14ac:dyDescent="0.25">
      <c r="A1904" s="88">
        <v>1894</v>
      </c>
      <c r="B1904" s="673" t="s">
        <v>4866</v>
      </c>
      <c r="C1904" s="682" t="s">
        <v>6014</v>
      </c>
      <c r="D1904" s="681" t="str">
        <f>IFERROR(VLOOKUP(CONCATENATE($A1904,"T"),'05 APU'!$1:$1048576,3,),"")</f>
        <v/>
      </c>
      <c r="E1904" s="681" t="str">
        <f>IFERROR(VLOOKUP(CONCATENATE($A1904,"T2"),'05 APU'!$1:$1048576,3,),"")</f>
        <v/>
      </c>
      <c r="F1904" s="681" t="str">
        <f>IFERROR(VLOOKUP(CONCATENATE($A1904,"T3"),'05 APU'!$1:$1048576,3,),"")</f>
        <v/>
      </c>
      <c r="G1904" s="672" t="s">
        <v>168</v>
      </c>
      <c r="H1904" s="351"/>
      <c r="I1904" s="90">
        <f>IFERROR((VLOOKUP(CONCATENATE($A1904,"D"),'05 APU'!$1:$1048576,9,)),0)</f>
        <v>0</v>
      </c>
      <c r="J1904" s="90">
        <f t="shared" si="59"/>
        <v>0</v>
      </c>
      <c r="K1904" s="297" t="str">
        <f>IFERROR(VLOOKUP(CONCATENATE($A1904,"C"),'05 APU'!$1:$1048576,9,),"")</f>
        <v/>
      </c>
      <c r="L1904" s="297" t="str">
        <f>IFERROR(VLOOKUP(CONCATENATE($A1904,"B"),'05 APU'!$1:$1048576,9,),"")</f>
        <v/>
      </c>
      <c r="M1904" s="297" t="str">
        <f>IFERROR(VLOOKUP(CONCATENATE($A1904,"A"),'05 APU'!$1:$1048576,9,),"")</f>
        <v/>
      </c>
      <c r="N1904" s="86"/>
      <c r="O1904" s="90">
        <f>IFERROR(VLOOKUP(CONCATENATE($A1904,"D"),'05 APU'!$T:$AB,9,),0)</f>
        <v>0</v>
      </c>
      <c r="P1904" s="90">
        <f t="shared" si="60"/>
        <v>0</v>
      </c>
      <c r="Q1904" s="90">
        <f>IFERROR(VLOOKUP(CONCATENATE($A1904,"C"),'05 APU'!$T:$AB,9,),0)</f>
        <v>0</v>
      </c>
      <c r="R1904" s="90">
        <f>IFERROR(VLOOKUP(CONCATENATE($A1904,"B"),'05 APU'!$T:$AB,9,),0)</f>
        <v>0</v>
      </c>
      <c r="S1904" s="90">
        <f>IFERROR(VLOOKUP(CONCATENATE($A1904,"A"),'05 APU'!$T:$AB,9,),0)</f>
        <v>0</v>
      </c>
      <c r="U1904" s="421"/>
      <c r="V1904" s="424"/>
      <c r="W1904" s="429" t="s">
        <v>7203</v>
      </c>
    </row>
    <row r="1905" spans="1:23" ht="21" x14ac:dyDescent="0.25">
      <c r="A1905" s="88">
        <v>1895</v>
      </c>
      <c r="B1905" s="673" t="s">
        <v>4867</v>
      </c>
      <c r="C1905" s="682" t="s">
        <v>6015</v>
      </c>
      <c r="D1905" s="681" t="str">
        <f>IFERROR(VLOOKUP(CONCATENATE($A1905,"T"),'05 APU'!$1:$1048576,3,),"")</f>
        <v/>
      </c>
      <c r="E1905" s="681" t="str">
        <f>IFERROR(VLOOKUP(CONCATENATE($A1905,"T2"),'05 APU'!$1:$1048576,3,),"")</f>
        <v/>
      </c>
      <c r="F1905" s="681" t="str">
        <f>IFERROR(VLOOKUP(CONCATENATE($A1905,"T3"),'05 APU'!$1:$1048576,3,),"")</f>
        <v/>
      </c>
      <c r="G1905" s="672" t="s">
        <v>168</v>
      </c>
      <c r="H1905" s="351"/>
      <c r="I1905" s="90">
        <f>IFERROR((VLOOKUP(CONCATENATE($A1905,"D"),'05 APU'!$1:$1048576,9,)),0)</f>
        <v>0</v>
      </c>
      <c r="J1905" s="90">
        <f t="shared" si="59"/>
        <v>0</v>
      </c>
      <c r="K1905" s="297" t="str">
        <f>IFERROR(VLOOKUP(CONCATENATE($A1905,"C"),'05 APU'!$1:$1048576,9,),"")</f>
        <v/>
      </c>
      <c r="L1905" s="297" t="str">
        <f>IFERROR(VLOOKUP(CONCATENATE($A1905,"B"),'05 APU'!$1:$1048576,9,),"")</f>
        <v/>
      </c>
      <c r="M1905" s="297" t="str">
        <f>IFERROR(VLOOKUP(CONCATENATE($A1905,"A"),'05 APU'!$1:$1048576,9,),"")</f>
        <v/>
      </c>
      <c r="N1905" s="86"/>
      <c r="O1905" s="90">
        <f>IFERROR(VLOOKUP(CONCATENATE($A1905,"D"),'05 APU'!$T:$AB,9,),0)</f>
        <v>0</v>
      </c>
      <c r="P1905" s="90">
        <f t="shared" si="60"/>
        <v>0</v>
      </c>
      <c r="Q1905" s="90">
        <f>IFERROR(VLOOKUP(CONCATENATE($A1905,"C"),'05 APU'!$T:$AB,9,),0)</f>
        <v>0</v>
      </c>
      <c r="R1905" s="90">
        <f>IFERROR(VLOOKUP(CONCATENATE($A1905,"B"),'05 APU'!$T:$AB,9,),0)</f>
        <v>0</v>
      </c>
      <c r="S1905" s="90">
        <f>IFERROR(VLOOKUP(CONCATENATE($A1905,"A"),'05 APU'!$T:$AB,9,),0)</f>
        <v>0</v>
      </c>
      <c r="U1905" s="421"/>
      <c r="V1905" s="424"/>
      <c r="W1905" s="429" t="s">
        <v>7203</v>
      </c>
    </row>
    <row r="1906" spans="1:23" ht="21" x14ac:dyDescent="0.25">
      <c r="A1906" s="88">
        <v>1896</v>
      </c>
      <c r="B1906" s="673" t="s">
        <v>4868</v>
      </c>
      <c r="C1906" s="682" t="s">
        <v>6016</v>
      </c>
      <c r="D1906" s="681" t="str">
        <f>IFERROR(VLOOKUP(CONCATENATE($A1906,"T"),'05 APU'!$1:$1048576,3,),"")</f>
        <v/>
      </c>
      <c r="E1906" s="681" t="str">
        <f>IFERROR(VLOOKUP(CONCATENATE($A1906,"T2"),'05 APU'!$1:$1048576,3,),"")</f>
        <v/>
      </c>
      <c r="F1906" s="681" t="str">
        <f>IFERROR(VLOOKUP(CONCATENATE($A1906,"T3"),'05 APU'!$1:$1048576,3,),"")</f>
        <v/>
      </c>
      <c r="G1906" s="672" t="s">
        <v>168</v>
      </c>
      <c r="H1906" s="351"/>
      <c r="I1906" s="90">
        <f>IFERROR((VLOOKUP(CONCATENATE($A1906,"D"),'05 APU'!$1:$1048576,9,)),0)</f>
        <v>0</v>
      </c>
      <c r="J1906" s="90">
        <f t="shared" si="59"/>
        <v>0</v>
      </c>
      <c r="K1906" s="297" t="str">
        <f>IFERROR(VLOOKUP(CONCATENATE($A1906,"C"),'05 APU'!$1:$1048576,9,),"")</f>
        <v/>
      </c>
      <c r="L1906" s="297" t="str">
        <f>IFERROR(VLOOKUP(CONCATENATE($A1906,"B"),'05 APU'!$1:$1048576,9,),"")</f>
        <v/>
      </c>
      <c r="M1906" s="297" t="str">
        <f>IFERROR(VLOOKUP(CONCATENATE($A1906,"A"),'05 APU'!$1:$1048576,9,),"")</f>
        <v/>
      </c>
      <c r="N1906" s="86"/>
      <c r="O1906" s="90">
        <f>IFERROR(VLOOKUP(CONCATENATE($A1906,"D"),'05 APU'!$T:$AB,9,),0)</f>
        <v>0</v>
      </c>
      <c r="P1906" s="90">
        <f t="shared" si="60"/>
        <v>0</v>
      </c>
      <c r="Q1906" s="90">
        <f>IFERROR(VLOOKUP(CONCATENATE($A1906,"C"),'05 APU'!$T:$AB,9,),0)</f>
        <v>0</v>
      </c>
      <c r="R1906" s="90">
        <f>IFERROR(VLOOKUP(CONCATENATE($A1906,"B"),'05 APU'!$T:$AB,9,),0)</f>
        <v>0</v>
      </c>
      <c r="S1906" s="90">
        <f>IFERROR(VLOOKUP(CONCATENATE($A1906,"A"),'05 APU'!$T:$AB,9,),0)</f>
        <v>0</v>
      </c>
      <c r="U1906" s="421"/>
      <c r="V1906" s="424"/>
      <c r="W1906" s="429" t="s">
        <v>7203</v>
      </c>
    </row>
    <row r="1907" spans="1:23" ht="21" x14ac:dyDescent="0.25">
      <c r="A1907" s="88">
        <v>1897</v>
      </c>
      <c r="B1907" s="673" t="s">
        <v>4869</v>
      </c>
      <c r="C1907" s="682" t="s">
        <v>6017</v>
      </c>
      <c r="D1907" s="681" t="str">
        <f>IFERROR(VLOOKUP(CONCATENATE($A1907,"T"),'05 APU'!$1:$1048576,3,),"")</f>
        <v/>
      </c>
      <c r="E1907" s="681" t="str">
        <f>IFERROR(VLOOKUP(CONCATENATE($A1907,"T2"),'05 APU'!$1:$1048576,3,),"")</f>
        <v/>
      </c>
      <c r="F1907" s="681" t="str">
        <f>IFERROR(VLOOKUP(CONCATENATE($A1907,"T3"),'05 APU'!$1:$1048576,3,),"")</f>
        <v/>
      </c>
      <c r="G1907" s="672" t="s">
        <v>168</v>
      </c>
      <c r="H1907" s="351"/>
      <c r="I1907" s="90">
        <f>IFERROR((VLOOKUP(CONCATENATE($A1907,"D"),'05 APU'!$1:$1048576,9,)),0)</f>
        <v>0</v>
      </c>
      <c r="J1907" s="90">
        <f t="shared" ref="J1907:J1970" si="61">IFERROR(I1907*H1907,0)</f>
        <v>0</v>
      </c>
      <c r="K1907" s="297" t="str">
        <f>IFERROR(VLOOKUP(CONCATENATE($A1907,"C"),'05 APU'!$1:$1048576,9,),"")</f>
        <v/>
      </c>
      <c r="L1907" s="297" t="str">
        <f>IFERROR(VLOOKUP(CONCATENATE($A1907,"B"),'05 APU'!$1:$1048576,9,),"")</f>
        <v/>
      </c>
      <c r="M1907" s="297" t="str">
        <f>IFERROR(VLOOKUP(CONCATENATE($A1907,"A"),'05 APU'!$1:$1048576,9,),"")</f>
        <v/>
      </c>
      <c r="N1907" s="86"/>
      <c r="O1907" s="90">
        <f>IFERROR(VLOOKUP(CONCATENATE($A1907,"D"),'05 APU'!$T:$AB,9,),0)</f>
        <v>0</v>
      </c>
      <c r="P1907" s="90">
        <f t="shared" si="60"/>
        <v>0</v>
      </c>
      <c r="Q1907" s="90">
        <f>IFERROR(VLOOKUP(CONCATENATE($A1907,"C"),'05 APU'!$T:$AB,9,),0)</f>
        <v>0</v>
      </c>
      <c r="R1907" s="90">
        <f>IFERROR(VLOOKUP(CONCATENATE($A1907,"B"),'05 APU'!$T:$AB,9,),0)</f>
        <v>0</v>
      </c>
      <c r="S1907" s="90">
        <f>IFERROR(VLOOKUP(CONCATENATE($A1907,"A"),'05 APU'!$T:$AB,9,),0)</f>
        <v>0</v>
      </c>
      <c r="U1907" s="421"/>
      <c r="V1907" s="424"/>
      <c r="W1907" s="429" t="s">
        <v>7203</v>
      </c>
    </row>
    <row r="1908" spans="1:23" ht="21" x14ac:dyDescent="0.25">
      <c r="A1908" s="88">
        <v>1898</v>
      </c>
      <c r="B1908" s="673" t="s">
        <v>4870</v>
      </c>
      <c r="C1908" s="682" t="s">
        <v>6018</v>
      </c>
      <c r="D1908" s="681" t="str">
        <f>IFERROR(VLOOKUP(CONCATENATE($A1908,"T"),'05 APU'!$1:$1048576,3,),"")</f>
        <v/>
      </c>
      <c r="E1908" s="681" t="str">
        <f>IFERROR(VLOOKUP(CONCATENATE($A1908,"T2"),'05 APU'!$1:$1048576,3,),"")</f>
        <v/>
      </c>
      <c r="F1908" s="681" t="str">
        <f>IFERROR(VLOOKUP(CONCATENATE($A1908,"T3"),'05 APU'!$1:$1048576,3,),"")</f>
        <v/>
      </c>
      <c r="G1908" s="672" t="s">
        <v>168</v>
      </c>
      <c r="H1908" s="351"/>
      <c r="I1908" s="90">
        <f>IFERROR((VLOOKUP(CONCATENATE($A1908,"D"),'05 APU'!$1:$1048576,9,)),0)</f>
        <v>0</v>
      </c>
      <c r="J1908" s="90">
        <f t="shared" si="61"/>
        <v>0</v>
      </c>
      <c r="K1908" s="297" t="str">
        <f>IFERROR(VLOOKUP(CONCATENATE($A1908,"C"),'05 APU'!$1:$1048576,9,),"")</f>
        <v/>
      </c>
      <c r="L1908" s="297" t="str">
        <f>IFERROR(VLOOKUP(CONCATENATE($A1908,"B"),'05 APU'!$1:$1048576,9,),"")</f>
        <v/>
      </c>
      <c r="M1908" s="297" t="str">
        <f>IFERROR(VLOOKUP(CONCATENATE($A1908,"A"),'05 APU'!$1:$1048576,9,),"")</f>
        <v/>
      </c>
      <c r="N1908" s="86"/>
      <c r="O1908" s="90">
        <f>IFERROR(VLOOKUP(CONCATENATE($A1908,"D"),'05 APU'!$T:$AB,9,),0)</f>
        <v>0</v>
      </c>
      <c r="P1908" s="90">
        <f t="shared" si="60"/>
        <v>0</v>
      </c>
      <c r="Q1908" s="90">
        <f>IFERROR(VLOOKUP(CONCATENATE($A1908,"C"),'05 APU'!$T:$AB,9,),0)</f>
        <v>0</v>
      </c>
      <c r="R1908" s="90">
        <f>IFERROR(VLOOKUP(CONCATENATE($A1908,"B"),'05 APU'!$T:$AB,9,),0)</f>
        <v>0</v>
      </c>
      <c r="S1908" s="90">
        <f>IFERROR(VLOOKUP(CONCATENATE($A1908,"A"),'05 APU'!$T:$AB,9,),0)</f>
        <v>0</v>
      </c>
      <c r="U1908" s="421"/>
      <c r="V1908" s="424"/>
      <c r="W1908" s="429" t="s">
        <v>7203</v>
      </c>
    </row>
    <row r="1909" spans="1:23" ht="21" x14ac:dyDescent="0.25">
      <c r="A1909" s="88">
        <v>1899</v>
      </c>
      <c r="B1909" s="673" t="s">
        <v>4871</v>
      </c>
      <c r="C1909" s="682" t="s">
        <v>6019</v>
      </c>
      <c r="D1909" s="681" t="str">
        <f>IFERROR(VLOOKUP(CONCATENATE($A1909,"T"),'05 APU'!$1:$1048576,3,),"")</f>
        <v/>
      </c>
      <c r="E1909" s="681" t="str">
        <f>IFERROR(VLOOKUP(CONCATENATE($A1909,"T2"),'05 APU'!$1:$1048576,3,),"")</f>
        <v/>
      </c>
      <c r="F1909" s="681" t="str">
        <f>IFERROR(VLOOKUP(CONCATENATE($A1909,"T3"),'05 APU'!$1:$1048576,3,),"")</f>
        <v/>
      </c>
      <c r="G1909" s="672" t="s">
        <v>168</v>
      </c>
      <c r="H1909" s="351"/>
      <c r="I1909" s="90">
        <f>IFERROR((VLOOKUP(CONCATENATE($A1909,"D"),'05 APU'!$1:$1048576,9,)),0)</f>
        <v>0</v>
      </c>
      <c r="J1909" s="90">
        <f t="shared" si="61"/>
        <v>0</v>
      </c>
      <c r="K1909" s="297" t="str">
        <f>IFERROR(VLOOKUP(CONCATENATE($A1909,"C"),'05 APU'!$1:$1048576,9,),"")</f>
        <v/>
      </c>
      <c r="L1909" s="297" t="str">
        <f>IFERROR(VLOOKUP(CONCATENATE($A1909,"B"),'05 APU'!$1:$1048576,9,),"")</f>
        <v/>
      </c>
      <c r="M1909" s="297" t="str">
        <f>IFERROR(VLOOKUP(CONCATENATE($A1909,"A"),'05 APU'!$1:$1048576,9,),"")</f>
        <v/>
      </c>
      <c r="N1909" s="86"/>
      <c r="O1909" s="90">
        <f>IFERROR(VLOOKUP(CONCATENATE($A1909,"D"),'05 APU'!$T:$AB,9,),0)</f>
        <v>0</v>
      </c>
      <c r="P1909" s="90">
        <f t="shared" si="60"/>
        <v>0</v>
      </c>
      <c r="Q1909" s="90">
        <f>IFERROR(VLOOKUP(CONCATENATE($A1909,"C"),'05 APU'!$T:$AB,9,),0)</f>
        <v>0</v>
      </c>
      <c r="R1909" s="90">
        <f>IFERROR(VLOOKUP(CONCATENATE($A1909,"B"),'05 APU'!$T:$AB,9,),0)</f>
        <v>0</v>
      </c>
      <c r="S1909" s="90">
        <f>IFERROR(VLOOKUP(CONCATENATE($A1909,"A"),'05 APU'!$T:$AB,9,),0)</f>
        <v>0</v>
      </c>
      <c r="U1909" s="421"/>
      <c r="V1909" s="424"/>
      <c r="W1909" s="429" t="s">
        <v>7203</v>
      </c>
    </row>
    <row r="1910" spans="1:23" ht="21" x14ac:dyDescent="0.25">
      <c r="A1910" s="88">
        <v>1900</v>
      </c>
      <c r="B1910" s="673" t="s">
        <v>4872</v>
      </c>
      <c r="C1910" s="682" t="s">
        <v>6020</v>
      </c>
      <c r="D1910" s="681" t="str">
        <f>IFERROR(VLOOKUP(CONCATENATE($A1910,"T"),'05 APU'!$1:$1048576,3,),"")</f>
        <v/>
      </c>
      <c r="E1910" s="681" t="str">
        <f>IFERROR(VLOOKUP(CONCATENATE($A1910,"T2"),'05 APU'!$1:$1048576,3,),"")</f>
        <v/>
      </c>
      <c r="F1910" s="681" t="str">
        <f>IFERROR(VLOOKUP(CONCATENATE($A1910,"T3"),'05 APU'!$1:$1048576,3,),"")</f>
        <v/>
      </c>
      <c r="G1910" s="672" t="s">
        <v>168</v>
      </c>
      <c r="H1910" s="351"/>
      <c r="I1910" s="90">
        <f>IFERROR((VLOOKUP(CONCATENATE($A1910,"D"),'05 APU'!$1:$1048576,9,)),0)</f>
        <v>0</v>
      </c>
      <c r="J1910" s="90">
        <f t="shared" si="61"/>
        <v>0</v>
      </c>
      <c r="K1910" s="297" t="str">
        <f>IFERROR(VLOOKUP(CONCATENATE($A1910,"C"),'05 APU'!$1:$1048576,9,),"")</f>
        <v/>
      </c>
      <c r="L1910" s="297" t="str">
        <f>IFERROR(VLOOKUP(CONCATENATE($A1910,"B"),'05 APU'!$1:$1048576,9,),"")</f>
        <v/>
      </c>
      <c r="M1910" s="297" t="str">
        <f>IFERROR(VLOOKUP(CONCATENATE($A1910,"A"),'05 APU'!$1:$1048576,9,),"")</f>
        <v/>
      </c>
      <c r="N1910" s="86"/>
      <c r="O1910" s="90">
        <f>IFERROR(VLOOKUP(CONCATENATE($A1910,"D"),'05 APU'!$T:$AB,9,),0)</f>
        <v>0</v>
      </c>
      <c r="P1910" s="90">
        <f t="shared" si="60"/>
        <v>0</v>
      </c>
      <c r="Q1910" s="90">
        <f>IFERROR(VLOOKUP(CONCATENATE($A1910,"C"),'05 APU'!$T:$AB,9,),0)</f>
        <v>0</v>
      </c>
      <c r="R1910" s="90">
        <f>IFERROR(VLOOKUP(CONCATENATE($A1910,"B"),'05 APU'!$T:$AB,9,),0)</f>
        <v>0</v>
      </c>
      <c r="S1910" s="90">
        <f>IFERROR(VLOOKUP(CONCATENATE($A1910,"A"),'05 APU'!$T:$AB,9,),0)</f>
        <v>0</v>
      </c>
      <c r="U1910" s="421"/>
      <c r="V1910" s="424"/>
      <c r="W1910" s="429" t="s">
        <v>7203</v>
      </c>
    </row>
    <row r="1911" spans="1:23" ht="21" x14ac:dyDescent="0.25">
      <c r="A1911" s="88">
        <v>1901</v>
      </c>
      <c r="B1911" s="673" t="s">
        <v>4873</v>
      </c>
      <c r="C1911" s="682" t="s">
        <v>6021</v>
      </c>
      <c r="D1911" s="681" t="str">
        <f>IFERROR(VLOOKUP(CONCATENATE($A1911,"T"),'05 APU'!$1:$1048576,3,),"")</f>
        <v/>
      </c>
      <c r="E1911" s="681" t="str">
        <f>IFERROR(VLOOKUP(CONCATENATE($A1911,"T2"),'05 APU'!$1:$1048576,3,),"")</f>
        <v/>
      </c>
      <c r="F1911" s="681" t="str">
        <f>IFERROR(VLOOKUP(CONCATENATE($A1911,"T3"),'05 APU'!$1:$1048576,3,),"")</f>
        <v/>
      </c>
      <c r="G1911" s="672" t="s">
        <v>168</v>
      </c>
      <c r="H1911" s="351"/>
      <c r="I1911" s="90">
        <f>IFERROR((VLOOKUP(CONCATENATE($A1911,"D"),'05 APU'!$1:$1048576,9,)),0)</f>
        <v>0</v>
      </c>
      <c r="J1911" s="90">
        <f t="shared" si="61"/>
        <v>0</v>
      </c>
      <c r="K1911" s="297" t="str">
        <f>IFERROR(VLOOKUP(CONCATENATE($A1911,"C"),'05 APU'!$1:$1048576,9,),"")</f>
        <v/>
      </c>
      <c r="L1911" s="297" t="str">
        <f>IFERROR(VLOOKUP(CONCATENATE($A1911,"B"),'05 APU'!$1:$1048576,9,),"")</f>
        <v/>
      </c>
      <c r="M1911" s="297" t="str">
        <f>IFERROR(VLOOKUP(CONCATENATE($A1911,"A"),'05 APU'!$1:$1048576,9,),"")</f>
        <v/>
      </c>
      <c r="N1911" s="86"/>
      <c r="O1911" s="90">
        <f>IFERROR(VLOOKUP(CONCATENATE($A1911,"D"),'05 APU'!$T:$AB,9,),0)</f>
        <v>0</v>
      </c>
      <c r="P1911" s="90">
        <f t="shared" si="60"/>
        <v>0</v>
      </c>
      <c r="Q1911" s="90">
        <f>IFERROR(VLOOKUP(CONCATENATE($A1911,"C"),'05 APU'!$T:$AB,9,),0)</f>
        <v>0</v>
      </c>
      <c r="R1911" s="90">
        <f>IFERROR(VLOOKUP(CONCATENATE($A1911,"B"),'05 APU'!$T:$AB,9,),0)</f>
        <v>0</v>
      </c>
      <c r="S1911" s="90">
        <f>IFERROR(VLOOKUP(CONCATENATE($A1911,"A"),'05 APU'!$T:$AB,9,),0)</f>
        <v>0</v>
      </c>
      <c r="U1911" s="421"/>
      <c r="V1911" s="424"/>
      <c r="W1911" s="429" t="s">
        <v>7203</v>
      </c>
    </row>
    <row r="1912" spans="1:23" ht="21" x14ac:dyDescent="0.25">
      <c r="A1912" s="88">
        <v>1902</v>
      </c>
      <c r="B1912" s="673" t="s">
        <v>4874</v>
      </c>
      <c r="C1912" s="682" t="s">
        <v>6022</v>
      </c>
      <c r="D1912" s="681" t="str">
        <f>IFERROR(VLOOKUP(CONCATENATE($A1912,"T"),'05 APU'!$1:$1048576,3,),"")</f>
        <v/>
      </c>
      <c r="E1912" s="681" t="str">
        <f>IFERROR(VLOOKUP(CONCATENATE($A1912,"T2"),'05 APU'!$1:$1048576,3,),"")</f>
        <v/>
      </c>
      <c r="F1912" s="681" t="str">
        <f>IFERROR(VLOOKUP(CONCATENATE($A1912,"T3"),'05 APU'!$1:$1048576,3,),"")</f>
        <v/>
      </c>
      <c r="G1912" s="672" t="s">
        <v>168</v>
      </c>
      <c r="H1912" s="351"/>
      <c r="I1912" s="90">
        <f>IFERROR((VLOOKUP(CONCATENATE($A1912,"D"),'05 APU'!$1:$1048576,9,)),0)</f>
        <v>0</v>
      </c>
      <c r="J1912" s="90">
        <f t="shared" si="61"/>
        <v>0</v>
      </c>
      <c r="K1912" s="297" t="str">
        <f>IFERROR(VLOOKUP(CONCATENATE($A1912,"C"),'05 APU'!$1:$1048576,9,),"")</f>
        <v/>
      </c>
      <c r="L1912" s="297" t="str">
        <f>IFERROR(VLOOKUP(CONCATENATE($A1912,"B"),'05 APU'!$1:$1048576,9,),"")</f>
        <v/>
      </c>
      <c r="M1912" s="297" t="str">
        <f>IFERROR(VLOOKUP(CONCATENATE($A1912,"A"),'05 APU'!$1:$1048576,9,),"")</f>
        <v/>
      </c>
      <c r="N1912" s="86"/>
      <c r="O1912" s="90">
        <f>IFERROR(VLOOKUP(CONCATENATE($A1912,"D"),'05 APU'!$T:$AB,9,),0)</f>
        <v>0</v>
      </c>
      <c r="P1912" s="90">
        <f t="shared" si="60"/>
        <v>0</v>
      </c>
      <c r="Q1912" s="90">
        <f>IFERROR(VLOOKUP(CONCATENATE($A1912,"C"),'05 APU'!$T:$AB,9,),0)</f>
        <v>0</v>
      </c>
      <c r="R1912" s="90">
        <f>IFERROR(VLOOKUP(CONCATENATE($A1912,"B"),'05 APU'!$T:$AB,9,),0)</f>
        <v>0</v>
      </c>
      <c r="S1912" s="90">
        <f>IFERROR(VLOOKUP(CONCATENATE($A1912,"A"),'05 APU'!$T:$AB,9,),0)</f>
        <v>0</v>
      </c>
      <c r="U1912" s="421"/>
      <c r="V1912" s="424"/>
      <c r="W1912" s="429" t="s">
        <v>7203</v>
      </c>
    </row>
    <row r="1913" spans="1:23" ht="21" x14ac:dyDescent="0.25">
      <c r="A1913" s="88">
        <v>1903</v>
      </c>
      <c r="B1913" s="673" t="s">
        <v>4875</v>
      </c>
      <c r="C1913" s="682" t="s">
        <v>6023</v>
      </c>
      <c r="D1913" s="681" t="str">
        <f>IFERROR(VLOOKUP(CONCATENATE($A1913,"T"),'05 APU'!$1:$1048576,3,),"")</f>
        <v/>
      </c>
      <c r="E1913" s="681" t="str">
        <f>IFERROR(VLOOKUP(CONCATENATE($A1913,"T2"),'05 APU'!$1:$1048576,3,),"")</f>
        <v/>
      </c>
      <c r="F1913" s="681" t="str">
        <f>IFERROR(VLOOKUP(CONCATENATE($A1913,"T3"),'05 APU'!$1:$1048576,3,),"")</f>
        <v/>
      </c>
      <c r="G1913" s="672" t="s">
        <v>168</v>
      </c>
      <c r="H1913" s="351"/>
      <c r="I1913" s="90">
        <f>IFERROR((VLOOKUP(CONCATENATE($A1913,"D"),'05 APU'!$1:$1048576,9,)),0)</f>
        <v>0</v>
      </c>
      <c r="J1913" s="90">
        <f t="shared" si="61"/>
        <v>0</v>
      </c>
      <c r="K1913" s="297" t="str">
        <f>IFERROR(VLOOKUP(CONCATENATE($A1913,"C"),'05 APU'!$1:$1048576,9,),"")</f>
        <v/>
      </c>
      <c r="L1913" s="297" t="str">
        <f>IFERROR(VLOOKUP(CONCATENATE($A1913,"B"),'05 APU'!$1:$1048576,9,),"")</f>
        <v/>
      </c>
      <c r="M1913" s="297" t="str">
        <f>IFERROR(VLOOKUP(CONCATENATE($A1913,"A"),'05 APU'!$1:$1048576,9,),"")</f>
        <v/>
      </c>
      <c r="N1913" s="86"/>
      <c r="O1913" s="90">
        <f>IFERROR(VLOOKUP(CONCATENATE($A1913,"D"),'05 APU'!$T:$AB,9,),0)</f>
        <v>0</v>
      </c>
      <c r="P1913" s="90">
        <f t="shared" si="60"/>
        <v>0</v>
      </c>
      <c r="Q1913" s="90">
        <f>IFERROR(VLOOKUP(CONCATENATE($A1913,"C"),'05 APU'!$T:$AB,9,),0)</f>
        <v>0</v>
      </c>
      <c r="R1913" s="90">
        <f>IFERROR(VLOOKUP(CONCATENATE($A1913,"B"),'05 APU'!$T:$AB,9,),0)</f>
        <v>0</v>
      </c>
      <c r="S1913" s="90">
        <f>IFERROR(VLOOKUP(CONCATENATE($A1913,"A"),'05 APU'!$T:$AB,9,),0)</f>
        <v>0</v>
      </c>
      <c r="U1913" s="421"/>
      <c r="V1913" s="424"/>
      <c r="W1913" s="429" t="s">
        <v>7203</v>
      </c>
    </row>
    <row r="1914" spans="1:23" ht="21" x14ac:dyDescent="0.25">
      <c r="A1914" s="88">
        <v>1904</v>
      </c>
      <c r="B1914" s="673" t="s">
        <v>4876</v>
      </c>
      <c r="C1914" s="682" t="s">
        <v>6024</v>
      </c>
      <c r="D1914" s="681" t="str">
        <f>IFERROR(VLOOKUP(CONCATENATE($A1914,"T"),'05 APU'!$1:$1048576,3,),"")</f>
        <v/>
      </c>
      <c r="E1914" s="681" t="str">
        <f>IFERROR(VLOOKUP(CONCATENATE($A1914,"T2"),'05 APU'!$1:$1048576,3,),"")</f>
        <v/>
      </c>
      <c r="F1914" s="681" t="str">
        <f>IFERROR(VLOOKUP(CONCATENATE($A1914,"T3"),'05 APU'!$1:$1048576,3,),"")</f>
        <v/>
      </c>
      <c r="G1914" s="672" t="s">
        <v>168</v>
      </c>
      <c r="H1914" s="351"/>
      <c r="I1914" s="90">
        <f>IFERROR((VLOOKUP(CONCATENATE($A1914,"D"),'05 APU'!$1:$1048576,9,)),0)</f>
        <v>0</v>
      </c>
      <c r="J1914" s="90">
        <f t="shared" si="61"/>
        <v>0</v>
      </c>
      <c r="K1914" s="297" t="str">
        <f>IFERROR(VLOOKUP(CONCATENATE($A1914,"C"),'05 APU'!$1:$1048576,9,),"")</f>
        <v/>
      </c>
      <c r="L1914" s="297" t="str">
        <f>IFERROR(VLOOKUP(CONCATENATE($A1914,"B"),'05 APU'!$1:$1048576,9,),"")</f>
        <v/>
      </c>
      <c r="M1914" s="297" t="str">
        <f>IFERROR(VLOOKUP(CONCATENATE($A1914,"A"),'05 APU'!$1:$1048576,9,),"")</f>
        <v/>
      </c>
      <c r="N1914" s="86"/>
      <c r="O1914" s="90">
        <f>IFERROR(VLOOKUP(CONCATENATE($A1914,"D"),'05 APU'!$T:$AB,9,),0)</f>
        <v>0</v>
      </c>
      <c r="P1914" s="90">
        <f t="shared" si="60"/>
        <v>0</v>
      </c>
      <c r="Q1914" s="90">
        <f>IFERROR(VLOOKUP(CONCATENATE($A1914,"C"),'05 APU'!$T:$AB,9,),0)</f>
        <v>0</v>
      </c>
      <c r="R1914" s="90">
        <f>IFERROR(VLOOKUP(CONCATENATE($A1914,"B"),'05 APU'!$T:$AB,9,),0)</f>
        <v>0</v>
      </c>
      <c r="S1914" s="90">
        <f>IFERROR(VLOOKUP(CONCATENATE($A1914,"A"),'05 APU'!$T:$AB,9,),0)</f>
        <v>0</v>
      </c>
      <c r="U1914" s="421"/>
      <c r="V1914" s="424"/>
      <c r="W1914" s="429" t="s">
        <v>7203</v>
      </c>
    </row>
    <row r="1915" spans="1:23" ht="21" x14ac:dyDescent="0.25">
      <c r="A1915" s="88">
        <v>1905</v>
      </c>
      <c r="B1915" s="673" t="s">
        <v>4877</v>
      </c>
      <c r="C1915" s="682" t="s">
        <v>6025</v>
      </c>
      <c r="D1915" s="681" t="str">
        <f>IFERROR(VLOOKUP(CONCATENATE($A1915,"T"),'05 APU'!$1:$1048576,3,),"")</f>
        <v/>
      </c>
      <c r="E1915" s="681" t="str">
        <f>IFERROR(VLOOKUP(CONCATENATE($A1915,"T2"),'05 APU'!$1:$1048576,3,),"")</f>
        <v/>
      </c>
      <c r="F1915" s="681" t="str">
        <f>IFERROR(VLOOKUP(CONCATENATE($A1915,"T3"),'05 APU'!$1:$1048576,3,),"")</f>
        <v/>
      </c>
      <c r="G1915" s="672" t="s">
        <v>168</v>
      </c>
      <c r="H1915" s="351"/>
      <c r="I1915" s="90">
        <f>IFERROR((VLOOKUP(CONCATENATE($A1915,"D"),'05 APU'!$1:$1048576,9,)),0)</f>
        <v>0</v>
      </c>
      <c r="J1915" s="90">
        <f t="shared" si="61"/>
        <v>0</v>
      </c>
      <c r="K1915" s="297" t="str">
        <f>IFERROR(VLOOKUP(CONCATENATE($A1915,"C"),'05 APU'!$1:$1048576,9,),"")</f>
        <v/>
      </c>
      <c r="L1915" s="297" t="str">
        <f>IFERROR(VLOOKUP(CONCATENATE($A1915,"B"),'05 APU'!$1:$1048576,9,),"")</f>
        <v/>
      </c>
      <c r="M1915" s="297" t="str">
        <f>IFERROR(VLOOKUP(CONCATENATE($A1915,"A"),'05 APU'!$1:$1048576,9,),"")</f>
        <v/>
      </c>
      <c r="N1915" s="86"/>
      <c r="O1915" s="90">
        <f>IFERROR(VLOOKUP(CONCATENATE($A1915,"D"),'05 APU'!$T:$AB,9,),0)</f>
        <v>0</v>
      </c>
      <c r="P1915" s="90">
        <f t="shared" si="60"/>
        <v>0</v>
      </c>
      <c r="Q1915" s="90">
        <f>IFERROR(VLOOKUP(CONCATENATE($A1915,"C"),'05 APU'!$T:$AB,9,),0)</f>
        <v>0</v>
      </c>
      <c r="R1915" s="90">
        <f>IFERROR(VLOOKUP(CONCATENATE($A1915,"B"),'05 APU'!$T:$AB,9,),0)</f>
        <v>0</v>
      </c>
      <c r="S1915" s="90">
        <f>IFERROR(VLOOKUP(CONCATENATE($A1915,"A"),'05 APU'!$T:$AB,9,),0)</f>
        <v>0</v>
      </c>
      <c r="U1915" s="421"/>
      <c r="V1915" s="424"/>
      <c r="W1915" s="429" t="s">
        <v>7203</v>
      </c>
    </row>
    <row r="1916" spans="1:23" ht="21" x14ac:dyDescent="0.25">
      <c r="A1916" s="88">
        <v>1906</v>
      </c>
      <c r="B1916" s="673" t="s">
        <v>4878</v>
      </c>
      <c r="C1916" s="682" t="s">
        <v>6026</v>
      </c>
      <c r="D1916" s="681" t="str">
        <f>IFERROR(VLOOKUP(CONCATENATE($A1916,"T"),'05 APU'!$1:$1048576,3,),"")</f>
        <v/>
      </c>
      <c r="E1916" s="681" t="str">
        <f>IFERROR(VLOOKUP(CONCATENATE($A1916,"T2"),'05 APU'!$1:$1048576,3,),"")</f>
        <v/>
      </c>
      <c r="F1916" s="681" t="str">
        <f>IFERROR(VLOOKUP(CONCATENATE($A1916,"T3"),'05 APU'!$1:$1048576,3,),"")</f>
        <v/>
      </c>
      <c r="G1916" s="672" t="s">
        <v>168</v>
      </c>
      <c r="H1916" s="351"/>
      <c r="I1916" s="90">
        <f>IFERROR((VLOOKUP(CONCATENATE($A1916,"D"),'05 APU'!$1:$1048576,9,)),0)</f>
        <v>0</v>
      </c>
      <c r="J1916" s="90">
        <f t="shared" si="61"/>
        <v>0</v>
      </c>
      <c r="K1916" s="297" t="str">
        <f>IFERROR(VLOOKUP(CONCATENATE($A1916,"C"),'05 APU'!$1:$1048576,9,),"")</f>
        <v/>
      </c>
      <c r="L1916" s="297" t="str">
        <f>IFERROR(VLOOKUP(CONCATENATE($A1916,"B"),'05 APU'!$1:$1048576,9,),"")</f>
        <v/>
      </c>
      <c r="M1916" s="297" t="str">
        <f>IFERROR(VLOOKUP(CONCATENATE($A1916,"A"),'05 APU'!$1:$1048576,9,),"")</f>
        <v/>
      </c>
      <c r="N1916" s="86"/>
      <c r="O1916" s="90">
        <f>IFERROR(VLOOKUP(CONCATENATE($A1916,"D"),'05 APU'!$T:$AB,9,),0)</f>
        <v>0</v>
      </c>
      <c r="P1916" s="90">
        <f t="shared" si="60"/>
        <v>0</v>
      </c>
      <c r="Q1916" s="90">
        <f>IFERROR(VLOOKUP(CONCATENATE($A1916,"C"),'05 APU'!$T:$AB,9,),0)</f>
        <v>0</v>
      </c>
      <c r="R1916" s="90">
        <f>IFERROR(VLOOKUP(CONCATENATE($A1916,"B"),'05 APU'!$T:$AB,9,),0)</f>
        <v>0</v>
      </c>
      <c r="S1916" s="90">
        <f>IFERROR(VLOOKUP(CONCATENATE($A1916,"A"),'05 APU'!$T:$AB,9,),0)</f>
        <v>0</v>
      </c>
      <c r="U1916" s="421"/>
      <c r="V1916" s="424"/>
      <c r="W1916" s="429" t="s">
        <v>7203</v>
      </c>
    </row>
    <row r="1917" spans="1:23" ht="21" x14ac:dyDescent="0.25">
      <c r="A1917" s="88">
        <v>1907</v>
      </c>
      <c r="B1917" s="673" t="s">
        <v>4879</v>
      </c>
      <c r="C1917" s="682" t="s">
        <v>6027</v>
      </c>
      <c r="D1917" s="681" t="str">
        <f>IFERROR(VLOOKUP(CONCATENATE($A1917,"T"),'05 APU'!$1:$1048576,3,),"")</f>
        <v/>
      </c>
      <c r="E1917" s="681" t="str">
        <f>IFERROR(VLOOKUP(CONCATENATE($A1917,"T2"),'05 APU'!$1:$1048576,3,),"")</f>
        <v/>
      </c>
      <c r="F1917" s="681" t="str">
        <f>IFERROR(VLOOKUP(CONCATENATE($A1917,"T3"),'05 APU'!$1:$1048576,3,),"")</f>
        <v/>
      </c>
      <c r="G1917" s="672" t="s">
        <v>168</v>
      </c>
      <c r="H1917" s="351"/>
      <c r="I1917" s="90">
        <f>IFERROR((VLOOKUP(CONCATENATE($A1917,"D"),'05 APU'!$1:$1048576,9,)),0)</f>
        <v>0</v>
      </c>
      <c r="J1917" s="90">
        <f t="shared" si="61"/>
        <v>0</v>
      </c>
      <c r="K1917" s="297" t="str">
        <f>IFERROR(VLOOKUP(CONCATENATE($A1917,"C"),'05 APU'!$1:$1048576,9,),"")</f>
        <v/>
      </c>
      <c r="L1917" s="297" t="str">
        <f>IFERROR(VLOOKUP(CONCATENATE($A1917,"B"),'05 APU'!$1:$1048576,9,),"")</f>
        <v/>
      </c>
      <c r="M1917" s="297" t="str">
        <f>IFERROR(VLOOKUP(CONCATENATE($A1917,"A"),'05 APU'!$1:$1048576,9,),"")</f>
        <v/>
      </c>
      <c r="N1917" s="86"/>
      <c r="O1917" s="90">
        <f>IFERROR(VLOOKUP(CONCATENATE($A1917,"D"),'05 APU'!$T:$AB,9,),0)</f>
        <v>0</v>
      </c>
      <c r="P1917" s="90">
        <f t="shared" si="60"/>
        <v>0</v>
      </c>
      <c r="Q1917" s="90">
        <f>IFERROR(VLOOKUP(CONCATENATE($A1917,"C"),'05 APU'!$T:$AB,9,),0)</f>
        <v>0</v>
      </c>
      <c r="R1917" s="90">
        <f>IFERROR(VLOOKUP(CONCATENATE($A1917,"B"),'05 APU'!$T:$AB,9,),0)</f>
        <v>0</v>
      </c>
      <c r="S1917" s="90">
        <f>IFERROR(VLOOKUP(CONCATENATE($A1917,"A"),'05 APU'!$T:$AB,9,),0)</f>
        <v>0</v>
      </c>
      <c r="U1917" s="421"/>
      <c r="V1917" s="424"/>
      <c r="W1917" s="429" t="s">
        <v>7203</v>
      </c>
    </row>
    <row r="1918" spans="1:23" ht="21" x14ac:dyDescent="0.25">
      <c r="A1918" s="88">
        <v>1908</v>
      </c>
      <c r="B1918" s="673" t="s">
        <v>4880</v>
      </c>
      <c r="C1918" s="682" t="s">
        <v>6028</v>
      </c>
      <c r="D1918" s="681" t="str">
        <f>IFERROR(VLOOKUP(CONCATENATE($A1918,"T"),'05 APU'!$1:$1048576,3,),"")</f>
        <v/>
      </c>
      <c r="E1918" s="681" t="str">
        <f>IFERROR(VLOOKUP(CONCATENATE($A1918,"T2"),'05 APU'!$1:$1048576,3,),"")</f>
        <v/>
      </c>
      <c r="F1918" s="681" t="str">
        <f>IFERROR(VLOOKUP(CONCATENATE($A1918,"T3"),'05 APU'!$1:$1048576,3,),"")</f>
        <v/>
      </c>
      <c r="G1918" s="672" t="s">
        <v>168</v>
      </c>
      <c r="H1918" s="351"/>
      <c r="I1918" s="90">
        <f>IFERROR((VLOOKUP(CONCATENATE($A1918,"D"),'05 APU'!$1:$1048576,9,)),0)</f>
        <v>0</v>
      </c>
      <c r="J1918" s="90">
        <f t="shared" si="61"/>
        <v>0</v>
      </c>
      <c r="K1918" s="297" t="str">
        <f>IFERROR(VLOOKUP(CONCATENATE($A1918,"C"),'05 APU'!$1:$1048576,9,),"")</f>
        <v/>
      </c>
      <c r="L1918" s="297" t="str">
        <f>IFERROR(VLOOKUP(CONCATENATE($A1918,"B"),'05 APU'!$1:$1048576,9,),"")</f>
        <v/>
      </c>
      <c r="M1918" s="297" t="str">
        <f>IFERROR(VLOOKUP(CONCATENATE($A1918,"A"),'05 APU'!$1:$1048576,9,),"")</f>
        <v/>
      </c>
      <c r="N1918" s="86"/>
      <c r="O1918" s="90">
        <f>IFERROR(VLOOKUP(CONCATENATE($A1918,"D"),'05 APU'!$T:$AB,9,),0)</f>
        <v>0</v>
      </c>
      <c r="P1918" s="90">
        <f t="shared" si="60"/>
        <v>0</v>
      </c>
      <c r="Q1918" s="90">
        <f>IFERROR(VLOOKUP(CONCATENATE($A1918,"C"),'05 APU'!$T:$AB,9,),0)</f>
        <v>0</v>
      </c>
      <c r="R1918" s="90">
        <f>IFERROR(VLOOKUP(CONCATENATE($A1918,"B"),'05 APU'!$T:$AB,9,),0)</f>
        <v>0</v>
      </c>
      <c r="S1918" s="90">
        <f>IFERROR(VLOOKUP(CONCATENATE($A1918,"A"),'05 APU'!$T:$AB,9,),0)</f>
        <v>0</v>
      </c>
      <c r="U1918" s="421"/>
      <c r="V1918" s="424"/>
      <c r="W1918" s="429" t="s">
        <v>7203</v>
      </c>
    </row>
    <row r="1919" spans="1:23" ht="21" x14ac:dyDescent="0.25">
      <c r="A1919" s="88">
        <v>1909</v>
      </c>
      <c r="B1919" s="673" t="s">
        <v>4881</v>
      </c>
      <c r="C1919" s="682" t="s">
        <v>6029</v>
      </c>
      <c r="D1919" s="681" t="str">
        <f>IFERROR(VLOOKUP(CONCATENATE($A1919,"T"),'05 APU'!$1:$1048576,3,),"")</f>
        <v/>
      </c>
      <c r="E1919" s="681" t="str">
        <f>IFERROR(VLOOKUP(CONCATENATE($A1919,"T2"),'05 APU'!$1:$1048576,3,),"")</f>
        <v/>
      </c>
      <c r="F1919" s="681" t="str">
        <f>IFERROR(VLOOKUP(CONCATENATE($A1919,"T3"),'05 APU'!$1:$1048576,3,),"")</f>
        <v/>
      </c>
      <c r="G1919" s="672" t="s">
        <v>168</v>
      </c>
      <c r="H1919" s="351"/>
      <c r="I1919" s="90">
        <f>IFERROR((VLOOKUP(CONCATENATE($A1919,"D"),'05 APU'!$1:$1048576,9,)),0)</f>
        <v>0</v>
      </c>
      <c r="J1919" s="90">
        <f t="shared" si="61"/>
        <v>0</v>
      </c>
      <c r="K1919" s="297" t="str">
        <f>IFERROR(VLOOKUP(CONCATENATE($A1919,"C"),'05 APU'!$1:$1048576,9,),"")</f>
        <v/>
      </c>
      <c r="L1919" s="297" t="str">
        <f>IFERROR(VLOOKUP(CONCATENATE($A1919,"B"),'05 APU'!$1:$1048576,9,),"")</f>
        <v/>
      </c>
      <c r="M1919" s="297" t="str">
        <f>IFERROR(VLOOKUP(CONCATENATE($A1919,"A"),'05 APU'!$1:$1048576,9,),"")</f>
        <v/>
      </c>
      <c r="N1919" s="86"/>
      <c r="O1919" s="90">
        <f>IFERROR(VLOOKUP(CONCATENATE($A1919,"D"),'05 APU'!$T:$AB,9,),0)</f>
        <v>0</v>
      </c>
      <c r="P1919" s="90">
        <f t="shared" si="60"/>
        <v>0</v>
      </c>
      <c r="Q1919" s="90">
        <f>IFERROR(VLOOKUP(CONCATENATE($A1919,"C"),'05 APU'!$T:$AB,9,),0)</f>
        <v>0</v>
      </c>
      <c r="R1919" s="90">
        <f>IFERROR(VLOOKUP(CONCATENATE($A1919,"B"),'05 APU'!$T:$AB,9,),0)</f>
        <v>0</v>
      </c>
      <c r="S1919" s="90">
        <f>IFERROR(VLOOKUP(CONCATENATE($A1919,"A"),'05 APU'!$T:$AB,9,),0)</f>
        <v>0</v>
      </c>
      <c r="U1919" s="421"/>
      <c r="V1919" s="424"/>
      <c r="W1919" s="429" t="s">
        <v>7203</v>
      </c>
    </row>
    <row r="1920" spans="1:23" ht="21" x14ac:dyDescent="0.25">
      <c r="A1920" s="88">
        <v>1910</v>
      </c>
      <c r="B1920" s="673" t="s">
        <v>4882</v>
      </c>
      <c r="C1920" s="682" t="s">
        <v>6030</v>
      </c>
      <c r="D1920" s="681" t="str">
        <f>IFERROR(VLOOKUP(CONCATENATE($A1920,"T"),'05 APU'!$1:$1048576,3,),"")</f>
        <v/>
      </c>
      <c r="E1920" s="681" t="str">
        <f>IFERROR(VLOOKUP(CONCATENATE($A1920,"T2"),'05 APU'!$1:$1048576,3,),"")</f>
        <v/>
      </c>
      <c r="F1920" s="681" t="str">
        <f>IFERROR(VLOOKUP(CONCATENATE($A1920,"T3"),'05 APU'!$1:$1048576,3,),"")</f>
        <v/>
      </c>
      <c r="G1920" s="672" t="s">
        <v>168</v>
      </c>
      <c r="H1920" s="351"/>
      <c r="I1920" s="90">
        <f>IFERROR((VLOOKUP(CONCATENATE($A1920,"D"),'05 APU'!$1:$1048576,9,)),0)</f>
        <v>0</v>
      </c>
      <c r="J1920" s="90">
        <f t="shared" si="61"/>
        <v>0</v>
      </c>
      <c r="K1920" s="297" t="str">
        <f>IFERROR(VLOOKUP(CONCATENATE($A1920,"C"),'05 APU'!$1:$1048576,9,),"")</f>
        <v/>
      </c>
      <c r="L1920" s="297" t="str">
        <f>IFERROR(VLOOKUP(CONCATENATE($A1920,"B"),'05 APU'!$1:$1048576,9,),"")</f>
        <v/>
      </c>
      <c r="M1920" s="297" t="str">
        <f>IFERROR(VLOOKUP(CONCATENATE($A1920,"A"),'05 APU'!$1:$1048576,9,),"")</f>
        <v/>
      </c>
      <c r="N1920" s="86"/>
      <c r="O1920" s="90">
        <f>IFERROR(VLOOKUP(CONCATENATE($A1920,"D"),'05 APU'!$T:$AB,9,),0)</f>
        <v>0</v>
      </c>
      <c r="P1920" s="90">
        <f t="shared" si="60"/>
        <v>0</v>
      </c>
      <c r="Q1920" s="90">
        <f>IFERROR(VLOOKUP(CONCATENATE($A1920,"C"),'05 APU'!$T:$AB,9,),0)</f>
        <v>0</v>
      </c>
      <c r="R1920" s="90">
        <f>IFERROR(VLOOKUP(CONCATENATE($A1920,"B"),'05 APU'!$T:$AB,9,),0)</f>
        <v>0</v>
      </c>
      <c r="S1920" s="90">
        <f>IFERROR(VLOOKUP(CONCATENATE($A1920,"A"),'05 APU'!$T:$AB,9,),0)</f>
        <v>0</v>
      </c>
      <c r="U1920" s="421"/>
      <c r="V1920" s="424"/>
      <c r="W1920" s="429" t="s">
        <v>7203</v>
      </c>
    </row>
    <row r="1921" spans="1:23" ht="21" x14ac:dyDescent="0.25">
      <c r="A1921" s="88">
        <v>1911</v>
      </c>
      <c r="B1921" s="673" t="s">
        <v>4883</v>
      </c>
      <c r="C1921" s="682" t="s">
        <v>6031</v>
      </c>
      <c r="D1921" s="681" t="str">
        <f>IFERROR(VLOOKUP(CONCATENATE($A1921,"T"),'05 APU'!$1:$1048576,3,),"")</f>
        <v/>
      </c>
      <c r="E1921" s="681" t="str">
        <f>IFERROR(VLOOKUP(CONCATENATE($A1921,"T2"),'05 APU'!$1:$1048576,3,),"")</f>
        <v/>
      </c>
      <c r="F1921" s="681" t="str">
        <f>IFERROR(VLOOKUP(CONCATENATE($A1921,"T3"),'05 APU'!$1:$1048576,3,),"")</f>
        <v/>
      </c>
      <c r="G1921" s="672" t="s">
        <v>168</v>
      </c>
      <c r="H1921" s="351"/>
      <c r="I1921" s="90">
        <f>IFERROR((VLOOKUP(CONCATENATE($A1921,"D"),'05 APU'!$1:$1048576,9,)),0)</f>
        <v>0</v>
      </c>
      <c r="J1921" s="90">
        <f t="shared" si="61"/>
        <v>0</v>
      </c>
      <c r="K1921" s="297" t="str">
        <f>IFERROR(VLOOKUP(CONCATENATE($A1921,"C"),'05 APU'!$1:$1048576,9,),"")</f>
        <v/>
      </c>
      <c r="L1921" s="297" t="str">
        <f>IFERROR(VLOOKUP(CONCATENATE($A1921,"B"),'05 APU'!$1:$1048576,9,),"")</f>
        <v/>
      </c>
      <c r="M1921" s="297" t="str">
        <f>IFERROR(VLOOKUP(CONCATENATE($A1921,"A"),'05 APU'!$1:$1048576,9,),"")</f>
        <v/>
      </c>
      <c r="N1921" s="86"/>
      <c r="O1921" s="90">
        <f>IFERROR(VLOOKUP(CONCATENATE($A1921,"D"),'05 APU'!$T:$AB,9,),0)</f>
        <v>0</v>
      </c>
      <c r="P1921" s="90">
        <f t="shared" si="60"/>
        <v>0</v>
      </c>
      <c r="Q1921" s="90">
        <f>IFERROR(VLOOKUP(CONCATENATE($A1921,"C"),'05 APU'!$T:$AB,9,),0)</f>
        <v>0</v>
      </c>
      <c r="R1921" s="90">
        <f>IFERROR(VLOOKUP(CONCATENATE($A1921,"B"),'05 APU'!$T:$AB,9,),0)</f>
        <v>0</v>
      </c>
      <c r="S1921" s="90">
        <f>IFERROR(VLOOKUP(CONCATENATE($A1921,"A"),'05 APU'!$T:$AB,9,),0)</f>
        <v>0</v>
      </c>
      <c r="U1921" s="421"/>
      <c r="V1921" s="424"/>
      <c r="W1921" s="429" t="s">
        <v>7203</v>
      </c>
    </row>
    <row r="1922" spans="1:23" ht="21" x14ac:dyDescent="0.25">
      <c r="A1922" s="88">
        <v>1912</v>
      </c>
      <c r="B1922" s="673" t="s">
        <v>4884</v>
      </c>
      <c r="C1922" s="682" t="s">
        <v>6032</v>
      </c>
      <c r="D1922" s="681" t="str">
        <f>IFERROR(VLOOKUP(CONCATENATE($A1922,"T"),'05 APU'!$1:$1048576,3,),"")</f>
        <v/>
      </c>
      <c r="E1922" s="681" t="str">
        <f>IFERROR(VLOOKUP(CONCATENATE($A1922,"T2"),'05 APU'!$1:$1048576,3,),"")</f>
        <v/>
      </c>
      <c r="F1922" s="681" t="str">
        <f>IFERROR(VLOOKUP(CONCATENATE($A1922,"T3"),'05 APU'!$1:$1048576,3,),"")</f>
        <v/>
      </c>
      <c r="G1922" s="672" t="s">
        <v>168</v>
      </c>
      <c r="H1922" s="351"/>
      <c r="I1922" s="90">
        <f>IFERROR((VLOOKUP(CONCATENATE($A1922,"D"),'05 APU'!$1:$1048576,9,)),0)</f>
        <v>0</v>
      </c>
      <c r="J1922" s="90">
        <f t="shared" si="61"/>
        <v>0</v>
      </c>
      <c r="K1922" s="297" t="str">
        <f>IFERROR(VLOOKUP(CONCATENATE($A1922,"C"),'05 APU'!$1:$1048576,9,),"")</f>
        <v/>
      </c>
      <c r="L1922" s="297" t="str">
        <f>IFERROR(VLOOKUP(CONCATENATE($A1922,"B"),'05 APU'!$1:$1048576,9,),"")</f>
        <v/>
      </c>
      <c r="M1922" s="297" t="str">
        <f>IFERROR(VLOOKUP(CONCATENATE($A1922,"A"),'05 APU'!$1:$1048576,9,),"")</f>
        <v/>
      </c>
      <c r="N1922" s="86"/>
      <c r="O1922" s="90">
        <f>IFERROR(VLOOKUP(CONCATENATE($A1922,"D"),'05 APU'!$T:$AB,9,),0)</f>
        <v>0</v>
      </c>
      <c r="P1922" s="90">
        <f t="shared" si="60"/>
        <v>0</v>
      </c>
      <c r="Q1922" s="90">
        <f>IFERROR(VLOOKUP(CONCATENATE($A1922,"C"),'05 APU'!$T:$AB,9,),0)</f>
        <v>0</v>
      </c>
      <c r="R1922" s="90">
        <f>IFERROR(VLOOKUP(CONCATENATE($A1922,"B"),'05 APU'!$T:$AB,9,),0)</f>
        <v>0</v>
      </c>
      <c r="S1922" s="90">
        <f>IFERROR(VLOOKUP(CONCATENATE($A1922,"A"),'05 APU'!$T:$AB,9,),0)</f>
        <v>0</v>
      </c>
      <c r="U1922" s="421"/>
      <c r="V1922" s="424"/>
      <c r="W1922" s="429" t="s">
        <v>7203</v>
      </c>
    </row>
    <row r="1923" spans="1:23" ht="21" x14ac:dyDescent="0.25">
      <c r="A1923" s="88">
        <v>1913</v>
      </c>
      <c r="B1923" s="673" t="s">
        <v>4885</v>
      </c>
      <c r="C1923" s="682" t="s">
        <v>6033</v>
      </c>
      <c r="D1923" s="681" t="str">
        <f>IFERROR(VLOOKUP(CONCATENATE($A1923,"T"),'05 APU'!$1:$1048576,3,),"")</f>
        <v/>
      </c>
      <c r="E1923" s="681" t="str">
        <f>IFERROR(VLOOKUP(CONCATENATE($A1923,"T2"),'05 APU'!$1:$1048576,3,),"")</f>
        <v/>
      </c>
      <c r="F1923" s="681" t="str">
        <f>IFERROR(VLOOKUP(CONCATENATE($A1923,"T3"),'05 APU'!$1:$1048576,3,),"")</f>
        <v/>
      </c>
      <c r="G1923" s="672" t="s">
        <v>168</v>
      </c>
      <c r="H1923" s="351"/>
      <c r="I1923" s="90">
        <f>IFERROR((VLOOKUP(CONCATENATE($A1923,"D"),'05 APU'!$1:$1048576,9,)),0)</f>
        <v>0</v>
      </c>
      <c r="J1923" s="90">
        <f t="shared" si="61"/>
        <v>0</v>
      </c>
      <c r="K1923" s="297" t="str">
        <f>IFERROR(VLOOKUP(CONCATENATE($A1923,"C"),'05 APU'!$1:$1048576,9,),"")</f>
        <v/>
      </c>
      <c r="L1923" s="297" t="str">
        <f>IFERROR(VLOOKUP(CONCATENATE($A1923,"B"),'05 APU'!$1:$1048576,9,),"")</f>
        <v/>
      </c>
      <c r="M1923" s="297" t="str">
        <f>IFERROR(VLOOKUP(CONCATENATE($A1923,"A"),'05 APU'!$1:$1048576,9,),"")</f>
        <v/>
      </c>
      <c r="N1923" s="86"/>
      <c r="O1923" s="90">
        <f>IFERROR(VLOOKUP(CONCATENATE($A1923,"D"),'05 APU'!$T:$AB,9,),0)</f>
        <v>0</v>
      </c>
      <c r="P1923" s="90">
        <f t="shared" si="60"/>
        <v>0</v>
      </c>
      <c r="Q1923" s="90">
        <f>IFERROR(VLOOKUP(CONCATENATE($A1923,"C"),'05 APU'!$T:$AB,9,),0)</f>
        <v>0</v>
      </c>
      <c r="R1923" s="90">
        <f>IFERROR(VLOOKUP(CONCATENATE($A1923,"B"),'05 APU'!$T:$AB,9,),0)</f>
        <v>0</v>
      </c>
      <c r="S1923" s="90">
        <f>IFERROR(VLOOKUP(CONCATENATE($A1923,"A"),'05 APU'!$T:$AB,9,),0)</f>
        <v>0</v>
      </c>
      <c r="U1923" s="421"/>
      <c r="V1923" s="424"/>
      <c r="W1923" s="429" t="s">
        <v>7203</v>
      </c>
    </row>
    <row r="1924" spans="1:23" ht="21" x14ac:dyDescent="0.25">
      <c r="A1924" s="88">
        <v>1914</v>
      </c>
      <c r="B1924" s="673" t="s">
        <v>4886</v>
      </c>
      <c r="C1924" s="682" t="s">
        <v>6034</v>
      </c>
      <c r="D1924" s="681" t="str">
        <f>IFERROR(VLOOKUP(CONCATENATE($A1924,"T"),'05 APU'!$1:$1048576,3,),"")</f>
        <v/>
      </c>
      <c r="E1924" s="681" t="str">
        <f>IFERROR(VLOOKUP(CONCATENATE($A1924,"T2"),'05 APU'!$1:$1048576,3,),"")</f>
        <v/>
      </c>
      <c r="F1924" s="681" t="str">
        <f>IFERROR(VLOOKUP(CONCATENATE($A1924,"T3"),'05 APU'!$1:$1048576,3,),"")</f>
        <v/>
      </c>
      <c r="G1924" s="672" t="s">
        <v>168</v>
      </c>
      <c r="H1924" s="351"/>
      <c r="I1924" s="90">
        <f>IFERROR((VLOOKUP(CONCATENATE($A1924,"D"),'05 APU'!$1:$1048576,9,)),0)</f>
        <v>0</v>
      </c>
      <c r="J1924" s="90">
        <f t="shared" si="61"/>
        <v>0</v>
      </c>
      <c r="K1924" s="297" t="str">
        <f>IFERROR(VLOOKUP(CONCATENATE($A1924,"C"),'05 APU'!$1:$1048576,9,),"")</f>
        <v/>
      </c>
      <c r="L1924" s="297" t="str">
        <f>IFERROR(VLOOKUP(CONCATENATE($A1924,"B"),'05 APU'!$1:$1048576,9,),"")</f>
        <v/>
      </c>
      <c r="M1924" s="297" t="str">
        <f>IFERROR(VLOOKUP(CONCATENATE($A1924,"A"),'05 APU'!$1:$1048576,9,),"")</f>
        <v/>
      </c>
      <c r="N1924" s="86"/>
      <c r="O1924" s="90">
        <f>IFERROR(VLOOKUP(CONCATENATE($A1924,"D"),'05 APU'!$T:$AB,9,),0)</f>
        <v>0</v>
      </c>
      <c r="P1924" s="90">
        <f t="shared" si="60"/>
        <v>0</v>
      </c>
      <c r="Q1924" s="90">
        <f>IFERROR(VLOOKUP(CONCATENATE($A1924,"C"),'05 APU'!$T:$AB,9,),0)</f>
        <v>0</v>
      </c>
      <c r="R1924" s="90">
        <f>IFERROR(VLOOKUP(CONCATENATE($A1924,"B"),'05 APU'!$T:$AB,9,),0)</f>
        <v>0</v>
      </c>
      <c r="S1924" s="90">
        <f>IFERROR(VLOOKUP(CONCATENATE($A1924,"A"),'05 APU'!$T:$AB,9,),0)</f>
        <v>0</v>
      </c>
      <c r="U1924" s="421"/>
      <c r="V1924" s="424"/>
      <c r="W1924" s="429" t="s">
        <v>7203</v>
      </c>
    </row>
    <row r="1925" spans="1:23" ht="21" x14ac:dyDescent="0.25">
      <c r="A1925" s="88">
        <v>1915</v>
      </c>
      <c r="B1925" s="673" t="s">
        <v>4887</v>
      </c>
      <c r="C1925" s="682" t="s">
        <v>6035</v>
      </c>
      <c r="D1925" s="681" t="str">
        <f>IFERROR(VLOOKUP(CONCATENATE($A1925,"T"),'05 APU'!$1:$1048576,3,),"")</f>
        <v/>
      </c>
      <c r="E1925" s="681" t="str">
        <f>IFERROR(VLOOKUP(CONCATENATE($A1925,"T2"),'05 APU'!$1:$1048576,3,),"")</f>
        <v/>
      </c>
      <c r="F1925" s="681" t="str">
        <f>IFERROR(VLOOKUP(CONCATENATE($A1925,"T3"),'05 APU'!$1:$1048576,3,),"")</f>
        <v/>
      </c>
      <c r="G1925" s="672" t="s">
        <v>168</v>
      </c>
      <c r="H1925" s="351"/>
      <c r="I1925" s="90">
        <f>IFERROR((VLOOKUP(CONCATENATE($A1925,"D"),'05 APU'!$1:$1048576,9,)),0)</f>
        <v>0</v>
      </c>
      <c r="J1925" s="90">
        <f t="shared" si="61"/>
        <v>0</v>
      </c>
      <c r="K1925" s="297" t="str">
        <f>IFERROR(VLOOKUP(CONCATENATE($A1925,"C"),'05 APU'!$1:$1048576,9,),"")</f>
        <v/>
      </c>
      <c r="L1925" s="297" t="str">
        <f>IFERROR(VLOOKUP(CONCATENATE($A1925,"B"),'05 APU'!$1:$1048576,9,),"")</f>
        <v/>
      </c>
      <c r="M1925" s="297" t="str">
        <f>IFERROR(VLOOKUP(CONCATENATE($A1925,"A"),'05 APU'!$1:$1048576,9,),"")</f>
        <v/>
      </c>
      <c r="N1925" s="86"/>
      <c r="O1925" s="90">
        <f>IFERROR(VLOOKUP(CONCATENATE($A1925,"D"),'05 APU'!$T:$AB,9,),0)</f>
        <v>0</v>
      </c>
      <c r="P1925" s="90">
        <f t="shared" si="60"/>
        <v>0</v>
      </c>
      <c r="Q1925" s="90">
        <f>IFERROR(VLOOKUP(CONCATENATE($A1925,"C"),'05 APU'!$T:$AB,9,),0)</f>
        <v>0</v>
      </c>
      <c r="R1925" s="90">
        <f>IFERROR(VLOOKUP(CONCATENATE($A1925,"B"),'05 APU'!$T:$AB,9,),0)</f>
        <v>0</v>
      </c>
      <c r="S1925" s="90">
        <f>IFERROR(VLOOKUP(CONCATENATE($A1925,"A"),'05 APU'!$T:$AB,9,),0)</f>
        <v>0</v>
      </c>
      <c r="U1925" s="421"/>
      <c r="V1925" s="424"/>
      <c r="W1925" s="429" t="s">
        <v>7203</v>
      </c>
    </row>
    <row r="1926" spans="1:23" ht="21" x14ac:dyDescent="0.25">
      <c r="A1926" s="88">
        <v>1916</v>
      </c>
      <c r="B1926" s="673" t="s">
        <v>4888</v>
      </c>
      <c r="C1926" s="682" t="s">
        <v>6036</v>
      </c>
      <c r="D1926" s="681" t="str">
        <f>IFERROR(VLOOKUP(CONCATENATE($A1926,"T"),'05 APU'!$1:$1048576,3,),"")</f>
        <v/>
      </c>
      <c r="E1926" s="681" t="str">
        <f>IFERROR(VLOOKUP(CONCATENATE($A1926,"T2"),'05 APU'!$1:$1048576,3,),"")</f>
        <v/>
      </c>
      <c r="F1926" s="681" t="str">
        <f>IFERROR(VLOOKUP(CONCATENATE($A1926,"T3"),'05 APU'!$1:$1048576,3,),"")</f>
        <v/>
      </c>
      <c r="G1926" s="672" t="s">
        <v>168</v>
      </c>
      <c r="H1926" s="351"/>
      <c r="I1926" s="90">
        <f>IFERROR((VLOOKUP(CONCATENATE($A1926,"D"),'05 APU'!$1:$1048576,9,)),0)</f>
        <v>0</v>
      </c>
      <c r="J1926" s="90">
        <f t="shared" si="61"/>
        <v>0</v>
      </c>
      <c r="K1926" s="297" t="str">
        <f>IFERROR(VLOOKUP(CONCATENATE($A1926,"C"),'05 APU'!$1:$1048576,9,),"")</f>
        <v/>
      </c>
      <c r="L1926" s="297" t="str">
        <f>IFERROR(VLOOKUP(CONCATENATE($A1926,"B"),'05 APU'!$1:$1048576,9,),"")</f>
        <v/>
      </c>
      <c r="M1926" s="297" t="str">
        <f>IFERROR(VLOOKUP(CONCATENATE($A1926,"A"),'05 APU'!$1:$1048576,9,),"")</f>
        <v/>
      </c>
      <c r="N1926" s="86"/>
      <c r="O1926" s="90">
        <f>IFERROR(VLOOKUP(CONCATENATE($A1926,"D"),'05 APU'!$T:$AB,9,),0)</f>
        <v>0</v>
      </c>
      <c r="P1926" s="90">
        <f t="shared" si="60"/>
        <v>0</v>
      </c>
      <c r="Q1926" s="90">
        <f>IFERROR(VLOOKUP(CONCATENATE($A1926,"C"),'05 APU'!$T:$AB,9,),0)</f>
        <v>0</v>
      </c>
      <c r="R1926" s="90">
        <f>IFERROR(VLOOKUP(CONCATENATE($A1926,"B"),'05 APU'!$T:$AB,9,),0)</f>
        <v>0</v>
      </c>
      <c r="S1926" s="90">
        <f>IFERROR(VLOOKUP(CONCATENATE($A1926,"A"),'05 APU'!$T:$AB,9,),0)</f>
        <v>0</v>
      </c>
      <c r="U1926" s="421"/>
      <c r="V1926" s="424"/>
      <c r="W1926" s="429" t="s">
        <v>7203</v>
      </c>
    </row>
    <row r="1927" spans="1:23" ht="21" x14ac:dyDescent="0.25">
      <c r="A1927" s="88">
        <v>1917</v>
      </c>
      <c r="B1927" s="673" t="s">
        <v>4889</v>
      </c>
      <c r="C1927" s="682" t="s">
        <v>6037</v>
      </c>
      <c r="D1927" s="681" t="str">
        <f>IFERROR(VLOOKUP(CONCATENATE($A1927,"T"),'05 APU'!$1:$1048576,3,),"")</f>
        <v/>
      </c>
      <c r="E1927" s="681" t="str">
        <f>IFERROR(VLOOKUP(CONCATENATE($A1927,"T2"),'05 APU'!$1:$1048576,3,),"")</f>
        <v/>
      </c>
      <c r="F1927" s="681" t="str">
        <f>IFERROR(VLOOKUP(CONCATENATE($A1927,"T3"),'05 APU'!$1:$1048576,3,),"")</f>
        <v/>
      </c>
      <c r="G1927" s="672" t="s">
        <v>168</v>
      </c>
      <c r="H1927" s="351"/>
      <c r="I1927" s="90">
        <f>IFERROR((VLOOKUP(CONCATENATE($A1927,"D"),'05 APU'!$1:$1048576,9,)),0)</f>
        <v>0</v>
      </c>
      <c r="J1927" s="90">
        <f t="shared" si="61"/>
        <v>0</v>
      </c>
      <c r="K1927" s="297" t="str">
        <f>IFERROR(VLOOKUP(CONCATENATE($A1927,"C"),'05 APU'!$1:$1048576,9,),"")</f>
        <v/>
      </c>
      <c r="L1927" s="297" t="str">
        <f>IFERROR(VLOOKUP(CONCATENATE($A1927,"B"),'05 APU'!$1:$1048576,9,),"")</f>
        <v/>
      </c>
      <c r="M1927" s="297" t="str">
        <f>IFERROR(VLOOKUP(CONCATENATE($A1927,"A"),'05 APU'!$1:$1048576,9,),"")</f>
        <v/>
      </c>
      <c r="N1927" s="86"/>
      <c r="O1927" s="90">
        <f>IFERROR(VLOOKUP(CONCATENATE($A1927,"D"),'05 APU'!$T:$AB,9,),0)</f>
        <v>0</v>
      </c>
      <c r="P1927" s="90">
        <f t="shared" si="60"/>
        <v>0</v>
      </c>
      <c r="Q1927" s="90">
        <f>IFERROR(VLOOKUP(CONCATENATE($A1927,"C"),'05 APU'!$T:$AB,9,),0)</f>
        <v>0</v>
      </c>
      <c r="R1927" s="90">
        <f>IFERROR(VLOOKUP(CONCATENATE($A1927,"B"),'05 APU'!$T:$AB,9,),0)</f>
        <v>0</v>
      </c>
      <c r="S1927" s="90">
        <f>IFERROR(VLOOKUP(CONCATENATE($A1927,"A"),'05 APU'!$T:$AB,9,),0)</f>
        <v>0</v>
      </c>
      <c r="U1927" s="421"/>
      <c r="V1927" s="424"/>
      <c r="W1927" s="429" t="s">
        <v>7203</v>
      </c>
    </row>
    <row r="1928" spans="1:23" ht="21" x14ac:dyDescent="0.25">
      <c r="A1928" s="88">
        <v>1918</v>
      </c>
      <c r="B1928" s="673" t="s">
        <v>4890</v>
      </c>
      <c r="C1928" s="682" t="s">
        <v>6038</v>
      </c>
      <c r="D1928" s="681" t="str">
        <f>IFERROR(VLOOKUP(CONCATENATE($A1928,"T"),'05 APU'!$1:$1048576,3,),"")</f>
        <v/>
      </c>
      <c r="E1928" s="681" t="str">
        <f>IFERROR(VLOOKUP(CONCATENATE($A1928,"T2"),'05 APU'!$1:$1048576,3,),"")</f>
        <v/>
      </c>
      <c r="F1928" s="681" t="str">
        <f>IFERROR(VLOOKUP(CONCATENATE($A1928,"T3"),'05 APU'!$1:$1048576,3,),"")</f>
        <v/>
      </c>
      <c r="G1928" s="672" t="s">
        <v>168</v>
      </c>
      <c r="H1928" s="351"/>
      <c r="I1928" s="90">
        <f>IFERROR((VLOOKUP(CONCATENATE($A1928,"D"),'05 APU'!$1:$1048576,9,)),0)</f>
        <v>0</v>
      </c>
      <c r="J1928" s="90">
        <f t="shared" si="61"/>
        <v>0</v>
      </c>
      <c r="K1928" s="297" t="str">
        <f>IFERROR(VLOOKUP(CONCATENATE($A1928,"C"),'05 APU'!$1:$1048576,9,),"")</f>
        <v/>
      </c>
      <c r="L1928" s="297" t="str">
        <f>IFERROR(VLOOKUP(CONCATENATE($A1928,"B"),'05 APU'!$1:$1048576,9,),"")</f>
        <v/>
      </c>
      <c r="M1928" s="297" t="str">
        <f>IFERROR(VLOOKUP(CONCATENATE($A1928,"A"),'05 APU'!$1:$1048576,9,),"")</f>
        <v/>
      </c>
      <c r="N1928" s="86"/>
      <c r="O1928" s="90">
        <f>IFERROR(VLOOKUP(CONCATENATE($A1928,"D"),'05 APU'!$T:$AB,9,),0)</f>
        <v>0</v>
      </c>
      <c r="P1928" s="90">
        <f t="shared" si="60"/>
        <v>0</v>
      </c>
      <c r="Q1928" s="90">
        <f>IFERROR(VLOOKUP(CONCATENATE($A1928,"C"),'05 APU'!$T:$AB,9,),0)</f>
        <v>0</v>
      </c>
      <c r="R1928" s="90">
        <f>IFERROR(VLOOKUP(CONCATENATE($A1928,"B"),'05 APU'!$T:$AB,9,),0)</f>
        <v>0</v>
      </c>
      <c r="S1928" s="90">
        <f>IFERROR(VLOOKUP(CONCATENATE($A1928,"A"),'05 APU'!$T:$AB,9,),0)</f>
        <v>0</v>
      </c>
      <c r="U1928" s="421"/>
      <c r="V1928" s="424"/>
      <c r="W1928" s="429" t="s">
        <v>7203</v>
      </c>
    </row>
    <row r="1929" spans="1:23" ht="21" x14ac:dyDescent="0.25">
      <c r="A1929" s="88">
        <v>1919</v>
      </c>
      <c r="B1929" s="673" t="s">
        <v>4891</v>
      </c>
      <c r="C1929" s="682" t="s">
        <v>6039</v>
      </c>
      <c r="D1929" s="681" t="str">
        <f>IFERROR(VLOOKUP(CONCATENATE($A1929,"T"),'05 APU'!$1:$1048576,3,),"")</f>
        <v/>
      </c>
      <c r="E1929" s="681" t="str">
        <f>IFERROR(VLOOKUP(CONCATENATE($A1929,"T2"),'05 APU'!$1:$1048576,3,),"")</f>
        <v/>
      </c>
      <c r="F1929" s="681" t="str">
        <f>IFERROR(VLOOKUP(CONCATENATE($A1929,"T3"),'05 APU'!$1:$1048576,3,),"")</f>
        <v/>
      </c>
      <c r="G1929" s="672" t="s">
        <v>168</v>
      </c>
      <c r="H1929" s="351"/>
      <c r="I1929" s="90">
        <f>IFERROR((VLOOKUP(CONCATENATE($A1929,"D"),'05 APU'!$1:$1048576,9,)),0)</f>
        <v>0</v>
      </c>
      <c r="J1929" s="90">
        <f t="shared" si="61"/>
        <v>0</v>
      </c>
      <c r="K1929" s="297" t="str">
        <f>IFERROR(VLOOKUP(CONCATENATE($A1929,"C"),'05 APU'!$1:$1048576,9,),"")</f>
        <v/>
      </c>
      <c r="L1929" s="297" t="str">
        <f>IFERROR(VLOOKUP(CONCATENATE($A1929,"B"),'05 APU'!$1:$1048576,9,),"")</f>
        <v/>
      </c>
      <c r="M1929" s="297" t="str">
        <f>IFERROR(VLOOKUP(CONCATENATE($A1929,"A"),'05 APU'!$1:$1048576,9,),"")</f>
        <v/>
      </c>
      <c r="N1929" s="86"/>
      <c r="O1929" s="90">
        <f>IFERROR(VLOOKUP(CONCATENATE($A1929,"D"),'05 APU'!$T:$AB,9,),0)</f>
        <v>0</v>
      </c>
      <c r="P1929" s="90">
        <f t="shared" si="60"/>
        <v>0</v>
      </c>
      <c r="Q1929" s="90">
        <f>IFERROR(VLOOKUP(CONCATENATE($A1929,"C"),'05 APU'!$T:$AB,9,),0)</f>
        <v>0</v>
      </c>
      <c r="R1929" s="90">
        <f>IFERROR(VLOOKUP(CONCATENATE($A1929,"B"),'05 APU'!$T:$AB,9,),0)</f>
        <v>0</v>
      </c>
      <c r="S1929" s="90">
        <f>IFERROR(VLOOKUP(CONCATENATE($A1929,"A"),'05 APU'!$T:$AB,9,),0)</f>
        <v>0</v>
      </c>
      <c r="U1929" s="421"/>
      <c r="V1929" s="424"/>
      <c r="W1929" s="429" t="s">
        <v>7203</v>
      </c>
    </row>
    <row r="1930" spans="1:23" ht="21" x14ac:dyDescent="0.25">
      <c r="A1930" s="88">
        <v>1920</v>
      </c>
      <c r="B1930" s="673" t="s">
        <v>4892</v>
      </c>
      <c r="C1930" s="682" t="s">
        <v>6040</v>
      </c>
      <c r="D1930" s="681" t="str">
        <f>IFERROR(VLOOKUP(CONCATENATE($A1930,"T"),'05 APU'!$1:$1048576,3,),"")</f>
        <v/>
      </c>
      <c r="E1930" s="681" t="str">
        <f>IFERROR(VLOOKUP(CONCATENATE($A1930,"T2"),'05 APU'!$1:$1048576,3,),"")</f>
        <v/>
      </c>
      <c r="F1930" s="681" t="str">
        <f>IFERROR(VLOOKUP(CONCATENATE($A1930,"T3"),'05 APU'!$1:$1048576,3,),"")</f>
        <v/>
      </c>
      <c r="G1930" s="672" t="s">
        <v>168</v>
      </c>
      <c r="H1930" s="351"/>
      <c r="I1930" s="90">
        <f>IFERROR((VLOOKUP(CONCATENATE($A1930,"D"),'05 APU'!$1:$1048576,9,)),0)</f>
        <v>0</v>
      </c>
      <c r="J1930" s="90">
        <f t="shared" si="61"/>
        <v>0</v>
      </c>
      <c r="K1930" s="297" t="str">
        <f>IFERROR(VLOOKUP(CONCATENATE($A1930,"C"),'05 APU'!$1:$1048576,9,),"")</f>
        <v/>
      </c>
      <c r="L1930" s="297" t="str">
        <f>IFERROR(VLOOKUP(CONCATENATE($A1930,"B"),'05 APU'!$1:$1048576,9,),"")</f>
        <v/>
      </c>
      <c r="M1930" s="297" t="str">
        <f>IFERROR(VLOOKUP(CONCATENATE($A1930,"A"),'05 APU'!$1:$1048576,9,),"")</f>
        <v/>
      </c>
      <c r="N1930" s="86"/>
      <c r="O1930" s="90">
        <f>IFERROR(VLOOKUP(CONCATENATE($A1930,"D"),'05 APU'!$T:$AB,9,),0)</f>
        <v>0</v>
      </c>
      <c r="P1930" s="90">
        <f t="shared" si="60"/>
        <v>0</v>
      </c>
      <c r="Q1930" s="90">
        <f>IFERROR(VLOOKUP(CONCATENATE($A1930,"C"),'05 APU'!$T:$AB,9,),0)</f>
        <v>0</v>
      </c>
      <c r="R1930" s="90">
        <f>IFERROR(VLOOKUP(CONCATENATE($A1930,"B"),'05 APU'!$T:$AB,9,),0)</f>
        <v>0</v>
      </c>
      <c r="S1930" s="90">
        <f>IFERROR(VLOOKUP(CONCATENATE($A1930,"A"),'05 APU'!$T:$AB,9,),0)</f>
        <v>0</v>
      </c>
      <c r="U1930" s="421"/>
      <c r="V1930" s="424"/>
      <c r="W1930" s="429" t="s">
        <v>7203</v>
      </c>
    </row>
    <row r="1931" spans="1:23" ht="21" x14ac:dyDescent="0.25">
      <c r="A1931" s="88">
        <v>1921</v>
      </c>
      <c r="B1931" s="673" t="s">
        <v>4893</v>
      </c>
      <c r="C1931" s="682" t="s">
        <v>6041</v>
      </c>
      <c r="D1931" s="681" t="str">
        <f>IFERROR(VLOOKUP(CONCATENATE($A1931,"T"),'05 APU'!$1:$1048576,3,),"")</f>
        <v/>
      </c>
      <c r="E1931" s="681" t="str">
        <f>IFERROR(VLOOKUP(CONCATENATE($A1931,"T2"),'05 APU'!$1:$1048576,3,),"")</f>
        <v/>
      </c>
      <c r="F1931" s="681" t="str">
        <f>IFERROR(VLOOKUP(CONCATENATE($A1931,"T3"),'05 APU'!$1:$1048576,3,),"")</f>
        <v/>
      </c>
      <c r="G1931" s="672" t="s">
        <v>168</v>
      </c>
      <c r="H1931" s="351"/>
      <c r="I1931" s="90">
        <f>IFERROR((VLOOKUP(CONCATENATE($A1931,"D"),'05 APU'!$1:$1048576,9,)),0)</f>
        <v>0</v>
      </c>
      <c r="J1931" s="90">
        <f t="shared" si="61"/>
        <v>0</v>
      </c>
      <c r="K1931" s="297" t="str">
        <f>IFERROR(VLOOKUP(CONCATENATE($A1931,"C"),'05 APU'!$1:$1048576,9,),"")</f>
        <v/>
      </c>
      <c r="L1931" s="297" t="str">
        <f>IFERROR(VLOOKUP(CONCATENATE($A1931,"B"),'05 APU'!$1:$1048576,9,),"")</f>
        <v/>
      </c>
      <c r="M1931" s="297" t="str">
        <f>IFERROR(VLOOKUP(CONCATENATE($A1931,"A"),'05 APU'!$1:$1048576,9,),"")</f>
        <v/>
      </c>
      <c r="N1931" s="86"/>
      <c r="O1931" s="90">
        <f>IFERROR(VLOOKUP(CONCATENATE($A1931,"D"),'05 APU'!$T:$AB,9,),0)</f>
        <v>0</v>
      </c>
      <c r="P1931" s="90">
        <f t="shared" ref="P1931:P1994" si="62">IFERROR($O1931*$H1931,0)</f>
        <v>0</v>
      </c>
      <c r="Q1931" s="90">
        <f>IFERROR(VLOOKUP(CONCATENATE($A1931,"C"),'05 APU'!$T:$AB,9,),0)</f>
        <v>0</v>
      </c>
      <c r="R1931" s="90">
        <f>IFERROR(VLOOKUP(CONCATENATE($A1931,"B"),'05 APU'!$T:$AB,9,),0)</f>
        <v>0</v>
      </c>
      <c r="S1931" s="90">
        <f>IFERROR(VLOOKUP(CONCATENATE($A1931,"A"),'05 APU'!$T:$AB,9,),0)</f>
        <v>0</v>
      </c>
      <c r="U1931" s="421"/>
      <c r="V1931" s="424"/>
      <c r="W1931" s="429" t="s">
        <v>7203</v>
      </c>
    </row>
    <row r="1932" spans="1:23" ht="21" x14ac:dyDescent="0.25">
      <c r="A1932" s="88">
        <v>1922</v>
      </c>
      <c r="B1932" s="673" t="s">
        <v>4894</v>
      </c>
      <c r="C1932" s="682" t="s">
        <v>6042</v>
      </c>
      <c r="D1932" s="681" t="str">
        <f>IFERROR(VLOOKUP(CONCATENATE($A1932,"T"),'05 APU'!$1:$1048576,3,),"")</f>
        <v/>
      </c>
      <c r="E1932" s="681" t="str">
        <f>IFERROR(VLOOKUP(CONCATENATE($A1932,"T2"),'05 APU'!$1:$1048576,3,),"")</f>
        <v/>
      </c>
      <c r="F1932" s="681" t="str">
        <f>IFERROR(VLOOKUP(CONCATENATE($A1932,"T3"),'05 APU'!$1:$1048576,3,),"")</f>
        <v/>
      </c>
      <c r="G1932" s="672" t="s">
        <v>168</v>
      </c>
      <c r="H1932" s="351"/>
      <c r="I1932" s="90">
        <f>IFERROR((VLOOKUP(CONCATENATE($A1932,"D"),'05 APU'!$1:$1048576,9,)),0)</f>
        <v>0</v>
      </c>
      <c r="J1932" s="90">
        <f t="shared" si="61"/>
        <v>0</v>
      </c>
      <c r="K1932" s="297" t="str">
        <f>IFERROR(VLOOKUP(CONCATENATE($A1932,"C"),'05 APU'!$1:$1048576,9,),"")</f>
        <v/>
      </c>
      <c r="L1932" s="297" t="str">
        <f>IFERROR(VLOOKUP(CONCATENATE($A1932,"B"),'05 APU'!$1:$1048576,9,),"")</f>
        <v/>
      </c>
      <c r="M1932" s="297" t="str">
        <f>IFERROR(VLOOKUP(CONCATENATE($A1932,"A"),'05 APU'!$1:$1048576,9,),"")</f>
        <v/>
      </c>
      <c r="N1932" s="86"/>
      <c r="O1932" s="90">
        <f>IFERROR(VLOOKUP(CONCATENATE($A1932,"D"),'05 APU'!$T:$AB,9,),0)</f>
        <v>0</v>
      </c>
      <c r="P1932" s="90">
        <f t="shared" si="62"/>
        <v>0</v>
      </c>
      <c r="Q1932" s="90">
        <f>IFERROR(VLOOKUP(CONCATENATE($A1932,"C"),'05 APU'!$T:$AB,9,),0)</f>
        <v>0</v>
      </c>
      <c r="R1932" s="90">
        <f>IFERROR(VLOOKUP(CONCATENATE($A1932,"B"),'05 APU'!$T:$AB,9,),0)</f>
        <v>0</v>
      </c>
      <c r="S1932" s="90">
        <f>IFERROR(VLOOKUP(CONCATENATE($A1932,"A"),'05 APU'!$T:$AB,9,),0)</f>
        <v>0</v>
      </c>
      <c r="U1932" s="421"/>
      <c r="V1932" s="424"/>
      <c r="W1932" s="429" t="s">
        <v>7203</v>
      </c>
    </row>
    <row r="1933" spans="1:23" ht="21" x14ac:dyDescent="0.25">
      <c r="A1933" s="88">
        <v>1923</v>
      </c>
      <c r="B1933" s="673" t="s">
        <v>4895</v>
      </c>
      <c r="C1933" s="682" t="s">
        <v>6043</v>
      </c>
      <c r="D1933" s="681" t="str">
        <f>IFERROR(VLOOKUP(CONCATENATE($A1933,"T"),'05 APU'!$1:$1048576,3,),"")</f>
        <v/>
      </c>
      <c r="E1933" s="681" t="str">
        <f>IFERROR(VLOOKUP(CONCATENATE($A1933,"T2"),'05 APU'!$1:$1048576,3,),"")</f>
        <v/>
      </c>
      <c r="F1933" s="681" t="str">
        <f>IFERROR(VLOOKUP(CONCATENATE($A1933,"T3"),'05 APU'!$1:$1048576,3,),"")</f>
        <v/>
      </c>
      <c r="G1933" s="672" t="s">
        <v>168</v>
      </c>
      <c r="H1933" s="351"/>
      <c r="I1933" s="90">
        <f>IFERROR((VLOOKUP(CONCATENATE($A1933,"D"),'05 APU'!$1:$1048576,9,)),0)</f>
        <v>0</v>
      </c>
      <c r="J1933" s="90">
        <f t="shared" si="61"/>
        <v>0</v>
      </c>
      <c r="K1933" s="297" t="str">
        <f>IFERROR(VLOOKUP(CONCATENATE($A1933,"C"),'05 APU'!$1:$1048576,9,),"")</f>
        <v/>
      </c>
      <c r="L1933" s="297" t="str">
        <f>IFERROR(VLOOKUP(CONCATENATE($A1933,"B"),'05 APU'!$1:$1048576,9,),"")</f>
        <v/>
      </c>
      <c r="M1933" s="297" t="str">
        <f>IFERROR(VLOOKUP(CONCATENATE($A1933,"A"),'05 APU'!$1:$1048576,9,),"")</f>
        <v/>
      </c>
      <c r="N1933" s="86"/>
      <c r="O1933" s="90">
        <f>IFERROR(VLOOKUP(CONCATENATE($A1933,"D"),'05 APU'!$T:$AB,9,),0)</f>
        <v>0</v>
      </c>
      <c r="P1933" s="90">
        <f t="shared" si="62"/>
        <v>0</v>
      </c>
      <c r="Q1933" s="90">
        <f>IFERROR(VLOOKUP(CONCATENATE($A1933,"C"),'05 APU'!$T:$AB,9,),0)</f>
        <v>0</v>
      </c>
      <c r="R1933" s="90">
        <f>IFERROR(VLOOKUP(CONCATENATE($A1933,"B"),'05 APU'!$T:$AB,9,),0)</f>
        <v>0</v>
      </c>
      <c r="S1933" s="90">
        <f>IFERROR(VLOOKUP(CONCATENATE($A1933,"A"),'05 APU'!$T:$AB,9,),0)</f>
        <v>0</v>
      </c>
      <c r="U1933" s="421"/>
      <c r="V1933" s="424"/>
      <c r="W1933" s="429" t="s">
        <v>7203</v>
      </c>
    </row>
    <row r="1934" spans="1:23" ht="21" x14ac:dyDescent="0.25">
      <c r="A1934" s="88">
        <v>1924</v>
      </c>
      <c r="B1934" s="673" t="s">
        <v>4896</v>
      </c>
      <c r="C1934" s="682" t="s">
        <v>6044</v>
      </c>
      <c r="D1934" s="681" t="str">
        <f>IFERROR(VLOOKUP(CONCATENATE($A1934,"T"),'05 APU'!$1:$1048576,3,),"")</f>
        <v/>
      </c>
      <c r="E1934" s="681" t="str">
        <f>IFERROR(VLOOKUP(CONCATENATE($A1934,"T2"),'05 APU'!$1:$1048576,3,),"")</f>
        <v/>
      </c>
      <c r="F1934" s="681" t="str">
        <f>IFERROR(VLOOKUP(CONCATENATE($A1934,"T3"),'05 APU'!$1:$1048576,3,),"")</f>
        <v/>
      </c>
      <c r="G1934" s="672" t="s">
        <v>168</v>
      </c>
      <c r="H1934" s="351"/>
      <c r="I1934" s="90">
        <f>IFERROR((VLOOKUP(CONCATENATE($A1934,"D"),'05 APU'!$1:$1048576,9,)),0)</f>
        <v>0</v>
      </c>
      <c r="J1934" s="90">
        <f t="shared" si="61"/>
        <v>0</v>
      </c>
      <c r="K1934" s="297" t="str">
        <f>IFERROR(VLOOKUP(CONCATENATE($A1934,"C"),'05 APU'!$1:$1048576,9,),"")</f>
        <v/>
      </c>
      <c r="L1934" s="297" t="str">
        <f>IFERROR(VLOOKUP(CONCATENATE($A1934,"B"),'05 APU'!$1:$1048576,9,),"")</f>
        <v/>
      </c>
      <c r="M1934" s="297" t="str">
        <f>IFERROR(VLOOKUP(CONCATENATE($A1934,"A"),'05 APU'!$1:$1048576,9,),"")</f>
        <v/>
      </c>
      <c r="N1934" s="86"/>
      <c r="O1934" s="90">
        <f>IFERROR(VLOOKUP(CONCATENATE($A1934,"D"),'05 APU'!$T:$AB,9,),0)</f>
        <v>0</v>
      </c>
      <c r="P1934" s="90">
        <f t="shared" si="62"/>
        <v>0</v>
      </c>
      <c r="Q1934" s="90">
        <f>IFERROR(VLOOKUP(CONCATENATE($A1934,"C"),'05 APU'!$T:$AB,9,),0)</f>
        <v>0</v>
      </c>
      <c r="R1934" s="90">
        <f>IFERROR(VLOOKUP(CONCATENATE($A1934,"B"),'05 APU'!$T:$AB,9,),0)</f>
        <v>0</v>
      </c>
      <c r="S1934" s="90">
        <f>IFERROR(VLOOKUP(CONCATENATE($A1934,"A"),'05 APU'!$T:$AB,9,),0)</f>
        <v>0</v>
      </c>
      <c r="U1934" s="421"/>
      <c r="V1934" s="424"/>
      <c r="W1934" s="429" t="s">
        <v>7203</v>
      </c>
    </row>
    <row r="1935" spans="1:23" ht="21" x14ac:dyDescent="0.25">
      <c r="A1935" s="88">
        <v>1925</v>
      </c>
      <c r="B1935" s="673" t="s">
        <v>4897</v>
      </c>
      <c r="C1935" s="682" t="s">
        <v>6045</v>
      </c>
      <c r="D1935" s="681" t="str">
        <f>IFERROR(VLOOKUP(CONCATENATE($A1935,"T"),'05 APU'!$1:$1048576,3,),"")</f>
        <v/>
      </c>
      <c r="E1935" s="681" t="str">
        <f>IFERROR(VLOOKUP(CONCATENATE($A1935,"T2"),'05 APU'!$1:$1048576,3,),"")</f>
        <v/>
      </c>
      <c r="F1935" s="681" t="str">
        <f>IFERROR(VLOOKUP(CONCATENATE($A1935,"T3"),'05 APU'!$1:$1048576,3,),"")</f>
        <v/>
      </c>
      <c r="G1935" s="672" t="s">
        <v>168</v>
      </c>
      <c r="H1935" s="351"/>
      <c r="I1935" s="90">
        <f>IFERROR((VLOOKUP(CONCATENATE($A1935,"D"),'05 APU'!$1:$1048576,9,)),0)</f>
        <v>0</v>
      </c>
      <c r="J1935" s="90">
        <f t="shared" si="61"/>
        <v>0</v>
      </c>
      <c r="K1935" s="297" t="str">
        <f>IFERROR(VLOOKUP(CONCATENATE($A1935,"C"),'05 APU'!$1:$1048576,9,),"")</f>
        <v/>
      </c>
      <c r="L1935" s="297" t="str">
        <f>IFERROR(VLOOKUP(CONCATENATE($A1935,"B"),'05 APU'!$1:$1048576,9,),"")</f>
        <v/>
      </c>
      <c r="M1935" s="297" t="str">
        <f>IFERROR(VLOOKUP(CONCATENATE($A1935,"A"),'05 APU'!$1:$1048576,9,),"")</f>
        <v/>
      </c>
      <c r="N1935" s="86"/>
      <c r="O1935" s="90">
        <f>IFERROR(VLOOKUP(CONCATENATE($A1935,"D"),'05 APU'!$T:$AB,9,),0)</f>
        <v>0</v>
      </c>
      <c r="P1935" s="90">
        <f t="shared" si="62"/>
        <v>0</v>
      </c>
      <c r="Q1935" s="90">
        <f>IFERROR(VLOOKUP(CONCATENATE($A1935,"C"),'05 APU'!$T:$AB,9,),0)</f>
        <v>0</v>
      </c>
      <c r="R1935" s="90">
        <f>IFERROR(VLOOKUP(CONCATENATE($A1935,"B"),'05 APU'!$T:$AB,9,),0)</f>
        <v>0</v>
      </c>
      <c r="S1935" s="90">
        <f>IFERROR(VLOOKUP(CONCATENATE($A1935,"A"),'05 APU'!$T:$AB,9,),0)</f>
        <v>0</v>
      </c>
      <c r="U1935" s="421"/>
      <c r="V1935" s="424"/>
      <c r="W1935" s="429" t="s">
        <v>7203</v>
      </c>
    </row>
    <row r="1936" spans="1:23" ht="21" x14ac:dyDescent="0.25">
      <c r="A1936" s="88">
        <v>1926</v>
      </c>
      <c r="B1936" s="673" t="s">
        <v>4898</v>
      </c>
      <c r="C1936" s="682" t="s">
        <v>6046</v>
      </c>
      <c r="D1936" s="681" t="str">
        <f>IFERROR(VLOOKUP(CONCATENATE($A1936,"T"),'05 APU'!$1:$1048576,3,),"")</f>
        <v/>
      </c>
      <c r="E1936" s="681" t="str">
        <f>IFERROR(VLOOKUP(CONCATENATE($A1936,"T2"),'05 APU'!$1:$1048576,3,),"")</f>
        <v/>
      </c>
      <c r="F1936" s="681" t="str">
        <f>IFERROR(VLOOKUP(CONCATENATE($A1936,"T3"),'05 APU'!$1:$1048576,3,),"")</f>
        <v/>
      </c>
      <c r="G1936" s="672" t="s">
        <v>168</v>
      </c>
      <c r="H1936" s="351"/>
      <c r="I1936" s="90">
        <f>IFERROR((VLOOKUP(CONCATENATE($A1936,"D"),'05 APU'!$1:$1048576,9,)),0)</f>
        <v>0</v>
      </c>
      <c r="J1936" s="90">
        <f t="shared" si="61"/>
        <v>0</v>
      </c>
      <c r="K1936" s="297" t="str">
        <f>IFERROR(VLOOKUP(CONCATENATE($A1936,"C"),'05 APU'!$1:$1048576,9,),"")</f>
        <v/>
      </c>
      <c r="L1936" s="297" t="str">
        <f>IFERROR(VLOOKUP(CONCATENATE($A1936,"B"),'05 APU'!$1:$1048576,9,),"")</f>
        <v/>
      </c>
      <c r="M1936" s="297" t="str">
        <f>IFERROR(VLOOKUP(CONCATENATE($A1936,"A"),'05 APU'!$1:$1048576,9,),"")</f>
        <v/>
      </c>
      <c r="N1936" s="86"/>
      <c r="O1936" s="90">
        <f>IFERROR(VLOOKUP(CONCATENATE($A1936,"D"),'05 APU'!$T:$AB,9,),0)</f>
        <v>0</v>
      </c>
      <c r="P1936" s="90">
        <f t="shared" si="62"/>
        <v>0</v>
      </c>
      <c r="Q1936" s="90">
        <f>IFERROR(VLOOKUP(CONCATENATE($A1936,"C"),'05 APU'!$T:$AB,9,),0)</f>
        <v>0</v>
      </c>
      <c r="R1936" s="90">
        <f>IFERROR(VLOOKUP(CONCATENATE($A1936,"B"),'05 APU'!$T:$AB,9,),0)</f>
        <v>0</v>
      </c>
      <c r="S1936" s="90">
        <f>IFERROR(VLOOKUP(CONCATENATE($A1936,"A"),'05 APU'!$T:$AB,9,),0)</f>
        <v>0</v>
      </c>
      <c r="U1936" s="421"/>
      <c r="V1936" s="424"/>
      <c r="W1936" s="429" t="s">
        <v>7203</v>
      </c>
    </row>
    <row r="1937" spans="1:23" ht="21" x14ac:dyDescent="0.25">
      <c r="A1937" s="88">
        <v>1927</v>
      </c>
      <c r="B1937" s="673" t="s">
        <v>4899</v>
      </c>
      <c r="C1937" s="682" t="s">
        <v>6047</v>
      </c>
      <c r="D1937" s="681" t="str">
        <f>IFERROR(VLOOKUP(CONCATENATE($A1937,"T"),'05 APU'!$1:$1048576,3,),"")</f>
        <v/>
      </c>
      <c r="E1937" s="681" t="str">
        <f>IFERROR(VLOOKUP(CONCATENATE($A1937,"T2"),'05 APU'!$1:$1048576,3,),"")</f>
        <v/>
      </c>
      <c r="F1937" s="681" t="str">
        <f>IFERROR(VLOOKUP(CONCATENATE($A1937,"T3"),'05 APU'!$1:$1048576,3,),"")</f>
        <v/>
      </c>
      <c r="G1937" s="672" t="s">
        <v>168</v>
      </c>
      <c r="H1937" s="351"/>
      <c r="I1937" s="90">
        <f>IFERROR((VLOOKUP(CONCATENATE($A1937,"D"),'05 APU'!$1:$1048576,9,)),0)</f>
        <v>0</v>
      </c>
      <c r="J1937" s="90">
        <f t="shared" si="61"/>
        <v>0</v>
      </c>
      <c r="K1937" s="297" t="str">
        <f>IFERROR(VLOOKUP(CONCATENATE($A1937,"C"),'05 APU'!$1:$1048576,9,),"")</f>
        <v/>
      </c>
      <c r="L1937" s="297" t="str">
        <f>IFERROR(VLOOKUP(CONCATENATE($A1937,"B"),'05 APU'!$1:$1048576,9,),"")</f>
        <v/>
      </c>
      <c r="M1937" s="297" t="str">
        <f>IFERROR(VLOOKUP(CONCATENATE($A1937,"A"),'05 APU'!$1:$1048576,9,),"")</f>
        <v/>
      </c>
      <c r="N1937" s="86"/>
      <c r="O1937" s="90">
        <f>IFERROR(VLOOKUP(CONCATENATE($A1937,"D"),'05 APU'!$T:$AB,9,),0)</f>
        <v>0</v>
      </c>
      <c r="P1937" s="90">
        <f t="shared" si="62"/>
        <v>0</v>
      </c>
      <c r="Q1937" s="90">
        <f>IFERROR(VLOOKUP(CONCATENATE($A1937,"C"),'05 APU'!$T:$AB,9,),0)</f>
        <v>0</v>
      </c>
      <c r="R1937" s="90">
        <f>IFERROR(VLOOKUP(CONCATENATE($A1937,"B"),'05 APU'!$T:$AB,9,),0)</f>
        <v>0</v>
      </c>
      <c r="S1937" s="90">
        <f>IFERROR(VLOOKUP(CONCATENATE($A1937,"A"),'05 APU'!$T:$AB,9,),0)</f>
        <v>0</v>
      </c>
      <c r="U1937" s="421"/>
      <c r="V1937" s="424"/>
      <c r="W1937" s="429" t="s">
        <v>7203</v>
      </c>
    </row>
    <row r="1938" spans="1:23" ht="21" x14ac:dyDescent="0.25">
      <c r="A1938" s="88">
        <v>1928</v>
      </c>
      <c r="B1938" s="673" t="s">
        <v>4900</v>
      </c>
      <c r="C1938" s="682" t="s">
        <v>6048</v>
      </c>
      <c r="D1938" s="681" t="str">
        <f>IFERROR(VLOOKUP(CONCATENATE($A1938,"T"),'05 APU'!$1:$1048576,3,),"")</f>
        <v/>
      </c>
      <c r="E1938" s="681" t="str">
        <f>IFERROR(VLOOKUP(CONCATENATE($A1938,"T2"),'05 APU'!$1:$1048576,3,),"")</f>
        <v/>
      </c>
      <c r="F1938" s="681" t="str">
        <f>IFERROR(VLOOKUP(CONCATENATE($A1938,"T3"),'05 APU'!$1:$1048576,3,),"")</f>
        <v/>
      </c>
      <c r="G1938" s="672" t="s">
        <v>168</v>
      </c>
      <c r="H1938" s="351"/>
      <c r="I1938" s="90">
        <f>IFERROR((VLOOKUP(CONCATENATE($A1938,"D"),'05 APU'!$1:$1048576,9,)),0)</f>
        <v>0</v>
      </c>
      <c r="J1938" s="90">
        <f t="shared" si="61"/>
        <v>0</v>
      </c>
      <c r="K1938" s="297" t="str">
        <f>IFERROR(VLOOKUP(CONCATENATE($A1938,"C"),'05 APU'!$1:$1048576,9,),"")</f>
        <v/>
      </c>
      <c r="L1938" s="297" t="str">
        <f>IFERROR(VLOOKUP(CONCATENATE($A1938,"B"),'05 APU'!$1:$1048576,9,),"")</f>
        <v/>
      </c>
      <c r="M1938" s="297" t="str">
        <f>IFERROR(VLOOKUP(CONCATENATE($A1938,"A"),'05 APU'!$1:$1048576,9,),"")</f>
        <v/>
      </c>
      <c r="N1938" s="86"/>
      <c r="O1938" s="90">
        <f>IFERROR(VLOOKUP(CONCATENATE($A1938,"D"),'05 APU'!$T:$AB,9,),0)</f>
        <v>0</v>
      </c>
      <c r="P1938" s="90">
        <f t="shared" si="62"/>
        <v>0</v>
      </c>
      <c r="Q1938" s="90">
        <f>IFERROR(VLOOKUP(CONCATENATE($A1938,"C"),'05 APU'!$T:$AB,9,),0)</f>
        <v>0</v>
      </c>
      <c r="R1938" s="90">
        <f>IFERROR(VLOOKUP(CONCATENATE($A1938,"B"),'05 APU'!$T:$AB,9,),0)</f>
        <v>0</v>
      </c>
      <c r="S1938" s="90">
        <f>IFERROR(VLOOKUP(CONCATENATE($A1938,"A"),'05 APU'!$T:$AB,9,),0)</f>
        <v>0</v>
      </c>
      <c r="U1938" s="421"/>
      <c r="V1938" s="424"/>
      <c r="W1938" s="429" t="s">
        <v>7203</v>
      </c>
    </row>
    <row r="1939" spans="1:23" ht="21" x14ac:dyDescent="0.25">
      <c r="A1939" s="88">
        <v>1929</v>
      </c>
      <c r="B1939" s="673" t="s">
        <v>4901</v>
      </c>
      <c r="C1939" s="682" t="s">
        <v>6049</v>
      </c>
      <c r="D1939" s="681" t="str">
        <f>IFERROR(VLOOKUP(CONCATENATE($A1939,"T"),'05 APU'!$1:$1048576,3,),"")</f>
        <v/>
      </c>
      <c r="E1939" s="681" t="str">
        <f>IFERROR(VLOOKUP(CONCATENATE($A1939,"T2"),'05 APU'!$1:$1048576,3,),"")</f>
        <v/>
      </c>
      <c r="F1939" s="681" t="str">
        <f>IFERROR(VLOOKUP(CONCATENATE($A1939,"T3"),'05 APU'!$1:$1048576,3,),"")</f>
        <v/>
      </c>
      <c r="G1939" s="672" t="s">
        <v>168</v>
      </c>
      <c r="H1939" s="351"/>
      <c r="I1939" s="90">
        <f>IFERROR((VLOOKUP(CONCATENATE($A1939,"D"),'05 APU'!$1:$1048576,9,)),0)</f>
        <v>0</v>
      </c>
      <c r="J1939" s="90">
        <f t="shared" si="61"/>
        <v>0</v>
      </c>
      <c r="K1939" s="297" t="str">
        <f>IFERROR(VLOOKUP(CONCATENATE($A1939,"C"),'05 APU'!$1:$1048576,9,),"")</f>
        <v/>
      </c>
      <c r="L1939" s="297" t="str">
        <f>IFERROR(VLOOKUP(CONCATENATE($A1939,"B"),'05 APU'!$1:$1048576,9,),"")</f>
        <v/>
      </c>
      <c r="M1939" s="297" t="str">
        <f>IFERROR(VLOOKUP(CONCATENATE($A1939,"A"),'05 APU'!$1:$1048576,9,),"")</f>
        <v/>
      </c>
      <c r="N1939" s="86"/>
      <c r="O1939" s="90">
        <f>IFERROR(VLOOKUP(CONCATENATE($A1939,"D"),'05 APU'!$T:$AB,9,),0)</f>
        <v>0</v>
      </c>
      <c r="P1939" s="90">
        <f t="shared" si="62"/>
        <v>0</v>
      </c>
      <c r="Q1939" s="90">
        <f>IFERROR(VLOOKUP(CONCATENATE($A1939,"C"),'05 APU'!$T:$AB,9,),0)</f>
        <v>0</v>
      </c>
      <c r="R1939" s="90">
        <f>IFERROR(VLOOKUP(CONCATENATE($A1939,"B"),'05 APU'!$T:$AB,9,),0)</f>
        <v>0</v>
      </c>
      <c r="S1939" s="90">
        <f>IFERROR(VLOOKUP(CONCATENATE($A1939,"A"),'05 APU'!$T:$AB,9,),0)</f>
        <v>0</v>
      </c>
      <c r="U1939" s="421"/>
      <c r="V1939" s="424"/>
      <c r="W1939" s="429" t="s">
        <v>7203</v>
      </c>
    </row>
    <row r="1940" spans="1:23" ht="21" x14ac:dyDescent="0.25">
      <c r="A1940" s="88">
        <v>1930</v>
      </c>
      <c r="B1940" s="673" t="s">
        <v>4902</v>
      </c>
      <c r="C1940" s="682" t="s">
        <v>6050</v>
      </c>
      <c r="D1940" s="681" t="str">
        <f>IFERROR(VLOOKUP(CONCATENATE($A1940,"T"),'05 APU'!$1:$1048576,3,),"")</f>
        <v/>
      </c>
      <c r="E1940" s="681" t="str">
        <f>IFERROR(VLOOKUP(CONCATENATE($A1940,"T2"),'05 APU'!$1:$1048576,3,),"")</f>
        <v/>
      </c>
      <c r="F1940" s="681" t="str">
        <f>IFERROR(VLOOKUP(CONCATENATE($A1940,"T3"),'05 APU'!$1:$1048576,3,),"")</f>
        <v/>
      </c>
      <c r="G1940" s="672" t="s">
        <v>168</v>
      </c>
      <c r="H1940" s="351"/>
      <c r="I1940" s="90">
        <f>IFERROR((VLOOKUP(CONCATENATE($A1940,"D"),'05 APU'!$1:$1048576,9,)),0)</f>
        <v>0</v>
      </c>
      <c r="J1940" s="90">
        <f t="shared" si="61"/>
        <v>0</v>
      </c>
      <c r="K1940" s="297" t="str">
        <f>IFERROR(VLOOKUP(CONCATENATE($A1940,"C"),'05 APU'!$1:$1048576,9,),"")</f>
        <v/>
      </c>
      <c r="L1940" s="297" t="str">
        <f>IFERROR(VLOOKUP(CONCATENATE($A1940,"B"),'05 APU'!$1:$1048576,9,),"")</f>
        <v/>
      </c>
      <c r="M1940" s="297" t="str">
        <f>IFERROR(VLOOKUP(CONCATENATE($A1940,"A"),'05 APU'!$1:$1048576,9,),"")</f>
        <v/>
      </c>
      <c r="N1940" s="86"/>
      <c r="O1940" s="90">
        <f>IFERROR(VLOOKUP(CONCATENATE($A1940,"D"),'05 APU'!$T:$AB,9,),0)</f>
        <v>0</v>
      </c>
      <c r="P1940" s="90">
        <f t="shared" si="62"/>
        <v>0</v>
      </c>
      <c r="Q1940" s="90">
        <f>IFERROR(VLOOKUP(CONCATENATE($A1940,"C"),'05 APU'!$T:$AB,9,),0)</f>
        <v>0</v>
      </c>
      <c r="R1940" s="90">
        <f>IFERROR(VLOOKUP(CONCATENATE($A1940,"B"),'05 APU'!$T:$AB,9,),0)</f>
        <v>0</v>
      </c>
      <c r="S1940" s="90">
        <f>IFERROR(VLOOKUP(CONCATENATE($A1940,"A"),'05 APU'!$T:$AB,9,),0)</f>
        <v>0</v>
      </c>
      <c r="U1940" s="421"/>
      <c r="V1940" s="424"/>
      <c r="W1940" s="429" t="s">
        <v>7203</v>
      </c>
    </row>
    <row r="1941" spans="1:23" ht="21" x14ac:dyDescent="0.25">
      <c r="A1941" s="88">
        <v>1931</v>
      </c>
      <c r="B1941" s="673" t="s">
        <v>4903</v>
      </c>
      <c r="C1941" s="682" t="s">
        <v>6051</v>
      </c>
      <c r="D1941" s="681" t="str">
        <f>IFERROR(VLOOKUP(CONCATENATE($A1941,"T"),'05 APU'!$1:$1048576,3,),"")</f>
        <v/>
      </c>
      <c r="E1941" s="681" t="str">
        <f>IFERROR(VLOOKUP(CONCATENATE($A1941,"T2"),'05 APU'!$1:$1048576,3,),"")</f>
        <v/>
      </c>
      <c r="F1941" s="681" t="str">
        <f>IFERROR(VLOOKUP(CONCATENATE($A1941,"T3"),'05 APU'!$1:$1048576,3,),"")</f>
        <v/>
      </c>
      <c r="G1941" s="672" t="s">
        <v>168</v>
      </c>
      <c r="H1941" s="351"/>
      <c r="I1941" s="90">
        <f>IFERROR((VLOOKUP(CONCATENATE($A1941,"D"),'05 APU'!$1:$1048576,9,)),0)</f>
        <v>0</v>
      </c>
      <c r="J1941" s="90">
        <f t="shared" si="61"/>
        <v>0</v>
      </c>
      <c r="K1941" s="297" t="str">
        <f>IFERROR(VLOOKUP(CONCATENATE($A1941,"C"),'05 APU'!$1:$1048576,9,),"")</f>
        <v/>
      </c>
      <c r="L1941" s="297" t="str">
        <f>IFERROR(VLOOKUP(CONCATENATE($A1941,"B"),'05 APU'!$1:$1048576,9,),"")</f>
        <v/>
      </c>
      <c r="M1941" s="297" t="str">
        <f>IFERROR(VLOOKUP(CONCATENATE($A1941,"A"),'05 APU'!$1:$1048576,9,),"")</f>
        <v/>
      </c>
      <c r="N1941" s="86"/>
      <c r="O1941" s="90">
        <f>IFERROR(VLOOKUP(CONCATENATE($A1941,"D"),'05 APU'!$T:$AB,9,),0)</f>
        <v>0</v>
      </c>
      <c r="P1941" s="90">
        <f t="shared" si="62"/>
        <v>0</v>
      </c>
      <c r="Q1941" s="90">
        <f>IFERROR(VLOOKUP(CONCATENATE($A1941,"C"),'05 APU'!$T:$AB,9,),0)</f>
        <v>0</v>
      </c>
      <c r="R1941" s="90">
        <f>IFERROR(VLOOKUP(CONCATENATE($A1941,"B"),'05 APU'!$T:$AB,9,),0)</f>
        <v>0</v>
      </c>
      <c r="S1941" s="90">
        <f>IFERROR(VLOOKUP(CONCATENATE($A1941,"A"),'05 APU'!$T:$AB,9,),0)</f>
        <v>0</v>
      </c>
      <c r="U1941" s="421"/>
      <c r="V1941" s="424"/>
      <c r="W1941" s="429" t="s">
        <v>7203</v>
      </c>
    </row>
    <row r="1942" spans="1:23" ht="21" x14ac:dyDescent="0.25">
      <c r="A1942" s="88">
        <v>1932</v>
      </c>
      <c r="B1942" s="673" t="s">
        <v>4904</v>
      </c>
      <c r="C1942" s="682" t="s">
        <v>6052</v>
      </c>
      <c r="D1942" s="681" t="str">
        <f>IFERROR(VLOOKUP(CONCATENATE($A1942,"T"),'05 APU'!$1:$1048576,3,),"")</f>
        <v/>
      </c>
      <c r="E1942" s="681" t="str">
        <f>IFERROR(VLOOKUP(CONCATENATE($A1942,"T2"),'05 APU'!$1:$1048576,3,),"")</f>
        <v/>
      </c>
      <c r="F1942" s="681" t="str">
        <f>IFERROR(VLOOKUP(CONCATENATE($A1942,"T3"),'05 APU'!$1:$1048576,3,),"")</f>
        <v/>
      </c>
      <c r="G1942" s="672" t="s">
        <v>168</v>
      </c>
      <c r="H1942" s="351"/>
      <c r="I1942" s="90">
        <f>IFERROR((VLOOKUP(CONCATENATE($A1942,"D"),'05 APU'!$1:$1048576,9,)),0)</f>
        <v>0</v>
      </c>
      <c r="J1942" s="90">
        <f t="shared" si="61"/>
        <v>0</v>
      </c>
      <c r="K1942" s="297" t="str">
        <f>IFERROR(VLOOKUP(CONCATENATE($A1942,"C"),'05 APU'!$1:$1048576,9,),"")</f>
        <v/>
      </c>
      <c r="L1942" s="297" t="str">
        <f>IFERROR(VLOOKUP(CONCATENATE($A1942,"B"),'05 APU'!$1:$1048576,9,),"")</f>
        <v/>
      </c>
      <c r="M1942" s="297" t="str">
        <f>IFERROR(VLOOKUP(CONCATENATE($A1942,"A"),'05 APU'!$1:$1048576,9,),"")</f>
        <v/>
      </c>
      <c r="N1942" s="86"/>
      <c r="O1942" s="90">
        <f>IFERROR(VLOOKUP(CONCATENATE($A1942,"D"),'05 APU'!$T:$AB,9,),0)</f>
        <v>0</v>
      </c>
      <c r="P1942" s="90">
        <f t="shared" si="62"/>
        <v>0</v>
      </c>
      <c r="Q1942" s="90">
        <f>IFERROR(VLOOKUP(CONCATENATE($A1942,"C"),'05 APU'!$T:$AB,9,),0)</f>
        <v>0</v>
      </c>
      <c r="R1942" s="90">
        <f>IFERROR(VLOOKUP(CONCATENATE($A1942,"B"),'05 APU'!$T:$AB,9,),0)</f>
        <v>0</v>
      </c>
      <c r="S1942" s="90">
        <f>IFERROR(VLOOKUP(CONCATENATE($A1942,"A"),'05 APU'!$T:$AB,9,),0)</f>
        <v>0</v>
      </c>
      <c r="U1942" s="421"/>
      <c r="V1942" s="424"/>
      <c r="W1942" s="429" t="s">
        <v>7203</v>
      </c>
    </row>
    <row r="1943" spans="1:23" ht="21" x14ac:dyDescent="0.25">
      <c r="A1943" s="88">
        <v>1933</v>
      </c>
      <c r="B1943" s="673" t="s">
        <v>4905</v>
      </c>
      <c r="C1943" s="682" t="s">
        <v>6053</v>
      </c>
      <c r="D1943" s="681" t="str">
        <f>IFERROR(VLOOKUP(CONCATENATE($A1943,"T"),'05 APU'!$1:$1048576,3,),"")</f>
        <v/>
      </c>
      <c r="E1943" s="681" t="str">
        <f>IFERROR(VLOOKUP(CONCATENATE($A1943,"T2"),'05 APU'!$1:$1048576,3,),"")</f>
        <v/>
      </c>
      <c r="F1943" s="681" t="str">
        <f>IFERROR(VLOOKUP(CONCATENATE($A1943,"T3"),'05 APU'!$1:$1048576,3,),"")</f>
        <v/>
      </c>
      <c r="G1943" s="672" t="s">
        <v>168</v>
      </c>
      <c r="H1943" s="351"/>
      <c r="I1943" s="90">
        <f>IFERROR((VLOOKUP(CONCATENATE($A1943,"D"),'05 APU'!$1:$1048576,9,)),0)</f>
        <v>0</v>
      </c>
      <c r="J1943" s="90">
        <f t="shared" si="61"/>
        <v>0</v>
      </c>
      <c r="K1943" s="297" t="str">
        <f>IFERROR(VLOOKUP(CONCATENATE($A1943,"C"),'05 APU'!$1:$1048576,9,),"")</f>
        <v/>
      </c>
      <c r="L1943" s="297" t="str">
        <f>IFERROR(VLOOKUP(CONCATENATE($A1943,"B"),'05 APU'!$1:$1048576,9,),"")</f>
        <v/>
      </c>
      <c r="M1943" s="297" t="str">
        <f>IFERROR(VLOOKUP(CONCATENATE($A1943,"A"),'05 APU'!$1:$1048576,9,),"")</f>
        <v/>
      </c>
      <c r="N1943" s="86"/>
      <c r="O1943" s="90">
        <f>IFERROR(VLOOKUP(CONCATENATE($A1943,"D"),'05 APU'!$T:$AB,9,),0)</f>
        <v>0</v>
      </c>
      <c r="P1943" s="90">
        <f t="shared" si="62"/>
        <v>0</v>
      </c>
      <c r="Q1943" s="90">
        <f>IFERROR(VLOOKUP(CONCATENATE($A1943,"C"),'05 APU'!$T:$AB,9,),0)</f>
        <v>0</v>
      </c>
      <c r="R1943" s="90">
        <f>IFERROR(VLOOKUP(CONCATENATE($A1943,"B"),'05 APU'!$T:$AB,9,),0)</f>
        <v>0</v>
      </c>
      <c r="S1943" s="90">
        <f>IFERROR(VLOOKUP(CONCATENATE($A1943,"A"),'05 APU'!$T:$AB,9,),0)</f>
        <v>0</v>
      </c>
      <c r="U1943" s="421"/>
      <c r="V1943" s="424"/>
      <c r="W1943" s="429" t="s">
        <v>7203</v>
      </c>
    </row>
    <row r="1944" spans="1:23" ht="21" x14ac:dyDescent="0.25">
      <c r="A1944" s="88">
        <v>1934</v>
      </c>
      <c r="B1944" s="673" t="s">
        <v>4906</v>
      </c>
      <c r="C1944" s="682" t="s">
        <v>6054</v>
      </c>
      <c r="D1944" s="681" t="str">
        <f>IFERROR(VLOOKUP(CONCATENATE($A1944,"T"),'05 APU'!$1:$1048576,3,),"")</f>
        <v/>
      </c>
      <c r="E1944" s="681" t="str">
        <f>IFERROR(VLOOKUP(CONCATENATE($A1944,"T2"),'05 APU'!$1:$1048576,3,),"")</f>
        <v/>
      </c>
      <c r="F1944" s="681" t="str">
        <f>IFERROR(VLOOKUP(CONCATENATE($A1944,"T3"),'05 APU'!$1:$1048576,3,),"")</f>
        <v/>
      </c>
      <c r="G1944" s="672" t="s">
        <v>168</v>
      </c>
      <c r="H1944" s="351"/>
      <c r="I1944" s="90">
        <f>IFERROR((VLOOKUP(CONCATENATE($A1944,"D"),'05 APU'!$1:$1048576,9,)),0)</f>
        <v>0</v>
      </c>
      <c r="J1944" s="90">
        <f t="shared" si="61"/>
        <v>0</v>
      </c>
      <c r="K1944" s="297" t="str">
        <f>IFERROR(VLOOKUP(CONCATENATE($A1944,"C"),'05 APU'!$1:$1048576,9,),"")</f>
        <v/>
      </c>
      <c r="L1944" s="297" t="str">
        <f>IFERROR(VLOOKUP(CONCATENATE($A1944,"B"),'05 APU'!$1:$1048576,9,),"")</f>
        <v/>
      </c>
      <c r="M1944" s="297" t="str">
        <f>IFERROR(VLOOKUP(CONCATENATE($A1944,"A"),'05 APU'!$1:$1048576,9,),"")</f>
        <v/>
      </c>
      <c r="N1944" s="86"/>
      <c r="O1944" s="90">
        <f>IFERROR(VLOOKUP(CONCATENATE($A1944,"D"),'05 APU'!$T:$AB,9,),0)</f>
        <v>0</v>
      </c>
      <c r="P1944" s="90">
        <f t="shared" si="62"/>
        <v>0</v>
      </c>
      <c r="Q1944" s="90">
        <f>IFERROR(VLOOKUP(CONCATENATE($A1944,"C"),'05 APU'!$T:$AB,9,),0)</f>
        <v>0</v>
      </c>
      <c r="R1944" s="90">
        <f>IFERROR(VLOOKUP(CONCATENATE($A1944,"B"),'05 APU'!$T:$AB,9,),0)</f>
        <v>0</v>
      </c>
      <c r="S1944" s="90">
        <f>IFERROR(VLOOKUP(CONCATENATE($A1944,"A"),'05 APU'!$T:$AB,9,),0)</f>
        <v>0</v>
      </c>
      <c r="U1944" s="421"/>
      <c r="V1944" s="424"/>
      <c r="W1944" s="429" t="s">
        <v>7203</v>
      </c>
    </row>
    <row r="1945" spans="1:23" ht="21" x14ac:dyDescent="0.25">
      <c r="A1945" s="88">
        <v>1935</v>
      </c>
      <c r="B1945" s="673" t="s">
        <v>4907</v>
      </c>
      <c r="C1945" s="682" t="s">
        <v>6055</v>
      </c>
      <c r="D1945" s="681" t="str">
        <f>IFERROR(VLOOKUP(CONCATENATE($A1945,"T"),'05 APU'!$1:$1048576,3,),"")</f>
        <v/>
      </c>
      <c r="E1945" s="681" t="str">
        <f>IFERROR(VLOOKUP(CONCATENATE($A1945,"T2"),'05 APU'!$1:$1048576,3,),"")</f>
        <v/>
      </c>
      <c r="F1945" s="681" t="str">
        <f>IFERROR(VLOOKUP(CONCATENATE($A1945,"T3"),'05 APU'!$1:$1048576,3,),"")</f>
        <v/>
      </c>
      <c r="G1945" s="672" t="s">
        <v>168</v>
      </c>
      <c r="H1945" s="351"/>
      <c r="I1945" s="90">
        <f>IFERROR((VLOOKUP(CONCATENATE($A1945,"D"),'05 APU'!$1:$1048576,9,)),0)</f>
        <v>0</v>
      </c>
      <c r="J1945" s="90">
        <f t="shared" si="61"/>
        <v>0</v>
      </c>
      <c r="K1945" s="297" t="str">
        <f>IFERROR(VLOOKUP(CONCATENATE($A1945,"C"),'05 APU'!$1:$1048576,9,),"")</f>
        <v/>
      </c>
      <c r="L1945" s="297" t="str">
        <f>IFERROR(VLOOKUP(CONCATENATE($A1945,"B"),'05 APU'!$1:$1048576,9,),"")</f>
        <v/>
      </c>
      <c r="M1945" s="297" t="str">
        <f>IFERROR(VLOOKUP(CONCATENATE($A1945,"A"),'05 APU'!$1:$1048576,9,),"")</f>
        <v/>
      </c>
      <c r="N1945" s="86"/>
      <c r="O1945" s="90">
        <f>IFERROR(VLOOKUP(CONCATENATE($A1945,"D"),'05 APU'!$T:$AB,9,),0)</f>
        <v>0</v>
      </c>
      <c r="P1945" s="90">
        <f t="shared" si="62"/>
        <v>0</v>
      </c>
      <c r="Q1945" s="90">
        <f>IFERROR(VLOOKUP(CONCATENATE($A1945,"C"),'05 APU'!$T:$AB,9,),0)</f>
        <v>0</v>
      </c>
      <c r="R1945" s="90">
        <f>IFERROR(VLOOKUP(CONCATENATE($A1945,"B"),'05 APU'!$T:$AB,9,),0)</f>
        <v>0</v>
      </c>
      <c r="S1945" s="90">
        <f>IFERROR(VLOOKUP(CONCATENATE($A1945,"A"),'05 APU'!$T:$AB,9,),0)</f>
        <v>0</v>
      </c>
      <c r="U1945" s="421"/>
      <c r="V1945" s="424"/>
      <c r="W1945" s="429" t="s">
        <v>7203</v>
      </c>
    </row>
    <row r="1946" spans="1:23" ht="21" x14ac:dyDescent="0.25">
      <c r="A1946" s="88">
        <v>1936</v>
      </c>
      <c r="B1946" s="673" t="s">
        <v>4908</v>
      </c>
      <c r="C1946" s="682" t="s">
        <v>6056</v>
      </c>
      <c r="D1946" s="681" t="str">
        <f>IFERROR(VLOOKUP(CONCATENATE($A1946,"T"),'05 APU'!$1:$1048576,3,),"")</f>
        <v/>
      </c>
      <c r="E1946" s="681" t="str">
        <f>IFERROR(VLOOKUP(CONCATENATE($A1946,"T2"),'05 APU'!$1:$1048576,3,),"")</f>
        <v/>
      </c>
      <c r="F1946" s="681" t="str">
        <f>IFERROR(VLOOKUP(CONCATENATE($A1946,"T3"),'05 APU'!$1:$1048576,3,),"")</f>
        <v/>
      </c>
      <c r="G1946" s="672" t="s">
        <v>168</v>
      </c>
      <c r="H1946" s="351"/>
      <c r="I1946" s="90">
        <f>IFERROR((VLOOKUP(CONCATENATE($A1946,"D"),'05 APU'!$1:$1048576,9,)),0)</f>
        <v>0</v>
      </c>
      <c r="J1946" s="90">
        <f t="shared" si="61"/>
        <v>0</v>
      </c>
      <c r="K1946" s="297" t="str">
        <f>IFERROR(VLOOKUP(CONCATENATE($A1946,"C"),'05 APU'!$1:$1048576,9,),"")</f>
        <v/>
      </c>
      <c r="L1946" s="297" t="str">
        <f>IFERROR(VLOOKUP(CONCATENATE($A1946,"B"),'05 APU'!$1:$1048576,9,),"")</f>
        <v/>
      </c>
      <c r="M1946" s="297" t="str">
        <f>IFERROR(VLOOKUP(CONCATENATE($A1946,"A"),'05 APU'!$1:$1048576,9,),"")</f>
        <v/>
      </c>
      <c r="N1946" s="86"/>
      <c r="O1946" s="90">
        <f>IFERROR(VLOOKUP(CONCATENATE($A1946,"D"),'05 APU'!$T:$AB,9,),0)</f>
        <v>0</v>
      </c>
      <c r="P1946" s="90">
        <f t="shared" si="62"/>
        <v>0</v>
      </c>
      <c r="Q1946" s="90">
        <f>IFERROR(VLOOKUP(CONCATENATE($A1946,"C"),'05 APU'!$T:$AB,9,),0)</f>
        <v>0</v>
      </c>
      <c r="R1946" s="90">
        <f>IFERROR(VLOOKUP(CONCATENATE($A1946,"B"),'05 APU'!$T:$AB,9,),0)</f>
        <v>0</v>
      </c>
      <c r="S1946" s="90">
        <f>IFERROR(VLOOKUP(CONCATENATE($A1946,"A"),'05 APU'!$T:$AB,9,),0)</f>
        <v>0</v>
      </c>
      <c r="U1946" s="421"/>
      <c r="V1946" s="424"/>
      <c r="W1946" s="429" t="s">
        <v>7203</v>
      </c>
    </row>
    <row r="1947" spans="1:23" x14ac:dyDescent="0.25">
      <c r="A1947" s="88">
        <v>1937</v>
      </c>
      <c r="B1947" s="670"/>
      <c r="C1947" s="671" t="s">
        <v>7120</v>
      </c>
      <c r="D1947" s="681" t="str">
        <f>IFERROR(VLOOKUP(CONCATENATE($A1947,"T"),'05 APU'!$1:$1048576,3,),"")</f>
        <v/>
      </c>
      <c r="E1947" s="681" t="str">
        <f>IFERROR(VLOOKUP(CONCATENATE($A1947,"T2"),'05 APU'!$1:$1048576,3,),"")</f>
        <v/>
      </c>
      <c r="F1947" s="681" t="str">
        <f>IFERROR(VLOOKUP(CONCATENATE($A1947,"T3"),'05 APU'!$1:$1048576,3,),"")</f>
        <v/>
      </c>
      <c r="G1947" s="672"/>
      <c r="H1947" s="351"/>
      <c r="I1947" s="90">
        <f>IFERROR((VLOOKUP(CONCATENATE($A1947,"D"),'05 APU'!$1:$1048576,9,)),0)</f>
        <v>0</v>
      </c>
      <c r="J1947" s="90">
        <f t="shared" si="61"/>
        <v>0</v>
      </c>
      <c r="K1947" s="297" t="str">
        <f>IFERROR(VLOOKUP(CONCATENATE($A1947,"C"),'05 APU'!$1:$1048576,9,),"")</f>
        <v/>
      </c>
      <c r="L1947" s="297" t="str">
        <f>IFERROR(VLOOKUP(CONCATENATE($A1947,"B"),'05 APU'!$1:$1048576,9,),"")</f>
        <v/>
      </c>
      <c r="M1947" s="297" t="str">
        <f>IFERROR(VLOOKUP(CONCATENATE($A1947,"A"),'05 APU'!$1:$1048576,9,),"")</f>
        <v/>
      </c>
      <c r="N1947" s="86"/>
      <c r="O1947" s="90">
        <f>IFERROR(VLOOKUP(CONCATENATE($A1947,"D"),'05 APU'!$T:$AB,9,),0)</f>
        <v>0</v>
      </c>
      <c r="P1947" s="90">
        <f t="shared" si="62"/>
        <v>0</v>
      </c>
      <c r="Q1947" s="90">
        <f>IFERROR(VLOOKUP(CONCATENATE($A1947,"C"),'05 APU'!$T:$AB,9,),0)</f>
        <v>0</v>
      </c>
      <c r="R1947" s="90">
        <f>IFERROR(VLOOKUP(CONCATENATE($A1947,"B"),'05 APU'!$T:$AB,9,),0)</f>
        <v>0</v>
      </c>
      <c r="S1947" s="90">
        <f>IFERROR(VLOOKUP(CONCATENATE($A1947,"A"),'05 APU'!$T:$AB,9,),0)</f>
        <v>0</v>
      </c>
      <c r="U1947" s="421"/>
      <c r="V1947" s="424"/>
      <c r="W1947" s="429"/>
    </row>
    <row r="1948" spans="1:23" ht="21" x14ac:dyDescent="0.25">
      <c r="A1948" s="88">
        <v>1938</v>
      </c>
      <c r="B1948" s="673" t="s">
        <v>4909</v>
      </c>
      <c r="C1948" s="682" t="s">
        <v>6057</v>
      </c>
      <c r="D1948" s="681" t="str">
        <f>IFERROR(VLOOKUP(CONCATENATE($A1948,"T"),'05 APU'!$1:$1048576,3,),"")</f>
        <v/>
      </c>
      <c r="E1948" s="681" t="str">
        <f>IFERROR(VLOOKUP(CONCATENATE($A1948,"T2"),'05 APU'!$1:$1048576,3,),"")</f>
        <v/>
      </c>
      <c r="F1948" s="681" t="str">
        <f>IFERROR(VLOOKUP(CONCATENATE($A1948,"T3"),'05 APU'!$1:$1048576,3,),"")</f>
        <v/>
      </c>
      <c r="G1948" s="672" t="s">
        <v>168</v>
      </c>
      <c r="H1948" s="351"/>
      <c r="I1948" s="90">
        <f>IFERROR((VLOOKUP(CONCATENATE($A1948,"D"),'05 APU'!$1:$1048576,9,)),0)</f>
        <v>0</v>
      </c>
      <c r="J1948" s="90">
        <f t="shared" si="61"/>
        <v>0</v>
      </c>
      <c r="K1948" s="297" t="str">
        <f>IFERROR(VLOOKUP(CONCATENATE($A1948,"C"),'05 APU'!$1:$1048576,9,),"")</f>
        <v/>
      </c>
      <c r="L1948" s="297" t="str">
        <f>IFERROR(VLOOKUP(CONCATENATE($A1948,"B"),'05 APU'!$1:$1048576,9,),"")</f>
        <v/>
      </c>
      <c r="M1948" s="297" t="str">
        <f>IFERROR(VLOOKUP(CONCATENATE($A1948,"A"),'05 APU'!$1:$1048576,9,),"")</f>
        <v/>
      </c>
      <c r="N1948" s="86"/>
      <c r="O1948" s="90">
        <f>IFERROR(VLOOKUP(CONCATENATE($A1948,"D"),'05 APU'!$T:$AB,9,),0)</f>
        <v>0</v>
      </c>
      <c r="P1948" s="90">
        <f t="shared" si="62"/>
        <v>0</v>
      </c>
      <c r="Q1948" s="90">
        <f>IFERROR(VLOOKUP(CONCATENATE($A1948,"C"),'05 APU'!$T:$AB,9,),0)</f>
        <v>0</v>
      </c>
      <c r="R1948" s="90">
        <f>IFERROR(VLOOKUP(CONCATENATE($A1948,"B"),'05 APU'!$T:$AB,9,),0)</f>
        <v>0</v>
      </c>
      <c r="S1948" s="90">
        <f>IFERROR(VLOOKUP(CONCATENATE($A1948,"A"),'05 APU'!$T:$AB,9,),0)</f>
        <v>0</v>
      </c>
      <c r="U1948" s="421"/>
      <c r="V1948" s="424"/>
      <c r="W1948" s="429" t="s">
        <v>7203</v>
      </c>
    </row>
    <row r="1949" spans="1:23" ht="21" x14ac:dyDescent="0.25">
      <c r="A1949" s="88">
        <v>1939</v>
      </c>
      <c r="B1949" s="673" t="s">
        <v>4910</v>
      </c>
      <c r="C1949" s="682" t="s">
        <v>6058</v>
      </c>
      <c r="D1949" s="681" t="str">
        <f>IFERROR(VLOOKUP(CONCATENATE($A1949,"T"),'05 APU'!$1:$1048576,3,),"")</f>
        <v/>
      </c>
      <c r="E1949" s="681" t="str">
        <f>IFERROR(VLOOKUP(CONCATENATE($A1949,"T2"),'05 APU'!$1:$1048576,3,),"")</f>
        <v/>
      </c>
      <c r="F1949" s="681" t="str">
        <f>IFERROR(VLOOKUP(CONCATENATE($A1949,"T3"),'05 APU'!$1:$1048576,3,),"")</f>
        <v/>
      </c>
      <c r="G1949" s="672" t="s">
        <v>168</v>
      </c>
      <c r="H1949" s="351"/>
      <c r="I1949" s="90">
        <f>IFERROR((VLOOKUP(CONCATENATE($A1949,"D"),'05 APU'!$1:$1048576,9,)),0)</f>
        <v>0</v>
      </c>
      <c r="J1949" s="90">
        <f t="shared" si="61"/>
        <v>0</v>
      </c>
      <c r="K1949" s="297" t="str">
        <f>IFERROR(VLOOKUP(CONCATENATE($A1949,"C"),'05 APU'!$1:$1048576,9,),"")</f>
        <v/>
      </c>
      <c r="L1949" s="297" t="str">
        <f>IFERROR(VLOOKUP(CONCATENATE($A1949,"B"),'05 APU'!$1:$1048576,9,),"")</f>
        <v/>
      </c>
      <c r="M1949" s="297" t="str">
        <f>IFERROR(VLOOKUP(CONCATENATE($A1949,"A"),'05 APU'!$1:$1048576,9,),"")</f>
        <v/>
      </c>
      <c r="N1949" s="86"/>
      <c r="O1949" s="90">
        <f>IFERROR(VLOOKUP(CONCATENATE($A1949,"D"),'05 APU'!$T:$AB,9,),0)</f>
        <v>0</v>
      </c>
      <c r="P1949" s="90">
        <f t="shared" si="62"/>
        <v>0</v>
      </c>
      <c r="Q1949" s="90">
        <f>IFERROR(VLOOKUP(CONCATENATE($A1949,"C"),'05 APU'!$T:$AB,9,),0)</f>
        <v>0</v>
      </c>
      <c r="R1949" s="90">
        <f>IFERROR(VLOOKUP(CONCATENATE($A1949,"B"),'05 APU'!$T:$AB,9,),0)</f>
        <v>0</v>
      </c>
      <c r="S1949" s="90">
        <f>IFERROR(VLOOKUP(CONCATENATE($A1949,"A"),'05 APU'!$T:$AB,9,),0)</f>
        <v>0</v>
      </c>
      <c r="U1949" s="421"/>
      <c r="V1949" s="424"/>
      <c r="W1949" s="429" t="s">
        <v>7203</v>
      </c>
    </row>
    <row r="1950" spans="1:23" ht="21" x14ac:dyDescent="0.25">
      <c r="A1950" s="88">
        <v>1940</v>
      </c>
      <c r="B1950" s="673" t="s">
        <v>4911</v>
      </c>
      <c r="C1950" s="682" t="s">
        <v>6059</v>
      </c>
      <c r="D1950" s="681" t="str">
        <f>IFERROR(VLOOKUP(CONCATENATE($A1950,"T"),'05 APU'!$1:$1048576,3,),"")</f>
        <v/>
      </c>
      <c r="E1950" s="681" t="str">
        <f>IFERROR(VLOOKUP(CONCATENATE($A1950,"T2"),'05 APU'!$1:$1048576,3,),"")</f>
        <v/>
      </c>
      <c r="F1950" s="681" t="str">
        <f>IFERROR(VLOOKUP(CONCATENATE($A1950,"T3"),'05 APU'!$1:$1048576,3,),"")</f>
        <v/>
      </c>
      <c r="G1950" s="672" t="s">
        <v>168</v>
      </c>
      <c r="H1950" s="351"/>
      <c r="I1950" s="90">
        <f>IFERROR((VLOOKUP(CONCATENATE($A1950,"D"),'05 APU'!$1:$1048576,9,)),0)</f>
        <v>0</v>
      </c>
      <c r="J1950" s="90">
        <f t="shared" si="61"/>
        <v>0</v>
      </c>
      <c r="K1950" s="297" t="str">
        <f>IFERROR(VLOOKUP(CONCATENATE($A1950,"C"),'05 APU'!$1:$1048576,9,),"")</f>
        <v/>
      </c>
      <c r="L1950" s="297" t="str">
        <f>IFERROR(VLOOKUP(CONCATENATE($A1950,"B"),'05 APU'!$1:$1048576,9,),"")</f>
        <v/>
      </c>
      <c r="M1950" s="297" t="str">
        <f>IFERROR(VLOOKUP(CONCATENATE($A1950,"A"),'05 APU'!$1:$1048576,9,),"")</f>
        <v/>
      </c>
      <c r="N1950" s="86"/>
      <c r="O1950" s="90">
        <f>IFERROR(VLOOKUP(CONCATENATE($A1950,"D"),'05 APU'!$T:$AB,9,),0)</f>
        <v>0</v>
      </c>
      <c r="P1950" s="90">
        <f t="shared" si="62"/>
        <v>0</v>
      </c>
      <c r="Q1950" s="90">
        <f>IFERROR(VLOOKUP(CONCATENATE($A1950,"C"),'05 APU'!$T:$AB,9,),0)</f>
        <v>0</v>
      </c>
      <c r="R1950" s="90">
        <f>IFERROR(VLOOKUP(CONCATENATE($A1950,"B"),'05 APU'!$T:$AB,9,),0)</f>
        <v>0</v>
      </c>
      <c r="S1950" s="90">
        <f>IFERROR(VLOOKUP(CONCATENATE($A1950,"A"),'05 APU'!$T:$AB,9,),0)</f>
        <v>0</v>
      </c>
      <c r="U1950" s="421"/>
      <c r="V1950" s="424"/>
      <c r="W1950" s="429" t="s">
        <v>7203</v>
      </c>
    </row>
    <row r="1951" spans="1:23" ht="21" x14ac:dyDescent="0.25">
      <c r="A1951" s="88">
        <v>1941</v>
      </c>
      <c r="B1951" s="673" t="s">
        <v>4912</v>
      </c>
      <c r="C1951" s="682" t="s">
        <v>6060</v>
      </c>
      <c r="D1951" s="681" t="str">
        <f>IFERROR(VLOOKUP(CONCATENATE($A1951,"T"),'05 APU'!$1:$1048576,3,),"")</f>
        <v/>
      </c>
      <c r="E1951" s="681" t="str">
        <f>IFERROR(VLOOKUP(CONCATENATE($A1951,"T2"),'05 APU'!$1:$1048576,3,),"")</f>
        <v/>
      </c>
      <c r="F1951" s="681" t="str">
        <f>IFERROR(VLOOKUP(CONCATENATE($A1951,"T3"),'05 APU'!$1:$1048576,3,),"")</f>
        <v/>
      </c>
      <c r="G1951" s="672" t="s">
        <v>168</v>
      </c>
      <c r="H1951" s="351"/>
      <c r="I1951" s="90">
        <f>IFERROR((VLOOKUP(CONCATENATE($A1951,"D"),'05 APU'!$1:$1048576,9,)),0)</f>
        <v>0</v>
      </c>
      <c r="J1951" s="90">
        <f t="shared" si="61"/>
        <v>0</v>
      </c>
      <c r="K1951" s="297" t="str">
        <f>IFERROR(VLOOKUP(CONCATENATE($A1951,"C"),'05 APU'!$1:$1048576,9,),"")</f>
        <v/>
      </c>
      <c r="L1951" s="297" t="str">
        <f>IFERROR(VLOOKUP(CONCATENATE($A1951,"B"),'05 APU'!$1:$1048576,9,),"")</f>
        <v/>
      </c>
      <c r="M1951" s="297" t="str">
        <f>IFERROR(VLOOKUP(CONCATENATE($A1951,"A"),'05 APU'!$1:$1048576,9,),"")</f>
        <v/>
      </c>
      <c r="N1951" s="86"/>
      <c r="O1951" s="90">
        <f>IFERROR(VLOOKUP(CONCATENATE($A1951,"D"),'05 APU'!$T:$AB,9,),0)</f>
        <v>0</v>
      </c>
      <c r="P1951" s="90">
        <f t="shared" si="62"/>
        <v>0</v>
      </c>
      <c r="Q1951" s="90">
        <f>IFERROR(VLOOKUP(CONCATENATE($A1951,"C"),'05 APU'!$T:$AB,9,),0)</f>
        <v>0</v>
      </c>
      <c r="R1951" s="90">
        <f>IFERROR(VLOOKUP(CONCATENATE($A1951,"B"),'05 APU'!$T:$AB,9,),0)</f>
        <v>0</v>
      </c>
      <c r="S1951" s="90">
        <f>IFERROR(VLOOKUP(CONCATENATE($A1951,"A"),'05 APU'!$T:$AB,9,),0)</f>
        <v>0</v>
      </c>
      <c r="U1951" s="421"/>
      <c r="V1951" s="424"/>
      <c r="W1951" s="429" t="s">
        <v>7203</v>
      </c>
    </row>
    <row r="1952" spans="1:23" ht="21" x14ac:dyDescent="0.25">
      <c r="A1952" s="88">
        <v>1942</v>
      </c>
      <c r="B1952" s="673" t="s">
        <v>4913</v>
      </c>
      <c r="C1952" s="682" t="s">
        <v>6061</v>
      </c>
      <c r="D1952" s="681" t="str">
        <f>IFERROR(VLOOKUP(CONCATENATE($A1952,"T"),'05 APU'!$1:$1048576,3,),"")</f>
        <v/>
      </c>
      <c r="E1952" s="681" t="str">
        <f>IFERROR(VLOOKUP(CONCATENATE($A1952,"T2"),'05 APU'!$1:$1048576,3,),"")</f>
        <v/>
      </c>
      <c r="F1952" s="681" t="str">
        <f>IFERROR(VLOOKUP(CONCATENATE($A1952,"T3"),'05 APU'!$1:$1048576,3,),"")</f>
        <v/>
      </c>
      <c r="G1952" s="672" t="s">
        <v>168</v>
      </c>
      <c r="H1952" s="351"/>
      <c r="I1952" s="90">
        <f>IFERROR((VLOOKUP(CONCATENATE($A1952,"D"),'05 APU'!$1:$1048576,9,)),0)</f>
        <v>0</v>
      </c>
      <c r="J1952" s="90">
        <f t="shared" si="61"/>
        <v>0</v>
      </c>
      <c r="K1952" s="297" t="str">
        <f>IFERROR(VLOOKUP(CONCATENATE($A1952,"C"),'05 APU'!$1:$1048576,9,),"")</f>
        <v/>
      </c>
      <c r="L1952" s="297" t="str">
        <f>IFERROR(VLOOKUP(CONCATENATE($A1952,"B"),'05 APU'!$1:$1048576,9,),"")</f>
        <v/>
      </c>
      <c r="M1952" s="297" t="str">
        <f>IFERROR(VLOOKUP(CONCATENATE($A1952,"A"),'05 APU'!$1:$1048576,9,),"")</f>
        <v/>
      </c>
      <c r="N1952" s="86"/>
      <c r="O1952" s="90">
        <f>IFERROR(VLOOKUP(CONCATENATE($A1952,"D"),'05 APU'!$T:$AB,9,),0)</f>
        <v>0</v>
      </c>
      <c r="P1952" s="90">
        <f t="shared" si="62"/>
        <v>0</v>
      </c>
      <c r="Q1952" s="90">
        <f>IFERROR(VLOOKUP(CONCATENATE($A1952,"C"),'05 APU'!$T:$AB,9,),0)</f>
        <v>0</v>
      </c>
      <c r="R1952" s="90">
        <f>IFERROR(VLOOKUP(CONCATENATE($A1952,"B"),'05 APU'!$T:$AB,9,),0)</f>
        <v>0</v>
      </c>
      <c r="S1952" s="90">
        <f>IFERROR(VLOOKUP(CONCATENATE($A1952,"A"),'05 APU'!$T:$AB,9,),0)</f>
        <v>0</v>
      </c>
      <c r="U1952" s="421"/>
      <c r="V1952" s="424"/>
      <c r="W1952" s="429" t="s">
        <v>7203</v>
      </c>
    </row>
    <row r="1953" spans="1:23" ht="21" x14ac:dyDescent="0.25">
      <c r="A1953" s="88">
        <v>1943</v>
      </c>
      <c r="B1953" s="673" t="s">
        <v>4914</v>
      </c>
      <c r="C1953" s="682" t="s">
        <v>6062</v>
      </c>
      <c r="D1953" s="681" t="str">
        <f>IFERROR(VLOOKUP(CONCATENATE($A1953,"T"),'05 APU'!$1:$1048576,3,),"")</f>
        <v/>
      </c>
      <c r="E1953" s="681" t="str">
        <f>IFERROR(VLOOKUP(CONCATENATE($A1953,"T2"),'05 APU'!$1:$1048576,3,),"")</f>
        <v/>
      </c>
      <c r="F1953" s="681" t="str">
        <f>IFERROR(VLOOKUP(CONCATENATE($A1953,"T3"),'05 APU'!$1:$1048576,3,),"")</f>
        <v/>
      </c>
      <c r="G1953" s="672" t="s">
        <v>168</v>
      </c>
      <c r="H1953" s="351"/>
      <c r="I1953" s="90">
        <f>IFERROR((VLOOKUP(CONCATENATE($A1953,"D"),'05 APU'!$1:$1048576,9,)),0)</f>
        <v>0</v>
      </c>
      <c r="J1953" s="90">
        <f t="shared" si="61"/>
        <v>0</v>
      </c>
      <c r="K1953" s="297" t="str">
        <f>IFERROR(VLOOKUP(CONCATENATE($A1953,"C"),'05 APU'!$1:$1048576,9,),"")</f>
        <v/>
      </c>
      <c r="L1953" s="297" t="str">
        <f>IFERROR(VLOOKUP(CONCATENATE($A1953,"B"),'05 APU'!$1:$1048576,9,),"")</f>
        <v/>
      </c>
      <c r="M1953" s="297" t="str">
        <f>IFERROR(VLOOKUP(CONCATENATE($A1953,"A"),'05 APU'!$1:$1048576,9,),"")</f>
        <v/>
      </c>
      <c r="N1953" s="86"/>
      <c r="O1953" s="90">
        <f>IFERROR(VLOOKUP(CONCATENATE($A1953,"D"),'05 APU'!$T:$AB,9,),0)</f>
        <v>0</v>
      </c>
      <c r="P1953" s="90">
        <f t="shared" si="62"/>
        <v>0</v>
      </c>
      <c r="Q1953" s="90">
        <f>IFERROR(VLOOKUP(CONCATENATE($A1953,"C"),'05 APU'!$T:$AB,9,),0)</f>
        <v>0</v>
      </c>
      <c r="R1953" s="90">
        <f>IFERROR(VLOOKUP(CONCATENATE($A1953,"B"),'05 APU'!$T:$AB,9,),0)</f>
        <v>0</v>
      </c>
      <c r="S1953" s="90">
        <f>IFERROR(VLOOKUP(CONCATENATE($A1953,"A"),'05 APU'!$T:$AB,9,),0)</f>
        <v>0</v>
      </c>
      <c r="U1953" s="421"/>
      <c r="V1953" s="424"/>
      <c r="W1953" s="429" t="s">
        <v>7203</v>
      </c>
    </row>
    <row r="1954" spans="1:23" ht="21" x14ac:dyDescent="0.25">
      <c r="A1954" s="88">
        <v>1944</v>
      </c>
      <c r="B1954" s="673" t="s">
        <v>4915</v>
      </c>
      <c r="C1954" s="682" t="s">
        <v>6063</v>
      </c>
      <c r="D1954" s="681" t="str">
        <f>IFERROR(VLOOKUP(CONCATENATE($A1954,"T"),'05 APU'!$1:$1048576,3,),"")</f>
        <v/>
      </c>
      <c r="E1954" s="681" t="str">
        <f>IFERROR(VLOOKUP(CONCATENATE($A1954,"T2"),'05 APU'!$1:$1048576,3,),"")</f>
        <v/>
      </c>
      <c r="F1954" s="681" t="str">
        <f>IFERROR(VLOOKUP(CONCATENATE($A1954,"T3"),'05 APU'!$1:$1048576,3,),"")</f>
        <v/>
      </c>
      <c r="G1954" s="672" t="s">
        <v>168</v>
      </c>
      <c r="H1954" s="351"/>
      <c r="I1954" s="90">
        <f>IFERROR((VLOOKUP(CONCATENATE($A1954,"D"),'05 APU'!$1:$1048576,9,)),0)</f>
        <v>0</v>
      </c>
      <c r="J1954" s="90">
        <f t="shared" si="61"/>
        <v>0</v>
      </c>
      <c r="K1954" s="297" t="str">
        <f>IFERROR(VLOOKUP(CONCATENATE($A1954,"C"),'05 APU'!$1:$1048576,9,),"")</f>
        <v/>
      </c>
      <c r="L1954" s="297" t="str">
        <f>IFERROR(VLOOKUP(CONCATENATE($A1954,"B"),'05 APU'!$1:$1048576,9,),"")</f>
        <v/>
      </c>
      <c r="M1954" s="297" t="str">
        <f>IFERROR(VLOOKUP(CONCATENATE($A1954,"A"),'05 APU'!$1:$1048576,9,),"")</f>
        <v/>
      </c>
      <c r="N1954" s="86"/>
      <c r="O1954" s="90">
        <f>IFERROR(VLOOKUP(CONCATENATE($A1954,"D"),'05 APU'!$T:$AB,9,),0)</f>
        <v>0</v>
      </c>
      <c r="P1954" s="90">
        <f t="shared" si="62"/>
        <v>0</v>
      </c>
      <c r="Q1954" s="90">
        <f>IFERROR(VLOOKUP(CONCATENATE($A1954,"C"),'05 APU'!$T:$AB,9,),0)</f>
        <v>0</v>
      </c>
      <c r="R1954" s="90">
        <f>IFERROR(VLOOKUP(CONCATENATE($A1954,"B"),'05 APU'!$T:$AB,9,),0)</f>
        <v>0</v>
      </c>
      <c r="S1954" s="90">
        <f>IFERROR(VLOOKUP(CONCATENATE($A1954,"A"),'05 APU'!$T:$AB,9,),0)</f>
        <v>0</v>
      </c>
      <c r="U1954" s="421"/>
      <c r="V1954" s="424"/>
      <c r="W1954" s="429" t="s">
        <v>7203</v>
      </c>
    </row>
    <row r="1955" spans="1:23" ht="21" x14ac:dyDescent="0.25">
      <c r="A1955" s="88">
        <v>1945</v>
      </c>
      <c r="B1955" s="673" t="s">
        <v>4916</v>
      </c>
      <c r="C1955" s="682" t="s">
        <v>6064</v>
      </c>
      <c r="D1955" s="681" t="str">
        <f>IFERROR(VLOOKUP(CONCATENATE($A1955,"T"),'05 APU'!$1:$1048576,3,),"")</f>
        <v/>
      </c>
      <c r="E1955" s="681" t="str">
        <f>IFERROR(VLOOKUP(CONCATENATE($A1955,"T2"),'05 APU'!$1:$1048576,3,),"")</f>
        <v/>
      </c>
      <c r="F1955" s="681" t="str">
        <f>IFERROR(VLOOKUP(CONCATENATE($A1955,"T3"),'05 APU'!$1:$1048576,3,),"")</f>
        <v/>
      </c>
      <c r="G1955" s="672" t="s">
        <v>168</v>
      </c>
      <c r="H1955" s="351"/>
      <c r="I1955" s="90">
        <f>IFERROR((VLOOKUP(CONCATENATE($A1955,"D"),'05 APU'!$1:$1048576,9,)),0)</f>
        <v>0</v>
      </c>
      <c r="J1955" s="90">
        <f t="shared" si="61"/>
        <v>0</v>
      </c>
      <c r="K1955" s="297" t="str">
        <f>IFERROR(VLOOKUP(CONCATENATE($A1955,"C"),'05 APU'!$1:$1048576,9,),"")</f>
        <v/>
      </c>
      <c r="L1955" s="297" t="str">
        <f>IFERROR(VLOOKUP(CONCATENATE($A1955,"B"),'05 APU'!$1:$1048576,9,),"")</f>
        <v/>
      </c>
      <c r="M1955" s="297" t="str">
        <f>IFERROR(VLOOKUP(CONCATENATE($A1955,"A"),'05 APU'!$1:$1048576,9,),"")</f>
        <v/>
      </c>
      <c r="N1955" s="86"/>
      <c r="O1955" s="90">
        <f>IFERROR(VLOOKUP(CONCATENATE($A1955,"D"),'05 APU'!$T:$AB,9,),0)</f>
        <v>0</v>
      </c>
      <c r="P1955" s="90">
        <f t="shared" si="62"/>
        <v>0</v>
      </c>
      <c r="Q1955" s="90">
        <f>IFERROR(VLOOKUP(CONCATENATE($A1955,"C"),'05 APU'!$T:$AB,9,),0)</f>
        <v>0</v>
      </c>
      <c r="R1955" s="90">
        <f>IFERROR(VLOOKUP(CONCATENATE($A1955,"B"),'05 APU'!$T:$AB,9,),0)</f>
        <v>0</v>
      </c>
      <c r="S1955" s="90">
        <f>IFERROR(VLOOKUP(CONCATENATE($A1955,"A"),'05 APU'!$T:$AB,9,),0)</f>
        <v>0</v>
      </c>
      <c r="U1955" s="421"/>
      <c r="V1955" s="424"/>
      <c r="W1955" s="429" t="s">
        <v>7203</v>
      </c>
    </row>
    <row r="1956" spans="1:23" ht="21" x14ac:dyDescent="0.25">
      <c r="A1956" s="88">
        <v>1946</v>
      </c>
      <c r="B1956" s="673" t="s">
        <v>4917</v>
      </c>
      <c r="C1956" s="682" t="s">
        <v>6065</v>
      </c>
      <c r="D1956" s="681" t="str">
        <f>IFERROR(VLOOKUP(CONCATENATE($A1956,"T"),'05 APU'!$1:$1048576,3,),"")</f>
        <v/>
      </c>
      <c r="E1956" s="681" t="str">
        <f>IFERROR(VLOOKUP(CONCATENATE($A1956,"T2"),'05 APU'!$1:$1048576,3,),"")</f>
        <v/>
      </c>
      <c r="F1956" s="681" t="str">
        <f>IFERROR(VLOOKUP(CONCATENATE($A1956,"T3"),'05 APU'!$1:$1048576,3,),"")</f>
        <v/>
      </c>
      <c r="G1956" s="672" t="s">
        <v>168</v>
      </c>
      <c r="H1956" s="351"/>
      <c r="I1956" s="90">
        <f>IFERROR((VLOOKUP(CONCATENATE($A1956,"D"),'05 APU'!$1:$1048576,9,)),0)</f>
        <v>0</v>
      </c>
      <c r="J1956" s="90">
        <f t="shared" si="61"/>
        <v>0</v>
      </c>
      <c r="K1956" s="297" t="str">
        <f>IFERROR(VLOOKUP(CONCATENATE($A1956,"C"),'05 APU'!$1:$1048576,9,),"")</f>
        <v/>
      </c>
      <c r="L1956" s="297" t="str">
        <f>IFERROR(VLOOKUP(CONCATENATE($A1956,"B"),'05 APU'!$1:$1048576,9,),"")</f>
        <v/>
      </c>
      <c r="M1956" s="297" t="str">
        <f>IFERROR(VLOOKUP(CONCATENATE($A1956,"A"),'05 APU'!$1:$1048576,9,),"")</f>
        <v/>
      </c>
      <c r="N1956" s="86"/>
      <c r="O1956" s="90">
        <f>IFERROR(VLOOKUP(CONCATENATE($A1956,"D"),'05 APU'!$T:$AB,9,),0)</f>
        <v>0</v>
      </c>
      <c r="P1956" s="90">
        <f t="shared" si="62"/>
        <v>0</v>
      </c>
      <c r="Q1956" s="90">
        <f>IFERROR(VLOOKUP(CONCATENATE($A1956,"C"),'05 APU'!$T:$AB,9,),0)</f>
        <v>0</v>
      </c>
      <c r="R1956" s="90">
        <f>IFERROR(VLOOKUP(CONCATENATE($A1956,"B"),'05 APU'!$T:$AB,9,),0)</f>
        <v>0</v>
      </c>
      <c r="S1956" s="90">
        <f>IFERROR(VLOOKUP(CONCATENATE($A1956,"A"),'05 APU'!$T:$AB,9,),0)</f>
        <v>0</v>
      </c>
      <c r="U1956" s="421"/>
      <c r="V1956" s="424"/>
      <c r="W1956" s="429" t="s">
        <v>7203</v>
      </c>
    </row>
    <row r="1957" spans="1:23" ht="21" x14ac:dyDescent="0.25">
      <c r="A1957" s="88">
        <v>1947</v>
      </c>
      <c r="B1957" s="673" t="s">
        <v>4918</v>
      </c>
      <c r="C1957" s="682" t="s">
        <v>6066</v>
      </c>
      <c r="D1957" s="681" t="str">
        <f>IFERROR(VLOOKUP(CONCATENATE($A1957,"T"),'05 APU'!$1:$1048576,3,),"")</f>
        <v/>
      </c>
      <c r="E1957" s="681" t="str">
        <f>IFERROR(VLOOKUP(CONCATENATE($A1957,"T2"),'05 APU'!$1:$1048576,3,),"")</f>
        <v/>
      </c>
      <c r="F1957" s="681" t="str">
        <f>IFERROR(VLOOKUP(CONCATENATE($A1957,"T3"),'05 APU'!$1:$1048576,3,),"")</f>
        <v/>
      </c>
      <c r="G1957" s="672" t="s">
        <v>168</v>
      </c>
      <c r="H1957" s="351"/>
      <c r="I1957" s="90">
        <f>IFERROR((VLOOKUP(CONCATENATE($A1957,"D"),'05 APU'!$1:$1048576,9,)),0)</f>
        <v>0</v>
      </c>
      <c r="J1957" s="90">
        <f t="shared" si="61"/>
        <v>0</v>
      </c>
      <c r="K1957" s="297" t="str">
        <f>IFERROR(VLOOKUP(CONCATENATE($A1957,"C"),'05 APU'!$1:$1048576,9,),"")</f>
        <v/>
      </c>
      <c r="L1957" s="297" t="str">
        <f>IFERROR(VLOOKUP(CONCATENATE($A1957,"B"),'05 APU'!$1:$1048576,9,),"")</f>
        <v/>
      </c>
      <c r="M1957" s="297" t="str">
        <f>IFERROR(VLOOKUP(CONCATENATE($A1957,"A"),'05 APU'!$1:$1048576,9,),"")</f>
        <v/>
      </c>
      <c r="N1957" s="86"/>
      <c r="O1957" s="90">
        <f>IFERROR(VLOOKUP(CONCATENATE($A1957,"D"),'05 APU'!$T:$AB,9,),0)</f>
        <v>0</v>
      </c>
      <c r="P1957" s="90">
        <f t="shared" si="62"/>
        <v>0</v>
      </c>
      <c r="Q1957" s="90">
        <f>IFERROR(VLOOKUP(CONCATENATE($A1957,"C"),'05 APU'!$T:$AB,9,),0)</f>
        <v>0</v>
      </c>
      <c r="R1957" s="90">
        <f>IFERROR(VLOOKUP(CONCATENATE($A1957,"B"),'05 APU'!$T:$AB,9,),0)</f>
        <v>0</v>
      </c>
      <c r="S1957" s="90">
        <f>IFERROR(VLOOKUP(CONCATENATE($A1957,"A"),'05 APU'!$T:$AB,9,),0)</f>
        <v>0</v>
      </c>
      <c r="U1957" s="421"/>
      <c r="V1957" s="424"/>
      <c r="W1957" s="429" t="s">
        <v>7203</v>
      </c>
    </row>
    <row r="1958" spans="1:23" ht="21" x14ac:dyDescent="0.25">
      <c r="A1958" s="88">
        <v>1948</v>
      </c>
      <c r="B1958" s="673" t="s">
        <v>4919</v>
      </c>
      <c r="C1958" s="682" t="s">
        <v>6067</v>
      </c>
      <c r="D1958" s="681" t="str">
        <f>IFERROR(VLOOKUP(CONCATENATE($A1958,"T"),'05 APU'!$1:$1048576,3,),"")</f>
        <v/>
      </c>
      <c r="E1958" s="681" t="str">
        <f>IFERROR(VLOOKUP(CONCATENATE($A1958,"T2"),'05 APU'!$1:$1048576,3,),"")</f>
        <v/>
      </c>
      <c r="F1958" s="681" t="str">
        <f>IFERROR(VLOOKUP(CONCATENATE($A1958,"T3"),'05 APU'!$1:$1048576,3,),"")</f>
        <v/>
      </c>
      <c r="G1958" s="672" t="s">
        <v>168</v>
      </c>
      <c r="H1958" s="351"/>
      <c r="I1958" s="90">
        <f>IFERROR((VLOOKUP(CONCATENATE($A1958,"D"),'05 APU'!$1:$1048576,9,)),0)</f>
        <v>0</v>
      </c>
      <c r="J1958" s="90">
        <f t="shared" si="61"/>
        <v>0</v>
      </c>
      <c r="K1958" s="297" t="str">
        <f>IFERROR(VLOOKUP(CONCATENATE($A1958,"C"),'05 APU'!$1:$1048576,9,),"")</f>
        <v/>
      </c>
      <c r="L1958" s="297" t="str">
        <f>IFERROR(VLOOKUP(CONCATENATE($A1958,"B"),'05 APU'!$1:$1048576,9,),"")</f>
        <v/>
      </c>
      <c r="M1958" s="297" t="str">
        <f>IFERROR(VLOOKUP(CONCATENATE($A1958,"A"),'05 APU'!$1:$1048576,9,),"")</f>
        <v/>
      </c>
      <c r="N1958" s="86"/>
      <c r="O1958" s="90">
        <f>IFERROR(VLOOKUP(CONCATENATE($A1958,"D"),'05 APU'!$T:$AB,9,),0)</f>
        <v>0</v>
      </c>
      <c r="P1958" s="90">
        <f t="shared" si="62"/>
        <v>0</v>
      </c>
      <c r="Q1958" s="90">
        <f>IFERROR(VLOOKUP(CONCATENATE($A1958,"C"),'05 APU'!$T:$AB,9,),0)</f>
        <v>0</v>
      </c>
      <c r="R1958" s="90">
        <f>IFERROR(VLOOKUP(CONCATENATE($A1958,"B"),'05 APU'!$T:$AB,9,),0)</f>
        <v>0</v>
      </c>
      <c r="S1958" s="90">
        <f>IFERROR(VLOOKUP(CONCATENATE($A1958,"A"),'05 APU'!$T:$AB,9,),0)</f>
        <v>0</v>
      </c>
      <c r="U1958" s="421"/>
      <c r="V1958" s="424"/>
      <c r="W1958" s="429" t="s">
        <v>7203</v>
      </c>
    </row>
    <row r="1959" spans="1:23" ht="21" x14ac:dyDescent="0.25">
      <c r="A1959" s="88">
        <v>1949</v>
      </c>
      <c r="B1959" s="673" t="s">
        <v>4920</v>
      </c>
      <c r="C1959" s="682" t="s">
        <v>6068</v>
      </c>
      <c r="D1959" s="681" t="str">
        <f>IFERROR(VLOOKUP(CONCATENATE($A1959,"T"),'05 APU'!$1:$1048576,3,),"")</f>
        <v/>
      </c>
      <c r="E1959" s="681" t="str">
        <f>IFERROR(VLOOKUP(CONCATENATE($A1959,"T2"),'05 APU'!$1:$1048576,3,),"")</f>
        <v/>
      </c>
      <c r="F1959" s="681" t="str">
        <f>IFERROR(VLOOKUP(CONCATENATE($A1959,"T3"),'05 APU'!$1:$1048576,3,),"")</f>
        <v/>
      </c>
      <c r="G1959" s="672" t="s">
        <v>168</v>
      </c>
      <c r="H1959" s="351"/>
      <c r="I1959" s="90">
        <f>IFERROR((VLOOKUP(CONCATENATE($A1959,"D"),'05 APU'!$1:$1048576,9,)),0)</f>
        <v>0</v>
      </c>
      <c r="J1959" s="90">
        <f t="shared" si="61"/>
        <v>0</v>
      </c>
      <c r="K1959" s="297" t="str">
        <f>IFERROR(VLOOKUP(CONCATENATE($A1959,"C"),'05 APU'!$1:$1048576,9,),"")</f>
        <v/>
      </c>
      <c r="L1959" s="297" t="str">
        <f>IFERROR(VLOOKUP(CONCATENATE($A1959,"B"),'05 APU'!$1:$1048576,9,),"")</f>
        <v/>
      </c>
      <c r="M1959" s="297" t="str">
        <f>IFERROR(VLOOKUP(CONCATENATE($A1959,"A"),'05 APU'!$1:$1048576,9,),"")</f>
        <v/>
      </c>
      <c r="N1959" s="86"/>
      <c r="O1959" s="90">
        <f>IFERROR(VLOOKUP(CONCATENATE($A1959,"D"),'05 APU'!$T:$AB,9,),0)</f>
        <v>0</v>
      </c>
      <c r="P1959" s="90">
        <f t="shared" si="62"/>
        <v>0</v>
      </c>
      <c r="Q1959" s="90">
        <f>IFERROR(VLOOKUP(CONCATENATE($A1959,"C"),'05 APU'!$T:$AB,9,),0)</f>
        <v>0</v>
      </c>
      <c r="R1959" s="90">
        <f>IFERROR(VLOOKUP(CONCATENATE($A1959,"B"),'05 APU'!$T:$AB,9,),0)</f>
        <v>0</v>
      </c>
      <c r="S1959" s="90">
        <f>IFERROR(VLOOKUP(CONCATENATE($A1959,"A"),'05 APU'!$T:$AB,9,),0)</f>
        <v>0</v>
      </c>
      <c r="U1959" s="421"/>
      <c r="V1959" s="424"/>
      <c r="W1959" s="429" t="s">
        <v>7203</v>
      </c>
    </row>
    <row r="1960" spans="1:23" ht="21" x14ac:dyDescent="0.25">
      <c r="A1960" s="88">
        <v>1950</v>
      </c>
      <c r="B1960" s="673" t="s">
        <v>4921</v>
      </c>
      <c r="C1960" s="682" t="s">
        <v>6069</v>
      </c>
      <c r="D1960" s="681" t="str">
        <f>IFERROR(VLOOKUP(CONCATENATE($A1960,"T"),'05 APU'!$1:$1048576,3,),"")</f>
        <v/>
      </c>
      <c r="E1960" s="681" t="str">
        <f>IFERROR(VLOOKUP(CONCATENATE($A1960,"T2"),'05 APU'!$1:$1048576,3,),"")</f>
        <v/>
      </c>
      <c r="F1960" s="681" t="str">
        <f>IFERROR(VLOOKUP(CONCATENATE($A1960,"T3"),'05 APU'!$1:$1048576,3,),"")</f>
        <v/>
      </c>
      <c r="G1960" s="672" t="s">
        <v>168</v>
      </c>
      <c r="H1960" s="351"/>
      <c r="I1960" s="90">
        <f>IFERROR((VLOOKUP(CONCATENATE($A1960,"D"),'05 APU'!$1:$1048576,9,)),0)</f>
        <v>0</v>
      </c>
      <c r="J1960" s="90">
        <f t="shared" si="61"/>
        <v>0</v>
      </c>
      <c r="K1960" s="297" t="str">
        <f>IFERROR(VLOOKUP(CONCATENATE($A1960,"C"),'05 APU'!$1:$1048576,9,),"")</f>
        <v/>
      </c>
      <c r="L1960" s="297" t="str">
        <f>IFERROR(VLOOKUP(CONCATENATE($A1960,"B"),'05 APU'!$1:$1048576,9,),"")</f>
        <v/>
      </c>
      <c r="M1960" s="297" t="str">
        <f>IFERROR(VLOOKUP(CONCATENATE($A1960,"A"),'05 APU'!$1:$1048576,9,),"")</f>
        <v/>
      </c>
      <c r="N1960" s="86"/>
      <c r="O1960" s="90">
        <f>IFERROR(VLOOKUP(CONCATENATE($A1960,"D"),'05 APU'!$T:$AB,9,),0)</f>
        <v>0</v>
      </c>
      <c r="P1960" s="90">
        <f t="shared" si="62"/>
        <v>0</v>
      </c>
      <c r="Q1960" s="90">
        <f>IFERROR(VLOOKUP(CONCATENATE($A1960,"C"),'05 APU'!$T:$AB,9,),0)</f>
        <v>0</v>
      </c>
      <c r="R1960" s="90">
        <f>IFERROR(VLOOKUP(CONCATENATE($A1960,"B"),'05 APU'!$T:$AB,9,),0)</f>
        <v>0</v>
      </c>
      <c r="S1960" s="90">
        <f>IFERROR(VLOOKUP(CONCATENATE($A1960,"A"),'05 APU'!$T:$AB,9,),0)</f>
        <v>0</v>
      </c>
      <c r="U1960" s="421"/>
      <c r="V1960" s="424"/>
      <c r="W1960" s="429" t="s">
        <v>7203</v>
      </c>
    </row>
    <row r="1961" spans="1:23" ht="21" x14ac:dyDescent="0.25">
      <c r="A1961" s="88">
        <v>1951</v>
      </c>
      <c r="B1961" s="673" t="s">
        <v>4922</v>
      </c>
      <c r="C1961" s="682" t="s">
        <v>6070</v>
      </c>
      <c r="D1961" s="681" t="str">
        <f>IFERROR(VLOOKUP(CONCATENATE($A1961,"T"),'05 APU'!$1:$1048576,3,),"")</f>
        <v/>
      </c>
      <c r="E1961" s="681" t="str">
        <f>IFERROR(VLOOKUP(CONCATENATE($A1961,"T2"),'05 APU'!$1:$1048576,3,),"")</f>
        <v/>
      </c>
      <c r="F1961" s="681" t="str">
        <f>IFERROR(VLOOKUP(CONCATENATE($A1961,"T3"),'05 APU'!$1:$1048576,3,),"")</f>
        <v/>
      </c>
      <c r="G1961" s="672" t="s">
        <v>168</v>
      </c>
      <c r="H1961" s="351"/>
      <c r="I1961" s="90">
        <f>IFERROR((VLOOKUP(CONCATENATE($A1961,"D"),'05 APU'!$1:$1048576,9,)),0)</f>
        <v>0</v>
      </c>
      <c r="J1961" s="90">
        <f t="shared" si="61"/>
        <v>0</v>
      </c>
      <c r="K1961" s="297" t="str">
        <f>IFERROR(VLOOKUP(CONCATENATE($A1961,"C"),'05 APU'!$1:$1048576,9,),"")</f>
        <v/>
      </c>
      <c r="L1961" s="297" t="str">
        <f>IFERROR(VLOOKUP(CONCATENATE($A1961,"B"),'05 APU'!$1:$1048576,9,),"")</f>
        <v/>
      </c>
      <c r="M1961" s="297" t="str">
        <f>IFERROR(VLOOKUP(CONCATENATE($A1961,"A"),'05 APU'!$1:$1048576,9,),"")</f>
        <v/>
      </c>
      <c r="N1961" s="86"/>
      <c r="O1961" s="90">
        <f>IFERROR(VLOOKUP(CONCATENATE($A1961,"D"),'05 APU'!$T:$AB,9,),0)</f>
        <v>0</v>
      </c>
      <c r="P1961" s="90">
        <f t="shared" si="62"/>
        <v>0</v>
      </c>
      <c r="Q1961" s="90">
        <f>IFERROR(VLOOKUP(CONCATENATE($A1961,"C"),'05 APU'!$T:$AB,9,),0)</f>
        <v>0</v>
      </c>
      <c r="R1961" s="90">
        <f>IFERROR(VLOOKUP(CONCATENATE($A1961,"B"),'05 APU'!$T:$AB,9,),0)</f>
        <v>0</v>
      </c>
      <c r="S1961" s="90">
        <f>IFERROR(VLOOKUP(CONCATENATE($A1961,"A"),'05 APU'!$T:$AB,9,),0)</f>
        <v>0</v>
      </c>
      <c r="U1961" s="421"/>
      <c r="V1961" s="424"/>
      <c r="W1961" s="429" t="s">
        <v>7203</v>
      </c>
    </row>
    <row r="1962" spans="1:23" ht="21" x14ac:dyDescent="0.25">
      <c r="A1962" s="88">
        <v>1952</v>
      </c>
      <c r="B1962" s="673" t="s">
        <v>4923</v>
      </c>
      <c r="C1962" s="682" t="s">
        <v>6071</v>
      </c>
      <c r="D1962" s="681" t="str">
        <f>IFERROR(VLOOKUP(CONCATENATE($A1962,"T"),'05 APU'!$1:$1048576,3,),"")</f>
        <v/>
      </c>
      <c r="E1962" s="681" t="str">
        <f>IFERROR(VLOOKUP(CONCATENATE($A1962,"T2"),'05 APU'!$1:$1048576,3,),"")</f>
        <v/>
      </c>
      <c r="F1962" s="681" t="str">
        <f>IFERROR(VLOOKUP(CONCATENATE($A1962,"T3"),'05 APU'!$1:$1048576,3,),"")</f>
        <v/>
      </c>
      <c r="G1962" s="672" t="s">
        <v>168</v>
      </c>
      <c r="H1962" s="351"/>
      <c r="I1962" s="90">
        <f>IFERROR((VLOOKUP(CONCATENATE($A1962,"D"),'05 APU'!$1:$1048576,9,)),0)</f>
        <v>0</v>
      </c>
      <c r="J1962" s="90">
        <f t="shared" si="61"/>
        <v>0</v>
      </c>
      <c r="K1962" s="297" t="str">
        <f>IFERROR(VLOOKUP(CONCATENATE($A1962,"C"),'05 APU'!$1:$1048576,9,),"")</f>
        <v/>
      </c>
      <c r="L1962" s="297" t="str">
        <f>IFERROR(VLOOKUP(CONCATENATE($A1962,"B"),'05 APU'!$1:$1048576,9,),"")</f>
        <v/>
      </c>
      <c r="M1962" s="297" t="str">
        <f>IFERROR(VLOOKUP(CONCATENATE($A1962,"A"),'05 APU'!$1:$1048576,9,),"")</f>
        <v/>
      </c>
      <c r="N1962" s="86"/>
      <c r="O1962" s="90">
        <f>IFERROR(VLOOKUP(CONCATENATE($A1962,"D"),'05 APU'!$T:$AB,9,),0)</f>
        <v>0</v>
      </c>
      <c r="P1962" s="90">
        <f t="shared" si="62"/>
        <v>0</v>
      </c>
      <c r="Q1962" s="90">
        <f>IFERROR(VLOOKUP(CONCATENATE($A1962,"C"),'05 APU'!$T:$AB,9,),0)</f>
        <v>0</v>
      </c>
      <c r="R1962" s="90">
        <f>IFERROR(VLOOKUP(CONCATENATE($A1962,"B"),'05 APU'!$T:$AB,9,),0)</f>
        <v>0</v>
      </c>
      <c r="S1962" s="90">
        <f>IFERROR(VLOOKUP(CONCATENATE($A1962,"A"),'05 APU'!$T:$AB,9,),0)</f>
        <v>0</v>
      </c>
      <c r="U1962" s="421"/>
      <c r="V1962" s="424"/>
      <c r="W1962" s="429" t="s">
        <v>7203</v>
      </c>
    </row>
    <row r="1963" spans="1:23" ht="21" x14ac:dyDescent="0.25">
      <c r="A1963" s="88">
        <v>1953</v>
      </c>
      <c r="B1963" s="673" t="s">
        <v>4924</v>
      </c>
      <c r="C1963" s="682" t="s">
        <v>6072</v>
      </c>
      <c r="D1963" s="681" t="str">
        <f>IFERROR(VLOOKUP(CONCATENATE($A1963,"T"),'05 APU'!$1:$1048576,3,),"")</f>
        <v/>
      </c>
      <c r="E1963" s="681" t="str">
        <f>IFERROR(VLOOKUP(CONCATENATE($A1963,"T2"),'05 APU'!$1:$1048576,3,),"")</f>
        <v/>
      </c>
      <c r="F1963" s="681" t="str">
        <f>IFERROR(VLOOKUP(CONCATENATE($A1963,"T3"),'05 APU'!$1:$1048576,3,),"")</f>
        <v/>
      </c>
      <c r="G1963" s="672" t="s">
        <v>168</v>
      </c>
      <c r="H1963" s="351"/>
      <c r="I1963" s="90">
        <f>IFERROR((VLOOKUP(CONCATENATE($A1963,"D"),'05 APU'!$1:$1048576,9,)),0)</f>
        <v>0</v>
      </c>
      <c r="J1963" s="90">
        <f t="shared" si="61"/>
        <v>0</v>
      </c>
      <c r="K1963" s="297" t="str">
        <f>IFERROR(VLOOKUP(CONCATENATE($A1963,"C"),'05 APU'!$1:$1048576,9,),"")</f>
        <v/>
      </c>
      <c r="L1963" s="297" t="str">
        <f>IFERROR(VLOOKUP(CONCATENATE($A1963,"B"),'05 APU'!$1:$1048576,9,),"")</f>
        <v/>
      </c>
      <c r="M1963" s="297" t="str">
        <f>IFERROR(VLOOKUP(CONCATENATE($A1963,"A"),'05 APU'!$1:$1048576,9,),"")</f>
        <v/>
      </c>
      <c r="N1963" s="86"/>
      <c r="O1963" s="90">
        <f>IFERROR(VLOOKUP(CONCATENATE($A1963,"D"),'05 APU'!$T:$AB,9,),0)</f>
        <v>0</v>
      </c>
      <c r="P1963" s="90">
        <f t="shared" si="62"/>
        <v>0</v>
      </c>
      <c r="Q1963" s="90">
        <f>IFERROR(VLOOKUP(CONCATENATE($A1963,"C"),'05 APU'!$T:$AB,9,),0)</f>
        <v>0</v>
      </c>
      <c r="R1963" s="90">
        <f>IFERROR(VLOOKUP(CONCATENATE($A1963,"B"),'05 APU'!$T:$AB,9,),0)</f>
        <v>0</v>
      </c>
      <c r="S1963" s="90">
        <f>IFERROR(VLOOKUP(CONCATENATE($A1963,"A"),'05 APU'!$T:$AB,9,),0)</f>
        <v>0</v>
      </c>
      <c r="U1963" s="421"/>
      <c r="V1963" s="424"/>
      <c r="W1963" s="429" t="s">
        <v>7203</v>
      </c>
    </row>
    <row r="1964" spans="1:23" ht="21" x14ac:dyDescent="0.25">
      <c r="A1964" s="88">
        <v>1954</v>
      </c>
      <c r="B1964" s="673" t="s">
        <v>4925</v>
      </c>
      <c r="C1964" s="682" t="s">
        <v>6073</v>
      </c>
      <c r="D1964" s="681" t="str">
        <f>IFERROR(VLOOKUP(CONCATENATE($A1964,"T"),'05 APU'!$1:$1048576,3,),"")</f>
        <v/>
      </c>
      <c r="E1964" s="681" t="str">
        <f>IFERROR(VLOOKUP(CONCATENATE($A1964,"T2"),'05 APU'!$1:$1048576,3,),"")</f>
        <v/>
      </c>
      <c r="F1964" s="681" t="str">
        <f>IFERROR(VLOOKUP(CONCATENATE($A1964,"T3"),'05 APU'!$1:$1048576,3,),"")</f>
        <v/>
      </c>
      <c r="G1964" s="672" t="s">
        <v>168</v>
      </c>
      <c r="H1964" s="351"/>
      <c r="I1964" s="90">
        <f>IFERROR((VLOOKUP(CONCATENATE($A1964,"D"),'05 APU'!$1:$1048576,9,)),0)</f>
        <v>0</v>
      </c>
      <c r="J1964" s="90">
        <f t="shared" si="61"/>
        <v>0</v>
      </c>
      <c r="K1964" s="297" t="str">
        <f>IFERROR(VLOOKUP(CONCATENATE($A1964,"C"),'05 APU'!$1:$1048576,9,),"")</f>
        <v/>
      </c>
      <c r="L1964" s="297" t="str">
        <f>IFERROR(VLOOKUP(CONCATENATE($A1964,"B"),'05 APU'!$1:$1048576,9,),"")</f>
        <v/>
      </c>
      <c r="M1964" s="297" t="str">
        <f>IFERROR(VLOOKUP(CONCATENATE($A1964,"A"),'05 APU'!$1:$1048576,9,),"")</f>
        <v/>
      </c>
      <c r="N1964" s="86"/>
      <c r="O1964" s="90">
        <f>IFERROR(VLOOKUP(CONCATENATE($A1964,"D"),'05 APU'!$T:$AB,9,),0)</f>
        <v>0</v>
      </c>
      <c r="P1964" s="90">
        <f t="shared" si="62"/>
        <v>0</v>
      </c>
      <c r="Q1964" s="90">
        <f>IFERROR(VLOOKUP(CONCATENATE($A1964,"C"),'05 APU'!$T:$AB,9,),0)</f>
        <v>0</v>
      </c>
      <c r="R1964" s="90">
        <f>IFERROR(VLOOKUP(CONCATENATE($A1964,"B"),'05 APU'!$T:$AB,9,),0)</f>
        <v>0</v>
      </c>
      <c r="S1964" s="90">
        <f>IFERROR(VLOOKUP(CONCATENATE($A1964,"A"),'05 APU'!$T:$AB,9,),0)</f>
        <v>0</v>
      </c>
      <c r="U1964" s="421"/>
      <c r="V1964" s="424"/>
      <c r="W1964" s="429" t="s">
        <v>7203</v>
      </c>
    </row>
    <row r="1965" spans="1:23" ht="21" x14ac:dyDescent="0.25">
      <c r="A1965" s="88">
        <v>1955</v>
      </c>
      <c r="B1965" s="673" t="s">
        <v>4926</v>
      </c>
      <c r="C1965" s="682" t="s">
        <v>6074</v>
      </c>
      <c r="D1965" s="681" t="str">
        <f>IFERROR(VLOOKUP(CONCATENATE($A1965,"T"),'05 APU'!$1:$1048576,3,),"")</f>
        <v/>
      </c>
      <c r="E1965" s="681" t="str">
        <f>IFERROR(VLOOKUP(CONCATENATE($A1965,"T2"),'05 APU'!$1:$1048576,3,),"")</f>
        <v/>
      </c>
      <c r="F1965" s="681" t="str">
        <f>IFERROR(VLOOKUP(CONCATENATE($A1965,"T3"),'05 APU'!$1:$1048576,3,),"")</f>
        <v/>
      </c>
      <c r="G1965" s="672" t="s">
        <v>168</v>
      </c>
      <c r="H1965" s="351"/>
      <c r="I1965" s="90">
        <f>IFERROR((VLOOKUP(CONCATENATE($A1965,"D"),'05 APU'!$1:$1048576,9,)),0)</f>
        <v>0</v>
      </c>
      <c r="J1965" s="90">
        <f t="shared" si="61"/>
        <v>0</v>
      </c>
      <c r="K1965" s="297" t="str">
        <f>IFERROR(VLOOKUP(CONCATENATE($A1965,"C"),'05 APU'!$1:$1048576,9,),"")</f>
        <v/>
      </c>
      <c r="L1965" s="297" t="str">
        <f>IFERROR(VLOOKUP(CONCATENATE($A1965,"B"),'05 APU'!$1:$1048576,9,),"")</f>
        <v/>
      </c>
      <c r="M1965" s="297" t="str">
        <f>IFERROR(VLOOKUP(CONCATENATE($A1965,"A"),'05 APU'!$1:$1048576,9,),"")</f>
        <v/>
      </c>
      <c r="N1965" s="86"/>
      <c r="O1965" s="90">
        <f>IFERROR(VLOOKUP(CONCATENATE($A1965,"D"),'05 APU'!$T:$AB,9,),0)</f>
        <v>0</v>
      </c>
      <c r="P1965" s="90">
        <f t="shared" si="62"/>
        <v>0</v>
      </c>
      <c r="Q1965" s="90">
        <f>IFERROR(VLOOKUP(CONCATENATE($A1965,"C"),'05 APU'!$T:$AB,9,),0)</f>
        <v>0</v>
      </c>
      <c r="R1965" s="90">
        <f>IFERROR(VLOOKUP(CONCATENATE($A1965,"B"),'05 APU'!$T:$AB,9,),0)</f>
        <v>0</v>
      </c>
      <c r="S1965" s="90">
        <f>IFERROR(VLOOKUP(CONCATENATE($A1965,"A"),'05 APU'!$T:$AB,9,),0)</f>
        <v>0</v>
      </c>
      <c r="U1965" s="421"/>
      <c r="V1965" s="424"/>
      <c r="W1965" s="429" t="s">
        <v>7203</v>
      </c>
    </row>
    <row r="1966" spans="1:23" ht="21" x14ac:dyDescent="0.25">
      <c r="A1966" s="88">
        <v>1956</v>
      </c>
      <c r="B1966" s="673" t="s">
        <v>4927</v>
      </c>
      <c r="C1966" s="682" t="s">
        <v>6075</v>
      </c>
      <c r="D1966" s="681" t="str">
        <f>IFERROR(VLOOKUP(CONCATENATE($A1966,"T"),'05 APU'!$1:$1048576,3,),"")</f>
        <v/>
      </c>
      <c r="E1966" s="681" t="str">
        <f>IFERROR(VLOOKUP(CONCATENATE($A1966,"T2"),'05 APU'!$1:$1048576,3,),"")</f>
        <v/>
      </c>
      <c r="F1966" s="681" t="str">
        <f>IFERROR(VLOOKUP(CONCATENATE($A1966,"T3"),'05 APU'!$1:$1048576,3,),"")</f>
        <v/>
      </c>
      <c r="G1966" s="672" t="s">
        <v>168</v>
      </c>
      <c r="H1966" s="351"/>
      <c r="I1966" s="90">
        <f>IFERROR((VLOOKUP(CONCATENATE($A1966,"D"),'05 APU'!$1:$1048576,9,)),0)</f>
        <v>0</v>
      </c>
      <c r="J1966" s="90">
        <f t="shared" si="61"/>
        <v>0</v>
      </c>
      <c r="K1966" s="297" t="str">
        <f>IFERROR(VLOOKUP(CONCATENATE($A1966,"C"),'05 APU'!$1:$1048576,9,),"")</f>
        <v/>
      </c>
      <c r="L1966" s="297" t="str">
        <f>IFERROR(VLOOKUP(CONCATENATE($A1966,"B"),'05 APU'!$1:$1048576,9,),"")</f>
        <v/>
      </c>
      <c r="M1966" s="297" t="str">
        <f>IFERROR(VLOOKUP(CONCATENATE($A1966,"A"),'05 APU'!$1:$1048576,9,),"")</f>
        <v/>
      </c>
      <c r="N1966" s="86"/>
      <c r="O1966" s="90">
        <f>IFERROR(VLOOKUP(CONCATENATE($A1966,"D"),'05 APU'!$T:$AB,9,),0)</f>
        <v>0</v>
      </c>
      <c r="P1966" s="90">
        <f t="shared" si="62"/>
        <v>0</v>
      </c>
      <c r="Q1966" s="90">
        <f>IFERROR(VLOOKUP(CONCATENATE($A1966,"C"),'05 APU'!$T:$AB,9,),0)</f>
        <v>0</v>
      </c>
      <c r="R1966" s="90">
        <f>IFERROR(VLOOKUP(CONCATENATE($A1966,"B"),'05 APU'!$T:$AB,9,),0)</f>
        <v>0</v>
      </c>
      <c r="S1966" s="90">
        <f>IFERROR(VLOOKUP(CONCATENATE($A1966,"A"),'05 APU'!$T:$AB,9,),0)</f>
        <v>0</v>
      </c>
      <c r="U1966" s="421"/>
      <c r="V1966" s="424"/>
      <c r="W1966" s="429" t="s">
        <v>7203</v>
      </c>
    </row>
    <row r="1967" spans="1:23" ht="21" x14ac:dyDescent="0.25">
      <c r="A1967" s="88">
        <v>1957</v>
      </c>
      <c r="B1967" s="673" t="s">
        <v>4928</v>
      </c>
      <c r="C1967" s="682" t="s">
        <v>6076</v>
      </c>
      <c r="D1967" s="681" t="str">
        <f>IFERROR(VLOOKUP(CONCATENATE($A1967,"T"),'05 APU'!$1:$1048576,3,),"")</f>
        <v/>
      </c>
      <c r="E1967" s="681" t="str">
        <f>IFERROR(VLOOKUP(CONCATENATE($A1967,"T2"),'05 APU'!$1:$1048576,3,),"")</f>
        <v/>
      </c>
      <c r="F1967" s="681" t="str">
        <f>IFERROR(VLOOKUP(CONCATENATE($A1967,"T3"),'05 APU'!$1:$1048576,3,),"")</f>
        <v/>
      </c>
      <c r="G1967" s="672" t="s">
        <v>168</v>
      </c>
      <c r="H1967" s="351"/>
      <c r="I1967" s="90">
        <f>IFERROR((VLOOKUP(CONCATENATE($A1967,"D"),'05 APU'!$1:$1048576,9,)),0)</f>
        <v>0</v>
      </c>
      <c r="J1967" s="90">
        <f t="shared" si="61"/>
        <v>0</v>
      </c>
      <c r="K1967" s="297" t="str">
        <f>IFERROR(VLOOKUP(CONCATENATE($A1967,"C"),'05 APU'!$1:$1048576,9,),"")</f>
        <v/>
      </c>
      <c r="L1967" s="297" t="str">
        <f>IFERROR(VLOOKUP(CONCATENATE($A1967,"B"),'05 APU'!$1:$1048576,9,),"")</f>
        <v/>
      </c>
      <c r="M1967" s="297" t="str">
        <f>IFERROR(VLOOKUP(CONCATENATE($A1967,"A"),'05 APU'!$1:$1048576,9,),"")</f>
        <v/>
      </c>
      <c r="N1967" s="86"/>
      <c r="O1967" s="90">
        <f>IFERROR(VLOOKUP(CONCATENATE($A1967,"D"),'05 APU'!$T:$AB,9,),0)</f>
        <v>0</v>
      </c>
      <c r="P1967" s="90">
        <f t="shared" si="62"/>
        <v>0</v>
      </c>
      <c r="Q1967" s="90">
        <f>IFERROR(VLOOKUP(CONCATENATE($A1967,"C"),'05 APU'!$T:$AB,9,),0)</f>
        <v>0</v>
      </c>
      <c r="R1967" s="90">
        <f>IFERROR(VLOOKUP(CONCATENATE($A1967,"B"),'05 APU'!$T:$AB,9,),0)</f>
        <v>0</v>
      </c>
      <c r="S1967" s="90">
        <f>IFERROR(VLOOKUP(CONCATENATE($A1967,"A"),'05 APU'!$T:$AB,9,),0)</f>
        <v>0</v>
      </c>
      <c r="U1967" s="421"/>
      <c r="V1967" s="424"/>
      <c r="W1967" s="429" t="s">
        <v>7203</v>
      </c>
    </row>
    <row r="1968" spans="1:23" ht="21" x14ac:dyDescent="0.25">
      <c r="A1968" s="88">
        <v>1958</v>
      </c>
      <c r="B1968" s="673" t="s">
        <v>4929</v>
      </c>
      <c r="C1968" s="682" t="s">
        <v>6077</v>
      </c>
      <c r="D1968" s="681" t="str">
        <f>IFERROR(VLOOKUP(CONCATENATE($A1968,"T"),'05 APU'!$1:$1048576,3,),"")</f>
        <v/>
      </c>
      <c r="E1968" s="681" t="str">
        <f>IFERROR(VLOOKUP(CONCATENATE($A1968,"T2"),'05 APU'!$1:$1048576,3,),"")</f>
        <v/>
      </c>
      <c r="F1968" s="681" t="str">
        <f>IFERROR(VLOOKUP(CONCATENATE($A1968,"T3"),'05 APU'!$1:$1048576,3,),"")</f>
        <v/>
      </c>
      <c r="G1968" s="672" t="s">
        <v>168</v>
      </c>
      <c r="H1968" s="351"/>
      <c r="I1968" s="90">
        <f>IFERROR((VLOOKUP(CONCATENATE($A1968,"D"),'05 APU'!$1:$1048576,9,)),0)</f>
        <v>0</v>
      </c>
      <c r="J1968" s="90">
        <f t="shared" si="61"/>
        <v>0</v>
      </c>
      <c r="K1968" s="297" t="str">
        <f>IFERROR(VLOOKUP(CONCATENATE($A1968,"C"),'05 APU'!$1:$1048576,9,),"")</f>
        <v/>
      </c>
      <c r="L1968" s="297" t="str">
        <f>IFERROR(VLOOKUP(CONCATENATE($A1968,"B"),'05 APU'!$1:$1048576,9,),"")</f>
        <v/>
      </c>
      <c r="M1968" s="297" t="str">
        <f>IFERROR(VLOOKUP(CONCATENATE($A1968,"A"),'05 APU'!$1:$1048576,9,),"")</f>
        <v/>
      </c>
      <c r="N1968" s="86"/>
      <c r="O1968" s="90">
        <f>IFERROR(VLOOKUP(CONCATENATE($A1968,"D"),'05 APU'!$T:$AB,9,),0)</f>
        <v>0</v>
      </c>
      <c r="P1968" s="90">
        <f t="shared" si="62"/>
        <v>0</v>
      </c>
      <c r="Q1968" s="90">
        <f>IFERROR(VLOOKUP(CONCATENATE($A1968,"C"),'05 APU'!$T:$AB,9,),0)</f>
        <v>0</v>
      </c>
      <c r="R1968" s="90">
        <f>IFERROR(VLOOKUP(CONCATENATE($A1968,"B"),'05 APU'!$T:$AB,9,),0)</f>
        <v>0</v>
      </c>
      <c r="S1968" s="90">
        <f>IFERROR(VLOOKUP(CONCATENATE($A1968,"A"),'05 APU'!$T:$AB,9,),0)</f>
        <v>0</v>
      </c>
      <c r="U1968" s="421"/>
      <c r="V1968" s="424"/>
      <c r="W1968" s="429" t="s">
        <v>7203</v>
      </c>
    </row>
    <row r="1969" spans="1:23" ht="21" x14ac:dyDescent="0.25">
      <c r="A1969" s="88">
        <v>1959</v>
      </c>
      <c r="B1969" s="673" t="s">
        <v>4930</v>
      </c>
      <c r="C1969" s="682" t="s">
        <v>6078</v>
      </c>
      <c r="D1969" s="681" t="str">
        <f>IFERROR(VLOOKUP(CONCATENATE($A1969,"T"),'05 APU'!$1:$1048576,3,),"")</f>
        <v/>
      </c>
      <c r="E1969" s="681" t="str">
        <f>IFERROR(VLOOKUP(CONCATENATE($A1969,"T2"),'05 APU'!$1:$1048576,3,),"")</f>
        <v/>
      </c>
      <c r="F1969" s="681" t="str">
        <f>IFERROR(VLOOKUP(CONCATENATE($A1969,"T3"),'05 APU'!$1:$1048576,3,),"")</f>
        <v/>
      </c>
      <c r="G1969" s="672" t="s">
        <v>168</v>
      </c>
      <c r="H1969" s="351"/>
      <c r="I1969" s="90">
        <f>IFERROR((VLOOKUP(CONCATENATE($A1969,"D"),'05 APU'!$1:$1048576,9,)),0)</f>
        <v>0</v>
      </c>
      <c r="J1969" s="90">
        <f t="shared" si="61"/>
        <v>0</v>
      </c>
      <c r="K1969" s="297" t="str">
        <f>IFERROR(VLOOKUP(CONCATENATE($A1969,"C"),'05 APU'!$1:$1048576,9,),"")</f>
        <v/>
      </c>
      <c r="L1969" s="297" t="str">
        <f>IFERROR(VLOOKUP(CONCATENATE($A1969,"B"),'05 APU'!$1:$1048576,9,),"")</f>
        <v/>
      </c>
      <c r="M1969" s="297" t="str">
        <f>IFERROR(VLOOKUP(CONCATENATE($A1969,"A"),'05 APU'!$1:$1048576,9,),"")</f>
        <v/>
      </c>
      <c r="N1969" s="86"/>
      <c r="O1969" s="90">
        <f>IFERROR(VLOOKUP(CONCATENATE($A1969,"D"),'05 APU'!$T:$AB,9,),0)</f>
        <v>0</v>
      </c>
      <c r="P1969" s="90">
        <f t="shared" si="62"/>
        <v>0</v>
      </c>
      <c r="Q1969" s="90">
        <f>IFERROR(VLOOKUP(CONCATENATE($A1969,"C"),'05 APU'!$T:$AB,9,),0)</f>
        <v>0</v>
      </c>
      <c r="R1969" s="90">
        <f>IFERROR(VLOOKUP(CONCATENATE($A1969,"B"),'05 APU'!$T:$AB,9,),0)</f>
        <v>0</v>
      </c>
      <c r="S1969" s="90">
        <f>IFERROR(VLOOKUP(CONCATENATE($A1969,"A"),'05 APU'!$T:$AB,9,),0)</f>
        <v>0</v>
      </c>
      <c r="U1969" s="421"/>
      <c r="V1969" s="424"/>
      <c r="W1969" s="429" t="s">
        <v>7203</v>
      </c>
    </row>
    <row r="1970" spans="1:23" ht="21" x14ac:dyDescent="0.25">
      <c r="A1970" s="88">
        <v>1960</v>
      </c>
      <c r="B1970" s="673" t="s">
        <v>4931</v>
      </c>
      <c r="C1970" s="682" t="s">
        <v>6079</v>
      </c>
      <c r="D1970" s="681" t="str">
        <f>IFERROR(VLOOKUP(CONCATENATE($A1970,"T"),'05 APU'!$1:$1048576,3,),"")</f>
        <v/>
      </c>
      <c r="E1970" s="681" t="str">
        <f>IFERROR(VLOOKUP(CONCATENATE($A1970,"T2"),'05 APU'!$1:$1048576,3,),"")</f>
        <v/>
      </c>
      <c r="F1970" s="681" t="str">
        <f>IFERROR(VLOOKUP(CONCATENATE($A1970,"T3"),'05 APU'!$1:$1048576,3,),"")</f>
        <v/>
      </c>
      <c r="G1970" s="672" t="s">
        <v>168</v>
      </c>
      <c r="H1970" s="351"/>
      <c r="I1970" s="90">
        <f>IFERROR((VLOOKUP(CONCATENATE($A1970,"D"),'05 APU'!$1:$1048576,9,)),0)</f>
        <v>0</v>
      </c>
      <c r="J1970" s="90">
        <f t="shared" si="61"/>
        <v>0</v>
      </c>
      <c r="K1970" s="297" t="str">
        <f>IFERROR(VLOOKUP(CONCATENATE($A1970,"C"),'05 APU'!$1:$1048576,9,),"")</f>
        <v/>
      </c>
      <c r="L1970" s="297" t="str">
        <f>IFERROR(VLOOKUP(CONCATENATE($A1970,"B"),'05 APU'!$1:$1048576,9,),"")</f>
        <v/>
      </c>
      <c r="M1970" s="297" t="str">
        <f>IFERROR(VLOOKUP(CONCATENATE($A1970,"A"),'05 APU'!$1:$1048576,9,),"")</f>
        <v/>
      </c>
      <c r="N1970" s="86"/>
      <c r="O1970" s="90">
        <f>IFERROR(VLOOKUP(CONCATENATE($A1970,"D"),'05 APU'!$T:$AB,9,),0)</f>
        <v>0</v>
      </c>
      <c r="P1970" s="90">
        <f t="shared" si="62"/>
        <v>0</v>
      </c>
      <c r="Q1970" s="90">
        <f>IFERROR(VLOOKUP(CONCATENATE($A1970,"C"),'05 APU'!$T:$AB,9,),0)</f>
        <v>0</v>
      </c>
      <c r="R1970" s="90">
        <f>IFERROR(VLOOKUP(CONCATENATE($A1970,"B"),'05 APU'!$T:$AB,9,),0)</f>
        <v>0</v>
      </c>
      <c r="S1970" s="90">
        <f>IFERROR(VLOOKUP(CONCATENATE($A1970,"A"),'05 APU'!$T:$AB,9,),0)</f>
        <v>0</v>
      </c>
      <c r="U1970" s="421"/>
      <c r="V1970" s="424"/>
      <c r="W1970" s="429" t="s">
        <v>7203</v>
      </c>
    </row>
    <row r="1971" spans="1:23" ht="21" x14ac:dyDescent="0.25">
      <c r="A1971" s="88">
        <v>1961</v>
      </c>
      <c r="B1971" s="673" t="s">
        <v>4932</v>
      </c>
      <c r="C1971" s="682" t="s">
        <v>6080</v>
      </c>
      <c r="D1971" s="681" t="str">
        <f>IFERROR(VLOOKUP(CONCATENATE($A1971,"T"),'05 APU'!$1:$1048576,3,),"")</f>
        <v/>
      </c>
      <c r="E1971" s="681" t="str">
        <f>IFERROR(VLOOKUP(CONCATENATE($A1971,"T2"),'05 APU'!$1:$1048576,3,),"")</f>
        <v/>
      </c>
      <c r="F1971" s="681" t="str">
        <f>IFERROR(VLOOKUP(CONCATENATE($A1971,"T3"),'05 APU'!$1:$1048576,3,),"")</f>
        <v/>
      </c>
      <c r="G1971" s="672" t="s">
        <v>168</v>
      </c>
      <c r="H1971" s="351"/>
      <c r="I1971" s="90">
        <f>IFERROR((VLOOKUP(CONCATENATE($A1971,"D"),'05 APU'!$1:$1048576,9,)),0)</f>
        <v>0</v>
      </c>
      <c r="J1971" s="90">
        <f t="shared" ref="J1971:J2034" si="63">IFERROR(I1971*H1971,0)</f>
        <v>0</v>
      </c>
      <c r="K1971" s="297" t="str">
        <f>IFERROR(VLOOKUP(CONCATENATE($A1971,"C"),'05 APU'!$1:$1048576,9,),"")</f>
        <v/>
      </c>
      <c r="L1971" s="297" t="str">
        <f>IFERROR(VLOOKUP(CONCATENATE($A1971,"B"),'05 APU'!$1:$1048576,9,),"")</f>
        <v/>
      </c>
      <c r="M1971" s="297" t="str">
        <f>IFERROR(VLOOKUP(CONCATENATE($A1971,"A"),'05 APU'!$1:$1048576,9,),"")</f>
        <v/>
      </c>
      <c r="N1971" s="86"/>
      <c r="O1971" s="90">
        <f>IFERROR(VLOOKUP(CONCATENATE($A1971,"D"),'05 APU'!$T:$AB,9,),0)</f>
        <v>0</v>
      </c>
      <c r="P1971" s="90">
        <f t="shared" si="62"/>
        <v>0</v>
      </c>
      <c r="Q1971" s="90">
        <f>IFERROR(VLOOKUP(CONCATENATE($A1971,"C"),'05 APU'!$T:$AB,9,),0)</f>
        <v>0</v>
      </c>
      <c r="R1971" s="90">
        <f>IFERROR(VLOOKUP(CONCATENATE($A1971,"B"),'05 APU'!$T:$AB,9,),0)</f>
        <v>0</v>
      </c>
      <c r="S1971" s="90">
        <f>IFERROR(VLOOKUP(CONCATENATE($A1971,"A"),'05 APU'!$T:$AB,9,),0)</f>
        <v>0</v>
      </c>
      <c r="U1971" s="421"/>
      <c r="V1971" s="424"/>
      <c r="W1971" s="429" t="s">
        <v>7203</v>
      </c>
    </row>
    <row r="1972" spans="1:23" ht="21" x14ac:dyDescent="0.25">
      <c r="A1972" s="88">
        <v>1962</v>
      </c>
      <c r="B1972" s="673" t="s">
        <v>4933</v>
      </c>
      <c r="C1972" s="682" t="s">
        <v>6081</v>
      </c>
      <c r="D1972" s="681" t="str">
        <f>IFERROR(VLOOKUP(CONCATENATE($A1972,"T"),'05 APU'!$1:$1048576,3,),"")</f>
        <v/>
      </c>
      <c r="E1972" s="681" t="str">
        <f>IFERROR(VLOOKUP(CONCATENATE($A1972,"T2"),'05 APU'!$1:$1048576,3,),"")</f>
        <v/>
      </c>
      <c r="F1972" s="681" t="str">
        <f>IFERROR(VLOOKUP(CONCATENATE($A1972,"T3"),'05 APU'!$1:$1048576,3,),"")</f>
        <v/>
      </c>
      <c r="G1972" s="672" t="s">
        <v>168</v>
      </c>
      <c r="H1972" s="351"/>
      <c r="I1972" s="90">
        <f>IFERROR((VLOOKUP(CONCATENATE($A1972,"D"),'05 APU'!$1:$1048576,9,)),0)</f>
        <v>0</v>
      </c>
      <c r="J1972" s="90">
        <f t="shared" si="63"/>
        <v>0</v>
      </c>
      <c r="K1972" s="297" t="str">
        <f>IFERROR(VLOOKUP(CONCATENATE($A1972,"C"),'05 APU'!$1:$1048576,9,),"")</f>
        <v/>
      </c>
      <c r="L1972" s="297" t="str">
        <f>IFERROR(VLOOKUP(CONCATENATE($A1972,"B"),'05 APU'!$1:$1048576,9,),"")</f>
        <v/>
      </c>
      <c r="M1972" s="297" t="str">
        <f>IFERROR(VLOOKUP(CONCATENATE($A1972,"A"),'05 APU'!$1:$1048576,9,),"")</f>
        <v/>
      </c>
      <c r="N1972" s="86"/>
      <c r="O1972" s="90">
        <f>IFERROR(VLOOKUP(CONCATENATE($A1972,"D"),'05 APU'!$T:$AB,9,),0)</f>
        <v>0</v>
      </c>
      <c r="P1972" s="90">
        <f t="shared" si="62"/>
        <v>0</v>
      </c>
      <c r="Q1972" s="90">
        <f>IFERROR(VLOOKUP(CONCATENATE($A1972,"C"),'05 APU'!$T:$AB,9,),0)</f>
        <v>0</v>
      </c>
      <c r="R1972" s="90">
        <f>IFERROR(VLOOKUP(CONCATENATE($A1972,"B"),'05 APU'!$T:$AB,9,),0)</f>
        <v>0</v>
      </c>
      <c r="S1972" s="90">
        <f>IFERROR(VLOOKUP(CONCATENATE($A1972,"A"),'05 APU'!$T:$AB,9,),0)</f>
        <v>0</v>
      </c>
      <c r="U1972" s="421"/>
      <c r="V1972" s="424"/>
      <c r="W1972" s="429" t="s">
        <v>7203</v>
      </c>
    </row>
    <row r="1973" spans="1:23" ht="21" x14ac:dyDescent="0.25">
      <c r="A1973" s="88">
        <v>1963</v>
      </c>
      <c r="B1973" s="673" t="s">
        <v>4934</v>
      </c>
      <c r="C1973" s="682" t="s">
        <v>6082</v>
      </c>
      <c r="D1973" s="681" t="str">
        <f>IFERROR(VLOOKUP(CONCATENATE($A1973,"T"),'05 APU'!$1:$1048576,3,),"")</f>
        <v/>
      </c>
      <c r="E1973" s="681" t="str">
        <f>IFERROR(VLOOKUP(CONCATENATE($A1973,"T2"),'05 APU'!$1:$1048576,3,),"")</f>
        <v/>
      </c>
      <c r="F1973" s="681" t="str">
        <f>IFERROR(VLOOKUP(CONCATENATE($A1973,"T3"),'05 APU'!$1:$1048576,3,),"")</f>
        <v/>
      </c>
      <c r="G1973" s="672" t="s">
        <v>168</v>
      </c>
      <c r="H1973" s="351"/>
      <c r="I1973" s="90">
        <f>IFERROR((VLOOKUP(CONCATENATE($A1973,"D"),'05 APU'!$1:$1048576,9,)),0)</f>
        <v>0</v>
      </c>
      <c r="J1973" s="90">
        <f t="shared" si="63"/>
        <v>0</v>
      </c>
      <c r="K1973" s="297" t="str">
        <f>IFERROR(VLOOKUP(CONCATENATE($A1973,"C"),'05 APU'!$1:$1048576,9,),"")</f>
        <v/>
      </c>
      <c r="L1973" s="297" t="str">
        <f>IFERROR(VLOOKUP(CONCATENATE($A1973,"B"),'05 APU'!$1:$1048576,9,),"")</f>
        <v/>
      </c>
      <c r="M1973" s="297" t="str">
        <f>IFERROR(VLOOKUP(CONCATENATE($A1973,"A"),'05 APU'!$1:$1048576,9,),"")</f>
        <v/>
      </c>
      <c r="N1973" s="86"/>
      <c r="O1973" s="90">
        <f>IFERROR(VLOOKUP(CONCATENATE($A1973,"D"),'05 APU'!$T:$AB,9,),0)</f>
        <v>0</v>
      </c>
      <c r="P1973" s="90">
        <f t="shared" si="62"/>
        <v>0</v>
      </c>
      <c r="Q1973" s="90">
        <f>IFERROR(VLOOKUP(CONCATENATE($A1973,"C"),'05 APU'!$T:$AB,9,),0)</f>
        <v>0</v>
      </c>
      <c r="R1973" s="90">
        <f>IFERROR(VLOOKUP(CONCATENATE($A1973,"B"),'05 APU'!$T:$AB,9,),0)</f>
        <v>0</v>
      </c>
      <c r="S1973" s="90">
        <f>IFERROR(VLOOKUP(CONCATENATE($A1973,"A"),'05 APU'!$T:$AB,9,),0)</f>
        <v>0</v>
      </c>
      <c r="U1973" s="421"/>
      <c r="V1973" s="424"/>
      <c r="W1973" s="429" t="s">
        <v>7203</v>
      </c>
    </row>
    <row r="1974" spans="1:23" ht="21" x14ac:dyDescent="0.25">
      <c r="A1974" s="88">
        <v>1964</v>
      </c>
      <c r="B1974" s="673" t="s">
        <v>4935</v>
      </c>
      <c r="C1974" s="682" t="s">
        <v>6083</v>
      </c>
      <c r="D1974" s="681" t="str">
        <f>IFERROR(VLOOKUP(CONCATENATE($A1974,"T"),'05 APU'!$1:$1048576,3,),"")</f>
        <v/>
      </c>
      <c r="E1974" s="681" t="str">
        <f>IFERROR(VLOOKUP(CONCATENATE($A1974,"T2"),'05 APU'!$1:$1048576,3,),"")</f>
        <v/>
      </c>
      <c r="F1974" s="681" t="str">
        <f>IFERROR(VLOOKUP(CONCATENATE($A1974,"T3"),'05 APU'!$1:$1048576,3,),"")</f>
        <v/>
      </c>
      <c r="G1974" s="672" t="s">
        <v>168</v>
      </c>
      <c r="H1974" s="351"/>
      <c r="I1974" s="90">
        <f>IFERROR((VLOOKUP(CONCATENATE($A1974,"D"),'05 APU'!$1:$1048576,9,)),0)</f>
        <v>0</v>
      </c>
      <c r="J1974" s="90">
        <f t="shared" si="63"/>
        <v>0</v>
      </c>
      <c r="K1974" s="297" t="str">
        <f>IFERROR(VLOOKUP(CONCATENATE($A1974,"C"),'05 APU'!$1:$1048576,9,),"")</f>
        <v/>
      </c>
      <c r="L1974" s="297" t="str">
        <f>IFERROR(VLOOKUP(CONCATENATE($A1974,"B"),'05 APU'!$1:$1048576,9,),"")</f>
        <v/>
      </c>
      <c r="M1974" s="297" t="str">
        <f>IFERROR(VLOOKUP(CONCATENATE($A1974,"A"),'05 APU'!$1:$1048576,9,),"")</f>
        <v/>
      </c>
      <c r="N1974" s="86"/>
      <c r="O1974" s="90">
        <f>IFERROR(VLOOKUP(CONCATENATE($A1974,"D"),'05 APU'!$T:$AB,9,),0)</f>
        <v>0</v>
      </c>
      <c r="P1974" s="90">
        <f t="shared" si="62"/>
        <v>0</v>
      </c>
      <c r="Q1974" s="90">
        <f>IFERROR(VLOOKUP(CONCATENATE($A1974,"C"),'05 APU'!$T:$AB,9,),0)</f>
        <v>0</v>
      </c>
      <c r="R1974" s="90">
        <f>IFERROR(VLOOKUP(CONCATENATE($A1974,"B"),'05 APU'!$T:$AB,9,),0)</f>
        <v>0</v>
      </c>
      <c r="S1974" s="90">
        <f>IFERROR(VLOOKUP(CONCATENATE($A1974,"A"),'05 APU'!$T:$AB,9,),0)</f>
        <v>0</v>
      </c>
      <c r="U1974" s="421"/>
      <c r="V1974" s="424"/>
      <c r="W1974" s="429" t="s">
        <v>7203</v>
      </c>
    </row>
    <row r="1975" spans="1:23" ht="21" x14ac:dyDescent="0.25">
      <c r="A1975" s="88">
        <v>1965</v>
      </c>
      <c r="B1975" s="673" t="s">
        <v>4936</v>
      </c>
      <c r="C1975" s="682" t="s">
        <v>6084</v>
      </c>
      <c r="D1975" s="681" t="str">
        <f>IFERROR(VLOOKUP(CONCATENATE($A1975,"T"),'05 APU'!$1:$1048576,3,),"")</f>
        <v/>
      </c>
      <c r="E1975" s="681" t="str">
        <f>IFERROR(VLOOKUP(CONCATENATE($A1975,"T2"),'05 APU'!$1:$1048576,3,),"")</f>
        <v/>
      </c>
      <c r="F1975" s="681" t="str">
        <f>IFERROR(VLOOKUP(CONCATENATE($A1975,"T3"),'05 APU'!$1:$1048576,3,),"")</f>
        <v/>
      </c>
      <c r="G1975" s="672" t="s">
        <v>168</v>
      </c>
      <c r="H1975" s="351"/>
      <c r="I1975" s="90">
        <f>IFERROR((VLOOKUP(CONCATENATE($A1975,"D"),'05 APU'!$1:$1048576,9,)),0)</f>
        <v>0</v>
      </c>
      <c r="J1975" s="90">
        <f t="shared" si="63"/>
        <v>0</v>
      </c>
      <c r="K1975" s="297" t="str">
        <f>IFERROR(VLOOKUP(CONCATENATE($A1975,"C"),'05 APU'!$1:$1048576,9,),"")</f>
        <v/>
      </c>
      <c r="L1975" s="297" t="str">
        <f>IFERROR(VLOOKUP(CONCATENATE($A1975,"B"),'05 APU'!$1:$1048576,9,),"")</f>
        <v/>
      </c>
      <c r="M1975" s="297" t="str">
        <f>IFERROR(VLOOKUP(CONCATENATE($A1975,"A"),'05 APU'!$1:$1048576,9,),"")</f>
        <v/>
      </c>
      <c r="N1975" s="86"/>
      <c r="O1975" s="90">
        <f>IFERROR(VLOOKUP(CONCATENATE($A1975,"D"),'05 APU'!$T:$AB,9,),0)</f>
        <v>0</v>
      </c>
      <c r="P1975" s="90">
        <f t="shared" si="62"/>
        <v>0</v>
      </c>
      <c r="Q1975" s="90">
        <f>IFERROR(VLOOKUP(CONCATENATE($A1975,"C"),'05 APU'!$T:$AB,9,),0)</f>
        <v>0</v>
      </c>
      <c r="R1975" s="90">
        <f>IFERROR(VLOOKUP(CONCATENATE($A1975,"B"),'05 APU'!$T:$AB,9,),0)</f>
        <v>0</v>
      </c>
      <c r="S1975" s="90">
        <f>IFERROR(VLOOKUP(CONCATENATE($A1975,"A"),'05 APU'!$T:$AB,9,),0)</f>
        <v>0</v>
      </c>
      <c r="U1975" s="421"/>
      <c r="V1975" s="424"/>
      <c r="W1975" s="429" t="s">
        <v>7203</v>
      </c>
    </row>
    <row r="1976" spans="1:23" ht="21" x14ac:dyDescent="0.25">
      <c r="A1976" s="88">
        <v>1966</v>
      </c>
      <c r="B1976" s="673" t="s">
        <v>4937</v>
      </c>
      <c r="C1976" s="682" t="s">
        <v>6085</v>
      </c>
      <c r="D1976" s="681" t="str">
        <f>IFERROR(VLOOKUP(CONCATENATE($A1976,"T"),'05 APU'!$1:$1048576,3,),"")</f>
        <v/>
      </c>
      <c r="E1976" s="681" t="str">
        <f>IFERROR(VLOOKUP(CONCATENATE($A1976,"T2"),'05 APU'!$1:$1048576,3,),"")</f>
        <v/>
      </c>
      <c r="F1976" s="681" t="str">
        <f>IFERROR(VLOOKUP(CONCATENATE($A1976,"T3"),'05 APU'!$1:$1048576,3,),"")</f>
        <v/>
      </c>
      <c r="G1976" s="672" t="s">
        <v>168</v>
      </c>
      <c r="H1976" s="351"/>
      <c r="I1976" s="90">
        <f>IFERROR((VLOOKUP(CONCATENATE($A1976,"D"),'05 APU'!$1:$1048576,9,)),0)</f>
        <v>0</v>
      </c>
      <c r="J1976" s="90">
        <f t="shared" si="63"/>
        <v>0</v>
      </c>
      <c r="K1976" s="297" t="str">
        <f>IFERROR(VLOOKUP(CONCATENATE($A1976,"C"),'05 APU'!$1:$1048576,9,),"")</f>
        <v/>
      </c>
      <c r="L1976" s="297" t="str">
        <f>IFERROR(VLOOKUP(CONCATENATE($A1976,"B"),'05 APU'!$1:$1048576,9,),"")</f>
        <v/>
      </c>
      <c r="M1976" s="297" t="str">
        <f>IFERROR(VLOOKUP(CONCATENATE($A1976,"A"),'05 APU'!$1:$1048576,9,),"")</f>
        <v/>
      </c>
      <c r="N1976" s="86"/>
      <c r="O1976" s="90">
        <f>IFERROR(VLOOKUP(CONCATENATE($A1976,"D"),'05 APU'!$T:$AB,9,),0)</f>
        <v>0</v>
      </c>
      <c r="P1976" s="90">
        <f t="shared" si="62"/>
        <v>0</v>
      </c>
      <c r="Q1976" s="90">
        <f>IFERROR(VLOOKUP(CONCATENATE($A1976,"C"),'05 APU'!$T:$AB,9,),0)</f>
        <v>0</v>
      </c>
      <c r="R1976" s="90">
        <f>IFERROR(VLOOKUP(CONCATENATE($A1976,"B"),'05 APU'!$T:$AB,9,),0)</f>
        <v>0</v>
      </c>
      <c r="S1976" s="90">
        <f>IFERROR(VLOOKUP(CONCATENATE($A1976,"A"),'05 APU'!$T:$AB,9,),0)</f>
        <v>0</v>
      </c>
      <c r="U1976" s="421"/>
      <c r="V1976" s="424"/>
      <c r="W1976" s="429" t="s">
        <v>7203</v>
      </c>
    </row>
    <row r="1977" spans="1:23" ht="21" x14ac:dyDescent="0.25">
      <c r="A1977" s="88">
        <v>1967</v>
      </c>
      <c r="B1977" s="673" t="s">
        <v>4938</v>
      </c>
      <c r="C1977" s="682" t="s">
        <v>6086</v>
      </c>
      <c r="D1977" s="681" t="str">
        <f>IFERROR(VLOOKUP(CONCATENATE($A1977,"T"),'05 APU'!$1:$1048576,3,),"")</f>
        <v/>
      </c>
      <c r="E1977" s="681" t="str">
        <f>IFERROR(VLOOKUP(CONCATENATE($A1977,"T2"),'05 APU'!$1:$1048576,3,),"")</f>
        <v/>
      </c>
      <c r="F1977" s="681" t="str">
        <f>IFERROR(VLOOKUP(CONCATENATE($A1977,"T3"),'05 APU'!$1:$1048576,3,),"")</f>
        <v/>
      </c>
      <c r="G1977" s="672" t="s">
        <v>168</v>
      </c>
      <c r="H1977" s="351"/>
      <c r="I1977" s="90">
        <f>IFERROR((VLOOKUP(CONCATENATE($A1977,"D"),'05 APU'!$1:$1048576,9,)),0)</f>
        <v>0</v>
      </c>
      <c r="J1977" s="90">
        <f t="shared" si="63"/>
        <v>0</v>
      </c>
      <c r="K1977" s="297" t="str">
        <f>IFERROR(VLOOKUP(CONCATENATE($A1977,"C"),'05 APU'!$1:$1048576,9,),"")</f>
        <v/>
      </c>
      <c r="L1977" s="297" t="str">
        <f>IFERROR(VLOOKUP(CONCATENATE($A1977,"B"),'05 APU'!$1:$1048576,9,),"")</f>
        <v/>
      </c>
      <c r="M1977" s="297" t="str">
        <f>IFERROR(VLOOKUP(CONCATENATE($A1977,"A"),'05 APU'!$1:$1048576,9,),"")</f>
        <v/>
      </c>
      <c r="N1977" s="86"/>
      <c r="O1977" s="90">
        <f>IFERROR(VLOOKUP(CONCATENATE($A1977,"D"),'05 APU'!$T:$AB,9,),0)</f>
        <v>0</v>
      </c>
      <c r="P1977" s="90">
        <f t="shared" si="62"/>
        <v>0</v>
      </c>
      <c r="Q1977" s="90">
        <f>IFERROR(VLOOKUP(CONCATENATE($A1977,"C"),'05 APU'!$T:$AB,9,),0)</f>
        <v>0</v>
      </c>
      <c r="R1977" s="90">
        <f>IFERROR(VLOOKUP(CONCATENATE($A1977,"B"),'05 APU'!$T:$AB,9,),0)</f>
        <v>0</v>
      </c>
      <c r="S1977" s="90">
        <f>IFERROR(VLOOKUP(CONCATENATE($A1977,"A"),'05 APU'!$T:$AB,9,),0)</f>
        <v>0</v>
      </c>
      <c r="U1977" s="421"/>
      <c r="V1977" s="424"/>
      <c r="W1977" s="429" t="s">
        <v>7203</v>
      </c>
    </row>
    <row r="1978" spans="1:23" ht="21" x14ac:dyDescent="0.25">
      <c r="A1978" s="88">
        <v>1968</v>
      </c>
      <c r="B1978" s="673" t="s">
        <v>4939</v>
      </c>
      <c r="C1978" s="682" t="s">
        <v>6087</v>
      </c>
      <c r="D1978" s="681" t="str">
        <f>IFERROR(VLOOKUP(CONCATENATE($A1978,"T"),'05 APU'!$1:$1048576,3,),"")</f>
        <v/>
      </c>
      <c r="E1978" s="681" t="str">
        <f>IFERROR(VLOOKUP(CONCATENATE($A1978,"T2"),'05 APU'!$1:$1048576,3,),"")</f>
        <v/>
      </c>
      <c r="F1978" s="681" t="str">
        <f>IFERROR(VLOOKUP(CONCATENATE($A1978,"T3"),'05 APU'!$1:$1048576,3,),"")</f>
        <v/>
      </c>
      <c r="G1978" s="672" t="s">
        <v>168</v>
      </c>
      <c r="H1978" s="351"/>
      <c r="I1978" s="90">
        <f>IFERROR((VLOOKUP(CONCATENATE($A1978,"D"),'05 APU'!$1:$1048576,9,)),0)</f>
        <v>0</v>
      </c>
      <c r="J1978" s="90">
        <f t="shared" si="63"/>
        <v>0</v>
      </c>
      <c r="K1978" s="297" t="str">
        <f>IFERROR(VLOOKUP(CONCATENATE($A1978,"C"),'05 APU'!$1:$1048576,9,),"")</f>
        <v/>
      </c>
      <c r="L1978" s="297" t="str">
        <f>IFERROR(VLOOKUP(CONCATENATE($A1978,"B"),'05 APU'!$1:$1048576,9,),"")</f>
        <v/>
      </c>
      <c r="M1978" s="297" t="str">
        <f>IFERROR(VLOOKUP(CONCATENATE($A1978,"A"),'05 APU'!$1:$1048576,9,),"")</f>
        <v/>
      </c>
      <c r="N1978" s="86"/>
      <c r="O1978" s="90">
        <f>IFERROR(VLOOKUP(CONCATENATE($A1978,"D"),'05 APU'!$T:$AB,9,),0)</f>
        <v>0</v>
      </c>
      <c r="P1978" s="90">
        <f t="shared" si="62"/>
        <v>0</v>
      </c>
      <c r="Q1978" s="90">
        <f>IFERROR(VLOOKUP(CONCATENATE($A1978,"C"),'05 APU'!$T:$AB,9,),0)</f>
        <v>0</v>
      </c>
      <c r="R1978" s="90">
        <f>IFERROR(VLOOKUP(CONCATENATE($A1978,"B"),'05 APU'!$T:$AB,9,),0)</f>
        <v>0</v>
      </c>
      <c r="S1978" s="90">
        <f>IFERROR(VLOOKUP(CONCATENATE($A1978,"A"),'05 APU'!$T:$AB,9,),0)</f>
        <v>0</v>
      </c>
      <c r="U1978" s="421"/>
      <c r="V1978" s="424"/>
      <c r="W1978" s="429" t="s">
        <v>7203</v>
      </c>
    </row>
    <row r="1979" spans="1:23" ht="21" x14ac:dyDescent="0.25">
      <c r="A1979" s="88">
        <v>1969</v>
      </c>
      <c r="B1979" s="673" t="s">
        <v>4940</v>
      </c>
      <c r="C1979" s="682" t="s">
        <v>6088</v>
      </c>
      <c r="D1979" s="681" t="str">
        <f>IFERROR(VLOOKUP(CONCATENATE($A1979,"T"),'05 APU'!$1:$1048576,3,),"")</f>
        <v/>
      </c>
      <c r="E1979" s="681" t="str">
        <f>IFERROR(VLOOKUP(CONCATENATE($A1979,"T2"),'05 APU'!$1:$1048576,3,),"")</f>
        <v/>
      </c>
      <c r="F1979" s="681" t="str">
        <f>IFERROR(VLOOKUP(CONCATENATE($A1979,"T3"),'05 APU'!$1:$1048576,3,),"")</f>
        <v/>
      </c>
      <c r="G1979" s="672" t="s">
        <v>168</v>
      </c>
      <c r="H1979" s="351"/>
      <c r="I1979" s="90">
        <f>IFERROR((VLOOKUP(CONCATENATE($A1979,"D"),'05 APU'!$1:$1048576,9,)),0)</f>
        <v>0</v>
      </c>
      <c r="J1979" s="90">
        <f t="shared" si="63"/>
        <v>0</v>
      </c>
      <c r="K1979" s="297" t="str">
        <f>IFERROR(VLOOKUP(CONCATENATE($A1979,"C"),'05 APU'!$1:$1048576,9,),"")</f>
        <v/>
      </c>
      <c r="L1979" s="297" t="str">
        <f>IFERROR(VLOOKUP(CONCATENATE($A1979,"B"),'05 APU'!$1:$1048576,9,),"")</f>
        <v/>
      </c>
      <c r="M1979" s="297" t="str">
        <f>IFERROR(VLOOKUP(CONCATENATE($A1979,"A"),'05 APU'!$1:$1048576,9,),"")</f>
        <v/>
      </c>
      <c r="N1979" s="86"/>
      <c r="O1979" s="90">
        <f>IFERROR(VLOOKUP(CONCATENATE($A1979,"D"),'05 APU'!$T:$AB,9,),0)</f>
        <v>0</v>
      </c>
      <c r="P1979" s="90">
        <f t="shared" si="62"/>
        <v>0</v>
      </c>
      <c r="Q1979" s="90">
        <f>IFERROR(VLOOKUP(CONCATENATE($A1979,"C"),'05 APU'!$T:$AB,9,),0)</f>
        <v>0</v>
      </c>
      <c r="R1979" s="90">
        <f>IFERROR(VLOOKUP(CONCATENATE($A1979,"B"),'05 APU'!$T:$AB,9,),0)</f>
        <v>0</v>
      </c>
      <c r="S1979" s="90">
        <f>IFERROR(VLOOKUP(CONCATENATE($A1979,"A"),'05 APU'!$T:$AB,9,),0)</f>
        <v>0</v>
      </c>
      <c r="U1979" s="421"/>
      <c r="V1979" s="424"/>
      <c r="W1979" s="429" t="s">
        <v>7203</v>
      </c>
    </row>
    <row r="1980" spans="1:23" ht="21" x14ac:dyDescent="0.25">
      <c r="A1980" s="88">
        <v>1970</v>
      </c>
      <c r="B1980" s="673" t="s">
        <v>4941</v>
      </c>
      <c r="C1980" s="682" t="s">
        <v>6089</v>
      </c>
      <c r="D1980" s="681" t="str">
        <f>IFERROR(VLOOKUP(CONCATENATE($A1980,"T"),'05 APU'!$1:$1048576,3,),"")</f>
        <v/>
      </c>
      <c r="E1980" s="681" t="str">
        <f>IFERROR(VLOOKUP(CONCATENATE($A1980,"T2"),'05 APU'!$1:$1048576,3,),"")</f>
        <v/>
      </c>
      <c r="F1980" s="681" t="str">
        <f>IFERROR(VLOOKUP(CONCATENATE($A1980,"T3"),'05 APU'!$1:$1048576,3,),"")</f>
        <v/>
      </c>
      <c r="G1980" s="672" t="s">
        <v>168</v>
      </c>
      <c r="H1980" s="351"/>
      <c r="I1980" s="90">
        <f>IFERROR((VLOOKUP(CONCATENATE($A1980,"D"),'05 APU'!$1:$1048576,9,)),0)</f>
        <v>0</v>
      </c>
      <c r="J1980" s="90">
        <f t="shared" si="63"/>
        <v>0</v>
      </c>
      <c r="K1980" s="297" t="str">
        <f>IFERROR(VLOOKUP(CONCATENATE($A1980,"C"),'05 APU'!$1:$1048576,9,),"")</f>
        <v/>
      </c>
      <c r="L1980" s="297" t="str">
        <f>IFERROR(VLOOKUP(CONCATENATE($A1980,"B"),'05 APU'!$1:$1048576,9,),"")</f>
        <v/>
      </c>
      <c r="M1980" s="297" t="str">
        <f>IFERROR(VLOOKUP(CONCATENATE($A1980,"A"),'05 APU'!$1:$1048576,9,),"")</f>
        <v/>
      </c>
      <c r="N1980" s="86"/>
      <c r="O1980" s="90">
        <f>IFERROR(VLOOKUP(CONCATENATE($A1980,"D"),'05 APU'!$T:$AB,9,),0)</f>
        <v>0</v>
      </c>
      <c r="P1980" s="90">
        <f t="shared" si="62"/>
        <v>0</v>
      </c>
      <c r="Q1980" s="90">
        <f>IFERROR(VLOOKUP(CONCATENATE($A1980,"C"),'05 APU'!$T:$AB,9,),0)</f>
        <v>0</v>
      </c>
      <c r="R1980" s="90">
        <f>IFERROR(VLOOKUP(CONCATENATE($A1980,"B"),'05 APU'!$T:$AB,9,),0)</f>
        <v>0</v>
      </c>
      <c r="S1980" s="90">
        <f>IFERROR(VLOOKUP(CONCATENATE($A1980,"A"),'05 APU'!$T:$AB,9,),0)</f>
        <v>0</v>
      </c>
      <c r="U1980" s="421"/>
      <c r="V1980" s="424"/>
      <c r="W1980" s="429" t="s">
        <v>7203</v>
      </c>
    </row>
    <row r="1981" spans="1:23" ht="21" x14ac:dyDescent="0.25">
      <c r="A1981" s="88">
        <v>1971</v>
      </c>
      <c r="B1981" s="673" t="s">
        <v>4942</v>
      </c>
      <c r="C1981" s="682" t="s">
        <v>6090</v>
      </c>
      <c r="D1981" s="681" t="str">
        <f>IFERROR(VLOOKUP(CONCATENATE($A1981,"T"),'05 APU'!$1:$1048576,3,),"")</f>
        <v/>
      </c>
      <c r="E1981" s="681" t="str">
        <f>IFERROR(VLOOKUP(CONCATENATE($A1981,"T2"),'05 APU'!$1:$1048576,3,),"")</f>
        <v/>
      </c>
      <c r="F1981" s="681" t="str">
        <f>IFERROR(VLOOKUP(CONCATENATE($A1981,"T3"),'05 APU'!$1:$1048576,3,),"")</f>
        <v/>
      </c>
      <c r="G1981" s="672" t="s">
        <v>168</v>
      </c>
      <c r="H1981" s="351"/>
      <c r="I1981" s="90">
        <f>IFERROR((VLOOKUP(CONCATENATE($A1981,"D"),'05 APU'!$1:$1048576,9,)),0)</f>
        <v>0</v>
      </c>
      <c r="J1981" s="90">
        <f t="shared" si="63"/>
        <v>0</v>
      </c>
      <c r="K1981" s="297" t="str">
        <f>IFERROR(VLOOKUP(CONCATENATE($A1981,"C"),'05 APU'!$1:$1048576,9,),"")</f>
        <v/>
      </c>
      <c r="L1981" s="297" t="str">
        <f>IFERROR(VLOOKUP(CONCATENATE($A1981,"B"),'05 APU'!$1:$1048576,9,),"")</f>
        <v/>
      </c>
      <c r="M1981" s="297" t="str">
        <f>IFERROR(VLOOKUP(CONCATENATE($A1981,"A"),'05 APU'!$1:$1048576,9,),"")</f>
        <v/>
      </c>
      <c r="N1981" s="86"/>
      <c r="O1981" s="90">
        <f>IFERROR(VLOOKUP(CONCATENATE($A1981,"D"),'05 APU'!$T:$AB,9,),0)</f>
        <v>0</v>
      </c>
      <c r="P1981" s="90">
        <f t="shared" si="62"/>
        <v>0</v>
      </c>
      <c r="Q1981" s="90">
        <f>IFERROR(VLOOKUP(CONCATENATE($A1981,"C"),'05 APU'!$T:$AB,9,),0)</f>
        <v>0</v>
      </c>
      <c r="R1981" s="90">
        <f>IFERROR(VLOOKUP(CONCATENATE($A1981,"B"),'05 APU'!$T:$AB,9,),0)</f>
        <v>0</v>
      </c>
      <c r="S1981" s="90">
        <f>IFERROR(VLOOKUP(CONCATENATE($A1981,"A"),'05 APU'!$T:$AB,9,),0)</f>
        <v>0</v>
      </c>
      <c r="U1981" s="421"/>
      <c r="V1981" s="424"/>
      <c r="W1981" s="429" t="s">
        <v>7203</v>
      </c>
    </row>
    <row r="1982" spans="1:23" ht="21" x14ac:dyDescent="0.25">
      <c r="A1982" s="88">
        <v>1972</v>
      </c>
      <c r="B1982" s="673" t="s">
        <v>4943</v>
      </c>
      <c r="C1982" s="682" t="s">
        <v>6091</v>
      </c>
      <c r="D1982" s="681" t="str">
        <f>IFERROR(VLOOKUP(CONCATENATE($A1982,"T"),'05 APU'!$1:$1048576,3,),"")</f>
        <v/>
      </c>
      <c r="E1982" s="681" t="str">
        <f>IFERROR(VLOOKUP(CONCATENATE($A1982,"T2"),'05 APU'!$1:$1048576,3,),"")</f>
        <v/>
      </c>
      <c r="F1982" s="681" t="str">
        <f>IFERROR(VLOOKUP(CONCATENATE($A1982,"T3"),'05 APU'!$1:$1048576,3,),"")</f>
        <v/>
      </c>
      <c r="G1982" s="672" t="s">
        <v>168</v>
      </c>
      <c r="H1982" s="351"/>
      <c r="I1982" s="90">
        <f>IFERROR((VLOOKUP(CONCATENATE($A1982,"D"),'05 APU'!$1:$1048576,9,)),0)</f>
        <v>0</v>
      </c>
      <c r="J1982" s="90">
        <f t="shared" si="63"/>
        <v>0</v>
      </c>
      <c r="K1982" s="297" t="str">
        <f>IFERROR(VLOOKUP(CONCATENATE($A1982,"C"),'05 APU'!$1:$1048576,9,),"")</f>
        <v/>
      </c>
      <c r="L1982" s="297" t="str">
        <f>IFERROR(VLOOKUP(CONCATENATE($A1982,"B"),'05 APU'!$1:$1048576,9,),"")</f>
        <v/>
      </c>
      <c r="M1982" s="297" t="str">
        <f>IFERROR(VLOOKUP(CONCATENATE($A1982,"A"),'05 APU'!$1:$1048576,9,),"")</f>
        <v/>
      </c>
      <c r="N1982" s="86"/>
      <c r="O1982" s="90">
        <f>IFERROR(VLOOKUP(CONCATENATE($A1982,"D"),'05 APU'!$T:$AB,9,),0)</f>
        <v>0</v>
      </c>
      <c r="P1982" s="90">
        <f t="shared" si="62"/>
        <v>0</v>
      </c>
      <c r="Q1982" s="90">
        <f>IFERROR(VLOOKUP(CONCATENATE($A1982,"C"),'05 APU'!$T:$AB,9,),0)</f>
        <v>0</v>
      </c>
      <c r="R1982" s="90">
        <f>IFERROR(VLOOKUP(CONCATENATE($A1982,"B"),'05 APU'!$T:$AB,9,),0)</f>
        <v>0</v>
      </c>
      <c r="S1982" s="90">
        <f>IFERROR(VLOOKUP(CONCATENATE($A1982,"A"),'05 APU'!$T:$AB,9,),0)</f>
        <v>0</v>
      </c>
      <c r="U1982" s="421"/>
      <c r="V1982" s="424"/>
      <c r="W1982" s="429" t="s">
        <v>7203</v>
      </c>
    </row>
    <row r="1983" spans="1:23" ht="21" x14ac:dyDescent="0.25">
      <c r="A1983" s="88">
        <v>1973</v>
      </c>
      <c r="B1983" s="673" t="s">
        <v>4944</v>
      </c>
      <c r="C1983" s="682" t="s">
        <v>6092</v>
      </c>
      <c r="D1983" s="681" t="str">
        <f>IFERROR(VLOOKUP(CONCATENATE($A1983,"T"),'05 APU'!$1:$1048576,3,),"")</f>
        <v/>
      </c>
      <c r="E1983" s="681" t="str">
        <f>IFERROR(VLOOKUP(CONCATENATE($A1983,"T2"),'05 APU'!$1:$1048576,3,),"")</f>
        <v/>
      </c>
      <c r="F1983" s="681" t="str">
        <f>IFERROR(VLOOKUP(CONCATENATE($A1983,"T3"),'05 APU'!$1:$1048576,3,),"")</f>
        <v/>
      </c>
      <c r="G1983" s="672" t="s">
        <v>168</v>
      </c>
      <c r="H1983" s="351"/>
      <c r="I1983" s="90">
        <f>IFERROR((VLOOKUP(CONCATENATE($A1983,"D"),'05 APU'!$1:$1048576,9,)),0)</f>
        <v>0</v>
      </c>
      <c r="J1983" s="90">
        <f t="shared" si="63"/>
        <v>0</v>
      </c>
      <c r="K1983" s="297" t="str">
        <f>IFERROR(VLOOKUP(CONCATENATE($A1983,"C"),'05 APU'!$1:$1048576,9,),"")</f>
        <v/>
      </c>
      <c r="L1983" s="297" t="str">
        <f>IFERROR(VLOOKUP(CONCATENATE($A1983,"B"),'05 APU'!$1:$1048576,9,),"")</f>
        <v/>
      </c>
      <c r="M1983" s="297" t="str">
        <f>IFERROR(VLOOKUP(CONCATENATE($A1983,"A"),'05 APU'!$1:$1048576,9,),"")</f>
        <v/>
      </c>
      <c r="N1983" s="86"/>
      <c r="O1983" s="90">
        <f>IFERROR(VLOOKUP(CONCATENATE($A1983,"D"),'05 APU'!$T:$AB,9,),0)</f>
        <v>0</v>
      </c>
      <c r="P1983" s="90">
        <f t="shared" si="62"/>
        <v>0</v>
      </c>
      <c r="Q1983" s="90">
        <f>IFERROR(VLOOKUP(CONCATENATE($A1983,"C"),'05 APU'!$T:$AB,9,),0)</f>
        <v>0</v>
      </c>
      <c r="R1983" s="90">
        <f>IFERROR(VLOOKUP(CONCATENATE($A1983,"B"),'05 APU'!$T:$AB,9,),0)</f>
        <v>0</v>
      </c>
      <c r="S1983" s="90">
        <f>IFERROR(VLOOKUP(CONCATENATE($A1983,"A"),'05 APU'!$T:$AB,9,),0)</f>
        <v>0</v>
      </c>
      <c r="U1983" s="421"/>
      <c r="V1983" s="424"/>
      <c r="W1983" s="429" t="s">
        <v>7203</v>
      </c>
    </row>
    <row r="1984" spans="1:23" ht="21" x14ac:dyDescent="0.25">
      <c r="A1984" s="88">
        <v>1974</v>
      </c>
      <c r="B1984" s="673" t="s">
        <v>4945</v>
      </c>
      <c r="C1984" s="682" t="s">
        <v>6093</v>
      </c>
      <c r="D1984" s="681" t="str">
        <f>IFERROR(VLOOKUP(CONCATENATE($A1984,"T"),'05 APU'!$1:$1048576,3,),"")</f>
        <v/>
      </c>
      <c r="E1984" s="681" t="str">
        <f>IFERROR(VLOOKUP(CONCATENATE($A1984,"T2"),'05 APU'!$1:$1048576,3,),"")</f>
        <v/>
      </c>
      <c r="F1984" s="681" t="str">
        <f>IFERROR(VLOOKUP(CONCATENATE($A1984,"T3"),'05 APU'!$1:$1048576,3,),"")</f>
        <v/>
      </c>
      <c r="G1984" s="672" t="s">
        <v>168</v>
      </c>
      <c r="H1984" s="351"/>
      <c r="I1984" s="90">
        <f>IFERROR((VLOOKUP(CONCATENATE($A1984,"D"),'05 APU'!$1:$1048576,9,)),0)</f>
        <v>0</v>
      </c>
      <c r="J1984" s="90">
        <f t="shared" si="63"/>
        <v>0</v>
      </c>
      <c r="K1984" s="297" t="str">
        <f>IFERROR(VLOOKUP(CONCATENATE($A1984,"C"),'05 APU'!$1:$1048576,9,),"")</f>
        <v/>
      </c>
      <c r="L1984" s="297" t="str">
        <f>IFERROR(VLOOKUP(CONCATENATE($A1984,"B"),'05 APU'!$1:$1048576,9,),"")</f>
        <v/>
      </c>
      <c r="M1984" s="297" t="str">
        <f>IFERROR(VLOOKUP(CONCATENATE($A1984,"A"),'05 APU'!$1:$1048576,9,),"")</f>
        <v/>
      </c>
      <c r="N1984" s="86"/>
      <c r="O1984" s="90">
        <f>IFERROR(VLOOKUP(CONCATENATE($A1984,"D"),'05 APU'!$T:$AB,9,),0)</f>
        <v>0</v>
      </c>
      <c r="P1984" s="90">
        <f t="shared" si="62"/>
        <v>0</v>
      </c>
      <c r="Q1984" s="90">
        <f>IFERROR(VLOOKUP(CONCATENATE($A1984,"C"),'05 APU'!$T:$AB,9,),0)</f>
        <v>0</v>
      </c>
      <c r="R1984" s="90">
        <f>IFERROR(VLOOKUP(CONCATENATE($A1984,"B"),'05 APU'!$T:$AB,9,),0)</f>
        <v>0</v>
      </c>
      <c r="S1984" s="90">
        <f>IFERROR(VLOOKUP(CONCATENATE($A1984,"A"),'05 APU'!$T:$AB,9,),0)</f>
        <v>0</v>
      </c>
      <c r="U1984" s="421"/>
      <c r="V1984" s="424"/>
      <c r="W1984" s="429" t="s">
        <v>7203</v>
      </c>
    </row>
    <row r="1985" spans="1:23" ht="21" x14ac:dyDescent="0.25">
      <c r="A1985" s="88">
        <v>1975</v>
      </c>
      <c r="B1985" s="673" t="s">
        <v>4946</v>
      </c>
      <c r="C1985" s="682" t="s">
        <v>6094</v>
      </c>
      <c r="D1985" s="681" t="str">
        <f>IFERROR(VLOOKUP(CONCATENATE($A1985,"T"),'05 APU'!$1:$1048576,3,),"")</f>
        <v/>
      </c>
      <c r="E1985" s="681" t="str">
        <f>IFERROR(VLOOKUP(CONCATENATE($A1985,"T2"),'05 APU'!$1:$1048576,3,),"")</f>
        <v/>
      </c>
      <c r="F1985" s="681" t="str">
        <f>IFERROR(VLOOKUP(CONCATENATE($A1985,"T3"),'05 APU'!$1:$1048576,3,),"")</f>
        <v/>
      </c>
      <c r="G1985" s="672" t="s">
        <v>168</v>
      </c>
      <c r="H1985" s="351"/>
      <c r="I1985" s="90">
        <f>IFERROR((VLOOKUP(CONCATENATE($A1985,"D"),'05 APU'!$1:$1048576,9,)),0)</f>
        <v>0</v>
      </c>
      <c r="J1985" s="90">
        <f t="shared" si="63"/>
        <v>0</v>
      </c>
      <c r="K1985" s="297" t="str">
        <f>IFERROR(VLOOKUP(CONCATENATE($A1985,"C"),'05 APU'!$1:$1048576,9,),"")</f>
        <v/>
      </c>
      <c r="L1985" s="297" t="str">
        <f>IFERROR(VLOOKUP(CONCATENATE($A1985,"B"),'05 APU'!$1:$1048576,9,),"")</f>
        <v/>
      </c>
      <c r="M1985" s="297" t="str">
        <f>IFERROR(VLOOKUP(CONCATENATE($A1985,"A"),'05 APU'!$1:$1048576,9,),"")</f>
        <v/>
      </c>
      <c r="N1985" s="86"/>
      <c r="O1985" s="90">
        <f>IFERROR(VLOOKUP(CONCATENATE($A1985,"D"),'05 APU'!$T:$AB,9,),0)</f>
        <v>0</v>
      </c>
      <c r="P1985" s="90">
        <f t="shared" si="62"/>
        <v>0</v>
      </c>
      <c r="Q1985" s="90">
        <f>IFERROR(VLOOKUP(CONCATENATE($A1985,"C"),'05 APU'!$T:$AB,9,),0)</f>
        <v>0</v>
      </c>
      <c r="R1985" s="90">
        <f>IFERROR(VLOOKUP(CONCATENATE($A1985,"B"),'05 APU'!$T:$AB,9,),0)</f>
        <v>0</v>
      </c>
      <c r="S1985" s="90">
        <f>IFERROR(VLOOKUP(CONCATENATE($A1985,"A"),'05 APU'!$T:$AB,9,),0)</f>
        <v>0</v>
      </c>
      <c r="U1985" s="421"/>
      <c r="V1985" s="424"/>
      <c r="W1985" s="429" t="s">
        <v>7203</v>
      </c>
    </row>
    <row r="1986" spans="1:23" ht="21" x14ac:dyDescent="0.25">
      <c r="A1986" s="88">
        <v>1976</v>
      </c>
      <c r="B1986" s="673" t="s">
        <v>4947</v>
      </c>
      <c r="C1986" s="682" t="s">
        <v>6095</v>
      </c>
      <c r="D1986" s="681" t="str">
        <f>IFERROR(VLOOKUP(CONCATENATE($A1986,"T"),'05 APU'!$1:$1048576,3,),"")</f>
        <v/>
      </c>
      <c r="E1986" s="681" t="str">
        <f>IFERROR(VLOOKUP(CONCATENATE($A1986,"T2"),'05 APU'!$1:$1048576,3,),"")</f>
        <v/>
      </c>
      <c r="F1986" s="681" t="str">
        <f>IFERROR(VLOOKUP(CONCATENATE($A1986,"T3"),'05 APU'!$1:$1048576,3,),"")</f>
        <v/>
      </c>
      <c r="G1986" s="672" t="s">
        <v>168</v>
      </c>
      <c r="H1986" s="351"/>
      <c r="I1986" s="90">
        <f>IFERROR((VLOOKUP(CONCATENATE($A1986,"D"),'05 APU'!$1:$1048576,9,)),0)</f>
        <v>0</v>
      </c>
      <c r="J1986" s="90">
        <f t="shared" si="63"/>
        <v>0</v>
      </c>
      <c r="K1986" s="297" t="str">
        <f>IFERROR(VLOOKUP(CONCATENATE($A1986,"C"),'05 APU'!$1:$1048576,9,),"")</f>
        <v/>
      </c>
      <c r="L1986" s="297" t="str">
        <f>IFERROR(VLOOKUP(CONCATENATE($A1986,"B"),'05 APU'!$1:$1048576,9,),"")</f>
        <v/>
      </c>
      <c r="M1986" s="297" t="str">
        <f>IFERROR(VLOOKUP(CONCATENATE($A1986,"A"),'05 APU'!$1:$1048576,9,),"")</f>
        <v/>
      </c>
      <c r="N1986" s="86"/>
      <c r="O1986" s="90">
        <f>IFERROR(VLOOKUP(CONCATENATE($A1986,"D"),'05 APU'!$T:$AB,9,),0)</f>
        <v>0</v>
      </c>
      <c r="P1986" s="90">
        <f t="shared" si="62"/>
        <v>0</v>
      </c>
      <c r="Q1986" s="90">
        <f>IFERROR(VLOOKUP(CONCATENATE($A1986,"C"),'05 APU'!$T:$AB,9,),0)</f>
        <v>0</v>
      </c>
      <c r="R1986" s="90">
        <f>IFERROR(VLOOKUP(CONCATENATE($A1986,"B"),'05 APU'!$T:$AB,9,),0)</f>
        <v>0</v>
      </c>
      <c r="S1986" s="90">
        <f>IFERROR(VLOOKUP(CONCATENATE($A1986,"A"),'05 APU'!$T:$AB,9,),0)</f>
        <v>0</v>
      </c>
      <c r="U1986" s="421"/>
      <c r="V1986" s="424"/>
      <c r="W1986" s="429" t="s">
        <v>7203</v>
      </c>
    </row>
    <row r="1987" spans="1:23" ht="21" x14ac:dyDescent="0.25">
      <c r="A1987" s="88">
        <v>1977</v>
      </c>
      <c r="B1987" s="673" t="s">
        <v>4948</v>
      </c>
      <c r="C1987" s="682" t="s">
        <v>6096</v>
      </c>
      <c r="D1987" s="681" t="str">
        <f>IFERROR(VLOOKUP(CONCATENATE($A1987,"T"),'05 APU'!$1:$1048576,3,),"")</f>
        <v/>
      </c>
      <c r="E1987" s="681" t="str">
        <f>IFERROR(VLOOKUP(CONCATENATE($A1987,"T2"),'05 APU'!$1:$1048576,3,),"")</f>
        <v/>
      </c>
      <c r="F1987" s="681" t="str">
        <f>IFERROR(VLOOKUP(CONCATENATE($A1987,"T3"),'05 APU'!$1:$1048576,3,),"")</f>
        <v/>
      </c>
      <c r="G1987" s="672" t="s">
        <v>168</v>
      </c>
      <c r="H1987" s="351"/>
      <c r="I1987" s="90">
        <f>IFERROR((VLOOKUP(CONCATENATE($A1987,"D"),'05 APU'!$1:$1048576,9,)),0)</f>
        <v>0</v>
      </c>
      <c r="J1987" s="90">
        <f t="shared" si="63"/>
        <v>0</v>
      </c>
      <c r="K1987" s="297" t="str">
        <f>IFERROR(VLOOKUP(CONCATENATE($A1987,"C"),'05 APU'!$1:$1048576,9,),"")</f>
        <v/>
      </c>
      <c r="L1987" s="297" t="str">
        <f>IFERROR(VLOOKUP(CONCATENATE($A1987,"B"),'05 APU'!$1:$1048576,9,),"")</f>
        <v/>
      </c>
      <c r="M1987" s="297" t="str">
        <f>IFERROR(VLOOKUP(CONCATENATE($A1987,"A"),'05 APU'!$1:$1048576,9,),"")</f>
        <v/>
      </c>
      <c r="N1987" s="86"/>
      <c r="O1987" s="90">
        <f>IFERROR(VLOOKUP(CONCATENATE($A1987,"D"),'05 APU'!$T:$AB,9,),0)</f>
        <v>0</v>
      </c>
      <c r="P1987" s="90">
        <f t="shared" si="62"/>
        <v>0</v>
      </c>
      <c r="Q1987" s="90">
        <f>IFERROR(VLOOKUP(CONCATENATE($A1987,"C"),'05 APU'!$T:$AB,9,),0)</f>
        <v>0</v>
      </c>
      <c r="R1987" s="90">
        <f>IFERROR(VLOOKUP(CONCATENATE($A1987,"B"),'05 APU'!$T:$AB,9,),0)</f>
        <v>0</v>
      </c>
      <c r="S1987" s="90">
        <f>IFERROR(VLOOKUP(CONCATENATE($A1987,"A"),'05 APU'!$T:$AB,9,),0)</f>
        <v>0</v>
      </c>
      <c r="U1987" s="421"/>
      <c r="V1987" s="424"/>
      <c r="W1987" s="429" t="s">
        <v>7203</v>
      </c>
    </row>
    <row r="1988" spans="1:23" ht="21" x14ac:dyDescent="0.25">
      <c r="A1988" s="88">
        <v>1978</v>
      </c>
      <c r="B1988" s="673" t="s">
        <v>4949</v>
      </c>
      <c r="C1988" s="682" t="s">
        <v>6097</v>
      </c>
      <c r="D1988" s="681" t="str">
        <f>IFERROR(VLOOKUP(CONCATENATE($A1988,"T"),'05 APU'!$1:$1048576,3,),"")</f>
        <v/>
      </c>
      <c r="E1988" s="681" t="str">
        <f>IFERROR(VLOOKUP(CONCATENATE($A1988,"T2"),'05 APU'!$1:$1048576,3,),"")</f>
        <v/>
      </c>
      <c r="F1988" s="681" t="str">
        <f>IFERROR(VLOOKUP(CONCATENATE($A1988,"T3"),'05 APU'!$1:$1048576,3,),"")</f>
        <v/>
      </c>
      <c r="G1988" s="672" t="s">
        <v>168</v>
      </c>
      <c r="H1988" s="351"/>
      <c r="I1988" s="90">
        <f>IFERROR((VLOOKUP(CONCATENATE($A1988,"D"),'05 APU'!$1:$1048576,9,)),0)</f>
        <v>0</v>
      </c>
      <c r="J1988" s="90">
        <f t="shared" si="63"/>
        <v>0</v>
      </c>
      <c r="K1988" s="297" t="str">
        <f>IFERROR(VLOOKUP(CONCATENATE($A1988,"C"),'05 APU'!$1:$1048576,9,),"")</f>
        <v/>
      </c>
      <c r="L1988" s="297" t="str">
        <f>IFERROR(VLOOKUP(CONCATENATE($A1988,"B"),'05 APU'!$1:$1048576,9,),"")</f>
        <v/>
      </c>
      <c r="M1988" s="297" t="str">
        <f>IFERROR(VLOOKUP(CONCATENATE($A1988,"A"),'05 APU'!$1:$1048576,9,),"")</f>
        <v/>
      </c>
      <c r="N1988" s="86"/>
      <c r="O1988" s="90">
        <f>IFERROR(VLOOKUP(CONCATENATE($A1988,"D"),'05 APU'!$T:$AB,9,),0)</f>
        <v>0</v>
      </c>
      <c r="P1988" s="90">
        <f t="shared" si="62"/>
        <v>0</v>
      </c>
      <c r="Q1988" s="90">
        <f>IFERROR(VLOOKUP(CONCATENATE($A1988,"C"),'05 APU'!$T:$AB,9,),0)</f>
        <v>0</v>
      </c>
      <c r="R1988" s="90">
        <f>IFERROR(VLOOKUP(CONCATENATE($A1988,"B"),'05 APU'!$T:$AB,9,),0)</f>
        <v>0</v>
      </c>
      <c r="S1988" s="90">
        <f>IFERROR(VLOOKUP(CONCATENATE($A1988,"A"),'05 APU'!$T:$AB,9,),0)</f>
        <v>0</v>
      </c>
      <c r="U1988" s="421"/>
      <c r="V1988" s="424"/>
      <c r="W1988" s="429" t="s">
        <v>7203</v>
      </c>
    </row>
    <row r="1989" spans="1:23" ht="21" x14ac:dyDescent="0.25">
      <c r="A1989" s="88">
        <v>1979</v>
      </c>
      <c r="B1989" s="673" t="s">
        <v>4950</v>
      </c>
      <c r="C1989" s="682" t="s">
        <v>6098</v>
      </c>
      <c r="D1989" s="681" t="str">
        <f>IFERROR(VLOOKUP(CONCATENATE($A1989,"T"),'05 APU'!$1:$1048576,3,),"")</f>
        <v/>
      </c>
      <c r="E1989" s="681" t="str">
        <f>IFERROR(VLOOKUP(CONCATENATE($A1989,"T2"),'05 APU'!$1:$1048576,3,),"")</f>
        <v/>
      </c>
      <c r="F1989" s="681" t="str">
        <f>IFERROR(VLOOKUP(CONCATENATE($A1989,"T3"),'05 APU'!$1:$1048576,3,),"")</f>
        <v/>
      </c>
      <c r="G1989" s="672" t="s">
        <v>168</v>
      </c>
      <c r="H1989" s="351"/>
      <c r="I1989" s="90">
        <f>IFERROR((VLOOKUP(CONCATENATE($A1989,"D"),'05 APU'!$1:$1048576,9,)),0)</f>
        <v>0</v>
      </c>
      <c r="J1989" s="90">
        <f t="shared" si="63"/>
        <v>0</v>
      </c>
      <c r="K1989" s="297" t="str">
        <f>IFERROR(VLOOKUP(CONCATENATE($A1989,"C"),'05 APU'!$1:$1048576,9,),"")</f>
        <v/>
      </c>
      <c r="L1989" s="297" t="str">
        <f>IFERROR(VLOOKUP(CONCATENATE($A1989,"B"),'05 APU'!$1:$1048576,9,),"")</f>
        <v/>
      </c>
      <c r="M1989" s="297" t="str">
        <f>IFERROR(VLOOKUP(CONCATENATE($A1989,"A"),'05 APU'!$1:$1048576,9,),"")</f>
        <v/>
      </c>
      <c r="N1989" s="86"/>
      <c r="O1989" s="90">
        <f>IFERROR(VLOOKUP(CONCATENATE($A1989,"D"),'05 APU'!$T:$AB,9,),0)</f>
        <v>0</v>
      </c>
      <c r="P1989" s="90">
        <f t="shared" si="62"/>
        <v>0</v>
      </c>
      <c r="Q1989" s="90">
        <f>IFERROR(VLOOKUP(CONCATENATE($A1989,"C"),'05 APU'!$T:$AB,9,),0)</f>
        <v>0</v>
      </c>
      <c r="R1989" s="90">
        <f>IFERROR(VLOOKUP(CONCATENATE($A1989,"B"),'05 APU'!$T:$AB,9,),0)</f>
        <v>0</v>
      </c>
      <c r="S1989" s="90">
        <f>IFERROR(VLOOKUP(CONCATENATE($A1989,"A"),'05 APU'!$T:$AB,9,),0)</f>
        <v>0</v>
      </c>
      <c r="U1989" s="421"/>
      <c r="V1989" s="424"/>
      <c r="W1989" s="429" t="s">
        <v>7203</v>
      </c>
    </row>
    <row r="1990" spans="1:23" ht="21" x14ac:dyDescent="0.25">
      <c r="A1990" s="88">
        <v>1980</v>
      </c>
      <c r="B1990" s="673" t="s">
        <v>4951</v>
      </c>
      <c r="C1990" s="682" t="s">
        <v>6099</v>
      </c>
      <c r="D1990" s="681" t="str">
        <f>IFERROR(VLOOKUP(CONCATENATE($A1990,"T"),'05 APU'!$1:$1048576,3,),"")</f>
        <v/>
      </c>
      <c r="E1990" s="681" t="str">
        <f>IFERROR(VLOOKUP(CONCATENATE($A1990,"T2"),'05 APU'!$1:$1048576,3,),"")</f>
        <v/>
      </c>
      <c r="F1990" s="681" t="str">
        <f>IFERROR(VLOOKUP(CONCATENATE($A1990,"T3"),'05 APU'!$1:$1048576,3,),"")</f>
        <v/>
      </c>
      <c r="G1990" s="672" t="s">
        <v>168</v>
      </c>
      <c r="H1990" s="351"/>
      <c r="I1990" s="90">
        <f>IFERROR((VLOOKUP(CONCATENATE($A1990,"D"),'05 APU'!$1:$1048576,9,)),0)</f>
        <v>0</v>
      </c>
      <c r="J1990" s="90">
        <f t="shared" si="63"/>
        <v>0</v>
      </c>
      <c r="K1990" s="297" t="str">
        <f>IFERROR(VLOOKUP(CONCATENATE($A1990,"C"),'05 APU'!$1:$1048576,9,),"")</f>
        <v/>
      </c>
      <c r="L1990" s="297" t="str">
        <f>IFERROR(VLOOKUP(CONCATENATE($A1990,"B"),'05 APU'!$1:$1048576,9,),"")</f>
        <v/>
      </c>
      <c r="M1990" s="297" t="str">
        <f>IFERROR(VLOOKUP(CONCATENATE($A1990,"A"),'05 APU'!$1:$1048576,9,),"")</f>
        <v/>
      </c>
      <c r="N1990" s="86"/>
      <c r="O1990" s="90">
        <f>IFERROR(VLOOKUP(CONCATENATE($A1990,"D"),'05 APU'!$T:$AB,9,),0)</f>
        <v>0</v>
      </c>
      <c r="P1990" s="90">
        <f t="shared" si="62"/>
        <v>0</v>
      </c>
      <c r="Q1990" s="90">
        <f>IFERROR(VLOOKUP(CONCATENATE($A1990,"C"),'05 APU'!$T:$AB,9,),0)</f>
        <v>0</v>
      </c>
      <c r="R1990" s="90">
        <f>IFERROR(VLOOKUP(CONCATENATE($A1990,"B"),'05 APU'!$T:$AB,9,),0)</f>
        <v>0</v>
      </c>
      <c r="S1990" s="90">
        <f>IFERROR(VLOOKUP(CONCATENATE($A1990,"A"),'05 APU'!$T:$AB,9,),0)</f>
        <v>0</v>
      </c>
      <c r="U1990" s="421"/>
      <c r="V1990" s="424"/>
      <c r="W1990" s="429" t="s">
        <v>7203</v>
      </c>
    </row>
    <row r="1991" spans="1:23" ht="21" x14ac:dyDescent="0.25">
      <c r="A1991" s="88">
        <v>1981</v>
      </c>
      <c r="B1991" s="673" t="s">
        <v>4952</v>
      </c>
      <c r="C1991" s="682" t="s">
        <v>6100</v>
      </c>
      <c r="D1991" s="681" t="str">
        <f>IFERROR(VLOOKUP(CONCATENATE($A1991,"T"),'05 APU'!$1:$1048576,3,),"")</f>
        <v/>
      </c>
      <c r="E1991" s="681" t="str">
        <f>IFERROR(VLOOKUP(CONCATENATE($A1991,"T2"),'05 APU'!$1:$1048576,3,),"")</f>
        <v/>
      </c>
      <c r="F1991" s="681" t="str">
        <f>IFERROR(VLOOKUP(CONCATENATE($A1991,"T3"),'05 APU'!$1:$1048576,3,),"")</f>
        <v/>
      </c>
      <c r="G1991" s="672" t="s">
        <v>168</v>
      </c>
      <c r="H1991" s="351"/>
      <c r="I1991" s="90">
        <f>IFERROR((VLOOKUP(CONCATENATE($A1991,"D"),'05 APU'!$1:$1048576,9,)),0)</f>
        <v>0</v>
      </c>
      <c r="J1991" s="90">
        <f t="shared" si="63"/>
        <v>0</v>
      </c>
      <c r="K1991" s="297" t="str">
        <f>IFERROR(VLOOKUP(CONCATENATE($A1991,"C"),'05 APU'!$1:$1048576,9,),"")</f>
        <v/>
      </c>
      <c r="L1991" s="297" t="str">
        <f>IFERROR(VLOOKUP(CONCATENATE($A1991,"B"),'05 APU'!$1:$1048576,9,),"")</f>
        <v/>
      </c>
      <c r="M1991" s="297" t="str">
        <f>IFERROR(VLOOKUP(CONCATENATE($A1991,"A"),'05 APU'!$1:$1048576,9,),"")</f>
        <v/>
      </c>
      <c r="N1991" s="86"/>
      <c r="O1991" s="90">
        <f>IFERROR(VLOOKUP(CONCATENATE($A1991,"D"),'05 APU'!$T:$AB,9,),0)</f>
        <v>0</v>
      </c>
      <c r="P1991" s="90">
        <f t="shared" si="62"/>
        <v>0</v>
      </c>
      <c r="Q1991" s="90">
        <f>IFERROR(VLOOKUP(CONCATENATE($A1991,"C"),'05 APU'!$T:$AB,9,),0)</f>
        <v>0</v>
      </c>
      <c r="R1991" s="90">
        <f>IFERROR(VLOOKUP(CONCATENATE($A1991,"B"),'05 APU'!$T:$AB,9,),0)</f>
        <v>0</v>
      </c>
      <c r="S1991" s="90">
        <f>IFERROR(VLOOKUP(CONCATENATE($A1991,"A"),'05 APU'!$T:$AB,9,),0)</f>
        <v>0</v>
      </c>
      <c r="U1991" s="421"/>
      <c r="V1991" s="424"/>
      <c r="W1991" s="429" t="s">
        <v>7203</v>
      </c>
    </row>
    <row r="1992" spans="1:23" ht="21" x14ac:dyDescent="0.25">
      <c r="A1992" s="88">
        <v>1982</v>
      </c>
      <c r="B1992" s="673" t="s">
        <v>4953</v>
      </c>
      <c r="C1992" s="682" t="s">
        <v>6101</v>
      </c>
      <c r="D1992" s="681" t="str">
        <f>IFERROR(VLOOKUP(CONCATENATE($A1992,"T"),'05 APU'!$1:$1048576,3,),"")</f>
        <v/>
      </c>
      <c r="E1992" s="681" t="str">
        <f>IFERROR(VLOOKUP(CONCATENATE($A1992,"T2"),'05 APU'!$1:$1048576,3,),"")</f>
        <v/>
      </c>
      <c r="F1992" s="681" t="str">
        <f>IFERROR(VLOOKUP(CONCATENATE($A1992,"T3"),'05 APU'!$1:$1048576,3,),"")</f>
        <v/>
      </c>
      <c r="G1992" s="672" t="s">
        <v>168</v>
      </c>
      <c r="H1992" s="351"/>
      <c r="I1992" s="90">
        <f>IFERROR((VLOOKUP(CONCATENATE($A1992,"D"),'05 APU'!$1:$1048576,9,)),0)</f>
        <v>0</v>
      </c>
      <c r="J1992" s="90">
        <f t="shared" si="63"/>
        <v>0</v>
      </c>
      <c r="K1992" s="297" t="str">
        <f>IFERROR(VLOOKUP(CONCATENATE($A1992,"C"),'05 APU'!$1:$1048576,9,),"")</f>
        <v/>
      </c>
      <c r="L1992" s="297" t="str">
        <f>IFERROR(VLOOKUP(CONCATENATE($A1992,"B"),'05 APU'!$1:$1048576,9,),"")</f>
        <v/>
      </c>
      <c r="M1992" s="297" t="str">
        <f>IFERROR(VLOOKUP(CONCATENATE($A1992,"A"),'05 APU'!$1:$1048576,9,),"")</f>
        <v/>
      </c>
      <c r="N1992" s="86"/>
      <c r="O1992" s="90">
        <f>IFERROR(VLOOKUP(CONCATENATE($A1992,"D"),'05 APU'!$T:$AB,9,),0)</f>
        <v>0</v>
      </c>
      <c r="P1992" s="90">
        <f t="shared" si="62"/>
        <v>0</v>
      </c>
      <c r="Q1992" s="90">
        <f>IFERROR(VLOOKUP(CONCATENATE($A1992,"C"),'05 APU'!$T:$AB,9,),0)</f>
        <v>0</v>
      </c>
      <c r="R1992" s="90">
        <f>IFERROR(VLOOKUP(CONCATENATE($A1992,"B"),'05 APU'!$T:$AB,9,),0)</f>
        <v>0</v>
      </c>
      <c r="S1992" s="90">
        <f>IFERROR(VLOOKUP(CONCATENATE($A1992,"A"),'05 APU'!$T:$AB,9,),0)</f>
        <v>0</v>
      </c>
      <c r="U1992" s="421"/>
      <c r="V1992" s="424"/>
      <c r="W1992" s="429" t="s">
        <v>7203</v>
      </c>
    </row>
    <row r="1993" spans="1:23" ht="21" x14ac:dyDescent="0.25">
      <c r="A1993" s="88">
        <v>1983</v>
      </c>
      <c r="B1993" s="673" t="s">
        <v>4954</v>
      </c>
      <c r="C1993" s="682" t="s">
        <v>6102</v>
      </c>
      <c r="D1993" s="681" t="str">
        <f>IFERROR(VLOOKUP(CONCATENATE($A1993,"T"),'05 APU'!$1:$1048576,3,),"")</f>
        <v/>
      </c>
      <c r="E1993" s="681" t="str">
        <f>IFERROR(VLOOKUP(CONCATENATE($A1993,"T2"),'05 APU'!$1:$1048576,3,),"")</f>
        <v/>
      </c>
      <c r="F1993" s="681" t="str">
        <f>IFERROR(VLOOKUP(CONCATENATE($A1993,"T3"),'05 APU'!$1:$1048576,3,),"")</f>
        <v/>
      </c>
      <c r="G1993" s="672" t="s">
        <v>168</v>
      </c>
      <c r="H1993" s="351"/>
      <c r="I1993" s="90">
        <f>IFERROR((VLOOKUP(CONCATENATE($A1993,"D"),'05 APU'!$1:$1048576,9,)),0)</f>
        <v>0</v>
      </c>
      <c r="J1993" s="90">
        <f t="shared" si="63"/>
        <v>0</v>
      </c>
      <c r="K1993" s="297" t="str">
        <f>IFERROR(VLOOKUP(CONCATENATE($A1993,"C"),'05 APU'!$1:$1048576,9,),"")</f>
        <v/>
      </c>
      <c r="L1993" s="297" t="str">
        <f>IFERROR(VLOOKUP(CONCATENATE($A1993,"B"),'05 APU'!$1:$1048576,9,),"")</f>
        <v/>
      </c>
      <c r="M1993" s="297" t="str">
        <f>IFERROR(VLOOKUP(CONCATENATE($A1993,"A"),'05 APU'!$1:$1048576,9,),"")</f>
        <v/>
      </c>
      <c r="N1993" s="86"/>
      <c r="O1993" s="90">
        <f>IFERROR(VLOOKUP(CONCATENATE($A1993,"D"),'05 APU'!$T:$AB,9,),0)</f>
        <v>0</v>
      </c>
      <c r="P1993" s="90">
        <f t="shared" si="62"/>
        <v>0</v>
      </c>
      <c r="Q1993" s="90">
        <f>IFERROR(VLOOKUP(CONCATENATE($A1993,"C"),'05 APU'!$T:$AB,9,),0)</f>
        <v>0</v>
      </c>
      <c r="R1993" s="90">
        <f>IFERROR(VLOOKUP(CONCATENATE($A1993,"B"),'05 APU'!$T:$AB,9,),0)</f>
        <v>0</v>
      </c>
      <c r="S1993" s="90">
        <f>IFERROR(VLOOKUP(CONCATENATE($A1993,"A"),'05 APU'!$T:$AB,9,),0)</f>
        <v>0</v>
      </c>
      <c r="U1993" s="421"/>
      <c r="V1993" s="424"/>
      <c r="W1993" s="429" t="s">
        <v>7203</v>
      </c>
    </row>
    <row r="1994" spans="1:23" ht="21" x14ac:dyDescent="0.25">
      <c r="A1994" s="88">
        <v>1984</v>
      </c>
      <c r="B1994" s="673" t="s">
        <v>4955</v>
      </c>
      <c r="C1994" s="682" t="s">
        <v>6103</v>
      </c>
      <c r="D1994" s="681" t="str">
        <f>IFERROR(VLOOKUP(CONCATENATE($A1994,"T"),'05 APU'!$1:$1048576,3,),"")</f>
        <v/>
      </c>
      <c r="E1994" s="681" t="str">
        <f>IFERROR(VLOOKUP(CONCATENATE($A1994,"T2"),'05 APU'!$1:$1048576,3,),"")</f>
        <v/>
      </c>
      <c r="F1994" s="681" t="str">
        <f>IFERROR(VLOOKUP(CONCATENATE($A1994,"T3"),'05 APU'!$1:$1048576,3,),"")</f>
        <v/>
      </c>
      <c r="G1994" s="672" t="s">
        <v>168</v>
      </c>
      <c r="H1994" s="351"/>
      <c r="I1994" s="90">
        <f>IFERROR((VLOOKUP(CONCATENATE($A1994,"D"),'05 APU'!$1:$1048576,9,)),0)</f>
        <v>0</v>
      </c>
      <c r="J1994" s="90">
        <f t="shared" si="63"/>
        <v>0</v>
      </c>
      <c r="K1994" s="297" t="str">
        <f>IFERROR(VLOOKUP(CONCATENATE($A1994,"C"),'05 APU'!$1:$1048576,9,),"")</f>
        <v/>
      </c>
      <c r="L1994" s="297" t="str">
        <f>IFERROR(VLOOKUP(CONCATENATE($A1994,"B"),'05 APU'!$1:$1048576,9,),"")</f>
        <v/>
      </c>
      <c r="M1994" s="297" t="str">
        <f>IFERROR(VLOOKUP(CONCATENATE($A1994,"A"),'05 APU'!$1:$1048576,9,),"")</f>
        <v/>
      </c>
      <c r="N1994" s="86"/>
      <c r="O1994" s="90">
        <f>IFERROR(VLOOKUP(CONCATENATE($A1994,"D"),'05 APU'!$T:$AB,9,),0)</f>
        <v>0</v>
      </c>
      <c r="P1994" s="90">
        <f t="shared" si="62"/>
        <v>0</v>
      </c>
      <c r="Q1994" s="90">
        <f>IFERROR(VLOOKUP(CONCATENATE($A1994,"C"),'05 APU'!$T:$AB,9,),0)</f>
        <v>0</v>
      </c>
      <c r="R1994" s="90">
        <f>IFERROR(VLOOKUP(CONCATENATE($A1994,"B"),'05 APU'!$T:$AB,9,),0)</f>
        <v>0</v>
      </c>
      <c r="S1994" s="90">
        <f>IFERROR(VLOOKUP(CONCATENATE($A1994,"A"),'05 APU'!$T:$AB,9,),0)</f>
        <v>0</v>
      </c>
      <c r="U1994" s="421"/>
      <c r="V1994" s="424"/>
      <c r="W1994" s="429" t="s">
        <v>7203</v>
      </c>
    </row>
    <row r="1995" spans="1:23" ht="21" x14ac:dyDescent="0.25">
      <c r="A1995" s="88">
        <v>1985</v>
      </c>
      <c r="B1995" s="673" t="s">
        <v>4956</v>
      </c>
      <c r="C1995" s="682" t="s">
        <v>6104</v>
      </c>
      <c r="D1995" s="681" t="str">
        <f>IFERROR(VLOOKUP(CONCATENATE($A1995,"T"),'05 APU'!$1:$1048576,3,),"")</f>
        <v/>
      </c>
      <c r="E1995" s="681" t="str">
        <f>IFERROR(VLOOKUP(CONCATENATE($A1995,"T2"),'05 APU'!$1:$1048576,3,),"")</f>
        <v/>
      </c>
      <c r="F1995" s="681" t="str">
        <f>IFERROR(VLOOKUP(CONCATENATE($A1995,"T3"),'05 APU'!$1:$1048576,3,),"")</f>
        <v/>
      </c>
      <c r="G1995" s="672" t="s">
        <v>168</v>
      </c>
      <c r="H1995" s="351"/>
      <c r="I1995" s="90">
        <f>IFERROR((VLOOKUP(CONCATENATE($A1995,"D"),'05 APU'!$1:$1048576,9,)),0)</f>
        <v>0</v>
      </c>
      <c r="J1995" s="90">
        <f t="shared" si="63"/>
        <v>0</v>
      </c>
      <c r="K1995" s="297" t="str">
        <f>IFERROR(VLOOKUP(CONCATENATE($A1995,"C"),'05 APU'!$1:$1048576,9,),"")</f>
        <v/>
      </c>
      <c r="L1995" s="297" t="str">
        <f>IFERROR(VLOOKUP(CONCATENATE($A1995,"B"),'05 APU'!$1:$1048576,9,),"")</f>
        <v/>
      </c>
      <c r="M1995" s="297" t="str">
        <f>IFERROR(VLOOKUP(CONCATENATE($A1995,"A"),'05 APU'!$1:$1048576,9,),"")</f>
        <v/>
      </c>
      <c r="N1995" s="86"/>
      <c r="O1995" s="90">
        <f>IFERROR(VLOOKUP(CONCATENATE($A1995,"D"),'05 APU'!$T:$AB,9,),0)</f>
        <v>0</v>
      </c>
      <c r="P1995" s="90">
        <f t="shared" ref="P1995:P2058" si="64">IFERROR($O1995*$H1995,0)</f>
        <v>0</v>
      </c>
      <c r="Q1995" s="90">
        <f>IFERROR(VLOOKUP(CONCATENATE($A1995,"C"),'05 APU'!$T:$AB,9,),0)</f>
        <v>0</v>
      </c>
      <c r="R1995" s="90">
        <f>IFERROR(VLOOKUP(CONCATENATE($A1995,"B"),'05 APU'!$T:$AB,9,),0)</f>
        <v>0</v>
      </c>
      <c r="S1995" s="90">
        <f>IFERROR(VLOOKUP(CONCATENATE($A1995,"A"),'05 APU'!$T:$AB,9,),0)</f>
        <v>0</v>
      </c>
      <c r="U1995" s="421"/>
      <c r="V1995" s="424"/>
      <c r="W1995" s="429" t="s">
        <v>7203</v>
      </c>
    </row>
    <row r="1996" spans="1:23" ht="21" x14ac:dyDescent="0.25">
      <c r="A1996" s="88">
        <v>1986</v>
      </c>
      <c r="B1996" s="673"/>
      <c r="C1996" s="674" t="s">
        <v>6105</v>
      </c>
      <c r="D1996" s="681" t="str">
        <f>IFERROR(VLOOKUP(CONCATENATE($A1996,"T"),'05 APU'!$1:$1048576,3,),"")</f>
        <v/>
      </c>
      <c r="E1996" s="681" t="str">
        <f>IFERROR(VLOOKUP(CONCATENATE($A1996,"T2"),'05 APU'!$1:$1048576,3,),"")</f>
        <v/>
      </c>
      <c r="F1996" s="681" t="str">
        <f>IFERROR(VLOOKUP(CONCATENATE($A1996,"T3"),'05 APU'!$1:$1048576,3,),"")</f>
        <v/>
      </c>
      <c r="G1996" s="672"/>
      <c r="H1996" s="351"/>
      <c r="I1996" s="90">
        <f>IFERROR((VLOOKUP(CONCATENATE($A1996,"D"),'05 APU'!$1:$1048576,9,)),0)</f>
        <v>0</v>
      </c>
      <c r="J1996" s="90">
        <f t="shared" si="63"/>
        <v>0</v>
      </c>
      <c r="K1996" s="297" t="str">
        <f>IFERROR(VLOOKUP(CONCATENATE($A1996,"C"),'05 APU'!$1:$1048576,9,),"")</f>
        <v/>
      </c>
      <c r="L1996" s="297" t="str">
        <f>IFERROR(VLOOKUP(CONCATENATE($A1996,"B"),'05 APU'!$1:$1048576,9,),"")</f>
        <v/>
      </c>
      <c r="M1996" s="297" t="str">
        <f>IFERROR(VLOOKUP(CONCATENATE($A1996,"A"),'05 APU'!$1:$1048576,9,),"")</f>
        <v/>
      </c>
      <c r="N1996" s="86"/>
      <c r="O1996" s="90">
        <f>IFERROR(VLOOKUP(CONCATENATE($A1996,"D"),'05 APU'!$T:$AB,9,),0)</f>
        <v>0</v>
      </c>
      <c r="P1996" s="90">
        <f t="shared" si="64"/>
        <v>0</v>
      </c>
      <c r="Q1996" s="90">
        <f>IFERROR(VLOOKUP(CONCATENATE($A1996,"C"),'05 APU'!$T:$AB,9,),0)</f>
        <v>0</v>
      </c>
      <c r="R1996" s="90">
        <f>IFERROR(VLOOKUP(CONCATENATE($A1996,"B"),'05 APU'!$T:$AB,9,),0)</f>
        <v>0</v>
      </c>
      <c r="S1996" s="90">
        <f>IFERROR(VLOOKUP(CONCATENATE($A1996,"A"),'05 APU'!$T:$AB,9,),0)</f>
        <v>0</v>
      </c>
      <c r="U1996" s="421"/>
      <c r="V1996" s="424"/>
      <c r="W1996" s="429"/>
    </row>
    <row r="1997" spans="1:23" ht="21" x14ac:dyDescent="0.25">
      <c r="A1997" s="88">
        <v>1987</v>
      </c>
      <c r="B1997" s="673" t="s">
        <v>4957</v>
      </c>
      <c r="C1997" s="682" t="s">
        <v>6106</v>
      </c>
      <c r="D1997" s="681" t="str">
        <f>IFERROR(VLOOKUP(CONCATENATE($A1997,"T"),'05 APU'!$1:$1048576,3,),"")</f>
        <v/>
      </c>
      <c r="E1997" s="681" t="str">
        <f>IFERROR(VLOOKUP(CONCATENATE($A1997,"T2"),'05 APU'!$1:$1048576,3,),"")</f>
        <v/>
      </c>
      <c r="F1997" s="681" t="str">
        <f>IFERROR(VLOOKUP(CONCATENATE($A1997,"T3"),'05 APU'!$1:$1048576,3,),"")</f>
        <v/>
      </c>
      <c r="G1997" s="672" t="s">
        <v>168</v>
      </c>
      <c r="H1997" s="351"/>
      <c r="I1997" s="90">
        <f>IFERROR((VLOOKUP(CONCATENATE($A1997,"D"),'05 APU'!$1:$1048576,9,)),0)</f>
        <v>0</v>
      </c>
      <c r="J1997" s="90">
        <f t="shared" si="63"/>
        <v>0</v>
      </c>
      <c r="K1997" s="297" t="str">
        <f>IFERROR(VLOOKUP(CONCATENATE($A1997,"C"),'05 APU'!$1:$1048576,9,),"")</f>
        <v/>
      </c>
      <c r="L1997" s="297" t="str">
        <f>IFERROR(VLOOKUP(CONCATENATE($A1997,"B"),'05 APU'!$1:$1048576,9,),"")</f>
        <v/>
      </c>
      <c r="M1997" s="297" t="str">
        <f>IFERROR(VLOOKUP(CONCATENATE($A1997,"A"),'05 APU'!$1:$1048576,9,),"")</f>
        <v/>
      </c>
      <c r="N1997" s="86"/>
      <c r="O1997" s="90">
        <f>IFERROR(VLOOKUP(CONCATENATE($A1997,"D"),'05 APU'!$T:$AB,9,),0)</f>
        <v>0</v>
      </c>
      <c r="P1997" s="90">
        <f t="shared" si="64"/>
        <v>0</v>
      </c>
      <c r="Q1997" s="90">
        <f>IFERROR(VLOOKUP(CONCATENATE($A1997,"C"),'05 APU'!$T:$AB,9,),0)</f>
        <v>0</v>
      </c>
      <c r="R1997" s="90">
        <f>IFERROR(VLOOKUP(CONCATENATE($A1997,"B"),'05 APU'!$T:$AB,9,),0)</f>
        <v>0</v>
      </c>
      <c r="S1997" s="90">
        <f>IFERROR(VLOOKUP(CONCATENATE($A1997,"A"),'05 APU'!$T:$AB,9,),0)</f>
        <v>0</v>
      </c>
      <c r="U1997" s="421"/>
      <c r="V1997" s="424"/>
      <c r="W1997" s="429" t="s">
        <v>7203</v>
      </c>
    </row>
    <row r="1998" spans="1:23" ht="21" x14ac:dyDescent="0.25">
      <c r="A1998" s="88">
        <v>1988</v>
      </c>
      <c r="B1998" s="673" t="s">
        <v>4958</v>
      </c>
      <c r="C1998" s="682" t="s">
        <v>6107</v>
      </c>
      <c r="D1998" s="681" t="str">
        <f>IFERROR(VLOOKUP(CONCATENATE($A1998,"T"),'05 APU'!$1:$1048576,3,),"")</f>
        <v/>
      </c>
      <c r="E1998" s="681" t="str">
        <f>IFERROR(VLOOKUP(CONCATENATE($A1998,"T2"),'05 APU'!$1:$1048576,3,),"")</f>
        <v/>
      </c>
      <c r="F1998" s="681" t="str">
        <f>IFERROR(VLOOKUP(CONCATENATE($A1998,"T3"),'05 APU'!$1:$1048576,3,),"")</f>
        <v/>
      </c>
      <c r="G1998" s="672" t="s">
        <v>168</v>
      </c>
      <c r="H1998" s="351"/>
      <c r="I1998" s="90">
        <f>IFERROR((VLOOKUP(CONCATENATE($A1998,"D"),'05 APU'!$1:$1048576,9,)),0)</f>
        <v>0</v>
      </c>
      <c r="J1998" s="90">
        <f t="shared" si="63"/>
        <v>0</v>
      </c>
      <c r="K1998" s="297" t="str">
        <f>IFERROR(VLOOKUP(CONCATENATE($A1998,"C"),'05 APU'!$1:$1048576,9,),"")</f>
        <v/>
      </c>
      <c r="L1998" s="297" t="str">
        <f>IFERROR(VLOOKUP(CONCATENATE($A1998,"B"),'05 APU'!$1:$1048576,9,),"")</f>
        <v/>
      </c>
      <c r="M1998" s="297" t="str">
        <f>IFERROR(VLOOKUP(CONCATENATE($A1998,"A"),'05 APU'!$1:$1048576,9,),"")</f>
        <v/>
      </c>
      <c r="N1998" s="86"/>
      <c r="O1998" s="90">
        <f>IFERROR(VLOOKUP(CONCATENATE($A1998,"D"),'05 APU'!$T:$AB,9,),0)</f>
        <v>0</v>
      </c>
      <c r="P1998" s="90">
        <f t="shared" si="64"/>
        <v>0</v>
      </c>
      <c r="Q1998" s="90">
        <f>IFERROR(VLOOKUP(CONCATENATE($A1998,"C"),'05 APU'!$T:$AB,9,),0)</f>
        <v>0</v>
      </c>
      <c r="R1998" s="90">
        <f>IFERROR(VLOOKUP(CONCATENATE($A1998,"B"),'05 APU'!$T:$AB,9,),0)</f>
        <v>0</v>
      </c>
      <c r="S1998" s="90">
        <f>IFERROR(VLOOKUP(CONCATENATE($A1998,"A"),'05 APU'!$T:$AB,9,),0)</f>
        <v>0</v>
      </c>
      <c r="U1998" s="421"/>
      <c r="V1998" s="424"/>
      <c r="W1998" s="429" t="s">
        <v>7203</v>
      </c>
    </row>
    <row r="1999" spans="1:23" ht="21" x14ac:dyDescent="0.25">
      <c r="A1999" s="88">
        <v>1989</v>
      </c>
      <c r="B1999" s="673" t="s">
        <v>4959</v>
      </c>
      <c r="C1999" s="682" t="s">
        <v>6108</v>
      </c>
      <c r="D1999" s="681" t="str">
        <f>IFERROR(VLOOKUP(CONCATENATE($A1999,"T"),'05 APU'!$1:$1048576,3,),"")</f>
        <v/>
      </c>
      <c r="E1999" s="681" t="str">
        <f>IFERROR(VLOOKUP(CONCATENATE($A1999,"T2"),'05 APU'!$1:$1048576,3,),"")</f>
        <v/>
      </c>
      <c r="F1999" s="681" t="str">
        <f>IFERROR(VLOOKUP(CONCATENATE($A1999,"T3"),'05 APU'!$1:$1048576,3,),"")</f>
        <v/>
      </c>
      <c r="G1999" s="672" t="s">
        <v>168</v>
      </c>
      <c r="H1999" s="351"/>
      <c r="I1999" s="90">
        <f>IFERROR((VLOOKUP(CONCATENATE($A1999,"D"),'05 APU'!$1:$1048576,9,)),0)</f>
        <v>0</v>
      </c>
      <c r="J1999" s="90">
        <f t="shared" si="63"/>
        <v>0</v>
      </c>
      <c r="K1999" s="297" t="str">
        <f>IFERROR(VLOOKUP(CONCATENATE($A1999,"C"),'05 APU'!$1:$1048576,9,),"")</f>
        <v/>
      </c>
      <c r="L1999" s="297" t="str">
        <f>IFERROR(VLOOKUP(CONCATENATE($A1999,"B"),'05 APU'!$1:$1048576,9,),"")</f>
        <v/>
      </c>
      <c r="M1999" s="297" t="str">
        <f>IFERROR(VLOOKUP(CONCATENATE($A1999,"A"),'05 APU'!$1:$1048576,9,),"")</f>
        <v/>
      </c>
      <c r="N1999" s="86"/>
      <c r="O1999" s="90">
        <f>IFERROR(VLOOKUP(CONCATENATE($A1999,"D"),'05 APU'!$T:$AB,9,),0)</f>
        <v>0</v>
      </c>
      <c r="P1999" s="90">
        <f t="shared" si="64"/>
        <v>0</v>
      </c>
      <c r="Q1999" s="90">
        <f>IFERROR(VLOOKUP(CONCATENATE($A1999,"C"),'05 APU'!$T:$AB,9,),0)</f>
        <v>0</v>
      </c>
      <c r="R1999" s="90">
        <f>IFERROR(VLOOKUP(CONCATENATE($A1999,"B"),'05 APU'!$T:$AB,9,),0)</f>
        <v>0</v>
      </c>
      <c r="S1999" s="90">
        <f>IFERROR(VLOOKUP(CONCATENATE($A1999,"A"),'05 APU'!$T:$AB,9,),0)</f>
        <v>0</v>
      </c>
      <c r="U1999" s="421"/>
      <c r="V1999" s="424"/>
      <c r="W1999" s="429" t="s">
        <v>7203</v>
      </c>
    </row>
    <row r="2000" spans="1:23" ht="21" x14ac:dyDescent="0.25">
      <c r="A2000" s="88">
        <v>1990</v>
      </c>
      <c r="B2000" s="673" t="s">
        <v>4960</v>
      </c>
      <c r="C2000" s="682" t="s">
        <v>6109</v>
      </c>
      <c r="D2000" s="681" t="str">
        <f>IFERROR(VLOOKUP(CONCATENATE($A2000,"T"),'05 APU'!$1:$1048576,3,),"")</f>
        <v/>
      </c>
      <c r="E2000" s="681" t="str">
        <f>IFERROR(VLOOKUP(CONCATENATE($A2000,"T2"),'05 APU'!$1:$1048576,3,),"")</f>
        <v/>
      </c>
      <c r="F2000" s="681" t="str">
        <f>IFERROR(VLOOKUP(CONCATENATE($A2000,"T3"),'05 APU'!$1:$1048576,3,),"")</f>
        <v/>
      </c>
      <c r="G2000" s="672" t="s">
        <v>168</v>
      </c>
      <c r="H2000" s="351"/>
      <c r="I2000" s="90">
        <f>IFERROR((VLOOKUP(CONCATENATE($A2000,"D"),'05 APU'!$1:$1048576,9,)),0)</f>
        <v>0</v>
      </c>
      <c r="J2000" s="90">
        <f t="shared" si="63"/>
        <v>0</v>
      </c>
      <c r="K2000" s="297" t="str">
        <f>IFERROR(VLOOKUP(CONCATENATE($A2000,"C"),'05 APU'!$1:$1048576,9,),"")</f>
        <v/>
      </c>
      <c r="L2000" s="297" t="str">
        <f>IFERROR(VLOOKUP(CONCATENATE($A2000,"B"),'05 APU'!$1:$1048576,9,),"")</f>
        <v/>
      </c>
      <c r="M2000" s="297" t="str">
        <f>IFERROR(VLOOKUP(CONCATENATE($A2000,"A"),'05 APU'!$1:$1048576,9,),"")</f>
        <v/>
      </c>
      <c r="N2000" s="86"/>
      <c r="O2000" s="90">
        <f>IFERROR(VLOOKUP(CONCATENATE($A2000,"D"),'05 APU'!$T:$AB,9,),0)</f>
        <v>0</v>
      </c>
      <c r="P2000" s="90">
        <f t="shared" si="64"/>
        <v>0</v>
      </c>
      <c r="Q2000" s="90">
        <f>IFERROR(VLOOKUP(CONCATENATE($A2000,"C"),'05 APU'!$T:$AB,9,),0)</f>
        <v>0</v>
      </c>
      <c r="R2000" s="90">
        <f>IFERROR(VLOOKUP(CONCATENATE($A2000,"B"),'05 APU'!$T:$AB,9,),0)</f>
        <v>0</v>
      </c>
      <c r="S2000" s="90">
        <f>IFERROR(VLOOKUP(CONCATENATE($A2000,"A"),'05 APU'!$T:$AB,9,),0)</f>
        <v>0</v>
      </c>
      <c r="U2000" s="421"/>
      <c r="V2000" s="424"/>
      <c r="W2000" s="429" t="s">
        <v>7203</v>
      </c>
    </row>
    <row r="2001" spans="1:23" ht="21" x14ac:dyDescent="0.25">
      <c r="A2001" s="88">
        <v>1991</v>
      </c>
      <c r="B2001" s="673" t="s">
        <v>4961</v>
      </c>
      <c r="C2001" s="682" t="s">
        <v>6110</v>
      </c>
      <c r="D2001" s="681" t="str">
        <f>IFERROR(VLOOKUP(CONCATENATE($A2001,"T"),'05 APU'!$1:$1048576,3,),"")</f>
        <v/>
      </c>
      <c r="E2001" s="681" t="str">
        <f>IFERROR(VLOOKUP(CONCATENATE($A2001,"T2"),'05 APU'!$1:$1048576,3,),"")</f>
        <v/>
      </c>
      <c r="F2001" s="681" t="str">
        <f>IFERROR(VLOOKUP(CONCATENATE($A2001,"T3"),'05 APU'!$1:$1048576,3,),"")</f>
        <v/>
      </c>
      <c r="G2001" s="672" t="s">
        <v>168</v>
      </c>
      <c r="H2001" s="351"/>
      <c r="I2001" s="90">
        <f>IFERROR((VLOOKUP(CONCATENATE($A2001,"D"),'05 APU'!$1:$1048576,9,)),0)</f>
        <v>0</v>
      </c>
      <c r="J2001" s="90">
        <f t="shared" si="63"/>
        <v>0</v>
      </c>
      <c r="K2001" s="297" t="str">
        <f>IFERROR(VLOOKUP(CONCATENATE($A2001,"C"),'05 APU'!$1:$1048576,9,),"")</f>
        <v/>
      </c>
      <c r="L2001" s="297" t="str">
        <f>IFERROR(VLOOKUP(CONCATENATE($A2001,"B"),'05 APU'!$1:$1048576,9,),"")</f>
        <v/>
      </c>
      <c r="M2001" s="297" t="str">
        <f>IFERROR(VLOOKUP(CONCATENATE($A2001,"A"),'05 APU'!$1:$1048576,9,),"")</f>
        <v/>
      </c>
      <c r="N2001" s="86"/>
      <c r="O2001" s="90">
        <f>IFERROR(VLOOKUP(CONCATENATE($A2001,"D"),'05 APU'!$T:$AB,9,),0)</f>
        <v>0</v>
      </c>
      <c r="P2001" s="90">
        <f t="shared" si="64"/>
        <v>0</v>
      </c>
      <c r="Q2001" s="90">
        <f>IFERROR(VLOOKUP(CONCATENATE($A2001,"C"),'05 APU'!$T:$AB,9,),0)</f>
        <v>0</v>
      </c>
      <c r="R2001" s="90">
        <f>IFERROR(VLOOKUP(CONCATENATE($A2001,"B"),'05 APU'!$T:$AB,9,),0)</f>
        <v>0</v>
      </c>
      <c r="S2001" s="90">
        <f>IFERROR(VLOOKUP(CONCATENATE($A2001,"A"),'05 APU'!$T:$AB,9,),0)</f>
        <v>0</v>
      </c>
      <c r="U2001" s="421"/>
      <c r="V2001" s="424"/>
      <c r="W2001" s="429" t="s">
        <v>7203</v>
      </c>
    </row>
    <row r="2002" spans="1:23" ht="21" x14ac:dyDescent="0.25">
      <c r="A2002" s="88">
        <v>1992</v>
      </c>
      <c r="B2002" s="673" t="s">
        <v>4962</v>
      </c>
      <c r="C2002" s="682" t="s">
        <v>6111</v>
      </c>
      <c r="D2002" s="681" t="str">
        <f>IFERROR(VLOOKUP(CONCATENATE($A2002,"T"),'05 APU'!$1:$1048576,3,),"")</f>
        <v/>
      </c>
      <c r="E2002" s="681" t="str">
        <f>IFERROR(VLOOKUP(CONCATENATE($A2002,"T2"),'05 APU'!$1:$1048576,3,),"")</f>
        <v/>
      </c>
      <c r="F2002" s="681" t="str">
        <f>IFERROR(VLOOKUP(CONCATENATE($A2002,"T3"),'05 APU'!$1:$1048576,3,),"")</f>
        <v/>
      </c>
      <c r="G2002" s="672" t="s">
        <v>168</v>
      </c>
      <c r="H2002" s="351"/>
      <c r="I2002" s="90">
        <f>IFERROR((VLOOKUP(CONCATENATE($A2002,"D"),'05 APU'!$1:$1048576,9,)),0)</f>
        <v>0</v>
      </c>
      <c r="J2002" s="90">
        <f t="shared" si="63"/>
        <v>0</v>
      </c>
      <c r="K2002" s="297" t="str">
        <f>IFERROR(VLOOKUP(CONCATENATE($A2002,"C"),'05 APU'!$1:$1048576,9,),"")</f>
        <v/>
      </c>
      <c r="L2002" s="297" t="str">
        <f>IFERROR(VLOOKUP(CONCATENATE($A2002,"B"),'05 APU'!$1:$1048576,9,),"")</f>
        <v/>
      </c>
      <c r="M2002" s="297" t="str">
        <f>IFERROR(VLOOKUP(CONCATENATE($A2002,"A"),'05 APU'!$1:$1048576,9,),"")</f>
        <v/>
      </c>
      <c r="N2002" s="86"/>
      <c r="O2002" s="90">
        <f>IFERROR(VLOOKUP(CONCATENATE($A2002,"D"),'05 APU'!$T:$AB,9,),0)</f>
        <v>0</v>
      </c>
      <c r="P2002" s="90">
        <f t="shared" si="64"/>
        <v>0</v>
      </c>
      <c r="Q2002" s="90">
        <f>IFERROR(VLOOKUP(CONCATENATE($A2002,"C"),'05 APU'!$T:$AB,9,),0)</f>
        <v>0</v>
      </c>
      <c r="R2002" s="90">
        <f>IFERROR(VLOOKUP(CONCATENATE($A2002,"B"),'05 APU'!$T:$AB,9,),0)</f>
        <v>0</v>
      </c>
      <c r="S2002" s="90">
        <f>IFERROR(VLOOKUP(CONCATENATE($A2002,"A"),'05 APU'!$T:$AB,9,),0)</f>
        <v>0</v>
      </c>
      <c r="U2002" s="421"/>
      <c r="V2002" s="424"/>
      <c r="W2002" s="429" t="s">
        <v>7203</v>
      </c>
    </row>
    <row r="2003" spans="1:23" ht="21" x14ac:dyDescent="0.25">
      <c r="A2003" s="88">
        <v>1993</v>
      </c>
      <c r="B2003" s="673" t="s">
        <v>4963</v>
      </c>
      <c r="C2003" s="682" t="s">
        <v>6112</v>
      </c>
      <c r="D2003" s="681" t="str">
        <f>IFERROR(VLOOKUP(CONCATENATE($A2003,"T"),'05 APU'!$1:$1048576,3,),"")</f>
        <v/>
      </c>
      <c r="E2003" s="681" t="str">
        <f>IFERROR(VLOOKUP(CONCATENATE($A2003,"T2"),'05 APU'!$1:$1048576,3,),"")</f>
        <v/>
      </c>
      <c r="F2003" s="681" t="str">
        <f>IFERROR(VLOOKUP(CONCATENATE($A2003,"T3"),'05 APU'!$1:$1048576,3,),"")</f>
        <v/>
      </c>
      <c r="G2003" s="672" t="s">
        <v>168</v>
      </c>
      <c r="H2003" s="351"/>
      <c r="I2003" s="90">
        <f>IFERROR((VLOOKUP(CONCATENATE($A2003,"D"),'05 APU'!$1:$1048576,9,)),0)</f>
        <v>0</v>
      </c>
      <c r="J2003" s="90">
        <f t="shared" si="63"/>
        <v>0</v>
      </c>
      <c r="K2003" s="297" t="str">
        <f>IFERROR(VLOOKUP(CONCATENATE($A2003,"C"),'05 APU'!$1:$1048576,9,),"")</f>
        <v/>
      </c>
      <c r="L2003" s="297" t="str">
        <f>IFERROR(VLOOKUP(CONCATENATE($A2003,"B"),'05 APU'!$1:$1048576,9,),"")</f>
        <v/>
      </c>
      <c r="M2003" s="297" t="str">
        <f>IFERROR(VLOOKUP(CONCATENATE($A2003,"A"),'05 APU'!$1:$1048576,9,),"")</f>
        <v/>
      </c>
      <c r="N2003" s="86"/>
      <c r="O2003" s="90">
        <f>IFERROR(VLOOKUP(CONCATENATE($A2003,"D"),'05 APU'!$T:$AB,9,),0)</f>
        <v>0</v>
      </c>
      <c r="P2003" s="90">
        <f t="shared" si="64"/>
        <v>0</v>
      </c>
      <c r="Q2003" s="90">
        <f>IFERROR(VLOOKUP(CONCATENATE($A2003,"C"),'05 APU'!$T:$AB,9,),0)</f>
        <v>0</v>
      </c>
      <c r="R2003" s="90">
        <f>IFERROR(VLOOKUP(CONCATENATE($A2003,"B"),'05 APU'!$T:$AB,9,),0)</f>
        <v>0</v>
      </c>
      <c r="S2003" s="90">
        <f>IFERROR(VLOOKUP(CONCATENATE($A2003,"A"),'05 APU'!$T:$AB,9,),0)</f>
        <v>0</v>
      </c>
      <c r="U2003" s="421"/>
      <c r="V2003" s="424"/>
      <c r="W2003" s="429" t="s">
        <v>7203</v>
      </c>
    </row>
    <row r="2004" spans="1:23" ht="21" x14ac:dyDescent="0.25">
      <c r="A2004" s="88">
        <v>1994</v>
      </c>
      <c r="B2004" s="673" t="s">
        <v>4964</v>
      </c>
      <c r="C2004" s="682" t="s">
        <v>6113</v>
      </c>
      <c r="D2004" s="681" t="str">
        <f>IFERROR(VLOOKUP(CONCATENATE($A2004,"T"),'05 APU'!$1:$1048576,3,),"")</f>
        <v/>
      </c>
      <c r="E2004" s="681" t="str">
        <f>IFERROR(VLOOKUP(CONCATENATE($A2004,"T2"),'05 APU'!$1:$1048576,3,),"")</f>
        <v/>
      </c>
      <c r="F2004" s="681" t="str">
        <f>IFERROR(VLOOKUP(CONCATENATE($A2004,"T3"),'05 APU'!$1:$1048576,3,),"")</f>
        <v/>
      </c>
      <c r="G2004" s="672" t="s">
        <v>168</v>
      </c>
      <c r="H2004" s="351"/>
      <c r="I2004" s="90">
        <f>IFERROR((VLOOKUP(CONCATENATE($A2004,"D"),'05 APU'!$1:$1048576,9,)),0)</f>
        <v>0</v>
      </c>
      <c r="J2004" s="90">
        <f t="shared" si="63"/>
        <v>0</v>
      </c>
      <c r="K2004" s="297" t="str">
        <f>IFERROR(VLOOKUP(CONCATENATE($A2004,"C"),'05 APU'!$1:$1048576,9,),"")</f>
        <v/>
      </c>
      <c r="L2004" s="297" t="str">
        <f>IFERROR(VLOOKUP(CONCATENATE($A2004,"B"),'05 APU'!$1:$1048576,9,),"")</f>
        <v/>
      </c>
      <c r="M2004" s="297" t="str">
        <f>IFERROR(VLOOKUP(CONCATENATE($A2004,"A"),'05 APU'!$1:$1048576,9,),"")</f>
        <v/>
      </c>
      <c r="N2004" s="86"/>
      <c r="O2004" s="90">
        <f>IFERROR(VLOOKUP(CONCATENATE($A2004,"D"),'05 APU'!$T:$AB,9,),0)</f>
        <v>0</v>
      </c>
      <c r="P2004" s="90">
        <f t="shared" si="64"/>
        <v>0</v>
      </c>
      <c r="Q2004" s="90">
        <f>IFERROR(VLOOKUP(CONCATENATE($A2004,"C"),'05 APU'!$T:$AB,9,),0)</f>
        <v>0</v>
      </c>
      <c r="R2004" s="90">
        <f>IFERROR(VLOOKUP(CONCATENATE($A2004,"B"),'05 APU'!$T:$AB,9,),0)</f>
        <v>0</v>
      </c>
      <c r="S2004" s="90">
        <f>IFERROR(VLOOKUP(CONCATENATE($A2004,"A"),'05 APU'!$T:$AB,9,),0)</f>
        <v>0</v>
      </c>
      <c r="U2004" s="421"/>
      <c r="V2004" s="424"/>
      <c r="W2004" s="429" t="s">
        <v>7203</v>
      </c>
    </row>
    <row r="2005" spans="1:23" ht="21" x14ac:dyDescent="0.25">
      <c r="A2005" s="88">
        <v>1995</v>
      </c>
      <c r="B2005" s="670"/>
      <c r="C2005" s="671" t="s">
        <v>7121</v>
      </c>
      <c r="D2005" s="681" t="str">
        <f>IFERROR(VLOOKUP(CONCATENATE($A2005,"T"),'05 APU'!$1:$1048576,3,),"")</f>
        <v/>
      </c>
      <c r="E2005" s="681" t="str">
        <f>IFERROR(VLOOKUP(CONCATENATE($A2005,"T2"),'05 APU'!$1:$1048576,3,),"")</f>
        <v/>
      </c>
      <c r="F2005" s="681" t="str">
        <f>IFERROR(VLOOKUP(CONCATENATE($A2005,"T3"),'05 APU'!$1:$1048576,3,),"")</f>
        <v/>
      </c>
      <c r="G2005" s="672"/>
      <c r="H2005" s="351"/>
      <c r="I2005" s="90">
        <f>IFERROR((VLOOKUP(CONCATENATE($A2005,"D"),'05 APU'!$1:$1048576,9,)),0)</f>
        <v>0</v>
      </c>
      <c r="J2005" s="90">
        <f t="shared" si="63"/>
        <v>0</v>
      </c>
      <c r="K2005" s="297" t="str">
        <f>IFERROR(VLOOKUP(CONCATENATE($A2005,"C"),'05 APU'!$1:$1048576,9,),"")</f>
        <v/>
      </c>
      <c r="L2005" s="297" t="str">
        <f>IFERROR(VLOOKUP(CONCATENATE($A2005,"B"),'05 APU'!$1:$1048576,9,),"")</f>
        <v/>
      </c>
      <c r="M2005" s="297" t="str">
        <f>IFERROR(VLOOKUP(CONCATENATE($A2005,"A"),'05 APU'!$1:$1048576,9,),"")</f>
        <v/>
      </c>
      <c r="N2005" s="86"/>
      <c r="O2005" s="90">
        <f>IFERROR(VLOOKUP(CONCATENATE($A2005,"D"),'05 APU'!$T:$AB,9,),0)</f>
        <v>0</v>
      </c>
      <c r="P2005" s="90">
        <f t="shared" si="64"/>
        <v>0</v>
      </c>
      <c r="Q2005" s="90">
        <f>IFERROR(VLOOKUP(CONCATENATE($A2005,"C"),'05 APU'!$T:$AB,9,),0)</f>
        <v>0</v>
      </c>
      <c r="R2005" s="90">
        <f>IFERROR(VLOOKUP(CONCATENATE($A2005,"B"),'05 APU'!$T:$AB,9,),0)</f>
        <v>0</v>
      </c>
      <c r="S2005" s="90">
        <f>IFERROR(VLOOKUP(CONCATENATE($A2005,"A"),'05 APU'!$T:$AB,9,),0)</f>
        <v>0</v>
      </c>
      <c r="U2005" s="421"/>
      <c r="V2005" s="424"/>
      <c r="W2005" s="429"/>
    </row>
    <row r="2006" spans="1:23" ht="21" x14ac:dyDescent="0.25">
      <c r="A2006" s="88">
        <v>1996</v>
      </c>
      <c r="B2006" s="673" t="s">
        <v>4965</v>
      </c>
      <c r="C2006" s="682" t="s">
        <v>6114</v>
      </c>
      <c r="D2006" s="681" t="str">
        <f>IFERROR(VLOOKUP(CONCATENATE($A2006,"T"),'05 APU'!$1:$1048576,3,),"")</f>
        <v/>
      </c>
      <c r="E2006" s="681" t="str">
        <f>IFERROR(VLOOKUP(CONCATENATE($A2006,"T2"),'05 APU'!$1:$1048576,3,),"")</f>
        <v/>
      </c>
      <c r="F2006" s="681" t="str">
        <f>IFERROR(VLOOKUP(CONCATENATE($A2006,"T3"),'05 APU'!$1:$1048576,3,),"")</f>
        <v/>
      </c>
      <c r="G2006" s="672"/>
      <c r="H2006" s="351"/>
      <c r="I2006" s="90">
        <f>IFERROR((VLOOKUP(CONCATENATE($A2006,"D"),'05 APU'!$1:$1048576,9,)),0)</f>
        <v>0</v>
      </c>
      <c r="J2006" s="90">
        <f t="shared" si="63"/>
        <v>0</v>
      </c>
      <c r="K2006" s="297" t="str">
        <f>IFERROR(VLOOKUP(CONCATENATE($A2006,"C"),'05 APU'!$1:$1048576,9,),"")</f>
        <v/>
      </c>
      <c r="L2006" s="297" t="str">
        <f>IFERROR(VLOOKUP(CONCATENATE($A2006,"B"),'05 APU'!$1:$1048576,9,),"")</f>
        <v/>
      </c>
      <c r="M2006" s="297" t="str">
        <f>IFERROR(VLOOKUP(CONCATENATE($A2006,"A"),'05 APU'!$1:$1048576,9,),"")</f>
        <v/>
      </c>
      <c r="N2006" s="86"/>
      <c r="O2006" s="90">
        <f>IFERROR(VLOOKUP(CONCATENATE($A2006,"D"),'05 APU'!$T:$AB,9,),0)</f>
        <v>0</v>
      </c>
      <c r="P2006" s="90">
        <f t="shared" si="64"/>
        <v>0</v>
      </c>
      <c r="Q2006" s="90">
        <f>IFERROR(VLOOKUP(CONCATENATE($A2006,"C"),'05 APU'!$T:$AB,9,),0)</f>
        <v>0</v>
      </c>
      <c r="R2006" s="90">
        <f>IFERROR(VLOOKUP(CONCATENATE($A2006,"B"),'05 APU'!$T:$AB,9,),0)</f>
        <v>0</v>
      </c>
      <c r="S2006" s="90">
        <f>IFERROR(VLOOKUP(CONCATENATE($A2006,"A"),'05 APU'!$T:$AB,9,),0)</f>
        <v>0</v>
      </c>
      <c r="U2006" s="421"/>
      <c r="V2006" s="424"/>
      <c r="W2006" s="429" t="s">
        <v>7203</v>
      </c>
    </row>
    <row r="2007" spans="1:23" ht="21" x14ac:dyDescent="0.25">
      <c r="A2007" s="88">
        <v>1997</v>
      </c>
      <c r="B2007" s="673" t="s">
        <v>4966</v>
      </c>
      <c r="C2007" s="682" t="s">
        <v>6115</v>
      </c>
      <c r="D2007" s="681" t="str">
        <f>IFERROR(VLOOKUP(CONCATENATE($A2007,"T"),'05 APU'!$1:$1048576,3,),"")</f>
        <v/>
      </c>
      <c r="E2007" s="681" t="str">
        <f>IFERROR(VLOOKUP(CONCATENATE($A2007,"T2"),'05 APU'!$1:$1048576,3,),"")</f>
        <v/>
      </c>
      <c r="F2007" s="681" t="str">
        <f>IFERROR(VLOOKUP(CONCATENATE($A2007,"T3"),'05 APU'!$1:$1048576,3,),"")</f>
        <v/>
      </c>
      <c r="G2007" s="672" t="s">
        <v>168</v>
      </c>
      <c r="H2007" s="351"/>
      <c r="I2007" s="90">
        <f>IFERROR((VLOOKUP(CONCATENATE($A2007,"D"),'05 APU'!$1:$1048576,9,)),0)</f>
        <v>0</v>
      </c>
      <c r="J2007" s="90">
        <f t="shared" si="63"/>
        <v>0</v>
      </c>
      <c r="K2007" s="297" t="str">
        <f>IFERROR(VLOOKUP(CONCATENATE($A2007,"C"),'05 APU'!$1:$1048576,9,),"")</f>
        <v/>
      </c>
      <c r="L2007" s="297" t="str">
        <f>IFERROR(VLOOKUP(CONCATENATE($A2007,"B"),'05 APU'!$1:$1048576,9,),"")</f>
        <v/>
      </c>
      <c r="M2007" s="297" t="str">
        <f>IFERROR(VLOOKUP(CONCATENATE($A2007,"A"),'05 APU'!$1:$1048576,9,),"")</f>
        <v/>
      </c>
      <c r="N2007" s="86"/>
      <c r="O2007" s="90">
        <f>IFERROR(VLOOKUP(CONCATENATE($A2007,"D"),'05 APU'!$T:$AB,9,),0)</f>
        <v>0</v>
      </c>
      <c r="P2007" s="90">
        <f t="shared" si="64"/>
        <v>0</v>
      </c>
      <c r="Q2007" s="90">
        <f>IFERROR(VLOOKUP(CONCATENATE($A2007,"C"),'05 APU'!$T:$AB,9,),0)</f>
        <v>0</v>
      </c>
      <c r="R2007" s="90">
        <f>IFERROR(VLOOKUP(CONCATENATE($A2007,"B"),'05 APU'!$T:$AB,9,),0)</f>
        <v>0</v>
      </c>
      <c r="S2007" s="90">
        <f>IFERROR(VLOOKUP(CONCATENATE($A2007,"A"),'05 APU'!$T:$AB,9,),0)</f>
        <v>0</v>
      </c>
      <c r="U2007" s="421"/>
      <c r="V2007" s="424"/>
      <c r="W2007" s="429" t="s">
        <v>7203</v>
      </c>
    </row>
    <row r="2008" spans="1:23" ht="21" x14ac:dyDescent="0.25">
      <c r="A2008" s="88">
        <v>1998</v>
      </c>
      <c r="B2008" s="673" t="s">
        <v>4967</v>
      </c>
      <c r="C2008" s="682" t="s">
        <v>6116</v>
      </c>
      <c r="D2008" s="681" t="str">
        <f>IFERROR(VLOOKUP(CONCATENATE($A2008,"T"),'05 APU'!$1:$1048576,3,),"")</f>
        <v/>
      </c>
      <c r="E2008" s="681" t="str">
        <f>IFERROR(VLOOKUP(CONCATENATE($A2008,"T2"),'05 APU'!$1:$1048576,3,),"")</f>
        <v/>
      </c>
      <c r="F2008" s="681" t="str">
        <f>IFERROR(VLOOKUP(CONCATENATE($A2008,"T3"),'05 APU'!$1:$1048576,3,),"")</f>
        <v/>
      </c>
      <c r="G2008" s="672" t="s">
        <v>168</v>
      </c>
      <c r="H2008" s="351"/>
      <c r="I2008" s="90">
        <f>IFERROR((VLOOKUP(CONCATENATE($A2008,"D"),'05 APU'!$1:$1048576,9,)),0)</f>
        <v>0</v>
      </c>
      <c r="J2008" s="90">
        <f t="shared" si="63"/>
        <v>0</v>
      </c>
      <c r="K2008" s="297" t="str">
        <f>IFERROR(VLOOKUP(CONCATENATE($A2008,"C"),'05 APU'!$1:$1048576,9,),"")</f>
        <v/>
      </c>
      <c r="L2008" s="297" t="str">
        <f>IFERROR(VLOOKUP(CONCATENATE($A2008,"B"),'05 APU'!$1:$1048576,9,),"")</f>
        <v/>
      </c>
      <c r="M2008" s="297" t="str">
        <f>IFERROR(VLOOKUP(CONCATENATE($A2008,"A"),'05 APU'!$1:$1048576,9,),"")</f>
        <v/>
      </c>
      <c r="N2008" s="86"/>
      <c r="O2008" s="90">
        <f>IFERROR(VLOOKUP(CONCATENATE($A2008,"D"),'05 APU'!$T:$AB,9,),0)</f>
        <v>0</v>
      </c>
      <c r="P2008" s="90">
        <f t="shared" si="64"/>
        <v>0</v>
      </c>
      <c r="Q2008" s="90">
        <f>IFERROR(VLOOKUP(CONCATENATE($A2008,"C"),'05 APU'!$T:$AB,9,),0)</f>
        <v>0</v>
      </c>
      <c r="R2008" s="90">
        <f>IFERROR(VLOOKUP(CONCATENATE($A2008,"B"),'05 APU'!$T:$AB,9,),0)</f>
        <v>0</v>
      </c>
      <c r="S2008" s="90">
        <f>IFERROR(VLOOKUP(CONCATENATE($A2008,"A"),'05 APU'!$T:$AB,9,),0)</f>
        <v>0</v>
      </c>
      <c r="U2008" s="421"/>
      <c r="V2008" s="424"/>
      <c r="W2008" s="429" t="s">
        <v>7203</v>
      </c>
    </row>
    <row r="2009" spans="1:23" ht="21" x14ac:dyDescent="0.25">
      <c r="A2009" s="88">
        <v>1999</v>
      </c>
      <c r="B2009" s="673" t="s">
        <v>4968</v>
      </c>
      <c r="C2009" s="682" t="s">
        <v>6117</v>
      </c>
      <c r="D2009" s="681" t="str">
        <f>IFERROR(VLOOKUP(CONCATENATE($A2009,"T"),'05 APU'!$1:$1048576,3,),"")</f>
        <v/>
      </c>
      <c r="E2009" s="681" t="str">
        <f>IFERROR(VLOOKUP(CONCATENATE($A2009,"T2"),'05 APU'!$1:$1048576,3,),"")</f>
        <v/>
      </c>
      <c r="F2009" s="681" t="str">
        <f>IFERROR(VLOOKUP(CONCATENATE($A2009,"T3"),'05 APU'!$1:$1048576,3,),"")</f>
        <v/>
      </c>
      <c r="G2009" s="672" t="s">
        <v>168</v>
      </c>
      <c r="H2009" s="351"/>
      <c r="I2009" s="90">
        <f>IFERROR((VLOOKUP(CONCATENATE($A2009,"D"),'05 APU'!$1:$1048576,9,)),0)</f>
        <v>0</v>
      </c>
      <c r="J2009" s="90">
        <f t="shared" si="63"/>
        <v>0</v>
      </c>
      <c r="K2009" s="297" t="str">
        <f>IFERROR(VLOOKUP(CONCATENATE($A2009,"C"),'05 APU'!$1:$1048576,9,),"")</f>
        <v/>
      </c>
      <c r="L2009" s="297" t="str">
        <f>IFERROR(VLOOKUP(CONCATENATE($A2009,"B"),'05 APU'!$1:$1048576,9,),"")</f>
        <v/>
      </c>
      <c r="M2009" s="297" t="str">
        <f>IFERROR(VLOOKUP(CONCATENATE($A2009,"A"),'05 APU'!$1:$1048576,9,),"")</f>
        <v/>
      </c>
      <c r="N2009" s="86"/>
      <c r="O2009" s="90">
        <f>IFERROR(VLOOKUP(CONCATENATE($A2009,"D"),'05 APU'!$T:$AB,9,),0)</f>
        <v>0</v>
      </c>
      <c r="P2009" s="90">
        <f t="shared" si="64"/>
        <v>0</v>
      </c>
      <c r="Q2009" s="90">
        <f>IFERROR(VLOOKUP(CONCATENATE($A2009,"C"),'05 APU'!$T:$AB,9,),0)</f>
        <v>0</v>
      </c>
      <c r="R2009" s="90">
        <f>IFERROR(VLOOKUP(CONCATENATE($A2009,"B"),'05 APU'!$T:$AB,9,),0)</f>
        <v>0</v>
      </c>
      <c r="S2009" s="90">
        <f>IFERROR(VLOOKUP(CONCATENATE($A2009,"A"),'05 APU'!$T:$AB,9,),0)</f>
        <v>0</v>
      </c>
      <c r="U2009" s="421"/>
      <c r="V2009" s="424"/>
      <c r="W2009" s="429" t="s">
        <v>7203</v>
      </c>
    </row>
    <row r="2010" spans="1:23" ht="21" x14ac:dyDescent="0.25">
      <c r="A2010" s="88">
        <v>2000</v>
      </c>
      <c r="B2010" s="673" t="s">
        <v>4969</v>
      </c>
      <c r="C2010" s="682" t="s">
        <v>6118</v>
      </c>
      <c r="D2010" s="681" t="str">
        <f>IFERROR(VLOOKUP(CONCATENATE($A2010,"T"),'05 APU'!$1:$1048576,3,),"")</f>
        <v/>
      </c>
      <c r="E2010" s="681" t="str">
        <f>IFERROR(VLOOKUP(CONCATENATE($A2010,"T2"),'05 APU'!$1:$1048576,3,),"")</f>
        <v/>
      </c>
      <c r="F2010" s="681" t="str">
        <f>IFERROR(VLOOKUP(CONCATENATE($A2010,"T3"),'05 APU'!$1:$1048576,3,),"")</f>
        <v/>
      </c>
      <c r="G2010" s="672" t="s">
        <v>168</v>
      </c>
      <c r="H2010" s="351"/>
      <c r="I2010" s="90">
        <f>IFERROR((VLOOKUP(CONCATENATE($A2010,"D"),'05 APU'!$1:$1048576,9,)),0)</f>
        <v>0</v>
      </c>
      <c r="J2010" s="90">
        <f t="shared" si="63"/>
        <v>0</v>
      </c>
      <c r="K2010" s="297" t="str">
        <f>IFERROR(VLOOKUP(CONCATENATE($A2010,"C"),'05 APU'!$1:$1048576,9,),"")</f>
        <v/>
      </c>
      <c r="L2010" s="297" t="str">
        <f>IFERROR(VLOOKUP(CONCATENATE($A2010,"B"),'05 APU'!$1:$1048576,9,),"")</f>
        <v/>
      </c>
      <c r="M2010" s="297" t="str">
        <f>IFERROR(VLOOKUP(CONCATENATE($A2010,"A"),'05 APU'!$1:$1048576,9,),"")</f>
        <v/>
      </c>
      <c r="N2010" s="86"/>
      <c r="O2010" s="90">
        <f>IFERROR(VLOOKUP(CONCATENATE($A2010,"D"),'05 APU'!$T:$AB,9,),0)</f>
        <v>0</v>
      </c>
      <c r="P2010" s="90">
        <f t="shared" si="64"/>
        <v>0</v>
      </c>
      <c r="Q2010" s="90">
        <f>IFERROR(VLOOKUP(CONCATENATE($A2010,"C"),'05 APU'!$T:$AB,9,),0)</f>
        <v>0</v>
      </c>
      <c r="R2010" s="90">
        <f>IFERROR(VLOOKUP(CONCATENATE($A2010,"B"),'05 APU'!$T:$AB,9,),0)</f>
        <v>0</v>
      </c>
      <c r="S2010" s="90">
        <f>IFERROR(VLOOKUP(CONCATENATE($A2010,"A"),'05 APU'!$T:$AB,9,),0)</f>
        <v>0</v>
      </c>
      <c r="U2010" s="421"/>
      <c r="V2010" s="424"/>
      <c r="W2010" s="429" t="s">
        <v>7203</v>
      </c>
    </row>
    <row r="2011" spans="1:23" ht="21" x14ac:dyDescent="0.25">
      <c r="A2011" s="88">
        <v>2001</v>
      </c>
      <c r="B2011" s="673"/>
      <c r="C2011" s="674" t="s">
        <v>7121</v>
      </c>
      <c r="D2011" s="681" t="str">
        <f>IFERROR(VLOOKUP(CONCATENATE($A2011,"T"),'05 APU'!$1:$1048576,3,),"")</f>
        <v/>
      </c>
      <c r="E2011" s="681" t="str">
        <f>IFERROR(VLOOKUP(CONCATENATE($A2011,"T2"),'05 APU'!$1:$1048576,3,),"")</f>
        <v/>
      </c>
      <c r="F2011" s="681" t="str">
        <f>IFERROR(VLOOKUP(CONCATENATE($A2011,"T3"),'05 APU'!$1:$1048576,3,),"")</f>
        <v/>
      </c>
      <c r="G2011" s="672"/>
      <c r="H2011" s="351"/>
      <c r="I2011" s="90">
        <f>IFERROR((VLOOKUP(CONCATENATE($A2011,"D"),'05 APU'!$1:$1048576,9,)),0)</f>
        <v>0</v>
      </c>
      <c r="J2011" s="90">
        <f t="shared" si="63"/>
        <v>0</v>
      </c>
      <c r="K2011" s="297" t="str">
        <f>IFERROR(VLOOKUP(CONCATENATE($A2011,"C"),'05 APU'!$1:$1048576,9,),"")</f>
        <v/>
      </c>
      <c r="L2011" s="297" t="str">
        <f>IFERROR(VLOOKUP(CONCATENATE($A2011,"B"),'05 APU'!$1:$1048576,9,),"")</f>
        <v/>
      </c>
      <c r="M2011" s="297" t="str">
        <f>IFERROR(VLOOKUP(CONCATENATE($A2011,"A"),'05 APU'!$1:$1048576,9,),"")</f>
        <v/>
      </c>
      <c r="N2011" s="86"/>
      <c r="O2011" s="90">
        <f>IFERROR(VLOOKUP(CONCATENATE($A2011,"D"),'05 APU'!$T:$AB,9,),0)</f>
        <v>0</v>
      </c>
      <c r="P2011" s="90">
        <f t="shared" si="64"/>
        <v>0</v>
      </c>
      <c r="Q2011" s="90">
        <f>IFERROR(VLOOKUP(CONCATENATE($A2011,"C"),'05 APU'!$T:$AB,9,),0)</f>
        <v>0</v>
      </c>
      <c r="R2011" s="90">
        <f>IFERROR(VLOOKUP(CONCATENATE($A2011,"B"),'05 APU'!$T:$AB,9,),0)</f>
        <v>0</v>
      </c>
      <c r="S2011" s="90">
        <f>IFERROR(VLOOKUP(CONCATENATE($A2011,"A"),'05 APU'!$T:$AB,9,),0)</f>
        <v>0</v>
      </c>
      <c r="U2011" s="421"/>
      <c r="V2011" s="424"/>
      <c r="W2011" s="429"/>
    </row>
    <row r="2012" spans="1:23" ht="21" x14ac:dyDescent="0.25">
      <c r="A2012" s="88">
        <v>2002</v>
      </c>
      <c r="B2012" s="673" t="s">
        <v>4970</v>
      </c>
      <c r="C2012" s="682" t="s">
        <v>6119</v>
      </c>
      <c r="D2012" s="681" t="str">
        <f>IFERROR(VLOOKUP(CONCATENATE($A2012,"T"),'05 APU'!$1:$1048576,3,),"")</f>
        <v/>
      </c>
      <c r="E2012" s="681" t="str">
        <f>IFERROR(VLOOKUP(CONCATENATE($A2012,"T2"),'05 APU'!$1:$1048576,3,),"")</f>
        <v/>
      </c>
      <c r="F2012" s="681" t="str">
        <f>IFERROR(VLOOKUP(CONCATENATE($A2012,"T3"),'05 APU'!$1:$1048576,3,),"")</f>
        <v/>
      </c>
      <c r="G2012" s="672" t="s">
        <v>168</v>
      </c>
      <c r="H2012" s="351"/>
      <c r="I2012" s="90">
        <f>IFERROR((VLOOKUP(CONCATENATE($A2012,"D"),'05 APU'!$1:$1048576,9,)),0)</f>
        <v>0</v>
      </c>
      <c r="J2012" s="90">
        <f t="shared" si="63"/>
        <v>0</v>
      </c>
      <c r="K2012" s="297" t="str">
        <f>IFERROR(VLOOKUP(CONCATENATE($A2012,"C"),'05 APU'!$1:$1048576,9,),"")</f>
        <v/>
      </c>
      <c r="L2012" s="297" t="str">
        <f>IFERROR(VLOOKUP(CONCATENATE($A2012,"B"),'05 APU'!$1:$1048576,9,),"")</f>
        <v/>
      </c>
      <c r="M2012" s="297" t="str">
        <f>IFERROR(VLOOKUP(CONCATENATE($A2012,"A"),'05 APU'!$1:$1048576,9,),"")</f>
        <v/>
      </c>
      <c r="N2012" s="86"/>
      <c r="O2012" s="90">
        <f>IFERROR(VLOOKUP(CONCATENATE($A2012,"D"),'05 APU'!$T:$AB,9,),0)</f>
        <v>0</v>
      </c>
      <c r="P2012" s="90">
        <f t="shared" si="64"/>
        <v>0</v>
      </c>
      <c r="Q2012" s="90">
        <f>IFERROR(VLOOKUP(CONCATENATE($A2012,"C"),'05 APU'!$T:$AB,9,),0)</f>
        <v>0</v>
      </c>
      <c r="R2012" s="90">
        <f>IFERROR(VLOOKUP(CONCATENATE($A2012,"B"),'05 APU'!$T:$AB,9,),0)</f>
        <v>0</v>
      </c>
      <c r="S2012" s="90">
        <f>IFERROR(VLOOKUP(CONCATENATE($A2012,"A"),'05 APU'!$T:$AB,9,),0)</f>
        <v>0</v>
      </c>
      <c r="U2012" s="421"/>
      <c r="V2012" s="424"/>
      <c r="W2012" s="429" t="s">
        <v>7203</v>
      </c>
    </row>
    <row r="2013" spans="1:23" ht="21" x14ac:dyDescent="0.25">
      <c r="A2013" s="88">
        <v>2003</v>
      </c>
      <c r="B2013" s="673" t="s">
        <v>4971</v>
      </c>
      <c r="C2013" s="682" t="s">
        <v>6120</v>
      </c>
      <c r="D2013" s="681" t="str">
        <f>IFERROR(VLOOKUP(CONCATENATE($A2013,"T"),'05 APU'!$1:$1048576,3,),"")</f>
        <v/>
      </c>
      <c r="E2013" s="681" t="str">
        <f>IFERROR(VLOOKUP(CONCATENATE($A2013,"T2"),'05 APU'!$1:$1048576,3,),"")</f>
        <v/>
      </c>
      <c r="F2013" s="681" t="str">
        <f>IFERROR(VLOOKUP(CONCATENATE($A2013,"T3"),'05 APU'!$1:$1048576,3,),"")</f>
        <v/>
      </c>
      <c r="G2013" s="672" t="s">
        <v>168</v>
      </c>
      <c r="H2013" s="351"/>
      <c r="I2013" s="90">
        <f>IFERROR((VLOOKUP(CONCATENATE($A2013,"D"),'05 APU'!$1:$1048576,9,)),0)</f>
        <v>0</v>
      </c>
      <c r="J2013" s="90">
        <f t="shared" si="63"/>
        <v>0</v>
      </c>
      <c r="K2013" s="297" t="str">
        <f>IFERROR(VLOOKUP(CONCATENATE($A2013,"C"),'05 APU'!$1:$1048576,9,),"")</f>
        <v/>
      </c>
      <c r="L2013" s="297" t="str">
        <f>IFERROR(VLOOKUP(CONCATENATE($A2013,"B"),'05 APU'!$1:$1048576,9,),"")</f>
        <v/>
      </c>
      <c r="M2013" s="297" t="str">
        <f>IFERROR(VLOOKUP(CONCATENATE($A2013,"A"),'05 APU'!$1:$1048576,9,),"")</f>
        <v/>
      </c>
      <c r="N2013" s="86"/>
      <c r="O2013" s="90">
        <f>IFERROR(VLOOKUP(CONCATENATE($A2013,"D"),'05 APU'!$T:$AB,9,),0)</f>
        <v>0</v>
      </c>
      <c r="P2013" s="90">
        <f t="shared" si="64"/>
        <v>0</v>
      </c>
      <c r="Q2013" s="90">
        <f>IFERROR(VLOOKUP(CONCATENATE($A2013,"C"),'05 APU'!$T:$AB,9,),0)</f>
        <v>0</v>
      </c>
      <c r="R2013" s="90">
        <f>IFERROR(VLOOKUP(CONCATENATE($A2013,"B"),'05 APU'!$T:$AB,9,),0)</f>
        <v>0</v>
      </c>
      <c r="S2013" s="90">
        <f>IFERROR(VLOOKUP(CONCATENATE($A2013,"A"),'05 APU'!$T:$AB,9,),0)</f>
        <v>0</v>
      </c>
      <c r="U2013" s="421"/>
      <c r="V2013" s="424"/>
      <c r="W2013" s="429" t="s">
        <v>7203</v>
      </c>
    </row>
    <row r="2014" spans="1:23" ht="21" x14ac:dyDescent="0.25">
      <c r="A2014" s="88">
        <v>2004</v>
      </c>
      <c r="B2014" s="673" t="s">
        <v>4972</v>
      </c>
      <c r="C2014" s="682" t="s">
        <v>6121</v>
      </c>
      <c r="D2014" s="681" t="str">
        <f>IFERROR(VLOOKUP(CONCATENATE($A2014,"T"),'05 APU'!$1:$1048576,3,),"")</f>
        <v/>
      </c>
      <c r="E2014" s="681" t="str">
        <f>IFERROR(VLOOKUP(CONCATENATE($A2014,"T2"),'05 APU'!$1:$1048576,3,),"")</f>
        <v/>
      </c>
      <c r="F2014" s="681" t="str">
        <f>IFERROR(VLOOKUP(CONCATENATE($A2014,"T3"),'05 APU'!$1:$1048576,3,),"")</f>
        <v/>
      </c>
      <c r="G2014" s="672" t="s">
        <v>168</v>
      </c>
      <c r="H2014" s="351"/>
      <c r="I2014" s="90">
        <f>IFERROR((VLOOKUP(CONCATENATE($A2014,"D"),'05 APU'!$1:$1048576,9,)),0)</f>
        <v>0</v>
      </c>
      <c r="J2014" s="90">
        <f t="shared" si="63"/>
        <v>0</v>
      </c>
      <c r="K2014" s="297" t="str">
        <f>IFERROR(VLOOKUP(CONCATENATE($A2014,"C"),'05 APU'!$1:$1048576,9,),"")</f>
        <v/>
      </c>
      <c r="L2014" s="297" t="str">
        <f>IFERROR(VLOOKUP(CONCATENATE($A2014,"B"),'05 APU'!$1:$1048576,9,),"")</f>
        <v/>
      </c>
      <c r="M2014" s="297" t="str">
        <f>IFERROR(VLOOKUP(CONCATENATE($A2014,"A"),'05 APU'!$1:$1048576,9,),"")</f>
        <v/>
      </c>
      <c r="N2014" s="86"/>
      <c r="O2014" s="90">
        <f>IFERROR(VLOOKUP(CONCATENATE($A2014,"D"),'05 APU'!$T:$AB,9,),0)</f>
        <v>0</v>
      </c>
      <c r="P2014" s="90">
        <f t="shared" si="64"/>
        <v>0</v>
      </c>
      <c r="Q2014" s="90">
        <f>IFERROR(VLOOKUP(CONCATENATE($A2014,"C"),'05 APU'!$T:$AB,9,),0)</f>
        <v>0</v>
      </c>
      <c r="R2014" s="90">
        <f>IFERROR(VLOOKUP(CONCATENATE($A2014,"B"),'05 APU'!$T:$AB,9,),0)</f>
        <v>0</v>
      </c>
      <c r="S2014" s="90">
        <f>IFERROR(VLOOKUP(CONCATENATE($A2014,"A"),'05 APU'!$T:$AB,9,),0)</f>
        <v>0</v>
      </c>
      <c r="U2014" s="421"/>
      <c r="V2014" s="424"/>
      <c r="W2014" s="429" t="s">
        <v>7203</v>
      </c>
    </row>
    <row r="2015" spans="1:23" ht="21" x14ac:dyDescent="0.25">
      <c r="A2015" s="88">
        <v>2005</v>
      </c>
      <c r="B2015" s="673" t="s">
        <v>4973</v>
      </c>
      <c r="C2015" s="682" t="s">
        <v>6122</v>
      </c>
      <c r="D2015" s="681" t="str">
        <f>IFERROR(VLOOKUP(CONCATENATE($A2015,"T"),'05 APU'!$1:$1048576,3,),"")</f>
        <v/>
      </c>
      <c r="E2015" s="681" t="str">
        <f>IFERROR(VLOOKUP(CONCATENATE($A2015,"T2"),'05 APU'!$1:$1048576,3,),"")</f>
        <v/>
      </c>
      <c r="F2015" s="681" t="str">
        <f>IFERROR(VLOOKUP(CONCATENATE($A2015,"T3"),'05 APU'!$1:$1048576,3,),"")</f>
        <v/>
      </c>
      <c r="G2015" s="672" t="s">
        <v>168</v>
      </c>
      <c r="H2015" s="351"/>
      <c r="I2015" s="90">
        <f>IFERROR((VLOOKUP(CONCATENATE($A2015,"D"),'05 APU'!$1:$1048576,9,)),0)</f>
        <v>0</v>
      </c>
      <c r="J2015" s="90">
        <f t="shared" si="63"/>
        <v>0</v>
      </c>
      <c r="K2015" s="297" t="str">
        <f>IFERROR(VLOOKUP(CONCATENATE($A2015,"C"),'05 APU'!$1:$1048576,9,),"")</f>
        <v/>
      </c>
      <c r="L2015" s="297" t="str">
        <f>IFERROR(VLOOKUP(CONCATENATE($A2015,"B"),'05 APU'!$1:$1048576,9,),"")</f>
        <v/>
      </c>
      <c r="M2015" s="297" t="str">
        <f>IFERROR(VLOOKUP(CONCATENATE($A2015,"A"),'05 APU'!$1:$1048576,9,),"")</f>
        <v/>
      </c>
      <c r="N2015" s="86"/>
      <c r="O2015" s="90">
        <f>IFERROR(VLOOKUP(CONCATENATE($A2015,"D"),'05 APU'!$T:$AB,9,),0)</f>
        <v>0</v>
      </c>
      <c r="P2015" s="90">
        <f t="shared" si="64"/>
        <v>0</v>
      </c>
      <c r="Q2015" s="90">
        <f>IFERROR(VLOOKUP(CONCATENATE($A2015,"C"),'05 APU'!$T:$AB,9,),0)</f>
        <v>0</v>
      </c>
      <c r="R2015" s="90">
        <f>IFERROR(VLOOKUP(CONCATENATE($A2015,"B"),'05 APU'!$T:$AB,9,),0)</f>
        <v>0</v>
      </c>
      <c r="S2015" s="90">
        <f>IFERROR(VLOOKUP(CONCATENATE($A2015,"A"),'05 APU'!$T:$AB,9,),0)</f>
        <v>0</v>
      </c>
      <c r="U2015" s="421"/>
      <c r="V2015" s="424"/>
      <c r="W2015" s="429" t="s">
        <v>7203</v>
      </c>
    </row>
    <row r="2016" spans="1:23" ht="21" x14ac:dyDescent="0.25">
      <c r="A2016" s="88">
        <v>2006</v>
      </c>
      <c r="B2016" s="670"/>
      <c r="C2016" s="671" t="s">
        <v>7121</v>
      </c>
      <c r="D2016" s="681" t="str">
        <f>IFERROR(VLOOKUP(CONCATENATE($A2016,"T"),'05 APU'!$1:$1048576,3,),"")</f>
        <v/>
      </c>
      <c r="E2016" s="681" t="str">
        <f>IFERROR(VLOOKUP(CONCATENATE($A2016,"T2"),'05 APU'!$1:$1048576,3,),"")</f>
        <v/>
      </c>
      <c r="F2016" s="681" t="str">
        <f>IFERROR(VLOOKUP(CONCATENATE($A2016,"T3"),'05 APU'!$1:$1048576,3,),"")</f>
        <v/>
      </c>
      <c r="G2016" s="672"/>
      <c r="H2016" s="351"/>
      <c r="I2016" s="90">
        <f>IFERROR((VLOOKUP(CONCATENATE($A2016,"D"),'05 APU'!$1:$1048576,9,)),0)</f>
        <v>0</v>
      </c>
      <c r="J2016" s="90">
        <f t="shared" si="63"/>
        <v>0</v>
      </c>
      <c r="K2016" s="297" t="str">
        <f>IFERROR(VLOOKUP(CONCATENATE($A2016,"C"),'05 APU'!$1:$1048576,9,),"")</f>
        <v/>
      </c>
      <c r="L2016" s="297" t="str">
        <f>IFERROR(VLOOKUP(CONCATENATE($A2016,"B"),'05 APU'!$1:$1048576,9,),"")</f>
        <v/>
      </c>
      <c r="M2016" s="297" t="str">
        <f>IFERROR(VLOOKUP(CONCATENATE($A2016,"A"),'05 APU'!$1:$1048576,9,),"")</f>
        <v/>
      </c>
      <c r="N2016" s="86"/>
      <c r="O2016" s="90">
        <f>IFERROR(VLOOKUP(CONCATENATE($A2016,"D"),'05 APU'!$T:$AB,9,),0)</f>
        <v>0</v>
      </c>
      <c r="P2016" s="90">
        <f t="shared" si="64"/>
        <v>0</v>
      </c>
      <c r="Q2016" s="90">
        <f>IFERROR(VLOOKUP(CONCATENATE($A2016,"C"),'05 APU'!$T:$AB,9,),0)</f>
        <v>0</v>
      </c>
      <c r="R2016" s="90">
        <f>IFERROR(VLOOKUP(CONCATENATE($A2016,"B"),'05 APU'!$T:$AB,9,),0)</f>
        <v>0</v>
      </c>
      <c r="S2016" s="90">
        <f>IFERROR(VLOOKUP(CONCATENATE($A2016,"A"),'05 APU'!$T:$AB,9,),0)</f>
        <v>0</v>
      </c>
      <c r="U2016" s="421"/>
      <c r="V2016" s="424"/>
      <c r="W2016" s="429"/>
    </row>
    <row r="2017" spans="1:23" ht="21" x14ac:dyDescent="0.25">
      <c r="A2017" s="88">
        <v>2007</v>
      </c>
      <c r="B2017" s="673" t="s">
        <v>4974</v>
      </c>
      <c r="C2017" s="682" t="s">
        <v>6123</v>
      </c>
      <c r="D2017" s="681" t="str">
        <f>IFERROR(VLOOKUP(CONCATENATE($A2017,"T"),'05 APU'!$1:$1048576,3,),"")</f>
        <v/>
      </c>
      <c r="E2017" s="681" t="str">
        <f>IFERROR(VLOOKUP(CONCATENATE($A2017,"T2"),'05 APU'!$1:$1048576,3,),"")</f>
        <v/>
      </c>
      <c r="F2017" s="681" t="str">
        <f>IFERROR(VLOOKUP(CONCATENATE($A2017,"T3"),'05 APU'!$1:$1048576,3,),"")</f>
        <v/>
      </c>
      <c r="G2017" s="672" t="s">
        <v>168</v>
      </c>
      <c r="H2017" s="351"/>
      <c r="I2017" s="90">
        <f>IFERROR((VLOOKUP(CONCATENATE($A2017,"D"),'05 APU'!$1:$1048576,9,)),0)</f>
        <v>0</v>
      </c>
      <c r="J2017" s="90">
        <f t="shared" si="63"/>
        <v>0</v>
      </c>
      <c r="K2017" s="297" t="str">
        <f>IFERROR(VLOOKUP(CONCATENATE($A2017,"C"),'05 APU'!$1:$1048576,9,),"")</f>
        <v/>
      </c>
      <c r="L2017" s="297" t="str">
        <f>IFERROR(VLOOKUP(CONCATENATE($A2017,"B"),'05 APU'!$1:$1048576,9,),"")</f>
        <v/>
      </c>
      <c r="M2017" s="297" t="str">
        <f>IFERROR(VLOOKUP(CONCATENATE($A2017,"A"),'05 APU'!$1:$1048576,9,),"")</f>
        <v/>
      </c>
      <c r="N2017" s="86"/>
      <c r="O2017" s="90">
        <f>IFERROR(VLOOKUP(CONCATENATE($A2017,"D"),'05 APU'!$T:$AB,9,),0)</f>
        <v>0</v>
      </c>
      <c r="P2017" s="90">
        <f t="shared" si="64"/>
        <v>0</v>
      </c>
      <c r="Q2017" s="90">
        <f>IFERROR(VLOOKUP(CONCATENATE($A2017,"C"),'05 APU'!$T:$AB,9,),0)</f>
        <v>0</v>
      </c>
      <c r="R2017" s="90">
        <f>IFERROR(VLOOKUP(CONCATENATE($A2017,"B"),'05 APU'!$T:$AB,9,),0)</f>
        <v>0</v>
      </c>
      <c r="S2017" s="90">
        <f>IFERROR(VLOOKUP(CONCATENATE($A2017,"A"),'05 APU'!$T:$AB,9,),0)</f>
        <v>0</v>
      </c>
      <c r="U2017" s="421"/>
      <c r="V2017" s="424"/>
      <c r="W2017" s="429" t="s">
        <v>7203</v>
      </c>
    </row>
    <row r="2018" spans="1:23" ht="21" x14ac:dyDescent="0.25">
      <c r="A2018" s="88">
        <v>2008</v>
      </c>
      <c r="B2018" s="673" t="s">
        <v>4975</v>
      </c>
      <c r="C2018" s="682" t="s">
        <v>6124</v>
      </c>
      <c r="D2018" s="681" t="str">
        <f>IFERROR(VLOOKUP(CONCATENATE($A2018,"T"),'05 APU'!$1:$1048576,3,),"")</f>
        <v/>
      </c>
      <c r="E2018" s="681" t="str">
        <f>IFERROR(VLOOKUP(CONCATENATE($A2018,"T2"),'05 APU'!$1:$1048576,3,),"")</f>
        <v/>
      </c>
      <c r="F2018" s="681" t="str">
        <f>IFERROR(VLOOKUP(CONCATENATE($A2018,"T3"),'05 APU'!$1:$1048576,3,),"")</f>
        <v/>
      </c>
      <c r="G2018" s="672" t="s">
        <v>168</v>
      </c>
      <c r="H2018" s="351"/>
      <c r="I2018" s="90">
        <f>IFERROR((VLOOKUP(CONCATENATE($A2018,"D"),'05 APU'!$1:$1048576,9,)),0)</f>
        <v>0</v>
      </c>
      <c r="J2018" s="90">
        <f t="shared" si="63"/>
        <v>0</v>
      </c>
      <c r="K2018" s="297" t="str">
        <f>IFERROR(VLOOKUP(CONCATENATE($A2018,"C"),'05 APU'!$1:$1048576,9,),"")</f>
        <v/>
      </c>
      <c r="L2018" s="297" t="str">
        <f>IFERROR(VLOOKUP(CONCATENATE($A2018,"B"),'05 APU'!$1:$1048576,9,),"")</f>
        <v/>
      </c>
      <c r="M2018" s="297" t="str">
        <f>IFERROR(VLOOKUP(CONCATENATE($A2018,"A"),'05 APU'!$1:$1048576,9,),"")</f>
        <v/>
      </c>
      <c r="N2018" s="86"/>
      <c r="O2018" s="90">
        <f>IFERROR(VLOOKUP(CONCATENATE($A2018,"D"),'05 APU'!$T:$AB,9,),0)</f>
        <v>0</v>
      </c>
      <c r="P2018" s="90">
        <f t="shared" si="64"/>
        <v>0</v>
      </c>
      <c r="Q2018" s="90">
        <f>IFERROR(VLOOKUP(CONCATENATE($A2018,"C"),'05 APU'!$T:$AB,9,),0)</f>
        <v>0</v>
      </c>
      <c r="R2018" s="90">
        <f>IFERROR(VLOOKUP(CONCATENATE($A2018,"B"),'05 APU'!$T:$AB,9,),0)</f>
        <v>0</v>
      </c>
      <c r="S2018" s="90">
        <f>IFERROR(VLOOKUP(CONCATENATE($A2018,"A"),'05 APU'!$T:$AB,9,),0)</f>
        <v>0</v>
      </c>
      <c r="U2018" s="421"/>
      <c r="V2018" s="424"/>
      <c r="W2018" s="429" t="s">
        <v>7203</v>
      </c>
    </row>
    <row r="2019" spans="1:23" ht="21" x14ac:dyDescent="0.25">
      <c r="A2019" s="88">
        <v>2009</v>
      </c>
      <c r="B2019" s="673" t="s">
        <v>4976</v>
      </c>
      <c r="C2019" s="682" t="s">
        <v>6125</v>
      </c>
      <c r="D2019" s="681" t="str">
        <f>IFERROR(VLOOKUP(CONCATENATE($A2019,"T"),'05 APU'!$1:$1048576,3,),"")</f>
        <v/>
      </c>
      <c r="E2019" s="681" t="str">
        <f>IFERROR(VLOOKUP(CONCATENATE($A2019,"T2"),'05 APU'!$1:$1048576,3,),"")</f>
        <v/>
      </c>
      <c r="F2019" s="681" t="str">
        <f>IFERROR(VLOOKUP(CONCATENATE($A2019,"T3"),'05 APU'!$1:$1048576,3,),"")</f>
        <v/>
      </c>
      <c r="G2019" s="672" t="s">
        <v>168</v>
      </c>
      <c r="H2019" s="351"/>
      <c r="I2019" s="90">
        <f>IFERROR((VLOOKUP(CONCATENATE($A2019,"D"),'05 APU'!$1:$1048576,9,)),0)</f>
        <v>0</v>
      </c>
      <c r="J2019" s="90">
        <f t="shared" si="63"/>
        <v>0</v>
      </c>
      <c r="K2019" s="297" t="str">
        <f>IFERROR(VLOOKUP(CONCATENATE($A2019,"C"),'05 APU'!$1:$1048576,9,),"")</f>
        <v/>
      </c>
      <c r="L2019" s="297" t="str">
        <f>IFERROR(VLOOKUP(CONCATENATE($A2019,"B"),'05 APU'!$1:$1048576,9,),"")</f>
        <v/>
      </c>
      <c r="M2019" s="297" t="str">
        <f>IFERROR(VLOOKUP(CONCATENATE($A2019,"A"),'05 APU'!$1:$1048576,9,),"")</f>
        <v/>
      </c>
      <c r="N2019" s="86"/>
      <c r="O2019" s="90">
        <f>IFERROR(VLOOKUP(CONCATENATE($A2019,"D"),'05 APU'!$T:$AB,9,),0)</f>
        <v>0</v>
      </c>
      <c r="P2019" s="90">
        <f t="shared" si="64"/>
        <v>0</v>
      </c>
      <c r="Q2019" s="90">
        <f>IFERROR(VLOOKUP(CONCATENATE($A2019,"C"),'05 APU'!$T:$AB,9,),0)</f>
        <v>0</v>
      </c>
      <c r="R2019" s="90">
        <f>IFERROR(VLOOKUP(CONCATENATE($A2019,"B"),'05 APU'!$T:$AB,9,),0)</f>
        <v>0</v>
      </c>
      <c r="S2019" s="90">
        <f>IFERROR(VLOOKUP(CONCATENATE($A2019,"A"),'05 APU'!$T:$AB,9,),0)</f>
        <v>0</v>
      </c>
      <c r="U2019" s="421"/>
      <c r="V2019" s="424"/>
      <c r="W2019" s="429" t="s">
        <v>7203</v>
      </c>
    </row>
    <row r="2020" spans="1:23" ht="21" x14ac:dyDescent="0.25">
      <c r="A2020" s="88">
        <v>2010</v>
      </c>
      <c r="B2020" s="673" t="s">
        <v>4977</v>
      </c>
      <c r="C2020" s="682" t="s">
        <v>6126</v>
      </c>
      <c r="D2020" s="681" t="str">
        <f>IFERROR(VLOOKUP(CONCATENATE($A2020,"T"),'05 APU'!$1:$1048576,3,),"")</f>
        <v/>
      </c>
      <c r="E2020" s="681" t="str">
        <f>IFERROR(VLOOKUP(CONCATENATE($A2020,"T2"),'05 APU'!$1:$1048576,3,),"")</f>
        <v/>
      </c>
      <c r="F2020" s="681" t="str">
        <f>IFERROR(VLOOKUP(CONCATENATE($A2020,"T3"),'05 APU'!$1:$1048576,3,),"")</f>
        <v/>
      </c>
      <c r="G2020" s="672" t="s">
        <v>168</v>
      </c>
      <c r="H2020" s="351"/>
      <c r="I2020" s="90">
        <f>IFERROR((VLOOKUP(CONCATENATE($A2020,"D"),'05 APU'!$1:$1048576,9,)),0)</f>
        <v>0</v>
      </c>
      <c r="J2020" s="90">
        <f t="shared" si="63"/>
        <v>0</v>
      </c>
      <c r="K2020" s="297" t="str">
        <f>IFERROR(VLOOKUP(CONCATENATE($A2020,"C"),'05 APU'!$1:$1048576,9,),"")</f>
        <v/>
      </c>
      <c r="L2020" s="297" t="str">
        <f>IFERROR(VLOOKUP(CONCATENATE($A2020,"B"),'05 APU'!$1:$1048576,9,),"")</f>
        <v/>
      </c>
      <c r="M2020" s="297" t="str">
        <f>IFERROR(VLOOKUP(CONCATENATE($A2020,"A"),'05 APU'!$1:$1048576,9,),"")</f>
        <v/>
      </c>
      <c r="N2020" s="86"/>
      <c r="O2020" s="90">
        <f>IFERROR(VLOOKUP(CONCATENATE($A2020,"D"),'05 APU'!$T:$AB,9,),0)</f>
        <v>0</v>
      </c>
      <c r="P2020" s="90">
        <f t="shared" si="64"/>
        <v>0</v>
      </c>
      <c r="Q2020" s="90">
        <f>IFERROR(VLOOKUP(CONCATENATE($A2020,"C"),'05 APU'!$T:$AB,9,),0)</f>
        <v>0</v>
      </c>
      <c r="R2020" s="90">
        <f>IFERROR(VLOOKUP(CONCATENATE($A2020,"B"),'05 APU'!$T:$AB,9,),0)</f>
        <v>0</v>
      </c>
      <c r="S2020" s="90">
        <f>IFERROR(VLOOKUP(CONCATENATE($A2020,"A"),'05 APU'!$T:$AB,9,),0)</f>
        <v>0</v>
      </c>
      <c r="U2020" s="421"/>
      <c r="V2020" s="424"/>
      <c r="W2020" s="429" t="s">
        <v>7203</v>
      </c>
    </row>
    <row r="2021" spans="1:23" ht="21" x14ac:dyDescent="0.25">
      <c r="A2021" s="88">
        <v>2011</v>
      </c>
      <c r="B2021" s="670"/>
      <c r="C2021" s="671" t="s">
        <v>7122</v>
      </c>
      <c r="D2021" s="681" t="str">
        <f>IFERROR(VLOOKUP(CONCATENATE($A2021,"T"),'05 APU'!$1:$1048576,3,),"")</f>
        <v/>
      </c>
      <c r="E2021" s="681" t="str">
        <f>IFERROR(VLOOKUP(CONCATENATE($A2021,"T2"),'05 APU'!$1:$1048576,3,),"")</f>
        <v/>
      </c>
      <c r="F2021" s="681" t="str">
        <f>IFERROR(VLOOKUP(CONCATENATE($A2021,"T3"),'05 APU'!$1:$1048576,3,),"")</f>
        <v/>
      </c>
      <c r="G2021" s="672"/>
      <c r="H2021" s="351"/>
      <c r="I2021" s="90">
        <f>IFERROR((VLOOKUP(CONCATENATE($A2021,"D"),'05 APU'!$1:$1048576,9,)),0)</f>
        <v>0</v>
      </c>
      <c r="J2021" s="90">
        <f t="shared" si="63"/>
        <v>0</v>
      </c>
      <c r="K2021" s="297" t="str">
        <f>IFERROR(VLOOKUP(CONCATENATE($A2021,"C"),'05 APU'!$1:$1048576,9,),"")</f>
        <v/>
      </c>
      <c r="L2021" s="297" t="str">
        <f>IFERROR(VLOOKUP(CONCATENATE($A2021,"B"),'05 APU'!$1:$1048576,9,),"")</f>
        <v/>
      </c>
      <c r="M2021" s="297" t="str">
        <f>IFERROR(VLOOKUP(CONCATENATE($A2021,"A"),'05 APU'!$1:$1048576,9,),"")</f>
        <v/>
      </c>
      <c r="N2021" s="86"/>
      <c r="O2021" s="90">
        <f>IFERROR(VLOOKUP(CONCATENATE($A2021,"D"),'05 APU'!$T:$AB,9,),0)</f>
        <v>0</v>
      </c>
      <c r="P2021" s="90">
        <f t="shared" si="64"/>
        <v>0</v>
      </c>
      <c r="Q2021" s="90">
        <f>IFERROR(VLOOKUP(CONCATENATE($A2021,"C"),'05 APU'!$T:$AB,9,),0)</f>
        <v>0</v>
      </c>
      <c r="R2021" s="90">
        <f>IFERROR(VLOOKUP(CONCATENATE($A2021,"B"),'05 APU'!$T:$AB,9,),0)</f>
        <v>0</v>
      </c>
      <c r="S2021" s="90">
        <f>IFERROR(VLOOKUP(CONCATENATE($A2021,"A"),'05 APU'!$T:$AB,9,),0)</f>
        <v>0</v>
      </c>
      <c r="U2021" s="421"/>
      <c r="V2021" s="424"/>
      <c r="W2021" s="429"/>
    </row>
    <row r="2022" spans="1:23" ht="21" x14ac:dyDescent="0.25">
      <c r="A2022" s="88">
        <v>2012</v>
      </c>
      <c r="B2022" s="673" t="s">
        <v>4978</v>
      </c>
      <c r="C2022" s="682" t="s">
        <v>6127</v>
      </c>
      <c r="D2022" s="681" t="str">
        <f>IFERROR(VLOOKUP(CONCATENATE($A2022,"T"),'05 APU'!$1:$1048576,3,),"")</f>
        <v/>
      </c>
      <c r="E2022" s="681" t="str">
        <f>IFERROR(VLOOKUP(CONCATENATE($A2022,"T2"),'05 APU'!$1:$1048576,3,),"")</f>
        <v/>
      </c>
      <c r="F2022" s="681" t="str">
        <f>IFERROR(VLOOKUP(CONCATENATE($A2022,"T3"),'05 APU'!$1:$1048576,3,),"")</f>
        <v/>
      </c>
      <c r="G2022" s="672" t="s">
        <v>168</v>
      </c>
      <c r="H2022" s="351"/>
      <c r="I2022" s="90">
        <f>IFERROR((VLOOKUP(CONCATENATE($A2022,"D"),'05 APU'!$1:$1048576,9,)),0)</f>
        <v>0</v>
      </c>
      <c r="J2022" s="90">
        <f t="shared" si="63"/>
        <v>0</v>
      </c>
      <c r="K2022" s="297" t="str">
        <f>IFERROR(VLOOKUP(CONCATENATE($A2022,"C"),'05 APU'!$1:$1048576,9,),"")</f>
        <v/>
      </c>
      <c r="L2022" s="297" t="str">
        <f>IFERROR(VLOOKUP(CONCATENATE($A2022,"B"),'05 APU'!$1:$1048576,9,),"")</f>
        <v/>
      </c>
      <c r="M2022" s="297" t="str">
        <f>IFERROR(VLOOKUP(CONCATENATE($A2022,"A"),'05 APU'!$1:$1048576,9,),"")</f>
        <v/>
      </c>
      <c r="N2022" s="86"/>
      <c r="O2022" s="90">
        <f>IFERROR(VLOOKUP(CONCATENATE($A2022,"D"),'05 APU'!$T:$AB,9,),0)</f>
        <v>0</v>
      </c>
      <c r="P2022" s="90">
        <f t="shared" si="64"/>
        <v>0</v>
      </c>
      <c r="Q2022" s="90">
        <f>IFERROR(VLOOKUP(CONCATENATE($A2022,"C"),'05 APU'!$T:$AB,9,),0)</f>
        <v>0</v>
      </c>
      <c r="R2022" s="90">
        <f>IFERROR(VLOOKUP(CONCATENATE($A2022,"B"),'05 APU'!$T:$AB,9,),0)</f>
        <v>0</v>
      </c>
      <c r="S2022" s="90">
        <f>IFERROR(VLOOKUP(CONCATENATE($A2022,"A"),'05 APU'!$T:$AB,9,),0)</f>
        <v>0</v>
      </c>
      <c r="U2022" s="421"/>
      <c r="V2022" s="424"/>
      <c r="W2022" s="429" t="s">
        <v>7203</v>
      </c>
    </row>
    <row r="2023" spans="1:23" ht="21" x14ac:dyDescent="0.25">
      <c r="A2023" s="88">
        <v>2013</v>
      </c>
      <c r="B2023" s="673" t="s">
        <v>4979</v>
      </c>
      <c r="C2023" s="682" t="s">
        <v>6128</v>
      </c>
      <c r="D2023" s="681" t="str">
        <f>IFERROR(VLOOKUP(CONCATENATE($A2023,"T"),'05 APU'!$1:$1048576,3,),"")</f>
        <v/>
      </c>
      <c r="E2023" s="681" t="str">
        <f>IFERROR(VLOOKUP(CONCATENATE($A2023,"T2"),'05 APU'!$1:$1048576,3,),"")</f>
        <v/>
      </c>
      <c r="F2023" s="681" t="str">
        <f>IFERROR(VLOOKUP(CONCATENATE($A2023,"T3"),'05 APU'!$1:$1048576,3,),"")</f>
        <v/>
      </c>
      <c r="G2023" s="672" t="s">
        <v>168</v>
      </c>
      <c r="H2023" s="351"/>
      <c r="I2023" s="90">
        <f>IFERROR((VLOOKUP(CONCATENATE($A2023,"D"),'05 APU'!$1:$1048576,9,)),0)</f>
        <v>0</v>
      </c>
      <c r="J2023" s="90">
        <f t="shared" si="63"/>
        <v>0</v>
      </c>
      <c r="K2023" s="297" t="str">
        <f>IFERROR(VLOOKUP(CONCATENATE($A2023,"C"),'05 APU'!$1:$1048576,9,),"")</f>
        <v/>
      </c>
      <c r="L2023" s="297" t="str">
        <f>IFERROR(VLOOKUP(CONCATENATE($A2023,"B"),'05 APU'!$1:$1048576,9,),"")</f>
        <v/>
      </c>
      <c r="M2023" s="297" t="str">
        <f>IFERROR(VLOOKUP(CONCATENATE($A2023,"A"),'05 APU'!$1:$1048576,9,),"")</f>
        <v/>
      </c>
      <c r="N2023" s="86"/>
      <c r="O2023" s="90">
        <f>IFERROR(VLOOKUP(CONCATENATE($A2023,"D"),'05 APU'!$T:$AB,9,),0)</f>
        <v>0</v>
      </c>
      <c r="P2023" s="90">
        <f t="shared" si="64"/>
        <v>0</v>
      </c>
      <c r="Q2023" s="90">
        <f>IFERROR(VLOOKUP(CONCATENATE($A2023,"C"),'05 APU'!$T:$AB,9,),0)</f>
        <v>0</v>
      </c>
      <c r="R2023" s="90">
        <f>IFERROR(VLOOKUP(CONCATENATE($A2023,"B"),'05 APU'!$T:$AB,9,),0)</f>
        <v>0</v>
      </c>
      <c r="S2023" s="90">
        <f>IFERROR(VLOOKUP(CONCATENATE($A2023,"A"),'05 APU'!$T:$AB,9,),0)</f>
        <v>0</v>
      </c>
      <c r="U2023" s="421"/>
      <c r="V2023" s="424"/>
      <c r="W2023" s="429" t="s">
        <v>7203</v>
      </c>
    </row>
    <row r="2024" spans="1:23" ht="21" x14ac:dyDescent="0.25">
      <c r="A2024" s="88">
        <v>2014</v>
      </c>
      <c r="B2024" s="673" t="s">
        <v>4980</v>
      </c>
      <c r="C2024" s="682" t="s">
        <v>6129</v>
      </c>
      <c r="D2024" s="681" t="str">
        <f>IFERROR(VLOOKUP(CONCATENATE($A2024,"T"),'05 APU'!$1:$1048576,3,),"")</f>
        <v/>
      </c>
      <c r="E2024" s="681" t="str">
        <f>IFERROR(VLOOKUP(CONCATENATE($A2024,"T2"),'05 APU'!$1:$1048576,3,),"")</f>
        <v/>
      </c>
      <c r="F2024" s="681" t="str">
        <f>IFERROR(VLOOKUP(CONCATENATE($A2024,"T3"),'05 APU'!$1:$1048576,3,),"")</f>
        <v/>
      </c>
      <c r="G2024" s="672" t="s">
        <v>168</v>
      </c>
      <c r="H2024" s="351"/>
      <c r="I2024" s="90">
        <f>IFERROR((VLOOKUP(CONCATENATE($A2024,"D"),'05 APU'!$1:$1048576,9,)),0)</f>
        <v>0</v>
      </c>
      <c r="J2024" s="90">
        <f t="shared" si="63"/>
        <v>0</v>
      </c>
      <c r="K2024" s="297" t="str">
        <f>IFERROR(VLOOKUP(CONCATENATE($A2024,"C"),'05 APU'!$1:$1048576,9,),"")</f>
        <v/>
      </c>
      <c r="L2024" s="297" t="str">
        <f>IFERROR(VLOOKUP(CONCATENATE($A2024,"B"),'05 APU'!$1:$1048576,9,),"")</f>
        <v/>
      </c>
      <c r="M2024" s="297" t="str">
        <f>IFERROR(VLOOKUP(CONCATENATE($A2024,"A"),'05 APU'!$1:$1048576,9,),"")</f>
        <v/>
      </c>
      <c r="N2024" s="86"/>
      <c r="O2024" s="90">
        <f>IFERROR(VLOOKUP(CONCATENATE($A2024,"D"),'05 APU'!$T:$AB,9,),0)</f>
        <v>0</v>
      </c>
      <c r="P2024" s="90">
        <f t="shared" si="64"/>
        <v>0</v>
      </c>
      <c r="Q2024" s="90">
        <f>IFERROR(VLOOKUP(CONCATENATE($A2024,"C"),'05 APU'!$T:$AB,9,),0)</f>
        <v>0</v>
      </c>
      <c r="R2024" s="90">
        <f>IFERROR(VLOOKUP(CONCATENATE($A2024,"B"),'05 APU'!$T:$AB,9,),0)</f>
        <v>0</v>
      </c>
      <c r="S2024" s="90">
        <f>IFERROR(VLOOKUP(CONCATENATE($A2024,"A"),'05 APU'!$T:$AB,9,),0)</f>
        <v>0</v>
      </c>
      <c r="U2024" s="421"/>
      <c r="V2024" s="424"/>
      <c r="W2024" s="429" t="s">
        <v>7203</v>
      </c>
    </row>
    <row r="2025" spans="1:23" ht="21" x14ac:dyDescent="0.25">
      <c r="A2025" s="88">
        <v>2015</v>
      </c>
      <c r="B2025" s="673" t="s">
        <v>4981</v>
      </c>
      <c r="C2025" s="682" t="s">
        <v>6130</v>
      </c>
      <c r="D2025" s="681" t="str">
        <f>IFERROR(VLOOKUP(CONCATENATE($A2025,"T"),'05 APU'!$1:$1048576,3,),"")</f>
        <v/>
      </c>
      <c r="E2025" s="681" t="str">
        <f>IFERROR(VLOOKUP(CONCATENATE($A2025,"T2"),'05 APU'!$1:$1048576,3,),"")</f>
        <v/>
      </c>
      <c r="F2025" s="681" t="str">
        <f>IFERROR(VLOOKUP(CONCATENATE($A2025,"T3"),'05 APU'!$1:$1048576,3,),"")</f>
        <v/>
      </c>
      <c r="G2025" s="672" t="s">
        <v>168</v>
      </c>
      <c r="H2025" s="351"/>
      <c r="I2025" s="90">
        <f>IFERROR((VLOOKUP(CONCATENATE($A2025,"D"),'05 APU'!$1:$1048576,9,)),0)</f>
        <v>0</v>
      </c>
      <c r="J2025" s="90">
        <f t="shared" si="63"/>
        <v>0</v>
      </c>
      <c r="K2025" s="297" t="str">
        <f>IFERROR(VLOOKUP(CONCATENATE($A2025,"C"),'05 APU'!$1:$1048576,9,),"")</f>
        <v/>
      </c>
      <c r="L2025" s="297" t="str">
        <f>IFERROR(VLOOKUP(CONCATENATE($A2025,"B"),'05 APU'!$1:$1048576,9,),"")</f>
        <v/>
      </c>
      <c r="M2025" s="297" t="str">
        <f>IFERROR(VLOOKUP(CONCATENATE($A2025,"A"),'05 APU'!$1:$1048576,9,),"")</f>
        <v/>
      </c>
      <c r="N2025" s="86"/>
      <c r="O2025" s="90">
        <f>IFERROR(VLOOKUP(CONCATENATE($A2025,"D"),'05 APU'!$T:$AB,9,),0)</f>
        <v>0</v>
      </c>
      <c r="P2025" s="90">
        <f t="shared" si="64"/>
        <v>0</v>
      </c>
      <c r="Q2025" s="90">
        <f>IFERROR(VLOOKUP(CONCATENATE($A2025,"C"),'05 APU'!$T:$AB,9,),0)</f>
        <v>0</v>
      </c>
      <c r="R2025" s="90">
        <f>IFERROR(VLOOKUP(CONCATENATE($A2025,"B"),'05 APU'!$T:$AB,9,),0)</f>
        <v>0</v>
      </c>
      <c r="S2025" s="90">
        <f>IFERROR(VLOOKUP(CONCATENATE($A2025,"A"),'05 APU'!$T:$AB,9,),0)</f>
        <v>0</v>
      </c>
      <c r="U2025" s="421"/>
      <c r="V2025" s="424"/>
      <c r="W2025" s="429" t="s">
        <v>7203</v>
      </c>
    </row>
    <row r="2026" spans="1:23" ht="21" x14ac:dyDescent="0.25">
      <c r="A2026" s="88">
        <v>2016</v>
      </c>
      <c r="B2026" s="670"/>
      <c r="C2026" s="671" t="s">
        <v>7122</v>
      </c>
      <c r="D2026" s="681" t="str">
        <f>IFERROR(VLOOKUP(CONCATENATE($A2026,"T"),'05 APU'!$1:$1048576,3,),"")</f>
        <v/>
      </c>
      <c r="E2026" s="681" t="str">
        <f>IFERROR(VLOOKUP(CONCATENATE($A2026,"T2"),'05 APU'!$1:$1048576,3,),"")</f>
        <v/>
      </c>
      <c r="F2026" s="681" t="str">
        <f>IFERROR(VLOOKUP(CONCATENATE($A2026,"T3"),'05 APU'!$1:$1048576,3,),"")</f>
        <v/>
      </c>
      <c r="G2026" s="672"/>
      <c r="H2026" s="351"/>
      <c r="I2026" s="90">
        <f>IFERROR((VLOOKUP(CONCATENATE($A2026,"D"),'05 APU'!$1:$1048576,9,)),0)</f>
        <v>0</v>
      </c>
      <c r="J2026" s="90">
        <f t="shared" si="63"/>
        <v>0</v>
      </c>
      <c r="K2026" s="297" t="str">
        <f>IFERROR(VLOOKUP(CONCATENATE($A2026,"C"),'05 APU'!$1:$1048576,9,),"")</f>
        <v/>
      </c>
      <c r="L2026" s="297" t="str">
        <f>IFERROR(VLOOKUP(CONCATENATE($A2026,"B"),'05 APU'!$1:$1048576,9,),"")</f>
        <v/>
      </c>
      <c r="M2026" s="297" t="str">
        <f>IFERROR(VLOOKUP(CONCATENATE($A2026,"A"),'05 APU'!$1:$1048576,9,),"")</f>
        <v/>
      </c>
      <c r="N2026" s="86"/>
      <c r="O2026" s="90">
        <f>IFERROR(VLOOKUP(CONCATENATE($A2026,"D"),'05 APU'!$T:$AB,9,),0)</f>
        <v>0</v>
      </c>
      <c r="P2026" s="90">
        <f t="shared" si="64"/>
        <v>0</v>
      </c>
      <c r="Q2026" s="90">
        <f>IFERROR(VLOOKUP(CONCATENATE($A2026,"C"),'05 APU'!$T:$AB,9,),0)</f>
        <v>0</v>
      </c>
      <c r="R2026" s="90">
        <f>IFERROR(VLOOKUP(CONCATENATE($A2026,"B"),'05 APU'!$T:$AB,9,),0)</f>
        <v>0</v>
      </c>
      <c r="S2026" s="90">
        <f>IFERROR(VLOOKUP(CONCATENATE($A2026,"A"),'05 APU'!$T:$AB,9,),0)</f>
        <v>0</v>
      </c>
      <c r="U2026" s="421"/>
      <c r="V2026" s="424"/>
      <c r="W2026" s="429"/>
    </row>
    <row r="2027" spans="1:23" ht="21" x14ac:dyDescent="0.25">
      <c r="A2027" s="88">
        <v>2017</v>
      </c>
      <c r="B2027" s="673" t="s">
        <v>4982</v>
      </c>
      <c r="C2027" s="682" t="s">
        <v>6131</v>
      </c>
      <c r="D2027" s="681" t="str">
        <f>IFERROR(VLOOKUP(CONCATENATE($A2027,"T"),'05 APU'!$1:$1048576,3,),"")</f>
        <v/>
      </c>
      <c r="E2027" s="681" t="str">
        <f>IFERROR(VLOOKUP(CONCATENATE($A2027,"T2"),'05 APU'!$1:$1048576,3,),"")</f>
        <v/>
      </c>
      <c r="F2027" s="681" t="str">
        <f>IFERROR(VLOOKUP(CONCATENATE($A2027,"T3"),'05 APU'!$1:$1048576,3,),"")</f>
        <v/>
      </c>
      <c r="G2027" s="672" t="s">
        <v>168</v>
      </c>
      <c r="H2027" s="351"/>
      <c r="I2027" s="90">
        <f>IFERROR((VLOOKUP(CONCATENATE($A2027,"D"),'05 APU'!$1:$1048576,9,)),0)</f>
        <v>0</v>
      </c>
      <c r="J2027" s="90">
        <f t="shared" si="63"/>
        <v>0</v>
      </c>
      <c r="K2027" s="297" t="str">
        <f>IFERROR(VLOOKUP(CONCATENATE($A2027,"C"),'05 APU'!$1:$1048576,9,),"")</f>
        <v/>
      </c>
      <c r="L2027" s="297" t="str">
        <f>IFERROR(VLOOKUP(CONCATENATE($A2027,"B"),'05 APU'!$1:$1048576,9,),"")</f>
        <v/>
      </c>
      <c r="M2027" s="297" t="str">
        <f>IFERROR(VLOOKUP(CONCATENATE($A2027,"A"),'05 APU'!$1:$1048576,9,),"")</f>
        <v/>
      </c>
      <c r="N2027" s="86"/>
      <c r="O2027" s="90">
        <f>IFERROR(VLOOKUP(CONCATENATE($A2027,"D"),'05 APU'!$T:$AB,9,),0)</f>
        <v>0</v>
      </c>
      <c r="P2027" s="90">
        <f t="shared" si="64"/>
        <v>0</v>
      </c>
      <c r="Q2027" s="90">
        <f>IFERROR(VLOOKUP(CONCATENATE($A2027,"C"),'05 APU'!$T:$AB,9,),0)</f>
        <v>0</v>
      </c>
      <c r="R2027" s="90">
        <f>IFERROR(VLOOKUP(CONCATENATE($A2027,"B"),'05 APU'!$T:$AB,9,),0)</f>
        <v>0</v>
      </c>
      <c r="S2027" s="90">
        <f>IFERROR(VLOOKUP(CONCATENATE($A2027,"A"),'05 APU'!$T:$AB,9,),0)</f>
        <v>0</v>
      </c>
      <c r="U2027" s="421"/>
      <c r="V2027" s="424"/>
      <c r="W2027" s="429" t="s">
        <v>7203</v>
      </c>
    </row>
    <row r="2028" spans="1:23" ht="21" x14ac:dyDescent="0.25">
      <c r="A2028" s="88">
        <v>2018</v>
      </c>
      <c r="B2028" s="673" t="s">
        <v>4983</v>
      </c>
      <c r="C2028" s="682" t="s">
        <v>6132</v>
      </c>
      <c r="D2028" s="681" t="str">
        <f>IFERROR(VLOOKUP(CONCATENATE($A2028,"T"),'05 APU'!$1:$1048576,3,),"")</f>
        <v/>
      </c>
      <c r="E2028" s="681" t="str">
        <f>IFERROR(VLOOKUP(CONCATENATE($A2028,"T2"),'05 APU'!$1:$1048576,3,),"")</f>
        <v/>
      </c>
      <c r="F2028" s="681" t="str">
        <f>IFERROR(VLOOKUP(CONCATENATE($A2028,"T3"),'05 APU'!$1:$1048576,3,),"")</f>
        <v/>
      </c>
      <c r="G2028" s="672" t="s">
        <v>168</v>
      </c>
      <c r="H2028" s="351"/>
      <c r="I2028" s="90">
        <f>IFERROR((VLOOKUP(CONCATENATE($A2028,"D"),'05 APU'!$1:$1048576,9,)),0)</f>
        <v>0</v>
      </c>
      <c r="J2028" s="90">
        <f t="shared" si="63"/>
        <v>0</v>
      </c>
      <c r="K2028" s="297" t="str">
        <f>IFERROR(VLOOKUP(CONCATENATE($A2028,"C"),'05 APU'!$1:$1048576,9,),"")</f>
        <v/>
      </c>
      <c r="L2028" s="297" t="str">
        <f>IFERROR(VLOOKUP(CONCATENATE($A2028,"B"),'05 APU'!$1:$1048576,9,),"")</f>
        <v/>
      </c>
      <c r="M2028" s="297" t="str">
        <f>IFERROR(VLOOKUP(CONCATENATE($A2028,"A"),'05 APU'!$1:$1048576,9,),"")</f>
        <v/>
      </c>
      <c r="N2028" s="86"/>
      <c r="O2028" s="90">
        <f>IFERROR(VLOOKUP(CONCATENATE($A2028,"D"),'05 APU'!$T:$AB,9,),0)</f>
        <v>0</v>
      </c>
      <c r="P2028" s="90">
        <f t="shared" si="64"/>
        <v>0</v>
      </c>
      <c r="Q2028" s="90">
        <f>IFERROR(VLOOKUP(CONCATENATE($A2028,"C"),'05 APU'!$T:$AB,9,),0)</f>
        <v>0</v>
      </c>
      <c r="R2028" s="90">
        <f>IFERROR(VLOOKUP(CONCATENATE($A2028,"B"),'05 APU'!$T:$AB,9,),0)</f>
        <v>0</v>
      </c>
      <c r="S2028" s="90">
        <f>IFERROR(VLOOKUP(CONCATENATE($A2028,"A"),'05 APU'!$T:$AB,9,),0)</f>
        <v>0</v>
      </c>
      <c r="U2028" s="421"/>
      <c r="V2028" s="424"/>
      <c r="W2028" s="429" t="s">
        <v>7203</v>
      </c>
    </row>
    <row r="2029" spans="1:23" ht="21" x14ac:dyDescent="0.25">
      <c r="A2029" s="88">
        <v>2019</v>
      </c>
      <c r="B2029" s="673" t="s">
        <v>4984</v>
      </c>
      <c r="C2029" s="682" t="s">
        <v>6133</v>
      </c>
      <c r="D2029" s="681" t="str">
        <f>IFERROR(VLOOKUP(CONCATENATE($A2029,"T"),'05 APU'!$1:$1048576,3,),"")</f>
        <v/>
      </c>
      <c r="E2029" s="681" t="str">
        <f>IFERROR(VLOOKUP(CONCATENATE($A2029,"T2"),'05 APU'!$1:$1048576,3,),"")</f>
        <v/>
      </c>
      <c r="F2029" s="681" t="str">
        <f>IFERROR(VLOOKUP(CONCATENATE($A2029,"T3"),'05 APU'!$1:$1048576,3,),"")</f>
        <v/>
      </c>
      <c r="G2029" s="672" t="s">
        <v>168</v>
      </c>
      <c r="H2029" s="351"/>
      <c r="I2029" s="90">
        <f>IFERROR((VLOOKUP(CONCATENATE($A2029,"D"),'05 APU'!$1:$1048576,9,)),0)</f>
        <v>0</v>
      </c>
      <c r="J2029" s="90">
        <f t="shared" si="63"/>
        <v>0</v>
      </c>
      <c r="K2029" s="297" t="str">
        <f>IFERROR(VLOOKUP(CONCATENATE($A2029,"C"),'05 APU'!$1:$1048576,9,),"")</f>
        <v/>
      </c>
      <c r="L2029" s="297" t="str">
        <f>IFERROR(VLOOKUP(CONCATENATE($A2029,"B"),'05 APU'!$1:$1048576,9,),"")</f>
        <v/>
      </c>
      <c r="M2029" s="297" t="str">
        <f>IFERROR(VLOOKUP(CONCATENATE($A2029,"A"),'05 APU'!$1:$1048576,9,),"")</f>
        <v/>
      </c>
      <c r="N2029" s="86"/>
      <c r="O2029" s="90">
        <f>IFERROR(VLOOKUP(CONCATENATE($A2029,"D"),'05 APU'!$T:$AB,9,),0)</f>
        <v>0</v>
      </c>
      <c r="P2029" s="90">
        <f t="shared" si="64"/>
        <v>0</v>
      </c>
      <c r="Q2029" s="90">
        <f>IFERROR(VLOOKUP(CONCATENATE($A2029,"C"),'05 APU'!$T:$AB,9,),0)</f>
        <v>0</v>
      </c>
      <c r="R2029" s="90">
        <f>IFERROR(VLOOKUP(CONCATENATE($A2029,"B"),'05 APU'!$T:$AB,9,),0)</f>
        <v>0</v>
      </c>
      <c r="S2029" s="90">
        <f>IFERROR(VLOOKUP(CONCATENATE($A2029,"A"),'05 APU'!$T:$AB,9,),0)</f>
        <v>0</v>
      </c>
      <c r="U2029" s="421"/>
      <c r="V2029" s="424"/>
      <c r="W2029" s="429" t="s">
        <v>7203</v>
      </c>
    </row>
    <row r="2030" spans="1:23" ht="21" x14ac:dyDescent="0.25">
      <c r="A2030" s="88">
        <v>2020</v>
      </c>
      <c r="B2030" s="673" t="s">
        <v>4985</v>
      </c>
      <c r="C2030" s="682" t="s">
        <v>6134</v>
      </c>
      <c r="D2030" s="681" t="str">
        <f>IFERROR(VLOOKUP(CONCATENATE($A2030,"T"),'05 APU'!$1:$1048576,3,),"")</f>
        <v/>
      </c>
      <c r="E2030" s="681" t="str">
        <f>IFERROR(VLOOKUP(CONCATENATE($A2030,"T2"),'05 APU'!$1:$1048576,3,),"")</f>
        <v/>
      </c>
      <c r="F2030" s="681" t="str">
        <f>IFERROR(VLOOKUP(CONCATENATE($A2030,"T3"),'05 APU'!$1:$1048576,3,),"")</f>
        <v/>
      </c>
      <c r="G2030" s="672" t="s">
        <v>168</v>
      </c>
      <c r="H2030" s="351"/>
      <c r="I2030" s="90">
        <f>IFERROR((VLOOKUP(CONCATENATE($A2030,"D"),'05 APU'!$1:$1048576,9,)),0)</f>
        <v>0</v>
      </c>
      <c r="J2030" s="90">
        <f t="shared" si="63"/>
        <v>0</v>
      </c>
      <c r="K2030" s="297" t="str">
        <f>IFERROR(VLOOKUP(CONCATENATE($A2030,"C"),'05 APU'!$1:$1048576,9,),"")</f>
        <v/>
      </c>
      <c r="L2030" s="297" t="str">
        <f>IFERROR(VLOOKUP(CONCATENATE($A2030,"B"),'05 APU'!$1:$1048576,9,),"")</f>
        <v/>
      </c>
      <c r="M2030" s="297" t="str">
        <f>IFERROR(VLOOKUP(CONCATENATE($A2030,"A"),'05 APU'!$1:$1048576,9,),"")</f>
        <v/>
      </c>
      <c r="N2030" s="86"/>
      <c r="O2030" s="90">
        <f>IFERROR(VLOOKUP(CONCATENATE($A2030,"D"),'05 APU'!$T:$AB,9,),0)</f>
        <v>0</v>
      </c>
      <c r="P2030" s="90">
        <f t="shared" si="64"/>
        <v>0</v>
      </c>
      <c r="Q2030" s="90">
        <f>IFERROR(VLOOKUP(CONCATENATE($A2030,"C"),'05 APU'!$T:$AB,9,),0)</f>
        <v>0</v>
      </c>
      <c r="R2030" s="90">
        <f>IFERROR(VLOOKUP(CONCATENATE($A2030,"B"),'05 APU'!$T:$AB,9,),0)</f>
        <v>0</v>
      </c>
      <c r="S2030" s="90">
        <f>IFERROR(VLOOKUP(CONCATENATE($A2030,"A"),'05 APU'!$T:$AB,9,),0)</f>
        <v>0</v>
      </c>
      <c r="U2030" s="421"/>
      <c r="V2030" s="424"/>
      <c r="W2030" s="429" t="s">
        <v>7203</v>
      </c>
    </row>
    <row r="2031" spans="1:23" ht="21" x14ac:dyDescent="0.25">
      <c r="A2031" s="88">
        <v>2021</v>
      </c>
      <c r="B2031" s="673" t="s">
        <v>4986</v>
      </c>
      <c r="C2031" s="682" t="s">
        <v>6135</v>
      </c>
      <c r="D2031" s="681" t="str">
        <f>IFERROR(VLOOKUP(CONCATENATE($A2031,"T"),'05 APU'!$1:$1048576,3,),"")</f>
        <v/>
      </c>
      <c r="E2031" s="681" t="str">
        <f>IFERROR(VLOOKUP(CONCATENATE($A2031,"T2"),'05 APU'!$1:$1048576,3,),"")</f>
        <v/>
      </c>
      <c r="F2031" s="681" t="str">
        <f>IFERROR(VLOOKUP(CONCATENATE($A2031,"T3"),'05 APU'!$1:$1048576,3,),"")</f>
        <v/>
      </c>
      <c r="G2031" s="672" t="s">
        <v>168</v>
      </c>
      <c r="H2031" s="351"/>
      <c r="I2031" s="90">
        <f>IFERROR((VLOOKUP(CONCATENATE($A2031,"D"),'05 APU'!$1:$1048576,9,)),0)</f>
        <v>0</v>
      </c>
      <c r="J2031" s="90">
        <f t="shared" si="63"/>
        <v>0</v>
      </c>
      <c r="K2031" s="297" t="str">
        <f>IFERROR(VLOOKUP(CONCATENATE($A2031,"C"),'05 APU'!$1:$1048576,9,),"")</f>
        <v/>
      </c>
      <c r="L2031" s="297" t="str">
        <f>IFERROR(VLOOKUP(CONCATENATE($A2031,"B"),'05 APU'!$1:$1048576,9,),"")</f>
        <v/>
      </c>
      <c r="M2031" s="297" t="str">
        <f>IFERROR(VLOOKUP(CONCATENATE($A2031,"A"),'05 APU'!$1:$1048576,9,),"")</f>
        <v/>
      </c>
      <c r="N2031" s="86"/>
      <c r="O2031" s="90">
        <f>IFERROR(VLOOKUP(CONCATENATE($A2031,"D"),'05 APU'!$T:$AB,9,),0)</f>
        <v>0</v>
      </c>
      <c r="P2031" s="90">
        <f t="shared" si="64"/>
        <v>0</v>
      </c>
      <c r="Q2031" s="90">
        <f>IFERROR(VLOOKUP(CONCATENATE($A2031,"C"),'05 APU'!$T:$AB,9,),0)</f>
        <v>0</v>
      </c>
      <c r="R2031" s="90">
        <f>IFERROR(VLOOKUP(CONCATENATE($A2031,"B"),'05 APU'!$T:$AB,9,),0)</f>
        <v>0</v>
      </c>
      <c r="S2031" s="90">
        <f>IFERROR(VLOOKUP(CONCATENATE($A2031,"A"),'05 APU'!$T:$AB,9,),0)</f>
        <v>0</v>
      </c>
      <c r="U2031" s="421"/>
      <c r="V2031" s="424"/>
      <c r="W2031" s="429" t="s">
        <v>7203</v>
      </c>
    </row>
    <row r="2032" spans="1:23" ht="21" x14ac:dyDescent="0.25">
      <c r="A2032" s="88">
        <v>2022</v>
      </c>
      <c r="B2032" s="670"/>
      <c r="C2032" s="671" t="s">
        <v>7122</v>
      </c>
      <c r="D2032" s="681" t="str">
        <f>IFERROR(VLOOKUP(CONCATENATE($A2032,"T"),'05 APU'!$1:$1048576,3,),"")</f>
        <v/>
      </c>
      <c r="E2032" s="681" t="str">
        <f>IFERROR(VLOOKUP(CONCATENATE($A2032,"T2"),'05 APU'!$1:$1048576,3,),"")</f>
        <v/>
      </c>
      <c r="F2032" s="681" t="str">
        <f>IFERROR(VLOOKUP(CONCATENATE($A2032,"T3"),'05 APU'!$1:$1048576,3,),"")</f>
        <v/>
      </c>
      <c r="G2032" s="672"/>
      <c r="H2032" s="351"/>
      <c r="I2032" s="90">
        <f>IFERROR((VLOOKUP(CONCATENATE($A2032,"D"),'05 APU'!$1:$1048576,9,)),0)</f>
        <v>0</v>
      </c>
      <c r="J2032" s="90">
        <f t="shared" si="63"/>
        <v>0</v>
      </c>
      <c r="K2032" s="297" t="str">
        <f>IFERROR(VLOOKUP(CONCATENATE($A2032,"C"),'05 APU'!$1:$1048576,9,),"")</f>
        <v/>
      </c>
      <c r="L2032" s="297" t="str">
        <f>IFERROR(VLOOKUP(CONCATENATE($A2032,"B"),'05 APU'!$1:$1048576,9,),"")</f>
        <v/>
      </c>
      <c r="M2032" s="297" t="str">
        <f>IFERROR(VLOOKUP(CONCATENATE($A2032,"A"),'05 APU'!$1:$1048576,9,),"")</f>
        <v/>
      </c>
      <c r="N2032" s="86"/>
      <c r="O2032" s="90">
        <f>IFERROR(VLOOKUP(CONCATENATE($A2032,"D"),'05 APU'!$T:$AB,9,),0)</f>
        <v>0</v>
      </c>
      <c r="P2032" s="90">
        <f t="shared" si="64"/>
        <v>0</v>
      </c>
      <c r="Q2032" s="90">
        <f>IFERROR(VLOOKUP(CONCATENATE($A2032,"C"),'05 APU'!$T:$AB,9,),0)</f>
        <v>0</v>
      </c>
      <c r="R2032" s="90">
        <f>IFERROR(VLOOKUP(CONCATENATE($A2032,"B"),'05 APU'!$T:$AB,9,),0)</f>
        <v>0</v>
      </c>
      <c r="S2032" s="90">
        <f>IFERROR(VLOOKUP(CONCATENATE($A2032,"A"),'05 APU'!$T:$AB,9,),0)</f>
        <v>0</v>
      </c>
      <c r="U2032" s="421"/>
      <c r="V2032" s="424"/>
      <c r="W2032" s="429"/>
    </row>
    <row r="2033" spans="1:23" ht="21" x14ac:dyDescent="0.25">
      <c r="A2033" s="88">
        <v>2023</v>
      </c>
      <c r="B2033" s="673" t="s">
        <v>4987</v>
      </c>
      <c r="C2033" s="682" t="s">
        <v>6136</v>
      </c>
      <c r="D2033" s="681" t="str">
        <f>IFERROR(VLOOKUP(CONCATENATE($A2033,"T"),'05 APU'!$1:$1048576,3,),"")</f>
        <v/>
      </c>
      <c r="E2033" s="681" t="str">
        <f>IFERROR(VLOOKUP(CONCATENATE($A2033,"T2"),'05 APU'!$1:$1048576,3,),"")</f>
        <v/>
      </c>
      <c r="F2033" s="681" t="str">
        <f>IFERROR(VLOOKUP(CONCATENATE($A2033,"T3"),'05 APU'!$1:$1048576,3,),"")</f>
        <v/>
      </c>
      <c r="G2033" s="672" t="s">
        <v>168</v>
      </c>
      <c r="H2033" s="351"/>
      <c r="I2033" s="90">
        <f>IFERROR((VLOOKUP(CONCATENATE($A2033,"D"),'05 APU'!$1:$1048576,9,)),0)</f>
        <v>0</v>
      </c>
      <c r="J2033" s="90">
        <f t="shared" si="63"/>
        <v>0</v>
      </c>
      <c r="K2033" s="297" t="str">
        <f>IFERROR(VLOOKUP(CONCATENATE($A2033,"C"),'05 APU'!$1:$1048576,9,),"")</f>
        <v/>
      </c>
      <c r="L2033" s="297" t="str">
        <f>IFERROR(VLOOKUP(CONCATENATE($A2033,"B"),'05 APU'!$1:$1048576,9,),"")</f>
        <v/>
      </c>
      <c r="M2033" s="297" t="str">
        <f>IFERROR(VLOOKUP(CONCATENATE($A2033,"A"),'05 APU'!$1:$1048576,9,),"")</f>
        <v/>
      </c>
      <c r="N2033" s="86"/>
      <c r="O2033" s="90">
        <f>IFERROR(VLOOKUP(CONCATENATE($A2033,"D"),'05 APU'!$T:$AB,9,),0)</f>
        <v>0</v>
      </c>
      <c r="P2033" s="90">
        <f t="shared" si="64"/>
        <v>0</v>
      </c>
      <c r="Q2033" s="90">
        <f>IFERROR(VLOOKUP(CONCATENATE($A2033,"C"),'05 APU'!$T:$AB,9,),0)</f>
        <v>0</v>
      </c>
      <c r="R2033" s="90">
        <f>IFERROR(VLOOKUP(CONCATENATE($A2033,"B"),'05 APU'!$T:$AB,9,),0)</f>
        <v>0</v>
      </c>
      <c r="S2033" s="90">
        <f>IFERROR(VLOOKUP(CONCATENATE($A2033,"A"),'05 APU'!$T:$AB,9,),0)</f>
        <v>0</v>
      </c>
      <c r="U2033" s="421"/>
      <c r="V2033" s="424"/>
      <c r="W2033" s="429" t="s">
        <v>7203</v>
      </c>
    </row>
    <row r="2034" spans="1:23" ht="21" x14ac:dyDescent="0.25">
      <c r="A2034" s="88">
        <v>2024</v>
      </c>
      <c r="B2034" s="673" t="s">
        <v>4988</v>
      </c>
      <c r="C2034" s="682" t="s">
        <v>6137</v>
      </c>
      <c r="D2034" s="681" t="str">
        <f>IFERROR(VLOOKUP(CONCATENATE($A2034,"T"),'05 APU'!$1:$1048576,3,),"")</f>
        <v/>
      </c>
      <c r="E2034" s="681" t="str">
        <f>IFERROR(VLOOKUP(CONCATENATE($A2034,"T2"),'05 APU'!$1:$1048576,3,),"")</f>
        <v/>
      </c>
      <c r="F2034" s="681" t="str">
        <f>IFERROR(VLOOKUP(CONCATENATE($A2034,"T3"),'05 APU'!$1:$1048576,3,),"")</f>
        <v/>
      </c>
      <c r="G2034" s="672" t="s">
        <v>168</v>
      </c>
      <c r="H2034" s="351"/>
      <c r="I2034" s="90">
        <f>IFERROR((VLOOKUP(CONCATENATE($A2034,"D"),'05 APU'!$1:$1048576,9,)),0)</f>
        <v>0</v>
      </c>
      <c r="J2034" s="90">
        <f t="shared" si="63"/>
        <v>0</v>
      </c>
      <c r="K2034" s="297" t="str">
        <f>IFERROR(VLOOKUP(CONCATENATE($A2034,"C"),'05 APU'!$1:$1048576,9,),"")</f>
        <v/>
      </c>
      <c r="L2034" s="297" t="str">
        <f>IFERROR(VLOOKUP(CONCATENATE($A2034,"B"),'05 APU'!$1:$1048576,9,),"")</f>
        <v/>
      </c>
      <c r="M2034" s="297" t="str">
        <f>IFERROR(VLOOKUP(CONCATENATE($A2034,"A"),'05 APU'!$1:$1048576,9,),"")</f>
        <v/>
      </c>
      <c r="N2034" s="86"/>
      <c r="O2034" s="90">
        <f>IFERROR(VLOOKUP(CONCATENATE($A2034,"D"),'05 APU'!$T:$AB,9,),0)</f>
        <v>0</v>
      </c>
      <c r="P2034" s="90">
        <f t="shared" si="64"/>
        <v>0</v>
      </c>
      <c r="Q2034" s="90">
        <f>IFERROR(VLOOKUP(CONCATENATE($A2034,"C"),'05 APU'!$T:$AB,9,),0)</f>
        <v>0</v>
      </c>
      <c r="R2034" s="90">
        <f>IFERROR(VLOOKUP(CONCATENATE($A2034,"B"),'05 APU'!$T:$AB,9,),0)</f>
        <v>0</v>
      </c>
      <c r="S2034" s="90">
        <f>IFERROR(VLOOKUP(CONCATENATE($A2034,"A"),'05 APU'!$T:$AB,9,),0)</f>
        <v>0</v>
      </c>
      <c r="U2034" s="421"/>
      <c r="V2034" s="424"/>
      <c r="W2034" s="429" t="s">
        <v>7203</v>
      </c>
    </row>
    <row r="2035" spans="1:23" ht="21" x14ac:dyDescent="0.25">
      <c r="A2035" s="88">
        <v>2025</v>
      </c>
      <c r="B2035" s="673" t="s">
        <v>4989</v>
      </c>
      <c r="C2035" s="682" t="s">
        <v>6138</v>
      </c>
      <c r="D2035" s="681" t="str">
        <f>IFERROR(VLOOKUP(CONCATENATE($A2035,"T"),'05 APU'!$1:$1048576,3,),"")</f>
        <v/>
      </c>
      <c r="E2035" s="681" t="str">
        <f>IFERROR(VLOOKUP(CONCATENATE($A2035,"T2"),'05 APU'!$1:$1048576,3,),"")</f>
        <v/>
      </c>
      <c r="F2035" s="681" t="str">
        <f>IFERROR(VLOOKUP(CONCATENATE($A2035,"T3"),'05 APU'!$1:$1048576,3,),"")</f>
        <v/>
      </c>
      <c r="G2035" s="672" t="s">
        <v>168</v>
      </c>
      <c r="H2035" s="351"/>
      <c r="I2035" s="90">
        <f>IFERROR((VLOOKUP(CONCATENATE($A2035,"D"),'05 APU'!$1:$1048576,9,)),0)</f>
        <v>0</v>
      </c>
      <c r="J2035" s="90">
        <f t="shared" ref="J2035:J2098" si="65">IFERROR(I2035*H2035,0)</f>
        <v>0</v>
      </c>
      <c r="K2035" s="297" t="str">
        <f>IFERROR(VLOOKUP(CONCATENATE($A2035,"C"),'05 APU'!$1:$1048576,9,),"")</f>
        <v/>
      </c>
      <c r="L2035" s="297" t="str">
        <f>IFERROR(VLOOKUP(CONCATENATE($A2035,"B"),'05 APU'!$1:$1048576,9,),"")</f>
        <v/>
      </c>
      <c r="M2035" s="297" t="str">
        <f>IFERROR(VLOOKUP(CONCATENATE($A2035,"A"),'05 APU'!$1:$1048576,9,),"")</f>
        <v/>
      </c>
      <c r="N2035" s="86"/>
      <c r="O2035" s="90">
        <f>IFERROR(VLOOKUP(CONCATENATE($A2035,"D"),'05 APU'!$T:$AB,9,),0)</f>
        <v>0</v>
      </c>
      <c r="P2035" s="90">
        <f t="shared" si="64"/>
        <v>0</v>
      </c>
      <c r="Q2035" s="90">
        <f>IFERROR(VLOOKUP(CONCATENATE($A2035,"C"),'05 APU'!$T:$AB,9,),0)</f>
        <v>0</v>
      </c>
      <c r="R2035" s="90">
        <f>IFERROR(VLOOKUP(CONCATENATE($A2035,"B"),'05 APU'!$T:$AB,9,),0)</f>
        <v>0</v>
      </c>
      <c r="S2035" s="90">
        <f>IFERROR(VLOOKUP(CONCATENATE($A2035,"A"),'05 APU'!$T:$AB,9,),0)</f>
        <v>0</v>
      </c>
      <c r="U2035" s="421"/>
      <c r="V2035" s="424"/>
      <c r="W2035" s="429" t="s">
        <v>7203</v>
      </c>
    </row>
    <row r="2036" spans="1:23" ht="21" x14ac:dyDescent="0.25">
      <c r="A2036" s="88">
        <v>2026</v>
      </c>
      <c r="B2036" s="673" t="s">
        <v>4990</v>
      </c>
      <c r="C2036" s="682" t="s">
        <v>6139</v>
      </c>
      <c r="D2036" s="681" t="str">
        <f>IFERROR(VLOOKUP(CONCATENATE($A2036,"T"),'05 APU'!$1:$1048576,3,),"")</f>
        <v/>
      </c>
      <c r="E2036" s="681" t="str">
        <f>IFERROR(VLOOKUP(CONCATENATE($A2036,"T2"),'05 APU'!$1:$1048576,3,),"")</f>
        <v/>
      </c>
      <c r="F2036" s="681" t="str">
        <f>IFERROR(VLOOKUP(CONCATENATE($A2036,"T3"),'05 APU'!$1:$1048576,3,),"")</f>
        <v/>
      </c>
      <c r="G2036" s="672" t="s">
        <v>168</v>
      </c>
      <c r="H2036" s="351"/>
      <c r="I2036" s="90">
        <f>IFERROR((VLOOKUP(CONCATENATE($A2036,"D"),'05 APU'!$1:$1048576,9,)),0)</f>
        <v>0</v>
      </c>
      <c r="J2036" s="90">
        <f t="shared" si="65"/>
        <v>0</v>
      </c>
      <c r="K2036" s="297" t="str">
        <f>IFERROR(VLOOKUP(CONCATENATE($A2036,"C"),'05 APU'!$1:$1048576,9,),"")</f>
        <v/>
      </c>
      <c r="L2036" s="297" t="str">
        <f>IFERROR(VLOOKUP(CONCATENATE($A2036,"B"),'05 APU'!$1:$1048576,9,),"")</f>
        <v/>
      </c>
      <c r="M2036" s="297" t="str">
        <f>IFERROR(VLOOKUP(CONCATENATE($A2036,"A"),'05 APU'!$1:$1048576,9,),"")</f>
        <v/>
      </c>
      <c r="N2036" s="86"/>
      <c r="O2036" s="90">
        <f>IFERROR(VLOOKUP(CONCATENATE($A2036,"D"),'05 APU'!$T:$AB,9,),0)</f>
        <v>0</v>
      </c>
      <c r="P2036" s="90">
        <f t="shared" si="64"/>
        <v>0</v>
      </c>
      <c r="Q2036" s="90">
        <f>IFERROR(VLOOKUP(CONCATENATE($A2036,"C"),'05 APU'!$T:$AB,9,),0)</f>
        <v>0</v>
      </c>
      <c r="R2036" s="90">
        <f>IFERROR(VLOOKUP(CONCATENATE($A2036,"B"),'05 APU'!$T:$AB,9,),0)</f>
        <v>0</v>
      </c>
      <c r="S2036" s="90">
        <f>IFERROR(VLOOKUP(CONCATENATE($A2036,"A"),'05 APU'!$T:$AB,9,),0)</f>
        <v>0</v>
      </c>
      <c r="U2036" s="421"/>
      <c r="V2036" s="424"/>
      <c r="W2036" s="429" t="s">
        <v>7203</v>
      </c>
    </row>
    <row r="2037" spans="1:23" ht="21" x14ac:dyDescent="0.25">
      <c r="A2037" s="88">
        <v>2027</v>
      </c>
      <c r="B2037" s="670"/>
      <c r="C2037" s="671" t="s">
        <v>7123</v>
      </c>
      <c r="D2037" s="681" t="str">
        <f>IFERROR(VLOOKUP(CONCATENATE($A2037,"T"),'05 APU'!$1:$1048576,3,),"")</f>
        <v/>
      </c>
      <c r="E2037" s="681" t="str">
        <f>IFERROR(VLOOKUP(CONCATENATE($A2037,"T2"),'05 APU'!$1:$1048576,3,),"")</f>
        <v/>
      </c>
      <c r="F2037" s="681" t="str">
        <f>IFERROR(VLOOKUP(CONCATENATE($A2037,"T3"),'05 APU'!$1:$1048576,3,),"")</f>
        <v/>
      </c>
      <c r="G2037" s="672"/>
      <c r="H2037" s="351"/>
      <c r="I2037" s="90">
        <f>IFERROR((VLOOKUP(CONCATENATE($A2037,"D"),'05 APU'!$1:$1048576,9,)),0)</f>
        <v>0</v>
      </c>
      <c r="J2037" s="90">
        <f t="shared" si="65"/>
        <v>0</v>
      </c>
      <c r="K2037" s="297" t="str">
        <f>IFERROR(VLOOKUP(CONCATENATE($A2037,"C"),'05 APU'!$1:$1048576,9,),"")</f>
        <v/>
      </c>
      <c r="L2037" s="297" t="str">
        <f>IFERROR(VLOOKUP(CONCATENATE($A2037,"B"),'05 APU'!$1:$1048576,9,),"")</f>
        <v/>
      </c>
      <c r="M2037" s="297" t="str">
        <f>IFERROR(VLOOKUP(CONCATENATE($A2037,"A"),'05 APU'!$1:$1048576,9,),"")</f>
        <v/>
      </c>
      <c r="N2037" s="86"/>
      <c r="O2037" s="90">
        <f>IFERROR(VLOOKUP(CONCATENATE($A2037,"D"),'05 APU'!$T:$AB,9,),0)</f>
        <v>0</v>
      </c>
      <c r="P2037" s="90">
        <f t="shared" si="64"/>
        <v>0</v>
      </c>
      <c r="Q2037" s="90">
        <f>IFERROR(VLOOKUP(CONCATENATE($A2037,"C"),'05 APU'!$T:$AB,9,),0)</f>
        <v>0</v>
      </c>
      <c r="R2037" s="90">
        <f>IFERROR(VLOOKUP(CONCATENATE($A2037,"B"),'05 APU'!$T:$AB,9,),0)</f>
        <v>0</v>
      </c>
      <c r="S2037" s="90">
        <f>IFERROR(VLOOKUP(CONCATENATE($A2037,"A"),'05 APU'!$T:$AB,9,),0)</f>
        <v>0</v>
      </c>
      <c r="U2037" s="421"/>
      <c r="V2037" s="424"/>
      <c r="W2037" s="429"/>
    </row>
    <row r="2038" spans="1:23" ht="31.5" x14ac:dyDescent="0.25">
      <c r="A2038" s="88">
        <v>2028</v>
      </c>
      <c r="B2038" s="673" t="s">
        <v>4991</v>
      </c>
      <c r="C2038" s="682" t="s">
        <v>6140</v>
      </c>
      <c r="D2038" s="681" t="str">
        <f>IFERROR(VLOOKUP(CONCATENATE($A2038,"T"),'05 APU'!$1:$1048576,3,),"")</f>
        <v/>
      </c>
      <c r="E2038" s="681" t="str">
        <f>IFERROR(VLOOKUP(CONCATENATE($A2038,"T2"),'05 APU'!$1:$1048576,3,),"")</f>
        <v/>
      </c>
      <c r="F2038" s="681" t="str">
        <f>IFERROR(VLOOKUP(CONCATENATE($A2038,"T3"),'05 APU'!$1:$1048576,3,),"")</f>
        <v/>
      </c>
      <c r="G2038" s="672" t="s">
        <v>168</v>
      </c>
      <c r="H2038" s="351"/>
      <c r="I2038" s="90">
        <f>IFERROR((VLOOKUP(CONCATENATE($A2038,"D"),'05 APU'!$1:$1048576,9,)),0)</f>
        <v>0</v>
      </c>
      <c r="J2038" s="90">
        <f t="shared" si="65"/>
        <v>0</v>
      </c>
      <c r="K2038" s="297" t="str">
        <f>IFERROR(VLOOKUP(CONCATENATE($A2038,"C"),'05 APU'!$1:$1048576,9,),"")</f>
        <v/>
      </c>
      <c r="L2038" s="297" t="str">
        <f>IFERROR(VLOOKUP(CONCATENATE($A2038,"B"),'05 APU'!$1:$1048576,9,),"")</f>
        <v/>
      </c>
      <c r="M2038" s="297" t="str">
        <f>IFERROR(VLOOKUP(CONCATENATE($A2038,"A"),'05 APU'!$1:$1048576,9,),"")</f>
        <v/>
      </c>
      <c r="N2038" s="86"/>
      <c r="O2038" s="90">
        <f>IFERROR(VLOOKUP(CONCATENATE($A2038,"D"),'05 APU'!$T:$AB,9,),0)</f>
        <v>0</v>
      </c>
      <c r="P2038" s="90">
        <f t="shared" si="64"/>
        <v>0</v>
      </c>
      <c r="Q2038" s="90">
        <f>IFERROR(VLOOKUP(CONCATENATE($A2038,"C"),'05 APU'!$T:$AB,9,),0)</f>
        <v>0</v>
      </c>
      <c r="R2038" s="90">
        <f>IFERROR(VLOOKUP(CONCATENATE($A2038,"B"),'05 APU'!$T:$AB,9,),0)</f>
        <v>0</v>
      </c>
      <c r="S2038" s="90">
        <f>IFERROR(VLOOKUP(CONCATENATE($A2038,"A"),'05 APU'!$T:$AB,9,),0)</f>
        <v>0</v>
      </c>
      <c r="U2038" s="421"/>
      <c r="V2038" s="424"/>
      <c r="W2038" s="429" t="s">
        <v>7203</v>
      </c>
    </row>
    <row r="2039" spans="1:23" ht="31.5" x14ac:dyDescent="0.25">
      <c r="A2039" s="88">
        <v>2029</v>
      </c>
      <c r="B2039" s="673" t="s">
        <v>4992</v>
      </c>
      <c r="C2039" s="682" t="s">
        <v>6141</v>
      </c>
      <c r="D2039" s="681" t="str">
        <f>IFERROR(VLOOKUP(CONCATENATE($A2039,"T"),'05 APU'!$1:$1048576,3,),"")</f>
        <v/>
      </c>
      <c r="E2039" s="681" t="str">
        <f>IFERROR(VLOOKUP(CONCATENATE($A2039,"T2"),'05 APU'!$1:$1048576,3,),"")</f>
        <v/>
      </c>
      <c r="F2039" s="681" t="str">
        <f>IFERROR(VLOOKUP(CONCATENATE($A2039,"T3"),'05 APU'!$1:$1048576,3,),"")</f>
        <v/>
      </c>
      <c r="G2039" s="672" t="s">
        <v>168</v>
      </c>
      <c r="H2039" s="351"/>
      <c r="I2039" s="90">
        <f>IFERROR((VLOOKUP(CONCATENATE($A2039,"D"),'05 APU'!$1:$1048576,9,)),0)</f>
        <v>0</v>
      </c>
      <c r="J2039" s="90">
        <f t="shared" si="65"/>
        <v>0</v>
      </c>
      <c r="K2039" s="297" t="str">
        <f>IFERROR(VLOOKUP(CONCATENATE($A2039,"C"),'05 APU'!$1:$1048576,9,),"")</f>
        <v/>
      </c>
      <c r="L2039" s="297" t="str">
        <f>IFERROR(VLOOKUP(CONCATENATE($A2039,"B"),'05 APU'!$1:$1048576,9,),"")</f>
        <v/>
      </c>
      <c r="M2039" s="297" t="str">
        <f>IFERROR(VLOOKUP(CONCATENATE($A2039,"A"),'05 APU'!$1:$1048576,9,),"")</f>
        <v/>
      </c>
      <c r="N2039" s="86"/>
      <c r="O2039" s="90">
        <f>IFERROR(VLOOKUP(CONCATENATE($A2039,"D"),'05 APU'!$T:$AB,9,),0)</f>
        <v>0</v>
      </c>
      <c r="P2039" s="90">
        <f t="shared" si="64"/>
        <v>0</v>
      </c>
      <c r="Q2039" s="90">
        <f>IFERROR(VLOOKUP(CONCATENATE($A2039,"C"),'05 APU'!$T:$AB,9,),0)</f>
        <v>0</v>
      </c>
      <c r="R2039" s="90">
        <f>IFERROR(VLOOKUP(CONCATENATE($A2039,"B"),'05 APU'!$T:$AB,9,),0)</f>
        <v>0</v>
      </c>
      <c r="S2039" s="90">
        <f>IFERROR(VLOOKUP(CONCATENATE($A2039,"A"),'05 APU'!$T:$AB,9,),0)</f>
        <v>0</v>
      </c>
      <c r="U2039" s="421"/>
      <c r="V2039" s="424"/>
      <c r="W2039" s="429" t="s">
        <v>7203</v>
      </c>
    </row>
    <row r="2040" spans="1:23" ht="21" x14ac:dyDescent="0.25">
      <c r="A2040" s="88">
        <v>2030</v>
      </c>
      <c r="B2040" s="673" t="s">
        <v>4993</v>
      </c>
      <c r="C2040" s="682" t="s">
        <v>6142</v>
      </c>
      <c r="D2040" s="681" t="str">
        <f>IFERROR(VLOOKUP(CONCATENATE($A2040,"T"),'05 APU'!$1:$1048576,3,),"")</f>
        <v/>
      </c>
      <c r="E2040" s="681" t="str">
        <f>IFERROR(VLOOKUP(CONCATENATE($A2040,"T2"),'05 APU'!$1:$1048576,3,),"")</f>
        <v/>
      </c>
      <c r="F2040" s="681" t="str">
        <f>IFERROR(VLOOKUP(CONCATENATE($A2040,"T3"),'05 APU'!$1:$1048576,3,),"")</f>
        <v/>
      </c>
      <c r="G2040" s="672" t="s">
        <v>168</v>
      </c>
      <c r="H2040" s="351"/>
      <c r="I2040" s="90">
        <f>IFERROR((VLOOKUP(CONCATENATE($A2040,"D"),'05 APU'!$1:$1048576,9,)),0)</f>
        <v>0</v>
      </c>
      <c r="J2040" s="90">
        <f t="shared" si="65"/>
        <v>0</v>
      </c>
      <c r="K2040" s="297" t="str">
        <f>IFERROR(VLOOKUP(CONCATENATE($A2040,"C"),'05 APU'!$1:$1048576,9,),"")</f>
        <v/>
      </c>
      <c r="L2040" s="297" t="str">
        <f>IFERROR(VLOOKUP(CONCATENATE($A2040,"B"),'05 APU'!$1:$1048576,9,),"")</f>
        <v/>
      </c>
      <c r="M2040" s="297" t="str">
        <f>IFERROR(VLOOKUP(CONCATENATE($A2040,"A"),'05 APU'!$1:$1048576,9,),"")</f>
        <v/>
      </c>
      <c r="N2040" s="86"/>
      <c r="O2040" s="90">
        <f>IFERROR(VLOOKUP(CONCATENATE($A2040,"D"),'05 APU'!$T:$AB,9,),0)</f>
        <v>0</v>
      </c>
      <c r="P2040" s="90">
        <f t="shared" si="64"/>
        <v>0</v>
      </c>
      <c r="Q2040" s="90">
        <f>IFERROR(VLOOKUP(CONCATENATE($A2040,"C"),'05 APU'!$T:$AB,9,),0)</f>
        <v>0</v>
      </c>
      <c r="R2040" s="90">
        <f>IFERROR(VLOOKUP(CONCATENATE($A2040,"B"),'05 APU'!$T:$AB,9,),0)</f>
        <v>0</v>
      </c>
      <c r="S2040" s="90">
        <f>IFERROR(VLOOKUP(CONCATENATE($A2040,"A"),'05 APU'!$T:$AB,9,),0)</f>
        <v>0</v>
      </c>
      <c r="U2040" s="421"/>
      <c r="V2040" s="424"/>
      <c r="W2040" s="429" t="s">
        <v>7203</v>
      </c>
    </row>
    <row r="2041" spans="1:23" ht="21" x14ac:dyDescent="0.25">
      <c r="A2041" s="88">
        <v>2031</v>
      </c>
      <c r="B2041" s="673" t="s">
        <v>4994</v>
      </c>
      <c r="C2041" s="682" t="s">
        <v>6143</v>
      </c>
      <c r="D2041" s="681" t="str">
        <f>IFERROR(VLOOKUP(CONCATENATE($A2041,"T"),'05 APU'!$1:$1048576,3,),"")</f>
        <v/>
      </c>
      <c r="E2041" s="681" t="str">
        <f>IFERROR(VLOOKUP(CONCATENATE($A2041,"T2"),'05 APU'!$1:$1048576,3,),"")</f>
        <v/>
      </c>
      <c r="F2041" s="681" t="str">
        <f>IFERROR(VLOOKUP(CONCATENATE($A2041,"T3"),'05 APU'!$1:$1048576,3,),"")</f>
        <v/>
      </c>
      <c r="G2041" s="672" t="s">
        <v>168</v>
      </c>
      <c r="H2041" s="351"/>
      <c r="I2041" s="90">
        <f>IFERROR((VLOOKUP(CONCATENATE($A2041,"D"),'05 APU'!$1:$1048576,9,)),0)</f>
        <v>0</v>
      </c>
      <c r="J2041" s="90">
        <f t="shared" si="65"/>
        <v>0</v>
      </c>
      <c r="K2041" s="297" t="str">
        <f>IFERROR(VLOOKUP(CONCATENATE($A2041,"C"),'05 APU'!$1:$1048576,9,),"")</f>
        <v/>
      </c>
      <c r="L2041" s="297" t="str">
        <f>IFERROR(VLOOKUP(CONCATENATE($A2041,"B"),'05 APU'!$1:$1048576,9,),"")</f>
        <v/>
      </c>
      <c r="M2041" s="297" t="str">
        <f>IFERROR(VLOOKUP(CONCATENATE($A2041,"A"),'05 APU'!$1:$1048576,9,),"")</f>
        <v/>
      </c>
      <c r="N2041" s="86"/>
      <c r="O2041" s="90">
        <f>IFERROR(VLOOKUP(CONCATENATE($A2041,"D"),'05 APU'!$T:$AB,9,),0)</f>
        <v>0</v>
      </c>
      <c r="P2041" s="90">
        <f t="shared" si="64"/>
        <v>0</v>
      </c>
      <c r="Q2041" s="90">
        <f>IFERROR(VLOOKUP(CONCATENATE($A2041,"C"),'05 APU'!$T:$AB,9,),0)</f>
        <v>0</v>
      </c>
      <c r="R2041" s="90">
        <f>IFERROR(VLOOKUP(CONCATENATE($A2041,"B"),'05 APU'!$T:$AB,9,),0)</f>
        <v>0</v>
      </c>
      <c r="S2041" s="90">
        <f>IFERROR(VLOOKUP(CONCATENATE($A2041,"A"),'05 APU'!$T:$AB,9,),0)</f>
        <v>0</v>
      </c>
      <c r="U2041" s="421"/>
      <c r="V2041" s="424"/>
      <c r="W2041" s="429" t="s">
        <v>7203</v>
      </c>
    </row>
    <row r="2042" spans="1:23" ht="21" x14ac:dyDescent="0.25">
      <c r="A2042" s="88">
        <v>2032</v>
      </c>
      <c r="B2042" s="673" t="s">
        <v>4995</v>
      </c>
      <c r="C2042" s="682" t="s">
        <v>6144</v>
      </c>
      <c r="D2042" s="681" t="str">
        <f>IFERROR(VLOOKUP(CONCATENATE($A2042,"T"),'05 APU'!$1:$1048576,3,),"")</f>
        <v/>
      </c>
      <c r="E2042" s="681" t="str">
        <f>IFERROR(VLOOKUP(CONCATENATE($A2042,"T2"),'05 APU'!$1:$1048576,3,),"")</f>
        <v/>
      </c>
      <c r="F2042" s="681" t="str">
        <f>IFERROR(VLOOKUP(CONCATENATE($A2042,"T3"),'05 APU'!$1:$1048576,3,),"")</f>
        <v/>
      </c>
      <c r="G2042" s="672" t="s">
        <v>168</v>
      </c>
      <c r="H2042" s="351"/>
      <c r="I2042" s="90">
        <f>IFERROR((VLOOKUP(CONCATENATE($A2042,"D"),'05 APU'!$1:$1048576,9,)),0)</f>
        <v>0</v>
      </c>
      <c r="J2042" s="90">
        <f t="shared" si="65"/>
        <v>0</v>
      </c>
      <c r="K2042" s="297" t="str">
        <f>IFERROR(VLOOKUP(CONCATENATE($A2042,"C"),'05 APU'!$1:$1048576,9,),"")</f>
        <v/>
      </c>
      <c r="L2042" s="297" t="str">
        <f>IFERROR(VLOOKUP(CONCATENATE($A2042,"B"),'05 APU'!$1:$1048576,9,),"")</f>
        <v/>
      </c>
      <c r="M2042" s="297" t="str">
        <f>IFERROR(VLOOKUP(CONCATENATE($A2042,"A"),'05 APU'!$1:$1048576,9,),"")</f>
        <v/>
      </c>
      <c r="N2042" s="86"/>
      <c r="O2042" s="90">
        <f>IFERROR(VLOOKUP(CONCATENATE($A2042,"D"),'05 APU'!$T:$AB,9,),0)</f>
        <v>0</v>
      </c>
      <c r="P2042" s="90">
        <f t="shared" si="64"/>
        <v>0</v>
      </c>
      <c r="Q2042" s="90">
        <f>IFERROR(VLOOKUP(CONCATENATE($A2042,"C"),'05 APU'!$T:$AB,9,),0)</f>
        <v>0</v>
      </c>
      <c r="R2042" s="90">
        <f>IFERROR(VLOOKUP(CONCATENATE($A2042,"B"),'05 APU'!$T:$AB,9,),0)</f>
        <v>0</v>
      </c>
      <c r="S2042" s="90">
        <f>IFERROR(VLOOKUP(CONCATENATE($A2042,"A"),'05 APU'!$T:$AB,9,),0)</f>
        <v>0</v>
      </c>
      <c r="U2042" s="421"/>
      <c r="V2042" s="424"/>
      <c r="W2042" s="429" t="s">
        <v>7203</v>
      </c>
    </row>
    <row r="2043" spans="1:23" ht="21" x14ac:dyDescent="0.25">
      <c r="A2043" s="88">
        <v>2033</v>
      </c>
      <c r="B2043" s="673" t="s">
        <v>4996</v>
      </c>
      <c r="C2043" s="682" t="s">
        <v>6145</v>
      </c>
      <c r="D2043" s="681" t="str">
        <f>IFERROR(VLOOKUP(CONCATENATE($A2043,"T"),'05 APU'!$1:$1048576,3,),"")</f>
        <v/>
      </c>
      <c r="E2043" s="681" t="str">
        <f>IFERROR(VLOOKUP(CONCATENATE($A2043,"T2"),'05 APU'!$1:$1048576,3,),"")</f>
        <v/>
      </c>
      <c r="F2043" s="681" t="str">
        <f>IFERROR(VLOOKUP(CONCATENATE($A2043,"T3"),'05 APU'!$1:$1048576,3,),"")</f>
        <v/>
      </c>
      <c r="G2043" s="672" t="s">
        <v>168</v>
      </c>
      <c r="H2043" s="351"/>
      <c r="I2043" s="90">
        <f>IFERROR((VLOOKUP(CONCATENATE($A2043,"D"),'05 APU'!$1:$1048576,9,)),0)</f>
        <v>0</v>
      </c>
      <c r="J2043" s="90">
        <f t="shared" si="65"/>
        <v>0</v>
      </c>
      <c r="K2043" s="297" t="str">
        <f>IFERROR(VLOOKUP(CONCATENATE($A2043,"C"),'05 APU'!$1:$1048576,9,),"")</f>
        <v/>
      </c>
      <c r="L2043" s="297" t="str">
        <f>IFERROR(VLOOKUP(CONCATENATE($A2043,"B"),'05 APU'!$1:$1048576,9,),"")</f>
        <v/>
      </c>
      <c r="M2043" s="297" t="str">
        <f>IFERROR(VLOOKUP(CONCATENATE($A2043,"A"),'05 APU'!$1:$1048576,9,),"")</f>
        <v/>
      </c>
      <c r="N2043" s="86"/>
      <c r="O2043" s="90">
        <f>IFERROR(VLOOKUP(CONCATENATE($A2043,"D"),'05 APU'!$T:$AB,9,),0)</f>
        <v>0</v>
      </c>
      <c r="P2043" s="90">
        <f t="shared" si="64"/>
        <v>0</v>
      </c>
      <c r="Q2043" s="90">
        <f>IFERROR(VLOOKUP(CONCATENATE($A2043,"C"),'05 APU'!$T:$AB,9,),0)</f>
        <v>0</v>
      </c>
      <c r="R2043" s="90">
        <f>IFERROR(VLOOKUP(CONCATENATE($A2043,"B"),'05 APU'!$T:$AB,9,),0)</f>
        <v>0</v>
      </c>
      <c r="S2043" s="90">
        <f>IFERROR(VLOOKUP(CONCATENATE($A2043,"A"),'05 APU'!$T:$AB,9,),0)</f>
        <v>0</v>
      </c>
      <c r="U2043" s="421"/>
      <c r="V2043" s="424"/>
      <c r="W2043" s="429" t="s">
        <v>7203</v>
      </c>
    </row>
    <row r="2044" spans="1:23" ht="21" x14ac:dyDescent="0.25">
      <c r="A2044" s="88">
        <v>2034</v>
      </c>
      <c r="B2044" s="673" t="s">
        <v>4997</v>
      </c>
      <c r="C2044" s="682" t="s">
        <v>6146</v>
      </c>
      <c r="D2044" s="681" t="str">
        <f>IFERROR(VLOOKUP(CONCATENATE($A2044,"T"),'05 APU'!$1:$1048576,3,),"")</f>
        <v/>
      </c>
      <c r="E2044" s="681" t="str">
        <f>IFERROR(VLOOKUP(CONCATENATE($A2044,"T2"),'05 APU'!$1:$1048576,3,),"")</f>
        <v/>
      </c>
      <c r="F2044" s="681" t="str">
        <f>IFERROR(VLOOKUP(CONCATENATE($A2044,"T3"),'05 APU'!$1:$1048576,3,),"")</f>
        <v/>
      </c>
      <c r="G2044" s="672" t="s">
        <v>168</v>
      </c>
      <c r="H2044" s="351"/>
      <c r="I2044" s="90">
        <f>IFERROR((VLOOKUP(CONCATENATE($A2044,"D"),'05 APU'!$1:$1048576,9,)),0)</f>
        <v>0</v>
      </c>
      <c r="J2044" s="90">
        <f t="shared" si="65"/>
        <v>0</v>
      </c>
      <c r="K2044" s="297" t="str">
        <f>IFERROR(VLOOKUP(CONCATENATE($A2044,"C"),'05 APU'!$1:$1048576,9,),"")</f>
        <v/>
      </c>
      <c r="L2044" s="297" t="str">
        <f>IFERROR(VLOOKUP(CONCATENATE($A2044,"B"),'05 APU'!$1:$1048576,9,),"")</f>
        <v/>
      </c>
      <c r="M2044" s="297" t="str">
        <f>IFERROR(VLOOKUP(CONCATENATE($A2044,"A"),'05 APU'!$1:$1048576,9,),"")</f>
        <v/>
      </c>
      <c r="N2044" s="86"/>
      <c r="O2044" s="90">
        <f>IFERROR(VLOOKUP(CONCATENATE($A2044,"D"),'05 APU'!$T:$AB,9,),0)</f>
        <v>0</v>
      </c>
      <c r="P2044" s="90">
        <f t="shared" si="64"/>
        <v>0</v>
      </c>
      <c r="Q2044" s="90">
        <f>IFERROR(VLOOKUP(CONCATENATE($A2044,"C"),'05 APU'!$T:$AB,9,),0)</f>
        <v>0</v>
      </c>
      <c r="R2044" s="90">
        <f>IFERROR(VLOOKUP(CONCATENATE($A2044,"B"),'05 APU'!$T:$AB,9,),0)</f>
        <v>0</v>
      </c>
      <c r="S2044" s="90">
        <f>IFERROR(VLOOKUP(CONCATENATE($A2044,"A"),'05 APU'!$T:$AB,9,),0)</f>
        <v>0</v>
      </c>
      <c r="U2044" s="421"/>
      <c r="V2044" s="424"/>
      <c r="W2044" s="429" t="s">
        <v>7203</v>
      </c>
    </row>
    <row r="2045" spans="1:23" ht="21" x14ac:dyDescent="0.25">
      <c r="A2045" s="88">
        <v>2035</v>
      </c>
      <c r="B2045" s="673" t="s">
        <v>4998</v>
      </c>
      <c r="C2045" s="682" t="s">
        <v>6147</v>
      </c>
      <c r="D2045" s="681" t="str">
        <f>IFERROR(VLOOKUP(CONCATENATE($A2045,"T"),'05 APU'!$1:$1048576,3,),"")</f>
        <v/>
      </c>
      <c r="E2045" s="681" t="str">
        <f>IFERROR(VLOOKUP(CONCATENATE($A2045,"T2"),'05 APU'!$1:$1048576,3,),"")</f>
        <v/>
      </c>
      <c r="F2045" s="681" t="str">
        <f>IFERROR(VLOOKUP(CONCATENATE($A2045,"T3"),'05 APU'!$1:$1048576,3,),"")</f>
        <v/>
      </c>
      <c r="G2045" s="672" t="s">
        <v>168</v>
      </c>
      <c r="H2045" s="351"/>
      <c r="I2045" s="90">
        <f>IFERROR((VLOOKUP(CONCATENATE($A2045,"D"),'05 APU'!$1:$1048576,9,)),0)</f>
        <v>0</v>
      </c>
      <c r="J2045" s="90">
        <f t="shared" si="65"/>
        <v>0</v>
      </c>
      <c r="K2045" s="297" t="str">
        <f>IFERROR(VLOOKUP(CONCATENATE($A2045,"C"),'05 APU'!$1:$1048576,9,),"")</f>
        <v/>
      </c>
      <c r="L2045" s="297" t="str">
        <f>IFERROR(VLOOKUP(CONCATENATE($A2045,"B"),'05 APU'!$1:$1048576,9,),"")</f>
        <v/>
      </c>
      <c r="M2045" s="297" t="str">
        <f>IFERROR(VLOOKUP(CONCATENATE($A2045,"A"),'05 APU'!$1:$1048576,9,),"")</f>
        <v/>
      </c>
      <c r="N2045" s="86"/>
      <c r="O2045" s="90">
        <f>IFERROR(VLOOKUP(CONCATENATE($A2045,"D"),'05 APU'!$T:$AB,9,),0)</f>
        <v>0</v>
      </c>
      <c r="P2045" s="90">
        <f t="shared" si="64"/>
        <v>0</v>
      </c>
      <c r="Q2045" s="90">
        <f>IFERROR(VLOOKUP(CONCATENATE($A2045,"C"),'05 APU'!$T:$AB,9,),0)</f>
        <v>0</v>
      </c>
      <c r="R2045" s="90">
        <f>IFERROR(VLOOKUP(CONCATENATE($A2045,"B"),'05 APU'!$T:$AB,9,),0)</f>
        <v>0</v>
      </c>
      <c r="S2045" s="90">
        <f>IFERROR(VLOOKUP(CONCATENATE($A2045,"A"),'05 APU'!$T:$AB,9,),0)</f>
        <v>0</v>
      </c>
      <c r="U2045" s="421"/>
      <c r="V2045" s="424"/>
      <c r="W2045" s="429" t="s">
        <v>7203</v>
      </c>
    </row>
    <row r="2046" spans="1:23" ht="21" x14ac:dyDescent="0.25">
      <c r="A2046" s="88">
        <v>2036</v>
      </c>
      <c r="B2046" s="673" t="s">
        <v>4999</v>
      </c>
      <c r="C2046" s="682" t="s">
        <v>6148</v>
      </c>
      <c r="D2046" s="681" t="str">
        <f>IFERROR(VLOOKUP(CONCATENATE($A2046,"T"),'05 APU'!$1:$1048576,3,),"")</f>
        <v/>
      </c>
      <c r="E2046" s="681" t="str">
        <f>IFERROR(VLOOKUP(CONCATENATE($A2046,"T2"),'05 APU'!$1:$1048576,3,),"")</f>
        <v/>
      </c>
      <c r="F2046" s="681" t="str">
        <f>IFERROR(VLOOKUP(CONCATENATE($A2046,"T3"),'05 APU'!$1:$1048576,3,),"")</f>
        <v/>
      </c>
      <c r="G2046" s="672" t="s">
        <v>168</v>
      </c>
      <c r="H2046" s="351"/>
      <c r="I2046" s="90">
        <f>IFERROR((VLOOKUP(CONCATENATE($A2046,"D"),'05 APU'!$1:$1048576,9,)),0)</f>
        <v>0</v>
      </c>
      <c r="J2046" s="90">
        <f t="shared" si="65"/>
        <v>0</v>
      </c>
      <c r="K2046" s="297" t="str">
        <f>IFERROR(VLOOKUP(CONCATENATE($A2046,"C"),'05 APU'!$1:$1048576,9,),"")</f>
        <v/>
      </c>
      <c r="L2046" s="297" t="str">
        <f>IFERROR(VLOOKUP(CONCATENATE($A2046,"B"),'05 APU'!$1:$1048576,9,),"")</f>
        <v/>
      </c>
      <c r="M2046" s="297" t="str">
        <f>IFERROR(VLOOKUP(CONCATENATE($A2046,"A"),'05 APU'!$1:$1048576,9,),"")</f>
        <v/>
      </c>
      <c r="N2046" s="86"/>
      <c r="O2046" s="90">
        <f>IFERROR(VLOOKUP(CONCATENATE($A2046,"D"),'05 APU'!$T:$AB,9,),0)</f>
        <v>0</v>
      </c>
      <c r="P2046" s="90">
        <f t="shared" si="64"/>
        <v>0</v>
      </c>
      <c r="Q2046" s="90">
        <f>IFERROR(VLOOKUP(CONCATENATE($A2046,"C"),'05 APU'!$T:$AB,9,),0)</f>
        <v>0</v>
      </c>
      <c r="R2046" s="90">
        <f>IFERROR(VLOOKUP(CONCATENATE($A2046,"B"),'05 APU'!$T:$AB,9,),0)</f>
        <v>0</v>
      </c>
      <c r="S2046" s="90">
        <f>IFERROR(VLOOKUP(CONCATENATE($A2046,"A"),'05 APU'!$T:$AB,9,),0)</f>
        <v>0</v>
      </c>
      <c r="U2046" s="421"/>
      <c r="V2046" s="424"/>
      <c r="W2046" s="429" t="s">
        <v>7203</v>
      </c>
    </row>
    <row r="2047" spans="1:23" ht="21" x14ac:dyDescent="0.25">
      <c r="A2047" s="88">
        <v>2037</v>
      </c>
      <c r="B2047" s="673" t="s">
        <v>5000</v>
      </c>
      <c r="C2047" s="682" t="s">
        <v>6149</v>
      </c>
      <c r="D2047" s="681" t="str">
        <f>IFERROR(VLOOKUP(CONCATENATE($A2047,"T"),'05 APU'!$1:$1048576,3,),"")</f>
        <v/>
      </c>
      <c r="E2047" s="681" t="str">
        <f>IFERROR(VLOOKUP(CONCATENATE($A2047,"T2"),'05 APU'!$1:$1048576,3,),"")</f>
        <v/>
      </c>
      <c r="F2047" s="681" t="str">
        <f>IFERROR(VLOOKUP(CONCATENATE($A2047,"T3"),'05 APU'!$1:$1048576,3,),"")</f>
        <v/>
      </c>
      <c r="G2047" s="672" t="s">
        <v>168</v>
      </c>
      <c r="H2047" s="351"/>
      <c r="I2047" s="90">
        <f>IFERROR((VLOOKUP(CONCATENATE($A2047,"D"),'05 APU'!$1:$1048576,9,)),0)</f>
        <v>0</v>
      </c>
      <c r="J2047" s="90">
        <f t="shared" si="65"/>
        <v>0</v>
      </c>
      <c r="K2047" s="297" t="str">
        <f>IFERROR(VLOOKUP(CONCATENATE($A2047,"C"),'05 APU'!$1:$1048576,9,),"")</f>
        <v/>
      </c>
      <c r="L2047" s="297" t="str">
        <f>IFERROR(VLOOKUP(CONCATENATE($A2047,"B"),'05 APU'!$1:$1048576,9,),"")</f>
        <v/>
      </c>
      <c r="M2047" s="297" t="str">
        <f>IFERROR(VLOOKUP(CONCATENATE($A2047,"A"),'05 APU'!$1:$1048576,9,),"")</f>
        <v/>
      </c>
      <c r="N2047" s="86"/>
      <c r="O2047" s="90">
        <f>IFERROR(VLOOKUP(CONCATENATE($A2047,"D"),'05 APU'!$T:$AB,9,),0)</f>
        <v>0</v>
      </c>
      <c r="P2047" s="90">
        <f t="shared" si="64"/>
        <v>0</v>
      </c>
      <c r="Q2047" s="90">
        <f>IFERROR(VLOOKUP(CONCATENATE($A2047,"C"),'05 APU'!$T:$AB,9,),0)</f>
        <v>0</v>
      </c>
      <c r="R2047" s="90">
        <f>IFERROR(VLOOKUP(CONCATENATE($A2047,"B"),'05 APU'!$T:$AB,9,),0)</f>
        <v>0</v>
      </c>
      <c r="S2047" s="90">
        <f>IFERROR(VLOOKUP(CONCATENATE($A2047,"A"),'05 APU'!$T:$AB,9,),0)</f>
        <v>0</v>
      </c>
      <c r="U2047" s="421"/>
      <c r="V2047" s="424"/>
      <c r="W2047" s="429" t="s">
        <v>7203</v>
      </c>
    </row>
    <row r="2048" spans="1:23" ht="21" x14ac:dyDescent="0.25">
      <c r="A2048" s="88">
        <v>2038</v>
      </c>
      <c r="B2048" s="670"/>
      <c r="C2048" s="671" t="s">
        <v>7124</v>
      </c>
      <c r="D2048" s="681" t="str">
        <f>IFERROR(VLOOKUP(CONCATENATE($A2048,"T"),'05 APU'!$1:$1048576,3,),"")</f>
        <v/>
      </c>
      <c r="E2048" s="681" t="str">
        <f>IFERROR(VLOOKUP(CONCATENATE($A2048,"T2"),'05 APU'!$1:$1048576,3,),"")</f>
        <v/>
      </c>
      <c r="F2048" s="681" t="str">
        <f>IFERROR(VLOOKUP(CONCATENATE($A2048,"T3"),'05 APU'!$1:$1048576,3,),"")</f>
        <v/>
      </c>
      <c r="G2048" s="672"/>
      <c r="H2048" s="351"/>
      <c r="I2048" s="90">
        <f>IFERROR((VLOOKUP(CONCATENATE($A2048,"D"),'05 APU'!$1:$1048576,9,)),0)</f>
        <v>0</v>
      </c>
      <c r="J2048" s="90">
        <f t="shared" si="65"/>
        <v>0</v>
      </c>
      <c r="K2048" s="297" t="str">
        <f>IFERROR(VLOOKUP(CONCATENATE($A2048,"C"),'05 APU'!$1:$1048576,9,),"")</f>
        <v/>
      </c>
      <c r="L2048" s="297" t="str">
        <f>IFERROR(VLOOKUP(CONCATENATE($A2048,"B"),'05 APU'!$1:$1048576,9,),"")</f>
        <v/>
      </c>
      <c r="M2048" s="297" t="str">
        <f>IFERROR(VLOOKUP(CONCATENATE($A2048,"A"),'05 APU'!$1:$1048576,9,),"")</f>
        <v/>
      </c>
      <c r="N2048" s="86"/>
      <c r="O2048" s="90">
        <f>IFERROR(VLOOKUP(CONCATENATE($A2048,"D"),'05 APU'!$T:$AB,9,),0)</f>
        <v>0</v>
      </c>
      <c r="P2048" s="90">
        <f t="shared" si="64"/>
        <v>0</v>
      </c>
      <c r="Q2048" s="90">
        <f>IFERROR(VLOOKUP(CONCATENATE($A2048,"C"),'05 APU'!$T:$AB,9,),0)</f>
        <v>0</v>
      </c>
      <c r="R2048" s="90">
        <f>IFERROR(VLOOKUP(CONCATENATE($A2048,"B"),'05 APU'!$T:$AB,9,),0)</f>
        <v>0</v>
      </c>
      <c r="S2048" s="90">
        <f>IFERROR(VLOOKUP(CONCATENATE($A2048,"A"),'05 APU'!$T:$AB,9,),0)</f>
        <v>0</v>
      </c>
      <c r="U2048" s="421"/>
      <c r="V2048" s="424"/>
      <c r="W2048" s="429"/>
    </row>
    <row r="2049" spans="1:23" ht="21" x14ac:dyDescent="0.25">
      <c r="A2049" s="88">
        <v>2039</v>
      </c>
      <c r="B2049" s="673" t="s">
        <v>5001</v>
      </c>
      <c r="C2049" s="682" t="s">
        <v>6150</v>
      </c>
      <c r="D2049" s="681" t="str">
        <f>IFERROR(VLOOKUP(CONCATENATE($A2049,"T"),'05 APU'!$1:$1048576,3,),"")</f>
        <v/>
      </c>
      <c r="E2049" s="681" t="str">
        <f>IFERROR(VLOOKUP(CONCATENATE($A2049,"T2"),'05 APU'!$1:$1048576,3,),"")</f>
        <v/>
      </c>
      <c r="F2049" s="681" t="str">
        <f>IFERROR(VLOOKUP(CONCATENATE($A2049,"T3"),'05 APU'!$1:$1048576,3,),"")</f>
        <v/>
      </c>
      <c r="G2049" s="672"/>
      <c r="H2049" s="351"/>
      <c r="I2049" s="90">
        <f>IFERROR((VLOOKUP(CONCATENATE($A2049,"D"),'05 APU'!$1:$1048576,9,)),0)</f>
        <v>0</v>
      </c>
      <c r="J2049" s="90">
        <f t="shared" si="65"/>
        <v>0</v>
      </c>
      <c r="K2049" s="297" t="str">
        <f>IFERROR(VLOOKUP(CONCATENATE($A2049,"C"),'05 APU'!$1:$1048576,9,),"")</f>
        <v/>
      </c>
      <c r="L2049" s="297" t="str">
        <f>IFERROR(VLOOKUP(CONCATENATE($A2049,"B"),'05 APU'!$1:$1048576,9,),"")</f>
        <v/>
      </c>
      <c r="M2049" s="297" t="str">
        <f>IFERROR(VLOOKUP(CONCATENATE($A2049,"A"),'05 APU'!$1:$1048576,9,),"")</f>
        <v/>
      </c>
      <c r="N2049" s="86"/>
      <c r="O2049" s="90">
        <f>IFERROR(VLOOKUP(CONCATENATE($A2049,"D"),'05 APU'!$T:$AB,9,),0)</f>
        <v>0</v>
      </c>
      <c r="P2049" s="90">
        <f t="shared" si="64"/>
        <v>0</v>
      </c>
      <c r="Q2049" s="90">
        <f>IFERROR(VLOOKUP(CONCATENATE($A2049,"C"),'05 APU'!$T:$AB,9,),0)</f>
        <v>0</v>
      </c>
      <c r="R2049" s="90">
        <f>IFERROR(VLOOKUP(CONCATENATE($A2049,"B"),'05 APU'!$T:$AB,9,),0)</f>
        <v>0</v>
      </c>
      <c r="S2049" s="90">
        <f>IFERROR(VLOOKUP(CONCATENATE($A2049,"A"),'05 APU'!$T:$AB,9,),0)</f>
        <v>0</v>
      </c>
      <c r="U2049" s="421"/>
      <c r="V2049" s="424"/>
      <c r="W2049" s="429" t="s">
        <v>7203</v>
      </c>
    </row>
    <row r="2050" spans="1:23" ht="21" x14ac:dyDescent="0.25">
      <c r="A2050" s="88">
        <v>2040</v>
      </c>
      <c r="B2050" s="673" t="s">
        <v>5002</v>
      </c>
      <c r="C2050" s="682" t="s">
        <v>6151</v>
      </c>
      <c r="D2050" s="681" t="str">
        <f>IFERROR(VLOOKUP(CONCATENATE($A2050,"T"),'05 APU'!$1:$1048576,3,),"")</f>
        <v/>
      </c>
      <c r="E2050" s="681" t="str">
        <f>IFERROR(VLOOKUP(CONCATENATE($A2050,"T2"),'05 APU'!$1:$1048576,3,),"")</f>
        <v/>
      </c>
      <c r="F2050" s="681" t="str">
        <f>IFERROR(VLOOKUP(CONCATENATE($A2050,"T3"),'05 APU'!$1:$1048576,3,),"")</f>
        <v/>
      </c>
      <c r="G2050" s="672" t="s">
        <v>168</v>
      </c>
      <c r="H2050" s="351"/>
      <c r="I2050" s="90">
        <f>IFERROR((VLOOKUP(CONCATENATE($A2050,"D"),'05 APU'!$1:$1048576,9,)),0)</f>
        <v>0</v>
      </c>
      <c r="J2050" s="90">
        <f t="shared" si="65"/>
        <v>0</v>
      </c>
      <c r="K2050" s="297" t="str">
        <f>IFERROR(VLOOKUP(CONCATENATE($A2050,"C"),'05 APU'!$1:$1048576,9,),"")</f>
        <v/>
      </c>
      <c r="L2050" s="297" t="str">
        <f>IFERROR(VLOOKUP(CONCATENATE($A2050,"B"),'05 APU'!$1:$1048576,9,),"")</f>
        <v/>
      </c>
      <c r="M2050" s="297" t="str">
        <f>IFERROR(VLOOKUP(CONCATENATE($A2050,"A"),'05 APU'!$1:$1048576,9,),"")</f>
        <v/>
      </c>
      <c r="N2050" s="86"/>
      <c r="O2050" s="90">
        <f>IFERROR(VLOOKUP(CONCATENATE($A2050,"D"),'05 APU'!$T:$AB,9,),0)</f>
        <v>0</v>
      </c>
      <c r="P2050" s="90">
        <f t="shared" si="64"/>
        <v>0</v>
      </c>
      <c r="Q2050" s="90">
        <f>IFERROR(VLOOKUP(CONCATENATE($A2050,"C"),'05 APU'!$T:$AB,9,),0)</f>
        <v>0</v>
      </c>
      <c r="R2050" s="90">
        <f>IFERROR(VLOOKUP(CONCATENATE($A2050,"B"),'05 APU'!$T:$AB,9,),0)</f>
        <v>0</v>
      </c>
      <c r="S2050" s="90">
        <f>IFERROR(VLOOKUP(CONCATENATE($A2050,"A"),'05 APU'!$T:$AB,9,),0)</f>
        <v>0</v>
      </c>
      <c r="U2050" s="421"/>
      <c r="V2050" s="424"/>
      <c r="W2050" s="429" t="s">
        <v>7203</v>
      </c>
    </row>
    <row r="2051" spans="1:23" ht="21" x14ac:dyDescent="0.25">
      <c r="A2051" s="88">
        <v>2041</v>
      </c>
      <c r="B2051" s="673" t="s">
        <v>5003</v>
      </c>
      <c r="C2051" s="682" t="s">
        <v>6152</v>
      </c>
      <c r="D2051" s="681" t="str">
        <f>IFERROR(VLOOKUP(CONCATENATE($A2051,"T"),'05 APU'!$1:$1048576,3,),"")</f>
        <v/>
      </c>
      <c r="E2051" s="681" t="str">
        <f>IFERROR(VLOOKUP(CONCATENATE($A2051,"T2"),'05 APU'!$1:$1048576,3,),"")</f>
        <v/>
      </c>
      <c r="F2051" s="681" t="str">
        <f>IFERROR(VLOOKUP(CONCATENATE($A2051,"T3"),'05 APU'!$1:$1048576,3,),"")</f>
        <v/>
      </c>
      <c r="G2051" s="672" t="s">
        <v>168</v>
      </c>
      <c r="H2051" s="351"/>
      <c r="I2051" s="90">
        <f>IFERROR((VLOOKUP(CONCATENATE($A2051,"D"),'05 APU'!$1:$1048576,9,)),0)</f>
        <v>0</v>
      </c>
      <c r="J2051" s="90">
        <f t="shared" si="65"/>
        <v>0</v>
      </c>
      <c r="K2051" s="297" t="str">
        <f>IFERROR(VLOOKUP(CONCATENATE($A2051,"C"),'05 APU'!$1:$1048576,9,),"")</f>
        <v/>
      </c>
      <c r="L2051" s="297" t="str">
        <f>IFERROR(VLOOKUP(CONCATENATE($A2051,"B"),'05 APU'!$1:$1048576,9,),"")</f>
        <v/>
      </c>
      <c r="M2051" s="297" t="str">
        <f>IFERROR(VLOOKUP(CONCATENATE($A2051,"A"),'05 APU'!$1:$1048576,9,),"")</f>
        <v/>
      </c>
      <c r="N2051" s="86"/>
      <c r="O2051" s="90">
        <f>IFERROR(VLOOKUP(CONCATENATE($A2051,"D"),'05 APU'!$T:$AB,9,),0)</f>
        <v>0</v>
      </c>
      <c r="P2051" s="90">
        <f t="shared" si="64"/>
        <v>0</v>
      </c>
      <c r="Q2051" s="90">
        <f>IFERROR(VLOOKUP(CONCATENATE($A2051,"C"),'05 APU'!$T:$AB,9,),0)</f>
        <v>0</v>
      </c>
      <c r="R2051" s="90">
        <f>IFERROR(VLOOKUP(CONCATENATE($A2051,"B"),'05 APU'!$T:$AB,9,),0)</f>
        <v>0</v>
      </c>
      <c r="S2051" s="90">
        <f>IFERROR(VLOOKUP(CONCATENATE($A2051,"A"),'05 APU'!$T:$AB,9,),0)</f>
        <v>0</v>
      </c>
      <c r="U2051" s="421"/>
      <c r="V2051" s="424"/>
      <c r="W2051" s="429" t="s">
        <v>7203</v>
      </c>
    </row>
    <row r="2052" spans="1:23" ht="21" x14ac:dyDescent="0.25">
      <c r="A2052" s="88">
        <v>2042</v>
      </c>
      <c r="B2052" s="673" t="s">
        <v>5004</v>
      </c>
      <c r="C2052" s="682" t="s">
        <v>6153</v>
      </c>
      <c r="D2052" s="681" t="str">
        <f>IFERROR(VLOOKUP(CONCATENATE($A2052,"T"),'05 APU'!$1:$1048576,3,),"")</f>
        <v/>
      </c>
      <c r="E2052" s="681" t="str">
        <f>IFERROR(VLOOKUP(CONCATENATE($A2052,"T2"),'05 APU'!$1:$1048576,3,),"")</f>
        <v/>
      </c>
      <c r="F2052" s="681" t="str">
        <f>IFERROR(VLOOKUP(CONCATENATE($A2052,"T3"),'05 APU'!$1:$1048576,3,),"")</f>
        <v/>
      </c>
      <c r="G2052" s="672" t="s">
        <v>168</v>
      </c>
      <c r="H2052" s="351"/>
      <c r="I2052" s="90">
        <f>IFERROR((VLOOKUP(CONCATENATE($A2052,"D"),'05 APU'!$1:$1048576,9,)),0)</f>
        <v>0</v>
      </c>
      <c r="J2052" s="90">
        <f t="shared" si="65"/>
        <v>0</v>
      </c>
      <c r="K2052" s="297" t="str">
        <f>IFERROR(VLOOKUP(CONCATENATE($A2052,"C"),'05 APU'!$1:$1048576,9,),"")</f>
        <v/>
      </c>
      <c r="L2052" s="297" t="str">
        <f>IFERROR(VLOOKUP(CONCATENATE($A2052,"B"),'05 APU'!$1:$1048576,9,),"")</f>
        <v/>
      </c>
      <c r="M2052" s="297" t="str">
        <f>IFERROR(VLOOKUP(CONCATENATE($A2052,"A"),'05 APU'!$1:$1048576,9,),"")</f>
        <v/>
      </c>
      <c r="N2052" s="86"/>
      <c r="O2052" s="90">
        <f>IFERROR(VLOOKUP(CONCATENATE($A2052,"D"),'05 APU'!$T:$AB,9,),0)</f>
        <v>0</v>
      </c>
      <c r="P2052" s="90">
        <f t="shared" si="64"/>
        <v>0</v>
      </c>
      <c r="Q2052" s="90">
        <f>IFERROR(VLOOKUP(CONCATENATE($A2052,"C"),'05 APU'!$T:$AB,9,),0)</f>
        <v>0</v>
      </c>
      <c r="R2052" s="90">
        <f>IFERROR(VLOOKUP(CONCATENATE($A2052,"B"),'05 APU'!$T:$AB,9,),0)</f>
        <v>0</v>
      </c>
      <c r="S2052" s="90">
        <f>IFERROR(VLOOKUP(CONCATENATE($A2052,"A"),'05 APU'!$T:$AB,9,),0)</f>
        <v>0</v>
      </c>
      <c r="U2052" s="421"/>
      <c r="V2052" s="424"/>
      <c r="W2052" s="429" t="s">
        <v>7203</v>
      </c>
    </row>
    <row r="2053" spans="1:23" ht="21" x14ac:dyDescent="0.25">
      <c r="A2053" s="88">
        <v>2043</v>
      </c>
      <c r="B2053" s="673" t="s">
        <v>5005</v>
      </c>
      <c r="C2053" s="682" t="s">
        <v>6154</v>
      </c>
      <c r="D2053" s="681" t="str">
        <f>IFERROR(VLOOKUP(CONCATENATE($A2053,"T"),'05 APU'!$1:$1048576,3,),"")</f>
        <v/>
      </c>
      <c r="E2053" s="681" t="str">
        <f>IFERROR(VLOOKUP(CONCATENATE($A2053,"T2"),'05 APU'!$1:$1048576,3,),"")</f>
        <v/>
      </c>
      <c r="F2053" s="681" t="str">
        <f>IFERROR(VLOOKUP(CONCATENATE($A2053,"T3"),'05 APU'!$1:$1048576,3,),"")</f>
        <v/>
      </c>
      <c r="G2053" s="672" t="s">
        <v>168</v>
      </c>
      <c r="H2053" s="351"/>
      <c r="I2053" s="90">
        <f>IFERROR((VLOOKUP(CONCATENATE($A2053,"D"),'05 APU'!$1:$1048576,9,)),0)</f>
        <v>0</v>
      </c>
      <c r="J2053" s="90">
        <f t="shared" si="65"/>
        <v>0</v>
      </c>
      <c r="K2053" s="297" t="str">
        <f>IFERROR(VLOOKUP(CONCATENATE($A2053,"C"),'05 APU'!$1:$1048576,9,),"")</f>
        <v/>
      </c>
      <c r="L2053" s="297" t="str">
        <f>IFERROR(VLOOKUP(CONCATENATE($A2053,"B"),'05 APU'!$1:$1048576,9,),"")</f>
        <v/>
      </c>
      <c r="M2053" s="297" t="str">
        <f>IFERROR(VLOOKUP(CONCATENATE($A2053,"A"),'05 APU'!$1:$1048576,9,),"")</f>
        <v/>
      </c>
      <c r="N2053" s="86"/>
      <c r="O2053" s="90">
        <f>IFERROR(VLOOKUP(CONCATENATE($A2053,"D"),'05 APU'!$T:$AB,9,),0)</f>
        <v>0</v>
      </c>
      <c r="P2053" s="90">
        <f t="shared" si="64"/>
        <v>0</v>
      </c>
      <c r="Q2053" s="90">
        <f>IFERROR(VLOOKUP(CONCATENATE($A2053,"C"),'05 APU'!$T:$AB,9,),0)</f>
        <v>0</v>
      </c>
      <c r="R2053" s="90">
        <f>IFERROR(VLOOKUP(CONCATENATE($A2053,"B"),'05 APU'!$T:$AB,9,),0)</f>
        <v>0</v>
      </c>
      <c r="S2053" s="90">
        <f>IFERROR(VLOOKUP(CONCATENATE($A2053,"A"),'05 APU'!$T:$AB,9,),0)</f>
        <v>0</v>
      </c>
      <c r="U2053" s="421"/>
      <c r="V2053" s="424"/>
      <c r="W2053" s="429" t="s">
        <v>7203</v>
      </c>
    </row>
    <row r="2054" spans="1:23" ht="21" x14ac:dyDescent="0.25">
      <c r="A2054" s="88">
        <v>2044</v>
      </c>
      <c r="B2054" s="673" t="s">
        <v>5006</v>
      </c>
      <c r="C2054" s="682" t="s">
        <v>6155</v>
      </c>
      <c r="D2054" s="681" t="str">
        <f>IFERROR(VLOOKUP(CONCATENATE($A2054,"T"),'05 APU'!$1:$1048576,3,),"")</f>
        <v/>
      </c>
      <c r="E2054" s="681" t="str">
        <f>IFERROR(VLOOKUP(CONCATENATE($A2054,"T2"),'05 APU'!$1:$1048576,3,),"")</f>
        <v/>
      </c>
      <c r="F2054" s="681" t="str">
        <f>IFERROR(VLOOKUP(CONCATENATE($A2054,"T3"),'05 APU'!$1:$1048576,3,),"")</f>
        <v/>
      </c>
      <c r="G2054" s="672" t="s">
        <v>168</v>
      </c>
      <c r="H2054" s="351"/>
      <c r="I2054" s="90">
        <f>IFERROR((VLOOKUP(CONCATENATE($A2054,"D"),'05 APU'!$1:$1048576,9,)),0)</f>
        <v>0</v>
      </c>
      <c r="J2054" s="90">
        <f t="shared" si="65"/>
        <v>0</v>
      </c>
      <c r="K2054" s="297" t="str">
        <f>IFERROR(VLOOKUP(CONCATENATE($A2054,"C"),'05 APU'!$1:$1048576,9,),"")</f>
        <v/>
      </c>
      <c r="L2054" s="297" t="str">
        <f>IFERROR(VLOOKUP(CONCATENATE($A2054,"B"),'05 APU'!$1:$1048576,9,),"")</f>
        <v/>
      </c>
      <c r="M2054" s="297" t="str">
        <f>IFERROR(VLOOKUP(CONCATENATE($A2054,"A"),'05 APU'!$1:$1048576,9,),"")</f>
        <v/>
      </c>
      <c r="N2054" s="86"/>
      <c r="O2054" s="90">
        <f>IFERROR(VLOOKUP(CONCATENATE($A2054,"D"),'05 APU'!$T:$AB,9,),0)</f>
        <v>0</v>
      </c>
      <c r="P2054" s="90">
        <f t="shared" si="64"/>
        <v>0</v>
      </c>
      <c r="Q2054" s="90">
        <f>IFERROR(VLOOKUP(CONCATENATE($A2054,"C"),'05 APU'!$T:$AB,9,),0)</f>
        <v>0</v>
      </c>
      <c r="R2054" s="90">
        <f>IFERROR(VLOOKUP(CONCATENATE($A2054,"B"),'05 APU'!$T:$AB,9,),0)</f>
        <v>0</v>
      </c>
      <c r="S2054" s="90">
        <f>IFERROR(VLOOKUP(CONCATENATE($A2054,"A"),'05 APU'!$T:$AB,9,),0)</f>
        <v>0</v>
      </c>
      <c r="U2054" s="421"/>
      <c r="V2054" s="424"/>
      <c r="W2054" s="429" t="s">
        <v>7203</v>
      </c>
    </row>
    <row r="2055" spans="1:23" ht="21" x14ac:dyDescent="0.25">
      <c r="A2055" s="88">
        <v>2045</v>
      </c>
      <c r="B2055" s="673" t="s">
        <v>5007</v>
      </c>
      <c r="C2055" s="682" t="s">
        <v>6156</v>
      </c>
      <c r="D2055" s="681" t="str">
        <f>IFERROR(VLOOKUP(CONCATENATE($A2055,"T"),'05 APU'!$1:$1048576,3,),"")</f>
        <v/>
      </c>
      <c r="E2055" s="681" t="str">
        <f>IFERROR(VLOOKUP(CONCATENATE($A2055,"T2"),'05 APU'!$1:$1048576,3,),"")</f>
        <v/>
      </c>
      <c r="F2055" s="681" t="str">
        <f>IFERROR(VLOOKUP(CONCATENATE($A2055,"T3"),'05 APU'!$1:$1048576,3,),"")</f>
        <v/>
      </c>
      <c r="G2055" s="672" t="s">
        <v>168</v>
      </c>
      <c r="H2055" s="351"/>
      <c r="I2055" s="90">
        <f>IFERROR((VLOOKUP(CONCATENATE($A2055,"D"),'05 APU'!$1:$1048576,9,)),0)</f>
        <v>0</v>
      </c>
      <c r="J2055" s="90">
        <f t="shared" si="65"/>
        <v>0</v>
      </c>
      <c r="K2055" s="297" t="str">
        <f>IFERROR(VLOOKUP(CONCATENATE($A2055,"C"),'05 APU'!$1:$1048576,9,),"")</f>
        <v/>
      </c>
      <c r="L2055" s="297" t="str">
        <f>IFERROR(VLOOKUP(CONCATENATE($A2055,"B"),'05 APU'!$1:$1048576,9,),"")</f>
        <v/>
      </c>
      <c r="M2055" s="297" t="str">
        <f>IFERROR(VLOOKUP(CONCATENATE($A2055,"A"),'05 APU'!$1:$1048576,9,),"")</f>
        <v/>
      </c>
      <c r="N2055" s="86"/>
      <c r="O2055" s="90">
        <f>IFERROR(VLOOKUP(CONCATENATE($A2055,"D"),'05 APU'!$T:$AB,9,),0)</f>
        <v>0</v>
      </c>
      <c r="P2055" s="90">
        <f t="shared" si="64"/>
        <v>0</v>
      </c>
      <c r="Q2055" s="90">
        <f>IFERROR(VLOOKUP(CONCATENATE($A2055,"C"),'05 APU'!$T:$AB,9,),0)</f>
        <v>0</v>
      </c>
      <c r="R2055" s="90">
        <f>IFERROR(VLOOKUP(CONCATENATE($A2055,"B"),'05 APU'!$T:$AB,9,),0)</f>
        <v>0</v>
      </c>
      <c r="S2055" s="90">
        <f>IFERROR(VLOOKUP(CONCATENATE($A2055,"A"),'05 APU'!$T:$AB,9,),0)</f>
        <v>0</v>
      </c>
      <c r="U2055" s="421"/>
      <c r="V2055" s="424"/>
      <c r="W2055" s="429" t="s">
        <v>7203</v>
      </c>
    </row>
    <row r="2056" spans="1:23" ht="21" x14ac:dyDescent="0.25">
      <c r="A2056" s="88">
        <v>2046</v>
      </c>
      <c r="B2056" s="673" t="s">
        <v>5008</v>
      </c>
      <c r="C2056" s="682" t="s">
        <v>6157</v>
      </c>
      <c r="D2056" s="681" t="str">
        <f>IFERROR(VLOOKUP(CONCATENATE($A2056,"T"),'05 APU'!$1:$1048576,3,),"")</f>
        <v/>
      </c>
      <c r="E2056" s="681" t="str">
        <f>IFERROR(VLOOKUP(CONCATENATE($A2056,"T2"),'05 APU'!$1:$1048576,3,),"")</f>
        <v/>
      </c>
      <c r="F2056" s="681" t="str">
        <f>IFERROR(VLOOKUP(CONCATENATE($A2056,"T3"),'05 APU'!$1:$1048576,3,),"")</f>
        <v/>
      </c>
      <c r="G2056" s="672" t="s">
        <v>168</v>
      </c>
      <c r="H2056" s="351"/>
      <c r="I2056" s="90">
        <f>IFERROR((VLOOKUP(CONCATENATE($A2056,"D"),'05 APU'!$1:$1048576,9,)),0)</f>
        <v>0</v>
      </c>
      <c r="J2056" s="90">
        <f t="shared" si="65"/>
        <v>0</v>
      </c>
      <c r="K2056" s="297" t="str">
        <f>IFERROR(VLOOKUP(CONCATENATE($A2056,"C"),'05 APU'!$1:$1048576,9,),"")</f>
        <v/>
      </c>
      <c r="L2056" s="297" t="str">
        <f>IFERROR(VLOOKUP(CONCATENATE($A2056,"B"),'05 APU'!$1:$1048576,9,),"")</f>
        <v/>
      </c>
      <c r="M2056" s="297" t="str">
        <f>IFERROR(VLOOKUP(CONCATENATE($A2056,"A"),'05 APU'!$1:$1048576,9,),"")</f>
        <v/>
      </c>
      <c r="N2056" s="86"/>
      <c r="O2056" s="90">
        <f>IFERROR(VLOOKUP(CONCATENATE($A2056,"D"),'05 APU'!$T:$AB,9,),0)</f>
        <v>0</v>
      </c>
      <c r="P2056" s="90">
        <f t="shared" si="64"/>
        <v>0</v>
      </c>
      <c r="Q2056" s="90">
        <f>IFERROR(VLOOKUP(CONCATENATE($A2056,"C"),'05 APU'!$T:$AB,9,),0)</f>
        <v>0</v>
      </c>
      <c r="R2056" s="90">
        <f>IFERROR(VLOOKUP(CONCATENATE($A2056,"B"),'05 APU'!$T:$AB,9,),0)</f>
        <v>0</v>
      </c>
      <c r="S2056" s="90">
        <f>IFERROR(VLOOKUP(CONCATENATE($A2056,"A"),'05 APU'!$T:$AB,9,),0)</f>
        <v>0</v>
      </c>
      <c r="U2056" s="421"/>
      <c r="V2056" s="424"/>
      <c r="W2056" s="429" t="s">
        <v>7203</v>
      </c>
    </row>
    <row r="2057" spans="1:23" ht="21" x14ac:dyDescent="0.25">
      <c r="A2057" s="88">
        <v>2047</v>
      </c>
      <c r="B2057" s="673" t="s">
        <v>5009</v>
      </c>
      <c r="C2057" s="682" t="s">
        <v>6158</v>
      </c>
      <c r="D2057" s="681" t="str">
        <f>IFERROR(VLOOKUP(CONCATENATE($A2057,"T"),'05 APU'!$1:$1048576,3,),"")</f>
        <v/>
      </c>
      <c r="E2057" s="681" t="str">
        <f>IFERROR(VLOOKUP(CONCATENATE($A2057,"T2"),'05 APU'!$1:$1048576,3,),"")</f>
        <v/>
      </c>
      <c r="F2057" s="681" t="str">
        <f>IFERROR(VLOOKUP(CONCATENATE($A2057,"T3"),'05 APU'!$1:$1048576,3,),"")</f>
        <v/>
      </c>
      <c r="G2057" s="672" t="s">
        <v>168</v>
      </c>
      <c r="H2057" s="351"/>
      <c r="I2057" s="90">
        <f>IFERROR((VLOOKUP(CONCATENATE($A2057,"D"),'05 APU'!$1:$1048576,9,)),0)</f>
        <v>0</v>
      </c>
      <c r="J2057" s="90">
        <f t="shared" si="65"/>
        <v>0</v>
      </c>
      <c r="K2057" s="297" t="str">
        <f>IFERROR(VLOOKUP(CONCATENATE($A2057,"C"),'05 APU'!$1:$1048576,9,),"")</f>
        <v/>
      </c>
      <c r="L2057" s="297" t="str">
        <f>IFERROR(VLOOKUP(CONCATENATE($A2057,"B"),'05 APU'!$1:$1048576,9,),"")</f>
        <v/>
      </c>
      <c r="M2057" s="297" t="str">
        <f>IFERROR(VLOOKUP(CONCATENATE($A2057,"A"),'05 APU'!$1:$1048576,9,),"")</f>
        <v/>
      </c>
      <c r="N2057" s="86"/>
      <c r="O2057" s="90">
        <f>IFERROR(VLOOKUP(CONCATENATE($A2057,"D"),'05 APU'!$T:$AB,9,),0)</f>
        <v>0</v>
      </c>
      <c r="P2057" s="90">
        <f t="shared" si="64"/>
        <v>0</v>
      </c>
      <c r="Q2057" s="90">
        <f>IFERROR(VLOOKUP(CONCATENATE($A2057,"C"),'05 APU'!$T:$AB,9,),0)</f>
        <v>0</v>
      </c>
      <c r="R2057" s="90">
        <f>IFERROR(VLOOKUP(CONCATENATE($A2057,"B"),'05 APU'!$T:$AB,9,),0)</f>
        <v>0</v>
      </c>
      <c r="S2057" s="90">
        <f>IFERROR(VLOOKUP(CONCATENATE($A2057,"A"),'05 APU'!$T:$AB,9,),0)</f>
        <v>0</v>
      </c>
      <c r="U2057" s="421"/>
      <c r="V2057" s="424"/>
      <c r="W2057" s="429" t="s">
        <v>7203</v>
      </c>
    </row>
    <row r="2058" spans="1:23" ht="21" x14ac:dyDescent="0.25">
      <c r="A2058" s="88">
        <v>2048</v>
      </c>
      <c r="B2058" s="673" t="s">
        <v>5010</v>
      </c>
      <c r="C2058" s="682" t="s">
        <v>6159</v>
      </c>
      <c r="D2058" s="681" t="str">
        <f>IFERROR(VLOOKUP(CONCATENATE($A2058,"T"),'05 APU'!$1:$1048576,3,),"")</f>
        <v/>
      </c>
      <c r="E2058" s="681" t="str">
        <f>IFERROR(VLOOKUP(CONCATENATE($A2058,"T2"),'05 APU'!$1:$1048576,3,),"")</f>
        <v/>
      </c>
      <c r="F2058" s="681" t="str">
        <f>IFERROR(VLOOKUP(CONCATENATE($A2058,"T3"),'05 APU'!$1:$1048576,3,),"")</f>
        <v/>
      </c>
      <c r="G2058" s="672" t="s">
        <v>168</v>
      </c>
      <c r="H2058" s="351"/>
      <c r="I2058" s="90">
        <f>IFERROR((VLOOKUP(CONCATENATE($A2058,"D"),'05 APU'!$1:$1048576,9,)),0)</f>
        <v>0</v>
      </c>
      <c r="J2058" s="90">
        <f t="shared" si="65"/>
        <v>0</v>
      </c>
      <c r="K2058" s="297" t="str">
        <f>IFERROR(VLOOKUP(CONCATENATE($A2058,"C"),'05 APU'!$1:$1048576,9,),"")</f>
        <v/>
      </c>
      <c r="L2058" s="297" t="str">
        <f>IFERROR(VLOOKUP(CONCATENATE($A2058,"B"),'05 APU'!$1:$1048576,9,),"")</f>
        <v/>
      </c>
      <c r="M2058" s="297" t="str">
        <f>IFERROR(VLOOKUP(CONCATENATE($A2058,"A"),'05 APU'!$1:$1048576,9,),"")</f>
        <v/>
      </c>
      <c r="N2058" s="86"/>
      <c r="O2058" s="90">
        <f>IFERROR(VLOOKUP(CONCATENATE($A2058,"D"),'05 APU'!$T:$AB,9,),0)</f>
        <v>0</v>
      </c>
      <c r="P2058" s="90">
        <f t="shared" si="64"/>
        <v>0</v>
      </c>
      <c r="Q2058" s="90">
        <f>IFERROR(VLOOKUP(CONCATENATE($A2058,"C"),'05 APU'!$T:$AB,9,),0)</f>
        <v>0</v>
      </c>
      <c r="R2058" s="90">
        <f>IFERROR(VLOOKUP(CONCATENATE($A2058,"B"),'05 APU'!$T:$AB,9,),0)</f>
        <v>0</v>
      </c>
      <c r="S2058" s="90">
        <f>IFERROR(VLOOKUP(CONCATENATE($A2058,"A"),'05 APU'!$T:$AB,9,),0)</f>
        <v>0</v>
      </c>
      <c r="U2058" s="421"/>
      <c r="V2058" s="424"/>
      <c r="W2058" s="429" t="s">
        <v>7203</v>
      </c>
    </row>
    <row r="2059" spans="1:23" ht="21" x14ac:dyDescent="0.25">
      <c r="A2059" s="88">
        <v>2049</v>
      </c>
      <c r="B2059" s="670"/>
      <c r="C2059" s="671" t="s">
        <v>7125</v>
      </c>
      <c r="D2059" s="681" t="str">
        <f>IFERROR(VLOOKUP(CONCATENATE($A2059,"T"),'05 APU'!$1:$1048576,3,),"")</f>
        <v/>
      </c>
      <c r="E2059" s="681" t="str">
        <f>IFERROR(VLOOKUP(CONCATENATE($A2059,"T2"),'05 APU'!$1:$1048576,3,),"")</f>
        <v/>
      </c>
      <c r="F2059" s="681" t="str">
        <f>IFERROR(VLOOKUP(CONCATENATE($A2059,"T3"),'05 APU'!$1:$1048576,3,),"")</f>
        <v/>
      </c>
      <c r="G2059" s="672"/>
      <c r="H2059" s="351"/>
      <c r="I2059" s="90">
        <f>IFERROR((VLOOKUP(CONCATENATE($A2059,"D"),'05 APU'!$1:$1048576,9,)),0)</f>
        <v>0</v>
      </c>
      <c r="J2059" s="90">
        <f t="shared" si="65"/>
        <v>0</v>
      </c>
      <c r="K2059" s="297" t="str">
        <f>IFERROR(VLOOKUP(CONCATENATE($A2059,"C"),'05 APU'!$1:$1048576,9,),"")</f>
        <v/>
      </c>
      <c r="L2059" s="297" t="str">
        <f>IFERROR(VLOOKUP(CONCATENATE($A2059,"B"),'05 APU'!$1:$1048576,9,),"")</f>
        <v/>
      </c>
      <c r="M2059" s="297" t="str">
        <f>IFERROR(VLOOKUP(CONCATENATE($A2059,"A"),'05 APU'!$1:$1048576,9,),"")</f>
        <v/>
      </c>
      <c r="N2059" s="86"/>
      <c r="O2059" s="90">
        <f>IFERROR(VLOOKUP(CONCATENATE($A2059,"D"),'05 APU'!$T:$AB,9,),0)</f>
        <v>0</v>
      </c>
      <c r="P2059" s="90">
        <f t="shared" ref="P2059:P2122" si="66">IFERROR($O2059*$H2059,0)</f>
        <v>0</v>
      </c>
      <c r="Q2059" s="90">
        <f>IFERROR(VLOOKUP(CONCATENATE($A2059,"C"),'05 APU'!$T:$AB,9,),0)</f>
        <v>0</v>
      </c>
      <c r="R2059" s="90">
        <f>IFERROR(VLOOKUP(CONCATENATE($A2059,"B"),'05 APU'!$T:$AB,9,),0)</f>
        <v>0</v>
      </c>
      <c r="S2059" s="90">
        <f>IFERROR(VLOOKUP(CONCATENATE($A2059,"A"),'05 APU'!$T:$AB,9,),0)</f>
        <v>0</v>
      </c>
      <c r="U2059" s="421"/>
      <c r="V2059" s="424"/>
      <c r="W2059" s="429"/>
    </row>
    <row r="2060" spans="1:23" ht="21" x14ac:dyDescent="0.25">
      <c r="A2060" s="88">
        <v>2050</v>
      </c>
      <c r="B2060" s="673" t="s">
        <v>5011</v>
      </c>
      <c r="C2060" s="682" t="s">
        <v>6160</v>
      </c>
      <c r="D2060" s="681" t="str">
        <f>IFERROR(VLOOKUP(CONCATENATE($A2060,"T"),'05 APU'!$1:$1048576,3,),"")</f>
        <v/>
      </c>
      <c r="E2060" s="681" t="str">
        <f>IFERROR(VLOOKUP(CONCATENATE($A2060,"T2"),'05 APU'!$1:$1048576,3,),"")</f>
        <v/>
      </c>
      <c r="F2060" s="681" t="str">
        <f>IFERROR(VLOOKUP(CONCATENATE($A2060,"T3"),'05 APU'!$1:$1048576,3,),"")</f>
        <v/>
      </c>
      <c r="G2060" s="672" t="s">
        <v>168</v>
      </c>
      <c r="H2060" s="351"/>
      <c r="I2060" s="90">
        <f>IFERROR((VLOOKUP(CONCATENATE($A2060,"D"),'05 APU'!$1:$1048576,9,)),0)</f>
        <v>0</v>
      </c>
      <c r="J2060" s="90">
        <f t="shared" si="65"/>
        <v>0</v>
      </c>
      <c r="K2060" s="297" t="str">
        <f>IFERROR(VLOOKUP(CONCATENATE($A2060,"C"),'05 APU'!$1:$1048576,9,),"")</f>
        <v/>
      </c>
      <c r="L2060" s="297" t="str">
        <f>IFERROR(VLOOKUP(CONCATENATE($A2060,"B"),'05 APU'!$1:$1048576,9,),"")</f>
        <v/>
      </c>
      <c r="M2060" s="297" t="str">
        <f>IFERROR(VLOOKUP(CONCATENATE($A2060,"A"),'05 APU'!$1:$1048576,9,),"")</f>
        <v/>
      </c>
      <c r="N2060" s="86"/>
      <c r="O2060" s="90">
        <f>IFERROR(VLOOKUP(CONCATENATE($A2060,"D"),'05 APU'!$T:$AB,9,),0)</f>
        <v>0</v>
      </c>
      <c r="P2060" s="90">
        <f t="shared" si="66"/>
        <v>0</v>
      </c>
      <c r="Q2060" s="90">
        <f>IFERROR(VLOOKUP(CONCATENATE($A2060,"C"),'05 APU'!$T:$AB,9,),0)</f>
        <v>0</v>
      </c>
      <c r="R2060" s="90">
        <f>IFERROR(VLOOKUP(CONCATENATE($A2060,"B"),'05 APU'!$T:$AB,9,),0)</f>
        <v>0</v>
      </c>
      <c r="S2060" s="90">
        <f>IFERROR(VLOOKUP(CONCATENATE($A2060,"A"),'05 APU'!$T:$AB,9,),0)</f>
        <v>0</v>
      </c>
      <c r="U2060" s="421"/>
      <c r="V2060" s="424"/>
      <c r="W2060" s="429" t="s">
        <v>7203</v>
      </c>
    </row>
    <row r="2061" spans="1:23" ht="21" x14ac:dyDescent="0.25">
      <c r="A2061" s="88">
        <v>2051</v>
      </c>
      <c r="B2061" s="673" t="s">
        <v>5012</v>
      </c>
      <c r="C2061" s="682" t="s">
        <v>6161</v>
      </c>
      <c r="D2061" s="681" t="str">
        <f>IFERROR(VLOOKUP(CONCATENATE($A2061,"T"),'05 APU'!$1:$1048576,3,),"")</f>
        <v/>
      </c>
      <c r="E2061" s="681" t="str">
        <f>IFERROR(VLOOKUP(CONCATENATE($A2061,"T2"),'05 APU'!$1:$1048576,3,),"")</f>
        <v/>
      </c>
      <c r="F2061" s="681" t="str">
        <f>IFERROR(VLOOKUP(CONCATENATE($A2061,"T3"),'05 APU'!$1:$1048576,3,),"")</f>
        <v/>
      </c>
      <c r="G2061" s="672" t="s">
        <v>168</v>
      </c>
      <c r="H2061" s="351"/>
      <c r="I2061" s="90">
        <f>IFERROR((VLOOKUP(CONCATENATE($A2061,"D"),'05 APU'!$1:$1048576,9,)),0)</f>
        <v>0</v>
      </c>
      <c r="J2061" s="90">
        <f t="shared" si="65"/>
        <v>0</v>
      </c>
      <c r="K2061" s="297" t="str">
        <f>IFERROR(VLOOKUP(CONCATENATE($A2061,"C"),'05 APU'!$1:$1048576,9,),"")</f>
        <v/>
      </c>
      <c r="L2061" s="297" t="str">
        <f>IFERROR(VLOOKUP(CONCATENATE($A2061,"B"),'05 APU'!$1:$1048576,9,),"")</f>
        <v/>
      </c>
      <c r="M2061" s="297" t="str">
        <f>IFERROR(VLOOKUP(CONCATENATE($A2061,"A"),'05 APU'!$1:$1048576,9,),"")</f>
        <v/>
      </c>
      <c r="N2061" s="86"/>
      <c r="O2061" s="90">
        <f>IFERROR(VLOOKUP(CONCATENATE($A2061,"D"),'05 APU'!$T:$AB,9,),0)</f>
        <v>0</v>
      </c>
      <c r="P2061" s="90">
        <f t="shared" si="66"/>
        <v>0</v>
      </c>
      <c r="Q2061" s="90">
        <f>IFERROR(VLOOKUP(CONCATENATE($A2061,"C"),'05 APU'!$T:$AB,9,),0)</f>
        <v>0</v>
      </c>
      <c r="R2061" s="90">
        <f>IFERROR(VLOOKUP(CONCATENATE($A2061,"B"),'05 APU'!$T:$AB,9,),0)</f>
        <v>0</v>
      </c>
      <c r="S2061" s="90">
        <f>IFERROR(VLOOKUP(CONCATENATE($A2061,"A"),'05 APU'!$T:$AB,9,),0)</f>
        <v>0</v>
      </c>
      <c r="U2061" s="421"/>
      <c r="V2061" s="424"/>
      <c r="W2061" s="429" t="s">
        <v>7203</v>
      </c>
    </row>
    <row r="2062" spans="1:23" ht="21" x14ac:dyDescent="0.25">
      <c r="A2062" s="88">
        <v>2052</v>
      </c>
      <c r="B2062" s="673" t="s">
        <v>5013</v>
      </c>
      <c r="C2062" s="682" t="s">
        <v>6162</v>
      </c>
      <c r="D2062" s="681" t="str">
        <f>IFERROR(VLOOKUP(CONCATENATE($A2062,"T"),'05 APU'!$1:$1048576,3,),"")</f>
        <v/>
      </c>
      <c r="E2062" s="681" t="str">
        <f>IFERROR(VLOOKUP(CONCATENATE($A2062,"T2"),'05 APU'!$1:$1048576,3,),"")</f>
        <v/>
      </c>
      <c r="F2062" s="681" t="str">
        <f>IFERROR(VLOOKUP(CONCATENATE($A2062,"T3"),'05 APU'!$1:$1048576,3,),"")</f>
        <v/>
      </c>
      <c r="G2062" s="672" t="s">
        <v>168</v>
      </c>
      <c r="H2062" s="351"/>
      <c r="I2062" s="90">
        <f>IFERROR((VLOOKUP(CONCATENATE($A2062,"D"),'05 APU'!$1:$1048576,9,)),0)</f>
        <v>0</v>
      </c>
      <c r="J2062" s="90">
        <f t="shared" si="65"/>
        <v>0</v>
      </c>
      <c r="K2062" s="297" t="str">
        <f>IFERROR(VLOOKUP(CONCATENATE($A2062,"C"),'05 APU'!$1:$1048576,9,),"")</f>
        <v/>
      </c>
      <c r="L2062" s="297" t="str">
        <f>IFERROR(VLOOKUP(CONCATENATE($A2062,"B"),'05 APU'!$1:$1048576,9,),"")</f>
        <v/>
      </c>
      <c r="M2062" s="297" t="str">
        <f>IFERROR(VLOOKUP(CONCATENATE($A2062,"A"),'05 APU'!$1:$1048576,9,),"")</f>
        <v/>
      </c>
      <c r="N2062" s="86"/>
      <c r="O2062" s="90">
        <f>IFERROR(VLOOKUP(CONCATENATE($A2062,"D"),'05 APU'!$T:$AB,9,),0)</f>
        <v>0</v>
      </c>
      <c r="P2062" s="90">
        <f t="shared" si="66"/>
        <v>0</v>
      </c>
      <c r="Q2062" s="90">
        <f>IFERROR(VLOOKUP(CONCATENATE($A2062,"C"),'05 APU'!$T:$AB,9,),0)</f>
        <v>0</v>
      </c>
      <c r="R2062" s="90">
        <f>IFERROR(VLOOKUP(CONCATENATE($A2062,"B"),'05 APU'!$T:$AB,9,),0)</f>
        <v>0</v>
      </c>
      <c r="S2062" s="90">
        <f>IFERROR(VLOOKUP(CONCATENATE($A2062,"A"),'05 APU'!$T:$AB,9,),0)</f>
        <v>0</v>
      </c>
      <c r="U2062" s="421"/>
      <c r="V2062" s="424"/>
      <c r="W2062" s="429" t="s">
        <v>7203</v>
      </c>
    </row>
    <row r="2063" spans="1:23" ht="21" x14ac:dyDescent="0.25">
      <c r="A2063" s="88">
        <v>2053</v>
      </c>
      <c r="B2063" s="673" t="s">
        <v>5014</v>
      </c>
      <c r="C2063" s="682" t="s">
        <v>6163</v>
      </c>
      <c r="D2063" s="681" t="str">
        <f>IFERROR(VLOOKUP(CONCATENATE($A2063,"T"),'05 APU'!$1:$1048576,3,),"")</f>
        <v/>
      </c>
      <c r="E2063" s="681" t="str">
        <f>IFERROR(VLOOKUP(CONCATENATE($A2063,"T2"),'05 APU'!$1:$1048576,3,),"")</f>
        <v/>
      </c>
      <c r="F2063" s="681" t="str">
        <f>IFERROR(VLOOKUP(CONCATENATE($A2063,"T3"),'05 APU'!$1:$1048576,3,),"")</f>
        <v/>
      </c>
      <c r="G2063" s="672" t="s">
        <v>168</v>
      </c>
      <c r="H2063" s="351"/>
      <c r="I2063" s="90">
        <f>IFERROR((VLOOKUP(CONCATENATE($A2063,"D"),'05 APU'!$1:$1048576,9,)),0)</f>
        <v>0</v>
      </c>
      <c r="J2063" s="90">
        <f t="shared" si="65"/>
        <v>0</v>
      </c>
      <c r="K2063" s="297" t="str">
        <f>IFERROR(VLOOKUP(CONCATENATE($A2063,"C"),'05 APU'!$1:$1048576,9,),"")</f>
        <v/>
      </c>
      <c r="L2063" s="297" t="str">
        <f>IFERROR(VLOOKUP(CONCATENATE($A2063,"B"),'05 APU'!$1:$1048576,9,),"")</f>
        <v/>
      </c>
      <c r="M2063" s="297" t="str">
        <f>IFERROR(VLOOKUP(CONCATENATE($A2063,"A"),'05 APU'!$1:$1048576,9,),"")</f>
        <v/>
      </c>
      <c r="N2063" s="86"/>
      <c r="O2063" s="90">
        <f>IFERROR(VLOOKUP(CONCATENATE($A2063,"D"),'05 APU'!$T:$AB,9,),0)</f>
        <v>0</v>
      </c>
      <c r="P2063" s="90">
        <f t="shared" si="66"/>
        <v>0</v>
      </c>
      <c r="Q2063" s="90">
        <f>IFERROR(VLOOKUP(CONCATENATE($A2063,"C"),'05 APU'!$T:$AB,9,),0)</f>
        <v>0</v>
      </c>
      <c r="R2063" s="90">
        <f>IFERROR(VLOOKUP(CONCATENATE($A2063,"B"),'05 APU'!$T:$AB,9,),0)</f>
        <v>0</v>
      </c>
      <c r="S2063" s="90">
        <f>IFERROR(VLOOKUP(CONCATENATE($A2063,"A"),'05 APU'!$T:$AB,9,),0)</f>
        <v>0</v>
      </c>
      <c r="U2063" s="421"/>
      <c r="V2063" s="424"/>
      <c r="W2063" s="429" t="s">
        <v>7203</v>
      </c>
    </row>
    <row r="2064" spans="1:23" ht="21" x14ac:dyDescent="0.25">
      <c r="A2064" s="88">
        <v>2054</v>
      </c>
      <c r="B2064" s="673" t="s">
        <v>5015</v>
      </c>
      <c r="C2064" s="682" t="s">
        <v>6164</v>
      </c>
      <c r="D2064" s="681" t="str">
        <f>IFERROR(VLOOKUP(CONCATENATE($A2064,"T"),'05 APU'!$1:$1048576,3,),"")</f>
        <v/>
      </c>
      <c r="E2064" s="681" t="str">
        <f>IFERROR(VLOOKUP(CONCATENATE($A2064,"T2"),'05 APU'!$1:$1048576,3,),"")</f>
        <v/>
      </c>
      <c r="F2064" s="681" t="str">
        <f>IFERROR(VLOOKUP(CONCATENATE($A2064,"T3"),'05 APU'!$1:$1048576,3,),"")</f>
        <v/>
      </c>
      <c r="G2064" s="672" t="s">
        <v>168</v>
      </c>
      <c r="H2064" s="351"/>
      <c r="I2064" s="90">
        <f>IFERROR((VLOOKUP(CONCATENATE($A2064,"D"),'05 APU'!$1:$1048576,9,)),0)</f>
        <v>0</v>
      </c>
      <c r="J2064" s="90">
        <f t="shared" si="65"/>
        <v>0</v>
      </c>
      <c r="K2064" s="297" t="str">
        <f>IFERROR(VLOOKUP(CONCATENATE($A2064,"C"),'05 APU'!$1:$1048576,9,),"")</f>
        <v/>
      </c>
      <c r="L2064" s="297" t="str">
        <f>IFERROR(VLOOKUP(CONCATENATE($A2064,"B"),'05 APU'!$1:$1048576,9,),"")</f>
        <v/>
      </c>
      <c r="M2064" s="297" t="str">
        <f>IFERROR(VLOOKUP(CONCATENATE($A2064,"A"),'05 APU'!$1:$1048576,9,),"")</f>
        <v/>
      </c>
      <c r="N2064" s="86"/>
      <c r="O2064" s="90">
        <f>IFERROR(VLOOKUP(CONCATENATE($A2064,"D"),'05 APU'!$T:$AB,9,),0)</f>
        <v>0</v>
      </c>
      <c r="P2064" s="90">
        <f t="shared" si="66"/>
        <v>0</v>
      </c>
      <c r="Q2064" s="90">
        <f>IFERROR(VLOOKUP(CONCATENATE($A2064,"C"),'05 APU'!$T:$AB,9,),0)</f>
        <v>0</v>
      </c>
      <c r="R2064" s="90">
        <f>IFERROR(VLOOKUP(CONCATENATE($A2064,"B"),'05 APU'!$T:$AB,9,),0)</f>
        <v>0</v>
      </c>
      <c r="S2064" s="90">
        <f>IFERROR(VLOOKUP(CONCATENATE($A2064,"A"),'05 APU'!$T:$AB,9,),0)</f>
        <v>0</v>
      </c>
      <c r="U2064" s="421"/>
      <c r="V2064" s="424"/>
      <c r="W2064" s="429" t="s">
        <v>7203</v>
      </c>
    </row>
    <row r="2065" spans="1:23" ht="21" x14ac:dyDescent="0.25">
      <c r="A2065" s="88">
        <v>2055</v>
      </c>
      <c r="B2065" s="673" t="s">
        <v>5016</v>
      </c>
      <c r="C2065" s="682" t="s">
        <v>6165</v>
      </c>
      <c r="D2065" s="681" t="str">
        <f>IFERROR(VLOOKUP(CONCATENATE($A2065,"T"),'05 APU'!$1:$1048576,3,),"")</f>
        <v/>
      </c>
      <c r="E2065" s="681" t="str">
        <f>IFERROR(VLOOKUP(CONCATENATE($A2065,"T2"),'05 APU'!$1:$1048576,3,),"")</f>
        <v/>
      </c>
      <c r="F2065" s="681" t="str">
        <f>IFERROR(VLOOKUP(CONCATENATE($A2065,"T3"),'05 APU'!$1:$1048576,3,),"")</f>
        <v/>
      </c>
      <c r="G2065" s="672" t="s">
        <v>168</v>
      </c>
      <c r="H2065" s="351"/>
      <c r="I2065" s="90">
        <f>IFERROR((VLOOKUP(CONCATENATE($A2065,"D"),'05 APU'!$1:$1048576,9,)),0)</f>
        <v>0</v>
      </c>
      <c r="J2065" s="90">
        <f t="shared" si="65"/>
        <v>0</v>
      </c>
      <c r="K2065" s="297" t="str">
        <f>IFERROR(VLOOKUP(CONCATENATE($A2065,"C"),'05 APU'!$1:$1048576,9,),"")</f>
        <v/>
      </c>
      <c r="L2065" s="297" t="str">
        <f>IFERROR(VLOOKUP(CONCATENATE($A2065,"B"),'05 APU'!$1:$1048576,9,),"")</f>
        <v/>
      </c>
      <c r="M2065" s="297" t="str">
        <f>IFERROR(VLOOKUP(CONCATENATE($A2065,"A"),'05 APU'!$1:$1048576,9,),"")</f>
        <v/>
      </c>
      <c r="N2065" s="86"/>
      <c r="O2065" s="90">
        <f>IFERROR(VLOOKUP(CONCATENATE($A2065,"D"),'05 APU'!$T:$AB,9,),0)</f>
        <v>0</v>
      </c>
      <c r="P2065" s="90">
        <f t="shared" si="66"/>
        <v>0</v>
      </c>
      <c r="Q2065" s="90">
        <f>IFERROR(VLOOKUP(CONCATENATE($A2065,"C"),'05 APU'!$T:$AB,9,),0)</f>
        <v>0</v>
      </c>
      <c r="R2065" s="90">
        <f>IFERROR(VLOOKUP(CONCATENATE($A2065,"B"),'05 APU'!$T:$AB,9,),0)</f>
        <v>0</v>
      </c>
      <c r="S2065" s="90">
        <f>IFERROR(VLOOKUP(CONCATENATE($A2065,"A"),'05 APU'!$T:$AB,9,),0)</f>
        <v>0</v>
      </c>
      <c r="U2065" s="421"/>
      <c r="V2065" s="424"/>
      <c r="W2065" s="429" t="s">
        <v>7203</v>
      </c>
    </row>
    <row r="2066" spans="1:23" ht="21" x14ac:dyDescent="0.25">
      <c r="A2066" s="88">
        <v>2056</v>
      </c>
      <c r="B2066" s="673" t="s">
        <v>5017</v>
      </c>
      <c r="C2066" s="682" t="s">
        <v>6166</v>
      </c>
      <c r="D2066" s="681" t="str">
        <f>IFERROR(VLOOKUP(CONCATENATE($A2066,"T"),'05 APU'!$1:$1048576,3,),"")</f>
        <v/>
      </c>
      <c r="E2066" s="681" t="str">
        <f>IFERROR(VLOOKUP(CONCATENATE($A2066,"T2"),'05 APU'!$1:$1048576,3,),"")</f>
        <v/>
      </c>
      <c r="F2066" s="681" t="str">
        <f>IFERROR(VLOOKUP(CONCATENATE($A2066,"T3"),'05 APU'!$1:$1048576,3,),"")</f>
        <v/>
      </c>
      <c r="G2066" s="672" t="s">
        <v>168</v>
      </c>
      <c r="H2066" s="351"/>
      <c r="I2066" s="90">
        <f>IFERROR((VLOOKUP(CONCATENATE($A2066,"D"),'05 APU'!$1:$1048576,9,)),0)</f>
        <v>0</v>
      </c>
      <c r="J2066" s="90">
        <f t="shared" si="65"/>
        <v>0</v>
      </c>
      <c r="K2066" s="297" t="str">
        <f>IFERROR(VLOOKUP(CONCATENATE($A2066,"C"),'05 APU'!$1:$1048576,9,),"")</f>
        <v/>
      </c>
      <c r="L2066" s="297" t="str">
        <f>IFERROR(VLOOKUP(CONCATENATE($A2066,"B"),'05 APU'!$1:$1048576,9,),"")</f>
        <v/>
      </c>
      <c r="M2066" s="297" t="str">
        <f>IFERROR(VLOOKUP(CONCATENATE($A2066,"A"),'05 APU'!$1:$1048576,9,),"")</f>
        <v/>
      </c>
      <c r="N2066" s="86"/>
      <c r="O2066" s="90">
        <f>IFERROR(VLOOKUP(CONCATENATE($A2066,"D"),'05 APU'!$T:$AB,9,),0)</f>
        <v>0</v>
      </c>
      <c r="P2066" s="90">
        <f t="shared" si="66"/>
        <v>0</v>
      </c>
      <c r="Q2066" s="90">
        <f>IFERROR(VLOOKUP(CONCATENATE($A2066,"C"),'05 APU'!$T:$AB,9,),0)</f>
        <v>0</v>
      </c>
      <c r="R2066" s="90">
        <f>IFERROR(VLOOKUP(CONCATENATE($A2066,"B"),'05 APU'!$T:$AB,9,),0)</f>
        <v>0</v>
      </c>
      <c r="S2066" s="90">
        <f>IFERROR(VLOOKUP(CONCATENATE($A2066,"A"),'05 APU'!$T:$AB,9,),0)</f>
        <v>0</v>
      </c>
      <c r="U2066" s="421"/>
      <c r="V2066" s="424"/>
      <c r="W2066" s="429" t="s">
        <v>7203</v>
      </c>
    </row>
    <row r="2067" spans="1:23" ht="21" x14ac:dyDescent="0.25">
      <c r="A2067" s="88">
        <v>2057</v>
      </c>
      <c r="B2067" s="673" t="s">
        <v>5018</v>
      </c>
      <c r="C2067" s="682" t="s">
        <v>6167</v>
      </c>
      <c r="D2067" s="681" t="str">
        <f>IFERROR(VLOOKUP(CONCATENATE($A2067,"T"),'05 APU'!$1:$1048576,3,),"")</f>
        <v/>
      </c>
      <c r="E2067" s="681" t="str">
        <f>IFERROR(VLOOKUP(CONCATENATE($A2067,"T2"),'05 APU'!$1:$1048576,3,),"")</f>
        <v/>
      </c>
      <c r="F2067" s="681" t="str">
        <f>IFERROR(VLOOKUP(CONCATENATE($A2067,"T3"),'05 APU'!$1:$1048576,3,),"")</f>
        <v/>
      </c>
      <c r="G2067" s="672" t="s">
        <v>168</v>
      </c>
      <c r="H2067" s="351"/>
      <c r="I2067" s="90">
        <f>IFERROR((VLOOKUP(CONCATENATE($A2067,"D"),'05 APU'!$1:$1048576,9,)),0)</f>
        <v>0</v>
      </c>
      <c r="J2067" s="90">
        <f t="shared" si="65"/>
        <v>0</v>
      </c>
      <c r="K2067" s="297" t="str">
        <f>IFERROR(VLOOKUP(CONCATENATE($A2067,"C"),'05 APU'!$1:$1048576,9,),"")</f>
        <v/>
      </c>
      <c r="L2067" s="297" t="str">
        <f>IFERROR(VLOOKUP(CONCATENATE($A2067,"B"),'05 APU'!$1:$1048576,9,),"")</f>
        <v/>
      </c>
      <c r="M2067" s="297" t="str">
        <f>IFERROR(VLOOKUP(CONCATENATE($A2067,"A"),'05 APU'!$1:$1048576,9,),"")</f>
        <v/>
      </c>
      <c r="N2067" s="86"/>
      <c r="O2067" s="90">
        <f>IFERROR(VLOOKUP(CONCATENATE($A2067,"D"),'05 APU'!$T:$AB,9,),0)</f>
        <v>0</v>
      </c>
      <c r="P2067" s="90">
        <f t="shared" si="66"/>
        <v>0</v>
      </c>
      <c r="Q2067" s="90">
        <f>IFERROR(VLOOKUP(CONCATENATE($A2067,"C"),'05 APU'!$T:$AB,9,),0)</f>
        <v>0</v>
      </c>
      <c r="R2067" s="90">
        <f>IFERROR(VLOOKUP(CONCATENATE($A2067,"B"),'05 APU'!$T:$AB,9,),0)</f>
        <v>0</v>
      </c>
      <c r="S2067" s="90">
        <f>IFERROR(VLOOKUP(CONCATENATE($A2067,"A"),'05 APU'!$T:$AB,9,),0)</f>
        <v>0</v>
      </c>
      <c r="U2067" s="421"/>
      <c r="V2067" s="424"/>
      <c r="W2067" s="429" t="s">
        <v>7203</v>
      </c>
    </row>
    <row r="2068" spans="1:23" ht="21" x14ac:dyDescent="0.25">
      <c r="A2068" s="88">
        <v>2058</v>
      </c>
      <c r="B2068" s="670"/>
      <c r="C2068" s="671" t="s">
        <v>7126</v>
      </c>
      <c r="D2068" s="681" t="str">
        <f>IFERROR(VLOOKUP(CONCATENATE($A2068,"T"),'05 APU'!$1:$1048576,3,),"")</f>
        <v/>
      </c>
      <c r="E2068" s="681" t="str">
        <f>IFERROR(VLOOKUP(CONCATENATE($A2068,"T2"),'05 APU'!$1:$1048576,3,),"")</f>
        <v/>
      </c>
      <c r="F2068" s="681" t="str">
        <f>IFERROR(VLOOKUP(CONCATENATE($A2068,"T3"),'05 APU'!$1:$1048576,3,),"")</f>
        <v/>
      </c>
      <c r="G2068" s="672"/>
      <c r="H2068" s="351"/>
      <c r="I2068" s="90">
        <f>IFERROR((VLOOKUP(CONCATENATE($A2068,"D"),'05 APU'!$1:$1048576,9,)),0)</f>
        <v>0</v>
      </c>
      <c r="J2068" s="90">
        <f t="shared" si="65"/>
        <v>0</v>
      </c>
      <c r="K2068" s="297" t="str">
        <f>IFERROR(VLOOKUP(CONCATENATE($A2068,"C"),'05 APU'!$1:$1048576,9,),"")</f>
        <v/>
      </c>
      <c r="L2068" s="297" t="str">
        <f>IFERROR(VLOOKUP(CONCATENATE($A2068,"B"),'05 APU'!$1:$1048576,9,),"")</f>
        <v/>
      </c>
      <c r="M2068" s="297" t="str">
        <f>IFERROR(VLOOKUP(CONCATENATE($A2068,"A"),'05 APU'!$1:$1048576,9,),"")</f>
        <v/>
      </c>
      <c r="N2068" s="86"/>
      <c r="O2068" s="90">
        <f>IFERROR(VLOOKUP(CONCATENATE($A2068,"D"),'05 APU'!$T:$AB,9,),0)</f>
        <v>0</v>
      </c>
      <c r="P2068" s="90">
        <f t="shared" si="66"/>
        <v>0</v>
      </c>
      <c r="Q2068" s="90">
        <f>IFERROR(VLOOKUP(CONCATENATE($A2068,"C"),'05 APU'!$T:$AB,9,),0)</f>
        <v>0</v>
      </c>
      <c r="R2068" s="90">
        <f>IFERROR(VLOOKUP(CONCATENATE($A2068,"B"),'05 APU'!$T:$AB,9,),0)</f>
        <v>0</v>
      </c>
      <c r="S2068" s="90">
        <f>IFERROR(VLOOKUP(CONCATENATE($A2068,"A"),'05 APU'!$T:$AB,9,),0)</f>
        <v>0</v>
      </c>
      <c r="U2068" s="421"/>
      <c r="V2068" s="424"/>
      <c r="W2068" s="429"/>
    </row>
    <row r="2069" spans="1:23" ht="21" x14ac:dyDescent="0.25">
      <c r="A2069" s="88">
        <v>2059</v>
      </c>
      <c r="B2069" s="673" t="s">
        <v>5019</v>
      </c>
      <c r="C2069" s="682" t="s">
        <v>6168</v>
      </c>
      <c r="D2069" s="681" t="str">
        <f>IFERROR(VLOOKUP(CONCATENATE($A2069,"T"),'05 APU'!$1:$1048576,3,),"")</f>
        <v/>
      </c>
      <c r="E2069" s="681" t="str">
        <f>IFERROR(VLOOKUP(CONCATENATE($A2069,"T2"),'05 APU'!$1:$1048576,3,),"")</f>
        <v/>
      </c>
      <c r="F2069" s="681" t="str">
        <f>IFERROR(VLOOKUP(CONCATENATE($A2069,"T3"),'05 APU'!$1:$1048576,3,),"")</f>
        <v/>
      </c>
      <c r="G2069" s="672" t="s">
        <v>168</v>
      </c>
      <c r="H2069" s="351"/>
      <c r="I2069" s="90">
        <f>IFERROR((VLOOKUP(CONCATENATE($A2069,"D"),'05 APU'!$1:$1048576,9,)),0)</f>
        <v>0</v>
      </c>
      <c r="J2069" s="90">
        <f t="shared" si="65"/>
        <v>0</v>
      </c>
      <c r="K2069" s="297" t="str">
        <f>IFERROR(VLOOKUP(CONCATENATE($A2069,"C"),'05 APU'!$1:$1048576,9,),"")</f>
        <v/>
      </c>
      <c r="L2069" s="297" t="str">
        <f>IFERROR(VLOOKUP(CONCATENATE($A2069,"B"),'05 APU'!$1:$1048576,9,),"")</f>
        <v/>
      </c>
      <c r="M2069" s="297" t="str">
        <f>IFERROR(VLOOKUP(CONCATENATE($A2069,"A"),'05 APU'!$1:$1048576,9,),"")</f>
        <v/>
      </c>
      <c r="N2069" s="86"/>
      <c r="O2069" s="90">
        <f>IFERROR(VLOOKUP(CONCATENATE($A2069,"D"),'05 APU'!$T:$AB,9,),0)</f>
        <v>0</v>
      </c>
      <c r="P2069" s="90">
        <f t="shared" si="66"/>
        <v>0</v>
      </c>
      <c r="Q2069" s="90">
        <f>IFERROR(VLOOKUP(CONCATENATE($A2069,"C"),'05 APU'!$T:$AB,9,),0)</f>
        <v>0</v>
      </c>
      <c r="R2069" s="90">
        <f>IFERROR(VLOOKUP(CONCATENATE($A2069,"B"),'05 APU'!$T:$AB,9,),0)</f>
        <v>0</v>
      </c>
      <c r="S2069" s="90">
        <f>IFERROR(VLOOKUP(CONCATENATE($A2069,"A"),'05 APU'!$T:$AB,9,),0)</f>
        <v>0</v>
      </c>
      <c r="U2069" s="421"/>
      <c r="V2069" s="424"/>
      <c r="W2069" s="429" t="s">
        <v>7203</v>
      </c>
    </row>
    <row r="2070" spans="1:23" ht="21" x14ac:dyDescent="0.25">
      <c r="A2070" s="88">
        <v>2060</v>
      </c>
      <c r="B2070" s="673" t="s">
        <v>5020</v>
      </c>
      <c r="C2070" s="682" t="s">
        <v>6169</v>
      </c>
      <c r="D2070" s="681" t="str">
        <f>IFERROR(VLOOKUP(CONCATENATE($A2070,"T"),'05 APU'!$1:$1048576,3,),"")</f>
        <v/>
      </c>
      <c r="E2070" s="681" t="str">
        <f>IFERROR(VLOOKUP(CONCATENATE($A2070,"T2"),'05 APU'!$1:$1048576,3,),"")</f>
        <v/>
      </c>
      <c r="F2070" s="681" t="str">
        <f>IFERROR(VLOOKUP(CONCATENATE($A2070,"T3"),'05 APU'!$1:$1048576,3,),"")</f>
        <v/>
      </c>
      <c r="G2070" s="672" t="s">
        <v>168</v>
      </c>
      <c r="H2070" s="351"/>
      <c r="I2070" s="90">
        <f>IFERROR((VLOOKUP(CONCATENATE($A2070,"D"),'05 APU'!$1:$1048576,9,)),0)</f>
        <v>0</v>
      </c>
      <c r="J2070" s="90">
        <f t="shared" si="65"/>
        <v>0</v>
      </c>
      <c r="K2070" s="297" t="str">
        <f>IFERROR(VLOOKUP(CONCATENATE($A2070,"C"),'05 APU'!$1:$1048576,9,),"")</f>
        <v/>
      </c>
      <c r="L2070" s="297" t="str">
        <f>IFERROR(VLOOKUP(CONCATENATE($A2070,"B"),'05 APU'!$1:$1048576,9,),"")</f>
        <v/>
      </c>
      <c r="M2070" s="297" t="str">
        <f>IFERROR(VLOOKUP(CONCATENATE($A2070,"A"),'05 APU'!$1:$1048576,9,),"")</f>
        <v/>
      </c>
      <c r="N2070" s="86"/>
      <c r="O2070" s="90">
        <f>IFERROR(VLOOKUP(CONCATENATE($A2070,"D"),'05 APU'!$T:$AB,9,),0)</f>
        <v>0</v>
      </c>
      <c r="P2070" s="90">
        <f t="shared" si="66"/>
        <v>0</v>
      </c>
      <c r="Q2070" s="90">
        <f>IFERROR(VLOOKUP(CONCATENATE($A2070,"C"),'05 APU'!$T:$AB,9,),0)</f>
        <v>0</v>
      </c>
      <c r="R2070" s="90">
        <f>IFERROR(VLOOKUP(CONCATENATE($A2070,"B"),'05 APU'!$T:$AB,9,),0)</f>
        <v>0</v>
      </c>
      <c r="S2070" s="90">
        <f>IFERROR(VLOOKUP(CONCATENATE($A2070,"A"),'05 APU'!$T:$AB,9,),0)</f>
        <v>0</v>
      </c>
      <c r="U2070" s="421"/>
      <c r="V2070" s="424"/>
      <c r="W2070" s="429" t="s">
        <v>7203</v>
      </c>
    </row>
    <row r="2071" spans="1:23" ht="21" x14ac:dyDescent="0.25">
      <c r="A2071" s="88">
        <v>2061</v>
      </c>
      <c r="B2071" s="673" t="s">
        <v>5021</v>
      </c>
      <c r="C2071" s="682" t="s">
        <v>6170</v>
      </c>
      <c r="D2071" s="681" t="str">
        <f>IFERROR(VLOOKUP(CONCATENATE($A2071,"T"),'05 APU'!$1:$1048576,3,),"")</f>
        <v/>
      </c>
      <c r="E2071" s="681" t="str">
        <f>IFERROR(VLOOKUP(CONCATENATE($A2071,"T2"),'05 APU'!$1:$1048576,3,),"")</f>
        <v/>
      </c>
      <c r="F2071" s="681" t="str">
        <f>IFERROR(VLOOKUP(CONCATENATE($A2071,"T3"),'05 APU'!$1:$1048576,3,),"")</f>
        <v/>
      </c>
      <c r="G2071" s="672" t="s">
        <v>168</v>
      </c>
      <c r="H2071" s="351"/>
      <c r="I2071" s="90">
        <f>IFERROR((VLOOKUP(CONCATENATE($A2071,"D"),'05 APU'!$1:$1048576,9,)),0)</f>
        <v>0</v>
      </c>
      <c r="J2071" s="90">
        <f t="shared" si="65"/>
        <v>0</v>
      </c>
      <c r="K2071" s="297" t="str">
        <f>IFERROR(VLOOKUP(CONCATENATE($A2071,"C"),'05 APU'!$1:$1048576,9,),"")</f>
        <v/>
      </c>
      <c r="L2071" s="297" t="str">
        <f>IFERROR(VLOOKUP(CONCATENATE($A2071,"B"),'05 APU'!$1:$1048576,9,),"")</f>
        <v/>
      </c>
      <c r="M2071" s="297" t="str">
        <f>IFERROR(VLOOKUP(CONCATENATE($A2071,"A"),'05 APU'!$1:$1048576,9,),"")</f>
        <v/>
      </c>
      <c r="N2071" s="86"/>
      <c r="O2071" s="90">
        <f>IFERROR(VLOOKUP(CONCATENATE($A2071,"D"),'05 APU'!$T:$AB,9,),0)</f>
        <v>0</v>
      </c>
      <c r="P2071" s="90">
        <f t="shared" si="66"/>
        <v>0</v>
      </c>
      <c r="Q2071" s="90">
        <f>IFERROR(VLOOKUP(CONCATENATE($A2071,"C"),'05 APU'!$T:$AB,9,),0)</f>
        <v>0</v>
      </c>
      <c r="R2071" s="90">
        <f>IFERROR(VLOOKUP(CONCATENATE($A2071,"B"),'05 APU'!$T:$AB,9,),0)</f>
        <v>0</v>
      </c>
      <c r="S2071" s="90">
        <f>IFERROR(VLOOKUP(CONCATENATE($A2071,"A"),'05 APU'!$T:$AB,9,),0)</f>
        <v>0</v>
      </c>
      <c r="U2071" s="421"/>
      <c r="V2071" s="424"/>
      <c r="W2071" s="429" t="s">
        <v>7203</v>
      </c>
    </row>
    <row r="2072" spans="1:23" ht="21" x14ac:dyDescent="0.25">
      <c r="A2072" s="88">
        <v>2062</v>
      </c>
      <c r="B2072" s="673" t="s">
        <v>5022</v>
      </c>
      <c r="C2072" s="682" t="s">
        <v>6171</v>
      </c>
      <c r="D2072" s="681" t="str">
        <f>IFERROR(VLOOKUP(CONCATENATE($A2072,"T"),'05 APU'!$1:$1048576,3,),"")</f>
        <v/>
      </c>
      <c r="E2072" s="681" t="str">
        <f>IFERROR(VLOOKUP(CONCATENATE($A2072,"T2"),'05 APU'!$1:$1048576,3,),"")</f>
        <v/>
      </c>
      <c r="F2072" s="681" t="str">
        <f>IFERROR(VLOOKUP(CONCATENATE($A2072,"T3"),'05 APU'!$1:$1048576,3,),"")</f>
        <v/>
      </c>
      <c r="G2072" s="672" t="s">
        <v>168</v>
      </c>
      <c r="H2072" s="351"/>
      <c r="I2072" s="90">
        <f>IFERROR((VLOOKUP(CONCATENATE($A2072,"D"),'05 APU'!$1:$1048576,9,)),0)</f>
        <v>0</v>
      </c>
      <c r="J2072" s="90">
        <f t="shared" si="65"/>
        <v>0</v>
      </c>
      <c r="K2072" s="297" t="str">
        <f>IFERROR(VLOOKUP(CONCATENATE($A2072,"C"),'05 APU'!$1:$1048576,9,),"")</f>
        <v/>
      </c>
      <c r="L2072" s="297" t="str">
        <f>IFERROR(VLOOKUP(CONCATENATE($A2072,"B"),'05 APU'!$1:$1048576,9,),"")</f>
        <v/>
      </c>
      <c r="M2072" s="297" t="str">
        <f>IFERROR(VLOOKUP(CONCATENATE($A2072,"A"),'05 APU'!$1:$1048576,9,),"")</f>
        <v/>
      </c>
      <c r="N2072" s="86"/>
      <c r="O2072" s="90">
        <f>IFERROR(VLOOKUP(CONCATENATE($A2072,"D"),'05 APU'!$T:$AB,9,),0)</f>
        <v>0</v>
      </c>
      <c r="P2072" s="90">
        <f t="shared" si="66"/>
        <v>0</v>
      </c>
      <c r="Q2072" s="90">
        <f>IFERROR(VLOOKUP(CONCATENATE($A2072,"C"),'05 APU'!$T:$AB,9,),0)</f>
        <v>0</v>
      </c>
      <c r="R2072" s="90">
        <f>IFERROR(VLOOKUP(CONCATENATE($A2072,"B"),'05 APU'!$T:$AB,9,),0)</f>
        <v>0</v>
      </c>
      <c r="S2072" s="90">
        <f>IFERROR(VLOOKUP(CONCATENATE($A2072,"A"),'05 APU'!$T:$AB,9,),0)</f>
        <v>0</v>
      </c>
      <c r="U2072" s="421"/>
      <c r="V2072" s="424"/>
      <c r="W2072" s="429" t="s">
        <v>7203</v>
      </c>
    </row>
    <row r="2073" spans="1:23" ht="21" x14ac:dyDescent="0.25">
      <c r="A2073" s="88">
        <v>2063</v>
      </c>
      <c r="B2073" s="673" t="s">
        <v>5023</v>
      </c>
      <c r="C2073" s="682" t="s">
        <v>6172</v>
      </c>
      <c r="D2073" s="681" t="str">
        <f>IFERROR(VLOOKUP(CONCATENATE($A2073,"T"),'05 APU'!$1:$1048576,3,),"")</f>
        <v/>
      </c>
      <c r="E2073" s="681" t="str">
        <f>IFERROR(VLOOKUP(CONCATENATE($A2073,"T2"),'05 APU'!$1:$1048576,3,),"")</f>
        <v/>
      </c>
      <c r="F2073" s="681" t="str">
        <f>IFERROR(VLOOKUP(CONCATENATE($A2073,"T3"),'05 APU'!$1:$1048576,3,),"")</f>
        <v/>
      </c>
      <c r="G2073" s="672" t="s">
        <v>168</v>
      </c>
      <c r="H2073" s="351"/>
      <c r="I2073" s="90">
        <f>IFERROR((VLOOKUP(CONCATENATE($A2073,"D"),'05 APU'!$1:$1048576,9,)),0)</f>
        <v>0</v>
      </c>
      <c r="J2073" s="90">
        <f t="shared" si="65"/>
        <v>0</v>
      </c>
      <c r="K2073" s="297" t="str">
        <f>IFERROR(VLOOKUP(CONCATENATE($A2073,"C"),'05 APU'!$1:$1048576,9,),"")</f>
        <v/>
      </c>
      <c r="L2073" s="297" t="str">
        <f>IFERROR(VLOOKUP(CONCATENATE($A2073,"B"),'05 APU'!$1:$1048576,9,),"")</f>
        <v/>
      </c>
      <c r="M2073" s="297" t="str">
        <f>IFERROR(VLOOKUP(CONCATENATE($A2073,"A"),'05 APU'!$1:$1048576,9,),"")</f>
        <v/>
      </c>
      <c r="N2073" s="86"/>
      <c r="O2073" s="90">
        <f>IFERROR(VLOOKUP(CONCATENATE($A2073,"D"),'05 APU'!$T:$AB,9,),0)</f>
        <v>0</v>
      </c>
      <c r="P2073" s="90">
        <f t="shared" si="66"/>
        <v>0</v>
      </c>
      <c r="Q2073" s="90">
        <f>IFERROR(VLOOKUP(CONCATENATE($A2073,"C"),'05 APU'!$T:$AB,9,),0)</f>
        <v>0</v>
      </c>
      <c r="R2073" s="90">
        <f>IFERROR(VLOOKUP(CONCATENATE($A2073,"B"),'05 APU'!$T:$AB,9,),0)</f>
        <v>0</v>
      </c>
      <c r="S2073" s="90">
        <f>IFERROR(VLOOKUP(CONCATENATE($A2073,"A"),'05 APU'!$T:$AB,9,),0)</f>
        <v>0</v>
      </c>
      <c r="U2073" s="421"/>
      <c r="V2073" s="424"/>
      <c r="W2073" s="429" t="s">
        <v>7203</v>
      </c>
    </row>
    <row r="2074" spans="1:23" ht="21" x14ac:dyDescent="0.25">
      <c r="A2074" s="88">
        <v>2064</v>
      </c>
      <c r="B2074" s="673" t="s">
        <v>5024</v>
      </c>
      <c r="C2074" s="682" t="s">
        <v>6173</v>
      </c>
      <c r="D2074" s="681" t="str">
        <f>IFERROR(VLOOKUP(CONCATENATE($A2074,"T"),'05 APU'!$1:$1048576,3,),"")</f>
        <v/>
      </c>
      <c r="E2074" s="681" t="str">
        <f>IFERROR(VLOOKUP(CONCATENATE($A2074,"T2"),'05 APU'!$1:$1048576,3,),"")</f>
        <v/>
      </c>
      <c r="F2074" s="681" t="str">
        <f>IFERROR(VLOOKUP(CONCATENATE($A2074,"T3"),'05 APU'!$1:$1048576,3,),"")</f>
        <v/>
      </c>
      <c r="G2074" s="672" t="s">
        <v>168</v>
      </c>
      <c r="H2074" s="351"/>
      <c r="I2074" s="90">
        <f>IFERROR((VLOOKUP(CONCATENATE($A2074,"D"),'05 APU'!$1:$1048576,9,)),0)</f>
        <v>0</v>
      </c>
      <c r="J2074" s="90">
        <f t="shared" si="65"/>
        <v>0</v>
      </c>
      <c r="K2074" s="297" t="str">
        <f>IFERROR(VLOOKUP(CONCATENATE($A2074,"C"),'05 APU'!$1:$1048576,9,),"")</f>
        <v/>
      </c>
      <c r="L2074" s="297" t="str">
        <f>IFERROR(VLOOKUP(CONCATENATE($A2074,"B"),'05 APU'!$1:$1048576,9,),"")</f>
        <v/>
      </c>
      <c r="M2074" s="297" t="str">
        <f>IFERROR(VLOOKUP(CONCATENATE($A2074,"A"),'05 APU'!$1:$1048576,9,),"")</f>
        <v/>
      </c>
      <c r="N2074" s="86"/>
      <c r="O2074" s="90">
        <f>IFERROR(VLOOKUP(CONCATENATE($A2074,"D"),'05 APU'!$T:$AB,9,),0)</f>
        <v>0</v>
      </c>
      <c r="P2074" s="90">
        <f t="shared" si="66"/>
        <v>0</v>
      </c>
      <c r="Q2074" s="90">
        <f>IFERROR(VLOOKUP(CONCATENATE($A2074,"C"),'05 APU'!$T:$AB,9,),0)</f>
        <v>0</v>
      </c>
      <c r="R2074" s="90">
        <f>IFERROR(VLOOKUP(CONCATENATE($A2074,"B"),'05 APU'!$T:$AB,9,),0)</f>
        <v>0</v>
      </c>
      <c r="S2074" s="90">
        <f>IFERROR(VLOOKUP(CONCATENATE($A2074,"A"),'05 APU'!$T:$AB,9,),0)</f>
        <v>0</v>
      </c>
      <c r="U2074" s="421"/>
      <c r="V2074" s="424"/>
      <c r="W2074" s="429" t="s">
        <v>7203</v>
      </c>
    </row>
    <row r="2075" spans="1:23" ht="21" x14ac:dyDescent="0.25">
      <c r="A2075" s="88">
        <v>2065</v>
      </c>
      <c r="B2075" s="673" t="s">
        <v>5025</v>
      </c>
      <c r="C2075" s="682" t="s">
        <v>6174</v>
      </c>
      <c r="D2075" s="681" t="str">
        <f>IFERROR(VLOOKUP(CONCATENATE($A2075,"T"),'05 APU'!$1:$1048576,3,),"")</f>
        <v/>
      </c>
      <c r="E2075" s="681" t="str">
        <f>IFERROR(VLOOKUP(CONCATENATE($A2075,"T2"),'05 APU'!$1:$1048576,3,),"")</f>
        <v/>
      </c>
      <c r="F2075" s="681" t="str">
        <f>IFERROR(VLOOKUP(CONCATENATE($A2075,"T3"),'05 APU'!$1:$1048576,3,),"")</f>
        <v/>
      </c>
      <c r="G2075" s="672" t="s">
        <v>168</v>
      </c>
      <c r="H2075" s="351"/>
      <c r="I2075" s="90">
        <f>IFERROR((VLOOKUP(CONCATENATE($A2075,"D"),'05 APU'!$1:$1048576,9,)),0)</f>
        <v>0</v>
      </c>
      <c r="J2075" s="90">
        <f t="shared" si="65"/>
        <v>0</v>
      </c>
      <c r="K2075" s="297" t="str">
        <f>IFERROR(VLOOKUP(CONCATENATE($A2075,"C"),'05 APU'!$1:$1048576,9,),"")</f>
        <v/>
      </c>
      <c r="L2075" s="297" t="str">
        <f>IFERROR(VLOOKUP(CONCATENATE($A2075,"B"),'05 APU'!$1:$1048576,9,),"")</f>
        <v/>
      </c>
      <c r="M2075" s="297" t="str">
        <f>IFERROR(VLOOKUP(CONCATENATE($A2075,"A"),'05 APU'!$1:$1048576,9,),"")</f>
        <v/>
      </c>
      <c r="N2075" s="86"/>
      <c r="O2075" s="90">
        <f>IFERROR(VLOOKUP(CONCATENATE($A2075,"D"),'05 APU'!$T:$AB,9,),0)</f>
        <v>0</v>
      </c>
      <c r="P2075" s="90">
        <f t="shared" si="66"/>
        <v>0</v>
      </c>
      <c r="Q2075" s="90">
        <f>IFERROR(VLOOKUP(CONCATENATE($A2075,"C"),'05 APU'!$T:$AB,9,),0)</f>
        <v>0</v>
      </c>
      <c r="R2075" s="90">
        <f>IFERROR(VLOOKUP(CONCATENATE($A2075,"B"),'05 APU'!$T:$AB,9,),0)</f>
        <v>0</v>
      </c>
      <c r="S2075" s="90">
        <f>IFERROR(VLOOKUP(CONCATENATE($A2075,"A"),'05 APU'!$T:$AB,9,),0)</f>
        <v>0</v>
      </c>
      <c r="U2075" s="421"/>
      <c r="V2075" s="424"/>
      <c r="W2075" s="429" t="s">
        <v>7203</v>
      </c>
    </row>
    <row r="2076" spans="1:23" ht="21" x14ac:dyDescent="0.25">
      <c r="A2076" s="88">
        <v>2066</v>
      </c>
      <c r="B2076" s="670"/>
      <c r="C2076" s="671" t="s">
        <v>7127</v>
      </c>
      <c r="D2076" s="681" t="str">
        <f>IFERROR(VLOOKUP(CONCATENATE($A2076,"T"),'05 APU'!$1:$1048576,3,),"")</f>
        <v/>
      </c>
      <c r="E2076" s="681" t="str">
        <f>IFERROR(VLOOKUP(CONCATENATE($A2076,"T2"),'05 APU'!$1:$1048576,3,),"")</f>
        <v/>
      </c>
      <c r="F2076" s="681" t="str">
        <f>IFERROR(VLOOKUP(CONCATENATE($A2076,"T3"),'05 APU'!$1:$1048576,3,),"")</f>
        <v/>
      </c>
      <c r="G2076" s="672"/>
      <c r="H2076" s="351"/>
      <c r="I2076" s="90">
        <f>IFERROR((VLOOKUP(CONCATENATE($A2076,"D"),'05 APU'!$1:$1048576,9,)),0)</f>
        <v>0</v>
      </c>
      <c r="J2076" s="90">
        <f t="shared" si="65"/>
        <v>0</v>
      </c>
      <c r="K2076" s="297" t="str">
        <f>IFERROR(VLOOKUP(CONCATENATE($A2076,"C"),'05 APU'!$1:$1048576,9,),"")</f>
        <v/>
      </c>
      <c r="L2076" s="297" t="str">
        <f>IFERROR(VLOOKUP(CONCATENATE($A2076,"B"),'05 APU'!$1:$1048576,9,),"")</f>
        <v/>
      </c>
      <c r="M2076" s="297" t="str">
        <f>IFERROR(VLOOKUP(CONCATENATE($A2076,"A"),'05 APU'!$1:$1048576,9,),"")</f>
        <v/>
      </c>
      <c r="N2076" s="86"/>
      <c r="O2076" s="90">
        <f>IFERROR(VLOOKUP(CONCATENATE($A2076,"D"),'05 APU'!$T:$AB,9,),0)</f>
        <v>0</v>
      </c>
      <c r="P2076" s="90">
        <f t="shared" si="66"/>
        <v>0</v>
      </c>
      <c r="Q2076" s="90">
        <f>IFERROR(VLOOKUP(CONCATENATE($A2076,"C"),'05 APU'!$T:$AB,9,),0)</f>
        <v>0</v>
      </c>
      <c r="R2076" s="90">
        <f>IFERROR(VLOOKUP(CONCATENATE($A2076,"B"),'05 APU'!$T:$AB,9,),0)</f>
        <v>0</v>
      </c>
      <c r="S2076" s="90">
        <f>IFERROR(VLOOKUP(CONCATENATE($A2076,"A"),'05 APU'!$T:$AB,9,),0)</f>
        <v>0</v>
      </c>
      <c r="U2076" s="421"/>
      <c r="V2076" s="424"/>
      <c r="W2076" s="429"/>
    </row>
    <row r="2077" spans="1:23" ht="21" x14ac:dyDescent="0.25">
      <c r="A2077" s="88">
        <v>2067</v>
      </c>
      <c r="B2077" s="673" t="s">
        <v>5026</v>
      </c>
      <c r="C2077" s="682" t="s">
        <v>6175</v>
      </c>
      <c r="D2077" s="681" t="str">
        <f>IFERROR(VLOOKUP(CONCATENATE($A2077,"T"),'05 APU'!$1:$1048576,3,),"")</f>
        <v/>
      </c>
      <c r="E2077" s="681" t="str">
        <f>IFERROR(VLOOKUP(CONCATENATE($A2077,"T2"),'05 APU'!$1:$1048576,3,),"")</f>
        <v/>
      </c>
      <c r="F2077" s="681" t="str">
        <f>IFERROR(VLOOKUP(CONCATENATE($A2077,"T3"),'05 APU'!$1:$1048576,3,),"")</f>
        <v/>
      </c>
      <c r="G2077" s="672" t="s">
        <v>168</v>
      </c>
      <c r="H2077" s="351"/>
      <c r="I2077" s="90">
        <f>IFERROR((VLOOKUP(CONCATENATE($A2077,"D"),'05 APU'!$1:$1048576,9,)),0)</f>
        <v>0</v>
      </c>
      <c r="J2077" s="90">
        <f t="shared" si="65"/>
        <v>0</v>
      </c>
      <c r="K2077" s="297" t="str">
        <f>IFERROR(VLOOKUP(CONCATENATE($A2077,"C"),'05 APU'!$1:$1048576,9,),"")</f>
        <v/>
      </c>
      <c r="L2077" s="297" t="str">
        <f>IFERROR(VLOOKUP(CONCATENATE($A2077,"B"),'05 APU'!$1:$1048576,9,),"")</f>
        <v/>
      </c>
      <c r="M2077" s="297" t="str">
        <f>IFERROR(VLOOKUP(CONCATENATE($A2077,"A"),'05 APU'!$1:$1048576,9,),"")</f>
        <v/>
      </c>
      <c r="N2077" s="86"/>
      <c r="O2077" s="90">
        <f>IFERROR(VLOOKUP(CONCATENATE($A2077,"D"),'05 APU'!$T:$AB,9,),0)</f>
        <v>0</v>
      </c>
      <c r="P2077" s="90">
        <f t="shared" si="66"/>
        <v>0</v>
      </c>
      <c r="Q2077" s="90">
        <f>IFERROR(VLOOKUP(CONCATENATE($A2077,"C"),'05 APU'!$T:$AB,9,),0)</f>
        <v>0</v>
      </c>
      <c r="R2077" s="90">
        <f>IFERROR(VLOOKUP(CONCATENATE($A2077,"B"),'05 APU'!$T:$AB,9,),0)</f>
        <v>0</v>
      </c>
      <c r="S2077" s="90">
        <f>IFERROR(VLOOKUP(CONCATENATE($A2077,"A"),'05 APU'!$T:$AB,9,),0)</f>
        <v>0</v>
      </c>
      <c r="U2077" s="421"/>
      <c r="V2077" s="424"/>
      <c r="W2077" s="429" t="s">
        <v>7203</v>
      </c>
    </row>
    <row r="2078" spans="1:23" ht="21" x14ac:dyDescent="0.25">
      <c r="A2078" s="88">
        <v>2068</v>
      </c>
      <c r="B2078" s="673" t="s">
        <v>5027</v>
      </c>
      <c r="C2078" s="682" t="s">
        <v>6176</v>
      </c>
      <c r="D2078" s="681" t="str">
        <f>IFERROR(VLOOKUP(CONCATENATE($A2078,"T"),'05 APU'!$1:$1048576,3,),"")</f>
        <v/>
      </c>
      <c r="E2078" s="681" t="str">
        <f>IFERROR(VLOOKUP(CONCATENATE($A2078,"T2"),'05 APU'!$1:$1048576,3,),"")</f>
        <v/>
      </c>
      <c r="F2078" s="681" t="str">
        <f>IFERROR(VLOOKUP(CONCATENATE($A2078,"T3"),'05 APU'!$1:$1048576,3,),"")</f>
        <v/>
      </c>
      <c r="G2078" s="672" t="s">
        <v>168</v>
      </c>
      <c r="H2078" s="351"/>
      <c r="I2078" s="90">
        <f>IFERROR((VLOOKUP(CONCATENATE($A2078,"D"),'05 APU'!$1:$1048576,9,)),0)</f>
        <v>0</v>
      </c>
      <c r="J2078" s="90">
        <f t="shared" si="65"/>
        <v>0</v>
      </c>
      <c r="K2078" s="297" t="str">
        <f>IFERROR(VLOOKUP(CONCATENATE($A2078,"C"),'05 APU'!$1:$1048576,9,),"")</f>
        <v/>
      </c>
      <c r="L2078" s="297" t="str">
        <f>IFERROR(VLOOKUP(CONCATENATE($A2078,"B"),'05 APU'!$1:$1048576,9,),"")</f>
        <v/>
      </c>
      <c r="M2078" s="297" t="str">
        <f>IFERROR(VLOOKUP(CONCATENATE($A2078,"A"),'05 APU'!$1:$1048576,9,),"")</f>
        <v/>
      </c>
      <c r="N2078" s="86"/>
      <c r="O2078" s="90">
        <f>IFERROR(VLOOKUP(CONCATENATE($A2078,"D"),'05 APU'!$T:$AB,9,),0)</f>
        <v>0</v>
      </c>
      <c r="P2078" s="90">
        <f t="shared" si="66"/>
        <v>0</v>
      </c>
      <c r="Q2078" s="90">
        <f>IFERROR(VLOOKUP(CONCATENATE($A2078,"C"),'05 APU'!$T:$AB,9,),0)</f>
        <v>0</v>
      </c>
      <c r="R2078" s="90">
        <f>IFERROR(VLOOKUP(CONCATENATE($A2078,"B"),'05 APU'!$T:$AB,9,),0)</f>
        <v>0</v>
      </c>
      <c r="S2078" s="90">
        <f>IFERROR(VLOOKUP(CONCATENATE($A2078,"A"),'05 APU'!$T:$AB,9,),0)</f>
        <v>0</v>
      </c>
      <c r="U2078" s="421"/>
      <c r="V2078" s="424"/>
      <c r="W2078" s="429" t="s">
        <v>7203</v>
      </c>
    </row>
    <row r="2079" spans="1:23" ht="21" x14ac:dyDescent="0.25">
      <c r="A2079" s="88">
        <v>2069</v>
      </c>
      <c r="B2079" s="673" t="s">
        <v>5028</v>
      </c>
      <c r="C2079" s="682" t="s">
        <v>6177</v>
      </c>
      <c r="D2079" s="681" t="str">
        <f>IFERROR(VLOOKUP(CONCATENATE($A2079,"T"),'05 APU'!$1:$1048576,3,),"")</f>
        <v/>
      </c>
      <c r="E2079" s="681" t="str">
        <f>IFERROR(VLOOKUP(CONCATENATE($A2079,"T2"),'05 APU'!$1:$1048576,3,),"")</f>
        <v/>
      </c>
      <c r="F2079" s="681" t="str">
        <f>IFERROR(VLOOKUP(CONCATENATE($A2079,"T3"),'05 APU'!$1:$1048576,3,),"")</f>
        <v/>
      </c>
      <c r="G2079" s="672" t="s">
        <v>168</v>
      </c>
      <c r="H2079" s="351"/>
      <c r="I2079" s="90">
        <f>IFERROR((VLOOKUP(CONCATENATE($A2079,"D"),'05 APU'!$1:$1048576,9,)),0)</f>
        <v>0</v>
      </c>
      <c r="J2079" s="90">
        <f t="shared" si="65"/>
        <v>0</v>
      </c>
      <c r="K2079" s="297" t="str">
        <f>IFERROR(VLOOKUP(CONCATENATE($A2079,"C"),'05 APU'!$1:$1048576,9,),"")</f>
        <v/>
      </c>
      <c r="L2079" s="297" t="str">
        <f>IFERROR(VLOOKUP(CONCATENATE($A2079,"B"),'05 APU'!$1:$1048576,9,),"")</f>
        <v/>
      </c>
      <c r="M2079" s="297" t="str">
        <f>IFERROR(VLOOKUP(CONCATENATE($A2079,"A"),'05 APU'!$1:$1048576,9,),"")</f>
        <v/>
      </c>
      <c r="N2079" s="86"/>
      <c r="O2079" s="90">
        <f>IFERROR(VLOOKUP(CONCATENATE($A2079,"D"),'05 APU'!$T:$AB,9,),0)</f>
        <v>0</v>
      </c>
      <c r="P2079" s="90">
        <f t="shared" si="66"/>
        <v>0</v>
      </c>
      <c r="Q2079" s="90">
        <f>IFERROR(VLOOKUP(CONCATENATE($A2079,"C"),'05 APU'!$T:$AB,9,),0)</f>
        <v>0</v>
      </c>
      <c r="R2079" s="90">
        <f>IFERROR(VLOOKUP(CONCATENATE($A2079,"B"),'05 APU'!$T:$AB,9,),0)</f>
        <v>0</v>
      </c>
      <c r="S2079" s="90">
        <f>IFERROR(VLOOKUP(CONCATENATE($A2079,"A"),'05 APU'!$T:$AB,9,),0)</f>
        <v>0</v>
      </c>
      <c r="U2079" s="421"/>
      <c r="V2079" s="424"/>
      <c r="W2079" s="429" t="s">
        <v>7203</v>
      </c>
    </row>
    <row r="2080" spans="1:23" ht="21" x14ac:dyDescent="0.25">
      <c r="A2080" s="88">
        <v>2070</v>
      </c>
      <c r="B2080" s="673" t="s">
        <v>5029</v>
      </c>
      <c r="C2080" s="682" t="s">
        <v>6178</v>
      </c>
      <c r="D2080" s="681" t="str">
        <f>IFERROR(VLOOKUP(CONCATENATE($A2080,"T"),'05 APU'!$1:$1048576,3,),"")</f>
        <v/>
      </c>
      <c r="E2080" s="681" t="str">
        <f>IFERROR(VLOOKUP(CONCATENATE($A2080,"T2"),'05 APU'!$1:$1048576,3,),"")</f>
        <v/>
      </c>
      <c r="F2080" s="681" t="str">
        <f>IFERROR(VLOOKUP(CONCATENATE($A2080,"T3"),'05 APU'!$1:$1048576,3,),"")</f>
        <v/>
      </c>
      <c r="G2080" s="672" t="s">
        <v>168</v>
      </c>
      <c r="H2080" s="351"/>
      <c r="I2080" s="90">
        <f>IFERROR((VLOOKUP(CONCATENATE($A2080,"D"),'05 APU'!$1:$1048576,9,)),0)</f>
        <v>0</v>
      </c>
      <c r="J2080" s="90">
        <f t="shared" si="65"/>
        <v>0</v>
      </c>
      <c r="K2080" s="297" t="str">
        <f>IFERROR(VLOOKUP(CONCATENATE($A2080,"C"),'05 APU'!$1:$1048576,9,),"")</f>
        <v/>
      </c>
      <c r="L2080" s="297" t="str">
        <f>IFERROR(VLOOKUP(CONCATENATE($A2080,"B"),'05 APU'!$1:$1048576,9,),"")</f>
        <v/>
      </c>
      <c r="M2080" s="297" t="str">
        <f>IFERROR(VLOOKUP(CONCATENATE($A2080,"A"),'05 APU'!$1:$1048576,9,),"")</f>
        <v/>
      </c>
      <c r="N2080" s="86"/>
      <c r="O2080" s="90">
        <f>IFERROR(VLOOKUP(CONCATENATE($A2080,"D"),'05 APU'!$T:$AB,9,),0)</f>
        <v>0</v>
      </c>
      <c r="P2080" s="90">
        <f t="shared" si="66"/>
        <v>0</v>
      </c>
      <c r="Q2080" s="90">
        <f>IFERROR(VLOOKUP(CONCATENATE($A2080,"C"),'05 APU'!$T:$AB,9,),0)</f>
        <v>0</v>
      </c>
      <c r="R2080" s="90">
        <f>IFERROR(VLOOKUP(CONCATENATE($A2080,"B"),'05 APU'!$T:$AB,9,),0)</f>
        <v>0</v>
      </c>
      <c r="S2080" s="90">
        <f>IFERROR(VLOOKUP(CONCATENATE($A2080,"A"),'05 APU'!$T:$AB,9,),0)</f>
        <v>0</v>
      </c>
      <c r="U2080" s="421"/>
      <c r="V2080" s="424"/>
      <c r="W2080" s="429" t="s">
        <v>7203</v>
      </c>
    </row>
    <row r="2081" spans="1:23" ht="21" x14ac:dyDescent="0.25">
      <c r="A2081" s="88">
        <v>2071</v>
      </c>
      <c r="B2081" s="673" t="s">
        <v>5030</v>
      </c>
      <c r="C2081" s="682" t="s">
        <v>6179</v>
      </c>
      <c r="D2081" s="681" t="str">
        <f>IFERROR(VLOOKUP(CONCATENATE($A2081,"T"),'05 APU'!$1:$1048576,3,),"")</f>
        <v/>
      </c>
      <c r="E2081" s="681" t="str">
        <f>IFERROR(VLOOKUP(CONCATENATE($A2081,"T2"),'05 APU'!$1:$1048576,3,),"")</f>
        <v/>
      </c>
      <c r="F2081" s="681" t="str">
        <f>IFERROR(VLOOKUP(CONCATENATE($A2081,"T3"),'05 APU'!$1:$1048576,3,),"")</f>
        <v/>
      </c>
      <c r="G2081" s="672" t="s">
        <v>168</v>
      </c>
      <c r="H2081" s="351"/>
      <c r="I2081" s="90">
        <f>IFERROR((VLOOKUP(CONCATENATE($A2081,"D"),'05 APU'!$1:$1048576,9,)),0)</f>
        <v>0</v>
      </c>
      <c r="J2081" s="90">
        <f t="shared" si="65"/>
        <v>0</v>
      </c>
      <c r="K2081" s="297" t="str">
        <f>IFERROR(VLOOKUP(CONCATENATE($A2081,"C"),'05 APU'!$1:$1048576,9,),"")</f>
        <v/>
      </c>
      <c r="L2081" s="297" t="str">
        <f>IFERROR(VLOOKUP(CONCATENATE($A2081,"B"),'05 APU'!$1:$1048576,9,),"")</f>
        <v/>
      </c>
      <c r="M2081" s="297" t="str">
        <f>IFERROR(VLOOKUP(CONCATENATE($A2081,"A"),'05 APU'!$1:$1048576,9,),"")</f>
        <v/>
      </c>
      <c r="N2081" s="86"/>
      <c r="O2081" s="90">
        <f>IFERROR(VLOOKUP(CONCATENATE($A2081,"D"),'05 APU'!$T:$AB,9,),0)</f>
        <v>0</v>
      </c>
      <c r="P2081" s="90">
        <f t="shared" si="66"/>
        <v>0</v>
      </c>
      <c r="Q2081" s="90">
        <f>IFERROR(VLOOKUP(CONCATENATE($A2081,"C"),'05 APU'!$T:$AB,9,),0)</f>
        <v>0</v>
      </c>
      <c r="R2081" s="90">
        <f>IFERROR(VLOOKUP(CONCATENATE($A2081,"B"),'05 APU'!$T:$AB,9,),0)</f>
        <v>0</v>
      </c>
      <c r="S2081" s="90">
        <f>IFERROR(VLOOKUP(CONCATENATE($A2081,"A"),'05 APU'!$T:$AB,9,),0)</f>
        <v>0</v>
      </c>
      <c r="U2081" s="421"/>
      <c r="V2081" s="424"/>
      <c r="W2081" s="429" t="s">
        <v>7203</v>
      </c>
    </row>
    <row r="2082" spans="1:23" ht="21" x14ac:dyDescent="0.25">
      <c r="A2082" s="88">
        <v>2072</v>
      </c>
      <c r="B2082" s="673" t="s">
        <v>5031</v>
      </c>
      <c r="C2082" s="682" t="s">
        <v>6180</v>
      </c>
      <c r="D2082" s="681" t="str">
        <f>IFERROR(VLOOKUP(CONCATENATE($A2082,"T"),'05 APU'!$1:$1048576,3,),"")</f>
        <v/>
      </c>
      <c r="E2082" s="681" t="str">
        <f>IFERROR(VLOOKUP(CONCATENATE($A2082,"T2"),'05 APU'!$1:$1048576,3,),"")</f>
        <v/>
      </c>
      <c r="F2082" s="681" t="str">
        <f>IFERROR(VLOOKUP(CONCATENATE($A2082,"T3"),'05 APU'!$1:$1048576,3,),"")</f>
        <v/>
      </c>
      <c r="G2082" s="672" t="s">
        <v>168</v>
      </c>
      <c r="H2082" s="351"/>
      <c r="I2082" s="90">
        <f>IFERROR((VLOOKUP(CONCATENATE($A2082,"D"),'05 APU'!$1:$1048576,9,)),0)</f>
        <v>0</v>
      </c>
      <c r="J2082" s="90">
        <f t="shared" si="65"/>
        <v>0</v>
      </c>
      <c r="K2082" s="297" t="str">
        <f>IFERROR(VLOOKUP(CONCATENATE($A2082,"C"),'05 APU'!$1:$1048576,9,),"")</f>
        <v/>
      </c>
      <c r="L2082" s="297" t="str">
        <f>IFERROR(VLOOKUP(CONCATENATE($A2082,"B"),'05 APU'!$1:$1048576,9,),"")</f>
        <v/>
      </c>
      <c r="M2082" s="297" t="str">
        <f>IFERROR(VLOOKUP(CONCATENATE($A2082,"A"),'05 APU'!$1:$1048576,9,),"")</f>
        <v/>
      </c>
      <c r="N2082" s="86"/>
      <c r="O2082" s="90">
        <f>IFERROR(VLOOKUP(CONCATENATE($A2082,"D"),'05 APU'!$T:$AB,9,),0)</f>
        <v>0</v>
      </c>
      <c r="P2082" s="90">
        <f t="shared" si="66"/>
        <v>0</v>
      </c>
      <c r="Q2082" s="90">
        <f>IFERROR(VLOOKUP(CONCATENATE($A2082,"C"),'05 APU'!$T:$AB,9,),0)</f>
        <v>0</v>
      </c>
      <c r="R2082" s="90">
        <f>IFERROR(VLOOKUP(CONCATENATE($A2082,"B"),'05 APU'!$T:$AB,9,),0)</f>
        <v>0</v>
      </c>
      <c r="S2082" s="90">
        <f>IFERROR(VLOOKUP(CONCATENATE($A2082,"A"),'05 APU'!$T:$AB,9,),0)</f>
        <v>0</v>
      </c>
      <c r="U2082" s="421"/>
      <c r="V2082" s="424"/>
      <c r="W2082" s="429" t="s">
        <v>7203</v>
      </c>
    </row>
    <row r="2083" spans="1:23" ht="21" x14ac:dyDescent="0.25">
      <c r="A2083" s="88">
        <v>2073</v>
      </c>
      <c r="B2083" s="673" t="s">
        <v>5032</v>
      </c>
      <c r="C2083" s="682" t="s">
        <v>6181</v>
      </c>
      <c r="D2083" s="681" t="str">
        <f>IFERROR(VLOOKUP(CONCATENATE($A2083,"T"),'05 APU'!$1:$1048576,3,),"")</f>
        <v/>
      </c>
      <c r="E2083" s="681" t="str">
        <f>IFERROR(VLOOKUP(CONCATENATE($A2083,"T2"),'05 APU'!$1:$1048576,3,),"")</f>
        <v/>
      </c>
      <c r="F2083" s="681" t="str">
        <f>IFERROR(VLOOKUP(CONCATENATE($A2083,"T3"),'05 APU'!$1:$1048576,3,),"")</f>
        <v/>
      </c>
      <c r="G2083" s="672" t="s">
        <v>168</v>
      </c>
      <c r="H2083" s="351"/>
      <c r="I2083" s="90">
        <f>IFERROR((VLOOKUP(CONCATENATE($A2083,"D"),'05 APU'!$1:$1048576,9,)),0)</f>
        <v>0</v>
      </c>
      <c r="J2083" s="90">
        <f t="shared" si="65"/>
        <v>0</v>
      </c>
      <c r="K2083" s="297" t="str">
        <f>IFERROR(VLOOKUP(CONCATENATE($A2083,"C"),'05 APU'!$1:$1048576,9,),"")</f>
        <v/>
      </c>
      <c r="L2083" s="297" t="str">
        <f>IFERROR(VLOOKUP(CONCATENATE($A2083,"B"),'05 APU'!$1:$1048576,9,),"")</f>
        <v/>
      </c>
      <c r="M2083" s="297" t="str">
        <f>IFERROR(VLOOKUP(CONCATENATE($A2083,"A"),'05 APU'!$1:$1048576,9,),"")</f>
        <v/>
      </c>
      <c r="N2083" s="86"/>
      <c r="O2083" s="90">
        <f>IFERROR(VLOOKUP(CONCATENATE($A2083,"D"),'05 APU'!$T:$AB,9,),0)</f>
        <v>0</v>
      </c>
      <c r="P2083" s="90">
        <f t="shared" si="66"/>
        <v>0</v>
      </c>
      <c r="Q2083" s="90">
        <f>IFERROR(VLOOKUP(CONCATENATE($A2083,"C"),'05 APU'!$T:$AB,9,),0)</f>
        <v>0</v>
      </c>
      <c r="R2083" s="90">
        <f>IFERROR(VLOOKUP(CONCATENATE($A2083,"B"),'05 APU'!$T:$AB,9,),0)</f>
        <v>0</v>
      </c>
      <c r="S2083" s="90">
        <f>IFERROR(VLOOKUP(CONCATENATE($A2083,"A"),'05 APU'!$T:$AB,9,),0)</f>
        <v>0</v>
      </c>
      <c r="U2083" s="421"/>
      <c r="V2083" s="424"/>
      <c r="W2083" s="429" t="s">
        <v>7203</v>
      </c>
    </row>
    <row r="2084" spans="1:23" x14ac:dyDescent="0.25">
      <c r="A2084" s="88">
        <v>2074</v>
      </c>
      <c r="B2084" s="670"/>
      <c r="C2084" s="671" t="s">
        <v>7128</v>
      </c>
      <c r="D2084" s="681" t="str">
        <f>IFERROR(VLOOKUP(CONCATENATE($A2084,"T"),'05 APU'!$1:$1048576,3,),"")</f>
        <v/>
      </c>
      <c r="E2084" s="681" t="str">
        <f>IFERROR(VLOOKUP(CONCATENATE($A2084,"T2"),'05 APU'!$1:$1048576,3,),"")</f>
        <v/>
      </c>
      <c r="F2084" s="681" t="str">
        <f>IFERROR(VLOOKUP(CONCATENATE($A2084,"T3"),'05 APU'!$1:$1048576,3,),"")</f>
        <v/>
      </c>
      <c r="G2084" s="672"/>
      <c r="H2084" s="351"/>
      <c r="I2084" s="90">
        <f>IFERROR((VLOOKUP(CONCATENATE($A2084,"D"),'05 APU'!$1:$1048576,9,)),0)</f>
        <v>0</v>
      </c>
      <c r="J2084" s="90">
        <f t="shared" si="65"/>
        <v>0</v>
      </c>
      <c r="K2084" s="297" t="str">
        <f>IFERROR(VLOOKUP(CONCATENATE($A2084,"C"),'05 APU'!$1:$1048576,9,),"")</f>
        <v/>
      </c>
      <c r="L2084" s="297" t="str">
        <f>IFERROR(VLOOKUP(CONCATENATE($A2084,"B"),'05 APU'!$1:$1048576,9,),"")</f>
        <v/>
      </c>
      <c r="M2084" s="297" t="str">
        <f>IFERROR(VLOOKUP(CONCATENATE($A2084,"A"),'05 APU'!$1:$1048576,9,),"")</f>
        <v/>
      </c>
      <c r="N2084" s="86"/>
      <c r="O2084" s="90">
        <f>IFERROR(VLOOKUP(CONCATENATE($A2084,"D"),'05 APU'!$T:$AB,9,),0)</f>
        <v>0</v>
      </c>
      <c r="P2084" s="90">
        <f t="shared" si="66"/>
        <v>0</v>
      </c>
      <c r="Q2084" s="90">
        <f>IFERROR(VLOOKUP(CONCATENATE($A2084,"C"),'05 APU'!$T:$AB,9,),0)</f>
        <v>0</v>
      </c>
      <c r="R2084" s="90">
        <f>IFERROR(VLOOKUP(CONCATENATE($A2084,"B"),'05 APU'!$T:$AB,9,),0)</f>
        <v>0</v>
      </c>
      <c r="S2084" s="90">
        <f>IFERROR(VLOOKUP(CONCATENATE($A2084,"A"),'05 APU'!$T:$AB,9,),0)</f>
        <v>0</v>
      </c>
      <c r="U2084" s="421"/>
      <c r="V2084" s="424"/>
      <c r="W2084" s="429"/>
    </row>
    <row r="2085" spans="1:23" ht="21" x14ac:dyDescent="0.25">
      <c r="A2085" s="88">
        <v>2075</v>
      </c>
      <c r="B2085" s="673" t="s">
        <v>5033</v>
      </c>
      <c r="C2085" s="682" t="s">
        <v>6182</v>
      </c>
      <c r="D2085" s="681" t="str">
        <f>IFERROR(VLOOKUP(CONCATENATE($A2085,"T"),'05 APU'!$1:$1048576,3,),"")</f>
        <v/>
      </c>
      <c r="E2085" s="681" t="str">
        <f>IFERROR(VLOOKUP(CONCATENATE($A2085,"T2"),'05 APU'!$1:$1048576,3,),"")</f>
        <v/>
      </c>
      <c r="F2085" s="681" t="str">
        <f>IFERROR(VLOOKUP(CONCATENATE($A2085,"T3"),'05 APU'!$1:$1048576,3,),"")</f>
        <v/>
      </c>
      <c r="G2085" s="672" t="s">
        <v>168</v>
      </c>
      <c r="H2085" s="351"/>
      <c r="I2085" s="90">
        <f>IFERROR((VLOOKUP(CONCATENATE($A2085,"D"),'05 APU'!$1:$1048576,9,)),0)</f>
        <v>0</v>
      </c>
      <c r="J2085" s="90">
        <f t="shared" si="65"/>
        <v>0</v>
      </c>
      <c r="K2085" s="297" t="str">
        <f>IFERROR(VLOOKUP(CONCATENATE($A2085,"C"),'05 APU'!$1:$1048576,9,),"")</f>
        <v/>
      </c>
      <c r="L2085" s="297" t="str">
        <f>IFERROR(VLOOKUP(CONCATENATE($A2085,"B"),'05 APU'!$1:$1048576,9,),"")</f>
        <v/>
      </c>
      <c r="M2085" s="297" t="str">
        <f>IFERROR(VLOOKUP(CONCATENATE($A2085,"A"),'05 APU'!$1:$1048576,9,),"")</f>
        <v/>
      </c>
      <c r="N2085" s="86"/>
      <c r="O2085" s="90">
        <f>IFERROR(VLOOKUP(CONCATENATE($A2085,"D"),'05 APU'!$T:$AB,9,),0)</f>
        <v>0</v>
      </c>
      <c r="P2085" s="90">
        <f t="shared" si="66"/>
        <v>0</v>
      </c>
      <c r="Q2085" s="90">
        <f>IFERROR(VLOOKUP(CONCATENATE($A2085,"C"),'05 APU'!$T:$AB,9,),0)</f>
        <v>0</v>
      </c>
      <c r="R2085" s="90">
        <f>IFERROR(VLOOKUP(CONCATENATE($A2085,"B"),'05 APU'!$T:$AB,9,),0)</f>
        <v>0</v>
      </c>
      <c r="S2085" s="90">
        <f>IFERROR(VLOOKUP(CONCATENATE($A2085,"A"),'05 APU'!$T:$AB,9,),0)</f>
        <v>0</v>
      </c>
      <c r="U2085" s="421"/>
      <c r="V2085" s="424"/>
      <c r="W2085" s="429" t="s">
        <v>7203</v>
      </c>
    </row>
    <row r="2086" spans="1:23" ht="21" x14ac:dyDescent="0.25">
      <c r="A2086" s="88">
        <v>2076</v>
      </c>
      <c r="B2086" s="673" t="s">
        <v>5034</v>
      </c>
      <c r="C2086" s="682" t="s">
        <v>6183</v>
      </c>
      <c r="D2086" s="681" t="str">
        <f>IFERROR(VLOOKUP(CONCATENATE($A2086,"T"),'05 APU'!$1:$1048576,3,),"")</f>
        <v/>
      </c>
      <c r="E2086" s="681" t="str">
        <f>IFERROR(VLOOKUP(CONCATENATE($A2086,"T2"),'05 APU'!$1:$1048576,3,),"")</f>
        <v/>
      </c>
      <c r="F2086" s="681" t="str">
        <f>IFERROR(VLOOKUP(CONCATENATE($A2086,"T3"),'05 APU'!$1:$1048576,3,),"")</f>
        <v/>
      </c>
      <c r="G2086" s="672" t="s">
        <v>168</v>
      </c>
      <c r="H2086" s="351"/>
      <c r="I2086" s="90">
        <f>IFERROR((VLOOKUP(CONCATENATE($A2086,"D"),'05 APU'!$1:$1048576,9,)),0)</f>
        <v>0</v>
      </c>
      <c r="J2086" s="90">
        <f t="shared" si="65"/>
        <v>0</v>
      </c>
      <c r="K2086" s="297" t="str">
        <f>IFERROR(VLOOKUP(CONCATENATE($A2086,"C"),'05 APU'!$1:$1048576,9,),"")</f>
        <v/>
      </c>
      <c r="L2086" s="297" t="str">
        <f>IFERROR(VLOOKUP(CONCATENATE($A2086,"B"),'05 APU'!$1:$1048576,9,),"")</f>
        <v/>
      </c>
      <c r="M2086" s="297" t="str">
        <f>IFERROR(VLOOKUP(CONCATENATE($A2086,"A"),'05 APU'!$1:$1048576,9,),"")</f>
        <v/>
      </c>
      <c r="N2086" s="86"/>
      <c r="O2086" s="90">
        <f>IFERROR(VLOOKUP(CONCATENATE($A2086,"D"),'05 APU'!$T:$AB,9,),0)</f>
        <v>0</v>
      </c>
      <c r="P2086" s="90">
        <f t="shared" si="66"/>
        <v>0</v>
      </c>
      <c r="Q2086" s="90">
        <f>IFERROR(VLOOKUP(CONCATENATE($A2086,"C"),'05 APU'!$T:$AB,9,),0)</f>
        <v>0</v>
      </c>
      <c r="R2086" s="90">
        <f>IFERROR(VLOOKUP(CONCATENATE($A2086,"B"),'05 APU'!$T:$AB,9,),0)</f>
        <v>0</v>
      </c>
      <c r="S2086" s="90">
        <f>IFERROR(VLOOKUP(CONCATENATE($A2086,"A"),'05 APU'!$T:$AB,9,),0)</f>
        <v>0</v>
      </c>
      <c r="U2086" s="421"/>
      <c r="V2086" s="424"/>
      <c r="W2086" s="429" t="s">
        <v>7203</v>
      </c>
    </row>
    <row r="2087" spans="1:23" ht="21" x14ac:dyDescent="0.25">
      <c r="A2087" s="88">
        <v>2077</v>
      </c>
      <c r="B2087" s="673" t="s">
        <v>5035</v>
      </c>
      <c r="C2087" s="682" t="s">
        <v>6184</v>
      </c>
      <c r="D2087" s="681" t="str">
        <f>IFERROR(VLOOKUP(CONCATENATE($A2087,"T"),'05 APU'!$1:$1048576,3,),"")</f>
        <v/>
      </c>
      <c r="E2087" s="681" t="str">
        <f>IFERROR(VLOOKUP(CONCATENATE($A2087,"T2"),'05 APU'!$1:$1048576,3,),"")</f>
        <v/>
      </c>
      <c r="F2087" s="681" t="str">
        <f>IFERROR(VLOOKUP(CONCATENATE($A2087,"T3"),'05 APU'!$1:$1048576,3,),"")</f>
        <v/>
      </c>
      <c r="G2087" s="672" t="s">
        <v>168</v>
      </c>
      <c r="H2087" s="351"/>
      <c r="I2087" s="90">
        <f>IFERROR((VLOOKUP(CONCATENATE($A2087,"D"),'05 APU'!$1:$1048576,9,)),0)</f>
        <v>0</v>
      </c>
      <c r="J2087" s="90">
        <f t="shared" si="65"/>
        <v>0</v>
      </c>
      <c r="K2087" s="297" t="str">
        <f>IFERROR(VLOOKUP(CONCATENATE($A2087,"C"),'05 APU'!$1:$1048576,9,),"")</f>
        <v/>
      </c>
      <c r="L2087" s="297" t="str">
        <f>IFERROR(VLOOKUP(CONCATENATE($A2087,"B"),'05 APU'!$1:$1048576,9,),"")</f>
        <v/>
      </c>
      <c r="M2087" s="297" t="str">
        <f>IFERROR(VLOOKUP(CONCATENATE($A2087,"A"),'05 APU'!$1:$1048576,9,),"")</f>
        <v/>
      </c>
      <c r="N2087" s="86"/>
      <c r="O2087" s="90">
        <f>IFERROR(VLOOKUP(CONCATENATE($A2087,"D"),'05 APU'!$T:$AB,9,),0)</f>
        <v>0</v>
      </c>
      <c r="P2087" s="90">
        <f t="shared" si="66"/>
        <v>0</v>
      </c>
      <c r="Q2087" s="90">
        <f>IFERROR(VLOOKUP(CONCATENATE($A2087,"C"),'05 APU'!$T:$AB,9,),0)</f>
        <v>0</v>
      </c>
      <c r="R2087" s="90">
        <f>IFERROR(VLOOKUP(CONCATENATE($A2087,"B"),'05 APU'!$T:$AB,9,),0)</f>
        <v>0</v>
      </c>
      <c r="S2087" s="90">
        <f>IFERROR(VLOOKUP(CONCATENATE($A2087,"A"),'05 APU'!$T:$AB,9,),0)</f>
        <v>0</v>
      </c>
      <c r="U2087" s="421"/>
      <c r="V2087" s="424"/>
      <c r="W2087" s="429" t="s">
        <v>7203</v>
      </c>
    </row>
    <row r="2088" spans="1:23" ht="21" x14ac:dyDescent="0.25">
      <c r="A2088" s="88">
        <v>2078</v>
      </c>
      <c r="B2088" s="673" t="s">
        <v>5036</v>
      </c>
      <c r="C2088" s="682" t="s">
        <v>6185</v>
      </c>
      <c r="D2088" s="681" t="str">
        <f>IFERROR(VLOOKUP(CONCATENATE($A2088,"T"),'05 APU'!$1:$1048576,3,),"")</f>
        <v/>
      </c>
      <c r="E2088" s="681" t="str">
        <f>IFERROR(VLOOKUP(CONCATENATE($A2088,"T2"),'05 APU'!$1:$1048576,3,),"")</f>
        <v/>
      </c>
      <c r="F2088" s="681" t="str">
        <f>IFERROR(VLOOKUP(CONCATENATE($A2088,"T3"),'05 APU'!$1:$1048576,3,),"")</f>
        <v/>
      </c>
      <c r="G2088" s="672" t="s">
        <v>168</v>
      </c>
      <c r="H2088" s="351"/>
      <c r="I2088" s="90">
        <f>IFERROR((VLOOKUP(CONCATENATE($A2088,"D"),'05 APU'!$1:$1048576,9,)),0)</f>
        <v>0</v>
      </c>
      <c r="J2088" s="90">
        <f t="shared" si="65"/>
        <v>0</v>
      </c>
      <c r="K2088" s="297" t="str">
        <f>IFERROR(VLOOKUP(CONCATENATE($A2088,"C"),'05 APU'!$1:$1048576,9,),"")</f>
        <v/>
      </c>
      <c r="L2088" s="297" t="str">
        <f>IFERROR(VLOOKUP(CONCATENATE($A2088,"B"),'05 APU'!$1:$1048576,9,),"")</f>
        <v/>
      </c>
      <c r="M2088" s="297" t="str">
        <f>IFERROR(VLOOKUP(CONCATENATE($A2088,"A"),'05 APU'!$1:$1048576,9,),"")</f>
        <v/>
      </c>
      <c r="N2088" s="86"/>
      <c r="O2088" s="90">
        <f>IFERROR(VLOOKUP(CONCATENATE($A2088,"D"),'05 APU'!$T:$AB,9,),0)</f>
        <v>0</v>
      </c>
      <c r="P2088" s="90">
        <f t="shared" si="66"/>
        <v>0</v>
      </c>
      <c r="Q2088" s="90">
        <f>IFERROR(VLOOKUP(CONCATENATE($A2088,"C"),'05 APU'!$T:$AB,9,),0)</f>
        <v>0</v>
      </c>
      <c r="R2088" s="90">
        <f>IFERROR(VLOOKUP(CONCATENATE($A2088,"B"),'05 APU'!$T:$AB,9,),0)</f>
        <v>0</v>
      </c>
      <c r="S2088" s="90">
        <f>IFERROR(VLOOKUP(CONCATENATE($A2088,"A"),'05 APU'!$T:$AB,9,),0)</f>
        <v>0</v>
      </c>
      <c r="U2088" s="421"/>
      <c r="V2088" s="424"/>
      <c r="W2088" s="429" t="s">
        <v>7203</v>
      </c>
    </row>
    <row r="2089" spans="1:23" ht="21" x14ac:dyDescent="0.25">
      <c r="A2089" s="88">
        <v>2079</v>
      </c>
      <c r="B2089" s="673" t="s">
        <v>5037</v>
      </c>
      <c r="C2089" s="682" t="s">
        <v>6186</v>
      </c>
      <c r="D2089" s="681" t="str">
        <f>IFERROR(VLOOKUP(CONCATENATE($A2089,"T"),'05 APU'!$1:$1048576,3,),"")</f>
        <v/>
      </c>
      <c r="E2089" s="681" t="str">
        <f>IFERROR(VLOOKUP(CONCATENATE($A2089,"T2"),'05 APU'!$1:$1048576,3,),"")</f>
        <v/>
      </c>
      <c r="F2089" s="681" t="str">
        <f>IFERROR(VLOOKUP(CONCATENATE($A2089,"T3"),'05 APU'!$1:$1048576,3,),"")</f>
        <v/>
      </c>
      <c r="G2089" s="672" t="s">
        <v>168</v>
      </c>
      <c r="H2089" s="351"/>
      <c r="I2089" s="90">
        <f>IFERROR((VLOOKUP(CONCATENATE($A2089,"D"),'05 APU'!$1:$1048576,9,)),0)</f>
        <v>0</v>
      </c>
      <c r="J2089" s="90">
        <f t="shared" si="65"/>
        <v>0</v>
      </c>
      <c r="K2089" s="297" t="str">
        <f>IFERROR(VLOOKUP(CONCATENATE($A2089,"C"),'05 APU'!$1:$1048576,9,),"")</f>
        <v/>
      </c>
      <c r="L2089" s="297" t="str">
        <f>IFERROR(VLOOKUP(CONCATENATE($A2089,"B"),'05 APU'!$1:$1048576,9,),"")</f>
        <v/>
      </c>
      <c r="M2089" s="297" t="str">
        <f>IFERROR(VLOOKUP(CONCATENATE($A2089,"A"),'05 APU'!$1:$1048576,9,),"")</f>
        <v/>
      </c>
      <c r="N2089" s="86"/>
      <c r="O2089" s="90">
        <f>IFERROR(VLOOKUP(CONCATENATE($A2089,"D"),'05 APU'!$T:$AB,9,),0)</f>
        <v>0</v>
      </c>
      <c r="P2089" s="90">
        <f t="shared" si="66"/>
        <v>0</v>
      </c>
      <c r="Q2089" s="90">
        <f>IFERROR(VLOOKUP(CONCATENATE($A2089,"C"),'05 APU'!$T:$AB,9,),0)</f>
        <v>0</v>
      </c>
      <c r="R2089" s="90">
        <f>IFERROR(VLOOKUP(CONCATENATE($A2089,"B"),'05 APU'!$T:$AB,9,),0)</f>
        <v>0</v>
      </c>
      <c r="S2089" s="90">
        <f>IFERROR(VLOOKUP(CONCATENATE($A2089,"A"),'05 APU'!$T:$AB,9,),0)</f>
        <v>0</v>
      </c>
      <c r="U2089" s="421"/>
      <c r="V2089" s="424"/>
      <c r="W2089" s="429" t="s">
        <v>7203</v>
      </c>
    </row>
    <row r="2090" spans="1:23" ht="21" x14ac:dyDescent="0.25">
      <c r="A2090" s="88">
        <v>2080</v>
      </c>
      <c r="B2090" s="673" t="s">
        <v>5038</v>
      </c>
      <c r="C2090" s="682" t="s">
        <v>6187</v>
      </c>
      <c r="D2090" s="681" t="str">
        <f>IFERROR(VLOOKUP(CONCATENATE($A2090,"T"),'05 APU'!$1:$1048576,3,),"")</f>
        <v/>
      </c>
      <c r="E2090" s="681" t="str">
        <f>IFERROR(VLOOKUP(CONCATENATE($A2090,"T2"),'05 APU'!$1:$1048576,3,),"")</f>
        <v/>
      </c>
      <c r="F2090" s="681" t="str">
        <f>IFERROR(VLOOKUP(CONCATENATE($A2090,"T3"),'05 APU'!$1:$1048576,3,),"")</f>
        <v/>
      </c>
      <c r="G2090" s="672" t="s">
        <v>168</v>
      </c>
      <c r="H2090" s="351"/>
      <c r="I2090" s="90">
        <f>IFERROR((VLOOKUP(CONCATENATE($A2090,"D"),'05 APU'!$1:$1048576,9,)),0)</f>
        <v>0</v>
      </c>
      <c r="J2090" s="90">
        <f t="shared" si="65"/>
        <v>0</v>
      </c>
      <c r="K2090" s="297" t="str">
        <f>IFERROR(VLOOKUP(CONCATENATE($A2090,"C"),'05 APU'!$1:$1048576,9,),"")</f>
        <v/>
      </c>
      <c r="L2090" s="297" t="str">
        <f>IFERROR(VLOOKUP(CONCATENATE($A2090,"B"),'05 APU'!$1:$1048576,9,),"")</f>
        <v/>
      </c>
      <c r="M2090" s="297" t="str">
        <f>IFERROR(VLOOKUP(CONCATENATE($A2090,"A"),'05 APU'!$1:$1048576,9,),"")</f>
        <v/>
      </c>
      <c r="N2090" s="86"/>
      <c r="O2090" s="90">
        <f>IFERROR(VLOOKUP(CONCATENATE($A2090,"D"),'05 APU'!$T:$AB,9,),0)</f>
        <v>0</v>
      </c>
      <c r="P2090" s="90">
        <f t="shared" si="66"/>
        <v>0</v>
      </c>
      <c r="Q2090" s="90">
        <f>IFERROR(VLOOKUP(CONCATENATE($A2090,"C"),'05 APU'!$T:$AB,9,),0)</f>
        <v>0</v>
      </c>
      <c r="R2090" s="90">
        <f>IFERROR(VLOOKUP(CONCATENATE($A2090,"B"),'05 APU'!$T:$AB,9,),0)</f>
        <v>0</v>
      </c>
      <c r="S2090" s="90">
        <f>IFERROR(VLOOKUP(CONCATENATE($A2090,"A"),'05 APU'!$T:$AB,9,),0)</f>
        <v>0</v>
      </c>
      <c r="U2090" s="421"/>
      <c r="V2090" s="424"/>
      <c r="W2090" s="429" t="s">
        <v>7203</v>
      </c>
    </row>
    <row r="2091" spans="1:23" ht="21" x14ac:dyDescent="0.25">
      <c r="A2091" s="88">
        <v>2081</v>
      </c>
      <c r="B2091" s="673" t="s">
        <v>5039</v>
      </c>
      <c r="C2091" s="682" t="s">
        <v>6188</v>
      </c>
      <c r="D2091" s="681" t="str">
        <f>IFERROR(VLOOKUP(CONCATENATE($A2091,"T"),'05 APU'!$1:$1048576,3,),"")</f>
        <v/>
      </c>
      <c r="E2091" s="681" t="str">
        <f>IFERROR(VLOOKUP(CONCATENATE($A2091,"T2"),'05 APU'!$1:$1048576,3,),"")</f>
        <v/>
      </c>
      <c r="F2091" s="681" t="str">
        <f>IFERROR(VLOOKUP(CONCATENATE($A2091,"T3"),'05 APU'!$1:$1048576,3,),"")</f>
        <v/>
      </c>
      <c r="G2091" s="672" t="s">
        <v>168</v>
      </c>
      <c r="H2091" s="351"/>
      <c r="I2091" s="90">
        <f>IFERROR((VLOOKUP(CONCATENATE($A2091,"D"),'05 APU'!$1:$1048576,9,)),0)</f>
        <v>0</v>
      </c>
      <c r="J2091" s="90">
        <f t="shared" si="65"/>
        <v>0</v>
      </c>
      <c r="K2091" s="297" t="str">
        <f>IFERROR(VLOOKUP(CONCATENATE($A2091,"C"),'05 APU'!$1:$1048576,9,),"")</f>
        <v/>
      </c>
      <c r="L2091" s="297" t="str">
        <f>IFERROR(VLOOKUP(CONCATENATE($A2091,"B"),'05 APU'!$1:$1048576,9,),"")</f>
        <v/>
      </c>
      <c r="M2091" s="297" t="str">
        <f>IFERROR(VLOOKUP(CONCATENATE($A2091,"A"),'05 APU'!$1:$1048576,9,),"")</f>
        <v/>
      </c>
      <c r="N2091" s="86"/>
      <c r="O2091" s="90">
        <f>IFERROR(VLOOKUP(CONCATENATE($A2091,"D"),'05 APU'!$T:$AB,9,),0)</f>
        <v>0</v>
      </c>
      <c r="P2091" s="90">
        <f t="shared" si="66"/>
        <v>0</v>
      </c>
      <c r="Q2091" s="90">
        <f>IFERROR(VLOOKUP(CONCATENATE($A2091,"C"),'05 APU'!$T:$AB,9,),0)</f>
        <v>0</v>
      </c>
      <c r="R2091" s="90">
        <f>IFERROR(VLOOKUP(CONCATENATE($A2091,"B"),'05 APU'!$T:$AB,9,),0)</f>
        <v>0</v>
      </c>
      <c r="S2091" s="90">
        <f>IFERROR(VLOOKUP(CONCATENATE($A2091,"A"),'05 APU'!$T:$AB,9,),0)</f>
        <v>0</v>
      </c>
      <c r="U2091" s="421"/>
      <c r="V2091" s="424"/>
      <c r="W2091" s="429" t="s">
        <v>7203</v>
      </c>
    </row>
    <row r="2092" spans="1:23" ht="21" x14ac:dyDescent="0.25">
      <c r="A2092" s="88">
        <v>2082</v>
      </c>
      <c r="B2092" s="673" t="s">
        <v>5040</v>
      </c>
      <c r="C2092" s="682" t="s">
        <v>6189</v>
      </c>
      <c r="D2092" s="681" t="str">
        <f>IFERROR(VLOOKUP(CONCATENATE($A2092,"T"),'05 APU'!$1:$1048576,3,),"")</f>
        <v/>
      </c>
      <c r="E2092" s="681" t="str">
        <f>IFERROR(VLOOKUP(CONCATENATE($A2092,"T2"),'05 APU'!$1:$1048576,3,),"")</f>
        <v/>
      </c>
      <c r="F2092" s="681" t="str">
        <f>IFERROR(VLOOKUP(CONCATENATE($A2092,"T3"),'05 APU'!$1:$1048576,3,),"")</f>
        <v/>
      </c>
      <c r="G2092" s="672" t="s">
        <v>168</v>
      </c>
      <c r="H2092" s="351"/>
      <c r="I2092" s="90">
        <f>IFERROR((VLOOKUP(CONCATENATE($A2092,"D"),'05 APU'!$1:$1048576,9,)),0)</f>
        <v>0</v>
      </c>
      <c r="J2092" s="90">
        <f t="shared" si="65"/>
        <v>0</v>
      </c>
      <c r="K2092" s="297" t="str">
        <f>IFERROR(VLOOKUP(CONCATENATE($A2092,"C"),'05 APU'!$1:$1048576,9,),"")</f>
        <v/>
      </c>
      <c r="L2092" s="297" t="str">
        <f>IFERROR(VLOOKUP(CONCATENATE($A2092,"B"),'05 APU'!$1:$1048576,9,),"")</f>
        <v/>
      </c>
      <c r="M2092" s="297" t="str">
        <f>IFERROR(VLOOKUP(CONCATENATE($A2092,"A"),'05 APU'!$1:$1048576,9,),"")</f>
        <v/>
      </c>
      <c r="N2092" s="86"/>
      <c r="O2092" s="90">
        <f>IFERROR(VLOOKUP(CONCATENATE($A2092,"D"),'05 APU'!$T:$AB,9,),0)</f>
        <v>0</v>
      </c>
      <c r="P2092" s="90">
        <f t="shared" si="66"/>
        <v>0</v>
      </c>
      <c r="Q2092" s="90">
        <f>IFERROR(VLOOKUP(CONCATENATE($A2092,"C"),'05 APU'!$T:$AB,9,),0)</f>
        <v>0</v>
      </c>
      <c r="R2092" s="90">
        <f>IFERROR(VLOOKUP(CONCATENATE($A2092,"B"),'05 APU'!$T:$AB,9,),0)</f>
        <v>0</v>
      </c>
      <c r="S2092" s="90">
        <f>IFERROR(VLOOKUP(CONCATENATE($A2092,"A"),'05 APU'!$T:$AB,9,),0)</f>
        <v>0</v>
      </c>
      <c r="U2092" s="421"/>
      <c r="V2092" s="424"/>
      <c r="W2092" s="429" t="s">
        <v>7203</v>
      </c>
    </row>
    <row r="2093" spans="1:23" ht="21" x14ac:dyDescent="0.25">
      <c r="A2093" s="88">
        <v>2083</v>
      </c>
      <c r="B2093" s="673" t="s">
        <v>5041</v>
      </c>
      <c r="C2093" s="682" t="s">
        <v>6190</v>
      </c>
      <c r="D2093" s="681" t="str">
        <f>IFERROR(VLOOKUP(CONCATENATE($A2093,"T"),'05 APU'!$1:$1048576,3,),"")</f>
        <v/>
      </c>
      <c r="E2093" s="681" t="str">
        <f>IFERROR(VLOOKUP(CONCATENATE($A2093,"T2"),'05 APU'!$1:$1048576,3,),"")</f>
        <v/>
      </c>
      <c r="F2093" s="681" t="str">
        <f>IFERROR(VLOOKUP(CONCATENATE($A2093,"T3"),'05 APU'!$1:$1048576,3,),"")</f>
        <v/>
      </c>
      <c r="G2093" s="672" t="s">
        <v>168</v>
      </c>
      <c r="H2093" s="351"/>
      <c r="I2093" s="90">
        <f>IFERROR((VLOOKUP(CONCATENATE($A2093,"D"),'05 APU'!$1:$1048576,9,)),0)</f>
        <v>0</v>
      </c>
      <c r="J2093" s="90">
        <f t="shared" si="65"/>
        <v>0</v>
      </c>
      <c r="K2093" s="297" t="str">
        <f>IFERROR(VLOOKUP(CONCATENATE($A2093,"C"),'05 APU'!$1:$1048576,9,),"")</f>
        <v/>
      </c>
      <c r="L2093" s="297" t="str">
        <f>IFERROR(VLOOKUP(CONCATENATE($A2093,"B"),'05 APU'!$1:$1048576,9,),"")</f>
        <v/>
      </c>
      <c r="M2093" s="297" t="str">
        <f>IFERROR(VLOOKUP(CONCATENATE($A2093,"A"),'05 APU'!$1:$1048576,9,),"")</f>
        <v/>
      </c>
      <c r="N2093" s="86"/>
      <c r="O2093" s="90">
        <f>IFERROR(VLOOKUP(CONCATENATE($A2093,"D"),'05 APU'!$T:$AB,9,),0)</f>
        <v>0</v>
      </c>
      <c r="P2093" s="90">
        <f t="shared" si="66"/>
        <v>0</v>
      </c>
      <c r="Q2093" s="90">
        <f>IFERROR(VLOOKUP(CONCATENATE($A2093,"C"),'05 APU'!$T:$AB,9,),0)</f>
        <v>0</v>
      </c>
      <c r="R2093" s="90">
        <f>IFERROR(VLOOKUP(CONCATENATE($A2093,"B"),'05 APU'!$T:$AB,9,),0)</f>
        <v>0</v>
      </c>
      <c r="S2093" s="90">
        <f>IFERROR(VLOOKUP(CONCATENATE($A2093,"A"),'05 APU'!$T:$AB,9,),0)</f>
        <v>0</v>
      </c>
      <c r="U2093" s="421"/>
      <c r="V2093" s="424"/>
      <c r="W2093" s="429" t="s">
        <v>7203</v>
      </c>
    </row>
    <row r="2094" spans="1:23" ht="21" x14ac:dyDescent="0.25">
      <c r="A2094" s="88">
        <v>2084</v>
      </c>
      <c r="B2094" s="673" t="s">
        <v>5042</v>
      </c>
      <c r="C2094" s="682" t="s">
        <v>6191</v>
      </c>
      <c r="D2094" s="681" t="str">
        <f>IFERROR(VLOOKUP(CONCATENATE($A2094,"T"),'05 APU'!$1:$1048576,3,),"")</f>
        <v/>
      </c>
      <c r="E2094" s="681" t="str">
        <f>IFERROR(VLOOKUP(CONCATENATE($A2094,"T2"),'05 APU'!$1:$1048576,3,),"")</f>
        <v/>
      </c>
      <c r="F2094" s="681" t="str">
        <f>IFERROR(VLOOKUP(CONCATENATE($A2094,"T3"),'05 APU'!$1:$1048576,3,),"")</f>
        <v/>
      </c>
      <c r="G2094" s="672" t="s">
        <v>168</v>
      </c>
      <c r="H2094" s="351"/>
      <c r="I2094" s="90">
        <f>IFERROR((VLOOKUP(CONCATENATE($A2094,"D"),'05 APU'!$1:$1048576,9,)),0)</f>
        <v>0</v>
      </c>
      <c r="J2094" s="90">
        <f t="shared" si="65"/>
        <v>0</v>
      </c>
      <c r="K2094" s="297" t="str">
        <f>IFERROR(VLOOKUP(CONCATENATE($A2094,"C"),'05 APU'!$1:$1048576,9,),"")</f>
        <v/>
      </c>
      <c r="L2094" s="297" t="str">
        <f>IFERROR(VLOOKUP(CONCATENATE($A2094,"B"),'05 APU'!$1:$1048576,9,),"")</f>
        <v/>
      </c>
      <c r="M2094" s="297" t="str">
        <f>IFERROR(VLOOKUP(CONCATENATE($A2094,"A"),'05 APU'!$1:$1048576,9,),"")</f>
        <v/>
      </c>
      <c r="N2094" s="86"/>
      <c r="O2094" s="90">
        <f>IFERROR(VLOOKUP(CONCATENATE($A2094,"D"),'05 APU'!$T:$AB,9,),0)</f>
        <v>0</v>
      </c>
      <c r="P2094" s="90">
        <f t="shared" si="66"/>
        <v>0</v>
      </c>
      <c r="Q2094" s="90">
        <f>IFERROR(VLOOKUP(CONCATENATE($A2094,"C"),'05 APU'!$T:$AB,9,),0)</f>
        <v>0</v>
      </c>
      <c r="R2094" s="90">
        <f>IFERROR(VLOOKUP(CONCATENATE($A2094,"B"),'05 APU'!$T:$AB,9,),0)</f>
        <v>0</v>
      </c>
      <c r="S2094" s="90">
        <f>IFERROR(VLOOKUP(CONCATENATE($A2094,"A"),'05 APU'!$T:$AB,9,),0)</f>
        <v>0</v>
      </c>
      <c r="U2094" s="421"/>
      <c r="V2094" s="424"/>
      <c r="W2094" s="429" t="s">
        <v>7203</v>
      </c>
    </row>
    <row r="2095" spans="1:23" ht="21" x14ac:dyDescent="0.25">
      <c r="A2095" s="88">
        <v>2085</v>
      </c>
      <c r="B2095" s="673" t="s">
        <v>5043</v>
      </c>
      <c r="C2095" s="682" t="s">
        <v>6192</v>
      </c>
      <c r="D2095" s="681" t="str">
        <f>IFERROR(VLOOKUP(CONCATENATE($A2095,"T"),'05 APU'!$1:$1048576,3,),"")</f>
        <v/>
      </c>
      <c r="E2095" s="681" t="str">
        <f>IFERROR(VLOOKUP(CONCATENATE($A2095,"T2"),'05 APU'!$1:$1048576,3,),"")</f>
        <v/>
      </c>
      <c r="F2095" s="681" t="str">
        <f>IFERROR(VLOOKUP(CONCATENATE($A2095,"T3"),'05 APU'!$1:$1048576,3,),"")</f>
        <v/>
      </c>
      <c r="G2095" s="672" t="s">
        <v>168</v>
      </c>
      <c r="H2095" s="351"/>
      <c r="I2095" s="90">
        <f>IFERROR((VLOOKUP(CONCATENATE($A2095,"D"),'05 APU'!$1:$1048576,9,)),0)</f>
        <v>0</v>
      </c>
      <c r="J2095" s="90">
        <f t="shared" si="65"/>
        <v>0</v>
      </c>
      <c r="K2095" s="297" t="str">
        <f>IFERROR(VLOOKUP(CONCATENATE($A2095,"C"),'05 APU'!$1:$1048576,9,),"")</f>
        <v/>
      </c>
      <c r="L2095" s="297" t="str">
        <f>IFERROR(VLOOKUP(CONCATENATE($A2095,"B"),'05 APU'!$1:$1048576,9,),"")</f>
        <v/>
      </c>
      <c r="M2095" s="297" t="str">
        <f>IFERROR(VLOOKUP(CONCATENATE($A2095,"A"),'05 APU'!$1:$1048576,9,),"")</f>
        <v/>
      </c>
      <c r="N2095" s="86"/>
      <c r="O2095" s="90">
        <f>IFERROR(VLOOKUP(CONCATENATE($A2095,"D"),'05 APU'!$T:$AB,9,),0)</f>
        <v>0</v>
      </c>
      <c r="P2095" s="90">
        <f t="shared" si="66"/>
        <v>0</v>
      </c>
      <c r="Q2095" s="90">
        <f>IFERROR(VLOOKUP(CONCATENATE($A2095,"C"),'05 APU'!$T:$AB,9,),0)</f>
        <v>0</v>
      </c>
      <c r="R2095" s="90">
        <f>IFERROR(VLOOKUP(CONCATENATE($A2095,"B"),'05 APU'!$T:$AB,9,),0)</f>
        <v>0</v>
      </c>
      <c r="S2095" s="90">
        <f>IFERROR(VLOOKUP(CONCATENATE($A2095,"A"),'05 APU'!$T:$AB,9,),0)</f>
        <v>0</v>
      </c>
      <c r="U2095" s="421"/>
      <c r="V2095" s="424"/>
      <c r="W2095" s="429" t="s">
        <v>7203</v>
      </c>
    </row>
    <row r="2096" spans="1:23" ht="21" x14ac:dyDescent="0.25">
      <c r="A2096" s="88">
        <v>2086</v>
      </c>
      <c r="B2096" s="673" t="s">
        <v>5044</v>
      </c>
      <c r="C2096" s="682" t="s">
        <v>6193</v>
      </c>
      <c r="D2096" s="681" t="str">
        <f>IFERROR(VLOOKUP(CONCATENATE($A2096,"T"),'05 APU'!$1:$1048576,3,),"")</f>
        <v/>
      </c>
      <c r="E2096" s="681" t="str">
        <f>IFERROR(VLOOKUP(CONCATENATE($A2096,"T2"),'05 APU'!$1:$1048576,3,),"")</f>
        <v/>
      </c>
      <c r="F2096" s="681" t="str">
        <f>IFERROR(VLOOKUP(CONCATENATE($A2096,"T3"),'05 APU'!$1:$1048576,3,),"")</f>
        <v/>
      </c>
      <c r="G2096" s="672" t="s">
        <v>168</v>
      </c>
      <c r="H2096" s="351"/>
      <c r="I2096" s="90">
        <f>IFERROR((VLOOKUP(CONCATENATE($A2096,"D"),'05 APU'!$1:$1048576,9,)),0)</f>
        <v>0</v>
      </c>
      <c r="J2096" s="90">
        <f t="shared" si="65"/>
        <v>0</v>
      </c>
      <c r="K2096" s="297" t="str">
        <f>IFERROR(VLOOKUP(CONCATENATE($A2096,"C"),'05 APU'!$1:$1048576,9,),"")</f>
        <v/>
      </c>
      <c r="L2096" s="297" t="str">
        <f>IFERROR(VLOOKUP(CONCATENATE($A2096,"B"),'05 APU'!$1:$1048576,9,),"")</f>
        <v/>
      </c>
      <c r="M2096" s="297" t="str">
        <f>IFERROR(VLOOKUP(CONCATENATE($A2096,"A"),'05 APU'!$1:$1048576,9,),"")</f>
        <v/>
      </c>
      <c r="N2096" s="86"/>
      <c r="O2096" s="90">
        <f>IFERROR(VLOOKUP(CONCATENATE($A2096,"D"),'05 APU'!$T:$AB,9,),0)</f>
        <v>0</v>
      </c>
      <c r="P2096" s="90">
        <f t="shared" si="66"/>
        <v>0</v>
      </c>
      <c r="Q2096" s="90">
        <f>IFERROR(VLOOKUP(CONCATENATE($A2096,"C"),'05 APU'!$T:$AB,9,),0)</f>
        <v>0</v>
      </c>
      <c r="R2096" s="90">
        <f>IFERROR(VLOOKUP(CONCATENATE($A2096,"B"),'05 APU'!$T:$AB,9,),0)</f>
        <v>0</v>
      </c>
      <c r="S2096" s="90">
        <f>IFERROR(VLOOKUP(CONCATENATE($A2096,"A"),'05 APU'!$T:$AB,9,),0)</f>
        <v>0</v>
      </c>
      <c r="U2096" s="421"/>
      <c r="V2096" s="424"/>
      <c r="W2096" s="429" t="s">
        <v>7203</v>
      </c>
    </row>
    <row r="2097" spans="1:23" ht="21" x14ac:dyDescent="0.25">
      <c r="A2097" s="88">
        <v>2087</v>
      </c>
      <c r="B2097" s="673" t="s">
        <v>5045</v>
      </c>
      <c r="C2097" s="682" t="s">
        <v>6194</v>
      </c>
      <c r="D2097" s="681" t="str">
        <f>IFERROR(VLOOKUP(CONCATENATE($A2097,"T"),'05 APU'!$1:$1048576,3,),"")</f>
        <v/>
      </c>
      <c r="E2097" s="681" t="str">
        <f>IFERROR(VLOOKUP(CONCATENATE($A2097,"T2"),'05 APU'!$1:$1048576,3,),"")</f>
        <v/>
      </c>
      <c r="F2097" s="681" t="str">
        <f>IFERROR(VLOOKUP(CONCATENATE($A2097,"T3"),'05 APU'!$1:$1048576,3,),"")</f>
        <v/>
      </c>
      <c r="G2097" s="672" t="s">
        <v>168</v>
      </c>
      <c r="H2097" s="351"/>
      <c r="I2097" s="90">
        <f>IFERROR((VLOOKUP(CONCATENATE($A2097,"D"),'05 APU'!$1:$1048576,9,)),0)</f>
        <v>0</v>
      </c>
      <c r="J2097" s="90">
        <f t="shared" si="65"/>
        <v>0</v>
      </c>
      <c r="K2097" s="297" t="str">
        <f>IFERROR(VLOOKUP(CONCATENATE($A2097,"C"),'05 APU'!$1:$1048576,9,),"")</f>
        <v/>
      </c>
      <c r="L2097" s="297" t="str">
        <f>IFERROR(VLOOKUP(CONCATENATE($A2097,"B"),'05 APU'!$1:$1048576,9,),"")</f>
        <v/>
      </c>
      <c r="M2097" s="297" t="str">
        <f>IFERROR(VLOOKUP(CONCATENATE($A2097,"A"),'05 APU'!$1:$1048576,9,),"")</f>
        <v/>
      </c>
      <c r="N2097" s="86"/>
      <c r="O2097" s="90">
        <f>IFERROR(VLOOKUP(CONCATENATE($A2097,"D"),'05 APU'!$T:$AB,9,),0)</f>
        <v>0</v>
      </c>
      <c r="P2097" s="90">
        <f t="shared" si="66"/>
        <v>0</v>
      </c>
      <c r="Q2097" s="90">
        <f>IFERROR(VLOOKUP(CONCATENATE($A2097,"C"),'05 APU'!$T:$AB,9,),0)</f>
        <v>0</v>
      </c>
      <c r="R2097" s="90">
        <f>IFERROR(VLOOKUP(CONCATENATE($A2097,"B"),'05 APU'!$T:$AB,9,),0)</f>
        <v>0</v>
      </c>
      <c r="S2097" s="90">
        <f>IFERROR(VLOOKUP(CONCATENATE($A2097,"A"),'05 APU'!$T:$AB,9,),0)</f>
        <v>0</v>
      </c>
      <c r="U2097" s="421"/>
      <c r="V2097" s="424"/>
      <c r="W2097" s="429" t="s">
        <v>7203</v>
      </c>
    </row>
    <row r="2098" spans="1:23" ht="21" x14ac:dyDescent="0.25">
      <c r="A2098" s="88">
        <v>2088</v>
      </c>
      <c r="B2098" s="673" t="s">
        <v>5046</v>
      </c>
      <c r="C2098" s="682" t="s">
        <v>6195</v>
      </c>
      <c r="D2098" s="681" t="str">
        <f>IFERROR(VLOOKUP(CONCATENATE($A2098,"T"),'05 APU'!$1:$1048576,3,),"")</f>
        <v/>
      </c>
      <c r="E2098" s="681" t="str">
        <f>IFERROR(VLOOKUP(CONCATENATE($A2098,"T2"),'05 APU'!$1:$1048576,3,),"")</f>
        <v/>
      </c>
      <c r="F2098" s="681" t="str">
        <f>IFERROR(VLOOKUP(CONCATENATE($A2098,"T3"),'05 APU'!$1:$1048576,3,),"")</f>
        <v/>
      </c>
      <c r="G2098" s="672" t="s">
        <v>168</v>
      </c>
      <c r="H2098" s="351"/>
      <c r="I2098" s="90">
        <f>IFERROR((VLOOKUP(CONCATENATE($A2098,"D"),'05 APU'!$1:$1048576,9,)),0)</f>
        <v>0</v>
      </c>
      <c r="J2098" s="90">
        <f t="shared" si="65"/>
        <v>0</v>
      </c>
      <c r="K2098" s="297" t="str">
        <f>IFERROR(VLOOKUP(CONCATENATE($A2098,"C"),'05 APU'!$1:$1048576,9,),"")</f>
        <v/>
      </c>
      <c r="L2098" s="297" t="str">
        <f>IFERROR(VLOOKUP(CONCATENATE($A2098,"B"),'05 APU'!$1:$1048576,9,),"")</f>
        <v/>
      </c>
      <c r="M2098" s="297" t="str">
        <f>IFERROR(VLOOKUP(CONCATENATE($A2098,"A"),'05 APU'!$1:$1048576,9,),"")</f>
        <v/>
      </c>
      <c r="N2098" s="86"/>
      <c r="O2098" s="90">
        <f>IFERROR(VLOOKUP(CONCATENATE($A2098,"D"),'05 APU'!$T:$AB,9,),0)</f>
        <v>0</v>
      </c>
      <c r="P2098" s="90">
        <f t="shared" si="66"/>
        <v>0</v>
      </c>
      <c r="Q2098" s="90">
        <f>IFERROR(VLOOKUP(CONCATENATE($A2098,"C"),'05 APU'!$T:$AB,9,),0)</f>
        <v>0</v>
      </c>
      <c r="R2098" s="90">
        <f>IFERROR(VLOOKUP(CONCATENATE($A2098,"B"),'05 APU'!$T:$AB,9,),0)</f>
        <v>0</v>
      </c>
      <c r="S2098" s="90">
        <f>IFERROR(VLOOKUP(CONCATENATE($A2098,"A"),'05 APU'!$T:$AB,9,),0)</f>
        <v>0</v>
      </c>
      <c r="U2098" s="421"/>
      <c r="V2098" s="424"/>
      <c r="W2098" s="429" t="s">
        <v>7203</v>
      </c>
    </row>
    <row r="2099" spans="1:23" ht="21" x14ac:dyDescent="0.25">
      <c r="A2099" s="88">
        <v>2089</v>
      </c>
      <c r="B2099" s="673" t="s">
        <v>5047</v>
      </c>
      <c r="C2099" s="682" t="s">
        <v>6196</v>
      </c>
      <c r="D2099" s="681" t="str">
        <f>IFERROR(VLOOKUP(CONCATENATE($A2099,"T"),'05 APU'!$1:$1048576,3,),"")</f>
        <v/>
      </c>
      <c r="E2099" s="681" t="str">
        <f>IFERROR(VLOOKUP(CONCATENATE($A2099,"T2"),'05 APU'!$1:$1048576,3,),"")</f>
        <v/>
      </c>
      <c r="F2099" s="681" t="str">
        <f>IFERROR(VLOOKUP(CONCATENATE($A2099,"T3"),'05 APU'!$1:$1048576,3,),"")</f>
        <v/>
      </c>
      <c r="G2099" s="672" t="s">
        <v>168</v>
      </c>
      <c r="H2099" s="351"/>
      <c r="I2099" s="90">
        <f>IFERROR((VLOOKUP(CONCATENATE($A2099,"D"),'05 APU'!$1:$1048576,9,)),0)</f>
        <v>0</v>
      </c>
      <c r="J2099" s="90">
        <f t="shared" ref="J2099:J2162" si="67">IFERROR(I2099*H2099,0)</f>
        <v>0</v>
      </c>
      <c r="K2099" s="297" t="str">
        <f>IFERROR(VLOOKUP(CONCATENATE($A2099,"C"),'05 APU'!$1:$1048576,9,),"")</f>
        <v/>
      </c>
      <c r="L2099" s="297" t="str">
        <f>IFERROR(VLOOKUP(CONCATENATE($A2099,"B"),'05 APU'!$1:$1048576,9,),"")</f>
        <v/>
      </c>
      <c r="M2099" s="297" t="str">
        <f>IFERROR(VLOOKUP(CONCATENATE($A2099,"A"),'05 APU'!$1:$1048576,9,),"")</f>
        <v/>
      </c>
      <c r="N2099" s="86"/>
      <c r="O2099" s="90">
        <f>IFERROR(VLOOKUP(CONCATENATE($A2099,"D"),'05 APU'!$T:$AB,9,),0)</f>
        <v>0</v>
      </c>
      <c r="P2099" s="90">
        <f t="shared" si="66"/>
        <v>0</v>
      </c>
      <c r="Q2099" s="90">
        <f>IFERROR(VLOOKUP(CONCATENATE($A2099,"C"),'05 APU'!$T:$AB,9,),0)</f>
        <v>0</v>
      </c>
      <c r="R2099" s="90">
        <f>IFERROR(VLOOKUP(CONCATENATE($A2099,"B"),'05 APU'!$T:$AB,9,),0)</f>
        <v>0</v>
      </c>
      <c r="S2099" s="90">
        <f>IFERROR(VLOOKUP(CONCATENATE($A2099,"A"),'05 APU'!$T:$AB,9,),0)</f>
        <v>0</v>
      </c>
      <c r="U2099" s="421"/>
      <c r="V2099" s="424"/>
      <c r="W2099" s="429" t="s">
        <v>7203</v>
      </c>
    </row>
    <row r="2100" spans="1:23" ht="21" x14ac:dyDescent="0.25">
      <c r="A2100" s="88">
        <v>2090</v>
      </c>
      <c r="B2100" s="673" t="s">
        <v>5048</v>
      </c>
      <c r="C2100" s="682" t="s">
        <v>6197</v>
      </c>
      <c r="D2100" s="681" t="str">
        <f>IFERROR(VLOOKUP(CONCATENATE($A2100,"T"),'05 APU'!$1:$1048576,3,),"")</f>
        <v/>
      </c>
      <c r="E2100" s="681" t="str">
        <f>IFERROR(VLOOKUP(CONCATENATE($A2100,"T2"),'05 APU'!$1:$1048576,3,),"")</f>
        <v/>
      </c>
      <c r="F2100" s="681" t="str">
        <f>IFERROR(VLOOKUP(CONCATENATE($A2100,"T3"),'05 APU'!$1:$1048576,3,),"")</f>
        <v/>
      </c>
      <c r="G2100" s="672" t="s">
        <v>168</v>
      </c>
      <c r="H2100" s="351"/>
      <c r="I2100" s="90">
        <f>IFERROR((VLOOKUP(CONCATENATE($A2100,"D"),'05 APU'!$1:$1048576,9,)),0)</f>
        <v>0</v>
      </c>
      <c r="J2100" s="90">
        <f t="shared" si="67"/>
        <v>0</v>
      </c>
      <c r="K2100" s="297" t="str">
        <f>IFERROR(VLOOKUP(CONCATENATE($A2100,"C"),'05 APU'!$1:$1048576,9,),"")</f>
        <v/>
      </c>
      <c r="L2100" s="297" t="str">
        <f>IFERROR(VLOOKUP(CONCATENATE($A2100,"B"),'05 APU'!$1:$1048576,9,),"")</f>
        <v/>
      </c>
      <c r="M2100" s="297" t="str">
        <f>IFERROR(VLOOKUP(CONCATENATE($A2100,"A"),'05 APU'!$1:$1048576,9,),"")</f>
        <v/>
      </c>
      <c r="N2100" s="86"/>
      <c r="O2100" s="90">
        <f>IFERROR(VLOOKUP(CONCATENATE($A2100,"D"),'05 APU'!$T:$AB,9,),0)</f>
        <v>0</v>
      </c>
      <c r="P2100" s="90">
        <f t="shared" si="66"/>
        <v>0</v>
      </c>
      <c r="Q2100" s="90">
        <f>IFERROR(VLOOKUP(CONCATENATE($A2100,"C"),'05 APU'!$T:$AB,9,),0)</f>
        <v>0</v>
      </c>
      <c r="R2100" s="90">
        <f>IFERROR(VLOOKUP(CONCATENATE($A2100,"B"),'05 APU'!$T:$AB,9,),0)</f>
        <v>0</v>
      </c>
      <c r="S2100" s="90">
        <f>IFERROR(VLOOKUP(CONCATENATE($A2100,"A"),'05 APU'!$T:$AB,9,),0)</f>
        <v>0</v>
      </c>
      <c r="U2100" s="421"/>
      <c r="V2100" s="424"/>
      <c r="W2100" s="429" t="s">
        <v>7203</v>
      </c>
    </row>
    <row r="2101" spans="1:23" x14ac:dyDescent="0.25">
      <c r="A2101" s="88">
        <v>2091</v>
      </c>
      <c r="B2101" s="670"/>
      <c r="C2101" s="671" t="s">
        <v>7129</v>
      </c>
      <c r="D2101" s="681" t="str">
        <f>IFERROR(VLOOKUP(CONCATENATE($A2101,"T"),'05 APU'!$1:$1048576,3,),"")</f>
        <v/>
      </c>
      <c r="E2101" s="681" t="str">
        <f>IFERROR(VLOOKUP(CONCATENATE($A2101,"T2"),'05 APU'!$1:$1048576,3,),"")</f>
        <v/>
      </c>
      <c r="F2101" s="681" t="str">
        <f>IFERROR(VLOOKUP(CONCATENATE($A2101,"T3"),'05 APU'!$1:$1048576,3,),"")</f>
        <v/>
      </c>
      <c r="G2101" s="672"/>
      <c r="H2101" s="351"/>
      <c r="I2101" s="90">
        <f>IFERROR((VLOOKUP(CONCATENATE($A2101,"D"),'05 APU'!$1:$1048576,9,)),0)</f>
        <v>0</v>
      </c>
      <c r="J2101" s="90">
        <f t="shared" si="67"/>
        <v>0</v>
      </c>
      <c r="K2101" s="297" t="str">
        <f>IFERROR(VLOOKUP(CONCATENATE($A2101,"C"),'05 APU'!$1:$1048576,9,),"")</f>
        <v/>
      </c>
      <c r="L2101" s="297" t="str">
        <f>IFERROR(VLOOKUP(CONCATENATE($A2101,"B"),'05 APU'!$1:$1048576,9,),"")</f>
        <v/>
      </c>
      <c r="M2101" s="297" t="str">
        <f>IFERROR(VLOOKUP(CONCATENATE($A2101,"A"),'05 APU'!$1:$1048576,9,),"")</f>
        <v/>
      </c>
      <c r="N2101" s="86"/>
      <c r="O2101" s="90">
        <f>IFERROR(VLOOKUP(CONCATENATE($A2101,"D"),'05 APU'!$T:$AB,9,),0)</f>
        <v>0</v>
      </c>
      <c r="P2101" s="90">
        <f t="shared" si="66"/>
        <v>0</v>
      </c>
      <c r="Q2101" s="90">
        <f>IFERROR(VLOOKUP(CONCATENATE($A2101,"C"),'05 APU'!$T:$AB,9,),0)</f>
        <v>0</v>
      </c>
      <c r="R2101" s="90">
        <f>IFERROR(VLOOKUP(CONCATENATE($A2101,"B"),'05 APU'!$T:$AB,9,),0)</f>
        <v>0</v>
      </c>
      <c r="S2101" s="90">
        <f>IFERROR(VLOOKUP(CONCATENATE($A2101,"A"),'05 APU'!$T:$AB,9,),0)</f>
        <v>0</v>
      </c>
      <c r="U2101" s="421"/>
      <c r="V2101" s="424"/>
      <c r="W2101" s="429"/>
    </row>
    <row r="2102" spans="1:23" ht="21" x14ac:dyDescent="0.25">
      <c r="A2102" s="88">
        <v>2092</v>
      </c>
      <c r="B2102" s="673" t="s">
        <v>5049</v>
      </c>
      <c r="C2102" s="682" t="s">
        <v>6198</v>
      </c>
      <c r="D2102" s="681" t="str">
        <f>IFERROR(VLOOKUP(CONCATENATE($A2102,"T"),'05 APU'!$1:$1048576,3,),"")</f>
        <v/>
      </c>
      <c r="E2102" s="681" t="str">
        <f>IFERROR(VLOOKUP(CONCATENATE($A2102,"T2"),'05 APU'!$1:$1048576,3,),"")</f>
        <v/>
      </c>
      <c r="F2102" s="681" t="str">
        <f>IFERROR(VLOOKUP(CONCATENATE($A2102,"T3"),'05 APU'!$1:$1048576,3,),"")</f>
        <v/>
      </c>
      <c r="G2102" s="672" t="s">
        <v>168</v>
      </c>
      <c r="H2102" s="351"/>
      <c r="I2102" s="90">
        <f>IFERROR((VLOOKUP(CONCATENATE($A2102,"D"),'05 APU'!$1:$1048576,9,)),0)</f>
        <v>0</v>
      </c>
      <c r="J2102" s="90">
        <f t="shared" si="67"/>
        <v>0</v>
      </c>
      <c r="K2102" s="297" t="str">
        <f>IFERROR(VLOOKUP(CONCATENATE($A2102,"C"),'05 APU'!$1:$1048576,9,),"")</f>
        <v/>
      </c>
      <c r="L2102" s="297" t="str">
        <f>IFERROR(VLOOKUP(CONCATENATE($A2102,"B"),'05 APU'!$1:$1048576,9,),"")</f>
        <v/>
      </c>
      <c r="M2102" s="297" t="str">
        <f>IFERROR(VLOOKUP(CONCATENATE($A2102,"A"),'05 APU'!$1:$1048576,9,),"")</f>
        <v/>
      </c>
      <c r="N2102" s="86"/>
      <c r="O2102" s="90">
        <f>IFERROR(VLOOKUP(CONCATENATE($A2102,"D"),'05 APU'!$T:$AB,9,),0)</f>
        <v>0</v>
      </c>
      <c r="P2102" s="90">
        <f t="shared" si="66"/>
        <v>0</v>
      </c>
      <c r="Q2102" s="90">
        <f>IFERROR(VLOOKUP(CONCATENATE($A2102,"C"),'05 APU'!$T:$AB,9,),0)</f>
        <v>0</v>
      </c>
      <c r="R2102" s="90">
        <f>IFERROR(VLOOKUP(CONCATENATE($A2102,"B"),'05 APU'!$T:$AB,9,),0)</f>
        <v>0</v>
      </c>
      <c r="S2102" s="90">
        <f>IFERROR(VLOOKUP(CONCATENATE($A2102,"A"),'05 APU'!$T:$AB,9,),0)</f>
        <v>0</v>
      </c>
      <c r="U2102" s="421"/>
      <c r="V2102" s="424"/>
      <c r="W2102" s="429" t="s">
        <v>7203</v>
      </c>
    </row>
    <row r="2103" spans="1:23" ht="21" x14ac:dyDescent="0.25">
      <c r="A2103" s="88">
        <v>2093</v>
      </c>
      <c r="B2103" s="673" t="s">
        <v>5050</v>
      </c>
      <c r="C2103" s="682" t="s">
        <v>6199</v>
      </c>
      <c r="D2103" s="681" t="str">
        <f>IFERROR(VLOOKUP(CONCATENATE($A2103,"T"),'05 APU'!$1:$1048576,3,),"")</f>
        <v/>
      </c>
      <c r="E2103" s="681" t="str">
        <f>IFERROR(VLOOKUP(CONCATENATE($A2103,"T2"),'05 APU'!$1:$1048576,3,),"")</f>
        <v/>
      </c>
      <c r="F2103" s="681" t="str">
        <f>IFERROR(VLOOKUP(CONCATENATE($A2103,"T3"),'05 APU'!$1:$1048576,3,),"")</f>
        <v/>
      </c>
      <c r="G2103" s="672" t="s">
        <v>168</v>
      </c>
      <c r="H2103" s="351"/>
      <c r="I2103" s="90">
        <f>IFERROR((VLOOKUP(CONCATENATE($A2103,"D"),'05 APU'!$1:$1048576,9,)),0)</f>
        <v>0</v>
      </c>
      <c r="J2103" s="90">
        <f t="shared" si="67"/>
        <v>0</v>
      </c>
      <c r="K2103" s="297" t="str">
        <f>IFERROR(VLOOKUP(CONCATENATE($A2103,"C"),'05 APU'!$1:$1048576,9,),"")</f>
        <v/>
      </c>
      <c r="L2103" s="297" t="str">
        <f>IFERROR(VLOOKUP(CONCATENATE($A2103,"B"),'05 APU'!$1:$1048576,9,),"")</f>
        <v/>
      </c>
      <c r="M2103" s="297" t="str">
        <f>IFERROR(VLOOKUP(CONCATENATE($A2103,"A"),'05 APU'!$1:$1048576,9,),"")</f>
        <v/>
      </c>
      <c r="N2103" s="86"/>
      <c r="O2103" s="90">
        <f>IFERROR(VLOOKUP(CONCATENATE($A2103,"D"),'05 APU'!$T:$AB,9,),0)</f>
        <v>0</v>
      </c>
      <c r="P2103" s="90">
        <f t="shared" si="66"/>
        <v>0</v>
      </c>
      <c r="Q2103" s="90">
        <f>IFERROR(VLOOKUP(CONCATENATE($A2103,"C"),'05 APU'!$T:$AB,9,),0)</f>
        <v>0</v>
      </c>
      <c r="R2103" s="90">
        <f>IFERROR(VLOOKUP(CONCATENATE($A2103,"B"),'05 APU'!$T:$AB,9,),0)</f>
        <v>0</v>
      </c>
      <c r="S2103" s="90">
        <f>IFERROR(VLOOKUP(CONCATENATE($A2103,"A"),'05 APU'!$T:$AB,9,),0)</f>
        <v>0</v>
      </c>
      <c r="U2103" s="421"/>
      <c r="V2103" s="424"/>
      <c r="W2103" s="429" t="s">
        <v>7203</v>
      </c>
    </row>
    <row r="2104" spans="1:23" ht="21" x14ac:dyDescent="0.25">
      <c r="A2104" s="88">
        <v>2094</v>
      </c>
      <c r="B2104" s="673" t="s">
        <v>5051</v>
      </c>
      <c r="C2104" s="682" t="s">
        <v>6200</v>
      </c>
      <c r="D2104" s="681" t="str">
        <f>IFERROR(VLOOKUP(CONCATENATE($A2104,"T"),'05 APU'!$1:$1048576,3,),"")</f>
        <v/>
      </c>
      <c r="E2104" s="681" t="str">
        <f>IFERROR(VLOOKUP(CONCATENATE($A2104,"T2"),'05 APU'!$1:$1048576,3,),"")</f>
        <v/>
      </c>
      <c r="F2104" s="681" t="str">
        <f>IFERROR(VLOOKUP(CONCATENATE($A2104,"T3"),'05 APU'!$1:$1048576,3,),"")</f>
        <v/>
      </c>
      <c r="G2104" s="672" t="s">
        <v>168</v>
      </c>
      <c r="H2104" s="351"/>
      <c r="I2104" s="90">
        <f>IFERROR((VLOOKUP(CONCATENATE($A2104,"D"),'05 APU'!$1:$1048576,9,)),0)</f>
        <v>0</v>
      </c>
      <c r="J2104" s="90">
        <f t="shared" si="67"/>
        <v>0</v>
      </c>
      <c r="K2104" s="297" t="str">
        <f>IFERROR(VLOOKUP(CONCATENATE($A2104,"C"),'05 APU'!$1:$1048576,9,),"")</f>
        <v/>
      </c>
      <c r="L2104" s="297" t="str">
        <f>IFERROR(VLOOKUP(CONCATENATE($A2104,"B"),'05 APU'!$1:$1048576,9,),"")</f>
        <v/>
      </c>
      <c r="M2104" s="297" t="str">
        <f>IFERROR(VLOOKUP(CONCATENATE($A2104,"A"),'05 APU'!$1:$1048576,9,),"")</f>
        <v/>
      </c>
      <c r="N2104" s="86"/>
      <c r="O2104" s="90">
        <f>IFERROR(VLOOKUP(CONCATENATE($A2104,"D"),'05 APU'!$T:$AB,9,),0)</f>
        <v>0</v>
      </c>
      <c r="P2104" s="90">
        <f t="shared" si="66"/>
        <v>0</v>
      </c>
      <c r="Q2104" s="90">
        <f>IFERROR(VLOOKUP(CONCATENATE($A2104,"C"),'05 APU'!$T:$AB,9,),0)</f>
        <v>0</v>
      </c>
      <c r="R2104" s="90">
        <f>IFERROR(VLOOKUP(CONCATENATE($A2104,"B"),'05 APU'!$T:$AB,9,),0)</f>
        <v>0</v>
      </c>
      <c r="S2104" s="90">
        <f>IFERROR(VLOOKUP(CONCATENATE($A2104,"A"),'05 APU'!$T:$AB,9,),0)</f>
        <v>0</v>
      </c>
      <c r="U2104" s="421"/>
      <c r="V2104" s="424"/>
      <c r="W2104" s="429" t="s">
        <v>7203</v>
      </c>
    </row>
    <row r="2105" spans="1:23" ht="21" x14ac:dyDescent="0.25">
      <c r="A2105" s="88">
        <v>2095</v>
      </c>
      <c r="B2105" s="673" t="s">
        <v>5052</v>
      </c>
      <c r="C2105" s="682" t="s">
        <v>6201</v>
      </c>
      <c r="D2105" s="681" t="str">
        <f>IFERROR(VLOOKUP(CONCATENATE($A2105,"T"),'05 APU'!$1:$1048576,3,),"")</f>
        <v/>
      </c>
      <c r="E2105" s="681" t="str">
        <f>IFERROR(VLOOKUP(CONCATENATE($A2105,"T2"),'05 APU'!$1:$1048576,3,),"")</f>
        <v/>
      </c>
      <c r="F2105" s="681" t="str">
        <f>IFERROR(VLOOKUP(CONCATENATE($A2105,"T3"),'05 APU'!$1:$1048576,3,),"")</f>
        <v/>
      </c>
      <c r="G2105" s="672" t="s">
        <v>168</v>
      </c>
      <c r="H2105" s="351"/>
      <c r="I2105" s="90">
        <f>IFERROR((VLOOKUP(CONCATENATE($A2105,"D"),'05 APU'!$1:$1048576,9,)),0)</f>
        <v>0</v>
      </c>
      <c r="J2105" s="90">
        <f t="shared" si="67"/>
        <v>0</v>
      </c>
      <c r="K2105" s="297" t="str">
        <f>IFERROR(VLOOKUP(CONCATENATE($A2105,"C"),'05 APU'!$1:$1048576,9,),"")</f>
        <v/>
      </c>
      <c r="L2105" s="297" t="str">
        <f>IFERROR(VLOOKUP(CONCATENATE($A2105,"B"),'05 APU'!$1:$1048576,9,),"")</f>
        <v/>
      </c>
      <c r="M2105" s="297" t="str">
        <f>IFERROR(VLOOKUP(CONCATENATE($A2105,"A"),'05 APU'!$1:$1048576,9,),"")</f>
        <v/>
      </c>
      <c r="N2105" s="86"/>
      <c r="O2105" s="90">
        <f>IFERROR(VLOOKUP(CONCATENATE($A2105,"D"),'05 APU'!$T:$AB,9,),0)</f>
        <v>0</v>
      </c>
      <c r="P2105" s="90">
        <f t="shared" si="66"/>
        <v>0</v>
      </c>
      <c r="Q2105" s="90">
        <f>IFERROR(VLOOKUP(CONCATENATE($A2105,"C"),'05 APU'!$T:$AB,9,),0)</f>
        <v>0</v>
      </c>
      <c r="R2105" s="90">
        <f>IFERROR(VLOOKUP(CONCATENATE($A2105,"B"),'05 APU'!$T:$AB,9,),0)</f>
        <v>0</v>
      </c>
      <c r="S2105" s="90">
        <f>IFERROR(VLOOKUP(CONCATENATE($A2105,"A"),'05 APU'!$T:$AB,9,),0)</f>
        <v>0</v>
      </c>
      <c r="U2105" s="421"/>
      <c r="V2105" s="424"/>
      <c r="W2105" s="429" t="s">
        <v>7203</v>
      </c>
    </row>
    <row r="2106" spans="1:23" ht="21" x14ac:dyDescent="0.25">
      <c r="A2106" s="88">
        <v>2096</v>
      </c>
      <c r="B2106" s="673" t="s">
        <v>5053</v>
      </c>
      <c r="C2106" s="682" t="s">
        <v>6202</v>
      </c>
      <c r="D2106" s="681" t="str">
        <f>IFERROR(VLOOKUP(CONCATENATE($A2106,"T"),'05 APU'!$1:$1048576,3,),"")</f>
        <v/>
      </c>
      <c r="E2106" s="681" t="str">
        <f>IFERROR(VLOOKUP(CONCATENATE($A2106,"T2"),'05 APU'!$1:$1048576,3,),"")</f>
        <v/>
      </c>
      <c r="F2106" s="681" t="str">
        <f>IFERROR(VLOOKUP(CONCATENATE($A2106,"T3"),'05 APU'!$1:$1048576,3,),"")</f>
        <v/>
      </c>
      <c r="G2106" s="672" t="s">
        <v>168</v>
      </c>
      <c r="H2106" s="351"/>
      <c r="I2106" s="90">
        <f>IFERROR((VLOOKUP(CONCATENATE($A2106,"D"),'05 APU'!$1:$1048576,9,)),0)</f>
        <v>0</v>
      </c>
      <c r="J2106" s="90">
        <f t="shared" si="67"/>
        <v>0</v>
      </c>
      <c r="K2106" s="297" t="str">
        <f>IFERROR(VLOOKUP(CONCATENATE($A2106,"C"),'05 APU'!$1:$1048576,9,),"")</f>
        <v/>
      </c>
      <c r="L2106" s="297" t="str">
        <f>IFERROR(VLOOKUP(CONCATENATE($A2106,"B"),'05 APU'!$1:$1048576,9,),"")</f>
        <v/>
      </c>
      <c r="M2106" s="297" t="str">
        <f>IFERROR(VLOOKUP(CONCATENATE($A2106,"A"),'05 APU'!$1:$1048576,9,),"")</f>
        <v/>
      </c>
      <c r="N2106" s="86"/>
      <c r="O2106" s="90">
        <f>IFERROR(VLOOKUP(CONCATENATE($A2106,"D"),'05 APU'!$T:$AB,9,),0)</f>
        <v>0</v>
      </c>
      <c r="P2106" s="90">
        <f t="shared" si="66"/>
        <v>0</v>
      </c>
      <c r="Q2106" s="90">
        <f>IFERROR(VLOOKUP(CONCATENATE($A2106,"C"),'05 APU'!$T:$AB,9,),0)</f>
        <v>0</v>
      </c>
      <c r="R2106" s="90">
        <f>IFERROR(VLOOKUP(CONCATENATE($A2106,"B"),'05 APU'!$T:$AB,9,),0)</f>
        <v>0</v>
      </c>
      <c r="S2106" s="90">
        <f>IFERROR(VLOOKUP(CONCATENATE($A2106,"A"),'05 APU'!$T:$AB,9,),0)</f>
        <v>0</v>
      </c>
      <c r="U2106" s="421"/>
      <c r="V2106" s="424"/>
      <c r="W2106" s="429" t="s">
        <v>7203</v>
      </c>
    </row>
    <row r="2107" spans="1:23" ht="21" x14ac:dyDescent="0.25">
      <c r="A2107" s="88">
        <v>2097</v>
      </c>
      <c r="B2107" s="673" t="s">
        <v>5054</v>
      </c>
      <c r="C2107" s="682" t="s">
        <v>6203</v>
      </c>
      <c r="D2107" s="681" t="str">
        <f>IFERROR(VLOOKUP(CONCATENATE($A2107,"T"),'05 APU'!$1:$1048576,3,),"")</f>
        <v/>
      </c>
      <c r="E2107" s="681" t="str">
        <f>IFERROR(VLOOKUP(CONCATENATE($A2107,"T2"),'05 APU'!$1:$1048576,3,),"")</f>
        <v/>
      </c>
      <c r="F2107" s="681" t="str">
        <f>IFERROR(VLOOKUP(CONCATENATE($A2107,"T3"),'05 APU'!$1:$1048576,3,),"")</f>
        <v/>
      </c>
      <c r="G2107" s="672" t="s">
        <v>168</v>
      </c>
      <c r="H2107" s="351"/>
      <c r="I2107" s="90">
        <f>IFERROR((VLOOKUP(CONCATENATE($A2107,"D"),'05 APU'!$1:$1048576,9,)),0)</f>
        <v>0</v>
      </c>
      <c r="J2107" s="90">
        <f t="shared" si="67"/>
        <v>0</v>
      </c>
      <c r="K2107" s="297" t="str">
        <f>IFERROR(VLOOKUP(CONCATENATE($A2107,"C"),'05 APU'!$1:$1048576,9,),"")</f>
        <v/>
      </c>
      <c r="L2107" s="297" t="str">
        <f>IFERROR(VLOOKUP(CONCATENATE($A2107,"B"),'05 APU'!$1:$1048576,9,),"")</f>
        <v/>
      </c>
      <c r="M2107" s="297" t="str">
        <f>IFERROR(VLOOKUP(CONCATENATE($A2107,"A"),'05 APU'!$1:$1048576,9,),"")</f>
        <v/>
      </c>
      <c r="N2107" s="86"/>
      <c r="O2107" s="90">
        <f>IFERROR(VLOOKUP(CONCATENATE($A2107,"D"),'05 APU'!$T:$AB,9,),0)</f>
        <v>0</v>
      </c>
      <c r="P2107" s="90">
        <f t="shared" si="66"/>
        <v>0</v>
      </c>
      <c r="Q2107" s="90">
        <f>IFERROR(VLOOKUP(CONCATENATE($A2107,"C"),'05 APU'!$T:$AB,9,),0)</f>
        <v>0</v>
      </c>
      <c r="R2107" s="90">
        <f>IFERROR(VLOOKUP(CONCATENATE($A2107,"B"),'05 APU'!$T:$AB,9,),0)</f>
        <v>0</v>
      </c>
      <c r="S2107" s="90">
        <f>IFERROR(VLOOKUP(CONCATENATE($A2107,"A"),'05 APU'!$T:$AB,9,),0)</f>
        <v>0</v>
      </c>
      <c r="U2107" s="421"/>
      <c r="V2107" s="424"/>
      <c r="W2107" s="429" t="s">
        <v>7203</v>
      </c>
    </row>
    <row r="2108" spans="1:23" ht="21" x14ac:dyDescent="0.25">
      <c r="A2108" s="88">
        <v>2098</v>
      </c>
      <c r="B2108" s="673" t="s">
        <v>5055</v>
      </c>
      <c r="C2108" s="682" t="s">
        <v>6204</v>
      </c>
      <c r="D2108" s="681" t="str">
        <f>IFERROR(VLOOKUP(CONCATENATE($A2108,"T"),'05 APU'!$1:$1048576,3,),"")</f>
        <v/>
      </c>
      <c r="E2108" s="681" t="str">
        <f>IFERROR(VLOOKUP(CONCATENATE($A2108,"T2"),'05 APU'!$1:$1048576,3,),"")</f>
        <v/>
      </c>
      <c r="F2108" s="681" t="str">
        <f>IFERROR(VLOOKUP(CONCATENATE($A2108,"T3"),'05 APU'!$1:$1048576,3,),"")</f>
        <v/>
      </c>
      <c r="G2108" s="672" t="s">
        <v>168</v>
      </c>
      <c r="H2108" s="351"/>
      <c r="I2108" s="90">
        <f>IFERROR((VLOOKUP(CONCATENATE($A2108,"D"),'05 APU'!$1:$1048576,9,)),0)</f>
        <v>0</v>
      </c>
      <c r="J2108" s="90">
        <f t="shared" si="67"/>
        <v>0</v>
      </c>
      <c r="K2108" s="297" t="str">
        <f>IFERROR(VLOOKUP(CONCATENATE($A2108,"C"),'05 APU'!$1:$1048576,9,),"")</f>
        <v/>
      </c>
      <c r="L2108" s="297" t="str">
        <f>IFERROR(VLOOKUP(CONCATENATE($A2108,"B"),'05 APU'!$1:$1048576,9,),"")</f>
        <v/>
      </c>
      <c r="M2108" s="297" t="str">
        <f>IFERROR(VLOOKUP(CONCATENATE($A2108,"A"),'05 APU'!$1:$1048576,9,),"")</f>
        <v/>
      </c>
      <c r="N2108" s="86"/>
      <c r="O2108" s="90">
        <f>IFERROR(VLOOKUP(CONCATENATE($A2108,"D"),'05 APU'!$T:$AB,9,),0)</f>
        <v>0</v>
      </c>
      <c r="P2108" s="90">
        <f t="shared" si="66"/>
        <v>0</v>
      </c>
      <c r="Q2108" s="90">
        <f>IFERROR(VLOOKUP(CONCATENATE($A2108,"C"),'05 APU'!$T:$AB,9,),0)</f>
        <v>0</v>
      </c>
      <c r="R2108" s="90">
        <f>IFERROR(VLOOKUP(CONCATENATE($A2108,"B"),'05 APU'!$T:$AB,9,),0)</f>
        <v>0</v>
      </c>
      <c r="S2108" s="90">
        <f>IFERROR(VLOOKUP(CONCATENATE($A2108,"A"),'05 APU'!$T:$AB,9,),0)</f>
        <v>0</v>
      </c>
      <c r="U2108" s="421"/>
      <c r="V2108" s="424"/>
      <c r="W2108" s="429" t="s">
        <v>7203</v>
      </c>
    </row>
    <row r="2109" spans="1:23" ht="21" x14ac:dyDescent="0.25">
      <c r="A2109" s="88">
        <v>2099</v>
      </c>
      <c r="B2109" s="673" t="s">
        <v>5056</v>
      </c>
      <c r="C2109" s="682" t="s">
        <v>6205</v>
      </c>
      <c r="D2109" s="681" t="str">
        <f>IFERROR(VLOOKUP(CONCATENATE($A2109,"T"),'05 APU'!$1:$1048576,3,),"")</f>
        <v/>
      </c>
      <c r="E2109" s="681" t="str">
        <f>IFERROR(VLOOKUP(CONCATENATE($A2109,"T2"),'05 APU'!$1:$1048576,3,),"")</f>
        <v/>
      </c>
      <c r="F2109" s="681" t="str">
        <f>IFERROR(VLOOKUP(CONCATENATE($A2109,"T3"),'05 APU'!$1:$1048576,3,),"")</f>
        <v/>
      </c>
      <c r="G2109" s="672" t="s">
        <v>168</v>
      </c>
      <c r="H2109" s="351"/>
      <c r="I2109" s="90">
        <f>IFERROR((VLOOKUP(CONCATENATE($A2109,"D"),'05 APU'!$1:$1048576,9,)),0)</f>
        <v>0</v>
      </c>
      <c r="J2109" s="90">
        <f t="shared" si="67"/>
        <v>0</v>
      </c>
      <c r="K2109" s="297" t="str">
        <f>IFERROR(VLOOKUP(CONCATENATE($A2109,"C"),'05 APU'!$1:$1048576,9,),"")</f>
        <v/>
      </c>
      <c r="L2109" s="297" t="str">
        <f>IFERROR(VLOOKUP(CONCATENATE($A2109,"B"),'05 APU'!$1:$1048576,9,),"")</f>
        <v/>
      </c>
      <c r="M2109" s="297" t="str">
        <f>IFERROR(VLOOKUP(CONCATENATE($A2109,"A"),'05 APU'!$1:$1048576,9,),"")</f>
        <v/>
      </c>
      <c r="N2109" s="86"/>
      <c r="O2109" s="90">
        <f>IFERROR(VLOOKUP(CONCATENATE($A2109,"D"),'05 APU'!$T:$AB,9,),0)</f>
        <v>0</v>
      </c>
      <c r="P2109" s="90">
        <f t="shared" si="66"/>
        <v>0</v>
      </c>
      <c r="Q2109" s="90">
        <f>IFERROR(VLOOKUP(CONCATENATE($A2109,"C"),'05 APU'!$T:$AB,9,),0)</f>
        <v>0</v>
      </c>
      <c r="R2109" s="90">
        <f>IFERROR(VLOOKUP(CONCATENATE($A2109,"B"),'05 APU'!$T:$AB,9,),0)</f>
        <v>0</v>
      </c>
      <c r="S2109" s="90">
        <f>IFERROR(VLOOKUP(CONCATENATE($A2109,"A"),'05 APU'!$T:$AB,9,),0)</f>
        <v>0</v>
      </c>
      <c r="U2109" s="421"/>
      <c r="V2109" s="424"/>
      <c r="W2109" s="429" t="s">
        <v>7203</v>
      </c>
    </row>
    <row r="2110" spans="1:23" ht="21" x14ac:dyDescent="0.25">
      <c r="A2110" s="88">
        <v>2100</v>
      </c>
      <c r="B2110" s="673" t="s">
        <v>5057</v>
      </c>
      <c r="C2110" s="682" t="s">
        <v>6206</v>
      </c>
      <c r="D2110" s="681" t="str">
        <f>IFERROR(VLOOKUP(CONCATENATE($A2110,"T"),'05 APU'!$1:$1048576,3,),"")</f>
        <v/>
      </c>
      <c r="E2110" s="681" t="str">
        <f>IFERROR(VLOOKUP(CONCATENATE($A2110,"T2"),'05 APU'!$1:$1048576,3,),"")</f>
        <v/>
      </c>
      <c r="F2110" s="681" t="str">
        <f>IFERROR(VLOOKUP(CONCATENATE($A2110,"T3"),'05 APU'!$1:$1048576,3,),"")</f>
        <v/>
      </c>
      <c r="G2110" s="672" t="s">
        <v>168</v>
      </c>
      <c r="H2110" s="351"/>
      <c r="I2110" s="90">
        <f>IFERROR((VLOOKUP(CONCATENATE($A2110,"D"),'05 APU'!$1:$1048576,9,)),0)</f>
        <v>0</v>
      </c>
      <c r="J2110" s="90">
        <f t="shared" si="67"/>
        <v>0</v>
      </c>
      <c r="K2110" s="297" t="str">
        <f>IFERROR(VLOOKUP(CONCATENATE($A2110,"C"),'05 APU'!$1:$1048576,9,),"")</f>
        <v/>
      </c>
      <c r="L2110" s="297" t="str">
        <f>IFERROR(VLOOKUP(CONCATENATE($A2110,"B"),'05 APU'!$1:$1048576,9,),"")</f>
        <v/>
      </c>
      <c r="M2110" s="297" t="str">
        <f>IFERROR(VLOOKUP(CONCATENATE($A2110,"A"),'05 APU'!$1:$1048576,9,),"")</f>
        <v/>
      </c>
      <c r="N2110" s="86"/>
      <c r="O2110" s="90">
        <f>IFERROR(VLOOKUP(CONCATENATE($A2110,"D"),'05 APU'!$T:$AB,9,),0)</f>
        <v>0</v>
      </c>
      <c r="P2110" s="90">
        <f t="shared" si="66"/>
        <v>0</v>
      </c>
      <c r="Q2110" s="90">
        <f>IFERROR(VLOOKUP(CONCATENATE($A2110,"C"),'05 APU'!$T:$AB,9,),0)</f>
        <v>0</v>
      </c>
      <c r="R2110" s="90">
        <f>IFERROR(VLOOKUP(CONCATENATE($A2110,"B"),'05 APU'!$T:$AB,9,),0)</f>
        <v>0</v>
      </c>
      <c r="S2110" s="90">
        <f>IFERROR(VLOOKUP(CONCATENATE($A2110,"A"),'05 APU'!$T:$AB,9,),0)</f>
        <v>0</v>
      </c>
      <c r="U2110" s="421"/>
      <c r="V2110" s="424"/>
      <c r="W2110" s="429" t="s">
        <v>7203</v>
      </c>
    </row>
    <row r="2111" spans="1:23" ht="21" x14ac:dyDescent="0.25">
      <c r="A2111" s="88">
        <v>2101</v>
      </c>
      <c r="B2111" s="673" t="s">
        <v>5058</v>
      </c>
      <c r="C2111" s="682" t="s">
        <v>6207</v>
      </c>
      <c r="D2111" s="681" t="str">
        <f>IFERROR(VLOOKUP(CONCATENATE($A2111,"T"),'05 APU'!$1:$1048576,3,),"")</f>
        <v/>
      </c>
      <c r="E2111" s="681" t="str">
        <f>IFERROR(VLOOKUP(CONCATENATE($A2111,"T2"),'05 APU'!$1:$1048576,3,),"")</f>
        <v/>
      </c>
      <c r="F2111" s="681" t="str">
        <f>IFERROR(VLOOKUP(CONCATENATE($A2111,"T3"),'05 APU'!$1:$1048576,3,),"")</f>
        <v/>
      </c>
      <c r="G2111" s="672" t="s">
        <v>168</v>
      </c>
      <c r="H2111" s="351"/>
      <c r="I2111" s="90">
        <f>IFERROR((VLOOKUP(CONCATENATE($A2111,"D"),'05 APU'!$1:$1048576,9,)),0)</f>
        <v>0</v>
      </c>
      <c r="J2111" s="90">
        <f t="shared" si="67"/>
        <v>0</v>
      </c>
      <c r="K2111" s="297" t="str">
        <f>IFERROR(VLOOKUP(CONCATENATE($A2111,"C"),'05 APU'!$1:$1048576,9,),"")</f>
        <v/>
      </c>
      <c r="L2111" s="297" t="str">
        <f>IFERROR(VLOOKUP(CONCATENATE($A2111,"B"),'05 APU'!$1:$1048576,9,),"")</f>
        <v/>
      </c>
      <c r="M2111" s="297" t="str">
        <f>IFERROR(VLOOKUP(CONCATENATE($A2111,"A"),'05 APU'!$1:$1048576,9,),"")</f>
        <v/>
      </c>
      <c r="N2111" s="86"/>
      <c r="O2111" s="90">
        <f>IFERROR(VLOOKUP(CONCATENATE($A2111,"D"),'05 APU'!$T:$AB,9,),0)</f>
        <v>0</v>
      </c>
      <c r="P2111" s="90">
        <f t="shared" si="66"/>
        <v>0</v>
      </c>
      <c r="Q2111" s="90">
        <f>IFERROR(VLOOKUP(CONCATENATE($A2111,"C"),'05 APU'!$T:$AB,9,),0)</f>
        <v>0</v>
      </c>
      <c r="R2111" s="90">
        <f>IFERROR(VLOOKUP(CONCATENATE($A2111,"B"),'05 APU'!$T:$AB,9,),0)</f>
        <v>0</v>
      </c>
      <c r="S2111" s="90">
        <f>IFERROR(VLOOKUP(CONCATENATE($A2111,"A"),'05 APU'!$T:$AB,9,),0)</f>
        <v>0</v>
      </c>
      <c r="U2111" s="421"/>
      <c r="V2111" s="424"/>
      <c r="W2111" s="429" t="s">
        <v>7203</v>
      </c>
    </row>
    <row r="2112" spans="1:23" ht="21" x14ac:dyDescent="0.25">
      <c r="A2112" s="88">
        <v>2102</v>
      </c>
      <c r="B2112" s="673" t="s">
        <v>5059</v>
      </c>
      <c r="C2112" s="682" t="s">
        <v>6208</v>
      </c>
      <c r="D2112" s="681" t="str">
        <f>IFERROR(VLOOKUP(CONCATENATE($A2112,"T"),'05 APU'!$1:$1048576,3,),"")</f>
        <v/>
      </c>
      <c r="E2112" s="681" t="str">
        <f>IFERROR(VLOOKUP(CONCATENATE($A2112,"T2"),'05 APU'!$1:$1048576,3,),"")</f>
        <v/>
      </c>
      <c r="F2112" s="681" t="str">
        <f>IFERROR(VLOOKUP(CONCATENATE($A2112,"T3"),'05 APU'!$1:$1048576,3,),"")</f>
        <v/>
      </c>
      <c r="G2112" s="672" t="s">
        <v>168</v>
      </c>
      <c r="H2112" s="351"/>
      <c r="I2112" s="90">
        <f>IFERROR((VLOOKUP(CONCATENATE($A2112,"D"),'05 APU'!$1:$1048576,9,)),0)</f>
        <v>0</v>
      </c>
      <c r="J2112" s="90">
        <f t="shared" si="67"/>
        <v>0</v>
      </c>
      <c r="K2112" s="297" t="str">
        <f>IFERROR(VLOOKUP(CONCATENATE($A2112,"C"),'05 APU'!$1:$1048576,9,),"")</f>
        <v/>
      </c>
      <c r="L2112" s="297" t="str">
        <f>IFERROR(VLOOKUP(CONCATENATE($A2112,"B"),'05 APU'!$1:$1048576,9,),"")</f>
        <v/>
      </c>
      <c r="M2112" s="297" t="str">
        <f>IFERROR(VLOOKUP(CONCATENATE($A2112,"A"),'05 APU'!$1:$1048576,9,),"")</f>
        <v/>
      </c>
      <c r="N2112" s="86"/>
      <c r="O2112" s="90">
        <f>IFERROR(VLOOKUP(CONCATENATE($A2112,"D"),'05 APU'!$T:$AB,9,),0)</f>
        <v>0</v>
      </c>
      <c r="P2112" s="90">
        <f t="shared" si="66"/>
        <v>0</v>
      </c>
      <c r="Q2112" s="90">
        <f>IFERROR(VLOOKUP(CONCATENATE($A2112,"C"),'05 APU'!$T:$AB,9,),0)</f>
        <v>0</v>
      </c>
      <c r="R2112" s="90">
        <f>IFERROR(VLOOKUP(CONCATENATE($A2112,"B"),'05 APU'!$T:$AB,9,),0)</f>
        <v>0</v>
      </c>
      <c r="S2112" s="90">
        <f>IFERROR(VLOOKUP(CONCATENATE($A2112,"A"),'05 APU'!$T:$AB,9,),0)</f>
        <v>0</v>
      </c>
      <c r="U2112" s="421"/>
      <c r="V2112" s="424"/>
      <c r="W2112" s="429" t="s">
        <v>7203</v>
      </c>
    </row>
    <row r="2113" spans="1:23" ht="21" x14ac:dyDescent="0.25">
      <c r="A2113" s="88">
        <v>2103</v>
      </c>
      <c r="B2113" s="673" t="s">
        <v>5060</v>
      </c>
      <c r="C2113" s="682" t="s">
        <v>6209</v>
      </c>
      <c r="D2113" s="681" t="str">
        <f>IFERROR(VLOOKUP(CONCATENATE($A2113,"T"),'05 APU'!$1:$1048576,3,),"")</f>
        <v/>
      </c>
      <c r="E2113" s="681" t="str">
        <f>IFERROR(VLOOKUP(CONCATENATE($A2113,"T2"),'05 APU'!$1:$1048576,3,),"")</f>
        <v/>
      </c>
      <c r="F2113" s="681" t="str">
        <f>IFERROR(VLOOKUP(CONCATENATE($A2113,"T3"),'05 APU'!$1:$1048576,3,),"")</f>
        <v/>
      </c>
      <c r="G2113" s="672" t="s">
        <v>168</v>
      </c>
      <c r="H2113" s="351"/>
      <c r="I2113" s="90">
        <f>IFERROR((VLOOKUP(CONCATENATE($A2113,"D"),'05 APU'!$1:$1048576,9,)),0)</f>
        <v>0</v>
      </c>
      <c r="J2113" s="90">
        <f t="shared" si="67"/>
        <v>0</v>
      </c>
      <c r="K2113" s="297" t="str">
        <f>IFERROR(VLOOKUP(CONCATENATE($A2113,"C"),'05 APU'!$1:$1048576,9,),"")</f>
        <v/>
      </c>
      <c r="L2113" s="297" t="str">
        <f>IFERROR(VLOOKUP(CONCATENATE($A2113,"B"),'05 APU'!$1:$1048576,9,),"")</f>
        <v/>
      </c>
      <c r="M2113" s="297" t="str">
        <f>IFERROR(VLOOKUP(CONCATENATE($A2113,"A"),'05 APU'!$1:$1048576,9,),"")</f>
        <v/>
      </c>
      <c r="N2113" s="86"/>
      <c r="O2113" s="90">
        <f>IFERROR(VLOOKUP(CONCATENATE($A2113,"D"),'05 APU'!$T:$AB,9,),0)</f>
        <v>0</v>
      </c>
      <c r="P2113" s="90">
        <f t="shared" si="66"/>
        <v>0</v>
      </c>
      <c r="Q2113" s="90">
        <f>IFERROR(VLOOKUP(CONCATENATE($A2113,"C"),'05 APU'!$T:$AB,9,),0)</f>
        <v>0</v>
      </c>
      <c r="R2113" s="90">
        <f>IFERROR(VLOOKUP(CONCATENATE($A2113,"B"),'05 APU'!$T:$AB,9,),0)</f>
        <v>0</v>
      </c>
      <c r="S2113" s="90">
        <f>IFERROR(VLOOKUP(CONCATENATE($A2113,"A"),'05 APU'!$T:$AB,9,),0)</f>
        <v>0</v>
      </c>
      <c r="U2113" s="421"/>
      <c r="V2113" s="424"/>
      <c r="W2113" s="429" t="s">
        <v>7203</v>
      </c>
    </row>
    <row r="2114" spans="1:23" ht="21" x14ac:dyDescent="0.25">
      <c r="A2114" s="88">
        <v>2104</v>
      </c>
      <c r="B2114" s="673" t="s">
        <v>5061</v>
      </c>
      <c r="C2114" s="682" t="s">
        <v>6210</v>
      </c>
      <c r="D2114" s="681" t="str">
        <f>IFERROR(VLOOKUP(CONCATENATE($A2114,"T"),'05 APU'!$1:$1048576,3,),"")</f>
        <v/>
      </c>
      <c r="E2114" s="681" t="str">
        <f>IFERROR(VLOOKUP(CONCATENATE($A2114,"T2"),'05 APU'!$1:$1048576,3,),"")</f>
        <v/>
      </c>
      <c r="F2114" s="681" t="str">
        <f>IFERROR(VLOOKUP(CONCATENATE($A2114,"T3"),'05 APU'!$1:$1048576,3,),"")</f>
        <v/>
      </c>
      <c r="G2114" s="672" t="s">
        <v>168</v>
      </c>
      <c r="H2114" s="351"/>
      <c r="I2114" s="90">
        <f>IFERROR((VLOOKUP(CONCATENATE($A2114,"D"),'05 APU'!$1:$1048576,9,)),0)</f>
        <v>0</v>
      </c>
      <c r="J2114" s="90">
        <f t="shared" si="67"/>
        <v>0</v>
      </c>
      <c r="K2114" s="297" t="str">
        <f>IFERROR(VLOOKUP(CONCATENATE($A2114,"C"),'05 APU'!$1:$1048576,9,),"")</f>
        <v/>
      </c>
      <c r="L2114" s="297" t="str">
        <f>IFERROR(VLOOKUP(CONCATENATE($A2114,"B"),'05 APU'!$1:$1048576,9,),"")</f>
        <v/>
      </c>
      <c r="M2114" s="297" t="str">
        <f>IFERROR(VLOOKUP(CONCATENATE($A2114,"A"),'05 APU'!$1:$1048576,9,),"")</f>
        <v/>
      </c>
      <c r="N2114" s="86"/>
      <c r="O2114" s="90">
        <f>IFERROR(VLOOKUP(CONCATENATE($A2114,"D"),'05 APU'!$T:$AB,9,),0)</f>
        <v>0</v>
      </c>
      <c r="P2114" s="90">
        <f t="shared" si="66"/>
        <v>0</v>
      </c>
      <c r="Q2114" s="90">
        <f>IFERROR(VLOOKUP(CONCATENATE($A2114,"C"),'05 APU'!$T:$AB,9,),0)</f>
        <v>0</v>
      </c>
      <c r="R2114" s="90">
        <f>IFERROR(VLOOKUP(CONCATENATE($A2114,"B"),'05 APU'!$T:$AB,9,),0)</f>
        <v>0</v>
      </c>
      <c r="S2114" s="90">
        <f>IFERROR(VLOOKUP(CONCATENATE($A2114,"A"),'05 APU'!$T:$AB,9,),0)</f>
        <v>0</v>
      </c>
      <c r="U2114" s="421"/>
      <c r="V2114" s="424"/>
      <c r="W2114" s="429" t="s">
        <v>7203</v>
      </c>
    </row>
    <row r="2115" spans="1:23" ht="21" x14ac:dyDescent="0.25">
      <c r="A2115" s="88">
        <v>2105</v>
      </c>
      <c r="B2115" s="673" t="s">
        <v>5062</v>
      </c>
      <c r="C2115" s="682" t="s">
        <v>6211</v>
      </c>
      <c r="D2115" s="681" t="str">
        <f>IFERROR(VLOOKUP(CONCATENATE($A2115,"T"),'05 APU'!$1:$1048576,3,),"")</f>
        <v/>
      </c>
      <c r="E2115" s="681" t="str">
        <f>IFERROR(VLOOKUP(CONCATENATE($A2115,"T2"),'05 APU'!$1:$1048576,3,),"")</f>
        <v/>
      </c>
      <c r="F2115" s="681" t="str">
        <f>IFERROR(VLOOKUP(CONCATENATE($A2115,"T3"),'05 APU'!$1:$1048576,3,),"")</f>
        <v/>
      </c>
      <c r="G2115" s="672" t="s">
        <v>168</v>
      </c>
      <c r="H2115" s="351"/>
      <c r="I2115" s="90">
        <f>IFERROR((VLOOKUP(CONCATENATE($A2115,"D"),'05 APU'!$1:$1048576,9,)),0)</f>
        <v>0</v>
      </c>
      <c r="J2115" s="90">
        <f t="shared" si="67"/>
        <v>0</v>
      </c>
      <c r="K2115" s="297" t="str">
        <f>IFERROR(VLOOKUP(CONCATENATE($A2115,"C"),'05 APU'!$1:$1048576,9,),"")</f>
        <v/>
      </c>
      <c r="L2115" s="297" t="str">
        <f>IFERROR(VLOOKUP(CONCATENATE($A2115,"B"),'05 APU'!$1:$1048576,9,),"")</f>
        <v/>
      </c>
      <c r="M2115" s="297" t="str">
        <f>IFERROR(VLOOKUP(CONCATENATE($A2115,"A"),'05 APU'!$1:$1048576,9,),"")</f>
        <v/>
      </c>
      <c r="N2115" s="86"/>
      <c r="O2115" s="90">
        <f>IFERROR(VLOOKUP(CONCATENATE($A2115,"D"),'05 APU'!$T:$AB,9,),0)</f>
        <v>0</v>
      </c>
      <c r="P2115" s="90">
        <f t="shared" si="66"/>
        <v>0</v>
      </c>
      <c r="Q2115" s="90">
        <f>IFERROR(VLOOKUP(CONCATENATE($A2115,"C"),'05 APU'!$T:$AB,9,),0)</f>
        <v>0</v>
      </c>
      <c r="R2115" s="90">
        <f>IFERROR(VLOOKUP(CONCATENATE($A2115,"B"),'05 APU'!$T:$AB,9,),0)</f>
        <v>0</v>
      </c>
      <c r="S2115" s="90">
        <f>IFERROR(VLOOKUP(CONCATENATE($A2115,"A"),'05 APU'!$T:$AB,9,),0)</f>
        <v>0</v>
      </c>
      <c r="U2115" s="421"/>
      <c r="V2115" s="424"/>
      <c r="W2115" s="429" t="s">
        <v>7203</v>
      </c>
    </row>
    <row r="2116" spans="1:23" ht="21" x14ac:dyDescent="0.25">
      <c r="A2116" s="88">
        <v>2106</v>
      </c>
      <c r="B2116" s="673" t="s">
        <v>5063</v>
      </c>
      <c r="C2116" s="682" t="s">
        <v>6212</v>
      </c>
      <c r="D2116" s="681" t="str">
        <f>IFERROR(VLOOKUP(CONCATENATE($A2116,"T"),'05 APU'!$1:$1048576,3,),"")</f>
        <v/>
      </c>
      <c r="E2116" s="681" t="str">
        <f>IFERROR(VLOOKUP(CONCATENATE($A2116,"T2"),'05 APU'!$1:$1048576,3,),"")</f>
        <v/>
      </c>
      <c r="F2116" s="681" t="str">
        <f>IFERROR(VLOOKUP(CONCATENATE($A2116,"T3"),'05 APU'!$1:$1048576,3,),"")</f>
        <v/>
      </c>
      <c r="G2116" s="672" t="s">
        <v>168</v>
      </c>
      <c r="H2116" s="351"/>
      <c r="I2116" s="90">
        <f>IFERROR((VLOOKUP(CONCATENATE($A2116,"D"),'05 APU'!$1:$1048576,9,)),0)</f>
        <v>0</v>
      </c>
      <c r="J2116" s="90">
        <f t="shared" si="67"/>
        <v>0</v>
      </c>
      <c r="K2116" s="297" t="str">
        <f>IFERROR(VLOOKUP(CONCATENATE($A2116,"C"),'05 APU'!$1:$1048576,9,),"")</f>
        <v/>
      </c>
      <c r="L2116" s="297" t="str">
        <f>IFERROR(VLOOKUP(CONCATENATE($A2116,"B"),'05 APU'!$1:$1048576,9,),"")</f>
        <v/>
      </c>
      <c r="M2116" s="297" t="str">
        <f>IFERROR(VLOOKUP(CONCATENATE($A2116,"A"),'05 APU'!$1:$1048576,9,),"")</f>
        <v/>
      </c>
      <c r="N2116" s="86"/>
      <c r="O2116" s="90">
        <f>IFERROR(VLOOKUP(CONCATENATE($A2116,"D"),'05 APU'!$T:$AB,9,),0)</f>
        <v>0</v>
      </c>
      <c r="P2116" s="90">
        <f t="shared" si="66"/>
        <v>0</v>
      </c>
      <c r="Q2116" s="90">
        <f>IFERROR(VLOOKUP(CONCATENATE($A2116,"C"),'05 APU'!$T:$AB,9,),0)</f>
        <v>0</v>
      </c>
      <c r="R2116" s="90">
        <f>IFERROR(VLOOKUP(CONCATENATE($A2116,"B"),'05 APU'!$T:$AB,9,),0)</f>
        <v>0</v>
      </c>
      <c r="S2116" s="90">
        <f>IFERROR(VLOOKUP(CONCATENATE($A2116,"A"),'05 APU'!$T:$AB,9,),0)</f>
        <v>0</v>
      </c>
      <c r="U2116" s="421"/>
      <c r="V2116" s="424"/>
      <c r="W2116" s="429" t="s">
        <v>7203</v>
      </c>
    </row>
    <row r="2117" spans="1:23" ht="21" x14ac:dyDescent="0.25">
      <c r="A2117" s="88">
        <v>2107</v>
      </c>
      <c r="B2117" s="673" t="s">
        <v>5064</v>
      </c>
      <c r="C2117" s="682" t="s">
        <v>6213</v>
      </c>
      <c r="D2117" s="681" t="str">
        <f>IFERROR(VLOOKUP(CONCATENATE($A2117,"T"),'05 APU'!$1:$1048576,3,),"")</f>
        <v/>
      </c>
      <c r="E2117" s="681" t="str">
        <f>IFERROR(VLOOKUP(CONCATENATE($A2117,"T2"),'05 APU'!$1:$1048576,3,),"")</f>
        <v/>
      </c>
      <c r="F2117" s="681" t="str">
        <f>IFERROR(VLOOKUP(CONCATENATE($A2117,"T3"),'05 APU'!$1:$1048576,3,),"")</f>
        <v/>
      </c>
      <c r="G2117" s="672" t="s">
        <v>168</v>
      </c>
      <c r="H2117" s="351"/>
      <c r="I2117" s="90">
        <f>IFERROR((VLOOKUP(CONCATENATE($A2117,"D"),'05 APU'!$1:$1048576,9,)),0)</f>
        <v>0</v>
      </c>
      <c r="J2117" s="90">
        <f t="shared" si="67"/>
        <v>0</v>
      </c>
      <c r="K2117" s="297" t="str">
        <f>IFERROR(VLOOKUP(CONCATENATE($A2117,"C"),'05 APU'!$1:$1048576,9,),"")</f>
        <v/>
      </c>
      <c r="L2117" s="297" t="str">
        <f>IFERROR(VLOOKUP(CONCATENATE($A2117,"B"),'05 APU'!$1:$1048576,9,),"")</f>
        <v/>
      </c>
      <c r="M2117" s="297" t="str">
        <f>IFERROR(VLOOKUP(CONCATENATE($A2117,"A"),'05 APU'!$1:$1048576,9,),"")</f>
        <v/>
      </c>
      <c r="N2117" s="86"/>
      <c r="O2117" s="90">
        <f>IFERROR(VLOOKUP(CONCATENATE($A2117,"D"),'05 APU'!$T:$AB,9,),0)</f>
        <v>0</v>
      </c>
      <c r="P2117" s="90">
        <f t="shared" si="66"/>
        <v>0</v>
      </c>
      <c r="Q2117" s="90">
        <f>IFERROR(VLOOKUP(CONCATENATE($A2117,"C"),'05 APU'!$T:$AB,9,),0)</f>
        <v>0</v>
      </c>
      <c r="R2117" s="90">
        <f>IFERROR(VLOOKUP(CONCATENATE($A2117,"B"),'05 APU'!$T:$AB,9,),0)</f>
        <v>0</v>
      </c>
      <c r="S2117" s="90">
        <f>IFERROR(VLOOKUP(CONCATENATE($A2117,"A"),'05 APU'!$T:$AB,9,),0)</f>
        <v>0</v>
      </c>
      <c r="U2117" s="421"/>
      <c r="V2117" s="424"/>
      <c r="W2117" s="429" t="s">
        <v>7203</v>
      </c>
    </row>
    <row r="2118" spans="1:23" ht="21" x14ac:dyDescent="0.25">
      <c r="A2118" s="88">
        <v>2108</v>
      </c>
      <c r="B2118" s="673" t="s">
        <v>5065</v>
      </c>
      <c r="C2118" s="682" t="s">
        <v>6214</v>
      </c>
      <c r="D2118" s="681" t="str">
        <f>IFERROR(VLOOKUP(CONCATENATE($A2118,"T"),'05 APU'!$1:$1048576,3,),"")</f>
        <v/>
      </c>
      <c r="E2118" s="681" t="str">
        <f>IFERROR(VLOOKUP(CONCATENATE($A2118,"T2"),'05 APU'!$1:$1048576,3,),"")</f>
        <v/>
      </c>
      <c r="F2118" s="681" t="str">
        <f>IFERROR(VLOOKUP(CONCATENATE($A2118,"T3"),'05 APU'!$1:$1048576,3,),"")</f>
        <v/>
      </c>
      <c r="G2118" s="672" t="s">
        <v>168</v>
      </c>
      <c r="H2118" s="351"/>
      <c r="I2118" s="90">
        <f>IFERROR((VLOOKUP(CONCATENATE($A2118,"D"),'05 APU'!$1:$1048576,9,)),0)</f>
        <v>0</v>
      </c>
      <c r="J2118" s="90">
        <f t="shared" si="67"/>
        <v>0</v>
      </c>
      <c r="K2118" s="297" t="str">
        <f>IFERROR(VLOOKUP(CONCATENATE($A2118,"C"),'05 APU'!$1:$1048576,9,),"")</f>
        <v/>
      </c>
      <c r="L2118" s="297" t="str">
        <f>IFERROR(VLOOKUP(CONCATENATE($A2118,"B"),'05 APU'!$1:$1048576,9,),"")</f>
        <v/>
      </c>
      <c r="M2118" s="297" t="str">
        <f>IFERROR(VLOOKUP(CONCATENATE($A2118,"A"),'05 APU'!$1:$1048576,9,),"")</f>
        <v/>
      </c>
      <c r="N2118" s="86"/>
      <c r="O2118" s="90">
        <f>IFERROR(VLOOKUP(CONCATENATE($A2118,"D"),'05 APU'!$T:$AB,9,),0)</f>
        <v>0</v>
      </c>
      <c r="P2118" s="90">
        <f t="shared" si="66"/>
        <v>0</v>
      </c>
      <c r="Q2118" s="90">
        <f>IFERROR(VLOOKUP(CONCATENATE($A2118,"C"),'05 APU'!$T:$AB,9,),0)</f>
        <v>0</v>
      </c>
      <c r="R2118" s="90">
        <f>IFERROR(VLOOKUP(CONCATENATE($A2118,"B"),'05 APU'!$T:$AB,9,),0)</f>
        <v>0</v>
      </c>
      <c r="S2118" s="90">
        <f>IFERROR(VLOOKUP(CONCATENATE($A2118,"A"),'05 APU'!$T:$AB,9,),0)</f>
        <v>0</v>
      </c>
      <c r="U2118" s="421"/>
      <c r="V2118" s="424"/>
      <c r="W2118" s="429" t="s">
        <v>7203</v>
      </c>
    </row>
    <row r="2119" spans="1:23" ht="21" x14ac:dyDescent="0.25">
      <c r="A2119" s="88">
        <v>2109</v>
      </c>
      <c r="B2119" s="673" t="s">
        <v>5066</v>
      </c>
      <c r="C2119" s="682" t="s">
        <v>6215</v>
      </c>
      <c r="D2119" s="681" t="str">
        <f>IFERROR(VLOOKUP(CONCATENATE($A2119,"T"),'05 APU'!$1:$1048576,3,),"")</f>
        <v/>
      </c>
      <c r="E2119" s="681" t="str">
        <f>IFERROR(VLOOKUP(CONCATENATE($A2119,"T2"),'05 APU'!$1:$1048576,3,),"")</f>
        <v/>
      </c>
      <c r="F2119" s="681" t="str">
        <f>IFERROR(VLOOKUP(CONCATENATE($A2119,"T3"),'05 APU'!$1:$1048576,3,),"")</f>
        <v/>
      </c>
      <c r="G2119" s="672" t="s">
        <v>168</v>
      </c>
      <c r="H2119" s="351"/>
      <c r="I2119" s="90">
        <f>IFERROR((VLOOKUP(CONCATENATE($A2119,"D"),'05 APU'!$1:$1048576,9,)),0)</f>
        <v>0</v>
      </c>
      <c r="J2119" s="90">
        <f t="shared" si="67"/>
        <v>0</v>
      </c>
      <c r="K2119" s="297" t="str">
        <f>IFERROR(VLOOKUP(CONCATENATE($A2119,"C"),'05 APU'!$1:$1048576,9,),"")</f>
        <v/>
      </c>
      <c r="L2119" s="297" t="str">
        <f>IFERROR(VLOOKUP(CONCATENATE($A2119,"B"),'05 APU'!$1:$1048576,9,),"")</f>
        <v/>
      </c>
      <c r="M2119" s="297" t="str">
        <f>IFERROR(VLOOKUP(CONCATENATE($A2119,"A"),'05 APU'!$1:$1048576,9,),"")</f>
        <v/>
      </c>
      <c r="N2119" s="86"/>
      <c r="O2119" s="90">
        <f>IFERROR(VLOOKUP(CONCATENATE($A2119,"D"),'05 APU'!$T:$AB,9,),0)</f>
        <v>0</v>
      </c>
      <c r="P2119" s="90">
        <f t="shared" si="66"/>
        <v>0</v>
      </c>
      <c r="Q2119" s="90">
        <f>IFERROR(VLOOKUP(CONCATENATE($A2119,"C"),'05 APU'!$T:$AB,9,),0)</f>
        <v>0</v>
      </c>
      <c r="R2119" s="90">
        <f>IFERROR(VLOOKUP(CONCATENATE($A2119,"B"),'05 APU'!$T:$AB,9,),0)</f>
        <v>0</v>
      </c>
      <c r="S2119" s="90">
        <f>IFERROR(VLOOKUP(CONCATENATE($A2119,"A"),'05 APU'!$T:$AB,9,),0)</f>
        <v>0</v>
      </c>
      <c r="U2119" s="421"/>
      <c r="V2119" s="424"/>
      <c r="W2119" s="429" t="s">
        <v>7203</v>
      </c>
    </row>
    <row r="2120" spans="1:23" ht="21" x14ac:dyDescent="0.25">
      <c r="A2120" s="88">
        <v>2110</v>
      </c>
      <c r="B2120" s="673" t="s">
        <v>5067</v>
      </c>
      <c r="C2120" s="682" t="s">
        <v>6216</v>
      </c>
      <c r="D2120" s="681" t="str">
        <f>IFERROR(VLOOKUP(CONCATENATE($A2120,"T"),'05 APU'!$1:$1048576,3,),"")</f>
        <v/>
      </c>
      <c r="E2120" s="681" t="str">
        <f>IFERROR(VLOOKUP(CONCATENATE($A2120,"T2"),'05 APU'!$1:$1048576,3,),"")</f>
        <v/>
      </c>
      <c r="F2120" s="681" t="str">
        <f>IFERROR(VLOOKUP(CONCATENATE($A2120,"T3"),'05 APU'!$1:$1048576,3,),"")</f>
        <v/>
      </c>
      <c r="G2120" s="672" t="s">
        <v>168</v>
      </c>
      <c r="H2120" s="351"/>
      <c r="I2120" s="90">
        <f>IFERROR((VLOOKUP(CONCATENATE($A2120,"D"),'05 APU'!$1:$1048576,9,)),0)</f>
        <v>0</v>
      </c>
      <c r="J2120" s="90">
        <f t="shared" si="67"/>
        <v>0</v>
      </c>
      <c r="K2120" s="297" t="str">
        <f>IFERROR(VLOOKUP(CONCATENATE($A2120,"C"),'05 APU'!$1:$1048576,9,),"")</f>
        <v/>
      </c>
      <c r="L2120" s="297" t="str">
        <f>IFERROR(VLOOKUP(CONCATENATE($A2120,"B"),'05 APU'!$1:$1048576,9,),"")</f>
        <v/>
      </c>
      <c r="M2120" s="297" t="str">
        <f>IFERROR(VLOOKUP(CONCATENATE($A2120,"A"),'05 APU'!$1:$1048576,9,),"")</f>
        <v/>
      </c>
      <c r="N2120" s="86"/>
      <c r="O2120" s="90">
        <f>IFERROR(VLOOKUP(CONCATENATE($A2120,"D"),'05 APU'!$T:$AB,9,),0)</f>
        <v>0</v>
      </c>
      <c r="P2120" s="90">
        <f t="shared" si="66"/>
        <v>0</v>
      </c>
      <c r="Q2120" s="90">
        <f>IFERROR(VLOOKUP(CONCATENATE($A2120,"C"),'05 APU'!$T:$AB,9,),0)</f>
        <v>0</v>
      </c>
      <c r="R2120" s="90">
        <f>IFERROR(VLOOKUP(CONCATENATE($A2120,"B"),'05 APU'!$T:$AB,9,),0)</f>
        <v>0</v>
      </c>
      <c r="S2120" s="90">
        <f>IFERROR(VLOOKUP(CONCATENATE($A2120,"A"),'05 APU'!$T:$AB,9,),0)</f>
        <v>0</v>
      </c>
      <c r="U2120" s="421"/>
      <c r="V2120" s="424"/>
      <c r="W2120" s="429" t="s">
        <v>7203</v>
      </c>
    </row>
    <row r="2121" spans="1:23" ht="21" x14ac:dyDescent="0.25">
      <c r="A2121" s="88">
        <v>2111</v>
      </c>
      <c r="B2121" s="673" t="s">
        <v>5068</v>
      </c>
      <c r="C2121" s="682" t="s">
        <v>6217</v>
      </c>
      <c r="D2121" s="681" t="str">
        <f>IFERROR(VLOOKUP(CONCATENATE($A2121,"T"),'05 APU'!$1:$1048576,3,),"")</f>
        <v/>
      </c>
      <c r="E2121" s="681" t="str">
        <f>IFERROR(VLOOKUP(CONCATENATE($A2121,"T2"),'05 APU'!$1:$1048576,3,),"")</f>
        <v/>
      </c>
      <c r="F2121" s="681" t="str">
        <f>IFERROR(VLOOKUP(CONCATENATE($A2121,"T3"),'05 APU'!$1:$1048576,3,),"")</f>
        <v/>
      </c>
      <c r="G2121" s="672" t="s">
        <v>168</v>
      </c>
      <c r="H2121" s="351"/>
      <c r="I2121" s="90">
        <f>IFERROR((VLOOKUP(CONCATENATE($A2121,"D"),'05 APU'!$1:$1048576,9,)),0)</f>
        <v>0</v>
      </c>
      <c r="J2121" s="90">
        <f t="shared" si="67"/>
        <v>0</v>
      </c>
      <c r="K2121" s="297" t="str">
        <f>IFERROR(VLOOKUP(CONCATENATE($A2121,"C"),'05 APU'!$1:$1048576,9,),"")</f>
        <v/>
      </c>
      <c r="L2121" s="297" t="str">
        <f>IFERROR(VLOOKUP(CONCATENATE($A2121,"B"),'05 APU'!$1:$1048576,9,),"")</f>
        <v/>
      </c>
      <c r="M2121" s="297" t="str">
        <f>IFERROR(VLOOKUP(CONCATENATE($A2121,"A"),'05 APU'!$1:$1048576,9,),"")</f>
        <v/>
      </c>
      <c r="N2121" s="86"/>
      <c r="O2121" s="90">
        <f>IFERROR(VLOOKUP(CONCATENATE($A2121,"D"),'05 APU'!$T:$AB,9,),0)</f>
        <v>0</v>
      </c>
      <c r="P2121" s="90">
        <f t="shared" si="66"/>
        <v>0</v>
      </c>
      <c r="Q2121" s="90">
        <f>IFERROR(VLOOKUP(CONCATENATE($A2121,"C"),'05 APU'!$T:$AB,9,),0)</f>
        <v>0</v>
      </c>
      <c r="R2121" s="90">
        <f>IFERROR(VLOOKUP(CONCATENATE($A2121,"B"),'05 APU'!$T:$AB,9,),0)</f>
        <v>0</v>
      </c>
      <c r="S2121" s="90">
        <f>IFERROR(VLOOKUP(CONCATENATE($A2121,"A"),'05 APU'!$T:$AB,9,),0)</f>
        <v>0</v>
      </c>
      <c r="U2121" s="421"/>
      <c r="V2121" s="424"/>
      <c r="W2121" s="429" t="s">
        <v>7203</v>
      </c>
    </row>
    <row r="2122" spans="1:23" ht="21" x14ac:dyDescent="0.25">
      <c r="A2122" s="88">
        <v>2112</v>
      </c>
      <c r="B2122" s="673" t="s">
        <v>5069</v>
      </c>
      <c r="C2122" s="682" t="s">
        <v>6218</v>
      </c>
      <c r="D2122" s="681" t="str">
        <f>IFERROR(VLOOKUP(CONCATENATE($A2122,"T"),'05 APU'!$1:$1048576,3,),"")</f>
        <v/>
      </c>
      <c r="E2122" s="681" t="str">
        <f>IFERROR(VLOOKUP(CONCATENATE($A2122,"T2"),'05 APU'!$1:$1048576,3,),"")</f>
        <v/>
      </c>
      <c r="F2122" s="681" t="str">
        <f>IFERROR(VLOOKUP(CONCATENATE($A2122,"T3"),'05 APU'!$1:$1048576,3,),"")</f>
        <v/>
      </c>
      <c r="G2122" s="672" t="s">
        <v>168</v>
      </c>
      <c r="H2122" s="351"/>
      <c r="I2122" s="90">
        <f>IFERROR((VLOOKUP(CONCATENATE($A2122,"D"),'05 APU'!$1:$1048576,9,)),0)</f>
        <v>0</v>
      </c>
      <c r="J2122" s="90">
        <f t="shared" si="67"/>
        <v>0</v>
      </c>
      <c r="K2122" s="297" t="str">
        <f>IFERROR(VLOOKUP(CONCATENATE($A2122,"C"),'05 APU'!$1:$1048576,9,),"")</f>
        <v/>
      </c>
      <c r="L2122" s="297" t="str">
        <f>IFERROR(VLOOKUP(CONCATENATE($A2122,"B"),'05 APU'!$1:$1048576,9,),"")</f>
        <v/>
      </c>
      <c r="M2122" s="297" t="str">
        <f>IFERROR(VLOOKUP(CONCATENATE($A2122,"A"),'05 APU'!$1:$1048576,9,),"")</f>
        <v/>
      </c>
      <c r="N2122" s="86"/>
      <c r="O2122" s="90">
        <f>IFERROR(VLOOKUP(CONCATENATE($A2122,"D"),'05 APU'!$T:$AB,9,),0)</f>
        <v>0</v>
      </c>
      <c r="P2122" s="90">
        <f t="shared" si="66"/>
        <v>0</v>
      </c>
      <c r="Q2122" s="90">
        <f>IFERROR(VLOOKUP(CONCATENATE($A2122,"C"),'05 APU'!$T:$AB,9,),0)</f>
        <v>0</v>
      </c>
      <c r="R2122" s="90">
        <f>IFERROR(VLOOKUP(CONCATENATE($A2122,"B"),'05 APU'!$T:$AB,9,),0)</f>
        <v>0</v>
      </c>
      <c r="S2122" s="90">
        <f>IFERROR(VLOOKUP(CONCATENATE($A2122,"A"),'05 APU'!$T:$AB,9,),0)</f>
        <v>0</v>
      </c>
      <c r="U2122" s="421"/>
      <c r="V2122" s="424"/>
      <c r="W2122" s="429" t="s">
        <v>7203</v>
      </c>
    </row>
    <row r="2123" spans="1:23" ht="21" x14ac:dyDescent="0.25">
      <c r="A2123" s="88">
        <v>2113</v>
      </c>
      <c r="B2123" s="673" t="s">
        <v>5070</v>
      </c>
      <c r="C2123" s="682" t="s">
        <v>6219</v>
      </c>
      <c r="D2123" s="681" t="str">
        <f>IFERROR(VLOOKUP(CONCATENATE($A2123,"T"),'05 APU'!$1:$1048576,3,),"")</f>
        <v/>
      </c>
      <c r="E2123" s="681" t="str">
        <f>IFERROR(VLOOKUP(CONCATENATE($A2123,"T2"),'05 APU'!$1:$1048576,3,),"")</f>
        <v/>
      </c>
      <c r="F2123" s="681" t="str">
        <f>IFERROR(VLOOKUP(CONCATENATE($A2123,"T3"),'05 APU'!$1:$1048576,3,),"")</f>
        <v/>
      </c>
      <c r="G2123" s="672" t="s">
        <v>168</v>
      </c>
      <c r="H2123" s="351"/>
      <c r="I2123" s="90">
        <f>IFERROR((VLOOKUP(CONCATENATE($A2123,"D"),'05 APU'!$1:$1048576,9,)),0)</f>
        <v>0</v>
      </c>
      <c r="J2123" s="90">
        <f t="shared" si="67"/>
        <v>0</v>
      </c>
      <c r="K2123" s="297" t="str">
        <f>IFERROR(VLOOKUP(CONCATENATE($A2123,"C"),'05 APU'!$1:$1048576,9,),"")</f>
        <v/>
      </c>
      <c r="L2123" s="297" t="str">
        <f>IFERROR(VLOOKUP(CONCATENATE($A2123,"B"),'05 APU'!$1:$1048576,9,),"")</f>
        <v/>
      </c>
      <c r="M2123" s="297" t="str">
        <f>IFERROR(VLOOKUP(CONCATENATE($A2123,"A"),'05 APU'!$1:$1048576,9,),"")</f>
        <v/>
      </c>
      <c r="N2123" s="86"/>
      <c r="O2123" s="90">
        <f>IFERROR(VLOOKUP(CONCATENATE($A2123,"D"),'05 APU'!$T:$AB,9,),0)</f>
        <v>0</v>
      </c>
      <c r="P2123" s="90">
        <f t="shared" ref="P2123:P2186" si="68">IFERROR($O2123*$H2123,0)</f>
        <v>0</v>
      </c>
      <c r="Q2123" s="90">
        <f>IFERROR(VLOOKUP(CONCATENATE($A2123,"C"),'05 APU'!$T:$AB,9,),0)</f>
        <v>0</v>
      </c>
      <c r="R2123" s="90">
        <f>IFERROR(VLOOKUP(CONCATENATE($A2123,"B"),'05 APU'!$T:$AB,9,),0)</f>
        <v>0</v>
      </c>
      <c r="S2123" s="90">
        <f>IFERROR(VLOOKUP(CONCATENATE($A2123,"A"),'05 APU'!$T:$AB,9,),0)</f>
        <v>0</v>
      </c>
      <c r="U2123" s="421"/>
      <c r="V2123" s="424"/>
      <c r="W2123" s="429" t="s">
        <v>7203</v>
      </c>
    </row>
    <row r="2124" spans="1:23" ht="21" x14ac:dyDescent="0.25">
      <c r="A2124" s="88">
        <v>2114</v>
      </c>
      <c r="B2124" s="673" t="s">
        <v>5071</v>
      </c>
      <c r="C2124" s="682" t="s">
        <v>6220</v>
      </c>
      <c r="D2124" s="681" t="str">
        <f>IFERROR(VLOOKUP(CONCATENATE($A2124,"T"),'05 APU'!$1:$1048576,3,),"")</f>
        <v/>
      </c>
      <c r="E2124" s="681" t="str">
        <f>IFERROR(VLOOKUP(CONCATENATE($A2124,"T2"),'05 APU'!$1:$1048576,3,),"")</f>
        <v/>
      </c>
      <c r="F2124" s="681" t="str">
        <f>IFERROR(VLOOKUP(CONCATENATE($A2124,"T3"),'05 APU'!$1:$1048576,3,),"")</f>
        <v/>
      </c>
      <c r="G2124" s="672" t="s">
        <v>168</v>
      </c>
      <c r="H2124" s="351"/>
      <c r="I2124" s="90">
        <f>IFERROR((VLOOKUP(CONCATENATE($A2124,"D"),'05 APU'!$1:$1048576,9,)),0)</f>
        <v>0</v>
      </c>
      <c r="J2124" s="90">
        <f t="shared" si="67"/>
        <v>0</v>
      </c>
      <c r="K2124" s="297" t="str">
        <f>IFERROR(VLOOKUP(CONCATENATE($A2124,"C"),'05 APU'!$1:$1048576,9,),"")</f>
        <v/>
      </c>
      <c r="L2124" s="297" t="str">
        <f>IFERROR(VLOOKUP(CONCATENATE($A2124,"B"),'05 APU'!$1:$1048576,9,),"")</f>
        <v/>
      </c>
      <c r="M2124" s="297" t="str">
        <f>IFERROR(VLOOKUP(CONCATENATE($A2124,"A"),'05 APU'!$1:$1048576,9,),"")</f>
        <v/>
      </c>
      <c r="N2124" s="86"/>
      <c r="O2124" s="90">
        <f>IFERROR(VLOOKUP(CONCATENATE($A2124,"D"),'05 APU'!$T:$AB,9,),0)</f>
        <v>0</v>
      </c>
      <c r="P2124" s="90">
        <f t="shared" si="68"/>
        <v>0</v>
      </c>
      <c r="Q2124" s="90">
        <f>IFERROR(VLOOKUP(CONCATENATE($A2124,"C"),'05 APU'!$T:$AB,9,),0)</f>
        <v>0</v>
      </c>
      <c r="R2124" s="90">
        <f>IFERROR(VLOOKUP(CONCATENATE($A2124,"B"),'05 APU'!$T:$AB,9,),0)</f>
        <v>0</v>
      </c>
      <c r="S2124" s="90">
        <f>IFERROR(VLOOKUP(CONCATENATE($A2124,"A"),'05 APU'!$T:$AB,9,),0)</f>
        <v>0</v>
      </c>
      <c r="U2124" s="421"/>
      <c r="V2124" s="424"/>
      <c r="W2124" s="429" t="s">
        <v>7203</v>
      </c>
    </row>
    <row r="2125" spans="1:23" ht="21" x14ac:dyDescent="0.25">
      <c r="A2125" s="88">
        <v>2115</v>
      </c>
      <c r="B2125" s="673" t="s">
        <v>5072</v>
      </c>
      <c r="C2125" s="682" t="s">
        <v>6221</v>
      </c>
      <c r="D2125" s="681" t="str">
        <f>IFERROR(VLOOKUP(CONCATENATE($A2125,"T"),'05 APU'!$1:$1048576,3,),"")</f>
        <v/>
      </c>
      <c r="E2125" s="681" t="str">
        <f>IFERROR(VLOOKUP(CONCATENATE($A2125,"T2"),'05 APU'!$1:$1048576,3,),"")</f>
        <v/>
      </c>
      <c r="F2125" s="681" t="str">
        <f>IFERROR(VLOOKUP(CONCATENATE($A2125,"T3"),'05 APU'!$1:$1048576,3,),"")</f>
        <v/>
      </c>
      <c r="G2125" s="672" t="s">
        <v>168</v>
      </c>
      <c r="H2125" s="351"/>
      <c r="I2125" s="90">
        <f>IFERROR((VLOOKUP(CONCATENATE($A2125,"D"),'05 APU'!$1:$1048576,9,)),0)</f>
        <v>0</v>
      </c>
      <c r="J2125" s="90">
        <f t="shared" si="67"/>
        <v>0</v>
      </c>
      <c r="K2125" s="297" t="str">
        <f>IFERROR(VLOOKUP(CONCATENATE($A2125,"C"),'05 APU'!$1:$1048576,9,),"")</f>
        <v/>
      </c>
      <c r="L2125" s="297" t="str">
        <f>IFERROR(VLOOKUP(CONCATENATE($A2125,"B"),'05 APU'!$1:$1048576,9,),"")</f>
        <v/>
      </c>
      <c r="M2125" s="297" t="str">
        <f>IFERROR(VLOOKUP(CONCATENATE($A2125,"A"),'05 APU'!$1:$1048576,9,),"")</f>
        <v/>
      </c>
      <c r="N2125" s="86"/>
      <c r="O2125" s="90">
        <f>IFERROR(VLOOKUP(CONCATENATE($A2125,"D"),'05 APU'!$T:$AB,9,),0)</f>
        <v>0</v>
      </c>
      <c r="P2125" s="90">
        <f t="shared" si="68"/>
        <v>0</v>
      </c>
      <c r="Q2125" s="90">
        <f>IFERROR(VLOOKUP(CONCATENATE($A2125,"C"),'05 APU'!$T:$AB,9,),0)</f>
        <v>0</v>
      </c>
      <c r="R2125" s="90">
        <f>IFERROR(VLOOKUP(CONCATENATE($A2125,"B"),'05 APU'!$T:$AB,9,),0)</f>
        <v>0</v>
      </c>
      <c r="S2125" s="90">
        <f>IFERROR(VLOOKUP(CONCATENATE($A2125,"A"),'05 APU'!$T:$AB,9,),0)</f>
        <v>0</v>
      </c>
      <c r="U2125" s="421"/>
      <c r="V2125" s="424"/>
      <c r="W2125" s="429" t="s">
        <v>7203</v>
      </c>
    </row>
    <row r="2126" spans="1:23" ht="21" x14ac:dyDescent="0.25">
      <c r="A2126" s="88">
        <v>2116</v>
      </c>
      <c r="B2126" s="673" t="s">
        <v>5073</v>
      </c>
      <c r="C2126" s="682" t="s">
        <v>6222</v>
      </c>
      <c r="D2126" s="681" t="str">
        <f>IFERROR(VLOOKUP(CONCATENATE($A2126,"T"),'05 APU'!$1:$1048576,3,),"")</f>
        <v/>
      </c>
      <c r="E2126" s="681" t="str">
        <f>IFERROR(VLOOKUP(CONCATENATE($A2126,"T2"),'05 APU'!$1:$1048576,3,),"")</f>
        <v/>
      </c>
      <c r="F2126" s="681" t="str">
        <f>IFERROR(VLOOKUP(CONCATENATE($A2126,"T3"),'05 APU'!$1:$1048576,3,),"")</f>
        <v/>
      </c>
      <c r="G2126" s="672" t="s">
        <v>168</v>
      </c>
      <c r="H2126" s="351"/>
      <c r="I2126" s="90">
        <f>IFERROR((VLOOKUP(CONCATENATE($A2126,"D"),'05 APU'!$1:$1048576,9,)),0)</f>
        <v>0</v>
      </c>
      <c r="J2126" s="90">
        <f t="shared" si="67"/>
        <v>0</v>
      </c>
      <c r="K2126" s="297" t="str">
        <f>IFERROR(VLOOKUP(CONCATENATE($A2126,"C"),'05 APU'!$1:$1048576,9,),"")</f>
        <v/>
      </c>
      <c r="L2126" s="297" t="str">
        <f>IFERROR(VLOOKUP(CONCATENATE($A2126,"B"),'05 APU'!$1:$1048576,9,),"")</f>
        <v/>
      </c>
      <c r="M2126" s="297" t="str">
        <f>IFERROR(VLOOKUP(CONCATENATE($A2126,"A"),'05 APU'!$1:$1048576,9,),"")</f>
        <v/>
      </c>
      <c r="N2126" s="86"/>
      <c r="O2126" s="90">
        <f>IFERROR(VLOOKUP(CONCATENATE($A2126,"D"),'05 APU'!$T:$AB,9,),0)</f>
        <v>0</v>
      </c>
      <c r="P2126" s="90">
        <f t="shared" si="68"/>
        <v>0</v>
      </c>
      <c r="Q2126" s="90">
        <f>IFERROR(VLOOKUP(CONCATENATE($A2126,"C"),'05 APU'!$T:$AB,9,),0)</f>
        <v>0</v>
      </c>
      <c r="R2126" s="90">
        <f>IFERROR(VLOOKUP(CONCATENATE($A2126,"B"),'05 APU'!$T:$AB,9,),0)</f>
        <v>0</v>
      </c>
      <c r="S2126" s="90">
        <f>IFERROR(VLOOKUP(CONCATENATE($A2126,"A"),'05 APU'!$T:$AB,9,),0)</f>
        <v>0</v>
      </c>
      <c r="U2126" s="421"/>
      <c r="V2126" s="424"/>
      <c r="W2126" s="429" t="s">
        <v>7203</v>
      </c>
    </row>
    <row r="2127" spans="1:23" ht="21" x14ac:dyDescent="0.25">
      <c r="A2127" s="88">
        <v>2117</v>
      </c>
      <c r="B2127" s="673" t="s">
        <v>5074</v>
      </c>
      <c r="C2127" s="682" t="s">
        <v>6223</v>
      </c>
      <c r="D2127" s="681" t="str">
        <f>IFERROR(VLOOKUP(CONCATENATE($A2127,"T"),'05 APU'!$1:$1048576,3,),"")</f>
        <v/>
      </c>
      <c r="E2127" s="681" t="str">
        <f>IFERROR(VLOOKUP(CONCATENATE($A2127,"T2"),'05 APU'!$1:$1048576,3,),"")</f>
        <v/>
      </c>
      <c r="F2127" s="681" t="str">
        <f>IFERROR(VLOOKUP(CONCATENATE($A2127,"T3"),'05 APU'!$1:$1048576,3,),"")</f>
        <v/>
      </c>
      <c r="G2127" s="672" t="s">
        <v>168</v>
      </c>
      <c r="H2127" s="351"/>
      <c r="I2127" s="90">
        <f>IFERROR((VLOOKUP(CONCATENATE($A2127,"D"),'05 APU'!$1:$1048576,9,)),0)</f>
        <v>0</v>
      </c>
      <c r="J2127" s="90">
        <f t="shared" si="67"/>
        <v>0</v>
      </c>
      <c r="K2127" s="297" t="str">
        <f>IFERROR(VLOOKUP(CONCATENATE($A2127,"C"),'05 APU'!$1:$1048576,9,),"")</f>
        <v/>
      </c>
      <c r="L2127" s="297" t="str">
        <f>IFERROR(VLOOKUP(CONCATENATE($A2127,"B"),'05 APU'!$1:$1048576,9,),"")</f>
        <v/>
      </c>
      <c r="M2127" s="297" t="str">
        <f>IFERROR(VLOOKUP(CONCATENATE($A2127,"A"),'05 APU'!$1:$1048576,9,),"")</f>
        <v/>
      </c>
      <c r="N2127" s="86"/>
      <c r="O2127" s="90">
        <f>IFERROR(VLOOKUP(CONCATENATE($A2127,"D"),'05 APU'!$T:$AB,9,),0)</f>
        <v>0</v>
      </c>
      <c r="P2127" s="90">
        <f t="shared" si="68"/>
        <v>0</v>
      </c>
      <c r="Q2127" s="90">
        <f>IFERROR(VLOOKUP(CONCATENATE($A2127,"C"),'05 APU'!$T:$AB,9,),0)</f>
        <v>0</v>
      </c>
      <c r="R2127" s="90">
        <f>IFERROR(VLOOKUP(CONCATENATE($A2127,"B"),'05 APU'!$T:$AB,9,),0)</f>
        <v>0</v>
      </c>
      <c r="S2127" s="90">
        <f>IFERROR(VLOOKUP(CONCATENATE($A2127,"A"),'05 APU'!$T:$AB,9,),0)</f>
        <v>0</v>
      </c>
      <c r="U2127" s="421"/>
      <c r="V2127" s="424"/>
      <c r="W2127" s="429" t="s">
        <v>7203</v>
      </c>
    </row>
    <row r="2128" spans="1:23" ht="21" x14ac:dyDescent="0.25">
      <c r="A2128" s="88">
        <v>2118</v>
      </c>
      <c r="B2128" s="673" t="s">
        <v>5075</v>
      </c>
      <c r="C2128" s="682" t="s">
        <v>6224</v>
      </c>
      <c r="D2128" s="681" t="str">
        <f>IFERROR(VLOOKUP(CONCATENATE($A2128,"T"),'05 APU'!$1:$1048576,3,),"")</f>
        <v/>
      </c>
      <c r="E2128" s="681" t="str">
        <f>IFERROR(VLOOKUP(CONCATENATE($A2128,"T2"),'05 APU'!$1:$1048576,3,),"")</f>
        <v/>
      </c>
      <c r="F2128" s="681" t="str">
        <f>IFERROR(VLOOKUP(CONCATENATE($A2128,"T3"),'05 APU'!$1:$1048576,3,),"")</f>
        <v/>
      </c>
      <c r="G2128" s="672" t="s">
        <v>168</v>
      </c>
      <c r="H2128" s="351"/>
      <c r="I2128" s="90">
        <f>IFERROR((VLOOKUP(CONCATENATE($A2128,"D"),'05 APU'!$1:$1048576,9,)),0)</f>
        <v>0</v>
      </c>
      <c r="J2128" s="90">
        <f t="shared" si="67"/>
        <v>0</v>
      </c>
      <c r="K2128" s="297" t="str">
        <f>IFERROR(VLOOKUP(CONCATENATE($A2128,"C"),'05 APU'!$1:$1048576,9,),"")</f>
        <v/>
      </c>
      <c r="L2128" s="297" t="str">
        <f>IFERROR(VLOOKUP(CONCATENATE($A2128,"B"),'05 APU'!$1:$1048576,9,),"")</f>
        <v/>
      </c>
      <c r="M2128" s="297" t="str">
        <f>IFERROR(VLOOKUP(CONCATENATE($A2128,"A"),'05 APU'!$1:$1048576,9,),"")</f>
        <v/>
      </c>
      <c r="N2128" s="86"/>
      <c r="O2128" s="90">
        <f>IFERROR(VLOOKUP(CONCATENATE($A2128,"D"),'05 APU'!$T:$AB,9,),0)</f>
        <v>0</v>
      </c>
      <c r="P2128" s="90">
        <f t="shared" si="68"/>
        <v>0</v>
      </c>
      <c r="Q2128" s="90">
        <f>IFERROR(VLOOKUP(CONCATENATE($A2128,"C"),'05 APU'!$T:$AB,9,),0)</f>
        <v>0</v>
      </c>
      <c r="R2128" s="90">
        <f>IFERROR(VLOOKUP(CONCATENATE($A2128,"B"),'05 APU'!$T:$AB,9,),0)</f>
        <v>0</v>
      </c>
      <c r="S2128" s="90">
        <f>IFERROR(VLOOKUP(CONCATENATE($A2128,"A"),'05 APU'!$T:$AB,9,),0)</f>
        <v>0</v>
      </c>
      <c r="U2128" s="421"/>
      <c r="V2128" s="424"/>
      <c r="W2128" s="429" t="s">
        <v>7203</v>
      </c>
    </row>
    <row r="2129" spans="1:23" ht="21" x14ac:dyDescent="0.25">
      <c r="A2129" s="88">
        <v>2119</v>
      </c>
      <c r="B2129" s="673" t="s">
        <v>5076</v>
      </c>
      <c r="C2129" s="682" t="s">
        <v>6225</v>
      </c>
      <c r="D2129" s="681" t="str">
        <f>IFERROR(VLOOKUP(CONCATENATE($A2129,"T"),'05 APU'!$1:$1048576,3,),"")</f>
        <v/>
      </c>
      <c r="E2129" s="681" t="str">
        <f>IFERROR(VLOOKUP(CONCATENATE($A2129,"T2"),'05 APU'!$1:$1048576,3,),"")</f>
        <v/>
      </c>
      <c r="F2129" s="681" t="str">
        <f>IFERROR(VLOOKUP(CONCATENATE($A2129,"T3"),'05 APU'!$1:$1048576,3,),"")</f>
        <v/>
      </c>
      <c r="G2129" s="672" t="s">
        <v>168</v>
      </c>
      <c r="H2129" s="351"/>
      <c r="I2129" s="90">
        <f>IFERROR((VLOOKUP(CONCATENATE($A2129,"D"),'05 APU'!$1:$1048576,9,)),0)</f>
        <v>0</v>
      </c>
      <c r="J2129" s="90">
        <f t="shared" si="67"/>
        <v>0</v>
      </c>
      <c r="K2129" s="297" t="str">
        <f>IFERROR(VLOOKUP(CONCATENATE($A2129,"C"),'05 APU'!$1:$1048576,9,),"")</f>
        <v/>
      </c>
      <c r="L2129" s="297" t="str">
        <f>IFERROR(VLOOKUP(CONCATENATE($A2129,"B"),'05 APU'!$1:$1048576,9,),"")</f>
        <v/>
      </c>
      <c r="M2129" s="297" t="str">
        <f>IFERROR(VLOOKUP(CONCATENATE($A2129,"A"),'05 APU'!$1:$1048576,9,),"")</f>
        <v/>
      </c>
      <c r="N2129" s="86"/>
      <c r="O2129" s="90">
        <f>IFERROR(VLOOKUP(CONCATENATE($A2129,"D"),'05 APU'!$T:$AB,9,),0)</f>
        <v>0</v>
      </c>
      <c r="P2129" s="90">
        <f t="shared" si="68"/>
        <v>0</v>
      </c>
      <c r="Q2129" s="90">
        <f>IFERROR(VLOOKUP(CONCATENATE($A2129,"C"),'05 APU'!$T:$AB,9,),0)</f>
        <v>0</v>
      </c>
      <c r="R2129" s="90">
        <f>IFERROR(VLOOKUP(CONCATENATE($A2129,"B"),'05 APU'!$T:$AB,9,),0)</f>
        <v>0</v>
      </c>
      <c r="S2129" s="90">
        <f>IFERROR(VLOOKUP(CONCATENATE($A2129,"A"),'05 APU'!$T:$AB,9,),0)</f>
        <v>0</v>
      </c>
      <c r="U2129" s="421"/>
      <c r="V2129" s="424"/>
      <c r="W2129" s="429" t="s">
        <v>7203</v>
      </c>
    </row>
    <row r="2130" spans="1:23" ht="21" x14ac:dyDescent="0.25">
      <c r="A2130" s="88">
        <v>2120</v>
      </c>
      <c r="B2130" s="673" t="s">
        <v>5077</v>
      </c>
      <c r="C2130" s="682" t="s">
        <v>6226</v>
      </c>
      <c r="D2130" s="681" t="str">
        <f>IFERROR(VLOOKUP(CONCATENATE($A2130,"T"),'05 APU'!$1:$1048576,3,),"")</f>
        <v/>
      </c>
      <c r="E2130" s="681" t="str">
        <f>IFERROR(VLOOKUP(CONCATENATE($A2130,"T2"),'05 APU'!$1:$1048576,3,),"")</f>
        <v/>
      </c>
      <c r="F2130" s="681" t="str">
        <f>IFERROR(VLOOKUP(CONCATENATE($A2130,"T3"),'05 APU'!$1:$1048576,3,),"")</f>
        <v/>
      </c>
      <c r="G2130" s="672" t="s">
        <v>168</v>
      </c>
      <c r="H2130" s="351"/>
      <c r="I2130" s="90">
        <f>IFERROR((VLOOKUP(CONCATENATE($A2130,"D"),'05 APU'!$1:$1048576,9,)),0)</f>
        <v>0</v>
      </c>
      <c r="J2130" s="90">
        <f t="shared" si="67"/>
        <v>0</v>
      </c>
      <c r="K2130" s="297" t="str">
        <f>IFERROR(VLOOKUP(CONCATENATE($A2130,"C"),'05 APU'!$1:$1048576,9,),"")</f>
        <v/>
      </c>
      <c r="L2130" s="297" t="str">
        <f>IFERROR(VLOOKUP(CONCATENATE($A2130,"B"),'05 APU'!$1:$1048576,9,),"")</f>
        <v/>
      </c>
      <c r="M2130" s="297" t="str">
        <f>IFERROR(VLOOKUP(CONCATENATE($A2130,"A"),'05 APU'!$1:$1048576,9,),"")</f>
        <v/>
      </c>
      <c r="N2130" s="86"/>
      <c r="O2130" s="90">
        <f>IFERROR(VLOOKUP(CONCATENATE($A2130,"D"),'05 APU'!$T:$AB,9,),0)</f>
        <v>0</v>
      </c>
      <c r="P2130" s="90">
        <f t="shared" si="68"/>
        <v>0</v>
      </c>
      <c r="Q2130" s="90">
        <f>IFERROR(VLOOKUP(CONCATENATE($A2130,"C"),'05 APU'!$T:$AB,9,),0)</f>
        <v>0</v>
      </c>
      <c r="R2130" s="90">
        <f>IFERROR(VLOOKUP(CONCATENATE($A2130,"B"),'05 APU'!$T:$AB,9,),0)</f>
        <v>0</v>
      </c>
      <c r="S2130" s="90">
        <f>IFERROR(VLOOKUP(CONCATENATE($A2130,"A"),'05 APU'!$T:$AB,9,),0)</f>
        <v>0</v>
      </c>
      <c r="U2130" s="421"/>
      <c r="V2130" s="424"/>
      <c r="W2130" s="429" t="s">
        <v>7203</v>
      </c>
    </row>
    <row r="2131" spans="1:23" ht="21" x14ac:dyDescent="0.25">
      <c r="A2131" s="88">
        <v>2121</v>
      </c>
      <c r="B2131" s="673" t="s">
        <v>5078</v>
      </c>
      <c r="C2131" s="682" t="s">
        <v>6227</v>
      </c>
      <c r="D2131" s="681" t="str">
        <f>IFERROR(VLOOKUP(CONCATENATE($A2131,"T"),'05 APU'!$1:$1048576,3,),"")</f>
        <v/>
      </c>
      <c r="E2131" s="681" t="str">
        <f>IFERROR(VLOOKUP(CONCATENATE($A2131,"T2"),'05 APU'!$1:$1048576,3,),"")</f>
        <v/>
      </c>
      <c r="F2131" s="681" t="str">
        <f>IFERROR(VLOOKUP(CONCATENATE($A2131,"T3"),'05 APU'!$1:$1048576,3,),"")</f>
        <v/>
      </c>
      <c r="G2131" s="672" t="s">
        <v>168</v>
      </c>
      <c r="H2131" s="351"/>
      <c r="I2131" s="90">
        <f>IFERROR((VLOOKUP(CONCATENATE($A2131,"D"),'05 APU'!$1:$1048576,9,)),0)</f>
        <v>0</v>
      </c>
      <c r="J2131" s="90">
        <f t="shared" si="67"/>
        <v>0</v>
      </c>
      <c r="K2131" s="297" t="str">
        <f>IFERROR(VLOOKUP(CONCATENATE($A2131,"C"),'05 APU'!$1:$1048576,9,),"")</f>
        <v/>
      </c>
      <c r="L2131" s="297" t="str">
        <f>IFERROR(VLOOKUP(CONCATENATE($A2131,"B"),'05 APU'!$1:$1048576,9,),"")</f>
        <v/>
      </c>
      <c r="M2131" s="297" t="str">
        <f>IFERROR(VLOOKUP(CONCATENATE($A2131,"A"),'05 APU'!$1:$1048576,9,),"")</f>
        <v/>
      </c>
      <c r="N2131" s="86"/>
      <c r="O2131" s="90">
        <f>IFERROR(VLOOKUP(CONCATENATE($A2131,"D"),'05 APU'!$T:$AB,9,),0)</f>
        <v>0</v>
      </c>
      <c r="P2131" s="90">
        <f t="shared" si="68"/>
        <v>0</v>
      </c>
      <c r="Q2131" s="90">
        <f>IFERROR(VLOOKUP(CONCATENATE($A2131,"C"),'05 APU'!$T:$AB,9,),0)</f>
        <v>0</v>
      </c>
      <c r="R2131" s="90">
        <f>IFERROR(VLOOKUP(CONCATENATE($A2131,"B"),'05 APU'!$T:$AB,9,),0)</f>
        <v>0</v>
      </c>
      <c r="S2131" s="90">
        <f>IFERROR(VLOOKUP(CONCATENATE($A2131,"A"),'05 APU'!$T:$AB,9,),0)</f>
        <v>0</v>
      </c>
      <c r="U2131" s="421"/>
      <c r="V2131" s="424"/>
      <c r="W2131" s="429" t="s">
        <v>7203</v>
      </c>
    </row>
    <row r="2132" spans="1:23" ht="21" x14ac:dyDescent="0.25">
      <c r="A2132" s="88">
        <v>2122</v>
      </c>
      <c r="B2132" s="673" t="s">
        <v>5079</v>
      </c>
      <c r="C2132" s="682" t="s">
        <v>6228</v>
      </c>
      <c r="D2132" s="681" t="str">
        <f>IFERROR(VLOOKUP(CONCATENATE($A2132,"T"),'05 APU'!$1:$1048576,3,),"")</f>
        <v/>
      </c>
      <c r="E2132" s="681" t="str">
        <f>IFERROR(VLOOKUP(CONCATENATE($A2132,"T2"),'05 APU'!$1:$1048576,3,),"")</f>
        <v/>
      </c>
      <c r="F2132" s="681" t="str">
        <f>IFERROR(VLOOKUP(CONCATENATE($A2132,"T3"),'05 APU'!$1:$1048576,3,),"")</f>
        <v/>
      </c>
      <c r="G2132" s="672" t="s">
        <v>168</v>
      </c>
      <c r="H2132" s="351"/>
      <c r="I2132" s="90">
        <f>IFERROR((VLOOKUP(CONCATENATE($A2132,"D"),'05 APU'!$1:$1048576,9,)),0)</f>
        <v>0</v>
      </c>
      <c r="J2132" s="90">
        <f t="shared" si="67"/>
        <v>0</v>
      </c>
      <c r="K2132" s="297" t="str">
        <f>IFERROR(VLOOKUP(CONCATENATE($A2132,"C"),'05 APU'!$1:$1048576,9,),"")</f>
        <v/>
      </c>
      <c r="L2132" s="297" t="str">
        <f>IFERROR(VLOOKUP(CONCATENATE($A2132,"B"),'05 APU'!$1:$1048576,9,),"")</f>
        <v/>
      </c>
      <c r="M2132" s="297" t="str">
        <f>IFERROR(VLOOKUP(CONCATENATE($A2132,"A"),'05 APU'!$1:$1048576,9,),"")</f>
        <v/>
      </c>
      <c r="N2132" s="86"/>
      <c r="O2132" s="90">
        <f>IFERROR(VLOOKUP(CONCATENATE($A2132,"D"),'05 APU'!$T:$AB,9,),0)</f>
        <v>0</v>
      </c>
      <c r="P2132" s="90">
        <f t="shared" si="68"/>
        <v>0</v>
      </c>
      <c r="Q2132" s="90">
        <f>IFERROR(VLOOKUP(CONCATENATE($A2132,"C"),'05 APU'!$T:$AB,9,),0)</f>
        <v>0</v>
      </c>
      <c r="R2132" s="90">
        <f>IFERROR(VLOOKUP(CONCATENATE($A2132,"B"),'05 APU'!$T:$AB,9,),0)</f>
        <v>0</v>
      </c>
      <c r="S2132" s="90">
        <f>IFERROR(VLOOKUP(CONCATENATE($A2132,"A"),'05 APU'!$T:$AB,9,),0)</f>
        <v>0</v>
      </c>
      <c r="U2132" s="421"/>
      <c r="V2132" s="424"/>
      <c r="W2132" s="429" t="s">
        <v>7203</v>
      </c>
    </row>
    <row r="2133" spans="1:23" ht="21" x14ac:dyDescent="0.25">
      <c r="A2133" s="88">
        <v>2123</v>
      </c>
      <c r="B2133" s="673" t="s">
        <v>5080</v>
      </c>
      <c r="C2133" s="682" t="s">
        <v>6229</v>
      </c>
      <c r="D2133" s="681" t="str">
        <f>IFERROR(VLOOKUP(CONCATENATE($A2133,"T"),'05 APU'!$1:$1048576,3,),"")</f>
        <v/>
      </c>
      <c r="E2133" s="681" t="str">
        <f>IFERROR(VLOOKUP(CONCATENATE($A2133,"T2"),'05 APU'!$1:$1048576,3,),"")</f>
        <v/>
      </c>
      <c r="F2133" s="681" t="str">
        <f>IFERROR(VLOOKUP(CONCATENATE($A2133,"T3"),'05 APU'!$1:$1048576,3,),"")</f>
        <v/>
      </c>
      <c r="G2133" s="672" t="s">
        <v>168</v>
      </c>
      <c r="H2133" s="351"/>
      <c r="I2133" s="90">
        <f>IFERROR((VLOOKUP(CONCATENATE($A2133,"D"),'05 APU'!$1:$1048576,9,)),0)</f>
        <v>0</v>
      </c>
      <c r="J2133" s="90">
        <f t="shared" si="67"/>
        <v>0</v>
      </c>
      <c r="K2133" s="297" t="str">
        <f>IFERROR(VLOOKUP(CONCATENATE($A2133,"C"),'05 APU'!$1:$1048576,9,),"")</f>
        <v/>
      </c>
      <c r="L2133" s="297" t="str">
        <f>IFERROR(VLOOKUP(CONCATENATE($A2133,"B"),'05 APU'!$1:$1048576,9,),"")</f>
        <v/>
      </c>
      <c r="M2133" s="297" t="str">
        <f>IFERROR(VLOOKUP(CONCATENATE($A2133,"A"),'05 APU'!$1:$1048576,9,),"")</f>
        <v/>
      </c>
      <c r="N2133" s="86"/>
      <c r="O2133" s="90">
        <f>IFERROR(VLOOKUP(CONCATENATE($A2133,"D"),'05 APU'!$T:$AB,9,),0)</f>
        <v>0</v>
      </c>
      <c r="P2133" s="90">
        <f t="shared" si="68"/>
        <v>0</v>
      </c>
      <c r="Q2133" s="90">
        <f>IFERROR(VLOOKUP(CONCATENATE($A2133,"C"),'05 APU'!$T:$AB,9,),0)</f>
        <v>0</v>
      </c>
      <c r="R2133" s="90">
        <f>IFERROR(VLOOKUP(CONCATENATE($A2133,"B"),'05 APU'!$T:$AB,9,),0)</f>
        <v>0</v>
      </c>
      <c r="S2133" s="90">
        <f>IFERROR(VLOOKUP(CONCATENATE($A2133,"A"),'05 APU'!$T:$AB,9,),0)</f>
        <v>0</v>
      </c>
      <c r="U2133" s="421"/>
      <c r="V2133" s="424"/>
      <c r="W2133" s="429" t="s">
        <v>7203</v>
      </c>
    </row>
    <row r="2134" spans="1:23" ht="21" x14ac:dyDescent="0.25">
      <c r="A2134" s="88">
        <v>2124</v>
      </c>
      <c r="B2134" s="673" t="s">
        <v>5081</v>
      </c>
      <c r="C2134" s="682" t="s">
        <v>6230</v>
      </c>
      <c r="D2134" s="681" t="str">
        <f>IFERROR(VLOOKUP(CONCATENATE($A2134,"T"),'05 APU'!$1:$1048576,3,),"")</f>
        <v/>
      </c>
      <c r="E2134" s="681" t="str">
        <f>IFERROR(VLOOKUP(CONCATENATE($A2134,"T2"),'05 APU'!$1:$1048576,3,),"")</f>
        <v/>
      </c>
      <c r="F2134" s="681" t="str">
        <f>IFERROR(VLOOKUP(CONCATENATE($A2134,"T3"),'05 APU'!$1:$1048576,3,),"")</f>
        <v/>
      </c>
      <c r="G2134" s="672" t="s">
        <v>168</v>
      </c>
      <c r="H2134" s="351"/>
      <c r="I2134" s="90">
        <f>IFERROR((VLOOKUP(CONCATENATE($A2134,"D"),'05 APU'!$1:$1048576,9,)),0)</f>
        <v>0</v>
      </c>
      <c r="J2134" s="90">
        <f t="shared" si="67"/>
        <v>0</v>
      </c>
      <c r="K2134" s="297" t="str">
        <f>IFERROR(VLOOKUP(CONCATENATE($A2134,"C"),'05 APU'!$1:$1048576,9,),"")</f>
        <v/>
      </c>
      <c r="L2134" s="297" t="str">
        <f>IFERROR(VLOOKUP(CONCATENATE($A2134,"B"),'05 APU'!$1:$1048576,9,),"")</f>
        <v/>
      </c>
      <c r="M2134" s="297" t="str">
        <f>IFERROR(VLOOKUP(CONCATENATE($A2134,"A"),'05 APU'!$1:$1048576,9,),"")</f>
        <v/>
      </c>
      <c r="N2134" s="86"/>
      <c r="O2134" s="90">
        <f>IFERROR(VLOOKUP(CONCATENATE($A2134,"D"),'05 APU'!$T:$AB,9,),0)</f>
        <v>0</v>
      </c>
      <c r="P2134" s="90">
        <f t="shared" si="68"/>
        <v>0</v>
      </c>
      <c r="Q2134" s="90">
        <f>IFERROR(VLOOKUP(CONCATENATE($A2134,"C"),'05 APU'!$T:$AB,9,),0)</f>
        <v>0</v>
      </c>
      <c r="R2134" s="90">
        <f>IFERROR(VLOOKUP(CONCATENATE($A2134,"B"),'05 APU'!$T:$AB,9,),0)</f>
        <v>0</v>
      </c>
      <c r="S2134" s="90">
        <f>IFERROR(VLOOKUP(CONCATENATE($A2134,"A"),'05 APU'!$T:$AB,9,),0)</f>
        <v>0</v>
      </c>
      <c r="U2134" s="421"/>
      <c r="V2134" s="424"/>
      <c r="W2134" s="429" t="s">
        <v>7203</v>
      </c>
    </row>
    <row r="2135" spans="1:23" ht="21" x14ac:dyDescent="0.25">
      <c r="A2135" s="88">
        <v>2125</v>
      </c>
      <c r="B2135" s="673" t="s">
        <v>5082</v>
      </c>
      <c r="C2135" s="682" t="s">
        <v>6231</v>
      </c>
      <c r="D2135" s="681" t="str">
        <f>IFERROR(VLOOKUP(CONCATENATE($A2135,"T"),'05 APU'!$1:$1048576,3,),"")</f>
        <v/>
      </c>
      <c r="E2135" s="681" t="str">
        <f>IFERROR(VLOOKUP(CONCATENATE($A2135,"T2"),'05 APU'!$1:$1048576,3,),"")</f>
        <v/>
      </c>
      <c r="F2135" s="681" t="str">
        <f>IFERROR(VLOOKUP(CONCATENATE($A2135,"T3"),'05 APU'!$1:$1048576,3,),"")</f>
        <v/>
      </c>
      <c r="G2135" s="672" t="s">
        <v>168</v>
      </c>
      <c r="H2135" s="351"/>
      <c r="I2135" s="90">
        <f>IFERROR((VLOOKUP(CONCATENATE($A2135,"D"),'05 APU'!$1:$1048576,9,)),0)</f>
        <v>0</v>
      </c>
      <c r="J2135" s="90">
        <f t="shared" si="67"/>
        <v>0</v>
      </c>
      <c r="K2135" s="297" t="str">
        <f>IFERROR(VLOOKUP(CONCATENATE($A2135,"C"),'05 APU'!$1:$1048576,9,),"")</f>
        <v/>
      </c>
      <c r="L2135" s="297" t="str">
        <f>IFERROR(VLOOKUP(CONCATENATE($A2135,"B"),'05 APU'!$1:$1048576,9,),"")</f>
        <v/>
      </c>
      <c r="M2135" s="297" t="str">
        <f>IFERROR(VLOOKUP(CONCATENATE($A2135,"A"),'05 APU'!$1:$1048576,9,),"")</f>
        <v/>
      </c>
      <c r="N2135" s="86"/>
      <c r="O2135" s="90">
        <f>IFERROR(VLOOKUP(CONCATENATE($A2135,"D"),'05 APU'!$T:$AB,9,),0)</f>
        <v>0</v>
      </c>
      <c r="P2135" s="90">
        <f t="shared" si="68"/>
        <v>0</v>
      </c>
      <c r="Q2135" s="90">
        <f>IFERROR(VLOOKUP(CONCATENATE($A2135,"C"),'05 APU'!$T:$AB,9,),0)</f>
        <v>0</v>
      </c>
      <c r="R2135" s="90">
        <f>IFERROR(VLOOKUP(CONCATENATE($A2135,"B"),'05 APU'!$T:$AB,9,),0)</f>
        <v>0</v>
      </c>
      <c r="S2135" s="90">
        <f>IFERROR(VLOOKUP(CONCATENATE($A2135,"A"),'05 APU'!$T:$AB,9,),0)</f>
        <v>0</v>
      </c>
      <c r="U2135" s="421"/>
      <c r="V2135" s="424"/>
      <c r="W2135" s="429" t="s">
        <v>7203</v>
      </c>
    </row>
    <row r="2136" spans="1:23" ht="21" x14ac:dyDescent="0.25">
      <c r="A2136" s="88">
        <v>2126</v>
      </c>
      <c r="B2136" s="673" t="s">
        <v>5083</v>
      </c>
      <c r="C2136" s="682" t="s">
        <v>6232</v>
      </c>
      <c r="D2136" s="681" t="str">
        <f>IFERROR(VLOOKUP(CONCATENATE($A2136,"T"),'05 APU'!$1:$1048576,3,),"")</f>
        <v/>
      </c>
      <c r="E2136" s="681" t="str">
        <f>IFERROR(VLOOKUP(CONCATENATE($A2136,"T2"),'05 APU'!$1:$1048576,3,),"")</f>
        <v/>
      </c>
      <c r="F2136" s="681" t="str">
        <f>IFERROR(VLOOKUP(CONCATENATE($A2136,"T3"),'05 APU'!$1:$1048576,3,),"")</f>
        <v/>
      </c>
      <c r="G2136" s="672" t="s">
        <v>168</v>
      </c>
      <c r="H2136" s="351"/>
      <c r="I2136" s="90">
        <f>IFERROR((VLOOKUP(CONCATENATE($A2136,"D"),'05 APU'!$1:$1048576,9,)),0)</f>
        <v>0</v>
      </c>
      <c r="J2136" s="90">
        <f t="shared" si="67"/>
        <v>0</v>
      </c>
      <c r="K2136" s="297" t="str">
        <f>IFERROR(VLOOKUP(CONCATENATE($A2136,"C"),'05 APU'!$1:$1048576,9,),"")</f>
        <v/>
      </c>
      <c r="L2136" s="297" t="str">
        <f>IFERROR(VLOOKUP(CONCATENATE($A2136,"B"),'05 APU'!$1:$1048576,9,),"")</f>
        <v/>
      </c>
      <c r="M2136" s="297" t="str">
        <f>IFERROR(VLOOKUP(CONCATENATE($A2136,"A"),'05 APU'!$1:$1048576,9,),"")</f>
        <v/>
      </c>
      <c r="N2136" s="86"/>
      <c r="O2136" s="90">
        <f>IFERROR(VLOOKUP(CONCATENATE($A2136,"D"),'05 APU'!$T:$AB,9,),0)</f>
        <v>0</v>
      </c>
      <c r="P2136" s="90">
        <f t="shared" si="68"/>
        <v>0</v>
      </c>
      <c r="Q2136" s="90">
        <f>IFERROR(VLOOKUP(CONCATENATE($A2136,"C"),'05 APU'!$T:$AB,9,),0)</f>
        <v>0</v>
      </c>
      <c r="R2136" s="90">
        <f>IFERROR(VLOOKUP(CONCATENATE($A2136,"B"),'05 APU'!$T:$AB,9,),0)</f>
        <v>0</v>
      </c>
      <c r="S2136" s="90">
        <f>IFERROR(VLOOKUP(CONCATENATE($A2136,"A"),'05 APU'!$T:$AB,9,),0)</f>
        <v>0</v>
      </c>
      <c r="U2136" s="421"/>
      <c r="V2136" s="424"/>
      <c r="W2136" s="429" t="s">
        <v>7203</v>
      </c>
    </row>
    <row r="2137" spans="1:23" ht="21" x14ac:dyDescent="0.25">
      <c r="A2137" s="88">
        <v>2127</v>
      </c>
      <c r="B2137" s="673" t="s">
        <v>5084</v>
      </c>
      <c r="C2137" s="682" t="s">
        <v>6233</v>
      </c>
      <c r="D2137" s="681" t="str">
        <f>IFERROR(VLOOKUP(CONCATENATE($A2137,"T"),'05 APU'!$1:$1048576,3,),"")</f>
        <v/>
      </c>
      <c r="E2137" s="681" t="str">
        <f>IFERROR(VLOOKUP(CONCATENATE($A2137,"T2"),'05 APU'!$1:$1048576,3,),"")</f>
        <v/>
      </c>
      <c r="F2137" s="681" t="str">
        <f>IFERROR(VLOOKUP(CONCATENATE($A2137,"T3"),'05 APU'!$1:$1048576,3,),"")</f>
        <v/>
      </c>
      <c r="G2137" s="672" t="s">
        <v>168</v>
      </c>
      <c r="H2137" s="351"/>
      <c r="I2137" s="90">
        <f>IFERROR((VLOOKUP(CONCATENATE($A2137,"D"),'05 APU'!$1:$1048576,9,)),0)</f>
        <v>0</v>
      </c>
      <c r="J2137" s="90">
        <f t="shared" si="67"/>
        <v>0</v>
      </c>
      <c r="K2137" s="297" t="str">
        <f>IFERROR(VLOOKUP(CONCATENATE($A2137,"C"),'05 APU'!$1:$1048576,9,),"")</f>
        <v/>
      </c>
      <c r="L2137" s="297" t="str">
        <f>IFERROR(VLOOKUP(CONCATENATE($A2137,"B"),'05 APU'!$1:$1048576,9,),"")</f>
        <v/>
      </c>
      <c r="M2137" s="297" t="str">
        <f>IFERROR(VLOOKUP(CONCATENATE($A2137,"A"),'05 APU'!$1:$1048576,9,),"")</f>
        <v/>
      </c>
      <c r="N2137" s="86"/>
      <c r="O2137" s="90">
        <f>IFERROR(VLOOKUP(CONCATENATE($A2137,"D"),'05 APU'!$T:$AB,9,),0)</f>
        <v>0</v>
      </c>
      <c r="P2137" s="90">
        <f t="shared" si="68"/>
        <v>0</v>
      </c>
      <c r="Q2137" s="90">
        <f>IFERROR(VLOOKUP(CONCATENATE($A2137,"C"),'05 APU'!$T:$AB,9,),0)</f>
        <v>0</v>
      </c>
      <c r="R2137" s="90">
        <f>IFERROR(VLOOKUP(CONCATENATE($A2137,"B"),'05 APU'!$T:$AB,9,),0)</f>
        <v>0</v>
      </c>
      <c r="S2137" s="90">
        <f>IFERROR(VLOOKUP(CONCATENATE($A2137,"A"),'05 APU'!$T:$AB,9,),0)</f>
        <v>0</v>
      </c>
      <c r="U2137" s="421"/>
      <c r="V2137" s="424"/>
      <c r="W2137" s="429" t="s">
        <v>7203</v>
      </c>
    </row>
    <row r="2138" spans="1:23" ht="21" x14ac:dyDescent="0.25">
      <c r="A2138" s="88">
        <v>2128</v>
      </c>
      <c r="B2138" s="673" t="s">
        <v>5085</v>
      </c>
      <c r="C2138" s="682" t="s">
        <v>6234</v>
      </c>
      <c r="D2138" s="681" t="str">
        <f>IFERROR(VLOOKUP(CONCATENATE($A2138,"T"),'05 APU'!$1:$1048576,3,),"")</f>
        <v/>
      </c>
      <c r="E2138" s="681" t="str">
        <f>IFERROR(VLOOKUP(CONCATENATE($A2138,"T2"),'05 APU'!$1:$1048576,3,),"")</f>
        <v/>
      </c>
      <c r="F2138" s="681" t="str">
        <f>IFERROR(VLOOKUP(CONCATENATE($A2138,"T3"),'05 APU'!$1:$1048576,3,),"")</f>
        <v/>
      </c>
      <c r="G2138" s="672" t="s">
        <v>168</v>
      </c>
      <c r="H2138" s="351"/>
      <c r="I2138" s="90">
        <f>IFERROR((VLOOKUP(CONCATENATE($A2138,"D"),'05 APU'!$1:$1048576,9,)),0)</f>
        <v>0</v>
      </c>
      <c r="J2138" s="90">
        <f t="shared" si="67"/>
        <v>0</v>
      </c>
      <c r="K2138" s="297" t="str">
        <f>IFERROR(VLOOKUP(CONCATENATE($A2138,"C"),'05 APU'!$1:$1048576,9,),"")</f>
        <v/>
      </c>
      <c r="L2138" s="297" t="str">
        <f>IFERROR(VLOOKUP(CONCATENATE($A2138,"B"),'05 APU'!$1:$1048576,9,),"")</f>
        <v/>
      </c>
      <c r="M2138" s="297" t="str">
        <f>IFERROR(VLOOKUP(CONCATENATE($A2138,"A"),'05 APU'!$1:$1048576,9,),"")</f>
        <v/>
      </c>
      <c r="N2138" s="86"/>
      <c r="O2138" s="90">
        <f>IFERROR(VLOOKUP(CONCATENATE($A2138,"D"),'05 APU'!$T:$AB,9,),0)</f>
        <v>0</v>
      </c>
      <c r="P2138" s="90">
        <f t="shared" si="68"/>
        <v>0</v>
      </c>
      <c r="Q2138" s="90">
        <f>IFERROR(VLOOKUP(CONCATENATE($A2138,"C"),'05 APU'!$T:$AB,9,),0)</f>
        <v>0</v>
      </c>
      <c r="R2138" s="90">
        <f>IFERROR(VLOOKUP(CONCATENATE($A2138,"B"),'05 APU'!$T:$AB,9,),0)</f>
        <v>0</v>
      </c>
      <c r="S2138" s="90">
        <f>IFERROR(VLOOKUP(CONCATENATE($A2138,"A"),'05 APU'!$T:$AB,9,),0)</f>
        <v>0</v>
      </c>
      <c r="U2138" s="421"/>
      <c r="V2138" s="424"/>
      <c r="W2138" s="429" t="s">
        <v>7203</v>
      </c>
    </row>
    <row r="2139" spans="1:23" ht="21" x14ac:dyDescent="0.25">
      <c r="A2139" s="88">
        <v>2129</v>
      </c>
      <c r="B2139" s="673" t="s">
        <v>5086</v>
      </c>
      <c r="C2139" s="682" t="s">
        <v>6235</v>
      </c>
      <c r="D2139" s="681" t="str">
        <f>IFERROR(VLOOKUP(CONCATENATE($A2139,"T"),'05 APU'!$1:$1048576,3,),"")</f>
        <v/>
      </c>
      <c r="E2139" s="681" t="str">
        <f>IFERROR(VLOOKUP(CONCATENATE($A2139,"T2"),'05 APU'!$1:$1048576,3,),"")</f>
        <v/>
      </c>
      <c r="F2139" s="681" t="str">
        <f>IFERROR(VLOOKUP(CONCATENATE($A2139,"T3"),'05 APU'!$1:$1048576,3,),"")</f>
        <v/>
      </c>
      <c r="G2139" s="672" t="s">
        <v>168</v>
      </c>
      <c r="H2139" s="351"/>
      <c r="I2139" s="90">
        <f>IFERROR((VLOOKUP(CONCATENATE($A2139,"D"),'05 APU'!$1:$1048576,9,)),0)</f>
        <v>0</v>
      </c>
      <c r="J2139" s="90">
        <f t="shared" si="67"/>
        <v>0</v>
      </c>
      <c r="K2139" s="297" t="str">
        <f>IFERROR(VLOOKUP(CONCATENATE($A2139,"C"),'05 APU'!$1:$1048576,9,),"")</f>
        <v/>
      </c>
      <c r="L2139" s="297" t="str">
        <f>IFERROR(VLOOKUP(CONCATENATE($A2139,"B"),'05 APU'!$1:$1048576,9,),"")</f>
        <v/>
      </c>
      <c r="M2139" s="297" t="str">
        <f>IFERROR(VLOOKUP(CONCATENATE($A2139,"A"),'05 APU'!$1:$1048576,9,),"")</f>
        <v/>
      </c>
      <c r="N2139" s="86"/>
      <c r="O2139" s="90">
        <f>IFERROR(VLOOKUP(CONCATENATE($A2139,"D"),'05 APU'!$T:$AB,9,),0)</f>
        <v>0</v>
      </c>
      <c r="P2139" s="90">
        <f t="shared" si="68"/>
        <v>0</v>
      </c>
      <c r="Q2139" s="90">
        <f>IFERROR(VLOOKUP(CONCATENATE($A2139,"C"),'05 APU'!$T:$AB,9,),0)</f>
        <v>0</v>
      </c>
      <c r="R2139" s="90">
        <f>IFERROR(VLOOKUP(CONCATENATE($A2139,"B"),'05 APU'!$T:$AB,9,),0)</f>
        <v>0</v>
      </c>
      <c r="S2139" s="90">
        <f>IFERROR(VLOOKUP(CONCATENATE($A2139,"A"),'05 APU'!$T:$AB,9,),0)</f>
        <v>0</v>
      </c>
      <c r="U2139" s="421"/>
      <c r="V2139" s="424"/>
      <c r="W2139" s="429" t="s">
        <v>7203</v>
      </c>
    </row>
    <row r="2140" spans="1:23" ht="21" x14ac:dyDescent="0.25">
      <c r="A2140" s="88">
        <v>2130</v>
      </c>
      <c r="B2140" s="673" t="s">
        <v>5087</v>
      </c>
      <c r="C2140" s="682" t="s">
        <v>6236</v>
      </c>
      <c r="D2140" s="681" t="str">
        <f>IFERROR(VLOOKUP(CONCATENATE($A2140,"T"),'05 APU'!$1:$1048576,3,),"")</f>
        <v/>
      </c>
      <c r="E2140" s="681" t="str">
        <f>IFERROR(VLOOKUP(CONCATENATE($A2140,"T2"),'05 APU'!$1:$1048576,3,),"")</f>
        <v/>
      </c>
      <c r="F2140" s="681" t="str">
        <f>IFERROR(VLOOKUP(CONCATENATE($A2140,"T3"),'05 APU'!$1:$1048576,3,),"")</f>
        <v/>
      </c>
      <c r="G2140" s="672" t="s">
        <v>168</v>
      </c>
      <c r="H2140" s="351"/>
      <c r="I2140" s="90">
        <f>IFERROR((VLOOKUP(CONCATENATE($A2140,"D"),'05 APU'!$1:$1048576,9,)),0)</f>
        <v>0</v>
      </c>
      <c r="J2140" s="90">
        <f t="shared" si="67"/>
        <v>0</v>
      </c>
      <c r="K2140" s="297" t="str">
        <f>IFERROR(VLOOKUP(CONCATENATE($A2140,"C"),'05 APU'!$1:$1048576,9,),"")</f>
        <v/>
      </c>
      <c r="L2140" s="297" t="str">
        <f>IFERROR(VLOOKUP(CONCATENATE($A2140,"B"),'05 APU'!$1:$1048576,9,),"")</f>
        <v/>
      </c>
      <c r="M2140" s="297" t="str">
        <f>IFERROR(VLOOKUP(CONCATENATE($A2140,"A"),'05 APU'!$1:$1048576,9,),"")</f>
        <v/>
      </c>
      <c r="N2140" s="86"/>
      <c r="O2140" s="90">
        <f>IFERROR(VLOOKUP(CONCATENATE($A2140,"D"),'05 APU'!$T:$AB,9,),0)</f>
        <v>0</v>
      </c>
      <c r="P2140" s="90">
        <f t="shared" si="68"/>
        <v>0</v>
      </c>
      <c r="Q2140" s="90">
        <f>IFERROR(VLOOKUP(CONCATENATE($A2140,"C"),'05 APU'!$T:$AB,9,),0)</f>
        <v>0</v>
      </c>
      <c r="R2140" s="90">
        <f>IFERROR(VLOOKUP(CONCATENATE($A2140,"B"),'05 APU'!$T:$AB,9,),0)</f>
        <v>0</v>
      </c>
      <c r="S2140" s="90">
        <f>IFERROR(VLOOKUP(CONCATENATE($A2140,"A"),'05 APU'!$T:$AB,9,),0)</f>
        <v>0</v>
      </c>
      <c r="U2140" s="421"/>
      <c r="V2140" s="424"/>
      <c r="W2140" s="429" t="s">
        <v>7203</v>
      </c>
    </row>
    <row r="2141" spans="1:23" ht="21" x14ac:dyDescent="0.25">
      <c r="A2141" s="88">
        <v>2131</v>
      </c>
      <c r="B2141" s="673" t="s">
        <v>5088</v>
      </c>
      <c r="C2141" s="682" t="s">
        <v>6237</v>
      </c>
      <c r="D2141" s="681" t="str">
        <f>IFERROR(VLOOKUP(CONCATENATE($A2141,"T"),'05 APU'!$1:$1048576,3,),"")</f>
        <v/>
      </c>
      <c r="E2141" s="681" t="str">
        <f>IFERROR(VLOOKUP(CONCATENATE($A2141,"T2"),'05 APU'!$1:$1048576,3,),"")</f>
        <v/>
      </c>
      <c r="F2141" s="681" t="str">
        <f>IFERROR(VLOOKUP(CONCATENATE($A2141,"T3"),'05 APU'!$1:$1048576,3,),"")</f>
        <v/>
      </c>
      <c r="G2141" s="672" t="s">
        <v>168</v>
      </c>
      <c r="H2141" s="351"/>
      <c r="I2141" s="90">
        <f>IFERROR((VLOOKUP(CONCATENATE($A2141,"D"),'05 APU'!$1:$1048576,9,)),0)</f>
        <v>0</v>
      </c>
      <c r="J2141" s="90">
        <f t="shared" si="67"/>
        <v>0</v>
      </c>
      <c r="K2141" s="297" t="str">
        <f>IFERROR(VLOOKUP(CONCATENATE($A2141,"C"),'05 APU'!$1:$1048576,9,),"")</f>
        <v/>
      </c>
      <c r="L2141" s="297" t="str">
        <f>IFERROR(VLOOKUP(CONCATENATE($A2141,"B"),'05 APU'!$1:$1048576,9,),"")</f>
        <v/>
      </c>
      <c r="M2141" s="297" t="str">
        <f>IFERROR(VLOOKUP(CONCATENATE($A2141,"A"),'05 APU'!$1:$1048576,9,),"")</f>
        <v/>
      </c>
      <c r="N2141" s="86"/>
      <c r="O2141" s="90">
        <f>IFERROR(VLOOKUP(CONCATENATE($A2141,"D"),'05 APU'!$T:$AB,9,),0)</f>
        <v>0</v>
      </c>
      <c r="P2141" s="90">
        <f t="shared" si="68"/>
        <v>0</v>
      </c>
      <c r="Q2141" s="90">
        <f>IFERROR(VLOOKUP(CONCATENATE($A2141,"C"),'05 APU'!$T:$AB,9,),0)</f>
        <v>0</v>
      </c>
      <c r="R2141" s="90">
        <f>IFERROR(VLOOKUP(CONCATENATE($A2141,"B"),'05 APU'!$T:$AB,9,),0)</f>
        <v>0</v>
      </c>
      <c r="S2141" s="90">
        <f>IFERROR(VLOOKUP(CONCATENATE($A2141,"A"),'05 APU'!$T:$AB,9,),0)</f>
        <v>0</v>
      </c>
      <c r="U2141" s="421"/>
      <c r="V2141" s="424"/>
      <c r="W2141" s="429" t="s">
        <v>7203</v>
      </c>
    </row>
    <row r="2142" spans="1:23" ht="21" x14ac:dyDescent="0.25">
      <c r="A2142" s="88">
        <v>2132</v>
      </c>
      <c r="B2142" s="673" t="s">
        <v>5089</v>
      </c>
      <c r="C2142" s="682" t="s">
        <v>6238</v>
      </c>
      <c r="D2142" s="681" t="str">
        <f>IFERROR(VLOOKUP(CONCATENATE($A2142,"T"),'05 APU'!$1:$1048576,3,),"")</f>
        <v/>
      </c>
      <c r="E2142" s="681" t="str">
        <f>IFERROR(VLOOKUP(CONCATENATE($A2142,"T2"),'05 APU'!$1:$1048576,3,),"")</f>
        <v/>
      </c>
      <c r="F2142" s="681" t="str">
        <f>IFERROR(VLOOKUP(CONCATENATE($A2142,"T3"),'05 APU'!$1:$1048576,3,),"")</f>
        <v/>
      </c>
      <c r="G2142" s="672" t="s">
        <v>168</v>
      </c>
      <c r="H2142" s="351"/>
      <c r="I2142" s="90">
        <f>IFERROR((VLOOKUP(CONCATENATE($A2142,"D"),'05 APU'!$1:$1048576,9,)),0)</f>
        <v>0</v>
      </c>
      <c r="J2142" s="90">
        <f t="shared" si="67"/>
        <v>0</v>
      </c>
      <c r="K2142" s="297" t="str">
        <f>IFERROR(VLOOKUP(CONCATENATE($A2142,"C"),'05 APU'!$1:$1048576,9,),"")</f>
        <v/>
      </c>
      <c r="L2142" s="297" t="str">
        <f>IFERROR(VLOOKUP(CONCATENATE($A2142,"B"),'05 APU'!$1:$1048576,9,),"")</f>
        <v/>
      </c>
      <c r="M2142" s="297" t="str">
        <f>IFERROR(VLOOKUP(CONCATENATE($A2142,"A"),'05 APU'!$1:$1048576,9,),"")</f>
        <v/>
      </c>
      <c r="N2142" s="86"/>
      <c r="O2142" s="90">
        <f>IFERROR(VLOOKUP(CONCATENATE($A2142,"D"),'05 APU'!$T:$AB,9,),0)</f>
        <v>0</v>
      </c>
      <c r="P2142" s="90">
        <f t="shared" si="68"/>
        <v>0</v>
      </c>
      <c r="Q2142" s="90">
        <f>IFERROR(VLOOKUP(CONCATENATE($A2142,"C"),'05 APU'!$T:$AB,9,),0)</f>
        <v>0</v>
      </c>
      <c r="R2142" s="90">
        <f>IFERROR(VLOOKUP(CONCATENATE($A2142,"B"),'05 APU'!$T:$AB,9,),0)</f>
        <v>0</v>
      </c>
      <c r="S2142" s="90">
        <f>IFERROR(VLOOKUP(CONCATENATE($A2142,"A"),'05 APU'!$T:$AB,9,),0)</f>
        <v>0</v>
      </c>
      <c r="U2142" s="421"/>
      <c r="V2142" s="424"/>
      <c r="W2142" s="429" t="s">
        <v>7203</v>
      </c>
    </row>
    <row r="2143" spans="1:23" ht="21" x14ac:dyDescent="0.25">
      <c r="A2143" s="88">
        <v>2133</v>
      </c>
      <c r="B2143" s="673" t="s">
        <v>5090</v>
      </c>
      <c r="C2143" s="682" t="s">
        <v>6239</v>
      </c>
      <c r="D2143" s="681" t="str">
        <f>IFERROR(VLOOKUP(CONCATENATE($A2143,"T"),'05 APU'!$1:$1048576,3,),"")</f>
        <v/>
      </c>
      <c r="E2143" s="681" t="str">
        <f>IFERROR(VLOOKUP(CONCATENATE($A2143,"T2"),'05 APU'!$1:$1048576,3,),"")</f>
        <v/>
      </c>
      <c r="F2143" s="681" t="str">
        <f>IFERROR(VLOOKUP(CONCATENATE($A2143,"T3"),'05 APU'!$1:$1048576,3,),"")</f>
        <v/>
      </c>
      <c r="G2143" s="672" t="s">
        <v>168</v>
      </c>
      <c r="H2143" s="351"/>
      <c r="I2143" s="90">
        <f>IFERROR((VLOOKUP(CONCATENATE($A2143,"D"),'05 APU'!$1:$1048576,9,)),0)</f>
        <v>0</v>
      </c>
      <c r="J2143" s="90">
        <f t="shared" si="67"/>
        <v>0</v>
      </c>
      <c r="K2143" s="297" t="str">
        <f>IFERROR(VLOOKUP(CONCATENATE($A2143,"C"),'05 APU'!$1:$1048576,9,),"")</f>
        <v/>
      </c>
      <c r="L2143" s="297" t="str">
        <f>IFERROR(VLOOKUP(CONCATENATE($A2143,"B"),'05 APU'!$1:$1048576,9,),"")</f>
        <v/>
      </c>
      <c r="M2143" s="297" t="str">
        <f>IFERROR(VLOOKUP(CONCATENATE($A2143,"A"),'05 APU'!$1:$1048576,9,),"")</f>
        <v/>
      </c>
      <c r="N2143" s="86"/>
      <c r="O2143" s="90">
        <f>IFERROR(VLOOKUP(CONCATENATE($A2143,"D"),'05 APU'!$T:$AB,9,),0)</f>
        <v>0</v>
      </c>
      <c r="P2143" s="90">
        <f t="shared" si="68"/>
        <v>0</v>
      </c>
      <c r="Q2143" s="90">
        <f>IFERROR(VLOOKUP(CONCATENATE($A2143,"C"),'05 APU'!$T:$AB,9,),0)</f>
        <v>0</v>
      </c>
      <c r="R2143" s="90">
        <f>IFERROR(VLOOKUP(CONCATENATE($A2143,"B"),'05 APU'!$T:$AB,9,),0)</f>
        <v>0</v>
      </c>
      <c r="S2143" s="90">
        <f>IFERROR(VLOOKUP(CONCATENATE($A2143,"A"),'05 APU'!$T:$AB,9,),0)</f>
        <v>0</v>
      </c>
      <c r="U2143" s="421"/>
      <c r="V2143" s="424"/>
      <c r="W2143" s="429" t="s">
        <v>7203</v>
      </c>
    </row>
    <row r="2144" spans="1:23" ht="21" x14ac:dyDescent="0.25">
      <c r="A2144" s="88">
        <v>2134</v>
      </c>
      <c r="B2144" s="673" t="s">
        <v>5091</v>
      </c>
      <c r="C2144" s="682" t="s">
        <v>6240</v>
      </c>
      <c r="D2144" s="681" t="str">
        <f>IFERROR(VLOOKUP(CONCATENATE($A2144,"T"),'05 APU'!$1:$1048576,3,),"")</f>
        <v/>
      </c>
      <c r="E2144" s="681" t="str">
        <f>IFERROR(VLOOKUP(CONCATENATE($A2144,"T2"),'05 APU'!$1:$1048576,3,),"")</f>
        <v/>
      </c>
      <c r="F2144" s="681" t="str">
        <f>IFERROR(VLOOKUP(CONCATENATE($A2144,"T3"),'05 APU'!$1:$1048576,3,),"")</f>
        <v/>
      </c>
      <c r="G2144" s="672" t="s">
        <v>168</v>
      </c>
      <c r="H2144" s="351"/>
      <c r="I2144" s="90">
        <f>IFERROR((VLOOKUP(CONCATENATE($A2144,"D"),'05 APU'!$1:$1048576,9,)),0)</f>
        <v>0</v>
      </c>
      <c r="J2144" s="90">
        <f t="shared" si="67"/>
        <v>0</v>
      </c>
      <c r="K2144" s="297" t="str">
        <f>IFERROR(VLOOKUP(CONCATENATE($A2144,"C"),'05 APU'!$1:$1048576,9,),"")</f>
        <v/>
      </c>
      <c r="L2144" s="297" t="str">
        <f>IFERROR(VLOOKUP(CONCATENATE($A2144,"B"),'05 APU'!$1:$1048576,9,),"")</f>
        <v/>
      </c>
      <c r="M2144" s="297" t="str">
        <f>IFERROR(VLOOKUP(CONCATENATE($A2144,"A"),'05 APU'!$1:$1048576,9,),"")</f>
        <v/>
      </c>
      <c r="N2144" s="86"/>
      <c r="O2144" s="90">
        <f>IFERROR(VLOOKUP(CONCATENATE($A2144,"D"),'05 APU'!$T:$AB,9,),0)</f>
        <v>0</v>
      </c>
      <c r="P2144" s="90">
        <f t="shared" si="68"/>
        <v>0</v>
      </c>
      <c r="Q2144" s="90">
        <f>IFERROR(VLOOKUP(CONCATENATE($A2144,"C"),'05 APU'!$T:$AB,9,),0)</f>
        <v>0</v>
      </c>
      <c r="R2144" s="90">
        <f>IFERROR(VLOOKUP(CONCATENATE($A2144,"B"),'05 APU'!$T:$AB,9,),0)</f>
        <v>0</v>
      </c>
      <c r="S2144" s="90">
        <f>IFERROR(VLOOKUP(CONCATENATE($A2144,"A"),'05 APU'!$T:$AB,9,),0)</f>
        <v>0</v>
      </c>
      <c r="U2144" s="421"/>
      <c r="V2144" s="424"/>
      <c r="W2144" s="429" t="s">
        <v>7203</v>
      </c>
    </row>
    <row r="2145" spans="1:23" ht="21" x14ac:dyDescent="0.25">
      <c r="A2145" s="88">
        <v>2135</v>
      </c>
      <c r="B2145" s="673" t="s">
        <v>5092</v>
      </c>
      <c r="C2145" s="682" t="s">
        <v>6241</v>
      </c>
      <c r="D2145" s="681" t="str">
        <f>IFERROR(VLOOKUP(CONCATENATE($A2145,"T"),'05 APU'!$1:$1048576,3,),"")</f>
        <v/>
      </c>
      <c r="E2145" s="681" t="str">
        <f>IFERROR(VLOOKUP(CONCATENATE($A2145,"T2"),'05 APU'!$1:$1048576,3,),"")</f>
        <v/>
      </c>
      <c r="F2145" s="681" t="str">
        <f>IFERROR(VLOOKUP(CONCATENATE($A2145,"T3"),'05 APU'!$1:$1048576,3,),"")</f>
        <v/>
      </c>
      <c r="G2145" s="672" t="s">
        <v>168</v>
      </c>
      <c r="H2145" s="351"/>
      <c r="I2145" s="90">
        <f>IFERROR((VLOOKUP(CONCATENATE($A2145,"D"),'05 APU'!$1:$1048576,9,)),0)</f>
        <v>0</v>
      </c>
      <c r="J2145" s="90">
        <f t="shared" si="67"/>
        <v>0</v>
      </c>
      <c r="K2145" s="297" t="str">
        <f>IFERROR(VLOOKUP(CONCATENATE($A2145,"C"),'05 APU'!$1:$1048576,9,),"")</f>
        <v/>
      </c>
      <c r="L2145" s="297" t="str">
        <f>IFERROR(VLOOKUP(CONCATENATE($A2145,"B"),'05 APU'!$1:$1048576,9,),"")</f>
        <v/>
      </c>
      <c r="M2145" s="297" t="str">
        <f>IFERROR(VLOOKUP(CONCATENATE($A2145,"A"),'05 APU'!$1:$1048576,9,),"")</f>
        <v/>
      </c>
      <c r="N2145" s="86"/>
      <c r="O2145" s="90">
        <f>IFERROR(VLOOKUP(CONCATENATE($A2145,"D"),'05 APU'!$T:$AB,9,),0)</f>
        <v>0</v>
      </c>
      <c r="P2145" s="90">
        <f t="shared" si="68"/>
        <v>0</v>
      </c>
      <c r="Q2145" s="90">
        <f>IFERROR(VLOOKUP(CONCATENATE($A2145,"C"),'05 APU'!$T:$AB,9,),0)</f>
        <v>0</v>
      </c>
      <c r="R2145" s="90">
        <f>IFERROR(VLOOKUP(CONCATENATE($A2145,"B"),'05 APU'!$T:$AB,9,),0)</f>
        <v>0</v>
      </c>
      <c r="S2145" s="90">
        <f>IFERROR(VLOOKUP(CONCATENATE($A2145,"A"),'05 APU'!$T:$AB,9,),0)</f>
        <v>0</v>
      </c>
      <c r="U2145" s="421"/>
      <c r="V2145" s="424"/>
      <c r="W2145" s="429" t="s">
        <v>7203</v>
      </c>
    </row>
    <row r="2146" spans="1:23" ht="21" x14ac:dyDescent="0.25">
      <c r="A2146" s="88">
        <v>2136</v>
      </c>
      <c r="B2146" s="673" t="s">
        <v>5093</v>
      </c>
      <c r="C2146" s="682" t="s">
        <v>6242</v>
      </c>
      <c r="D2146" s="681" t="str">
        <f>IFERROR(VLOOKUP(CONCATENATE($A2146,"T"),'05 APU'!$1:$1048576,3,),"")</f>
        <v/>
      </c>
      <c r="E2146" s="681" t="str">
        <f>IFERROR(VLOOKUP(CONCATENATE($A2146,"T2"),'05 APU'!$1:$1048576,3,),"")</f>
        <v/>
      </c>
      <c r="F2146" s="681" t="str">
        <f>IFERROR(VLOOKUP(CONCATENATE($A2146,"T3"),'05 APU'!$1:$1048576,3,),"")</f>
        <v/>
      </c>
      <c r="G2146" s="672" t="s">
        <v>168</v>
      </c>
      <c r="H2146" s="351"/>
      <c r="I2146" s="90">
        <f>IFERROR((VLOOKUP(CONCATENATE($A2146,"D"),'05 APU'!$1:$1048576,9,)),0)</f>
        <v>0</v>
      </c>
      <c r="J2146" s="90">
        <f t="shared" si="67"/>
        <v>0</v>
      </c>
      <c r="K2146" s="297" t="str">
        <f>IFERROR(VLOOKUP(CONCATENATE($A2146,"C"),'05 APU'!$1:$1048576,9,),"")</f>
        <v/>
      </c>
      <c r="L2146" s="297" t="str">
        <f>IFERROR(VLOOKUP(CONCATENATE($A2146,"B"),'05 APU'!$1:$1048576,9,),"")</f>
        <v/>
      </c>
      <c r="M2146" s="297" t="str">
        <f>IFERROR(VLOOKUP(CONCATENATE($A2146,"A"),'05 APU'!$1:$1048576,9,),"")</f>
        <v/>
      </c>
      <c r="N2146" s="86"/>
      <c r="O2146" s="90">
        <f>IFERROR(VLOOKUP(CONCATENATE($A2146,"D"),'05 APU'!$T:$AB,9,),0)</f>
        <v>0</v>
      </c>
      <c r="P2146" s="90">
        <f t="shared" si="68"/>
        <v>0</v>
      </c>
      <c r="Q2146" s="90">
        <f>IFERROR(VLOOKUP(CONCATENATE($A2146,"C"),'05 APU'!$T:$AB,9,),0)</f>
        <v>0</v>
      </c>
      <c r="R2146" s="90">
        <f>IFERROR(VLOOKUP(CONCATENATE($A2146,"B"),'05 APU'!$T:$AB,9,),0)</f>
        <v>0</v>
      </c>
      <c r="S2146" s="90">
        <f>IFERROR(VLOOKUP(CONCATENATE($A2146,"A"),'05 APU'!$T:$AB,9,),0)</f>
        <v>0</v>
      </c>
      <c r="U2146" s="421"/>
      <c r="V2146" s="424"/>
      <c r="W2146" s="429" t="s">
        <v>7203</v>
      </c>
    </row>
    <row r="2147" spans="1:23" ht="21" x14ac:dyDescent="0.25">
      <c r="A2147" s="88">
        <v>2137</v>
      </c>
      <c r="B2147" s="673" t="s">
        <v>5094</v>
      </c>
      <c r="C2147" s="682" t="s">
        <v>6243</v>
      </c>
      <c r="D2147" s="681" t="str">
        <f>IFERROR(VLOOKUP(CONCATENATE($A2147,"T"),'05 APU'!$1:$1048576,3,),"")</f>
        <v/>
      </c>
      <c r="E2147" s="681" t="str">
        <f>IFERROR(VLOOKUP(CONCATENATE($A2147,"T2"),'05 APU'!$1:$1048576,3,),"")</f>
        <v/>
      </c>
      <c r="F2147" s="681" t="str">
        <f>IFERROR(VLOOKUP(CONCATENATE($A2147,"T3"),'05 APU'!$1:$1048576,3,),"")</f>
        <v/>
      </c>
      <c r="G2147" s="672" t="s">
        <v>168</v>
      </c>
      <c r="H2147" s="351"/>
      <c r="I2147" s="90">
        <f>IFERROR((VLOOKUP(CONCATENATE($A2147,"D"),'05 APU'!$1:$1048576,9,)),0)</f>
        <v>0</v>
      </c>
      <c r="J2147" s="90">
        <f t="shared" si="67"/>
        <v>0</v>
      </c>
      <c r="K2147" s="297" t="str">
        <f>IFERROR(VLOOKUP(CONCATENATE($A2147,"C"),'05 APU'!$1:$1048576,9,),"")</f>
        <v/>
      </c>
      <c r="L2147" s="297" t="str">
        <f>IFERROR(VLOOKUP(CONCATENATE($A2147,"B"),'05 APU'!$1:$1048576,9,),"")</f>
        <v/>
      </c>
      <c r="M2147" s="297" t="str">
        <f>IFERROR(VLOOKUP(CONCATENATE($A2147,"A"),'05 APU'!$1:$1048576,9,),"")</f>
        <v/>
      </c>
      <c r="N2147" s="86"/>
      <c r="O2147" s="90">
        <f>IFERROR(VLOOKUP(CONCATENATE($A2147,"D"),'05 APU'!$T:$AB,9,),0)</f>
        <v>0</v>
      </c>
      <c r="P2147" s="90">
        <f t="shared" si="68"/>
        <v>0</v>
      </c>
      <c r="Q2147" s="90">
        <f>IFERROR(VLOOKUP(CONCATENATE($A2147,"C"),'05 APU'!$T:$AB,9,),0)</f>
        <v>0</v>
      </c>
      <c r="R2147" s="90">
        <f>IFERROR(VLOOKUP(CONCATENATE($A2147,"B"),'05 APU'!$T:$AB,9,),0)</f>
        <v>0</v>
      </c>
      <c r="S2147" s="90">
        <f>IFERROR(VLOOKUP(CONCATENATE($A2147,"A"),'05 APU'!$T:$AB,9,),0)</f>
        <v>0</v>
      </c>
      <c r="U2147" s="421"/>
      <c r="V2147" s="424"/>
      <c r="W2147" s="429" t="s">
        <v>7203</v>
      </c>
    </row>
    <row r="2148" spans="1:23" ht="21" x14ac:dyDescent="0.25">
      <c r="A2148" s="88">
        <v>2138</v>
      </c>
      <c r="B2148" s="673" t="s">
        <v>5095</v>
      </c>
      <c r="C2148" s="682" t="s">
        <v>6244</v>
      </c>
      <c r="D2148" s="681" t="str">
        <f>IFERROR(VLOOKUP(CONCATENATE($A2148,"T"),'05 APU'!$1:$1048576,3,),"")</f>
        <v/>
      </c>
      <c r="E2148" s="681" t="str">
        <f>IFERROR(VLOOKUP(CONCATENATE($A2148,"T2"),'05 APU'!$1:$1048576,3,),"")</f>
        <v/>
      </c>
      <c r="F2148" s="681" t="str">
        <f>IFERROR(VLOOKUP(CONCATENATE($A2148,"T3"),'05 APU'!$1:$1048576,3,),"")</f>
        <v/>
      </c>
      <c r="G2148" s="672" t="s">
        <v>168</v>
      </c>
      <c r="H2148" s="351"/>
      <c r="I2148" s="90">
        <f>IFERROR((VLOOKUP(CONCATENATE($A2148,"D"),'05 APU'!$1:$1048576,9,)),0)</f>
        <v>0</v>
      </c>
      <c r="J2148" s="90">
        <f t="shared" si="67"/>
        <v>0</v>
      </c>
      <c r="K2148" s="297" t="str">
        <f>IFERROR(VLOOKUP(CONCATENATE($A2148,"C"),'05 APU'!$1:$1048576,9,),"")</f>
        <v/>
      </c>
      <c r="L2148" s="297" t="str">
        <f>IFERROR(VLOOKUP(CONCATENATE($A2148,"B"),'05 APU'!$1:$1048576,9,),"")</f>
        <v/>
      </c>
      <c r="M2148" s="297" t="str">
        <f>IFERROR(VLOOKUP(CONCATENATE($A2148,"A"),'05 APU'!$1:$1048576,9,),"")</f>
        <v/>
      </c>
      <c r="N2148" s="86"/>
      <c r="O2148" s="90">
        <f>IFERROR(VLOOKUP(CONCATENATE($A2148,"D"),'05 APU'!$T:$AB,9,),0)</f>
        <v>0</v>
      </c>
      <c r="P2148" s="90">
        <f t="shared" si="68"/>
        <v>0</v>
      </c>
      <c r="Q2148" s="90">
        <f>IFERROR(VLOOKUP(CONCATENATE($A2148,"C"),'05 APU'!$T:$AB,9,),0)</f>
        <v>0</v>
      </c>
      <c r="R2148" s="90">
        <f>IFERROR(VLOOKUP(CONCATENATE($A2148,"B"),'05 APU'!$T:$AB,9,),0)</f>
        <v>0</v>
      </c>
      <c r="S2148" s="90">
        <f>IFERROR(VLOOKUP(CONCATENATE($A2148,"A"),'05 APU'!$T:$AB,9,),0)</f>
        <v>0</v>
      </c>
      <c r="U2148" s="421"/>
      <c r="V2148" s="424"/>
      <c r="W2148" s="429" t="s">
        <v>7203</v>
      </c>
    </row>
    <row r="2149" spans="1:23" ht="21" x14ac:dyDescent="0.25">
      <c r="A2149" s="88">
        <v>2139</v>
      </c>
      <c r="B2149" s="673" t="s">
        <v>5096</v>
      </c>
      <c r="C2149" s="682" t="s">
        <v>6245</v>
      </c>
      <c r="D2149" s="681" t="str">
        <f>IFERROR(VLOOKUP(CONCATENATE($A2149,"T"),'05 APU'!$1:$1048576,3,),"")</f>
        <v/>
      </c>
      <c r="E2149" s="681" t="str">
        <f>IFERROR(VLOOKUP(CONCATENATE($A2149,"T2"),'05 APU'!$1:$1048576,3,),"")</f>
        <v/>
      </c>
      <c r="F2149" s="681" t="str">
        <f>IFERROR(VLOOKUP(CONCATENATE($A2149,"T3"),'05 APU'!$1:$1048576,3,),"")</f>
        <v/>
      </c>
      <c r="G2149" s="672" t="s">
        <v>168</v>
      </c>
      <c r="H2149" s="351"/>
      <c r="I2149" s="90">
        <f>IFERROR((VLOOKUP(CONCATENATE($A2149,"D"),'05 APU'!$1:$1048576,9,)),0)</f>
        <v>0</v>
      </c>
      <c r="J2149" s="90">
        <f t="shared" si="67"/>
        <v>0</v>
      </c>
      <c r="K2149" s="297" t="str">
        <f>IFERROR(VLOOKUP(CONCATENATE($A2149,"C"),'05 APU'!$1:$1048576,9,),"")</f>
        <v/>
      </c>
      <c r="L2149" s="297" t="str">
        <f>IFERROR(VLOOKUP(CONCATENATE($A2149,"B"),'05 APU'!$1:$1048576,9,),"")</f>
        <v/>
      </c>
      <c r="M2149" s="297" t="str">
        <f>IFERROR(VLOOKUP(CONCATENATE($A2149,"A"),'05 APU'!$1:$1048576,9,),"")</f>
        <v/>
      </c>
      <c r="N2149" s="86"/>
      <c r="O2149" s="90">
        <f>IFERROR(VLOOKUP(CONCATENATE($A2149,"D"),'05 APU'!$T:$AB,9,),0)</f>
        <v>0</v>
      </c>
      <c r="P2149" s="90">
        <f t="shared" si="68"/>
        <v>0</v>
      </c>
      <c r="Q2149" s="90">
        <f>IFERROR(VLOOKUP(CONCATENATE($A2149,"C"),'05 APU'!$T:$AB,9,),0)</f>
        <v>0</v>
      </c>
      <c r="R2149" s="90">
        <f>IFERROR(VLOOKUP(CONCATENATE($A2149,"B"),'05 APU'!$T:$AB,9,),0)</f>
        <v>0</v>
      </c>
      <c r="S2149" s="90">
        <f>IFERROR(VLOOKUP(CONCATENATE($A2149,"A"),'05 APU'!$T:$AB,9,),0)</f>
        <v>0</v>
      </c>
      <c r="U2149" s="421"/>
      <c r="V2149" s="424"/>
      <c r="W2149" s="429" t="s">
        <v>7203</v>
      </c>
    </row>
    <row r="2150" spans="1:23" ht="21" x14ac:dyDescent="0.25">
      <c r="A2150" s="88">
        <v>2140</v>
      </c>
      <c r="B2150" s="673" t="s">
        <v>5097</v>
      </c>
      <c r="C2150" s="682" t="s">
        <v>6246</v>
      </c>
      <c r="D2150" s="681" t="str">
        <f>IFERROR(VLOOKUP(CONCATENATE($A2150,"T"),'05 APU'!$1:$1048576,3,),"")</f>
        <v/>
      </c>
      <c r="E2150" s="681" t="str">
        <f>IFERROR(VLOOKUP(CONCATENATE($A2150,"T2"),'05 APU'!$1:$1048576,3,),"")</f>
        <v/>
      </c>
      <c r="F2150" s="681" t="str">
        <f>IFERROR(VLOOKUP(CONCATENATE($A2150,"T3"),'05 APU'!$1:$1048576,3,),"")</f>
        <v/>
      </c>
      <c r="G2150" s="672" t="s">
        <v>168</v>
      </c>
      <c r="H2150" s="351"/>
      <c r="I2150" s="90">
        <f>IFERROR((VLOOKUP(CONCATENATE($A2150,"D"),'05 APU'!$1:$1048576,9,)),0)</f>
        <v>0</v>
      </c>
      <c r="J2150" s="90">
        <f t="shared" si="67"/>
        <v>0</v>
      </c>
      <c r="K2150" s="297" t="str">
        <f>IFERROR(VLOOKUP(CONCATENATE($A2150,"C"),'05 APU'!$1:$1048576,9,),"")</f>
        <v/>
      </c>
      <c r="L2150" s="297" t="str">
        <f>IFERROR(VLOOKUP(CONCATENATE($A2150,"B"),'05 APU'!$1:$1048576,9,),"")</f>
        <v/>
      </c>
      <c r="M2150" s="297" t="str">
        <f>IFERROR(VLOOKUP(CONCATENATE($A2150,"A"),'05 APU'!$1:$1048576,9,),"")</f>
        <v/>
      </c>
      <c r="N2150" s="86"/>
      <c r="O2150" s="90">
        <f>IFERROR(VLOOKUP(CONCATENATE($A2150,"D"),'05 APU'!$T:$AB,9,),0)</f>
        <v>0</v>
      </c>
      <c r="P2150" s="90">
        <f t="shared" si="68"/>
        <v>0</v>
      </c>
      <c r="Q2150" s="90">
        <f>IFERROR(VLOOKUP(CONCATENATE($A2150,"C"),'05 APU'!$T:$AB,9,),0)</f>
        <v>0</v>
      </c>
      <c r="R2150" s="90">
        <f>IFERROR(VLOOKUP(CONCATENATE($A2150,"B"),'05 APU'!$T:$AB,9,),0)</f>
        <v>0</v>
      </c>
      <c r="S2150" s="90">
        <f>IFERROR(VLOOKUP(CONCATENATE($A2150,"A"),'05 APU'!$T:$AB,9,),0)</f>
        <v>0</v>
      </c>
      <c r="U2150" s="421"/>
      <c r="V2150" s="424"/>
      <c r="W2150" s="429" t="s">
        <v>7203</v>
      </c>
    </row>
    <row r="2151" spans="1:23" ht="21" x14ac:dyDescent="0.25">
      <c r="A2151" s="88">
        <v>2141</v>
      </c>
      <c r="B2151" s="673" t="s">
        <v>5098</v>
      </c>
      <c r="C2151" s="682" t="s">
        <v>6247</v>
      </c>
      <c r="D2151" s="681" t="str">
        <f>IFERROR(VLOOKUP(CONCATENATE($A2151,"T"),'05 APU'!$1:$1048576,3,),"")</f>
        <v/>
      </c>
      <c r="E2151" s="681" t="str">
        <f>IFERROR(VLOOKUP(CONCATENATE($A2151,"T2"),'05 APU'!$1:$1048576,3,),"")</f>
        <v/>
      </c>
      <c r="F2151" s="681" t="str">
        <f>IFERROR(VLOOKUP(CONCATENATE($A2151,"T3"),'05 APU'!$1:$1048576,3,),"")</f>
        <v/>
      </c>
      <c r="G2151" s="672" t="s">
        <v>168</v>
      </c>
      <c r="H2151" s="351"/>
      <c r="I2151" s="90">
        <f>IFERROR((VLOOKUP(CONCATENATE($A2151,"D"),'05 APU'!$1:$1048576,9,)),0)</f>
        <v>0</v>
      </c>
      <c r="J2151" s="90">
        <f t="shared" si="67"/>
        <v>0</v>
      </c>
      <c r="K2151" s="297" t="str">
        <f>IFERROR(VLOOKUP(CONCATENATE($A2151,"C"),'05 APU'!$1:$1048576,9,),"")</f>
        <v/>
      </c>
      <c r="L2151" s="297" t="str">
        <f>IFERROR(VLOOKUP(CONCATENATE($A2151,"B"),'05 APU'!$1:$1048576,9,),"")</f>
        <v/>
      </c>
      <c r="M2151" s="297" t="str">
        <f>IFERROR(VLOOKUP(CONCATENATE($A2151,"A"),'05 APU'!$1:$1048576,9,),"")</f>
        <v/>
      </c>
      <c r="N2151" s="86"/>
      <c r="O2151" s="90">
        <f>IFERROR(VLOOKUP(CONCATENATE($A2151,"D"),'05 APU'!$T:$AB,9,),0)</f>
        <v>0</v>
      </c>
      <c r="P2151" s="90">
        <f t="shared" si="68"/>
        <v>0</v>
      </c>
      <c r="Q2151" s="90">
        <f>IFERROR(VLOOKUP(CONCATENATE($A2151,"C"),'05 APU'!$T:$AB,9,),0)</f>
        <v>0</v>
      </c>
      <c r="R2151" s="90">
        <f>IFERROR(VLOOKUP(CONCATENATE($A2151,"B"),'05 APU'!$T:$AB,9,),0)</f>
        <v>0</v>
      </c>
      <c r="S2151" s="90">
        <f>IFERROR(VLOOKUP(CONCATENATE($A2151,"A"),'05 APU'!$T:$AB,9,),0)</f>
        <v>0</v>
      </c>
      <c r="U2151" s="421"/>
      <c r="V2151" s="424"/>
      <c r="W2151" s="429" t="s">
        <v>7203</v>
      </c>
    </row>
    <row r="2152" spans="1:23" ht="21" x14ac:dyDescent="0.25">
      <c r="A2152" s="88">
        <v>2142</v>
      </c>
      <c r="B2152" s="673" t="s">
        <v>5099</v>
      </c>
      <c r="C2152" s="682" t="s">
        <v>6248</v>
      </c>
      <c r="D2152" s="681" t="str">
        <f>IFERROR(VLOOKUP(CONCATENATE($A2152,"T"),'05 APU'!$1:$1048576,3,),"")</f>
        <v/>
      </c>
      <c r="E2152" s="681" t="str">
        <f>IFERROR(VLOOKUP(CONCATENATE($A2152,"T2"),'05 APU'!$1:$1048576,3,),"")</f>
        <v/>
      </c>
      <c r="F2152" s="681" t="str">
        <f>IFERROR(VLOOKUP(CONCATENATE($A2152,"T3"),'05 APU'!$1:$1048576,3,),"")</f>
        <v/>
      </c>
      <c r="G2152" s="672" t="s">
        <v>168</v>
      </c>
      <c r="H2152" s="351"/>
      <c r="I2152" s="90">
        <f>IFERROR((VLOOKUP(CONCATENATE($A2152,"D"),'05 APU'!$1:$1048576,9,)),0)</f>
        <v>0</v>
      </c>
      <c r="J2152" s="90">
        <f t="shared" si="67"/>
        <v>0</v>
      </c>
      <c r="K2152" s="297" t="str">
        <f>IFERROR(VLOOKUP(CONCATENATE($A2152,"C"),'05 APU'!$1:$1048576,9,),"")</f>
        <v/>
      </c>
      <c r="L2152" s="297" t="str">
        <f>IFERROR(VLOOKUP(CONCATENATE($A2152,"B"),'05 APU'!$1:$1048576,9,),"")</f>
        <v/>
      </c>
      <c r="M2152" s="297" t="str">
        <f>IFERROR(VLOOKUP(CONCATENATE($A2152,"A"),'05 APU'!$1:$1048576,9,),"")</f>
        <v/>
      </c>
      <c r="N2152" s="86"/>
      <c r="O2152" s="90">
        <f>IFERROR(VLOOKUP(CONCATENATE($A2152,"D"),'05 APU'!$T:$AB,9,),0)</f>
        <v>0</v>
      </c>
      <c r="P2152" s="90">
        <f t="shared" si="68"/>
        <v>0</v>
      </c>
      <c r="Q2152" s="90">
        <f>IFERROR(VLOOKUP(CONCATENATE($A2152,"C"),'05 APU'!$T:$AB,9,),0)</f>
        <v>0</v>
      </c>
      <c r="R2152" s="90">
        <f>IFERROR(VLOOKUP(CONCATENATE($A2152,"B"),'05 APU'!$T:$AB,9,),0)</f>
        <v>0</v>
      </c>
      <c r="S2152" s="90">
        <f>IFERROR(VLOOKUP(CONCATENATE($A2152,"A"),'05 APU'!$T:$AB,9,),0)</f>
        <v>0</v>
      </c>
      <c r="U2152" s="421"/>
      <c r="V2152" s="424"/>
      <c r="W2152" s="429" t="s">
        <v>7203</v>
      </c>
    </row>
    <row r="2153" spans="1:23" ht="21" x14ac:dyDescent="0.25">
      <c r="A2153" s="88">
        <v>2143</v>
      </c>
      <c r="B2153" s="673" t="s">
        <v>5100</v>
      </c>
      <c r="C2153" s="682" t="s">
        <v>6249</v>
      </c>
      <c r="D2153" s="681" t="str">
        <f>IFERROR(VLOOKUP(CONCATENATE($A2153,"T"),'05 APU'!$1:$1048576,3,),"")</f>
        <v/>
      </c>
      <c r="E2153" s="681" t="str">
        <f>IFERROR(VLOOKUP(CONCATENATE($A2153,"T2"),'05 APU'!$1:$1048576,3,),"")</f>
        <v/>
      </c>
      <c r="F2153" s="681" t="str">
        <f>IFERROR(VLOOKUP(CONCATENATE($A2153,"T3"),'05 APU'!$1:$1048576,3,),"")</f>
        <v/>
      </c>
      <c r="G2153" s="672" t="s">
        <v>168</v>
      </c>
      <c r="H2153" s="351"/>
      <c r="I2153" s="90">
        <f>IFERROR((VLOOKUP(CONCATENATE($A2153,"D"),'05 APU'!$1:$1048576,9,)),0)</f>
        <v>0</v>
      </c>
      <c r="J2153" s="90">
        <f t="shared" si="67"/>
        <v>0</v>
      </c>
      <c r="K2153" s="297" t="str">
        <f>IFERROR(VLOOKUP(CONCATENATE($A2153,"C"),'05 APU'!$1:$1048576,9,),"")</f>
        <v/>
      </c>
      <c r="L2153" s="297" t="str">
        <f>IFERROR(VLOOKUP(CONCATENATE($A2153,"B"),'05 APU'!$1:$1048576,9,),"")</f>
        <v/>
      </c>
      <c r="M2153" s="297" t="str">
        <f>IFERROR(VLOOKUP(CONCATENATE($A2153,"A"),'05 APU'!$1:$1048576,9,),"")</f>
        <v/>
      </c>
      <c r="N2153" s="86"/>
      <c r="O2153" s="90">
        <f>IFERROR(VLOOKUP(CONCATENATE($A2153,"D"),'05 APU'!$T:$AB,9,),0)</f>
        <v>0</v>
      </c>
      <c r="P2153" s="90">
        <f t="shared" si="68"/>
        <v>0</v>
      </c>
      <c r="Q2153" s="90">
        <f>IFERROR(VLOOKUP(CONCATENATE($A2153,"C"),'05 APU'!$T:$AB,9,),0)</f>
        <v>0</v>
      </c>
      <c r="R2153" s="90">
        <f>IFERROR(VLOOKUP(CONCATENATE($A2153,"B"),'05 APU'!$T:$AB,9,),0)</f>
        <v>0</v>
      </c>
      <c r="S2153" s="90">
        <f>IFERROR(VLOOKUP(CONCATENATE($A2153,"A"),'05 APU'!$T:$AB,9,),0)</f>
        <v>0</v>
      </c>
      <c r="U2153" s="421"/>
      <c r="V2153" s="424"/>
      <c r="W2153" s="429" t="s">
        <v>7203</v>
      </c>
    </row>
    <row r="2154" spans="1:23" ht="21" x14ac:dyDescent="0.25">
      <c r="A2154" s="88">
        <v>2144</v>
      </c>
      <c r="B2154" s="673" t="s">
        <v>5101</v>
      </c>
      <c r="C2154" s="682" t="s">
        <v>6250</v>
      </c>
      <c r="D2154" s="681" t="str">
        <f>IFERROR(VLOOKUP(CONCATENATE($A2154,"T"),'05 APU'!$1:$1048576,3,),"")</f>
        <v/>
      </c>
      <c r="E2154" s="681" t="str">
        <f>IFERROR(VLOOKUP(CONCATENATE($A2154,"T2"),'05 APU'!$1:$1048576,3,),"")</f>
        <v/>
      </c>
      <c r="F2154" s="681" t="str">
        <f>IFERROR(VLOOKUP(CONCATENATE($A2154,"T3"),'05 APU'!$1:$1048576,3,),"")</f>
        <v/>
      </c>
      <c r="G2154" s="672" t="s">
        <v>168</v>
      </c>
      <c r="H2154" s="351"/>
      <c r="I2154" s="90">
        <f>IFERROR((VLOOKUP(CONCATENATE($A2154,"D"),'05 APU'!$1:$1048576,9,)),0)</f>
        <v>0</v>
      </c>
      <c r="J2154" s="90">
        <f t="shared" si="67"/>
        <v>0</v>
      </c>
      <c r="K2154" s="297" t="str">
        <f>IFERROR(VLOOKUP(CONCATENATE($A2154,"C"),'05 APU'!$1:$1048576,9,),"")</f>
        <v/>
      </c>
      <c r="L2154" s="297" t="str">
        <f>IFERROR(VLOOKUP(CONCATENATE($A2154,"B"),'05 APU'!$1:$1048576,9,),"")</f>
        <v/>
      </c>
      <c r="M2154" s="297" t="str">
        <f>IFERROR(VLOOKUP(CONCATENATE($A2154,"A"),'05 APU'!$1:$1048576,9,),"")</f>
        <v/>
      </c>
      <c r="N2154" s="86"/>
      <c r="O2154" s="90">
        <f>IFERROR(VLOOKUP(CONCATENATE($A2154,"D"),'05 APU'!$T:$AB,9,),0)</f>
        <v>0</v>
      </c>
      <c r="P2154" s="90">
        <f t="shared" si="68"/>
        <v>0</v>
      </c>
      <c r="Q2154" s="90">
        <f>IFERROR(VLOOKUP(CONCATENATE($A2154,"C"),'05 APU'!$T:$AB,9,),0)</f>
        <v>0</v>
      </c>
      <c r="R2154" s="90">
        <f>IFERROR(VLOOKUP(CONCATENATE($A2154,"B"),'05 APU'!$T:$AB,9,),0)</f>
        <v>0</v>
      </c>
      <c r="S2154" s="90">
        <f>IFERROR(VLOOKUP(CONCATENATE($A2154,"A"),'05 APU'!$T:$AB,9,),0)</f>
        <v>0</v>
      </c>
      <c r="U2154" s="421"/>
      <c r="V2154" s="424"/>
      <c r="W2154" s="429" t="s">
        <v>7203</v>
      </c>
    </row>
    <row r="2155" spans="1:23" ht="21" x14ac:dyDescent="0.25">
      <c r="A2155" s="88">
        <v>2145</v>
      </c>
      <c r="B2155" s="673" t="s">
        <v>5102</v>
      </c>
      <c r="C2155" s="682" t="s">
        <v>6251</v>
      </c>
      <c r="D2155" s="681" t="str">
        <f>IFERROR(VLOOKUP(CONCATENATE($A2155,"T"),'05 APU'!$1:$1048576,3,),"")</f>
        <v/>
      </c>
      <c r="E2155" s="681" t="str">
        <f>IFERROR(VLOOKUP(CONCATENATE($A2155,"T2"),'05 APU'!$1:$1048576,3,),"")</f>
        <v/>
      </c>
      <c r="F2155" s="681" t="str">
        <f>IFERROR(VLOOKUP(CONCATENATE($A2155,"T3"),'05 APU'!$1:$1048576,3,),"")</f>
        <v/>
      </c>
      <c r="G2155" s="672" t="s">
        <v>168</v>
      </c>
      <c r="H2155" s="351"/>
      <c r="I2155" s="90">
        <f>IFERROR((VLOOKUP(CONCATENATE($A2155,"D"),'05 APU'!$1:$1048576,9,)),0)</f>
        <v>0</v>
      </c>
      <c r="J2155" s="90">
        <f t="shared" si="67"/>
        <v>0</v>
      </c>
      <c r="K2155" s="297" t="str">
        <f>IFERROR(VLOOKUP(CONCATENATE($A2155,"C"),'05 APU'!$1:$1048576,9,),"")</f>
        <v/>
      </c>
      <c r="L2155" s="297" t="str">
        <f>IFERROR(VLOOKUP(CONCATENATE($A2155,"B"),'05 APU'!$1:$1048576,9,),"")</f>
        <v/>
      </c>
      <c r="M2155" s="297" t="str">
        <f>IFERROR(VLOOKUP(CONCATENATE($A2155,"A"),'05 APU'!$1:$1048576,9,),"")</f>
        <v/>
      </c>
      <c r="N2155" s="86"/>
      <c r="O2155" s="90">
        <f>IFERROR(VLOOKUP(CONCATENATE($A2155,"D"),'05 APU'!$T:$AB,9,),0)</f>
        <v>0</v>
      </c>
      <c r="P2155" s="90">
        <f t="shared" si="68"/>
        <v>0</v>
      </c>
      <c r="Q2155" s="90">
        <f>IFERROR(VLOOKUP(CONCATENATE($A2155,"C"),'05 APU'!$T:$AB,9,),0)</f>
        <v>0</v>
      </c>
      <c r="R2155" s="90">
        <f>IFERROR(VLOOKUP(CONCATENATE($A2155,"B"),'05 APU'!$T:$AB,9,),0)</f>
        <v>0</v>
      </c>
      <c r="S2155" s="90">
        <f>IFERROR(VLOOKUP(CONCATENATE($A2155,"A"),'05 APU'!$T:$AB,9,),0)</f>
        <v>0</v>
      </c>
      <c r="U2155" s="421"/>
      <c r="V2155" s="424"/>
      <c r="W2155" s="429" t="s">
        <v>7203</v>
      </c>
    </row>
    <row r="2156" spans="1:23" ht="21" x14ac:dyDescent="0.25">
      <c r="A2156" s="88">
        <v>2146</v>
      </c>
      <c r="B2156" s="673" t="s">
        <v>5103</v>
      </c>
      <c r="C2156" s="682" t="s">
        <v>6252</v>
      </c>
      <c r="D2156" s="681" t="str">
        <f>IFERROR(VLOOKUP(CONCATENATE($A2156,"T"),'05 APU'!$1:$1048576,3,),"")</f>
        <v/>
      </c>
      <c r="E2156" s="681" t="str">
        <f>IFERROR(VLOOKUP(CONCATENATE($A2156,"T2"),'05 APU'!$1:$1048576,3,),"")</f>
        <v/>
      </c>
      <c r="F2156" s="681" t="str">
        <f>IFERROR(VLOOKUP(CONCATENATE($A2156,"T3"),'05 APU'!$1:$1048576,3,),"")</f>
        <v/>
      </c>
      <c r="G2156" s="672" t="s">
        <v>168</v>
      </c>
      <c r="H2156" s="351"/>
      <c r="I2156" s="90">
        <f>IFERROR((VLOOKUP(CONCATENATE($A2156,"D"),'05 APU'!$1:$1048576,9,)),0)</f>
        <v>0</v>
      </c>
      <c r="J2156" s="90">
        <f t="shared" si="67"/>
        <v>0</v>
      </c>
      <c r="K2156" s="297" t="str">
        <f>IFERROR(VLOOKUP(CONCATENATE($A2156,"C"),'05 APU'!$1:$1048576,9,),"")</f>
        <v/>
      </c>
      <c r="L2156" s="297" t="str">
        <f>IFERROR(VLOOKUP(CONCATENATE($A2156,"B"),'05 APU'!$1:$1048576,9,),"")</f>
        <v/>
      </c>
      <c r="M2156" s="297" t="str">
        <f>IFERROR(VLOOKUP(CONCATENATE($A2156,"A"),'05 APU'!$1:$1048576,9,),"")</f>
        <v/>
      </c>
      <c r="N2156" s="86"/>
      <c r="O2156" s="90">
        <f>IFERROR(VLOOKUP(CONCATENATE($A2156,"D"),'05 APU'!$T:$AB,9,),0)</f>
        <v>0</v>
      </c>
      <c r="P2156" s="90">
        <f t="shared" si="68"/>
        <v>0</v>
      </c>
      <c r="Q2156" s="90">
        <f>IFERROR(VLOOKUP(CONCATENATE($A2156,"C"),'05 APU'!$T:$AB,9,),0)</f>
        <v>0</v>
      </c>
      <c r="R2156" s="90">
        <f>IFERROR(VLOOKUP(CONCATENATE($A2156,"B"),'05 APU'!$T:$AB,9,),0)</f>
        <v>0</v>
      </c>
      <c r="S2156" s="90">
        <f>IFERROR(VLOOKUP(CONCATENATE($A2156,"A"),'05 APU'!$T:$AB,9,),0)</f>
        <v>0</v>
      </c>
      <c r="U2156" s="421"/>
      <c r="V2156" s="424"/>
      <c r="W2156" s="429" t="s">
        <v>7203</v>
      </c>
    </row>
    <row r="2157" spans="1:23" ht="21" x14ac:dyDescent="0.25">
      <c r="A2157" s="88">
        <v>2147</v>
      </c>
      <c r="B2157" s="673" t="s">
        <v>5104</v>
      </c>
      <c r="C2157" s="682" t="s">
        <v>6253</v>
      </c>
      <c r="D2157" s="681" t="str">
        <f>IFERROR(VLOOKUP(CONCATENATE($A2157,"T"),'05 APU'!$1:$1048576,3,),"")</f>
        <v/>
      </c>
      <c r="E2157" s="681" t="str">
        <f>IFERROR(VLOOKUP(CONCATENATE($A2157,"T2"),'05 APU'!$1:$1048576,3,),"")</f>
        <v/>
      </c>
      <c r="F2157" s="681" t="str">
        <f>IFERROR(VLOOKUP(CONCATENATE($A2157,"T3"),'05 APU'!$1:$1048576,3,),"")</f>
        <v/>
      </c>
      <c r="G2157" s="672" t="s">
        <v>168</v>
      </c>
      <c r="H2157" s="351"/>
      <c r="I2157" s="90">
        <f>IFERROR((VLOOKUP(CONCATENATE($A2157,"D"),'05 APU'!$1:$1048576,9,)),0)</f>
        <v>0</v>
      </c>
      <c r="J2157" s="90">
        <f t="shared" si="67"/>
        <v>0</v>
      </c>
      <c r="K2157" s="297" t="str">
        <f>IFERROR(VLOOKUP(CONCATENATE($A2157,"C"),'05 APU'!$1:$1048576,9,),"")</f>
        <v/>
      </c>
      <c r="L2157" s="297" t="str">
        <f>IFERROR(VLOOKUP(CONCATENATE($A2157,"B"),'05 APU'!$1:$1048576,9,),"")</f>
        <v/>
      </c>
      <c r="M2157" s="297" t="str">
        <f>IFERROR(VLOOKUP(CONCATENATE($A2157,"A"),'05 APU'!$1:$1048576,9,),"")</f>
        <v/>
      </c>
      <c r="N2157" s="86"/>
      <c r="O2157" s="90">
        <f>IFERROR(VLOOKUP(CONCATENATE($A2157,"D"),'05 APU'!$T:$AB,9,),0)</f>
        <v>0</v>
      </c>
      <c r="P2157" s="90">
        <f t="shared" si="68"/>
        <v>0</v>
      </c>
      <c r="Q2157" s="90">
        <f>IFERROR(VLOOKUP(CONCATENATE($A2157,"C"),'05 APU'!$T:$AB,9,),0)</f>
        <v>0</v>
      </c>
      <c r="R2157" s="90">
        <f>IFERROR(VLOOKUP(CONCATENATE($A2157,"B"),'05 APU'!$T:$AB,9,),0)</f>
        <v>0</v>
      </c>
      <c r="S2157" s="90">
        <f>IFERROR(VLOOKUP(CONCATENATE($A2157,"A"),'05 APU'!$T:$AB,9,),0)</f>
        <v>0</v>
      </c>
      <c r="U2157" s="421"/>
      <c r="V2157" s="424"/>
      <c r="W2157" s="429" t="s">
        <v>7203</v>
      </c>
    </row>
    <row r="2158" spans="1:23" ht="21" x14ac:dyDescent="0.25">
      <c r="A2158" s="88">
        <v>2148</v>
      </c>
      <c r="B2158" s="673" t="s">
        <v>5105</v>
      </c>
      <c r="C2158" s="682" t="s">
        <v>6254</v>
      </c>
      <c r="D2158" s="681" t="str">
        <f>IFERROR(VLOOKUP(CONCATENATE($A2158,"T"),'05 APU'!$1:$1048576,3,),"")</f>
        <v/>
      </c>
      <c r="E2158" s="681" t="str">
        <f>IFERROR(VLOOKUP(CONCATENATE($A2158,"T2"),'05 APU'!$1:$1048576,3,),"")</f>
        <v/>
      </c>
      <c r="F2158" s="681" t="str">
        <f>IFERROR(VLOOKUP(CONCATENATE($A2158,"T3"),'05 APU'!$1:$1048576,3,),"")</f>
        <v/>
      </c>
      <c r="G2158" s="672" t="s">
        <v>168</v>
      </c>
      <c r="H2158" s="351"/>
      <c r="I2158" s="90">
        <f>IFERROR((VLOOKUP(CONCATENATE($A2158,"D"),'05 APU'!$1:$1048576,9,)),0)</f>
        <v>0</v>
      </c>
      <c r="J2158" s="90">
        <f t="shared" si="67"/>
        <v>0</v>
      </c>
      <c r="K2158" s="297" t="str">
        <f>IFERROR(VLOOKUP(CONCATENATE($A2158,"C"),'05 APU'!$1:$1048576,9,),"")</f>
        <v/>
      </c>
      <c r="L2158" s="297" t="str">
        <f>IFERROR(VLOOKUP(CONCATENATE($A2158,"B"),'05 APU'!$1:$1048576,9,),"")</f>
        <v/>
      </c>
      <c r="M2158" s="297" t="str">
        <f>IFERROR(VLOOKUP(CONCATENATE($A2158,"A"),'05 APU'!$1:$1048576,9,),"")</f>
        <v/>
      </c>
      <c r="N2158" s="86"/>
      <c r="O2158" s="90">
        <f>IFERROR(VLOOKUP(CONCATENATE($A2158,"D"),'05 APU'!$T:$AB,9,),0)</f>
        <v>0</v>
      </c>
      <c r="P2158" s="90">
        <f t="shared" si="68"/>
        <v>0</v>
      </c>
      <c r="Q2158" s="90">
        <f>IFERROR(VLOOKUP(CONCATENATE($A2158,"C"),'05 APU'!$T:$AB,9,),0)</f>
        <v>0</v>
      </c>
      <c r="R2158" s="90">
        <f>IFERROR(VLOOKUP(CONCATENATE($A2158,"B"),'05 APU'!$T:$AB,9,),0)</f>
        <v>0</v>
      </c>
      <c r="S2158" s="90">
        <f>IFERROR(VLOOKUP(CONCATENATE($A2158,"A"),'05 APU'!$T:$AB,9,),0)</f>
        <v>0</v>
      </c>
      <c r="U2158" s="421"/>
      <c r="V2158" s="424"/>
      <c r="W2158" s="429" t="s">
        <v>7203</v>
      </c>
    </row>
    <row r="2159" spans="1:23" ht="21" x14ac:dyDescent="0.25">
      <c r="A2159" s="88">
        <v>2149</v>
      </c>
      <c r="B2159" s="673" t="s">
        <v>5106</v>
      </c>
      <c r="C2159" s="682" t="s">
        <v>6255</v>
      </c>
      <c r="D2159" s="681" t="str">
        <f>IFERROR(VLOOKUP(CONCATENATE($A2159,"T"),'05 APU'!$1:$1048576,3,),"")</f>
        <v/>
      </c>
      <c r="E2159" s="681" t="str">
        <f>IFERROR(VLOOKUP(CONCATENATE($A2159,"T2"),'05 APU'!$1:$1048576,3,),"")</f>
        <v/>
      </c>
      <c r="F2159" s="681" t="str">
        <f>IFERROR(VLOOKUP(CONCATENATE($A2159,"T3"),'05 APU'!$1:$1048576,3,),"")</f>
        <v/>
      </c>
      <c r="G2159" s="672" t="s">
        <v>168</v>
      </c>
      <c r="H2159" s="351"/>
      <c r="I2159" s="90">
        <f>IFERROR((VLOOKUP(CONCATENATE($A2159,"D"),'05 APU'!$1:$1048576,9,)),0)</f>
        <v>0</v>
      </c>
      <c r="J2159" s="90">
        <f t="shared" si="67"/>
        <v>0</v>
      </c>
      <c r="K2159" s="297" t="str">
        <f>IFERROR(VLOOKUP(CONCATENATE($A2159,"C"),'05 APU'!$1:$1048576,9,),"")</f>
        <v/>
      </c>
      <c r="L2159" s="297" t="str">
        <f>IFERROR(VLOOKUP(CONCATENATE($A2159,"B"),'05 APU'!$1:$1048576,9,),"")</f>
        <v/>
      </c>
      <c r="M2159" s="297" t="str">
        <f>IFERROR(VLOOKUP(CONCATENATE($A2159,"A"),'05 APU'!$1:$1048576,9,),"")</f>
        <v/>
      </c>
      <c r="N2159" s="86"/>
      <c r="O2159" s="90">
        <f>IFERROR(VLOOKUP(CONCATENATE($A2159,"D"),'05 APU'!$T:$AB,9,),0)</f>
        <v>0</v>
      </c>
      <c r="P2159" s="90">
        <f t="shared" si="68"/>
        <v>0</v>
      </c>
      <c r="Q2159" s="90">
        <f>IFERROR(VLOOKUP(CONCATENATE($A2159,"C"),'05 APU'!$T:$AB,9,),0)</f>
        <v>0</v>
      </c>
      <c r="R2159" s="90">
        <f>IFERROR(VLOOKUP(CONCATENATE($A2159,"B"),'05 APU'!$T:$AB,9,),0)</f>
        <v>0</v>
      </c>
      <c r="S2159" s="90">
        <f>IFERROR(VLOOKUP(CONCATENATE($A2159,"A"),'05 APU'!$T:$AB,9,),0)</f>
        <v>0</v>
      </c>
      <c r="U2159" s="421"/>
      <c r="V2159" s="424"/>
      <c r="W2159" s="429" t="s">
        <v>7203</v>
      </c>
    </row>
    <row r="2160" spans="1:23" ht="21" x14ac:dyDescent="0.25">
      <c r="A2160" s="88">
        <v>2150</v>
      </c>
      <c r="B2160" s="673" t="s">
        <v>5107</v>
      </c>
      <c r="C2160" s="682" t="s">
        <v>6256</v>
      </c>
      <c r="D2160" s="681" t="str">
        <f>IFERROR(VLOOKUP(CONCATENATE($A2160,"T"),'05 APU'!$1:$1048576,3,),"")</f>
        <v/>
      </c>
      <c r="E2160" s="681" t="str">
        <f>IFERROR(VLOOKUP(CONCATENATE($A2160,"T2"),'05 APU'!$1:$1048576,3,),"")</f>
        <v/>
      </c>
      <c r="F2160" s="681" t="str">
        <f>IFERROR(VLOOKUP(CONCATENATE($A2160,"T3"),'05 APU'!$1:$1048576,3,),"")</f>
        <v/>
      </c>
      <c r="G2160" s="672" t="s">
        <v>168</v>
      </c>
      <c r="H2160" s="351"/>
      <c r="I2160" s="90">
        <f>IFERROR((VLOOKUP(CONCATENATE($A2160,"D"),'05 APU'!$1:$1048576,9,)),0)</f>
        <v>0</v>
      </c>
      <c r="J2160" s="90">
        <f t="shared" si="67"/>
        <v>0</v>
      </c>
      <c r="K2160" s="297" t="str">
        <f>IFERROR(VLOOKUP(CONCATENATE($A2160,"C"),'05 APU'!$1:$1048576,9,),"")</f>
        <v/>
      </c>
      <c r="L2160" s="297" t="str">
        <f>IFERROR(VLOOKUP(CONCATENATE($A2160,"B"),'05 APU'!$1:$1048576,9,),"")</f>
        <v/>
      </c>
      <c r="M2160" s="297" t="str">
        <f>IFERROR(VLOOKUP(CONCATENATE($A2160,"A"),'05 APU'!$1:$1048576,9,),"")</f>
        <v/>
      </c>
      <c r="N2160" s="86"/>
      <c r="O2160" s="90">
        <f>IFERROR(VLOOKUP(CONCATENATE($A2160,"D"),'05 APU'!$T:$AB,9,),0)</f>
        <v>0</v>
      </c>
      <c r="P2160" s="90">
        <f t="shared" si="68"/>
        <v>0</v>
      </c>
      <c r="Q2160" s="90">
        <f>IFERROR(VLOOKUP(CONCATENATE($A2160,"C"),'05 APU'!$T:$AB,9,),0)</f>
        <v>0</v>
      </c>
      <c r="R2160" s="90">
        <f>IFERROR(VLOOKUP(CONCATENATE($A2160,"B"),'05 APU'!$T:$AB,9,),0)</f>
        <v>0</v>
      </c>
      <c r="S2160" s="90">
        <f>IFERROR(VLOOKUP(CONCATENATE($A2160,"A"),'05 APU'!$T:$AB,9,),0)</f>
        <v>0</v>
      </c>
      <c r="U2160" s="421"/>
      <c r="V2160" s="424"/>
      <c r="W2160" s="429" t="s">
        <v>7203</v>
      </c>
    </row>
    <row r="2161" spans="1:23" ht="21" x14ac:dyDescent="0.25">
      <c r="A2161" s="88">
        <v>2151</v>
      </c>
      <c r="B2161" s="673" t="s">
        <v>5108</v>
      </c>
      <c r="C2161" s="682" t="s">
        <v>6257</v>
      </c>
      <c r="D2161" s="681" t="str">
        <f>IFERROR(VLOOKUP(CONCATENATE($A2161,"T"),'05 APU'!$1:$1048576,3,),"")</f>
        <v/>
      </c>
      <c r="E2161" s="681" t="str">
        <f>IFERROR(VLOOKUP(CONCATENATE($A2161,"T2"),'05 APU'!$1:$1048576,3,),"")</f>
        <v/>
      </c>
      <c r="F2161" s="681" t="str">
        <f>IFERROR(VLOOKUP(CONCATENATE($A2161,"T3"),'05 APU'!$1:$1048576,3,),"")</f>
        <v/>
      </c>
      <c r="G2161" s="672" t="s">
        <v>168</v>
      </c>
      <c r="H2161" s="351"/>
      <c r="I2161" s="90">
        <f>IFERROR((VLOOKUP(CONCATENATE($A2161,"D"),'05 APU'!$1:$1048576,9,)),0)</f>
        <v>0</v>
      </c>
      <c r="J2161" s="90">
        <f t="shared" si="67"/>
        <v>0</v>
      </c>
      <c r="K2161" s="297" t="str">
        <f>IFERROR(VLOOKUP(CONCATENATE($A2161,"C"),'05 APU'!$1:$1048576,9,),"")</f>
        <v/>
      </c>
      <c r="L2161" s="297" t="str">
        <f>IFERROR(VLOOKUP(CONCATENATE($A2161,"B"),'05 APU'!$1:$1048576,9,),"")</f>
        <v/>
      </c>
      <c r="M2161" s="297" t="str">
        <f>IFERROR(VLOOKUP(CONCATENATE($A2161,"A"),'05 APU'!$1:$1048576,9,),"")</f>
        <v/>
      </c>
      <c r="N2161" s="86"/>
      <c r="O2161" s="90">
        <f>IFERROR(VLOOKUP(CONCATENATE($A2161,"D"),'05 APU'!$T:$AB,9,),0)</f>
        <v>0</v>
      </c>
      <c r="P2161" s="90">
        <f t="shared" si="68"/>
        <v>0</v>
      </c>
      <c r="Q2161" s="90">
        <f>IFERROR(VLOOKUP(CONCATENATE($A2161,"C"),'05 APU'!$T:$AB,9,),0)</f>
        <v>0</v>
      </c>
      <c r="R2161" s="90">
        <f>IFERROR(VLOOKUP(CONCATENATE($A2161,"B"),'05 APU'!$T:$AB,9,),0)</f>
        <v>0</v>
      </c>
      <c r="S2161" s="90">
        <f>IFERROR(VLOOKUP(CONCATENATE($A2161,"A"),'05 APU'!$T:$AB,9,),0)</f>
        <v>0</v>
      </c>
      <c r="U2161" s="421"/>
      <c r="V2161" s="424"/>
      <c r="W2161" s="429" t="s">
        <v>7203</v>
      </c>
    </row>
    <row r="2162" spans="1:23" ht="21" x14ac:dyDescent="0.25">
      <c r="A2162" s="88">
        <v>2152</v>
      </c>
      <c r="B2162" s="673" t="s">
        <v>5109</v>
      </c>
      <c r="C2162" s="682" t="s">
        <v>6258</v>
      </c>
      <c r="D2162" s="681" t="str">
        <f>IFERROR(VLOOKUP(CONCATENATE($A2162,"T"),'05 APU'!$1:$1048576,3,),"")</f>
        <v/>
      </c>
      <c r="E2162" s="681" t="str">
        <f>IFERROR(VLOOKUP(CONCATENATE($A2162,"T2"),'05 APU'!$1:$1048576,3,),"")</f>
        <v/>
      </c>
      <c r="F2162" s="681" t="str">
        <f>IFERROR(VLOOKUP(CONCATENATE($A2162,"T3"),'05 APU'!$1:$1048576,3,),"")</f>
        <v/>
      </c>
      <c r="G2162" s="672" t="s">
        <v>168</v>
      </c>
      <c r="H2162" s="351"/>
      <c r="I2162" s="90">
        <f>IFERROR((VLOOKUP(CONCATENATE($A2162,"D"),'05 APU'!$1:$1048576,9,)),0)</f>
        <v>0</v>
      </c>
      <c r="J2162" s="90">
        <f t="shared" si="67"/>
        <v>0</v>
      </c>
      <c r="K2162" s="297" t="str">
        <f>IFERROR(VLOOKUP(CONCATENATE($A2162,"C"),'05 APU'!$1:$1048576,9,),"")</f>
        <v/>
      </c>
      <c r="L2162" s="297" t="str">
        <f>IFERROR(VLOOKUP(CONCATENATE($A2162,"B"),'05 APU'!$1:$1048576,9,),"")</f>
        <v/>
      </c>
      <c r="M2162" s="297" t="str">
        <f>IFERROR(VLOOKUP(CONCATENATE($A2162,"A"),'05 APU'!$1:$1048576,9,),"")</f>
        <v/>
      </c>
      <c r="N2162" s="86"/>
      <c r="O2162" s="90">
        <f>IFERROR(VLOOKUP(CONCATENATE($A2162,"D"),'05 APU'!$T:$AB,9,),0)</f>
        <v>0</v>
      </c>
      <c r="P2162" s="90">
        <f t="shared" si="68"/>
        <v>0</v>
      </c>
      <c r="Q2162" s="90">
        <f>IFERROR(VLOOKUP(CONCATENATE($A2162,"C"),'05 APU'!$T:$AB,9,),0)</f>
        <v>0</v>
      </c>
      <c r="R2162" s="90">
        <f>IFERROR(VLOOKUP(CONCATENATE($A2162,"B"),'05 APU'!$T:$AB,9,),0)</f>
        <v>0</v>
      </c>
      <c r="S2162" s="90">
        <f>IFERROR(VLOOKUP(CONCATENATE($A2162,"A"),'05 APU'!$T:$AB,9,),0)</f>
        <v>0</v>
      </c>
      <c r="U2162" s="421"/>
      <c r="V2162" s="424"/>
      <c r="W2162" s="429" t="s">
        <v>7203</v>
      </c>
    </row>
    <row r="2163" spans="1:23" ht="21" x14ac:dyDescent="0.25">
      <c r="A2163" s="88">
        <v>2153</v>
      </c>
      <c r="B2163" s="673" t="s">
        <v>5110</v>
      </c>
      <c r="C2163" s="682" t="s">
        <v>6259</v>
      </c>
      <c r="D2163" s="681" t="str">
        <f>IFERROR(VLOOKUP(CONCATENATE($A2163,"T"),'05 APU'!$1:$1048576,3,),"")</f>
        <v/>
      </c>
      <c r="E2163" s="681" t="str">
        <f>IFERROR(VLOOKUP(CONCATENATE($A2163,"T2"),'05 APU'!$1:$1048576,3,),"")</f>
        <v/>
      </c>
      <c r="F2163" s="681" t="str">
        <f>IFERROR(VLOOKUP(CONCATENATE($A2163,"T3"),'05 APU'!$1:$1048576,3,),"")</f>
        <v/>
      </c>
      <c r="G2163" s="672" t="s">
        <v>168</v>
      </c>
      <c r="H2163" s="351"/>
      <c r="I2163" s="90">
        <f>IFERROR((VLOOKUP(CONCATENATE($A2163,"D"),'05 APU'!$1:$1048576,9,)),0)</f>
        <v>0</v>
      </c>
      <c r="J2163" s="90">
        <f t="shared" ref="J2163:J2226" si="69">IFERROR(I2163*H2163,0)</f>
        <v>0</v>
      </c>
      <c r="K2163" s="297" t="str">
        <f>IFERROR(VLOOKUP(CONCATENATE($A2163,"C"),'05 APU'!$1:$1048576,9,),"")</f>
        <v/>
      </c>
      <c r="L2163" s="297" t="str">
        <f>IFERROR(VLOOKUP(CONCATENATE($A2163,"B"),'05 APU'!$1:$1048576,9,),"")</f>
        <v/>
      </c>
      <c r="M2163" s="297" t="str">
        <f>IFERROR(VLOOKUP(CONCATENATE($A2163,"A"),'05 APU'!$1:$1048576,9,),"")</f>
        <v/>
      </c>
      <c r="N2163" s="86"/>
      <c r="O2163" s="90">
        <f>IFERROR(VLOOKUP(CONCATENATE($A2163,"D"),'05 APU'!$T:$AB,9,),0)</f>
        <v>0</v>
      </c>
      <c r="P2163" s="90">
        <f t="shared" si="68"/>
        <v>0</v>
      </c>
      <c r="Q2163" s="90">
        <f>IFERROR(VLOOKUP(CONCATENATE($A2163,"C"),'05 APU'!$T:$AB,9,),0)</f>
        <v>0</v>
      </c>
      <c r="R2163" s="90">
        <f>IFERROR(VLOOKUP(CONCATENATE($A2163,"B"),'05 APU'!$T:$AB,9,),0)</f>
        <v>0</v>
      </c>
      <c r="S2163" s="90">
        <f>IFERROR(VLOOKUP(CONCATENATE($A2163,"A"),'05 APU'!$T:$AB,9,),0)</f>
        <v>0</v>
      </c>
      <c r="U2163" s="421"/>
      <c r="V2163" s="424"/>
      <c r="W2163" s="429" t="s">
        <v>7203</v>
      </c>
    </row>
    <row r="2164" spans="1:23" ht="21" x14ac:dyDescent="0.25">
      <c r="A2164" s="88">
        <v>2154</v>
      </c>
      <c r="B2164" s="673" t="s">
        <v>5111</v>
      </c>
      <c r="C2164" s="682" t="s">
        <v>6260</v>
      </c>
      <c r="D2164" s="681" t="str">
        <f>IFERROR(VLOOKUP(CONCATENATE($A2164,"T"),'05 APU'!$1:$1048576,3,),"")</f>
        <v/>
      </c>
      <c r="E2164" s="681" t="str">
        <f>IFERROR(VLOOKUP(CONCATENATE($A2164,"T2"),'05 APU'!$1:$1048576,3,),"")</f>
        <v/>
      </c>
      <c r="F2164" s="681" t="str">
        <f>IFERROR(VLOOKUP(CONCATENATE($A2164,"T3"),'05 APU'!$1:$1048576,3,),"")</f>
        <v/>
      </c>
      <c r="G2164" s="672" t="s">
        <v>168</v>
      </c>
      <c r="H2164" s="351"/>
      <c r="I2164" s="90">
        <f>IFERROR((VLOOKUP(CONCATENATE($A2164,"D"),'05 APU'!$1:$1048576,9,)),0)</f>
        <v>0</v>
      </c>
      <c r="J2164" s="90">
        <f t="shared" si="69"/>
        <v>0</v>
      </c>
      <c r="K2164" s="297" t="str">
        <f>IFERROR(VLOOKUP(CONCATENATE($A2164,"C"),'05 APU'!$1:$1048576,9,),"")</f>
        <v/>
      </c>
      <c r="L2164" s="297" t="str">
        <f>IFERROR(VLOOKUP(CONCATENATE($A2164,"B"),'05 APU'!$1:$1048576,9,),"")</f>
        <v/>
      </c>
      <c r="M2164" s="297" t="str">
        <f>IFERROR(VLOOKUP(CONCATENATE($A2164,"A"),'05 APU'!$1:$1048576,9,),"")</f>
        <v/>
      </c>
      <c r="N2164" s="86"/>
      <c r="O2164" s="90">
        <f>IFERROR(VLOOKUP(CONCATENATE($A2164,"D"),'05 APU'!$T:$AB,9,),0)</f>
        <v>0</v>
      </c>
      <c r="P2164" s="90">
        <f t="shared" si="68"/>
        <v>0</v>
      </c>
      <c r="Q2164" s="90">
        <f>IFERROR(VLOOKUP(CONCATENATE($A2164,"C"),'05 APU'!$T:$AB,9,),0)</f>
        <v>0</v>
      </c>
      <c r="R2164" s="90">
        <f>IFERROR(VLOOKUP(CONCATENATE($A2164,"B"),'05 APU'!$T:$AB,9,),0)</f>
        <v>0</v>
      </c>
      <c r="S2164" s="90">
        <f>IFERROR(VLOOKUP(CONCATENATE($A2164,"A"),'05 APU'!$T:$AB,9,),0)</f>
        <v>0</v>
      </c>
      <c r="U2164" s="421"/>
      <c r="V2164" s="424"/>
      <c r="W2164" s="429" t="s">
        <v>7203</v>
      </c>
    </row>
    <row r="2165" spans="1:23" ht="21" x14ac:dyDescent="0.25">
      <c r="A2165" s="88">
        <v>2155</v>
      </c>
      <c r="B2165" s="673" t="s">
        <v>5112</v>
      </c>
      <c r="C2165" s="682" t="s">
        <v>6261</v>
      </c>
      <c r="D2165" s="681" t="str">
        <f>IFERROR(VLOOKUP(CONCATENATE($A2165,"T"),'05 APU'!$1:$1048576,3,),"")</f>
        <v/>
      </c>
      <c r="E2165" s="681" t="str">
        <f>IFERROR(VLOOKUP(CONCATENATE($A2165,"T2"),'05 APU'!$1:$1048576,3,),"")</f>
        <v/>
      </c>
      <c r="F2165" s="681" t="str">
        <f>IFERROR(VLOOKUP(CONCATENATE($A2165,"T3"),'05 APU'!$1:$1048576,3,),"")</f>
        <v/>
      </c>
      <c r="G2165" s="672" t="s">
        <v>168</v>
      </c>
      <c r="H2165" s="351"/>
      <c r="I2165" s="90">
        <f>IFERROR((VLOOKUP(CONCATENATE($A2165,"D"),'05 APU'!$1:$1048576,9,)),0)</f>
        <v>0</v>
      </c>
      <c r="J2165" s="90">
        <f t="shared" si="69"/>
        <v>0</v>
      </c>
      <c r="K2165" s="297" t="str">
        <f>IFERROR(VLOOKUP(CONCATENATE($A2165,"C"),'05 APU'!$1:$1048576,9,),"")</f>
        <v/>
      </c>
      <c r="L2165" s="297" t="str">
        <f>IFERROR(VLOOKUP(CONCATENATE($A2165,"B"),'05 APU'!$1:$1048576,9,),"")</f>
        <v/>
      </c>
      <c r="M2165" s="297" t="str">
        <f>IFERROR(VLOOKUP(CONCATENATE($A2165,"A"),'05 APU'!$1:$1048576,9,),"")</f>
        <v/>
      </c>
      <c r="N2165" s="86"/>
      <c r="O2165" s="90">
        <f>IFERROR(VLOOKUP(CONCATENATE($A2165,"D"),'05 APU'!$T:$AB,9,),0)</f>
        <v>0</v>
      </c>
      <c r="P2165" s="90">
        <f t="shared" si="68"/>
        <v>0</v>
      </c>
      <c r="Q2165" s="90">
        <f>IFERROR(VLOOKUP(CONCATENATE($A2165,"C"),'05 APU'!$T:$AB,9,),0)</f>
        <v>0</v>
      </c>
      <c r="R2165" s="90">
        <f>IFERROR(VLOOKUP(CONCATENATE($A2165,"B"),'05 APU'!$T:$AB,9,),0)</f>
        <v>0</v>
      </c>
      <c r="S2165" s="90">
        <f>IFERROR(VLOOKUP(CONCATENATE($A2165,"A"),'05 APU'!$T:$AB,9,),0)</f>
        <v>0</v>
      </c>
      <c r="U2165" s="421"/>
      <c r="V2165" s="424"/>
      <c r="W2165" s="429" t="s">
        <v>7203</v>
      </c>
    </row>
    <row r="2166" spans="1:23" ht="21" x14ac:dyDescent="0.25">
      <c r="A2166" s="88">
        <v>2156</v>
      </c>
      <c r="B2166" s="673" t="s">
        <v>5113</v>
      </c>
      <c r="C2166" s="682" t="s">
        <v>6262</v>
      </c>
      <c r="D2166" s="681" t="str">
        <f>IFERROR(VLOOKUP(CONCATENATE($A2166,"T"),'05 APU'!$1:$1048576,3,),"")</f>
        <v/>
      </c>
      <c r="E2166" s="681" t="str">
        <f>IFERROR(VLOOKUP(CONCATENATE($A2166,"T2"),'05 APU'!$1:$1048576,3,),"")</f>
        <v/>
      </c>
      <c r="F2166" s="681" t="str">
        <f>IFERROR(VLOOKUP(CONCATENATE($A2166,"T3"),'05 APU'!$1:$1048576,3,),"")</f>
        <v/>
      </c>
      <c r="G2166" s="672" t="s">
        <v>168</v>
      </c>
      <c r="H2166" s="351"/>
      <c r="I2166" s="90">
        <f>IFERROR((VLOOKUP(CONCATENATE($A2166,"D"),'05 APU'!$1:$1048576,9,)),0)</f>
        <v>0</v>
      </c>
      <c r="J2166" s="90">
        <f t="shared" si="69"/>
        <v>0</v>
      </c>
      <c r="K2166" s="297" t="str">
        <f>IFERROR(VLOOKUP(CONCATENATE($A2166,"C"),'05 APU'!$1:$1048576,9,),"")</f>
        <v/>
      </c>
      <c r="L2166" s="297" t="str">
        <f>IFERROR(VLOOKUP(CONCATENATE($A2166,"B"),'05 APU'!$1:$1048576,9,),"")</f>
        <v/>
      </c>
      <c r="M2166" s="297" t="str">
        <f>IFERROR(VLOOKUP(CONCATENATE($A2166,"A"),'05 APU'!$1:$1048576,9,),"")</f>
        <v/>
      </c>
      <c r="N2166" s="86"/>
      <c r="O2166" s="90">
        <f>IFERROR(VLOOKUP(CONCATENATE($A2166,"D"),'05 APU'!$T:$AB,9,),0)</f>
        <v>0</v>
      </c>
      <c r="P2166" s="90">
        <f t="shared" si="68"/>
        <v>0</v>
      </c>
      <c r="Q2166" s="90">
        <f>IFERROR(VLOOKUP(CONCATENATE($A2166,"C"),'05 APU'!$T:$AB,9,),0)</f>
        <v>0</v>
      </c>
      <c r="R2166" s="90">
        <f>IFERROR(VLOOKUP(CONCATENATE($A2166,"B"),'05 APU'!$T:$AB,9,),0)</f>
        <v>0</v>
      </c>
      <c r="S2166" s="90">
        <f>IFERROR(VLOOKUP(CONCATENATE($A2166,"A"),'05 APU'!$T:$AB,9,),0)</f>
        <v>0</v>
      </c>
      <c r="U2166" s="421"/>
      <c r="V2166" s="424"/>
      <c r="W2166" s="429" t="s">
        <v>7203</v>
      </c>
    </row>
    <row r="2167" spans="1:23" ht="21" x14ac:dyDescent="0.25">
      <c r="A2167" s="88">
        <v>2157</v>
      </c>
      <c r="B2167" s="673" t="s">
        <v>5114</v>
      </c>
      <c r="C2167" s="682" t="s">
        <v>6263</v>
      </c>
      <c r="D2167" s="681" t="str">
        <f>IFERROR(VLOOKUP(CONCATENATE($A2167,"T"),'05 APU'!$1:$1048576,3,),"")</f>
        <v/>
      </c>
      <c r="E2167" s="681" t="str">
        <f>IFERROR(VLOOKUP(CONCATENATE($A2167,"T2"),'05 APU'!$1:$1048576,3,),"")</f>
        <v/>
      </c>
      <c r="F2167" s="681" t="str">
        <f>IFERROR(VLOOKUP(CONCATENATE($A2167,"T3"),'05 APU'!$1:$1048576,3,),"")</f>
        <v/>
      </c>
      <c r="G2167" s="672" t="s">
        <v>168</v>
      </c>
      <c r="H2167" s="351"/>
      <c r="I2167" s="90">
        <f>IFERROR((VLOOKUP(CONCATENATE($A2167,"D"),'05 APU'!$1:$1048576,9,)),0)</f>
        <v>0</v>
      </c>
      <c r="J2167" s="90">
        <f t="shared" si="69"/>
        <v>0</v>
      </c>
      <c r="K2167" s="297" t="str">
        <f>IFERROR(VLOOKUP(CONCATENATE($A2167,"C"),'05 APU'!$1:$1048576,9,),"")</f>
        <v/>
      </c>
      <c r="L2167" s="297" t="str">
        <f>IFERROR(VLOOKUP(CONCATENATE($A2167,"B"),'05 APU'!$1:$1048576,9,),"")</f>
        <v/>
      </c>
      <c r="M2167" s="297" t="str">
        <f>IFERROR(VLOOKUP(CONCATENATE($A2167,"A"),'05 APU'!$1:$1048576,9,),"")</f>
        <v/>
      </c>
      <c r="N2167" s="86"/>
      <c r="O2167" s="90">
        <f>IFERROR(VLOOKUP(CONCATENATE($A2167,"D"),'05 APU'!$T:$AB,9,),0)</f>
        <v>0</v>
      </c>
      <c r="P2167" s="90">
        <f t="shared" si="68"/>
        <v>0</v>
      </c>
      <c r="Q2167" s="90">
        <f>IFERROR(VLOOKUP(CONCATENATE($A2167,"C"),'05 APU'!$T:$AB,9,),0)</f>
        <v>0</v>
      </c>
      <c r="R2167" s="90">
        <f>IFERROR(VLOOKUP(CONCATENATE($A2167,"B"),'05 APU'!$T:$AB,9,),0)</f>
        <v>0</v>
      </c>
      <c r="S2167" s="90">
        <f>IFERROR(VLOOKUP(CONCATENATE($A2167,"A"),'05 APU'!$T:$AB,9,),0)</f>
        <v>0</v>
      </c>
      <c r="U2167" s="421"/>
      <c r="V2167" s="424"/>
      <c r="W2167" s="429" t="s">
        <v>7203</v>
      </c>
    </row>
    <row r="2168" spans="1:23" ht="21" x14ac:dyDescent="0.25">
      <c r="A2168" s="88">
        <v>2158</v>
      </c>
      <c r="B2168" s="673" t="s">
        <v>5115</v>
      </c>
      <c r="C2168" s="682" t="s">
        <v>6264</v>
      </c>
      <c r="D2168" s="681" t="str">
        <f>IFERROR(VLOOKUP(CONCATENATE($A2168,"T"),'05 APU'!$1:$1048576,3,),"")</f>
        <v/>
      </c>
      <c r="E2168" s="681" t="str">
        <f>IFERROR(VLOOKUP(CONCATENATE($A2168,"T2"),'05 APU'!$1:$1048576,3,),"")</f>
        <v/>
      </c>
      <c r="F2168" s="681" t="str">
        <f>IFERROR(VLOOKUP(CONCATENATE($A2168,"T3"),'05 APU'!$1:$1048576,3,),"")</f>
        <v/>
      </c>
      <c r="G2168" s="672" t="s">
        <v>168</v>
      </c>
      <c r="H2168" s="351"/>
      <c r="I2168" s="90">
        <f>IFERROR((VLOOKUP(CONCATENATE($A2168,"D"),'05 APU'!$1:$1048576,9,)),0)</f>
        <v>0</v>
      </c>
      <c r="J2168" s="90">
        <f t="shared" si="69"/>
        <v>0</v>
      </c>
      <c r="K2168" s="297" t="str">
        <f>IFERROR(VLOOKUP(CONCATENATE($A2168,"C"),'05 APU'!$1:$1048576,9,),"")</f>
        <v/>
      </c>
      <c r="L2168" s="297" t="str">
        <f>IFERROR(VLOOKUP(CONCATENATE($A2168,"B"),'05 APU'!$1:$1048576,9,),"")</f>
        <v/>
      </c>
      <c r="M2168" s="297" t="str">
        <f>IFERROR(VLOOKUP(CONCATENATE($A2168,"A"),'05 APU'!$1:$1048576,9,),"")</f>
        <v/>
      </c>
      <c r="N2168" s="86"/>
      <c r="O2168" s="90">
        <f>IFERROR(VLOOKUP(CONCATENATE($A2168,"D"),'05 APU'!$T:$AB,9,),0)</f>
        <v>0</v>
      </c>
      <c r="P2168" s="90">
        <f t="shared" si="68"/>
        <v>0</v>
      </c>
      <c r="Q2168" s="90">
        <f>IFERROR(VLOOKUP(CONCATENATE($A2168,"C"),'05 APU'!$T:$AB,9,),0)</f>
        <v>0</v>
      </c>
      <c r="R2168" s="90">
        <f>IFERROR(VLOOKUP(CONCATENATE($A2168,"B"),'05 APU'!$T:$AB,9,),0)</f>
        <v>0</v>
      </c>
      <c r="S2168" s="90">
        <f>IFERROR(VLOOKUP(CONCATENATE($A2168,"A"),'05 APU'!$T:$AB,9,),0)</f>
        <v>0</v>
      </c>
      <c r="U2168" s="421"/>
      <c r="V2168" s="424"/>
      <c r="W2168" s="429" t="s">
        <v>7203</v>
      </c>
    </row>
    <row r="2169" spans="1:23" ht="21" x14ac:dyDescent="0.25">
      <c r="A2169" s="88">
        <v>2159</v>
      </c>
      <c r="B2169" s="673" t="s">
        <v>5116</v>
      </c>
      <c r="C2169" s="682" t="s">
        <v>6265</v>
      </c>
      <c r="D2169" s="681" t="str">
        <f>IFERROR(VLOOKUP(CONCATENATE($A2169,"T"),'05 APU'!$1:$1048576,3,),"")</f>
        <v/>
      </c>
      <c r="E2169" s="681" t="str">
        <f>IFERROR(VLOOKUP(CONCATENATE($A2169,"T2"),'05 APU'!$1:$1048576,3,),"")</f>
        <v/>
      </c>
      <c r="F2169" s="681" t="str">
        <f>IFERROR(VLOOKUP(CONCATENATE($A2169,"T3"),'05 APU'!$1:$1048576,3,),"")</f>
        <v/>
      </c>
      <c r="G2169" s="672" t="s">
        <v>168</v>
      </c>
      <c r="H2169" s="351"/>
      <c r="I2169" s="90">
        <f>IFERROR((VLOOKUP(CONCATENATE($A2169,"D"),'05 APU'!$1:$1048576,9,)),0)</f>
        <v>0</v>
      </c>
      <c r="J2169" s="90">
        <f t="shared" si="69"/>
        <v>0</v>
      </c>
      <c r="K2169" s="297" t="str">
        <f>IFERROR(VLOOKUP(CONCATENATE($A2169,"C"),'05 APU'!$1:$1048576,9,),"")</f>
        <v/>
      </c>
      <c r="L2169" s="297" t="str">
        <f>IFERROR(VLOOKUP(CONCATENATE($A2169,"B"),'05 APU'!$1:$1048576,9,),"")</f>
        <v/>
      </c>
      <c r="M2169" s="297" t="str">
        <f>IFERROR(VLOOKUP(CONCATENATE($A2169,"A"),'05 APU'!$1:$1048576,9,),"")</f>
        <v/>
      </c>
      <c r="N2169" s="86"/>
      <c r="O2169" s="90">
        <f>IFERROR(VLOOKUP(CONCATENATE($A2169,"D"),'05 APU'!$T:$AB,9,),0)</f>
        <v>0</v>
      </c>
      <c r="P2169" s="90">
        <f t="shared" si="68"/>
        <v>0</v>
      </c>
      <c r="Q2169" s="90">
        <f>IFERROR(VLOOKUP(CONCATENATE($A2169,"C"),'05 APU'!$T:$AB,9,),0)</f>
        <v>0</v>
      </c>
      <c r="R2169" s="90">
        <f>IFERROR(VLOOKUP(CONCATENATE($A2169,"B"),'05 APU'!$T:$AB,9,),0)</f>
        <v>0</v>
      </c>
      <c r="S2169" s="90">
        <f>IFERROR(VLOOKUP(CONCATENATE($A2169,"A"),'05 APU'!$T:$AB,9,),0)</f>
        <v>0</v>
      </c>
      <c r="U2169" s="421"/>
      <c r="V2169" s="424"/>
      <c r="W2169" s="429" t="s">
        <v>7203</v>
      </c>
    </row>
    <row r="2170" spans="1:23" ht="21" x14ac:dyDescent="0.25">
      <c r="A2170" s="88">
        <v>2160</v>
      </c>
      <c r="B2170" s="673" t="s">
        <v>5117</v>
      </c>
      <c r="C2170" s="682" t="s">
        <v>6266</v>
      </c>
      <c r="D2170" s="681" t="str">
        <f>IFERROR(VLOOKUP(CONCATENATE($A2170,"T"),'05 APU'!$1:$1048576,3,),"")</f>
        <v/>
      </c>
      <c r="E2170" s="681" t="str">
        <f>IFERROR(VLOOKUP(CONCATENATE($A2170,"T2"),'05 APU'!$1:$1048576,3,),"")</f>
        <v/>
      </c>
      <c r="F2170" s="681" t="str">
        <f>IFERROR(VLOOKUP(CONCATENATE($A2170,"T3"),'05 APU'!$1:$1048576,3,),"")</f>
        <v/>
      </c>
      <c r="G2170" s="672" t="s">
        <v>168</v>
      </c>
      <c r="H2170" s="351"/>
      <c r="I2170" s="90">
        <f>IFERROR((VLOOKUP(CONCATENATE($A2170,"D"),'05 APU'!$1:$1048576,9,)),0)</f>
        <v>0</v>
      </c>
      <c r="J2170" s="90">
        <f t="shared" si="69"/>
        <v>0</v>
      </c>
      <c r="K2170" s="297" t="str">
        <f>IFERROR(VLOOKUP(CONCATENATE($A2170,"C"),'05 APU'!$1:$1048576,9,),"")</f>
        <v/>
      </c>
      <c r="L2170" s="297" t="str">
        <f>IFERROR(VLOOKUP(CONCATENATE($A2170,"B"),'05 APU'!$1:$1048576,9,),"")</f>
        <v/>
      </c>
      <c r="M2170" s="297" t="str">
        <f>IFERROR(VLOOKUP(CONCATENATE($A2170,"A"),'05 APU'!$1:$1048576,9,),"")</f>
        <v/>
      </c>
      <c r="N2170" s="86"/>
      <c r="O2170" s="90">
        <f>IFERROR(VLOOKUP(CONCATENATE($A2170,"D"),'05 APU'!$T:$AB,9,),0)</f>
        <v>0</v>
      </c>
      <c r="P2170" s="90">
        <f t="shared" si="68"/>
        <v>0</v>
      </c>
      <c r="Q2170" s="90">
        <f>IFERROR(VLOOKUP(CONCATENATE($A2170,"C"),'05 APU'!$T:$AB,9,),0)</f>
        <v>0</v>
      </c>
      <c r="R2170" s="90">
        <f>IFERROR(VLOOKUP(CONCATENATE($A2170,"B"),'05 APU'!$T:$AB,9,),0)</f>
        <v>0</v>
      </c>
      <c r="S2170" s="90">
        <f>IFERROR(VLOOKUP(CONCATENATE($A2170,"A"),'05 APU'!$T:$AB,9,),0)</f>
        <v>0</v>
      </c>
      <c r="U2170" s="421"/>
      <c r="V2170" s="424"/>
      <c r="W2170" s="429" t="s">
        <v>7203</v>
      </c>
    </row>
    <row r="2171" spans="1:23" ht="21" x14ac:dyDescent="0.25">
      <c r="A2171" s="88">
        <v>2161</v>
      </c>
      <c r="B2171" s="673" t="s">
        <v>5118</v>
      </c>
      <c r="C2171" s="682" t="s">
        <v>6267</v>
      </c>
      <c r="D2171" s="681" t="str">
        <f>IFERROR(VLOOKUP(CONCATENATE($A2171,"T"),'05 APU'!$1:$1048576,3,),"")</f>
        <v/>
      </c>
      <c r="E2171" s="681" t="str">
        <f>IFERROR(VLOOKUP(CONCATENATE($A2171,"T2"),'05 APU'!$1:$1048576,3,),"")</f>
        <v/>
      </c>
      <c r="F2171" s="681" t="str">
        <f>IFERROR(VLOOKUP(CONCATENATE($A2171,"T3"),'05 APU'!$1:$1048576,3,),"")</f>
        <v/>
      </c>
      <c r="G2171" s="672" t="s">
        <v>168</v>
      </c>
      <c r="H2171" s="351"/>
      <c r="I2171" s="90">
        <f>IFERROR((VLOOKUP(CONCATENATE($A2171,"D"),'05 APU'!$1:$1048576,9,)),0)</f>
        <v>0</v>
      </c>
      <c r="J2171" s="90">
        <f t="shared" si="69"/>
        <v>0</v>
      </c>
      <c r="K2171" s="297" t="str">
        <f>IFERROR(VLOOKUP(CONCATENATE($A2171,"C"),'05 APU'!$1:$1048576,9,),"")</f>
        <v/>
      </c>
      <c r="L2171" s="297" t="str">
        <f>IFERROR(VLOOKUP(CONCATENATE($A2171,"B"),'05 APU'!$1:$1048576,9,),"")</f>
        <v/>
      </c>
      <c r="M2171" s="297" t="str">
        <f>IFERROR(VLOOKUP(CONCATENATE($A2171,"A"),'05 APU'!$1:$1048576,9,),"")</f>
        <v/>
      </c>
      <c r="N2171" s="86"/>
      <c r="O2171" s="90">
        <f>IFERROR(VLOOKUP(CONCATENATE($A2171,"D"),'05 APU'!$T:$AB,9,),0)</f>
        <v>0</v>
      </c>
      <c r="P2171" s="90">
        <f t="shared" si="68"/>
        <v>0</v>
      </c>
      <c r="Q2171" s="90">
        <f>IFERROR(VLOOKUP(CONCATENATE($A2171,"C"),'05 APU'!$T:$AB,9,),0)</f>
        <v>0</v>
      </c>
      <c r="R2171" s="90">
        <f>IFERROR(VLOOKUP(CONCATENATE($A2171,"B"),'05 APU'!$T:$AB,9,),0)</f>
        <v>0</v>
      </c>
      <c r="S2171" s="90">
        <f>IFERROR(VLOOKUP(CONCATENATE($A2171,"A"),'05 APU'!$T:$AB,9,),0)</f>
        <v>0</v>
      </c>
      <c r="U2171" s="421"/>
      <c r="V2171" s="424"/>
      <c r="W2171" s="429" t="s">
        <v>7203</v>
      </c>
    </row>
    <row r="2172" spans="1:23" ht="21" x14ac:dyDescent="0.25">
      <c r="A2172" s="88">
        <v>2162</v>
      </c>
      <c r="B2172" s="673" t="s">
        <v>5119</v>
      </c>
      <c r="C2172" s="682" t="s">
        <v>6268</v>
      </c>
      <c r="D2172" s="681" t="str">
        <f>IFERROR(VLOOKUP(CONCATENATE($A2172,"T"),'05 APU'!$1:$1048576,3,),"")</f>
        <v/>
      </c>
      <c r="E2172" s="681" t="str">
        <f>IFERROR(VLOOKUP(CONCATENATE($A2172,"T2"),'05 APU'!$1:$1048576,3,),"")</f>
        <v/>
      </c>
      <c r="F2172" s="681" t="str">
        <f>IFERROR(VLOOKUP(CONCATENATE($A2172,"T3"),'05 APU'!$1:$1048576,3,),"")</f>
        <v/>
      </c>
      <c r="G2172" s="672" t="s">
        <v>168</v>
      </c>
      <c r="H2172" s="351"/>
      <c r="I2172" s="90">
        <f>IFERROR((VLOOKUP(CONCATENATE($A2172,"D"),'05 APU'!$1:$1048576,9,)),0)</f>
        <v>0</v>
      </c>
      <c r="J2172" s="90">
        <f t="shared" si="69"/>
        <v>0</v>
      </c>
      <c r="K2172" s="297" t="str">
        <f>IFERROR(VLOOKUP(CONCATENATE($A2172,"C"),'05 APU'!$1:$1048576,9,),"")</f>
        <v/>
      </c>
      <c r="L2172" s="297" t="str">
        <f>IFERROR(VLOOKUP(CONCATENATE($A2172,"B"),'05 APU'!$1:$1048576,9,),"")</f>
        <v/>
      </c>
      <c r="M2172" s="297" t="str">
        <f>IFERROR(VLOOKUP(CONCATENATE($A2172,"A"),'05 APU'!$1:$1048576,9,),"")</f>
        <v/>
      </c>
      <c r="N2172" s="86"/>
      <c r="O2172" s="90">
        <f>IFERROR(VLOOKUP(CONCATENATE($A2172,"D"),'05 APU'!$T:$AB,9,),0)</f>
        <v>0</v>
      </c>
      <c r="P2172" s="90">
        <f t="shared" si="68"/>
        <v>0</v>
      </c>
      <c r="Q2172" s="90">
        <f>IFERROR(VLOOKUP(CONCATENATE($A2172,"C"),'05 APU'!$T:$AB,9,),0)</f>
        <v>0</v>
      </c>
      <c r="R2172" s="90">
        <f>IFERROR(VLOOKUP(CONCATENATE($A2172,"B"),'05 APU'!$T:$AB,9,),0)</f>
        <v>0</v>
      </c>
      <c r="S2172" s="90">
        <f>IFERROR(VLOOKUP(CONCATENATE($A2172,"A"),'05 APU'!$T:$AB,9,),0)</f>
        <v>0</v>
      </c>
      <c r="U2172" s="421"/>
      <c r="V2172" s="424"/>
      <c r="W2172" s="429" t="s">
        <v>7203</v>
      </c>
    </row>
    <row r="2173" spans="1:23" x14ac:dyDescent="0.25">
      <c r="A2173" s="88">
        <v>2163</v>
      </c>
      <c r="B2173" s="673"/>
      <c r="C2173" s="674" t="s">
        <v>7130</v>
      </c>
      <c r="D2173" s="681" t="str">
        <f>IFERROR(VLOOKUP(CONCATENATE($A2173,"T"),'05 APU'!$1:$1048576,3,),"")</f>
        <v/>
      </c>
      <c r="E2173" s="681" t="str">
        <f>IFERROR(VLOOKUP(CONCATENATE($A2173,"T2"),'05 APU'!$1:$1048576,3,),"")</f>
        <v/>
      </c>
      <c r="F2173" s="681" t="str">
        <f>IFERROR(VLOOKUP(CONCATENATE($A2173,"T3"),'05 APU'!$1:$1048576,3,),"")</f>
        <v/>
      </c>
      <c r="G2173" s="672"/>
      <c r="H2173" s="351"/>
      <c r="I2173" s="90">
        <f>IFERROR((VLOOKUP(CONCATENATE($A2173,"D"),'05 APU'!$1:$1048576,9,)),0)</f>
        <v>0</v>
      </c>
      <c r="J2173" s="90">
        <f t="shared" si="69"/>
        <v>0</v>
      </c>
      <c r="K2173" s="297" t="str">
        <f>IFERROR(VLOOKUP(CONCATENATE($A2173,"C"),'05 APU'!$1:$1048576,9,),"")</f>
        <v/>
      </c>
      <c r="L2173" s="297" t="str">
        <f>IFERROR(VLOOKUP(CONCATENATE($A2173,"B"),'05 APU'!$1:$1048576,9,),"")</f>
        <v/>
      </c>
      <c r="M2173" s="297" t="str">
        <f>IFERROR(VLOOKUP(CONCATENATE($A2173,"A"),'05 APU'!$1:$1048576,9,),"")</f>
        <v/>
      </c>
      <c r="N2173" s="86"/>
      <c r="O2173" s="90">
        <f>IFERROR(VLOOKUP(CONCATENATE($A2173,"D"),'05 APU'!$T:$AB,9,),0)</f>
        <v>0</v>
      </c>
      <c r="P2173" s="90">
        <f t="shared" si="68"/>
        <v>0</v>
      </c>
      <c r="Q2173" s="90">
        <f>IFERROR(VLOOKUP(CONCATENATE($A2173,"C"),'05 APU'!$T:$AB,9,),0)</f>
        <v>0</v>
      </c>
      <c r="R2173" s="90">
        <f>IFERROR(VLOOKUP(CONCATENATE($A2173,"B"),'05 APU'!$T:$AB,9,),0)</f>
        <v>0</v>
      </c>
      <c r="S2173" s="90">
        <f>IFERROR(VLOOKUP(CONCATENATE($A2173,"A"),'05 APU'!$T:$AB,9,),0)</f>
        <v>0</v>
      </c>
      <c r="U2173" s="421"/>
      <c r="V2173" s="424"/>
      <c r="W2173" s="429"/>
    </row>
    <row r="2174" spans="1:23" ht="21" x14ac:dyDescent="0.25">
      <c r="A2174" s="88">
        <v>2164</v>
      </c>
      <c r="B2174" s="673" t="s">
        <v>5120</v>
      </c>
      <c r="C2174" s="682" t="s">
        <v>6269</v>
      </c>
      <c r="D2174" s="681" t="str">
        <f>IFERROR(VLOOKUP(CONCATENATE($A2174,"T"),'05 APU'!$1:$1048576,3,),"")</f>
        <v/>
      </c>
      <c r="E2174" s="681" t="str">
        <f>IFERROR(VLOOKUP(CONCATENATE($A2174,"T2"),'05 APU'!$1:$1048576,3,),"")</f>
        <v/>
      </c>
      <c r="F2174" s="681" t="str">
        <f>IFERROR(VLOOKUP(CONCATENATE($A2174,"T3"),'05 APU'!$1:$1048576,3,),"")</f>
        <v/>
      </c>
      <c r="G2174" s="672" t="s">
        <v>168</v>
      </c>
      <c r="H2174" s="351"/>
      <c r="I2174" s="90">
        <f>IFERROR((VLOOKUP(CONCATENATE($A2174,"D"),'05 APU'!$1:$1048576,9,)),0)</f>
        <v>0</v>
      </c>
      <c r="J2174" s="90">
        <f t="shared" si="69"/>
        <v>0</v>
      </c>
      <c r="K2174" s="297" t="str">
        <f>IFERROR(VLOOKUP(CONCATENATE($A2174,"C"),'05 APU'!$1:$1048576,9,),"")</f>
        <v/>
      </c>
      <c r="L2174" s="297" t="str">
        <f>IFERROR(VLOOKUP(CONCATENATE($A2174,"B"),'05 APU'!$1:$1048576,9,),"")</f>
        <v/>
      </c>
      <c r="M2174" s="297" t="str">
        <f>IFERROR(VLOOKUP(CONCATENATE($A2174,"A"),'05 APU'!$1:$1048576,9,),"")</f>
        <v/>
      </c>
      <c r="N2174" s="86"/>
      <c r="O2174" s="90">
        <f>IFERROR(VLOOKUP(CONCATENATE($A2174,"D"),'05 APU'!$T:$AB,9,),0)</f>
        <v>0</v>
      </c>
      <c r="P2174" s="90">
        <f t="shared" si="68"/>
        <v>0</v>
      </c>
      <c r="Q2174" s="90">
        <f>IFERROR(VLOOKUP(CONCATENATE($A2174,"C"),'05 APU'!$T:$AB,9,),0)</f>
        <v>0</v>
      </c>
      <c r="R2174" s="90">
        <f>IFERROR(VLOOKUP(CONCATENATE($A2174,"B"),'05 APU'!$T:$AB,9,),0)</f>
        <v>0</v>
      </c>
      <c r="S2174" s="90">
        <f>IFERROR(VLOOKUP(CONCATENATE($A2174,"A"),'05 APU'!$T:$AB,9,),0)</f>
        <v>0</v>
      </c>
      <c r="U2174" s="421"/>
      <c r="V2174" s="424"/>
      <c r="W2174" s="429" t="s">
        <v>7203</v>
      </c>
    </row>
    <row r="2175" spans="1:23" x14ac:dyDescent="0.25">
      <c r="A2175" s="88">
        <v>2165</v>
      </c>
      <c r="B2175" s="670"/>
      <c r="C2175" s="671" t="s">
        <v>6270</v>
      </c>
      <c r="D2175" s="681" t="str">
        <f>IFERROR(VLOOKUP(CONCATENATE($A2175,"T"),'05 APU'!$1:$1048576,3,),"")</f>
        <v/>
      </c>
      <c r="E2175" s="681" t="str">
        <f>IFERROR(VLOOKUP(CONCATENATE($A2175,"T2"),'05 APU'!$1:$1048576,3,),"")</f>
        <v/>
      </c>
      <c r="F2175" s="681" t="str">
        <f>IFERROR(VLOOKUP(CONCATENATE($A2175,"T3"),'05 APU'!$1:$1048576,3,),"")</f>
        <v/>
      </c>
      <c r="G2175" s="672"/>
      <c r="H2175" s="351"/>
      <c r="I2175" s="90">
        <f>IFERROR((VLOOKUP(CONCATENATE($A2175,"D"),'05 APU'!$1:$1048576,9,)),0)</f>
        <v>0</v>
      </c>
      <c r="J2175" s="90">
        <f t="shared" si="69"/>
        <v>0</v>
      </c>
      <c r="K2175" s="297" t="str">
        <f>IFERROR(VLOOKUP(CONCATENATE($A2175,"C"),'05 APU'!$1:$1048576,9,),"")</f>
        <v/>
      </c>
      <c r="L2175" s="297" t="str">
        <f>IFERROR(VLOOKUP(CONCATENATE($A2175,"B"),'05 APU'!$1:$1048576,9,),"")</f>
        <v/>
      </c>
      <c r="M2175" s="297" t="str">
        <f>IFERROR(VLOOKUP(CONCATENATE($A2175,"A"),'05 APU'!$1:$1048576,9,),"")</f>
        <v/>
      </c>
      <c r="N2175" s="86"/>
      <c r="O2175" s="90">
        <f>IFERROR(VLOOKUP(CONCATENATE($A2175,"D"),'05 APU'!$T:$AB,9,),0)</f>
        <v>0</v>
      </c>
      <c r="P2175" s="90">
        <f t="shared" si="68"/>
        <v>0</v>
      </c>
      <c r="Q2175" s="90">
        <f>IFERROR(VLOOKUP(CONCATENATE($A2175,"C"),'05 APU'!$T:$AB,9,),0)</f>
        <v>0</v>
      </c>
      <c r="R2175" s="90">
        <f>IFERROR(VLOOKUP(CONCATENATE($A2175,"B"),'05 APU'!$T:$AB,9,),0)</f>
        <v>0</v>
      </c>
      <c r="S2175" s="90">
        <f>IFERROR(VLOOKUP(CONCATENATE($A2175,"A"),'05 APU'!$T:$AB,9,),0)</f>
        <v>0</v>
      </c>
      <c r="U2175" s="421"/>
      <c r="V2175" s="424"/>
      <c r="W2175" s="429"/>
    </row>
    <row r="2176" spans="1:23" ht="21" x14ac:dyDescent="0.25">
      <c r="A2176" s="88">
        <v>2166</v>
      </c>
      <c r="B2176" s="673" t="s">
        <v>5121</v>
      </c>
      <c r="C2176" s="682" t="s">
        <v>6271</v>
      </c>
      <c r="D2176" s="681" t="str">
        <f>IFERROR(VLOOKUP(CONCATENATE($A2176,"T"),'05 APU'!$1:$1048576,3,),"")</f>
        <v/>
      </c>
      <c r="E2176" s="681" t="str">
        <f>IFERROR(VLOOKUP(CONCATENATE($A2176,"T2"),'05 APU'!$1:$1048576,3,),"")</f>
        <v/>
      </c>
      <c r="F2176" s="681" t="str">
        <f>IFERROR(VLOOKUP(CONCATENATE($A2176,"T3"),'05 APU'!$1:$1048576,3,),"")</f>
        <v/>
      </c>
      <c r="G2176" s="672" t="s">
        <v>168</v>
      </c>
      <c r="H2176" s="351"/>
      <c r="I2176" s="90">
        <f>IFERROR((VLOOKUP(CONCATENATE($A2176,"D"),'05 APU'!$1:$1048576,9,)),0)</f>
        <v>0</v>
      </c>
      <c r="J2176" s="90">
        <f t="shared" si="69"/>
        <v>0</v>
      </c>
      <c r="K2176" s="297" t="str">
        <f>IFERROR(VLOOKUP(CONCATENATE($A2176,"C"),'05 APU'!$1:$1048576,9,),"")</f>
        <v/>
      </c>
      <c r="L2176" s="297" t="str">
        <f>IFERROR(VLOOKUP(CONCATENATE($A2176,"B"),'05 APU'!$1:$1048576,9,),"")</f>
        <v/>
      </c>
      <c r="M2176" s="297" t="str">
        <f>IFERROR(VLOOKUP(CONCATENATE($A2176,"A"),'05 APU'!$1:$1048576,9,),"")</f>
        <v/>
      </c>
      <c r="N2176" s="86"/>
      <c r="O2176" s="90">
        <f>IFERROR(VLOOKUP(CONCATENATE($A2176,"D"),'05 APU'!$T:$AB,9,),0)</f>
        <v>0</v>
      </c>
      <c r="P2176" s="90">
        <f t="shared" si="68"/>
        <v>0</v>
      </c>
      <c r="Q2176" s="90">
        <f>IFERROR(VLOOKUP(CONCATENATE($A2176,"C"),'05 APU'!$T:$AB,9,),0)</f>
        <v>0</v>
      </c>
      <c r="R2176" s="90">
        <f>IFERROR(VLOOKUP(CONCATENATE($A2176,"B"),'05 APU'!$T:$AB,9,),0)</f>
        <v>0</v>
      </c>
      <c r="S2176" s="90">
        <f>IFERROR(VLOOKUP(CONCATENATE($A2176,"A"),'05 APU'!$T:$AB,9,),0)</f>
        <v>0</v>
      </c>
      <c r="U2176" s="421"/>
      <c r="V2176" s="424"/>
      <c r="W2176" s="429" t="s">
        <v>7203</v>
      </c>
    </row>
    <row r="2177" spans="1:23" ht="21" x14ac:dyDescent="0.25">
      <c r="A2177" s="88">
        <v>2167</v>
      </c>
      <c r="B2177" s="673" t="s">
        <v>5122</v>
      </c>
      <c r="C2177" s="682" t="s">
        <v>6272</v>
      </c>
      <c r="D2177" s="681" t="str">
        <f>IFERROR(VLOOKUP(CONCATENATE($A2177,"T"),'05 APU'!$1:$1048576,3,),"")</f>
        <v/>
      </c>
      <c r="E2177" s="681" t="str">
        <f>IFERROR(VLOOKUP(CONCATENATE($A2177,"T2"),'05 APU'!$1:$1048576,3,),"")</f>
        <v/>
      </c>
      <c r="F2177" s="681" t="str">
        <f>IFERROR(VLOOKUP(CONCATENATE($A2177,"T3"),'05 APU'!$1:$1048576,3,),"")</f>
        <v/>
      </c>
      <c r="G2177" s="672" t="s">
        <v>168</v>
      </c>
      <c r="H2177" s="351"/>
      <c r="I2177" s="90">
        <f>IFERROR((VLOOKUP(CONCATENATE($A2177,"D"),'05 APU'!$1:$1048576,9,)),0)</f>
        <v>0</v>
      </c>
      <c r="J2177" s="90">
        <f t="shared" si="69"/>
        <v>0</v>
      </c>
      <c r="K2177" s="297" t="str">
        <f>IFERROR(VLOOKUP(CONCATENATE($A2177,"C"),'05 APU'!$1:$1048576,9,),"")</f>
        <v/>
      </c>
      <c r="L2177" s="297" t="str">
        <f>IFERROR(VLOOKUP(CONCATENATE($A2177,"B"),'05 APU'!$1:$1048576,9,),"")</f>
        <v/>
      </c>
      <c r="M2177" s="297" t="str">
        <f>IFERROR(VLOOKUP(CONCATENATE($A2177,"A"),'05 APU'!$1:$1048576,9,),"")</f>
        <v/>
      </c>
      <c r="N2177" s="86"/>
      <c r="O2177" s="90">
        <f>IFERROR(VLOOKUP(CONCATENATE($A2177,"D"),'05 APU'!$T:$AB,9,),0)</f>
        <v>0</v>
      </c>
      <c r="P2177" s="90">
        <f t="shared" si="68"/>
        <v>0</v>
      </c>
      <c r="Q2177" s="90">
        <f>IFERROR(VLOOKUP(CONCATENATE($A2177,"C"),'05 APU'!$T:$AB,9,),0)</f>
        <v>0</v>
      </c>
      <c r="R2177" s="90">
        <f>IFERROR(VLOOKUP(CONCATENATE($A2177,"B"),'05 APU'!$T:$AB,9,),0)</f>
        <v>0</v>
      </c>
      <c r="S2177" s="90">
        <f>IFERROR(VLOOKUP(CONCATENATE($A2177,"A"),'05 APU'!$T:$AB,9,),0)</f>
        <v>0</v>
      </c>
      <c r="U2177" s="421"/>
      <c r="V2177" s="424"/>
      <c r="W2177" s="429" t="s">
        <v>7203</v>
      </c>
    </row>
    <row r="2178" spans="1:23" ht="21" x14ac:dyDescent="0.25">
      <c r="A2178" s="88">
        <v>2168</v>
      </c>
      <c r="B2178" s="673" t="s">
        <v>5123</v>
      </c>
      <c r="C2178" s="682" t="s">
        <v>6273</v>
      </c>
      <c r="D2178" s="681" t="str">
        <f>IFERROR(VLOOKUP(CONCATENATE($A2178,"T"),'05 APU'!$1:$1048576,3,),"")</f>
        <v/>
      </c>
      <c r="E2178" s="681" t="str">
        <f>IFERROR(VLOOKUP(CONCATENATE($A2178,"T2"),'05 APU'!$1:$1048576,3,),"")</f>
        <v/>
      </c>
      <c r="F2178" s="681" t="str">
        <f>IFERROR(VLOOKUP(CONCATENATE($A2178,"T3"),'05 APU'!$1:$1048576,3,),"")</f>
        <v/>
      </c>
      <c r="G2178" s="672" t="s">
        <v>168</v>
      </c>
      <c r="H2178" s="351"/>
      <c r="I2178" s="90">
        <f>IFERROR((VLOOKUP(CONCATENATE($A2178,"D"),'05 APU'!$1:$1048576,9,)),0)</f>
        <v>0</v>
      </c>
      <c r="J2178" s="90">
        <f t="shared" si="69"/>
        <v>0</v>
      </c>
      <c r="K2178" s="297" t="str">
        <f>IFERROR(VLOOKUP(CONCATENATE($A2178,"C"),'05 APU'!$1:$1048576,9,),"")</f>
        <v/>
      </c>
      <c r="L2178" s="297" t="str">
        <f>IFERROR(VLOOKUP(CONCATENATE($A2178,"B"),'05 APU'!$1:$1048576,9,),"")</f>
        <v/>
      </c>
      <c r="M2178" s="297" t="str">
        <f>IFERROR(VLOOKUP(CONCATENATE($A2178,"A"),'05 APU'!$1:$1048576,9,),"")</f>
        <v/>
      </c>
      <c r="N2178" s="86"/>
      <c r="O2178" s="90">
        <f>IFERROR(VLOOKUP(CONCATENATE($A2178,"D"),'05 APU'!$T:$AB,9,),0)</f>
        <v>0</v>
      </c>
      <c r="P2178" s="90">
        <f t="shared" si="68"/>
        <v>0</v>
      </c>
      <c r="Q2178" s="90">
        <f>IFERROR(VLOOKUP(CONCATENATE($A2178,"C"),'05 APU'!$T:$AB,9,),0)</f>
        <v>0</v>
      </c>
      <c r="R2178" s="90">
        <f>IFERROR(VLOOKUP(CONCATENATE($A2178,"B"),'05 APU'!$T:$AB,9,),0)</f>
        <v>0</v>
      </c>
      <c r="S2178" s="90">
        <f>IFERROR(VLOOKUP(CONCATENATE($A2178,"A"),'05 APU'!$T:$AB,9,),0)</f>
        <v>0</v>
      </c>
      <c r="U2178" s="421"/>
      <c r="V2178" s="424"/>
      <c r="W2178" s="429" t="s">
        <v>7203</v>
      </c>
    </row>
    <row r="2179" spans="1:23" ht="21" x14ac:dyDescent="0.25">
      <c r="A2179" s="88">
        <v>2169</v>
      </c>
      <c r="B2179" s="673" t="s">
        <v>5124</v>
      </c>
      <c r="C2179" s="682" t="s">
        <v>6274</v>
      </c>
      <c r="D2179" s="681" t="str">
        <f>IFERROR(VLOOKUP(CONCATENATE($A2179,"T"),'05 APU'!$1:$1048576,3,),"")</f>
        <v/>
      </c>
      <c r="E2179" s="681" t="str">
        <f>IFERROR(VLOOKUP(CONCATENATE($A2179,"T2"),'05 APU'!$1:$1048576,3,),"")</f>
        <v/>
      </c>
      <c r="F2179" s="681" t="str">
        <f>IFERROR(VLOOKUP(CONCATENATE($A2179,"T3"),'05 APU'!$1:$1048576,3,),"")</f>
        <v/>
      </c>
      <c r="G2179" s="672" t="s">
        <v>168</v>
      </c>
      <c r="H2179" s="351"/>
      <c r="I2179" s="90">
        <f>IFERROR((VLOOKUP(CONCATENATE($A2179,"D"),'05 APU'!$1:$1048576,9,)),0)</f>
        <v>0</v>
      </c>
      <c r="J2179" s="90">
        <f t="shared" si="69"/>
        <v>0</v>
      </c>
      <c r="K2179" s="297" t="str">
        <f>IFERROR(VLOOKUP(CONCATENATE($A2179,"C"),'05 APU'!$1:$1048576,9,),"")</f>
        <v/>
      </c>
      <c r="L2179" s="297" t="str">
        <f>IFERROR(VLOOKUP(CONCATENATE($A2179,"B"),'05 APU'!$1:$1048576,9,),"")</f>
        <v/>
      </c>
      <c r="M2179" s="297" t="str">
        <f>IFERROR(VLOOKUP(CONCATENATE($A2179,"A"),'05 APU'!$1:$1048576,9,),"")</f>
        <v/>
      </c>
      <c r="N2179" s="86"/>
      <c r="O2179" s="90">
        <f>IFERROR(VLOOKUP(CONCATENATE($A2179,"D"),'05 APU'!$T:$AB,9,),0)</f>
        <v>0</v>
      </c>
      <c r="P2179" s="90">
        <f t="shared" si="68"/>
        <v>0</v>
      </c>
      <c r="Q2179" s="90">
        <f>IFERROR(VLOOKUP(CONCATENATE($A2179,"C"),'05 APU'!$T:$AB,9,),0)</f>
        <v>0</v>
      </c>
      <c r="R2179" s="90">
        <f>IFERROR(VLOOKUP(CONCATENATE($A2179,"B"),'05 APU'!$T:$AB,9,),0)</f>
        <v>0</v>
      </c>
      <c r="S2179" s="90">
        <f>IFERROR(VLOOKUP(CONCATENATE($A2179,"A"),'05 APU'!$T:$AB,9,),0)</f>
        <v>0</v>
      </c>
      <c r="U2179" s="421"/>
      <c r="V2179" s="424"/>
      <c r="W2179" s="429" t="s">
        <v>7203</v>
      </c>
    </row>
    <row r="2180" spans="1:23" ht="21" x14ac:dyDescent="0.25">
      <c r="A2180" s="88">
        <v>2170</v>
      </c>
      <c r="B2180" s="673" t="s">
        <v>5125</v>
      </c>
      <c r="C2180" s="682" t="s">
        <v>6275</v>
      </c>
      <c r="D2180" s="681" t="str">
        <f>IFERROR(VLOOKUP(CONCATENATE($A2180,"T"),'05 APU'!$1:$1048576,3,),"")</f>
        <v/>
      </c>
      <c r="E2180" s="681" t="str">
        <f>IFERROR(VLOOKUP(CONCATENATE($A2180,"T2"),'05 APU'!$1:$1048576,3,),"")</f>
        <v/>
      </c>
      <c r="F2180" s="681" t="str">
        <f>IFERROR(VLOOKUP(CONCATENATE($A2180,"T3"),'05 APU'!$1:$1048576,3,),"")</f>
        <v/>
      </c>
      <c r="G2180" s="672" t="s">
        <v>168</v>
      </c>
      <c r="H2180" s="351"/>
      <c r="I2180" s="90">
        <f>IFERROR((VLOOKUP(CONCATENATE($A2180,"D"),'05 APU'!$1:$1048576,9,)),0)</f>
        <v>0</v>
      </c>
      <c r="J2180" s="90">
        <f t="shared" si="69"/>
        <v>0</v>
      </c>
      <c r="K2180" s="297" t="str">
        <f>IFERROR(VLOOKUP(CONCATENATE($A2180,"C"),'05 APU'!$1:$1048576,9,),"")</f>
        <v/>
      </c>
      <c r="L2180" s="297" t="str">
        <f>IFERROR(VLOOKUP(CONCATENATE($A2180,"B"),'05 APU'!$1:$1048576,9,),"")</f>
        <v/>
      </c>
      <c r="M2180" s="297" t="str">
        <f>IFERROR(VLOOKUP(CONCATENATE($A2180,"A"),'05 APU'!$1:$1048576,9,),"")</f>
        <v/>
      </c>
      <c r="N2180" s="86"/>
      <c r="O2180" s="90">
        <f>IFERROR(VLOOKUP(CONCATENATE($A2180,"D"),'05 APU'!$T:$AB,9,),0)</f>
        <v>0</v>
      </c>
      <c r="P2180" s="90">
        <f t="shared" si="68"/>
        <v>0</v>
      </c>
      <c r="Q2180" s="90">
        <f>IFERROR(VLOOKUP(CONCATENATE($A2180,"C"),'05 APU'!$T:$AB,9,),0)</f>
        <v>0</v>
      </c>
      <c r="R2180" s="90">
        <f>IFERROR(VLOOKUP(CONCATENATE($A2180,"B"),'05 APU'!$T:$AB,9,),0)</f>
        <v>0</v>
      </c>
      <c r="S2180" s="90">
        <f>IFERROR(VLOOKUP(CONCATENATE($A2180,"A"),'05 APU'!$T:$AB,9,),0)</f>
        <v>0</v>
      </c>
      <c r="U2180" s="421"/>
      <c r="V2180" s="424"/>
      <c r="W2180" s="429" t="s">
        <v>7203</v>
      </c>
    </row>
    <row r="2181" spans="1:23" x14ac:dyDescent="0.25">
      <c r="A2181" s="88">
        <v>2171</v>
      </c>
      <c r="B2181" s="670"/>
      <c r="C2181" s="671" t="s">
        <v>7131</v>
      </c>
      <c r="D2181" s="681" t="str">
        <f>IFERROR(VLOOKUP(CONCATENATE($A2181,"T"),'05 APU'!$1:$1048576,3,),"")</f>
        <v/>
      </c>
      <c r="E2181" s="681" t="str">
        <f>IFERROR(VLOOKUP(CONCATENATE($A2181,"T2"),'05 APU'!$1:$1048576,3,),"")</f>
        <v/>
      </c>
      <c r="F2181" s="681" t="str">
        <f>IFERROR(VLOOKUP(CONCATENATE($A2181,"T3"),'05 APU'!$1:$1048576,3,),"")</f>
        <v/>
      </c>
      <c r="G2181" s="672"/>
      <c r="H2181" s="351"/>
      <c r="I2181" s="90">
        <f>IFERROR((VLOOKUP(CONCATENATE($A2181,"D"),'05 APU'!$1:$1048576,9,)),0)</f>
        <v>0</v>
      </c>
      <c r="J2181" s="90">
        <f t="shared" si="69"/>
        <v>0</v>
      </c>
      <c r="K2181" s="297" t="str">
        <f>IFERROR(VLOOKUP(CONCATENATE($A2181,"C"),'05 APU'!$1:$1048576,9,),"")</f>
        <v/>
      </c>
      <c r="L2181" s="297" t="str">
        <f>IFERROR(VLOOKUP(CONCATENATE($A2181,"B"),'05 APU'!$1:$1048576,9,),"")</f>
        <v/>
      </c>
      <c r="M2181" s="297" t="str">
        <f>IFERROR(VLOOKUP(CONCATENATE($A2181,"A"),'05 APU'!$1:$1048576,9,),"")</f>
        <v/>
      </c>
      <c r="N2181" s="86"/>
      <c r="O2181" s="90">
        <f>IFERROR(VLOOKUP(CONCATENATE($A2181,"D"),'05 APU'!$T:$AB,9,),0)</f>
        <v>0</v>
      </c>
      <c r="P2181" s="90">
        <f t="shared" si="68"/>
        <v>0</v>
      </c>
      <c r="Q2181" s="90">
        <f>IFERROR(VLOOKUP(CONCATENATE($A2181,"C"),'05 APU'!$T:$AB,9,),0)</f>
        <v>0</v>
      </c>
      <c r="R2181" s="90">
        <f>IFERROR(VLOOKUP(CONCATENATE($A2181,"B"),'05 APU'!$T:$AB,9,),0)</f>
        <v>0</v>
      </c>
      <c r="S2181" s="90">
        <f>IFERROR(VLOOKUP(CONCATENATE($A2181,"A"),'05 APU'!$T:$AB,9,),0)</f>
        <v>0</v>
      </c>
      <c r="U2181" s="421"/>
      <c r="V2181" s="424"/>
      <c r="W2181" s="429"/>
    </row>
    <row r="2182" spans="1:23" ht="21" x14ac:dyDescent="0.25">
      <c r="A2182" s="88">
        <v>2172</v>
      </c>
      <c r="B2182" s="673" t="s">
        <v>5126</v>
      </c>
      <c r="C2182" s="682" t="s">
        <v>6276</v>
      </c>
      <c r="D2182" s="681" t="str">
        <f>IFERROR(VLOOKUP(CONCATENATE($A2182,"T"),'05 APU'!$1:$1048576,3,),"")</f>
        <v/>
      </c>
      <c r="E2182" s="681" t="str">
        <f>IFERROR(VLOOKUP(CONCATENATE($A2182,"T2"),'05 APU'!$1:$1048576,3,),"")</f>
        <v/>
      </c>
      <c r="F2182" s="681" t="str">
        <f>IFERROR(VLOOKUP(CONCATENATE($A2182,"T3"),'05 APU'!$1:$1048576,3,),"")</f>
        <v/>
      </c>
      <c r="G2182" s="672" t="s">
        <v>168</v>
      </c>
      <c r="H2182" s="351"/>
      <c r="I2182" s="90">
        <f>IFERROR((VLOOKUP(CONCATENATE($A2182,"D"),'05 APU'!$1:$1048576,9,)),0)</f>
        <v>0</v>
      </c>
      <c r="J2182" s="90">
        <f t="shared" si="69"/>
        <v>0</v>
      </c>
      <c r="K2182" s="297" t="str">
        <f>IFERROR(VLOOKUP(CONCATENATE($A2182,"C"),'05 APU'!$1:$1048576,9,),"")</f>
        <v/>
      </c>
      <c r="L2182" s="297" t="str">
        <f>IFERROR(VLOOKUP(CONCATENATE($A2182,"B"),'05 APU'!$1:$1048576,9,),"")</f>
        <v/>
      </c>
      <c r="M2182" s="297" t="str">
        <f>IFERROR(VLOOKUP(CONCATENATE($A2182,"A"),'05 APU'!$1:$1048576,9,),"")</f>
        <v/>
      </c>
      <c r="N2182" s="86"/>
      <c r="O2182" s="90">
        <f>IFERROR(VLOOKUP(CONCATENATE($A2182,"D"),'05 APU'!$T:$AB,9,),0)</f>
        <v>0</v>
      </c>
      <c r="P2182" s="90">
        <f t="shared" si="68"/>
        <v>0</v>
      </c>
      <c r="Q2182" s="90">
        <f>IFERROR(VLOOKUP(CONCATENATE($A2182,"C"),'05 APU'!$T:$AB,9,),0)</f>
        <v>0</v>
      </c>
      <c r="R2182" s="90">
        <f>IFERROR(VLOOKUP(CONCATENATE($A2182,"B"),'05 APU'!$T:$AB,9,),0)</f>
        <v>0</v>
      </c>
      <c r="S2182" s="90">
        <f>IFERROR(VLOOKUP(CONCATENATE($A2182,"A"),'05 APU'!$T:$AB,9,),0)</f>
        <v>0</v>
      </c>
      <c r="U2182" s="421"/>
      <c r="V2182" s="424"/>
      <c r="W2182" s="429" t="s">
        <v>7203</v>
      </c>
    </row>
    <row r="2183" spans="1:23" ht="21" x14ac:dyDescent="0.25">
      <c r="A2183" s="88">
        <v>2173</v>
      </c>
      <c r="B2183" s="673" t="s">
        <v>5127</v>
      </c>
      <c r="C2183" s="682" t="s">
        <v>6277</v>
      </c>
      <c r="D2183" s="681" t="str">
        <f>IFERROR(VLOOKUP(CONCATENATE($A2183,"T"),'05 APU'!$1:$1048576,3,),"")</f>
        <v/>
      </c>
      <c r="E2183" s="681" t="str">
        <f>IFERROR(VLOOKUP(CONCATENATE($A2183,"T2"),'05 APU'!$1:$1048576,3,),"")</f>
        <v/>
      </c>
      <c r="F2183" s="681" t="str">
        <f>IFERROR(VLOOKUP(CONCATENATE($A2183,"T3"),'05 APU'!$1:$1048576,3,),"")</f>
        <v/>
      </c>
      <c r="G2183" s="672" t="s">
        <v>168</v>
      </c>
      <c r="H2183" s="351"/>
      <c r="I2183" s="90">
        <f>IFERROR((VLOOKUP(CONCATENATE($A2183,"D"),'05 APU'!$1:$1048576,9,)),0)</f>
        <v>0</v>
      </c>
      <c r="J2183" s="90">
        <f t="shared" si="69"/>
        <v>0</v>
      </c>
      <c r="K2183" s="297" t="str">
        <f>IFERROR(VLOOKUP(CONCATENATE($A2183,"C"),'05 APU'!$1:$1048576,9,),"")</f>
        <v/>
      </c>
      <c r="L2183" s="297" t="str">
        <f>IFERROR(VLOOKUP(CONCATENATE($A2183,"B"),'05 APU'!$1:$1048576,9,),"")</f>
        <v/>
      </c>
      <c r="M2183" s="297" t="str">
        <f>IFERROR(VLOOKUP(CONCATENATE($A2183,"A"),'05 APU'!$1:$1048576,9,),"")</f>
        <v/>
      </c>
      <c r="N2183" s="86"/>
      <c r="O2183" s="90">
        <f>IFERROR(VLOOKUP(CONCATENATE($A2183,"D"),'05 APU'!$T:$AB,9,),0)</f>
        <v>0</v>
      </c>
      <c r="P2183" s="90">
        <f t="shared" si="68"/>
        <v>0</v>
      </c>
      <c r="Q2183" s="90">
        <f>IFERROR(VLOOKUP(CONCATENATE($A2183,"C"),'05 APU'!$T:$AB,9,),0)</f>
        <v>0</v>
      </c>
      <c r="R2183" s="90">
        <f>IFERROR(VLOOKUP(CONCATENATE($A2183,"B"),'05 APU'!$T:$AB,9,),0)</f>
        <v>0</v>
      </c>
      <c r="S2183" s="90">
        <f>IFERROR(VLOOKUP(CONCATENATE($A2183,"A"),'05 APU'!$T:$AB,9,),0)</f>
        <v>0</v>
      </c>
      <c r="U2183" s="421"/>
      <c r="V2183" s="424"/>
      <c r="W2183" s="429" t="s">
        <v>7203</v>
      </c>
    </row>
    <row r="2184" spans="1:23" ht="21" x14ac:dyDescent="0.25">
      <c r="A2184" s="88">
        <v>2174</v>
      </c>
      <c r="B2184" s="673" t="s">
        <v>5128</v>
      </c>
      <c r="C2184" s="682" t="s">
        <v>6278</v>
      </c>
      <c r="D2184" s="681" t="str">
        <f>IFERROR(VLOOKUP(CONCATENATE($A2184,"T"),'05 APU'!$1:$1048576,3,),"")</f>
        <v/>
      </c>
      <c r="E2184" s="681" t="str">
        <f>IFERROR(VLOOKUP(CONCATENATE($A2184,"T2"),'05 APU'!$1:$1048576,3,),"")</f>
        <v/>
      </c>
      <c r="F2184" s="681" t="str">
        <f>IFERROR(VLOOKUP(CONCATENATE($A2184,"T3"),'05 APU'!$1:$1048576,3,),"")</f>
        <v/>
      </c>
      <c r="G2184" s="672" t="s">
        <v>168</v>
      </c>
      <c r="H2184" s="351"/>
      <c r="I2184" s="90">
        <f>IFERROR((VLOOKUP(CONCATENATE($A2184,"D"),'05 APU'!$1:$1048576,9,)),0)</f>
        <v>0</v>
      </c>
      <c r="J2184" s="90">
        <f t="shared" si="69"/>
        <v>0</v>
      </c>
      <c r="K2184" s="297" t="str">
        <f>IFERROR(VLOOKUP(CONCATENATE($A2184,"C"),'05 APU'!$1:$1048576,9,),"")</f>
        <v/>
      </c>
      <c r="L2184" s="297" t="str">
        <f>IFERROR(VLOOKUP(CONCATENATE($A2184,"B"),'05 APU'!$1:$1048576,9,),"")</f>
        <v/>
      </c>
      <c r="M2184" s="297" t="str">
        <f>IFERROR(VLOOKUP(CONCATENATE($A2184,"A"),'05 APU'!$1:$1048576,9,),"")</f>
        <v/>
      </c>
      <c r="N2184" s="86"/>
      <c r="O2184" s="90">
        <f>IFERROR(VLOOKUP(CONCATENATE($A2184,"D"),'05 APU'!$T:$AB,9,),0)</f>
        <v>0</v>
      </c>
      <c r="P2184" s="90">
        <f t="shared" si="68"/>
        <v>0</v>
      </c>
      <c r="Q2184" s="90">
        <f>IFERROR(VLOOKUP(CONCATENATE($A2184,"C"),'05 APU'!$T:$AB,9,),0)</f>
        <v>0</v>
      </c>
      <c r="R2184" s="90">
        <f>IFERROR(VLOOKUP(CONCATENATE($A2184,"B"),'05 APU'!$T:$AB,9,),0)</f>
        <v>0</v>
      </c>
      <c r="S2184" s="90">
        <f>IFERROR(VLOOKUP(CONCATENATE($A2184,"A"),'05 APU'!$T:$AB,9,),0)</f>
        <v>0</v>
      </c>
      <c r="U2184" s="421"/>
      <c r="V2184" s="424"/>
      <c r="W2184" s="429" t="s">
        <v>7203</v>
      </c>
    </row>
    <row r="2185" spans="1:23" ht="21" x14ac:dyDescent="0.25">
      <c r="A2185" s="88">
        <v>2175</v>
      </c>
      <c r="B2185" s="673" t="s">
        <v>5129</v>
      </c>
      <c r="C2185" s="682" t="s">
        <v>6279</v>
      </c>
      <c r="D2185" s="681" t="str">
        <f>IFERROR(VLOOKUP(CONCATENATE($A2185,"T"),'05 APU'!$1:$1048576,3,),"")</f>
        <v/>
      </c>
      <c r="E2185" s="681" t="str">
        <f>IFERROR(VLOOKUP(CONCATENATE($A2185,"T2"),'05 APU'!$1:$1048576,3,),"")</f>
        <v/>
      </c>
      <c r="F2185" s="681" t="str">
        <f>IFERROR(VLOOKUP(CONCATENATE($A2185,"T3"),'05 APU'!$1:$1048576,3,),"")</f>
        <v/>
      </c>
      <c r="G2185" s="672" t="s">
        <v>168</v>
      </c>
      <c r="H2185" s="351"/>
      <c r="I2185" s="90">
        <f>IFERROR((VLOOKUP(CONCATENATE($A2185,"D"),'05 APU'!$1:$1048576,9,)),0)</f>
        <v>0</v>
      </c>
      <c r="J2185" s="90">
        <f t="shared" si="69"/>
        <v>0</v>
      </c>
      <c r="K2185" s="297" t="str">
        <f>IFERROR(VLOOKUP(CONCATENATE($A2185,"C"),'05 APU'!$1:$1048576,9,),"")</f>
        <v/>
      </c>
      <c r="L2185" s="297" t="str">
        <f>IFERROR(VLOOKUP(CONCATENATE($A2185,"B"),'05 APU'!$1:$1048576,9,),"")</f>
        <v/>
      </c>
      <c r="M2185" s="297" t="str">
        <f>IFERROR(VLOOKUP(CONCATENATE($A2185,"A"),'05 APU'!$1:$1048576,9,),"")</f>
        <v/>
      </c>
      <c r="N2185" s="86"/>
      <c r="O2185" s="90">
        <f>IFERROR(VLOOKUP(CONCATENATE($A2185,"D"),'05 APU'!$T:$AB,9,),0)</f>
        <v>0</v>
      </c>
      <c r="P2185" s="90">
        <f t="shared" si="68"/>
        <v>0</v>
      </c>
      <c r="Q2185" s="90">
        <f>IFERROR(VLOOKUP(CONCATENATE($A2185,"C"),'05 APU'!$T:$AB,9,),0)</f>
        <v>0</v>
      </c>
      <c r="R2185" s="90">
        <f>IFERROR(VLOOKUP(CONCATENATE($A2185,"B"),'05 APU'!$T:$AB,9,),0)</f>
        <v>0</v>
      </c>
      <c r="S2185" s="90">
        <f>IFERROR(VLOOKUP(CONCATENATE($A2185,"A"),'05 APU'!$T:$AB,9,),0)</f>
        <v>0</v>
      </c>
      <c r="U2185" s="421"/>
      <c r="V2185" s="424"/>
      <c r="W2185" s="429" t="s">
        <v>7203</v>
      </c>
    </row>
    <row r="2186" spans="1:23" ht="21" x14ac:dyDescent="0.25">
      <c r="A2186" s="88">
        <v>2176</v>
      </c>
      <c r="B2186" s="673" t="s">
        <v>5130</v>
      </c>
      <c r="C2186" s="682" t="s">
        <v>6280</v>
      </c>
      <c r="D2186" s="681" t="str">
        <f>IFERROR(VLOOKUP(CONCATENATE($A2186,"T"),'05 APU'!$1:$1048576,3,),"")</f>
        <v/>
      </c>
      <c r="E2186" s="681" t="str">
        <f>IFERROR(VLOOKUP(CONCATENATE($A2186,"T2"),'05 APU'!$1:$1048576,3,),"")</f>
        <v/>
      </c>
      <c r="F2186" s="681" t="str">
        <f>IFERROR(VLOOKUP(CONCATENATE($A2186,"T3"),'05 APU'!$1:$1048576,3,),"")</f>
        <v/>
      </c>
      <c r="G2186" s="672" t="s">
        <v>168</v>
      </c>
      <c r="H2186" s="351"/>
      <c r="I2186" s="90">
        <f>IFERROR((VLOOKUP(CONCATENATE($A2186,"D"),'05 APU'!$1:$1048576,9,)),0)</f>
        <v>0</v>
      </c>
      <c r="J2186" s="90">
        <f t="shared" si="69"/>
        <v>0</v>
      </c>
      <c r="K2186" s="297" t="str">
        <f>IFERROR(VLOOKUP(CONCATENATE($A2186,"C"),'05 APU'!$1:$1048576,9,),"")</f>
        <v/>
      </c>
      <c r="L2186" s="297" t="str">
        <f>IFERROR(VLOOKUP(CONCATENATE($A2186,"B"),'05 APU'!$1:$1048576,9,),"")</f>
        <v/>
      </c>
      <c r="M2186" s="297" t="str">
        <f>IFERROR(VLOOKUP(CONCATENATE($A2186,"A"),'05 APU'!$1:$1048576,9,),"")</f>
        <v/>
      </c>
      <c r="N2186" s="86"/>
      <c r="O2186" s="90">
        <f>IFERROR(VLOOKUP(CONCATENATE($A2186,"D"),'05 APU'!$T:$AB,9,),0)</f>
        <v>0</v>
      </c>
      <c r="P2186" s="90">
        <f t="shared" si="68"/>
        <v>0</v>
      </c>
      <c r="Q2186" s="90">
        <f>IFERROR(VLOOKUP(CONCATENATE($A2186,"C"),'05 APU'!$T:$AB,9,),0)</f>
        <v>0</v>
      </c>
      <c r="R2186" s="90">
        <f>IFERROR(VLOOKUP(CONCATENATE($A2186,"B"),'05 APU'!$T:$AB,9,),0)</f>
        <v>0</v>
      </c>
      <c r="S2186" s="90">
        <f>IFERROR(VLOOKUP(CONCATENATE($A2186,"A"),'05 APU'!$T:$AB,9,),0)</f>
        <v>0</v>
      </c>
      <c r="U2186" s="421"/>
      <c r="V2186" s="424"/>
      <c r="W2186" s="429" t="s">
        <v>7203</v>
      </c>
    </row>
    <row r="2187" spans="1:23" ht="21" x14ac:dyDescent="0.25">
      <c r="A2187" s="88">
        <v>2177</v>
      </c>
      <c r="B2187" s="673" t="s">
        <v>5131</v>
      </c>
      <c r="C2187" s="682" t="s">
        <v>6281</v>
      </c>
      <c r="D2187" s="681" t="str">
        <f>IFERROR(VLOOKUP(CONCATENATE($A2187,"T"),'05 APU'!$1:$1048576,3,),"")</f>
        <v/>
      </c>
      <c r="E2187" s="681" t="str">
        <f>IFERROR(VLOOKUP(CONCATENATE($A2187,"T2"),'05 APU'!$1:$1048576,3,),"")</f>
        <v/>
      </c>
      <c r="F2187" s="681" t="str">
        <f>IFERROR(VLOOKUP(CONCATENATE($A2187,"T3"),'05 APU'!$1:$1048576,3,),"")</f>
        <v/>
      </c>
      <c r="G2187" s="672" t="s">
        <v>168</v>
      </c>
      <c r="H2187" s="351"/>
      <c r="I2187" s="90">
        <f>IFERROR((VLOOKUP(CONCATENATE($A2187,"D"),'05 APU'!$1:$1048576,9,)),0)</f>
        <v>0</v>
      </c>
      <c r="J2187" s="90">
        <f t="shared" si="69"/>
        <v>0</v>
      </c>
      <c r="K2187" s="297" t="str">
        <f>IFERROR(VLOOKUP(CONCATENATE($A2187,"C"),'05 APU'!$1:$1048576,9,),"")</f>
        <v/>
      </c>
      <c r="L2187" s="297" t="str">
        <f>IFERROR(VLOOKUP(CONCATENATE($A2187,"B"),'05 APU'!$1:$1048576,9,),"")</f>
        <v/>
      </c>
      <c r="M2187" s="297" t="str">
        <f>IFERROR(VLOOKUP(CONCATENATE($A2187,"A"),'05 APU'!$1:$1048576,9,),"")</f>
        <v/>
      </c>
      <c r="N2187" s="86"/>
      <c r="O2187" s="90">
        <f>IFERROR(VLOOKUP(CONCATENATE($A2187,"D"),'05 APU'!$T:$AB,9,),0)</f>
        <v>0</v>
      </c>
      <c r="P2187" s="90">
        <f t="shared" ref="P2187:P2250" si="70">IFERROR($O2187*$H2187,0)</f>
        <v>0</v>
      </c>
      <c r="Q2187" s="90">
        <f>IFERROR(VLOOKUP(CONCATENATE($A2187,"C"),'05 APU'!$T:$AB,9,),0)</f>
        <v>0</v>
      </c>
      <c r="R2187" s="90">
        <f>IFERROR(VLOOKUP(CONCATENATE($A2187,"B"),'05 APU'!$T:$AB,9,),0)</f>
        <v>0</v>
      </c>
      <c r="S2187" s="90">
        <f>IFERROR(VLOOKUP(CONCATENATE($A2187,"A"),'05 APU'!$T:$AB,9,),0)</f>
        <v>0</v>
      </c>
      <c r="U2187" s="421"/>
      <c r="V2187" s="424"/>
      <c r="W2187" s="429" t="s">
        <v>7203</v>
      </c>
    </row>
    <row r="2188" spans="1:23" x14ac:dyDescent="0.25">
      <c r="A2188" s="88">
        <v>2178</v>
      </c>
      <c r="B2188" s="670"/>
      <c r="C2188" s="671" t="s">
        <v>7132</v>
      </c>
      <c r="D2188" s="681" t="str">
        <f>IFERROR(VLOOKUP(CONCATENATE($A2188,"T"),'05 APU'!$1:$1048576,3,),"")</f>
        <v/>
      </c>
      <c r="E2188" s="681" t="str">
        <f>IFERROR(VLOOKUP(CONCATENATE($A2188,"T2"),'05 APU'!$1:$1048576,3,),"")</f>
        <v/>
      </c>
      <c r="F2188" s="681" t="str">
        <f>IFERROR(VLOOKUP(CONCATENATE($A2188,"T3"),'05 APU'!$1:$1048576,3,),"")</f>
        <v/>
      </c>
      <c r="G2188" s="672"/>
      <c r="H2188" s="351"/>
      <c r="I2188" s="90">
        <f>IFERROR((VLOOKUP(CONCATENATE($A2188,"D"),'05 APU'!$1:$1048576,9,)),0)</f>
        <v>0</v>
      </c>
      <c r="J2188" s="90">
        <f t="shared" si="69"/>
        <v>0</v>
      </c>
      <c r="K2188" s="297" t="str">
        <f>IFERROR(VLOOKUP(CONCATENATE($A2188,"C"),'05 APU'!$1:$1048576,9,),"")</f>
        <v/>
      </c>
      <c r="L2188" s="297" t="str">
        <f>IFERROR(VLOOKUP(CONCATENATE($A2188,"B"),'05 APU'!$1:$1048576,9,),"")</f>
        <v/>
      </c>
      <c r="M2188" s="297" t="str">
        <f>IFERROR(VLOOKUP(CONCATENATE($A2188,"A"),'05 APU'!$1:$1048576,9,),"")</f>
        <v/>
      </c>
      <c r="N2188" s="86"/>
      <c r="O2188" s="90">
        <f>IFERROR(VLOOKUP(CONCATENATE($A2188,"D"),'05 APU'!$T:$AB,9,),0)</f>
        <v>0</v>
      </c>
      <c r="P2188" s="90">
        <f t="shared" si="70"/>
        <v>0</v>
      </c>
      <c r="Q2188" s="90">
        <f>IFERROR(VLOOKUP(CONCATENATE($A2188,"C"),'05 APU'!$T:$AB,9,),0)</f>
        <v>0</v>
      </c>
      <c r="R2188" s="90">
        <f>IFERROR(VLOOKUP(CONCATENATE($A2188,"B"),'05 APU'!$T:$AB,9,),0)</f>
        <v>0</v>
      </c>
      <c r="S2188" s="90">
        <f>IFERROR(VLOOKUP(CONCATENATE($A2188,"A"),'05 APU'!$T:$AB,9,),0)</f>
        <v>0</v>
      </c>
      <c r="U2188" s="421"/>
      <c r="V2188" s="424"/>
      <c r="W2188" s="429"/>
    </row>
    <row r="2189" spans="1:23" ht="31.5" x14ac:dyDescent="0.25">
      <c r="A2189" s="88">
        <v>2179</v>
      </c>
      <c r="B2189" s="673" t="s">
        <v>5132</v>
      </c>
      <c r="C2189" s="682" t="s">
        <v>6282</v>
      </c>
      <c r="D2189" s="681" t="str">
        <f>IFERROR(VLOOKUP(CONCATENATE($A2189,"T"),'05 APU'!$1:$1048576,3,),"")</f>
        <v/>
      </c>
      <c r="E2189" s="681" t="str">
        <f>IFERROR(VLOOKUP(CONCATENATE($A2189,"T2"),'05 APU'!$1:$1048576,3,),"")</f>
        <v/>
      </c>
      <c r="F2189" s="681" t="str">
        <f>IFERROR(VLOOKUP(CONCATENATE($A2189,"T3"),'05 APU'!$1:$1048576,3,),"")</f>
        <v/>
      </c>
      <c r="G2189" s="672" t="s">
        <v>168</v>
      </c>
      <c r="H2189" s="351"/>
      <c r="I2189" s="90">
        <f>IFERROR((VLOOKUP(CONCATENATE($A2189,"D"),'05 APU'!$1:$1048576,9,)),0)</f>
        <v>0</v>
      </c>
      <c r="J2189" s="90">
        <f t="shared" si="69"/>
        <v>0</v>
      </c>
      <c r="K2189" s="297" t="str">
        <f>IFERROR(VLOOKUP(CONCATENATE($A2189,"C"),'05 APU'!$1:$1048576,9,),"")</f>
        <v/>
      </c>
      <c r="L2189" s="297" t="str">
        <f>IFERROR(VLOOKUP(CONCATENATE($A2189,"B"),'05 APU'!$1:$1048576,9,),"")</f>
        <v/>
      </c>
      <c r="M2189" s="297" t="str">
        <f>IFERROR(VLOOKUP(CONCATENATE($A2189,"A"),'05 APU'!$1:$1048576,9,),"")</f>
        <v/>
      </c>
      <c r="N2189" s="86"/>
      <c r="O2189" s="90">
        <f>IFERROR(VLOOKUP(CONCATENATE($A2189,"D"),'05 APU'!$T:$AB,9,),0)</f>
        <v>0</v>
      </c>
      <c r="P2189" s="90">
        <f t="shared" si="70"/>
        <v>0</v>
      </c>
      <c r="Q2189" s="90">
        <f>IFERROR(VLOOKUP(CONCATENATE($A2189,"C"),'05 APU'!$T:$AB,9,),0)</f>
        <v>0</v>
      </c>
      <c r="R2189" s="90">
        <f>IFERROR(VLOOKUP(CONCATENATE($A2189,"B"),'05 APU'!$T:$AB,9,),0)</f>
        <v>0</v>
      </c>
      <c r="S2189" s="90">
        <f>IFERROR(VLOOKUP(CONCATENATE($A2189,"A"),'05 APU'!$T:$AB,9,),0)</f>
        <v>0</v>
      </c>
      <c r="U2189" s="421"/>
      <c r="V2189" s="424"/>
      <c r="W2189" s="429" t="s">
        <v>7203</v>
      </c>
    </row>
    <row r="2190" spans="1:23" ht="21" x14ac:dyDescent="0.25">
      <c r="A2190" s="88">
        <v>2180</v>
      </c>
      <c r="B2190" s="673" t="s">
        <v>5133</v>
      </c>
      <c r="C2190" s="682" t="s">
        <v>6283</v>
      </c>
      <c r="D2190" s="681" t="str">
        <f>IFERROR(VLOOKUP(CONCATENATE($A2190,"T"),'05 APU'!$1:$1048576,3,),"")</f>
        <v/>
      </c>
      <c r="E2190" s="681" t="str">
        <f>IFERROR(VLOOKUP(CONCATENATE($A2190,"T2"),'05 APU'!$1:$1048576,3,),"")</f>
        <v/>
      </c>
      <c r="F2190" s="681" t="str">
        <f>IFERROR(VLOOKUP(CONCATENATE($A2190,"T3"),'05 APU'!$1:$1048576,3,),"")</f>
        <v/>
      </c>
      <c r="G2190" s="672" t="s">
        <v>168</v>
      </c>
      <c r="H2190" s="351"/>
      <c r="I2190" s="90">
        <f>IFERROR((VLOOKUP(CONCATENATE($A2190,"D"),'05 APU'!$1:$1048576,9,)),0)</f>
        <v>0</v>
      </c>
      <c r="J2190" s="90">
        <f t="shared" si="69"/>
        <v>0</v>
      </c>
      <c r="K2190" s="297" t="str">
        <f>IFERROR(VLOOKUP(CONCATENATE($A2190,"C"),'05 APU'!$1:$1048576,9,),"")</f>
        <v/>
      </c>
      <c r="L2190" s="297" t="str">
        <f>IFERROR(VLOOKUP(CONCATENATE($A2190,"B"),'05 APU'!$1:$1048576,9,),"")</f>
        <v/>
      </c>
      <c r="M2190" s="297" t="str">
        <f>IFERROR(VLOOKUP(CONCATENATE($A2190,"A"),'05 APU'!$1:$1048576,9,),"")</f>
        <v/>
      </c>
      <c r="N2190" s="86"/>
      <c r="O2190" s="90">
        <f>IFERROR(VLOOKUP(CONCATENATE($A2190,"D"),'05 APU'!$T:$AB,9,),0)</f>
        <v>0</v>
      </c>
      <c r="P2190" s="90">
        <f t="shared" si="70"/>
        <v>0</v>
      </c>
      <c r="Q2190" s="90">
        <f>IFERROR(VLOOKUP(CONCATENATE($A2190,"C"),'05 APU'!$T:$AB,9,),0)</f>
        <v>0</v>
      </c>
      <c r="R2190" s="90">
        <f>IFERROR(VLOOKUP(CONCATENATE($A2190,"B"),'05 APU'!$T:$AB,9,),0)</f>
        <v>0</v>
      </c>
      <c r="S2190" s="90">
        <f>IFERROR(VLOOKUP(CONCATENATE($A2190,"A"),'05 APU'!$T:$AB,9,),0)</f>
        <v>0</v>
      </c>
      <c r="U2190" s="421"/>
      <c r="V2190" s="424"/>
      <c r="W2190" s="429" t="s">
        <v>7203</v>
      </c>
    </row>
    <row r="2191" spans="1:23" ht="21" x14ac:dyDescent="0.25">
      <c r="A2191" s="88">
        <v>2181</v>
      </c>
      <c r="B2191" s="673" t="s">
        <v>5134</v>
      </c>
      <c r="C2191" s="682" t="s">
        <v>6284</v>
      </c>
      <c r="D2191" s="681" t="str">
        <f>IFERROR(VLOOKUP(CONCATENATE($A2191,"T"),'05 APU'!$1:$1048576,3,),"")</f>
        <v/>
      </c>
      <c r="E2191" s="681" t="str">
        <f>IFERROR(VLOOKUP(CONCATENATE($A2191,"T2"),'05 APU'!$1:$1048576,3,),"")</f>
        <v/>
      </c>
      <c r="F2191" s="681" t="str">
        <f>IFERROR(VLOOKUP(CONCATENATE($A2191,"T3"),'05 APU'!$1:$1048576,3,),"")</f>
        <v/>
      </c>
      <c r="G2191" s="672" t="s">
        <v>168</v>
      </c>
      <c r="H2191" s="351"/>
      <c r="I2191" s="90">
        <f>IFERROR((VLOOKUP(CONCATENATE($A2191,"D"),'05 APU'!$1:$1048576,9,)),0)</f>
        <v>0</v>
      </c>
      <c r="J2191" s="90">
        <f t="shared" si="69"/>
        <v>0</v>
      </c>
      <c r="K2191" s="297" t="str">
        <f>IFERROR(VLOOKUP(CONCATENATE($A2191,"C"),'05 APU'!$1:$1048576,9,),"")</f>
        <v/>
      </c>
      <c r="L2191" s="297" t="str">
        <f>IFERROR(VLOOKUP(CONCATENATE($A2191,"B"),'05 APU'!$1:$1048576,9,),"")</f>
        <v/>
      </c>
      <c r="M2191" s="297" t="str">
        <f>IFERROR(VLOOKUP(CONCATENATE($A2191,"A"),'05 APU'!$1:$1048576,9,),"")</f>
        <v/>
      </c>
      <c r="N2191" s="86"/>
      <c r="O2191" s="90">
        <f>IFERROR(VLOOKUP(CONCATENATE($A2191,"D"),'05 APU'!$T:$AB,9,),0)</f>
        <v>0</v>
      </c>
      <c r="P2191" s="90">
        <f t="shared" si="70"/>
        <v>0</v>
      </c>
      <c r="Q2191" s="90">
        <f>IFERROR(VLOOKUP(CONCATENATE($A2191,"C"),'05 APU'!$T:$AB,9,),0)</f>
        <v>0</v>
      </c>
      <c r="R2191" s="90">
        <f>IFERROR(VLOOKUP(CONCATENATE($A2191,"B"),'05 APU'!$T:$AB,9,),0)</f>
        <v>0</v>
      </c>
      <c r="S2191" s="90">
        <f>IFERROR(VLOOKUP(CONCATENATE($A2191,"A"),'05 APU'!$T:$AB,9,),0)</f>
        <v>0</v>
      </c>
      <c r="U2191" s="421"/>
      <c r="V2191" s="424"/>
      <c r="W2191" s="429" t="s">
        <v>7203</v>
      </c>
    </row>
    <row r="2192" spans="1:23" ht="21" x14ac:dyDescent="0.25">
      <c r="A2192" s="88">
        <v>2182</v>
      </c>
      <c r="B2192" s="673" t="s">
        <v>5135</v>
      </c>
      <c r="C2192" s="682" t="s">
        <v>6285</v>
      </c>
      <c r="D2192" s="681" t="str">
        <f>IFERROR(VLOOKUP(CONCATENATE($A2192,"T"),'05 APU'!$1:$1048576,3,),"")</f>
        <v/>
      </c>
      <c r="E2192" s="681" t="str">
        <f>IFERROR(VLOOKUP(CONCATENATE($A2192,"T2"),'05 APU'!$1:$1048576,3,),"")</f>
        <v/>
      </c>
      <c r="F2192" s="681" t="str">
        <f>IFERROR(VLOOKUP(CONCATENATE($A2192,"T3"),'05 APU'!$1:$1048576,3,),"")</f>
        <v/>
      </c>
      <c r="G2192" s="672" t="s">
        <v>168</v>
      </c>
      <c r="H2192" s="351"/>
      <c r="I2192" s="90">
        <f>IFERROR((VLOOKUP(CONCATENATE($A2192,"D"),'05 APU'!$1:$1048576,9,)),0)</f>
        <v>0</v>
      </c>
      <c r="J2192" s="90">
        <f t="shared" si="69"/>
        <v>0</v>
      </c>
      <c r="K2192" s="297" t="str">
        <f>IFERROR(VLOOKUP(CONCATENATE($A2192,"C"),'05 APU'!$1:$1048576,9,),"")</f>
        <v/>
      </c>
      <c r="L2192" s="297" t="str">
        <f>IFERROR(VLOOKUP(CONCATENATE($A2192,"B"),'05 APU'!$1:$1048576,9,),"")</f>
        <v/>
      </c>
      <c r="M2192" s="297" t="str">
        <f>IFERROR(VLOOKUP(CONCATENATE($A2192,"A"),'05 APU'!$1:$1048576,9,),"")</f>
        <v/>
      </c>
      <c r="N2192" s="86"/>
      <c r="O2192" s="90">
        <f>IFERROR(VLOOKUP(CONCATENATE($A2192,"D"),'05 APU'!$T:$AB,9,),0)</f>
        <v>0</v>
      </c>
      <c r="P2192" s="90">
        <f t="shared" si="70"/>
        <v>0</v>
      </c>
      <c r="Q2192" s="90">
        <f>IFERROR(VLOOKUP(CONCATENATE($A2192,"C"),'05 APU'!$T:$AB,9,),0)</f>
        <v>0</v>
      </c>
      <c r="R2192" s="90">
        <f>IFERROR(VLOOKUP(CONCATENATE($A2192,"B"),'05 APU'!$T:$AB,9,),0)</f>
        <v>0</v>
      </c>
      <c r="S2192" s="90">
        <f>IFERROR(VLOOKUP(CONCATENATE($A2192,"A"),'05 APU'!$T:$AB,9,),0)</f>
        <v>0</v>
      </c>
      <c r="U2192" s="421"/>
      <c r="V2192" s="424"/>
      <c r="W2192" s="429" t="s">
        <v>7203</v>
      </c>
    </row>
    <row r="2193" spans="1:23" ht="21" x14ac:dyDescent="0.25">
      <c r="A2193" s="88">
        <v>2183</v>
      </c>
      <c r="B2193" s="673" t="s">
        <v>5136</v>
      </c>
      <c r="C2193" s="682" t="s">
        <v>6286</v>
      </c>
      <c r="D2193" s="681" t="str">
        <f>IFERROR(VLOOKUP(CONCATENATE($A2193,"T"),'05 APU'!$1:$1048576,3,),"")</f>
        <v/>
      </c>
      <c r="E2193" s="681" t="str">
        <f>IFERROR(VLOOKUP(CONCATENATE($A2193,"T2"),'05 APU'!$1:$1048576,3,),"")</f>
        <v/>
      </c>
      <c r="F2193" s="681" t="str">
        <f>IFERROR(VLOOKUP(CONCATENATE($A2193,"T3"),'05 APU'!$1:$1048576,3,),"")</f>
        <v/>
      </c>
      <c r="G2193" s="672" t="s">
        <v>168</v>
      </c>
      <c r="H2193" s="351"/>
      <c r="I2193" s="90">
        <f>IFERROR((VLOOKUP(CONCATENATE($A2193,"D"),'05 APU'!$1:$1048576,9,)),0)</f>
        <v>0</v>
      </c>
      <c r="J2193" s="90">
        <f t="shared" si="69"/>
        <v>0</v>
      </c>
      <c r="K2193" s="297" t="str">
        <f>IFERROR(VLOOKUP(CONCATENATE($A2193,"C"),'05 APU'!$1:$1048576,9,),"")</f>
        <v/>
      </c>
      <c r="L2193" s="297" t="str">
        <f>IFERROR(VLOOKUP(CONCATENATE($A2193,"B"),'05 APU'!$1:$1048576,9,),"")</f>
        <v/>
      </c>
      <c r="M2193" s="297" t="str">
        <f>IFERROR(VLOOKUP(CONCATENATE($A2193,"A"),'05 APU'!$1:$1048576,9,),"")</f>
        <v/>
      </c>
      <c r="N2193" s="86"/>
      <c r="O2193" s="90">
        <f>IFERROR(VLOOKUP(CONCATENATE($A2193,"D"),'05 APU'!$T:$AB,9,),0)</f>
        <v>0</v>
      </c>
      <c r="P2193" s="90">
        <f t="shared" si="70"/>
        <v>0</v>
      </c>
      <c r="Q2193" s="90">
        <f>IFERROR(VLOOKUP(CONCATENATE($A2193,"C"),'05 APU'!$T:$AB,9,),0)</f>
        <v>0</v>
      </c>
      <c r="R2193" s="90">
        <f>IFERROR(VLOOKUP(CONCATENATE($A2193,"B"),'05 APU'!$T:$AB,9,),0)</f>
        <v>0</v>
      </c>
      <c r="S2193" s="90">
        <f>IFERROR(VLOOKUP(CONCATENATE($A2193,"A"),'05 APU'!$T:$AB,9,),0)</f>
        <v>0</v>
      </c>
      <c r="U2193" s="421"/>
      <c r="V2193" s="424"/>
      <c r="W2193" s="429" t="s">
        <v>7203</v>
      </c>
    </row>
    <row r="2194" spans="1:23" ht="21" x14ac:dyDescent="0.25">
      <c r="A2194" s="88">
        <v>2184</v>
      </c>
      <c r="B2194" s="673" t="s">
        <v>5137</v>
      </c>
      <c r="C2194" s="682" t="s">
        <v>6287</v>
      </c>
      <c r="D2194" s="681" t="str">
        <f>IFERROR(VLOOKUP(CONCATENATE($A2194,"T"),'05 APU'!$1:$1048576,3,),"")</f>
        <v/>
      </c>
      <c r="E2194" s="681" t="str">
        <f>IFERROR(VLOOKUP(CONCATENATE($A2194,"T2"),'05 APU'!$1:$1048576,3,),"")</f>
        <v/>
      </c>
      <c r="F2194" s="681" t="str">
        <f>IFERROR(VLOOKUP(CONCATENATE($A2194,"T3"),'05 APU'!$1:$1048576,3,),"")</f>
        <v/>
      </c>
      <c r="G2194" s="672" t="s">
        <v>168</v>
      </c>
      <c r="H2194" s="351"/>
      <c r="I2194" s="90">
        <f>IFERROR((VLOOKUP(CONCATENATE($A2194,"D"),'05 APU'!$1:$1048576,9,)),0)</f>
        <v>0</v>
      </c>
      <c r="J2194" s="90">
        <f t="shared" si="69"/>
        <v>0</v>
      </c>
      <c r="K2194" s="297" t="str">
        <f>IFERROR(VLOOKUP(CONCATENATE($A2194,"C"),'05 APU'!$1:$1048576,9,),"")</f>
        <v/>
      </c>
      <c r="L2194" s="297" t="str">
        <f>IFERROR(VLOOKUP(CONCATENATE($A2194,"B"),'05 APU'!$1:$1048576,9,),"")</f>
        <v/>
      </c>
      <c r="M2194" s="297" t="str">
        <f>IFERROR(VLOOKUP(CONCATENATE($A2194,"A"),'05 APU'!$1:$1048576,9,),"")</f>
        <v/>
      </c>
      <c r="N2194" s="86"/>
      <c r="O2194" s="90">
        <f>IFERROR(VLOOKUP(CONCATENATE($A2194,"D"),'05 APU'!$T:$AB,9,),0)</f>
        <v>0</v>
      </c>
      <c r="P2194" s="90">
        <f t="shared" si="70"/>
        <v>0</v>
      </c>
      <c r="Q2194" s="90">
        <f>IFERROR(VLOOKUP(CONCATENATE($A2194,"C"),'05 APU'!$T:$AB,9,),0)</f>
        <v>0</v>
      </c>
      <c r="R2194" s="90">
        <f>IFERROR(VLOOKUP(CONCATENATE($A2194,"B"),'05 APU'!$T:$AB,9,),0)</f>
        <v>0</v>
      </c>
      <c r="S2194" s="90">
        <f>IFERROR(VLOOKUP(CONCATENATE($A2194,"A"),'05 APU'!$T:$AB,9,),0)</f>
        <v>0</v>
      </c>
      <c r="U2194" s="421"/>
      <c r="V2194" s="424"/>
      <c r="W2194" s="429" t="s">
        <v>7203</v>
      </c>
    </row>
    <row r="2195" spans="1:23" ht="21" x14ac:dyDescent="0.25">
      <c r="A2195" s="88">
        <v>2185</v>
      </c>
      <c r="B2195" s="673" t="s">
        <v>5138</v>
      </c>
      <c r="C2195" s="682" t="s">
        <v>6288</v>
      </c>
      <c r="D2195" s="681" t="str">
        <f>IFERROR(VLOOKUP(CONCATENATE($A2195,"T"),'05 APU'!$1:$1048576,3,),"")</f>
        <v/>
      </c>
      <c r="E2195" s="681" t="str">
        <f>IFERROR(VLOOKUP(CONCATENATE($A2195,"T2"),'05 APU'!$1:$1048576,3,),"")</f>
        <v/>
      </c>
      <c r="F2195" s="681" t="str">
        <f>IFERROR(VLOOKUP(CONCATENATE($A2195,"T3"),'05 APU'!$1:$1048576,3,),"")</f>
        <v/>
      </c>
      <c r="G2195" s="672" t="s">
        <v>168</v>
      </c>
      <c r="H2195" s="351"/>
      <c r="I2195" s="90">
        <f>IFERROR((VLOOKUP(CONCATENATE($A2195,"D"),'05 APU'!$1:$1048576,9,)),0)</f>
        <v>0</v>
      </c>
      <c r="J2195" s="90">
        <f t="shared" si="69"/>
        <v>0</v>
      </c>
      <c r="K2195" s="297" t="str">
        <f>IFERROR(VLOOKUP(CONCATENATE($A2195,"C"),'05 APU'!$1:$1048576,9,),"")</f>
        <v/>
      </c>
      <c r="L2195" s="297" t="str">
        <f>IFERROR(VLOOKUP(CONCATENATE($A2195,"B"),'05 APU'!$1:$1048576,9,),"")</f>
        <v/>
      </c>
      <c r="M2195" s="297" t="str">
        <f>IFERROR(VLOOKUP(CONCATENATE($A2195,"A"),'05 APU'!$1:$1048576,9,),"")</f>
        <v/>
      </c>
      <c r="N2195" s="86"/>
      <c r="O2195" s="90">
        <f>IFERROR(VLOOKUP(CONCATENATE($A2195,"D"),'05 APU'!$T:$AB,9,),0)</f>
        <v>0</v>
      </c>
      <c r="P2195" s="90">
        <f t="shared" si="70"/>
        <v>0</v>
      </c>
      <c r="Q2195" s="90">
        <f>IFERROR(VLOOKUP(CONCATENATE($A2195,"C"),'05 APU'!$T:$AB,9,),0)</f>
        <v>0</v>
      </c>
      <c r="R2195" s="90">
        <f>IFERROR(VLOOKUP(CONCATENATE($A2195,"B"),'05 APU'!$T:$AB,9,),0)</f>
        <v>0</v>
      </c>
      <c r="S2195" s="90">
        <f>IFERROR(VLOOKUP(CONCATENATE($A2195,"A"),'05 APU'!$T:$AB,9,),0)</f>
        <v>0</v>
      </c>
      <c r="U2195" s="421"/>
      <c r="V2195" s="424"/>
      <c r="W2195" s="429" t="s">
        <v>7203</v>
      </c>
    </row>
    <row r="2196" spans="1:23" x14ac:dyDescent="0.25">
      <c r="A2196" s="88">
        <v>2186</v>
      </c>
      <c r="B2196" s="670"/>
      <c r="C2196" s="671" t="s">
        <v>7133</v>
      </c>
      <c r="D2196" s="681" t="str">
        <f>IFERROR(VLOOKUP(CONCATENATE($A2196,"T"),'05 APU'!$1:$1048576,3,),"")</f>
        <v/>
      </c>
      <c r="E2196" s="681" t="str">
        <f>IFERROR(VLOOKUP(CONCATENATE($A2196,"T2"),'05 APU'!$1:$1048576,3,),"")</f>
        <v/>
      </c>
      <c r="F2196" s="681" t="str">
        <f>IFERROR(VLOOKUP(CONCATENATE($A2196,"T3"),'05 APU'!$1:$1048576,3,),"")</f>
        <v/>
      </c>
      <c r="G2196" s="672"/>
      <c r="H2196" s="351"/>
      <c r="I2196" s="90">
        <f>IFERROR((VLOOKUP(CONCATENATE($A2196,"D"),'05 APU'!$1:$1048576,9,)),0)</f>
        <v>0</v>
      </c>
      <c r="J2196" s="90">
        <f t="shared" si="69"/>
        <v>0</v>
      </c>
      <c r="K2196" s="297" t="str">
        <f>IFERROR(VLOOKUP(CONCATENATE($A2196,"C"),'05 APU'!$1:$1048576,9,),"")</f>
        <v/>
      </c>
      <c r="L2196" s="297" t="str">
        <f>IFERROR(VLOOKUP(CONCATENATE($A2196,"B"),'05 APU'!$1:$1048576,9,),"")</f>
        <v/>
      </c>
      <c r="M2196" s="297" t="str">
        <f>IFERROR(VLOOKUP(CONCATENATE($A2196,"A"),'05 APU'!$1:$1048576,9,),"")</f>
        <v/>
      </c>
      <c r="N2196" s="86"/>
      <c r="O2196" s="90">
        <f>IFERROR(VLOOKUP(CONCATENATE($A2196,"D"),'05 APU'!$T:$AB,9,),0)</f>
        <v>0</v>
      </c>
      <c r="P2196" s="90">
        <f t="shared" si="70"/>
        <v>0</v>
      </c>
      <c r="Q2196" s="90">
        <f>IFERROR(VLOOKUP(CONCATENATE($A2196,"C"),'05 APU'!$T:$AB,9,),0)</f>
        <v>0</v>
      </c>
      <c r="R2196" s="90">
        <f>IFERROR(VLOOKUP(CONCATENATE($A2196,"B"),'05 APU'!$T:$AB,9,),0)</f>
        <v>0</v>
      </c>
      <c r="S2196" s="90">
        <f>IFERROR(VLOOKUP(CONCATENATE($A2196,"A"),'05 APU'!$T:$AB,9,),0)</f>
        <v>0</v>
      </c>
      <c r="U2196" s="421"/>
      <c r="V2196" s="424"/>
      <c r="W2196" s="429"/>
    </row>
    <row r="2197" spans="1:23" ht="21" x14ac:dyDescent="0.25">
      <c r="A2197" s="88">
        <v>2187</v>
      </c>
      <c r="B2197" s="673" t="s">
        <v>5139</v>
      </c>
      <c r="C2197" s="682" t="s">
        <v>6289</v>
      </c>
      <c r="D2197" s="681" t="str">
        <f>IFERROR(VLOOKUP(CONCATENATE($A2197,"T"),'05 APU'!$1:$1048576,3,),"")</f>
        <v/>
      </c>
      <c r="E2197" s="681" t="str">
        <f>IFERROR(VLOOKUP(CONCATENATE($A2197,"T2"),'05 APU'!$1:$1048576,3,),"")</f>
        <v/>
      </c>
      <c r="F2197" s="681" t="str">
        <f>IFERROR(VLOOKUP(CONCATENATE($A2197,"T3"),'05 APU'!$1:$1048576,3,),"")</f>
        <v/>
      </c>
      <c r="G2197" s="672" t="s">
        <v>168</v>
      </c>
      <c r="H2197" s="351"/>
      <c r="I2197" s="90">
        <f>IFERROR((VLOOKUP(CONCATENATE($A2197,"D"),'05 APU'!$1:$1048576,9,)),0)</f>
        <v>0</v>
      </c>
      <c r="J2197" s="90">
        <f t="shared" si="69"/>
        <v>0</v>
      </c>
      <c r="K2197" s="297" t="str">
        <f>IFERROR(VLOOKUP(CONCATENATE($A2197,"C"),'05 APU'!$1:$1048576,9,),"")</f>
        <v/>
      </c>
      <c r="L2197" s="297" t="str">
        <f>IFERROR(VLOOKUP(CONCATENATE($A2197,"B"),'05 APU'!$1:$1048576,9,),"")</f>
        <v/>
      </c>
      <c r="M2197" s="297" t="str">
        <f>IFERROR(VLOOKUP(CONCATENATE($A2197,"A"),'05 APU'!$1:$1048576,9,),"")</f>
        <v/>
      </c>
      <c r="N2197" s="86"/>
      <c r="O2197" s="90">
        <f>IFERROR(VLOOKUP(CONCATENATE($A2197,"D"),'05 APU'!$T:$AB,9,),0)</f>
        <v>0</v>
      </c>
      <c r="P2197" s="90">
        <f t="shared" si="70"/>
        <v>0</v>
      </c>
      <c r="Q2197" s="90">
        <f>IFERROR(VLOOKUP(CONCATENATE($A2197,"C"),'05 APU'!$T:$AB,9,),0)</f>
        <v>0</v>
      </c>
      <c r="R2197" s="90">
        <f>IFERROR(VLOOKUP(CONCATENATE($A2197,"B"),'05 APU'!$T:$AB,9,),0)</f>
        <v>0</v>
      </c>
      <c r="S2197" s="90">
        <f>IFERROR(VLOOKUP(CONCATENATE($A2197,"A"),'05 APU'!$T:$AB,9,),0)</f>
        <v>0</v>
      </c>
      <c r="U2197" s="421"/>
      <c r="V2197" s="424"/>
      <c r="W2197" s="429" t="s">
        <v>7203</v>
      </c>
    </row>
    <row r="2198" spans="1:23" ht="21" x14ac:dyDescent="0.25">
      <c r="A2198" s="88">
        <v>2188</v>
      </c>
      <c r="B2198" s="673" t="s">
        <v>5140</v>
      </c>
      <c r="C2198" s="682" t="s">
        <v>6290</v>
      </c>
      <c r="D2198" s="681" t="str">
        <f>IFERROR(VLOOKUP(CONCATENATE($A2198,"T"),'05 APU'!$1:$1048576,3,),"")</f>
        <v/>
      </c>
      <c r="E2198" s="681" t="str">
        <f>IFERROR(VLOOKUP(CONCATENATE($A2198,"T2"),'05 APU'!$1:$1048576,3,),"")</f>
        <v/>
      </c>
      <c r="F2198" s="681" t="str">
        <f>IFERROR(VLOOKUP(CONCATENATE($A2198,"T3"),'05 APU'!$1:$1048576,3,),"")</f>
        <v/>
      </c>
      <c r="G2198" s="672" t="s">
        <v>168</v>
      </c>
      <c r="H2198" s="351"/>
      <c r="I2198" s="90">
        <f>IFERROR((VLOOKUP(CONCATENATE($A2198,"D"),'05 APU'!$1:$1048576,9,)),0)</f>
        <v>0</v>
      </c>
      <c r="J2198" s="90">
        <f t="shared" si="69"/>
        <v>0</v>
      </c>
      <c r="K2198" s="297" t="str">
        <f>IFERROR(VLOOKUP(CONCATENATE($A2198,"C"),'05 APU'!$1:$1048576,9,),"")</f>
        <v/>
      </c>
      <c r="L2198" s="297" t="str">
        <f>IFERROR(VLOOKUP(CONCATENATE($A2198,"B"),'05 APU'!$1:$1048576,9,),"")</f>
        <v/>
      </c>
      <c r="M2198" s="297" t="str">
        <f>IFERROR(VLOOKUP(CONCATENATE($A2198,"A"),'05 APU'!$1:$1048576,9,),"")</f>
        <v/>
      </c>
      <c r="N2198" s="86"/>
      <c r="O2198" s="90">
        <f>IFERROR(VLOOKUP(CONCATENATE($A2198,"D"),'05 APU'!$T:$AB,9,),0)</f>
        <v>0</v>
      </c>
      <c r="P2198" s="90">
        <f t="shared" si="70"/>
        <v>0</v>
      </c>
      <c r="Q2198" s="90">
        <f>IFERROR(VLOOKUP(CONCATENATE($A2198,"C"),'05 APU'!$T:$AB,9,),0)</f>
        <v>0</v>
      </c>
      <c r="R2198" s="90">
        <f>IFERROR(VLOOKUP(CONCATENATE($A2198,"B"),'05 APU'!$T:$AB,9,),0)</f>
        <v>0</v>
      </c>
      <c r="S2198" s="90">
        <f>IFERROR(VLOOKUP(CONCATENATE($A2198,"A"),'05 APU'!$T:$AB,9,),0)</f>
        <v>0</v>
      </c>
      <c r="U2198" s="421"/>
      <c r="V2198" s="424"/>
      <c r="W2198" s="429" t="s">
        <v>7203</v>
      </c>
    </row>
    <row r="2199" spans="1:23" ht="21" x14ac:dyDescent="0.25">
      <c r="A2199" s="88">
        <v>2189</v>
      </c>
      <c r="B2199" s="673" t="s">
        <v>5141</v>
      </c>
      <c r="C2199" s="682" t="s">
        <v>6291</v>
      </c>
      <c r="D2199" s="681" t="str">
        <f>IFERROR(VLOOKUP(CONCATENATE($A2199,"T"),'05 APU'!$1:$1048576,3,),"")</f>
        <v/>
      </c>
      <c r="E2199" s="681" t="str">
        <f>IFERROR(VLOOKUP(CONCATENATE($A2199,"T2"),'05 APU'!$1:$1048576,3,),"")</f>
        <v/>
      </c>
      <c r="F2199" s="681" t="str">
        <f>IFERROR(VLOOKUP(CONCATENATE($A2199,"T3"),'05 APU'!$1:$1048576,3,),"")</f>
        <v/>
      </c>
      <c r="G2199" s="672" t="s">
        <v>168</v>
      </c>
      <c r="H2199" s="351"/>
      <c r="I2199" s="90">
        <f>IFERROR((VLOOKUP(CONCATENATE($A2199,"D"),'05 APU'!$1:$1048576,9,)),0)</f>
        <v>0</v>
      </c>
      <c r="J2199" s="90">
        <f t="shared" si="69"/>
        <v>0</v>
      </c>
      <c r="K2199" s="297" t="str">
        <f>IFERROR(VLOOKUP(CONCATENATE($A2199,"C"),'05 APU'!$1:$1048576,9,),"")</f>
        <v/>
      </c>
      <c r="L2199" s="297" t="str">
        <f>IFERROR(VLOOKUP(CONCATENATE($A2199,"B"),'05 APU'!$1:$1048576,9,),"")</f>
        <v/>
      </c>
      <c r="M2199" s="297" t="str">
        <f>IFERROR(VLOOKUP(CONCATENATE($A2199,"A"),'05 APU'!$1:$1048576,9,),"")</f>
        <v/>
      </c>
      <c r="N2199" s="86"/>
      <c r="O2199" s="90">
        <f>IFERROR(VLOOKUP(CONCATENATE($A2199,"D"),'05 APU'!$T:$AB,9,),0)</f>
        <v>0</v>
      </c>
      <c r="P2199" s="90">
        <f t="shared" si="70"/>
        <v>0</v>
      </c>
      <c r="Q2199" s="90">
        <f>IFERROR(VLOOKUP(CONCATENATE($A2199,"C"),'05 APU'!$T:$AB,9,),0)</f>
        <v>0</v>
      </c>
      <c r="R2199" s="90">
        <f>IFERROR(VLOOKUP(CONCATENATE($A2199,"B"),'05 APU'!$T:$AB,9,),0)</f>
        <v>0</v>
      </c>
      <c r="S2199" s="90">
        <f>IFERROR(VLOOKUP(CONCATENATE($A2199,"A"),'05 APU'!$T:$AB,9,),0)</f>
        <v>0</v>
      </c>
      <c r="U2199" s="421"/>
      <c r="V2199" s="424"/>
      <c r="W2199" s="429" t="s">
        <v>7203</v>
      </c>
    </row>
    <row r="2200" spans="1:23" ht="21" x14ac:dyDescent="0.25">
      <c r="A2200" s="88">
        <v>2190</v>
      </c>
      <c r="B2200" s="673" t="s">
        <v>5142</v>
      </c>
      <c r="C2200" s="682" t="s">
        <v>6292</v>
      </c>
      <c r="D2200" s="681" t="str">
        <f>IFERROR(VLOOKUP(CONCATENATE($A2200,"T"),'05 APU'!$1:$1048576,3,),"")</f>
        <v/>
      </c>
      <c r="E2200" s="681" t="str">
        <f>IFERROR(VLOOKUP(CONCATENATE($A2200,"T2"),'05 APU'!$1:$1048576,3,),"")</f>
        <v/>
      </c>
      <c r="F2200" s="681" t="str">
        <f>IFERROR(VLOOKUP(CONCATENATE($A2200,"T3"),'05 APU'!$1:$1048576,3,),"")</f>
        <v/>
      </c>
      <c r="G2200" s="672" t="s">
        <v>168</v>
      </c>
      <c r="H2200" s="351"/>
      <c r="I2200" s="90">
        <f>IFERROR((VLOOKUP(CONCATENATE($A2200,"D"),'05 APU'!$1:$1048576,9,)),0)</f>
        <v>0</v>
      </c>
      <c r="J2200" s="90">
        <f t="shared" si="69"/>
        <v>0</v>
      </c>
      <c r="K2200" s="297" t="str">
        <f>IFERROR(VLOOKUP(CONCATENATE($A2200,"C"),'05 APU'!$1:$1048576,9,),"")</f>
        <v/>
      </c>
      <c r="L2200" s="297" t="str">
        <f>IFERROR(VLOOKUP(CONCATENATE($A2200,"B"),'05 APU'!$1:$1048576,9,),"")</f>
        <v/>
      </c>
      <c r="M2200" s="297" t="str">
        <f>IFERROR(VLOOKUP(CONCATENATE($A2200,"A"),'05 APU'!$1:$1048576,9,),"")</f>
        <v/>
      </c>
      <c r="N2200" s="86"/>
      <c r="O2200" s="90">
        <f>IFERROR(VLOOKUP(CONCATENATE($A2200,"D"),'05 APU'!$T:$AB,9,),0)</f>
        <v>0</v>
      </c>
      <c r="P2200" s="90">
        <f t="shared" si="70"/>
        <v>0</v>
      </c>
      <c r="Q2200" s="90">
        <f>IFERROR(VLOOKUP(CONCATENATE($A2200,"C"),'05 APU'!$T:$AB,9,),0)</f>
        <v>0</v>
      </c>
      <c r="R2200" s="90">
        <f>IFERROR(VLOOKUP(CONCATENATE($A2200,"B"),'05 APU'!$T:$AB,9,),0)</f>
        <v>0</v>
      </c>
      <c r="S2200" s="90">
        <f>IFERROR(VLOOKUP(CONCATENATE($A2200,"A"),'05 APU'!$T:$AB,9,),0)</f>
        <v>0</v>
      </c>
      <c r="U2200" s="421"/>
      <c r="V2200" s="424"/>
      <c r="W2200" s="429" t="s">
        <v>7203</v>
      </c>
    </row>
    <row r="2201" spans="1:23" ht="21" x14ac:dyDescent="0.25">
      <c r="A2201" s="88">
        <v>2191</v>
      </c>
      <c r="B2201" s="673" t="s">
        <v>5143</v>
      </c>
      <c r="C2201" s="682" t="s">
        <v>6293</v>
      </c>
      <c r="D2201" s="681" t="str">
        <f>IFERROR(VLOOKUP(CONCATENATE($A2201,"T"),'05 APU'!$1:$1048576,3,),"")</f>
        <v/>
      </c>
      <c r="E2201" s="681" t="str">
        <f>IFERROR(VLOOKUP(CONCATENATE($A2201,"T2"),'05 APU'!$1:$1048576,3,),"")</f>
        <v/>
      </c>
      <c r="F2201" s="681" t="str">
        <f>IFERROR(VLOOKUP(CONCATENATE($A2201,"T3"),'05 APU'!$1:$1048576,3,),"")</f>
        <v/>
      </c>
      <c r="G2201" s="672" t="s">
        <v>168</v>
      </c>
      <c r="H2201" s="351"/>
      <c r="I2201" s="90">
        <f>IFERROR((VLOOKUP(CONCATENATE($A2201,"D"),'05 APU'!$1:$1048576,9,)),0)</f>
        <v>0</v>
      </c>
      <c r="J2201" s="90">
        <f t="shared" si="69"/>
        <v>0</v>
      </c>
      <c r="K2201" s="297" t="str">
        <f>IFERROR(VLOOKUP(CONCATENATE($A2201,"C"),'05 APU'!$1:$1048576,9,),"")</f>
        <v/>
      </c>
      <c r="L2201" s="297" t="str">
        <f>IFERROR(VLOOKUP(CONCATENATE($A2201,"B"),'05 APU'!$1:$1048576,9,),"")</f>
        <v/>
      </c>
      <c r="M2201" s="297" t="str">
        <f>IFERROR(VLOOKUP(CONCATENATE($A2201,"A"),'05 APU'!$1:$1048576,9,),"")</f>
        <v/>
      </c>
      <c r="N2201" s="86"/>
      <c r="O2201" s="90">
        <f>IFERROR(VLOOKUP(CONCATENATE($A2201,"D"),'05 APU'!$T:$AB,9,),0)</f>
        <v>0</v>
      </c>
      <c r="P2201" s="90">
        <f t="shared" si="70"/>
        <v>0</v>
      </c>
      <c r="Q2201" s="90">
        <f>IFERROR(VLOOKUP(CONCATENATE($A2201,"C"),'05 APU'!$T:$AB,9,),0)</f>
        <v>0</v>
      </c>
      <c r="R2201" s="90">
        <f>IFERROR(VLOOKUP(CONCATENATE($A2201,"B"),'05 APU'!$T:$AB,9,),0)</f>
        <v>0</v>
      </c>
      <c r="S2201" s="90">
        <f>IFERROR(VLOOKUP(CONCATENATE($A2201,"A"),'05 APU'!$T:$AB,9,),0)</f>
        <v>0</v>
      </c>
      <c r="U2201" s="421"/>
      <c r="V2201" s="424"/>
      <c r="W2201" s="429" t="s">
        <v>7203</v>
      </c>
    </row>
    <row r="2202" spans="1:23" x14ac:dyDescent="0.25">
      <c r="A2202" s="88">
        <v>2192</v>
      </c>
      <c r="B2202" s="670"/>
      <c r="C2202" s="671" t="s">
        <v>7134</v>
      </c>
      <c r="D2202" s="681" t="str">
        <f>IFERROR(VLOOKUP(CONCATENATE($A2202,"T"),'05 APU'!$1:$1048576,3,),"")</f>
        <v/>
      </c>
      <c r="E2202" s="681" t="str">
        <f>IFERROR(VLOOKUP(CONCATENATE($A2202,"T2"),'05 APU'!$1:$1048576,3,),"")</f>
        <v/>
      </c>
      <c r="F2202" s="681" t="str">
        <f>IFERROR(VLOOKUP(CONCATENATE($A2202,"T3"),'05 APU'!$1:$1048576,3,),"")</f>
        <v/>
      </c>
      <c r="G2202" s="672"/>
      <c r="H2202" s="351"/>
      <c r="I2202" s="90">
        <f>IFERROR((VLOOKUP(CONCATENATE($A2202,"D"),'05 APU'!$1:$1048576,9,)),0)</f>
        <v>0</v>
      </c>
      <c r="J2202" s="90">
        <f t="shared" si="69"/>
        <v>0</v>
      </c>
      <c r="K2202" s="297" t="str">
        <f>IFERROR(VLOOKUP(CONCATENATE($A2202,"C"),'05 APU'!$1:$1048576,9,),"")</f>
        <v/>
      </c>
      <c r="L2202" s="297" t="str">
        <f>IFERROR(VLOOKUP(CONCATENATE($A2202,"B"),'05 APU'!$1:$1048576,9,),"")</f>
        <v/>
      </c>
      <c r="M2202" s="297" t="str">
        <f>IFERROR(VLOOKUP(CONCATENATE($A2202,"A"),'05 APU'!$1:$1048576,9,),"")</f>
        <v/>
      </c>
      <c r="N2202" s="86"/>
      <c r="O2202" s="90">
        <f>IFERROR(VLOOKUP(CONCATENATE($A2202,"D"),'05 APU'!$T:$AB,9,),0)</f>
        <v>0</v>
      </c>
      <c r="P2202" s="90">
        <f t="shared" si="70"/>
        <v>0</v>
      </c>
      <c r="Q2202" s="90">
        <f>IFERROR(VLOOKUP(CONCATENATE($A2202,"C"),'05 APU'!$T:$AB,9,),0)</f>
        <v>0</v>
      </c>
      <c r="R2202" s="90">
        <f>IFERROR(VLOOKUP(CONCATENATE($A2202,"B"),'05 APU'!$T:$AB,9,),0)</f>
        <v>0</v>
      </c>
      <c r="S2202" s="90">
        <f>IFERROR(VLOOKUP(CONCATENATE($A2202,"A"),'05 APU'!$T:$AB,9,),0)</f>
        <v>0</v>
      </c>
      <c r="U2202" s="421"/>
      <c r="V2202" s="424"/>
      <c r="W2202" s="429"/>
    </row>
    <row r="2203" spans="1:23" ht="21" x14ac:dyDescent="0.25">
      <c r="A2203" s="88">
        <v>2193</v>
      </c>
      <c r="B2203" s="673" t="s">
        <v>5144</v>
      </c>
      <c r="C2203" s="682" t="s">
        <v>6294</v>
      </c>
      <c r="D2203" s="681" t="str">
        <f>IFERROR(VLOOKUP(CONCATENATE($A2203,"T"),'05 APU'!$1:$1048576,3,),"")</f>
        <v/>
      </c>
      <c r="E2203" s="681" t="str">
        <f>IFERROR(VLOOKUP(CONCATENATE($A2203,"T2"),'05 APU'!$1:$1048576,3,),"")</f>
        <v/>
      </c>
      <c r="F2203" s="681" t="str">
        <f>IFERROR(VLOOKUP(CONCATENATE($A2203,"T3"),'05 APU'!$1:$1048576,3,),"")</f>
        <v/>
      </c>
      <c r="G2203" s="672" t="s">
        <v>168</v>
      </c>
      <c r="H2203" s="351"/>
      <c r="I2203" s="90">
        <f>IFERROR((VLOOKUP(CONCATENATE($A2203,"D"),'05 APU'!$1:$1048576,9,)),0)</f>
        <v>0</v>
      </c>
      <c r="J2203" s="90">
        <f t="shared" si="69"/>
        <v>0</v>
      </c>
      <c r="K2203" s="297" t="str">
        <f>IFERROR(VLOOKUP(CONCATENATE($A2203,"C"),'05 APU'!$1:$1048576,9,),"")</f>
        <v/>
      </c>
      <c r="L2203" s="297" t="str">
        <f>IFERROR(VLOOKUP(CONCATENATE($A2203,"B"),'05 APU'!$1:$1048576,9,),"")</f>
        <v/>
      </c>
      <c r="M2203" s="297" t="str">
        <f>IFERROR(VLOOKUP(CONCATENATE($A2203,"A"),'05 APU'!$1:$1048576,9,),"")</f>
        <v/>
      </c>
      <c r="N2203" s="86"/>
      <c r="O2203" s="90">
        <f>IFERROR(VLOOKUP(CONCATENATE($A2203,"D"),'05 APU'!$T:$AB,9,),0)</f>
        <v>0</v>
      </c>
      <c r="P2203" s="90">
        <f t="shared" si="70"/>
        <v>0</v>
      </c>
      <c r="Q2203" s="90">
        <f>IFERROR(VLOOKUP(CONCATENATE($A2203,"C"),'05 APU'!$T:$AB,9,),0)</f>
        <v>0</v>
      </c>
      <c r="R2203" s="90">
        <f>IFERROR(VLOOKUP(CONCATENATE($A2203,"B"),'05 APU'!$T:$AB,9,),0)</f>
        <v>0</v>
      </c>
      <c r="S2203" s="90">
        <f>IFERROR(VLOOKUP(CONCATENATE($A2203,"A"),'05 APU'!$T:$AB,9,),0)</f>
        <v>0</v>
      </c>
      <c r="U2203" s="421"/>
      <c r="V2203" s="424"/>
      <c r="W2203" s="429" t="s">
        <v>7203</v>
      </c>
    </row>
    <row r="2204" spans="1:23" ht="21" x14ac:dyDescent="0.25">
      <c r="A2204" s="88">
        <v>2194</v>
      </c>
      <c r="B2204" s="673" t="s">
        <v>5145</v>
      </c>
      <c r="C2204" s="682" t="s">
        <v>6295</v>
      </c>
      <c r="D2204" s="681" t="str">
        <f>IFERROR(VLOOKUP(CONCATENATE($A2204,"T"),'05 APU'!$1:$1048576,3,),"")</f>
        <v/>
      </c>
      <c r="E2204" s="681" t="str">
        <f>IFERROR(VLOOKUP(CONCATENATE($A2204,"T2"),'05 APU'!$1:$1048576,3,),"")</f>
        <v/>
      </c>
      <c r="F2204" s="681" t="str">
        <f>IFERROR(VLOOKUP(CONCATENATE($A2204,"T3"),'05 APU'!$1:$1048576,3,),"")</f>
        <v/>
      </c>
      <c r="G2204" s="672" t="s">
        <v>168</v>
      </c>
      <c r="H2204" s="351"/>
      <c r="I2204" s="90">
        <f>IFERROR((VLOOKUP(CONCATENATE($A2204,"D"),'05 APU'!$1:$1048576,9,)),0)</f>
        <v>0</v>
      </c>
      <c r="J2204" s="90">
        <f t="shared" si="69"/>
        <v>0</v>
      </c>
      <c r="K2204" s="297" t="str">
        <f>IFERROR(VLOOKUP(CONCATENATE($A2204,"C"),'05 APU'!$1:$1048576,9,),"")</f>
        <v/>
      </c>
      <c r="L2204" s="297" t="str">
        <f>IFERROR(VLOOKUP(CONCATENATE($A2204,"B"),'05 APU'!$1:$1048576,9,),"")</f>
        <v/>
      </c>
      <c r="M2204" s="297" t="str">
        <f>IFERROR(VLOOKUP(CONCATENATE($A2204,"A"),'05 APU'!$1:$1048576,9,),"")</f>
        <v/>
      </c>
      <c r="N2204" s="86"/>
      <c r="O2204" s="90">
        <f>IFERROR(VLOOKUP(CONCATENATE($A2204,"D"),'05 APU'!$T:$AB,9,),0)</f>
        <v>0</v>
      </c>
      <c r="P2204" s="90">
        <f t="shared" si="70"/>
        <v>0</v>
      </c>
      <c r="Q2204" s="90">
        <f>IFERROR(VLOOKUP(CONCATENATE($A2204,"C"),'05 APU'!$T:$AB,9,),0)</f>
        <v>0</v>
      </c>
      <c r="R2204" s="90">
        <f>IFERROR(VLOOKUP(CONCATENATE($A2204,"B"),'05 APU'!$T:$AB,9,),0)</f>
        <v>0</v>
      </c>
      <c r="S2204" s="90">
        <f>IFERROR(VLOOKUP(CONCATENATE($A2204,"A"),'05 APU'!$T:$AB,9,),0)</f>
        <v>0</v>
      </c>
      <c r="U2204" s="421"/>
      <c r="V2204" s="424"/>
      <c r="W2204" s="429" t="s">
        <v>7203</v>
      </c>
    </row>
    <row r="2205" spans="1:23" ht="21" x14ac:dyDescent="0.25">
      <c r="A2205" s="88">
        <v>2195</v>
      </c>
      <c r="B2205" s="673" t="s">
        <v>5146</v>
      </c>
      <c r="C2205" s="682" t="s">
        <v>6296</v>
      </c>
      <c r="D2205" s="681" t="str">
        <f>IFERROR(VLOOKUP(CONCATENATE($A2205,"T"),'05 APU'!$1:$1048576,3,),"")</f>
        <v/>
      </c>
      <c r="E2205" s="681" t="str">
        <f>IFERROR(VLOOKUP(CONCATENATE($A2205,"T2"),'05 APU'!$1:$1048576,3,),"")</f>
        <v/>
      </c>
      <c r="F2205" s="681" t="str">
        <f>IFERROR(VLOOKUP(CONCATENATE($A2205,"T3"),'05 APU'!$1:$1048576,3,),"")</f>
        <v/>
      </c>
      <c r="G2205" s="672" t="s">
        <v>168</v>
      </c>
      <c r="H2205" s="351"/>
      <c r="I2205" s="90">
        <f>IFERROR((VLOOKUP(CONCATENATE($A2205,"D"),'05 APU'!$1:$1048576,9,)),0)</f>
        <v>0</v>
      </c>
      <c r="J2205" s="90">
        <f t="shared" si="69"/>
        <v>0</v>
      </c>
      <c r="K2205" s="297" t="str">
        <f>IFERROR(VLOOKUP(CONCATENATE($A2205,"C"),'05 APU'!$1:$1048576,9,),"")</f>
        <v/>
      </c>
      <c r="L2205" s="297" t="str">
        <f>IFERROR(VLOOKUP(CONCATENATE($A2205,"B"),'05 APU'!$1:$1048576,9,),"")</f>
        <v/>
      </c>
      <c r="M2205" s="297" t="str">
        <f>IFERROR(VLOOKUP(CONCATENATE($A2205,"A"),'05 APU'!$1:$1048576,9,),"")</f>
        <v/>
      </c>
      <c r="N2205" s="86"/>
      <c r="O2205" s="90">
        <f>IFERROR(VLOOKUP(CONCATENATE($A2205,"D"),'05 APU'!$T:$AB,9,),0)</f>
        <v>0</v>
      </c>
      <c r="P2205" s="90">
        <f t="shared" si="70"/>
        <v>0</v>
      </c>
      <c r="Q2205" s="90">
        <f>IFERROR(VLOOKUP(CONCATENATE($A2205,"C"),'05 APU'!$T:$AB,9,),0)</f>
        <v>0</v>
      </c>
      <c r="R2205" s="90">
        <f>IFERROR(VLOOKUP(CONCATENATE($A2205,"B"),'05 APU'!$T:$AB,9,),0)</f>
        <v>0</v>
      </c>
      <c r="S2205" s="90">
        <f>IFERROR(VLOOKUP(CONCATENATE($A2205,"A"),'05 APU'!$T:$AB,9,),0)</f>
        <v>0</v>
      </c>
      <c r="U2205" s="421"/>
      <c r="V2205" s="424"/>
      <c r="W2205" s="429" t="s">
        <v>7203</v>
      </c>
    </row>
    <row r="2206" spans="1:23" ht="21" x14ac:dyDescent="0.25">
      <c r="A2206" s="88">
        <v>2196</v>
      </c>
      <c r="B2206" s="673" t="s">
        <v>5147</v>
      </c>
      <c r="C2206" s="682" t="s">
        <v>6297</v>
      </c>
      <c r="D2206" s="681" t="str">
        <f>IFERROR(VLOOKUP(CONCATENATE($A2206,"T"),'05 APU'!$1:$1048576,3,),"")</f>
        <v/>
      </c>
      <c r="E2206" s="681" t="str">
        <f>IFERROR(VLOOKUP(CONCATENATE($A2206,"T2"),'05 APU'!$1:$1048576,3,),"")</f>
        <v/>
      </c>
      <c r="F2206" s="681" t="str">
        <f>IFERROR(VLOOKUP(CONCATENATE($A2206,"T3"),'05 APU'!$1:$1048576,3,),"")</f>
        <v/>
      </c>
      <c r="G2206" s="672" t="s">
        <v>168</v>
      </c>
      <c r="H2206" s="351"/>
      <c r="I2206" s="90">
        <f>IFERROR((VLOOKUP(CONCATENATE($A2206,"D"),'05 APU'!$1:$1048576,9,)),0)</f>
        <v>0</v>
      </c>
      <c r="J2206" s="90">
        <f t="shared" si="69"/>
        <v>0</v>
      </c>
      <c r="K2206" s="297" t="str">
        <f>IFERROR(VLOOKUP(CONCATENATE($A2206,"C"),'05 APU'!$1:$1048576,9,),"")</f>
        <v/>
      </c>
      <c r="L2206" s="297" t="str">
        <f>IFERROR(VLOOKUP(CONCATENATE($A2206,"B"),'05 APU'!$1:$1048576,9,),"")</f>
        <v/>
      </c>
      <c r="M2206" s="297" t="str">
        <f>IFERROR(VLOOKUP(CONCATENATE($A2206,"A"),'05 APU'!$1:$1048576,9,),"")</f>
        <v/>
      </c>
      <c r="N2206" s="86"/>
      <c r="O2206" s="90">
        <f>IFERROR(VLOOKUP(CONCATENATE($A2206,"D"),'05 APU'!$T:$AB,9,),0)</f>
        <v>0</v>
      </c>
      <c r="P2206" s="90">
        <f t="shared" si="70"/>
        <v>0</v>
      </c>
      <c r="Q2206" s="90">
        <f>IFERROR(VLOOKUP(CONCATENATE($A2206,"C"),'05 APU'!$T:$AB,9,),0)</f>
        <v>0</v>
      </c>
      <c r="R2206" s="90">
        <f>IFERROR(VLOOKUP(CONCATENATE($A2206,"B"),'05 APU'!$T:$AB,9,),0)</f>
        <v>0</v>
      </c>
      <c r="S2206" s="90">
        <f>IFERROR(VLOOKUP(CONCATENATE($A2206,"A"),'05 APU'!$T:$AB,9,),0)</f>
        <v>0</v>
      </c>
      <c r="U2206" s="421"/>
      <c r="V2206" s="424"/>
      <c r="W2206" s="429" t="s">
        <v>7203</v>
      </c>
    </row>
    <row r="2207" spans="1:23" ht="21" x14ac:dyDescent="0.25">
      <c r="A2207" s="88">
        <v>2197</v>
      </c>
      <c r="B2207" s="673" t="s">
        <v>5148</v>
      </c>
      <c r="C2207" s="682" t="s">
        <v>6298</v>
      </c>
      <c r="D2207" s="681" t="str">
        <f>IFERROR(VLOOKUP(CONCATENATE($A2207,"T"),'05 APU'!$1:$1048576,3,),"")</f>
        <v/>
      </c>
      <c r="E2207" s="681" t="str">
        <f>IFERROR(VLOOKUP(CONCATENATE($A2207,"T2"),'05 APU'!$1:$1048576,3,),"")</f>
        <v/>
      </c>
      <c r="F2207" s="681" t="str">
        <f>IFERROR(VLOOKUP(CONCATENATE($A2207,"T3"),'05 APU'!$1:$1048576,3,),"")</f>
        <v/>
      </c>
      <c r="G2207" s="672" t="s">
        <v>168</v>
      </c>
      <c r="H2207" s="351"/>
      <c r="I2207" s="90">
        <f>IFERROR((VLOOKUP(CONCATENATE($A2207,"D"),'05 APU'!$1:$1048576,9,)),0)</f>
        <v>0</v>
      </c>
      <c r="J2207" s="90">
        <f t="shared" si="69"/>
        <v>0</v>
      </c>
      <c r="K2207" s="297" t="str">
        <f>IFERROR(VLOOKUP(CONCATENATE($A2207,"C"),'05 APU'!$1:$1048576,9,),"")</f>
        <v/>
      </c>
      <c r="L2207" s="297" t="str">
        <f>IFERROR(VLOOKUP(CONCATENATE($A2207,"B"),'05 APU'!$1:$1048576,9,),"")</f>
        <v/>
      </c>
      <c r="M2207" s="297" t="str">
        <f>IFERROR(VLOOKUP(CONCATENATE($A2207,"A"),'05 APU'!$1:$1048576,9,),"")</f>
        <v/>
      </c>
      <c r="N2207" s="86"/>
      <c r="O2207" s="90">
        <f>IFERROR(VLOOKUP(CONCATENATE($A2207,"D"),'05 APU'!$T:$AB,9,),0)</f>
        <v>0</v>
      </c>
      <c r="P2207" s="90">
        <f t="shared" si="70"/>
        <v>0</v>
      </c>
      <c r="Q2207" s="90">
        <f>IFERROR(VLOOKUP(CONCATENATE($A2207,"C"),'05 APU'!$T:$AB,9,),0)</f>
        <v>0</v>
      </c>
      <c r="R2207" s="90">
        <f>IFERROR(VLOOKUP(CONCATENATE($A2207,"B"),'05 APU'!$T:$AB,9,),0)</f>
        <v>0</v>
      </c>
      <c r="S2207" s="90">
        <f>IFERROR(VLOOKUP(CONCATENATE($A2207,"A"),'05 APU'!$T:$AB,9,),0)</f>
        <v>0</v>
      </c>
      <c r="U2207" s="421"/>
      <c r="V2207" s="424"/>
      <c r="W2207" s="429" t="s">
        <v>7203</v>
      </c>
    </row>
    <row r="2208" spans="1:23" ht="21" x14ac:dyDescent="0.25">
      <c r="A2208" s="88">
        <v>2198</v>
      </c>
      <c r="B2208" s="673" t="s">
        <v>5149</v>
      </c>
      <c r="C2208" s="682" t="s">
        <v>6299</v>
      </c>
      <c r="D2208" s="681" t="str">
        <f>IFERROR(VLOOKUP(CONCATENATE($A2208,"T"),'05 APU'!$1:$1048576,3,),"")</f>
        <v/>
      </c>
      <c r="E2208" s="681" t="str">
        <f>IFERROR(VLOOKUP(CONCATENATE($A2208,"T2"),'05 APU'!$1:$1048576,3,),"")</f>
        <v/>
      </c>
      <c r="F2208" s="681" t="str">
        <f>IFERROR(VLOOKUP(CONCATENATE($A2208,"T3"),'05 APU'!$1:$1048576,3,),"")</f>
        <v/>
      </c>
      <c r="G2208" s="672" t="s">
        <v>168</v>
      </c>
      <c r="H2208" s="351"/>
      <c r="I2208" s="90">
        <f>IFERROR((VLOOKUP(CONCATENATE($A2208,"D"),'05 APU'!$1:$1048576,9,)),0)</f>
        <v>0</v>
      </c>
      <c r="J2208" s="90">
        <f t="shared" si="69"/>
        <v>0</v>
      </c>
      <c r="K2208" s="297" t="str">
        <f>IFERROR(VLOOKUP(CONCATENATE($A2208,"C"),'05 APU'!$1:$1048576,9,),"")</f>
        <v/>
      </c>
      <c r="L2208" s="297" t="str">
        <f>IFERROR(VLOOKUP(CONCATENATE($A2208,"B"),'05 APU'!$1:$1048576,9,),"")</f>
        <v/>
      </c>
      <c r="M2208" s="297" t="str">
        <f>IFERROR(VLOOKUP(CONCATENATE($A2208,"A"),'05 APU'!$1:$1048576,9,),"")</f>
        <v/>
      </c>
      <c r="N2208" s="86"/>
      <c r="O2208" s="90">
        <f>IFERROR(VLOOKUP(CONCATENATE($A2208,"D"),'05 APU'!$T:$AB,9,),0)</f>
        <v>0</v>
      </c>
      <c r="P2208" s="90">
        <f t="shared" si="70"/>
        <v>0</v>
      </c>
      <c r="Q2208" s="90">
        <f>IFERROR(VLOOKUP(CONCATENATE($A2208,"C"),'05 APU'!$T:$AB,9,),0)</f>
        <v>0</v>
      </c>
      <c r="R2208" s="90">
        <f>IFERROR(VLOOKUP(CONCATENATE($A2208,"B"),'05 APU'!$T:$AB,9,),0)</f>
        <v>0</v>
      </c>
      <c r="S2208" s="90">
        <f>IFERROR(VLOOKUP(CONCATENATE($A2208,"A"),'05 APU'!$T:$AB,9,),0)</f>
        <v>0</v>
      </c>
      <c r="U2208" s="421"/>
      <c r="V2208" s="424"/>
      <c r="W2208" s="429" t="s">
        <v>7203</v>
      </c>
    </row>
    <row r="2209" spans="1:23" ht="21" x14ac:dyDescent="0.25">
      <c r="A2209" s="88">
        <v>2199</v>
      </c>
      <c r="B2209" s="673" t="s">
        <v>5150</v>
      </c>
      <c r="C2209" s="682" t="s">
        <v>6300</v>
      </c>
      <c r="D2209" s="681" t="str">
        <f>IFERROR(VLOOKUP(CONCATENATE($A2209,"T"),'05 APU'!$1:$1048576,3,),"")</f>
        <v/>
      </c>
      <c r="E2209" s="681" t="str">
        <f>IFERROR(VLOOKUP(CONCATENATE($A2209,"T2"),'05 APU'!$1:$1048576,3,),"")</f>
        <v/>
      </c>
      <c r="F2209" s="681" t="str">
        <f>IFERROR(VLOOKUP(CONCATENATE($A2209,"T3"),'05 APU'!$1:$1048576,3,),"")</f>
        <v/>
      </c>
      <c r="G2209" s="672" t="s">
        <v>168</v>
      </c>
      <c r="H2209" s="351"/>
      <c r="I2209" s="90">
        <f>IFERROR((VLOOKUP(CONCATENATE($A2209,"D"),'05 APU'!$1:$1048576,9,)),0)</f>
        <v>0</v>
      </c>
      <c r="J2209" s="90">
        <f t="shared" si="69"/>
        <v>0</v>
      </c>
      <c r="K2209" s="297" t="str">
        <f>IFERROR(VLOOKUP(CONCATENATE($A2209,"C"),'05 APU'!$1:$1048576,9,),"")</f>
        <v/>
      </c>
      <c r="L2209" s="297" t="str">
        <f>IFERROR(VLOOKUP(CONCATENATE($A2209,"B"),'05 APU'!$1:$1048576,9,),"")</f>
        <v/>
      </c>
      <c r="M2209" s="297" t="str">
        <f>IFERROR(VLOOKUP(CONCATENATE($A2209,"A"),'05 APU'!$1:$1048576,9,),"")</f>
        <v/>
      </c>
      <c r="N2209" s="86"/>
      <c r="O2209" s="90">
        <f>IFERROR(VLOOKUP(CONCATENATE($A2209,"D"),'05 APU'!$T:$AB,9,),0)</f>
        <v>0</v>
      </c>
      <c r="P2209" s="90">
        <f t="shared" si="70"/>
        <v>0</v>
      </c>
      <c r="Q2209" s="90">
        <f>IFERROR(VLOOKUP(CONCATENATE($A2209,"C"),'05 APU'!$T:$AB,9,),0)</f>
        <v>0</v>
      </c>
      <c r="R2209" s="90">
        <f>IFERROR(VLOOKUP(CONCATENATE($A2209,"B"),'05 APU'!$T:$AB,9,),0)</f>
        <v>0</v>
      </c>
      <c r="S2209" s="90">
        <f>IFERROR(VLOOKUP(CONCATENATE($A2209,"A"),'05 APU'!$T:$AB,9,),0)</f>
        <v>0</v>
      </c>
      <c r="U2209" s="421"/>
      <c r="V2209" s="424"/>
      <c r="W2209" s="429" t="s">
        <v>7203</v>
      </c>
    </row>
    <row r="2210" spans="1:23" ht="21" x14ac:dyDescent="0.25">
      <c r="A2210" s="88">
        <v>2200</v>
      </c>
      <c r="B2210" s="673" t="s">
        <v>5151</v>
      </c>
      <c r="C2210" s="682" t="s">
        <v>6301</v>
      </c>
      <c r="D2210" s="681" t="str">
        <f>IFERROR(VLOOKUP(CONCATENATE($A2210,"T"),'05 APU'!$1:$1048576,3,),"")</f>
        <v/>
      </c>
      <c r="E2210" s="681" t="str">
        <f>IFERROR(VLOOKUP(CONCATENATE($A2210,"T2"),'05 APU'!$1:$1048576,3,),"")</f>
        <v/>
      </c>
      <c r="F2210" s="681" t="str">
        <f>IFERROR(VLOOKUP(CONCATENATE($A2210,"T3"),'05 APU'!$1:$1048576,3,),"")</f>
        <v/>
      </c>
      <c r="G2210" s="672" t="s">
        <v>168</v>
      </c>
      <c r="H2210" s="351"/>
      <c r="I2210" s="90">
        <f>IFERROR((VLOOKUP(CONCATENATE($A2210,"D"),'05 APU'!$1:$1048576,9,)),0)</f>
        <v>0</v>
      </c>
      <c r="J2210" s="90">
        <f t="shared" si="69"/>
        <v>0</v>
      </c>
      <c r="K2210" s="297" t="str">
        <f>IFERROR(VLOOKUP(CONCATENATE($A2210,"C"),'05 APU'!$1:$1048576,9,),"")</f>
        <v/>
      </c>
      <c r="L2210" s="297" t="str">
        <f>IFERROR(VLOOKUP(CONCATENATE($A2210,"B"),'05 APU'!$1:$1048576,9,),"")</f>
        <v/>
      </c>
      <c r="M2210" s="297" t="str">
        <f>IFERROR(VLOOKUP(CONCATENATE($A2210,"A"),'05 APU'!$1:$1048576,9,),"")</f>
        <v/>
      </c>
      <c r="N2210" s="86"/>
      <c r="O2210" s="90">
        <f>IFERROR(VLOOKUP(CONCATENATE($A2210,"D"),'05 APU'!$T:$AB,9,),0)</f>
        <v>0</v>
      </c>
      <c r="P2210" s="90">
        <f t="shared" si="70"/>
        <v>0</v>
      </c>
      <c r="Q2210" s="90">
        <f>IFERROR(VLOOKUP(CONCATENATE($A2210,"C"),'05 APU'!$T:$AB,9,),0)</f>
        <v>0</v>
      </c>
      <c r="R2210" s="90">
        <f>IFERROR(VLOOKUP(CONCATENATE($A2210,"B"),'05 APU'!$T:$AB,9,),0)</f>
        <v>0</v>
      </c>
      <c r="S2210" s="90">
        <f>IFERROR(VLOOKUP(CONCATENATE($A2210,"A"),'05 APU'!$T:$AB,9,),0)</f>
        <v>0</v>
      </c>
      <c r="U2210" s="421"/>
      <c r="V2210" s="424"/>
      <c r="W2210" s="429" t="s">
        <v>7203</v>
      </c>
    </row>
    <row r="2211" spans="1:23" ht="21" x14ac:dyDescent="0.25">
      <c r="A2211" s="88">
        <v>2201</v>
      </c>
      <c r="B2211" s="673" t="s">
        <v>5152</v>
      </c>
      <c r="C2211" s="682" t="s">
        <v>6302</v>
      </c>
      <c r="D2211" s="681" t="str">
        <f>IFERROR(VLOOKUP(CONCATENATE($A2211,"T"),'05 APU'!$1:$1048576,3,),"")</f>
        <v/>
      </c>
      <c r="E2211" s="681" t="str">
        <f>IFERROR(VLOOKUP(CONCATENATE($A2211,"T2"),'05 APU'!$1:$1048576,3,),"")</f>
        <v/>
      </c>
      <c r="F2211" s="681" t="str">
        <f>IFERROR(VLOOKUP(CONCATENATE($A2211,"T3"),'05 APU'!$1:$1048576,3,),"")</f>
        <v/>
      </c>
      <c r="G2211" s="672" t="s">
        <v>168</v>
      </c>
      <c r="H2211" s="351"/>
      <c r="I2211" s="90">
        <f>IFERROR((VLOOKUP(CONCATENATE($A2211,"D"),'05 APU'!$1:$1048576,9,)),0)</f>
        <v>0</v>
      </c>
      <c r="J2211" s="90">
        <f t="shared" si="69"/>
        <v>0</v>
      </c>
      <c r="K2211" s="297" t="str">
        <f>IFERROR(VLOOKUP(CONCATENATE($A2211,"C"),'05 APU'!$1:$1048576,9,),"")</f>
        <v/>
      </c>
      <c r="L2211" s="297" t="str">
        <f>IFERROR(VLOOKUP(CONCATENATE($A2211,"B"),'05 APU'!$1:$1048576,9,),"")</f>
        <v/>
      </c>
      <c r="M2211" s="297" t="str">
        <f>IFERROR(VLOOKUP(CONCATENATE($A2211,"A"),'05 APU'!$1:$1048576,9,),"")</f>
        <v/>
      </c>
      <c r="N2211" s="86"/>
      <c r="O2211" s="90">
        <f>IFERROR(VLOOKUP(CONCATENATE($A2211,"D"),'05 APU'!$T:$AB,9,),0)</f>
        <v>0</v>
      </c>
      <c r="P2211" s="90">
        <f t="shared" si="70"/>
        <v>0</v>
      </c>
      <c r="Q2211" s="90">
        <f>IFERROR(VLOOKUP(CONCATENATE($A2211,"C"),'05 APU'!$T:$AB,9,),0)</f>
        <v>0</v>
      </c>
      <c r="R2211" s="90">
        <f>IFERROR(VLOOKUP(CONCATENATE($A2211,"B"),'05 APU'!$T:$AB,9,),0)</f>
        <v>0</v>
      </c>
      <c r="S2211" s="90">
        <f>IFERROR(VLOOKUP(CONCATENATE($A2211,"A"),'05 APU'!$T:$AB,9,),0)</f>
        <v>0</v>
      </c>
      <c r="U2211" s="421"/>
      <c r="V2211" s="424"/>
      <c r="W2211" s="429" t="s">
        <v>7203</v>
      </c>
    </row>
    <row r="2212" spans="1:23" ht="21" x14ac:dyDescent="0.25">
      <c r="A2212" s="88">
        <v>2202</v>
      </c>
      <c r="B2212" s="673" t="s">
        <v>5153</v>
      </c>
      <c r="C2212" s="682" t="s">
        <v>6303</v>
      </c>
      <c r="D2212" s="681" t="str">
        <f>IFERROR(VLOOKUP(CONCATENATE($A2212,"T"),'05 APU'!$1:$1048576,3,),"")</f>
        <v/>
      </c>
      <c r="E2212" s="681" t="str">
        <f>IFERROR(VLOOKUP(CONCATENATE($A2212,"T2"),'05 APU'!$1:$1048576,3,),"")</f>
        <v/>
      </c>
      <c r="F2212" s="681" t="str">
        <f>IFERROR(VLOOKUP(CONCATENATE($A2212,"T3"),'05 APU'!$1:$1048576,3,),"")</f>
        <v/>
      </c>
      <c r="G2212" s="672" t="s">
        <v>168</v>
      </c>
      <c r="H2212" s="351"/>
      <c r="I2212" s="90">
        <f>IFERROR((VLOOKUP(CONCATENATE($A2212,"D"),'05 APU'!$1:$1048576,9,)),0)</f>
        <v>0</v>
      </c>
      <c r="J2212" s="90">
        <f t="shared" si="69"/>
        <v>0</v>
      </c>
      <c r="K2212" s="297" t="str">
        <f>IFERROR(VLOOKUP(CONCATENATE($A2212,"C"),'05 APU'!$1:$1048576,9,),"")</f>
        <v/>
      </c>
      <c r="L2212" s="297" t="str">
        <f>IFERROR(VLOOKUP(CONCATENATE($A2212,"B"),'05 APU'!$1:$1048576,9,),"")</f>
        <v/>
      </c>
      <c r="M2212" s="297" t="str">
        <f>IFERROR(VLOOKUP(CONCATENATE($A2212,"A"),'05 APU'!$1:$1048576,9,),"")</f>
        <v/>
      </c>
      <c r="N2212" s="86"/>
      <c r="O2212" s="90">
        <f>IFERROR(VLOOKUP(CONCATENATE($A2212,"D"),'05 APU'!$T:$AB,9,),0)</f>
        <v>0</v>
      </c>
      <c r="P2212" s="90">
        <f t="shared" si="70"/>
        <v>0</v>
      </c>
      <c r="Q2212" s="90">
        <f>IFERROR(VLOOKUP(CONCATENATE($A2212,"C"),'05 APU'!$T:$AB,9,),0)</f>
        <v>0</v>
      </c>
      <c r="R2212" s="90">
        <f>IFERROR(VLOOKUP(CONCATENATE($A2212,"B"),'05 APU'!$T:$AB,9,),0)</f>
        <v>0</v>
      </c>
      <c r="S2212" s="90">
        <f>IFERROR(VLOOKUP(CONCATENATE($A2212,"A"),'05 APU'!$T:$AB,9,),0)</f>
        <v>0</v>
      </c>
      <c r="U2212" s="421"/>
      <c r="V2212" s="424"/>
      <c r="W2212" s="429" t="s">
        <v>7203</v>
      </c>
    </row>
    <row r="2213" spans="1:23" ht="21" x14ac:dyDescent="0.25">
      <c r="A2213" s="88">
        <v>2203</v>
      </c>
      <c r="B2213" s="673" t="s">
        <v>5154</v>
      </c>
      <c r="C2213" s="682" t="s">
        <v>6304</v>
      </c>
      <c r="D2213" s="681" t="str">
        <f>IFERROR(VLOOKUP(CONCATENATE($A2213,"T"),'05 APU'!$1:$1048576,3,),"")</f>
        <v/>
      </c>
      <c r="E2213" s="681" t="str">
        <f>IFERROR(VLOOKUP(CONCATENATE($A2213,"T2"),'05 APU'!$1:$1048576,3,),"")</f>
        <v/>
      </c>
      <c r="F2213" s="681" t="str">
        <f>IFERROR(VLOOKUP(CONCATENATE($A2213,"T3"),'05 APU'!$1:$1048576,3,),"")</f>
        <v/>
      </c>
      <c r="G2213" s="672" t="s">
        <v>168</v>
      </c>
      <c r="H2213" s="351"/>
      <c r="I2213" s="90">
        <f>IFERROR((VLOOKUP(CONCATENATE($A2213,"D"),'05 APU'!$1:$1048576,9,)),0)</f>
        <v>0</v>
      </c>
      <c r="J2213" s="90">
        <f t="shared" si="69"/>
        <v>0</v>
      </c>
      <c r="K2213" s="297" t="str">
        <f>IFERROR(VLOOKUP(CONCATENATE($A2213,"C"),'05 APU'!$1:$1048576,9,),"")</f>
        <v/>
      </c>
      <c r="L2213" s="297" t="str">
        <f>IFERROR(VLOOKUP(CONCATENATE($A2213,"B"),'05 APU'!$1:$1048576,9,),"")</f>
        <v/>
      </c>
      <c r="M2213" s="297" t="str">
        <f>IFERROR(VLOOKUP(CONCATENATE($A2213,"A"),'05 APU'!$1:$1048576,9,),"")</f>
        <v/>
      </c>
      <c r="N2213" s="86"/>
      <c r="O2213" s="90">
        <f>IFERROR(VLOOKUP(CONCATENATE($A2213,"D"),'05 APU'!$T:$AB,9,),0)</f>
        <v>0</v>
      </c>
      <c r="P2213" s="90">
        <f t="shared" si="70"/>
        <v>0</v>
      </c>
      <c r="Q2213" s="90">
        <f>IFERROR(VLOOKUP(CONCATENATE($A2213,"C"),'05 APU'!$T:$AB,9,),0)</f>
        <v>0</v>
      </c>
      <c r="R2213" s="90">
        <f>IFERROR(VLOOKUP(CONCATENATE($A2213,"B"),'05 APU'!$T:$AB,9,),0)</f>
        <v>0</v>
      </c>
      <c r="S2213" s="90">
        <f>IFERROR(VLOOKUP(CONCATENATE($A2213,"A"),'05 APU'!$T:$AB,9,),0)</f>
        <v>0</v>
      </c>
      <c r="U2213" s="421"/>
      <c r="V2213" s="424"/>
      <c r="W2213" s="429" t="s">
        <v>7203</v>
      </c>
    </row>
    <row r="2214" spans="1:23" ht="21" x14ac:dyDescent="0.25">
      <c r="A2214" s="88">
        <v>2204</v>
      </c>
      <c r="B2214" s="673" t="s">
        <v>5155</v>
      </c>
      <c r="C2214" s="682" t="s">
        <v>6305</v>
      </c>
      <c r="D2214" s="681" t="str">
        <f>IFERROR(VLOOKUP(CONCATENATE($A2214,"T"),'05 APU'!$1:$1048576,3,),"")</f>
        <v/>
      </c>
      <c r="E2214" s="681" t="str">
        <f>IFERROR(VLOOKUP(CONCATENATE($A2214,"T2"),'05 APU'!$1:$1048576,3,),"")</f>
        <v/>
      </c>
      <c r="F2214" s="681" t="str">
        <f>IFERROR(VLOOKUP(CONCATENATE($A2214,"T3"),'05 APU'!$1:$1048576,3,),"")</f>
        <v/>
      </c>
      <c r="G2214" s="672" t="s">
        <v>168</v>
      </c>
      <c r="H2214" s="351"/>
      <c r="I2214" s="90">
        <f>IFERROR((VLOOKUP(CONCATENATE($A2214,"D"),'05 APU'!$1:$1048576,9,)),0)</f>
        <v>0</v>
      </c>
      <c r="J2214" s="90">
        <f t="shared" si="69"/>
        <v>0</v>
      </c>
      <c r="K2214" s="297" t="str">
        <f>IFERROR(VLOOKUP(CONCATENATE($A2214,"C"),'05 APU'!$1:$1048576,9,),"")</f>
        <v/>
      </c>
      <c r="L2214" s="297" t="str">
        <f>IFERROR(VLOOKUP(CONCATENATE($A2214,"B"),'05 APU'!$1:$1048576,9,),"")</f>
        <v/>
      </c>
      <c r="M2214" s="297" t="str">
        <f>IFERROR(VLOOKUP(CONCATENATE($A2214,"A"),'05 APU'!$1:$1048576,9,),"")</f>
        <v/>
      </c>
      <c r="N2214" s="86"/>
      <c r="O2214" s="90">
        <f>IFERROR(VLOOKUP(CONCATENATE($A2214,"D"),'05 APU'!$T:$AB,9,),0)</f>
        <v>0</v>
      </c>
      <c r="P2214" s="90">
        <f t="shared" si="70"/>
        <v>0</v>
      </c>
      <c r="Q2214" s="90">
        <f>IFERROR(VLOOKUP(CONCATENATE($A2214,"C"),'05 APU'!$T:$AB,9,),0)</f>
        <v>0</v>
      </c>
      <c r="R2214" s="90">
        <f>IFERROR(VLOOKUP(CONCATENATE($A2214,"B"),'05 APU'!$T:$AB,9,),0)</f>
        <v>0</v>
      </c>
      <c r="S2214" s="90">
        <f>IFERROR(VLOOKUP(CONCATENATE($A2214,"A"),'05 APU'!$T:$AB,9,),0)</f>
        <v>0</v>
      </c>
      <c r="U2214" s="421"/>
      <c r="V2214" s="424"/>
      <c r="W2214" s="429" t="s">
        <v>7203</v>
      </c>
    </row>
    <row r="2215" spans="1:23" ht="21" x14ac:dyDescent="0.25">
      <c r="A2215" s="88">
        <v>2205</v>
      </c>
      <c r="B2215" s="673" t="s">
        <v>5156</v>
      </c>
      <c r="C2215" s="682" t="s">
        <v>6306</v>
      </c>
      <c r="D2215" s="681" t="str">
        <f>IFERROR(VLOOKUP(CONCATENATE($A2215,"T"),'05 APU'!$1:$1048576,3,),"")</f>
        <v/>
      </c>
      <c r="E2215" s="681" t="str">
        <f>IFERROR(VLOOKUP(CONCATENATE($A2215,"T2"),'05 APU'!$1:$1048576,3,),"")</f>
        <v/>
      </c>
      <c r="F2215" s="681" t="str">
        <f>IFERROR(VLOOKUP(CONCATENATE($A2215,"T3"),'05 APU'!$1:$1048576,3,),"")</f>
        <v/>
      </c>
      <c r="G2215" s="672" t="s">
        <v>168</v>
      </c>
      <c r="H2215" s="351"/>
      <c r="I2215" s="90">
        <f>IFERROR((VLOOKUP(CONCATENATE($A2215,"D"),'05 APU'!$1:$1048576,9,)),0)</f>
        <v>0</v>
      </c>
      <c r="J2215" s="90">
        <f t="shared" si="69"/>
        <v>0</v>
      </c>
      <c r="K2215" s="297" t="str">
        <f>IFERROR(VLOOKUP(CONCATENATE($A2215,"C"),'05 APU'!$1:$1048576,9,),"")</f>
        <v/>
      </c>
      <c r="L2215" s="297" t="str">
        <f>IFERROR(VLOOKUP(CONCATENATE($A2215,"B"),'05 APU'!$1:$1048576,9,),"")</f>
        <v/>
      </c>
      <c r="M2215" s="297" t="str">
        <f>IFERROR(VLOOKUP(CONCATENATE($A2215,"A"),'05 APU'!$1:$1048576,9,),"")</f>
        <v/>
      </c>
      <c r="N2215" s="86"/>
      <c r="O2215" s="90">
        <f>IFERROR(VLOOKUP(CONCATENATE($A2215,"D"),'05 APU'!$T:$AB,9,),0)</f>
        <v>0</v>
      </c>
      <c r="P2215" s="90">
        <f t="shared" si="70"/>
        <v>0</v>
      </c>
      <c r="Q2215" s="90">
        <f>IFERROR(VLOOKUP(CONCATENATE($A2215,"C"),'05 APU'!$T:$AB,9,),0)</f>
        <v>0</v>
      </c>
      <c r="R2215" s="90">
        <f>IFERROR(VLOOKUP(CONCATENATE($A2215,"B"),'05 APU'!$T:$AB,9,),0)</f>
        <v>0</v>
      </c>
      <c r="S2215" s="90">
        <f>IFERROR(VLOOKUP(CONCATENATE($A2215,"A"),'05 APU'!$T:$AB,9,),0)</f>
        <v>0</v>
      </c>
      <c r="U2215" s="421"/>
      <c r="V2215" s="424"/>
      <c r="W2215" s="429" t="s">
        <v>7203</v>
      </c>
    </row>
    <row r="2216" spans="1:23" ht="21" x14ac:dyDescent="0.25">
      <c r="A2216" s="88">
        <v>2206</v>
      </c>
      <c r="B2216" s="673" t="s">
        <v>5157</v>
      </c>
      <c r="C2216" s="682" t="s">
        <v>6307</v>
      </c>
      <c r="D2216" s="681" t="str">
        <f>IFERROR(VLOOKUP(CONCATENATE($A2216,"T"),'05 APU'!$1:$1048576,3,),"")</f>
        <v/>
      </c>
      <c r="E2216" s="681" t="str">
        <f>IFERROR(VLOOKUP(CONCATENATE($A2216,"T2"),'05 APU'!$1:$1048576,3,),"")</f>
        <v/>
      </c>
      <c r="F2216" s="681" t="str">
        <f>IFERROR(VLOOKUP(CONCATENATE($A2216,"T3"),'05 APU'!$1:$1048576,3,),"")</f>
        <v/>
      </c>
      <c r="G2216" s="672" t="s">
        <v>168</v>
      </c>
      <c r="H2216" s="351"/>
      <c r="I2216" s="90">
        <f>IFERROR((VLOOKUP(CONCATENATE($A2216,"D"),'05 APU'!$1:$1048576,9,)),0)</f>
        <v>0</v>
      </c>
      <c r="J2216" s="90">
        <f t="shared" si="69"/>
        <v>0</v>
      </c>
      <c r="K2216" s="297" t="str">
        <f>IFERROR(VLOOKUP(CONCATENATE($A2216,"C"),'05 APU'!$1:$1048576,9,),"")</f>
        <v/>
      </c>
      <c r="L2216" s="297" t="str">
        <f>IFERROR(VLOOKUP(CONCATENATE($A2216,"B"),'05 APU'!$1:$1048576,9,),"")</f>
        <v/>
      </c>
      <c r="M2216" s="297" t="str">
        <f>IFERROR(VLOOKUP(CONCATENATE($A2216,"A"),'05 APU'!$1:$1048576,9,),"")</f>
        <v/>
      </c>
      <c r="N2216" s="86"/>
      <c r="O2216" s="90">
        <f>IFERROR(VLOOKUP(CONCATENATE($A2216,"D"),'05 APU'!$T:$AB,9,),0)</f>
        <v>0</v>
      </c>
      <c r="P2216" s="90">
        <f t="shared" si="70"/>
        <v>0</v>
      </c>
      <c r="Q2216" s="90">
        <f>IFERROR(VLOOKUP(CONCATENATE($A2216,"C"),'05 APU'!$T:$AB,9,),0)</f>
        <v>0</v>
      </c>
      <c r="R2216" s="90">
        <f>IFERROR(VLOOKUP(CONCATENATE($A2216,"B"),'05 APU'!$T:$AB,9,),0)</f>
        <v>0</v>
      </c>
      <c r="S2216" s="90">
        <f>IFERROR(VLOOKUP(CONCATENATE($A2216,"A"),'05 APU'!$T:$AB,9,),0)</f>
        <v>0</v>
      </c>
      <c r="U2216" s="421"/>
      <c r="V2216" s="424"/>
      <c r="W2216" s="429" t="s">
        <v>7203</v>
      </c>
    </row>
    <row r="2217" spans="1:23" ht="21" x14ac:dyDescent="0.25">
      <c r="A2217" s="88">
        <v>2207</v>
      </c>
      <c r="B2217" s="673" t="s">
        <v>5158</v>
      </c>
      <c r="C2217" s="682" t="s">
        <v>6308</v>
      </c>
      <c r="D2217" s="681" t="str">
        <f>IFERROR(VLOOKUP(CONCATENATE($A2217,"T"),'05 APU'!$1:$1048576,3,),"")</f>
        <v/>
      </c>
      <c r="E2217" s="681" t="str">
        <f>IFERROR(VLOOKUP(CONCATENATE($A2217,"T2"),'05 APU'!$1:$1048576,3,),"")</f>
        <v/>
      </c>
      <c r="F2217" s="681" t="str">
        <f>IFERROR(VLOOKUP(CONCATENATE($A2217,"T3"),'05 APU'!$1:$1048576,3,),"")</f>
        <v/>
      </c>
      <c r="G2217" s="672" t="s">
        <v>168</v>
      </c>
      <c r="H2217" s="351"/>
      <c r="I2217" s="90">
        <f>IFERROR((VLOOKUP(CONCATENATE($A2217,"D"),'05 APU'!$1:$1048576,9,)),0)</f>
        <v>0</v>
      </c>
      <c r="J2217" s="90">
        <f t="shared" si="69"/>
        <v>0</v>
      </c>
      <c r="K2217" s="297" t="str">
        <f>IFERROR(VLOOKUP(CONCATENATE($A2217,"C"),'05 APU'!$1:$1048576,9,),"")</f>
        <v/>
      </c>
      <c r="L2217" s="297" t="str">
        <f>IFERROR(VLOOKUP(CONCATENATE($A2217,"B"),'05 APU'!$1:$1048576,9,),"")</f>
        <v/>
      </c>
      <c r="M2217" s="297" t="str">
        <f>IFERROR(VLOOKUP(CONCATENATE($A2217,"A"),'05 APU'!$1:$1048576,9,),"")</f>
        <v/>
      </c>
      <c r="N2217" s="86"/>
      <c r="O2217" s="90">
        <f>IFERROR(VLOOKUP(CONCATENATE($A2217,"D"),'05 APU'!$T:$AB,9,),0)</f>
        <v>0</v>
      </c>
      <c r="P2217" s="90">
        <f t="shared" si="70"/>
        <v>0</v>
      </c>
      <c r="Q2217" s="90">
        <f>IFERROR(VLOOKUP(CONCATENATE($A2217,"C"),'05 APU'!$T:$AB,9,),0)</f>
        <v>0</v>
      </c>
      <c r="R2217" s="90">
        <f>IFERROR(VLOOKUP(CONCATENATE($A2217,"B"),'05 APU'!$T:$AB,9,),0)</f>
        <v>0</v>
      </c>
      <c r="S2217" s="90">
        <f>IFERROR(VLOOKUP(CONCATENATE($A2217,"A"),'05 APU'!$T:$AB,9,),0)</f>
        <v>0</v>
      </c>
      <c r="U2217" s="421"/>
      <c r="V2217" s="424"/>
      <c r="W2217" s="429" t="s">
        <v>7203</v>
      </c>
    </row>
    <row r="2218" spans="1:23" ht="21" x14ac:dyDescent="0.25">
      <c r="A2218" s="88">
        <v>2208</v>
      </c>
      <c r="B2218" s="673" t="s">
        <v>5159</v>
      </c>
      <c r="C2218" s="682" t="s">
        <v>6309</v>
      </c>
      <c r="D2218" s="681" t="str">
        <f>IFERROR(VLOOKUP(CONCATENATE($A2218,"T"),'05 APU'!$1:$1048576,3,),"")</f>
        <v/>
      </c>
      <c r="E2218" s="681" t="str">
        <f>IFERROR(VLOOKUP(CONCATENATE($A2218,"T2"),'05 APU'!$1:$1048576,3,),"")</f>
        <v/>
      </c>
      <c r="F2218" s="681" t="str">
        <f>IFERROR(VLOOKUP(CONCATENATE($A2218,"T3"),'05 APU'!$1:$1048576,3,),"")</f>
        <v/>
      </c>
      <c r="G2218" s="672" t="s">
        <v>168</v>
      </c>
      <c r="H2218" s="351"/>
      <c r="I2218" s="90">
        <f>IFERROR((VLOOKUP(CONCATENATE($A2218,"D"),'05 APU'!$1:$1048576,9,)),0)</f>
        <v>0</v>
      </c>
      <c r="J2218" s="90">
        <f t="shared" si="69"/>
        <v>0</v>
      </c>
      <c r="K2218" s="297" t="str">
        <f>IFERROR(VLOOKUP(CONCATENATE($A2218,"C"),'05 APU'!$1:$1048576,9,),"")</f>
        <v/>
      </c>
      <c r="L2218" s="297" t="str">
        <f>IFERROR(VLOOKUP(CONCATENATE($A2218,"B"),'05 APU'!$1:$1048576,9,),"")</f>
        <v/>
      </c>
      <c r="M2218" s="297" t="str">
        <f>IFERROR(VLOOKUP(CONCATENATE($A2218,"A"),'05 APU'!$1:$1048576,9,),"")</f>
        <v/>
      </c>
      <c r="N2218" s="86"/>
      <c r="O2218" s="90">
        <f>IFERROR(VLOOKUP(CONCATENATE($A2218,"D"),'05 APU'!$T:$AB,9,),0)</f>
        <v>0</v>
      </c>
      <c r="P2218" s="90">
        <f t="shared" si="70"/>
        <v>0</v>
      </c>
      <c r="Q2218" s="90">
        <f>IFERROR(VLOOKUP(CONCATENATE($A2218,"C"),'05 APU'!$T:$AB,9,),0)</f>
        <v>0</v>
      </c>
      <c r="R2218" s="90">
        <f>IFERROR(VLOOKUP(CONCATENATE($A2218,"B"),'05 APU'!$T:$AB,9,),0)</f>
        <v>0</v>
      </c>
      <c r="S2218" s="90">
        <f>IFERROR(VLOOKUP(CONCATENATE($A2218,"A"),'05 APU'!$T:$AB,9,),0)</f>
        <v>0</v>
      </c>
      <c r="U2218" s="421"/>
      <c r="V2218" s="424"/>
      <c r="W2218" s="429" t="s">
        <v>7203</v>
      </c>
    </row>
    <row r="2219" spans="1:23" ht="21" x14ac:dyDescent="0.25">
      <c r="A2219" s="88">
        <v>2209</v>
      </c>
      <c r="B2219" s="673" t="s">
        <v>5160</v>
      </c>
      <c r="C2219" s="682" t="s">
        <v>6310</v>
      </c>
      <c r="D2219" s="681" t="str">
        <f>IFERROR(VLOOKUP(CONCATENATE($A2219,"T"),'05 APU'!$1:$1048576,3,),"")</f>
        <v/>
      </c>
      <c r="E2219" s="681" t="str">
        <f>IFERROR(VLOOKUP(CONCATENATE($A2219,"T2"),'05 APU'!$1:$1048576,3,),"")</f>
        <v/>
      </c>
      <c r="F2219" s="681" t="str">
        <f>IFERROR(VLOOKUP(CONCATENATE($A2219,"T3"),'05 APU'!$1:$1048576,3,),"")</f>
        <v/>
      </c>
      <c r="G2219" s="672" t="s">
        <v>168</v>
      </c>
      <c r="H2219" s="351"/>
      <c r="I2219" s="90">
        <f>IFERROR((VLOOKUP(CONCATENATE($A2219,"D"),'05 APU'!$1:$1048576,9,)),0)</f>
        <v>0</v>
      </c>
      <c r="J2219" s="90">
        <f t="shared" si="69"/>
        <v>0</v>
      </c>
      <c r="K2219" s="297" t="str">
        <f>IFERROR(VLOOKUP(CONCATENATE($A2219,"C"),'05 APU'!$1:$1048576,9,),"")</f>
        <v/>
      </c>
      <c r="L2219" s="297" t="str">
        <f>IFERROR(VLOOKUP(CONCATENATE($A2219,"B"),'05 APU'!$1:$1048576,9,),"")</f>
        <v/>
      </c>
      <c r="M2219" s="297" t="str">
        <f>IFERROR(VLOOKUP(CONCATENATE($A2219,"A"),'05 APU'!$1:$1048576,9,),"")</f>
        <v/>
      </c>
      <c r="N2219" s="86"/>
      <c r="O2219" s="90">
        <f>IFERROR(VLOOKUP(CONCATENATE($A2219,"D"),'05 APU'!$T:$AB,9,),0)</f>
        <v>0</v>
      </c>
      <c r="P2219" s="90">
        <f t="shared" si="70"/>
        <v>0</v>
      </c>
      <c r="Q2219" s="90">
        <f>IFERROR(VLOOKUP(CONCATENATE($A2219,"C"),'05 APU'!$T:$AB,9,),0)</f>
        <v>0</v>
      </c>
      <c r="R2219" s="90">
        <f>IFERROR(VLOOKUP(CONCATENATE($A2219,"B"),'05 APU'!$T:$AB,9,),0)</f>
        <v>0</v>
      </c>
      <c r="S2219" s="90">
        <f>IFERROR(VLOOKUP(CONCATENATE($A2219,"A"),'05 APU'!$T:$AB,9,),0)</f>
        <v>0</v>
      </c>
      <c r="U2219" s="421"/>
      <c r="V2219" s="424"/>
      <c r="W2219" s="429" t="s">
        <v>7203</v>
      </c>
    </row>
    <row r="2220" spans="1:23" ht="21" x14ac:dyDescent="0.25">
      <c r="A2220" s="88">
        <v>2210</v>
      </c>
      <c r="B2220" s="673" t="s">
        <v>5161</v>
      </c>
      <c r="C2220" s="682" t="s">
        <v>6311</v>
      </c>
      <c r="D2220" s="681" t="str">
        <f>IFERROR(VLOOKUP(CONCATENATE($A2220,"T"),'05 APU'!$1:$1048576,3,),"")</f>
        <v/>
      </c>
      <c r="E2220" s="681" t="str">
        <f>IFERROR(VLOOKUP(CONCATENATE($A2220,"T2"),'05 APU'!$1:$1048576,3,),"")</f>
        <v/>
      </c>
      <c r="F2220" s="681" t="str">
        <f>IFERROR(VLOOKUP(CONCATENATE($A2220,"T3"),'05 APU'!$1:$1048576,3,),"")</f>
        <v/>
      </c>
      <c r="G2220" s="672" t="s">
        <v>168</v>
      </c>
      <c r="H2220" s="351"/>
      <c r="I2220" s="90">
        <f>IFERROR((VLOOKUP(CONCATENATE($A2220,"D"),'05 APU'!$1:$1048576,9,)),0)</f>
        <v>0</v>
      </c>
      <c r="J2220" s="90">
        <f t="shared" si="69"/>
        <v>0</v>
      </c>
      <c r="K2220" s="297" t="str">
        <f>IFERROR(VLOOKUP(CONCATENATE($A2220,"C"),'05 APU'!$1:$1048576,9,),"")</f>
        <v/>
      </c>
      <c r="L2220" s="297" t="str">
        <f>IFERROR(VLOOKUP(CONCATENATE($A2220,"B"),'05 APU'!$1:$1048576,9,),"")</f>
        <v/>
      </c>
      <c r="M2220" s="297" t="str">
        <f>IFERROR(VLOOKUP(CONCATENATE($A2220,"A"),'05 APU'!$1:$1048576,9,),"")</f>
        <v/>
      </c>
      <c r="N2220" s="86"/>
      <c r="O2220" s="90">
        <f>IFERROR(VLOOKUP(CONCATENATE($A2220,"D"),'05 APU'!$T:$AB,9,),0)</f>
        <v>0</v>
      </c>
      <c r="P2220" s="90">
        <f t="shared" si="70"/>
        <v>0</v>
      </c>
      <c r="Q2220" s="90">
        <f>IFERROR(VLOOKUP(CONCATENATE($A2220,"C"),'05 APU'!$T:$AB,9,),0)</f>
        <v>0</v>
      </c>
      <c r="R2220" s="90">
        <f>IFERROR(VLOOKUP(CONCATENATE($A2220,"B"),'05 APU'!$T:$AB,9,),0)</f>
        <v>0</v>
      </c>
      <c r="S2220" s="90">
        <f>IFERROR(VLOOKUP(CONCATENATE($A2220,"A"),'05 APU'!$T:$AB,9,),0)</f>
        <v>0</v>
      </c>
      <c r="U2220" s="421"/>
      <c r="V2220" s="424"/>
      <c r="W2220" s="429" t="s">
        <v>7203</v>
      </c>
    </row>
    <row r="2221" spans="1:23" ht="21" x14ac:dyDescent="0.25">
      <c r="A2221" s="88">
        <v>2211</v>
      </c>
      <c r="B2221" s="673" t="s">
        <v>5162</v>
      </c>
      <c r="C2221" s="682" t="s">
        <v>6312</v>
      </c>
      <c r="D2221" s="681" t="str">
        <f>IFERROR(VLOOKUP(CONCATENATE($A2221,"T"),'05 APU'!$1:$1048576,3,),"")</f>
        <v/>
      </c>
      <c r="E2221" s="681" t="str">
        <f>IFERROR(VLOOKUP(CONCATENATE($A2221,"T2"),'05 APU'!$1:$1048576,3,),"")</f>
        <v/>
      </c>
      <c r="F2221" s="681" t="str">
        <f>IFERROR(VLOOKUP(CONCATENATE($A2221,"T3"),'05 APU'!$1:$1048576,3,),"")</f>
        <v/>
      </c>
      <c r="G2221" s="672" t="s">
        <v>168</v>
      </c>
      <c r="H2221" s="351"/>
      <c r="I2221" s="90">
        <f>IFERROR((VLOOKUP(CONCATENATE($A2221,"D"),'05 APU'!$1:$1048576,9,)),0)</f>
        <v>0</v>
      </c>
      <c r="J2221" s="90">
        <f t="shared" si="69"/>
        <v>0</v>
      </c>
      <c r="K2221" s="297" t="str">
        <f>IFERROR(VLOOKUP(CONCATENATE($A2221,"C"),'05 APU'!$1:$1048576,9,),"")</f>
        <v/>
      </c>
      <c r="L2221" s="297" t="str">
        <f>IFERROR(VLOOKUP(CONCATENATE($A2221,"B"),'05 APU'!$1:$1048576,9,),"")</f>
        <v/>
      </c>
      <c r="M2221" s="297" t="str">
        <f>IFERROR(VLOOKUP(CONCATENATE($A2221,"A"),'05 APU'!$1:$1048576,9,),"")</f>
        <v/>
      </c>
      <c r="N2221" s="86"/>
      <c r="O2221" s="90">
        <f>IFERROR(VLOOKUP(CONCATENATE($A2221,"D"),'05 APU'!$T:$AB,9,),0)</f>
        <v>0</v>
      </c>
      <c r="P2221" s="90">
        <f t="shared" si="70"/>
        <v>0</v>
      </c>
      <c r="Q2221" s="90">
        <f>IFERROR(VLOOKUP(CONCATENATE($A2221,"C"),'05 APU'!$T:$AB,9,),0)</f>
        <v>0</v>
      </c>
      <c r="R2221" s="90">
        <f>IFERROR(VLOOKUP(CONCATENATE($A2221,"B"),'05 APU'!$T:$AB,9,),0)</f>
        <v>0</v>
      </c>
      <c r="S2221" s="90">
        <f>IFERROR(VLOOKUP(CONCATENATE($A2221,"A"),'05 APU'!$T:$AB,9,),0)</f>
        <v>0</v>
      </c>
      <c r="U2221" s="421"/>
      <c r="V2221" s="424"/>
      <c r="W2221" s="429" t="s">
        <v>7203</v>
      </c>
    </row>
    <row r="2222" spans="1:23" ht="21" x14ac:dyDescent="0.25">
      <c r="A2222" s="88">
        <v>2212</v>
      </c>
      <c r="B2222" s="673" t="s">
        <v>5163</v>
      </c>
      <c r="C2222" s="682" t="s">
        <v>6313</v>
      </c>
      <c r="D2222" s="681" t="str">
        <f>IFERROR(VLOOKUP(CONCATENATE($A2222,"T"),'05 APU'!$1:$1048576,3,),"")</f>
        <v/>
      </c>
      <c r="E2222" s="681" t="str">
        <f>IFERROR(VLOOKUP(CONCATENATE($A2222,"T2"),'05 APU'!$1:$1048576,3,),"")</f>
        <v/>
      </c>
      <c r="F2222" s="681" t="str">
        <f>IFERROR(VLOOKUP(CONCATENATE($A2222,"T3"),'05 APU'!$1:$1048576,3,),"")</f>
        <v/>
      </c>
      <c r="G2222" s="672" t="s">
        <v>168</v>
      </c>
      <c r="H2222" s="351"/>
      <c r="I2222" s="90">
        <f>IFERROR((VLOOKUP(CONCATENATE($A2222,"D"),'05 APU'!$1:$1048576,9,)),0)</f>
        <v>0</v>
      </c>
      <c r="J2222" s="90">
        <f t="shared" si="69"/>
        <v>0</v>
      </c>
      <c r="K2222" s="297" t="str">
        <f>IFERROR(VLOOKUP(CONCATENATE($A2222,"C"),'05 APU'!$1:$1048576,9,),"")</f>
        <v/>
      </c>
      <c r="L2222" s="297" t="str">
        <f>IFERROR(VLOOKUP(CONCATENATE($A2222,"B"),'05 APU'!$1:$1048576,9,),"")</f>
        <v/>
      </c>
      <c r="M2222" s="297" t="str">
        <f>IFERROR(VLOOKUP(CONCATENATE($A2222,"A"),'05 APU'!$1:$1048576,9,),"")</f>
        <v/>
      </c>
      <c r="N2222" s="86"/>
      <c r="O2222" s="90">
        <f>IFERROR(VLOOKUP(CONCATENATE($A2222,"D"),'05 APU'!$T:$AB,9,),0)</f>
        <v>0</v>
      </c>
      <c r="P2222" s="90">
        <f t="shared" si="70"/>
        <v>0</v>
      </c>
      <c r="Q2222" s="90">
        <f>IFERROR(VLOOKUP(CONCATENATE($A2222,"C"),'05 APU'!$T:$AB,9,),0)</f>
        <v>0</v>
      </c>
      <c r="R2222" s="90">
        <f>IFERROR(VLOOKUP(CONCATENATE($A2222,"B"),'05 APU'!$T:$AB,9,),0)</f>
        <v>0</v>
      </c>
      <c r="S2222" s="90">
        <f>IFERROR(VLOOKUP(CONCATENATE($A2222,"A"),'05 APU'!$T:$AB,9,),0)</f>
        <v>0</v>
      </c>
      <c r="U2222" s="421"/>
      <c r="V2222" s="424"/>
      <c r="W2222" s="429" t="s">
        <v>7203</v>
      </c>
    </row>
    <row r="2223" spans="1:23" ht="21" x14ac:dyDescent="0.25">
      <c r="A2223" s="88">
        <v>2213</v>
      </c>
      <c r="B2223" s="673" t="s">
        <v>5164</v>
      </c>
      <c r="C2223" s="682" t="s">
        <v>6314</v>
      </c>
      <c r="D2223" s="681" t="str">
        <f>IFERROR(VLOOKUP(CONCATENATE($A2223,"T"),'05 APU'!$1:$1048576,3,),"")</f>
        <v/>
      </c>
      <c r="E2223" s="681" t="str">
        <f>IFERROR(VLOOKUP(CONCATENATE($A2223,"T2"),'05 APU'!$1:$1048576,3,),"")</f>
        <v/>
      </c>
      <c r="F2223" s="681" t="str">
        <f>IFERROR(VLOOKUP(CONCATENATE($A2223,"T3"),'05 APU'!$1:$1048576,3,),"")</f>
        <v/>
      </c>
      <c r="G2223" s="672" t="s">
        <v>168</v>
      </c>
      <c r="H2223" s="351"/>
      <c r="I2223" s="90">
        <f>IFERROR((VLOOKUP(CONCATENATE($A2223,"D"),'05 APU'!$1:$1048576,9,)),0)</f>
        <v>0</v>
      </c>
      <c r="J2223" s="90">
        <f t="shared" si="69"/>
        <v>0</v>
      </c>
      <c r="K2223" s="297" t="str">
        <f>IFERROR(VLOOKUP(CONCATENATE($A2223,"C"),'05 APU'!$1:$1048576,9,),"")</f>
        <v/>
      </c>
      <c r="L2223" s="297" t="str">
        <f>IFERROR(VLOOKUP(CONCATENATE($A2223,"B"),'05 APU'!$1:$1048576,9,),"")</f>
        <v/>
      </c>
      <c r="M2223" s="297" t="str">
        <f>IFERROR(VLOOKUP(CONCATENATE($A2223,"A"),'05 APU'!$1:$1048576,9,),"")</f>
        <v/>
      </c>
      <c r="N2223" s="86"/>
      <c r="O2223" s="90">
        <f>IFERROR(VLOOKUP(CONCATENATE($A2223,"D"),'05 APU'!$T:$AB,9,),0)</f>
        <v>0</v>
      </c>
      <c r="P2223" s="90">
        <f t="shared" si="70"/>
        <v>0</v>
      </c>
      <c r="Q2223" s="90">
        <f>IFERROR(VLOOKUP(CONCATENATE($A2223,"C"),'05 APU'!$T:$AB,9,),0)</f>
        <v>0</v>
      </c>
      <c r="R2223" s="90">
        <f>IFERROR(VLOOKUP(CONCATENATE($A2223,"B"),'05 APU'!$T:$AB,9,),0)</f>
        <v>0</v>
      </c>
      <c r="S2223" s="90">
        <f>IFERROR(VLOOKUP(CONCATENATE($A2223,"A"),'05 APU'!$T:$AB,9,),0)</f>
        <v>0</v>
      </c>
      <c r="U2223" s="421"/>
      <c r="V2223" s="424"/>
      <c r="W2223" s="429" t="s">
        <v>7203</v>
      </c>
    </row>
    <row r="2224" spans="1:23" ht="21" x14ac:dyDescent="0.25">
      <c r="A2224" s="88">
        <v>2214</v>
      </c>
      <c r="B2224" s="673" t="s">
        <v>5165</v>
      </c>
      <c r="C2224" s="682" t="s">
        <v>6315</v>
      </c>
      <c r="D2224" s="681" t="str">
        <f>IFERROR(VLOOKUP(CONCATENATE($A2224,"T"),'05 APU'!$1:$1048576,3,),"")</f>
        <v/>
      </c>
      <c r="E2224" s="681" t="str">
        <f>IFERROR(VLOOKUP(CONCATENATE($A2224,"T2"),'05 APU'!$1:$1048576,3,),"")</f>
        <v/>
      </c>
      <c r="F2224" s="681" t="str">
        <f>IFERROR(VLOOKUP(CONCATENATE($A2224,"T3"),'05 APU'!$1:$1048576,3,),"")</f>
        <v/>
      </c>
      <c r="G2224" s="672" t="s">
        <v>168</v>
      </c>
      <c r="H2224" s="351"/>
      <c r="I2224" s="90">
        <f>IFERROR((VLOOKUP(CONCATENATE($A2224,"D"),'05 APU'!$1:$1048576,9,)),0)</f>
        <v>0</v>
      </c>
      <c r="J2224" s="90">
        <f t="shared" si="69"/>
        <v>0</v>
      </c>
      <c r="K2224" s="297" t="str">
        <f>IFERROR(VLOOKUP(CONCATENATE($A2224,"C"),'05 APU'!$1:$1048576,9,),"")</f>
        <v/>
      </c>
      <c r="L2224" s="297" t="str">
        <f>IFERROR(VLOOKUP(CONCATENATE($A2224,"B"),'05 APU'!$1:$1048576,9,),"")</f>
        <v/>
      </c>
      <c r="M2224" s="297" t="str">
        <f>IFERROR(VLOOKUP(CONCATENATE($A2224,"A"),'05 APU'!$1:$1048576,9,),"")</f>
        <v/>
      </c>
      <c r="N2224" s="86"/>
      <c r="O2224" s="90">
        <f>IFERROR(VLOOKUP(CONCATENATE($A2224,"D"),'05 APU'!$T:$AB,9,),0)</f>
        <v>0</v>
      </c>
      <c r="P2224" s="90">
        <f t="shared" si="70"/>
        <v>0</v>
      </c>
      <c r="Q2224" s="90">
        <f>IFERROR(VLOOKUP(CONCATENATE($A2224,"C"),'05 APU'!$T:$AB,9,),0)</f>
        <v>0</v>
      </c>
      <c r="R2224" s="90">
        <f>IFERROR(VLOOKUP(CONCATENATE($A2224,"B"),'05 APU'!$T:$AB,9,),0)</f>
        <v>0</v>
      </c>
      <c r="S2224" s="90">
        <f>IFERROR(VLOOKUP(CONCATENATE($A2224,"A"),'05 APU'!$T:$AB,9,),0)</f>
        <v>0</v>
      </c>
      <c r="U2224" s="421"/>
      <c r="V2224" s="424"/>
      <c r="W2224" s="429" t="s">
        <v>7203</v>
      </c>
    </row>
    <row r="2225" spans="1:23" ht="21" x14ac:dyDescent="0.25">
      <c r="A2225" s="88">
        <v>2215</v>
      </c>
      <c r="B2225" s="673" t="s">
        <v>5166</v>
      </c>
      <c r="C2225" s="682" t="s">
        <v>6316</v>
      </c>
      <c r="D2225" s="681" t="str">
        <f>IFERROR(VLOOKUP(CONCATENATE($A2225,"T"),'05 APU'!$1:$1048576,3,),"")</f>
        <v/>
      </c>
      <c r="E2225" s="681" t="str">
        <f>IFERROR(VLOOKUP(CONCATENATE($A2225,"T2"),'05 APU'!$1:$1048576,3,),"")</f>
        <v/>
      </c>
      <c r="F2225" s="681" t="str">
        <f>IFERROR(VLOOKUP(CONCATENATE($A2225,"T3"),'05 APU'!$1:$1048576,3,),"")</f>
        <v/>
      </c>
      <c r="G2225" s="672" t="s">
        <v>168</v>
      </c>
      <c r="H2225" s="351"/>
      <c r="I2225" s="90">
        <f>IFERROR((VLOOKUP(CONCATENATE($A2225,"D"),'05 APU'!$1:$1048576,9,)),0)</f>
        <v>0</v>
      </c>
      <c r="J2225" s="90">
        <f t="shared" si="69"/>
        <v>0</v>
      </c>
      <c r="K2225" s="297" t="str">
        <f>IFERROR(VLOOKUP(CONCATENATE($A2225,"C"),'05 APU'!$1:$1048576,9,),"")</f>
        <v/>
      </c>
      <c r="L2225" s="297" t="str">
        <f>IFERROR(VLOOKUP(CONCATENATE($A2225,"B"),'05 APU'!$1:$1048576,9,),"")</f>
        <v/>
      </c>
      <c r="M2225" s="297" t="str">
        <f>IFERROR(VLOOKUP(CONCATENATE($A2225,"A"),'05 APU'!$1:$1048576,9,),"")</f>
        <v/>
      </c>
      <c r="N2225" s="86"/>
      <c r="O2225" s="90">
        <f>IFERROR(VLOOKUP(CONCATENATE($A2225,"D"),'05 APU'!$T:$AB,9,),0)</f>
        <v>0</v>
      </c>
      <c r="P2225" s="90">
        <f t="shared" si="70"/>
        <v>0</v>
      </c>
      <c r="Q2225" s="90">
        <f>IFERROR(VLOOKUP(CONCATENATE($A2225,"C"),'05 APU'!$T:$AB,9,),0)</f>
        <v>0</v>
      </c>
      <c r="R2225" s="90">
        <f>IFERROR(VLOOKUP(CONCATENATE($A2225,"B"),'05 APU'!$T:$AB,9,),0)</f>
        <v>0</v>
      </c>
      <c r="S2225" s="90">
        <f>IFERROR(VLOOKUP(CONCATENATE($A2225,"A"),'05 APU'!$T:$AB,9,),0)</f>
        <v>0</v>
      </c>
      <c r="U2225" s="421"/>
      <c r="V2225" s="424"/>
      <c r="W2225" s="429" t="s">
        <v>7203</v>
      </c>
    </row>
    <row r="2226" spans="1:23" ht="21" x14ac:dyDescent="0.25">
      <c r="A2226" s="88">
        <v>2216</v>
      </c>
      <c r="B2226" s="673" t="s">
        <v>5167</v>
      </c>
      <c r="C2226" s="682" t="s">
        <v>6317</v>
      </c>
      <c r="D2226" s="681" t="str">
        <f>IFERROR(VLOOKUP(CONCATENATE($A2226,"T"),'05 APU'!$1:$1048576,3,),"")</f>
        <v/>
      </c>
      <c r="E2226" s="681" t="str">
        <f>IFERROR(VLOOKUP(CONCATENATE($A2226,"T2"),'05 APU'!$1:$1048576,3,),"")</f>
        <v/>
      </c>
      <c r="F2226" s="681" t="str">
        <f>IFERROR(VLOOKUP(CONCATENATE($A2226,"T3"),'05 APU'!$1:$1048576,3,),"")</f>
        <v/>
      </c>
      <c r="G2226" s="672" t="s">
        <v>168</v>
      </c>
      <c r="H2226" s="351"/>
      <c r="I2226" s="90">
        <f>IFERROR((VLOOKUP(CONCATENATE($A2226,"D"),'05 APU'!$1:$1048576,9,)),0)</f>
        <v>0</v>
      </c>
      <c r="J2226" s="90">
        <f t="shared" si="69"/>
        <v>0</v>
      </c>
      <c r="K2226" s="297" t="str">
        <f>IFERROR(VLOOKUP(CONCATENATE($A2226,"C"),'05 APU'!$1:$1048576,9,),"")</f>
        <v/>
      </c>
      <c r="L2226" s="297" t="str">
        <f>IFERROR(VLOOKUP(CONCATENATE($A2226,"B"),'05 APU'!$1:$1048576,9,),"")</f>
        <v/>
      </c>
      <c r="M2226" s="297" t="str">
        <f>IFERROR(VLOOKUP(CONCATENATE($A2226,"A"),'05 APU'!$1:$1048576,9,),"")</f>
        <v/>
      </c>
      <c r="N2226" s="86"/>
      <c r="O2226" s="90">
        <f>IFERROR(VLOOKUP(CONCATENATE($A2226,"D"),'05 APU'!$T:$AB,9,),0)</f>
        <v>0</v>
      </c>
      <c r="P2226" s="90">
        <f t="shared" si="70"/>
        <v>0</v>
      </c>
      <c r="Q2226" s="90">
        <f>IFERROR(VLOOKUP(CONCATENATE($A2226,"C"),'05 APU'!$T:$AB,9,),0)</f>
        <v>0</v>
      </c>
      <c r="R2226" s="90">
        <f>IFERROR(VLOOKUP(CONCATENATE($A2226,"B"),'05 APU'!$T:$AB,9,),0)</f>
        <v>0</v>
      </c>
      <c r="S2226" s="90">
        <f>IFERROR(VLOOKUP(CONCATENATE($A2226,"A"),'05 APU'!$T:$AB,9,),0)</f>
        <v>0</v>
      </c>
      <c r="U2226" s="421"/>
      <c r="V2226" s="424"/>
      <c r="W2226" s="429" t="s">
        <v>7203</v>
      </c>
    </row>
    <row r="2227" spans="1:23" ht="21" x14ac:dyDescent="0.25">
      <c r="A2227" s="88">
        <v>2217</v>
      </c>
      <c r="B2227" s="673" t="s">
        <v>5168</v>
      </c>
      <c r="C2227" s="682" t="s">
        <v>6318</v>
      </c>
      <c r="D2227" s="681" t="str">
        <f>IFERROR(VLOOKUP(CONCATENATE($A2227,"T"),'05 APU'!$1:$1048576,3,),"")</f>
        <v/>
      </c>
      <c r="E2227" s="681" t="str">
        <f>IFERROR(VLOOKUP(CONCATENATE($A2227,"T2"),'05 APU'!$1:$1048576,3,),"")</f>
        <v/>
      </c>
      <c r="F2227" s="681" t="str">
        <f>IFERROR(VLOOKUP(CONCATENATE($A2227,"T3"),'05 APU'!$1:$1048576,3,),"")</f>
        <v/>
      </c>
      <c r="G2227" s="672" t="s">
        <v>168</v>
      </c>
      <c r="H2227" s="351"/>
      <c r="I2227" s="90">
        <f>IFERROR((VLOOKUP(CONCATENATE($A2227,"D"),'05 APU'!$1:$1048576,9,)),0)</f>
        <v>0</v>
      </c>
      <c r="J2227" s="90">
        <f t="shared" ref="J2227:J2290" si="71">IFERROR(I2227*H2227,0)</f>
        <v>0</v>
      </c>
      <c r="K2227" s="297" t="str">
        <f>IFERROR(VLOOKUP(CONCATENATE($A2227,"C"),'05 APU'!$1:$1048576,9,),"")</f>
        <v/>
      </c>
      <c r="L2227" s="297" t="str">
        <f>IFERROR(VLOOKUP(CONCATENATE($A2227,"B"),'05 APU'!$1:$1048576,9,),"")</f>
        <v/>
      </c>
      <c r="M2227" s="297" t="str">
        <f>IFERROR(VLOOKUP(CONCATENATE($A2227,"A"),'05 APU'!$1:$1048576,9,),"")</f>
        <v/>
      </c>
      <c r="N2227" s="86"/>
      <c r="O2227" s="90">
        <f>IFERROR(VLOOKUP(CONCATENATE($A2227,"D"),'05 APU'!$T:$AB,9,),0)</f>
        <v>0</v>
      </c>
      <c r="P2227" s="90">
        <f t="shared" si="70"/>
        <v>0</v>
      </c>
      <c r="Q2227" s="90">
        <f>IFERROR(VLOOKUP(CONCATENATE($A2227,"C"),'05 APU'!$T:$AB,9,),0)</f>
        <v>0</v>
      </c>
      <c r="R2227" s="90">
        <f>IFERROR(VLOOKUP(CONCATENATE($A2227,"B"),'05 APU'!$T:$AB,9,),0)</f>
        <v>0</v>
      </c>
      <c r="S2227" s="90">
        <f>IFERROR(VLOOKUP(CONCATENATE($A2227,"A"),'05 APU'!$T:$AB,9,),0)</f>
        <v>0</v>
      </c>
      <c r="U2227" s="421"/>
      <c r="V2227" s="424"/>
      <c r="W2227" s="429" t="s">
        <v>7203</v>
      </c>
    </row>
    <row r="2228" spans="1:23" ht="21" x14ac:dyDescent="0.25">
      <c r="A2228" s="88">
        <v>2218</v>
      </c>
      <c r="B2228" s="673" t="s">
        <v>5169</v>
      </c>
      <c r="C2228" s="682" t="s">
        <v>6319</v>
      </c>
      <c r="D2228" s="681" t="str">
        <f>IFERROR(VLOOKUP(CONCATENATE($A2228,"T"),'05 APU'!$1:$1048576,3,),"")</f>
        <v/>
      </c>
      <c r="E2228" s="681" t="str">
        <f>IFERROR(VLOOKUP(CONCATENATE($A2228,"T2"),'05 APU'!$1:$1048576,3,),"")</f>
        <v/>
      </c>
      <c r="F2228" s="681" t="str">
        <f>IFERROR(VLOOKUP(CONCATENATE($A2228,"T3"),'05 APU'!$1:$1048576,3,),"")</f>
        <v/>
      </c>
      <c r="G2228" s="672" t="s">
        <v>168</v>
      </c>
      <c r="H2228" s="351"/>
      <c r="I2228" s="90">
        <f>IFERROR((VLOOKUP(CONCATENATE($A2228,"D"),'05 APU'!$1:$1048576,9,)),0)</f>
        <v>0</v>
      </c>
      <c r="J2228" s="90">
        <f t="shared" si="71"/>
        <v>0</v>
      </c>
      <c r="K2228" s="297" t="str">
        <f>IFERROR(VLOOKUP(CONCATENATE($A2228,"C"),'05 APU'!$1:$1048576,9,),"")</f>
        <v/>
      </c>
      <c r="L2228" s="297" t="str">
        <f>IFERROR(VLOOKUP(CONCATENATE($A2228,"B"),'05 APU'!$1:$1048576,9,),"")</f>
        <v/>
      </c>
      <c r="M2228" s="297" t="str">
        <f>IFERROR(VLOOKUP(CONCATENATE($A2228,"A"),'05 APU'!$1:$1048576,9,),"")</f>
        <v/>
      </c>
      <c r="N2228" s="86"/>
      <c r="O2228" s="90">
        <f>IFERROR(VLOOKUP(CONCATENATE($A2228,"D"),'05 APU'!$T:$AB,9,),0)</f>
        <v>0</v>
      </c>
      <c r="P2228" s="90">
        <f t="shared" si="70"/>
        <v>0</v>
      </c>
      <c r="Q2228" s="90">
        <f>IFERROR(VLOOKUP(CONCATENATE($A2228,"C"),'05 APU'!$T:$AB,9,),0)</f>
        <v>0</v>
      </c>
      <c r="R2228" s="90">
        <f>IFERROR(VLOOKUP(CONCATENATE($A2228,"B"),'05 APU'!$T:$AB,9,),0)</f>
        <v>0</v>
      </c>
      <c r="S2228" s="90">
        <f>IFERROR(VLOOKUP(CONCATENATE($A2228,"A"),'05 APU'!$T:$AB,9,),0)</f>
        <v>0</v>
      </c>
      <c r="U2228" s="421"/>
      <c r="V2228" s="424"/>
      <c r="W2228" s="429" t="s">
        <v>7203</v>
      </c>
    </row>
    <row r="2229" spans="1:23" ht="21" x14ac:dyDescent="0.25">
      <c r="A2229" s="88">
        <v>2219</v>
      </c>
      <c r="B2229" s="673" t="s">
        <v>5170</v>
      </c>
      <c r="C2229" s="682" t="s">
        <v>6320</v>
      </c>
      <c r="D2229" s="681" t="str">
        <f>IFERROR(VLOOKUP(CONCATENATE($A2229,"T"),'05 APU'!$1:$1048576,3,),"")</f>
        <v/>
      </c>
      <c r="E2229" s="681" t="str">
        <f>IFERROR(VLOOKUP(CONCATENATE($A2229,"T2"),'05 APU'!$1:$1048576,3,),"")</f>
        <v/>
      </c>
      <c r="F2229" s="681" t="str">
        <f>IFERROR(VLOOKUP(CONCATENATE($A2229,"T3"),'05 APU'!$1:$1048576,3,),"")</f>
        <v/>
      </c>
      <c r="G2229" s="672" t="s">
        <v>168</v>
      </c>
      <c r="H2229" s="351"/>
      <c r="I2229" s="90">
        <f>IFERROR((VLOOKUP(CONCATENATE($A2229,"D"),'05 APU'!$1:$1048576,9,)),0)</f>
        <v>0</v>
      </c>
      <c r="J2229" s="90">
        <f t="shared" si="71"/>
        <v>0</v>
      </c>
      <c r="K2229" s="297" t="str">
        <f>IFERROR(VLOOKUP(CONCATENATE($A2229,"C"),'05 APU'!$1:$1048576,9,),"")</f>
        <v/>
      </c>
      <c r="L2229" s="297" t="str">
        <f>IFERROR(VLOOKUP(CONCATENATE($A2229,"B"),'05 APU'!$1:$1048576,9,),"")</f>
        <v/>
      </c>
      <c r="M2229" s="297" t="str">
        <f>IFERROR(VLOOKUP(CONCATENATE($A2229,"A"),'05 APU'!$1:$1048576,9,),"")</f>
        <v/>
      </c>
      <c r="N2229" s="86"/>
      <c r="O2229" s="90">
        <f>IFERROR(VLOOKUP(CONCATENATE($A2229,"D"),'05 APU'!$T:$AB,9,),0)</f>
        <v>0</v>
      </c>
      <c r="P2229" s="90">
        <f t="shared" si="70"/>
        <v>0</v>
      </c>
      <c r="Q2229" s="90">
        <f>IFERROR(VLOOKUP(CONCATENATE($A2229,"C"),'05 APU'!$T:$AB,9,),0)</f>
        <v>0</v>
      </c>
      <c r="R2229" s="90">
        <f>IFERROR(VLOOKUP(CONCATENATE($A2229,"B"),'05 APU'!$T:$AB,9,),0)</f>
        <v>0</v>
      </c>
      <c r="S2229" s="90">
        <f>IFERROR(VLOOKUP(CONCATENATE($A2229,"A"),'05 APU'!$T:$AB,9,),0)</f>
        <v>0</v>
      </c>
      <c r="U2229" s="421"/>
      <c r="V2229" s="424"/>
      <c r="W2229" s="429" t="s">
        <v>7203</v>
      </c>
    </row>
    <row r="2230" spans="1:23" ht="21" x14ac:dyDescent="0.25">
      <c r="A2230" s="88">
        <v>2220</v>
      </c>
      <c r="B2230" s="673" t="s">
        <v>5171</v>
      </c>
      <c r="C2230" s="682" t="s">
        <v>6321</v>
      </c>
      <c r="D2230" s="681" t="str">
        <f>IFERROR(VLOOKUP(CONCATENATE($A2230,"T"),'05 APU'!$1:$1048576,3,),"")</f>
        <v/>
      </c>
      <c r="E2230" s="681" t="str">
        <f>IFERROR(VLOOKUP(CONCATENATE($A2230,"T2"),'05 APU'!$1:$1048576,3,),"")</f>
        <v/>
      </c>
      <c r="F2230" s="681" t="str">
        <f>IFERROR(VLOOKUP(CONCATENATE($A2230,"T3"),'05 APU'!$1:$1048576,3,),"")</f>
        <v/>
      </c>
      <c r="G2230" s="672" t="s">
        <v>168</v>
      </c>
      <c r="H2230" s="351"/>
      <c r="I2230" s="90">
        <f>IFERROR((VLOOKUP(CONCATENATE($A2230,"D"),'05 APU'!$1:$1048576,9,)),0)</f>
        <v>0</v>
      </c>
      <c r="J2230" s="90">
        <f t="shared" si="71"/>
        <v>0</v>
      </c>
      <c r="K2230" s="297" t="str">
        <f>IFERROR(VLOOKUP(CONCATENATE($A2230,"C"),'05 APU'!$1:$1048576,9,),"")</f>
        <v/>
      </c>
      <c r="L2230" s="297" t="str">
        <f>IFERROR(VLOOKUP(CONCATENATE($A2230,"B"),'05 APU'!$1:$1048576,9,),"")</f>
        <v/>
      </c>
      <c r="M2230" s="297" t="str">
        <f>IFERROR(VLOOKUP(CONCATENATE($A2230,"A"),'05 APU'!$1:$1048576,9,),"")</f>
        <v/>
      </c>
      <c r="N2230" s="86"/>
      <c r="O2230" s="90">
        <f>IFERROR(VLOOKUP(CONCATENATE($A2230,"D"),'05 APU'!$T:$AB,9,),0)</f>
        <v>0</v>
      </c>
      <c r="P2230" s="90">
        <f t="shared" si="70"/>
        <v>0</v>
      </c>
      <c r="Q2230" s="90">
        <f>IFERROR(VLOOKUP(CONCATENATE($A2230,"C"),'05 APU'!$T:$AB,9,),0)</f>
        <v>0</v>
      </c>
      <c r="R2230" s="90">
        <f>IFERROR(VLOOKUP(CONCATENATE($A2230,"B"),'05 APU'!$T:$AB,9,),0)</f>
        <v>0</v>
      </c>
      <c r="S2230" s="90">
        <f>IFERROR(VLOOKUP(CONCATENATE($A2230,"A"),'05 APU'!$T:$AB,9,),0)</f>
        <v>0</v>
      </c>
      <c r="U2230" s="421"/>
      <c r="V2230" s="424"/>
      <c r="W2230" s="429" t="s">
        <v>7203</v>
      </c>
    </row>
    <row r="2231" spans="1:23" ht="21" x14ac:dyDescent="0.25">
      <c r="A2231" s="88">
        <v>2221</v>
      </c>
      <c r="B2231" s="673" t="s">
        <v>5172</v>
      </c>
      <c r="C2231" s="682" t="s">
        <v>6322</v>
      </c>
      <c r="D2231" s="681" t="str">
        <f>IFERROR(VLOOKUP(CONCATENATE($A2231,"T"),'05 APU'!$1:$1048576,3,),"")</f>
        <v/>
      </c>
      <c r="E2231" s="681" t="str">
        <f>IFERROR(VLOOKUP(CONCATENATE($A2231,"T2"),'05 APU'!$1:$1048576,3,),"")</f>
        <v/>
      </c>
      <c r="F2231" s="681" t="str">
        <f>IFERROR(VLOOKUP(CONCATENATE($A2231,"T3"),'05 APU'!$1:$1048576,3,),"")</f>
        <v/>
      </c>
      <c r="G2231" s="672" t="s">
        <v>168</v>
      </c>
      <c r="H2231" s="351"/>
      <c r="I2231" s="90">
        <f>IFERROR((VLOOKUP(CONCATENATE($A2231,"D"),'05 APU'!$1:$1048576,9,)),0)</f>
        <v>0</v>
      </c>
      <c r="J2231" s="90">
        <f t="shared" si="71"/>
        <v>0</v>
      </c>
      <c r="K2231" s="297" t="str">
        <f>IFERROR(VLOOKUP(CONCATENATE($A2231,"C"),'05 APU'!$1:$1048576,9,),"")</f>
        <v/>
      </c>
      <c r="L2231" s="297" t="str">
        <f>IFERROR(VLOOKUP(CONCATENATE($A2231,"B"),'05 APU'!$1:$1048576,9,),"")</f>
        <v/>
      </c>
      <c r="M2231" s="297" t="str">
        <f>IFERROR(VLOOKUP(CONCATENATE($A2231,"A"),'05 APU'!$1:$1048576,9,),"")</f>
        <v/>
      </c>
      <c r="N2231" s="86"/>
      <c r="O2231" s="90">
        <f>IFERROR(VLOOKUP(CONCATENATE($A2231,"D"),'05 APU'!$T:$AB,9,),0)</f>
        <v>0</v>
      </c>
      <c r="P2231" s="90">
        <f t="shared" si="70"/>
        <v>0</v>
      </c>
      <c r="Q2231" s="90">
        <f>IFERROR(VLOOKUP(CONCATENATE($A2231,"C"),'05 APU'!$T:$AB,9,),0)</f>
        <v>0</v>
      </c>
      <c r="R2231" s="90">
        <f>IFERROR(VLOOKUP(CONCATENATE($A2231,"B"),'05 APU'!$T:$AB,9,),0)</f>
        <v>0</v>
      </c>
      <c r="S2231" s="90">
        <f>IFERROR(VLOOKUP(CONCATENATE($A2231,"A"),'05 APU'!$T:$AB,9,),0)</f>
        <v>0</v>
      </c>
      <c r="U2231" s="421"/>
      <c r="V2231" s="424"/>
      <c r="W2231" s="429" t="s">
        <v>7203</v>
      </c>
    </row>
    <row r="2232" spans="1:23" ht="21" x14ac:dyDescent="0.25">
      <c r="A2232" s="88">
        <v>2222</v>
      </c>
      <c r="B2232" s="673" t="s">
        <v>5173</v>
      </c>
      <c r="C2232" s="682" t="s">
        <v>6323</v>
      </c>
      <c r="D2232" s="681" t="str">
        <f>IFERROR(VLOOKUP(CONCATENATE($A2232,"T"),'05 APU'!$1:$1048576,3,),"")</f>
        <v/>
      </c>
      <c r="E2232" s="681" t="str">
        <f>IFERROR(VLOOKUP(CONCATENATE($A2232,"T2"),'05 APU'!$1:$1048576,3,),"")</f>
        <v/>
      </c>
      <c r="F2232" s="681" t="str">
        <f>IFERROR(VLOOKUP(CONCATENATE($A2232,"T3"),'05 APU'!$1:$1048576,3,),"")</f>
        <v/>
      </c>
      <c r="G2232" s="672" t="s">
        <v>168</v>
      </c>
      <c r="H2232" s="351"/>
      <c r="I2232" s="90">
        <f>IFERROR((VLOOKUP(CONCATENATE($A2232,"D"),'05 APU'!$1:$1048576,9,)),0)</f>
        <v>0</v>
      </c>
      <c r="J2232" s="90">
        <f t="shared" si="71"/>
        <v>0</v>
      </c>
      <c r="K2232" s="297" t="str">
        <f>IFERROR(VLOOKUP(CONCATENATE($A2232,"C"),'05 APU'!$1:$1048576,9,),"")</f>
        <v/>
      </c>
      <c r="L2232" s="297" t="str">
        <f>IFERROR(VLOOKUP(CONCATENATE($A2232,"B"),'05 APU'!$1:$1048576,9,),"")</f>
        <v/>
      </c>
      <c r="M2232" s="297" t="str">
        <f>IFERROR(VLOOKUP(CONCATENATE($A2232,"A"),'05 APU'!$1:$1048576,9,),"")</f>
        <v/>
      </c>
      <c r="N2232" s="86"/>
      <c r="O2232" s="90">
        <f>IFERROR(VLOOKUP(CONCATENATE($A2232,"D"),'05 APU'!$T:$AB,9,),0)</f>
        <v>0</v>
      </c>
      <c r="P2232" s="90">
        <f t="shared" si="70"/>
        <v>0</v>
      </c>
      <c r="Q2232" s="90">
        <f>IFERROR(VLOOKUP(CONCATENATE($A2232,"C"),'05 APU'!$T:$AB,9,),0)</f>
        <v>0</v>
      </c>
      <c r="R2232" s="90">
        <f>IFERROR(VLOOKUP(CONCATENATE($A2232,"B"),'05 APU'!$T:$AB,9,),0)</f>
        <v>0</v>
      </c>
      <c r="S2232" s="90">
        <f>IFERROR(VLOOKUP(CONCATENATE($A2232,"A"),'05 APU'!$T:$AB,9,),0)</f>
        <v>0</v>
      </c>
      <c r="U2232" s="421"/>
      <c r="V2232" s="424"/>
      <c r="W2232" s="429" t="s">
        <v>7203</v>
      </c>
    </row>
    <row r="2233" spans="1:23" ht="21" x14ac:dyDescent="0.25">
      <c r="A2233" s="88">
        <v>2223</v>
      </c>
      <c r="B2233" s="673" t="s">
        <v>5174</v>
      </c>
      <c r="C2233" s="682" t="s">
        <v>6324</v>
      </c>
      <c r="D2233" s="681" t="str">
        <f>IFERROR(VLOOKUP(CONCATENATE($A2233,"T"),'05 APU'!$1:$1048576,3,),"")</f>
        <v/>
      </c>
      <c r="E2233" s="681" t="str">
        <f>IFERROR(VLOOKUP(CONCATENATE($A2233,"T2"),'05 APU'!$1:$1048576,3,),"")</f>
        <v/>
      </c>
      <c r="F2233" s="681" t="str">
        <f>IFERROR(VLOOKUP(CONCATENATE($A2233,"T3"),'05 APU'!$1:$1048576,3,),"")</f>
        <v/>
      </c>
      <c r="G2233" s="672" t="s">
        <v>168</v>
      </c>
      <c r="H2233" s="351"/>
      <c r="I2233" s="90">
        <f>IFERROR((VLOOKUP(CONCATENATE($A2233,"D"),'05 APU'!$1:$1048576,9,)),0)</f>
        <v>0</v>
      </c>
      <c r="J2233" s="90">
        <f t="shared" si="71"/>
        <v>0</v>
      </c>
      <c r="K2233" s="297" t="str">
        <f>IFERROR(VLOOKUP(CONCATENATE($A2233,"C"),'05 APU'!$1:$1048576,9,),"")</f>
        <v/>
      </c>
      <c r="L2233" s="297" t="str">
        <f>IFERROR(VLOOKUP(CONCATENATE($A2233,"B"),'05 APU'!$1:$1048576,9,),"")</f>
        <v/>
      </c>
      <c r="M2233" s="297" t="str">
        <f>IFERROR(VLOOKUP(CONCATENATE($A2233,"A"),'05 APU'!$1:$1048576,9,),"")</f>
        <v/>
      </c>
      <c r="N2233" s="86"/>
      <c r="O2233" s="90">
        <f>IFERROR(VLOOKUP(CONCATENATE($A2233,"D"),'05 APU'!$T:$AB,9,),0)</f>
        <v>0</v>
      </c>
      <c r="P2233" s="90">
        <f t="shared" si="70"/>
        <v>0</v>
      </c>
      <c r="Q2233" s="90">
        <f>IFERROR(VLOOKUP(CONCATENATE($A2233,"C"),'05 APU'!$T:$AB,9,),0)</f>
        <v>0</v>
      </c>
      <c r="R2233" s="90">
        <f>IFERROR(VLOOKUP(CONCATENATE($A2233,"B"),'05 APU'!$T:$AB,9,),0)</f>
        <v>0</v>
      </c>
      <c r="S2233" s="90">
        <f>IFERROR(VLOOKUP(CONCATENATE($A2233,"A"),'05 APU'!$T:$AB,9,),0)</f>
        <v>0</v>
      </c>
      <c r="U2233" s="421"/>
      <c r="V2233" s="424"/>
      <c r="W2233" s="429" t="s">
        <v>7203</v>
      </c>
    </row>
    <row r="2234" spans="1:23" ht="21" x14ac:dyDescent="0.25">
      <c r="A2234" s="88">
        <v>2224</v>
      </c>
      <c r="B2234" s="673" t="s">
        <v>5175</v>
      </c>
      <c r="C2234" s="682" t="s">
        <v>6325</v>
      </c>
      <c r="D2234" s="681" t="str">
        <f>IFERROR(VLOOKUP(CONCATENATE($A2234,"T"),'05 APU'!$1:$1048576,3,),"")</f>
        <v/>
      </c>
      <c r="E2234" s="681" t="str">
        <f>IFERROR(VLOOKUP(CONCATENATE($A2234,"T2"),'05 APU'!$1:$1048576,3,),"")</f>
        <v/>
      </c>
      <c r="F2234" s="681" t="str">
        <f>IFERROR(VLOOKUP(CONCATENATE($A2234,"T3"),'05 APU'!$1:$1048576,3,),"")</f>
        <v/>
      </c>
      <c r="G2234" s="672" t="s">
        <v>168</v>
      </c>
      <c r="H2234" s="351"/>
      <c r="I2234" s="90">
        <f>IFERROR((VLOOKUP(CONCATENATE($A2234,"D"),'05 APU'!$1:$1048576,9,)),0)</f>
        <v>0</v>
      </c>
      <c r="J2234" s="90">
        <f t="shared" si="71"/>
        <v>0</v>
      </c>
      <c r="K2234" s="297" t="str">
        <f>IFERROR(VLOOKUP(CONCATENATE($A2234,"C"),'05 APU'!$1:$1048576,9,),"")</f>
        <v/>
      </c>
      <c r="L2234" s="297" t="str">
        <f>IFERROR(VLOOKUP(CONCATENATE($A2234,"B"),'05 APU'!$1:$1048576,9,),"")</f>
        <v/>
      </c>
      <c r="M2234" s="297" t="str">
        <f>IFERROR(VLOOKUP(CONCATENATE($A2234,"A"),'05 APU'!$1:$1048576,9,),"")</f>
        <v/>
      </c>
      <c r="N2234" s="86"/>
      <c r="O2234" s="90">
        <f>IFERROR(VLOOKUP(CONCATENATE($A2234,"D"),'05 APU'!$T:$AB,9,),0)</f>
        <v>0</v>
      </c>
      <c r="P2234" s="90">
        <f t="shared" si="70"/>
        <v>0</v>
      </c>
      <c r="Q2234" s="90">
        <f>IFERROR(VLOOKUP(CONCATENATE($A2234,"C"),'05 APU'!$T:$AB,9,),0)</f>
        <v>0</v>
      </c>
      <c r="R2234" s="90">
        <f>IFERROR(VLOOKUP(CONCATENATE($A2234,"B"),'05 APU'!$T:$AB,9,),0)</f>
        <v>0</v>
      </c>
      <c r="S2234" s="90">
        <f>IFERROR(VLOOKUP(CONCATENATE($A2234,"A"),'05 APU'!$T:$AB,9,),0)</f>
        <v>0</v>
      </c>
      <c r="U2234" s="421"/>
      <c r="V2234" s="424"/>
      <c r="W2234" s="429" t="s">
        <v>7203</v>
      </c>
    </row>
    <row r="2235" spans="1:23" ht="21" x14ac:dyDescent="0.25">
      <c r="A2235" s="88">
        <v>2225</v>
      </c>
      <c r="B2235" s="673" t="s">
        <v>5176</v>
      </c>
      <c r="C2235" s="682" t="s">
        <v>6326</v>
      </c>
      <c r="D2235" s="681" t="str">
        <f>IFERROR(VLOOKUP(CONCATENATE($A2235,"T"),'05 APU'!$1:$1048576,3,),"")</f>
        <v/>
      </c>
      <c r="E2235" s="681" t="str">
        <f>IFERROR(VLOOKUP(CONCATENATE($A2235,"T2"),'05 APU'!$1:$1048576,3,),"")</f>
        <v/>
      </c>
      <c r="F2235" s="681" t="str">
        <f>IFERROR(VLOOKUP(CONCATENATE($A2235,"T3"),'05 APU'!$1:$1048576,3,),"")</f>
        <v/>
      </c>
      <c r="G2235" s="672" t="s">
        <v>168</v>
      </c>
      <c r="H2235" s="351"/>
      <c r="I2235" s="90">
        <f>IFERROR((VLOOKUP(CONCATENATE($A2235,"D"),'05 APU'!$1:$1048576,9,)),0)</f>
        <v>0</v>
      </c>
      <c r="J2235" s="90">
        <f t="shared" si="71"/>
        <v>0</v>
      </c>
      <c r="K2235" s="297" t="str">
        <f>IFERROR(VLOOKUP(CONCATENATE($A2235,"C"),'05 APU'!$1:$1048576,9,),"")</f>
        <v/>
      </c>
      <c r="L2235" s="297" t="str">
        <f>IFERROR(VLOOKUP(CONCATENATE($A2235,"B"),'05 APU'!$1:$1048576,9,),"")</f>
        <v/>
      </c>
      <c r="M2235" s="297" t="str">
        <f>IFERROR(VLOOKUP(CONCATENATE($A2235,"A"),'05 APU'!$1:$1048576,9,),"")</f>
        <v/>
      </c>
      <c r="N2235" s="86"/>
      <c r="O2235" s="90">
        <f>IFERROR(VLOOKUP(CONCATENATE($A2235,"D"),'05 APU'!$T:$AB,9,),0)</f>
        <v>0</v>
      </c>
      <c r="P2235" s="90">
        <f t="shared" si="70"/>
        <v>0</v>
      </c>
      <c r="Q2235" s="90">
        <f>IFERROR(VLOOKUP(CONCATENATE($A2235,"C"),'05 APU'!$T:$AB,9,),0)</f>
        <v>0</v>
      </c>
      <c r="R2235" s="90">
        <f>IFERROR(VLOOKUP(CONCATENATE($A2235,"B"),'05 APU'!$T:$AB,9,),0)</f>
        <v>0</v>
      </c>
      <c r="S2235" s="90">
        <f>IFERROR(VLOOKUP(CONCATENATE($A2235,"A"),'05 APU'!$T:$AB,9,),0)</f>
        <v>0</v>
      </c>
      <c r="U2235" s="421"/>
      <c r="V2235" s="424"/>
      <c r="W2235" s="429" t="s">
        <v>7203</v>
      </c>
    </row>
    <row r="2236" spans="1:23" ht="21" x14ac:dyDescent="0.25">
      <c r="A2236" s="88">
        <v>2226</v>
      </c>
      <c r="B2236" s="673" t="s">
        <v>5177</v>
      </c>
      <c r="C2236" s="682" t="s">
        <v>6327</v>
      </c>
      <c r="D2236" s="681" t="str">
        <f>IFERROR(VLOOKUP(CONCATENATE($A2236,"T"),'05 APU'!$1:$1048576,3,),"")</f>
        <v/>
      </c>
      <c r="E2236" s="681" t="str">
        <f>IFERROR(VLOOKUP(CONCATENATE($A2236,"T2"),'05 APU'!$1:$1048576,3,),"")</f>
        <v/>
      </c>
      <c r="F2236" s="681" t="str">
        <f>IFERROR(VLOOKUP(CONCATENATE($A2236,"T3"),'05 APU'!$1:$1048576,3,),"")</f>
        <v/>
      </c>
      <c r="G2236" s="672" t="s">
        <v>168</v>
      </c>
      <c r="H2236" s="351"/>
      <c r="I2236" s="90">
        <f>IFERROR((VLOOKUP(CONCATENATE($A2236,"D"),'05 APU'!$1:$1048576,9,)),0)</f>
        <v>0</v>
      </c>
      <c r="J2236" s="90">
        <f t="shared" si="71"/>
        <v>0</v>
      </c>
      <c r="K2236" s="297" t="str">
        <f>IFERROR(VLOOKUP(CONCATENATE($A2236,"C"),'05 APU'!$1:$1048576,9,),"")</f>
        <v/>
      </c>
      <c r="L2236" s="297" t="str">
        <f>IFERROR(VLOOKUP(CONCATENATE($A2236,"B"),'05 APU'!$1:$1048576,9,),"")</f>
        <v/>
      </c>
      <c r="M2236" s="297" t="str">
        <f>IFERROR(VLOOKUP(CONCATENATE($A2236,"A"),'05 APU'!$1:$1048576,9,),"")</f>
        <v/>
      </c>
      <c r="N2236" s="86"/>
      <c r="O2236" s="90">
        <f>IFERROR(VLOOKUP(CONCATENATE($A2236,"D"),'05 APU'!$T:$AB,9,),0)</f>
        <v>0</v>
      </c>
      <c r="P2236" s="90">
        <f t="shared" si="70"/>
        <v>0</v>
      </c>
      <c r="Q2236" s="90">
        <f>IFERROR(VLOOKUP(CONCATENATE($A2236,"C"),'05 APU'!$T:$AB,9,),0)</f>
        <v>0</v>
      </c>
      <c r="R2236" s="90">
        <f>IFERROR(VLOOKUP(CONCATENATE($A2236,"B"),'05 APU'!$T:$AB,9,),0)</f>
        <v>0</v>
      </c>
      <c r="S2236" s="90">
        <f>IFERROR(VLOOKUP(CONCATENATE($A2236,"A"),'05 APU'!$T:$AB,9,),0)</f>
        <v>0</v>
      </c>
      <c r="U2236" s="421"/>
      <c r="V2236" s="424"/>
      <c r="W2236" s="429" t="s">
        <v>7203</v>
      </c>
    </row>
    <row r="2237" spans="1:23" ht="21" x14ac:dyDescent="0.25">
      <c r="A2237" s="88">
        <v>2227</v>
      </c>
      <c r="B2237" s="673" t="s">
        <v>5178</v>
      </c>
      <c r="C2237" s="682" t="s">
        <v>6328</v>
      </c>
      <c r="D2237" s="681" t="str">
        <f>IFERROR(VLOOKUP(CONCATENATE($A2237,"T"),'05 APU'!$1:$1048576,3,),"")</f>
        <v/>
      </c>
      <c r="E2237" s="681" t="str">
        <f>IFERROR(VLOOKUP(CONCATENATE($A2237,"T2"),'05 APU'!$1:$1048576,3,),"")</f>
        <v/>
      </c>
      <c r="F2237" s="681" t="str">
        <f>IFERROR(VLOOKUP(CONCATENATE($A2237,"T3"),'05 APU'!$1:$1048576,3,),"")</f>
        <v/>
      </c>
      <c r="G2237" s="672" t="s">
        <v>168</v>
      </c>
      <c r="H2237" s="351"/>
      <c r="I2237" s="90">
        <f>IFERROR((VLOOKUP(CONCATENATE($A2237,"D"),'05 APU'!$1:$1048576,9,)),0)</f>
        <v>0</v>
      </c>
      <c r="J2237" s="90">
        <f t="shared" si="71"/>
        <v>0</v>
      </c>
      <c r="K2237" s="297" t="str">
        <f>IFERROR(VLOOKUP(CONCATENATE($A2237,"C"),'05 APU'!$1:$1048576,9,),"")</f>
        <v/>
      </c>
      <c r="L2237" s="297" t="str">
        <f>IFERROR(VLOOKUP(CONCATENATE($A2237,"B"),'05 APU'!$1:$1048576,9,),"")</f>
        <v/>
      </c>
      <c r="M2237" s="297" t="str">
        <f>IFERROR(VLOOKUP(CONCATENATE($A2237,"A"),'05 APU'!$1:$1048576,9,),"")</f>
        <v/>
      </c>
      <c r="N2237" s="86"/>
      <c r="O2237" s="90">
        <f>IFERROR(VLOOKUP(CONCATENATE($A2237,"D"),'05 APU'!$T:$AB,9,),0)</f>
        <v>0</v>
      </c>
      <c r="P2237" s="90">
        <f t="shared" si="70"/>
        <v>0</v>
      </c>
      <c r="Q2237" s="90">
        <f>IFERROR(VLOOKUP(CONCATENATE($A2237,"C"),'05 APU'!$T:$AB,9,),0)</f>
        <v>0</v>
      </c>
      <c r="R2237" s="90">
        <f>IFERROR(VLOOKUP(CONCATENATE($A2237,"B"),'05 APU'!$T:$AB,9,),0)</f>
        <v>0</v>
      </c>
      <c r="S2237" s="90">
        <f>IFERROR(VLOOKUP(CONCATENATE($A2237,"A"),'05 APU'!$T:$AB,9,),0)</f>
        <v>0</v>
      </c>
      <c r="U2237" s="421"/>
      <c r="V2237" s="424"/>
      <c r="W2237" s="429" t="s">
        <v>7203</v>
      </c>
    </row>
    <row r="2238" spans="1:23" ht="21" x14ac:dyDescent="0.25">
      <c r="A2238" s="88">
        <v>2228</v>
      </c>
      <c r="B2238" s="673" t="s">
        <v>5179</v>
      </c>
      <c r="C2238" s="682" t="s">
        <v>6329</v>
      </c>
      <c r="D2238" s="681" t="str">
        <f>IFERROR(VLOOKUP(CONCATENATE($A2238,"T"),'05 APU'!$1:$1048576,3,),"")</f>
        <v/>
      </c>
      <c r="E2238" s="681" t="str">
        <f>IFERROR(VLOOKUP(CONCATENATE($A2238,"T2"),'05 APU'!$1:$1048576,3,),"")</f>
        <v/>
      </c>
      <c r="F2238" s="681" t="str">
        <f>IFERROR(VLOOKUP(CONCATENATE($A2238,"T3"),'05 APU'!$1:$1048576,3,),"")</f>
        <v/>
      </c>
      <c r="G2238" s="672" t="s">
        <v>168</v>
      </c>
      <c r="H2238" s="351"/>
      <c r="I2238" s="90">
        <f>IFERROR((VLOOKUP(CONCATENATE($A2238,"D"),'05 APU'!$1:$1048576,9,)),0)</f>
        <v>0</v>
      </c>
      <c r="J2238" s="90">
        <f t="shared" si="71"/>
        <v>0</v>
      </c>
      <c r="K2238" s="297" t="str">
        <f>IFERROR(VLOOKUP(CONCATENATE($A2238,"C"),'05 APU'!$1:$1048576,9,),"")</f>
        <v/>
      </c>
      <c r="L2238" s="297" t="str">
        <f>IFERROR(VLOOKUP(CONCATENATE($A2238,"B"),'05 APU'!$1:$1048576,9,),"")</f>
        <v/>
      </c>
      <c r="M2238" s="297" t="str">
        <f>IFERROR(VLOOKUP(CONCATENATE($A2238,"A"),'05 APU'!$1:$1048576,9,),"")</f>
        <v/>
      </c>
      <c r="N2238" s="86"/>
      <c r="O2238" s="90">
        <f>IFERROR(VLOOKUP(CONCATENATE($A2238,"D"),'05 APU'!$T:$AB,9,),0)</f>
        <v>0</v>
      </c>
      <c r="P2238" s="90">
        <f t="shared" si="70"/>
        <v>0</v>
      </c>
      <c r="Q2238" s="90">
        <f>IFERROR(VLOOKUP(CONCATENATE($A2238,"C"),'05 APU'!$T:$AB,9,),0)</f>
        <v>0</v>
      </c>
      <c r="R2238" s="90">
        <f>IFERROR(VLOOKUP(CONCATENATE($A2238,"B"),'05 APU'!$T:$AB,9,),0)</f>
        <v>0</v>
      </c>
      <c r="S2238" s="90">
        <f>IFERROR(VLOOKUP(CONCATENATE($A2238,"A"),'05 APU'!$T:$AB,9,),0)</f>
        <v>0</v>
      </c>
      <c r="U2238" s="421"/>
      <c r="V2238" s="424"/>
      <c r="W2238" s="429" t="s">
        <v>7203</v>
      </c>
    </row>
    <row r="2239" spans="1:23" ht="21" x14ac:dyDescent="0.25">
      <c r="A2239" s="88">
        <v>2229</v>
      </c>
      <c r="B2239" s="673" t="s">
        <v>5180</v>
      </c>
      <c r="C2239" s="682" t="s">
        <v>6330</v>
      </c>
      <c r="D2239" s="681" t="str">
        <f>IFERROR(VLOOKUP(CONCATENATE($A2239,"T"),'05 APU'!$1:$1048576,3,),"")</f>
        <v/>
      </c>
      <c r="E2239" s="681" t="str">
        <f>IFERROR(VLOOKUP(CONCATENATE($A2239,"T2"),'05 APU'!$1:$1048576,3,),"")</f>
        <v/>
      </c>
      <c r="F2239" s="681" t="str">
        <f>IFERROR(VLOOKUP(CONCATENATE($A2239,"T3"),'05 APU'!$1:$1048576,3,),"")</f>
        <v/>
      </c>
      <c r="G2239" s="672" t="s">
        <v>168</v>
      </c>
      <c r="H2239" s="351"/>
      <c r="I2239" s="90">
        <f>IFERROR((VLOOKUP(CONCATENATE($A2239,"D"),'05 APU'!$1:$1048576,9,)),0)</f>
        <v>0</v>
      </c>
      <c r="J2239" s="90">
        <f t="shared" si="71"/>
        <v>0</v>
      </c>
      <c r="K2239" s="297" t="str">
        <f>IFERROR(VLOOKUP(CONCATENATE($A2239,"C"),'05 APU'!$1:$1048576,9,),"")</f>
        <v/>
      </c>
      <c r="L2239" s="297" t="str">
        <f>IFERROR(VLOOKUP(CONCATENATE($A2239,"B"),'05 APU'!$1:$1048576,9,),"")</f>
        <v/>
      </c>
      <c r="M2239" s="297" t="str">
        <f>IFERROR(VLOOKUP(CONCATENATE($A2239,"A"),'05 APU'!$1:$1048576,9,),"")</f>
        <v/>
      </c>
      <c r="N2239" s="86"/>
      <c r="O2239" s="90">
        <f>IFERROR(VLOOKUP(CONCATENATE($A2239,"D"),'05 APU'!$T:$AB,9,),0)</f>
        <v>0</v>
      </c>
      <c r="P2239" s="90">
        <f t="shared" si="70"/>
        <v>0</v>
      </c>
      <c r="Q2239" s="90">
        <f>IFERROR(VLOOKUP(CONCATENATE($A2239,"C"),'05 APU'!$T:$AB,9,),0)</f>
        <v>0</v>
      </c>
      <c r="R2239" s="90">
        <f>IFERROR(VLOOKUP(CONCATENATE($A2239,"B"),'05 APU'!$T:$AB,9,),0)</f>
        <v>0</v>
      </c>
      <c r="S2239" s="90">
        <f>IFERROR(VLOOKUP(CONCATENATE($A2239,"A"),'05 APU'!$T:$AB,9,),0)</f>
        <v>0</v>
      </c>
      <c r="U2239" s="421"/>
      <c r="V2239" s="424"/>
      <c r="W2239" s="429" t="s">
        <v>7203</v>
      </c>
    </row>
    <row r="2240" spans="1:23" ht="21" x14ac:dyDescent="0.25">
      <c r="A2240" s="88">
        <v>2230</v>
      </c>
      <c r="B2240" s="673" t="s">
        <v>5181</v>
      </c>
      <c r="C2240" s="682" t="s">
        <v>6331</v>
      </c>
      <c r="D2240" s="681" t="str">
        <f>IFERROR(VLOOKUP(CONCATENATE($A2240,"T"),'05 APU'!$1:$1048576,3,),"")</f>
        <v/>
      </c>
      <c r="E2240" s="681" t="str">
        <f>IFERROR(VLOOKUP(CONCATENATE($A2240,"T2"),'05 APU'!$1:$1048576,3,),"")</f>
        <v/>
      </c>
      <c r="F2240" s="681" t="str">
        <f>IFERROR(VLOOKUP(CONCATENATE($A2240,"T3"),'05 APU'!$1:$1048576,3,),"")</f>
        <v/>
      </c>
      <c r="G2240" s="672" t="s">
        <v>168</v>
      </c>
      <c r="H2240" s="351"/>
      <c r="I2240" s="90">
        <f>IFERROR((VLOOKUP(CONCATENATE($A2240,"D"),'05 APU'!$1:$1048576,9,)),0)</f>
        <v>0</v>
      </c>
      <c r="J2240" s="90">
        <f t="shared" si="71"/>
        <v>0</v>
      </c>
      <c r="K2240" s="297" t="str">
        <f>IFERROR(VLOOKUP(CONCATENATE($A2240,"C"),'05 APU'!$1:$1048576,9,),"")</f>
        <v/>
      </c>
      <c r="L2240" s="297" t="str">
        <f>IFERROR(VLOOKUP(CONCATENATE($A2240,"B"),'05 APU'!$1:$1048576,9,),"")</f>
        <v/>
      </c>
      <c r="M2240" s="297" t="str">
        <f>IFERROR(VLOOKUP(CONCATENATE($A2240,"A"),'05 APU'!$1:$1048576,9,),"")</f>
        <v/>
      </c>
      <c r="N2240" s="86"/>
      <c r="O2240" s="90">
        <f>IFERROR(VLOOKUP(CONCATENATE($A2240,"D"),'05 APU'!$T:$AB,9,),0)</f>
        <v>0</v>
      </c>
      <c r="P2240" s="90">
        <f t="shared" si="70"/>
        <v>0</v>
      </c>
      <c r="Q2240" s="90">
        <f>IFERROR(VLOOKUP(CONCATENATE($A2240,"C"),'05 APU'!$T:$AB,9,),0)</f>
        <v>0</v>
      </c>
      <c r="R2240" s="90">
        <f>IFERROR(VLOOKUP(CONCATENATE($A2240,"B"),'05 APU'!$T:$AB,9,),0)</f>
        <v>0</v>
      </c>
      <c r="S2240" s="90">
        <f>IFERROR(VLOOKUP(CONCATENATE($A2240,"A"),'05 APU'!$T:$AB,9,),0)</f>
        <v>0</v>
      </c>
      <c r="U2240" s="421"/>
      <c r="V2240" s="424"/>
      <c r="W2240" s="429" t="s">
        <v>7203</v>
      </c>
    </row>
    <row r="2241" spans="1:23" x14ac:dyDescent="0.25">
      <c r="A2241" s="88">
        <v>2231</v>
      </c>
      <c r="B2241" s="673" t="s">
        <v>5182</v>
      </c>
      <c r="C2241" s="682" t="s">
        <v>6332</v>
      </c>
      <c r="D2241" s="681" t="str">
        <f>IFERROR(VLOOKUP(CONCATENATE($A2241,"T"),'05 APU'!$1:$1048576,3,),"")</f>
        <v/>
      </c>
      <c r="E2241" s="681" t="str">
        <f>IFERROR(VLOOKUP(CONCATENATE($A2241,"T2"),'05 APU'!$1:$1048576,3,),"")</f>
        <v/>
      </c>
      <c r="F2241" s="681" t="str">
        <f>IFERROR(VLOOKUP(CONCATENATE($A2241,"T3"),'05 APU'!$1:$1048576,3,),"")</f>
        <v/>
      </c>
      <c r="G2241" s="672" t="s">
        <v>168</v>
      </c>
      <c r="H2241" s="351"/>
      <c r="I2241" s="90">
        <f>IFERROR((VLOOKUP(CONCATENATE($A2241,"D"),'05 APU'!$1:$1048576,9,)),0)</f>
        <v>0</v>
      </c>
      <c r="J2241" s="90">
        <f t="shared" si="71"/>
        <v>0</v>
      </c>
      <c r="K2241" s="297" t="str">
        <f>IFERROR(VLOOKUP(CONCATENATE($A2241,"C"),'05 APU'!$1:$1048576,9,),"")</f>
        <v/>
      </c>
      <c r="L2241" s="297" t="str">
        <f>IFERROR(VLOOKUP(CONCATENATE($A2241,"B"),'05 APU'!$1:$1048576,9,),"")</f>
        <v/>
      </c>
      <c r="M2241" s="297" t="str">
        <f>IFERROR(VLOOKUP(CONCATENATE($A2241,"A"),'05 APU'!$1:$1048576,9,),"")</f>
        <v/>
      </c>
      <c r="N2241" s="86"/>
      <c r="O2241" s="90">
        <f>IFERROR(VLOOKUP(CONCATENATE($A2241,"D"),'05 APU'!$T:$AB,9,),0)</f>
        <v>0</v>
      </c>
      <c r="P2241" s="90">
        <f t="shared" si="70"/>
        <v>0</v>
      </c>
      <c r="Q2241" s="90">
        <f>IFERROR(VLOOKUP(CONCATENATE($A2241,"C"),'05 APU'!$T:$AB,9,),0)</f>
        <v>0</v>
      </c>
      <c r="R2241" s="90">
        <f>IFERROR(VLOOKUP(CONCATENATE($A2241,"B"),'05 APU'!$T:$AB,9,),0)</f>
        <v>0</v>
      </c>
      <c r="S2241" s="90">
        <f>IFERROR(VLOOKUP(CONCATENATE($A2241,"A"),'05 APU'!$T:$AB,9,),0)</f>
        <v>0</v>
      </c>
      <c r="U2241" s="421"/>
      <c r="V2241" s="424"/>
      <c r="W2241" s="429" t="s">
        <v>7203</v>
      </c>
    </row>
    <row r="2242" spans="1:23" x14ac:dyDescent="0.25">
      <c r="A2242" s="88">
        <v>2232</v>
      </c>
      <c r="B2242" s="670"/>
      <c r="C2242" s="671" t="s">
        <v>7135</v>
      </c>
      <c r="D2242" s="681" t="str">
        <f>IFERROR(VLOOKUP(CONCATENATE($A2242,"T"),'05 APU'!$1:$1048576,3,),"")</f>
        <v/>
      </c>
      <c r="E2242" s="681" t="str">
        <f>IFERROR(VLOOKUP(CONCATENATE($A2242,"T2"),'05 APU'!$1:$1048576,3,),"")</f>
        <v/>
      </c>
      <c r="F2242" s="681" t="str">
        <f>IFERROR(VLOOKUP(CONCATENATE($A2242,"T3"),'05 APU'!$1:$1048576,3,),"")</f>
        <v/>
      </c>
      <c r="G2242" s="672"/>
      <c r="H2242" s="351"/>
      <c r="I2242" s="90">
        <f>IFERROR((VLOOKUP(CONCATENATE($A2242,"D"),'05 APU'!$1:$1048576,9,)),0)</f>
        <v>0</v>
      </c>
      <c r="J2242" s="90">
        <f t="shared" si="71"/>
        <v>0</v>
      </c>
      <c r="K2242" s="297" t="str">
        <f>IFERROR(VLOOKUP(CONCATENATE($A2242,"C"),'05 APU'!$1:$1048576,9,),"")</f>
        <v/>
      </c>
      <c r="L2242" s="297" t="str">
        <f>IFERROR(VLOOKUP(CONCATENATE($A2242,"B"),'05 APU'!$1:$1048576,9,),"")</f>
        <v/>
      </c>
      <c r="M2242" s="297" t="str">
        <f>IFERROR(VLOOKUP(CONCATENATE($A2242,"A"),'05 APU'!$1:$1048576,9,),"")</f>
        <v/>
      </c>
      <c r="N2242" s="86"/>
      <c r="O2242" s="90">
        <f>IFERROR(VLOOKUP(CONCATENATE($A2242,"D"),'05 APU'!$T:$AB,9,),0)</f>
        <v>0</v>
      </c>
      <c r="P2242" s="90">
        <f t="shared" si="70"/>
        <v>0</v>
      </c>
      <c r="Q2242" s="90">
        <f>IFERROR(VLOOKUP(CONCATENATE($A2242,"C"),'05 APU'!$T:$AB,9,),0)</f>
        <v>0</v>
      </c>
      <c r="R2242" s="90">
        <f>IFERROR(VLOOKUP(CONCATENATE($A2242,"B"),'05 APU'!$T:$AB,9,),0)</f>
        <v>0</v>
      </c>
      <c r="S2242" s="90">
        <f>IFERROR(VLOOKUP(CONCATENATE($A2242,"A"),'05 APU'!$T:$AB,9,),0)</f>
        <v>0</v>
      </c>
      <c r="U2242" s="421"/>
      <c r="V2242" s="424"/>
      <c r="W2242" s="429"/>
    </row>
    <row r="2243" spans="1:23" ht="31.5" x14ac:dyDescent="0.25">
      <c r="A2243" s="88">
        <v>2233</v>
      </c>
      <c r="B2243" s="673" t="s">
        <v>5183</v>
      </c>
      <c r="C2243" s="682" t="s">
        <v>6333</v>
      </c>
      <c r="D2243" s="681" t="str">
        <f>IFERROR(VLOOKUP(CONCATENATE($A2243,"T"),'05 APU'!$1:$1048576,3,),"")</f>
        <v/>
      </c>
      <c r="E2243" s="681" t="str">
        <f>IFERROR(VLOOKUP(CONCATENATE($A2243,"T2"),'05 APU'!$1:$1048576,3,),"")</f>
        <v/>
      </c>
      <c r="F2243" s="681" t="str">
        <f>IFERROR(VLOOKUP(CONCATENATE($A2243,"T3"),'05 APU'!$1:$1048576,3,),"")</f>
        <v/>
      </c>
      <c r="G2243" s="672" t="s">
        <v>168</v>
      </c>
      <c r="H2243" s="351"/>
      <c r="I2243" s="90">
        <f>IFERROR((VLOOKUP(CONCATENATE($A2243,"D"),'05 APU'!$1:$1048576,9,)),0)</f>
        <v>0</v>
      </c>
      <c r="J2243" s="90">
        <f t="shared" si="71"/>
        <v>0</v>
      </c>
      <c r="K2243" s="297" t="str">
        <f>IFERROR(VLOOKUP(CONCATENATE($A2243,"C"),'05 APU'!$1:$1048576,9,),"")</f>
        <v/>
      </c>
      <c r="L2243" s="297" t="str">
        <f>IFERROR(VLOOKUP(CONCATENATE($A2243,"B"),'05 APU'!$1:$1048576,9,),"")</f>
        <v/>
      </c>
      <c r="M2243" s="297" t="str">
        <f>IFERROR(VLOOKUP(CONCATENATE($A2243,"A"),'05 APU'!$1:$1048576,9,),"")</f>
        <v/>
      </c>
      <c r="N2243" s="86"/>
      <c r="O2243" s="90">
        <f>IFERROR(VLOOKUP(CONCATENATE($A2243,"D"),'05 APU'!$T:$AB,9,),0)</f>
        <v>0</v>
      </c>
      <c r="P2243" s="90">
        <f t="shared" si="70"/>
        <v>0</v>
      </c>
      <c r="Q2243" s="90">
        <f>IFERROR(VLOOKUP(CONCATENATE($A2243,"C"),'05 APU'!$T:$AB,9,),0)</f>
        <v>0</v>
      </c>
      <c r="R2243" s="90">
        <f>IFERROR(VLOOKUP(CONCATENATE($A2243,"B"),'05 APU'!$T:$AB,9,),0)</f>
        <v>0</v>
      </c>
      <c r="S2243" s="90">
        <f>IFERROR(VLOOKUP(CONCATENATE($A2243,"A"),'05 APU'!$T:$AB,9,),0)</f>
        <v>0</v>
      </c>
      <c r="U2243" s="421"/>
      <c r="V2243" s="424"/>
      <c r="W2243" s="429" t="s">
        <v>7203</v>
      </c>
    </row>
    <row r="2244" spans="1:23" ht="31.5" x14ac:dyDescent="0.25">
      <c r="A2244" s="88">
        <v>2234</v>
      </c>
      <c r="B2244" s="673" t="s">
        <v>5184</v>
      </c>
      <c r="C2244" s="682" t="s">
        <v>6334</v>
      </c>
      <c r="D2244" s="681" t="str">
        <f>IFERROR(VLOOKUP(CONCATENATE($A2244,"T"),'05 APU'!$1:$1048576,3,),"")</f>
        <v/>
      </c>
      <c r="E2244" s="681" t="str">
        <f>IFERROR(VLOOKUP(CONCATENATE($A2244,"T2"),'05 APU'!$1:$1048576,3,),"")</f>
        <v/>
      </c>
      <c r="F2244" s="681" t="str">
        <f>IFERROR(VLOOKUP(CONCATENATE($A2244,"T3"),'05 APU'!$1:$1048576,3,),"")</f>
        <v/>
      </c>
      <c r="G2244" s="672" t="s">
        <v>168</v>
      </c>
      <c r="H2244" s="351"/>
      <c r="I2244" s="90">
        <f>IFERROR((VLOOKUP(CONCATENATE($A2244,"D"),'05 APU'!$1:$1048576,9,)),0)</f>
        <v>0</v>
      </c>
      <c r="J2244" s="90">
        <f t="shared" si="71"/>
        <v>0</v>
      </c>
      <c r="K2244" s="297" t="str">
        <f>IFERROR(VLOOKUP(CONCATENATE($A2244,"C"),'05 APU'!$1:$1048576,9,),"")</f>
        <v/>
      </c>
      <c r="L2244" s="297" t="str">
        <f>IFERROR(VLOOKUP(CONCATENATE($A2244,"B"),'05 APU'!$1:$1048576,9,),"")</f>
        <v/>
      </c>
      <c r="M2244" s="297" t="str">
        <f>IFERROR(VLOOKUP(CONCATENATE($A2244,"A"),'05 APU'!$1:$1048576,9,),"")</f>
        <v/>
      </c>
      <c r="N2244" s="86"/>
      <c r="O2244" s="90">
        <f>IFERROR(VLOOKUP(CONCATENATE($A2244,"D"),'05 APU'!$T:$AB,9,),0)</f>
        <v>0</v>
      </c>
      <c r="P2244" s="90">
        <f t="shared" si="70"/>
        <v>0</v>
      </c>
      <c r="Q2244" s="90">
        <f>IFERROR(VLOOKUP(CONCATENATE($A2244,"C"),'05 APU'!$T:$AB,9,),0)</f>
        <v>0</v>
      </c>
      <c r="R2244" s="90">
        <f>IFERROR(VLOOKUP(CONCATENATE($A2244,"B"),'05 APU'!$T:$AB,9,),0)</f>
        <v>0</v>
      </c>
      <c r="S2244" s="90">
        <f>IFERROR(VLOOKUP(CONCATENATE($A2244,"A"),'05 APU'!$T:$AB,9,),0)</f>
        <v>0</v>
      </c>
      <c r="U2244" s="421"/>
      <c r="V2244" s="424"/>
      <c r="W2244" s="429" t="s">
        <v>7203</v>
      </c>
    </row>
    <row r="2245" spans="1:23" ht="31.5" x14ac:dyDescent="0.25">
      <c r="A2245" s="88">
        <v>2235</v>
      </c>
      <c r="B2245" s="673" t="s">
        <v>5185</v>
      </c>
      <c r="C2245" s="682" t="s">
        <v>6335</v>
      </c>
      <c r="D2245" s="681" t="str">
        <f>IFERROR(VLOOKUP(CONCATENATE($A2245,"T"),'05 APU'!$1:$1048576,3,),"")</f>
        <v/>
      </c>
      <c r="E2245" s="681" t="str">
        <f>IFERROR(VLOOKUP(CONCATENATE($A2245,"T2"),'05 APU'!$1:$1048576,3,),"")</f>
        <v/>
      </c>
      <c r="F2245" s="681" t="str">
        <f>IFERROR(VLOOKUP(CONCATENATE($A2245,"T3"),'05 APU'!$1:$1048576,3,),"")</f>
        <v/>
      </c>
      <c r="G2245" s="672" t="s">
        <v>168</v>
      </c>
      <c r="H2245" s="351"/>
      <c r="I2245" s="90">
        <f>IFERROR((VLOOKUP(CONCATENATE($A2245,"D"),'05 APU'!$1:$1048576,9,)),0)</f>
        <v>0</v>
      </c>
      <c r="J2245" s="90">
        <f t="shared" si="71"/>
        <v>0</v>
      </c>
      <c r="K2245" s="297" t="str">
        <f>IFERROR(VLOOKUP(CONCATENATE($A2245,"C"),'05 APU'!$1:$1048576,9,),"")</f>
        <v/>
      </c>
      <c r="L2245" s="297" t="str">
        <f>IFERROR(VLOOKUP(CONCATENATE($A2245,"B"),'05 APU'!$1:$1048576,9,),"")</f>
        <v/>
      </c>
      <c r="M2245" s="297" t="str">
        <f>IFERROR(VLOOKUP(CONCATENATE($A2245,"A"),'05 APU'!$1:$1048576,9,),"")</f>
        <v/>
      </c>
      <c r="N2245" s="86"/>
      <c r="O2245" s="90">
        <f>IFERROR(VLOOKUP(CONCATENATE($A2245,"D"),'05 APU'!$T:$AB,9,),0)</f>
        <v>0</v>
      </c>
      <c r="P2245" s="90">
        <f t="shared" si="70"/>
        <v>0</v>
      </c>
      <c r="Q2245" s="90">
        <f>IFERROR(VLOOKUP(CONCATENATE($A2245,"C"),'05 APU'!$T:$AB,9,),0)</f>
        <v>0</v>
      </c>
      <c r="R2245" s="90">
        <f>IFERROR(VLOOKUP(CONCATENATE($A2245,"B"),'05 APU'!$T:$AB,9,),0)</f>
        <v>0</v>
      </c>
      <c r="S2245" s="90">
        <f>IFERROR(VLOOKUP(CONCATENATE($A2245,"A"),'05 APU'!$T:$AB,9,),0)</f>
        <v>0</v>
      </c>
      <c r="U2245" s="421"/>
      <c r="V2245" s="424"/>
      <c r="W2245" s="429" t="s">
        <v>7203</v>
      </c>
    </row>
    <row r="2246" spans="1:23" ht="31.5" x14ac:dyDescent="0.25">
      <c r="A2246" s="88">
        <v>2236</v>
      </c>
      <c r="B2246" s="673" t="s">
        <v>5186</v>
      </c>
      <c r="C2246" s="682" t="s">
        <v>6336</v>
      </c>
      <c r="D2246" s="681" t="str">
        <f>IFERROR(VLOOKUP(CONCATENATE($A2246,"T"),'05 APU'!$1:$1048576,3,),"")</f>
        <v/>
      </c>
      <c r="E2246" s="681" t="str">
        <f>IFERROR(VLOOKUP(CONCATENATE($A2246,"T2"),'05 APU'!$1:$1048576,3,),"")</f>
        <v/>
      </c>
      <c r="F2246" s="681" t="str">
        <f>IFERROR(VLOOKUP(CONCATENATE($A2246,"T3"),'05 APU'!$1:$1048576,3,),"")</f>
        <v/>
      </c>
      <c r="G2246" s="672" t="s">
        <v>168</v>
      </c>
      <c r="H2246" s="351"/>
      <c r="I2246" s="90">
        <f>IFERROR((VLOOKUP(CONCATENATE($A2246,"D"),'05 APU'!$1:$1048576,9,)),0)</f>
        <v>0</v>
      </c>
      <c r="J2246" s="90">
        <f t="shared" si="71"/>
        <v>0</v>
      </c>
      <c r="K2246" s="297" t="str">
        <f>IFERROR(VLOOKUP(CONCATENATE($A2246,"C"),'05 APU'!$1:$1048576,9,),"")</f>
        <v/>
      </c>
      <c r="L2246" s="297" t="str">
        <f>IFERROR(VLOOKUP(CONCATENATE($A2246,"B"),'05 APU'!$1:$1048576,9,),"")</f>
        <v/>
      </c>
      <c r="M2246" s="297" t="str">
        <f>IFERROR(VLOOKUP(CONCATENATE($A2246,"A"),'05 APU'!$1:$1048576,9,),"")</f>
        <v/>
      </c>
      <c r="N2246" s="86"/>
      <c r="O2246" s="90">
        <f>IFERROR(VLOOKUP(CONCATENATE($A2246,"D"),'05 APU'!$T:$AB,9,),0)</f>
        <v>0</v>
      </c>
      <c r="P2246" s="90">
        <f t="shared" si="70"/>
        <v>0</v>
      </c>
      <c r="Q2246" s="90">
        <f>IFERROR(VLOOKUP(CONCATENATE($A2246,"C"),'05 APU'!$T:$AB,9,),0)</f>
        <v>0</v>
      </c>
      <c r="R2246" s="90">
        <f>IFERROR(VLOOKUP(CONCATENATE($A2246,"B"),'05 APU'!$T:$AB,9,),0)</f>
        <v>0</v>
      </c>
      <c r="S2246" s="90">
        <f>IFERROR(VLOOKUP(CONCATENATE($A2246,"A"),'05 APU'!$T:$AB,9,),0)</f>
        <v>0</v>
      </c>
      <c r="U2246" s="421"/>
      <c r="V2246" s="424"/>
      <c r="W2246" s="429" t="s">
        <v>7203</v>
      </c>
    </row>
    <row r="2247" spans="1:23" ht="31.5" x14ac:dyDescent="0.25">
      <c r="A2247" s="88">
        <v>2237</v>
      </c>
      <c r="B2247" s="673" t="s">
        <v>5187</v>
      </c>
      <c r="C2247" s="682" t="s">
        <v>6337</v>
      </c>
      <c r="D2247" s="681" t="str">
        <f>IFERROR(VLOOKUP(CONCATENATE($A2247,"T"),'05 APU'!$1:$1048576,3,),"")</f>
        <v/>
      </c>
      <c r="E2247" s="681" t="str">
        <f>IFERROR(VLOOKUP(CONCATENATE($A2247,"T2"),'05 APU'!$1:$1048576,3,),"")</f>
        <v/>
      </c>
      <c r="F2247" s="681" t="str">
        <f>IFERROR(VLOOKUP(CONCATENATE($A2247,"T3"),'05 APU'!$1:$1048576,3,),"")</f>
        <v/>
      </c>
      <c r="G2247" s="672" t="s">
        <v>168</v>
      </c>
      <c r="H2247" s="351"/>
      <c r="I2247" s="90">
        <f>IFERROR((VLOOKUP(CONCATENATE($A2247,"D"),'05 APU'!$1:$1048576,9,)),0)</f>
        <v>0</v>
      </c>
      <c r="J2247" s="90">
        <f t="shared" si="71"/>
        <v>0</v>
      </c>
      <c r="K2247" s="297" t="str">
        <f>IFERROR(VLOOKUP(CONCATENATE($A2247,"C"),'05 APU'!$1:$1048576,9,),"")</f>
        <v/>
      </c>
      <c r="L2247" s="297" t="str">
        <f>IFERROR(VLOOKUP(CONCATENATE($A2247,"B"),'05 APU'!$1:$1048576,9,),"")</f>
        <v/>
      </c>
      <c r="M2247" s="297" t="str">
        <f>IFERROR(VLOOKUP(CONCATENATE($A2247,"A"),'05 APU'!$1:$1048576,9,),"")</f>
        <v/>
      </c>
      <c r="N2247" s="86"/>
      <c r="O2247" s="90">
        <f>IFERROR(VLOOKUP(CONCATENATE($A2247,"D"),'05 APU'!$T:$AB,9,),0)</f>
        <v>0</v>
      </c>
      <c r="P2247" s="90">
        <f t="shared" si="70"/>
        <v>0</v>
      </c>
      <c r="Q2247" s="90">
        <f>IFERROR(VLOOKUP(CONCATENATE($A2247,"C"),'05 APU'!$T:$AB,9,),0)</f>
        <v>0</v>
      </c>
      <c r="R2247" s="90">
        <f>IFERROR(VLOOKUP(CONCATENATE($A2247,"B"),'05 APU'!$T:$AB,9,),0)</f>
        <v>0</v>
      </c>
      <c r="S2247" s="90">
        <f>IFERROR(VLOOKUP(CONCATENATE($A2247,"A"),'05 APU'!$T:$AB,9,),0)</f>
        <v>0</v>
      </c>
      <c r="U2247" s="421"/>
      <c r="V2247" s="424"/>
      <c r="W2247" s="429" t="s">
        <v>7203</v>
      </c>
    </row>
    <row r="2248" spans="1:23" ht="31.5" x14ac:dyDescent="0.25">
      <c r="A2248" s="88">
        <v>2238</v>
      </c>
      <c r="B2248" s="673" t="s">
        <v>5188</v>
      </c>
      <c r="C2248" s="682" t="s">
        <v>6338</v>
      </c>
      <c r="D2248" s="681" t="str">
        <f>IFERROR(VLOOKUP(CONCATENATE($A2248,"T"),'05 APU'!$1:$1048576,3,),"")</f>
        <v/>
      </c>
      <c r="E2248" s="681" t="str">
        <f>IFERROR(VLOOKUP(CONCATENATE($A2248,"T2"),'05 APU'!$1:$1048576,3,),"")</f>
        <v/>
      </c>
      <c r="F2248" s="681" t="str">
        <f>IFERROR(VLOOKUP(CONCATENATE($A2248,"T3"),'05 APU'!$1:$1048576,3,),"")</f>
        <v/>
      </c>
      <c r="G2248" s="672" t="s">
        <v>168</v>
      </c>
      <c r="H2248" s="351"/>
      <c r="I2248" s="90">
        <f>IFERROR((VLOOKUP(CONCATENATE($A2248,"D"),'05 APU'!$1:$1048576,9,)),0)</f>
        <v>0</v>
      </c>
      <c r="J2248" s="90">
        <f t="shared" si="71"/>
        <v>0</v>
      </c>
      <c r="K2248" s="297" t="str">
        <f>IFERROR(VLOOKUP(CONCATENATE($A2248,"C"),'05 APU'!$1:$1048576,9,),"")</f>
        <v/>
      </c>
      <c r="L2248" s="297" t="str">
        <f>IFERROR(VLOOKUP(CONCATENATE($A2248,"B"),'05 APU'!$1:$1048576,9,),"")</f>
        <v/>
      </c>
      <c r="M2248" s="297" t="str">
        <f>IFERROR(VLOOKUP(CONCATENATE($A2248,"A"),'05 APU'!$1:$1048576,9,),"")</f>
        <v/>
      </c>
      <c r="N2248" s="86"/>
      <c r="O2248" s="90">
        <f>IFERROR(VLOOKUP(CONCATENATE($A2248,"D"),'05 APU'!$T:$AB,9,),0)</f>
        <v>0</v>
      </c>
      <c r="P2248" s="90">
        <f t="shared" si="70"/>
        <v>0</v>
      </c>
      <c r="Q2248" s="90">
        <f>IFERROR(VLOOKUP(CONCATENATE($A2248,"C"),'05 APU'!$T:$AB,9,),0)</f>
        <v>0</v>
      </c>
      <c r="R2248" s="90">
        <f>IFERROR(VLOOKUP(CONCATENATE($A2248,"B"),'05 APU'!$T:$AB,9,),0)</f>
        <v>0</v>
      </c>
      <c r="S2248" s="90">
        <f>IFERROR(VLOOKUP(CONCATENATE($A2248,"A"),'05 APU'!$T:$AB,9,),0)</f>
        <v>0</v>
      </c>
      <c r="U2248" s="421"/>
      <c r="V2248" s="424"/>
      <c r="W2248" s="429" t="s">
        <v>7203</v>
      </c>
    </row>
    <row r="2249" spans="1:23" ht="31.5" x14ac:dyDescent="0.25">
      <c r="A2249" s="88">
        <v>2239</v>
      </c>
      <c r="B2249" s="673" t="s">
        <v>5189</v>
      </c>
      <c r="C2249" s="682" t="s">
        <v>6339</v>
      </c>
      <c r="D2249" s="681" t="str">
        <f>IFERROR(VLOOKUP(CONCATENATE($A2249,"T"),'05 APU'!$1:$1048576,3,),"")</f>
        <v/>
      </c>
      <c r="E2249" s="681" t="str">
        <f>IFERROR(VLOOKUP(CONCATENATE($A2249,"T2"),'05 APU'!$1:$1048576,3,),"")</f>
        <v/>
      </c>
      <c r="F2249" s="681" t="str">
        <f>IFERROR(VLOOKUP(CONCATENATE($A2249,"T3"),'05 APU'!$1:$1048576,3,),"")</f>
        <v/>
      </c>
      <c r="G2249" s="672" t="s">
        <v>168</v>
      </c>
      <c r="H2249" s="351"/>
      <c r="I2249" s="90">
        <f>IFERROR((VLOOKUP(CONCATENATE($A2249,"D"),'05 APU'!$1:$1048576,9,)),0)</f>
        <v>0</v>
      </c>
      <c r="J2249" s="90">
        <f t="shared" si="71"/>
        <v>0</v>
      </c>
      <c r="K2249" s="297" t="str">
        <f>IFERROR(VLOOKUP(CONCATENATE($A2249,"C"),'05 APU'!$1:$1048576,9,),"")</f>
        <v/>
      </c>
      <c r="L2249" s="297" t="str">
        <f>IFERROR(VLOOKUP(CONCATENATE($A2249,"B"),'05 APU'!$1:$1048576,9,),"")</f>
        <v/>
      </c>
      <c r="M2249" s="297" t="str">
        <f>IFERROR(VLOOKUP(CONCATENATE($A2249,"A"),'05 APU'!$1:$1048576,9,),"")</f>
        <v/>
      </c>
      <c r="N2249" s="86"/>
      <c r="O2249" s="90">
        <f>IFERROR(VLOOKUP(CONCATENATE($A2249,"D"),'05 APU'!$T:$AB,9,),0)</f>
        <v>0</v>
      </c>
      <c r="P2249" s="90">
        <f t="shared" si="70"/>
        <v>0</v>
      </c>
      <c r="Q2249" s="90">
        <f>IFERROR(VLOOKUP(CONCATENATE($A2249,"C"),'05 APU'!$T:$AB,9,),0)</f>
        <v>0</v>
      </c>
      <c r="R2249" s="90">
        <f>IFERROR(VLOOKUP(CONCATENATE($A2249,"B"),'05 APU'!$T:$AB,9,),0)</f>
        <v>0</v>
      </c>
      <c r="S2249" s="90">
        <f>IFERROR(VLOOKUP(CONCATENATE($A2249,"A"),'05 APU'!$T:$AB,9,),0)</f>
        <v>0</v>
      </c>
      <c r="U2249" s="421"/>
      <c r="V2249" s="424"/>
      <c r="W2249" s="429" t="s">
        <v>7203</v>
      </c>
    </row>
    <row r="2250" spans="1:23" ht="31.5" x14ac:dyDescent="0.25">
      <c r="A2250" s="88">
        <v>2240</v>
      </c>
      <c r="B2250" s="673" t="s">
        <v>5190</v>
      </c>
      <c r="C2250" s="682" t="s">
        <v>6340</v>
      </c>
      <c r="D2250" s="681" t="str">
        <f>IFERROR(VLOOKUP(CONCATENATE($A2250,"T"),'05 APU'!$1:$1048576,3,),"")</f>
        <v/>
      </c>
      <c r="E2250" s="681" t="str">
        <f>IFERROR(VLOOKUP(CONCATENATE($A2250,"T2"),'05 APU'!$1:$1048576,3,),"")</f>
        <v/>
      </c>
      <c r="F2250" s="681" t="str">
        <f>IFERROR(VLOOKUP(CONCATENATE($A2250,"T3"),'05 APU'!$1:$1048576,3,),"")</f>
        <v/>
      </c>
      <c r="G2250" s="672" t="s">
        <v>168</v>
      </c>
      <c r="H2250" s="351"/>
      <c r="I2250" s="90">
        <f>IFERROR((VLOOKUP(CONCATENATE($A2250,"D"),'05 APU'!$1:$1048576,9,)),0)</f>
        <v>0</v>
      </c>
      <c r="J2250" s="90">
        <f t="shared" si="71"/>
        <v>0</v>
      </c>
      <c r="K2250" s="297" t="str">
        <f>IFERROR(VLOOKUP(CONCATENATE($A2250,"C"),'05 APU'!$1:$1048576,9,),"")</f>
        <v/>
      </c>
      <c r="L2250" s="297" t="str">
        <f>IFERROR(VLOOKUP(CONCATENATE($A2250,"B"),'05 APU'!$1:$1048576,9,),"")</f>
        <v/>
      </c>
      <c r="M2250" s="297" t="str">
        <f>IFERROR(VLOOKUP(CONCATENATE($A2250,"A"),'05 APU'!$1:$1048576,9,),"")</f>
        <v/>
      </c>
      <c r="N2250" s="86"/>
      <c r="O2250" s="90">
        <f>IFERROR(VLOOKUP(CONCATENATE($A2250,"D"),'05 APU'!$T:$AB,9,),0)</f>
        <v>0</v>
      </c>
      <c r="P2250" s="90">
        <f t="shared" si="70"/>
        <v>0</v>
      </c>
      <c r="Q2250" s="90">
        <f>IFERROR(VLOOKUP(CONCATENATE($A2250,"C"),'05 APU'!$T:$AB,9,),0)</f>
        <v>0</v>
      </c>
      <c r="R2250" s="90">
        <f>IFERROR(VLOOKUP(CONCATENATE($A2250,"B"),'05 APU'!$T:$AB,9,),0)</f>
        <v>0</v>
      </c>
      <c r="S2250" s="90">
        <f>IFERROR(VLOOKUP(CONCATENATE($A2250,"A"),'05 APU'!$T:$AB,9,),0)</f>
        <v>0</v>
      </c>
      <c r="U2250" s="421"/>
      <c r="V2250" s="424"/>
      <c r="W2250" s="429" t="s">
        <v>7203</v>
      </c>
    </row>
    <row r="2251" spans="1:23" ht="31.5" x14ac:dyDescent="0.25">
      <c r="A2251" s="88">
        <v>2241</v>
      </c>
      <c r="B2251" s="673" t="s">
        <v>5191</v>
      </c>
      <c r="C2251" s="682" t="s">
        <v>6341</v>
      </c>
      <c r="D2251" s="681" t="str">
        <f>IFERROR(VLOOKUP(CONCATENATE($A2251,"T"),'05 APU'!$1:$1048576,3,),"")</f>
        <v/>
      </c>
      <c r="E2251" s="681" t="str">
        <f>IFERROR(VLOOKUP(CONCATENATE($A2251,"T2"),'05 APU'!$1:$1048576,3,),"")</f>
        <v/>
      </c>
      <c r="F2251" s="681" t="str">
        <f>IFERROR(VLOOKUP(CONCATENATE($A2251,"T3"),'05 APU'!$1:$1048576,3,),"")</f>
        <v/>
      </c>
      <c r="G2251" s="672" t="s">
        <v>168</v>
      </c>
      <c r="H2251" s="351"/>
      <c r="I2251" s="90">
        <f>IFERROR((VLOOKUP(CONCATENATE($A2251,"D"),'05 APU'!$1:$1048576,9,)),0)</f>
        <v>0</v>
      </c>
      <c r="J2251" s="90">
        <f t="shared" si="71"/>
        <v>0</v>
      </c>
      <c r="K2251" s="297" t="str">
        <f>IFERROR(VLOOKUP(CONCATENATE($A2251,"C"),'05 APU'!$1:$1048576,9,),"")</f>
        <v/>
      </c>
      <c r="L2251" s="297" t="str">
        <f>IFERROR(VLOOKUP(CONCATENATE($A2251,"B"),'05 APU'!$1:$1048576,9,),"")</f>
        <v/>
      </c>
      <c r="M2251" s="297" t="str">
        <f>IFERROR(VLOOKUP(CONCATENATE($A2251,"A"),'05 APU'!$1:$1048576,9,),"")</f>
        <v/>
      </c>
      <c r="N2251" s="86"/>
      <c r="O2251" s="90">
        <f>IFERROR(VLOOKUP(CONCATENATE($A2251,"D"),'05 APU'!$T:$AB,9,),0)</f>
        <v>0</v>
      </c>
      <c r="P2251" s="90">
        <f t="shared" ref="P2251:P2314" si="72">IFERROR($O2251*$H2251,0)</f>
        <v>0</v>
      </c>
      <c r="Q2251" s="90">
        <f>IFERROR(VLOOKUP(CONCATENATE($A2251,"C"),'05 APU'!$T:$AB,9,),0)</f>
        <v>0</v>
      </c>
      <c r="R2251" s="90">
        <f>IFERROR(VLOOKUP(CONCATENATE($A2251,"B"),'05 APU'!$T:$AB,9,),0)</f>
        <v>0</v>
      </c>
      <c r="S2251" s="90">
        <f>IFERROR(VLOOKUP(CONCATENATE($A2251,"A"),'05 APU'!$T:$AB,9,),0)</f>
        <v>0</v>
      </c>
      <c r="U2251" s="421"/>
      <c r="V2251" s="424"/>
      <c r="W2251" s="429" t="s">
        <v>7203</v>
      </c>
    </row>
    <row r="2252" spans="1:23" ht="31.5" x14ac:dyDescent="0.25">
      <c r="A2252" s="88">
        <v>2242</v>
      </c>
      <c r="B2252" s="673" t="s">
        <v>5192</v>
      </c>
      <c r="C2252" s="682" t="s">
        <v>6342</v>
      </c>
      <c r="D2252" s="681" t="str">
        <f>IFERROR(VLOOKUP(CONCATENATE($A2252,"T"),'05 APU'!$1:$1048576,3,),"")</f>
        <v/>
      </c>
      <c r="E2252" s="681" t="str">
        <f>IFERROR(VLOOKUP(CONCATENATE($A2252,"T2"),'05 APU'!$1:$1048576,3,),"")</f>
        <v/>
      </c>
      <c r="F2252" s="681" t="str">
        <f>IFERROR(VLOOKUP(CONCATENATE($A2252,"T3"),'05 APU'!$1:$1048576,3,),"")</f>
        <v/>
      </c>
      <c r="G2252" s="672" t="s">
        <v>168</v>
      </c>
      <c r="H2252" s="351"/>
      <c r="I2252" s="90">
        <f>IFERROR((VLOOKUP(CONCATENATE($A2252,"D"),'05 APU'!$1:$1048576,9,)),0)</f>
        <v>0</v>
      </c>
      <c r="J2252" s="90">
        <f t="shared" si="71"/>
        <v>0</v>
      </c>
      <c r="K2252" s="297" t="str">
        <f>IFERROR(VLOOKUP(CONCATENATE($A2252,"C"),'05 APU'!$1:$1048576,9,),"")</f>
        <v/>
      </c>
      <c r="L2252" s="297" t="str">
        <f>IFERROR(VLOOKUP(CONCATENATE($A2252,"B"),'05 APU'!$1:$1048576,9,),"")</f>
        <v/>
      </c>
      <c r="M2252" s="297" t="str">
        <f>IFERROR(VLOOKUP(CONCATENATE($A2252,"A"),'05 APU'!$1:$1048576,9,),"")</f>
        <v/>
      </c>
      <c r="N2252" s="86"/>
      <c r="O2252" s="90">
        <f>IFERROR(VLOOKUP(CONCATENATE($A2252,"D"),'05 APU'!$T:$AB,9,),0)</f>
        <v>0</v>
      </c>
      <c r="P2252" s="90">
        <f t="shared" si="72"/>
        <v>0</v>
      </c>
      <c r="Q2252" s="90">
        <f>IFERROR(VLOOKUP(CONCATENATE($A2252,"C"),'05 APU'!$T:$AB,9,),0)</f>
        <v>0</v>
      </c>
      <c r="R2252" s="90">
        <f>IFERROR(VLOOKUP(CONCATENATE($A2252,"B"),'05 APU'!$T:$AB,9,),0)</f>
        <v>0</v>
      </c>
      <c r="S2252" s="90">
        <f>IFERROR(VLOOKUP(CONCATENATE($A2252,"A"),'05 APU'!$T:$AB,9,),0)</f>
        <v>0</v>
      </c>
      <c r="U2252" s="421"/>
      <c r="V2252" s="424"/>
      <c r="W2252" s="429" t="s">
        <v>7203</v>
      </c>
    </row>
    <row r="2253" spans="1:23" x14ac:dyDescent="0.25">
      <c r="A2253" s="88">
        <v>2243</v>
      </c>
      <c r="B2253" s="670"/>
      <c r="C2253" s="671" t="s">
        <v>7136</v>
      </c>
      <c r="D2253" s="681" t="str">
        <f>IFERROR(VLOOKUP(CONCATENATE($A2253,"T"),'05 APU'!$1:$1048576,3,),"")</f>
        <v/>
      </c>
      <c r="E2253" s="681" t="str">
        <f>IFERROR(VLOOKUP(CONCATENATE($A2253,"T2"),'05 APU'!$1:$1048576,3,),"")</f>
        <v/>
      </c>
      <c r="F2253" s="681" t="str">
        <f>IFERROR(VLOOKUP(CONCATENATE($A2253,"T3"),'05 APU'!$1:$1048576,3,),"")</f>
        <v/>
      </c>
      <c r="G2253" s="672"/>
      <c r="H2253" s="351"/>
      <c r="I2253" s="90">
        <f>IFERROR((VLOOKUP(CONCATENATE($A2253,"D"),'05 APU'!$1:$1048576,9,)),0)</f>
        <v>0</v>
      </c>
      <c r="J2253" s="90">
        <f t="shared" si="71"/>
        <v>0</v>
      </c>
      <c r="K2253" s="297" t="str">
        <f>IFERROR(VLOOKUP(CONCATENATE($A2253,"C"),'05 APU'!$1:$1048576,9,),"")</f>
        <v/>
      </c>
      <c r="L2253" s="297" t="str">
        <f>IFERROR(VLOOKUP(CONCATENATE($A2253,"B"),'05 APU'!$1:$1048576,9,),"")</f>
        <v/>
      </c>
      <c r="M2253" s="297" t="str">
        <f>IFERROR(VLOOKUP(CONCATENATE($A2253,"A"),'05 APU'!$1:$1048576,9,),"")</f>
        <v/>
      </c>
      <c r="N2253" s="86"/>
      <c r="O2253" s="90">
        <f>IFERROR(VLOOKUP(CONCATENATE($A2253,"D"),'05 APU'!$T:$AB,9,),0)</f>
        <v>0</v>
      </c>
      <c r="P2253" s="90">
        <f t="shared" si="72"/>
        <v>0</v>
      </c>
      <c r="Q2253" s="90">
        <f>IFERROR(VLOOKUP(CONCATENATE($A2253,"C"),'05 APU'!$T:$AB,9,),0)</f>
        <v>0</v>
      </c>
      <c r="R2253" s="90">
        <f>IFERROR(VLOOKUP(CONCATENATE($A2253,"B"),'05 APU'!$T:$AB,9,),0)</f>
        <v>0</v>
      </c>
      <c r="S2253" s="90">
        <f>IFERROR(VLOOKUP(CONCATENATE($A2253,"A"),'05 APU'!$T:$AB,9,),0)</f>
        <v>0</v>
      </c>
      <c r="U2253" s="421"/>
      <c r="V2253" s="424"/>
      <c r="W2253" s="429"/>
    </row>
    <row r="2254" spans="1:23" ht="31.5" x14ac:dyDescent="0.25">
      <c r="A2254" s="88">
        <v>2244</v>
      </c>
      <c r="B2254" s="673" t="s">
        <v>5193</v>
      </c>
      <c r="C2254" s="682" t="s">
        <v>6343</v>
      </c>
      <c r="D2254" s="681" t="str">
        <f>IFERROR(VLOOKUP(CONCATENATE($A2254,"T"),'05 APU'!$1:$1048576,3,),"")</f>
        <v/>
      </c>
      <c r="E2254" s="681" t="str">
        <f>IFERROR(VLOOKUP(CONCATENATE($A2254,"T2"),'05 APU'!$1:$1048576,3,),"")</f>
        <v/>
      </c>
      <c r="F2254" s="681" t="str">
        <f>IFERROR(VLOOKUP(CONCATENATE($A2254,"T3"),'05 APU'!$1:$1048576,3,),"")</f>
        <v/>
      </c>
      <c r="G2254" s="672" t="s">
        <v>168</v>
      </c>
      <c r="H2254" s="351"/>
      <c r="I2254" s="90">
        <f>IFERROR((VLOOKUP(CONCATENATE($A2254,"D"),'05 APU'!$1:$1048576,9,)),0)</f>
        <v>0</v>
      </c>
      <c r="J2254" s="90">
        <f t="shared" si="71"/>
        <v>0</v>
      </c>
      <c r="K2254" s="297" t="str">
        <f>IFERROR(VLOOKUP(CONCATENATE($A2254,"C"),'05 APU'!$1:$1048576,9,),"")</f>
        <v/>
      </c>
      <c r="L2254" s="297" t="str">
        <f>IFERROR(VLOOKUP(CONCATENATE($A2254,"B"),'05 APU'!$1:$1048576,9,),"")</f>
        <v/>
      </c>
      <c r="M2254" s="297" t="str">
        <f>IFERROR(VLOOKUP(CONCATENATE($A2254,"A"),'05 APU'!$1:$1048576,9,),"")</f>
        <v/>
      </c>
      <c r="N2254" s="86"/>
      <c r="O2254" s="90">
        <f>IFERROR(VLOOKUP(CONCATENATE($A2254,"D"),'05 APU'!$T:$AB,9,),0)</f>
        <v>0</v>
      </c>
      <c r="P2254" s="90">
        <f t="shared" si="72"/>
        <v>0</v>
      </c>
      <c r="Q2254" s="90">
        <f>IFERROR(VLOOKUP(CONCATENATE($A2254,"C"),'05 APU'!$T:$AB,9,),0)</f>
        <v>0</v>
      </c>
      <c r="R2254" s="90">
        <f>IFERROR(VLOOKUP(CONCATENATE($A2254,"B"),'05 APU'!$T:$AB,9,),0)</f>
        <v>0</v>
      </c>
      <c r="S2254" s="90">
        <f>IFERROR(VLOOKUP(CONCATENATE($A2254,"A"),'05 APU'!$T:$AB,9,),0)</f>
        <v>0</v>
      </c>
      <c r="U2254" s="421"/>
      <c r="V2254" s="424"/>
      <c r="W2254" s="429" t="s">
        <v>7203</v>
      </c>
    </row>
    <row r="2255" spans="1:23" ht="31.5" x14ac:dyDescent="0.25">
      <c r="A2255" s="88">
        <v>2245</v>
      </c>
      <c r="B2255" s="673" t="s">
        <v>5194</v>
      </c>
      <c r="C2255" s="682" t="s">
        <v>6344</v>
      </c>
      <c r="D2255" s="681" t="str">
        <f>IFERROR(VLOOKUP(CONCATENATE($A2255,"T"),'05 APU'!$1:$1048576,3,),"")</f>
        <v/>
      </c>
      <c r="E2255" s="681" t="str">
        <f>IFERROR(VLOOKUP(CONCATENATE($A2255,"T2"),'05 APU'!$1:$1048576,3,),"")</f>
        <v/>
      </c>
      <c r="F2255" s="681" t="str">
        <f>IFERROR(VLOOKUP(CONCATENATE($A2255,"T3"),'05 APU'!$1:$1048576,3,),"")</f>
        <v/>
      </c>
      <c r="G2255" s="672" t="s">
        <v>168</v>
      </c>
      <c r="H2255" s="351"/>
      <c r="I2255" s="90">
        <f>IFERROR((VLOOKUP(CONCATENATE($A2255,"D"),'05 APU'!$1:$1048576,9,)),0)</f>
        <v>0</v>
      </c>
      <c r="J2255" s="90">
        <f t="shared" si="71"/>
        <v>0</v>
      </c>
      <c r="K2255" s="297" t="str">
        <f>IFERROR(VLOOKUP(CONCATENATE($A2255,"C"),'05 APU'!$1:$1048576,9,),"")</f>
        <v/>
      </c>
      <c r="L2255" s="297" t="str">
        <f>IFERROR(VLOOKUP(CONCATENATE($A2255,"B"),'05 APU'!$1:$1048576,9,),"")</f>
        <v/>
      </c>
      <c r="M2255" s="297" t="str">
        <f>IFERROR(VLOOKUP(CONCATENATE($A2255,"A"),'05 APU'!$1:$1048576,9,),"")</f>
        <v/>
      </c>
      <c r="N2255" s="86"/>
      <c r="O2255" s="90">
        <f>IFERROR(VLOOKUP(CONCATENATE($A2255,"D"),'05 APU'!$T:$AB,9,),0)</f>
        <v>0</v>
      </c>
      <c r="P2255" s="90">
        <f t="shared" si="72"/>
        <v>0</v>
      </c>
      <c r="Q2255" s="90">
        <f>IFERROR(VLOOKUP(CONCATENATE($A2255,"C"),'05 APU'!$T:$AB,9,),0)</f>
        <v>0</v>
      </c>
      <c r="R2255" s="90">
        <f>IFERROR(VLOOKUP(CONCATENATE($A2255,"B"),'05 APU'!$T:$AB,9,),0)</f>
        <v>0</v>
      </c>
      <c r="S2255" s="90">
        <f>IFERROR(VLOOKUP(CONCATENATE($A2255,"A"),'05 APU'!$T:$AB,9,),0)</f>
        <v>0</v>
      </c>
      <c r="U2255" s="421"/>
      <c r="V2255" s="424"/>
      <c r="W2255" s="429" t="s">
        <v>7203</v>
      </c>
    </row>
    <row r="2256" spans="1:23" ht="31.5" x14ac:dyDescent="0.25">
      <c r="A2256" s="88">
        <v>2246</v>
      </c>
      <c r="B2256" s="673" t="s">
        <v>5195</v>
      </c>
      <c r="C2256" s="682" t="s">
        <v>6345</v>
      </c>
      <c r="D2256" s="681" t="str">
        <f>IFERROR(VLOOKUP(CONCATENATE($A2256,"T"),'05 APU'!$1:$1048576,3,),"")</f>
        <v/>
      </c>
      <c r="E2256" s="681" t="str">
        <f>IFERROR(VLOOKUP(CONCATENATE($A2256,"T2"),'05 APU'!$1:$1048576,3,),"")</f>
        <v/>
      </c>
      <c r="F2256" s="681" t="str">
        <f>IFERROR(VLOOKUP(CONCATENATE($A2256,"T3"),'05 APU'!$1:$1048576,3,),"")</f>
        <v/>
      </c>
      <c r="G2256" s="672" t="s">
        <v>168</v>
      </c>
      <c r="H2256" s="351"/>
      <c r="I2256" s="90">
        <f>IFERROR((VLOOKUP(CONCATENATE($A2256,"D"),'05 APU'!$1:$1048576,9,)),0)</f>
        <v>0</v>
      </c>
      <c r="J2256" s="90">
        <f t="shared" si="71"/>
        <v>0</v>
      </c>
      <c r="K2256" s="297" t="str">
        <f>IFERROR(VLOOKUP(CONCATENATE($A2256,"C"),'05 APU'!$1:$1048576,9,),"")</f>
        <v/>
      </c>
      <c r="L2256" s="297" t="str">
        <f>IFERROR(VLOOKUP(CONCATENATE($A2256,"B"),'05 APU'!$1:$1048576,9,),"")</f>
        <v/>
      </c>
      <c r="M2256" s="297" t="str">
        <f>IFERROR(VLOOKUP(CONCATENATE($A2256,"A"),'05 APU'!$1:$1048576,9,),"")</f>
        <v/>
      </c>
      <c r="N2256" s="86"/>
      <c r="O2256" s="90">
        <f>IFERROR(VLOOKUP(CONCATENATE($A2256,"D"),'05 APU'!$T:$AB,9,),0)</f>
        <v>0</v>
      </c>
      <c r="P2256" s="90">
        <f t="shared" si="72"/>
        <v>0</v>
      </c>
      <c r="Q2256" s="90">
        <f>IFERROR(VLOOKUP(CONCATENATE($A2256,"C"),'05 APU'!$T:$AB,9,),0)</f>
        <v>0</v>
      </c>
      <c r="R2256" s="90">
        <f>IFERROR(VLOOKUP(CONCATENATE($A2256,"B"),'05 APU'!$T:$AB,9,),0)</f>
        <v>0</v>
      </c>
      <c r="S2256" s="90">
        <f>IFERROR(VLOOKUP(CONCATENATE($A2256,"A"),'05 APU'!$T:$AB,9,),0)</f>
        <v>0</v>
      </c>
      <c r="U2256" s="421"/>
      <c r="V2256" s="424"/>
      <c r="W2256" s="429" t="s">
        <v>7203</v>
      </c>
    </row>
    <row r="2257" spans="1:23" ht="31.5" x14ac:dyDescent="0.25">
      <c r="A2257" s="88">
        <v>2247</v>
      </c>
      <c r="B2257" s="673" t="s">
        <v>5196</v>
      </c>
      <c r="C2257" s="682" t="s">
        <v>6346</v>
      </c>
      <c r="D2257" s="681" t="str">
        <f>IFERROR(VLOOKUP(CONCATENATE($A2257,"T"),'05 APU'!$1:$1048576,3,),"")</f>
        <v/>
      </c>
      <c r="E2257" s="681" t="str">
        <f>IFERROR(VLOOKUP(CONCATENATE($A2257,"T2"),'05 APU'!$1:$1048576,3,),"")</f>
        <v/>
      </c>
      <c r="F2257" s="681" t="str">
        <f>IFERROR(VLOOKUP(CONCATENATE($A2257,"T3"),'05 APU'!$1:$1048576,3,),"")</f>
        <v/>
      </c>
      <c r="G2257" s="672" t="s">
        <v>168</v>
      </c>
      <c r="H2257" s="351"/>
      <c r="I2257" s="90">
        <f>IFERROR((VLOOKUP(CONCATENATE($A2257,"D"),'05 APU'!$1:$1048576,9,)),0)</f>
        <v>0</v>
      </c>
      <c r="J2257" s="90">
        <f t="shared" si="71"/>
        <v>0</v>
      </c>
      <c r="K2257" s="297" t="str">
        <f>IFERROR(VLOOKUP(CONCATENATE($A2257,"C"),'05 APU'!$1:$1048576,9,),"")</f>
        <v/>
      </c>
      <c r="L2257" s="297" t="str">
        <f>IFERROR(VLOOKUP(CONCATENATE($A2257,"B"),'05 APU'!$1:$1048576,9,),"")</f>
        <v/>
      </c>
      <c r="M2257" s="297" t="str">
        <f>IFERROR(VLOOKUP(CONCATENATE($A2257,"A"),'05 APU'!$1:$1048576,9,),"")</f>
        <v/>
      </c>
      <c r="N2257" s="86"/>
      <c r="O2257" s="90">
        <f>IFERROR(VLOOKUP(CONCATENATE($A2257,"D"),'05 APU'!$T:$AB,9,),0)</f>
        <v>0</v>
      </c>
      <c r="P2257" s="90">
        <f t="shared" si="72"/>
        <v>0</v>
      </c>
      <c r="Q2257" s="90">
        <f>IFERROR(VLOOKUP(CONCATENATE($A2257,"C"),'05 APU'!$T:$AB,9,),0)</f>
        <v>0</v>
      </c>
      <c r="R2257" s="90">
        <f>IFERROR(VLOOKUP(CONCATENATE($A2257,"B"),'05 APU'!$T:$AB,9,),0)</f>
        <v>0</v>
      </c>
      <c r="S2257" s="90">
        <f>IFERROR(VLOOKUP(CONCATENATE($A2257,"A"),'05 APU'!$T:$AB,9,),0)</f>
        <v>0</v>
      </c>
      <c r="U2257" s="421"/>
      <c r="V2257" s="424"/>
      <c r="W2257" s="429" t="s">
        <v>7203</v>
      </c>
    </row>
    <row r="2258" spans="1:23" ht="31.5" x14ac:dyDescent="0.25">
      <c r="A2258" s="88">
        <v>2248</v>
      </c>
      <c r="B2258" s="673" t="s">
        <v>5197</v>
      </c>
      <c r="C2258" s="682" t="s">
        <v>6347</v>
      </c>
      <c r="D2258" s="681" t="str">
        <f>IFERROR(VLOOKUP(CONCATENATE($A2258,"T"),'05 APU'!$1:$1048576,3,),"")</f>
        <v/>
      </c>
      <c r="E2258" s="681" t="str">
        <f>IFERROR(VLOOKUP(CONCATENATE($A2258,"T2"),'05 APU'!$1:$1048576,3,),"")</f>
        <v/>
      </c>
      <c r="F2258" s="681" t="str">
        <f>IFERROR(VLOOKUP(CONCATENATE($A2258,"T3"),'05 APU'!$1:$1048576,3,),"")</f>
        <v/>
      </c>
      <c r="G2258" s="672" t="s">
        <v>168</v>
      </c>
      <c r="H2258" s="351"/>
      <c r="I2258" s="90">
        <f>IFERROR((VLOOKUP(CONCATENATE($A2258,"D"),'05 APU'!$1:$1048576,9,)),0)</f>
        <v>0</v>
      </c>
      <c r="J2258" s="90">
        <f t="shared" si="71"/>
        <v>0</v>
      </c>
      <c r="K2258" s="297" t="str">
        <f>IFERROR(VLOOKUP(CONCATENATE($A2258,"C"),'05 APU'!$1:$1048576,9,),"")</f>
        <v/>
      </c>
      <c r="L2258" s="297" t="str">
        <f>IFERROR(VLOOKUP(CONCATENATE($A2258,"B"),'05 APU'!$1:$1048576,9,),"")</f>
        <v/>
      </c>
      <c r="M2258" s="297" t="str">
        <f>IFERROR(VLOOKUP(CONCATENATE($A2258,"A"),'05 APU'!$1:$1048576,9,),"")</f>
        <v/>
      </c>
      <c r="N2258" s="86"/>
      <c r="O2258" s="90">
        <f>IFERROR(VLOOKUP(CONCATENATE($A2258,"D"),'05 APU'!$T:$AB,9,),0)</f>
        <v>0</v>
      </c>
      <c r="P2258" s="90">
        <f t="shared" si="72"/>
        <v>0</v>
      </c>
      <c r="Q2258" s="90">
        <f>IFERROR(VLOOKUP(CONCATENATE($A2258,"C"),'05 APU'!$T:$AB,9,),0)</f>
        <v>0</v>
      </c>
      <c r="R2258" s="90">
        <f>IFERROR(VLOOKUP(CONCATENATE($A2258,"B"),'05 APU'!$T:$AB,9,),0)</f>
        <v>0</v>
      </c>
      <c r="S2258" s="90">
        <f>IFERROR(VLOOKUP(CONCATENATE($A2258,"A"),'05 APU'!$T:$AB,9,),0)</f>
        <v>0</v>
      </c>
      <c r="U2258" s="421"/>
      <c r="V2258" s="424"/>
      <c r="W2258" s="429" t="s">
        <v>7203</v>
      </c>
    </row>
    <row r="2259" spans="1:23" ht="31.5" x14ac:dyDescent="0.25">
      <c r="A2259" s="88">
        <v>2249</v>
      </c>
      <c r="B2259" s="673" t="s">
        <v>5198</v>
      </c>
      <c r="C2259" s="682" t="s">
        <v>6348</v>
      </c>
      <c r="D2259" s="681" t="str">
        <f>IFERROR(VLOOKUP(CONCATENATE($A2259,"T"),'05 APU'!$1:$1048576,3,),"")</f>
        <v/>
      </c>
      <c r="E2259" s="681" t="str">
        <f>IFERROR(VLOOKUP(CONCATENATE($A2259,"T2"),'05 APU'!$1:$1048576,3,),"")</f>
        <v/>
      </c>
      <c r="F2259" s="681" t="str">
        <f>IFERROR(VLOOKUP(CONCATENATE($A2259,"T3"),'05 APU'!$1:$1048576,3,),"")</f>
        <v/>
      </c>
      <c r="G2259" s="672" t="s">
        <v>168</v>
      </c>
      <c r="H2259" s="351"/>
      <c r="I2259" s="90">
        <f>IFERROR((VLOOKUP(CONCATENATE($A2259,"D"),'05 APU'!$1:$1048576,9,)),0)</f>
        <v>0</v>
      </c>
      <c r="J2259" s="90">
        <f t="shared" si="71"/>
        <v>0</v>
      </c>
      <c r="K2259" s="297" t="str">
        <f>IFERROR(VLOOKUP(CONCATENATE($A2259,"C"),'05 APU'!$1:$1048576,9,),"")</f>
        <v/>
      </c>
      <c r="L2259" s="297" t="str">
        <f>IFERROR(VLOOKUP(CONCATENATE($A2259,"B"),'05 APU'!$1:$1048576,9,),"")</f>
        <v/>
      </c>
      <c r="M2259" s="297" t="str">
        <f>IFERROR(VLOOKUP(CONCATENATE($A2259,"A"),'05 APU'!$1:$1048576,9,),"")</f>
        <v/>
      </c>
      <c r="N2259" s="86"/>
      <c r="O2259" s="90">
        <f>IFERROR(VLOOKUP(CONCATENATE($A2259,"D"),'05 APU'!$T:$AB,9,),0)</f>
        <v>0</v>
      </c>
      <c r="P2259" s="90">
        <f t="shared" si="72"/>
        <v>0</v>
      </c>
      <c r="Q2259" s="90">
        <f>IFERROR(VLOOKUP(CONCATENATE($A2259,"C"),'05 APU'!$T:$AB,9,),0)</f>
        <v>0</v>
      </c>
      <c r="R2259" s="90">
        <f>IFERROR(VLOOKUP(CONCATENATE($A2259,"B"),'05 APU'!$T:$AB,9,),0)</f>
        <v>0</v>
      </c>
      <c r="S2259" s="90">
        <f>IFERROR(VLOOKUP(CONCATENATE($A2259,"A"),'05 APU'!$T:$AB,9,),0)</f>
        <v>0</v>
      </c>
      <c r="U2259" s="421"/>
      <c r="V2259" s="424"/>
      <c r="W2259" s="429" t="s">
        <v>7203</v>
      </c>
    </row>
    <row r="2260" spans="1:23" ht="31.5" x14ac:dyDescent="0.25">
      <c r="A2260" s="88">
        <v>2250</v>
      </c>
      <c r="B2260" s="673" t="s">
        <v>5199</v>
      </c>
      <c r="C2260" s="682" t="s">
        <v>6349</v>
      </c>
      <c r="D2260" s="681" t="str">
        <f>IFERROR(VLOOKUP(CONCATENATE($A2260,"T"),'05 APU'!$1:$1048576,3,),"")</f>
        <v/>
      </c>
      <c r="E2260" s="681" t="str">
        <f>IFERROR(VLOOKUP(CONCATENATE($A2260,"T2"),'05 APU'!$1:$1048576,3,),"")</f>
        <v/>
      </c>
      <c r="F2260" s="681" t="str">
        <f>IFERROR(VLOOKUP(CONCATENATE($A2260,"T3"),'05 APU'!$1:$1048576,3,),"")</f>
        <v/>
      </c>
      <c r="G2260" s="672" t="s">
        <v>168</v>
      </c>
      <c r="H2260" s="351"/>
      <c r="I2260" s="90">
        <f>IFERROR((VLOOKUP(CONCATENATE($A2260,"D"),'05 APU'!$1:$1048576,9,)),0)</f>
        <v>0</v>
      </c>
      <c r="J2260" s="90">
        <f t="shared" si="71"/>
        <v>0</v>
      </c>
      <c r="K2260" s="297" t="str">
        <f>IFERROR(VLOOKUP(CONCATENATE($A2260,"C"),'05 APU'!$1:$1048576,9,),"")</f>
        <v/>
      </c>
      <c r="L2260" s="297" t="str">
        <f>IFERROR(VLOOKUP(CONCATENATE($A2260,"B"),'05 APU'!$1:$1048576,9,),"")</f>
        <v/>
      </c>
      <c r="M2260" s="297" t="str">
        <f>IFERROR(VLOOKUP(CONCATENATE($A2260,"A"),'05 APU'!$1:$1048576,9,),"")</f>
        <v/>
      </c>
      <c r="N2260" s="86"/>
      <c r="O2260" s="90">
        <f>IFERROR(VLOOKUP(CONCATENATE($A2260,"D"),'05 APU'!$T:$AB,9,),0)</f>
        <v>0</v>
      </c>
      <c r="P2260" s="90">
        <f t="shared" si="72"/>
        <v>0</v>
      </c>
      <c r="Q2260" s="90">
        <f>IFERROR(VLOOKUP(CONCATENATE($A2260,"C"),'05 APU'!$T:$AB,9,),0)</f>
        <v>0</v>
      </c>
      <c r="R2260" s="90">
        <f>IFERROR(VLOOKUP(CONCATENATE($A2260,"B"),'05 APU'!$T:$AB,9,),0)</f>
        <v>0</v>
      </c>
      <c r="S2260" s="90">
        <f>IFERROR(VLOOKUP(CONCATENATE($A2260,"A"),'05 APU'!$T:$AB,9,),0)</f>
        <v>0</v>
      </c>
      <c r="U2260" s="421"/>
      <c r="V2260" s="424"/>
      <c r="W2260" s="429" t="s">
        <v>7203</v>
      </c>
    </row>
    <row r="2261" spans="1:23" ht="31.5" x14ac:dyDescent="0.25">
      <c r="A2261" s="88">
        <v>2251</v>
      </c>
      <c r="B2261" s="673" t="s">
        <v>5200</v>
      </c>
      <c r="C2261" s="682" t="s">
        <v>6350</v>
      </c>
      <c r="D2261" s="681" t="str">
        <f>IFERROR(VLOOKUP(CONCATENATE($A2261,"T"),'05 APU'!$1:$1048576,3,),"")</f>
        <v/>
      </c>
      <c r="E2261" s="681" t="str">
        <f>IFERROR(VLOOKUP(CONCATENATE($A2261,"T2"),'05 APU'!$1:$1048576,3,),"")</f>
        <v/>
      </c>
      <c r="F2261" s="681" t="str">
        <f>IFERROR(VLOOKUP(CONCATENATE($A2261,"T3"),'05 APU'!$1:$1048576,3,),"")</f>
        <v/>
      </c>
      <c r="G2261" s="672" t="s">
        <v>168</v>
      </c>
      <c r="H2261" s="351"/>
      <c r="I2261" s="90">
        <f>IFERROR((VLOOKUP(CONCATENATE($A2261,"D"),'05 APU'!$1:$1048576,9,)),0)</f>
        <v>0</v>
      </c>
      <c r="J2261" s="90">
        <f t="shared" si="71"/>
        <v>0</v>
      </c>
      <c r="K2261" s="297" t="str">
        <f>IFERROR(VLOOKUP(CONCATENATE($A2261,"C"),'05 APU'!$1:$1048576,9,),"")</f>
        <v/>
      </c>
      <c r="L2261" s="297" t="str">
        <f>IFERROR(VLOOKUP(CONCATENATE($A2261,"B"),'05 APU'!$1:$1048576,9,),"")</f>
        <v/>
      </c>
      <c r="M2261" s="297" t="str">
        <f>IFERROR(VLOOKUP(CONCATENATE($A2261,"A"),'05 APU'!$1:$1048576,9,),"")</f>
        <v/>
      </c>
      <c r="N2261" s="86"/>
      <c r="O2261" s="90">
        <f>IFERROR(VLOOKUP(CONCATENATE($A2261,"D"),'05 APU'!$T:$AB,9,),0)</f>
        <v>0</v>
      </c>
      <c r="P2261" s="90">
        <f t="shared" si="72"/>
        <v>0</v>
      </c>
      <c r="Q2261" s="90">
        <f>IFERROR(VLOOKUP(CONCATENATE($A2261,"C"),'05 APU'!$T:$AB,9,),0)</f>
        <v>0</v>
      </c>
      <c r="R2261" s="90">
        <f>IFERROR(VLOOKUP(CONCATENATE($A2261,"B"),'05 APU'!$T:$AB,9,),0)</f>
        <v>0</v>
      </c>
      <c r="S2261" s="90">
        <f>IFERROR(VLOOKUP(CONCATENATE($A2261,"A"),'05 APU'!$T:$AB,9,),0)</f>
        <v>0</v>
      </c>
      <c r="U2261" s="421"/>
      <c r="V2261" s="424"/>
      <c r="W2261" s="429" t="s">
        <v>7203</v>
      </c>
    </row>
    <row r="2262" spans="1:23" ht="31.5" x14ac:dyDescent="0.25">
      <c r="A2262" s="88">
        <v>2252</v>
      </c>
      <c r="B2262" s="673" t="s">
        <v>5201</v>
      </c>
      <c r="C2262" s="682" t="s">
        <v>6351</v>
      </c>
      <c r="D2262" s="681" t="str">
        <f>IFERROR(VLOOKUP(CONCATENATE($A2262,"T"),'05 APU'!$1:$1048576,3,),"")</f>
        <v/>
      </c>
      <c r="E2262" s="681" t="str">
        <f>IFERROR(VLOOKUP(CONCATENATE($A2262,"T2"),'05 APU'!$1:$1048576,3,),"")</f>
        <v/>
      </c>
      <c r="F2262" s="681" t="str">
        <f>IFERROR(VLOOKUP(CONCATENATE($A2262,"T3"),'05 APU'!$1:$1048576,3,),"")</f>
        <v/>
      </c>
      <c r="G2262" s="672" t="s">
        <v>168</v>
      </c>
      <c r="H2262" s="351"/>
      <c r="I2262" s="90">
        <f>IFERROR((VLOOKUP(CONCATENATE($A2262,"D"),'05 APU'!$1:$1048576,9,)),0)</f>
        <v>0</v>
      </c>
      <c r="J2262" s="90">
        <f t="shared" si="71"/>
        <v>0</v>
      </c>
      <c r="K2262" s="297" t="str">
        <f>IFERROR(VLOOKUP(CONCATENATE($A2262,"C"),'05 APU'!$1:$1048576,9,),"")</f>
        <v/>
      </c>
      <c r="L2262" s="297" t="str">
        <f>IFERROR(VLOOKUP(CONCATENATE($A2262,"B"),'05 APU'!$1:$1048576,9,),"")</f>
        <v/>
      </c>
      <c r="M2262" s="297" t="str">
        <f>IFERROR(VLOOKUP(CONCATENATE($A2262,"A"),'05 APU'!$1:$1048576,9,),"")</f>
        <v/>
      </c>
      <c r="N2262" s="86"/>
      <c r="O2262" s="90">
        <f>IFERROR(VLOOKUP(CONCATENATE($A2262,"D"),'05 APU'!$T:$AB,9,),0)</f>
        <v>0</v>
      </c>
      <c r="P2262" s="90">
        <f t="shared" si="72"/>
        <v>0</v>
      </c>
      <c r="Q2262" s="90">
        <f>IFERROR(VLOOKUP(CONCATENATE($A2262,"C"),'05 APU'!$T:$AB,9,),0)</f>
        <v>0</v>
      </c>
      <c r="R2262" s="90">
        <f>IFERROR(VLOOKUP(CONCATENATE($A2262,"B"),'05 APU'!$T:$AB,9,),0)</f>
        <v>0</v>
      </c>
      <c r="S2262" s="90">
        <f>IFERROR(VLOOKUP(CONCATENATE($A2262,"A"),'05 APU'!$T:$AB,9,),0)</f>
        <v>0</v>
      </c>
      <c r="U2262" s="421"/>
      <c r="V2262" s="424"/>
      <c r="W2262" s="429" t="s">
        <v>7203</v>
      </c>
    </row>
    <row r="2263" spans="1:23" x14ac:dyDescent="0.25">
      <c r="A2263" s="88">
        <v>2253</v>
      </c>
      <c r="B2263" s="670"/>
      <c r="C2263" s="671" t="s">
        <v>7137</v>
      </c>
      <c r="D2263" s="681" t="str">
        <f>IFERROR(VLOOKUP(CONCATENATE($A2263,"T"),'05 APU'!$1:$1048576,3,),"")</f>
        <v/>
      </c>
      <c r="E2263" s="681" t="str">
        <f>IFERROR(VLOOKUP(CONCATENATE($A2263,"T2"),'05 APU'!$1:$1048576,3,),"")</f>
        <v/>
      </c>
      <c r="F2263" s="681" t="str">
        <f>IFERROR(VLOOKUP(CONCATENATE($A2263,"T3"),'05 APU'!$1:$1048576,3,),"")</f>
        <v/>
      </c>
      <c r="G2263" s="672"/>
      <c r="H2263" s="351"/>
      <c r="I2263" s="90">
        <f>IFERROR((VLOOKUP(CONCATENATE($A2263,"D"),'05 APU'!$1:$1048576,9,)),0)</f>
        <v>0</v>
      </c>
      <c r="J2263" s="90">
        <f t="shared" si="71"/>
        <v>0</v>
      </c>
      <c r="K2263" s="297" t="str">
        <f>IFERROR(VLOOKUP(CONCATENATE($A2263,"C"),'05 APU'!$1:$1048576,9,),"")</f>
        <v/>
      </c>
      <c r="L2263" s="297" t="str">
        <f>IFERROR(VLOOKUP(CONCATENATE($A2263,"B"),'05 APU'!$1:$1048576,9,),"")</f>
        <v/>
      </c>
      <c r="M2263" s="297" t="str">
        <f>IFERROR(VLOOKUP(CONCATENATE($A2263,"A"),'05 APU'!$1:$1048576,9,),"")</f>
        <v/>
      </c>
      <c r="N2263" s="86"/>
      <c r="O2263" s="90">
        <f>IFERROR(VLOOKUP(CONCATENATE($A2263,"D"),'05 APU'!$T:$AB,9,),0)</f>
        <v>0</v>
      </c>
      <c r="P2263" s="90">
        <f t="shared" si="72"/>
        <v>0</v>
      </c>
      <c r="Q2263" s="90">
        <f>IFERROR(VLOOKUP(CONCATENATE($A2263,"C"),'05 APU'!$T:$AB,9,),0)</f>
        <v>0</v>
      </c>
      <c r="R2263" s="90">
        <f>IFERROR(VLOOKUP(CONCATENATE($A2263,"B"),'05 APU'!$T:$AB,9,),0)</f>
        <v>0</v>
      </c>
      <c r="S2263" s="90">
        <f>IFERROR(VLOOKUP(CONCATENATE($A2263,"A"),'05 APU'!$T:$AB,9,),0)</f>
        <v>0</v>
      </c>
      <c r="U2263" s="421"/>
      <c r="V2263" s="424"/>
      <c r="W2263" s="429"/>
    </row>
    <row r="2264" spans="1:23" ht="21" x14ac:dyDescent="0.25">
      <c r="A2264" s="88">
        <v>2254</v>
      </c>
      <c r="B2264" s="673" t="s">
        <v>5202</v>
      </c>
      <c r="C2264" s="682" t="s">
        <v>6352</v>
      </c>
      <c r="D2264" s="681" t="str">
        <f>IFERROR(VLOOKUP(CONCATENATE($A2264,"T"),'05 APU'!$1:$1048576,3,),"")</f>
        <v/>
      </c>
      <c r="E2264" s="681" t="str">
        <f>IFERROR(VLOOKUP(CONCATENATE($A2264,"T2"),'05 APU'!$1:$1048576,3,),"")</f>
        <v/>
      </c>
      <c r="F2264" s="681" t="str">
        <f>IFERROR(VLOOKUP(CONCATENATE($A2264,"T3"),'05 APU'!$1:$1048576,3,),"")</f>
        <v/>
      </c>
      <c r="G2264" s="672" t="s">
        <v>168</v>
      </c>
      <c r="H2264" s="351"/>
      <c r="I2264" s="90">
        <f>IFERROR((VLOOKUP(CONCATENATE($A2264,"D"),'05 APU'!$1:$1048576,9,)),0)</f>
        <v>0</v>
      </c>
      <c r="J2264" s="90">
        <f t="shared" si="71"/>
        <v>0</v>
      </c>
      <c r="K2264" s="297" t="str">
        <f>IFERROR(VLOOKUP(CONCATENATE($A2264,"C"),'05 APU'!$1:$1048576,9,),"")</f>
        <v/>
      </c>
      <c r="L2264" s="297" t="str">
        <f>IFERROR(VLOOKUP(CONCATENATE($A2264,"B"),'05 APU'!$1:$1048576,9,),"")</f>
        <v/>
      </c>
      <c r="M2264" s="297" t="str">
        <f>IFERROR(VLOOKUP(CONCATENATE($A2264,"A"),'05 APU'!$1:$1048576,9,),"")</f>
        <v/>
      </c>
      <c r="N2264" s="86"/>
      <c r="O2264" s="90">
        <f>IFERROR(VLOOKUP(CONCATENATE($A2264,"D"),'05 APU'!$T:$AB,9,),0)</f>
        <v>0</v>
      </c>
      <c r="P2264" s="90">
        <f t="shared" si="72"/>
        <v>0</v>
      </c>
      <c r="Q2264" s="90">
        <f>IFERROR(VLOOKUP(CONCATENATE($A2264,"C"),'05 APU'!$T:$AB,9,),0)</f>
        <v>0</v>
      </c>
      <c r="R2264" s="90">
        <f>IFERROR(VLOOKUP(CONCATENATE($A2264,"B"),'05 APU'!$T:$AB,9,),0)</f>
        <v>0</v>
      </c>
      <c r="S2264" s="90">
        <f>IFERROR(VLOOKUP(CONCATENATE($A2264,"A"),'05 APU'!$T:$AB,9,),0)</f>
        <v>0</v>
      </c>
      <c r="U2264" s="421"/>
      <c r="V2264" s="424"/>
      <c r="W2264" s="429" t="s">
        <v>7203</v>
      </c>
    </row>
    <row r="2265" spans="1:23" ht="21" x14ac:dyDescent="0.25">
      <c r="A2265" s="88">
        <v>2255</v>
      </c>
      <c r="B2265" s="673" t="s">
        <v>5203</v>
      </c>
      <c r="C2265" s="682" t="s">
        <v>6353</v>
      </c>
      <c r="D2265" s="681" t="str">
        <f>IFERROR(VLOOKUP(CONCATENATE($A2265,"T"),'05 APU'!$1:$1048576,3,),"")</f>
        <v/>
      </c>
      <c r="E2265" s="681" t="str">
        <f>IFERROR(VLOOKUP(CONCATENATE($A2265,"T2"),'05 APU'!$1:$1048576,3,),"")</f>
        <v/>
      </c>
      <c r="F2265" s="681" t="str">
        <f>IFERROR(VLOOKUP(CONCATENATE($A2265,"T3"),'05 APU'!$1:$1048576,3,),"")</f>
        <v/>
      </c>
      <c r="G2265" s="672" t="s">
        <v>168</v>
      </c>
      <c r="H2265" s="351"/>
      <c r="I2265" s="90">
        <f>IFERROR((VLOOKUP(CONCATENATE($A2265,"D"),'05 APU'!$1:$1048576,9,)),0)</f>
        <v>0</v>
      </c>
      <c r="J2265" s="90">
        <f t="shared" si="71"/>
        <v>0</v>
      </c>
      <c r="K2265" s="297" t="str">
        <f>IFERROR(VLOOKUP(CONCATENATE($A2265,"C"),'05 APU'!$1:$1048576,9,),"")</f>
        <v/>
      </c>
      <c r="L2265" s="297" t="str">
        <f>IFERROR(VLOOKUP(CONCATENATE($A2265,"B"),'05 APU'!$1:$1048576,9,),"")</f>
        <v/>
      </c>
      <c r="M2265" s="297" t="str">
        <f>IFERROR(VLOOKUP(CONCATENATE($A2265,"A"),'05 APU'!$1:$1048576,9,),"")</f>
        <v/>
      </c>
      <c r="N2265" s="86"/>
      <c r="O2265" s="90">
        <f>IFERROR(VLOOKUP(CONCATENATE($A2265,"D"),'05 APU'!$T:$AB,9,),0)</f>
        <v>0</v>
      </c>
      <c r="P2265" s="90">
        <f t="shared" si="72"/>
        <v>0</v>
      </c>
      <c r="Q2265" s="90">
        <f>IFERROR(VLOOKUP(CONCATENATE($A2265,"C"),'05 APU'!$T:$AB,9,),0)</f>
        <v>0</v>
      </c>
      <c r="R2265" s="90">
        <f>IFERROR(VLOOKUP(CONCATENATE($A2265,"B"),'05 APU'!$T:$AB,9,),0)</f>
        <v>0</v>
      </c>
      <c r="S2265" s="90">
        <f>IFERROR(VLOOKUP(CONCATENATE($A2265,"A"),'05 APU'!$T:$AB,9,),0)</f>
        <v>0</v>
      </c>
      <c r="U2265" s="421"/>
      <c r="V2265" s="424"/>
      <c r="W2265" s="429" t="s">
        <v>7203</v>
      </c>
    </row>
    <row r="2266" spans="1:23" ht="21" x14ac:dyDescent="0.25">
      <c r="A2266" s="88">
        <v>2256</v>
      </c>
      <c r="B2266" s="673" t="s">
        <v>5204</v>
      </c>
      <c r="C2266" s="682" t="s">
        <v>6354</v>
      </c>
      <c r="D2266" s="681" t="str">
        <f>IFERROR(VLOOKUP(CONCATENATE($A2266,"T"),'05 APU'!$1:$1048576,3,),"")</f>
        <v/>
      </c>
      <c r="E2266" s="681" t="str">
        <f>IFERROR(VLOOKUP(CONCATENATE($A2266,"T2"),'05 APU'!$1:$1048576,3,),"")</f>
        <v/>
      </c>
      <c r="F2266" s="681" t="str">
        <f>IFERROR(VLOOKUP(CONCATENATE($A2266,"T3"),'05 APU'!$1:$1048576,3,),"")</f>
        <v/>
      </c>
      <c r="G2266" s="672" t="s">
        <v>168</v>
      </c>
      <c r="H2266" s="351"/>
      <c r="I2266" s="90">
        <f>IFERROR((VLOOKUP(CONCATENATE($A2266,"D"),'05 APU'!$1:$1048576,9,)),0)</f>
        <v>0</v>
      </c>
      <c r="J2266" s="90">
        <f t="shared" si="71"/>
        <v>0</v>
      </c>
      <c r="K2266" s="297" t="str">
        <f>IFERROR(VLOOKUP(CONCATENATE($A2266,"C"),'05 APU'!$1:$1048576,9,),"")</f>
        <v/>
      </c>
      <c r="L2266" s="297" t="str">
        <f>IFERROR(VLOOKUP(CONCATENATE($A2266,"B"),'05 APU'!$1:$1048576,9,),"")</f>
        <v/>
      </c>
      <c r="M2266" s="297" t="str">
        <f>IFERROR(VLOOKUP(CONCATENATE($A2266,"A"),'05 APU'!$1:$1048576,9,),"")</f>
        <v/>
      </c>
      <c r="N2266" s="86"/>
      <c r="O2266" s="90">
        <f>IFERROR(VLOOKUP(CONCATENATE($A2266,"D"),'05 APU'!$T:$AB,9,),0)</f>
        <v>0</v>
      </c>
      <c r="P2266" s="90">
        <f t="shared" si="72"/>
        <v>0</v>
      </c>
      <c r="Q2266" s="90">
        <f>IFERROR(VLOOKUP(CONCATENATE($A2266,"C"),'05 APU'!$T:$AB,9,),0)</f>
        <v>0</v>
      </c>
      <c r="R2266" s="90">
        <f>IFERROR(VLOOKUP(CONCATENATE($A2266,"B"),'05 APU'!$T:$AB,9,),0)</f>
        <v>0</v>
      </c>
      <c r="S2266" s="90">
        <f>IFERROR(VLOOKUP(CONCATENATE($A2266,"A"),'05 APU'!$T:$AB,9,),0)</f>
        <v>0</v>
      </c>
      <c r="U2266" s="421"/>
      <c r="V2266" s="424"/>
      <c r="W2266" s="429" t="s">
        <v>7203</v>
      </c>
    </row>
    <row r="2267" spans="1:23" ht="21" x14ac:dyDescent="0.25">
      <c r="A2267" s="88">
        <v>2257</v>
      </c>
      <c r="B2267" s="673" t="s">
        <v>5205</v>
      </c>
      <c r="C2267" s="682" t="s">
        <v>6355</v>
      </c>
      <c r="D2267" s="681" t="str">
        <f>IFERROR(VLOOKUP(CONCATENATE($A2267,"T"),'05 APU'!$1:$1048576,3,),"")</f>
        <v/>
      </c>
      <c r="E2267" s="681" t="str">
        <f>IFERROR(VLOOKUP(CONCATENATE($A2267,"T2"),'05 APU'!$1:$1048576,3,),"")</f>
        <v/>
      </c>
      <c r="F2267" s="681" t="str">
        <f>IFERROR(VLOOKUP(CONCATENATE($A2267,"T3"),'05 APU'!$1:$1048576,3,),"")</f>
        <v/>
      </c>
      <c r="G2267" s="672" t="s">
        <v>168</v>
      </c>
      <c r="H2267" s="351"/>
      <c r="I2267" s="90">
        <f>IFERROR((VLOOKUP(CONCATENATE($A2267,"D"),'05 APU'!$1:$1048576,9,)),0)</f>
        <v>0</v>
      </c>
      <c r="J2267" s="90">
        <f t="shared" si="71"/>
        <v>0</v>
      </c>
      <c r="K2267" s="297" t="str">
        <f>IFERROR(VLOOKUP(CONCATENATE($A2267,"C"),'05 APU'!$1:$1048576,9,),"")</f>
        <v/>
      </c>
      <c r="L2267" s="297" t="str">
        <f>IFERROR(VLOOKUP(CONCATENATE($A2267,"B"),'05 APU'!$1:$1048576,9,),"")</f>
        <v/>
      </c>
      <c r="M2267" s="297" t="str">
        <f>IFERROR(VLOOKUP(CONCATENATE($A2267,"A"),'05 APU'!$1:$1048576,9,),"")</f>
        <v/>
      </c>
      <c r="N2267" s="86"/>
      <c r="O2267" s="90">
        <f>IFERROR(VLOOKUP(CONCATENATE($A2267,"D"),'05 APU'!$T:$AB,9,),0)</f>
        <v>0</v>
      </c>
      <c r="P2267" s="90">
        <f t="shared" si="72"/>
        <v>0</v>
      </c>
      <c r="Q2267" s="90">
        <f>IFERROR(VLOOKUP(CONCATENATE($A2267,"C"),'05 APU'!$T:$AB,9,),0)</f>
        <v>0</v>
      </c>
      <c r="R2267" s="90">
        <f>IFERROR(VLOOKUP(CONCATENATE($A2267,"B"),'05 APU'!$T:$AB,9,),0)</f>
        <v>0</v>
      </c>
      <c r="S2267" s="90">
        <f>IFERROR(VLOOKUP(CONCATENATE($A2267,"A"),'05 APU'!$T:$AB,9,),0)</f>
        <v>0</v>
      </c>
      <c r="U2267" s="421"/>
      <c r="V2267" s="424"/>
      <c r="W2267" s="429" t="s">
        <v>7203</v>
      </c>
    </row>
    <row r="2268" spans="1:23" ht="21" x14ac:dyDescent="0.25">
      <c r="A2268" s="88">
        <v>2258</v>
      </c>
      <c r="B2268" s="673" t="s">
        <v>5206</v>
      </c>
      <c r="C2268" s="682" t="s">
        <v>6356</v>
      </c>
      <c r="D2268" s="681" t="str">
        <f>IFERROR(VLOOKUP(CONCATENATE($A2268,"T"),'05 APU'!$1:$1048576,3,),"")</f>
        <v/>
      </c>
      <c r="E2268" s="681" t="str">
        <f>IFERROR(VLOOKUP(CONCATENATE($A2268,"T2"),'05 APU'!$1:$1048576,3,),"")</f>
        <v/>
      </c>
      <c r="F2268" s="681" t="str">
        <f>IFERROR(VLOOKUP(CONCATENATE($A2268,"T3"),'05 APU'!$1:$1048576,3,),"")</f>
        <v/>
      </c>
      <c r="G2268" s="672" t="s">
        <v>168</v>
      </c>
      <c r="H2268" s="351"/>
      <c r="I2268" s="90">
        <f>IFERROR((VLOOKUP(CONCATENATE($A2268,"D"),'05 APU'!$1:$1048576,9,)),0)</f>
        <v>0</v>
      </c>
      <c r="J2268" s="90">
        <f t="shared" si="71"/>
        <v>0</v>
      </c>
      <c r="K2268" s="297" t="str">
        <f>IFERROR(VLOOKUP(CONCATENATE($A2268,"C"),'05 APU'!$1:$1048576,9,),"")</f>
        <v/>
      </c>
      <c r="L2268" s="297" t="str">
        <f>IFERROR(VLOOKUP(CONCATENATE($A2268,"B"),'05 APU'!$1:$1048576,9,),"")</f>
        <v/>
      </c>
      <c r="M2268" s="297" t="str">
        <f>IFERROR(VLOOKUP(CONCATENATE($A2268,"A"),'05 APU'!$1:$1048576,9,),"")</f>
        <v/>
      </c>
      <c r="N2268" s="86"/>
      <c r="O2268" s="90">
        <f>IFERROR(VLOOKUP(CONCATENATE($A2268,"D"),'05 APU'!$T:$AB,9,),0)</f>
        <v>0</v>
      </c>
      <c r="P2268" s="90">
        <f t="shared" si="72"/>
        <v>0</v>
      </c>
      <c r="Q2268" s="90">
        <f>IFERROR(VLOOKUP(CONCATENATE($A2268,"C"),'05 APU'!$T:$AB,9,),0)</f>
        <v>0</v>
      </c>
      <c r="R2268" s="90">
        <f>IFERROR(VLOOKUP(CONCATENATE($A2268,"B"),'05 APU'!$T:$AB,9,),0)</f>
        <v>0</v>
      </c>
      <c r="S2268" s="90">
        <f>IFERROR(VLOOKUP(CONCATENATE($A2268,"A"),'05 APU'!$T:$AB,9,),0)</f>
        <v>0</v>
      </c>
      <c r="U2268" s="421"/>
      <c r="V2268" s="424"/>
      <c r="W2268" s="429" t="s">
        <v>7203</v>
      </c>
    </row>
    <row r="2269" spans="1:23" ht="21" x14ac:dyDescent="0.25">
      <c r="A2269" s="88">
        <v>2259</v>
      </c>
      <c r="B2269" s="673" t="s">
        <v>5207</v>
      </c>
      <c r="C2269" s="682" t="s">
        <v>6357</v>
      </c>
      <c r="D2269" s="681" t="str">
        <f>IFERROR(VLOOKUP(CONCATENATE($A2269,"T"),'05 APU'!$1:$1048576,3,),"")</f>
        <v/>
      </c>
      <c r="E2269" s="681" t="str">
        <f>IFERROR(VLOOKUP(CONCATENATE($A2269,"T2"),'05 APU'!$1:$1048576,3,),"")</f>
        <v/>
      </c>
      <c r="F2269" s="681" t="str">
        <f>IFERROR(VLOOKUP(CONCATENATE($A2269,"T3"),'05 APU'!$1:$1048576,3,),"")</f>
        <v/>
      </c>
      <c r="G2269" s="672" t="s">
        <v>168</v>
      </c>
      <c r="H2269" s="351"/>
      <c r="I2269" s="90">
        <f>IFERROR((VLOOKUP(CONCATENATE($A2269,"D"),'05 APU'!$1:$1048576,9,)),0)</f>
        <v>0</v>
      </c>
      <c r="J2269" s="90">
        <f t="shared" si="71"/>
        <v>0</v>
      </c>
      <c r="K2269" s="297" t="str">
        <f>IFERROR(VLOOKUP(CONCATENATE($A2269,"C"),'05 APU'!$1:$1048576,9,),"")</f>
        <v/>
      </c>
      <c r="L2269" s="297" t="str">
        <f>IFERROR(VLOOKUP(CONCATENATE($A2269,"B"),'05 APU'!$1:$1048576,9,),"")</f>
        <v/>
      </c>
      <c r="M2269" s="297" t="str">
        <f>IFERROR(VLOOKUP(CONCATENATE($A2269,"A"),'05 APU'!$1:$1048576,9,),"")</f>
        <v/>
      </c>
      <c r="N2269" s="86"/>
      <c r="O2269" s="90">
        <f>IFERROR(VLOOKUP(CONCATENATE($A2269,"D"),'05 APU'!$T:$AB,9,),0)</f>
        <v>0</v>
      </c>
      <c r="P2269" s="90">
        <f t="shared" si="72"/>
        <v>0</v>
      </c>
      <c r="Q2269" s="90">
        <f>IFERROR(VLOOKUP(CONCATENATE($A2269,"C"),'05 APU'!$T:$AB,9,),0)</f>
        <v>0</v>
      </c>
      <c r="R2269" s="90">
        <f>IFERROR(VLOOKUP(CONCATENATE($A2269,"B"),'05 APU'!$T:$AB,9,),0)</f>
        <v>0</v>
      </c>
      <c r="S2269" s="90">
        <f>IFERROR(VLOOKUP(CONCATENATE($A2269,"A"),'05 APU'!$T:$AB,9,),0)</f>
        <v>0</v>
      </c>
      <c r="U2269" s="421"/>
      <c r="V2269" s="424"/>
      <c r="W2269" s="429" t="s">
        <v>7203</v>
      </c>
    </row>
    <row r="2270" spans="1:23" ht="21" x14ac:dyDescent="0.25">
      <c r="A2270" s="88">
        <v>2260</v>
      </c>
      <c r="B2270" s="673" t="s">
        <v>5208</v>
      </c>
      <c r="C2270" s="682" t="s">
        <v>6358</v>
      </c>
      <c r="D2270" s="681" t="str">
        <f>IFERROR(VLOOKUP(CONCATENATE($A2270,"T"),'05 APU'!$1:$1048576,3,),"")</f>
        <v/>
      </c>
      <c r="E2270" s="681" t="str">
        <f>IFERROR(VLOOKUP(CONCATENATE($A2270,"T2"),'05 APU'!$1:$1048576,3,),"")</f>
        <v/>
      </c>
      <c r="F2270" s="681" t="str">
        <f>IFERROR(VLOOKUP(CONCATENATE($A2270,"T3"),'05 APU'!$1:$1048576,3,),"")</f>
        <v/>
      </c>
      <c r="G2270" s="672" t="s">
        <v>168</v>
      </c>
      <c r="H2270" s="351"/>
      <c r="I2270" s="90">
        <f>IFERROR((VLOOKUP(CONCATENATE($A2270,"D"),'05 APU'!$1:$1048576,9,)),0)</f>
        <v>0</v>
      </c>
      <c r="J2270" s="90">
        <f t="shared" si="71"/>
        <v>0</v>
      </c>
      <c r="K2270" s="297" t="str">
        <f>IFERROR(VLOOKUP(CONCATENATE($A2270,"C"),'05 APU'!$1:$1048576,9,),"")</f>
        <v/>
      </c>
      <c r="L2270" s="297" t="str">
        <f>IFERROR(VLOOKUP(CONCATENATE($A2270,"B"),'05 APU'!$1:$1048576,9,),"")</f>
        <v/>
      </c>
      <c r="M2270" s="297" t="str">
        <f>IFERROR(VLOOKUP(CONCATENATE($A2270,"A"),'05 APU'!$1:$1048576,9,),"")</f>
        <v/>
      </c>
      <c r="N2270" s="86"/>
      <c r="O2270" s="90">
        <f>IFERROR(VLOOKUP(CONCATENATE($A2270,"D"),'05 APU'!$T:$AB,9,),0)</f>
        <v>0</v>
      </c>
      <c r="P2270" s="90">
        <f t="shared" si="72"/>
        <v>0</v>
      </c>
      <c r="Q2270" s="90">
        <f>IFERROR(VLOOKUP(CONCATENATE($A2270,"C"),'05 APU'!$T:$AB,9,),0)</f>
        <v>0</v>
      </c>
      <c r="R2270" s="90">
        <f>IFERROR(VLOOKUP(CONCATENATE($A2270,"B"),'05 APU'!$T:$AB,9,),0)</f>
        <v>0</v>
      </c>
      <c r="S2270" s="90">
        <f>IFERROR(VLOOKUP(CONCATENATE($A2270,"A"),'05 APU'!$T:$AB,9,),0)</f>
        <v>0</v>
      </c>
      <c r="U2270" s="421"/>
      <c r="V2270" s="424"/>
      <c r="W2270" s="429" t="s">
        <v>7203</v>
      </c>
    </row>
    <row r="2271" spans="1:23" ht="21" x14ac:dyDescent="0.25">
      <c r="A2271" s="88">
        <v>2261</v>
      </c>
      <c r="B2271" s="673" t="s">
        <v>5209</v>
      </c>
      <c r="C2271" s="682" t="s">
        <v>6359</v>
      </c>
      <c r="D2271" s="681" t="str">
        <f>IFERROR(VLOOKUP(CONCATENATE($A2271,"T"),'05 APU'!$1:$1048576,3,),"")</f>
        <v/>
      </c>
      <c r="E2271" s="681" t="str">
        <f>IFERROR(VLOOKUP(CONCATENATE($A2271,"T2"),'05 APU'!$1:$1048576,3,),"")</f>
        <v/>
      </c>
      <c r="F2271" s="681" t="str">
        <f>IFERROR(VLOOKUP(CONCATENATE($A2271,"T3"),'05 APU'!$1:$1048576,3,),"")</f>
        <v/>
      </c>
      <c r="G2271" s="672" t="s">
        <v>168</v>
      </c>
      <c r="H2271" s="351"/>
      <c r="I2271" s="90">
        <f>IFERROR((VLOOKUP(CONCATENATE($A2271,"D"),'05 APU'!$1:$1048576,9,)),0)</f>
        <v>0</v>
      </c>
      <c r="J2271" s="90">
        <f t="shared" si="71"/>
        <v>0</v>
      </c>
      <c r="K2271" s="297" t="str">
        <f>IFERROR(VLOOKUP(CONCATENATE($A2271,"C"),'05 APU'!$1:$1048576,9,),"")</f>
        <v/>
      </c>
      <c r="L2271" s="297" t="str">
        <f>IFERROR(VLOOKUP(CONCATENATE($A2271,"B"),'05 APU'!$1:$1048576,9,),"")</f>
        <v/>
      </c>
      <c r="M2271" s="297" t="str">
        <f>IFERROR(VLOOKUP(CONCATENATE($A2271,"A"),'05 APU'!$1:$1048576,9,),"")</f>
        <v/>
      </c>
      <c r="N2271" s="86"/>
      <c r="O2271" s="90">
        <f>IFERROR(VLOOKUP(CONCATENATE($A2271,"D"),'05 APU'!$T:$AB,9,),0)</f>
        <v>0</v>
      </c>
      <c r="P2271" s="90">
        <f t="shared" si="72"/>
        <v>0</v>
      </c>
      <c r="Q2271" s="90">
        <f>IFERROR(VLOOKUP(CONCATENATE($A2271,"C"),'05 APU'!$T:$AB,9,),0)</f>
        <v>0</v>
      </c>
      <c r="R2271" s="90">
        <f>IFERROR(VLOOKUP(CONCATENATE($A2271,"B"),'05 APU'!$T:$AB,9,),0)</f>
        <v>0</v>
      </c>
      <c r="S2271" s="90">
        <f>IFERROR(VLOOKUP(CONCATENATE($A2271,"A"),'05 APU'!$T:$AB,9,),0)</f>
        <v>0</v>
      </c>
      <c r="U2271" s="421"/>
      <c r="V2271" s="424"/>
      <c r="W2271" s="429" t="s">
        <v>7203</v>
      </c>
    </row>
    <row r="2272" spans="1:23" ht="21" x14ac:dyDescent="0.25">
      <c r="A2272" s="88">
        <v>2262</v>
      </c>
      <c r="B2272" s="673" t="s">
        <v>5210</v>
      </c>
      <c r="C2272" s="682" t="s">
        <v>6360</v>
      </c>
      <c r="D2272" s="681" t="str">
        <f>IFERROR(VLOOKUP(CONCATENATE($A2272,"T"),'05 APU'!$1:$1048576,3,),"")</f>
        <v/>
      </c>
      <c r="E2272" s="681" t="str">
        <f>IFERROR(VLOOKUP(CONCATENATE($A2272,"T2"),'05 APU'!$1:$1048576,3,),"")</f>
        <v/>
      </c>
      <c r="F2272" s="681" t="str">
        <f>IFERROR(VLOOKUP(CONCATENATE($A2272,"T3"),'05 APU'!$1:$1048576,3,),"")</f>
        <v/>
      </c>
      <c r="G2272" s="672" t="s">
        <v>168</v>
      </c>
      <c r="H2272" s="351"/>
      <c r="I2272" s="90">
        <f>IFERROR((VLOOKUP(CONCATENATE($A2272,"D"),'05 APU'!$1:$1048576,9,)),0)</f>
        <v>0</v>
      </c>
      <c r="J2272" s="90">
        <f t="shared" si="71"/>
        <v>0</v>
      </c>
      <c r="K2272" s="297" t="str">
        <f>IFERROR(VLOOKUP(CONCATENATE($A2272,"C"),'05 APU'!$1:$1048576,9,),"")</f>
        <v/>
      </c>
      <c r="L2272" s="297" t="str">
        <f>IFERROR(VLOOKUP(CONCATENATE($A2272,"B"),'05 APU'!$1:$1048576,9,),"")</f>
        <v/>
      </c>
      <c r="M2272" s="297" t="str">
        <f>IFERROR(VLOOKUP(CONCATENATE($A2272,"A"),'05 APU'!$1:$1048576,9,),"")</f>
        <v/>
      </c>
      <c r="N2272" s="86"/>
      <c r="O2272" s="90">
        <f>IFERROR(VLOOKUP(CONCATENATE($A2272,"D"),'05 APU'!$T:$AB,9,),0)</f>
        <v>0</v>
      </c>
      <c r="P2272" s="90">
        <f t="shared" si="72"/>
        <v>0</v>
      </c>
      <c r="Q2272" s="90">
        <f>IFERROR(VLOOKUP(CONCATENATE($A2272,"C"),'05 APU'!$T:$AB,9,),0)</f>
        <v>0</v>
      </c>
      <c r="R2272" s="90">
        <f>IFERROR(VLOOKUP(CONCATENATE($A2272,"B"),'05 APU'!$T:$AB,9,),0)</f>
        <v>0</v>
      </c>
      <c r="S2272" s="90">
        <f>IFERROR(VLOOKUP(CONCATENATE($A2272,"A"),'05 APU'!$T:$AB,9,),0)</f>
        <v>0</v>
      </c>
      <c r="U2272" s="421"/>
      <c r="V2272" s="424"/>
      <c r="W2272" s="429" t="s">
        <v>7203</v>
      </c>
    </row>
    <row r="2273" spans="1:23" ht="21" x14ac:dyDescent="0.25">
      <c r="A2273" s="88">
        <v>2263</v>
      </c>
      <c r="B2273" s="673" t="s">
        <v>5211</v>
      </c>
      <c r="C2273" s="682" t="s">
        <v>6361</v>
      </c>
      <c r="D2273" s="681" t="str">
        <f>IFERROR(VLOOKUP(CONCATENATE($A2273,"T"),'05 APU'!$1:$1048576,3,),"")</f>
        <v/>
      </c>
      <c r="E2273" s="681" t="str">
        <f>IFERROR(VLOOKUP(CONCATENATE($A2273,"T2"),'05 APU'!$1:$1048576,3,),"")</f>
        <v/>
      </c>
      <c r="F2273" s="681" t="str">
        <f>IFERROR(VLOOKUP(CONCATENATE($A2273,"T3"),'05 APU'!$1:$1048576,3,),"")</f>
        <v/>
      </c>
      <c r="G2273" s="672" t="s">
        <v>168</v>
      </c>
      <c r="H2273" s="351"/>
      <c r="I2273" s="90">
        <f>IFERROR((VLOOKUP(CONCATENATE($A2273,"D"),'05 APU'!$1:$1048576,9,)),0)</f>
        <v>0</v>
      </c>
      <c r="J2273" s="90">
        <f t="shared" si="71"/>
        <v>0</v>
      </c>
      <c r="K2273" s="297" t="str">
        <f>IFERROR(VLOOKUP(CONCATENATE($A2273,"C"),'05 APU'!$1:$1048576,9,),"")</f>
        <v/>
      </c>
      <c r="L2273" s="297" t="str">
        <f>IFERROR(VLOOKUP(CONCATENATE($A2273,"B"),'05 APU'!$1:$1048576,9,),"")</f>
        <v/>
      </c>
      <c r="M2273" s="297" t="str">
        <f>IFERROR(VLOOKUP(CONCATENATE($A2273,"A"),'05 APU'!$1:$1048576,9,),"")</f>
        <v/>
      </c>
      <c r="N2273" s="86"/>
      <c r="O2273" s="90">
        <f>IFERROR(VLOOKUP(CONCATENATE($A2273,"D"),'05 APU'!$T:$AB,9,),0)</f>
        <v>0</v>
      </c>
      <c r="P2273" s="90">
        <f t="shared" si="72"/>
        <v>0</v>
      </c>
      <c r="Q2273" s="90">
        <f>IFERROR(VLOOKUP(CONCATENATE($A2273,"C"),'05 APU'!$T:$AB,9,),0)</f>
        <v>0</v>
      </c>
      <c r="R2273" s="90">
        <f>IFERROR(VLOOKUP(CONCATENATE($A2273,"B"),'05 APU'!$T:$AB,9,),0)</f>
        <v>0</v>
      </c>
      <c r="S2273" s="90">
        <f>IFERROR(VLOOKUP(CONCATENATE($A2273,"A"),'05 APU'!$T:$AB,9,),0)</f>
        <v>0</v>
      </c>
      <c r="U2273" s="421"/>
      <c r="V2273" s="424"/>
      <c r="W2273" s="429" t="s">
        <v>7203</v>
      </c>
    </row>
    <row r="2274" spans="1:23" ht="21" x14ac:dyDescent="0.25">
      <c r="A2274" s="88">
        <v>2264</v>
      </c>
      <c r="B2274" s="673" t="s">
        <v>5212</v>
      </c>
      <c r="C2274" s="682" t="s">
        <v>6362</v>
      </c>
      <c r="D2274" s="681" t="str">
        <f>IFERROR(VLOOKUP(CONCATENATE($A2274,"T"),'05 APU'!$1:$1048576,3,),"")</f>
        <v/>
      </c>
      <c r="E2274" s="681" t="str">
        <f>IFERROR(VLOOKUP(CONCATENATE($A2274,"T2"),'05 APU'!$1:$1048576,3,),"")</f>
        <v/>
      </c>
      <c r="F2274" s="681" t="str">
        <f>IFERROR(VLOOKUP(CONCATENATE($A2274,"T3"),'05 APU'!$1:$1048576,3,),"")</f>
        <v/>
      </c>
      <c r="G2274" s="672" t="s">
        <v>168</v>
      </c>
      <c r="H2274" s="351"/>
      <c r="I2274" s="90">
        <f>IFERROR((VLOOKUP(CONCATENATE($A2274,"D"),'05 APU'!$1:$1048576,9,)),0)</f>
        <v>0</v>
      </c>
      <c r="J2274" s="90">
        <f t="shared" si="71"/>
        <v>0</v>
      </c>
      <c r="K2274" s="297" t="str">
        <f>IFERROR(VLOOKUP(CONCATENATE($A2274,"C"),'05 APU'!$1:$1048576,9,),"")</f>
        <v/>
      </c>
      <c r="L2274" s="297" t="str">
        <f>IFERROR(VLOOKUP(CONCATENATE($A2274,"B"),'05 APU'!$1:$1048576,9,),"")</f>
        <v/>
      </c>
      <c r="M2274" s="297" t="str">
        <f>IFERROR(VLOOKUP(CONCATENATE($A2274,"A"),'05 APU'!$1:$1048576,9,),"")</f>
        <v/>
      </c>
      <c r="N2274" s="86"/>
      <c r="O2274" s="90">
        <f>IFERROR(VLOOKUP(CONCATENATE($A2274,"D"),'05 APU'!$T:$AB,9,),0)</f>
        <v>0</v>
      </c>
      <c r="P2274" s="90">
        <f t="shared" si="72"/>
        <v>0</v>
      </c>
      <c r="Q2274" s="90">
        <f>IFERROR(VLOOKUP(CONCATENATE($A2274,"C"),'05 APU'!$T:$AB,9,),0)</f>
        <v>0</v>
      </c>
      <c r="R2274" s="90">
        <f>IFERROR(VLOOKUP(CONCATENATE($A2274,"B"),'05 APU'!$T:$AB,9,),0)</f>
        <v>0</v>
      </c>
      <c r="S2274" s="90">
        <f>IFERROR(VLOOKUP(CONCATENATE($A2274,"A"),'05 APU'!$T:$AB,9,),0)</f>
        <v>0</v>
      </c>
      <c r="U2274" s="421"/>
      <c r="V2274" s="424"/>
      <c r="W2274" s="429" t="s">
        <v>7203</v>
      </c>
    </row>
    <row r="2275" spans="1:23" ht="21" x14ac:dyDescent="0.25">
      <c r="A2275" s="88">
        <v>2265</v>
      </c>
      <c r="B2275" s="673" t="s">
        <v>5213</v>
      </c>
      <c r="C2275" s="682" t="s">
        <v>6363</v>
      </c>
      <c r="D2275" s="681" t="str">
        <f>IFERROR(VLOOKUP(CONCATENATE($A2275,"T"),'05 APU'!$1:$1048576,3,),"")</f>
        <v/>
      </c>
      <c r="E2275" s="681" t="str">
        <f>IFERROR(VLOOKUP(CONCATENATE($A2275,"T2"),'05 APU'!$1:$1048576,3,),"")</f>
        <v/>
      </c>
      <c r="F2275" s="681" t="str">
        <f>IFERROR(VLOOKUP(CONCATENATE($A2275,"T3"),'05 APU'!$1:$1048576,3,),"")</f>
        <v/>
      </c>
      <c r="G2275" s="672" t="s">
        <v>168</v>
      </c>
      <c r="H2275" s="351"/>
      <c r="I2275" s="90">
        <f>IFERROR((VLOOKUP(CONCATENATE($A2275,"D"),'05 APU'!$1:$1048576,9,)),0)</f>
        <v>0</v>
      </c>
      <c r="J2275" s="90">
        <f t="shared" si="71"/>
        <v>0</v>
      </c>
      <c r="K2275" s="297" t="str">
        <f>IFERROR(VLOOKUP(CONCATENATE($A2275,"C"),'05 APU'!$1:$1048576,9,),"")</f>
        <v/>
      </c>
      <c r="L2275" s="297" t="str">
        <f>IFERROR(VLOOKUP(CONCATENATE($A2275,"B"),'05 APU'!$1:$1048576,9,),"")</f>
        <v/>
      </c>
      <c r="M2275" s="297" t="str">
        <f>IFERROR(VLOOKUP(CONCATENATE($A2275,"A"),'05 APU'!$1:$1048576,9,),"")</f>
        <v/>
      </c>
      <c r="N2275" s="86"/>
      <c r="O2275" s="90">
        <f>IFERROR(VLOOKUP(CONCATENATE($A2275,"D"),'05 APU'!$T:$AB,9,),0)</f>
        <v>0</v>
      </c>
      <c r="P2275" s="90">
        <f t="shared" si="72"/>
        <v>0</v>
      </c>
      <c r="Q2275" s="90">
        <f>IFERROR(VLOOKUP(CONCATENATE($A2275,"C"),'05 APU'!$T:$AB,9,),0)</f>
        <v>0</v>
      </c>
      <c r="R2275" s="90">
        <f>IFERROR(VLOOKUP(CONCATENATE($A2275,"B"),'05 APU'!$T:$AB,9,),0)</f>
        <v>0</v>
      </c>
      <c r="S2275" s="90">
        <f>IFERROR(VLOOKUP(CONCATENATE($A2275,"A"),'05 APU'!$T:$AB,9,),0)</f>
        <v>0</v>
      </c>
      <c r="U2275" s="421"/>
      <c r="V2275" s="424"/>
      <c r="W2275" s="429" t="s">
        <v>7203</v>
      </c>
    </row>
    <row r="2276" spans="1:23" ht="21" x14ac:dyDescent="0.25">
      <c r="A2276" s="88">
        <v>2266</v>
      </c>
      <c r="B2276" s="673" t="s">
        <v>5214</v>
      </c>
      <c r="C2276" s="682" t="s">
        <v>6364</v>
      </c>
      <c r="D2276" s="681" t="str">
        <f>IFERROR(VLOOKUP(CONCATENATE($A2276,"T"),'05 APU'!$1:$1048576,3,),"")</f>
        <v/>
      </c>
      <c r="E2276" s="681" t="str">
        <f>IFERROR(VLOOKUP(CONCATENATE($A2276,"T2"),'05 APU'!$1:$1048576,3,),"")</f>
        <v/>
      </c>
      <c r="F2276" s="681" t="str">
        <f>IFERROR(VLOOKUP(CONCATENATE($A2276,"T3"),'05 APU'!$1:$1048576,3,),"")</f>
        <v/>
      </c>
      <c r="G2276" s="672" t="s">
        <v>168</v>
      </c>
      <c r="H2276" s="351"/>
      <c r="I2276" s="90">
        <f>IFERROR((VLOOKUP(CONCATENATE($A2276,"D"),'05 APU'!$1:$1048576,9,)),0)</f>
        <v>0</v>
      </c>
      <c r="J2276" s="90">
        <f t="shared" si="71"/>
        <v>0</v>
      </c>
      <c r="K2276" s="297" t="str">
        <f>IFERROR(VLOOKUP(CONCATENATE($A2276,"C"),'05 APU'!$1:$1048576,9,),"")</f>
        <v/>
      </c>
      <c r="L2276" s="297" t="str">
        <f>IFERROR(VLOOKUP(CONCATENATE($A2276,"B"),'05 APU'!$1:$1048576,9,),"")</f>
        <v/>
      </c>
      <c r="M2276" s="297" t="str">
        <f>IFERROR(VLOOKUP(CONCATENATE($A2276,"A"),'05 APU'!$1:$1048576,9,),"")</f>
        <v/>
      </c>
      <c r="N2276" s="86"/>
      <c r="O2276" s="90">
        <f>IFERROR(VLOOKUP(CONCATENATE($A2276,"D"),'05 APU'!$T:$AB,9,),0)</f>
        <v>0</v>
      </c>
      <c r="P2276" s="90">
        <f t="shared" si="72"/>
        <v>0</v>
      </c>
      <c r="Q2276" s="90">
        <f>IFERROR(VLOOKUP(CONCATENATE($A2276,"C"),'05 APU'!$T:$AB,9,),0)</f>
        <v>0</v>
      </c>
      <c r="R2276" s="90">
        <f>IFERROR(VLOOKUP(CONCATENATE($A2276,"B"),'05 APU'!$T:$AB,9,),0)</f>
        <v>0</v>
      </c>
      <c r="S2276" s="90">
        <f>IFERROR(VLOOKUP(CONCATENATE($A2276,"A"),'05 APU'!$T:$AB,9,),0)</f>
        <v>0</v>
      </c>
      <c r="U2276" s="421"/>
      <c r="V2276" s="424"/>
      <c r="W2276" s="429" t="s">
        <v>7203</v>
      </c>
    </row>
    <row r="2277" spans="1:23" ht="21" x14ac:dyDescent="0.25">
      <c r="A2277" s="88">
        <v>2267</v>
      </c>
      <c r="B2277" s="673" t="s">
        <v>5215</v>
      </c>
      <c r="C2277" s="682" t="s">
        <v>6365</v>
      </c>
      <c r="D2277" s="681" t="str">
        <f>IFERROR(VLOOKUP(CONCATENATE($A2277,"T"),'05 APU'!$1:$1048576,3,),"")</f>
        <v/>
      </c>
      <c r="E2277" s="681" t="str">
        <f>IFERROR(VLOOKUP(CONCATENATE($A2277,"T2"),'05 APU'!$1:$1048576,3,),"")</f>
        <v/>
      </c>
      <c r="F2277" s="681" t="str">
        <f>IFERROR(VLOOKUP(CONCATENATE($A2277,"T3"),'05 APU'!$1:$1048576,3,),"")</f>
        <v/>
      </c>
      <c r="G2277" s="672" t="s">
        <v>168</v>
      </c>
      <c r="H2277" s="351"/>
      <c r="I2277" s="90">
        <f>IFERROR((VLOOKUP(CONCATENATE($A2277,"D"),'05 APU'!$1:$1048576,9,)),0)</f>
        <v>0</v>
      </c>
      <c r="J2277" s="90">
        <f t="shared" si="71"/>
        <v>0</v>
      </c>
      <c r="K2277" s="297" t="str">
        <f>IFERROR(VLOOKUP(CONCATENATE($A2277,"C"),'05 APU'!$1:$1048576,9,),"")</f>
        <v/>
      </c>
      <c r="L2277" s="297" t="str">
        <f>IFERROR(VLOOKUP(CONCATENATE($A2277,"B"),'05 APU'!$1:$1048576,9,),"")</f>
        <v/>
      </c>
      <c r="M2277" s="297" t="str">
        <f>IFERROR(VLOOKUP(CONCATENATE($A2277,"A"),'05 APU'!$1:$1048576,9,),"")</f>
        <v/>
      </c>
      <c r="N2277" s="86"/>
      <c r="O2277" s="90">
        <f>IFERROR(VLOOKUP(CONCATENATE($A2277,"D"),'05 APU'!$T:$AB,9,),0)</f>
        <v>0</v>
      </c>
      <c r="P2277" s="90">
        <f t="shared" si="72"/>
        <v>0</v>
      </c>
      <c r="Q2277" s="90">
        <f>IFERROR(VLOOKUP(CONCATENATE($A2277,"C"),'05 APU'!$T:$AB,9,),0)</f>
        <v>0</v>
      </c>
      <c r="R2277" s="90">
        <f>IFERROR(VLOOKUP(CONCATENATE($A2277,"B"),'05 APU'!$T:$AB,9,),0)</f>
        <v>0</v>
      </c>
      <c r="S2277" s="90">
        <f>IFERROR(VLOOKUP(CONCATENATE($A2277,"A"),'05 APU'!$T:$AB,9,),0)</f>
        <v>0</v>
      </c>
      <c r="U2277" s="421"/>
      <c r="V2277" s="424"/>
      <c r="W2277" s="429" t="s">
        <v>7203</v>
      </c>
    </row>
    <row r="2278" spans="1:23" ht="21" x14ac:dyDescent="0.25">
      <c r="A2278" s="88">
        <v>2268</v>
      </c>
      <c r="B2278" s="673" t="s">
        <v>5216</v>
      </c>
      <c r="C2278" s="682" t="s">
        <v>6366</v>
      </c>
      <c r="D2278" s="681" t="str">
        <f>IFERROR(VLOOKUP(CONCATENATE($A2278,"T"),'05 APU'!$1:$1048576,3,),"")</f>
        <v/>
      </c>
      <c r="E2278" s="681" t="str">
        <f>IFERROR(VLOOKUP(CONCATENATE($A2278,"T2"),'05 APU'!$1:$1048576,3,),"")</f>
        <v/>
      </c>
      <c r="F2278" s="681" t="str">
        <f>IFERROR(VLOOKUP(CONCATENATE($A2278,"T3"),'05 APU'!$1:$1048576,3,),"")</f>
        <v/>
      </c>
      <c r="G2278" s="672" t="s">
        <v>168</v>
      </c>
      <c r="H2278" s="351"/>
      <c r="I2278" s="90">
        <f>IFERROR((VLOOKUP(CONCATENATE($A2278,"D"),'05 APU'!$1:$1048576,9,)),0)</f>
        <v>0</v>
      </c>
      <c r="J2278" s="90">
        <f t="shared" si="71"/>
        <v>0</v>
      </c>
      <c r="K2278" s="297" t="str">
        <f>IFERROR(VLOOKUP(CONCATENATE($A2278,"C"),'05 APU'!$1:$1048576,9,),"")</f>
        <v/>
      </c>
      <c r="L2278" s="297" t="str">
        <f>IFERROR(VLOOKUP(CONCATENATE($A2278,"B"),'05 APU'!$1:$1048576,9,),"")</f>
        <v/>
      </c>
      <c r="M2278" s="297" t="str">
        <f>IFERROR(VLOOKUP(CONCATENATE($A2278,"A"),'05 APU'!$1:$1048576,9,),"")</f>
        <v/>
      </c>
      <c r="N2278" s="86"/>
      <c r="O2278" s="90">
        <f>IFERROR(VLOOKUP(CONCATENATE($A2278,"D"),'05 APU'!$T:$AB,9,),0)</f>
        <v>0</v>
      </c>
      <c r="P2278" s="90">
        <f t="shared" si="72"/>
        <v>0</v>
      </c>
      <c r="Q2278" s="90">
        <f>IFERROR(VLOOKUP(CONCATENATE($A2278,"C"),'05 APU'!$T:$AB,9,),0)</f>
        <v>0</v>
      </c>
      <c r="R2278" s="90">
        <f>IFERROR(VLOOKUP(CONCATENATE($A2278,"B"),'05 APU'!$T:$AB,9,),0)</f>
        <v>0</v>
      </c>
      <c r="S2278" s="90">
        <f>IFERROR(VLOOKUP(CONCATENATE($A2278,"A"),'05 APU'!$T:$AB,9,),0)</f>
        <v>0</v>
      </c>
      <c r="U2278" s="421"/>
      <c r="V2278" s="424"/>
      <c r="W2278" s="429" t="s">
        <v>7203</v>
      </c>
    </row>
    <row r="2279" spans="1:23" ht="21" x14ac:dyDescent="0.25">
      <c r="A2279" s="88">
        <v>2269</v>
      </c>
      <c r="B2279" s="673" t="s">
        <v>5217</v>
      </c>
      <c r="C2279" s="682" t="s">
        <v>6367</v>
      </c>
      <c r="D2279" s="681" t="str">
        <f>IFERROR(VLOOKUP(CONCATENATE($A2279,"T"),'05 APU'!$1:$1048576,3,),"")</f>
        <v/>
      </c>
      <c r="E2279" s="681" t="str">
        <f>IFERROR(VLOOKUP(CONCATENATE($A2279,"T2"),'05 APU'!$1:$1048576,3,),"")</f>
        <v/>
      </c>
      <c r="F2279" s="681" t="str">
        <f>IFERROR(VLOOKUP(CONCATENATE($A2279,"T3"),'05 APU'!$1:$1048576,3,),"")</f>
        <v/>
      </c>
      <c r="G2279" s="672" t="s">
        <v>168</v>
      </c>
      <c r="H2279" s="351"/>
      <c r="I2279" s="90">
        <f>IFERROR((VLOOKUP(CONCATENATE($A2279,"D"),'05 APU'!$1:$1048576,9,)),0)</f>
        <v>0</v>
      </c>
      <c r="J2279" s="90">
        <f t="shared" si="71"/>
        <v>0</v>
      </c>
      <c r="K2279" s="297" t="str">
        <f>IFERROR(VLOOKUP(CONCATENATE($A2279,"C"),'05 APU'!$1:$1048576,9,),"")</f>
        <v/>
      </c>
      <c r="L2279" s="297" t="str">
        <f>IFERROR(VLOOKUP(CONCATENATE($A2279,"B"),'05 APU'!$1:$1048576,9,),"")</f>
        <v/>
      </c>
      <c r="M2279" s="297" t="str">
        <f>IFERROR(VLOOKUP(CONCATENATE($A2279,"A"),'05 APU'!$1:$1048576,9,),"")</f>
        <v/>
      </c>
      <c r="N2279" s="86"/>
      <c r="O2279" s="90">
        <f>IFERROR(VLOOKUP(CONCATENATE($A2279,"D"),'05 APU'!$T:$AB,9,),0)</f>
        <v>0</v>
      </c>
      <c r="P2279" s="90">
        <f t="shared" si="72"/>
        <v>0</v>
      </c>
      <c r="Q2279" s="90">
        <f>IFERROR(VLOOKUP(CONCATENATE($A2279,"C"),'05 APU'!$T:$AB,9,),0)</f>
        <v>0</v>
      </c>
      <c r="R2279" s="90">
        <f>IFERROR(VLOOKUP(CONCATENATE($A2279,"B"),'05 APU'!$T:$AB,9,),0)</f>
        <v>0</v>
      </c>
      <c r="S2279" s="90">
        <f>IFERROR(VLOOKUP(CONCATENATE($A2279,"A"),'05 APU'!$T:$AB,9,),0)</f>
        <v>0</v>
      </c>
      <c r="U2279" s="421"/>
      <c r="V2279" s="424"/>
      <c r="W2279" s="429" t="s">
        <v>7203</v>
      </c>
    </row>
    <row r="2280" spans="1:23" ht="21" x14ac:dyDescent="0.25">
      <c r="A2280" s="88">
        <v>2270</v>
      </c>
      <c r="B2280" s="670"/>
      <c r="C2280" s="671" t="s">
        <v>7138</v>
      </c>
      <c r="D2280" s="681" t="str">
        <f>IFERROR(VLOOKUP(CONCATENATE($A2280,"T"),'05 APU'!$1:$1048576,3,),"")</f>
        <v/>
      </c>
      <c r="E2280" s="681" t="str">
        <f>IFERROR(VLOOKUP(CONCATENATE($A2280,"T2"),'05 APU'!$1:$1048576,3,),"")</f>
        <v/>
      </c>
      <c r="F2280" s="681" t="str">
        <f>IFERROR(VLOOKUP(CONCATENATE($A2280,"T3"),'05 APU'!$1:$1048576,3,),"")</f>
        <v/>
      </c>
      <c r="G2280" s="672"/>
      <c r="H2280" s="351"/>
      <c r="I2280" s="90">
        <f>IFERROR((VLOOKUP(CONCATENATE($A2280,"D"),'05 APU'!$1:$1048576,9,)),0)</f>
        <v>0</v>
      </c>
      <c r="J2280" s="90">
        <f t="shared" si="71"/>
        <v>0</v>
      </c>
      <c r="K2280" s="297" t="str">
        <f>IFERROR(VLOOKUP(CONCATENATE($A2280,"C"),'05 APU'!$1:$1048576,9,),"")</f>
        <v/>
      </c>
      <c r="L2280" s="297" t="str">
        <f>IFERROR(VLOOKUP(CONCATENATE($A2280,"B"),'05 APU'!$1:$1048576,9,),"")</f>
        <v/>
      </c>
      <c r="M2280" s="297" t="str">
        <f>IFERROR(VLOOKUP(CONCATENATE($A2280,"A"),'05 APU'!$1:$1048576,9,),"")</f>
        <v/>
      </c>
      <c r="N2280" s="86"/>
      <c r="O2280" s="90">
        <f>IFERROR(VLOOKUP(CONCATENATE($A2280,"D"),'05 APU'!$T:$AB,9,),0)</f>
        <v>0</v>
      </c>
      <c r="P2280" s="90">
        <f t="shared" si="72"/>
        <v>0</v>
      </c>
      <c r="Q2280" s="90">
        <f>IFERROR(VLOOKUP(CONCATENATE($A2280,"C"),'05 APU'!$T:$AB,9,),0)</f>
        <v>0</v>
      </c>
      <c r="R2280" s="90">
        <f>IFERROR(VLOOKUP(CONCATENATE($A2280,"B"),'05 APU'!$T:$AB,9,),0)</f>
        <v>0</v>
      </c>
      <c r="S2280" s="90">
        <f>IFERROR(VLOOKUP(CONCATENATE($A2280,"A"),'05 APU'!$T:$AB,9,),0)</f>
        <v>0</v>
      </c>
      <c r="U2280" s="421"/>
      <c r="V2280" s="424"/>
      <c r="W2280" s="429"/>
    </row>
    <row r="2281" spans="1:23" ht="31.5" x14ac:dyDescent="0.25">
      <c r="A2281" s="88">
        <v>2271</v>
      </c>
      <c r="B2281" s="673" t="s">
        <v>5218</v>
      </c>
      <c r="C2281" s="682" t="s">
        <v>6368</v>
      </c>
      <c r="D2281" s="681" t="str">
        <f>IFERROR(VLOOKUP(CONCATENATE($A2281,"T"),'05 APU'!$1:$1048576,3,),"")</f>
        <v/>
      </c>
      <c r="E2281" s="681" t="str">
        <f>IFERROR(VLOOKUP(CONCATENATE($A2281,"T2"),'05 APU'!$1:$1048576,3,),"")</f>
        <v/>
      </c>
      <c r="F2281" s="681" t="str">
        <f>IFERROR(VLOOKUP(CONCATENATE($A2281,"T3"),'05 APU'!$1:$1048576,3,),"")</f>
        <v/>
      </c>
      <c r="G2281" s="672" t="s">
        <v>168</v>
      </c>
      <c r="H2281" s="351"/>
      <c r="I2281" s="90">
        <f>IFERROR((VLOOKUP(CONCATENATE($A2281,"D"),'05 APU'!$1:$1048576,9,)),0)</f>
        <v>0</v>
      </c>
      <c r="J2281" s="90">
        <f t="shared" si="71"/>
        <v>0</v>
      </c>
      <c r="K2281" s="297" t="str">
        <f>IFERROR(VLOOKUP(CONCATENATE($A2281,"C"),'05 APU'!$1:$1048576,9,),"")</f>
        <v/>
      </c>
      <c r="L2281" s="297" t="str">
        <f>IFERROR(VLOOKUP(CONCATENATE($A2281,"B"),'05 APU'!$1:$1048576,9,),"")</f>
        <v/>
      </c>
      <c r="M2281" s="297" t="str">
        <f>IFERROR(VLOOKUP(CONCATENATE($A2281,"A"),'05 APU'!$1:$1048576,9,),"")</f>
        <v/>
      </c>
      <c r="N2281" s="86"/>
      <c r="O2281" s="90">
        <f>IFERROR(VLOOKUP(CONCATENATE($A2281,"D"),'05 APU'!$T:$AB,9,),0)</f>
        <v>0</v>
      </c>
      <c r="P2281" s="90">
        <f t="shared" si="72"/>
        <v>0</v>
      </c>
      <c r="Q2281" s="90">
        <f>IFERROR(VLOOKUP(CONCATENATE($A2281,"C"),'05 APU'!$T:$AB,9,),0)</f>
        <v>0</v>
      </c>
      <c r="R2281" s="90">
        <f>IFERROR(VLOOKUP(CONCATENATE($A2281,"B"),'05 APU'!$T:$AB,9,),0)</f>
        <v>0</v>
      </c>
      <c r="S2281" s="90">
        <f>IFERROR(VLOOKUP(CONCATENATE($A2281,"A"),'05 APU'!$T:$AB,9,),0)</f>
        <v>0</v>
      </c>
      <c r="U2281" s="421"/>
      <c r="V2281" s="424"/>
      <c r="W2281" s="429" t="s">
        <v>7203</v>
      </c>
    </row>
    <row r="2282" spans="1:23" ht="31.5" x14ac:dyDescent="0.25">
      <c r="A2282" s="88">
        <v>2272</v>
      </c>
      <c r="B2282" s="673" t="s">
        <v>5219</v>
      </c>
      <c r="C2282" s="682" t="s">
        <v>6369</v>
      </c>
      <c r="D2282" s="681" t="str">
        <f>IFERROR(VLOOKUP(CONCATENATE($A2282,"T"),'05 APU'!$1:$1048576,3,),"")</f>
        <v/>
      </c>
      <c r="E2282" s="681" t="str">
        <f>IFERROR(VLOOKUP(CONCATENATE($A2282,"T2"),'05 APU'!$1:$1048576,3,),"")</f>
        <v/>
      </c>
      <c r="F2282" s="681" t="str">
        <f>IFERROR(VLOOKUP(CONCATENATE($A2282,"T3"),'05 APU'!$1:$1048576,3,),"")</f>
        <v/>
      </c>
      <c r="G2282" s="672" t="s">
        <v>168</v>
      </c>
      <c r="H2282" s="351"/>
      <c r="I2282" s="90">
        <f>IFERROR((VLOOKUP(CONCATENATE($A2282,"D"),'05 APU'!$1:$1048576,9,)),0)</f>
        <v>0</v>
      </c>
      <c r="J2282" s="90">
        <f t="shared" si="71"/>
        <v>0</v>
      </c>
      <c r="K2282" s="297" t="str">
        <f>IFERROR(VLOOKUP(CONCATENATE($A2282,"C"),'05 APU'!$1:$1048576,9,),"")</f>
        <v/>
      </c>
      <c r="L2282" s="297" t="str">
        <f>IFERROR(VLOOKUP(CONCATENATE($A2282,"B"),'05 APU'!$1:$1048576,9,),"")</f>
        <v/>
      </c>
      <c r="M2282" s="297" t="str">
        <f>IFERROR(VLOOKUP(CONCATENATE($A2282,"A"),'05 APU'!$1:$1048576,9,),"")</f>
        <v/>
      </c>
      <c r="N2282" s="86"/>
      <c r="O2282" s="90">
        <f>IFERROR(VLOOKUP(CONCATENATE($A2282,"D"),'05 APU'!$T:$AB,9,),0)</f>
        <v>0</v>
      </c>
      <c r="P2282" s="90">
        <f t="shared" si="72"/>
        <v>0</v>
      </c>
      <c r="Q2282" s="90">
        <f>IFERROR(VLOOKUP(CONCATENATE($A2282,"C"),'05 APU'!$T:$AB,9,),0)</f>
        <v>0</v>
      </c>
      <c r="R2282" s="90">
        <f>IFERROR(VLOOKUP(CONCATENATE($A2282,"B"),'05 APU'!$T:$AB,9,),0)</f>
        <v>0</v>
      </c>
      <c r="S2282" s="90">
        <f>IFERROR(VLOOKUP(CONCATENATE($A2282,"A"),'05 APU'!$T:$AB,9,),0)</f>
        <v>0</v>
      </c>
      <c r="U2282" s="421"/>
      <c r="V2282" s="424"/>
      <c r="W2282" s="429" t="s">
        <v>7203</v>
      </c>
    </row>
    <row r="2283" spans="1:23" ht="31.5" x14ac:dyDescent="0.25">
      <c r="A2283" s="88">
        <v>2273</v>
      </c>
      <c r="B2283" s="673" t="s">
        <v>5220</v>
      </c>
      <c r="C2283" s="682" t="s">
        <v>6370</v>
      </c>
      <c r="D2283" s="681" t="str">
        <f>IFERROR(VLOOKUP(CONCATENATE($A2283,"T"),'05 APU'!$1:$1048576,3,),"")</f>
        <v/>
      </c>
      <c r="E2283" s="681" t="str">
        <f>IFERROR(VLOOKUP(CONCATENATE($A2283,"T2"),'05 APU'!$1:$1048576,3,),"")</f>
        <v/>
      </c>
      <c r="F2283" s="681" t="str">
        <f>IFERROR(VLOOKUP(CONCATENATE($A2283,"T3"),'05 APU'!$1:$1048576,3,),"")</f>
        <v/>
      </c>
      <c r="G2283" s="672" t="s">
        <v>168</v>
      </c>
      <c r="H2283" s="351"/>
      <c r="I2283" s="90">
        <f>IFERROR((VLOOKUP(CONCATENATE($A2283,"D"),'05 APU'!$1:$1048576,9,)),0)</f>
        <v>0</v>
      </c>
      <c r="J2283" s="90">
        <f t="shared" si="71"/>
        <v>0</v>
      </c>
      <c r="K2283" s="297" t="str">
        <f>IFERROR(VLOOKUP(CONCATENATE($A2283,"C"),'05 APU'!$1:$1048576,9,),"")</f>
        <v/>
      </c>
      <c r="L2283" s="297" t="str">
        <f>IFERROR(VLOOKUP(CONCATENATE($A2283,"B"),'05 APU'!$1:$1048576,9,),"")</f>
        <v/>
      </c>
      <c r="M2283" s="297" t="str">
        <f>IFERROR(VLOOKUP(CONCATENATE($A2283,"A"),'05 APU'!$1:$1048576,9,),"")</f>
        <v/>
      </c>
      <c r="N2283" s="86"/>
      <c r="O2283" s="90">
        <f>IFERROR(VLOOKUP(CONCATENATE($A2283,"D"),'05 APU'!$T:$AB,9,),0)</f>
        <v>0</v>
      </c>
      <c r="P2283" s="90">
        <f t="shared" si="72"/>
        <v>0</v>
      </c>
      <c r="Q2283" s="90">
        <f>IFERROR(VLOOKUP(CONCATENATE($A2283,"C"),'05 APU'!$T:$AB,9,),0)</f>
        <v>0</v>
      </c>
      <c r="R2283" s="90">
        <f>IFERROR(VLOOKUP(CONCATENATE($A2283,"B"),'05 APU'!$T:$AB,9,),0)</f>
        <v>0</v>
      </c>
      <c r="S2283" s="90">
        <f>IFERROR(VLOOKUP(CONCATENATE($A2283,"A"),'05 APU'!$T:$AB,9,),0)</f>
        <v>0</v>
      </c>
      <c r="U2283" s="421"/>
      <c r="V2283" s="424"/>
      <c r="W2283" s="429" t="s">
        <v>7203</v>
      </c>
    </row>
    <row r="2284" spans="1:23" ht="31.5" x14ac:dyDescent="0.25">
      <c r="A2284" s="88">
        <v>2274</v>
      </c>
      <c r="B2284" s="673" t="s">
        <v>5221</v>
      </c>
      <c r="C2284" s="682" t="s">
        <v>6371</v>
      </c>
      <c r="D2284" s="681" t="str">
        <f>IFERROR(VLOOKUP(CONCATENATE($A2284,"T"),'05 APU'!$1:$1048576,3,),"")</f>
        <v/>
      </c>
      <c r="E2284" s="681" t="str">
        <f>IFERROR(VLOOKUP(CONCATENATE($A2284,"T2"),'05 APU'!$1:$1048576,3,),"")</f>
        <v/>
      </c>
      <c r="F2284" s="681" t="str">
        <f>IFERROR(VLOOKUP(CONCATENATE($A2284,"T3"),'05 APU'!$1:$1048576,3,),"")</f>
        <v/>
      </c>
      <c r="G2284" s="672" t="s">
        <v>168</v>
      </c>
      <c r="H2284" s="351"/>
      <c r="I2284" s="90">
        <f>IFERROR((VLOOKUP(CONCATENATE($A2284,"D"),'05 APU'!$1:$1048576,9,)),0)</f>
        <v>0</v>
      </c>
      <c r="J2284" s="90">
        <f t="shared" si="71"/>
        <v>0</v>
      </c>
      <c r="K2284" s="297" t="str">
        <f>IFERROR(VLOOKUP(CONCATENATE($A2284,"C"),'05 APU'!$1:$1048576,9,),"")</f>
        <v/>
      </c>
      <c r="L2284" s="297" t="str">
        <f>IFERROR(VLOOKUP(CONCATENATE($A2284,"B"),'05 APU'!$1:$1048576,9,),"")</f>
        <v/>
      </c>
      <c r="M2284" s="297" t="str">
        <f>IFERROR(VLOOKUP(CONCATENATE($A2284,"A"),'05 APU'!$1:$1048576,9,),"")</f>
        <v/>
      </c>
      <c r="N2284" s="86"/>
      <c r="O2284" s="90">
        <f>IFERROR(VLOOKUP(CONCATENATE($A2284,"D"),'05 APU'!$T:$AB,9,),0)</f>
        <v>0</v>
      </c>
      <c r="P2284" s="90">
        <f t="shared" si="72"/>
        <v>0</v>
      </c>
      <c r="Q2284" s="90">
        <f>IFERROR(VLOOKUP(CONCATENATE($A2284,"C"),'05 APU'!$T:$AB,9,),0)</f>
        <v>0</v>
      </c>
      <c r="R2284" s="90">
        <f>IFERROR(VLOOKUP(CONCATENATE($A2284,"B"),'05 APU'!$T:$AB,9,),0)</f>
        <v>0</v>
      </c>
      <c r="S2284" s="90">
        <f>IFERROR(VLOOKUP(CONCATENATE($A2284,"A"),'05 APU'!$T:$AB,9,),0)</f>
        <v>0</v>
      </c>
      <c r="U2284" s="421"/>
      <c r="V2284" s="424"/>
      <c r="W2284" s="429" t="s">
        <v>7203</v>
      </c>
    </row>
    <row r="2285" spans="1:23" ht="31.5" x14ac:dyDescent="0.25">
      <c r="A2285" s="88">
        <v>2275</v>
      </c>
      <c r="B2285" s="673" t="s">
        <v>5222</v>
      </c>
      <c r="C2285" s="682" t="s">
        <v>6372</v>
      </c>
      <c r="D2285" s="681" t="str">
        <f>IFERROR(VLOOKUP(CONCATENATE($A2285,"T"),'05 APU'!$1:$1048576,3,),"")</f>
        <v/>
      </c>
      <c r="E2285" s="681" t="str">
        <f>IFERROR(VLOOKUP(CONCATENATE($A2285,"T2"),'05 APU'!$1:$1048576,3,),"")</f>
        <v/>
      </c>
      <c r="F2285" s="681" t="str">
        <f>IFERROR(VLOOKUP(CONCATENATE($A2285,"T3"),'05 APU'!$1:$1048576,3,),"")</f>
        <v/>
      </c>
      <c r="G2285" s="672" t="s">
        <v>168</v>
      </c>
      <c r="H2285" s="351"/>
      <c r="I2285" s="90">
        <f>IFERROR((VLOOKUP(CONCATENATE($A2285,"D"),'05 APU'!$1:$1048576,9,)),0)</f>
        <v>0</v>
      </c>
      <c r="J2285" s="90">
        <f t="shared" si="71"/>
        <v>0</v>
      </c>
      <c r="K2285" s="297" t="str">
        <f>IFERROR(VLOOKUP(CONCATENATE($A2285,"C"),'05 APU'!$1:$1048576,9,),"")</f>
        <v/>
      </c>
      <c r="L2285" s="297" t="str">
        <f>IFERROR(VLOOKUP(CONCATENATE($A2285,"B"),'05 APU'!$1:$1048576,9,),"")</f>
        <v/>
      </c>
      <c r="M2285" s="297" t="str">
        <f>IFERROR(VLOOKUP(CONCATENATE($A2285,"A"),'05 APU'!$1:$1048576,9,),"")</f>
        <v/>
      </c>
      <c r="N2285" s="86"/>
      <c r="O2285" s="90">
        <f>IFERROR(VLOOKUP(CONCATENATE($A2285,"D"),'05 APU'!$T:$AB,9,),0)</f>
        <v>0</v>
      </c>
      <c r="P2285" s="90">
        <f t="shared" si="72"/>
        <v>0</v>
      </c>
      <c r="Q2285" s="90">
        <f>IFERROR(VLOOKUP(CONCATENATE($A2285,"C"),'05 APU'!$T:$AB,9,),0)</f>
        <v>0</v>
      </c>
      <c r="R2285" s="90">
        <f>IFERROR(VLOOKUP(CONCATENATE($A2285,"B"),'05 APU'!$T:$AB,9,),0)</f>
        <v>0</v>
      </c>
      <c r="S2285" s="90">
        <f>IFERROR(VLOOKUP(CONCATENATE($A2285,"A"),'05 APU'!$T:$AB,9,),0)</f>
        <v>0</v>
      </c>
      <c r="U2285" s="421"/>
      <c r="V2285" s="424"/>
      <c r="W2285" s="429" t="s">
        <v>7203</v>
      </c>
    </row>
    <row r="2286" spans="1:23" ht="31.5" x14ac:dyDescent="0.25">
      <c r="A2286" s="88">
        <v>2276</v>
      </c>
      <c r="B2286" s="673" t="s">
        <v>5223</v>
      </c>
      <c r="C2286" s="682" t="s">
        <v>6373</v>
      </c>
      <c r="D2286" s="681" t="str">
        <f>IFERROR(VLOOKUP(CONCATENATE($A2286,"T"),'05 APU'!$1:$1048576,3,),"")</f>
        <v/>
      </c>
      <c r="E2286" s="681" t="str">
        <f>IFERROR(VLOOKUP(CONCATENATE($A2286,"T2"),'05 APU'!$1:$1048576,3,),"")</f>
        <v/>
      </c>
      <c r="F2286" s="681" t="str">
        <f>IFERROR(VLOOKUP(CONCATENATE($A2286,"T3"),'05 APU'!$1:$1048576,3,),"")</f>
        <v/>
      </c>
      <c r="G2286" s="672" t="s">
        <v>168</v>
      </c>
      <c r="H2286" s="351"/>
      <c r="I2286" s="90">
        <f>IFERROR((VLOOKUP(CONCATENATE($A2286,"D"),'05 APU'!$1:$1048576,9,)),0)</f>
        <v>0</v>
      </c>
      <c r="J2286" s="90">
        <f t="shared" si="71"/>
        <v>0</v>
      </c>
      <c r="K2286" s="297" t="str">
        <f>IFERROR(VLOOKUP(CONCATENATE($A2286,"C"),'05 APU'!$1:$1048576,9,),"")</f>
        <v/>
      </c>
      <c r="L2286" s="297" t="str">
        <f>IFERROR(VLOOKUP(CONCATENATE($A2286,"B"),'05 APU'!$1:$1048576,9,),"")</f>
        <v/>
      </c>
      <c r="M2286" s="297" t="str">
        <f>IFERROR(VLOOKUP(CONCATENATE($A2286,"A"),'05 APU'!$1:$1048576,9,),"")</f>
        <v/>
      </c>
      <c r="N2286" s="86"/>
      <c r="O2286" s="90">
        <f>IFERROR(VLOOKUP(CONCATENATE($A2286,"D"),'05 APU'!$T:$AB,9,),0)</f>
        <v>0</v>
      </c>
      <c r="P2286" s="90">
        <f t="shared" si="72"/>
        <v>0</v>
      </c>
      <c r="Q2286" s="90">
        <f>IFERROR(VLOOKUP(CONCATENATE($A2286,"C"),'05 APU'!$T:$AB,9,),0)</f>
        <v>0</v>
      </c>
      <c r="R2286" s="90">
        <f>IFERROR(VLOOKUP(CONCATENATE($A2286,"B"),'05 APU'!$T:$AB,9,),0)</f>
        <v>0</v>
      </c>
      <c r="S2286" s="90">
        <f>IFERROR(VLOOKUP(CONCATENATE($A2286,"A"),'05 APU'!$T:$AB,9,),0)</f>
        <v>0</v>
      </c>
      <c r="U2286" s="421"/>
      <c r="V2286" s="424"/>
      <c r="W2286" s="429" t="s">
        <v>7203</v>
      </c>
    </row>
    <row r="2287" spans="1:23" ht="21" x14ac:dyDescent="0.25">
      <c r="A2287" s="88">
        <v>2277</v>
      </c>
      <c r="B2287" s="670"/>
      <c r="C2287" s="671" t="s">
        <v>7139</v>
      </c>
      <c r="D2287" s="681" t="str">
        <f>IFERROR(VLOOKUP(CONCATENATE($A2287,"T"),'05 APU'!$1:$1048576,3,),"")</f>
        <v/>
      </c>
      <c r="E2287" s="681" t="str">
        <f>IFERROR(VLOOKUP(CONCATENATE($A2287,"T2"),'05 APU'!$1:$1048576,3,),"")</f>
        <v/>
      </c>
      <c r="F2287" s="681" t="str">
        <f>IFERROR(VLOOKUP(CONCATENATE($A2287,"T3"),'05 APU'!$1:$1048576,3,),"")</f>
        <v/>
      </c>
      <c r="G2287" s="672"/>
      <c r="H2287" s="351"/>
      <c r="I2287" s="90">
        <f>IFERROR((VLOOKUP(CONCATENATE($A2287,"D"),'05 APU'!$1:$1048576,9,)),0)</f>
        <v>0</v>
      </c>
      <c r="J2287" s="90">
        <f t="shared" si="71"/>
        <v>0</v>
      </c>
      <c r="K2287" s="297" t="str">
        <f>IFERROR(VLOOKUP(CONCATENATE($A2287,"C"),'05 APU'!$1:$1048576,9,),"")</f>
        <v/>
      </c>
      <c r="L2287" s="297" t="str">
        <f>IFERROR(VLOOKUP(CONCATENATE($A2287,"B"),'05 APU'!$1:$1048576,9,),"")</f>
        <v/>
      </c>
      <c r="M2287" s="297" t="str">
        <f>IFERROR(VLOOKUP(CONCATENATE($A2287,"A"),'05 APU'!$1:$1048576,9,),"")</f>
        <v/>
      </c>
      <c r="N2287" s="86"/>
      <c r="O2287" s="90">
        <f>IFERROR(VLOOKUP(CONCATENATE($A2287,"D"),'05 APU'!$T:$AB,9,),0)</f>
        <v>0</v>
      </c>
      <c r="P2287" s="90">
        <f t="shared" si="72"/>
        <v>0</v>
      </c>
      <c r="Q2287" s="90">
        <f>IFERROR(VLOOKUP(CONCATENATE($A2287,"C"),'05 APU'!$T:$AB,9,),0)</f>
        <v>0</v>
      </c>
      <c r="R2287" s="90">
        <f>IFERROR(VLOOKUP(CONCATENATE($A2287,"B"),'05 APU'!$T:$AB,9,),0)</f>
        <v>0</v>
      </c>
      <c r="S2287" s="90">
        <f>IFERROR(VLOOKUP(CONCATENATE($A2287,"A"),'05 APU'!$T:$AB,9,),0)</f>
        <v>0</v>
      </c>
      <c r="U2287" s="421"/>
      <c r="V2287" s="424"/>
      <c r="W2287" s="429"/>
    </row>
    <row r="2288" spans="1:23" ht="31.5" x14ac:dyDescent="0.25">
      <c r="A2288" s="88">
        <v>2278</v>
      </c>
      <c r="B2288" s="673" t="s">
        <v>5224</v>
      </c>
      <c r="C2288" s="682" t="s">
        <v>6374</v>
      </c>
      <c r="D2288" s="681" t="str">
        <f>IFERROR(VLOOKUP(CONCATENATE($A2288,"T"),'05 APU'!$1:$1048576,3,),"")</f>
        <v/>
      </c>
      <c r="E2288" s="681" t="str">
        <f>IFERROR(VLOOKUP(CONCATENATE($A2288,"T2"),'05 APU'!$1:$1048576,3,),"")</f>
        <v/>
      </c>
      <c r="F2288" s="681" t="str">
        <f>IFERROR(VLOOKUP(CONCATENATE($A2288,"T3"),'05 APU'!$1:$1048576,3,),"")</f>
        <v/>
      </c>
      <c r="G2288" s="672" t="s">
        <v>168</v>
      </c>
      <c r="H2288" s="351"/>
      <c r="I2288" s="90">
        <f>IFERROR((VLOOKUP(CONCATENATE($A2288,"D"),'05 APU'!$1:$1048576,9,)),0)</f>
        <v>0</v>
      </c>
      <c r="J2288" s="90">
        <f t="shared" si="71"/>
        <v>0</v>
      </c>
      <c r="K2288" s="297" t="str">
        <f>IFERROR(VLOOKUP(CONCATENATE($A2288,"C"),'05 APU'!$1:$1048576,9,),"")</f>
        <v/>
      </c>
      <c r="L2288" s="297" t="str">
        <f>IFERROR(VLOOKUP(CONCATENATE($A2288,"B"),'05 APU'!$1:$1048576,9,),"")</f>
        <v/>
      </c>
      <c r="M2288" s="297" t="str">
        <f>IFERROR(VLOOKUP(CONCATENATE($A2288,"A"),'05 APU'!$1:$1048576,9,),"")</f>
        <v/>
      </c>
      <c r="N2288" s="86"/>
      <c r="O2288" s="90">
        <f>IFERROR(VLOOKUP(CONCATENATE($A2288,"D"),'05 APU'!$T:$AB,9,),0)</f>
        <v>0</v>
      </c>
      <c r="P2288" s="90">
        <f t="shared" si="72"/>
        <v>0</v>
      </c>
      <c r="Q2288" s="90">
        <f>IFERROR(VLOOKUP(CONCATENATE($A2288,"C"),'05 APU'!$T:$AB,9,),0)</f>
        <v>0</v>
      </c>
      <c r="R2288" s="90">
        <f>IFERROR(VLOOKUP(CONCATENATE($A2288,"B"),'05 APU'!$T:$AB,9,),0)</f>
        <v>0</v>
      </c>
      <c r="S2288" s="90">
        <f>IFERROR(VLOOKUP(CONCATENATE($A2288,"A"),'05 APU'!$T:$AB,9,),0)</f>
        <v>0</v>
      </c>
      <c r="U2288" s="421"/>
      <c r="V2288" s="424"/>
      <c r="W2288" s="429" t="s">
        <v>7203</v>
      </c>
    </row>
    <row r="2289" spans="1:23" ht="31.5" x14ac:dyDescent="0.25">
      <c r="A2289" s="88">
        <v>2279</v>
      </c>
      <c r="B2289" s="673" t="s">
        <v>5225</v>
      </c>
      <c r="C2289" s="682" t="s">
        <v>6375</v>
      </c>
      <c r="D2289" s="681" t="str">
        <f>IFERROR(VLOOKUP(CONCATENATE($A2289,"T"),'05 APU'!$1:$1048576,3,),"")</f>
        <v/>
      </c>
      <c r="E2289" s="681" t="str">
        <f>IFERROR(VLOOKUP(CONCATENATE($A2289,"T2"),'05 APU'!$1:$1048576,3,),"")</f>
        <v/>
      </c>
      <c r="F2289" s="681" t="str">
        <f>IFERROR(VLOOKUP(CONCATENATE($A2289,"T3"),'05 APU'!$1:$1048576,3,),"")</f>
        <v/>
      </c>
      <c r="G2289" s="672" t="s">
        <v>168</v>
      </c>
      <c r="H2289" s="351"/>
      <c r="I2289" s="90">
        <f>IFERROR((VLOOKUP(CONCATENATE($A2289,"D"),'05 APU'!$1:$1048576,9,)),0)</f>
        <v>0</v>
      </c>
      <c r="J2289" s="90">
        <f t="shared" si="71"/>
        <v>0</v>
      </c>
      <c r="K2289" s="297" t="str">
        <f>IFERROR(VLOOKUP(CONCATENATE($A2289,"C"),'05 APU'!$1:$1048576,9,),"")</f>
        <v/>
      </c>
      <c r="L2289" s="297" t="str">
        <f>IFERROR(VLOOKUP(CONCATENATE($A2289,"B"),'05 APU'!$1:$1048576,9,),"")</f>
        <v/>
      </c>
      <c r="M2289" s="297" t="str">
        <f>IFERROR(VLOOKUP(CONCATENATE($A2289,"A"),'05 APU'!$1:$1048576,9,),"")</f>
        <v/>
      </c>
      <c r="N2289" s="86"/>
      <c r="O2289" s="90">
        <f>IFERROR(VLOOKUP(CONCATENATE($A2289,"D"),'05 APU'!$T:$AB,9,),0)</f>
        <v>0</v>
      </c>
      <c r="P2289" s="90">
        <f t="shared" si="72"/>
        <v>0</v>
      </c>
      <c r="Q2289" s="90">
        <f>IFERROR(VLOOKUP(CONCATENATE($A2289,"C"),'05 APU'!$T:$AB,9,),0)</f>
        <v>0</v>
      </c>
      <c r="R2289" s="90">
        <f>IFERROR(VLOOKUP(CONCATENATE($A2289,"B"),'05 APU'!$T:$AB,9,),0)</f>
        <v>0</v>
      </c>
      <c r="S2289" s="90">
        <f>IFERROR(VLOOKUP(CONCATENATE($A2289,"A"),'05 APU'!$T:$AB,9,),0)</f>
        <v>0</v>
      </c>
      <c r="U2289" s="421"/>
      <c r="V2289" s="424"/>
      <c r="W2289" s="429" t="s">
        <v>7203</v>
      </c>
    </row>
    <row r="2290" spans="1:23" ht="31.5" x14ac:dyDescent="0.25">
      <c r="A2290" s="88">
        <v>2280</v>
      </c>
      <c r="B2290" s="673" t="s">
        <v>5226</v>
      </c>
      <c r="C2290" s="682" t="s">
        <v>6376</v>
      </c>
      <c r="D2290" s="681" t="str">
        <f>IFERROR(VLOOKUP(CONCATENATE($A2290,"T"),'05 APU'!$1:$1048576,3,),"")</f>
        <v/>
      </c>
      <c r="E2290" s="681" t="str">
        <f>IFERROR(VLOOKUP(CONCATENATE($A2290,"T2"),'05 APU'!$1:$1048576,3,),"")</f>
        <v/>
      </c>
      <c r="F2290" s="681" t="str">
        <f>IFERROR(VLOOKUP(CONCATENATE($A2290,"T3"),'05 APU'!$1:$1048576,3,),"")</f>
        <v/>
      </c>
      <c r="G2290" s="672" t="s">
        <v>168</v>
      </c>
      <c r="H2290" s="351"/>
      <c r="I2290" s="90">
        <f>IFERROR((VLOOKUP(CONCATENATE($A2290,"D"),'05 APU'!$1:$1048576,9,)),0)</f>
        <v>0</v>
      </c>
      <c r="J2290" s="90">
        <f t="shared" si="71"/>
        <v>0</v>
      </c>
      <c r="K2290" s="297" t="str">
        <f>IFERROR(VLOOKUP(CONCATENATE($A2290,"C"),'05 APU'!$1:$1048576,9,),"")</f>
        <v/>
      </c>
      <c r="L2290" s="297" t="str">
        <f>IFERROR(VLOOKUP(CONCATENATE($A2290,"B"),'05 APU'!$1:$1048576,9,),"")</f>
        <v/>
      </c>
      <c r="M2290" s="297" t="str">
        <f>IFERROR(VLOOKUP(CONCATENATE($A2290,"A"),'05 APU'!$1:$1048576,9,),"")</f>
        <v/>
      </c>
      <c r="N2290" s="86"/>
      <c r="O2290" s="90">
        <f>IFERROR(VLOOKUP(CONCATENATE($A2290,"D"),'05 APU'!$T:$AB,9,),0)</f>
        <v>0</v>
      </c>
      <c r="P2290" s="90">
        <f t="shared" si="72"/>
        <v>0</v>
      </c>
      <c r="Q2290" s="90">
        <f>IFERROR(VLOOKUP(CONCATENATE($A2290,"C"),'05 APU'!$T:$AB,9,),0)</f>
        <v>0</v>
      </c>
      <c r="R2290" s="90">
        <f>IFERROR(VLOOKUP(CONCATENATE($A2290,"B"),'05 APU'!$T:$AB,9,),0)</f>
        <v>0</v>
      </c>
      <c r="S2290" s="90">
        <f>IFERROR(VLOOKUP(CONCATENATE($A2290,"A"),'05 APU'!$T:$AB,9,),0)</f>
        <v>0</v>
      </c>
      <c r="U2290" s="421"/>
      <c r="V2290" s="424"/>
      <c r="W2290" s="429" t="s">
        <v>7203</v>
      </c>
    </row>
    <row r="2291" spans="1:23" ht="31.5" x14ac:dyDescent="0.25">
      <c r="A2291" s="88">
        <v>2281</v>
      </c>
      <c r="B2291" s="673" t="s">
        <v>5227</v>
      </c>
      <c r="C2291" s="682" t="s">
        <v>6377</v>
      </c>
      <c r="D2291" s="681" t="str">
        <f>IFERROR(VLOOKUP(CONCATENATE($A2291,"T"),'05 APU'!$1:$1048576,3,),"")</f>
        <v/>
      </c>
      <c r="E2291" s="681" t="str">
        <f>IFERROR(VLOOKUP(CONCATENATE($A2291,"T2"),'05 APU'!$1:$1048576,3,),"")</f>
        <v/>
      </c>
      <c r="F2291" s="681" t="str">
        <f>IFERROR(VLOOKUP(CONCATENATE($A2291,"T3"),'05 APU'!$1:$1048576,3,),"")</f>
        <v/>
      </c>
      <c r="G2291" s="672" t="s">
        <v>168</v>
      </c>
      <c r="H2291" s="351"/>
      <c r="I2291" s="90">
        <f>IFERROR((VLOOKUP(CONCATENATE($A2291,"D"),'05 APU'!$1:$1048576,9,)),0)</f>
        <v>0</v>
      </c>
      <c r="J2291" s="90">
        <f t="shared" ref="J2291:J2354" si="73">IFERROR(I2291*H2291,0)</f>
        <v>0</v>
      </c>
      <c r="K2291" s="297" t="str">
        <f>IFERROR(VLOOKUP(CONCATENATE($A2291,"C"),'05 APU'!$1:$1048576,9,),"")</f>
        <v/>
      </c>
      <c r="L2291" s="297" t="str">
        <f>IFERROR(VLOOKUP(CONCATENATE($A2291,"B"),'05 APU'!$1:$1048576,9,),"")</f>
        <v/>
      </c>
      <c r="M2291" s="297" t="str">
        <f>IFERROR(VLOOKUP(CONCATENATE($A2291,"A"),'05 APU'!$1:$1048576,9,),"")</f>
        <v/>
      </c>
      <c r="N2291" s="86"/>
      <c r="O2291" s="90">
        <f>IFERROR(VLOOKUP(CONCATENATE($A2291,"D"),'05 APU'!$T:$AB,9,),0)</f>
        <v>0</v>
      </c>
      <c r="P2291" s="90">
        <f t="shared" si="72"/>
        <v>0</v>
      </c>
      <c r="Q2291" s="90">
        <f>IFERROR(VLOOKUP(CONCATENATE($A2291,"C"),'05 APU'!$T:$AB,9,),0)</f>
        <v>0</v>
      </c>
      <c r="R2291" s="90">
        <f>IFERROR(VLOOKUP(CONCATENATE($A2291,"B"),'05 APU'!$T:$AB,9,),0)</f>
        <v>0</v>
      </c>
      <c r="S2291" s="90">
        <f>IFERROR(VLOOKUP(CONCATENATE($A2291,"A"),'05 APU'!$T:$AB,9,),0)</f>
        <v>0</v>
      </c>
      <c r="U2291" s="421"/>
      <c r="V2291" s="424"/>
      <c r="W2291" s="429" t="s">
        <v>7203</v>
      </c>
    </row>
    <row r="2292" spans="1:23" ht="31.5" x14ac:dyDescent="0.25">
      <c r="A2292" s="88">
        <v>2282</v>
      </c>
      <c r="B2292" s="673" t="s">
        <v>5228</v>
      </c>
      <c r="C2292" s="682" t="s">
        <v>6378</v>
      </c>
      <c r="D2292" s="681" t="str">
        <f>IFERROR(VLOOKUP(CONCATENATE($A2292,"T"),'05 APU'!$1:$1048576,3,),"")</f>
        <v/>
      </c>
      <c r="E2292" s="681" t="str">
        <f>IFERROR(VLOOKUP(CONCATENATE($A2292,"T2"),'05 APU'!$1:$1048576,3,),"")</f>
        <v/>
      </c>
      <c r="F2292" s="681" t="str">
        <f>IFERROR(VLOOKUP(CONCATENATE($A2292,"T3"),'05 APU'!$1:$1048576,3,),"")</f>
        <v/>
      </c>
      <c r="G2292" s="672" t="s">
        <v>168</v>
      </c>
      <c r="H2292" s="351"/>
      <c r="I2292" s="90">
        <f>IFERROR((VLOOKUP(CONCATENATE($A2292,"D"),'05 APU'!$1:$1048576,9,)),0)</f>
        <v>0</v>
      </c>
      <c r="J2292" s="90">
        <f t="shared" si="73"/>
        <v>0</v>
      </c>
      <c r="K2292" s="297" t="str">
        <f>IFERROR(VLOOKUP(CONCATENATE($A2292,"C"),'05 APU'!$1:$1048576,9,),"")</f>
        <v/>
      </c>
      <c r="L2292" s="297" t="str">
        <f>IFERROR(VLOOKUP(CONCATENATE($A2292,"B"),'05 APU'!$1:$1048576,9,),"")</f>
        <v/>
      </c>
      <c r="M2292" s="297" t="str">
        <f>IFERROR(VLOOKUP(CONCATENATE($A2292,"A"),'05 APU'!$1:$1048576,9,),"")</f>
        <v/>
      </c>
      <c r="N2292" s="86"/>
      <c r="O2292" s="90">
        <f>IFERROR(VLOOKUP(CONCATENATE($A2292,"D"),'05 APU'!$T:$AB,9,),0)</f>
        <v>0</v>
      </c>
      <c r="P2292" s="90">
        <f t="shared" si="72"/>
        <v>0</v>
      </c>
      <c r="Q2292" s="90">
        <f>IFERROR(VLOOKUP(CONCATENATE($A2292,"C"),'05 APU'!$T:$AB,9,),0)</f>
        <v>0</v>
      </c>
      <c r="R2292" s="90">
        <f>IFERROR(VLOOKUP(CONCATENATE($A2292,"B"),'05 APU'!$T:$AB,9,),0)</f>
        <v>0</v>
      </c>
      <c r="S2292" s="90">
        <f>IFERROR(VLOOKUP(CONCATENATE($A2292,"A"),'05 APU'!$T:$AB,9,),0)</f>
        <v>0</v>
      </c>
      <c r="U2292" s="421"/>
      <c r="V2292" s="424"/>
      <c r="W2292" s="429" t="s">
        <v>7203</v>
      </c>
    </row>
    <row r="2293" spans="1:23" ht="31.5" x14ac:dyDescent="0.25">
      <c r="A2293" s="88">
        <v>2283</v>
      </c>
      <c r="B2293" s="673" t="s">
        <v>5229</v>
      </c>
      <c r="C2293" s="682" t="s">
        <v>6379</v>
      </c>
      <c r="D2293" s="681" t="str">
        <f>IFERROR(VLOOKUP(CONCATENATE($A2293,"T"),'05 APU'!$1:$1048576,3,),"")</f>
        <v/>
      </c>
      <c r="E2293" s="681" t="str">
        <f>IFERROR(VLOOKUP(CONCATENATE($A2293,"T2"),'05 APU'!$1:$1048576,3,),"")</f>
        <v/>
      </c>
      <c r="F2293" s="681" t="str">
        <f>IFERROR(VLOOKUP(CONCATENATE($A2293,"T3"),'05 APU'!$1:$1048576,3,),"")</f>
        <v/>
      </c>
      <c r="G2293" s="672" t="s">
        <v>168</v>
      </c>
      <c r="H2293" s="351"/>
      <c r="I2293" s="90">
        <f>IFERROR((VLOOKUP(CONCATENATE($A2293,"D"),'05 APU'!$1:$1048576,9,)),0)</f>
        <v>0</v>
      </c>
      <c r="J2293" s="90">
        <f t="shared" si="73"/>
        <v>0</v>
      </c>
      <c r="K2293" s="297" t="str">
        <f>IFERROR(VLOOKUP(CONCATENATE($A2293,"C"),'05 APU'!$1:$1048576,9,),"")</f>
        <v/>
      </c>
      <c r="L2293" s="297" t="str">
        <f>IFERROR(VLOOKUP(CONCATENATE($A2293,"B"),'05 APU'!$1:$1048576,9,),"")</f>
        <v/>
      </c>
      <c r="M2293" s="297" t="str">
        <f>IFERROR(VLOOKUP(CONCATENATE($A2293,"A"),'05 APU'!$1:$1048576,9,),"")</f>
        <v/>
      </c>
      <c r="N2293" s="86"/>
      <c r="O2293" s="90">
        <f>IFERROR(VLOOKUP(CONCATENATE($A2293,"D"),'05 APU'!$T:$AB,9,),0)</f>
        <v>0</v>
      </c>
      <c r="P2293" s="90">
        <f t="shared" si="72"/>
        <v>0</v>
      </c>
      <c r="Q2293" s="90">
        <f>IFERROR(VLOOKUP(CONCATENATE($A2293,"C"),'05 APU'!$T:$AB,9,),0)</f>
        <v>0</v>
      </c>
      <c r="R2293" s="90">
        <f>IFERROR(VLOOKUP(CONCATENATE($A2293,"B"),'05 APU'!$T:$AB,9,),0)</f>
        <v>0</v>
      </c>
      <c r="S2293" s="90">
        <f>IFERROR(VLOOKUP(CONCATENATE($A2293,"A"),'05 APU'!$T:$AB,9,),0)</f>
        <v>0</v>
      </c>
      <c r="U2293" s="421"/>
      <c r="V2293" s="424"/>
      <c r="W2293" s="429" t="s">
        <v>7203</v>
      </c>
    </row>
    <row r="2294" spans="1:23" ht="21" x14ac:dyDescent="0.25">
      <c r="A2294" s="88">
        <v>2284</v>
      </c>
      <c r="B2294" s="670"/>
      <c r="C2294" s="671" t="s">
        <v>7140</v>
      </c>
      <c r="D2294" s="681" t="str">
        <f>IFERROR(VLOOKUP(CONCATENATE($A2294,"T"),'05 APU'!$1:$1048576,3,),"")</f>
        <v/>
      </c>
      <c r="E2294" s="681" t="str">
        <f>IFERROR(VLOOKUP(CONCATENATE($A2294,"T2"),'05 APU'!$1:$1048576,3,),"")</f>
        <v/>
      </c>
      <c r="F2294" s="681" t="str">
        <f>IFERROR(VLOOKUP(CONCATENATE($A2294,"T3"),'05 APU'!$1:$1048576,3,),"")</f>
        <v/>
      </c>
      <c r="G2294" s="672"/>
      <c r="H2294" s="351"/>
      <c r="I2294" s="90">
        <f>IFERROR((VLOOKUP(CONCATENATE($A2294,"D"),'05 APU'!$1:$1048576,9,)),0)</f>
        <v>0</v>
      </c>
      <c r="J2294" s="90">
        <f t="shared" si="73"/>
        <v>0</v>
      </c>
      <c r="K2294" s="297" t="str">
        <f>IFERROR(VLOOKUP(CONCATENATE($A2294,"C"),'05 APU'!$1:$1048576,9,),"")</f>
        <v/>
      </c>
      <c r="L2294" s="297" t="str">
        <f>IFERROR(VLOOKUP(CONCATENATE($A2294,"B"),'05 APU'!$1:$1048576,9,),"")</f>
        <v/>
      </c>
      <c r="M2294" s="297" t="str">
        <f>IFERROR(VLOOKUP(CONCATENATE($A2294,"A"),'05 APU'!$1:$1048576,9,),"")</f>
        <v/>
      </c>
      <c r="N2294" s="86"/>
      <c r="O2294" s="90">
        <f>IFERROR(VLOOKUP(CONCATENATE($A2294,"D"),'05 APU'!$T:$AB,9,),0)</f>
        <v>0</v>
      </c>
      <c r="P2294" s="90">
        <f t="shared" si="72"/>
        <v>0</v>
      </c>
      <c r="Q2294" s="90">
        <f>IFERROR(VLOOKUP(CONCATENATE($A2294,"C"),'05 APU'!$T:$AB,9,),0)</f>
        <v>0</v>
      </c>
      <c r="R2294" s="90">
        <f>IFERROR(VLOOKUP(CONCATENATE($A2294,"B"),'05 APU'!$T:$AB,9,),0)</f>
        <v>0</v>
      </c>
      <c r="S2294" s="90">
        <f>IFERROR(VLOOKUP(CONCATENATE($A2294,"A"),'05 APU'!$T:$AB,9,),0)</f>
        <v>0</v>
      </c>
      <c r="U2294" s="421"/>
      <c r="V2294" s="424"/>
      <c r="W2294" s="429"/>
    </row>
    <row r="2295" spans="1:23" ht="31.5" x14ac:dyDescent="0.25">
      <c r="A2295" s="88">
        <v>2285</v>
      </c>
      <c r="B2295" s="673" t="s">
        <v>5230</v>
      </c>
      <c r="C2295" s="682" t="s">
        <v>6380</v>
      </c>
      <c r="D2295" s="681" t="str">
        <f>IFERROR(VLOOKUP(CONCATENATE($A2295,"T"),'05 APU'!$1:$1048576,3,),"")</f>
        <v/>
      </c>
      <c r="E2295" s="681" t="str">
        <f>IFERROR(VLOOKUP(CONCATENATE($A2295,"T2"),'05 APU'!$1:$1048576,3,),"")</f>
        <v/>
      </c>
      <c r="F2295" s="681" t="str">
        <f>IFERROR(VLOOKUP(CONCATENATE($A2295,"T3"),'05 APU'!$1:$1048576,3,),"")</f>
        <v/>
      </c>
      <c r="G2295" s="672" t="s">
        <v>168</v>
      </c>
      <c r="H2295" s="351"/>
      <c r="I2295" s="90">
        <f>IFERROR((VLOOKUP(CONCATENATE($A2295,"D"),'05 APU'!$1:$1048576,9,)),0)</f>
        <v>0</v>
      </c>
      <c r="J2295" s="90">
        <f t="shared" si="73"/>
        <v>0</v>
      </c>
      <c r="K2295" s="297" t="str">
        <f>IFERROR(VLOOKUP(CONCATENATE($A2295,"C"),'05 APU'!$1:$1048576,9,),"")</f>
        <v/>
      </c>
      <c r="L2295" s="297" t="str">
        <f>IFERROR(VLOOKUP(CONCATENATE($A2295,"B"),'05 APU'!$1:$1048576,9,),"")</f>
        <v/>
      </c>
      <c r="M2295" s="297" t="str">
        <f>IFERROR(VLOOKUP(CONCATENATE($A2295,"A"),'05 APU'!$1:$1048576,9,),"")</f>
        <v/>
      </c>
      <c r="N2295" s="86"/>
      <c r="O2295" s="90">
        <f>IFERROR(VLOOKUP(CONCATENATE($A2295,"D"),'05 APU'!$T:$AB,9,),0)</f>
        <v>0</v>
      </c>
      <c r="P2295" s="90">
        <f t="shared" si="72"/>
        <v>0</v>
      </c>
      <c r="Q2295" s="90">
        <f>IFERROR(VLOOKUP(CONCATENATE($A2295,"C"),'05 APU'!$T:$AB,9,),0)</f>
        <v>0</v>
      </c>
      <c r="R2295" s="90">
        <f>IFERROR(VLOOKUP(CONCATENATE($A2295,"B"),'05 APU'!$T:$AB,9,),0)</f>
        <v>0</v>
      </c>
      <c r="S2295" s="90">
        <f>IFERROR(VLOOKUP(CONCATENATE($A2295,"A"),'05 APU'!$T:$AB,9,),0)</f>
        <v>0</v>
      </c>
      <c r="U2295" s="421"/>
      <c r="V2295" s="424"/>
      <c r="W2295" s="429" t="s">
        <v>7203</v>
      </c>
    </row>
    <row r="2296" spans="1:23" ht="31.5" x14ac:dyDescent="0.25">
      <c r="A2296" s="88">
        <v>2286</v>
      </c>
      <c r="B2296" s="673" t="s">
        <v>5231</v>
      </c>
      <c r="C2296" s="682" t="s">
        <v>6381</v>
      </c>
      <c r="D2296" s="681" t="str">
        <f>IFERROR(VLOOKUP(CONCATENATE($A2296,"T"),'05 APU'!$1:$1048576,3,),"")</f>
        <v/>
      </c>
      <c r="E2296" s="681" t="str">
        <f>IFERROR(VLOOKUP(CONCATENATE($A2296,"T2"),'05 APU'!$1:$1048576,3,),"")</f>
        <v/>
      </c>
      <c r="F2296" s="681" t="str">
        <f>IFERROR(VLOOKUP(CONCATENATE($A2296,"T3"),'05 APU'!$1:$1048576,3,),"")</f>
        <v/>
      </c>
      <c r="G2296" s="672" t="s">
        <v>168</v>
      </c>
      <c r="H2296" s="351"/>
      <c r="I2296" s="90">
        <f>IFERROR((VLOOKUP(CONCATENATE($A2296,"D"),'05 APU'!$1:$1048576,9,)),0)</f>
        <v>0</v>
      </c>
      <c r="J2296" s="90">
        <f t="shared" si="73"/>
        <v>0</v>
      </c>
      <c r="K2296" s="297" t="str">
        <f>IFERROR(VLOOKUP(CONCATENATE($A2296,"C"),'05 APU'!$1:$1048576,9,),"")</f>
        <v/>
      </c>
      <c r="L2296" s="297" t="str">
        <f>IFERROR(VLOOKUP(CONCATENATE($A2296,"B"),'05 APU'!$1:$1048576,9,),"")</f>
        <v/>
      </c>
      <c r="M2296" s="297" t="str">
        <f>IFERROR(VLOOKUP(CONCATENATE($A2296,"A"),'05 APU'!$1:$1048576,9,),"")</f>
        <v/>
      </c>
      <c r="N2296" s="86"/>
      <c r="O2296" s="90">
        <f>IFERROR(VLOOKUP(CONCATENATE($A2296,"D"),'05 APU'!$T:$AB,9,),0)</f>
        <v>0</v>
      </c>
      <c r="P2296" s="90">
        <f t="shared" si="72"/>
        <v>0</v>
      </c>
      <c r="Q2296" s="90">
        <f>IFERROR(VLOOKUP(CONCATENATE($A2296,"C"),'05 APU'!$T:$AB,9,),0)</f>
        <v>0</v>
      </c>
      <c r="R2296" s="90">
        <f>IFERROR(VLOOKUP(CONCATENATE($A2296,"B"),'05 APU'!$T:$AB,9,),0)</f>
        <v>0</v>
      </c>
      <c r="S2296" s="90">
        <f>IFERROR(VLOOKUP(CONCATENATE($A2296,"A"),'05 APU'!$T:$AB,9,),0)</f>
        <v>0</v>
      </c>
      <c r="U2296" s="421"/>
      <c r="V2296" s="424"/>
      <c r="W2296" s="429" t="s">
        <v>7203</v>
      </c>
    </row>
    <row r="2297" spans="1:23" ht="31.5" x14ac:dyDescent="0.25">
      <c r="A2297" s="88">
        <v>2287</v>
      </c>
      <c r="B2297" s="673" t="s">
        <v>5232</v>
      </c>
      <c r="C2297" s="682" t="s">
        <v>6382</v>
      </c>
      <c r="D2297" s="681" t="str">
        <f>IFERROR(VLOOKUP(CONCATENATE($A2297,"T"),'05 APU'!$1:$1048576,3,),"")</f>
        <v/>
      </c>
      <c r="E2297" s="681" t="str">
        <f>IFERROR(VLOOKUP(CONCATENATE($A2297,"T2"),'05 APU'!$1:$1048576,3,),"")</f>
        <v/>
      </c>
      <c r="F2297" s="681" t="str">
        <f>IFERROR(VLOOKUP(CONCATENATE($A2297,"T3"),'05 APU'!$1:$1048576,3,),"")</f>
        <v/>
      </c>
      <c r="G2297" s="672" t="s">
        <v>168</v>
      </c>
      <c r="H2297" s="351"/>
      <c r="I2297" s="90">
        <f>IFERROR((VLOOKUP(CONCATENATE($A2297,"D"),'05 APU'!$1:$1048576,9,)),0)</f>
        <v>0</v>
      </c>
      <c r="J2297" s="90">
        <f t="shared" si="73"/>
        <v>0</v>
      </c>
      <c r="K2297" s="297" t="str">
        <f>IFERROR(VLOOKUP(CONCATENATE($A2297,"C"),'05 APU'!$1:$1048576,9,),"")</f>
        <v/>
      </c>
      <c r="L2297" s="297" t="str">
        <f>IFERROR(VLOOKUP(CONCATENATE($A2297,"B"),'05 APU'!$1:$1048576,9,),"")</f>
        <v/>
      </c>
      <c r="M2297" s="297" t="str">
        <f>IFERROR(VLOOKUP(CONCATENATE($A2297,"A"),'05 APU'!$1:$1048576,9,),"")</f>
        <v/>
      </c>
      <c r="N2297" s="86"/>
      <c r="O2297" s="90">
        <f>IFERROR(VLOOKUP(CONCATENATE($A2297,"D"),'05 APU'!$T:$AB,9,),0)</f>
        <v>0</v>
      </c>
      <c r="P2297" s="90">
        <f t="shared" si="72"/>
        <v>0</v>
      </c>
      <c r="Q2297" s="90">
        <f>IFERROR(VLOOKUP(CONCATENATE($A2297,"C"),'05 APU'!$T:$AB,9,),0)</f>
        <v>0</v>
      </c>
      <c r="R2297" s="90">
        <f>IFERROR(VLOOKUP(CONCATENATE($A2297,"B"),'05 APU'!$T:$AB,9,),0)</f>
        <v>0</v>
      </c>
      <c r="S2297" s="90">
        <f>IFERROR(VLOOKUP(CONCATENATE($A2297,"A"),'05 APU'!$T:$AB,9,),0)</f>
        <v>0</v>
      </c>
      <c r="U2297" s="421"/>
      <c r="V2297" s="424"/>
      <c r="W2297" s="429" t="s">
        <v>7203</v>
      </c>
    </row>
    <row r="2298" spans="1:23" ht="31.5" x14ac:dyDescent="0.25">
      <c r="A2298" s="88">
        <v>2288</v>
      </c>
      <c r="B2298" s="673" t="s">
        <v>5233</v>
      </c>
      <c r="C2298" s="682" t="s">
        <v>6383</v>
      </c>
      <c r="D2298" s="681" t="str">
        <f>IFERROR(VLOOKUP(CONCATENATE($A2298,"T"),'05 APU'!$1:$1048576,3,),"")</f>
        <v/>
      </c>
      <c r="E2298" s="681" t="str">
        <f>IFERROR(VLOOKUP(CONCATENATE($A2298,"T2"),'05 APU'!$1:$1048576,3,),"")</f>
        <v/>
      </c>
      <c r="F2298" s="681" t="str">
        <f>IFERROR(VLOOKUP(CONCATENATE($A2298,"T3"),'05 APU'!$1:$1048576,3,),"")</f>
        <v/>
      </c>
      <c r="G2298" s="672" t="s">
        <v>168</v>
      </c>
      <c r="H2298" s="351"/>
      <c r="I2298" s="90">
        <f>IFERROR((VLOOKUP(CONCATENATE($A2298,"D"),'05 APU'!$1:$1048576,9,)),0)</f>
        <v>0</v>
      </c>
      <c r="J2298" s="90">
        <f t="shared" si="73"/>
        <v>0</v>
      </c>
      <c r="K2298" s="297" t="str">
        <f>IFERROR(VLOOKUP(CONCATENATE($A2298,"C"),'05 APU'!$1:$1048576,9,),"")</f>
        <v/>
      </c>
      <c r="L2298" s="297" t="str">
        <f>IFERROR(VLOOKUP(CONCATENATE($A2298,"B"),'05 APU'!$1:$1048576,9,),"")</f>
        <v/>
      </c>
      <c r="M2298" s="297" t="str">
        <f>IFERROR(VLOOKUP(CONCATENATE($A2298,"A"),'05 APU'!$1:$1048576,9,),"")</f>
        <v/>
      </c>
      <c r="N2298" s="86"/>
      <c r="O2298" s="90">
        <f>IFERROR(VLOOKUP(CONCATENATE($A2298,"D"),'05 APU'!$T:$AB,9,),0)</f>
        <v>0</v>
      </c>
      <c r="P2298" s="90">
        <f t="shared" si="72"/>
        <v>0</v>
      </c>
      <c r="Q2298" s="90">
        <f>IFERROR(VLOOKUP(CONCATENATE($A2298,"C"),'05 APU'!$T:$AB,9,),0)</f>
        <v>0</v>
      </c>
      <c r="R2298" s="90">
        <f>IFERROR(VLOOKUP(CONCATENATE($A2298,"B"),'05 APU'!$T:$AB,9,),0)</f>
        <v>0</v>
      </c>
      <c r="S2298" s="90">
        <f>IFERROR(VLOOKUP(CONCATENATE($A2298,"A"),'05 APU'!$T:$AB,9,),0)</f>
        <v>0</v>
      </c>
      <c r="U2298" s="421"/>
      <c r="V2298" s="424"/>
      <c r="W2298" s="429" t="s">
        <v>7203</v>
      </c>
    </row>
    <row r="2299" spans="1:23" ht="31.5" x14ac:dyDescent="0.25">
      <c r="A2299" s="88">
        <v>2289</v>
      </c>
      <c r="B2299" s="673" t="s">
        <v>5234</v>
      </c>
      <c r="C2299" s="682" t="s">
        <v>6384</v>
      </c>
      <c r="D2299" s="681" t="str">
        <f>IFERROR(VLOOKUP(CONCATENATE($A2299,"T"),'05 APU'!$1:$1048576,3,),"")</f>
        <v/>
      </c>
      <c r="E2299" s="681" t="str">
        <f>IFERROR(VLOOKUP(CONCATENATE($A2299,"T2"),'05 APU'!$1:$1048576,3,),"")</f>
        <v/>
      </c>
      <c r="F2299" s="681" t="str">
        <f>IFERROR(VLOOKUP(CONCATENATE($A2299,"T3"),'05 APU'!$1:$1048576,3,),"")</f>
        <v/>
      </c>
      <c r="G2299" s="672" t="s">
        <v>168</v>
      </c>
      <c r="H2299" s="351"/>
      <c r="I2299" s="90">
        <f>IFERROR((VLOOKUP(CONCATENATE($A2299,"D"),'05 APU'!$1:$1048576,9,)),0)</f>
        <v>0</v>
      </c>
      <c r="J2299" s="90">
        <f t="shared" si="73"/>
        <v>0</v>
      </c>
      <c r="K2299" s="297" t="str">
        <f>IFERROR(VLOOKUP(CONCATENATE($A2299,"C"),'05 APU'!$1:$1048576,9,),"")</f>
        <v/>
      </c>
      <c r="L2299" s="297" t="str">
        <f>IFERROR(VLOOKUP(CONCATENATE($A2299,"B"),'05 APU'!$1:$1048576,9,),"")</f>
        <v/>
      </c>
      <c r="M2299" s="297" t="str">
        <f>IFERROR(VLOOKUP(CONCATENATE($A2299,"A"),'05 APU'!$1:$1048576,9,),"")</f>
        <v/>
      </c>
      <c r="N2299" s="86"/>
      <c r="O2299" s="90">
        <f>IFERROR(VLOOKUP(CONCATENATE($A2299,"D"),'05 APU'!$T:$AB,9,),0)</f>
        <v>0</v>
      </c>
      <c r="P2299" s="90">
        <f t="shared" si="72"/>
        <v>0</v>
      </c>
      <c r="Q2299" s="90">
        <f>IFERROR(VLOOKUP(CONCATENATE($A2299,"C"),'05 APU'!$T:$AB,9,),0)</f>
        <v>0</v>
      </c>
      <c r="R2299" s="90">
        <f>IFERROR(VLOOKUP(CONCATENATE($A2299,"B"),'05 APU'!$T:$AB,9,),0)</f>
        <v>0</v>
      </c>
      <c r="S2299" s="90">
        <f>IFERROR(VLOOKUP(CONCATENATE($A2299,"A"),'05 APU'!$T:$AB,9,),0)</f>
        <v>0</v>
      </c>
      <c r="U2299" s="421"/>
      <c r="V2299" s="424"/>
      <c r="W2299" s="429" t="s">
        <v>7203</v>
      </c>
    </row>
    <row r="2300" spans="1:23" ht="31.5" x14ac:dyDescent="0.25">
      <c r="A2300" s="88">
        <v>2290</v>
      </c>
      <c r="B2300" s="673" t="s">
        <v>5235</v>
      </c>
      <c r="C2300" s="682" t="s">
        <v>6385</v>
      </c>
      <c r="D2300" s="681" t="str">
        <f>IFERROR(VLOOKUP(CONCATENATE($A2300,"T"),'05 APU'!$1:$1048576,3,),"")</f>
        <v/>
      </c>
      <c r="E2300" s="681" t="str">
        <f>IFERROR(VLOOKUP(CONCATENATE($A2300,"T2"),'05 APU'!$1:$1048576,3,),"")</f>
        <v/>
      </c>
      <c r="F2300" s="681" t="str">
        <f>IFERROR(VLOOKUP(CONCATENATE($A2300,"T3"),'05 APU'!$1:$1048576,3,),"")</f>
        <v/>
      </c>
      <c r="G2300" s="672" t="s">
        <v>168</v>
      </c>
      <c r="H2300" s="351"/>
      <c r="I2300" s="90">
        <f>IFERROR((VLOOKUP(CONCATENATE($A2300,"D"),'05 APU'!$1:$1048576,9,)),0)</f>
        <v>0</v>
      </c>
      <c r="J2300" s="90">
        <f t="shared" si="73"/>
        <v>0</v>
      </c>
      <c r="K2300" s="297" t="str">
        <f>IFERROR(VLOOKUP(CONCATENATE($A2300,"C"),'05 APU'!$1:$1048576,9,),"")</f>
        <v/>
      </c>
      <c r="L2300" s="297" t="str">
        <f>IFERROR(VLOOKUP(CONCATENATE($A2300,"B"),'05 APU'!$1:$1048576,9,),"")</f>
        <v/>
      </c>
      <c r="M2300" s="297" t="str">
        <f>IFERROR(VLOOKUP(CONCATENATE($A2300,"A"),'05 APU'!$1:$1048576,9,),"")</f>
        <v/>
      </c>
      <c r="N2300" s="86"/>
      <c r="O2300" s="90">
        <f>IFERROR(VLOOKUP(CONCATENATE($A2300,"D"),'05 APU'!$T:$AB,9,),0)</f>
        <v>0</v>
      </c>
      <c r="P2300" s="90">
        <f t="shared" si="72"/>
        <v>0</v>
      </c>
      <c r="Q2300" s="90">
        <f>IFERROR(VLOOKUP(CONCATENATE($A2300,"C"),'05 APU'!$T:$AB,9,),0)</f>
        <v>0</v>
      </c>
      <c r="R2300" s="90">
        <f>IFERROR(VLOOKUP(CONCATENATE($A2300,"B"),'05 APU'!$T:$AB,9,),0)</f>
        <v>0</v>
      </c>
      <c r="S2300" s="90">
        <f>IFERROR(VLOOKUP(CONCATENATE($A2300,"A"),'05 APU'!$T:$AB,9,),0)</f>
        <v>0</v>
      </c>
      <c r="U2300" s="421"/>
      <c r="V2300" s="424"/>
      <c r="W2300" s="429" t="s">
        <v>7203</v>
      </c>
    </row>
    <row r="2301" spans="1:23" ht="42" x14ac:dyDescent="0.25">
      <c r="A2301" s="88">
        <v>2291</v>
      </c>
      <c r="B2301" s="670"/>
      <c r="C2301" s="671" t="s">
        <v>7141</v>
      </c>
      <c r="D2301" s="681" t="str">
        <f>IFERROR(VLOOKUP(CONCATENATE($A2301,"T"),'05 APU'!$1:$1048576,3,),"")</f>
        <v/>
      </c>
      <c r="E2301" s="681" t="str">
        <f>IFERROR(VLOOKUP(CONCATENATE($A2301,"T2"),'05 APU'!$1:$1048576,3,),"")</f>
        <v/>
      </c>
      <c r="F2301" s="681" t="str">
        <f>IFERROR(VLOOKUP(CONCATENATE($A2301,"T3"),'05 APU'!$1:$1048576,3,),"")</f>
        <v/>
      </c>
      <c r="G2301" s="672"/>
      <c r="H2301" s="351"/>
      <c r="I2301" s="90">
        <f>IFERROR((VLOOKUP(CONCATENATE($A2301,"D"),'05 APU'!$1:$1048576,9,)),0)</f>
        <v>0</v>
      </c>
      <c r="J2301" s="90">
        <f t="shared" si="73"/>
        <v>0</v>
      </c>
      <c r="K2301" s="297" t="str">
        <f>IFERROR(VLOOKUP(CONCATENATE($A2301,"C"),'05 APU'!$1:$1048576,9,),"")</f>
        <v/>
      </c>
      <c r="L2301" s="297" t="str">
        <f>IFERROR(VLOOKUP(CONCATENATE($A2301,"B"),'05 APU'!$1:$1048576,9,),"")</f>
        <v/>
      </c>
      <c r="M2301" s="297" t="str">
        <f>IFERROR(VLOOKUP(CONCATENATE($A2301,"A"),'05 APU'!$1:$1048576,9,),"")</f>
        <v/>
      </c>
      <c r="N2301" s="86"/>
      <c r="O2301" s="90">
        <f>IFERROR(VLOOKUP(CONCATENATE($A2301,"D"),'05 APU'!$T:$AB,9,),0)</f>
        <v>0</v>
      </c>
      <c r="P2301" s="90">
        <f t="shared" si="72"/>
        <v>0</v>
      </c>
      <c r="Q2301" s="90">
        <f>IFERROR(VLOOKUP(CONCATENATE($A2301,"C"),'05 APU'!$T:$AB,9,),0)</f>
        <v>0</v>
      </c>
      <c r="R2301" s="90">
        <f>IFERROR(VLOOKUP(CONCATENATE($A2301,"B"),'05 APU'!$T:$AB,9,),0)</f>
        <v>0</v>
      </c>
      <c r="S2301" s="90">
        <f>IFERROR(VLOOKUP(CONCATENATE($A2301,"A"),'05 APU'!$T:$AB,9,),0)</f>
        <v>0</v>
      </c>
      <c r="U2301" s="421"/>
      <c r="V2301" s="424"/>
      <c r="W2301" s="429"/>
    </row>
    <row r="2302" spans="1:23" ht="42" x14ac:dyDescent="0.25">
      <c r="A2302" s="88">
        <v>2292</v>
      </c>
      <c r="B2302" s="673" t="s">
        <v>5236</v>
      </c>
      <c r="C2302" s="682" t="s">
        <v>6386</v>
      </c>
      <c r="D2302" s="681" t="str">
        <f>IFERROR(VLOOKUP(CONCATENATE($A2302,"T"),'05 APU'!$1:$1048576,3,),"")</f>
        <v/>
      </c>
      <c r="E2302" s="681" t="str">
        <f>IFERROR(VLOOKUP(CONCATENATE($A2302,"T2"),'05 APU'!$1:$1048576,3,),"")</f>
        <v/>
      </c>
      <c r="F2302" s="681" t="str">
        <f>IFERROR(VLOOKUP(CONCATENATE($A2302,"T3"),'05 APU'!$1:$1048576,3,),"")</f>
        <v/>
      </c>
      <c r="G2302" s="672" t="s">
        <v>168</v>
      </c>
      <c r="H2302" s="351"/>
      <c r="I2302" s="90">
        <f>IFERROR((VLOOKUP(CONCATENATE($A2302,"D"),'05 APU'!$1:$1048576,9,)),0)</f>
        <v>0</v>
      </c>
      <c r="J2302" s="90">
        <f t="shared" si="73"/>
        <v>0</v>
      </c>
      <c r="K2302" s="297" t="str">
        <f>IFERROR(VLOOKUP(CONCATENATE($A2302,"C"),'05 APU'!$1:$1048576,9,),"")</f>
        <v/>
      </c>
      <c r="L2302" s="297" t="str">
        <f>IFERROR(VLOOKUP(CONCATENATE($A2302,"B"),'05 APU'!$1:$1048576,9,),"")</f>
        <v/>
      </c>
      <c r="M2302" s="297" t="str">
        <f>IFERROR(VLOOKUP(CONCATENATE($A2302,"A"),'05 APU'!$1:$1048576,9,),"")</f>
        <v/>
      </c>
      <c r="N2302" s="86"/>
      <c r="O2302" s="90">
        <f>IFERROR(VLOOKUP(CONCATENATE($A2302,"D"),'05 APU'!$T:$AB,9,),0)</f>
        <v>0</v>
      </c>
      <c r="P2302" s="90">
        <f t="shared" si="72"/>
        <v>0</v>
      </c>
      <c r="Q2302" s="90">
        <f>IFERROR(VLOOKUP(CONCATENATE($A2302,"C"),'05 APU'!$T:$AB,9,),0)</f>
        <v>0</v>
      </c>
      <c r="R2302" s="90">
        <f>IFERROR(VLOOKUP(CONCATENATE($A2302,"B"),'05 APU'!$T:$AB,9,),0)</f>
        <v>0</v>
      </c>
      <c r="S2302" s="90">
        <f>IFERROR(VLOOKUP(CONCATENATE($A2302,"A"),'05 APU'!$T:$AB,9,),0)</f>
        <v>0</v>
      </c>
      <c r="U2302" s="421"/>
      <c r="V2302" s="424"/>
      <c r="W2302" s="429" t="s">
        <v>7203</v>
      </c>
    </row>
    <row r="2303" spans="1:23" ht="42" x14ac:dyDescent="0.25">
      <c r="A2303" s="88">
        <v>2293</v>
      </c>
      <c r="B2303" s="673" t="s">
        <v>5237</v>
      </c>
      <c r="C2303" s="682" t="s">
        <v>6387</v>
      </c>
      <c r="D2303" s="681" t="str">
        <f>IFERROR(VLOOKUP(CONCATENATE($A2303,"T"),'05 APU'!$1:$1048576,3,),"")</f>
        <v/>
      </c>
      <c r="E2303" s="681" t="str">
        <f>IFERROR(VLOOKUP(CONCATENATE($A2303,"T2"),'05 APU'!$1:$1048576,3,),"")</f>
        <v/>
      </c>
      <c r="F2303" s="681" t="str">
        <f>IFERROR(VLOOKUP(CONCATENATE($A2303,"T3"),'05 APU'!$1:$1048576,3,),"")</f>
        <v/>
      </c>
      <c r="G2303" s="672" t="s">
        <v>168</v>
      </c>
      <c r="H2303" s="351"/>
      <c r="I2303" s="90">
        <f>IFERROR((VLOOKUP(CONCATENATE($A2303,"D"),'05 APU'!$1:$1048576,9,)),0)</f>
        <v>0</v>
      </c>
      <c r="J2303" s="90">
        <f t="shared" si="73"/>
        <v>0</v>
      </c>
      <c r="K2303" s="297" t="str">
        <f>IFERROR(VLOOKUP(CONCATENATE($A2303,"C"),'05 APU'!$1:$1048576,9,),"")</f>
        <v/>
      </c>
      <c r="L2303" s="297" t="str">
        <f>IFERROR(VLOOKUP(CONCATENATE($A2303,"B"),'05 APU'!$1:$1048576,9,),"")</f>
        <v/>
      </c>
      <c r="M2303" s="297" t="str">
        <f>IFERROR(VLOOKUP(CONCATENATE($A2303,"A"),'05 APU'!$1:$1048576,9,),"")</f>
        <v/>
      </c>
      <c r="N2303" s="86"/>
      <c r="O2303" s="90">
        <f>IFERROR(VLOOKUP(CONCATENATE($A2303,"D"),'05 APU'!$T:$AB,9,),0)</f>
        <v>0</v>
      </c>
      <c r="P2303" s="90">
        <f t="shared" si="72"/>
        <v>0</v>
      </c>
      <c r="Q2303" s="90">
        <f>IFERROR(VLOOKUP(CONCATENATE($A2303,"C"),'05 APU'!$T:$AB,9,),0)</f>
        <v>0</v>
      </c>
      <c r="R2303" s="90">
        <f>IFERROR(VLOOKUP(CONCATENATE($A2303,"B"),'05 APU'!$T:$AB,9,),0)</f>
        <v>0</v>
      </c>
      <c r="S2303" s="90">
        <f>IFERROR(VLOOKUP(CONCATENATE($A2303,"A"),'05 APU'!$T:$AB,9,),0)</f>
        <v>0</v>
      </c>
      <c r="U2303" s="421"/>
      <c r="V2303" s="424"/>
      <c r="W2303" s="429" t="s">
        <v>7203</v>
      </c>
    </row>
    <row r="2304" spans="1:23" ht="42" x14ac:dyDescent="0.25">
      <c r="A2304" s="88">
        <v>2294</v>
      </c>
      <c r="B2304" s="673" t="s">
        <v>5238</v>
      </c>
      <c r="C2304" s="682" t="s">
        <v>6388</v>
      </c>
      <c r="D2304" s="681" t="str">
        <f>IFERROR(VLOOKUP(CONCATENATE($A2304,"T"),'05 APU'!$1:$1048576,3,),"")</f>
        <v/>
      </c>
      <c r="E2304" s="681" t="str">
        <f>IFERROR(VLOOKUP(CONCATENATE($A2304,"T2"),'05 APU'!$1:$1048576,3,),"")</f>
        <v/>
      </c>
      <c r="F2304" s="681" t="str">
        <f>IFERROR(VLOOKUP(CONCATENATE($A2304,"T3"),'05 APU'!$1:$1048576,3,),"")</f>
        <v/>
      </c>
      <c r="G2304" s="672" t="s">
        <v>168</v>
      </c>
      <c r="H2304" s="351"/>
      <c r="I2304" s="90">
        <f>IFERROR((VLOOKUP(CONCATENATE($A2304,"D"),'05 APU'!$1:$1048576,9,)),0)</f>
        <v>0</v>
      </c>
      <c r="J2304" s="90">
        <f t="shared" si="73"/>
        <v>0</v>
      </c>
      <c r="K2304" s="297" t="str">
        <f>IFERROR(VLOOKUP(CONCATENATE($A2304,"C"),'05 APU'!$1:$1048576,9,),"")</f>
        <v/>
      </c>
      <c r="L2304" s="297" t="str">
        <f>IFERROR(VLOOKUP(CONCATENATE($A2304,"B"),'05 APU'!$1:$1048576,9,),"")</f>
        <v/>
      </c>
      <c r="M2304" s="297" t="str">
        <f>IFERROR(VLOOKUP(CONCATENATE($A2304,"A"),'05 APU'!$1:$1048576,9,),"")</f>
        <v/>
      </c>
      <c r="N2304" s="86"/>
      <c r="O2304" s="90">
        <f>IFERROR(VLOOKUP(CONCATENATE($A2304,"D"),'05 APU'!$T:$AB,9,),0)</f>
        <v>0</v>
      </c>
      <c r="P2304" s="90">
        <f t="shared" si="72"/>
        <v>0</v>
      </c>
      <c r="Q2304" s="90">
        <f>IFERROR(VLOOKUP(CONCATENATE($A2304,"C"),'05 APU'!$T:$AB,9,),0)</f>
        <v>0</v>
      </c>
      <c r="R2304" s="90">
        <f>IFERROR(VLOOKUP(CONCATENATE($A2304,"B"),'05 APU'!$T:$AB,9,),0)</f>
        <v>0</v>
      </c>
      <c r="S2304" s="90">
        <f>IFERROR(VLOOKUP(CONCATENATE($A2304,"A"),'05 APU'!$T:$AB,9,),0)</f>
        <v>0</v>
      </c>
      <c r="U2304" s="421"/>
      <c r="V2304" s="424"/>
      <c r="W2304" s="429" t="s">
        <v>7203</v>
      </c>
    </row>
    <row r="2305" spans="1:23" ht="42" x14ac:dyDescent="0.25">
      <c r="A2305" s="88">
        <v>2295</v>
      </c>
      <c r="B2305" s="673" t="s">
        <v>5239</v>
      </c>
      <c r="C2305" s="682" t="s">
        <v>6389</v>
      </c>
      <c r="D2305" s="681" t="str">
        <f>IFERROR(VLOOKUP(CONCATENATE($A2305,"T"),'05 APU'!$1:$1048576,3,),"")</f>
        <v/>
      </c>
      <c r="E2305" s="681" t="str">
        <f>IFERROR(VLOOKUP(CONCATENATE($A2305,"T2"),'05 APU'!$1:$1048576,3,),"")</f>
        <v/>
      </c>
      <c r="F2305" s="681" t="str">
        <f>IFERROR(VLOOKUP(CONCATENATE($A2305,"T3"),'05 APU'!$1:$1048576,3,),"")</f>
        <v/>
      </c>
      <c r="G2305" s="672" t="s">
        <v>168</v>
      </c>
      <c r="H2305" s="351"/>
      <c r="I2305" s="90">
        <f>IFERROR((VLOOKUP(CONCATENATE($A2305,"D"),'05 APU'!$1:$1048576,9,)),0)</f>
        <v>0</v>
      </c>
      <c r="J2305" s="90">
        <f t="shared" si="73"/>
        <v>0</v>
      </c>
      <c r="K2305" s="297" t="str">
        <f>IFERROR(VLOOKUP(CONCATENATE($A2305,"C"),'05 APU'!$1:$1048576,9,),"")</f>
        <v/>
      </c>
      <c r="L2305" s="297" t="str">
        <f>IFERROR(VLOOKUP(CONCATENATE($A2305,"B"),'05 APU'!$1:$1048576,9,),"")</f>
        <v/>
      </c>
      <c r="M2305" s="297" t="str">
        <f>IFERROR(VLOOKUP(CONCATENATE($A2305,"A"),'05 APU'!$1:$1048576,9,),"")</f>
        <v/>
      </c>
      <c r="N2305" s="86"/>
      <c r="O2305" s="90">
        <f>IFERROR(VLOOKUP(CONCATENATE($A2305,"D"),'05 APU'!$T:$AB,9,),0)</f>
        <v>0</v>
      </c>
      <c r="P2305" s="90">
        <f t="shared" si="72"/>
        <v>0</v>
      </c>
      <c r="Q2305" s="90">
        <f>IFERROR(VLOOKUP(CONCATENATE($A2305,"C"),'05 APU'!$T:$AB,9,),0)</f>
        <v>0</v>
      </c>
      <c r="R2305" s="90">
        <f>IFERROR(VLOOKUP(CONCATENATE($A2305,"B"),'05 APU'!$T:$AB,9,),0)</f>
        <v>0</v>
      </c>
      <c r="S2305" s="90">
        <f>IFERROR(VLOOKUP(CONCATENATE($A2305,"A"),'05 APU'!$T:$AB,9,),0)</f>
        <v>0</v>
      </c>
      <c r="U2305" s="421"/>
      <c r="V2305" s="424"/>
      <c r="W2305" s="429" t="s">
        <v>7203</v>
      </c>
    </row>
    <row r="2306" spans="1:23" ht="42" x14ac:dyDescent="0.25">
      <c r="A2306" s="88">
        <v>2296</v>
      </c>
      <c r="B2306" s="673" t="s">
        <v>5240</v>
      </c>
      <c r="C2306" s="682" t="s">
        <v>6390</v>
      </c>
      <c r="D2306" s="681" t="str">
        <f>IFERROR(VLOOKUP(CONCATENATE($A2306,"T"),'05 APU'!$1:$1048576,3,),"")</f>
        <v/>
      </c>
      <c r="E2306" s="681" t="str">
        <f>IFERROR(VLOOKUP(CONCATENATE($A2306,"T2"),'05 APU'!$1:$1048576,3,),"")</f>
        <v/>
      </c>
      <c r="F2306" s="681" t="str">
        <f>IFERROR(VLOOKUP(CONCATENATE($A2306,"T3"),'05 APU'!$1:$1048576,3,),"")</f>
        <v/>
      </c>
      <c r="G2306" s="672" t="s">
        <v>168</v>
      </c>
      <c r="H2306" s="351"/>
      <c r="I2306" s="90">
        <f>IFERROR((VLOOKUP(CONCATENATE($A2306,"D"),'05 APU'!$1:$1048576,9,)),0)</f>
        <v>0</v>
      </c>
      <c r="J2306" s="90">
        <f t="shared" si="73"/>
        <v>0</v>
      </c>
      <c r="K2306" s="297" t="str">
        <f>IFERROR(VLOOKUP(CONCATENATE($A2306,"C"),'05 APU'!$1:$1048576,9,),"")</f>
        <v/>
      </c>
      <c r="L2306" s="297" t="str">
        <f>IFERROR(VLOOKUP(CONCATENATE($A2306,"B"),'05 APU'!$1:$1048576,9,),"")</f>
        <v/>
      </c>
      <c r="M2306" s="297" t="str">
        <f>IFERROR(VLOOKUP(CONCATENATE($A2306,"A"),'05 APU'!$1:$1048576,9,),"")</f>
        <v/>
      </c>
      <c r="N2306" s="86"/>
      <c r="O2306" s="90">
        <f>IFERROR(VLOOKUP(CONCATENATE($A2306,"D"),'05 APU'!$T:$AB,9,),0)</f>
        <v>0</v>
      </c>
      <c r="P2306" s="90">
        <f t="shared" si="72"/>
        <v>0</v>
      </c>
      <c r="Q2306" s="90">
        <f>IFERROR(VLOOKUP(CONCATENATE($A2306,"C"),'05 APU'!$T:$AB,9,),0)</f>
        <v>0</v>
      </c>
      <c r="R2306" s="90">
        <f>IFERROR(VLOOKUP(CONCATENATE($A2306,"B"),'05 APU'!$T:$AB,9,),0)</f>
        <v>0</v>
      </c>
      <c r="S2306" s="90">
        <f>IFERROR(VLOOKUP(CONCATENATE($A2306,"A"),'05 APU'!$T:$AB,9,),0)</f>
        <v>0</v>
      </c>
      <c r="U2306" s="421"/>
      <c r="V2306" s="424"/>
      <c r="W2306" s="429" t="s">
        <v>7203</v>
      </c>
    </row>
    <row r="2307" spans="1:23" ht="42" x14ac:dyDescent="0.25">
      <c r="A2307" s="88">
        <v>2297</v>
      </c>
      <c r="B2307" s="673" t="s">
        <v>5241</v>
      </c>
      <c r="C2307" s="682" t="s">
        <v>6391</v>
      </c>
      <c r="D2307" s="681" t="str">
        <f>IFERROR(VLOOKUP(CONCATENATE($A2307,"T"),'05 APU'!$1:$1048576,3,),"")</f>
        <v/>
      </c>
      <c r="E2307" s="681" t="str">
        <f>IFERROR(VLOOKUP(CONCATENATE($A2307,"T2"),'05 APU'!$1:$1048576,3,),"")</f>
        <v/>
      </c>
      <c r="F2307" s="681" t="str">
        <f>IFERROR(VLOOKUP(CONCATENATE($A2307,"T3"),'05 APU'!$1:$1048576,3,),"")</f>
        <v/>
      </c>
      <c r="G2307" s="672" t="s">
        <v>168</v>
      </c>
      <c r="H2307" s="351"/>
      <c r="I2307" s="90">
        <f>IFERROR((VLOOKUP(CONCATENATE($A2307,"D"),'05 APU'!$1:$1048576,9,)),0)</f>
        <v>0</v>
      </c>
      <c r="J2307" s="90">
        <f t="shared" si="73"/>
        <v>0</v>
      </c>
      <c r="K2307" s="297" t="str">
        <f>IFERROR(VLOOKUP(CONCATENATE($A2307,"C"),'05 APU'!$1:$1048576,9,),"")</f>
        <v/>
      </c>
      <c r="L2307" s="297" t="str">
        <f>IFERROR(VLOOKUP(CONCATENATE($A2307,"B"),'05 APU'!$1:$1048576,9,),"")</f>
        <v/>
      </c>
      <c r="M2307" s="297" t="str">
        <f>IFERROR(VLOOKUP(CONCATENATE($A2307,"A"),'05 APU'!$1:$1048576,9,),"")</f>
        <v/>
      </c>
      <c r="N2307" s="86"/>
      <c r="O2307" s="90">
        <f>IFERROR(VLOOKUP(CONCATENATE($A2307,"D"),'05 APU'!$T:$AB,9,),0)</f>
        <v>0</v>
      </c>
      <c r="P2307" s="90">
        <f t="shared" si="72"/>
        <v>0</v>
      </c>
      <c r="Q2307" s="90">
        <f>IFERROR(VLOOKUP(CONCATENATE($A2307,"C"),'05 APU'!$T:$AB,9,),0)</f>
        <v>0</v>
      </c>
      <c r="R2307" s="90">
        <f>IFERROR(VLOOKUP(CONCATENATE($A2307,"B"),'05 APU'!$T:$AB,9,),0)</f>
        <v>0</v>
      </c>
      <c r="S2307" s="90">
        <f>IFERROR(VLOOKUP(CONCATENATE($A2307,"A"),'05 APU'!$T:$AB,9,),0)</f>
        <v>0</v>
      </c>
      <c r="U2307" s="421"/>
      <c r="V2307" s="424"/>
      <c r="W2307" s="429" t="s">
        <v>7203</v>
      </c>
    </row>
    <row r="2308" spans="1:23" ht="42" x14ac:dyDescent="0.25">
      <c r="A2308" s="88">
        <v>2298</v>
      </c>
      <c r="B2308" s="673" t="s">
        <v>5242</v>
      </c>
      <c r="C2308" s="682" t="s">
        <v>6392</v>
      </c>
      <c r="D2308" s="681" t="str">
        <f>IFERROR(VLOOKUP(CONCATENATE($A2308,"T"),'05 APU'!$1:$1048576,3,),"")</f>
        <v/>
      </c>
      <c r="E2308" s="681" t="str">
        <f>IFERROR(VLOOKUP(CONCATENATE($A2308,"T2"),'05 APU'!$1:$1048576,3,),"")</f>
        <v/>
      </c>
      <c r="F2308" s="681" t="str">
        <f>IFERROR(VLOOKUP(CONCATENATE($A2308,"T3"),'05 APU'!$1:$1048576,3,),"")</f>
        <v/>
      </c>
      <c r="G2308" s="672" t="s">
        <v>168</v>
      </c>
      <c r="H2308" s="351"/>
      <c r="I2308" s="90">
        <f>IFERROR((VLOOKUP(CONCATENATE($A2308,"D"),'05 APU'!$1:$1048576,9,)),0)</f>
        <v>0</v>
      </c>
      <c r="J2308" s="90">
        <f t="shared" si="73"/>
        <v>0</v>
      </c>
      <c r="K2308" s="297" t="str">
        <f>IFERROR(VLOOKUP(CONCATENATE($A2308,"C"),'05 APU'!$1:$1048576,9,),"")</f>
        <v/>
      </c>
      <c r="L2308" s="297" t="str">
        <f>IFERROR(VLOOKUP(CONCATENATE($A2308,"B"),'05 APU'!$1:$1048576,9,),"")</f>
        <v/>
      </c>
      <c r="M2308" s="297" t="str">
        <f>IFERROR(VLOOKUP(CONCATENATE($A2308,"A"),'05 APU'!$1:$1048576,9,),"")</f>
        <v/>
      </c>
      <c r="N2308" s="86"/>
      <c r="O2308" s="90">
        <f>IFERROR(VLOOKUP(CONCATENATE($A2308,"D"),'05 APU'!$T:$AB,9,),0)</f>
        <v>0</v>
      </c>
      <c r="P2308" s="90">
        <f t="shared" si="72"/>
        <v>0</v>
      </c>
      <c r="Q2308" s="90">
        <f>IFERROR(VLOOKUP(CONCATENATE($A2308,"C"),'05 APU'!$T:$AB,9,),0)</f>
        <v>0</v>
      </c>
      <c r="R2308" s="90">
        <f>IFERROR(VLOOKUP(CONCATENATE($A2308,"B"),'05 APU'!$T:$AB,9,),0)</f>
        <v>0</v>
      </c>
      <c r="S2308" s="90">
        <f>IFERROR(VLOOKUP(CONCATENATE($A2308,"A"),'05 APU'!$T:$AB,9,),0)</f>
        <v>0</v>
      </c>
      <c r="U2308" s="421"/>
      <c r="V2308" s="424"/>
      <c r="W2308" s="429" t="s">
        <v>7203</v>
      </c>
    </row>
    <row r="2309" spans="1:23" ht="42" x14ac:dyDescent="0.25">
      <c r="A2309" s="88">
        <v>2299</v>
      </c>
      <c r="B2309" s="673" t="s">
        <v>5243</v>
      </c>
      <c r="C2309" s="682" t="s">
        <v>6393</v>
      </c>
      <c r="D2309" s="681" t="str">
        <f>IFERROR(VLOOKUP(CONCATENATE($A2309,"T"),'05 APU'!$1:$1048576,3,),"")</f>
        <v/>
      </c>
      <c r="E2309" s="681" t="str">
        <f>IFERROR(VLOOKUP(CONCATENATE($A2309,"T2"),'05 APU'!$1:$1048576,3,),"")</f>
        <v/>
      </c>
      <c r="F2309" s="681" t="str">
        <f>IFERROR(VLOOKUP(CONCATENATE($A2309,"T3"),'05 APU'!$1:$1048576,3,),"")</f>
        <v/>
      </c>
      <c r="G2309" s="672" t="s">
        <v>168</v>
      </c>
      <c r="H2309" s="351"/>
      <c r="I2309" s="90">
        <f>IFERROR((VLOOKUP(CONCATENATE($A2309,"D"),'05 APU'!$1:$1048576,9,)),0)</f>
        <v>0</v>
      </c>
      <c r="J2309" s="90">
        <f t="shared" si="73"/>
        <v>0</v>
      </c>
      <c r="K2309" s="297" t="str">
        <f>IFERROR(VLOOKUP(CONCATENATE($A2309,"C"),'05 APU'!$1:$1048576,9,),"")</f>
        <v/>
      </c>
      <c r="L2309" s="297" t="str">
        <f>IFERROR(VLOOKUP(CONCATENATE($A2309,"B"),'05 APU'!$1:$1048576,9,),"")</f>
        <v/>
      </c>
      <c r="M2309" s="297" t="str">
        <f>IFERROR(VLOOKUP(CONCATENATE($A2309,"A"),'05 APU'!$1:$1048576,9,),"")</f>
        <v/>
      </c>
      <c r="N2309" s="86"/>
      <c r="O2309" s="90">
        <f>IFERROR(VLOOKUP(CONCATENATE($A2309,"D"),'05 APU'!$T:$AB,9,),0)</f>
        <v>0</v>
      </c>
      <c r="P2309" s="90">
        <f t="shared" si="72"/>
        <v>0</v>
      </c>
      <c r="Q2309" s="90">
        <f>IFERROR(VLOOKUP(CONCATENATE($A2309,"C"),'05 APU'!$T:$AB,9,),0)</f>
        <v>0</v>
      </c>
      <c r="R2309" s="90">
        <f>IFERROR(VLOOKUP(CONCATENATE($A2309,"B"),'05 APU'!$T:$AB,9,),0)</f>
        <v>0</v>
      </c>
      <c r="S2309" s="90">
        <f>IFERROR(VLOOKUP(CONCATENATE($A2309,"A"),'05 APU'!$T:$AB,9,),0)</f>
        <v>0</v>
      </c>
      <c r="U2309" s="421"/>
      <c r="V2309" s="424"/>
      <c r="W2309" s="429" t="s">
        <v>7203</v>
      </c>
    </row>
    <row r="2310" spans="1:23" ht="42" x14ac:dyDescent="0.25">
      <c r="A2310" s="88">
        <v>2300</v>
      </c>
      <c r="B2310" s="670"/>
      <c r="C2310" s="671" t="s">
        <v>7142</v>
      </c>
      <c r="D2310" s="681" t="str">
        <f>IFERROR(VLOOKUP(CONCATENATE($A2310,"T"),'05 APU'!$1:$1048576,3,),"")</f>
        <v/>
      </c>
      <c r="E2310" s="681" t="str">
        <f>IFERROR(VLOOKUP(CONCATENATE($A2310,"T2"),'05 APU'!$1:$1048576,3,),"")</f>
        <v/>
      </c>
      <c r="F2310" s="681" t="str">
        <f>IFERROR(VLOOKUP(CONCATENATE($A2310,"T3"),'05 APU'!$1:$1048576,3,),"")</f>
        <v/>
      </c>
      <c r="G2310" s="672"/>
      <c r="H2310" s="351"/>
      <c r="I2310" s="90">
        <f>IFERROR((VLOOKUP(CONCATENATE($A2310,"D"),'05 APU'!$1:$1048576,9,)),0)</f>
        <v>0</v>
      </c>
      <c r="J2310" s="90">
        <f t="shared" si="73"/>
        <v>0</v>
      </c>
      <c r="K2310" s="297" t="str">
        <f>IFERROR(VLOOKUP(CONCATENATE($A2310,"C"),'05 APU'!$1:$1048576,9,),"")</f>
        <v/>
      </c>
      <c r="L2310" s="297" t="str">
        <f>IFERROR(VLOOKUP(CONCATENATE($A2310,"B"),'05 APU'!$1:$1048576,9,),"")</f>
        <v/>
      </c>
      <c r="M2310" s="297" t="str">
        <f>IFERROR(VLOOKUP(CONCATENATE($A2310,"A"),'05 APU'!$1:$1048576,9,),"")</f>
        <v/>
      </c>
      <c r="N2310" s="86"/>
      <c r="O2310" s="90">
        <f>IFERROR(VLOOKUP(CONCATENATE($A2310,"D"),'05 APU'!$T:$AB,9,),0)</f>
        <v>0</v>
      </c>
      <c r="P2310" s="90">
        <f t="shared" si="72"/>
        <v>0</v>
      </c>
      <c r="Q2310" s="90">
        <f>IFERROR(VLOOKUP(CONCATENATE($A2310,"C"),'05 APU'!$T:$AB,9,),0)</f>
        <v>0</v>
      </c>
      <c r="R2310" s="90">
        <f>IFERROR(VLOOKUP(CONCATENATE($A2310,"B"),'05 APU'!$T:$AB,9,),0)</f>
        <v>0</v>
      </c>
      <c r="S2310" s="90">
        <f>IFERROR(VLOOKUP(CONCATENATE($A2310,"A"),'05 APU'!$T:$AB,9,),0)</f>
        <v>0</v>
      </c>
      <c r="U2310" s="421"/>
      <c r="V2310" s="424"/>
      <c r="W2310" s="429"/>
    </row>
    <row r="2311" spans="1:23" ht="42" x14ac:dyDescent="0.25">
      <c r="A2311" s="88">
        <v>2301</v>
      </c>
      <c r="B2311" s="673" t="s">
        <v>5244</v>
      </c>
      <c r="C2311" s="682" t="s">
        <v>6394</v>
      </c>
      <c r="D2311" s="681" t="str">
        <f>IFERROR(VLOOKUP(CONCATENATE($A2311,"T"),'05 APU'!$1:$1048576,3,),"")</f>
        <v/>
      </c>
      <c r="E2311" s="681" t="str">
        <f>IFERROR(VLOOKUP(CONCATENATE($A2311,"T2"),'05 APU'!$1:$1048576,3,),"")</f>
        <v/>
      </c>
      <c r="F2311" s="681" t="str">
        <f>IFERROR(VLOOKUP(CONCATENATE($A2311,"T3"),'05 APU'!$1:$1048576,3,),"")</f>
        <v/>
      </c>
      <c r="G2311" s="672" t="s">
        <v>168</v>
      </c>
      <c r="H2311" s="351"/>
      <c r="I2311" s="90">
        <f>IFERROR((VLOOKUP(CONCATENATE($A2311,"D"),'05 APU'!$1:$1048576,9,)),0)</f>
        <v>0</v>
      </c>
      <c r="J2311" s="90">
        <f t="shared" si="73"/>
        <v>0</v>
      </c>
      <c r="K2311" s="297" t="str">
        <f>IFERROR(VLOOKUP(CONCATENATE($A2311,"C"),'05 APU'!$1:$1048576,9,),"")</f>
        <v/>
      </c>
      <c r="L2311" s="297" t="str">
        <f>IFERROR(VLOOKUP(CONCATENATE($A2311,"B"),'05 APU'!$1:$1048576,9,),"")</f>
        <v/>
      </c>
      <c r="M2311" s="297" t="str">
        <f>IFERROR(VLOOKUP(CONCATENATE($A2311,"A"),'05 APU'!$1:$1048576,9,),"")</f>
        <v/>
      </c>
      <c r="N2311" s="86"/>
      <c r="O2311" s="90">
        <f>IFERROR(VLOOKUP(CONCATENATE($A2311,"D"),'05 APU'!$T:$AB,9,),0)</f>
        <v>0</v>
      </c>
      <c r="P2311" s="90">
        <f t="shared" si="72"/>
        <v>0</v>
      </c>
      <c r="Q2311" s="90">
        <f>IFERROR(VLOOKUP(CONCATENATE($A2311,"C"),'05 APU'!$T:$AB,9,),0)</f>
        <v>0</v>
      </c>
      <c r="R2311" s="90">
        <f>IFERROR(VLOOKUP(CONCATENATE($A2311,"B"),'05 APU'!$T:$AB,9,),0)</f>
        <v>0</v>
      </c>
      <c r="S2311" s="90">
        <f>IFERROR(VLOOKUP(CONCATENATE($A2311,"A"),'05 APU'!$T:$AB,9,),0)</f>
        <v>0</v>
      </c>
      <c r="U2311" s="421"/>
      <c r="V2311" s="424"/>
      <c r="W2311" s="429" t="s">
        <v>7203</v>
      </c>
    </row>
    <row r="2312" spans="1:23" ht="42" x14ac:dyDescent="0.25">
      <c r="A2312" s="88">
        <v>2302</v>
      </c>
      <c r="B2312" s="673" t="s">
        <v>5245</v>
      </c>
      <c r="C2312" s="682" t="s">
        <v>6395</v>
      </c>
      <c r="D2312" s="681" t="str">
        <f>IFERROR(VLOOKUP(CONCATENATE($A2312,"T"),'05 APU'!$1:$1048576,3,),"")</f>
        <v/>
      </c>
      <c r="E2312" s="681" t="str">
        <f>IFERROR(VLOOKUP(CONCATENATE($A2312,"T2"),'05 APU'!$1:$1048576,3,),"")</f>
        <v/>
      </c>
      <c r="F2312" s="681" t="str">
        <f>IFERROR(VLOOKUP(CONCATENATE($A2312,"T3"),'05 APU'!$1:$1048576,3,),"")</f>
        <v/>
      </c>
      <c r="G2312" s="672" t="s">
        <v>168</v>
      </c>
      <c r="H2312" s="351"/>
      <c r="I2312" s="90">
        <f>IFERROR((VLOOKUP(CONCATENATE($A2312,"D"),'05 APU'!$1:$1048576,9,)),0)</f>
        <v>0</v>
      </c>
      <c r="J2312" s="90">
        <f t="shared" si="73"/>
        <v>0</v>
      </c>
      <c r="K2312" s="297" t="str">
        <f>IFERROR(VLOOKUP(CONCATENATE($A2312,"C"),'05 APU'!$1:$1048576,9,),"")</f>
        <v/>
      </c>
      <c r="L2312" s="297" t="str">
        <f>IFERROR(VLOOKUP(CONCATENATE($A2312,"B"),'05 APU'!$1:$1048576,9,),"")</f>
        <v/>
      </c>
      <c r="M2312" s="297" t="str">
        <f>IFERROR(VLOOKUP(CONCATENATE($A2312,"A"),'05 APU'!$1:$1048576,9,),"")</f>
        <v/>
      </c>
      <c r="N2312" s="86"/>
      <c r="O2312" s="90">
        <f>IFERROR(VLOOKUP(CONCATENATE($A2312,"D"),'05 APU'!$T:$AB,9,),0)</f>
        <v>0</v>
      </c>
      <c r="P2312" s="90">
        <f t="shared" si="72"/>
        <v>0</v>
      </c>
      <c r="Q2312" s="90">
        <f>IFERROR(VLOOKUP(CONCATENATE($A2312,"C"),'05 APU'!$T:$AB,9,),0)</f>
        <v>0</v>
      </c>
      <c r="R2312" s="90">
        <f>IFERROR(VLOOKUP(CONCATENATE($A2312,"B"),'05 APU'!$T:$AB,9,),0)</f>
        <v>0</v>
      </c>
      <c r="S2312" s="90">
        <f>IFERROR(VLOOKUP(CONCATENATE($A2312,"A"),'05 APU'!$T:$AB,9,),0)</f>
        <v>0</v>
      </c>
      <c r="U2312" s="421"/>
      <c r="V2312" s="424"/>
      <c r="W2312" s="429" t="s">
        <v>7203</v>
      </c>
    </row>
    <row r="2313" spans="1:23" ht="42" x14ac:dyDescent="0.25">
      <c r="A2313" s="88">
        <v>2303</v>
      </c>
      <c r="B2313" s="673" t="s">
        <v>5246</v>
      </c>
      <c r="C2313" s="682" t="s">
        <v>6396</v>
      </c>
      <c r="D2313" s="681" t="str">
        <f>IFERROR(VLOOKUP(CONCATENATE($A2313,"T"),'05 APU'!$1:$1048576,3,),"")</f>
        <v/>
      </c>
      <c r="E2313" s="681" t="str">
        <f>IFERROR(VLOOKUP(CONCATENATE($A2313,"T2"),'05 APU'!$1:$1048576,3,),"")</f>
        <v/>
      </c>
      <c r="F2313" s="681" t="str">
        <f>IFERROR(VLOOKUP(CONCATENATE($A2313,"T3"),'05 APU'!$1:$1048576,3,),"")</f>
        <v/>
      </c>
      <c r="G2313" s="672" t="s">
        <v>168</v>
      </c>
      <c r="H2313" s="351"/>
      <c r="I2313" s="90">
        <f>IFERROR((VLOOKUP(CONCATENATE($A2313,"D"),'05 APU'!$1:$1048576,9,)),0)</f>
        <v>0</v>
      </c>
      <c r="J2313" s="90">
        <f t="shared" si="73"/>
        <v>0</v>
      </c>
      <c r="K2313" s="297" t="str">
        <f>IFERROR(VLOOKUP(CONCATENATE($A2313,"C"),'05 APU'!$1:$1048576,9,),"")</f>
        <v/>
      </c>
      <c r="L2313" s="297" t="str">
        <f>IFERROR(VLOOKUP(CONCATENATE($A2313,"B"),'05 APU'!$1:$1048576,9,),"")</f>
        <v/>
      </c>
      <c r="M2313" s="297" t="str">
        <f>IFERROR(VLOOKUP(CONCATENATE($A2313,"A"),'05 APU'!$1:$1048576,9,),"")</f>
        <v/>
      </c>
      <c r="N2313" s="86"/>
      <c r="O2313" s="90">
        <f>IFERROR(VLOOKUP(CONCATENATE($A2313,"D"),'05 APU'!$T:$AB,9,),0)</f>
        <v>0</v>
      </c>
      <c r="P2313" s="90">
        <f t="shared" si="72"/>
        <v>0</v>
      </c>
      <c r="Q2313" s="90">
        <f>IFERROR(VLOOKUP(CONCATENATE($A2313,"C"),'05 APU'!$T:$AB,9,),0)</f>
        <v>0</v>
      </c>
      <c r="R2313" s="90">
        <f>IFERROR(VLOOKUP(CONCATENATE($A2313,"B"),'05 APU'!$T:$AB,9,),0)</f>
        <v>0</v>
      </c>
      <c r="S2313" s="90">
        <f>IFERROR(VLOOKUP(CONCATENATE($A2313,"A"),'05 APU'!$T:$AB,9,),0)</f>
        <v>0</v>
      </c>
      <c r="U2313" s="421"/>
      <c r="V2313" s="424"/>
      <c r="W2313" s="429" t="s">
        <v>7203</v>
      </c>
    </row>
    <row r="2314" spans="1:23" ht="42" x14ac:dyDescent="0.25">
      <c r="A2314" s="88">
        <v>2304</v>
      </c>
      <c r="B2314" s="673" t="s">
        <v>5247</v>
      </c>
      <c r="C2314" s="682" t="s">
        <v>6397</v>
      </c>
      <c r="D2314" s="681" t="str">
        <f>IFERROR(VLOOKUP(CONCATENATE($A2314,"T"),'05 APU'!$1:$1048576,3,),"")</f>
        <v/>
      </c>
      <c r="E2314" s="681" t="str">
        <f>IFERROR(VLOOKUP(CONCATENATE($A2314,"T2"),'05 APU'!$1:$1048576,3,),"")</f>
        <v/>
      </c>
      <c r="F2314" s="681" t="str">
        <f>IFERROR(VLOOKUP(CONCATENATE($A2314,"T3"),'05 APU'!$1:$1048576,3,),"")</f>
        <v/>
      </c>
      <c r="G2314" s="672" t="s">
        <v>168</v>
      </c>
      <c r="H2314" s="351"/>
      <c r="I2314" s="90">
        <f>IFERROR((VLOOKUP(CONCATENATE($A2314,"D"),'05 APU'!$1:$1048576,9,)),0)</f>
        <v>0</v>
      </c>
      <c r="J2314" s="90">
        <f t="shared" si="73"/>
        <v>0</v>
      </c>
      <c r="K2314" s="297" t="str">
        <f>IFERROR(VLOOKUP(CONCATENATE($A2314,"C"),'05 APU'!$1:$1048576,9,),"")</f>
        <v/>
      </c>
      <c r="L2314" s="297" t="str">
        <f>IFERROR(VLOOKUP(CONCATENATE($A2314,"B"),'05 APU'!$1:$1048576,9,),"")</f>
        <v/>
      </c>
      <c r="M2314" s="297" t="str">
        <f>IFERROR(VLOOKUP(CONCATENATE($A2314,"A"),'05 APU'!$1:$1048576,9,),"")</f>
        <v/>
      </c>
      <c r="N2314" s="86"/>
      <c r="O2314" s="90">
        <f>IFERROR(VLOOKUP(CONCATENATE($A2314,"D"),'05 APU'!$T:$AB,9,),0)</f>
        <v>0</v>
      </c>
      <c r="P2314" s="90">
        <f t="shared" si="72"/>
        <v>0</v>
      </c>
      <c r="Q2314" s="90">
        <f>IFERROR(VLOOKUP(CONCATENATE($A2314,"C"),'05 APU'!$T:$AB,9,),0)</f>
        <v>0</v>
      </c>
      <c r="R2314" s="90">
        <f>IFERROR(VLOOKUP(CONCATENATE($A2314,"B"),'05 APU'!$T:$AB,9,),0)</f>
        <v>0</v>
      </c>
      <c r="S2314" s="90">
        <f>IFERROR(VLOOKUP(CONCATENATE($A2314,"A"),'05 APU'!$T:$AB,9,),0)</f>
        <v>0</v>
      </c>
      <c r="U2314" s="421"/>
      <c r="V2314" s="424"/>
      <c r="W2314" s="429" t="s">
        <v>7203</v>
      </c>
    </row>
    <row r="2315" spans="1:23" ht="42" x14ac:dyDescent="0.25">
      <c r="A2315" s="88">
        <v>2305</v>
      </c>
      <c r="B2315" s="673" t="s">
        <v>5248</v>
      </c>
      <c r="C2315" s="682" t="s">
        <v>6398</v>
      </c>
      <c r="D2315" s="681" t="str">
        <f>IFERROR(VLOOKUP(CONCATENATE($A2315,"T"),'05 APU'!$1:$1048576,3,),"")</f>
        <v/>
      </c>
      <c r="E2315" s="681" t="str">
        <f>IFERROR(VLOOKUP(CONCATENATE($A2315,"T2"),'05 APU'!$1:$1048576,3,),"")</f>
        <v/>
      </c>
      <c r="F2315" s="681" t="str">
        <f>IFERROR(VLOOKUP(CONCATENATE($A2315,"T3"),'05 APU'!$1:$1048576,3,),"")</f>
        <v/>
      </c>
      <c r="G2315" s="672" t="s">
        <v>168</v>
      </c>
      <c r="H2315" s="351"/>
      <c r="I2315" s="90">
        <f>IFERROR((VLOOKUP(CONCATENATE($A2315,"D"),'05 APU'!$1:$1048576,9,)),0)</f>
        <v>0</v>
      </c>
      <c r="J2315" s="90">
        <f t="shared" si="73"/>
        <v>0</v>
      </c>
      <c r="K2315" s="297" t="str">
        <f>IFERROR(VLOOKUP(CONCATENATE($A2315,"C"),'05 APU'!$1:$1048576,9,),"")</f>
        <v/>
      </c>
      <c r="L2315" s="297" t="str">
        <f>IFERROR(VLOOKUP(CONCATENATE($A2315,"B"),'05 APU'!$1:$1048576,9,),"")</f>
        <v/>
      </c>
      <c r="M2315" s="297" t="str">
        <f>IFERROR(VLOOKUP(CONCATENATE($A2315,"A"),'05 APU'!$1:$1048576,9,),"")</f>
        <v/>
      </c>
      <c r="N2315" s="86"/>
      <c r="O2315" s="90">
        <f>IFERROR(VLOOKUP(CONCATENATE($A2315,"D"),'05 APU'!$T:$AB,9,),0)</f>
        <v>0</v>
      </c>
      <c r="P2315" s="90">
        <f t="shared" ref="P2315:P2378" si="74">IFERROR($O2315*$H2315,0)</f>
        <v>0</v>
      </c>
      <c r="Q2315" s="90">
        <f>IFERROR(VLOOKUP(CONCATENATE($A2315,"C"),'05 APU'!$T:$AB,9,),0)</f>
        <v>0</v>
      </c>
      <c r="R2315" s="90">
        <f>IFERROR(VLOOKUP(CONCATENATE($A2315,"B"),'05 APU'!$T:$AB,9,),0)</f>
        <v>0</v>
      </c>
      <c r="S2315" s="90">
        <f>IFERROR(VLOOKUP(CONCATENATE($A2315,"A"),'05 APU'!$T:$AB,9,),0)</f>
        <v>0</v>
      </c>
      <c r="U2315" s="421"/>
      <c r="V2315" s="424"/>
      <c r="W2315" s="429" t="s">
        <v>7203</v>
      </c>
    </row>
    <row r="2316" spans="1:23" ht="42" x14ac:dyDescent="0.25">
      <c r="A2316" s="88">
        <v>2306</v>
      </c>
      <c r="B2316" s="673" t="s">
        <v>5249</v>
      </c>
      <c r="C2316" s="682" t="s">
        <v>6399</v>
      </c>
      <c r="D2316" s="681" t="str">
        <f>IFERROR(VLOOKUP(CONCATENATE($A2316,"T"),'05 APU'!$1:$1048576,3,),"")</f>
        <v/>
      </c>
      <c r="E2316" s="681" t="str">
        <f>IFERROR(VLOOKUP(CONCATENATE($A2316,"T2"),'05 APU'!$1:$1048576,3,),"")</f>
        <v/>
      </c>
      <c r="F2316" s="681" t="str">
        <f>IFERROR(VLOOKUP(CONCATENATE($A2316,"T3"),'05 APU'!$1:$1048576,3,),"")</f>
        <v/>
      </c>
      <c r="G2316" s="672" t="s">
        <v>168</v>
      </c>
      <c r="H2316" s="351"/>
      <c r="I2316" s="90">
        <f>IFERROR((VLOOKUP(CONCATENATE($A2316,"D"),'05 APU'!$1:$1048576,9,)),0)</f>
        <v>0</v>
      </c>
      <c r="J2316" s="90">
        <f t="shared" si="73"/>
        <v>0</v>
      </c>
      <c r="K2316" s="297" t="str">
        <f>IFERROR(VLOOKUP(CONCATENATE($A2316,"C"),'05 APU'!$1:$1048576,9,),"")</f>
        <v/>
      </c>
      <c r="L2316" s="297" t="str">
        <f>IFERROR(VLOOKUP(CONCATENATE($A2316,"B"),'05 APU'!$1:$1048576,9,),"")</f>
        <v/>
      </c>
      <c r="M2316" s="297" t="str">
        <f>IFERROR(VLOOKUP(CONCATENATE($A2316,"A"),'05 APU'!$1:$1048576,9,),"")</f>
        <v/>
      </c>
      <c r="N2316" s="86"/>
      <c r="O2316" s="90">
        <f>IFERROR(VLOOKUP(CONCATENATE($A2316,"D"),'05 APU'!$T:$AB,9,),0)</f>
        <v>0</v>
      </c>
      <c r="P2316" s="90">
        <f t="shared" si="74"/>
        <v>0</v>
      </c>
      <c r="Q2316" s="90">
        <f>IFERROR(VLOOKUP(CONCATENATE($A2316,"C"),'05 APU'!$T:$AB,9,),0)</f>
        <v>0</v>
      </c>
      <c r="R2316" s="90">
        <f>IFERROR(VLOOKUP(CONCATENATE($A2316,"B"),'05 APU'!$T:$AB,9,),0)</f>
        <v>0</v>
      </c>
      <c r="S2316" s="90">
        <f>IFERROR(VLOOKUP(CONCATENATE($A2316,"A"),'05 APU'!$T:$AB,9,),0)</f>
        <v>0</v>
      </c>
      <c r="U2316" s="421"/>
      <c r="V2316" s="424"/>
      <c r="W2316" s="429" t="s">
        <v>7203</v>
      </c>
    </row>
    <row r="2317" spans="1:23" ht="42" x14ac:dyDescent="0.25">
      <c r="A2317" s="88">
        <v>2307</v>
      </c>
      <c r="B2317" s="673" t="s">
        <v>5250</v>
      </c>
      <c r="C2317" s="682" t="s">
        <v>6400</v>
      </c>
      <c r="D2317" s="681" t="str">
        <f>IFERROR(VLOOKUP(CONCATENATE($A2317,"T"),'05 APU'!$1:$1048576,3,),"")</f>
        <v/>
      </c>
      <c r="E2317" s="681" t="str">
        <f>IFERROR(VLOOKUP(CONCATENATE($A2317,"T2"),'05 APU'!$1:$1048576,3,),"")</f>
        <v/>
      </c>
      <c r="F2317" s="681" t="str">
        <f>IFERROR(VLOOKUP(CONCATENATE($A2317,"T3"),'05 APU'!$1:$1048576,3,),"")</f>
        <v/>
      </c>
      <c r="G2317" s="672" t="s">
        <v>168</v>
      </c>
      <c r="H2317" s="351"/>
      <c r="I2317" s="90">
        <f>IFERROR((VLOOKUP(CONCATENATE($A2317,"D"),'05 APU'!$1:$1048576,9,)),0)</f>
        <v>0</v>
      </c>
      <c r="J2317" s="90">
        <f t="shared" si="73"/>
        <v>0</v>
      </c>
      <c r="K2317" s="297" t="str">
        <f>IFERROR(VLOOKUP(CONCATENATE($A2317,"C"),'05 APU'!$1:$1048576,9,),"")</f>
        <v/>
      </c>
      <c r="L2317" s="297" t="str">
        <f>IFERROR(VLOOKUP(CONCATENATE($A2317,"B"),'05 APU'!$1:$1048576,9,),"")</f>
        <v/>
      </c>
      <c r="M2317" s="297" t="str">
        <f>IFERROR(VLOOKUP(CONCATENATE($A2317,"A"),'05 APU'!$1:$1048576,9,),"")</f>
        <v/>
      </c>
      <c r="N2317" s="86"/>
      <c r="O2317" s="90">
        <f>IFERROR(VLOOKUP(CONCATENATE($A2317,"D"),'05 APU'!$T:$AB,9,),0)</f>
        <v>0</v>
      </c>
      <c r="P2317" s="90">
        <f t="shared" si="74"/>
        <v>0</v>
      </c>
      <c r="Q2317" s="90">
        <f>IFERROR(VLOOKUP(CONCATENATE($A2317,"C"),'05 APU'!$T:$AB,9,),0)</f>
        <v>0</v>
      </c>
      <c r="R2317" s="90">
        <f>IFERROR(VLOOKUP(CONCATENATE($A2317,"B"),'05 APU'!$T:$AB,9,),0)</f>
        <v>0</v>
      </c>
      <c r="S2317" s="90">
        <f>IFERROR(VLOOKUP(CONCATENATE($A2317,"A"),'05 APU'!$T:$AB,9,),0)</f>
        <v>0</v>
      </c>
      <c r="U2317" s="421"/>
      <c r="V2317" s="424"/>
      <c r="W2317" s="429" t="s">
        <v>7203</v>
      </c>
    </row>
    <row r="2318" spans="1:23" ht="42" x14ac:dyDescent="0.25">
      <c r="A2318" s="88">
        <v>2308</v>
      </c>
      <c r="B2318" s="673" t="s">
        <v>5251</v>
      </c>
      <c r="C2318" s="682" t="s">
        <v>6401</v>
      </c>
      <c r="D2318" s="681" t="str">
        <f>IFERROR(VLOOKUP(CONCATENATE($A2318,"T"),'05 APU'!$1:$1048576,3,),"")</f>
        <v/>
      </c>
      <c r="E2318" s="681" t="str">
        <f>IFERROR(VLOOKUP(CONCATENATE($A2318,"T2"),'05 APU'!$1:$1048576,3,),"")</f>
        <v/>
      </c>
      <c r="F2318" s="681" t="str">
        <f>IFERROR(VLOOKUP(CONCATENATE($A2318,"T3"),'05 APU'!$1:$1048576,3,),"")</f>
        <v/>
      </c>
      <c r="G2318" s="672" t="s">
        <v>168</v>
      </c>
      <c r="H2318" s="351"/>
      <c r="I2318" s="90">
        <f>IFERROR((VLOOKUP(CONCATENATE($A2318,"D"),'05 APU'!$1:$1048576,9,)),0)</f>
        <v>0</v>
      </c>
      <c r="J2318" s="90">
        <f t="shared" si="73"/>
        <v>0</v>
      </c>
      <c r="K2318" s="297" t="str">
        <f>IFERROR(VLOOKUP(CONCATENATE($A2318,"C"),'05 APU'!$1:$1048576,9,),"")</f>
        <v/>
      </c>
      <c r="L2318" s="297" t="str">
        <f>IFERROR(VLOOKUP(CONCATENATE($A2318,"B"),'05 APU'!$1:$1048576,9,),"")</f>
        <v/>
      </c>
      <c r="M2318" s="297" t="str">
        <f>IFERROR(VLOOKUP(CONCATENATE($A2318,"A"),'05 APU'!$1:$1048576,9,),"")</f>
        <v/>
      </c>
      <c r="N2318" s="86"/>
      <c r="O2318" s="90">
        <f>IFERROR(VLOOKUP(CONCATENATE($A2318,"D"),'05 APU'!$T:$AB,9,),0)</f>
        <v>0</v>
      </c>
      <c r="P2318" s="90">
        <f t="shared" si="74"/>
        <v>0</v>
      </c>
      <c r="Q2318" s="90">
        <f>IFERROR(VLOOKUP(CONCATENATE($A2318,"C"),'05 APU'!$T:$AB,9,),0)</f>
        <v>0</v>
      </c>
      <c r="R2318" s="90">
        <f>IFERROR(VLOOKUP(CONCATENATE($A2318,"B"),'05 APU'!$T:$AB,9,),0)</f>
        <v>0</v>
      </c>
      <c r="S2318" s="90">
        <f>IFERROR(VLOOKUP(CONCATENATE($A2318,"A"),'05 APU'!$T:$AB,9,),0)</f>
        <v>0</v>
      </c>
      <c r="U2318" s="421"/>
      <c r="V2318" s="424"/>
      <c r="W2318" s="429" t="s">
        <v>7203</v>
      </c>
    </row>
    <row r="2319" spans="1:23" ht="42" x14ac:dyDescent="0.25">
      <c r="A2319" s="88">
        <v>2309</v>
      </c>
      <c r="B2319" s="670"/>
      <c r="C2319" s="671" t="s">
        <v>7143</v>
      </c>
      <c r="D2319" s="681" t="str">
        <f>IFERROR(VLOOKUP(CONCATENATE($A2319,"T"),'05 APU'!$1:$1048576,3,),"")</f>
        <v/>
      </c>
      <c r="E2319" s="681" t="str">
        <f>IFERROR(VLOOKUP(CONCATENATE($A2319,"T2"),'05 APU'!$1:$1048576,3,),"")</f>
        <v/>
      </c>
      <c r="F2319" s="681" t="str">
        <f>IFERROR(VLOOKUP(CONCATENATE($A2319,"T3"),'05 APU'!$1:$1048576,3,),"")</f>
        <v/>
      </c>
      <c r="G2319" s="672"/>
      <c r="H2319" s="351"/>
      <c r="I2319" s="90">
        <f>IFERROR((VLOOKUP(CONCATENATE($A2319,"D"),'05 APU'!$1:$1048576,9,)),0)</f>
        <v>0</v>
      </c>
      <c r="J2319" s="90">
        <f t="shared" si="73"/>
        <v>0</v>
      </c>
      <c r="K2319" s="297" t="str">
        <f>IFERROR(VLOOKUP(CONCATENATE($A2319,"C"),'05 APU'!$1:$1048576,9,),"")</f>
        <v/>
      </c>
      <c r="L2319" s="297" t="str">
        <f>IFERROR(VLOOKUP(CONCATENATE($A2319,"B"),'05 APU'!$1:$1048576,9,),"")</f>
        <v/>
      </c>
      <c r="M2319" s="297" t="str">
        <f>IFERROR(VLOOKUP(CONCATENATE($A2319,"A"),'05 APU'!$1:$1048576,9,),"")</f>
        <v/>
      </c>
      <c r="N2319" s="86"/>
      <c r="O2319" s="90">
        <f>IFERROR(VLOOKUP(CONCATENATE($A2319,"D"),'05 APU'!$T:$AB,9,),0)</f>
        <v>0</v>
      </c>
      <c r="P2319" s="90">
        <f t="shared" si="74"/>
        <v>0</v>
      </c>
      <c r="Q2319" s="90">
        <f>IFERROR(VLOOKUP(CONCATENATE($A2319,"C"),'05 APU'!$T:$AB,9,),0)</f>
        <v>0</v>
      </c>
      <c r="R2319" s="90">
        <f>IFERROR(VLOOKUP(CONCATENATE($A2319,"B"),'05 APU'!$T:$AB,9,),0)</f>
        <v>0</v>
      </c>
      <c r="S2319" s="90">
        <f>IFERROR(VLOOKUP(CONCATENATE($A2319,"A"),'05 APU'!$T:$AB,9,),0)</f>
        <v>0</v>
      </c>
      <c r="U2319" s="421"/>
      <c r="V2319" s="424"/>
      <c r="W2319" s="429"/>
    </row>
    <row r="2320" spans="1:23" ht="42" x14ac:dyDescent="0.25">
      <c r="A2320" s="88">
        <v>2310</v>
      </c>
      <c r="B2320" s="673" t="s">
        <v>5252</v>
      </c>
      <c r="C2320" s="682" t="s">
        <v>6402</v>
      </c>
      <c r="D2320" s="681" t="str">
        <f>IFERROR(VLOOKUP(CONCATENATE($A2320,"T"),'05 APU'!$1:$1048576,3,),"")</f>
        <v/>
      </c>
      <c r="E2320" s="681" t="str">
        <f>IFERROR(VLOOKUP(CONCATENATE($A2320,"T2"),'05 APU'!$1:$1048576,3,),"")</f>
        <v/>
      </c>
      <c r="F2320" s="681" t="str">
        <f>IFERROR(VLOOKUP(CONCATENATE($A2320,"T3"),'05 APU'!$1:$1048576,3,),"")</f>
        <v/>
      </c>
      <c r="G2320" s="672" t="s">
        <v>168</v>
      </c>
      <c r="H2320" s="351"/>
      <c r="I2320" s="90">
        <f>IFERROR((VLOOKUP(CONCATENATE($A2320,"D"),'05 APU'!$1:$1048576,9,)),0)</f>
        <v>0</v>
      </c>
      <c r="J2320" s="90">
        <f t="shared" si="73"/>
        <v>0</v>
      </c>
      <c r="K2320" s="297" t="str">
        <f>IFERROR(VLOOKUP(CONCATENATE($A2320,"C"),'05 APU'!$1:$1048576,9,),"")</f>
        <v/>
      </c>
      <c r="L2320" s="297" t="str">
        <f>IFERROR(VLOOKUP(CONCATENATE($A2320,"B"),'05 APU'!$1:$1048576,9,),"")</f>
        <v/>
      </c>
      <c r="M2320" s="297" t="str">
        <f>IFERROR(VLOOKUP(CONCATENATE($A2320,"A"),'05 APU'!$1:$1048576,9,),"")</f>
        <v/>
      </c>
      <c r="N2320" s="86"/>
      <c r="O2320" s="90">
        <f>IFERROR(VLOOKUP(CONCATENATE($A2320,"D"),'05 APU'!$T:$AB,9,),0)</f>
        <v>0</v>
      </c>
      <c r="P2320" s="90">
        <f t="shared" si="74"/>
        <v>0</v>
      </c>
      <c r="Q2320" s="90">
        <f>IFERROR(VLOOKUP(CONCATENATE($A2320,"C"),'05 APU'!$T:$AB,9,),0)</f>
        <v>0</v>
      </c>
      <c r="R2320" s="90">
        <f>IFERROR(VLOOKUP(CONCATENATE($A2320,"B"),'05 APU'!$T:$AB,9,),0)</f>
        <v>0</v>
      </c>
      <c r="S2320" s="90">
        <f>IFERROR(VLOOKUP(CONCATENATE($A2320,"A"),'05 APU'!$T:$AB,9,),0)</f>
        <v>0</v>
      </c>
      <c r="U2320" s="421"/>
      <c r="V2320" s="424"/>
      <c r="W2320" s="429" t="s">
        <v>7203</v>
      </c>
    </row>
    <row r="2321" spans="1:23" ht="42" x14ac:dyDescent="0.25">
      <c r="A2321" s="88">
        <v>2311</v>
      </c>
      <c r="B2321" s="673" t="s">
        <v>5253</v>
      </c>
      <c r="C2321" s="682" t="s">
        <v>6403</v>
      </c>
      <c r="D2321" s="681" t="str">
        <f>IFERROR(VLOOKUP(CONCATENATE($A2321,"T"),'05 APU'!$1:$1048576,3,),"")</f>
        <v/>
      </c>
      <c r="E2321" s="681" t="str">
        <f>IFERROR(VLOOKUP(CONCATENATE($A2321,"T2"),'05 APU'!$1:$1048576,3,),"")</f>
        <v/>
      </c>
      <c r="F2321" s="681" t="str">
        <f>IFERROR(VLOOKUP(CONCATENATE($A2321,"T3"),'05 APU'!$1:$1048576,3,),"")</f>
        <v/>
      </c>
      <c r="G2321" s="672" t="s">
        <v>168</v>
      </c>
      <c r="H2321" s="351"/>
      <c r="I2321" s="90">
        <f>IFERROR((VLOOKUP(CONCATENATE($A2321,"D"),'05 APU'!$1:$1048576,9,)),0)</f>
        <v>0</v>
      </c>
      <c r="J2321" s="90">
        <f t="shared" si="73"/>
        <v>0</v>
      </c>
      <c r="K2321" s="297" t="str">
        <f>IFERROR(VLOOKUP(CONCATENATE($A2321,"C"),'05 APU'!$1:$1048576,9,),"")</f>
        <v/>
      </c>
      <c r="L2321" s="297" t="str">
        <f>IFERROR(VLOOKUP(CONCATENATE($A2321,"B"),'05 APU'!$1:$1048576,9,),"")</f>
        <v/>
      </c>
      <c r="M2321" s="297" t="str">
        <f>IFERROR(VLOOKUP(CONCATENATE($A2321,"A"),'05 APU'!$1:$1048576,9,),"")</f>
        <v/>
      </c>
      <c r="N2321" s="86"/>
      <c r="O2321" s="90">
        <f>IFERROR(VLOOKUP(CONCATENATE($A2321,"D"),'05 APU'!$T:$AB,9,),0)</f>
        <v>0</v>
      </c>
      <c r="P2321" s="90">
        <f t="shared" si="74"/>
        <v>0</v>
      </c>
      <c r="Q2321" s="90">
        <f>IFERROR(VLOOKUP(CONCATENATE($A2321,"C"),'05 APU'!$T:$AB,9,),0)</f>
        <v>0</v>
      </c>
      <c r="R2321" s="90">
        <f>IFERROR(VLOOKUP(CONCATENATE($A2321,"B"),'05 APU'!$T:$AB,9,),0)</f>
        <v>0</v>
      </c>
      <c r="S2321" s="90">
        <f>IFERROR(VLOOKUP(CONCATENATE($A2321,"A"),'05 APU'!$T:$AB,9,),0)</f>
        <v>0</v>
      </c>
      <c r="U2321" s="421"/>
      <c r="V2321" s="424"/>
      <c r="W2321" s="429" t="s">
        <v>7203</v>
      </c>
    </row>
    <row r="2322" spans="1:23" ht="42" x14ac:dyDescent="0.25">
      <c r="A2322" s="88">
        <v>2312</v>
      </c>
      <c r="B2322" s="673" t="s">
        <v>5254</v>
      </c>
      <c r="C2322" s="682" t="s">
        <v>6404</v>
      </c>
      <c r="D2322" s="681" t="str">
        <f>IFERROR(VLOOKUP(CONCATENATE($A2322,"T"),'05 APU'!$1:$1048576,3,),"")</f>
        <v/>
      </c>
      <c r="E2322" s="681" t="str">
        <f>IFERROR(VLOOKUP(CONCATENATE($A2322,"T2"),'05 APU'!$1:$1048576,3,),"")</f>
        <v/>
      </c>
      <c r="F2322" s="681" t="str">
        <f>IFERROR(VLOOKUP(CONCATENATE($A2322,"T3"),'05 APU'!$1:$1048576,3,),"")</f>
        <v/>
      </c>
      <c r="G2322" s="672" t="s">
        <v>168</v>
      </c>
      <c r="H2322" s="351"/>
      <c r="I2322" s="90">
        <f>IFERROR((VLOOKUP(CONCATENATE($A2322,"D"),'05 APU'!$1:$1048576,9,)),0)</f>
        <v>0</v>
      </c>
      <c r="J2322" s="90">
        <f t="shared" si="73"/>
        <v>0</v>
      </c>
      <c r="K2322" s="297" t="str">
        <f>IFERROR(VLOOKUP(CONCATENATE($A2322,"C"),'05 APU'!$1:$1048576,9,),"")</f>
        <v/>
      </c>
      <c r="L2322" s="297" t="str">
        <f>IFERROR(VLOOKUP(CONCATENATE($A2322,"B"),'05 APU'!$1:$1048576,9,),"")</f>
        <v/>
      </c>
      <c r="M2322" s="297" t="str">
        <f>IFERROR(VLOOKUP(CONCATENATE($A2322,"A"),'05 APU'!$1:$1048576,9,),"")</f>
        <v/>
      </c>
      <c r="N2322" s="86"/>
      <c r="O2322" s="90">
        <f>IFERROR(VLOOKUP(CONCATENATE($A2322,"D"),'05 APU'!$T:$AB,9,),0)</f>
        <v>0</v>
      </c>
      <c r="P2322" s="90">
        <f t="shared" si="74"/>
        <v>0</v>
      </c>
      <c r="Q2322" s="90">
        <f>IFERROR(VLOOKUP(CONCATENATE($A2322,"C"),'05 APU'!$T:$AB,9,),0)</f>
        <v>0</v>
      </c>
      <c r="R2322" s="90">
        <f>IFERROR(VLOOKUP(CONCATENATE($A2322,"B"),'05 APU'!$T:$AB,9,),0)</f>
        <v>0</v>
      </c>
      <c r="S2322" s="90">
        <f>IFERROR(VLOOKUP(CONCATENATE($A2322,"A"),'05 APU'!$T:$AB,9,),0)</f>
        <v>0</v>
      </c>
      <c r="U2322" s="421"/>
      <c r="V2322" s="424"/>
      <c r="W2322" s="429" t="s">
        <v>7203</v>
      </c>
    </row>
    <row r="2323" spans="1:23" ht="42" x14ac:dyDescent="0.25">
      <c r="A2323" s="88">
        <v>2313</v>
      </c>
      <c r="B2323" s="673" t="s">
        <v>5255</v>
      </c>
      <c r="C2323" s="682" t="s">
        <v>6405</v>
      </c>
      <c r="D2323" s="681" t="str">
        <f>IFERROR(VLOOKUP(CONCATENATE($A2323,"T"),'05 APU'!$1:$1048576,3,),"")</f>
        <v/>
      </c>
      <c r="E2323" s="681" t="str">
        <f>IFERROR(VLOOKUP(CONCATENATE($A2323,"T2"),'05 APU'!$1:$1048576,3,),"")</f>
        <v/>
      </c>
      <c r="F2323" s="681" t="str">
        <f>IFERROR(VLOOKUP(CONCATENATE($A2323,"T3"),'05 APU'!$1:$1048576,3,),"")</f>
        <v/>
      </c>
      <c r="G2323" s="672" t="s">
        <v>168</v>
      </c>
      <c r="H2323" s="351"/>
      <c r="I2323" s="90">
        <f>IFERROR((VLOOKUP(CONCATENATE($A2323,"D"),'05 APU'!$1:$1048576,9,)),0)</f>
        <v>0</v>
      </c>
      <c r="J2323" s="90">
        <f t="shared" si="73"/>
        <v>0</v>
      </c>
      <c r="K2323" s="297" t="str">
        <f>IFERROR(VLOOKUP(CONCATENATE($A2323,"C"),'05 APU'!$1:$1048576,9,),"")</f>
        <v/>
      </c>
      <c r="L2323" s="297" t="str">
        <f>IFERROR(VLOOKUP(CONCATENATE($A2323,"B"),'05 APU'!$1:$1048576,9,),"")</f>
        <v/>
      </c>
      <c r="M2323" s="297" t="str">
        <f>IFERROR(VLOOKUP(CONCATENATE($A2323,"A"),'05 APU'!$1:$1048576,9,),"")</f>
        <v/>
      </c>
      <c r="N2323" s="86"/>
      <c r="O2323" s="90">
        <f>IFERROR(VLOOKUP(CONCATENATE($A2323,"D"),'05 APU'!$T:$AB,9,),0)</f>
        <v>0</v>
      </c>
      <c r="P2323" s="90">
        <f t="shared" si="74"/>
        <v>0</v>
      </c>
      <c r="Q2323" s="90">
        <f>IFERROR(VLOOKUP(CONCATENATE($A2323,"C"),'05 APU'!$T:$AB,9,),0)</f>
        <v>0</v>
      </c>
      <c r="R2323" s="90">
        <f>IFERROR(VLOOKUP(CONCATENATE($A2323,"B"),'05 APU'!$T:$AB,9,),0)</f>
        <v>0</v>
      </c>
      <c r="S2323" s="90">
        <f>IFERROR(VLOOKUP(CONCATENATE($A2323,"A"),'05 APU'!$T:$AB,9,),0)</f>
        <v>0</v>
      </c>
      <c r="U2323" s="421"/>
      <c r="V2323" s="424"/>
      <c r="W2323" s="429" t="s">
        <v>7203</v>
      </c>
    </row>
    <row r="2324" spans="1:23" ht="42" x14ac:dyDescent="0.25">
      <c r="A2324" s="88">
        <v>2314</v>
      </c>
      <c r="B2324" s="673" t="s">
        <v>5256</v>
      </c>
      <c r="C2324" s="682" t="s">
        <v>6406</v>
      </c>
      <c r="D2324" s="681" t="str">
        <f>IFERROR(VLOOKUP(CONCATENATE($A2324,"T"),'05 APU'!$1:$1048576,3,),"")</f>
        <v/>
      </c>
      <c r="E2324" s="681" t="str">
        <f>IFERROR(VLOOKUP(CONCATENATE($A2324,"T2"),'05 APU'!$1:$1048576,3,),"")</f>
        <v/>
      </c>
      <c r="F2324" s="681" t="str">
        <f>IFERROR(VLOOKUP(CONCATENATE($A2324,"T3"),'05 APU'!$1:$1048576,3,),"")</f>
        <v/>
      </c>
      <c r="G2324" s="672" t="s">
        <v>168</v>
      </c>
      <c r="H2324" s="351"/>
      <c r="I2324" s="90">
        <f>IFERROR((VLOOKUP(CONCATENATE($A2324,"D"),'05 APU'!$1:$1048576,9,)),0)</f>
        <v>0</v>
      </c>
      <c r="J2324" s="90">
        <f t="shared" si="73"/>
        <v>0</v>
      </c>
      <c r="K2324" s="297" t="str">
        <f>IFERROR(VLOOKUP(CONCATENATE($A2324,"C"),'05 APU'!$1:$1048576,9,),"")</f>
        <v/>
      </c>
      <c r="L2324" s="297" t="str">
        <f>IFERROR(VLOOKUP(CONCATENATE($A2324,"B"),'05 APU'!$1:$1048576,9,),"")</f>
        <v/>
      </c>
      <c r="M2324" s="297" t="str">
        <f>IFERROR(VLOOKUP(CONCATENATE($A2324,"A"),'05 APU'!$1:$1048576,9,),"")</f>
        <v/>
      </c>
      <c r="N2324" s="86"/>
      <c r="O2324" s="90">
        <f>IFERROR(VLOOKUP(CONCATENATE($A2324,"D"),'05 APU'!$T:$AB,9,),0)</f>
        <v>0</v>
      </c>
      <c r="P2324" s="90">
        <f t="shared" si="74"/>
        <v>0</v>
      </c>
      <c r="Q2324" s="90">
        <f>IFERROR(VLOOKUP(CONCATENATE($A2324,"C"),'05 APU'!$T:$AB,9,),0)</f>
        <v>0</v>
      </c>
      <c r="R2324" s="90">
        <f>IFERROR(VLOOKUP(CONCATENATE($A2324,"B"),'05 APU'!$T:$AB,9,),0)</f>
        <v>0</v>
      </c>
      <c r="S2324" s="90">
        <f>IFERROR(VLOOKUP(CONCATENATE($A2324,"A"),'05 APU'!$T:$AB,9,),0)</f>
        <v>0</v>
      </c>
      <c r="U2324" s="421"/>
      <c r="V2324" s="424"/>
      <c r="W2324" s="429" t="s">
        <v>7203</v>
      </c>
    </row>
    <row r="2325" spans="1:23" ht="42" x14ac:dyDescent="0.25">
      <c r="A2325" s="88">
        <v>2315</v>
      </c>
      <c r="B2325" s="673" t="s">
        <v>5257</v>
      </c>
      <c r="C2325" s="682" t="s">
        <v>6407</v>
      </c>
      <c r="D2325" s="681" t="str">
        <f>IFERROR(VLOOKUP(CONCATENATE($A2325,"T"),'05 APU'!$1:$1048576,3,),"")</f>
        <v/>
      </c>
      <c r="E2325" s="681" t="str">
        <f>IFERROR(VLOOKUP(CONCATENATE($A2325,"T2"),'05 APU'!$1:$1048576,3,),"")</f>
        <v/>
      </c>
      <c r="F2325" s="681" t="str">
        <f>IFERROR(VLOOKUP(CONCATENATE($A2325,"T3"),'05 APU'!$1:$1048576,3,),"")</f>
        <v/>
      </c>
      <c r="G2325" s="672" t="s">
        <v>168</v>
      </c>
      <c r="H2325" s="351"/>
      <c r="I2325" s="90">
        <f>IFERROR((VLOOKUP(CONCATENATE($A2325,"D"),'05 APU'!$1:$1048576,9,)),0)</f>
        <v>0</v>
      </c>
      <c r="J2325" s="90">
        <f t="shared" si="73"/>
        <v>0</v>
      </c>
      <c r="K2325" s="297" t="str">
        <f>IFERROR(VLOOKUP(CONCATENATE($A2325,"C"),'05 APU'!$1:$1048576,9,),"")</f>
        <v/>
      </c>
      <c r="L2325" s="297" t="str">
        <f>IFERROR(VLOOKUP(CONCATENATE($A2325,"B"),'05 APU'!$1:$1048576,9,),"")</f>
        <v/>
      </c>
      <c r="M2325" s="297" t="str">
        <f>IFERROR(VLOOKUP(CONCATENATE($A2325,"A"),'05 APU'!$1:$1048576,9,),"")</f>
        <v/>
      </c>
      <c r="N2325" s="86"/>
      <c r="O2325" s="90">
        <f>IFERROR(VLOOKUP(CONCATENATE($A2325,"D"),'05 APU'!$T:$AB,9,),0)</f>
        <v>0</v>
      </c>
      <c r="P2325" s="90">
        <f t="shared" si="74"/>
        <v>0</v>
      </c>
      <c r="Q2325" s="90">
        <f>IFERROR(VLOOKUP(CONCATENATE($A2325,"C"),'05 APU'!$T:$AB,9,),0)</f>
        <v>0</v>
      </c>
      <c r="R2325" s="90">
        <f>IFERROR(VLOOKUP(CONCATENATE($A2325,"B"),'05 APU'!$T:$AB,9,),0)</f>
        <v>0</v>
      </c>
      <c r="S2325" s="90">
        <f>IFERROR(VLOOKUP(CONCATENATE($A2325,"A"),'05 APU'!$T:$AB,9,),0)</f>
        <v>0</v>
      </c>
      <c r="U2325" s="421"/>
      <c r="V2325" s="424"/>
      <c r="W2325" s="429" t="s">
        <v>7203</v>
      </c>
    </row>
    <row r="2326" spans="1:23" ht="42" x14ac:dyDescent="0.25">
      <c r="A2326" s="88">
        <v>2316</v>
      </c>
      <c r="B2326" s="673" t="s">
        <v>5258</v>
      </c>
      <c r="C2326" s="682" t="s">
        <v>6408</v>
      </c>
      <c r="D2326" s="681" t="str">
        <f>IFERROR(VLOOKUP(CONCATENATE($A2326,"T"),'05 APU'!$1:$1048576,3,),"")</f>
        <v/>
      </c>
      <c r="E2326" s="681" t="str">
        <f>IFERROR(VLOOKUP(CONCATENATE($A2326,"T2"),'05 APU'!$1:$1048576,3,),"")</f>
        <v/>
      </c>
      <c r="F2326" s="681" t="str">
        <f>IFERROR(VLOOKUP(CONCATENATE($A2326,"T3"),'05 APU'!$1:$1048576,3,),"")</f>
        <v/>
      </c>
      <c r="G2326" s="672" t="s">
        <v>168</v>
      </c>
      <c r="H2326" s="351"/>
      <c r="I2326" s="90">
        <f>IFERROR((VLOOKUP(CONCATENATE($A2326,"D"),'05 APU'!$1:$1048576,9,)),0)</f>
        <v>0</v>
      </c>
      <c r="J2326" s="90">
        <f t="shared" si="73"/>
        <v>0</v>
      </c>
      <c r="K2326" s="297" t="str">
        <f>IFERROR(VLOOKUP(CONCATENATE($A2326,"C"),'05 APU'!$1:$1048576,9,),"")</f>
        <v/>
      </c>
      <c r="L2326" s="297" t="str">
        <f>IFERROR(VLOOKUP(CONCATENATE($A2326,"B"),'05 APU'!$1:$1048576,9,),"")</f>
        <v/>
      </c>
      <c r="M2326" s="297" t="str">
        <f>IFERROR(VLOOKUP(CONCATENATE($A2326,"A"),'05 APU'!$1:$1048576,9,),"")</f>
        <v/>
      </c>
      <c r="N2326" s="86"/>
      <c r="O2326" s="90">
        <f>IFERROR(VLOOKUP(CONCATENATE($A2326,"D"),'05 APU'!$T:$AB,9,),0)</f>
        <v>0</v>
      </c>
      <c r="P2326" s="90">
        <f t="shared" si="74"/>
        <v>0</v>
      </c>
      <c r="Q2326" s="90">
        <f>IFERROR(VLOOKUP(CONCATENATE($A2326,"C"),'05 APU'!$T:$AB,9,),0)</f>
        <v>0</v>
      </c>
      <c r="R2326" s="90">
        <f>IFERROR(VLOOKUP(CONCATENATE($A2326,"B"),'05 APU'!$T:$AB,9,),0)</f>
        <v>0</v>
      </c>
      <c r="S2326" s="90">
        <f>IFERROR(VLOOKUP(CONCATENATE($A2326,"A"),'05 APU'!$T:$AB,9,),0)</f>
        <v>0</v>
      </c>
      <c r="U2326" s="421"/>
      <c r="V2326" s="424"/>
      <c r="W2326" s="429" t="s">
        <v>7203</v>
      </c>
    </row>
    <row r="2327" spans="1:23" ht="42" x14ac:dyDescent="0.25">
      <c r="A2327" s="88">
        <v>2317</v>
      </c>
      <c r="B2327" s="670"/>
      <c r="C2327" s="671" t="s">
        <v>7144</v>
      </c>
      <c r="D2327" s="681" t="str">
        <f>IFERROR(VLOOKUP(CONCATENATE($A2327,"T"),'05 APU'!$1:$1048576,3,),"")</f>
        <v/>
      </c>
      <c r="E2327" s="681" t="str">
        <f>IFERROR(VLOOKUP(CONCATENATE($A2327,"T2"),'05 APU'!$1:$1048576,3,),"")</f>
        <v/>
      </c>
      <c r="F2327" s="681" t="str">
        <f>IFERROR(VLOOKUP(CONCATENATE($A2327,"T3"),'05 APU'!$1:$1048576,3,),"")</f>
        <v/>
      </c>
      <c r="G2327" s="672"/>
      <c r="H2327" s="351"/>
      <c r="I2327" s="90">
        <f>IFERROR((VLOOKUP(CONCATENATE($A2327,"D"),'05 APU'!$1:$1048576,9,)),0)</f>
        <v>0</v>
      </c>
      <c r="J2327" s="90">
        <f t="shared" si="73"/>
        <v>0</v>
      </c>
      <c r="K2327" s="297" t="str">
        <f>IFERROR(VLOOKUP(CONCATENATE($A2327,"C"),'05 APU'!$1:$1048576,9,),"")</f>
        <v/>
      </c>
      <c r="L2327" s="297" t="str">
        <f>IFERROR(VLOOKUP(CONCATENATE($A2327,"B"),'05 APU'!$1:$1048576,9,),"")</f>
        <v/>
      </c>
      <c r="M2327" s="297" t="str">
        <f>IFERROR(VLOOKUP(CONCATENATE($A2327,"A"),'05 APU'!$1:$1048576,9,),"")</f>
        <v/>
      </c>
      <c r="N2327" s="86"/>
      <c r="O2327" s="90">
        <f>IFERROR(VLOOKUP(CONCATENATE($A2327,"D"),'05 APU'!$T:$AB,9,),0)</f>
        <v>0</v>
      </c>
      <c r="P2327" s="90">
        <f t="shared" si="74"/>
        <v>0</v>
      </c>
      <c r="Q2327" s="90">
        <f>IFERROR(VLOOKUP(CONCATENATE($A2327,"C"),'05 APU'!$T:$AB,9,),0)</f>
        <v>0</v>
      </c>
      <c r="R2327" s="90">
        <f>IFERROR(VLOOKUP(CONCATENATE($A2327,"B"),'05 APU'!$T:$AB,9,),0)</f>
        <v>0</v>
      </c>
      <c r="S2327" s="90">
        <f>IFERROR(VLOOKUP(CONCATENATE($A2327,"A"),'05 APU'!$T:$AB,9,),0)</f>
        <v>0</v>
      </c>
      <c r="U2327" s="421"/>
      <c r="V2327" s="424"/>
      <c r="W2327" s="429"/>
    </row>
    <row r="2328" spans="1:23" ht="42" x14ac:dyDescent="0.25">
      <c r="A2328" s="88">
        <v>2318</v>
      </c>
      <c r="B2328" s="673" t="s">
        <v>5259</v>
      </c>
      <c r="C2328" s="682" t="s">
        <v>6409</v>
      </c>
      <c r="D2328" s="681" t="str">
        <f>IFERROR(VLOOKUP(CONCATENATE($A2328,"T"),'05 APU'!$1:$1048576,3,),"")</f>
        <v/>
      </c>
      <c r="E2328" s="681" t="str">
        <f>IFERROR(VLOOKUP(CONCATENATE($A2328,"T2"),'05 APU'!$1:$1048576,3,),"")</f>
        <v/>
      </c>
      <c r="F2328" s="681" t="str">
        <f>IFERROR(VLOOKUP(CONCATENATE($A2328,"T3"),'05 APU'!$1:$1048576,3,),"")</f>
        <v/>
      </c>
      <c r="G2328" s="672" t="s">
        <v>168</v>
      </c>
      <c r="H2328" s="351"/>
      <c r="I2328" s="90">
        <f>IFERROR((VLOOKUP(CONCATENATE($A2328,"D"),'05 APU'!$1:$1048576,9,)),0)</f>
        <v>0</v>
      </c>
      <c r="J2328" s="90">
        <f t="shared" si="73"/>
        <v>0</v>
      </c>
      <c r="K2328" s="297" t="str">
        <f>IFERROR(VLOOKUP(CONCATENATE($A2328,"C"),'05 APU'!$1:$1048576,9,),"")</f>
        <v/>
      </c>
      <c r="L2328" s="297" t="str">
        <f>IFERROR(VLOOKUP(CONCATENATE($A2328,"B"),'05 APU'!$1:$1048576,9,),"")</f>
        <v/>
      </c>
      <c r="M2328" s="297" t="str">
        <f>IFERROR(VLOOKUP(CONCATENATE($A2328,"A"),'05 APU'!$1:$1048576,9,),"")</f>
        <v/>
      </c>
      <c r="N2328" s="86"/>
      <c r="O2328" s="90">
        <f>IFERROR(VLOOKUP(CONCATENATE($A2328,"D"),'05 APU'!$T:$AB,9,),0)</f>
        <v>0</v>
      </c>
      <c r="P2328" s="90">
        <f t="shared" si="74"/>
        <v>0</v>
      </c>
      <c r="Q2328" s="90">
        <f>IFERROR(VLOOKUP(CONCATENATE($A2328,"C"),'05 APU'!$T:$AB,9,),0)</f>
        <v>0</v>
      </c>
      <c r="R2328" s="90">
        <f>IFERROR(VLOOKUP(CONCATENATE($A2328,"B"),'05 APU'!$T:$AB,9,),0)</f>
        <v>0</v>
      </c>
      <c r="S2328" s="90">
        <f>IFERROR(VLOOKUP(CONCATENATE($A2328,"A"),'05 APU'!$T:$AB,9,),0)</f>
        <v>0</v>
      </c>
      <c r="U2328" s="421"/>
      <c r="V2328" s="424"/>
      <c r="W2328" s="429" t="s">
        <v>7203</v>
      </c>
    </row>
    <row r="2329" spans="1:23" ht="42" x14ac:dyDescent="0.25">
      <c r="A2329" s="88">
        <v>2319</v>
      </c>
      <c r="B2329" s="673" t="s">
        <v>5260</v>
      </c>
      <c r="C2329" s="682" t="s">
        <v>6410</v>
      </c>
      <c r="D2329" s="681" t="str">
        <f>IFERROR(VLOOKUP(CONCATENATE($A2329,"T"),'05 APU'!$1:$1048576,3,),"")</f>
        <v/>
      </c>
      <c r="E2329" s="681" t="str">
        <f>IFERROR(VLOOKUP(CONCATENATE($A2329,"T2"),'05 APU'!$1:$1048576,3,),"")</f>
        <v/>
      </c>
      <c r="F2329" s="681" t="str">
        <f>IFERROR(VLOOKUP(CONCATENATE($A2329,"T3"),'05 APU'!$1:$1048576,3,),"")</f>
        <v/>
      </c>
      <c r="G2329" s="672" t="s">
        <v>168</v>
      </c>
      <c r="H2329" s="351"/>
      <c r="I2329" s="90">
        <f>IFERROR((VLOOKUP(CONCATENATE($A2329,"D"),'05 APU'!$1:$1048576,9,)),0)</f>
        <v>0</v>
      </c>
      <c r="J2329" s="90">
        <f t="shared" si="73"/>
        <v>0</v>
      </c>
      <c r="K2329" s="297" t="str">
        <f>IFERROR(VLOOKUP(CONCATENATE($A2329,"C"),'05 APU'!$1:$1048576,9,),"")</f>
        <v/>
      </c>
      <c r="L2329" s="297" t="str">
        <f>IFERROR(VLOOKUP(CONCATENATE($A2329,"B"),'05 APU'!$1:$1048576,9,),"")</f>
        <v/>
      </c>
      <c r="M2329" s="297" t="str">
        <f>IFERROR(VLOOKUP(CONCATENATE($A2329,"A"),'05 APU'!$1:$1048576,9,),"")</f>
        <v/>
      </c>
      <c r="N2329" s="86"/>
      <c r="O2329" s="90">
        <f>IFERROR(VLOOKUP(CONCATENATE($A2329,"D"),'05 APU'!$T:$AB,9,),0)</f>
        <v>0</v>
      </c>
      <c r="P2329" s="90">
        <f t="shared" si="74"/>
        <v>0</v>
      </c>
      <c r="Q2329" s="90">
        <f>IFERROR(VLOOKUP(CONCATENATE($A2329,"C"),'05 APU'!$T:$AB,9,),0)</f>
        <v>0</v>
      </c>
      <c r="R2329" s="90">
        <f>IFERROR(VLOOKUP(CONCATENATE($A2329,"B"),'05 APU'!$T:$AB,9,),0)</f>
        <v>0</v>
      </c>
      <c r="S2329" s="90">
        <f>IFERROR(VLOOKUP(CONCATENATE($A2329,"A"),'05 APU'!$T:$AB,9,),0)</f>
        <v>0</v>
      </c>
      <c r="U2329" s="421"/>
      <c r="V2329" s="424"/>
      <c r="W2329" s="429" t="s">
        <v>7203</v>
      </c>
    </row>
    <row r="2330" spans="1:23" ht="42" x14ac:dyDescent="0.25">
      <c r="A2330" s="88">
        <v>2320</v>
      </c>
      <c r="B2330" s="673" t="s">
        <v>5261</v>
      </c>
      <c r="C2330" s="682" t="s">
        <v>6411</v>
      </c>
      <c r="D2330" s="681" t="str">
        <f>IFERROR(VLOOKUP(CONCATENATE($A2330,"T"),'05 APU'!$1:$1048576,3,),"")</f>
        <v/>
      </c>
      <c r="E2330" s="681" t="str">
        <f>IFERROR(VLOOKUP(CONCATENATE($A2330,"T2"),'05 APU'!$1:$1048576,3,),"")</f>
        <v/>
      </c>
      <c r="F2330" s="681" t="str">
        <f>IFERROR(VLOOKUP(CONCATENATE($A2330,"T3"),'05 APU'!$1:$1048576,3,),"")</f>
        <v/>
      </c>
      <c r="G2330" s="672" t="s">
        <v>168</v>
      </c>
      <c r="H2330" s="351"/>
      <c r="I2330" s="90">
        <f>IFERROR((VLOOKUP(CONCATENATE($A2330,"D"),'05 APU'!$1:$1048576,9,)),0)</f>
        <v>0</v>
      </c>
      <c r="J2330" s="90">
        <f t="shared" si="73"/>
        <v>0</v>
      </c>
      <c r="K2330" s="297" t="str">
        <f>IFERROR(VLOOKUP(CONCATENATE($A2330,"C"),'05 APU'!$1:$1048576,9,),"")</f>
        <v/>
      </c>
      <c r="L2330" s="297" t="str">
        <f>IFERROR(VLOOKUP(CONCATENATE($A2330,"B"),'05 APU'!$1:$1048576,9,),"")</f>
        <v/>
      </c>
      <c r="M2330" s="297" t="str">
        <f>IFERROR(VLOOKUP(CONCATENATE($A2330,"A"),'05 APU'!$1:$1048576,9,),"")</f>
        <v/>
      </c>
      <c r="N2330" s="86"/>
      <c r="O2330" s="90">
        <f>IFERROR(VLOOKUP(CONCATENATE($A2330,"D"),'05 APU'!$T:$AB,9,),0)</f>
        <v>0</v>
      </c>
      <c r="P2330" s="90">
        <f t="shared" si="74"/>
        <v>0</v>
      </c>
      <c r="Q2330" s="90">
        <f>IFERROR(VLOOKUP(CONCATENATE($A2330,"C"),'05 APU'!$T:$AB,9,),0)</f>
        <v>0</v>
      </c>
      <c r="R2330" s="90">
        <f>IFERROR(VLOOKUP(CONCATENATE($A2330,"B"),'05 APU'!$T:$AB,9,),0)</f>
        <v>0</v>
      </c>
      <c r="S2330" s="90">
        <f>IFERROR(VLOOKUP(CONCATENATE($A2330,"A"),'05 APU'!$T:$AB,9,),0)</f>
        <v>0</v>
      </c>
      <c r="U2330" s="421"/>
      <c r="V2330" s="424"/>
      <c r="W2330" s="429" t="s">
        <v>7203</v>
      </c>
    </row>
    <row r="2331" spans="1:23" ht="42" x14ac:dyDescent="0.25">
      <c r="A2331" s="88">
        <v>2321</v>
      </c>
      <c r="B2331" s="673" t="s">
        <v>5262</v>
      </c>
      <c r="C2331" s="682" t="s">
        <v>6412</v>
      </c>
      <c r="D2331" s="681" t="str">
        <f>IFERROR(VLOOKUP(CONCATENATE($A2331,"T"),'05 APU'!$1:$1048576,3,),"")</f>
        <v/>
      </c>
      <c r="E2331" s="681" t="str">
        <f>IFERROR(VLOOKUP(CONCATENATE($A2331,"T2"),'05 APU'!$1:$1048576,3,),"")</f>
        <v/>
      </c>
      <c r="F2331" s="681" t="str">
        <f>IFERROR(VLOOKUP(CONCATENATE($A2331,"T3"),'05 APU'!$1:$1048576,3,),"")</f>
        <v/>
      </c>
      <c r="G2331" s="672" t="s">
        <v>168</v>
      </c>
      <c r="H2331" s="351"/>
      <c r="I2331" s="90">
        <f>IFERROR((VLOOKUP(CONCATENATE($A2331,"D"),'05 APU'!$1:$1048576,9,)),0)</f>
        <v>0</v>
      </c>
      <c r="J2331" s="90">
        <f t="shared" si="73"/>
        <v>0</v>
      </c>
      <c r="K2331" s="297" t="str">
        <f>IFERROR(VLOOKUP(CONCATENATE($A2331,"C"),'05 APU'!$1:$1048576,9,),"")</f>
        <v/>
      </c>
      <c r="L2331" s="297" t="str">
        <f>IFERROR(VLOOKUP(CONCATENATE($A2331,"B"),'05 APU'!$1:$1048576,9,),"")</f>
        <v/>
      </c>
      <c r="M2331" s="297" t="str">
        <f>IFERROR(VLOOKUP(CONCATENATE($A2331,"A"),'05 APU'!$1:$1048576,9,),"")</f>
        <v/>
      </c>
      <c r="N2331" s="86"/>
      <c r="O2331" s="90">
        <f>IFERROR(VLOOKUP(CONCATENATE($A2331,"D"),'05 APU'!$T:$AB,9,),0)</f>
        <v>0</v>
      </c>
      <c r="P2331" s="90">
        <f t="shared" si="74"/>
        <v>0</v>
      </c>
      <c r="Q2331" s="90">
        <f>IFERROR(VLOOKUP(CONCATENATE($A2331,"C"),'05 APU'!$T:$AB,9,),0)</f>
        <v>0</v>
      </c>
      <c r="R2331" s="90">
        <f>IFERROR(VLOOKUP(CONCATENATE($A2331,"B"),'05 APU'!$T:$AB,9,),0)</f>
        <v>0</v>
      </c>
      <c r="S2331" s="90">
        <f>IFERROR(VLOOKUP(CONCATENATE($A2331,"A"),'05 APU'!$T:$AB,9,),0)</f>
        <v>0</v>
      </c>
      <c r="U2331" s="421"/>
      <c r="V2331" s="424"/>
      <c r="W2331" s="429" t="s">
        <v>7203</v>
      </c>
    </row>
    <row r="2332" spans="1:23" ht="42" x14ac:dyDescent="0.25">
      <c r="A2332" s="88">
        <v>2322</v>
      </c>
      <c r="B2332" s="673" t="s">
        <v>5263</v>
      </c>
      <c r="C2332" s="682" t="s">
        <v>6413</v>
      </c>
      <c r="D2332" s="681" t="str">
        <f>IFERROR(VLOOKUP(CONCATENATE($A2332,"T"),'05 APU'!$1:$1048576,3,),"")</f>
        <v/>
      </c>
      <c r="E2332" s="681" t="str">
        <f>IFERROR(VLOOKUP(CONCATENATE($A2332,"T2"),'05 APU'!$1:$1048576,3,),"")</f>
        <v/>
      </c>
      <c r="F2332" s="681" t="str">
        <f>IFERROR(VLOOKUP(CONCATENATE($A2332,"T3"),'05 APU'!$1:$1048576,3,),"")</f>
        <v/>
      </c>
      <c r="G2332" s="672" t="s">
        <v>168</v>
      </c>
      <c r="H2332" s="351"/>
      <c r="I2332" s="90">
        <f>IFERROR((VLOOKUP(CONCATENATE($A2332,"D"),'05 APU'!$1:$1048576,9,)),0)</f>
        <v>0</v>
      </c>
      <c r="J2332" s="90">
        <f t="shared" si="73"/>
        <v>0</v>
      </c>
      <c r="K2332" s="297" t="str">
        <f>IFERROR(VLOOKUP(CONCATENATE($A2332,"C"),'05 APU'!$1:$1048576,9,),"")</f>
        <v/>
      </c>
      <c r="L2332" s="297" t="str">
        <f>IFERROR(VLOOKUP(CONCATENATE($A2332,"B"),'05 APU'!$1:$1048576,9,),"")</f>
        <v/>
      </c>
      <c r="M2332" s="297" t="str">
        <f>IFERROR(VLOOKUP(CONCATENATE($A2332,"A"),'05 APU'!$1:$1048576,9,),"")</f>
        <v/>
      </c>
      <c r="N2332" s="86"/>
      <c r="O2332" s="90">
        <f>IFERROR(VLOOKUP(CONCATENATE($A2332,"D"),'05 APU'!$T:$AB,9,),0)</f>
        <v>0</v>
      </c>
      <c r="P2332" s="90">
        <f t="shared" si="74"/>
        <v>0</v>
      </c>
      <c r="Q2332" s="90">
        <f>IFERROR(VLOOKUP(CONCATENATE($A2332,"C"),'05 APU'!$T:$AB,9,),0)</f>
        <v>0</v>
      </c>
      <c r="R2332" s="90">
        <f>IFERROR(VLOOKUP(CONCATENATE($A2332,"B"),'05 APU'!$T:$AB,9,),0)</f>
        <v>0</v>
      </c>
      <c r="S2332" s="90">
        <f>IFERROR(VLOOKUP(CONCATENATE($A2332,"A"),'05 APU'!$T:$AB,9,),0)</f>
        <v>0</v>
      </c>
      <c r="U2332" s="421"/>
      <c r="V2332" s="424"/>
      <c r="W2332" s="429" t="s">
        <v>7203</v>
      </c>
    </row>
    <row r="2333" spans="1:23" ht="42" x14ac:dyDescent="0.25">
      <c r="A2333" s="88">
        <v>2323</v>
      </c>
      <c r="B2333" s="673" t="s">
        <v>5264</v>
      </c>
      <c r="C2333" s="682" t="s">
        <v>6414</v>
      </c>
      <c r="D2333" s="681" t="str">
        <f>IFERROR(VLOOKUP(CONCATENATE($A2333,"T"),'05 APU'!$1:$1048576,3,),"")</f>
        <v/>
      </c>
      <c r="E2333" s="681" t="str">
        <f>IFERROR(VLOOKUP(CONCATENATE($A2333,"T2"),'05 APU'!$1:$1048576,3,),"")</f>
        <v/>
      </c>
      <c r="F2333" s="681" t="str">
        <f>IFERROR(VLOOKUP(CONCATENATE($A2333,"T3"),'05 APU'!$1:$1048576,3,),"")</f>
        <v/>
      </c>
      <c r="G2333" s="672" t="s">
        <v>168</v>
      </c>
      <c r="H2333" s="351"/>
      <c r="I2333" s="90">
        <f>IFERROR((VLOOKUP(CONCATENATE($A2333,"D"),'05 APU'!$1:$1048576,9,)),0)</f>
        <v>0</v>
      </c>
      <c r="J2333" s="90">
        <f t="shared" si="73"/>
        <v>0</v>
      </c>
      <c r="K2333" s="297" t="str">
        <f>IFERROR(VLOOKUP(CONCATENATE($A2333,"C"),'05 APU'!$1:$1048576,9,),"")</f>
        <v/>
      </c>
      <c r="L2333" s="297" t="str">
        <f>IFERROR(VLOOKUP(CONCATENATE($A2333,"B"),'05 APU'!$1:$1048576,9,),"")</f>
        <v/>
      </c>
      <c r="M2333" s="297" t="str">
        <f>IFERROR(VLOOKUP(CONCATENATE($A2333,"A"),'05 APU'!$1:$1048576,9,),"")</f>
        <v/>
      </c>
      <c r="N2333" s="86"/>
      <c r="O2333" s="90">
        <f>IFERROR(VLOOKUP(CONCATENATE($A2333,"D"),'05 APU'!$T:$AB,9,),0)</f>
        <v>0</v>
      </c>
      <c r="P2333" s="90">
        <f t="shared" si="74"/>
        <v>0</v>
      </c>
      <c r="Q2333" s="90">
        <f>IFERROR(VLOOKUP(CONCATENATE($A2333,"C"),'05 APU'!$T:$AB,9,),0)</f>
        <v>0</v>
      </c>
      <c r="R2333" s="90">
        <f>IFERROR(VLOOKUP(CONCATENATE($A2333,"B"),'05 APU'!$T:$AB,9,),0)</f>
        <v>0</v>
      </c>
      <c r="S2333" s="90">
        <f>IFERROR(VLOOKUP(CONCATENATE($A2333,"A"),'05 APU'!$T:$AB,9,),0)</f>
        <v>0</v>
      </c>
      <c r="U2333" s="421"/>
      <c r="V2333" s="424"/>
      <c r="W2333" s="429" t="s">
        <v>7203</v>
      </c>
    </row>
    <row r="2334" spans="1:23" ht="42" x14ac:dyDescent="0.25">
      <c r="A2334" s="88">
        <v>2324</v>
      </c>
      <c r="B2334" s="673" t="s">
        <v>5265</v>
      </c>
      <c r="C2334" s="682" t="s">
        <v>6415</v>
      </c>
      <c r="D2334" s="681" t="str">
        <f>IFERROR(VLOOKUP(CONCATENATE($A2334,"T"),'05 APU'!$1:$1048576,3,),"")</f>
        <v/>
      </c>
      <c r="E2334" s="681" t="str">
        <f>IFERROR(VLOOKUP(CONCATENATE($A2334,"T2"),'05 APU'!$1:$1048576,3,),"")</f>
        <v/>
      </c>
      <c r="F2334" s="681" t="str">
        <f>IFERROR(VLOOKUP(CONCATENATE($A2334,"T3"),'05 APU'!$1:$1048576,3,),"")</f>
        <v/>
      </c>
      <c r="G2334" s="672" t="s">
        <v>168</v>
      </c>
      <c r="H2334" s="351"/>
      <c r="I2334" s="90">
        <f>IFERROR((VLOOKUP(CONCATENATE($A2334,"D"),'05 APU'!$1:$1048576,9,)),0)</f>
        <v>0</v>
      </c>
      <c r="J2334" s="90">
        <f t="shared" si="73"/>
        <v>0</v>
      </c>
      <c r="K2334" s="297" t="str">
        <f>IFERROR(VLOOKUP(CONCATENATE($A2334,"C"),'05 APU'!$1:$1048576,9,),"")</f>
        <v/>
      </c>
      <c r="L2334" s="297" t="str">
        <f>IFERROR(VLOOKUP(CONCATENATE($A2334,"B"),'05 APU'!$1:$1048576,9,),"")</f>
        <v/>
      </c>
      <c r="M2334" s="297" t="str">
        <f>IFERROR(VLOOKUP(CONCATENATE($A2334,"A"),'05 APU'!$1:$1048576,9,),"")</f>
        <v/>
      </c>
      <c r="N2334" s="86"/>
      <c r="O2334" s="90">
        <f>IFERROR(VLOOKUP(CONCATENATE($A2334,"D"),'05 APU'!$T:$AB,9,),0)</f>
        <v>0</v>
      </c>
      <c r="P2334" s="90">
        <f t="shared" si="74"/>
        <v>0</v>
      </c>
      <c r="Q2334" s="90">
        <f>IFERROR(VLOOKUP(CONCATENATE($A2334,"C"),'05 APU'!$T:$AB,9,),0)</f>
        <v>0</v>
      </c>
      <c r="R2334" s="90">
        <f>IFERROR(VLOOKUP(CONCATENATE($A2334,"B"),'05 APU'!$T:$AB,9,),0)</f>
        <v>0</v>
      </c>
      <c r="S2334" s="90">
        <f>IFERROR(VLOOKUP(CONCATENATE($A2334,"A"),'05 APU'!$T:$AB,9,),0)</f>
        <v>0</v>
      </c>
      <c r="U2334" s="421"/>
      <c r="V2334" s="424"/>
      <c r="W2334" s="429" t="s">
        <v>7203</v>
      </c>
    </row>
    <row r="2335" spans="1:23" ht="42" x14ac:dyDescent="0.25">
      <c r="A2335" s="88">
        <v>2325</v>
      </c>
      <c r="B2335" s="673" t="s">
        <v>5266</v>
      </c>
      <c r="C2335" s="682" t="s">
        <v>6416</v>
      </c>
      <c r="D2335" s="681" t="str">
        <f>IFERROR(VLOOKUP(CONCATENATE($A2335,"T"),'05 APU'!$1:$1048576,3,),"")</f>
        <v/>
      </c>
      <c r="E2335" s="681" t="str">
        <f>IFERROR(VLOOKUP(CONCATENATE($A2335,"T2"),'05 APU'!$1:$1048576,3,),"")</f>
        <v/>
      </c>
      <c r="F2335" s="681" t="str">
        <f>IFERROR(VLOOKUP(CONCATENATE($A2335,"T3"),'05 APU'!$1:$1048576,3,),"")</f>
        <v/>
      </c>
      <c r="G2335" s="672" t="s">
        <v>168</v>
      </c>
      <c r="H2335" s="351"/>
      <c r="I2335" s="90">
        <f>IFERROR((VLOOKUP(CONCATENATE($A2335,"D"),'05 APU'!$1:$1048576,9,)),0)</f>
        <v>0</v>
      </c>
      <c r="J2335" s="90">
        <f t="shared" si="73"/>
        <v>0</v>
      </c>
      <c r="K2335" s="297" t="str">
        <f>IFERROR(VLOOKUP(CONCATENATE($A2335,"C"),'05 APU'!$1:$1048576,9,),"")</f>
        <v/>
      </c>
      <c r="L2335" s="297" t="str">
        <f>IFERROR(VLOOKUP(CONCATENATE($A2335,"B"),'05 APU'!$1:$1048576,9,),"")</f>
        <v/>
      </c>
      <c r="M2335" s="297" t="str">
        <f>IFERROR(VLOOKUP(CONCATENATE($A2335,"A"),'05 APU'!$1:$1048576,9,),"")</f>
        <v/>
      </c>
      <c r="N2335" s="86"/>
      <c r="O2335" s="90">
        <f>IFERROR(VLOOKUP(CONCATENATE($A2335,"D"),'05 APU'!$T:$AB,9,),0)</f>
        <v>0</v>
      </c>
      <c r="P2335" s="90">
        <f t="shared" si="74"/>
        <v>0</v>
      </c>
      <c r="Q2335" s="90">
        <f>IFERROR(VLOOKUP(CONCATENATE($A2335,"C"),'05 APU'!$T:$AB,9,),0)</f>
        <v>0</v>
      </c>
      <c r="R2335" s="90">
        <f>IFERROR(VLOOKUP(CONCATENATE($A2335,"B"),'05 APU'!$T:$AB,9,),0)</f>
        <v>0</v>
      </c>
      <c r="S2335" s="90">
        <f>IFERROR(VLOOKUP(CONCATENATE($A2335,"A"),'05 APU'!$T:$AB,9,),0)</f>
        <v>0</v>
      </c>
      <c r="U2335" s="421"/>
      <c r="V2335" s="424"/>
      <c r="W2335" s="429" t="s">
        <v>7203</v>
      </c>
    </row>
    <row r="2336" spans="1:23" ht="42" x14ac:dyDescent="0.25">
      <c r="A2336" s="88">
        <v>2326</v>
      </c>
      <c r="B2336" s="670"/>
      <c r="C2336" s="671" t="s">
        <v>7145</v>
      </c>
      <c r="D2336" s="681" t="str">
        <f>IFERROR(VLOOKUP(CONCATENATE($A2336,"T"),'05 APU'!$1:$1048576,3,),"")</f>
        <v/>
      </c>
      <c r="E2336" s="681" t="str">
        <f>IFERROR(VLOOKUP(CONCATENATE($A2336,"T2"),'05 APU'!$1:$1048576,3,),"")</f>
        <v/>
      </c>
      <c r="F2336" s="681" t="str">
        <f>IFERROR(VLOOKUP(CONCATENATE($A2336,"T3"),'05 APU'!$1:$1048576,3,),"")</f>
        <v/>
      </c>
      <c r="G2336" s="672"/>
      <c r="H2336" s="351"/>
      <c r="I2336" s="90">
        <f>IFERROR((VLOOKUP(CONCATENATE($A2336,"D"),'05 APU'!$1:$1048576,9,)),0)</f>
        <v>0</v>
      </c>
      <c r="J2336" s="90">
        <f t="shared" si="73"/>
        <v>0</v>
      </c>
      <c r="K2336" s="297" t="str">
        <f>IFERROR(VLOOKUP(CONCATENATE($A2336,"C"),'05 APU'!$1:$1048576,9,),"")</f>
        <v/>
      </c>
      <c r="L2336" s="297" t="str">
        <f>IFERROR(VLOOKUP(CONCATENATE($A2336,"B"),'05 APU'!$1:$1048576,9,),"")</f>
        <v/>
      </c>
      <c r="M2336" s="297" t="str">
        <f>IFERROR(VLOOKUP(CONCATENATE($A2336,"A"),'05 APU'!$1:$1048576,9,),"")</f>
        <v/>
      </c>
      <c r="N2336" s="86"/>
      <c r="O2336" s="90">
        <f>IFERROR(VLOOKUP(CONCATENATE($A2336,"D"),'05 APU'!$T:$AB,9,),0)</f>
        <v>0</v>
      </c>
      <c r="P2336" s="90">
        <f t="shared" si="74"/>
        <v>0</v>
      </c>
      <c r="Q2336" s="90">
        <f>IFERROR(VLOOKUP(CONCATENATE($A2336,"C"),'05 APU'!$T:$AB,9,),0)</f>
        <v>0</v>
      </c>
      <c r="R2336" s="90">
        <f>IFERROR(VLOOKUP(CONCATENATE($A2336,"B"),'05 APU'!$T:$AB,9,),0)</f>
        <v>0</v>
      </c>
      <c r="S2336" s="90">
        <f>IFERROR(VLOOKUP(CONCATENATE($A2336,"A"),'05 APU'!$T:$AB,9,),0)</f>
        <v>0</v>
      </c>
      <c r="U2336" s="421"/>
      <c r="V2336" s="424"/>
      <c r="W2336" s="429"/>
    </row>
    <row r="2337" spans="1:23" ht="42" x14ac:dyDescent="0.25">
      <c r="A2337" s="88">
        <v>2327</v>
      </c>
      <c r="B2337" s="673" t="s">
        <v>5267</v>
      </c>
      <c r="C2337" s="682" t="s">
        <v>6417</v>
      </c>
      <c r="D2337" s="681" t="str">
        <f>IFERROR(VLOOKUP(CONCATENATE($A2337,"T"),'05 APU'!$1:$1048576,3,),"")</f>
        <v/>
      </c>
      <c r="E2337" s="681" t="str">
        <f>IFERROR(VLOOKUP(CONCATENATE($A2337,"T2"),'05 APU'!$1:$1048576,3,),"")</f>
        <v/>
      </c>
      <c r="F2337" s="681" t="str">
        <f>IFERROR(VLOOKUP(CONCATENATE($A2337,"T3"),'05 APU'!$1:$1048576,3,),"")</f>
        <v/>
      </c>
      <c r="G2337" s="672" t="s">
        <v>168</v>
      </c>
      <c r="H2337" s="351"/>
      <c r="I2337" s="90">
        <f>IFERROR((VLOOKUP(CONCATENATE($A2337,"D"),'05 APU'!$1:$1048576,9,)),0)</f>
        <v>0</v>
      </c>
      <c r="J2337" s="90">
        <f t="shared" si="73"/>
        <v>0</v>
      </c>
      <c r="K2337" s="297" t="str">
        <f>IFERROR(VLOOKUP(CONCATENATE($A2337,"C"),'05 APU'!$1:$1048576,9,),"")</f>
        <v/>
      </c>
      <c r="L2337" s="297" t="str">
        <f>IFERROR(VLOOKUP(CONCATENATE($A2337,"B"),'05 APU'!$1:$1048576,9,),"")</f>
        <v/>
      </c>
      <c r="M2337" s="297" t="str">
        <f>IFERROR(VLOOKUP(CONCATENATE($A2337,"A"),'05 APU'!$1:$1048576,9,),"")</f>
        <v/>
      </c>
      <c r="N2337" s="86"/>
      <c r="O2337" s="90">
        <f>IFERROR(VLOOKUP(CONCATENATE($A2337,"D"),'05 APU'!$T:$AB,9,),0)</f>
        <v>0</v>
      </c>
      <c r="P2337" s="90">
        <f t="shared" si="74"/>
        <v>0</v>
      </c>
      <c r="Q2337" s="90">
        <f>IFERROR(VLOOKUP(CONCATENATE($A2337,"C"),'05 APU'!$T:$AB,9,),0)</f>
        <v>0</v>
      </c>
      <c r="R2337" s="90">
        <f>IFERROR(VLOOKUP(CONCATENATE($A2337,"B"),'05 APU'!$T:$AB,9,),0)</f>
        <v>0</v>
      </c>
      <c r="S2337" s="90">
        <f>IFERROR(VLOOKUP(CONCATENATE($A2337,"A"),'05 APU'!$T:$AB,9,),0)</f>
        <v>0</v>
      </c>
      <c r="U2337" s="421"/>
      <c r="V2337" s="424"/>
      <c r="W2337" s="429" t="s">
        <v>7203</v>
      </c>
    </row>
    <row r="2338" spans="1:23" ht="21" x14ac:dyDescent="0.25">
      <c r="A2338" s="88">
        <v>2328</v>
      </c>
      <c r="B2338" s="670"/>
      <c r="C2338" s="671" t="s">
        <v>7146</v>
      </c>
      <c r="D2338" s="681" t="str">
        <f>IFERROR(VLOOKUP(CONCATENATE($A2338,"T"),'05 APU'!$1:$1048576,3,),"")</f>
        <v/>
      </c>
      <c r="E2338" s="681" t="str">
        <f>IFERROR(VLOOKUP(CONCATENATE($A2338,"T2"),'05 APU'!$1:$1048576,3,),"")</f>
        <v/>
      </c>
      <c r="F2338" s="681" t="str">
        <f>IFERROR(VLOOKUP(CONCATENATE($A2338,"T3"),'05 APU'!$1:$1048576,3,),"")</f>
        <v/>
      </c>
      <c r="G2338" s="672"/>
      <c r="H2338" s="351"/>
      <c r="I2338" s="90">
        <f>IFERROR((VLOOKUP(CONCATENATE($A2338,"D"),'05 APU'!$1:$1048576,9,)),0)</f>
        <v>0</v>
      </c>
      <c r="J2338" s="90">
        <f t="shared" si="73"/>
        <v>0</v>
      </c>
      <c r="K2338" s="297" t="str">
        <f>IFERROR(VLOOKUP(CONCATENATE($A2338,"C"),'05 APU'!$1:$1048576,9,),"")</f>
        <v/>
      </c>
      <c r="L2338" s="297" t="str">
        <f>IFERROR(VLOOKUP(CONCATENATE($A2338,"B"),'05 APU'!$1:$1048576,9,),"")</f>
        <v/>
      </c>
      <c r="M2338" s="297" t="str">
        <f>IFERROR(VLOOKUP(CONCATENATE($A2338,"A"),'05 APU'!$1:$1048576,9,),"")</f>
        <v/>
      </c>
      <c r="N2338" s="86"/>
      <c r="O2338" s="90">
        <f>IFERROR(VLOOKUP(CONCATENATE($A2338,"D"),'05 APU'!$T:$AB,9,),0)</f>
        <v>0</v>
      </c>
      <c r="P2338" s="90">
        <f t="shared" si="74"/>
        <v>0</v>
      </c>
      <c r="Q2338" s="90">
        <f>IFERROR(VLOOKUP(CONCATENATE($A2338,"C"),'05 APU'!$T:$AB,9,),0)</f>
        <v>0</v>
      </c>
      <c r="R2338" s="90">
        <f>IFERROR(VLOOKUP(CONCATENATE($A2338,"B"),'05 APU'!$T:$AB,9,),0)</f>
        <v>0</v>
      </c>
      <c r="S2338" s="90">
        <f>IFERROR(VLOOKUP(CONCATENATE($A2338,"A"),'05 APU'!$T:$AB,9,),0)</f>
        <v>0</v>
      </c>
      <c r="U2338" s="421"/>
      <c r="V2338" s="424"/>
      <c r="W2338" s="429"/>
    </row>
    <row r="2339" spans="1:23" ht="21" x14ac:dyDescent="0.25">
      <c r="A2339" s="88">
        <v>2329</v>
      </c>
      <c r="B2339" s="673" t="s">
        <v>5268</v>
      </c>
      <c r="C2339" s="682" t="s">
        <v>6418</v>
      </c>
      <c r="D2339" s="681" t="str">
        <f>IFERROR(VLOOKUP(CONCATENATE($A2339,"T"),'05 APU'!$1:$1048576,3,),"")</f>
        <v/>
      </c>
      <c r="E2339" s="681" t="str">
        <f>IFERROR(VLOOKUP(CONCATENATE($A2339,"T2"),'05 APU'!$1:$1048576,3,),"")</f>
        <v/>
      </c>
      <c r="F2339" s="681" t="str">
        <f>IFERROR(VLOOKUP(CONCATENATE($A2339,"T3"),'05 APU'!$1:$1048576,3,),"")</f>
        <v/>
      </c>
      <c r="G2339" s="672" t="s">
        <v>168</v>
      </c>
      <c r="H2339" s="351"/>
      <c r="I2339" s="90">
        <f>IFERROR((VLOOKUP(CONCATENATE($A2339,"D"),'05 APU'!$1:$1048576,9,)),0)</f>
        <v>0</v>
      </c>
      <c r="J2339" s="90">
        <f t="shared" si="73"/>
        <v>0</v>
      </c>
      <c r="K2339" s="297" t="str">
        <f>IFERROR(VLOOKUP(CONCATENATE($A2339,"C"),'05 APU'!$1:$1048576,9,),"")</f>
        <v/>
      </c>
      <c r="L2339" s="297" t="str">
        <f>IFERROR(VLOOKUP(CONCATENATE($A2339,"B"),'05 APU'!$1:$1048576,9,),"")</f>
        <v/>
      </c>
      <c r="M2339" s="297" t="str">
        <f>IFERROR(VLOOKUP(CONCATENATE($A2339,"A"),'05 APU'!$1:$1048576,9,),"")</f>
        <v/>
      </c>
      <c r="N2339" s="86"/>
      <c r="O2339" s="90">
        <f>IFERROR(VLOOKUP(CONCATENATE($A2339,"D"),'05 APU'!$T:$AB,9,),0)</f>
        <v>0</v>
      </c>
      <c r="P2339" s="90">
        <f t="shared" si="74"/>
        <v>0</v>
      </c>
      <c r="Q2339" s="90">
        <f>IFERROR(VLOOKUP(CONCATENATE($A2339,"C"),'05 APU'!$T:$AB,9,),0)</f>
        <v>0</v>
      </c>
      <c r="R2339" s="90">
        <f>IFERROR(VLOOKUP(CONCATENATE($A2339,"B"),'05 APU'!$T:$AB,9,),0)</f>
        <v>0</v>
      </c>
      <c r="S2339" s="90">
        <f>IFERROR(VLOOKUP(CONCATENATE($A2339,"A"),'05 APU'!$T:$AB,9,),0)</f>
        <v>0</v>
      </c>
      <c r="U2339" s="421"/>
      <c r="V2339" s="424"/>
      <c r="W2339" s="429" t="s">
        <v>7203</v>
      </c>
    </row>
    <row r="2340" spans="1:23" ht="21" x14ac:dyDescent="0.25">
      <c r="A2340" s="88">
        <v>2330</v>
      </c>
      <c r="B2340" s="673" t="s">
        <v>5269</v>
      </c>
      <c r="C2340" s="682" t="s">
        <v>6419</v>
      </c>
      <c r="D2340" s="681" t="str">
        <f>IFERROR(VLOOKUP(CONCATENATE($A2340,"T"),'05 APU'!$1:$1048576,3,),"")</f>
        <v/>
      </c>
      <c r="E2340" s="681" t="str">
        <f>IFERROR(VLOOKUP(CONCATENATE($A2340,"T2"),'05 APU'!$1:$1048576,3,),"")</f>
        <v/>
      </c>
      <c r="F2340" s="681" t="str">
        <f>IFERROR(VLOOKUP(CONCATENATE($A2340,"T3"),'05 APU'!$1:$1048576,3,),"")</f>
        <v/>
      </c>
      <c r="G2340" s="672" t="s">
        <v>168</v>
      </c>
      <c r="H2340" s="351"/>
      <c r="I2340" s="90">
        <f>IFERROR((VLOOKUP(CONCATENATE($A2340,"D"),'05 APU'!$1:$1048576,9,)),0)</f>
        <v>0</v>
      </c>
      <c r="J2340" s="90">
        <f t="shared" si="73"/>
        <v>0</v>
      </c>
      <c r="K2340" s="297" t="str">
        <f>IFERROR(VLOOKUP(CONCATENATE($A2340,"C"),'05 APU'!$1:$1048576,9,),"")</f>
        <v/>
      </c>
      <c r="L2340" s="297" t="str">
        <f>IFERROR(VLOOKUP(CONCATENATE($A2340,"B"),'05 APU'!$1:$1048576,9,),"")</f>
        <v/>
      </c>
      <c r="M2340" s="297" t="str">
        <f>IFERROR(VLOOKUP(CONCATENATE($A2340,"A"),'05 APU'!$1:$1048576,9,),"")</f>
        <v/>
      </c>
      <c r="N2340" s="86"/>
      <c r="O2340" s="90">
        <f>IFERROR(VLOOKUP(CONCATENATE($A2340,"D"),'05 APU'!$T:$AB,9,),0)</f>
        <v>0</v>
      </c>
      <c r="P2340" s="90">
        <f t="shared" si="74"/>
        <v>0</v>
      </c>
      <c r="Q2340" s="90">
        <f>IFERROR(VLOOKUP(CONCATENATE($A2340,"C"),'05 APU'!$T:$AB,9,),0)</f>
        <v>0</v>
      </c>
      <c r="R2340" s="90">
        <f>IFERROR(VLOOKUP(CONCATENATE($A2340,"B"),'05 APU'!$T:$AB,9,),0)</f>
        <v>0</v>
      </c>
      <c r="S2340" s="90">
        <f>IFERROR(VLOOKUP(CONCATENATE($A2340,"A"),'05 APU'!$T:$AB,9,),0)</f>
        <v>0</v>
      </c>
      <c r="U2340" s="421"/>
      <c r="V2340" s="424"/>
      <c r="W2340" s="429" t="s">
        <v>7203</v>
      </c>
    </row>
    <row r="2341" spans="1:23" ht="21" x14ac:dyDescent="0.25">
      <c r="A2341" s="88">
        <v>2331</v>
      </c>
      <c r="B2341" s="673" t="s">
        <v>5270</v>
      </c>
      <c r="C2341" s="682" t="s">
        <v>6420</v>
      </c>
      <c r="D2341" s="681" t="str">
        <f>IFERROR(VLOOKUP(CONCATENATE($A2341,"T"),'05 APU'!$1:$1048576,3,),"")</f>
        <v/>
      </c>
      <c r="E2341" s="681" t="str">
        <f>IFERROR(VLOOKUP(CONCATENATE($A2341,"T2"),'05 APU'!$1:$1048576,3,),"")</f>
        <v/>
      </c>
      <c r="F2341" s="681" t="str">
        <f>IFERROR(VLOOKUP(CONCATENATE($A2341,"T3"),'05 APU'!$1:$1048576,3,),"")</f>
        <v/>
      </c>
      <c r="G2341" s="672" t="s">
        <v>168</v>
      </c>
      <c r="H2341" s="351"/>
      <c r="I2341" s="90">
        <f>IFERROR((VLOOKUP(CONCATENATE($A2341,"D"),'05 APU'!$1:$1048576,9,)),0)</f>
        <v>0</v>
      </c>
      <c r="J2341" s="90">
        <f t="shared" si="73"/>
        <v>0</v>
      </c>
      <c r="K2341" s="297" t="str">
        <f>IFERROR(VLOOKUP(CONCATENATE($A2341,"C"),'05 APU'!$1:$1048576,9,),"")</f>
        <v/>
      </c>
      <c r="L2341" s="297" t="str">
        <f>IFERROR(VLOOKUP(CONCATENATE($A2341,"B"),'05 APU'!$1:$1048576,9,),"")</f>
        <v/>
      </c>
      <c r="M2341" s="297" t="str">
        <f>IFERROR(VLOOKUP(CONCATENATE($A2341,"A"),'05 APU'!$1:$1048576,9,),"")</f>
        <v/>
      </c>
      <c r="N2341" s="86"/>
      <c r="O2341" s="90">
        <f>IFERROR(VLOOKUP(CONCATENATE($A2341,"D"),'05 APU'!$T:$AB,9,),0)</f>
        <v>0</v>
      </c>
      <c r="P2341" s="90">
        <f t="shared" si="74"/>
        <v>0</v>
      </c>
      <c r="Q2341" s="90">
        <f>IFERROR(VLOOKUP(CONCATENATE($A2341,"C"),'05 APU'!$T:$AB,9,),0)</f>
        <v>0</v>
      </c>
      <c r="R2341" s="90">
        <f>IFERROR(VLOOKUP(CONCATENATE($A2341,"B"),'05 APU'!$T:$AB,9,),0)</f>
        <v>0</v>
      </c>
      <c r="S2341" s="90">
        <f>IFERROR(VLOOKUP(CONCATENATE($A2341,"A"),'05 APU'!$T:$AB,9,),0)</f>
        <v>0</v>
      </c>
      <c r="U2341" s="421"/>
      <c r="V2341" s="424"/>
      <c r="W2341" s="429" t="s">
        <v>7203</v>
      </c>
    </row>
    <row r="2342" spans="1:23" ht="21" x14ac:dyDescent="0.25">
      <c r="A2342" s="88">
        <v>2332</v>
      </c>
      <c r="B2342" s="673" t="s">
        <v>5271</v>
      </c>
      <c r="C2342" s="682" t="s">
        <v>6421</v>
      </c>
      <c r="D2342" s="681" t="str">
        <f>IFERROR(VLOOKUP(CONCATENATE($A2342,"T"),'05 APU'!$1:$1048576,3,),"")</f>
        <v/>
      </c>
      <c r="E2342" s="681" t="str">
        <f>IFERROR(VLOOKUP(CONCATENATE($A2342,"T2"),'05 APU'!$1:$1048576,3,),"")</f>
        <v/>
      </c>
      <c r="F2342" s="681" t="str">
        <f>IFERROR(VLOOKUP(CONCATENATE($A2342,"T3"),'05 APU'!$1:$1048576,3,),"")</f>
        <v/>
      </c>
      <c r="G2342" s="672" t="s">
        <v>168</v>
      </c>
      <c r="H2342" s="351"/>
      <c r="I2342" s="90">
        <f>IFERROR((VLOOKUP(CONCATENATE($A2342,"D"),'05 APU'!$1:$1048576,9,)),0)</f>
        <v>0</v>
      </c>
      <c r="J2342" s="90">
        <f t="shared" si="73"/>
        <v>0</v>
      </c>
      <c r="K2342" s="297" t="str">
        <f>IFERROR(VLOOKUP(CONCATENATE($A2342,"C"),'05 APU'!$1:$1048576,9,),"")</f>
        <v/>
      </c>
      <c r="L2342" s="297" t="str">
        <f>IFERROR(VLOOKUP(CONCATENATE($A2342,"B"),'05 APU'!$1:$1048576,9,),"")</f>
        <v/>
      </c>
      <c r="M2342" s="297" t="str">
        <f>IFERROR(VLOOKUP(CONCATENATE($A2342,"A"),'05 APU'!$1:$1048576,9,),"")</f>
        <v/>
      </c>
      <c r="N2342" s="86"/>
      <c r="O2342" s="90">
        <f>IFERROR(VLOOKUP(CONCATENATE($A2342,"D"),'05 APU'!$T:$AB,9,),0)</f>
        <v>0</v>
      </c>
      <c r="P2342" s="90">
        <f t="shared" si="74"/>
        <v>0</v>
      </c>
      <c r="Q2342" s="90">
        <f>IFERROR(VLOOKUP(CONCATENATE($A2342,"C"),'05 APU'!$T:$AB,9,),0)</f>
        <v>0</v>
      </c>
      <c r="R2342" s="90">
        <f>IFERROR(VLOOKUP(CONCATENATE($A2342,"B"),'05 APU'!$T:$AB,9,),0)</f>
        <v>0</v>
      </c>
      <c r="S2342" s="90">
        <f>IFERROR(VLOOKUP(CONCATENATE($A2342,"A"),'05 APU'!$T:$AB,9,),0)</f>
        <v>0</v>
      </c>
      <c r="U2342" s="421"/>
      <c r="V2342" s="424"/>
      <c r="W2342" s="429" t="s">
        <v>7203</v>
      </c>
    </row>
    <row r="2343" spans="1:23" ht="21" x14ac:dyDescent="0.25">
      <c r="A2343" s="88">
        <v>2333</v>
      </c>
      <c r="B2343" s="673" t="s">
        <v>5272</v>
      </c>
      <c r="C2343" s="682" t="s">
        <v>6422</v>
      </c>
      <c r="D2343" s="681" t="str">
        <f>IFERROR(VLOOKUP(CONCATENATE($A2343,"T"),'05 APU'!$1:$1048576,3,),"")</f>
        <v/>
      </c>
      <c r="E2343" s="681" t="str">
        <f>IFERROR(VLOOKUP(CONCATENATE($A2343,"T2"),'05 APU'!$1:$1048576,3,),"")</f>
        <v/>
      </c>
      <c r="F2343" s="681" t="str">
        <f>IFERROR(VLOOKUP(CONCATENATE($A2343,"T3"),'05 APU'!$1:$1048576,3,),"")</f>
        <v/>
      </c>
      <c r="G2343" s="672" t="s">
        <v>168</v>
      </c>
      <c r="H2343" s="351"/>
      <c r="I2343" s="90">
        <f>IFERROR((VLOOKUP(CONCATENATE($A2343,"D"),'05 APU'!$1:$1048576,9,)),0)</f>
        <v>0</v>
      </c>
      <c r="J2343" s="90">
        <f t="shared" si="73"/>
        <v>0</v>
      </c>
      <c r="K2343" s="297" t="str">
        <f>IFERROR(VLOOKUP(CONCATENATE($A2343,"C"),'05 APU'!$1:$1048576,9,),"")</f>
        <v/>
      </c>
      <c r="L2343" s="297" t="str">
        <f>IFERROR(VLOOKUP(CONCATENATE($A2343,"B"),'05 APU'!$1:$1048576,9,),"")</f>
        <v/>
      </c>
      <c r="M2343" s="297" t="str">
        <f>IFERROR(VLOOKUP(CONCATENATE($A2343,"A"),'05 APU'!$1:$1048576,9,),"")</f>
        <v/>
      </c>
      <c r="N2343" s="86"/>
      <c r="O2343" s="90">
        <f>IFERROR(VLOOKUP(CONCATENATE($A2343,"D"),'05 APU'!$T:$AB,9,),0)</f>
        <v>0</v>
      </c>
      <c r="P2343" s="90">
        <f t="shared" si="74"/>
        <v>0</v>
      </c>
      <c r="Q2343" s="90">
        <f>IFERROR(VLOOKUP(CONCATENATE($A2343,"C"),'05 APU'!$T:$AB,9,),0)</f>
        <v>0</v>
      </c>
      <c r="R2343" s="90">
        <f>IFERROR(VLOOKUP(CONCATENATE($A2343,"B"),'05 APU'!$T:$AB,9,),0)</f>
        <v>0</v>
      </c>
      <c r="S2343" s="90">
        <f>IFERROR(VLOOKUP(CONCATENATE($A2343,"A"),'05 APU'!$T:$AB,9,),0)</f>
        <v>0</v>
      </c>
      <c r="U2343" s="421"/>
      <c r="V2343" s="424"/>
      <c r="W2343" s="429" t="s">
        <v>7203</v>
      </c>
    </row>
    <row r="2344" spans="1:23" ht="21" x14ac:dyDescent="0.25">
      <c r="A2344" s="88">
        <v>2334</v>
      </c>
      <c r="B2344" s="673" t="s">
        <v>5273</v>
      </c>
      <c r="C2344" s="682" t="s">
        <v>6423</v>
      </c>
      <c r="D2344" s="681" t="str">
        <f>IFERROR(VLOOKUP(CONCATENATE($A2344,"T"),'05 APU'!$1:$1048576,3,),"")</f>
        <v/>
      </c>
      <c r="E2344" s="681" t="str">
        <f>IFERROR(VLOOKUP(CONCATENATE($A2344,"T2"),'05 APU'!$1:$1048576,3,),"")</f>
        <v/>
      </c>
      <c r="F2344" s="681" t="str">
        <f>IFERROR(VLOOKUP(CONCATENATE($A2344,"T3"),'05 APU'!$1:$1048576,3,),"")</f>
        <v/>
      </c>
      <c r="G2344" s="672" t="s">
        <v>168</v>
      </c>
      <c r="H2344" s="351"/>
      <c r="I2344" s="90">
        <f>IFERROR((VLOOKUP(CONCATENATE($A2344,"D"),'05 APU'!$1:$1048576,9,)),0)</f>
        <v>0</v>
      </c>
      <c r="J2344" s="90">
        <f t="shared" si="73"/>
        <v>0</v>
      </c>
      <c r="K2344" s="297" t="str">
        <f>IFERROR(VLOOKUP(CONCATENATE($A2344,"C"),'05 APU'!$1:$1048576,9,),"")</f>
        <v/>
      </c>
      <c r="L2344" s="297" t="str">
        <f>IFERROR(VLOOKUP(CONCATENATE($A2344,"B"),'05 APU'!$1:$1048576,9,),"")</f>
        <v/>
      </c>
      <c r="M2344" s="297" t="str">
        <f>IFERROR(VLOOKUP(CONCATENATE($A2344,"A"),'05 APU'!$1:$1048576,9,),"")</f>
        <v/>
      </c>
      <c r="N2344" s="86"/>
      <c r="O2344" s="90">
        <f>IFERROR(VLOOKUP(CONCATENATE($A2344,"D"),'05 APU'!$T:$AB,9,),0)</f>
        <v>0</v>
      </c>
      <c r="P2344" s="90">
        <f t="shared" si="74"/>
        <v>0</v>
      </c>
      <c r="Q2344" s="90">
        <f>IFERROR(VLOOKUP(CONCATENATE($A2344,"C"),'05 APU'!$T:$AB,9,),0)</f>
        <v>0</v>
      </c>
      <c r="R2344" s="90">
        <f>IFERROR(VLOOKUP(CONCATENATE($A2344,"B"),'05 APU'!$T:$AB,9,),0)</f>
        <v>0</v>
      </c>
      <c r="S2344" s="90">
        <f>IFERROR(VLOOKUP(CONCATENATE($A2344,"A"),'05 APU'!$T:$AB,9,),0)</f>
        <v>0</v>
      </c>
      <c r="U2344" s="421"/>
      <c r="V2344" s="424"/>
      <c r="W2344" s="429" t="s">
        <v>7203</v>
      </c>
    </row>
    <row r="2345" spans="1:23" ht="21" x14ac:dyDescent="0.25">
      <c r="A2345" s="88">
        <v>2335</v>
      </c>
      <c r="B2345" s="673" t="s">
        <v>5274</v>
      </c>
      <c r="C2345" s="682" t="s">
        <v>6424</v>
      </c>
      <c r="D2345" s="681" t="str">
        <f>IFERROR(VLOOKUP(CONCATENATE($A2345,"T"),'05 APU'!$1:$1048576,3,),"")</f>
        <v/>
      </c>
      <c r="E2345" s="681" t="str">
        <f>IFERROR(VLOOKUP(CONCATENATE($A2345,"T2"),'05 APU'!$1:$1048576,3,),"")</f>
        <v/>
      </c>
      <c r="F2345" s="681" t="str">
        <f>IFERROR(VLOOKUP(CONCATENATE($A2345,"T3"),'05 APU'!$1:$1048576,3,),"")</f>
        <v/>
      </c>
      <c r="G2345" s="672" t="s">
        <v>168</v>
      </c>
      <c r="H2345" s="351"/>
      <c r="I2345" s="90">
        <f>IFERROR((VLOOKUP(CONCATENATE($A2345,"D"),'05 APU'!$1:$1048576,9,)),0)</f>
        <v>0</v>
      </c>
      <c r="J2345" s="90">
        <f t="shared" si="73"/>
        <v>0</v>
      </c>
      <c r="K2345" s="297" t="str">
        <f>IFERROR(VLOOKUP(CONCATENATE($A2345,"C"),'05 APU'!$1:$1048576,9,),"")</f>
        <v/>
      </c>
      <c r="L2345" s="297" t="str">
        <f>IFERROR(VLOOKUP(CONCATENATE($A2345,"B"),'05 APU'!$1:$1048576,9,),"")</f>
        <v/>
      </c>
      <c r="M2345" s="297" t="str">
        <f>IFERROR(VLOOKUP(CONCATENATE($A2345,"A"),'05 APU'!$1:$1048576,9,),"")</f>
        <v/>
      </c>
      <c r="N2345" s="86"/>
      <c r="O2345" s="90">
        <f>IFERROR(VLOOKUP(CONCATENATE($A2345,"D"),'05 APU'!$T:$AB,9,),0)</f>
        <v>0</v>
      </c>
      <c r="P2345" s="90">
        <f t="shared" si="74"/>
        <v>0</v>
      </c>
      <c r="Q2345" s="90">
        <f>IFERROR(VLOOKUP(CONCATENATE($A2345,"C"),'05 APU'!$T:$AB,9,),0)</f>
        <v>0</v>
      </c>
      <c r="R2345" s="90">
        <f>IFERROR(VLOOKUP(CONCATENATE($A2345,"B"),'05 APU'!$T:$AB,9,),0)</f>
        <v>0</v>
      </c>
      <c r="S2345" s="90">
        <f>IFERROR(VLOOKUP(CONCATENATE($A2345,"A"),'05 APU'!$T:$AB,9,),0)</f>
        <v>0</v>
      </c>
      <c r="U2345" s="421"/>
      <c r="V2345" s="424"/>
      <c r="W2345" s="429" t="s">
        <v>7203</v>
      </c>
    </row>
    <row r="2346" spans="1:23" ht="21" x14ac:dyDescent="0.25">
      <c r="A2346" s="88">
        <v>2336</v>
      </c>
      <c r="B2346" s="670"/>
      <c r="C2346" s="671" t="s">
        <v>7147</v>
      </c>
      <c r="D2346" s="681" t="str">
        <f>IFERROR(VLOOKUP(CONCATENATE($A2346,"T"),'05 APU'!$1:$1048576,3,),"")</f>
        <v/>
      </c>
      <c r="E2346" s="681" t="str">
        <f>IFERROR(VLOOKUP(CONCATENATE($A2346,"T2"),'05 APU'!$1:$1048576,3,),"")</f>
        <v/>
      </c>
      <c r="F2346" s="681" t="str">
        <f>IFERROR(VLOOKUP(CONCATENATE($A2346,"T3"),'05 APU'!$1:$1048576,3,),"")</f>
        <v/>
      </c>
      <c r="G2346" s="672"/>
      <c r="H2346" s="351"/>
      <c r="I2346" s="90">
        <f>IFERROR((VLOOKUP(CONCATENATE($A2346,"D"),'05 APU'!$1:$1048576,9,)),0)</f>
        <v>0</v>
      </c>
      <c r="J2346" s="90">
        <f t="shared" si="73"/>
        <v>0</v>
      </c>
      <c r="K2346" s="297" t="str">
        <f>IFERROR(VLOOKUP(CONCATENATE($A2346,"C"),'05 APU'!$1:$1048576,9,),"")</f>
        <v/>
      </c>
      <c r="L2346" s="297" t="str">
        <f>IFERROR(VLOOKUP(CONCATENATE($A2346,"B"),'05 APU'!$1:$1048576,9,),"")</f>
        <v/>
      </c>
      <c r="M2346" s="297" t="str">
        <f>IFERROR(VLOOKUP(CONCATENATE($A2346,"A"),'05 APU'!$1:$1048576,9,),"")</f>
        <v/>
      </c>
      <c r="N2346" s="86"/>
      <c r="O2346" s="90">
        <f>IFERROR(VLOOKUP(CONCATENATE($A2346,"D"),'05 APU'!$T:$AB,9,),0)</f>
        <v>0</v>
      </c>
      <c r="P2346" s="90">
        <f t="shared" si="74"/>
        <v>0</v>
      </c>
      <c r="Q2346" s="90">
        <f>IFERROR(VLOOKUP(CONCATENATE($A2346,"C"),'05 APU'!$T:$AB,9,),0)</f>
        <v>0</v>
      </c>
      <c r="R2346" s="90">
        <f>IFERROR(VLOOKUP(CONCATENATE($A2346,"B"),'05 APU'!$T:$AB,9,),0)</f>
        <v>0</v>
      </c>
      <c r="S2346" s="90">
        <f>IFERROR(VLOOKUP(CONCATENATE($A2346,"A"),'05 APU'!$T:$AB,9,),0)</f>
        <v>0</v>
      </c>
      <c r="U2346" s="421"/>
      <c r="V2346" s="424"/>
      <c r="W2346" s="429"/>
    </row>
    <row r="2347" spans="1:23" ht="21" x14ac:dyDescent="0.25">
      <c r="A2347" s="88">
        <v>2337</v>
      </c>
      <c r="B2347" s="673" t="s">
        <v>5275</v>
      </c>
      <c r="C2347" s="682" t="s">
        <v>6425</v>
      </c>
      <c r="D2347" s="681" t="str">
        <f>IFERROR(VLOOKUP(CONCATENATE($A2347,"T"),'05 APU'!$1:$1048576,3,),"")</f>
        <v/>
      </c>
      <c r="E2347" s="681" t="str">
        <f>IFERROR(VLOOKUP(CONCATENATE($A2347,"T2"),'05 APU'!$1:$1048576,3,),"")</f>
        <v/>
      </c>
      <c r="F2347" s="681" t="str">
        <f>IFERROR(VLOOKUP(CONCATENATE($A2347,"T3"),'05 APU'!$1:$1048576,3,),"")</f>
        <v/>
      </c>
      <c r="G2347" s="672" t="s">
        <v>168</v>
      </c>
      <c r="H2347" s="351"/>
      <c r="I2347" s="90">
        <f>IFERROR((VLOOKUP(CONCATENATE($A2347,"D"),'05 APU'!$1:$1048576,9,)),0)</f>
        <v>0</v>
      </c>
      <c r="J2347" s="90">
        <f t="shared" si="73"/>
        <v>0</v>
      </c>
      <c r="K2347" s="297" t="str">
        <f>IFERROR(VLOOKUP(CONCATENATE($A2347,"C"),'05 APU'!$1:$1048576,9,),"")</f>
        <v/>
      </c>
      <c r="L2347" s="297" t="str">
        <f>IFERROR(VLOOKUP(CONCATENATE($A2347,"B"),'05 APU'!$1:$1048576,9,),"")</f>
        <v/>
      </c>
      <c r="M2347" s="297" t="str">
        <f>IFERROR(VLOOKUP(CONCATENATE($A2347,"A"),'05 APU'!$1:$1048576,9,),"")</f>
        <v/>
      </c>
      <c r="N2347" s="86"/>
      <c r="O2347" s="90">
        <f>IFERROR(VLOOKUP(CONCATENATE($A2347,"D"),'05 APU'!$T:$AB,9,),0)</f>
        <v>0</v>
      </c>
      <c r="P2347" s="90">
        <f t="shared" si="74"/>
        <v>0</v>
      </c>
      <c r="Q2347" s="90">
        <f>IFERROR(VLOOKUP(CONCATENATE($A2347,"C"),'05 APU'!$T:$AB,9,),0)</f>
        <v>0</v>
      </c>
      <c r="R2347" s="90">
        <f>IFERROR(VLOOKUP(CONCATENATE($A2347,"B"),'05 APU'!$T:$AB,9,),0)</f>
        <v>0</v>
      </c>
      <c r="S2347" s="90">
        <f>IFERROR(VLOOKUP(CONCATENATE($A2347,"A"),'05 APU'!$T:$AB,9,),0)</f>
        <v>0</v>
      </c>
      <c r="U2347" s="421"/>
      <c r="V2347" s="424"/>
      <c r="W2347" s="429" t="s">
        <v>7203</v>
      </c>
    </row>
    <row r="2348" spans="1:23" ht="21" x14ac:dyDescent="0.25">
      <c r="A2348" s="88">
        <v>2338</v>
      </c>
      <c r="B2348" s="673" t="s">
        <v>5276</v>
      </c>
      <c r="C2348" s="682" t="s">
        <v>6426</v>
      </c>
      <c r="D2348" s="681" t="str">
        <f>IFERROR(VLOOKUP(CONCATENATE($A2348,"T"),'05 APU'!$1:$1048576,3,),"")</f>
        <v/>
      </c>
      <c r="E2348" s="681" t="str">
        <f>IFERROR(VLOOKUP(CONCATENATE($A2348,"T2"),'05 APU'!$1:$1048576,3,),"")</f>
        <v/>
      </c>
      <c r="F2348" s="681" t="str">
        <f>IFERROR(VLOOKUP(CONCATENATE($A2348,"T3"),'05 APU'!$1:$1048576,3,),"")</f>
        <v/>
      </c>
      <c r="G2348" s="672" t="s">
        <v>168</v>
      </c>
      <c r="H2348" s="351"/>
      <c r="I2348" s="90">
        <f>IFERROR((VLOOKUP(CONCATENATE($A2348,"D"),'05 APU'!$1:$1048576,9,)),0)</f>
        <v>0</v>
      </c>
      <c r="J2348" s="90">
        <f t="shared" si="73"/>
        <v>0</v>
      </c>
      <c r="K2348" s="297" t="str">
        <f>IFERROR(VLOOKUP(CONCATENATE($A2348,"C"),'05 APU'!$1:$1048576,9,),"")</f>
        <v/>
      </c>
      <c r="L2348" s="297" t="str">
        <f>IFERROR(VLOOKUP(CONCATENATE($A2348,"B"),'05 APU'!$1:$1048576,9,),"")</f>
        <v/>
      </c>
      <c r="M2348" s="297" t="str">
        <f>IFERROR(VLOOKUP(CONCATENATE($A2348,"A"),'05 APU'!$1:$1048576,9,),"")</f>
        <v/>
      </c>
      <c r="N2348" s="86"/>
      <c r="O2348" s="90">
        <f>IFERROR(VLOOKUP(CONCATENATE($A2348,"D"),'05 APU'!$T:$AB,9,),0)</f>
        <v>0</v>
      </c>
      <c r="P2348" s="90">
        <f t="shared" si="74"/>
        <v>0</v>
      </c>
      <c r="Q2348" s="90">
        <f>IFERROR(VLOOKUP(CONCATENATE($A2348,"C"),'05 APU'!$T:$AB,9,),0)</f>
        <v>0</v>
      </c>
      <c r="R2348" s="90">
        <f>IFERROR(VLOOKUP(CONCATENATE($A2348,"B"),'05 APU'!$T:$AB,9,),0)</f>
        <v>0</v>
      </c>
      <c r="S2348" s="90">
        <f>IFERROR(VLOOKUP(CONCATENATE($A2348,"A"),'05 APU'!$T:$AB,9,),0)</f>
        <v>0</v>
      </c>
      <c r="U2348" s="421"/>
      <c r="V2348" s="424"/>
      <c r="W2348" s="429" t="s">
        <v>7203</v>
      </c>
    </row>
    <row r="2349" spans="1:23" ht="21" x14ac:dyDescent="0.25">
      <c r="A2349" s="88">
        <v>2339</v>
      </c>
      <c r="B2349" s="673" t="s">
        <v>5277</v>
      </c>
      <c r="C2349" s="682" t="s">
        <v>6427</v>
      </c>
      <c r="D2349" s="681" t="str">
        <f>IFERROR(VLOOKUP(CONCATENATE($A2349,"T"),'05 APU'!$1:$1048576,3,),"")</f>
        <v/>
      </c>
      <c r="E2349" s="681" t="str">
        <f>IFERROR(VLOOKUP(CONCATENATE($A2349,"T2"),'05 APU'!$1:$1048576,3,),"")</f>
        <v/>
      </c>
      <c r="F2349" s="681" t="str">
        <f>IFERROR(VLOOKUP(CONCATENATE($A2349,"T3"),'05 APU'!$1:$1048576,3,),"")</f>
        <v/>
      </c>
      <c r="G2349" s="672" t="s">
        <v>168</v>
      </c>
      <c r="H2349" s="351"/>
      <c r="I2349" s="90">
        <f>IFERROR((VLOOKUP(CONCATENATE($A2349,"D"),'05 APU'!$1:$1048576,9,)),0)</f>
        <v>0</v>
      </c>
      <c r="J2349" s="90">
        <f t="shared" si="73"/>
        <v>0</v>
      </c>
      <c r="K2349" s="297" t="str">
        <f>IFERROR(VLOOKUP(CONCATENATE($A2349,"C"),'05 APU'!$1:$1048576,9,),"")</f>
        <v/>
      </c>
      <c r="L2349" s="297" t="str">
        <f>IFERROR(VLOOKUP(CONCATENATE($A2349,"B"),'05 APU'!$1:$1048576,9,),"")</f>
        <v/>
      </c>
      <c r="M2349" s="297" t="str">
        <f>IFERROR(VLOOKUP(CONCATENATE($A2349,"A"),'05 APU'!$1:$1048576,9,),"")</f>
        <v/>
      </c>
      <c r="N2349" s="86"/>
      <c r="O2349" s="90">
        <f>IFERROR(VLOOKUP(CONCATENATE($A2349,"D"),'05 APU'!$T:$AB,9,),0)</f>
        <v>0</v>
      </c>
      <c r="P2349" s="90">
        <f t="shared" si="74"/>
        <v>0</v>
      </c>
      <c r="Q2349" s="90">
        <f>IFERROR(VLOOKUP(CONCATENATE($A2349,"C"),'05 APU'!$T:$AB,9,),0)</f>
        <v>0</v>
      </c>
      <c r="R2349" s="90">
        <f>IFERROR(VLOOKUP(CONCATENATE($A2349,"B"),'05 APU'!$T:$AB,9,),0)</f>
        <v>0</v>
      </c>
      <c r="S2349" s="90">
        <f>IFERROR(VLOOKUP(CONCATENATE($A2349,"A"),'05 APU'!$T:$AB,9,),0)</f>
        <v>0</v>
      </c>
      <c r="U2349" s="421"/>
      <c r="V2349" s="424"/>
      <c r="W2349" s="429" t="s">
        <v>7203</v>
      </c>
    </row>
    <row r="2350" spans="1:23" ht="21" x14ac:dyDescent="0.25">
      <c r="A2350" s="88">
        <v>2340</v>
      </c>
      <c r="B2350" s="673" t="s">
        <v>5278</v>
      </c>
      <c r="C2350" s="682" t="s">
        <v>6428</v>
      </c>
      <c r="D2350" s="681" t="str">
        <f>IFERROR(VLOOKUP(CONCATENATE($A2350,"T"),'05 APU'!$1:$1048576,3,),"")</f>
        <v/>
      </c>
      <c r="E2350" s="681" t="str">
        <f>IFERROR(VLOOKUP(CONCATENATE($A2350,"T2"),'05 APU'!$1:$1048576,3,),"")</f>
        <v/>
      </c>
      <c r="F2350" s="681" t="str">
        <f>IFERROR(VLOOKUP(CONCATENATE($A2350,"T3"),'05 APU'!$1:$1048576,3,),"")</f>
        <v/>
      </c>
      <c r="G2350" s="672" t="s">
        <v>168</v>
      </c>
      <c r="H2350" s="351"/>
      <c r="I2350" s="90">
        <f>IFERROR((VLOOKUP(CONCATENATE($A2350,"D"),'05 APU'!$1:$1048576,9,)),0)</f>
        <v>0</v>
      </c>
      <c r="J2350" s="90">
        <f t="shared" si="73"/>
        <v>0</v>
      </c>
      <c r="K2350" s="297" t="str">
        <f>IFERROR(VLOOKUP(CONCATENATE($A2350,"C"),'05 APU'!$1:$1048576,9,),"")</f>
        <v/>
      </c>
      <c r="L2350" s="297" t="str">
        <f>IFERROR(VLOOKUP(CONCATENATE($A2350,"B"),'05 APU'!$1:$1048576,9,),"")</f>
        <v/>
      </c>
      <c r="M2350" s="297" t="str">
        <f>IFERROR(VLOOKUP(CONCATENATE($A2350,"A"),'05 APU'!$1:$1048576,9,),"")</f>
        <v/>
      </c>
      <c r="N2350" s="86"/>
      <c r="O2350" s="90">
        <f>IFERROR(VLOOKUP(CONCATENATE($A2350,"D"),'05 APU'!$T:$AB,9,),0)</f>
        <v>0</v>
      </c>
      <c r="P2350" s="90">
        <f t="shared" si="74"/>
        <v>0</v>
      </c>
      <c r="Q2350" s="90">
        <f>IFERROR(VLOOKUP(CONCATENATE($A2350,"C"),'05 APU'!$T:$AB,9,),0)</f>
        <v>0</v>
      </c>
      <c r="R2350" s="90">
        <f>IFERROR(VLOOKUP(CONCATENATE($A2350,"B"),'05 APU'!$T:$AB,9,),0)</f>
        <v>0</v>
      </c>
      <c r="S2350" s="90">
        <f>IFERROR(VLOOKUP(CONCATENATE($A2350,"A"),'05 APU'!$T:$AB,9,),0)</f>
        <v>0</v>
      </c>
      <c r="U2350" s="421"/>
      <c r="V2350" s="424"/>
      <c r="W2350" s="429" t="s">
        <v>7203</v>
      </c>
    </row>
    <row r="2351" spans="1:23" ht="21" x14ac:dyDescent="0.25">
      <c r="A2351" s="88">
        <v>2341</v>
      </c>
      <c r="B2351" s="673" t="s">
        <v>5279</v>
      </c>
      <c r="C2351" s="682" t="s">
        <v>6429</v>
      </c>
      <c r="D2351" s="681" t="str">
        <f>IFERROR(VLOOKUP(CONCATENATE($A2351,"T"),'05 APU'!$1:$1048576,3,),"")</f>
        <v/>
      </c>
      <c r="E2351" s="681" t="str">
        <f>IFERROR(VLOOKUP(CONCATENATE($A2351,"T2"),'05 APU'!$1:$1048576,3,),"")</f>
        <v/>
      </c>
      <c r="F2351" s="681" t="str">
        <f>IFERROR(VLOOKUP(CONCATENATE($A2351,"T3"),'05 APU'!$1:$1048576,3,),"")</f>
        <v/>
      </c>
      <c r="G2351" s="672" t="s">
        <v>168</v>
      </c>
      <c r="H2351" s="351"/>
      <c r="I2351" s="90">
        <f>IFERROR((VLOOKUP(CONCATENATE($A2351,"D"),'05 APU'!$1:$1048576,9,)),0)</f>
        <v>0</v>
      </c>
      <c r="J2351" s="90">
        <f t="shared" si="73"/>
        <v>0</v>
      </c>
      <c r="K2351" s="297" t="str">
        <f>IFERROR(VLOOKUP(CONCATENATE($A2351,"C"),'05 APU'!$1:$1048576,9,),"")</f>
        <v/>
      </c>
      <c r="L2351" s="297" t="str">
        <f>IFERROR(VLOOKUP(CONCATENATE($A2351,"B"),'05 APU'!$1:$1048576,9,),"")</f>
        <v/>
      </c>
      <c r="M2351" s="297" t="str">
        <f>IFERROR(VLOOKUP(CONCATENATE($A2351,"A"),'05 APU'!$1:$1048576,9,),"")</f>
        <v/>
      </c>
      <c r="N2351" s="86"/>
      <c r="O2351" s="90">
        <f>IFERROR(VLOOKUP(CONCATENATE($A2351,"D"),'05 APU'!$T:$AB,9,),0)</f>
        <v>0</v>
      </c>
      <c r="P2351" s="90">
        <f t="shared" si="74"/>
        <v>0</v>
      </c>
      <c r="Q2351" s="90">
        <f>IFERROR(VLOOKUP(CONCATENATE($A2351,"C"),'05 APU'!$T:$AB,9,),0)</f>
        <v>0</v>
      </c>
      <c r="R2351" s="90">
        <f>IFERROR(VLOOKUP(CONCATENATE($A2351,"B"),'05 APU'!$T:$AB,9,),0)</f>
        <v>0</v>
      </c>
      <c r="S2351" s="90">
        <f>IFERROR(VLOOKUP(CONCATENATE($A2351,"A"),'05 APU'!$T:$AB,9,),0)</f>
        <v>0</v>
      </c>
      <c r="U2351" s="421"/>
      <c r="V2351" s="424"/>
      <c r="W2351" s="429" t="s">
        <v>7203</v>
      </c>
    </row>
    <row r="2352" spans="1:23" ht="21" x14ac:dyDescent="0.25">
      <c r="A2352" s="88">
        <v>2342</v>
      </c>
      <c r="B2352" s="673" t="s">
        <v>5280</v>
      </c>
      <c r="C2352" s="682" t="s">
        <v>6430</v>
      </c>
      <c r="D2352" s="681" t="str">
        <f>IFERROR(VLOOKUP(CONCATENATE($A2352,"T"),'05 APU'!$1:$1048576,3,),"")</f>
        <v/>
      </c>
      <c r="E2352" s="681" t="str">
        <f>IFERROR(VLOOKUP(CONCATENATE($A2352,"T2"),'05 APU'!$1:$1048576,3,),"")</f>
        <v/>
      </c>
      <c r="F2352" s="681" t="str">
        <f>IFERROR(VLOOKUP(CONCATENATE($A2352,"T3"),'05 APU'!$1:$1048576,3,),"")</f>
        <v/>
      </c>
      <c r="G2352" s="672" t="s">
        <v>168</v>
      </c>
      <c r="H2352" s="351"/>
      <c r="I2352" s="90">
        <f>IFERROR((VLOOKUP(CONCATENATE($A2352,"D"),'05 APU'!$1:$1048576,9,)),0)</f>
        <v>0</v>
      </c>
      <c r="J2352" s="90">
        <f t="shared" si="73"/>
        <v>0</v>
      </c>
      <c r="K2352" s="297" t="str">
        <f>IFERROR(VLOOKUP(CONCATENATE($A2352,"C"),'05 APU'!$1:$1048576,9,),"")</f>
        <v/>
      </c>
      <c r="L2352" s="297" t="str">
        <f>IFERROR(VLOOKUP(CONCATENATE($A2352,"B"),'05 APU'!$1:$1048576,9,),"")</f>
        <v/>
      </c>
      <c r="M2352" s="297" t="str">
        <f>IFERROR(VLOOKUP(CONCATENATE($A2352,"A"),'05 APU'!$1:$1048576,9,),"")</f>
        <v/>
      </c>
      <c r="N2352" s="86"/>
      <c r="O2352" s="90">
        <f>IFERROR(VLOOKUP(CONCATENATE($A2352,"D"),'05 APU'!$T:$AB,9,),0)</f>
        <v>0</v>
      </c>
      <c r="P2352" s="90">
        <f t="shared" si="74"/>
        <v>0</v>
      </c>
      <c r="Q2352" s="90">
        <f>IFERROR(VLOOKUP(CONCATENATE($A2352,"C"),'05 APU'!$T:$AB,9,),0)</f>
        <v>0</v>
      </c>
      <c r="R2352" s="90">
        <f>IFERROR(VLOOKUP(CONCATENATE($A2352,"B"),'05 APU'!$T:$AB,9,),0)</f>
        <v>0</v>
      </c>
      <c r="S2352" s="90">
        <f>IFERROR(VLOOKUP(CONCATENATE($A2352,"A"),'05 APU'!$T:$AB,9,),0)</f>
        <v>0</v>
      </c>
      <c r="U2352" s="421"/>
      <c r="V2352" s="424"/>
      <c r="W2352" s="429" t="s">
        <v>7203</v>
      </c>
    </row>
    <row r="2353" spans="1:23" ht="21" x14ac:dyDescent="0.25">
      <c r="A2353" s="88">
        <v>2343</v>
      </c>
      <c r="B2353" s="673" t="s">
        <v>5281</v>
      </c>
      <c r="C2353" s="682" t="s">
        <v>6431</v>
      </c>
      <c r="D2353" s="681" t="str">
        <f>IFERROR(VLOOKUP(CONCATENATE($A2353,"T"),'05 APU'!$1:$1048576,3,),"")</f>
        <v/>
      </c>
      <c r="E2353" s="681" t="str">
        <f>IFERROR(VLOOKUP(CONCATENATE($A2353,"T2"),'05 APU'!$1:$1048576,3,),"")</f>
        <v/>
      </c>
      <c r="F2353" s="681" t="str">
        <f>IFERROR(VLOOKUP(CONCATENATE($A2353,"T3"),'05 APU'!$1:$1048576,3,),"")</f>
        <v/>
      </c>
      <c r="G2353" s="672" t="s">
        <v>168</v>
      </c>
      <c r="H2353" s="351"/>
      <c r="I2353" s="90">
        <f>IFERROR((VLOOKUP(CONCATENATE($A2353,"D"),'05 APU'!$1:$1048576,9,)),0)</f>
        <v>0</v>
      </c>
      <c r="J2353" s="90">
        <f t="shared" si="73"/>
        <v>0</v>
      </c>
      <c r="K2353" s="297" t="str">
        <f>IFERROR(VLOOKUP(CONCATENATE($A2353,"C"),'05 APU'!$1:$1048576,9,),"")</f>
        <v/>
      </c>
      <c r="L2353" s="297" t="str">
        <f>IFERROR(VLOOKUP(CONCATENATE($A2353,"B"),'05 APU'!$1:$1048576,9,),"")</f>
        <v/>
      </c>
      <c r="M2353" s="297" t="str">
        <f>IFERROR(VLOOKUP(CONCATENATE($A2353,"A"),'05 APU'!$1:$1048576,9,),"")</f>
        <v/>
      </c>
      <c r="N2353" s="86"/>
      <c r="O2353" s="90">
        <f>IFERROR(VLOOKUP(CONCATENATE($A2353,"D"),'05 APU'!$T:$AB,9,),0)</f>
        <v>0</v>
      </c>
      <c r="P2353" s="90">
        <f t="shared" si="74"/>
        <v>0</v>
      </c>
      <c r="Q2353" s="90">
        <f>IFERROR(VLOOKUP(CONCATENATE($A2353,"C"),'05 APU'!$T:$AB,9,),0)</f>
        <v>0</v>
      </c>
      <c r="R2353" s="90">
        <f>IFERROR(VLOOKUP(CONCATENATE($A2353,"B"),'05 APU'!$T:$AB,9,),0)</f>
        <v>0</v>
      </c>
      <c r="S2353" s="90">
        <f>IFERROR(VLOOKUP(CONCATENATE($A2353,"A"),'05 APU'!$T:$AB,9,),0)</f>
        <v>0</v>
      </c>
      <c r="U2353" s="421"/>
      <c r="V2353" s="424"/>
      <c r="W2353" s="429" t="s">
        <v>7203</v>
      </c>
    </row>
    <row r="2354" spans="1:23" ht="21" x14ac:dyDescent="0.25">
      <c r="A2354" s="88">
        <v>2344</v>
      </c>
      <c r="B2354" s="675"/>
      <c r="C2354" s="671" t="s">
        <v>7148</v>
      </c>
      <c r="D2354" s="681" t="str">
        <f>IFERROR(VLOOKUP(CONCATENATE($A2354,"T"),'05 APU'!$1:$1048576,3,),"")</f>
        <v/>
      </c>
      <c r="E2354" s="681" t="str">
        <f>IFERROR(VLOOKUP(CONCATENATE($A2354,"T2"),'05 APU'!$1:$1048576,3,),"")</f>
        <v/>
      </c>
      <c r="F2354" s="681" t="str">
        <f>IFERROR(VLOOKUP(CONCATENATE($A2354,"T3"),'05 APU'!$1:$1048576,3,),"")</f>
        <v/>
      </c>
      <c r="G2354" s="672"/>
      <c r="H2354" s="351"/>
      <c r="I2354" s="90">
        <f>IFERROR((VLOOKUP(CONCATENATE($A2354,"D"),'05 APU'!$1:$1048576,9,)),0)</f>
        <v>0</v>
      </c>
      <c r="J2354" s="90">
        <f t="shared" si="73"/>
        <v>0</v>
      </c>
      <c r="K2354" s="297" t="str">
        <f>IFERROR(VLOOKUP(CONCATENATE($A2354,"C"),'05 APU'!$1:$1048576,9,),"")</f>
        <v/>
      </c>
      <c r="L2354" s="297" t="str">
        <f>IFERROR(VLOOKUP(CONCATENATE($A2354,"B"),'05 APU'!$1:$1048576,9,),"")</f>
        <v/>
      </c>
      <c r="M2354" s="297" t="str">
        <f>IFERROR(VLOOKUP(CONCATENATE($A2354,"A"),'05 APU'!$1:$1048576,9,),"")</f>
        <v/>
      </c>
      <c r="N2354" s="86"/>
      <c r="O2354" s="90">
        <f>IFERROR(VLOOKUP(CONCATENATE($A2354,"D"),'05 APU'!$T:$AB,9,),0)</f>
        <v>0</v>
      </c>
      <c r="P2354" s="90">
        <f t="shared" si="74"/>
        <v>0</v>
      </c>
      <c r="Q2354" s="90">
        <f>IFERROR(VLOOKUP(CONCATENATE($A2354,"C"),'05 APU'!$T:$AB,9,),0)</f>
        <v>0</v>
      </c>
      <c r="R2354" s="90">
        <f>IFERROR(VLOOKUP(CONCATENATE($A2354,"B"),'05 APU'!$T:$AB,9,),0)</f>
        <v>0</v>
      </c>
      <c r="S2354" s="90">
        <f>IFERROR(VLOOKUP(CONCATENATE($A2354,"A"),'05 APU'!$T:$AB,9,),0)</f>
        <v>0</v>
      </c>
      <c r="U2354" s="421"/>
      <c r="V2354" s="424"/>
      <c r="W2354" s="429"/>
    </row>
    <row r="2355" spans="1:23" ht="21" x14ac:dyDescent="0.25">
      <c r="A2355" s="88">
        <v>2345</v>
      </c>
      <c r="B2355" s="673" t="s">
        <v>5282</v>
      </c>
      <c r="C2355" s="682" t="s">
        <v>6432</v>
      </c>
      <c r="D2355" s="681" t="str">
        <f>IFERROR(VLOOKUP(CONCATENATE($A2355,"T"),'05 APU'!$1:$1048576,3,),"")</f>
        <v/>
      </c>
      <c r="E2355" s="681" t="str">
        <f>IFERROR(VLOOKUP(CONCATENATE($A2355,"T2"),'05 APU'!$1:$1048576,3,),"")</f>
        <v/>
      </c>
      <c r="F2355" s="681" t="str">
        <f>IFERROR(VLOOKUP(CONCATENATE($A2355,"T3"),'05 APU'!$1:$1048576,3,),"")</f>
        <v/>
      </c>
      <c r="G2355" s="672" t="s">
        <v>168</v>
      </c>
      <c r="H2355" s="351"/>
      <c r="I2355" s="90">
        <f>IFERROR((VLOOKUP(CONCATENATE($A2355,"D"),'05 APU'!$1:$1048576,9,)),0)</f>
        <v>0</v>
      </c>
      <c r="J2355" s="90">
        <f t="shared" ref="J2355:J2418" si="75">IFERROR(I2355*H2355,0)</f>
        <v>0</v>
      </c>
      <c r="K2355" s="297" t="str">
        <f>IFERROR(VLOOKUP(CONCATENATE($A2355,"C"),'05 APU'!$1:$1048576,9,),"")</f>
        <v/>
      </c>
      <c r="L2355" s="297" t="str">
        <f>IFERROR(VLOOKUP(CONCATENATE($A2355,"B"),'05 APU'!$1:$1048576,9,),"")</f>
        <v/>
      </c>
      <c r="M2355" s="297" t="str">
        <f>IFERROR(VLOOKUP(CONCATENATE($A2355,"A"),'05 APU'!$1:$1048576,9,),"")</f>
        <v/>
      </c>
      <c r="N2355" s="86"/>
      <c r="O2355" s="90">
        <f>IFERROR(VLOOKUP(CONCATENATE($A2355,"D"),'05 APU'!$T:$AB,9,),0)</f>
        <v>0</v>
      </c>
      <c r="P2355" s="90">
        <f t="shared" si="74"/>
        <v>0</v>
      </c>
      <c r="Q2355" s="90">
        <f>IFERROR(VLOOKUP(CONCATENATE($A2355,"C"),'05 APU'!$T:$AB,9,),0)</f>
        <v>0</v>
      </c>
      <c r="R2355" s="90">
        <f>IFERROR(VLOOKUP(CONCATENATE($A2355,"B"),'05 APU'!$T:$AB,9,),0)</f>
        <v>0</v>
      </c>
      <c r="S2355" s="90">
        <f>IFERROR(VLOOKUP(CONCATENATE($A2355,"A"),'05 APU'!$T:$AB,9,),0)</f>
        <v>0</v>
      </c>
      <c r="U2355" s="421"/>
      <c r="V2355" s="424"/>
      <c r="W2355" s="429" t="s">
        <v>7203</v>
      </c>
    </row>
    <row r="2356" spans="1:23" ht="21" x14ac:dyDescent="0.25">
      <c r="A2356" s="88">
        <v>2346</v>
      </c>
      <c r="B2356" s="673" t="s">
        <v>5283</v>
      </c>
      <c r="C2356" s="682" t="s">
        <v>6433</v>
      </c>
      <c r="D2356" s="681" t="str">
        <f>IFERROR(VLOOKUP(CONCATENATE($A2356,"T"),'05 APU'!$1:$1048576,3,),"")</f>
        <v/>
      </c>
      <c r="E2356" s="681" t="str">
        <f>IFERROR(VLOOKUP(CONCATENATE($A2356,"T2"),'05 APU'!$1:$1048576,3,),"")</f>
        <v/>
      </c>
      <c r="F2356" s="681" t="str">
        <f>IFERROR(VLOOKUP(CONCATENATE($A2356,"T3"),'05 APU'!$1:$1048576,3,),"")</f>
        <v/>
      </c>
      <c r="G2356" s="672" t="s">
        <v>168</v>
      </c>
      <c r="H2356" s="351"/>
      <c r="I2356" s="90">
        <f>IFERROR((VLOOKUP(CONCATENATE($A2356,"D"),'05 APU'!$1:$1048576,9,)),0)</f>
        <v>0</v>
      </c>
      <c r="J2356" s="90">
        <f t="shared" si="75"/>
        <v>0</v>
      </c>
      <c r="K2356" s="297" t="str">
        <f>IFERROR(VLOOKUP(CONCATENATE($A2356,"C"),'05 APU'!$1:$1048576,9,),"")</f>
        <v/>
      </c>
      <c r="L2356" s="297" t="str">
        <f>IFERROR(VLOOKUP(CONCATENATE($A2356,"B"),'05 APU'!$1:$1048576,9,),"")</f>
        <v/>
      </c>
      <c r="M2356" s="297" t="str">
        <f>IFERROR(VLOOKUP(CONCATENATE($A2356,"A"),'05 APU'!$1:$1048576,9,),"")</f>
        <v/>
      </c>
      <c r="N2356" s="86"/>
      <c r="O2356" s="90">
        <f>IFERROR(VLOOKUP(CONCATENATE($A2356,"D"),'05 APU'!$T:$AB,9,),0)</f>
        <v>0</v>
      </c>
      <c r="P2356" s="90">
        <f t="shared" si="74"/>
        <v>0</v>
      </c>
      <c r="Q2356" s="90">
        <f>IFERROR(VLOOKUP(CONCATENATE($A2356,"C"),'05 APU'!$T:$AB,9,),0)</f>
        <v>0</v>
      </c>
      <c r="R2356" s="90">
        <f>IFERROR(VLOOKUP(CONCATENATE($A2356,"B"),'05 APU'!$T:$AB,9,),0)</f>
        <v>0</v>
      </c>
      <c r="S2356" s="90">
        <f>IFERROR(VLOOKUP(CONCATENATE($A2356,"A"),'05 APU'!$T:$AB,9,),0)</f>
        <v>0</v>
      </c>
      <c r="U2356" s="421"/>
      <c r="V2356" s="424"/>
      <c r="W2356" s="429" t="s">
        <v>7203</v>
      </c>
    </row>
    <row r="2357" spans="1:23" ht="21" x14ac:dyDescent="0.25">
      <c r="A2357" s="88">
        <v>2347</v>
      </c>
      <c r="B2357" s="673" t="s">
        <v>5284</v>
      </c>
      <c r="C2357" s="682" t="s">
        <v>6434</v>
      </c>
      <c r="D2357" s="681" t="str">
        <f>IFERROR(VLOOKUP(CONCATENATE($A2357,"T"),'05 APU'!$1:$1048576,3,),"")</f>
        <v/>
      </c>
      <c r="E2357" s="681" t="str">
        <f>IFERROR(VLOOKUP(CONCATENATE($A2357,"T2"),'05 APU'!$1:$1048576,3,),"")</f>
        <v/>
      </c>
      <c r="F2357" s="681" t="str">
        <f>IFERROR(VLOOKUP(CONCATENATE($A2357,"T3"),'05 APU'!$1:$1048576,3,),"")</f>
        <v/>
      </c>
      <c r="G2357" s="672" t="s">
        <v>168</v>
      </c>
      <c r="H2357" s="351"/>
      <c r="I2357" s="90">
        <f>IFERROR((VLOOKUP(CONCATENATE($A2357,"D"),'05 APU'!$1:$1048576,9,)),0)</f>
        <v>0</v>
      </c>
      <c r="J2357" s="90">
        <f t="shared" si="75"/>
        <v>0</v>
      </c>
      <c r="K2357" s="297" t="str">
        <f>IFERROR(VLOOKUP(CONCATENATE($A2357,"C"),'05 APU'!$1:$1048576,9,),"")</f>
        <v/>
      </c>
      <c r="L2357" s="297" t="str">
        <f>IFERROR(VLOOKUP(CONCATENATE($A2357,"B"),'05 APU'!$1:$1048576,9,),"")</f>
        <v/>
      </c>
      <c r="M2357" s="297" t="str">
        <f>IFERROR(VLOOKUP(CONCATENATE($A2357,"A"),'05 APU'!$1:$1048576,9,),"")</f>
        <v/>
      </c>
      <c r="N2357" s="86"/>
      <c r="O2357" s="90">
        <f>IFERROR(VLOOKUP(CONCATENATE($A2357,"D"),'05 APU'!$T:$AB,9,),0)</f>
        <v>0</v>
      </c>
      <c r="P2357" s="90">
        <f t="shared" si="74"/>
        <v>0</v>
      </c>
      <c r="Q2357" s="90">
        <f>IFERROR(VLOOKUP(CONCATENATE($A2357,"C"),'05 APU'!$T:$AB,9,),0)</f>
        <v>0</v>
      </c>
      <c r="R2357" s="90">
        <f>IFERROR(VLOOKUP(CONCATENATE($A2357,"B"),'05 APU'!$T:$AB,9,),0)</f>
        <v>0</v>
      </c>
      <c r="S2357" s="90">
        <f>IFERROR(VLOOKUP(CONCATENATE($A2357,"A"),'05 APU'!$T:$AB,9,),0)</f>
        <v>0</v>
      </c>
      <c r="U2357" s="421"/>
      <c r="V2357" s="424"/>
      <c r="W2357" s="429" t="s">
        <v>7203</v>
      </c>
    </row>
    <row r="2358" spans="1:23" ht="21" x14ac:dyDescent="0.25">
      <c r="A2358" s="88">
        <v>2348</v>
      </c>
      <c r="B2358" s="673" t="s">
        <v>5285</v>
      </c>
      <c r="C2358" s="682" t="s">
        <v>6435</v>
      </c>
      <c r="D2358" s="681" t="str">
        <f>IFERROR(VLOOKUP(CONCATENATE($A2358,"T"),'05 APU'!$1:$1048576,3,),"")</f>
        <v/>
      </c>
      <c r="E2358" s="681" t="str">
        <f>IFERROR(VLOOKUP(CONCATENATE($A2358,"T2"),'05 APU'!$1:$1048576,3,),"")</f>
        <v/>
      </c>
      <c r="F2358" s="681" t="str">
        <f>IFERROR(VLOOKUP(CONCATENATE($A2358,"T3"),'05 APU'!$1:$1048576,3,),"")</f>
        <v/>
      </c>
      <c r="G2358" s="672" t="s">
        <v>168</v>
      </c>
      <c r="H2358" s="351"/>
      <c r="I2358" s="90">
        <f>IFERROR((VLOOKUP(CONCATENATE($A2358,"D"),'05 APU'!$1:$1048576,9,)),0)</f>
        <v>0</v>
      </c>
      <c r="J2358" s="90">
        <f t="shared" si="75"/>
        <v>0</v>
      </c>
      <c r="K2358" s="297" t="str">
        <f>IFERROR(VLOOKUP(CONCATENATE($A2358,"C"),'05 APU'!$1:$1048576,9,),"")</f>
        <v/>
      </c>
      <c r="L2358" s="297" t="str">
        <f>IFERROR(VLOOKUP(CONCATENATE($A2358,"B"),'05 APU'!$1:$1048576,9,),"")</f>
        <v/>
      </c>
      <c r="M2358" s="297" t="str">
        <f>IFERROR(VLOOKUP(CONCATENATE($A2358,"A"),'05 APU'!$1:$1048576,9,),"")</f>
        <v/>
      </c>
      <c r="N2358" s="86"/>
      <c r="O2358" s="90">
        <f>IFERROR(VLOOKUP(CONCATENATE($A2358,"D"),'05 APU'!$T:$AB,9,),0)</f>
        <v>0</v>
      </c>
      <c r="P2358" s="90">
        <f t="shared" si="74"/>
        <v>0</v>
      </c>
      <c r="Q2358" s="90">
        <f>IFERROR(VLOOKUP(CONCATENATE($A2358,"C"),'05 APU'!$T:$AB,9,),0)</f>
        <v>0</v>
      </c>
      <c r="R2358" s="90">
        <f>IFERROR(VLOOKUP(CONCATENATE($A2358,"B"),'05 APU'!$T:$AB,9,),0)</f>
        <v>0</v>
      </c>
      <c r="S2358" s="90">
        <f>IFERROR(VLOOKUP(CONCATENATE($A2358,"A"),'05 APU'!$T:$AB,9,),0)</f>
        <v>0</v>
      </c>
      <c r="U2358" s="421"/>
      <c r="V2358" s="424"/>
      <c r="W2358" s="429" t="s">
        <v>7203</v>
      </c>
    </row>
    <row r="2359" spans="1:23" ht="21" x14ac:dyDescent="0.25">
      <c r="A2359" s="88">
        <v>2349</v>
      </c>
      <c r="B2359" s="673" t="s">
        <v>5286</v>
      </c>
      <c r="C2359" s="682" t="s">
        <v>6436</v>
      </c>
      <c r="D2359" s="681" t="str">
        <f>IFERROR(VLOOKUP(CONCATENATE($A2359,"T"),'05 APU'!$1:$1048576,3,),"")</f>
        <v/>
      </c>
      <c r="E2359" s="681" t="str">
        <f>IFERROR(VLOOKUP(CONCATENATE($A2359,"T2"),'05 APU'!$1:$1048576,3,),"")</f>
        <v/>
      </c>
      <c r="F2359" s="681" t="str">
        <f>IFERROR(VLOOKUP(CONCATENATE($A2359,"T3"),'05 APU'!$1:$1048576,3,),"")</f>
        <v/>
      </c>
      <c r="G2359" s="672" t="s">
        <v>168</v>
      </c>
      <c r="H2359" s="351"/>
      <c r="I2359" s="90">
        <f>IFERROR((VLOOKUP(CONCATENATE($A2359,"D"),'05 APU'!$1:$1048576,9,)),0)</f>
        <v>0</v>
      </c>
      <c r="J2359" s="90">
        <f t="shared" si="75"/>
        <v>0</v>
      </c>
      <c r="K2359" s="297" t="str">
        <f>IFERROR(VLOOKUP(CONCATENATE($A2359,"C"),'05 APU'!$1:$1048576,9,),"")</f>
        <v/>
      </c>
      <c r="L2359" s="297" t="str">
        <f>IFERROR(VLOOKUP(CONCATENATE($A2359,"B"),'05 APU'!$1:$1048576,9,),"")</f>
        <v/>
      </c>
      <c r="M2359" s="297" t="str">
        <f>IFERROR(VLOOKUP(CONCATENATE($A2359,"A"),'05 APU'!$1:$1048576,9,),"")</f>
        <v/>
      </c>
      <c r="N2359" s="86"/>
      <c r="O2359" s="90">
        <f>IFERROR(VLOOKUP(CONCATENATE($A2359,"D"),'05 APU'!$T:$AB,9,),0)</f>
        <v>0</v>
      </c>
      <c r="P2359" s="90">
        <f t="shared" si="74"/>
        <v>0</v>
      </c>
      <c r="Q2359" s="90">
        <f>IFERROR(VLOOKUP(CONCATENATE($A2359,"C"),'05 APU'!$T:$AB,9,),0)</f>
        <v>0</v>
      </c>
      <c r="R2359" s="90">
        <f>IFERROR(VLOOKUP(CONCATENATE($A2359,"B"),'05 APU'!$T:$AB,9,),0)</f>
        <v>0</v>
      </c>
      <c r="S2359" s="90">
        <f>IFERROR(VLOOKUP(CONCATENATE($A2359,"A"),'05 APU'!$T:$AB,9,),0)</f>
        <v>0</v>
      </c>
      <c r="U2359" s="421"/>
      <c r="V2359" s="424"/>
      <c r="W2359" s="429" t="s">
        <v>7203</v>
      </c>
    </row>
    <row r="2360" spans="1:23" ht="21" x14ac:dyDescent="0.25">
      <c r="A2360" s="88">
        <v>2350</v>
      </c>
      <c r="B2360" s="673" t="s">
        <v>5287</v>
      </c>
      <c r="C2360" s="682" t="s">
        <v>6437</v>
      </c>
      <c r="D2360" s="681" t="str">
        <f>IFERROR(VLOOKUP(CONCATENATE($A2360,"T"),'05 APU'!$1:$1048576,3,),"")</f>
        <v/>
      </c>
      <c r="E2360" s="681" t="str">
        <f>IFERROR(VLOOKUP(CONCATENATE($A2360,"T2"),'05 APU'!$1:$1048576,3,),"")</f>
        <v/>
      </c>
      <c r="F2360" s="681" t="str">
        <f>IFERROR(VLOOKUP(CONCATENATE($A2360,"T3"),'05 APU'!$1:$1048576,3,),"")</f>
        <v/>
      </c>
      <c r="G2360" s="672" t="s">
        <v>168</v>
      </c>
      <c r="H2360" s="351"/>
      <c r="I2360" s="90">
        <f>IFERROR((VLOOKUP(CONCATENATE($A2360,"D"),'05 APU'!$1:$1048576,9,)),0)</f>
        <v>0</v>
      </c>
      <c r="J2360" s="90">
        <f t="shared" si="75"/>
        <v>0</v>
      </c>
      <c r="K2360" s="297" t="str">
        <f>IFERROR(VLOOKUP(CONCATENATE($A2360,"C"),'05 APU'!$1:$1048576,9,),"")</f>
        <v/>
      </c>
      <c r="L2360" s="297" t="str">
        <f>IFERROR(VLOOKUP(CONCATENATE($A2360,"B"),'05 APU'!$1:$1048576,9,),"")</f>
        <v/>
      </c>
      <c r="M2360" s="297" t="str">
        <f>IFERROR(VLOOKUP(CONCATENATE($A2360,"A"),'05 APU'!$1:$1048576,9,),"")</f>
        <v/>
      </c>
      <c r="N2360" s="86"/>
      <c r="O2360" s="90">
        <f>IFERROR(VLOOKUP(CONCATENATE($A2360,"D"),'05 APU'!$T:$AB,9,),0)</f>
        <v>0</v>
      </c>
      <c r="P2360" s="90">
        <f t="shared" si="74"/>
        <v>0</v>
      </c>
      <c r="Q2360" s="90">
        <f>IFERROR(VLOOKUP(CONCATENATE($A2360,"C"),'05 APU'!$T:$AB,9,),0)</f>
        <v>0</v>
      </c>
      <c r="R2360" s="90">
        <f>IFERROR(VLOOKUP(CONCATENATE($A2360,"B"),'05 APU'!$T:$AB,9,),0)</f>
        <v>0</v>
      </c>
      <c r="S2360" s="90">
        <f>IFERROR(VLOOKUP(CONCATENATE($A2360,"A"),'05 APU'!$T:$AB,9,),0)</f>
        <v>0</v>
      </c>
      <c r="U2360" s="421"/>
      <c r="V2360" s="424"/>
      <c r="W2360" s="429" t="s">
        <v>7203</v>
      </c>
    </row>
    <row r="2361" spans="1:23" ht="21" x14ac:dyDescent="0.25">
      <c r="A2361" s="88">
        <v>2351</v>
      </c>
      <c r="B2361" s="673" t="s">
        <v>5288</v>
      </c>
      <c r="C2361" s="682" t="s">
        <v>6438</v>
      </c>
      <c r="D2361" s="681" t="str">
        <f>IFERROR(VLOOKUP(CONCATENATE($A2361,"T"),'05 APU'!$1:$1048576,3,),"")</f>
        <v/>
      </c>
      <c r="E2361" s="681" t="str">
        <f>IFERROR(VLOOKUP(CONCATENATE($A2361,"T2"),'05 APU'!$1:$1048576,3,),"")</f>
        <v/>
      </c>
      <c r="F2361" s="681" t="str">
        <f>IFERROR(VLOOKUP(CONCATENATE($A2361,"T3"),'05 APU'!$1:$1048576,3,),"")</f>
        <v/>
      </c>
      <c r="G2361" s="672" t="s">
        <v>168</v>
      </c>
      <c r="H2361" s="351"/>
      <c r="I2361" s="90">
        <f>IFERROR((VLOOKUP(CONCATENATE($A2361,"D"),'05 APU'!$1:$1048576,9,)),0)</f>
        <v>0</v>
      </c>
      <c r="J2361" s="90">
        <f t="shared" si="75"/>
        <v>0</v>
      </c>
      <c r="K2361" s="297" t="str">
        <f>IFERROR(VLOOKUP(CONCATENATE($A2361,"C"),'05 APU'!$1:$1048576,9,),"")</f>
        <v/>
      </c>
      <c r="L2361" s="297" t="str">
        <f>IFERROR(VLOOKUP(CONCATENATE($A2361,"B"),'05 APU'!$1:$1048576,9,),"")</f>
        <v/>
      </c>
      <c r="M2361" s="297" t="str">
        <f>IFERROR(VLOOKUP(CONCATENATE($A2361,"A"),'05 APU'!$1:$1048576,9,),"")</f>
        <v/>
      </c>
      <c r="N2361" s="86"/>
      <c r="O2361" s="90">
        <f>IFERROR(VLOOKUP(CONCATENATE($A2361,"D"),'05 APU'!$T:$AB,9,),0)</f>
        <v>0</v>
      </c>
      <c r="P2361" s="90">
        <f t="shared" si="74"/>
        <v>0</v>
      </c>
      <c r="Q2361" s="90">
        <f>IFERROR(VLOOKUP(CONCATENATE($A2361,"C"),'05 APU'!$T:$AB,9,),0)</f>
        <v>0</v>
      </c>
      <c r="R2361" s="90">
        <f>IFERROR(VLOOKUP(CONCATENATE($A2361,"B"),'05 APU'!$T:$AB,9,),0)</f>
        <v>0</v>
      </c>
      <c r="S2361" s="90">
        <f>IFERROR(VLOOKUP(CONCATENATE($A2361,"A"),'05 APU'!$T:$AB,9,),0)</f>
        <v>0</v>
      </c>
      <c r="U2361" s="421"/>
      <c r="V2361" s="424"/>
      <c r="W2361" s="429" t="s">
        <v>7203</v>
      </c>
    </row>
    <row r="2362" spans="1:23" ht="21" x14ac:dyDescent="0.25">
      <c r="A2362" s="88">
        <v>2352</v>
      </c>
      <c r="B2362" s="670"/>
      <c r="C2362" s="671" t="s">
        <v>7149</v>
      </c>
      <c r="D2362" s="681" t="str">
        <f>IFERROR(VLOOKUP(CONCATENATE($A2362,"T"),'05 APU'!$1:$1048576,3,),"")</f>
        <v/>
      </c>
      <c r="E2362" s="681" t="str">
        <f>IFERROR(VLOOKUP(CONCATENATE($A2362,"T2"),'05 APU'!$1:$1048576,3,),"")</f>
        <v/>
      </c>
      <c r="F2362" s="681" t="str">
        <f>IFERROR(VLOOKUP(CONCATENATE($A2362,"T3"),'05 APU'!$1:$1048576,3,),"")</f>
        <v/>
      </c>
      <c r="G2362" s="672"/>
      <c r="H2362" s="351"/>
      <c r="I2362" s="90">
        <f>IFERROR((VLOOKUP(CONCATENATE($A2362,"D"),'05 APU'!$1:$1048576,9,)),0)</f>
        <v>0</v>
      </c>
      <c r="J2362" s="90">
        <f t="shared" si="75"/>
        <v>0</v>
      </c>
      <c r="K2362" s="297" t="str">
        <f>IFERROR(VLOOKUP(CONCATENATE($A2362,"C"),'05 APU'!$1:$1048576,9,),"")</f>
        <v/>
      </c>
      <c r="L2362" s="297" t="str">
        <f>IFERROR(VLOOKUP(CONCATENATE($A2362,"B"),'05 APU'!$1:$1048576,9,),"")</f>
        <v/>
      </c>
      <c r="M2362" s="297" t="str">
        <f>IFERROR(VLOOKUP(CONCATENATE($A2362,"A"),'05 APU'!$1:$1048576,9,),"")</f>
        <v/>
      </c>
      <c r="N2362" s="86"/>
      <c r="O2362" s="90">
        <f>IFERROR(VLOOKUP(CONCATENATE($A2362,"D"),'05 APU'!$T:$AB,9,),0)</f>
        <v>0</v>
      </c>
      <c r="P2362" s="90">
        <f t="shared" si="74"/>
        <v>0</v>
      </c>
      <c r="Q2362" s="90">
        <f>IFERROR(VLOOKUP(CONCATENATE($A2362,"C"),'05 APU'!$T:$AB,9,),0)</f>
        <v>0</v>
      </c>
      <c r="R2362" s="90">
        <f>IFERROR(VLOOKUP(CONCATENATE($A2362,"B"),'05 APU'!$T:$AB,9,),0)</f>
        <v>0</v>
      </c>
      <c r="S2362" s="90">
        <f>IFERROR(VLOOKUP(CONCATENATE($A2362,"A"),'05 APU'!$T:$AB,9,),0)</f>
        <v>0</v>
      </c>
      <c r="U2362" s="421"/>
      <c r="V2362" s="424"/>
      <c r="W2362" s="429"/>
    </row>
    <row r="2363" spans="1:23" ht="31.5" x14ac:dyDescent="0.25">
      <c r="A2363" s="88">
        <v>2353</v>
      </c>
      <c r="B2363" s="673" t="s">
        <v>5289</v>
      </c>
      <c r="C2363" s="682" t="s">
        <v>6439</v>
      </c>
      <c r="D2363" s="681" t="str">
        <f>IFERROR(VLOOKUP(CONCATENATE($A2363,"T"),'05 APU'!$1:$1048576,3,),"")</f>
        <v/>
      </c>
      <c r="E2363" s="681" t="str">
        <f>IFERROR(VLOOKUP(CONCATENATE($A2363,"T2"),'05 APU'!$1:$1048576,3,),"")</f>
        <v/>
      </c>
      <c r="F2363" s="681" t="str">
        <f>IFERROR(VLOOKUP(CONCATENATE($A2363,"T3"),'05 APU'!$1:$1048576,3,),"")</f>
        <v/>
      </c>
      <c r="G2363" s="672" t="s">
        <v>168</v>
      </c>
      <c r="H2363" s="351"/>
      <c r="I2363" s="90">
        <f>IFERROR((VLOOKUP(CONCATENATE($A2363,"D"),'05 APU'!$1:$1048576,9,)),0)</f>
        <v>0</v>
      </c>
      <c r="J2363" s="90">
        <f t="shared" si="75"/>
        <v>0</v>
      </c>
      <c r="K2363" s="297" t="str">
        <f>IFERROR(VLOOKUP(CONCATENATE($A2363,"C"),'05 APU'!$1:$1048576,9,),"")</f>
        <v/>
      </c>
      <c r="L2363" s="297" t="str">
        <f>IFERROR(VLOOKUP(CONCATENATE($A2363,"B"),'05 APU'!$1:$1048576,9,),"")</f>
        <v/>
      </c>
      <c r="M2363" s="297" t="str">
        <f>IFERROR(VLOOKUP(CONCATENATE($A2363,"A"),'05 APU'!$1:$1048576,9,),"")</f>
        <v/>
      </c>
      <c r="N2363" s="86"/>
      <c r="O2363" s="90">
        <f>IFERROR(VLOOKUP(CONCATENATE($A2363,"D"),'05 APU'!$T:$AB,9,),0)</f>
        <v>0</v>
      </c>
      <c r="P2363" s="90">
        <f t="shared" si="74"/>
        <v>0</v>
      </c>
      <c r="Q2363" s="90">
        <f>IFERROR(VLOOKUP(CONCATENATE($A2363,"C"),'05 APU'!$T:$AB,9,),0)</f>
        <v>0</v>
      </c>
      <c r="R2363" s="90">
        <f>IFERROR(VLOOKUP(CONCATENATE($A2363,"B"),'05 APU'!$T:$AB,9,),0)</f>
        <v>0</v>
      </c>
      <c r="S2363" s="90">
        <f>IFERROR(VLOOKUP(CONCATENATE($A2363,"A"),'05 APU'!$T:$AB,9,),0)</f>
        <v>0</v>
      </c>
      <c r="U2363" s="421"/>
      <c r="V2363" s="424"/>
      <c r="W2363" s="429" t="s">
        <v>7203</v>
      </c>
    </row>
    <row r="2364" spans="1:23" ht="31.5" x14ac:dyDescent="0.25">
      <c r="A2364" s="88">
        <v>2354</v>
      </c>
      <c r="B2364" s="673" t="s">
        <v>5290</v>
      </c>
      <c r="C2364" s="682" t="s">
        <v>6440</v>
      </c>
      <c r="D2364" s="681" t="str">
        <f>IFERROR(VLOOKUP(CONCATENATE($A2364,"T"),'05 APU'!$1:$1048576,3,),"")</f>
        <v/>
      </c>
      <c r="E2364" s="681" t="str">
        <f>IFERROR(VLOOKUP(CONCATENATE($A2364,"T2"),'05 APU'!$1:$1048576,3,),"")</f>
        <v/>
      </c>
      <c r="F2364" s="681" t="str">
        <f>IFERROR(VLOOKUP(CONCATENATE($A2364,"T3"),'05 APU'!$1:$1048576,3,),"")</f>
        <v/>
      </c>
      <c r="G2364" s="672" t="s">
        <v>168</v>
      </c>
      <c r="H2364" s="351"/>
      <c r="I2364" s="90">
        <f>IFERROR((VLOOKUP(CONCATENATE($A2364,"D"),'05 APU'!$1:$1048576,9,)),0)</f>
        <v>0</v>
      </c>
      <c r="J2364" s="90">
        <f t="shared" si="75"/>
        <v>0</v>
      </c>
      <c r="K2364" s="297" t="str">
        <f>IFERROR(VLOOKUP(CONCATENATE($A2364,"C"),'05 APU'!$1:$1048576,9,),"")</f>
        <v/>
      </c>
      <c r="L2364" s="297" t="str">
        <f>IFERROR(VLOOKUP(CONCATENATE($A2364,"B"),'05 APU'!$1:$1048576,9,),"")</f>
        <v/>
      </c>
      <c r="M2364" s="297" t="str">
        <f>IFERROR(VLOOKUP(CONCATENATE($A2364,"A"),'05 APU'!$1:$1048576,9,),"")</f>
        <v/>
      </c>
      <c r="N2364" s="86"/>
      <c r="O2364" s="90">
        <f>IFERROR(VLOOKUP(CONCATENATE($A2364,"D"),'05 APU'!$T:$AB,9,),0)</f>
        <v>0</v>
      </c>
      <c r="P2364" s="90">
        <f t="shared" si="74"/>
        <v>0</v>
      </c>
      <c r="Q2364" s="90">
        <f>IFERROR(VLOOKUP(CONCATENATE($A2364,"C"),'05 APU'!$T:$AB,9,),0)</f>
        <v>0</v>
      </c>
      <c r="R2364" s="90">
        <f>IFERROR(VLOOKUP(CONCATENATE($A2364,"B"),'05 APU'!$T:$AB,9,),0)</f>
        <v>0</v>
      </c>
      <c r="S2364" s="90">
        <f>IFERROR(VLOOKUP(CONCATENATE($A2364,"A"),'05 APU'!$T:$AB,9,),0)</f>
        <v>0</v>
      </c>
      <c r="U2364" s="421"/>
      <c r="V2364" s="424"/>
      <c r="W2364" s="429" t="s">
        <v>7203</v>
      </c>
    </row>
    <row r="2365" spans="1:23" ht="31.5" x14ac:dyDescent="0.25">
      <c r="A2365" s="88">
        <v>2355</v>
      </c>
      <c r="B2365" s="673" t="s">
        <v>5291</v>
      </c>
      <c r="C2365" s="682" t="s">
        <v>6441</v>
      </c>
      <c r="D2365" s="681" t="str">
        <f>IFERROR(VLOOKUP(CONCATENATE($A2365,"T"),'05 APU'!$1:$1048576,3,),"")</f>
        <v/>
      </c>
      <c r="E2365" s="681" t="str">
        <f>IFERROR(VLOOKUP(CONCATENATE($A2365,"T2"),'05 APU'!$1:$1048576,3,),"")</f>
        <v/>
      </c>
      <c r="F2365" s="681" t="str">
        <f>IFERROR(VLOOKUP(CONCATENATE($A2365,"T3"),'05 APU'!$1:$1048576,3,),"")</f>
        <v/>
      </c>
      <c r="G2365" s="672" t="s">
        <v>168</v>
      </c>
      <c r="H2365" s="351"/>
      <c r="I2365" s="90">
        <f>IFERROR((VLOOKUP(CONCATENATE($A2365,"D"),'05 APU'!$1:$1048576,9,)),0)</f>
        <v>0</v>
      </c>
      <c r="J2365" s="90">
        <f t="shared" si="75"/>
        <v>0</v>
      </c>
      <c r="K2365" s="297" t="str">
        <f>IFERROR(VLOOKUP(CONCATENATE($A2365,"C"),'05 APU'!$1:$1048576,9,),"")</f>
        <v/>
      </c>
      <c r="L2365" s="297" t="str">
        <f>IFERROR(VLOOKUP(CONCATENATE($A2365,"B"),'05 APU'!$1:$1048576,9,),"")</f>
        <v/>
      </c>
      <c r="M2365" s="297" t="str">
        <f>IFERROR(VLOOKUP(CONCATENATE($A2365,"A"),'05 APU'!$1:$1048576,9,),"")</f>
        <v/>
      </c>
      <c r="N2365" s="86"/>
      <c r="O2365" s="90">
        <f>IFERROR(VLOOKUP(CONCATENATE($A2365,"D"),'05 APU'!$T:$AB,9,),0)</f>
        <v>0</v>
      </c>
      <c r="P2365" s="90">
        <f t="shared" si="74"/>
        <v>0</v>
      </c>
      <c r="Q2365" s="90">
        <f>IFERROR(VLOOKUP(CONCATENATE($A2365,"C"),'05 APU'!$T:$AB,9,),0)</f>
        <v>0</v>
      </c>
      <c r="R2365" s="90">
        <f>IFERROR(VLOOKUP(CONCATENATE($A2365,"B"),'05 APU'!$T:$AB,9,),0)</f>
        <v>0</v>
      </c>
      <c r="S2365" s="90">
        <f>IFERROR(VLOOKUP(CONCATENATE($A2365,"A"),'05 APU'!$T:$AB,9,),0)</f>
        <v>0</v>
      </c>
      <c r="U2365" s="421"/>
      <c r="V2365" s="424"/>
      <c r="W2365" s="429" t="s">
        <v>7203</v>
      </c>
    </row>
    <row r="2366" spans="1:23" ht="31.5" x14ac:dyDescent="0.25">
      <c r="A2366" s="88">
        <v>2356</v>
      </c>
      <c r="B2366" s="673" t="s">
        <v>5292</v>
      </c>
      <c r="C2366" s="682" t="s">
        <v>6442</v>
      </c>
      <c r="D2366" s="681" t="str">
        <f>IFERROR(VLOOKUP(CONCATENATE($A2366,"T"),'05 APU'!$1:$1048576,3,),"")</f>
        <v/>
      </c>
      <c r="E2366" s="681" t="str">
        <f>IFERROR(VLOOKUP(CONCATENATE($A2366,"T2"),'05 APU'!$1:$1048576,3,),"")</f>
        <v/>
      </c>
      <c r="F2366" s="681" t="str">
        <f>IFERROR(VLOOKUP(CONCATENATE($A2366,"T3"),'05 APU'!$1:$1048576,3,),"")</f>
        <v/>
      </c>
      <c r="G2366" s="672" t="s">
        <v>168</v>
      </c>
      <c r="H2366" s="351"/>
      <c r="I2366" s="90">
        <f>IFERROR((VLOOKUP(CONCATENATE($A2366,"D"),'05 APU'!$1:$1048576,9,)),0)</f>
        <v>0</v>
      </c>
      <c r="J2366" s="90">
        <f t="shared" si="75"/>
        <v>0</v>
      </c>
      <c r="K2366" s="297" t="str">
        <f>IFERROR(VLOOKUP(CONCATENATE($A2366,"C"),'05 APU'!$1:$1048576,9,),"")</f>
        <v/>
      </c>
      <c r="L2366" s="297" t="str">
        <f>IFERROR(VLOOKUP(CONCATENATE($A2366,"B"),'05 APU'!$1:$1048576,9,),"")</f>
        <v/>
      </c>
      <c r="M2366" s="297" t="str">
        <f>IFERROR(VLOOKUP(CONCATENATE($A2366,"A"),'05 APU'!$1:$1048576,9,),"")</f>
        <v/>
      </c>
      <c r="N2366" s="86"/>
      <c r="O2366" s="90">
        <f>IFERROR(VLOOKUP(CONCATENATE($A2366,"D"),'05 APU'!$T:$AB,9,),0)</f>
        <v>0</v>
      </c>
      <c r="P2366" s="90">
        <f t="shared" si="74"/>
        <v>0</v>
      </c>
      <c r="Q2366" s="90">
        <f>IFERROR(VLOOKUP(CONCATENATE($A2366,"C"),'05 APU'!$T:$AB,9,),0)</f>
        <v>0</v>
      </c>
      <c r="R2366" s="90">
        <f>IFERROR(VLOOKUP(CONCATENATE($A2366,"B"),'05 APU'!$T:$AB,9,),0)</f>
        <v>0</v>
      </c>
      <c r="S2366" s="90">
        <f>IFERROR(VLOOKUP(CONCATENATE($A2366,"A"),'05 APU'!$T:$AB,9,),0)</f>
        <v>0</v>
      </c>
      <c r="U2366" s="421"/>
      <c r="V2366" s="424"/>
      <c r="W2366" s="429" t="s">
        <v>7203</v>
      </c>
    </row>
    <row r="2367" spans="1:23" ht="21" x14ac:dyDescent="0.25">
      <c r="A2367" s="88">
        <v>2357</v>
      </c>
      <c r="B2367" s="670"/>
      <c r="C2367" s="671" t="s">
        <v>7150</v>
      </c>
      <c r="D2367" s="681" t="str">
        <f>IFERROR(VLOOKUP(CONCATENATE($A2367,"T"),'05 APU'!$1:$1048576,3,),"")</f>
        <v/>
      </c>
      <c r="E2367" s="681" t="str">
        <f>IFERROR(VLOOKUP(CONCATENATE($A2367,"T2"),'05 APU'!$1:$1048576,3,),"")</f>
        <v/>
      </c>
      <c r="F2367" s="681" t="str">
        <f>IFERROR(VLOOKUP(CONCATENATE($A2367,"T3"),'05 APU'!$1:$1048576,3,),"")</f>
        <v/>
      </c>
      <c r="G2367" s="672"/>
      <c r="H2367" s="351"/>
      <c r="I2367" s="90">
        <f>IFERROR((VLOOKUP(CONCATENATE($A2367,"D"),'05 APU'!$1:$1048576,9,)),0)</f>
        <v>0</v>
      </c>
      <c r="J2367" s="90">
        <f t="shared" si="75"/>
        <v>0</v>
      </c>
      <c r="K2367" s="297" t="str">
        <f>IFERROR(VLOOKUP(CONCATENATE($A2367,"C"),'05 APU'!$1:$1048576,9,),"")</f>
        <v/>
      </c>
      <c r="L2367" s="297" t="str">
        <f>IFERROR(VLOOKUP(CONCATENATE($A2367,"B"),'05 APU'!$1:$1048576,9,),"")</f>
        <v/>
      </c>
      <c r="M2367" s="297" t="str">
        <f>IFERROR(VLOOKUP(CONCATENATE($A2367,"A"),'05 APU'!$1:$1048576,9,),"")</f>
        <v/>
      </c>
      <c r="N2367" s="86"/>
      <c r="O2367" s="90">
        <f>IFERROR(VLOOKUP(CONCATENATE($A2367,"D"),'05 APU'!$T:$AB,9,),0)</f>
        <v>0</v>
      </c>
      <c r="P2367" s="90">
        <f t="shared" si="74"/>
        <v>0</v>
      </c>
      <c r="Q2367" s="90">
        <f>IFERROR(VLOOKUP(CONCATENATE($A2367,"C"),'05 APU'!$T:$AB,9,),0)</f>
        <v>0</v>
      </c>
      <c r="R2367" s="90">
        <f>IFERROR(VLOOKUP(CONCATENATE($A2367,"B"),'05 APU'!$T:$AB,9,),0)</f>
        <v>0</v>
      </c>
      <c r="S2367" s="90">
        <f>IFERROR(VLOOKUP(CONCATENATE($A2367,"A"),'05 APU'!$T:$AB,9,),0)</f>
        <v>0</v>
      </c>
      <c r="U2367" s="421"/>
      <c r="V2367" s="424"/>
      <c r="W2367" s="429"/>
    </row>
    <row r="2368" spans="1:23" ht="31.5" x14ac:dyDescent="0.25">
      <c r="A2368" s="88">
        <v>2358</v>
      </c>
      <c r="B2368" s="673" t="s">
        <v>5293</v>
      </c>
      <c r="C2368" s="682" t="s">
        <v>6443</v>
      </c>
      <c r="D2368" s="681" t="str">
        <f>IFERROR(VLOOKUP(CONCATENATE($A2368,"T"),'05 APU'!$1:$1048576,3,),"")</f>
        <v/>
      </c>
      <c r="E2368" s="681" t="str">
        <f>IFERROR(VLOOKUP(CONCATENATE($A2368,"T2"),'05 APU'!$1:$1048576,3,),"")</f>
        <v/>
      </c>
      <c r="F2368" s="681" t="str">
        <f>IFERROR(VLOOKUP(CONCATENATE($A2368,"T3"),'05 APU'!$1:$1048576,3,),"")</f>
        <v/>
      </c>
      <c r="G2368" s="672" t="s">
        <v>168</v>
      </c>
      <c r="H2368" s="351"/>
      <c r="I2368" s="90">
        <f>IFERROR((VLOOKUP(CONCATENATE($A2368,"D"),'05 APU'!$1:$1048576,9,)),0)</f>
        <v>0</v>
      </c>
      <c r="J2368" s="90">
        <f t="shared" si="75"/>
        <v>0</v>
      </c>
      <c r="K2368" s="297" t="str">
        <f>IFERROR(VLOOKUP(CONCATENATE($A2368,"C"),'05 APU'!$1:$1048576,9,),"")</f>
        <v/>
      </c>
      <c r="L2368" s="297" t="str">
        <f>IFERROR(VLOOKUP(CONCATENATE($A2368,"B"),'05 APU'!$1:$1048576,9,),"")</f>
        <v/>
      </c>
      <c r="M2368" s="297" t="str">
        <f>IFERROR(VLOOKUP(CONCATENATE($A2368,"A"),'05 APU'!$1:$1048576,9,),"")</f>
        <v/>
      </c>
      <c r="N2368" s="86"/>
      <c r="O2368" s="90">
        <f>IFERROR(VLOOKUP(CONCATENATE($A2368,"D"),'05 APU'!$T:$AB,9,),0)</f>
        <v>0</v>
      </c>
      <c r="P2368" s="90">
        <f t="shared" si="74"/>
        <v>0</v>
      </c>
      <c r="Q2368" s="90">
        <f>IFERROR(VLOOKUP(CONCATENATE($A2368,"C"),'05 APU'!$T:$AB,9,),0)</f>
        <v>0</v>
      </c>
      <c r="R2368" s="90">
        <f>IFERROR(VLOOKUP(CONCATENATE($A2368,"B"),'05 APU'!$T:$AB,9,),0)</f>
        <v>0</v>
      </c>
      <c r="S2368" s="90">
        <f>IFERROR(VLOOKUP(CONCATENATE($A2368,"A"),'05 APU'!$T:$AB,9,),0)</f>
        <v>0</v>
      </c>
      <c r="U2368" s="421"/>
      <c r="V2368" s="424"/>
      <c r="W2368" s="429" t="s">
        <v>7203</v>
      </c>
    </row>
    <row r="2369" spans="1:23" ht="31.5" x14ac:dyDescent="0.25">
      <c r="A2369" s="88">
        <v>2359</v>
      </c>
      <c r="B2369" s="673" t="s">
        <v>5294</v>
      </c>
      <c r="C2369" s="682" t="s">
        <v>6444</v>
      </c>
      <c r="D2369" s="681" t="str">
        <f>IFERROR(VLOOKUP(CONCATENATE($A2369,"T"),'05 APU'!$1:$1048576,3,),"")</f>
        <v/>
      </c>
      <c r="E2369" s="681" t="str">
        <f>IFERROR(VLOOKUP(CONCATENATE($A2369,"T2"),'05 APU'!$1:$1048576,3,),"")</f>
        <v/>
      </c>
      <c r="F2369" s="681" t="str">
        <f>IFERROR(VLOOKUP(CONCATENATE($A2369,"T3"),'05 APU'!$1:$1048576,3,),"")</f>
        <v/>
      </c>
      <c r="G2369" s="672" t="s">
        <v>168</v>
      </c>
      <c r="H2369" s="351"/>
      <c r="I2369" s="90">
        <f>IFERROR((VLOOKUP(CONCATENATE($A2369,"D"),'05 APU'!$1:$1048576,9,)),0)</f>
        <v>0</v>
      </c>
      <c r="J2369" s="90">
        <f t="shared" si="75"/>
        <v>0</v>
      </c>
      <c r="K2369" s="297" t="str">
        <f>IFERROR(VLOOKUP(CONCATENATE($A2369,"C"),'05 APU'!$1:$1048576,9,),"")</f>
        <v/>
      </c>
      <c r="L2369" s="297" t="str">
        <f>IFERROR(VLOOKUP(CONCATENATE($A2369,"B"),'05 APU'!$1:$1048576,9,),"")</f>
        <v/>
      </c>
      <c r="M2369" s="297" t="str">
        <f>IFERROR(VLOOKUP(CONCATENATE($A2369,"A"),'05 APU'!$1:$1048576,9,),"")</f>
        <v/>
      </c>
      <c r="N2369" s="86"/>
      <c r="O2369" s="90">
        <f>IFERROR(VLOOKUP(CONCATENATE($A2369,"D"),'05 APU'!$T:$AB,9,),0)</f>
        <v>0</v>
      </c>
      <c r="P2369" s="90">
        <f t="shared" si="74"/>
        <v>0</v>
      </c>
      <c r="Q2369" s="90">
        <f>IFERROR(VLOOKUP(CONCATENATE($A2369,"C"),'05 APU'!$T:$AB,9,),0)</f>
        <v>0</v>
      </c>
      <c r="R2369" s="90">
        <f>IFERROR(VLOOKUP(CONCATENATE($A2369,"B"),'05 APU'!$T:$AB,9,),0)</f>
        <v>0</v>
      </c>
      <c r="S2369" s="90">
        <f>IFERROR(VLOOKUP(CONCATENATE($A2369,"A"),'05 APU'!$T:$AB,9,),0)</f>
        <v>0</v>
      </c>
      <c r="U2369" s="421"/>
      <c r="V2369" s="424"/>
      <c r="W2369" s="429" t="s">
        <v>7203</v>
      </c>
    </row>
    <row r="2370" spans="1:23" ht="31.5" x14ac:dyDescent="0.25">
      <c r="A2370" s="88">
        <v>2360</v>
      </c>
      <c r="B2370" s="673" t="s">
        <v>5295</v>
      </c>
      <c r="C2370" s="682" t="s">
        <v>6445</v>
      </c>
      <c r="D2370" s="681" t="str">
        <f>IFERROR(VLOOKUP(CONCATENATE($A2370,"T"),'05 APU'!$1:$1048576,3,),"")</f>
        <v/>
      </c>
      <c r="E2370" s="681" t="str">
        <f>IFERROR(VLOOKUP(CONCATENATE($A2370,"T2"),'05 APU'!$1:$1048576,3,),"")</f>
        <v/>
      </c>
      <c r="F2370" s="681" t="str">
        <f>IFERROR(VLOOKUP(CONCATENATE($A2370,"T3"),'05 APU'!$1:$1048576,3,),"")</f>
        <v/>
      </c>
      <c r="G2370" s="672" t="s">
        <v>168</v>
      </c>
      <c r="H2370" s="351"/>
      <c r="I2370" s="90">
        <f>IFERROR((VLOOKUP(CONCATENATE($A2370,"D"),'05 APU'!$1:$1048576,9,)),0)</f>
        <v>0</v>
      </c>
      <c r="J2370" s="90">
        <f t="shared" si="75"/>
        <v>0</v>
      </c>
      <c r="K2370" s="297" t="str">
        <f>IFERROR(VLOOKUP(CONCATENATE($A2370,"C"),'05 APU'!$1:$1048576,9,),"")</f>
        <v/>
      </c>
      <c r="L2370" s="297" t="str">
        <f>IFERROR(VLOOKUP(CONCATENATE($A2370,"B"),'05 APU'!$1:$1048576,9,),"")</f>
        <v/>
      </c>
      <c r="M2370" s="297" t="str">
        <f>IFERROR(VLOOKUP(CONCATENATE($A2370,"A"),'05 APU'!$1:$1048576,9,),"")</f>
        <v/>
      </c>
      <c r="N2370" s="86"/>
      <c r="O2370" s="90">
        <f>IFERROR(VLOOKUP(CONCATENATE($A2370,"D"),'05 APU'!$T:$AB,9,),0)</f>
        <v>0</v>
      </c>
      <c r="P2370" s="90">
        <f t="shared" si="74"/>
        <v>0</v>
      </c>
      <c r="Q2370" s="90">
        <f>IFERROR(VLOOKUP(CONCATENATE($A2370,"C"),'05 APU'!$T:$AB,9,),0)</f>
        <v>0</v>
      </c>
      <c r="R2370" s="90">
        <f>IFERROR(VLOOKUP(CONCATENATE($A2370,"B"),'05 APU'!$T:$AB,9,),0)</f>
        <v>0</v>
      </c>
      <c r="S2370" s="90">
        <f>IFERROR(VLOOKUP(CONCATENATE($A2370,"A"),'05 APU'!$T:$AB,9,),0)</f>
        <v>0</v>
      </c>
      <c r="U2370" s="421"/>
      <c r="V2370" s="424"/>
      <c r="W2370" s="429" t="s">
        <v>7203</v>
      </c>
    </row>
    <row r="2371" spans="1:23" ht="31.5" x14ac:dyDescent="0.25">
      <c r="A2371" s="88">
        <v>2361</v>
      </c>
      <c r="B2371" s="673" t="s">
        <v>5296</v>
      </c>
      <c r="C2371" s="682" t="s">
        <v>6446</v>
      </c>
      <c r="D2371" s="681" t="str">
        <f>IFERROR(VLOOKUP(CONCATENATE($A2371,"T"),'05 APU'!$1:$1048576,3,),"")</f>
        <v/>
      </c>
      <c r="E2371" s="681" t="str">
        <f>IFERROR(VLOOKUP(CONCATENATE($A2371,"T2"),'05 APU'!$1:$1048576,3,),"")</f>
        <v/>
      </c>
      <c r="F2371" s="681" t="str">
        <f>IFERROR(VLOOKUP(CONCATENATE($A2371,"T3"),'05 APU'!$1:$1048576,3,),"")</f>
        <v/>
      </c>
      <c r="G2371" s="672" t="s">
        <v>168</v>
      </c>
      <c r="H2371" s="351"/>
      <c r="I2371" s="90">
        <f>IFERROR((VLOOKUP(CONCATENATE($A2371,"D"),'05 APU'!$1:$1048576,9,)),0)</f>
        <v>0</v>
      </c>
      <c r="J2371" s="90">
        <f t="shared" si="75"/>
        <v>0</v>
      </c>
      <c r="K2371" s="297" t="str">
        <f>IFERROR(VLOOKUP(CONCATENATE($A2371,"C"),'05 APU'!$1:$1048576,9,),"")</f>
        <v/>
      </c>
      <c r="L2371" s="297" t="str">
        <f>IFERROR(VLOOKUP(CONCATENATE($A2371,"B"),'05 APU'!$1:$1048576,9,),"")</f>
        <v/>
      </c>
      <c r="M2371" s="297" t="str">
        <f>IFERROR(VLOOKUP(CONCATENATE($A2371,"A"),'05 APU'!$1:$1048576,9,),"")</f>
        <v/>
      </c>
      <c r="N2371" s="86"/>
      <c r="O2371" s="90">
        <f>IFERROR(VLOOKUP(CONCATENATE($A2371,"D"),'05 APU'!$T:$AB,9,),0)</f>
        <v>0</v>
      </c>
      <c r="P2371" s="90">
        <f t="shared" si="74"/>
        <v>0</v>
      </c>
      <c r="Q2371" s="90">
        <f>IFERROR(VLOOKUP(CONCATENATE($A2371,"C"),'05 APU'!$T:$AB,9,),0)</f>
        <v>0</v>
      </c>
      <c r="R2371" s="90">
        <f>IFERROR(VLOOKUP(CONCATENATE($A2371,"B"),'05 APU'!$T:$AB,9,),0)</f>
        <v>0</v>
      </c>
      <c r="S2371" s="90">
        <f>IFERROR(VLOOKUP(CONCATENATE($A2371,"A"),'05 APU'!$T:$AB,9,),0)</f>
        <v>0</v>
      </c>
      <c r="U2371" s="421"/>
      <c r="V2371" s="424"/>
      <c r="W2371" s="429" t="s">
        <v>7203</v>
      </c>
    </row>
    <row r="2372" spans="1:23" ht="21" x14ac:dyDescent="0.25">
      <c r="A2372" s="88">
        <v>2362</v>
      </c>
      <c r="B2372" s="670"/>
      <c r="C2372" s="671" t="s">
        <v>7151</v>
      </c>
      <c r="D2372" s="681" t="str">
        <f>IFERROR(VLOOKUP(CONCATENATE($A2372,"T"),'05 APU'!$1:$1048576,3,),"")</f>
        <v/>
      </c>
      <c r="E2372" s="681" t="str">
        <f>IFERROR(VLOOKUP(CONCATENATE($A2372,"T2"),'05 APU'!$1:$1048576,3,),"")</f>
        <v/>
      </c>
      <c r="F2372" s="681" t="str">
        <f>IFERROR(VLOOKUP(CONCATENATE($A2372,"T3"),'05 APU'!$1:$1048576,3,),"")</f>
        <v/>
      </c>
      <c r="G2372" s="672"/>
      <c r="H2372" s="351"/>
      <c r="I2372" s="90">
        <f>IFERROR((VLOOKUP(CONCATENATE($A2372,"D"),'05 APU'!$1:$1048576,9,)),0)</f>
        <v>0</v>
      </c>
      <c r="J2372" s="90">
        <f t="shared" si="75"/>
        <v>0</v>
      </c>
      <c r="K2372" s="297" t="str">
        <f>IFERROR(VLOOKUP(CONCATENATE($A2372,"C"),'05 APU'!$1:$1048576,9,),"")</f>
        <v/>
      </c>
      <c r="L2372" s="297" t="str">
        <f>IFERROR(VLOOKUP(CONCATENATE($A2372,"B"),'05 APU'!$1:$1048576,9,),"")</f>
        <v/>
      </c>
      <c r="M2372" s="297" t="str">
        <f>IFERROR(VLOOKUP(CONCATENATE($A2372,"A"),'05 APU'!$1:$1048576,9,),"")</f>
        <v/>
      </c>
      <c r="N2372" s="86"/>
      <c r="O2372" s="90">
        <f>IFERROR(VLOOKUP(CONCATENATE($A2372,"D"),'05 APU'!$T:$AB,9,),0)</f>
        <v>0</v>
      </c>
      <c r="P2372" s="90">
        <f t="shared" si="74"/>
        <v>0</v>
      </c>
      <c r="Q2372" s="90">
        <f>IFERROR(VLOOKUP(CONCATENATE($A2372,"C"),'05 APU'!$T:$AB,9,),0)</f>
        <v>0</v>
      </c>
      <c r="R2372" s="90">
        <f>IFERROR(VLOOKUP(CONCATENATE($A2372,"B"),'05 APU'!$T:$AB,9,),0)</f>
        <v>0</v>
      </c>
      <c r="S2372" s="90">
        <f>IFERROR(VLOOKUP(CONCATENATE($A2372,"A"),'05 APU'!$T:$AB,9,),0)</f>
        <v>0</v>
      </c>
      <c r="U2372" s="421"/>
      <c r="V2372" s="424"/>
      <c r="W2372" s="429"/>
    </row>
    <row r="2373" spans="1:23" ht="31.5" x14ac:dyDescent="0.25">
      <c r="A2373" s="88">
        <v>2363</v>
      </c>
      <c r="B2373" s="673" t="s">
        <v>5297</v>
      </c>
      <c r="C2373" s="682" t="s">
        <v>6447</v>
      </c>
      <c r="D2373" s="681" t="str">
        <f>IFERROR(VLOOKUP(CONCATENATE($A2373,"T"),'05 APU'!$1:$1048576,3,),"")</f>
        <v/>
      </c>
      <c r="E2373" s="681" t="str">
        <f>IFERROR(VLOOKUP(CONCATENATE($A2373,"T2"),'05 APU'!$1:$1048576,3,),"")</f>
        <v/>
      </c>
      <c r="F2373" s="681" t="str">
        <f>IFERROR(VLOOKUP(CONCATENATE($A2373,"T3"),'05 APU'!$1:$1048576,3,),"")</f>
        <v/>
      </c>
      <c r="G2373" s="672" t="s">
        <v>168</v>
      </c>
      <c r="H2373" s="351"/>
      <c r="I2373" s="90">
        <f>IFERROR((VLOOKUP(CONCATENATE($A2373,"D"),'05 APU'!$1:$1048576,9,)),0)</f>
        <v>0</v>
      </c>
      <c r="J2373" s="90">
        <f t="shared" si="75"/>
        <v>0</v>
      </c>
      <c r="K2373" s="297" t="str">
        <f>IFERROR(VLOOKUP(CONCATENATE($A2373,"C"),'05 APU'!$1:$1048576,9,),"")</f>
        <v/>
      </c>
      <c r="L2373" s="297" t="str">
        <f>IFERROR(VLOOKUP(CONCATENATE($A2373,"B"),'05 APU'!$1:$1048576,9,),"")</f>
        <v/>
      </c>
      <c r="M2373" s="297" t="str">
        <f>IFERROR(VLOOKUP(CONCATENATE($A2373,"A"),'05 APU'!$1:$1048576,9,),"")</f>
        <v/>
      </c>
      <c r="N2373" s="86"/>
      <c r="O2373" s="90">
        <f>IFERROR(VLOOKUP(CONCATENATE($A2373,"D"),'05 APU'!$T:$AB,9,),0)</f>
        <v>0</v>
      </c>
      <c r="P2373" s="90">
        <f t="shared" si="74"/>
        <v>0</v>
      </c>
      <c r="Q2373" s="90">
        <f>IFERROR(VLOOKUP(CONCATENATE($A2373,"C"),'05 APU'!$T:$AB,9,),0)</f>
        <v>0</v>
      </c>
      <c r="R2373" s="90">
        <f>IFERROR(VLOOKUP(CONCATENATE($A2373,"B"),'05 APU'!$T:$AB,9,),0)</f>
        <v>0</v>
      </c>
      <c r="S2373" s="90">
        <f>IFERROR(VLOOKUP(CONCATENATE($A2373,"A"),'05 APU'!$T:$AB,9,),0)</f>
        <v>0</v>
      </c>
      <c r="U2373" s="421"/>
      <c r="V2373" s="424"/>
      <c r="W2373" s="429" t="s">
        <v>7203</v>
      </c>
    </row>
    <row r="2374" spans="1:23" ht="31.5" x14ac:dyDescent="0.25">
      <c r="A2374" s="88">
        <v>2364</v>
      </c>
      <c r="B2374" s="673" t="s">
        <v>5298</v>
      </c>
      <c r="C2374" s="682" t="s">
        <v>6448</v>
      </c>
      <c r="D2374" s="681" t="str">
        <f>IFERROR(VLOOKUP(CONCATENATE($A2374,"T"),'05 APU'!$1:$1048576,3,),"")</f>
        <v/>
      </c>
      <c r="E2374" s="681" t="str">
        <f>IFERROR(VLOOKUP(CONCATENATE($A2374,"T2"),'05 APU'!$1:$1048576,3,),"")</f>
        <v/>
      </c>
      <c r="F2374" s="681" t="str">
        <f>IFERROR(VLOOKUP(CONCATENATE($A2374,"T3"),'05 APU'!$1:$1048576,3,),"")</f>
        <v/>
      </c>
      <c r="G2374" s="672" t="s">
        <v>168</v>
      </c>
      <c r="H2374" s="351"/>
      <c r="I2374" s="90">
        <f>IFERROR((VLOOKUP(CONCATENATE($A2374,"D"),'05 APU'!$1:$1048576,9,)),0)</f>
        <v>0</v>
      </c>
      <c r="J2374" s="90">
        <f t="shared" si="75"/>
        <v>0</v>
      </c>
      <c r="K2374" s="297" t="str">
        <f>IFERROR(VLOOKUP(CONCATENATE($A2374,"C"),'05 APU'!$1:$1048576,9,),"")</f>
        <v/>
      </c>
      <c r="L2374" s="297" t="str">
        <f>IFERROR(VLOOKUP(CONCATENATE($A2374,"B"),'05 APU'!$1:$1048576,9,),"")</f>
        <v/>
      </c>
      <c r="M2374" s="297" t="str">
        <f>IFERROR(VLOOKUP(CONCATENATE($A2374,"A"),'05 APU'!$1:$1048576,9,),"")</f>
        <v/>
      </c>
      <c r="N2374" s="86"/>
      <c r="O2374" s="90">
        <f>IFERROR(VLOOKUP(CONCATENATE($A2374,"D"),'05 APU'!$T:$AB,9,),0)</f>
        <v>0</v>
      </c>
      <c r="P2374" s="90">
        <f t="shared" si="74"/>
        <v>0</v>
      </c>
      <c r="Q2374" s="90">
        <f>IFERROR(VLOOKUP(CONCATENATE($A2374,"C"),'05 APU'!$T:$AB,9,),0)</f>
        <v>0</v>
      </c>
      <c r="R2374" s="90">
        <f>IFERROR(VLOOKUP(CONCATENATE($A2374,"B"),'05 APU'!$T:$AB,9,),0)</f>
        <v>0</v>
      </c>
      <c r="S2374" s="90">
        <f>IFERROR(VLOOKUP(CONCATENATE($A2374,"A"),'05 APU'!$T:$AB,9,),0)</f>
        <v>0</v>
      </c>
      <c r="U2374" s="421"/>
      <c r="V2374" s="424"/>
      <c r="W2374" s="429" t="s">
        <v>7203</v>
      </c>
    </row>
    <row r="2375" spans="1:23" ht="31.5" x14ac:dyDescent="0.25">
      <c r="A2375" s="88">
        <v>2365</v>
      </c>
      <c r="B2375" s="673" t="s">
        <v>5299</v>
      </c>
      <c r="C2375" s="682" t="s">
        <v>6449</v>
      </c>
      <c r="D2375" s="681" t="str">
        <f>IFERROR(VLOOKUP(CONCATENATE($A2375,"T"),'05 APU'!$1:$1048576,3,),"")</f>
        <v/>
      </c>
      <c r="E2375" s="681" t="str">
        <f>IFERROR(VLOOKUP(CONCATENATE($A2375,"T2"),'05 APU'!$1:$1048576,3,),"")</f>
        <v/>
      </c>
      <c r="F2375" s="681" t="str">
        <f>IFERROR(VLOOKUP(CONCATENATE($A2375,"T3"),'05 APU'!$1:$1048576,3,),"")</f>
        <v/>
      </c>
      <c r="G2375" s="672" t="s">
        <v>168</v>
      </c>
      <c r="H2375" s="351"/>
      <c r="I2375" s="90">
        <f>IFERROR((VLOOKUP(CONCATENATE($A2375,"D"),'05 APU'!$1:$1048576,9,)),0)</f>
        <v>0</v>
      </c>
      <c r="J2375" s="90">
        <f t="shared" si="75"/>
        <v>0</v>
      </c>
      <c r="K2375" s="297" t="str">
        <f>IFERROR(VLOOKUP(CONCATENATE($A2375,"C"),'05 APU'!$1:$1048576,9,),"")</f>
        <v/>
      </c>
      <c r="L2375" s="297" t="str">
        <f>IFERROR(VLOOKUP(CONCATENATE($A2375,"B"),'05 APU'!$1:$1048576,9,),"")</f>
        <v/>
      </c>
      <c r="M2375" s="297" t="str">
        <f>IFERROR(VLOOKUP(CONCATENATE($A2375,"A"),'05 APU'!$1:$1048576,9,),"")</f>
        <v/>
      </c>
      <c r="N2375" s="86"/>
      <c r="O2375" s="90">
        <f>IFERROR(VLOOKUP(CONCATENATE($A2375,"D"),'05 APU'!$T:$AB,9,),0)</f>
        <v>0</v>
      </c>
      <c r="P2375" s="90">
        <f t="shared" si="74"/>
        <v>0</v>
      </c>
      <c r="Q2375" s="90">
        <f>IFERROR(VLOOKUP(CONCATENATE($A2375,"C"),'05 APU'!$T:$AB,9,),0)</f>
        <v>0</v>
      </c>
      <c r="R2375" s="90">
        <f>IFERROR(VLOOKUP(CONCATENATE($A2375,"B"),'05 APU'!$T:$AB,9,),0)</f>
        <v>0</v>
      </c>
      <c r="S2375" s="90">
        <f>IFERROR(VLOOKUP(CONCATENATE($A2375,"A"),'05 APU'!$T:$AB,9,),0)</f>
        <v>0</v>
      </c>
      <c r="U2375" s="421"/>
      <c r="V2375" s="424"/>
      <c r="W2375" s="429" t="s">
        <v>7203</v>
      </c>
    </row>
    <row r="2376" spans="1:23" ht="31.5" x14ac:dyDescent="0.25">
      <c r="A2376" s="88">
        <v>2366</v>
      </c>
      <c r="B2376" s="673" t="s">
        <v>5300</v>
      </c>
      <c r="C2376" s="682" t="s">
        <v>6450</v>
      </c>
      <c r="D2376" s="681" t="str">
        <f>IFERROR(VLOOKUP(CONCATENATE($A2376,"T"),'05 APU'!$1:$1048576,3,),"")</f>
        <v/>
      </c>
      <c r="E2376" s="681" t="str">
        <f>IFERROR(VLOOKUP(CONCATENATE($A2376,"T2"),'05 APU'!$1:$1048576,3,),"")</f>
        <v/>
      </c>
      <c r="F2376" s="681" t="str">
        <f>IFERROR(VLOOKUP(CONCATENATE($A2376,"T3"),'05 APU'!$1:$1048576,3,),"")</f>
        <v/>
      </c>
      <c r="G2376" s="672" t="s">
        <v>168</v>
      </c>
      <c r="H2376" s="351"/>
      <c r="I2376" s="90">
        <f>IFERROR((VLOOKUP(CONCATENATE($A2376,"D"),'05 APU'!$1:$1048576,9,)),0)</f>
        <v>0</v>
      </c>
      <c r="J2376" s="90">
        <f t="shared" si="75"/>
        <v>0</v>
      </c>
      <c r="K2376" s="297" t="str">
        <f>IFERROR(VLOOKUP(CONCATENATE($A2376,"C"),'05 APU'!$1:$1048576,9,),"")</f>
        <v/>
      </c>
      <c r="L2376" s="297" t="str">
        <f>IFERROR(VLOOKUP(CONCATENATE($A2376,"B"),'05 APU'!$1:$1048576,9,),"")</f>
        <v/>
      </c>
      <c r="M2376" s="297" t="str">
        <f>IFERROR(VLOOKUP(CONCATENATE($A2376,"A"),'05 APU'!$1:$1048576,9,),"")</f>
        <v/>
      </c>
      <c r="N2376" s="86"/>
      <c r="O2376" s="90">
        <f>IFERROR(VLOOKUP(CONCATENATE($A2376,"D"),'05 APU'!$T:$AB,9,),0)</f>
        <v>0</v>
      </c>
      <c r="P2376" s="90">
        <f t="shared" si="74"/>
        <v>0</v>
      </c>
      <c r="Q2376" s="90">
        <f>IFERROR(VLOOKUP(CONCATENATE($A2376,"C"),'05 APU'!$T:$AB,9,),0)</f>
        <v>0</v>
      </c>
      <c r="R2376" s="90">
        <f>IFERROR(VLOOKUP(CONCATENATE($A2376,"B"),'05 APU'!$T:$AB,9,),0)</f>
        <v>0</v>
      </c>
      <c r="S2376" s="90">
        <f>IFERROR(VLOOKUP(CONCATENATE($A2376,"A"),'05 APU'!$T:$AB,9,),0)</f>
        <v>0</v>
      </c>
      <c r="U2376" s="421"/>
      <c r="V2376" s="424"/>
      <c r="W2376" s="429" t="s">
        <v>7203</v>
      </c>
    </row>
    <row r="2377" spans="1:23" ht="21" x14ac:dyDescent="0.25">
      <c r="A2377" s="88">
        <v>2367</v>
      </c>
      <c r="B2377" s="670"/>
      <c r="C2377" s="671" t="s">
        <v>7152</v>
      </c>
      <c r="D2377" s="681" t="str">
        <f>IFERROR(VLOOKUP(CONCATENATE($A2377,"T"),'05 APU'!$1:$1048576,3,),"")</f>
        <v/>
      </c>
      <c r="E2377" s="681" t="str">
        <f>IFERROR(VLOOKUP(CONCATENATE($A2377,"T2"),'05 APU'!$1:$1048576,3,),"")</f>
        <v/>
      </c>
      <c r="F2377" s="681" t="str">
        <f>IFERROR(VLOOKUP(CONCATENATE($A2377,"T3"),'05 APU'!$1:$1048576,3,),"")</f>
        <v/>
      </c>
      <c r="G2377" s="672"/>
      <c r="H2377" s="351"/>
      <c r="I2377" s="90">
        <f>IFERROR((VLOOKUP(CONCATENATE($A2377,"D"),'05 APU'!$1:$1048576,9,)),0)</f>
        <v>0</v>
      </c>
      <c r="J2377" s="90">
        <f t="shared" si="75"/>
        <v>0</v>
      </c>
      <c r="K2377" s="297" t="str">
        <f>IFERROR(VLOOKUP(CONCATENATE($A2377,"C"),'05 APU'!$1:$1048576,9,),"")</f>
        <v/>
      </c>
      <c r="L2377" s="297" t="str">
        <f>IFERROR(VLOOKUP(CONCATENATE($A2377,"B"),'05 APU'!$1:$1048576,9,),"")</f>
        <v/>
      </c>
      <c r="M2377" s="297" t="str">
        <f>IFERROR(VLOOKUP(CONCATENATE($A2377,"A"),'05 APU'!$1:$1048576,9,),"")</f>
        <v/>
      </c>
      <c r="N2377" s="86"/>
      <c r="O2377" s="90">
        <f>IFERROR(VLOOKUP(CONCATENATE($A2377,"D"),'05 APU'!$T:$AB,9,),0)</f>
        <v>0</v>
      </c>
      <c r="P2377" s="90">
        <f t="shared" si="74"/>
        <v>0</v>
      </c>
      <c r="Q2377" s="90">
        <f>IFERROR(VLOOKUP(CONCATENATE($A2377,"C"),'05 APU'!$T:$AB,9,),0)</f>
        <v>0</v>
      </c>
      <c r="R2377" s="90">
        <f>IFERROR(VLOOKUP(CONCATENATE($A2377,"B"),'05 APU'!$T:$AB,9,),0)</f>
        <v>0</v>
      </c>
      <c r="S2377" s="90">
        <f>IFERROR(VLOOKUP(CONCATENATE($A2377,"A"),'05 APU'!$T:$AB,9,),0)</f>
        <v>0</v>
      </c>
      <c r="U2377" s="421"/>
      <c r="V2377" s="424"/>
      <c r="W2377" s="429"/>
    </row>
    <row r="2378" spans="1:23" ht="31.5" x14ac:dyDescent="0.25">
      <c r="A2378" s="88">
        <v>2368</v>
      </c>
      <c r="B2378" s="673" t="s">
        <v>5301</v>
      </c>
      <c r="C2378" s="682" t="s">
        <v>6451</v>
      </c>
      <c r="D2378" s="681" t="str">
        <f>IFERROR(VLOOKUP(CONCATENATE($A2378,"T"),'05 APU'!$1:$1048576,3,),"")</f>
        <v/>
      </c>
      <c r="E2378" s="681" t="str">
        <f>IFERROR(VLOOKUP(CONCATENATE($A2378,"T2"),'05 APU'!$1:$1048576,3,),"")</f>
        <v/>
      </c>
      <c r="F2378" s="681" t="str">
        <f>IFERROR(VLOOKUP(CONCATENATE($A2378,"T3"),'05 APU'!$1:$1048576,3,),"")</f>
        <v/>
      </c>
      <c r="G2378" s="672" t="s">
        <v>168</v>
      </c>
      <c r="H2378" s="351"/>
      <c r="I2378" s="90">
        <f>IFERROR((VLOOKUP(CONCATENATE($A2378,"D"),'05 APU'!$1:$1048576,9,)),0)</f>
        <v>0</v>
      </c>
      <c r="J2378" s="90">
        <f t="shared" si="75"/>
        <v>0</v>
      </c>
      <c r="K2378" s="297" t="str">
        <f>IFERROR(VLOOKUP(CONCATENATE($A2378,"C"),'05 APU'!$1:$1048576,9,),"")</f>
        <v/>
      </c>
      <c r="L2378" s="297" t="str">
        <f>IFERROR(VLOOKUP(CONCATENATE($A2378,"B"),'05 APU'!$1:$1048576,9,),"")</f>
        <v/>
      </c>
      <c r="M2378" s="297" t="str">
        <f>IFERROR(VLOOKUP(CONCATENATE($A2378,"A"),'05 APU'!$1:$1048576,9,),"")</f>
        <v/>
      </c>
      <c r="N2378" s="86"/>
      <c r="O2378" s="90">
        <f>IFERROR(VLOOKUP(CONCATENATE($A2378,"D"),'05 APU'!$T:$AB,9,),0)</f>
        <v>0</v>
      </c>
      <c r="P2378" s="90">
        <f t="shared" si="74"/>
        <v>0</v>
      </c>
      <c r="Q2378" s="90">
        <f>IFERROR(VLOOKUP(CONCATENATE($A2378,"C"),'05 APU'!$T:$AB,9,),0)</f>
        <v>0</v>
      </c>
      <c r="R2378" s="90">
        <f>IFERROR(VLOOKUP(CONCATENATE($A2378,"B"),'05 APU'!$T:$AB,9,),0)</f>
        <v>0</v>
      </c>
      <c r="S2378" s="90">
        <f>IFERROR(VLOOKUP(CONCATENATE($A2378,"A"),'05 APU'!$T:$AB,9,),0)</f>
        <v>0</v>
      </c>
      <c r="U2378" s="421"/>
      <c r="V2378" s="424"/>
      <c r="W2378" s="429" t="s">
        <v>7203</v>
      </c>
    </row>
    <row r="2379" spans="1:23" ht="31.5" x14ac:dyDescent="0.25">
      <c r="A2379" s="88">
        <v>2369</v>
      </c>
      <c r="B2379" s="673" t="s">
        <v>5302</v>
      </c>
      <c r="C2379" s="682" t="s">
        <v>6452</v>
      </c>
      <c r="D2379" s="681" t="str">
        <f>IFERROR(VLOOKUP(CONCATENATE($A2379,"T"),'05 APU'!$1:$1048576,3,),"")</f>
        <v/>
      </c>
      <c r="E2379" s="681" t="str">
        <f>IFERROR(VLOOKUP(CONCATENATE($A2379,"T2"),'05 APU'!$1:$1048576,3,),"")</f>
        <v/>
      </c>
      <c r="F2379" s="681" t="str">
        <f>IFERROR(VLOOKUP(CONCATENATE($A2379,"T3"),'05 APU'!$1:$1048576,3,),"")</f>
        <v/>
      </c>
      <c r="G2379" s="672" t="s">
        <v>168</v>
      </c>
      <c r="H2379" s="351"/>
      <c r="I2379" s="90">
        <f>IFERROR((VLOOKUP(CONCATENATE($A2379,"D"),'05 APU'!$1:$1048576,9,)),0)</f>
        <v>0</v>
      </c>
      <c r="J2379" s="90">
        <f t="shared" si="75"/>
        <v>0</v>
      </c>
      <c r="K2379" s="297" t="str">
        <f>IFERROR(VLOOKUP(CONCATENATE($A2379,"C"),'05 APU'!$1:$1048576,9,),"")</f>
        <v/>
      </c>
      <c r="L2379" s="297" t="str">
        <f>IFERROR(VLOOKUP(CONCATENATE($A2379,"B"),'05 APU'!$1:$1048576,9,),"")</f>
        <v/>
      </c>
      <c r="M2379" s="297" t="str">
        <f>IFERROR(VLOOKUP(CONCATENATE($A2379,"A"),'05 APU'!$1:$1048576,9,),"")</f>
        <v/>
      </c>
      <c r="N2379" s="86"/>
      <c r="O2379" s="90">
        <f>IFERROR(VLOOKUP(CONCATENATE($A2379,"D"),'05 APU'!$T:$AB,9,),0)</f>
        <v>0</v>
      </c>
      <c r="P2379" s="90">
        <f t="shared" ref="P2379:P2442" si="76">IFERROR($O2379*$H2379,0)</f>
        <v>0</v>
      </c>
      <c r="Q2379" s="90">
        <f>IFERROR(VLOOKUP(CONCATENATE($A2379,"C"),'05 APU'!$T:$AB,9,),0)</f>
        <v>0</v>
      </c>
      <c r="R2379" s="90">
        <f>IFERROR(VLOOKUP(CONCATENATE($A2379,"B"),'05 APU'!$T:$AB,9,),0)</f>
        <v>0</v>
      </c>
      <c r="S2379" s="90">
        <f>IFERROR(VLOOKUP(CONCATENATE($A2379,"A"),'05 APU'!$T:$AB,9,),0)</f>
        <v>0</v>
      </c>
      <c r="U2379" s="421"/>
      <c r="V2379" s="424"/>
      <c r="W2379" s="429" t="s">
        <v>7203</v>
      </c>
    </row>
    <row r="2380" spans="1:23" ht="31.5" x14ac:dyDescent="0.25">
      <c r="A2380" s="88">
        <v>2370</v>
      </c>
      <c r="B2380" s="673" t="s">
        <v>5303</v>
      </c>
      <c r="C2380" s="682" t="s">
        <v>6453</v>
      </c>
      <c r="D2380" s="681" t="str">
        <f>IFERROR(VLOOKUP(CONCATENATE($A2380,"T"),'05 APU'!$1:$1048576,3,),"")</f>
        <v/>
      </c>
      <c r="E2380" s="681" t="str">
        <f>IFERROR(VLOOKUP(CONCATENATE($A2380,"T2"),'05 APU'!$1:$1048576,3,),"")</f>
        <v/>
      </c>
      <c r="F2380" s="681" t="str">
        <f>IFERROR(VLOOKUP(CONCATENATE($A2380,"T3"),'05 APU'!$1:$1048576,3,),"")</f>
        <v/>
      </c>
      <c r="G2380" s="672" t="s">
        <v>168</v>
      </c>
      <c r="H2380" s="351"/>
      <c r="I2380" s="90">
        <f>IFERROR((VLOOKUP(CONCATENATE($A2380,"D"),'05 APU'!$1:$1048576,9,)),0)</f>
        <v>0</v>
      </c>
      <c r="J2380" s="90">
        <f t="shared" si="75"/>
        <v>0</v>
      </c>
      <c r="K2380" s="297" t="str">
        <f>IFERROR(VLOOKUP(CONCATENATE($A2380,"C"),'05 APU'!$1:$1048576,9,),"")</f>
        <v/>
      </c>
      <c r="L2380" s="297" t="str">
        <f>IFERROR(VLOOKUP(CONCATENATE($A2380,"B"),'05 APU'!$1:$1048576,9,),"")</f>
        <v/>
      </c>
      <c r="M2380" s="297" t="str">
        <f>IFERROR(VLOOKUP(CONCATENATE($A2380,"A"),'05 APU'!$1:$1048576,9,),"")</f>
        <v/>
      </c>
      <c r="N2380" s="86"/>
      <c r="O2380" s="90">
        <f>IFERROR(VLOOKUP(CONCATENATE($A2380,"D"),'05 APU'!$T:$AB,9,),0)</f>
        <v>0</v>
      </c>
      <c r="P2380" s="90">
        <f t="shared" si="76"/>
        <v>0</v>
      </c>
      <c r="Q2380" s="90">
        <f>IFERROR(VLOOKUP(CONCATENATE($A2380,"C"),'05 APU'!$T:$AB,9,),0)</f>
        <v>0</v>
      </c>
      <c r="R2380" s="90">
        <f>IFERROR(VLOOKUP(CONCATENATE($A2380,"B"),'05 APU'!$T:$AB,9,),0)</f>
        <v>0</v>
      </c>
      <c r="S2380" s="90">
        <f>IFERROR(VLOOKUP(CONCATENATE($A2380,"A"),'05 APU'!$T:$AB,9,),0)</f>
        <v>0</v>
      </c>
      <c r="U2380" s="421"/>
      <c r="V2380" s="424"/>
      <c r="W2380" s="429" t="s">
        <v>7203</v>
      </c>
    </row>
    <row r="2381" spans="1:23" ht="31.5" x14ac:dyDescent="0.25">
      <c r="A2381" s="88">
        <v>2371</v>
      </c>
      <c r="B2381" s="673" t="s">
        <v>5304</v>
      </c>
      <c r="C2381" s="682" t="s">
        <v>6454</v>
      </c>
      <c r="D2381" s="681" t="str">
        <f>IFERROR(VLOOKUP(CONCATENATE($A2381,"T"),'05 APU'!$1:$1048576,3,),"")</f>
        <v/>
      </c>
      <c r="E2381" s="681" t="str">
        <f>IFERROR(VLOOKUP(CONCATENATE($A2381,"T2"),'05 APU'!$1:$1048576,3,),"")</f>
        <v/>
      </c>
      <c r="F2381" s="681" t="str">
        <f>IFERROR(VLOOKUP(CONCATENATE($A2381,"T3"),'05 APU'!$1:$1048576,3,),"")</f>
        <v/>
      </c>
      <c r="G2381" s="672" t="s">
        <v>168</v>
      </c>
      <c r="H2381" s="351"/>
      <c r="I2381" s="90">
        <f>IFERROR((VLOOKUP(CONCATENATE($A2381,"D"),'05 APU'!$1:$1048576,9,)),0)</f>
        <v>0</v>
      </c>
      <c r="J2381" s="90">
        <f t="shared" si="75"/>
        <v>0</v>
      </c>
      <c r="K2381" s="297" t="str">
        <f>IFERROR(VLOOKUP(CONCATENATE($A2381,"C"),'05 APU'!$1:$1048576,9,),"")</f>
        <v/>
      </c>
      <c r="L2381" s="297" t="str">
        <f>IFERROR(VLOOKUP(CONCATENATE($A2381,"B"),'05 APU'!$1:$1048576,9,),"")</f>
        <v/>
      </c>
      <c r="M2381" s="297" t="str">
        <f>IFERROR(VLOOKUP(CONCATENATE($A2381,"A"),'05 APU'!$1:$1048576,9,),"")</f>
        <v/>
      </c>
      <c r="N2381" s="86"/>
      <c r="O2381" s="90">
        <f>IFERROR(VLOOKUP(CONCATENATE($A2381,"D"),'05 APU'!$T:$AB,9,),0)</f>
        <v>0</v>
      </c>
      <c r="P2381" s="90">
        <f t="shared" si="76"/>
        <v>0</v>
      </c>
      <c r="Q2381" s="90">
        <f>IFERROR(VLOOKUP(CONCATENATE($A2381,"C"),'05 APU'!$T:$AB,9,),0)</f>
        <v>0</v>
      </c>
      <c r="R2381" s="90">
        <f>IFERROR(VLOOKUP(CONCATENATE($A2381,"B"),'05 APU'!$T:$AB,9,),0)</f>
        <v>0</v>
      </c>
      <c r="S2381" s="90">
        <f>IFERROR(VLOOKUP(CONCATENATE($A2381,"A"),'05 APU'!$T:$AB,9,),0)</f>
        <v>0</v>
      </c>
      <c r="U2381" s="421"/>
      <c r="V2381" s="424"/>
      <c r="W2381" s="429" t="s">
        <v>7203</v>
      </c>
    </row>
    <row r="2382" spans="1:23" ht="21" x14ac:dyDescent="0.25">
      <c r="A2382" s="88">
        <v>2372</v>
      </c>
      <c r="B2382" s="670"/>
      <c r="C2382" s="671" t="s">
        <v>7149</v>
      </c>
      <c r="D2382" s="681" t="str">
        <f>IFERROR(VLOOKUP(CONCATENATE($A2382,"T"),'05 APU'!$1:$1048576,3,),"")</f>
        <v/>
      </c>
      <c r="E2382" s="681" t="str">
        <f>IFERROR(VLOOKUP(CONCATENATE($A2382,"T2"),'05 APU'!$1:$1048576,3,),"")</f>
        <v/>
      </c>
      <c r="F2382" s="681" t="str">
        <f>IFERROR(VLOOKUP(CONCATENATE($A2382,"T3"),'05 APU'!$1:$1048576,3,),"")</f>
        <v/>
      </c>
      <c r="G2382" s="672"/>
      <c r="H2382" s="351"/>
      <c r="I2382" s="90">
        <f>IFERROR((VLOOKUP(CONCATENATE($A2382,"D"),'05 APU'!$1:$1048576,9,)),0)</f>
        <v>0</v>
      </c>
      <c r="J2382" s="90">
        <f t="shared" si="75"/>
        <v>0</v>
      </c>
      <c r="K2382" s="297" t="str">
        <f>IFERROR(VLOOKUP(CONCATENATE($A2382,"C"),'05 APU'!$1:$1048576,9,),"")</f>
        <v/>
      </c>
      <c r="L2382" s="297" t="str">
        <f>IFERROR(VLOOKUP(CONCATENATE($A2382,"B"),'05 APU'!$1:$1048576,9,),"")</f>
        <v/>
      </c>
      <c r="M2382" s="297" t="str">
        <f>IFERROR(VLOOKUP(CONCATENATE($A2382,"A"),'05 APU'!$1:$1048576,9,),"")</f>
        <v/>
      </c>
      <c r="N2382" s="86"/>
      <c r="O2382" s="90">
        <f>IFERROR(VLOOKUP(CONCATENATE($A2382,"D"),'05 APU'!$T:$AB,9,),0)</f>
        <v>0</v>
      </c>
      <c r="P2382" s="90">
        <f t="shared" si="76"/>
        <v>0</v>
      </c>
      <c r="Q2382" s="90">
        <f>IFERROR(VLOOKUP(CONCATENATE($A2382,"C"),'05 APU'!$T:$AB,9,),0)</f>
        <v>0</v>
      </c>
      <c r="R2382" s="90">
        <f>IFERROR(VLOOKUP(CONCATENATE($A2382,"B"),'05 APU'!$T:$AB,9,),0)</f>
        <v>0</v>
      </c>
      <c r="S2382" s="90">
        <f>IFERROR(VLOOKUP(CONCATENATE($A2382,"A"),'05 APU'!$T:$AB,9,),0)</f>
        <v>0</v>
      </c>
      <c r="U2382" s="421"/>
      <c r="V2382" s="424"/>
      <c r="W2382" s="429"/>
    </row>
    <row r="2383" spans="1:23" ht="31.5" x14ac:dyDescent="0.25">
      <c r="A2383" s="88">
        <v>2373</v>
      </c>
      <c r="B2383" s="673" t="s">
        <v>5305</v>
      </c>
      <c r="C2383" s="682" t="s">
        <v>6455</v>
      </c>
      <c r="D2383" s="681" t="str">
        <f>IFERROR(VLOOKUP(CONCATENATE($A2383,"T"),'05 APU'!$1:$1048576,3,),"")</f>
        <v/>
      </c>
      <c r="E2383" s="681" t="str">
        <f>IFERROR(VLOOKUP(CONCATENATE($A2383,"T2"),'05 APU'!$1:$1048576,3,),"")</f>
        <v/>
      </c>
      <c r="F2383" s="681" t="str">
        <f>IFERROR(VLOOKUP(CONCATENATE($A2383,"T3"),'05 APU'!$1:$1048576,3,),"")</f>
        <v/>
      </c>
      <c r="G2383" s="672" t="s">
        <v>168</v>
      </c>
      <c r="H2383" s="351"/>
      <c r="I2383" s="90">
        <f>IFERROR((VLOOKUP(CONCATENATE($A2383,"D"),'05 APU'!$1:$1048576,9,)),0)</f>
        <v>0</v>
      </c>
      <c r="J2383" s="90">
        <f t="shared" si="75"/>
        <v>0</v>
      </c>
      <c r="K2383" s="297" t="str">
        <f>IFERROR(VLOOKUP(CONCATENATE($A2383,"C"),'05 APU'!$1:$1048576,9,),"")</f>
        <v/>
      </c>
      <c r="L2383" s="297" t="str">
        <f>IFERROR(VLOOKUP(CONCATENATE($A2383,"B"),'05 APU'!$1:$1048576,9,),"")</f>
        <v/>
      </c>
      <c r="M2383" s="297" t="str">
        <f>IFERROR(VLOOKUP(CONCATENATE($A2383,"A"),'05 APU'!$1:$1048576,9,),"")</f>
        <v/>
      </c>
      <c r="N2383" s="86"/>
      <c r="O2383" s="90">
        <f>IFERROR(VLOOKUP(CONCATENATE($A2383,"D"),'05 APU'!$T:$AB,9,),0)</f>
        <v>0</v>
      </c>
      <c r="P2383" s="90">
        <f t="shared" si="76"/>
        <v>0</v>
      </c>
      <c r="Q2383" s="90">
        <f>IFERROR(VLOOKUP(CONCATENATE($A2383,"C"),'05 APU'!$T:$AB,9,),0)</f>
        <v>0</v>
      </c>
      <c r="R2383" s="90">
        <f>IFERROR(VLOOKUP(CONCATENATE($A2383,"B"),'05 APU'!$T:$AB,9,),0)</f>
        <v>0</v>
      </c>
      <c r="S2383" s="90">
        <f>IFERROR(VLOOKUP(CONCATENATE($A2383,"A"),'05 APU'!$T:$AB,9,),0)</f>
        <v>0</v>
      </c>
      <c r="U2383" s="421"/>
      <c r="V2383" s="424"/>
      <c r="W2383" s="429" t="s">
        <v>7203</v>
      </c>
    </row>
    <row r="2384" spans="1:23" ht="31.5" x14ac:dyDescent="0.25">
      <c r="A2384" s="88">
        <v>2374</v>
      </c>
      <c r="B2384" s="673" t="s">
        <v>5306</v>
      </c>
      <c r="C2384" s="682" t="s">
        <v>6456</v>
      </c>
      <c r="D2384" s="681" t="str">
        <f>IFERROR(VLOOKUP(CONCATENATE($A2384,"T"),'05 APU'!$1:$1048576,3,),"")</f>
        <v/>
      </c>
      <c r="E2384" s="681" t="str">
        <f>IFERROR(VLOOKUP(CONCATENATE($A2384,"T2"),'05 APU'!$1:$1048576,3,),"")</f>
        <v/>
      </c>
      <c r="F2384" s="681" t="str">
        <f>IFERROR(VLOOKUP(CONCATENATE($A2384,"T3"),'05 APU'!$1:$1048576,3,),"")</f>
        <v/>
      </c>
      <c r="G2384" s="672" t="s">
        <v>168</v>
      </c>
      <c r="H2384" s="351"/>
      <c r="I2384" s="90">
        <f>IFERROR((VLOOKUP(CONCATENATE($A2384,"D"),'05 APU'!$1:$1048576,9,)),0)</f>
        <v>0</v>
      </c>
      <c r="J2384" s="90">
        <f t="shared" si="75"/>
        <v>0</v>
      </c>
      <c r="K2384" s="297" t="str">
        <f>IFERROR(VLOOKUP(CONCATENATE($A2384,"C"),'05 APU'!$1:$1048576,9,),"")</f>
        <v/>
      </c>
      <c r="L2384" s="297" t="str">
        <f>IFERROR(VLOOKUP(CONCATENATE($A2384,"B"),'05 APU'!$1:$1048576,9,),"")</f>
        <v/>
      </c>
      <c r="M2384" s="297" t="str">
        <f>IFERROR(VLOOKUP(CONCATENATE($A2384,"A"),'05 APU'!$1:$1048576,9,),"")</f>
        <v/>
      </c>
      <c r="N2384" s="86"/>
      <c r="O2384" s="90">
        <f>IFERROR(VLOOKUP(CONCATENATE($A2384,"D"),'05 APU'!$T:$AB,9,),0)</f>
        <v>0</v>
      </c>
      <c r="P2384" s="90">
        <f t="shared" si="76"/>
        <v>0</v>
      </c>
      <c r="Q2384" s="90">
        <f>IFERROR(VLOOKUP(CONCATENATE($A2384,"C"),'05 APU'!$T:$AB,9,),0)</f>
        <v>0</v>
      </c>
      <c r="R2384" s="90">
        <f>IFERROR(VLOOKUP(CONCATENATE($A2384,"B"),'05 APU'!$T:$AB,9,),0)</f>
        <v>0</v>
      </c>
      <c r="S2384" s="90">
        <f>IFERROR(VLOOKUP(CONCATENATE($A2384,"A"),'05 APU'!$T:$AB,9,),0)</f>
        <v>0</v>
      </c>
      <c r="U2384" s="421"/>
      <c r="V2384" s="424"/>
      <c r="W2384" s="429" t="s">
        <v>7203</v>
      </c>
    </row>
    <row r="2385" spans="1:23" ht="31.5" x14ac:dyDescent="0.25">
      <c r="A2385" s="88">
        <v>2375</v>
      </c>
      <c r="B2385" s="673" t="s">
        <v>5307</v>
      </c>
      <c r="C2385" s="682" t="s">
        <v>6457</v>
      </c>
      <c r="D2385" s="681" t="str">
        <f>IFERROR(VLOOKUP(CONCATENATE($A2385,"T"),'05 APU'!$1:$1048576,3,),"")</f>
        <v/>
      </c>
      <c r="E2385" s="681" t="str">
        <f>IFERROR(VLOOKUP(CONCATENATE($A2385,"T2"),'05 APU'!$1:$1048576,3,),"")</f>
        <v/>
      </c>
      <c r="F2385" s="681" t="str">
        <f>IFERROR(VLOOKUP(CONCATENATE($A2385,"T3"),'05 APU'!$1:$1048576,3,),"")</f>
        <v/>
      </c>
      <c r="G2385" s="672" t="s">
        <v>168</v>
      </c>
      <c r="H2385" s="351"/>
      <c r="I2385" s="90">
        <f>IFERROR((VLOOKUP(CONCATENATE($A2385,"D"),'05 APU'!$1:$1048576,9,)),0)</f>
        <v>0</v>
      </c>
      <c r="J2385" s="90">
        <f t="shared" si="75"/>
        <v>0</v>
      </c>
      <c r="K2385" s="297" t="str">
        <f>IFERROR(VLOOKUP(CONCATENATE($A2385,"C"),'05 APU'!$1:$1048576,9,),"")</f>
        <v/>
      </c>
      <c r="L2385" s="297" t="str">
        <f>IFERROR(VLOOKUP(CONCATENATE($A2385,"B"),'05 APU'!$1:$1048576,9,),"")</f>
        <v/>
      </c>
      <c r="M2385" s="297" t="str">
        <f>IFERROR(VLOOKUP(CONCATENATE($A2385,"A"),'05 APU'!$1:$1048576,9,),"")</f>
        <v/>
      </c>
      <c r="N2385" s="86"/>
      <c r="O2385" s="90">
        <f>IFERROR(VLOOKUP(CONCATENATE($A2385,"D"),'05 APU'!$T:$AB,9,),0)</f>
        <v>0</v>
      </c>
      <c r="P2385" s="90">
        <f t="shared" si="76"/>
        <v>0</v>
      </c>
      <c r="Q2385" s="90">
        <f>IFERROR(VLOOKUP(CONCATENATE($A2385,"C"),'05 APU'!$T:$AB,9,),0)</f>
        <v>0</v>
      </c>
      <c r="R2385" s="90">
        <f>IFERROR(VLOOKUP(CONCATENATE($A2385,"B"),'05 APU'!$T:$AB,9,),0)</f>
        <v>0</v>
      </c>
      <c r="S2385" s="90">
        <f>IFERROR(VLOOKUP(CONCATENATE($A2385,"A"),'05 APU'!$T:$AB,9,),0)</f>
        <v>0</v>
      </c>
      <c r="U2385" s="421"/>
      <c r="V2385" s="424"/>
      <c r="W2385" s="429" t="s">
        <v>7203</v>
      </c>
    </row>
    <row r="2386" spans="1:23" ht="31.5" x14ac:dyDescent="0.25">
      <c r="A2386" s="88">
        <v>2376</v>
      </c>
      <c r="B2386" s="673" t="s">
        <v>5308</v>
      </c>
      <c r="C2386" s="682" t="s">
        <v>6458</v>
      </c>
      <c r="D2386" s="681" t="str">
        <f>IFERROR(VLOOKUP(CONCATENATE($A2386,"T"),'05 APU'!$1:$1048576,3,),"")</f>
        <v/>
      </c>
      <c r="E2386" s="681" t="str">
        <f>IFERROR(VLOOKUP(CONCATENATE($A2386,"T2"),'05 APU'!$1:$1048576,3,),"")</f>
        <v/>
      </c>
      <c r="F2386" s="681" t="str">
        <f>IFERROR(VLOOKUP(CONCATENATE($A2386,"T3"),'05 APU'!$1:$1048576,3,),"")</f>
        <v/>
      </c>
      <c r="G2386" s="672" t="s">
        <v>168</v>
      </c>
      <c r="H2386" s="351"/>
      <c r="I2386" s="90">
        <f>IFERROR((VLOOKUP(CONCATENATE($A2386,"D"),'05 APU'!$1:$1048576,9,)),0)</f>
        <v>0</v>
      </c>
      <c r="J2386" s="90">
        <f t="shared" si="75"/>
        <v>0</v>
      </c>
      <c r="K2386" s="297" t="str">
        <f>IFERROR(VLOOKUP(CONCATENATE($A2386,"C"),'05 APU'!$1:$1048576,9,),"")</f>
        <v/>
      </c>
      <c r="L2386" s="297" t="str">
        <f>IFERROR(VLOOKUP(CONCATENATE($A2386,"B"),'05 APU'!$1:$1048576,9,),"")</f>
        <v/>
      </c>
      <c r="M2386" s="297" t="str">
        <f>IFERROR(VLOOKUP(CONCATENATE($A2386,"A"),'05 APU'!$1:$1048576,9,),"")</f>
        <v/>
      </c>
      <c r="N2386" s="86"/>
      <c r="O2386" s="90">
        <f>IFERROR(VLOOKUP(CONCATENATE($A2386,"D"),'05 APU'!$T:$AB,9,),0)</f>
        <v>0</v>
      </c>
      <c r="P2386" s="90">
        <f t="shared" si="76"/>
        <v>0</v>
      </c>
      <c r="Q2386" s="90">
        <f>IFERROR(VLOOKUP(CONCATENATE($A2386,"C"),'05 APU'!$T:$AB,9,),0)</f>
        <v>0</v>
      </c>
      <c r="R2386" s="90">
        <f>IFERROR(VLOOKUP(CONCATENATE($A2386,"B"),'05 APU'!$T:$AB,9,),0)</f>
        <v>0</v>
      </c>
      <c r="S2386" s="90">
        <f>IFERROR(VLOOKUP(CONCATENATE($A2386,"A"),'05 APU'!$T:$AB,9,),0)</f>
        <v>0</v>
      </c>
      <c r="U2386" s="421"/>
      <c r="V2386" s="424"/>
      <c r="W2386" s="429" t="s">
        <v>7203</v>
      </c>
    </row>
    <row r="2387" spans="1:23" ht="21" x14ac:dyDescent="0.25">
      <c r="A2387" s="88">
        <v>2377</v>
      </c>
      <c r="B2387" s="670"/>
      <c r="C2387" s="671" t="s">
        <v>7150</v>
      </c>
      <c r="D2387" s="681" t="str">
        <f>IFERROR(VLOOKUP(CONCATENATE($A2387,"T"),'05 APU'!$1:$1048576,3,),"")</f>
        <v/>
      </c>
      <c r="E2387" s="681" t="str">
        <f>IFERROR(VLOOKUP(CONCATENATE($A2387,"T2"),'05 APU'!$1:$1048576,3,),"")</f>
        <v/>
      </c>
      <c r="F2387" s="681" t="str">
        <f>IFERROR(VLOOKUP(CONCATENATE($A2387,"T3"),'05 APU'!$1:$1048576,3,),"")</f>
        <v/>
      </c>
      <c r="G2387" s="672"/>
      <c r="H2387" s="351"/>
      <c r="I2387" s="90">
        <f>IFERROR((VLOOKUP(CONCATENATE($A2387,"D"),'05 APU'!$1:$1048576,9,)),0)</f>
        <v>0</v>
      </c>
      <c r="J2387" s="90">
        <f t="shared" si="75"/>
        <v>0</v>
      </c>
      <c r="K2387" s="297" t="str">
        <f>IFERROR(VLOOKUP(CONCATENATE($A2387,"C"),'05 APU'!$1:$1048576,9,),"")</f>
        <v/>
      </c>
      <c r="L2387" s="297" t="str">
        <f>IFERROR(VLOOKUP(CONCATENATE($A2387,"B"),'05 APU'!$1:$1048576,9,),"")</f>
        <v/>
      </c>
      <c r="M2387" s="297" t="str">
        <f>IFERROR(VLOOKUP(CONCATENATE($A2387,"A"),'05 APU'!$1:$1048576,9,),"")</f>
        <v/>
      </c>
      <c r="N2387" s="86"/>
      <c r="O2387" s="90">
        <f>IFERROR(VLOOKUP(CONCATENATE($A2387,"D"),'05 APU'!$T:$AB,9,),0)</f>
        <v>0</v>
      </c>
      <c r="P2387" s="90">
        <f t="shared" si="76"/>
        <v>0</v>
      </c>
      <c r="Q2387" s="90">
        <f>IFERROR(VLOOKUP(CONCATENATE($A2387,"C"),'05 APU'!$T:$AB,9,),0)</f>
        <v>0</v>
      </c>
      <c r="R2387" s="90">
        <f>IFERROR(VLOOKUP(CONCATENATE($A2387,"B"),'05 APU'!$T:$AB,9,),0)</f>
        <v>0</v>
      </c>
      <c r="S2387" s="90">
        <f>IFERROR(VLOOKUP(CONCATENATE($A2387,"A"),'05 APU'!$T:$AB,9,),0)</f>
        <v>0</v>
      </c>
      <c r="U2387" s="421"/>
      <c r="V2387" s="424"/>
      <c r="W2387" s="429"/>
    </row>
    <row r="2388" spans="1:23" ht="31.5" x14ac:dyDescent="0.25">
      <c r="A2388" s="88">
        <v>2378</v>
      </c>
      <c r="B2388" s="673" t="s">
        <v>5309</v>
      </c>
      <c r="C2388" s="682" t="s">
        <v>6459</v>
      </c>
      <c r="D2388" s="681" t="str">
        <f>IFERROR(VLOOKUP(CONCATENATE($A2388,"T"),'05 APU'!$1:$1048576,3,),"")</f>
        <v/>
      </c>
      <c r="E2388" s="681" t="str">
        <f>IFERROR(VLOOKUP(CONCATENATE($A2388,"T2"),'05 APU'!$1:$1048576,3,),"")</f>
        <v/>
      </c>
      <c r="F2388" s="681" t="str">
        <f>IFERROR(VLOOKUP(CONCATENATE($A2388,"T3"),'05 APU'!$1:$1048576,3,),"")</f>
        <v/>
      </c>
      <c r="G2388" s="672" t="s">
        <v>168</v>
      </c>
      <c r="H2388" s="351"/>
      <c r="I2388" s="90">
        <f>IFERROR((VLOOKUP(CONCATENATE($A2388,"D"),'05 APU'!$1:$1048576,9,)),0)</f>
        <v>0</v>
      </c>
      <c r="J2388" s="90">
        <f t="shared" si="75"/>
        <v>0</v>
      </c>
      <c r="K2388" s="297" t="str">
        <f>IFERROR(VLOOKUP(CONCATENATE($A2388,"C"),'05 APU'!$1:$1048576,9,),"")</f>
        <v/>
      </c>
      <c r="L2388" s="297" t="str">
        <f>IFERROR(VLOOKUP(CONCATENATE($A2388,"B"),'05 APU'!$1:$1048576,9,),"")</f>
        <v/>
      </c>
      <c r="M2388" s="297" t="str">
        <f>IFERROR(VLOOKUP(CONCATENATE($A2388,"A"),'05 APU'!$1:$1048576,9,),"")</f>
        <v/>
      </c>
      <c r="N2388" s="86"/>
      <c r="O2388" s="90">
        <f>IFERROR(VLOOKUP(CONCATENATE($A2388,"D"),'05 APU'!$T:$AB,9,),0)</f>
        <v>0</v>
      </c>
      <c r="P2388" s="90">
        <f t="shared" si="76"/>
        <v>0</v>
      </c>
      <c r="Q2388" s="90">
        <f>IFERROR(VLOOKUP(CONCATENATE($A2388,"C"),'05 APU'!$T:$AB,9,),0)</f>
        <v>0</v>
      </c>
      <c r="R2388" s="90">
        <f>IFERROR(VLOOKUP(CONCATENATE($A2388,"B"),'05 APU'!$T:$AB,9,),0)</f>
        <v>0</v>
      </c>
      <c r="S2388" s="90">
        <f>IFERROR(VLOOKUP(CONCATENATE($A2388,"A"),'05 APU'!$T:$AB,9,),0)</f>
        <v>0</v>
      </c>
      <c r="U2388" s="421"/>
      <c r="V2388" s="424"/>
      <c r="W2388" s="429" t="s">
        <v>7203</v>
      </c>
    </row>
    <row r="2389" spans="1:23" ht="31.5" x14ac:dyDescent="0.25">
      <c r="A2389" s="88">
        <v>2379</v>
      </c>
      <c r="B2389" s="673" t="s">
        <v>5310</v>
      </c>
      <c r="C2389" s="682" t="s">
        <v>6460</v>
      </c>
      <c r="D2389" s="681" t="str">
        <f>IFERROR(VLOOKUP(CONCATENATE($A2389,"T"),'05 APU'!$1:$1048576,3,),"")</f>
        <v/>
      </c>
      <c r="E2389" s="681" t="str">
        <f>IFERROR(VLOOKUP(CONCATENATE($A2389,"T2"),'05 APU'!$1:$1048576,3,),"")</f>
        <v/>
      </c>
      <c r="F2389" s="681" t="str">
        <f>IFERROR(VLOOKUP(CONCATENATE($A2389,"T3"),'05 APU'!$1:$1048576,3,),"")</f>
        <v/>
      </c>
      <c r="G2389" s="672" t="s">
        <v>168</v>
      </c>
      <c r="H2389" s="351"/>
      <c r="I2389" s="90">
        <f>IFERROR((VLOOKUP(CONCATENATE($A2389,"D"),'05 APU'!$1:$1048576,9,)),0)</f>
        <v>0</v>
      </c>
      <c r="J2389" s="90">
        <f t="shared" si="75"/>
        <v>0</v>
      </c>
      <c r="K2389" s="297" t="str">
        <f>IFERROR(VLOOKUP(CONCATENATE($A2389,"C"),'05 APU'!$1:$1048576,9,),"")</f>
        <v/>
      </c>
      <c r="L2389" s="297" t="str">
        <f>IFERROR(VLOOKUP(CONCATENATE($A2389,"B"),'05 APU'!$1:$1048576,9,),"")</f>
        <v/>
      </c>
      <c r="M2389" s="297" t="str">
        <f>IFERROR(VLOOKUP(CONCATENATE($A2389,"A"),'05 APU'!$1:$1048576,9,),"")</f>
        <v/>
      </c>
      <c r="N2389" s="86"/>
      <c r="O2389" s="90">
        <f>IFERROR(VLOOKUP(CONCATENATE($A2389,"D"),'05 APU'!$T:$AB,9,),0)</f>
        <v>0</v>
      </c>
      <c r="P2389" s="90">
        <f t="shared" si="76"/>
        <v>0</v>
      </c>
      <c r="Q2389" s="90">
        <f>IFERROR(VLOOKUP(CONCATENATE($A2389,"C"),'05 APU'!$T:$AB,9,),0)</f>
        <v>0</v>
      </c>
      <c r="R2389" s="90">
        <f>IFERROR(VLOOKUP(CONCATENATE($A2389,"B"),'05 APU'!$T:$AB,9,),0)</f>
        <v>0</v>
      </c>
      <c r="S2389" s="90">
        <f>IFERROR(VLOOKUP(CONCATENATE($A2389,"A"),'05 APU'!$T:$AB,9,),0)</f>
        <v>0</v>
      </c>
      <c r="U2389" s="421"/>
      <c r="V2389" s="424"/>
      <c r="W2389" s="429" t="s">
        <v>7203</v>
      </c>
    </row>
    <row r="2390" spans="1:23" ht="31.5" x14ac:dyDescent="0.25">
      <c r="A2390" s="88">
        <v>2380</v>
      </c>
      <c r="B2390" s="673" t="s">
        <v>5311</v>
      </c>
      <c r="C2390" s="682" t="s">
        <v>6461</v>
      </c>
      <c r="D2390" s="681" t="str">
        <f>IFERROR(VLOOKUP(CONCATENATE($A2390,"T"),'05 APU'!$1:$1048576,3,),"")</f>
        <v/>
      </c>
      <c r="E2390" s="681" t="str">
        <f>IFERROR(VLOOKUP(CONCATENATE($A2390,"T2"),'05 APU'!$1:$1048576,3,),"")</f>
        <v/>
      </c>
      <c r="F2390" s="681" t="str">
        <f>IFERROR(VLOOKUP(CONCATENATE($A2390,"T3"),'05 APU'!$1:$1048576,3,),"")</f>
        <v/>
      </c>
      <c r="G2390" s="672" t="s">
        <v>168</v>
      </c>
      <c r="H2390" s="351"/>
      <c r="I2390" s="90">
        <f>IFERROR((VLOOKUP(CONCATENATE($A2390,"D"),'05 APU'!$1:$1048576,9,)),0)</f>
        <v>0</v>
      </c>
      <c r="J2390" s="90">
        <f t="shared" si="75"/>
        <v>0</v>
      </c>
      <c r="K2390" s="297" t="str">
        <f>IFERROR(VLOOKUP(CONCATENATE($A2390,"C"),'05 APU'!$1:$1048576,9,),"")</f>
        <v/>
      </c>
      <c r="L2390" s="297" t="str">
        <f>IFERROR(VLOOKUP(CONCATENATE($A2390,"B"),'05 APU'!$1:$1048576,9,),"")</f>
        <v/>
      </c>
      <c r="M2390" s="297" t="str">
        <f>IFERROR(VLOOKUP(CONCATENATE($A2390,"A"),'05 APU'!$1:$1048576,9,),"")</f>
        <v/>
      </c>
      <c r="N2390" s="86"/>
      <c r="O2390" s="90">
        <f>IFERROR(VLOOKUP(CONCATENATE($A2390,"D"),'05 APU'!$T:$AB,9,),0)</f>
        <v>0</v>
      </c>
      <c r="P2390" s="90">
        <f t="shared" si="76"/>
        <v>0</v>
      </c>
      <c r="Q2390" s="90">
        <f>IFERROR(VLOOKUP(CONCATENATE($A2390,"C"),'05 APU'!$T:$AB,9,),0)</f>
        <v>0</v>
      </c>
      <c r="R2390" s="90">
        <f>IFERROR(VLOOKUP(CONCATENATE($A2390,"B"),'05 APU'!$T:$AB,9,),0)</f>
        <v>0</v>
      </c>
      <c r="S2390" s="90">
        <f>IFERROR(VLOOKUP(CONCATENATE($A2390,"A"),'05 APU'!$T:$AB,9,),0)</f>
        <v>0</v>
      </c>
      <c r="U2390" s="421"/>
      <c r="V2390" s="424"/>
      <c r="W2390" s="429" t="s">
        <v>7203</v>
      </c>
    </row>
    <row r="2391" spans="1:23" ht="21" x14ac:dyDescent="0.25">
      <c r="A2391" s="88">
        <v>2381</v>
      </c>
      <c r="B2391" s="670"/>
      <c r="C2391" s="671" t="s">
        <v>7151</v>
      </c>
      <c r="D2391" s="681" t="str">
        <f>IFERROR(VLOOKUP(CONCATENATE($A2391,"T"),'05 APU'!$1:$1048576,3,),"")</f>
        <v/>
      </c>
      <c r="E2391" s="681" t="str">
        <f>IFERROR(VLOOKUP(CONCATENATE($A2391,"T2"),'05 APU'!$1:$1048576,3,),"")</f>
        <v/>
      </c>
      <c r="F2391" s="681" t="str">
        <f>IFERROR(VLOOKUP(CONCATENATE($A2391,"T3"),'05 APU'!$1:$1048576,3,),"")</f>
        <v/>
      </c>
      <c r="G2391" s="672"/>
      <c r="H2391" s="351"/>
      <c r="I2391" s="90">
        <f>IFERROR((VLOOKUP(CONCATENATE($A2391,"D"),'05 APU'!$1:$1048576,9,)),0)</f>
        <v>0</v>
      </c>
      <c r="J2391" s="90">
        <f t="shared" si="75"/>
        <v>0</v>
      </c>
      <c r="K2391" s="297" t="str">
        <f>IFERROR(VLOOKUP(CONCATENATE($A2391,"C"),'05 APU'!$1:$1048576,9,),"")</f>
        <v/>
      </c>
      <c r="L2391" s="297" t="str">
        <f>IFERROR(VLOOKUP(CONCATENATE($A2391,"B"),'05 APU'!$1:$1048576,9,),"")</f>
        <v/>
      </c>
      <c r="M2391" s="297" t="str">
        <f>IFERROR(VLOOKUP(CONCATENATE($A2391,"A"),'05 APU'!$1:$1048576,9,),"")</f>
        <v/>
      </c>
      <c r="N2391" s="86"/>
      <c r="O2391" s="90">
        <f>IFERROR(VLOOKUP(CONCATENATE($A2391,"D"),'05 APU'!$T:$AB,9,),0)</f>
        <v>0</v>
      </c>
      <c r="P2391" s="90">
        <f t="shared" si="76"/>
        <v>0</v>
      </c>
      <c r="Q2391" s="90">
        <f>IFERROR(VLOOKUP(CONCATENATE($A2391,"C"),'05 APU'!$T:$AB,9,),0)</f>
        <v>0</v>
      </c>
      <c r="R2391" s="90">
        <f>IFERROR(VLOOKUP(CONCATENATE($A2391,"B"),'05 APU'!$T:$AB,9,),0)</f>
        <v>0</v>
      </c>
      <c r="S2391" s="90">
        <f>IFERROR(VLOOKUP(CONCATENATE($A2391,"A"),'05 APU'!$T:$AB,9,),0)</f>
        <v>0</v>
      </c>
      <c r="U2391" s="421"/>
      <c r="V2391" s="424"/>
      <c r="W2391" s="429"/>
    </row>
    <row r="2392" spans="1:23" ht="31.5" x14ac:dyDescent="0.25">
      <c r="A2392" s="88">
        <v>2382</v>
      </c>
      <c r="B2392" s="673" t="s">
        <v>5312</v>
      </c>
      <c r="C2392" s="682" t="s">
        <v>6462</v>
      </c>
      <c r="D2392" s="681" t="str">
        <f>IFERROR(VLOOKUP(CONCATENATE($A2392,"T"),'05 APU'!$1:$1048576,3,),"")</f>
        <v/>
      </c>
      <c r="E2392" s="681" t="str">
        <f>IFERROR(VLOOKUP(CONCATENATE($A2392,"T2"),'05 APU'!$1:$1048576,3,),"")</f>
        <v/>
      </c>
      <c r="F2392" s="681" t="str">
        <f>IFERROR(VLOOKUP(CONCATENATE($A2392,"T3"),'05 APU'!$1:$1048576,3,),"")</f>
        <v/>
      </c>
      <c r="G2392" s="672" t="s">
        <v>168</v>
      </c>
      <c r="H2392" s="351"/>
      <c r="I2392" s="90">
        <f>IFERROR((VLOOKUP(CONCATENATE($A2392,"D"),'05 APU'!$1:$1048576,9,)),0)</f>
        <v>0</v>
      </c>
      <c r="J2392" s="90">
        <f t="shared" si="75"/>
        <v>0</v>
      </c>
      <c r="K2392" s="297" t="str">
        <f>IFERROR(VLOOKUP(CONCATENATE($A2392,"C"),'05 APU'!$1:$1048576,9,),"")</f>
        <v/>
      </c>
      <c r="L2392" s="297" t="str">
        <f>IFERROR(VLOOKUP(CONCATENATE($A2392,"B"),'05 APU'!$1:$1048576,9,),"")</f>
        <v/>
      </c>
      <c r="M2392" s="297" t="str">
        <f>IFERROR(VLOOKUP(CONCATENATE($A2392,"A"),'05 APU'!$1:$1048576,9,),"")</f>
        <v/>
      </c>
      <c r="N2392" s="86"/>
      <c r="O2392" s="90">
        <f>IFERROR(VLOOKUP(CONCATENATE($A2392,"D"),'05 APU'!$T:$AB,9,),0)</f>
        <v>0</v>
      </c>
      <c r="P2392" s="90">
        <f t="shared" si="76"/>
        <v>0</v>
      </c>
      <c r="Q2392" s="90">
        <f>IFERROR(VLOOKUP(CONCATENATE($A2392,"C"),'05 APU'!$T:$AB,9,),0)</f>
        <v>0</v>
      </c>
      <c r="R2392" s="90">
        <f>IFERROR(VLOOKUP(CONCATENATE($A2392,"B"),'05 APU'!$T:$AB,9,),0)</f>
        <v>0</v>
      </c>
      <c r="S2392" s="90">
        <f>IFERROR(VLOOKUP(CONCATENATE($A2392,"A"),'05 APU'!$T:$AB,9,),0)</f>
        <v>0</v>
      </c>
      <c r="U2392" s="421"/>
      <c r="V2392" s="424"/>
      <c r="W2392" s="429" t="s">
        <v>7203</v>
      </c>
    </row>
    <row r="2393" spans="1:23" ht="31.5" x14ac:dyDescent="0.25">
      <c r="A2393" s="88">
        <v>2383</v>
      </c>
      <c r="B2393" s="673" t="s">
        <v>5313</v>
      </c>
      <c r="C2393" s="682" t="s">
        <v>6463</v>
      </c>
      <c r="D2393" s="681" t="str">
        <f>IFERROR(VLOOKUP(CONCATENATE($A2393,"T"),'05 APU'!$1:$1048576,3,),"")</f>
        <v/>
      </c>
      <c r="E2393" s="681" t="str">
        <f>IFERROR(VLOOKUP(CONCATENATE($A2393,"T2"),'05 APU'!$1:$1048576,3,),"")</f>
        <v/>
      </c>
      <c r="F2393" s="681" t="str">
        <f>IFERROR(VLOOKUP(CONCATENATE($A2393,"T3"),'05 APU'!$1:$1048576,3,),"")</f>
        <v/>
      </c>
      <c r="G2393" s="672" t="s">
        <v>168</v>
      </c>
      <c r="H2393" s="351"/>
      <c r="I2393" s="90">
        <f>IFERROR((VLOOKUP(CONCATENATE($A2393,"D"),'05 APU'!$1:$1048576,9,)),0)</f>
        <v>0</v>
      </c>
      <c r="J2393" s="90">
        <f t="shared" si="75"/>
        <v>0</v>
      </c>
      <c r="K2393" s="297" t="str">
        <f>IFERROR(VLOOKUP(CONCATENATE($A2393,"C"),'05 APU'!$1:$1048576,9,),"")</f>
        <v/>
      </c>
      <c r="L2393" s="297" t="str">
        <f>IFERROR(VLOOKUP(CONCATENATE($A2393,"B"),'05 APU'!$1:$1048576,9,),"")</f>
        <v/>
      </c>
      <c r="M2393" s="297" t="str">
        <f>IFERROR(VLOOKUP(CONCATENATE($A2393,"A"),'05 APU'!$1:$1048576,9,),"")</f>
        <v/>
      </c>
      <c r="N2393" s="86"/>
      <c r="O2393" s="90">
        <f>IFERROR(VLOOKUP(CONCATENATE($A2393,"D"),'05 APU'!$T:$AB,9,),0)</f>
        <v>0</v>
      </c>
      <c r="P2393" s="90">
        <f t="shared" si="76"/>
        <v>0</v>
      </c>
      <c r="Q2393" s="90">
        <f>IFERROR(VLOOKUP(CONCATENATE($A2393,"C"),'05 APU'!$T:$AB,9,),0)</f>
        <v>0</v>
      </c>
      <c r="R2393" s="90">
        <f>IFERROR(VLOOKUP(CONCATENATE($A2393,"B"),'05 APU'!$T:$AB,9,),0)</f>
        <v>0</v>
      </c>
      <c r="S2393" s="90">
        <f>IFERROR(VLOOKUP(CONCATENATE($A2393,"A"),'05 APU'!$T:$AB,9,),0)</f>
        <v>0</v>
      </c>
      <c r="U2393" s="421"/>
      <c r="V2393" s="424"/>
      <c r="W2393" s="429" t="s">
        <v>7203</v>
      </c>
    </row>
    <row r="2394" spans="1:23" ht="31.5" x14ac:dyDescent="0.25">
      <c r="A2394" s="88">
        <v>2384</v>
      </c>
      <c r="B2394" s="673" t="s">
        <v>5314</v>
      </c>
      <c r="C2394" s="682" t="s">
        <v>6464</v>
      </c>
      <c r="D2394" s="681" t="str">
        <f>IFERROR(VLOOKUP(CONCATENATE($A2394,"T"),'05 APU'!$1:$1048576,3,),"")</f>
        <v/>
      </c>
      <c r="E2394" s="681" t="str">
        <f>IFERROR(VLOOKUP(CONCATENATE($A2394,"T2"),'05 APU'!$1:$1048576,3,),"")</f>
        <v/>
      </c>
      <c r="F2394" s="681" t="str">
        <f>IFERROR(VLOOKUP(CONCATENATE($A2394,"T3"),'05 APU'!$1:$1048576,3,),"")</f>
        <v/>
      </c>
      <c r="G2394" s="672" t="s">
        <v>168</v>
      </c>
      <c r="H2394" s="351"/>
      <c r="I2394" s="90">
        <f>IFERROR((VLOOKUP(CONCATENATE($A2394,"D"),'05 APU'!$1:$1048576,9,)),0)</f>
        <v>0</v>
      </c>
      <c r="J2394" s="90">
        <f t="shared" si="75"/>
        <v>0</v>
      </c>
      <c r="K2394" s="297" t="str">
        <f>IFERROR(VLOOKUP(CONCATENATE($A2394,"C"),'05 APU'!$1:$1048576,9,),"")</f>
        <v/>
      </c>
      <c r="L2394" s="297" t="str">
        <f>IFERROR(VLOOKUP(CONCATENATE($A2394,"B"),'05 APU'!$1:$1048576,9,),"")</f>
        <v/>
      </c>
      <c r="M2394" s="297" t="str">
        <f>IFERROR(VLOOKUP(CONCATENATE($A2394,"A"),'05 APU'!$1:$1048576,9,),"")</f>
        <v/>
      </c>
      <c r="N2394" s="86"/>
      <c r="O2394" s="90">
        <f>IFERROR(VLOOKUP(CONCATENATE($A2394,"D"),'05 APU'!$T:$AB,9,),0)</f>
        <v>0</v>
      </c>
      <c r="P2394" s="90">
        <f t="shared" si="76"/>
        <v>0</v>
      </c>
      <c r="Q2394" s="90">
        <f>IFERROR(VLOOKUP(CONCATENATE($A2394,"C"),'05 APU'!$T:$AB,9,),0)</f>
        <v>0</v>
      </c>
      <c r="R2394" s="90">
        <f>IFERROR(VLOOKUP(CONCATENATE($A2394,"B"),'05 APU'!$T:$AB,9,),0)</f>
        <v>0</v>
      </c>
      <c r="S2394" s="90">
        <f>IFERROR(VLOOKUP(CONCATENATE($A2394,"A"),'05 APU'!$T:$AB,9,),0)</f>
        <v>0</v>
      </c>
      <c r="U2394" s="421"/>
      <c r="V2394" s="424"/>
      <c r="W2394" s="429" t="s">
        <v>7203</v>
      </c>
    </row>
    <row r="2395" spans="1:23" ht="31.5" x14ac:dyDescent="0.25">
      <c r="A2395" s="88">
        <v>2385</v>
      </c>
      <c r="B2395" s="673" t="s">
        <v>5315</v>
      </c>
      <c r="C2395" s="682" t="s">
        <v>6465</v>
      </c>
      <c r="D2395" s="681" t="str">
        <f>IFERROR(VLOOKUP(CONCATENATE($A2395,"T"),'05 APU'!$1:$1048576,3,),"")</f>
        <v/>
      </c>
      <c r="E2395" s="681" t="str">
        <f>IFERROR(VLOOKUP(CONCATENATE($A2395,"T2"),'05 APU'!$1:$1048576,3,),"")</f>
        <v/>
      </c>
      <c r="F2395" s="681" t="str">
        <f>IFERROR(VLOOKUP(CONCATENATE($A2395,"T3"),'05 APU'!$1:$1048576,3,),"")</f>
        <v/>
      </c>
      <c r="G2395" s="672" t="s">
        <v>168</v>
      </c>
      <c r="H2395" s="351"/>
      <c r="I2395" s="90">
        <f>IFERROR((VLOOKUP(CONCATENATE($A2395,"D"),'05 APU'!$1:$1048576,9,)),0)</f>
        <v>0</v>
      </c>
      <c r="J2395" s="90">
        <f t="shared" si="75"/>
        <v>0</v>
      </c>
      <c r="K2395" s="297" t="str">
        <f>IFERROR(VLOOKUP(CONCATENATE($A2395,"C"),'05 APU'!$1:$1048576,9,),"")</f>
        <v/>
      </c>
      <c r="L2395" s="297" t="str">
        <f>IFERROR(VLOOKUP(CONCATENATE($A2395,"B"),'05 APU'!$1:$1048576,9,),"")</f>
        <v/>
      </c>
      <c r="M2395" s="297" t="str">
        <f>IFERROR(VLOOKUP(CONCATENATE($A2395,"A"),'05 APU'!$1:$1048576,9,),"")</f>
        <v/>
      </c>
      <c r="N2395" s="86"/>
      <c r="O2395" s="90">
        <f>IFERROR(VLOOKUP(CONCATENATE($A2395,"D"),'05 APU'!$T:$AB,9,),0)</f>
        <v>0</v>
      </c>
      <c r="P2395" s="90">
        <f t="shared" si="76"/>
        <v>0</v>
      </c>
      <c r="Q2395" s="90">
        <f>IFERROR(VLOOKUP(CONCATENATE($A2395,"C"),'05 APU'!$T:$AB,9,),0)</f>
        <v>0</v>
      </c>
      <c r="R2395" s="90">
        <f>IFERROR(VLOOKUP(CONCATENATE($A2395,"B"),'05 APU'!$T:$AB,9,),0)</f>
        <v>0</v>
      </c>
      <c r="S2395" s="90">
        <f>IFERROR(VLOOKUP(CONCATENATE($A2395,"A"),'05 APU'!$T:$AB,9,),0)</f>
        <v>0</v>
      </c>
      <c r="U2395" s="421"/>
      <c r="V2395" s="424"/>
      <c r="W2395" s="429" t="s">
        <v>7203</v>
      </c>
    </row>
    <row r="2396" spans="1:23" ht="21" x14ac:dyDescent="0.25">
      <c r="A2396" s="88">
        <v>2386</v>
      </c>
      <c r="B2396" s="670"/>
      <c r="C2396" s="671" t="s">
        <v>7152</v>
      </c>
      <c r="D2396" s="681" t="str">
        <f>IFERROR(VLOOKUP(CONCATENATE($A2396,"T"),'05 APU'!$1:$1048576,3,),"")</f>
        <v/>
      </c>
      <c r="E2396" s="681" t="str">
        <f>IFERROR(VLOOKUP(CONCATENATE($A2396,"T2"),'05 APU'!$1:$1048576,3,),"")</f>
        <v/>
      </c>
      <c r="F2396" s="681" t="str">
        <f>IFERROR(VLOOKUP(CONCATENATE($A2396,"T3"),'05 APU'!$1:$1048576,3,),"")</f>
        <v/>
      </c>
      <c r="G2396" s="672"/>
      <c r="H2396" s="351"/>
      <c r="I2396" s="90">
        <f>IFERROR((VLOOKUP(CONCATENATE($A2396,"D"),'05 APU'!$1:$1048576,9,)),0)</f>
        <v>0</v>
      </c>
      <c r="J2396" s="90">
        <f t="shared" si="75"/>
        <v>0</v>
      </c>
      <c r="K2396" s="297" t="str">
        <f>IFERROR(VLOOKUP(CONCATENATE($A2396,"C"),'05 APU'!$1:$1048576,9,),"")</f>
        <v/>
      </c>
      <c r="L2396" s="297" t="str">
        <f>IFERROR(VLOOKUP(CONCATENATE($A2396,"B"),'05 APU'!$1:$1048576,9,),"")</f>
        <v/>
      </c>
      <c r="M2396" s="297" t="str">
        <f>IFERROR(VLOOKUP(CONCATENATE($A2396,"A"),'05 APU'!$1:$1048576,9,),"")</f>
        <v/>
      </c>
      <c r="N2396" s="86"/>
      <c r="O2396" s="90">
        <f>IFERROR(VLOOKUP(CONCATENATE($A2396,"D"),'05 APU'!$T:$AB,9,),0)</f>
        <v>0</v>
      </c>
      <c r="P2396" s="90">
        <f t="shared" si="76"/>
        <v>0</v>
      </c>
      <c r="Q2396" s="90">
        <f>IFERROR(VLOOKUP(CONCATENATE($A2396,"C"),'05 APU'!$T:$AB,9,),0)</f>
        <v>0</v>
      </c>
      <c r="R2396" s="90">
        <f>IFERROR(VLOOKUP(CONCATENATE($A2396,"B"),'05 APU'!$T:$AB,9,),0)</f>
        <v>0</v>
      </c>
      <c r="S2396" s="90">
        <f>IFERROR(VLOOKUP(CONCATENATE($A2396,"A"),'05 APU'!$T:$AB,9,),0)</f>
        <v>0</v>
      </c>
      <c r="U2396" s="421"/>
      <c r="V2396" s="424"/>
      <c r="W2396" s="429"/>
    </row>
    <row r="2397" spans="1:23" ht="31.5" x14ac:dyDescent="0.25">
      <c r="A2397" s="88">
        <v>2387</v>
      </c>
      <c r="B2397" s="673" t="s">
        <v>5316</v>
      </c>
      <c r="C2397" s="682" t="s">
        <v>6466</v>
      </c>
      <c r="D2397" s="681" t="str">
        <f>IFERROR(VLOOKUP(CONCATENATE($A2397,"T"),'05 APU'!$1:$1048576,3,),"")</f>
        <v/>
      </c>
      <c r="E2397" s="681" t="str">
        <f>IFERROR(VLOOKUP(CONCATENATE($A2397,"T2"),'05 APU'!$1:$1048576,3,),"")</f>
        <v/>
      </c>
      <c r="F2397" s="681" t="str">
        <f>IFERROR(VLOOKUP(CONCATENATE($A2397,"T3"),'05 APU'!$1:$1048576,3,),"")</f>
        <v/>
      </c>
      <c r="G2397" s="672" t="s">
        <v>168</v>
      </c>
      <c r="H2397" s="351"/>
      <c r="I2397" s="90">
        <f>IFERROR((VLOOKUP(CONCATENATE($A2397,"D"),'05 APU'!$1:$1048576,9,)),0)</f>
        <v>0</v>
      </c>
      <c r="J2397" s="90">
        <f t="shared" si="75"/>
        <v>0</v>
      </c>
      <c r="K2397" s="297" t="str">
        <f>IFERROR(VLOOKUP(CONCATENATE($A2397,"C"),'05 APU'!$1:$1048576,9,),"")</f>
        <v/>
      </c>
      <c r="L2397" s="297" t="str">
        <f>IFERROR(VLOOKUP(CONCATENATE($A2397,"B"),'05 APU'!$1:$1048576,9,),"")</f>
        <v/>
      </c>
      <c r="M2397" s="297" t="str">
        <f>IFERROR(VLOOKUP(CONCATENATE($A2397,"A"),'05 APU'!$1:$1048576,9,),"")</f>
        <v/>
      </c>
      <c r="N2397" s="86"/>
      <c r="O2397" s="90">
        <f>IFERROR(VLOOKUP(CONCATENATE($A2397,"D"),'05 APU'!$T:$AB,9,),0)</f>
        <v>0</v>
      </c>
      <c r="P2397" s="90">
        <f t="shared" si="76"/>
        <v>0</v>
      </c>
      <c r="Q2397" s="90">
        <f>IFERROR(VLOOKUP(CONCATENATE($A2397,"C"),'05 APU'!$T:$AB,9,),0)</f>
        <v>0</v>
      </c>
      <c r="R2397" s="90">
        <f>IFERROR(VLOOKUP(CONCATENATE($A2397,"B"),'05 APU'!$T:$AB,9,),0)</f>
        <v>0</v>
      </c>
      <c r="S2397" s="90">
        <f>IFERROR(VLOOKUP(CONCATENATE($A2397,"A"),'05 APU'!$T:$AB,9,),0)</f>
        <v>0</v>
      </c>
      <c r="U2397" s="421"/>
      <c r="V2397" s="424"/>
      <c r="W2397" s="429" t="s">
        <v>7203</v>
      </c>
    </row>
    <row r="2398" spans="1:23" ht="31.5" x14ac:dyDescent="0.25">
      <c r="A2398" s="88">
        <v>2388</v>
      </c>
      <c r="B2398" s="673" t="s">
        <v>5317</v>
      </c>
      <c r="C2398" s="682" t="s">
        <v>6467</v>
      </c>
      <c r="D2398" s="681" t="str">
        <f>IFERROR(VLOOKUP(CONCATENATE($A2398,"T"),'05 APU'!$1:$1048576,3,),"")</f>
        <v/>
      </c>
      <c r="E2398" s="681" t="str">
        <f>IFERROR(VLOOKUP(CONCATENATE($A2398,"T2"),'05 APU'!$1:$1048576,3,),"")</f>
        <v/>
      </c>
      <c r="F2398" s="681" t="str">
        <f>IFERROR(VLOOKUP(CONCATENATE($A2398,"T3"),'05 APU'!$1:$1048576,3,),"")</f>
        <v/>
      </c>
      <c r="G2398" s="672" t="s">
        <v>168</v>
      </c>
      <c r="H2398" s="351"/>
      <c r="I2398" s="90">
        <f>IFERROR((VLOOKUP(CONCATENATE($A2398,"D"),'05 APU'!$1:$1048576,9,)),0)</f>
        <v>0</v>
      </c>
      <c r="J2398" s="90">
        <f t="shared" si="75"/>
        <v>0</v>
      </c>
      <c r="K2398" s="297" t="str">
        <f>IFERROR(VLOOKUP(CONCATENATE($A2398,"C"),'05 APU'!$1:$1048576,9,),"")</f>
        <v/>
      </c>
      <c r="L2398" s="297" t="str">
        <f>IFERROR(VLOOKUP(CONCATENATE($A2398,"B"),'05 APU'!$1:$1048576,9,),"")</f>
        <v/>
      </c>
      <c r="M2398" s="297" t="str">
        <f>IFERROR(VLOOKUP(CONCATENATE($A2398,"A"),'05 APU'!$1:$1048576,9,),"")</f>
        <v/>
      </c>
      <c r="N2398" s="86"/>
      <c r="O2398" s="90">
        <f>IFERROR(VLOOKUP(CONCATENATE($A2398,"D"),'05 APU'!$T:$AB,9,),0)</f>
        <v>0</v>
      </c>
      <c r="P2398" s="90">
        <f t="shared" si="76"/>
        <v>0</v>
      </c>
      <c r="Q2398" s="90">
        <f>IFERROR(VLOOKUP(CONCATENATE($A2398,"C"),'05 APU'!$T:$AB,9,),0)</f>
        <v>0</v>
      </c>
      <c r="R2398" s="90">
        <f>IFERROR(VLOOKUP(CONCATENATE($A2398,"B"),'05 APU'!$T:$AB,9,),0)</f>
        <v>0</v>
      </c>
      <c r="S2398" s="90">
        <f>IFERROR(VLOOKUP(CONCATENATE($A2398,"A"),'05 APU'!$T:$AB,9,),0)</f>
        <v>0</v>
      </c>
      <c r="U2398" s="421"/>
      <c r="V2398" s="424"/>
      <c r="W2398" s="429" t="s">
        <v>7203</v>
      </c>
    </row>
    <row r="2399" spans="1:23" ht="31.5" x14ac:dyDescent="0.25">
      <c r="A2399" s="88">
        <v>2389</v>
      </c>
      <c r="B2399" s="673" t="s">
        <v>5318</v>
      </c>
      <c r="C2399" s="682" t="s">
        <v>6468</v>
      </c>
      <c r="D2399" s="681" t="str">
        <f>IFERROR(VLOOKUP(CONCATENATE($A2399,"T"),'05 APU'!$1:$1048576,3,),"")</f>
        <v/>
      </c>
      <c r="E2399" s="681" t="str">
        <f>IFERROR(VLOOKUP(CONCATENATE($A2399,"T2"),'05 APU'!$1:$1048576,3,),"")</f>
        <v/>
      </c>
      <c r="F2399" s="681" t="str">
        <f>IFERROR(VLOOKUP(CONCATENATE($A2399,"T3"),'05 APU'!$1:$1048576,3,),"")</f>
        <v/>
      </c>
      <c r="G2399" s="672" t="s">
        <v>168</v>
      </c>
      <c r="H2399" s="351"/>
      <c r="I2399" s="90">
        <f>IFERROR((VLOOKUP(CONCATENATE($A2399,"D"),'05 APU'!$1:$1048576,9,)),0)</f>
        <v>0</v>
      </c>
      <c r="J2399" s="90">
        <f t="shared" si="75"/>
        <v>0</v>
      </c>
      <c r="K2399" s="297" t="str">
        <f>IFERROR(VLOOKUP(CONCATENATE($A2399,"C"),'05 APU'!$1:$1048576,9,),"")</f>
        <v/>
      </c>
      <c r="L2399" s="297" t="str">
        <f>IFERROR(VLOOKUP(CONCATENATE($A2399,"B"),'05 APU'!$1:$1048576,9,),"")</f>
        <v/>
      </c>
      <c r="M2399" s="297" t="str">
        <f>IFERROR(VLOOKUP(CONCATENATE($A2399,"A"),'05 APU'!$1:$1048576,9,),"")</f>
        <v/>
      </c>
      <c r="N2399" s="86"/>
      <c r="O2399" s="90">
        <f>IFERROR(VLOOKUP(CONCATENATE($A2399,"D"),'05 APU'!$T:$AB,9,),0)</f>
        <v>0</v>
      </c>
      <c r="P2399" s="90">
        <f t="shared" si="76"/>
        <v>0</v>
      </c>
      <c r="Q2399" s="90">
        <f>IFERROR(VLOOKUP(CONCATENATE($A2399,"C"),'05 APU'!$T:$AB,9,),0)</f>
        <v>0</v>
      </c>
      <c r="R2399" s="90">
        <f>IFERROR(VLOOKUP(CONCATENATE($A2399,"B"),'05 APU'!$T:$AB,9,),0)</f>
        <v>0</v>
      </c>
      <c r="S2399" s="90">
        <f>IFERROR(VLOOKUP(CONCATENATE($A2399,"A"),'05 APU'!$T:$AB,9,),0)</f>
        <v>0</v>
      </c>
      <c r="U2399" s="421"/>
      <c r="V2399" s="424"/>
      <c r="W2399" s="429" t="s">
        <v>7203</v>
      </c>
    </row>
    <row r="2400" spans="1:23" ht="31.5" x14ac:dyDescent="0.25">
      <c r="A2400" s="88">
        <v>2390</v>
      </c>
      <c r="B2400" s="673" t="s">
        <v>5319</v>
      </c>
      <c r="C2400" s="682" t="s">
        <v>6469</v>
      </c>
      <c r="D2400" s="681" t="str">
        <f>IFERROR(VLOOKUP(CONCATENATE($A2400,"T"),'05 APU'!$1:$1048576,3,),"")</f>
        <v/>
      </c>
      <c r="E2400" s="681" t="str">
        <f>IFERROR(VLOOKUP(CONCATENATE($A2400,"T2"),'05 APU'!$1:$1048576,3,),"")</f>
        <v/>
      </c>
      <c r="F2400" s="681" t="str">
        <f>IFERROR(VLOOKUP(CONCATENATE($A2400,"T3"),'05 APU'!$1:$1048576,3,),"")</f>
        <v/>
      </c>
      <c r="G2400" s="672" t="s">
        <v>168</v>
      </c>
      <c r="H2400" s="351"/>
      <c r="I2400" s="90">
        <f>IFERROR((VLOOKUP(CONCATENATE($A2400,"D"),'05 APU'!$1:$1048576,9,)),0)</f>
        <v>0</v>
      </c>
      <c r="J2400" s="90">
        <f t="shared" si="75"/>
        <v>0</v>
      </c>
      <c r="K2400" s="297" t="str">
        <f>IFERROR(VLOOKUP(CONCATENATE($A2400,"C"),'05 APU'!$1:$1048576,9,),"")</f>
        <v/>
      </c>
      <c r="L2400" s="297" t="str">
        <f>IFERROR(VLOOKUP(CONCATENATE($A2400,"B"),'05 APU'!$1:$1048576,9,),"")</f>
        <v/>
      </c>
      <c r="M2400" s="297" t="str">
        <f>IFERROR(VLOOKUP(CONCATENATE($A2400,"A"),'05 APU'!$1:$1048576,9,),"")</f>
        <v/>
      </c>
      <c r="N2400" s="86"/>
      <c r="O2400" s="90">
        <f>IFERROR(VLOOKUP(CONCATENATE($A2400,"D"),'05 APU'!$T:$AB,9,),0)</f>
        <v>0</v>
      </c>
      <c r="P2400" s="90">
        <f t="shared" si="76"/>
        <v>0</v>
      </c>
      <c r="Q2400" s="90">
        <f>IFERROR(VLOOKUP(CONCATENATE($A2400,"C"),'05 APU'!$T:$AB,9,),0)</f>
        <v>0</v>
      </c>
      <c r="R2400" s="90">
        <f>IFERROR(VLOOKUP(CONCATENATE($A2400,"B"),'05 APU'!$T:$AB,9,),0)</f>
        <v>0</v>
      </c>
      <c r="S2400" s="90">
        <f>IFERROR(VLOOKUP(CONCATENATE($A2400,"A"),'05 APU'!$T:$AB,9,),0)</f>
        <v>0</v>
      </c>
      <c r="U2400" s="421"/>
      <c r="V2400" s="424"/>
      <c r="W2400" s="429" t="s">
        <v>7203</v>
      </c>
    </row>
    <row r="2401" spans="1:23" ht="21" x14ac:dyDescent="0.25">
      <c r="A2401" s="88">
        <v>2391</v>
      </c>
      <c r="B2401" s="670"/>
      <c r="C2401" s="671" t="s">
        <v>7149</v>
      </c>
      <c r="D2401" s="681" t="str">
        <f>IFERROR(VLOOKUP(CONCATENATE($A2401,"T"),'05 APU'!$1:$1048576,3,),"")</f>
        <v/>
      </c>
      <c r="E2401" s="681" t="str">
        <f>IFERROR(VLOOKUP(CONCATENATE($A2401,"T2"),'05 APU'!$1:$1048576,3,),"")</f>
        <v/>
      </c>
      <c r="F2401" s="681" t="str">
        <f>IFERROR(VLOOKUP(CONCATENATE($A2401,"T3"),'05 APU'!$1:$1048576,3,),"")</f>
        <v/>
      </c>
      <c r="G2401" s="672"/>
      <c r="H2401" s="351"/>
      <c r="I2401" s="90">
        <f>IFERROR((VLOOKUP(CONCATENATE($A2401,"D"),'05 APU'!$1:$1048576,9,)),0)</f>
        <v>0</v>
      </c>
      <c r="J2401" s="90">
        <f t="shared" si="75"/>
        <v>0</v>
      </c>
      <c r="K2401" s="297" t="str">
        <f>IFERROR(VLOOKUP(CONCATENATE($A2401,"C"),'05 APU'!$1:$1048576,9,),"")</f>
        <v/>
      </c>
      <c r="L2401" s="297" t="str">
        <f>IFERROR(VLOOKUP(CONCATENATE($A2401,"B"),'05 APU'!$1:$1048576,9,),"")</f>
        <v/>
      </c>
      <c r="M2401" s="297" t="str">
        <f>IFERROR(VLOOKUP(CONCATENATE($A2401,"A"),'05 APU'!$1:$1048576,9,),"")</f>
        <v/>
      </c>
      <c r="N2401" s="86"/>
      <c r="O2401" s="90">
        <f>IFERROR(VLOOKUP(CONCATENATE($A2401,"D"),'05 APU'!$T:$AB,9,),0)</f>
        <v>0</v>
      </c>
      <c r="P2401" s="90">
        <f t="shared" si="76"/>
        <v>0</v>
      </c>
      <c r="Q2401" s="90">
        <f>IFERROR(VLOOKUP(CONCATENATE($A2401,"C"),'05 APU'!$T:$AB,9,),0)</f>
        <v>0</v>
      </c>
      <c r="R2401" s="90">
        <f>IFERROR(VLOOKUP(CONCATENATE($A2401,"B"),'05 APU'!$T:$AB,9,),0)</f>
        <v>0</v>
      </c>
      <c r="S2401" s="90">
        <f>IFERROR(VLOOKUP(CONCATENATE($A2401,"A"),'05 APU'!$T:$AB,9,),0)</f>
        <v>0</v>
      </c>
      <c r="U2401" s="421"/>
      <c r="V2401" s="424"/>
      <c r="W2401" s="429"/>
    </row>
    <row r="2402" spans="1:23" ht="31.5" x14ac:dyDescent="0.25">
      <c r="A2402" s="88">
        <v>2392</v>
      </c>
      <c r="B2402" s="673" t="s">
        <v>5320</v>
      </c>
      <c r="C2402" s="682" t="s">
        <v>6470</v>
      </c>
      <c r="D2402" s="681" t="str">
        <f>IFERROR(VLOOKUP(CONCATENATE($A2402,"T"),'05 APU'!$1:$1048576,3,),"")</f>
        <v/>
      </c>
      <c r="E2402" s="681" t="str">
        <f>IFERROR(VLOOKUP(CONCATENATE($A2402,"T2"),'05 APU'!$1:$1048576,3,),"")</f>
        <v/>
      </c>
      <c r="F2402" s="681" t="str">
        <f>IFERROR(VLOOKUP(CONCATENATE($A2402,"T3"),'05 APU'!$1:$1048576,3,),"")</f>
        <v/>
      </c>
      <c r="G2402" s="672" t="s">
        <v>168</v>
      </c>
      <c r="H2402" s="351"/>
      <c r="I2402" s="90">
        <f>IFERROR((VLOOKUP(CONCATENATE($A2402,"D"),'05 APU'!$1:$1048576,9,)),0)</f>
        <v>0</v>
      </c>
      <c r="J2402" s="90">
        <f t="shared" si="75"/>
        <v>0</v>
      </c>
      <c r="K2402" s="297" t="str">
        <f>IFERROR(VLOOKUP(CONCATENATE($A2402,"C"),'05 APU'!$1:$1048576,9,),"")</f>
        <v/>
      </c>
      <c r="L2402" s="297" t="str">
        <f>IFERROR(VLOOKUP(CONCATENATE($A2402,"B"),'05 APU'!$1:$1048576,9,),"")</f>
        <v/>
      </c>
      <c r="M2402" s="297" t="str">
        <f>IFERROR(VLOOKUP(CONCATENATE($A2402,"A"),'05 APU'!$1:$1048576,9,),"")</f>
        <v/>
      </c>
      <c r="N2402" s="86"/>
      <c r="O2402" s="90">
        <f>IFERROR(VLOOKUP(CONCATENATE($A2402,"D"),'05 APU'!$T:$AB,9,),0)</f>
        <v>0</v>
      </c>
      <c r="P2402" s="90">
        <f t="shared" si="76"/>
        <v>0</v>
      </c>
      <c r="Q2402" s="90">
        <f>IFERROR(VLOOKUP(CONCATENATE($A2402,"C"),'05 APU'!$T:$AB,9,),0)</f>
        <v>0</v>
      </c>
      <c r="R2402" s="90">
        <f>IFERROR(VLOOKUP(CONCATENATE($A2402,"B"),'05 APU'!$T:$AB,9,),0)</f>
        <v>0</v>
      </c>
      <c r="S2402" s="90">
        <f>IFERROR(VLOOKUP(CONCATENATE($A2402,"A"),'05 APU'!$T:$AB,9,),0)</f>
        <v>0</v>
      </c>
      <c r="U2402" s="421"/>
      <c r="V2402" s="424"/>
      <c r="W2402" s="429" t="s">
        <v>7203</v>
      </c>
    </row>
    <row r="2403" spans="1:23" ht="31.5" x14ac:dyDescent="0.25">
      <c r="A2403" s="88">
        <v>2393</v>
      </c>
      <c r="B2403" s="673" t="s">
        <v>5321</v>
      </c>
      <c r="C2403" s="682" t="s">
        <v>6471</v>
      </c>
      <c r="D2403" s="681" t="str">
        <f>IFERROR(VLOOKUP(CONCATENATE($A2403,"T"),'05 APU'!$1:$1048576,3,),"")</f>
        <v/>
      </c>
      <c r="E2403" s="681" t="str">
        <f>IFERROR(VLOOKUP(CONCATENATE($A2403,"T2"),'05 APU'!$1:$1048576,3,),"")</f>
        <v/>
      </c>
      <c r="F2403" s="681" t="str">
        <f>IFERROR(VLOOKUP(CONCATENATE($A2403,"T3"),'05 APU'!$1:$1048576,3,),"")</f>
        <v/>
      </c>
      <c r="G2403" s="672" t="s">
        <v>168</v>
      </c>
      <c r="H2403" s="351"/>
      <c r="I2403" s="90">
        <f>IFERROR((VLOOKUP(CONCATENATE($A2403,"D"),'05 APU'!$1:$1048576,9,)),0)</f>
        <v>0</v>
      </c>
      <c r="J2403" s="90">
        <f t="shared" si="75"/>
        <v>0</v>
      </c>
      <c r="K2403" s="297" t="str">
        <f>IFERROR(VLOOKUP(CONCATENATE($A2403,"C"),'05 APU'!$1:$1048576,9,),"")</f>
        <v/>
      </c>
      <c r="L2403" s="297" t="str">
        <f>IFERROR(VLOOKUP(CONCATENATE($A2403,"B"),'05 APU'!$1:$1048576,9,),"")</f>
        <v/>
      </c>
      <c r="M2403" s="297" t="str">
        <f>IFERROR(VLOOKUP(CONCATENATE($A2403,"A"),'05 APU'!$1:$1048576,9,),"")</f>
        <v/>
      </c>
      <c r="N2403" s="86"/>
      <c r="O2403" s="90">
        <f>IFERROR(VLOOKUP(CONCATENATE($A2403,"D"),'05 APU'!$T:$AB,9,),0)</f>
        <v>0</v>
      </c>
      <c r="P2403" s="90">
        <f t="shared" si="76"/>
        <v>0</v>
      </c>
      <c r="Q2403" s="90">
        <f>IFERROR(VLOOKUP(CONCATENATE($A2403,"C"),'05 APU'!$T:$AB,9,),0)</f>
        <v>0</v>
      </c>
      <c r="R2403" s="90">
        <f>IFERROR(VLOOKUP(CONCATENATE($A2403,"B"),'05 APU'!$T:$AB,9,),0)</f>
        <v>0</v>
      </c>
      <c r="S2403" s="90">
        <f>IFERROR(VLOOKUP(CONCATENATE($A2403,"A"),'05 APU'!$T:$AB,9,),0)</f>
        <v>0</v>
      </c>
      <c r="U2403" s="421"/>
      <c r="V2403" s="424"/>
      <c r="W2403" s="429" t="s">
        <v>7203</v>
      </c>
    </row>
    <row r="2404" spans="1:23" ht="31.5" x14ac:dyDescent="0.25">
      <c r="A2404" s="88">
        <v>2394</v>
      </c>
      <c r="B2404" s="673" t="s">
        <v>5322</v>
      </c>
      <c r="C2404" s="682" t="s">
        <v>6472</v>
      </c>
      <c r="D2404" s="681" t="str">
        <f>IFERROR(VLOOKUP(CONCATENATE($A2404,"T"),'05 APU'!$1:$1048576,3,),"")</f>
        <v/>
      </c>
      <c r="E2404" s="681" t="str">
        <f>IFERROR(VLOOKUP(CONCATENATE($A2404,"T2"),'05 APU'!$1:$1048576,3,),"")</f>
        <v/>
      </c>
      <c r="F2404" s="681" t="str">
        <f>IFERROR(VLOOKUP(CONCATENATE($A2404,"T3"),'05 APU'!$1:$1048576,3,),"")</f>
        <v/>
      </c>
      <c r="G2404" s="672" t="s">
        <v>168</v>
      </c>
      <c r="H2404" s="351"/>
      <c r="I2404" s="90">
        <f>IFERROR((VLOOKUP(CONCATENATE($A2404,"D"),'05 APU'!$1:$1048576,9,)),0)</f>
        <v>0</v>
      </c>
      <c r="J2404" s="90">
        <f t="shared" si="75"/>
        <v>0</v>
      </c>
      <c r="K2404" s="297" t="str">
        <f>IFERROR(VLOOKUP(CONCATENATE($A2404,"C"),'05 APU'!$1:$1048576,9,),"")</f>
        <v/>
      </c>
      <c r="L2404" s="297" t="str">
        <f>IFERROR(VLOOKUP(CONCATENATE($A2404,"B"),'05 APU'!$1:$1048576,9,),"")</f>
        <v/>
      </c>
      <c r="M2404" s="297" t="str">
        <f>IFERROR(VLOOKUP(CONCATENATE($A2404,"A"),'05 APU'!$1:$1048576,9,),"")</f>
        <v/>
      </c>
      <c r="N2404" s="86"/>
      <c r="O2404" s="90">
        <f>IFERROR(VLOOKUP(CONCATENATE($A2404,"D"),'05 APU'!$T:$AB,9,),0)</f>
        <v>0</v>
      </c>
      <c r="P2404" s="90">
        <f t="shared" si="76"/>
        <v>0</v>
      </c>
      <c r="Q2404" s="90">
        <f>IFERROR(VLOOKUP(CONCATENATE($A2404,"C"),'05 APU'!$T:$AB,9,),0)</f>
        <v>0</v>
      </c>
      <c r="R2404" s="90">
        <f>IFERROR(VLOOKUP(CONCATENATE($A2404,"B"),'05 APU'!$T:$AB,9,),0)</f>
        <v>0</v>
      </c>
      <c r="S2404" s="90">
        <f>IFERROR(VLOOKUP(CONCATENATE($A2404,"A"),'05 APU'!$T:$AB,9,),0)</f>
        <v>0</v>
      </c>
      <c r="U2404" s="421"/>
      <c r="V2404" s="424"/>
      <c r="W2404" s="429" t="s">
        <v>7203</v>
      </c>
    </row>
    <row r="2405" spans="1:23" ht="31.5" x14ac:dyDescent="0.25">
      <c r="A2405" s="88">
        <v>2395</v>
      </c>
      <c r="B2405" s="673" t="s">
        <v>5323</v>
      </c>
      <c r="C2405" s="682" t="s">
        <v>6473</v>
      </c>
      <c r="D2405" s="681" t="str">
        <f>IFERROR(VLOOKUP(CONCATENATE($A2405,"T"),'05 APU'!$1:$1048576,3,),"")</f>
        <v/>
      </c>
      <c r="E2405" s="681" t="str">
        <f>IFERROR(VLOOKUP(CONCATENATE($A2405,"T2"),'05 APU'!$1:$1048576,3,),"")</f>
        <v/>
      </c>
      <c r="F2405" s="681" t="str">
        <f>IFERROR(VLOOKUP(CONCATENATE($A2405,"T3"),'05 APU'!$1:$1048576,3,),"")</f>
        <v/>
      </c>
      <c r="G2405" s="672" t="s">
        <v>168</v>
      </c>
      <c r="H2405" s="351"/>
      <c r="I2405" s="90">
        <f>IFERROR((VLOOKUP(CONCATENATE($A2405,"D"),'05 APU'!$1:$1048576,9,)),0)</f>
        <v>0</v>
      </c>
      <c r="J2405" s="90">
        <f t="shared" si="75"/>
        <v>0</v>
      </c>
      <c r="K2405" s="297" t="str">
        <f>IFERROR(VLOOKUP(CONCATENATE($A2405,"C"),'05 APU'!$1:$1048576,9,),"")</f>
        <v/>
      </c>
      <c r="L2405" s="297" t="str">
        <f>IFERROR(VLOOKUP(CONCATENATE($A2405,"B"),'05 APU'!$1:$1048576,9,),"")</f>
        <v/>
      </c>
      <c r="M2405" s="297" t="str">
        <f>IFERROR(VLOOKUP(CONCATENATE($A2405,"A"),'05 APU'!$1:$1048576,9,),"")</f>
        <v/>
      </c>
      <c r="N2405" s="86"/>
      <c r="O2405" s="90">
        <f>IFERROR(VLOOKUP(CONCATENATE($A2405,"D"),'05 APU'!$T:$AB,9,),0)</f>
        <v>0</v>
      </c>
      <c r="P2405" s="90">
        <f t="shared" si="76"/>
        <v>0</v>
      </c>
      <c r="Q2405" s="90">
        <f>IFERROR(VLOOKUP(CONCATENATE($A2405,"C"),'05 APU'!$T:$AB,9,),0)</f>
        <v>0</v>
      </c>
      <c r="R2405" s="90">
        <f>IFERROR(VLOOKUP(CONCATENATE($A2405,"B"),'05 APU'!$T:$AB,9,),0)</f>
        <v>0</v>
      </c>
      <c r="S2405" s="90">
        <f>IFERROR(VLOOKUP(CONCATENATE($A2405,"A"),'05 APU'!$T:$AB,9,),0)</f>
        <v>0</v>
      </c>
      <c r="U2405" s="421"/>
      <c r="V2405" s="424"/>
      <c r="W2405" s="429" t="s">
        <v>7203</v>
      </c>
    </row>
    <row r="2406" spans="1:23" ht="21" x14ac:dyDescent="0.25">
      <c r="A2406" s="88">
        <v>2396</v>
      </c>
      <c r="B2406" s="670"/>
      <c r="C2406" s="671" t="s">
        <v>7150</v>
      </c>
      <c r="D2406" s="681" t="str">
        <f>IFERROR(VLOOKUP(CONCATENATE($A2406,"T"),'05 APU'!$1:$1048576,3,),"")</f>
        <v/>
      </c>
      <c r="E2406" s="681" t="str">
        <f>IFERROR(VLOOKUP(CONCATENATE($A2406,"T2"),'05 APU'!$1:$1048576,3,),"")</f>
        <v/>
      </c>
      <c r="F2406" s="681" t="str">
        <f>IFERROR(VLOOKUP(CONCATENATE($A2406,"T3"),'05 APU'!$1:$1048576,3,),"")</f>
        <v/>
      </c>
      <c r="G2406" s="672"/>
      <c r="H2406" s="351"/>
      <c r="I2406" s="90">
        <f>IFERROR((VLOOKUP(CONCATENATE($A2406,"D"),'05 APU'!$1:$1048576,9,)),0)</f>
        <v>0</v>
      </c>
      <c r="J2406" s="90">
        <f t="shared" si="75"/>
        <v>0</v>
      </c>
      <c r="K2406" s="297" t="str">
        <f>IFERROR(VLOOKUP(CONCATENATE($A2406,"C"),'05 APU'!$1:$1048576,9,),"")</f>
        <v/>
      </c>
      <c r="L2406" s="297" t="str">
        <f>IFERROR(VLOOKUP(CONCATENATE($A2406,"B"),'05 APU'!$1:$1048576,9,),"")</f>
        <v/>
      </c>
      <c r="M2406" s="297" t="str">
        <f>IFERROR(VLOOKUP(CONCATENATE($A2406,"A"),'05 APU'!$1:$1048576,9,),"")</f>
        <v/>
      </c>
      <c r="N2406" s="86"/>
      <c r="O2406" s="90">
        <f>IFERROR(VLOOKUP(CONCATENATE($A2406,"D"),'05 APU'!$T:$AB,9,),0)</f>
        <v>0</v>
      </c>
      <c r="P2406" s="90">
        <f t="shared" si="76"/>
        <v>0</v>
      </c>
      <c r="Q2406" s="90">
        <f>IFERROR(VLOOKUP(CONCATENATE($A2406,"C"),'05 APU'!$T:$AB,9,),0)</f>
        <v>0</v>
      </c>
      <c r="R2406" s="90">
        <f>IFERROR(VLOOKUP(CONCATENATE($A2406,"B"),'05 APU'!$T:$AB,9,),0)</f>
        <v>0</v>
      </c>
      <c r="S2406" s="90">
        <f>IFERROR(VLOOKUP(CONCATENATE($A2406,"A"),'05 APU'!$T:$AB,9,),0)</f>
        <v>0</v>
      </c>
      <c r="U2406" s="421"/>
      <c r="V2406" s="424"/>
      <c r="W2406" s="429"/>
    </row>
    <row r="2407" spans="1:23" ht="31.5" x14ac:dyDescent="0.25">
      <c r="A2407" s="88">
        <v>2397</v>
      </c>
      <c r="B2407" s="673" t="s">
        <v>5324</v>
      </c>
      <c r="C2407" s="682" t="s">
        <v>6474</v>
      </c>
      <c r="D2407" s="681" t="str">
        <f>IFERROR(VLOOKUP(CONCATENATE($A2407,"T"),'05 APU'!$1:$1048576,3,),"")</f>
        <v/>
      </c>
      <c r="E2407" s="681" t="str">
        <f>IFERROR(VLOOKUP(CONCATENATE($A2407,"T2"),'05 APU'!$1:$1048576,3,),"")</f>
        <v/>
      </c>
      <c r="F2407" s="681" t="str">
        <f>IFERROR(VLOOKUP(CONCATENATE($A2407,"T3"),'05 APU'!$1:$1048576,3,),"")</f>
        <v/>
      </c>
      <c r="G2407" s="672" t="s">
        <v>168</v>
      </c>
      <c r="H2407" s="351"/>
      <c r="I2407" s="90">
        <f>IFERROR((VLOOKUP(CONCATENATE($A2407,"D"),'05 APU'!$1:$1048576,9,)),0)</f>
        <v>0</v>
      </c>
      <c r="J2407" s="90">
        <f t="shared" si="75"/>
        <v>0</v>
      </c>
      <c r="K2407" s="297" t="str">
        <f>IFERROR(VLOOKUP(CONCATENATE($A2407,"C"),'05 APU'!$1:$1048576,9,),"")</f>
        <v/>
      </c>
      <c r="L2407" s="297" t="str">
        <f>IFERROR(VLOOKUP(CONCATENATE($A2407,"B"),'05 APU'!$1:$1048576,9,),"")</f>
        <v/>
      </c>
      <c r="M2407" s="297" t="str">
        <f>IFERROR(VLOOKUP(CONCATENATE($A2407,"A"),'05 APU'!$1:$1048576,9,),"")</f>
        <v/>
      </c>
      <c r="N2407" s="86"/>
      <c r="O2407" s="90">
        <f>IFERROR(VLOOKUP(CONCATENATE($A2407,"D"),'05 APU'!$T:$AB,9,),0)</f>
        <v>0</v>
      </c>
      <c r="P2407" s="90">
        <f t="shared" si="76"/>
        <v>0</v>
      </c>
      <c r="Q2407" s="90">
        <f>IFERROR(VLOOKUP(CONCATENATE($A2407,"C"),'05 APU'!$T:$AB,9,),0)</f>
        <v>0</v>
      </c>
      <c r="R2407" s="90">
        <f>IFERROR(VLOOKUP(CONCATENATE($A2407,"B"),'05 APU'!$T:$AB,9,),0)</f>
        <v>0</v>
      </c>
      <c r="S2407" s="90">
        <f>IFERROR(VLOOKUP(CONCATENATE($A2407,"A"),'05 APU'!$T:$AB,9,),0)</f>
        <v>0</v>
      </c>
      <c r="U2407" s="421"/>
      <c r="V2407" s="424"/>
      <c r="W2407" s="429" t="s">
        <v>7203</v>
      </c>
    </row>
    <row r="2408" spans="1:23" ht="31.5" x14ac:dyDescent="0.25">
      <c r="A2408" s="88">
        <v>2398</v>
      </c>
      <c r="B2408" s="673" t="s">
        <v>5325</v>
      </c>
      <c r="C2408" s="682" t="s">
        <v>6475</v>
      </c>
      <c r="D2408" s="681" t="str">
        <f>IFERROR(VLOOKUP(CONCATENATE($A2408,"T"),'05 APU'!$1:$1048576,3,),"")</f>
        <v/>
      </c>
      <c r="E2408" s="681" t="str">
        <f>IFERROR(VLOOKUP(CONCATENATE($A2408,"T2"),'05 APU'!$1:$1048576,3,),"")</f>
        <v/>
      </c>
      <c r="F2408" s="681" t="str">
        <f>IFERROR(VLOOKUP(CONCATENATE($A2408,"T3"),'05 APU'!$1:$1048576,3,),"")</f>
        <v/>
      </c>
      <c r="G2408" s="672" t="s">
        <v>168</v>
      </c>
      <c r="H2408" s="351"/>
      <c r="I2408" s="90">
        <f>IFERROR((VLOOKUP(CONCATENATE($A2408,"D"),'05 APU'!$1:$1048576,9,)),0)</f>
        <v>0</v>
      </c>
      <c r="J2408" s="90">
        <f t="shared" si="75"/>
        <v>0</v>
      </c>
      <c r="K2408" s="297" t="str">
        <f>IFERROR(VLOOKUP(CONCATENATE($A2408,"C"),'05 APU'!$1:$1048576,9,),"")</f>
        <v/>
      </c>
      <c r="L2408" s="297" t="str">
        <f>IFERROR(VLOOKUP(CONCATENATE($A2408,"B"),'05 APU'!$1:$1048576,9,),"")</f>
        <v/>
      </c>
      <c r="M2408" s="297" t="str">
        <f>IFERROR(VLOOKUP(CONCATENATE($A2408,"A"),'05 APU'!$1:$1048576,9,),"")</f>
        <v/>
      </c>
      <c r="N2408" s="86"/>
      <c r="O2408" s="90">
        <f>IFERROR(VLOOKUP(CONCATENATE($A2408,"D"),'05 APU'!$T:$AB,9,),0)</f>
        <v>0</v>
      </c>
      <c r="P2408" s="90">
        <f t="shared" si="76"/>
        <v>0</v>
      </c>
      <c r="Q2408" s="90">
        <f>IFERROR(VLOOKUP(CONCATENATE($A2408,"C"),'05 APU'!$T:$AB,9,),0)</f>
        <v>0</v>
      </c>
      <c r="R2408" s="90">
        <f>IFERROR(VLOOKUP(CONCATENATE($A2408,"B"),'05 APU'!$T:$AB,9,),0)</f>
        <v>0</v>
      </c>
      <c r="S2408" s="90">
        <f>IFERROR(VLOOKUP(CONCATENATE($A2408,"A"),'05 APU'!$T:$AB,9,),0)</f>
        <v>0</v>
      </c>
      <c r="U2408" s="421"/>
      <c r="V2408" s="424"/>
      <c r="W2408" s="429" t="s">
        <v>7203</v>
      </c>
    </row>
    <row r="2409" spans="1:23" ht="31.5" x14ac:dyDescent="0.25">
      <c r="A2409" s="88">
        <v>2399</v>
      </c>
      <c r="B2409" s="673" t="s">
        <v>5326</v>
      </c>
      <c r="C2409" s="682" t="s">
        <v>6476</v>
      </c>
      <c r="D2409" s="681" t="str">
        <f>IFERROR(VLOOKUP(CONCATENATE($A2409,"T"),'05 APU'!$1:$1048576,3,),"")</f>
        <v/>
      </c>
      <c r="E2409" s="681" t="str">
        <f>IFERROR(VLOOKUP(CONCATENATE($A2409,"T2"),'05 APU'!$1:$1048576,3,),"")</f>
        <v/>
      </c>
      <c r="F2409" s="681" t="str">
        <f>IFERROR(VLOOKUP(CONCATENATE($A2409,"T3"),'05 APU'!$1:$1048576,3,),"")</f>
        <v/>
      </c>
      <c r="G2409" s="672" t="s">
        <v>168</v>
      </c>
      <c r="H2409" s="351"/>
      <c r="I2409" s="90">
        <f>IFERROR((VLOOKUP(CONCATENATE($A2409,"D"),'05 APU'!$1:$1048576,9,)),0)</f>
        <v>0</v>
      </c>
      <c r="J2409" s="90">
        <f t="shared" si="75"/>
        <v>0</v>
      </c>
      <c r="K2409" s="297" t="str">
        <f>IFERROR(VLOOKUP(CONCATENATE($A2409,"C"),'05 APU'!$1:$1048576,9,),"")</f>
        <v/>
      </c>
      <c r="L2409" s="297" t="str">
        <f>IFERROR(VLOOKUP(CONCATENATE($A2409,"B"),'05 APU'!$1:$1048576,9,),"")</f>
        <v/>
      </c>
      <c r="M2409" s="297" t="str">
        <f>IFERROR(VLOOKUP(CONCATENATE($A2409,"A"),'05 APU'!$1:$1048576,9,),"")</f>
        <v/>
      </c>
      <c r="N2409" s="86"/>
      <c r="O2409" s="90">
        <f>IFERROR(VLOOKUP(CONCATENATE($A2409,"D"),'05 APU'!$T:$AB,9,),0)</f>
        <v>0</v>
      </c>
      <c r="P2409" s="90">
        <f t="shared" si="76"/>
        <v>0</v>
      </c>
      <c r="Q2409" s="90">
        <f>IFERROR(VLOOKUP(CONCATENATE($A2409,"C"),'05 APU'!$T:$AB,9,),0)</f>
        <v>0</v>
      </c>
      <c r="R2409" s="90">
        <f>IFERROR(VLOOKUP(CONCATENATE($A2409,"B"),'05 APU'!$T:$AB,9,),0)</f>
        <v>0</v>
      </c>
      <c r="S2409" s="90">
        <f>IFERROR(VLOOKUP(CONCATENATE($A2409,"A"),'05 APU'!$T:$AB,9,),0)</f>
        <v>0</v>
      </c>
      <c r="U2409" s="421"/>
      <c r="V2409" s="424"/>
      <c r="W2409" s="429" t="s">
        <v>7203</v>
      </c>
    </row>
    <row r="2410" spans="1:23" ht="31.5" x14ac:dyDescent="0.25">
      <c r="A2410" s="88">
        <v>2400</v>
      </c>
      <c r="B2410" s="673" t="s">
        <v>5327</v>
      </c>
      <c r="C2410" s="682" t="s">
        <v>6477</v>
      </c>
      <c r="D2410" s="681" t="str">
        <f>IFERROR(VLOOKUP(CONCATENATE($A2410,"T"),'05 APU'!$1:$1048576,3,),"")</f>
        <v/>
      </c>
      <c r="E2410" s="681" t="str">
        <f>IFERROR(VLOOKUP(CONCATENATE($A2410,"T2"),'05 APU'!$1:$1048576,3,),"")</f>
        <v/>
      </c>
      <c r="F2410" s="681" t="str">
        <f>IFERROR(VLOOKUP(CONCATENATE($A2410,"T3"),'05 APU'!$1:$1048576,3,),"")</f>
        <v/>
      </c>
      <c r="G2410" s="672" t="s">
        <v>168</v>
      </c>
      <c r="H2410" s="351"/>
      <c r="I2410" s="90">
        <f>IFERROR((VLOOKUP(CONCATENATE($A2410,"D"),'05 APU'!$1:$1048576,9,)),0)</f>
        <v>0</v>
      </c>
      <c r="J2410" s="90">
        <f t="shared" si="75"/>
        <v>0</v>
      </c>
      <c r="K2410" s="297" t="str">
        <f>IFERROR(VLOOKUP(CONCATENATE($A2410,"C"),'05 APU'!$1:$1048576,9,),"")</f>
        <v/>
      </c>
      <c r="L2410" s="297" t="str">
        <f>IFERROR(VLOOKUP(CONCATENATE($A2410,"B"),'05 APU'!$1:$1048576,9,),"")</f>
        <v/>
      </c>
      <c r="M2410" s="297" t="str">
        <f>IFERROR(VLOOKUP(CONCATENATE($A2410,"A"),'05 APU'!$1:$1048576,9,),"")</f>
        <v/>
      </c>
      <c r="N2410" s="86"/>
      <c r="O2410" s="90">
        <f>IFERROR(VLOOKUP(CONCATENATE($A2410,"D"),'05 APU'!$T:$AB,9,),0)</f>
        <v>0</v>
      </c>
      <c r="P2410" s="90">
        <f t="shared" si="76"/>
        <v>0</v>
      </c>
      <c r="Q2410" s="90">
        <f>IFERROR(VLOOKUP(CONCATENATE($A2410,"C"),'05 APU'!$T:$AB,9,),0)</f>
        <v>0</v>
      </c>
      <c r="R2410" s="90">
        <f>IFERROR(VLOOKUP(CONCATENATE($A2410,"B"),'05 APU'!$T:$AB,9,),0)</f>
        <v>0</v>
      </c>
      <c r="S2410" s="90">
        <f>IFERROR(VLOOKUP(CONCATENATE($A2410,"A"),'05 APU'!$T:$AB,9,),0)</f>
        <v>0</v>
      </c>
      <c r="U2410" s="421"/>
      <c r="V2410" s="424"/>
      <c r="W2410" s="429" t="s">
        <v>7203</v>
      </c>
    </row>
    <row r="2411" spans="1:23" ht="21" x14ac:dyDescent="0.25">
      <c r="A2411" s="88">
        <v>2401</v>
      </c>
      <c r="B2411" s="670"/>
      <c r="C2411" s="671" t="s">
        <v>7151</v>
      </c>
      <c r="D2411" s="681" t="str">
        <f>IFERROR(VLOOKUP(CONCATENATE($A2411,"T"),'05 APU'!$1:$1048576,3,),"")</f>
        <v/>
      </c>
      <c r="E2411" s="681" t="str">
        <f>IFERROR(VLOOKUP(CONCATENATE($A2411,"T2"),'05 APU'!$1:$1048576,3,),"")</f>
        <v/>
      </c>
      <c r="F2411" s="681" t="str">
        <f>IFERROR(VLOOKUP(CONCATENATE($A2411,"T3"),'05 APU'!$1:$1048576,3,),"")</f>
        <v/>
      </c>
      <c r="G2411" s="672"/>
      <c r="H2411" s="351"/>
      <c r="I2411" s="90">
        <f>IFERROR((VLOOKUP(CONCATENATE($A2411,"D"),'05 APU'!$1:$1048576,9,)),0)</f>
        <v>0</v>
      </c>
      <c r="J2411" s="90">
        <f t="shared" si="75"/>
        <v>0</v>
      </c>
      <c r="K2411" s="297" t="str">
        <f>IFERROR(VLOOKUP(CONCATENATE($A2411,"C"),'05 APU'!$1:$1048576,9,),"")</f>
        <v/>
      </c>
      <c r="L2411" s="297" t="str">
        <f>IFERROR(VLOOKUP(CONCATENATE($A2411,"B"),'05 APU'!$1:$1048576,9,),"")</f>
        <v/>
      </c>
      <c r="M2411" s="297" t="str">
        <f>IFERROR(VLOOKUP(CONCATENATE($A2411,"A"),'05 APU'!$1:$1048576,9,),"")</f>
        <v/>
      </c>
      <c r="N2411" s="86"/>
      <c r="O2411" s="90">
        <f>IFERROR(VLOOKUP(CONCATENATE($A2411,"D"),'05 APU'!$T:$AB,9,),0)</f>
        <v>0</v>
      </c>
      <c r="P2411" s="90">
        <f t="shared" si="76"/>
        <v>0</v>
      </c>
      <c r="Q2411" s="90">
        <f>IFERROR(VLOOKUP(CONCATENATE($A2411,"C"),'05 APU'!$T:$AB,9,),0)</f>
        <v>0</v>
      </c>
      <c r="R2411" s="90">
        <f>IFERROR(VLOOKUP(CONCATENATE($A2411,"B"),'05 APU'!$T:$AB,9,),0)</f>
        <v>0</v>
      </c>
      <c r="S2411" s="90">
        <f>IFERROR(VLOOKUP(CONCATENATE($A2411,"A"),'05 APU'!$T:$AB,9,),0)</f>
        <v>0</v>
      </c>
      <c r="U2411" s="421"/>
      <c r="V2411" s="424"/>
      <c r="W2411" s="429"/>
    </row>
    <row r="2412" spans="1:23" ht="31.5" x14ac:dyDescent="0.25">
      <c r="A2412" s="88">
        <v>2402</v>
      </c>
      <c r="B2412" s="673" t="s">
        <v>5328</v>
      </c>
      <c r="C2412" s="682" t="s">
        <v>6478</v>
      </c>
      <c r="D2412" s="681" t="str">
        <f>IFERROR(VLOOKUP(CONCATENATE($A2412,"T"),'05 APU'!$1:$1048576,3,),"")</f>
        <v/>
      </c>
      <c r="E2412" s="681" t="str">
        <f>IFERROR(VLOOKUP(CONCATENATE($A2412,"T2"),'05 APU'!$1:$1048576,3,),"")</f>
        <v/>
      </c>
      <c r="F2412" s="681" t="str">
        <f>IFERROR(VLOOKUP(CONCATENATE($A2412,"T3"),'05 APU'!$1:$1048576,3,),"")</f>
        <v/>
      </c>
      <c r="G2412" s="672" t="s">
        <v>168</v>
      </c>
      <c r="H2412" s="351"/>
      <c r="I2412" s="90">
        <f>IFERROR((VLOOKUP(CONCATENATE($A2412,"D"),'05 APU'!$1:$1048576,9,)),0)</f>
        <v>0</v>
      </c>
      <c r="J2412" s="90">
        <f t="shared" si="75"/>
        <v>0</v>
      </c>
      <c r="K2412" s="297" t="str">
        <f>IFERROR(VLOOKUP(CONCATENATE($A2412,"C"),'05 APU'!$1:$1048576,9,),"")</f>
        <v/>
      </c>
      <c r="L2412" s="297" t="str">
        <f>IFERROR(VLOOKUP(CONCATENATE($A2412,"B"),'05 APU'!$1:$1048576,9,),"")</f>
        <v/>
      </c>
      <c r="M2412" s="297" t="str">
        <f>IFERROR(VLOOKUP(CONCATENATE($A2412,"A"),'05 APU'!$1:$1048576,9,),"")</f>
        <v/>
      </c>
      <c r="N2412" s="86"/>
      <c r="O2412" s="90">
        <f>IFERROR(VLOOKUP(CONCATENATE($A2412,"D"),'05 APU'!$T:$AB,9,),0)</f>
        <v>0</v>
      </c>
      <c r="P2412" s="90">
        <f t="shared" si="76"/>
        <v>0</v>
      </c>
      <c r="Q2412" s="90">
        <f>IFERROR(VLOOKUP(CONCATENATE($A2412,"C"),'05 APU'!$T:$AB,9,),0)</f>
        <v>0</v>
      </c>
      <c r="R2412" s="90">
        <f>IFERROR(VLOOKUP(CONCATENATE($A2412,"B"),'05 APU'!$T:$AB,9,),0)</f>
        <v>0</v>
      </c>
      <c r="S2412" s="90">
        <f>IFERROR(VLOOKUP(CONCATENATE($A2412,"A"),'05 APU'!$T:$AB,9,),0)</f>
        <v>0</v>
      </c>
      <c r="U2412" s="421"/>
      <c r="V2412" s="424"/>
      <c r="W2412" s="429" t="s">
        <v>7203</v>
      </c>
    </row>
    <row r="2413" spans="1:23" ht="31.5" x14ac:dyDescent="0.25">
      <c r="A2413" s="88">
        <v>2403</v>
      </c>
      <c r="B2413" s="673" t="s">
        <v>5329</v>
      </c>
      <c r="C2413" s="682" t="s">
        <v>6479</v>
      </c>
      <c r="D2413" s="681" t="str">
        <f>IFERROR(VLOOKUP(CONCATENATE($A2413,"T"),'05 APU'!$1:$1048576,3,),"")</f>
        <v/>
      </c>
      <c r="E2413" s="681" t="str">
        <f>IFERROR(VLOOKUP(CONCATENATE($A2413,"T2"),'05 APU'!$1:$1048576,3,),"")</f>
        <v/>
      </c>
      <c r="F2413" s="681" t="str">
        <f>IFERROR(VLOOKUP(CONCATENATE($A2413,"T3"),'05 APU'!$1:$1048576,3,),"")</f>
        <v/>
      </c>
      <c r="G2413" s="672" t="s">
        <v>168</v>
      </c>
      <c r="H2413" s="351"/>
      <c r="I2413" s="90">
        <f>IFERROR((VLOOKUP(CONCATENATE($A2413,"D"),'05 APU'!$1:$1048576,9,)),0)</f>
        <v>0</v>
      </c>
      <c r="J2413" s="90">
        <f t="shared" si="75"/>
        <v>0</v>
      </c>
      <c r="K2413" s="297" t="str">
        <f>IFERROR(VLOOKUP(CONCATENATE($A2413,"C"),'05 APU'!$1:$1048576,9,),"")</f>
        <v/>
      </c>
      <c r="L2413" s="297" t="str">
        <f>IFERROR(VLOOKUP(CONCATENATE($A2413,"B"),'05 APU'!$1:$1048576,9,),"")</f>
        <v/>
      </c>
      <c r="M2413" s="297" t="str">
        <f>IFERROR(VLOOKUP(CONCATENATE($A2413,"A"),'05 APU'!$1:$1048576,9,),"")</f>
        <v/>
      </c>
      <c r="N2413" s="86"/>
      <c r="O2413" s="90">
        <f>IFERROR(VLOOKUP(CONCATENATE($A2413,"D"),'05 APU'!$T:$AB,9,),0)</f>
        <v>0</v>
      </c>
      <c r="P2413" s="90">
        <f t="shared" si="76"/>
        <v>0</v>
      </c>
      <c r="Q2413" s="90">
        <f>IFERROR(VLOOKUP(CONCATENATE($A2413,"C"),'05 APU'!$T:$AB,9,),0)</f>
        <v>0</v>
      </c>
      <c r="R2413" s="90">
        <f>IFERROR(VLOOKUP(CONCATENATE($A2413,"B"),'05 APU'!$T:$AB,9,),0)</f>
        <v>0</v>
      </c>
      <c r="S2413" s="90">
        <f>IFERROR(VLOOKUP(CONCATENATE($A2413,"A"),'05 APU'!$T:$AB,9,),0)</f>
        <v>0</v>
      </c>
      <c r="U2413" s="421"/>
      <c r="V2413" s="424"/>
      <c r="W2413" s="429" t="s">
        <v>7203</v>
      </c>
    </row>
    <row r="2414" spans="1:23" ht="31.5" x14ac:dyDescent="0.25">
      <c r="A2414" s="88">
        <v>2404</v>
      </c>
      <c r="B2414" s="673" t="s">
        <v>5330</v>
      </c>
      <c r="C2414" s="682" t="s">
        <v>6480</v>
      </c>
      <c r="D2414" s="681" t="str">
        <f>IFERROR(VLOOKUP(CONCATENATE($A2414,"T"),'05 APU'!$1:$1048576,3,),"")</f>
        <v/>
      </c>
      <c r="E2414" s="681" t="str">
        <f>IFERROR(VLOOKUP(CONCATENATE($A2414,"T2"),'05 APU'!$1:$1048576,3,),"")</f>
        <v/>
      </c>
      <c r="F2414" s="681" t="str">
        <f>IFERROR(VLOOKUP(CONCATENATE($A2414,"T3"),'05 APU'!$1:$1048576,3,),"")</f>
        <v/>
      </c>
      <c r="G2414" s="672" t="s">
        <v>168</v>
      </c>
      <c r="H2414" s="351"/>
      <c r="I2414" s="90">
        <f>IFERROR((VLOOKUP(CONCATENATE($A2414,"D"),'05 APU'!$1:$1048576,9,)),0)</f>
        <v>0</v>
      </c>
      <c r="J2414" s="90">
        <f t="shared" si="75"/>
        <v>0</v>
      </c>
      <c r="K2414" s="297" t="str">
        <f>IFERROR(VLOOKUP(CONCATENATE($A2414,"C"),'05 APU'!$1:$1048576,9,),"")</f>
        <v/>
      </c>
      <c r="L2414" s="297" t="str">
        <f>IFERROR(VLOOKUP(CONCATENATE($A2414,"B"),'05 APU'!$1:$1048576,9,),"")</f>
        <v/>
      </c>
      <c r="M2414" s="297" t="str">
        <f>IFERROR(VLOOKUP(CONCATENATE($A2414,"A"),'05 APU'!$1:$1048576,9,),"")</f>
        <v/>
      </c>
      <c r="N2414" s="86"/>
      <c r="O2414" s="90">
        <f>IFERROR(VLOOKUP(CONCATENATE($A2414,"D"),'05 APU'!$T:$AB,9,),0)</f>
        <v>0</v>
      </c>
      <c r="P2414" s="90">
        <f t="shared" si="76"/>
        <v>0</v>
      </c>
      <c r="Q2414" s="90">
        <f>IFERROR(VLOOKUP(CONCATENATE($A2414,"C"),'05 APU'!$T:$AB,9,),0)</f>
        <v>0</v>
      </c>
      <c r="R2414" s="90">
        <f>IFERROR(VLOOKUP(CONCATENATE($A2414,"B"),'05 APU'!$T:$AB,9,),0)</f>
        <v>0</v>
      </c>
      <c r="S2414" s="90">
        <f>IFERROR(VLOOKUP(CONCATENATE($A2414,"A"),'05 APU'!$T:$AB,9,),0)</f>
        <v>0</v>
      </c>
      <c r="U2414" s="421"/>
      <c r="V2414" s="424"/>
      <c r="W2414" s="429" t="s">
        <v>7203</v>
      </c>
    </row>
    <row r="2415" spans="1:23" ht="31.5" x14ac:dyDescent="0.25">
      <c r="A2415" s="88">
        <v>2405</v>
      </c>
      <c r="B2415" s="673" t="s">
        <v>5331</v>
      </c>
      <c r="C2415" s="682" t="s">
        <v>6481</v>
      </c>
      <c r="D2415" s="681" t="str">
        <f>IFERROR(VLOOKUP(CONCATENATE($A2415,"T"),'05 APU'!$1:$1048576,3,),"")</f>
        <v/>
      </c>
      <c r="E2415" s="681" t="str">
        <f>IFERROR(VLOOKUP(CONCATENATE($A2415,"T2"),'05 APU'!$1:$1048576,3,),"")</f>
        <v/>
      </c>
      <c r="F2415" s="681" t="str">
        <f>IFERROR(VLOOKUP(CONCATENATE($A2415,"T3"),'05 APU'!$1:$1048576,3,),"")</f>
        <v/>
      </c>
      <c r="G2415" s="672" t="s">
        <v>168</v>
      </c>
      <c r="H2415" s="351"/>
      <c r="I2415" s="90">
        <f>IFERROR((VLOOKUP(CONCATENATE($A2415,"D"),'05 APU'!$1:$1048576,9,)),0)</f>
        <v>0</v>
      </c>
      <c r="J2415" s="90">
        <f t="shared" si="75"/>
        <v>0</v>
      </c>
      <c r="K2415" s="297" t="str">
        <f>IFERROR(VLOOKUP(CONCATENATE($A2415,"C"),'05 APU'!$1:$1048576,9,),"")</f>
        <v/>
      </c>
      <c r="L2415" s="297" t="str">
        <f>IFERROR(VLOOKUP(CONCATENATE($A2415,"B"),'05 APU'!$1:$1048576,9,),"")</f>
        <v/>
      </c>
      <c r="M2415" s="297" t="str">
        <f>IFERROR(VLOOKUP(CONCATENATE($A2415,"A"),'05 APU'!$1:$1048576,9,),"")</f>
        <v/>
      </c>
      <c r="N2415" s="86"/>
      <c r="O2415" s="90">
        <f>IFERROR(VLOOKUP(CONCATENATE($A2415,"D"),'05 APU'!$T:$AB,9,),0)</f>
        <v>0</v>
      </c>
      <c r="P2415" s="90">
        <f t="shared" si="76"/>
        <v>0</v>
      </c>
      <c r="Q2415" s="90">
        <f>IFERROR(VLOOKUP(CONCATENATE($A2415,"C"),'05 APU'!$T:$AB,9,),0)</f>
        <v>0</v>
      </c>
      <c r="R2415" s="90">
        <f>IFERROR(VLOOKUP(CONCATENATE($A2415,"B"),'05 APU'!$T:$AB,9,),0)</f>
        <v>0</v>
      </c>
      <c r="S2415" s="90">
        <f>IFERROR(VLOOKUP(CONCATENATE($A2415,"A"),'05 APU'!$T:$AB,9,),0)</f>
        <v>0</v>
      </c>
      <c r="U2415" s="421"/>
      <c r="V2415" s="424"/>
      <c r="W2415" s="429" t="s">
        <v>7203</v>
      </c>
    </row>
    <row r="2416" spans="1:23" ht="21" x14ac:dyDescent="0.25">
      <c r="A2416" s="88">
        <v>2406</v>
      </c>
      <c r="B2416" s="670"/>
      <c r="C2416" s="671" t="s">
        <v>7152</v>
      </c>
      <c r="D2416" s="681" t="str">
        <f>IFERROR(VLOOKUP(CONCATENATE($A2416,"T"),'05 APU'!$1:$1048576,3,),"")</f>
        <v/>
      </c>
      <c r="E2416" s="681" t="str">
        <f>IFERROR(VLOOKUP(CONCATENATE($A2416,"T2"),'05 APU'!$1:$1048576,3,),"")</f>
        <v/>
      </c>
      <c r="F2416" s="681" t="str">
        <f>IFERROR(VLOOKUP(CONCATENATE($A2416,"T3"),'05 APU'!$1:$1048576,3,),"")</f>
        <v/>
      </c>
      <c r="G2416" s="672"/>
      <c r="H2416" s="351"/>
      <c r="I2416" s="90">
        <f>IFERROR((VLOOKUP(CONCATENATE($A2416,"D"),'05 APU'!$1:$1048576,9,)),0)</f>
        <v>0</v>
      </c>
      <c r="J2416" s="90">
        <f t="shared" si="75"/>
        <v>0</v>
      </c>
      <c r="K2416" s="297" t="str">
        <f>IFERROR(VLOOKUP(CONCATENATE($A2416,"C"),'05 APU'!$1:$1048576,9,),"")</f>
        <v/>
      </c>
      <c r="L2416" s="297" t="str">
        <f>IFERROR(VLOOKUP(CONCATENATE($A2416,"B"),'05 APU'!$1:$1048576,9,),"")</f>
        <v/>
      </c>
      <c r="M2416" s="297" t="str">
        <f>IFERROR(VLOOKUP(CONCATENATE($A2416,"A"),'05 APU'!$1:$1048576,9,),"")</f>
        <v/>
      </c>
      <c r="N2416" s="86"/>
      <c r="O2416" s="90">
        <f>IFERROR(VLOOKUP(CONCATENATE($A2416,"D"),'05 APU'!$T:$AB,9,),0)</f>
        <v>0</v>
      </c>
      <c r="P2416" s="90">
        <f t="shared" si="76"/>
        <v>0</v>
      </c>
      <c r="Q2416" s="90">
        <f>IFERROR(VLOOKUP(CONCATENATE($A2416,"C"),'05 APU'!$T:$AB,9,),0)</f>
        <v>0</v>
      </c>
      <c r="R2416" s="90">
        <f>IFERROR(VLOOKUP(CONCATENATE($A2416,"B"),'05 APU'!$T:$AB,9,),0)</f>
        <v>0</v>
      </c>
      <c r="S2416" s="90">
        <f>IFERROR(VLOOKUP(CONCATENATE($A2416,"A"),'05 APU'!$T:$AB,9,),0)</f>
        <v>0</v>
      </c>
      <c r="U2416" s="421"/>
      <c r="V2416" s="424"/>
      <c r="W2416" s="429"/>
    </row>
    <row r="2417" spans="1:23" ht="31.5" x14ac:dyDescent="0.25">
      <c r="A2417" s="88">
        <v>2407</v>
      </c>
      <c r="B2417" s="673" t="s">
        <v>5332</v>
      </c>
      <c r="C2417" s="682" t="s">
        <v>6482</v>
      </c>
      <c r="D2417" s="681" t="str">
        <f>IFERROR(VLOOKUP(CONCATENATE($A2417,"T"),'05 APU'!$1:$1048576,3,),"")</f>
        <v/>
      </c>
      <c r="E2417" s="681" t="str">
        <f>IFERROR(VLOOKUP(CONCATENATE($A2417,"T2"),'05 APU'!$1:$1048576,3,),"")</f>
        <v/>
      </c>
      <c r="F2417" s="681" t="str">
        <f>IFERROR(VLOOKUP(CONCATENATE($A2417,"T3"),'05 APU'!$1:$1048576,3,),"")</f>
        <v/>
      </c>
      <c r="G2417" s="672" t="s">
        <v>168</v>
      </c>
      <c r="H2417" s="351"/>
      <c r="I2417" s="90">
        <f>IFERROR((VLOOKUP(CONCATENATE($A2417,"D"),'05 APU'!$1:$1048576,9,)),0)</f>
        <v>0</v>
      </c>
      <c r="J2417" s="90">
        <f t="shared" si="75"/>
        <v>0</v>
      </c>
      <c r="K2417" s="297" t="str">
        <f>IFERROR(VLOOKUP(CONCATENATE($A2417,"C"),'05 APU'!$1:$1048576,9,),"")</f>
        <v/>
      </c>
      <c r="L2417" s="297" t="str">
        <f>IFERROR(VLOOKUP(CONCATENATE($A2417,"B"),'05 APU'!$1:$1048576,9,),"")</f>
        <v/>
      </c>
      <c r="M2417" s="297" t="str">
        <f>IFERROR(VLOOKUP(CONCATENATE($A2417,"A"),'05 APU'!$1:$1048576,9,),"")</f>
        <v/>
      </c>
      <c r="N2417" s="86"/>
      <c r="O2417" s="90">
        <f>IFERROR(VLOOKUP(CONCATENATE($A2417,"D"),'05 APU'!$T:$AB,9,),0)</f>
        <v>0</v>
      </c>
      <c r="P2417" s="90">
        <f t="shared" si="76"/>
        <v>0</v>
      </c>
      <c r="Q2417" s="90">
        <f>IFERROR(VLOOKUP(CONCATENATE($A2417,"C"),'05 APU'!$T:$AB,9,),0)</f>
        <v>0</v>
      </c>
      <c r="R2417" s="90">
        <f>IFERROR(VLOOKUP(CONCATENATE($A2417,"B"),'05 APU'!$T:$AB,9,),0)</f>
        <v>0</v>
      </c>
      <c r="S2417" s="90">
        <f>IFERROR(VLOOKUP(CONCATENATE($A2417,"A"),'05 APU'!$T:$AB,9,),0)</f>
        <v>0</v>
      </c>
      <c r="U2417" s="421"/>
      <c r="V2417" s="424"/>
      <c r="W2417" s="429" t="s">
        <v>7203</v>
      </c>
    </row>
    <row r="2418" spans="1:23" ht="31.5" x14ac:dyDescent="0.25">
      <c r="A2418" s="88">
        <v>2408</v>
      </c>
      <c r="B2418" s="673" t="s">
        <v>5333</v>
      </c>
      <c r="C2418" s="682" t="s">
        <v>6483</v>
      </c>
      <c r="D2418" s="681" t="str">
        <f>IFERROR(VLOOKUP(CONCATENATE($A2418,"T"),'05 APU'!$1:$1048576,3,),"")</f>
        <v/>
      </c>
      <c r="E2418" s="681" t="str">
        <f>IFERROR(VLOOKUP(CONCATENATE($A2418,"T2"),'05 APU'!$1:$1048576,3,),"")</f>
        <v/>
      </c>
      <c r="F2418" s="681" t="str">
        <f>IFERROR(VLOOKUP(CONCATENATE($A2418,"T3"),'05 APU'!$1:$1048576,3,),"")</f>
        <v/>
      </c>
      <c r="G2418" s="672" t="s">
        <v>168</v>
      </c>
      <c r="H2418" s="351"/>
      <c r="I2418" s="90">
        <f>IFERROR((VLOOKUP(CONCATENATE($A2418,"D"),'05 APU'!$1:$1048576,9,)),0)</f>
        <v>0</v>
      </c>
      <c r="J2418" s="90">
        <f t="shared" si="75"/>
        <v>0</v>
      </c>
      <c r="K2418" s="297" t="str">
        <f>IFERROR(VLOOKUP(CONCATENATE($A2418,"C"),'05 APU'!$1:$1048576,9,),"")</f>
        <v/>
      </c>
      <c r="L2418" s="297" t="str">
        <f>IFERROR(VLOOKUP(CONCATENATE($A2418,"B"),'05 APU'!$1:$1048576,9,),"")</f>
        <v/>
      </c>
      <c r="M2418" s="297" t="str">
        <f>IFERROR(VLOOKUP(CONCATENATE($A2418,"A"),'05 APU'!$1:$1048576,9,),"")</f>
        <v/>
      </c>
      <c r="N2418" s="86"/>
      <c r="O2418" s="90">
        <f>IFERROR(VLOOKUP(CONCATENATE($A2418,"D"),'05 APU'!$T:$AB,9,),0)</f>
        <v>0</v>
      </c>
      <c r="P2418" s="90">
        <f t="shared" si="76"/>
        <v>0</v>
      </c>
      <c r="Q2418" s="90">
        <f>IFERROR(VLOOKUP(CONCATENATE($A2418,"C"),'05 APU'!$T:$AB,9,),0)</f>
        <v>0</v>
      </c>
      <c r="R2418" s="90">
        <f>IFERROR(VLOOKUP(CONCATENATE($A2418,"B"),'05 APU'!$T:$AB,9,),0)</f>
        <v>0</v>
      </c>
      <c r="S2418" s="90">
        <f>IFERROR(VLOOKUP(CONCATENATE($A2418,"A"),'05 APU'!$T:$AB,9,),0)</f>
        <v>0</v>
      </c>
      <c r="U2418" s="421"/>
      <c r="V2418" s="424"/>
      <c r="W2418" s="429" t="s">
        <v>7203</v>
      </c>
    </row>
    <row r="2419" spans="1:23" ht="31.5" x14ac:dyDescent="0.25">
      <c r="A2419" s="88">
        <v>2409</v>
      </c>
      <c r="B2419" s="673" t="s">
        <v>5334</v>
      </c>
      <c r="C2419" s="682" t="s">
        <v>6484</v>
      </c>
      <c r="D2419" s="681" t="str">
        <f>IFERROR(VLOOKUP(CONCATENATE($A2419,"T"),'05 APU'!$1:$1048576,3,),"")</f>
        <v/>
      </c>
      <c r="E2419" s="681" t="str">
        <f>IFERROR(VLOOKUP(CONCATENATE($A2419,"T2"),'05 APU'!$1:$1048576,3,),"")</f>
        <v/>
      </c>
      <c r="F2419" s="681" t="str">
        <f>IFERROR(VLOOKUP(CONCATENATE($A2419,"T3"),'05 APU'!$1:$1048576,3,),"")</f>
        <v/>
      </c>
      <c r="G2419" s="672" t="s">
        <v>168</v>
      </c>
      <c r="H2419" s="351"/>
      <c r="I2419" s="90">
        <f>IFERROR((VLOOKUP(CONCATENATE($A2419,"D"),'05 APU'!$1:$1048576,9,)),0)</f>
        <v>0</v>
      </c>
      <c r="J2419" s="90">
        <f t="shared" ref="J2419:J2482" si="77">IFERROR(I2419*H2419,0)</f>
        <v>0</v>
      </c>
      <c r="K2419" s="297" t="str">
        <f>IFERROR(VLOOKUP(CONCATENATE($A2419,"C"),'05 APU'!$1:$1048576,9,),"")</f>
        <v/>
      </c>
      <c r="L2419" s="297" t="str">
        <f>IFERROR(VLOOKUP(CONCATENATE($A2419,"B"),'05 APU'!$1:$1048576,9,),"")</f>
        <v/>
      </c>
      <c r="M2419" s="297" t="str">
        <f>IFERROR(VLOOKUP(CONCATENATE($A2419,"A"),'05 APU'!$1:$1048576,9,),"")</f>
        <v/>
      </c>
      <c r="N2419" s="86"/>
      <c r="O2419" s="90">
        <f>IFERROR(VLOOKUP(CONCATENATE($A2419,"D"),'05 APU'!$T:$AB,9,),0)</f>
        <v>0</v>
      </c>
      <c r="P2419" s="90">
        <f t="shared" si="76"/>
        <v>0</v>
      </c>
      <c r="Q2419" s="90">
        <f>IFERROR(VLOOKUP(CONCATENATE($A2419,"C"),'05 APU'!$T:$AB,9,),0)</f>
        <v>0</v>
      </c>
      <c r="R2419" s="90">
        <f>IFERROR(VLOOKUP(CONCATENATE($A2419,"B"),'05 APU'!$T:$AB,9,),0)</f>
        <v>0</v>
      </c>
      <c r="S2419" s="90">
        <f>IFERROR(VLOOKUP(CONCATENATE($A2419,"A"),'05 APU'!$T:$AB,9,),0)</f>
        <v>0</v>
      </c>
      <c r="U2419" s="421"/>
      <c r="V2419" s="424"/>
      <c r="W2419" s="429" t="s">
        <v>7203</v>
      </c>
    </row>
    <row r="2420" spans="1:23" ht="31.5" x14ac:dyDescent="0.25">
      <c r="A2420" s="88">
        <v>2410</v>
      </c>
      <c r="B2420" s="673" t="s">
        <v>5335</v>
      </c>
      <c r="C2420" s="682" t="s">
        <v>6485</v>
      </c>
      <c r="D2420" s="681" t="str">
        <f>IFERROR(VLOOKUP(CONCATENATE($A2420,"T"),'05 APU'!$1:$1048576,3,),"")</f>
        <v/>
      </c>
      <c r="E2420" s="681" t="str">
        <f>IFERROR(VLOOKUP(CONCATENATE($A2420,"T2"),'05 APU'!$1:$1048576,3,),"")</f>
        <v/>
      </c>
      <c r="F2420" s="681" t="str">
        <f>IFERROR(VLOOKUP(CONCATENATE($A2420,"T3"),'05 APU'!$1:$1048576,3,),"")</f>
        <v/>
      </c>
      <c r="G2420" s="672" t="s">
        <v>168</v>
      </c>
      <c r="H2420" s="351"/>
      <c r="I2420" s="90">
        <f>IFERROR((VLOOKUP(CONCATENATE($A2420,"D"),'05 APU'!$1:$1048576,9,)),0)</f>
        <v>0</v>
      </c>
      <c r="J2420" s="90">
        <f t="shared" si="77"/>
        <v>0</v>
      </c>
      <c r="K2420" s="297" t="str">
        <f>IFERROR(VLOOKUP(CONCATENATE($A2420,"C"),'05 APU'!$1:$1048576,9,),"")</f>
        <v/>
      </c>
      <c r="L2420" s="297" t="str">
        <f>IFERROR(VLOOKUP(CONCATENATE($A2420,"B"),'05 APU'!$1:$1048576,9,),"")</f>
        <v/>
      </c>
      <c r="M2420" s="297" t="str">
        <f>IFERROR(VLOOKUP(CONCATENATE($A2420,"A"),'05 APU'!$1:$1048576,9,),"")</f>
        <v/>
      </c>
      <c r="N2420" s="86"/>
      <c r="O2420" s="90">
        <f>IFERROR(VLOOKUP(CONCATENATE($A2420,"D"),'05 APU'!$T:$AB,9,),0)</f>
        <v>0</v>
      </c>
      <c r="P2420" s="90">
        <f t="shared" si="76"/>
        <v>0</v>
      </c>
      <c r="Q2420" s="90">
        <f>IFERROR(VLOOKUP(CONCATENATE($A2420,"C"),'05 APU'!$T:$AB,9,),0)</f>
        <v>0</v>
      </c>
      <c r="R2420" s="90">
        <f>IFERROR(VLOOKUP(CONCATENATE($A2420,"B"),'05 APU'!$T:$AB,9,),0)</f>
        <v>0</v>
      </c>
      <c r="S2420" s="90">
        <f>IFERROR(VLOOKUP(CONCATENATE($A2420,"A"),'05 APU'!$T:$AB,9,),0)</f>
        <v>0</v>
      </c>
      <c r="U2420" s="421"/>
      <c r="V2420" s="424"/>
      <c r="W2420" s="429" t="s">
        <v>7203</v>
      </c>
    </row>
    <row r="2421" spans="1:23" ht="21" x14ac:dyDescent="0.25">
      <c r="A2421" s="88">
        <v>2411</v>
      </c>
      <c r="B2421" s="670"/>
      <c r="C2421" s="671" t="s">
        <v>7153</v>
      </c>
      <c r="D2421" s="681" t="str">
        <f>IFERROR(VLOOKUP(CONCATENATE($A2421,"T"),'05 APU'!$1:$1048576,3,),"")</f>
        <v/>
      </c>
      <c r="E2421" s="681" t="str">
        <f>IFERROR(VLOOKUP(CONCATENATE($A2421,"T2"),'05 APU'!$1:$1048576,3,),"")</f>
        <v/>
      </c>
      <c r="F2421" s="681" t="str">
        <f>IFERROR(VLOOKUP(CONCATENATE($A2421,"T3"),'05 APU'!$1:$1048576,3,),"")</f>
        <v/>
      </c>
      <c r="G2421" s="672"/>
      <c r="H2421" s="351"/>
      <c r="I2421" s="90">
        <f>IFERROR((VLOOKUP(CONCATENATE($A2421,"D"),'05 APU'!$1:$1048576,9,)),0)</f>
        <v>0</v>
      </c>
      <c r="J2421" s="90">
        <f t="shared" si="77"/>
        <v>0</v>
      </c>
      <c r="K2421" s="297" t="str">
        <f>IFERROR(VLOOKUP(CONCATENATE($A2421,"C"),'05 APU'!$1:$1048576,9,),"")</f>
        <v/>
      </c>
      <c r="L2421" s="297" t="str">
        <f>IFERROR(VLOOKUP(CONCATENATE($A2421,"B"),'05 APU'!$1:$1048576,9,),"")</f>
        <v/>
      </c>
      <c r="M2421" s="297" t="str">
        <f>IFERROR(VLOOKUP(CONCATENATE($A2421,"A"),'05 APU'!$1:$1048576,9,),"")</f>
        <v/>
      </c>
      <c r="N2421" s="86"/>
      <c r="O2421" s="90">
        <f>IFERROR(VLOOKUP(CONCATENATE($A2421,"D"),'05 APU'!$T:$AB,9,),0)</f>
        <v>0</v>
      </c>
      <c r="P2421" s="90">
        <f t="shared" si="76"/>
        <v>0</v>
      </c>
      <c r="Q2421" s="90">
        <f>IFERROR(VLOOKUP(CONCATENATE($A2421,"C"),'05 APU'!$T:$AB,9,),0)</f>
        <v>0</v>
      </c>
      <c r="R2421" s="90">
        <f>IFERROR(VLOOKUP(CONCATENATE($A2421,"B"),'05 APU'!$T:$AB,9,),0)</f>
        <v>0</v>
      </c>
      <c r="S2421" s="90">
        <f>IFERROR(VLOOKUP(CONCATENATE($A2421,"A"),'05 APU'!$T:$AB,9,),0)</f>
        <v>0</v>
      </c>
      <c r="U2421" s="421"/>
      <c r="V2421" s="424"/>
      <c r="W2421" s="429"/>
    </row>
    <row r="2422" spans="1:23" ht="21" x14ac:dyDescent="0.25">
      <c r="A2422" s="88">
        <v>2412</v>
      </c>
      <c r="B2422" s="673" t="s">
        <v>5336</v>
      </c>
      <c r="C2422" s="682" t="s">
        <v>6486</v>
      </c>
      <c r="D2422" s="681" t="str">
        <f>IFERROR(VLOOKUP(CONCATENATE($A2422,"T"),'05 APU'!$1:$1048576,3,),"")</f>
        <v/>
      </c>
      <c r="E2422" s="681" t="str">
        <f>IFERROR(VLOOKUP(CONCATENATE($A2422,"T2"),'05 APU'!$1:$1048576,3,),"")</f>
        <v/>
      </c>
      <c r="F2422" s="681" t="str">
        <f>IFERROR(VLOOKUP(CONCATENATE($A2422,"T3"),'05 APU'!$1:$1048576,3,),"")</f>
        <v/>
      </c>
      <c r="G2422" s="672" t="s">
        <v>168</v>
      </c>
      <c r="H2422" s="351"/>
      <c r="I2422" s="90">
        <f>IFERROR((VLOOKUP(CONCATENATE($A2422,"D"),'05 APU'!$1:$1048576,9,)),0)</f>
        <v>0</v>
      </c>
      <c r="J2422" s="90">
        <f t="shared" si="77"/>
        <v>0</v>
      </c>
      <c r="K2422" s="297" t="str">
        <f>IFERROR(VLOOKUP(CONCATENATE($A2422,"C"),'05 APU'!$1:$1048576,9,),"")</f>
        <v/>
      </c>
      <c r="L2422" s="297" t="str">
        <f>IFERROR(VLOOKUP(CONCATENATE($A2422,"B"),'05 APU'!$1:$1048576,9,),"")</f>
        <v/>
      </c>
      <c r="M2422" s="297" t="str">
        <f>IFERROR(VLOOKUP(CONCATENATE($A2422,"A"),'05 APU'!$1:$1048576,9,),"")</f>
        <v/>
      </c>
      <c r="N2422" s="86"/>
      <c r="O2422" s="90">
        <f>IFERROR(VLOOKUP(CONCATENATE($A2422,"D"),'05 APU'!$T:$AB,9,),0)</f>
        <v>0</v>
      </c>
      <c r="P2422" s="90">
        <f t="shared" si="76"/>
        <v>0</v>
      </c>
      <c r="Q2422" s="90">
        <f>IFERROR(VLOOKUP(CONCATENATE($A2422,"C"),'05 APU'!$T:$AB,9,),0)</f>
        <v>0</v>
      </c>
      <c r="R2422" s="90">
        <f>IFERROR(VLOOKUP(CONCATENATE($A2422,"B"),'05 APU'!$T:$AB,9,),0)</f>
        <v>0</v>
      </c>
      <c r="S2422" s="90">
        <f>IFERROR(VLOOKUP(CONCATENATE($A2422,"A"),'05 APU'!$T:$AB,9,),0)</f>
        <v>0</v>
      </c>
      <c r="U2422" s="421"/>
      <c r="V2422" s="424"/>
      <c r="W2422" s="429" t="s">
        <v>7203</v>
      </c>
    </row>
    <row r="2423" spans="1:23" ht="21" x14ac:dyDescent="0.25">
      <c r="A2423" s="88">
        <v>2413</v>
      </c>
      <c r="B2423" s="673" t="s">
        <v>5337</v>
      </c>
      <c r="C2423" s="682" t="s">
        <v>6487</v>
      </c>
      <c r="D2423" s="681" t="str">
        <f>IFERROR(VLOOKUP(CONCATENATE($A2423,"T"),'05 APU'!$1:$1048576,3,),"")</f>
        <v/>
      </c>
      <c r="E2423" s="681" t="str">
        <f>IFERROR(VLOOKUP(CONCATENATE($A2423,"T2"),'05 APU'!$1:$1048576,3,),"")</f>
        <v/>
      </c>
      <c r="F2423" s="681" t="str">
        <f>IFERROR(VLOOKUP(CONCATENATE($A2423,"T3"),'05 APU'!$1:$1048576,3,),"")</f>
        <v/>
      </c>
      <c r="G2423" s="672" t="s">
        <v>168</v>
      </c>
      <c r="H2423" s="351"/>
      <c r="I2423" s="90">
        <f>IFERROR((VLOOKUP(CONCATENATE($A2423,"D"),'05 APU'!$1:$1048576,9,)),0)</f>
        <v>0</v>
      </c>
      <c r="J2423" s="90">
        <f t="shared" si="77"/>
        <v>0</v>
      </c>
      <c r="K2423" s="297" t="str">
        <f>IFERROR(VLOOKUP(CONCATENATE($A2423,"C"),'05 APU'!$1:$1048576,9,),"")</f>
        <v/>
      </c>
      <c r="L2423" s="297" t="str">
        <f>IFERROR(VLOOKUP(CONCATENATE($A2423,"B"),'05 APU'!$1:$1048576,9,),"")</f>
        <v/>
      </c>
      <c r="M2423" s="297" t="str">
        <f>IFERROR(VLOOKUP(CONCATENATE($A2423,"A"),'05 APU'!$1:$1048576,9,),"")</f>
        <v/>
      </c>
      <c r="N2423" s="86"/>
      <c r="O2423" s="90">
        <f>IFERROR(VLOOKUP(CONCATENATE($A2423,"D"),'05 APU'!$T:$AB,9,),0)</f>
        <v>0</v>
      </c>
      <c r="P2423" s="90">
        <f t="shared" si="76"/>
        <v>0</v>
      </c>
      <c r="Q2423" s="90">
        <f>IFERROR(VLOOKUP(CONCATENATE($A2423,"C"),'05 APU'!$T:$AB,9,),0)</f>
        <v>0</v>
      </c>
      <c r="R2423" s="90">
        <f>IFERROR(VLOOKUP(CONCATENATE($A2423,"B"),'05 APU'!$T:$AB,9,),0)</f>
        <v>0</v>
      </c>
      <c r="S2423" s="90">
        <f>IFERROR(VLOOKUP(CONCATENATE($A2423,"A"),'05 APU'!$T:$AB,9,),0)</f>
        <v>0</v>
      </c>
      <c r="U2423" s="421"/>
      <c r="V2423" s="424"/>
      <c r="W2423" s="429" t="s">
        <v>7203</v>
      </c>
    </row>
    <row r="2424" spans="1:23" ht="21" x14ac:dyDescent="0.25">
      <c r="A2424" s="88">
        <v>2414</v>
      </c>
      <c r="B2424" s="673" t="s">
        <v>5338</v>
      </c>
      <c r="C2424" s="682" t="s">
        <v>6488</v>
      </c>
      <c r="D2424" s="681" t="str">
        <f>IFERROR(VLOOKUP(CONCATENATE($A2424,"T"),'05 APU'!$1:$1048576,3,),"")</f>
        <v/>
      </c>
      <c r="E2424" s="681" t="str">
        <f>IFERROR(VLOOKUP(CONCATENATE($A2424,"T2"),'05 APU'!$1:$1048576,3,),"")</f>
        <v/>
      </c>
      <c r="F2424" s="681" t="str">
        <f>IFERROR(VLOOKUP(CONCATENATE($A2424,"T3"),'05 APU'!$1:$1048576,3,),"")</f>
        <v/>
      </c>
      <c r="G2424" s="672" t="s">
        <v>168</v>
      </c>
      <c r="H2424" s="351"/>
      <c r="I2424" s="90">
        <f>IFERROR((VLOOKUP(CONCATENATE($A2424,"D"),'05 APU'!$1:$1048576,9,)),0)</f>
        <v>0</v>
      </c>
      <c r="J2424" s="90">
        <f t="shared" si="77"/>
        <v>0</v>
      </c>
      <c r="K2424" s="297" t="str">
        <f>IFERROR(VLOOKUP(CONCATENATE($A2424,"C"),'05 APU'!$1:$1048576,9,),"")</f>
        <v/>
      </c>
      <c r="L2424" s="297" t="str">
        <f>IFERROR(VLOOKUP(CONCATENATE($A2424,"B"),'05 APU'!$1:$1048576,9,),"")</f>
        <v/>
      </c>
      <c r="M2424" s="297" t="str">
        <f>IFERROR(VLOOKUP(CONCATENATE($A2424,"A"),'05 APU'!$1:$1048576,9,),"")</f>
        <v/>
      </c>
      <c r="N2424" s="86"/>
      <c r="O2424" s="90">
        <f>IFERROR(VLOOKUP(CONCATENATE($A2424,"D"),'05 APU'!$T:$AB,9,),0)</f>
        <v>0</v>
      </c>
      <c r="P2424" s="90">
        <f t="shared" si="76"/>
        <v>0</v>
      </c>
      <c r="Q2424" s="90">
        <f>IFERROR(VLOOKUP(CONCATENATE($A2424,"C"),'05 APU'!$T:$AB,9,),0)</f>
        <v>0</v>
      </c>
      <c r="R2424" s="90">
        <f>IFERROR(VLOOKUP(CONCATENATE($A2424,"B"),'05 APU'!$T:$AB,9,),0)</f>
        <v>0</v>
      </c>
      <c r="S2424" s="90">
        <f>IFERROR(VLOOKUP(CONCATENATE($A2424,"A"),'05 APU'!$T:$AB,9,),0)</f>
        <v>0</v>
      </c>
      <c r="U2424" s="421"/>
      <c r="V2424" s="424"/>
      <c r="W2424" s="429" t="s">
        <v>7203</v>
      </c>
    </row>
    <row r="2425" spans="1:23" ht="21" x14ac:dyDescent="0.25">
      <c r="A2425" s="88">
        <v>2415</v>
      </c>
      <c r="B2425" s="673" t="s">
        <v>5339</v>
      </c>
      <c r="C2425" s="682" t="s">
        <v>6489</v>
      </c>
      <c r="D2425" s="681" t="str">
        <f>IFERROR(VLOOKUP(CONCATENATE($A2425,"T"),'05 APU'!$1:$1048576,3,),"")</f>
        <v/>
      </c>
      <c r="E2425" s="681" t="str">
        <f>IFERROR(VLOOKUP(CONCATENATE($A2425,"T2"),'05 APU'!$1:$1048576,3,),"")</f>
        <v/>
      </c>
      <c r="F2425" s="681" t="str">
        <f>IFERROR(VLOOKUP(CONCATENATE($A2425,"T3"),'05 APU'!$1:$1048576,3,),"")</f>
        <v/>
      </c>
      <c r="G2425" s="672" t="s">
        <v>168</v>
      </c>
      <c r="H2425" s="351"/>
      <c r="I2425" s="90">
        <f>IFERROR((VLOOKUP(CONCATENATE($A2425,"D"),'05 APU'!$1:$1048576,9,)),0)</f>
        <v>0</v>
      </c>
      <c r="J2425" s="90">
        <f t="shared" si="77"/>
        <v>0</v>
      </c>
      <c r="K2425" s="297" t="str">
        <f>IFERROR(VLOOKUP(CONCATENATE($A2425,"C"),'05 APU'!$1:$1048576,9,),"")</f>
        <v/>
      </c>
      <c r="L2425" s="297" t="str">
        <f>IFERROR(VLOOKUP(CONCATENATE($A2425,"B"),'05 APU'!$1:$1048576,9,),"")</f>
        <v/>
      </c>
      <c r="M2425" s="297" t="str">
        <f>IFERROR(VLOOKUP(CONCATENATE($A2425,"A"),'05 APU'!$1:$1048576,9,),"")</f>
        <v/>
      </c>
      <c r="N2425" s="86"/>
      <c r="O2425" s="90">
        <f>IFERROR(VLOOKUP(CONCATENATE($A2425,"D"),'05 APU'!$T:$AB,9,),0)</f>
        <v>0</v>
      </c>
      <c r="P2425" s="90">
        <f t="shared" si="76"/>
        <v>0</v>
      </c>
      <c r="Q2425" s="90">
        <f>IFERROR(VLOOKUP(CONCATENATE($A2425,"C"),'05 APU'!$T:$AB,9,),0)</f>
        <v>0</v>
      </c>
      <c r="R2425" s="90">
        <f>IFERROR(VLOOKUP(CONCATENATE($A2425,"B"),'05 APU'!$T:$AB,9,),0)</f>
        <v>0</v>
      </c>
      <c r="S2425" s="90">
        <f>IFERROR(VLOOKUP(CONCATENATE($A2425,"A"),'05 APU'!$T:$AB,9,),0)</f>
        <v>0</v>
      </c>
      <c r="U2425" s="421"/>
      <c r="V2425" s="424"/>
      <c r="W2425" s="429" t="s">
        <v>7203</v>
      </c>
    </row>
    <row r="2426" spans="1:23" ht="21" x14ac:dyDescent="0.25">
      <c r="A2426" s="88">
        <v>2416</v>
      </c>
      <c r="B2426" s="673" t="s">
        <v>5340</v>
      </c>
      <c r="C2426" s="682" t="s">
        <v>6490</v>
      </c>
      <c r="D2426" s="681" t="str">
        <f>IFERROR(VLOOKUP(CONCATENATE($A2426,"T"),'05 APU'!$1:$1048576,3,),"")</f>
        <v/>
      </c>
      <c r="E2426" s="681" t="str">
        <f>IFERROR(VLOOKUP(CONCATENATE($A2426,"T2"),'05 APU'!$1:$1048576,3,),"")</f>
        <v/>
      </c>
      <c r="F2426" s="681" t="str">
        <f>IFERROR(VLOOKUP(CONCATENATE($A2426,"T3"),'05 APU'!$1:$1048576,3,),"")</f>
        <v/>
      </c>
      <c r="G2426" s="672" t="s">
        <v>168</v>
      </c>
      <c r="H2426" s="351"/>
      <c r="I2426" s="90">
        <f>IFERROR((VLOOKUP(CONCATENATE($A2426,"D"),'05 APU'!$1:$1048576,9,)),0)</f>
        <v>0</v>
      </c>
      <c r="J2426" s="90">
        <f t="shared" si="77"/>
        <v>0</v>
      </c>
      <c r="K2426" s="297" t="str">
        <f>IFERROR(VLOOKUP(CONCATENATE($A2426,"C"),'05 APU'!$1:$1048576,9,),"")</f>
        <v/>
      </c>
      <c r="L2426" s="297" t="str">
        <f>IFERROR(VLOOKUP(CONCATENATE($A2426,"B"),'05 APU'!$1:$1048576,9,),"")</f>
        <v/>
      </c>
      <c r="M2426" s="297" t="str">
        <f>IFERROR(VLOOKUP(CONCATENATE($A2426,"A"),'05 APU'!$1:$1048576,9,),"")</f>
        <v/>
      </c>
      <c r="N2426" s="86"/>
      <c r="O2426" s="90">
        <f>IFERROR(VLOOKUP(CONCATENATE($A2426,"D"),'05 APU'!$T:$AB,9,),0)</f>
        <v>0</v>
      </c>
      <c r="P2426" s="90">
        <f t="shared" si="76"/>
        <v>0</v>
      </c>
      <c r="Q2426" s="90">
        <f>IFERROR(VLOOKUP(CONCATENATE($A2426,"C"),'05 APU'!$T:$AB,9,),0)</f>
        <v>0</v>
      </c>
      <c r="R2426" s="90">
        <f>IFERROR(VLOOKUP(CONCATENATE($A2426,"B"),'05 APU'!$T:$AB,9,),0)</f>
        <v>0</v>
      </c>
      <c r="S2426" s="90">
        <f>IFERROR(VLOOKUP(CONCATENATE($A2426,"A"),'05 APU'!$T:$AB,9,),0)</f>
        <v>0</v>
      </c>
      <c r="U2426" s="421"/>
      <c r="V2426" s="424"/>
      <c r="W2426" s="429" t="s">
        <v>7203</v>
      </c>
    </row>
    <row r="2427" spans="1:23" ht="21" x14ac:dyDescent="0.25">
      <c r="A2427" s="88">
        <v>2417</v>
      </c>
      <c r="B2427" s="673" t="s">
        <v>5341</v>
      </c>
      <c r="C2427" s="682" t="s">
        <v>6491</v>
      </c>
      <c r="D2427" s="681" t="str">
        <f>IFERROR(VLOOKUP(CONCATENATE($A2427,"T"),'05 APU'!$1:$1048576,3,),"")</f>
        <v/>
      </c>
      <c r="E2427" s="681" t="str">
        <f>IFERROR(VLOOKUP(CONCATENATE($A2427,"T2"),'05 APU'!$1:$1048576,3,),"")</f>
        <v/>
      </c>
      <c r="F2427" s="681" t="str">
        <f>IFERROR(VLOOKUP(CONCATENATE($A2427,"T3"),'05 APU'!$1:$1048576,3,),"")</f>
        <v/>
      </c>
      <c r="G2427" s="672" t="s">
        <v>168</v>
      </c>
      <c r="H2427" s="351"/>
      <c r="I2427" s="90">
        <f>IFERROR((VLOOKUP(CONCATENATE($A2427,"D"),'05 APU'!$1:$1048576,9,)),0)</f>
        <v>0</v>
      </c>
      <c r="J2427" s="90">
        <f t="shared" si="77"/>
        <v>0</v>
      </c>
      <c r="K2427" s="297" t="str">
        <f>IFERROR(VLOOKUP(CONCATENATE($A2427,"C"),'05 APU'!$1:$1048576,9,),"")</f>
        <v/>
      </c>
      <c r="L2427" s="297" t="str">
        <f>IFERROR(VLOOKUP(CONCATENATE($A2427,"B"),'05 APU'!$1:$1048576,9,),"")</f>
        <v/>
      </c>
      <c r="M2427" s="297" t="str">
        <f>IFERROR(VLOOKUP(CONCATENATE($A2427,"A"),'05 APU'!$1:$1048576,9,),"")</f>
        <v/>
      </c>
      <c r="N2427" s="86"/>
      <c r="O2427" s="90">
        <f>IFERROR(VLOOKUP(CONCATENATE($A2427,"D"),'05 APU'!$T:$AB,9,),0)</f>
        <v>0</v>
      </c>
      <c r="P2427" s="90">
        <f t="shared" si="76"/>
        <v>0</v>
      </c>
      <c r="Q2427" s="90">
        <f>IFERROR(VLOOKUP(CONCATENATE($A2427,"C"),'05 APU'!$T:$AB,9,),0)</f>
        <v>0</v>
      </c>
      <c r="R2427" s="90">
        <f>IFERROR(VLOOKUP(CONCATENATE($A2427,"B"),'05 APU'!$T:$AB,9,),0)</f>
        <v>0</v>
      </c>
      <c r="S2427" s="90">
        <f>IFERROR(VLOOKUP(CONCATENATE($A2427,"A"),'05 APU'!$T:$AB,9,),0)</f>
        <v>0</v>
      </c>
      <c r="U2427" s="421"/>
      <c r="V2427" s="424"/>
      <c r="W2427" s="429" t="s">
        <v>7203</v>
      </c>
    </row>
    <row r="2428" spans="1:23" ht="21" x14ac:dyDescent="0.25">
      <c r="A2428" s="88">
        <v>2418</v>
      </c>
      <c r="B2428" s="673" t="s">
        <v>5342</v>
      </c>
      <c r="C2428" s="682" t="s">
        <v>6492</v>
      </c>
      <c r="D2428" s="681" t="str">
        <f>IFERROR(VLOOKUP(CONCATENATE($A2428,"T"),'05 APU'!$1:$1048576,3,),"")</f>
        <v/>
      </c>
      <c r="E2428" s="681" t="str">
        <f>IFERROR(VLOOKUP(CONCATENATE($A2428,"T2"),'05 APU'!$1:$1048576,3,),"")</f>
        <v/>
      </c>
      <c r="F2428" s="681" t="str">
        <f>IFERROR(VLOOKUP(CONCATENATE($A2428,"T3"),'05 APU'!$1:$1048576,3,),"")</f>
        <v/>
      </c>
      <c r="G2428" s="672" t="s">
        <v>168</v>
      </c>
      <c r="H2428" s="351"/>
      <c r="I2428" s="90">
        <f>IFERROR((VLOOKUP(CONCATENATE($A2428,"D"),'05 APU'!$1:$1048576,9,)),0)</f>
        <v>0</v>
      </c>
      <c r="J2428" s="90">
        <f t="shared" si="77"/>
        <v>0</v>
      </c>
      <c r="K2428" s="297" t="str">
        <f>IFERROR(VLOOKUP(CONCATENATE($A2428,"C"),'05 APU'!$1:$1048576,9,),"")</f>
        <v/>
      </c>
      <c r="L2428" s="297" t="str">
        <f>IFERROR(VLOOKUP(CONCATENATE($A2428,"B"),'05 APU'!$1:$1048576,9,),"")</f>
        <v/>
      </c>
      <c r="M2428" s="297" t="str">
        <f>IFERROR(VLOOKUP(CONCATENATE($A2428,"A"),'05 APU'!$1:$1048576,9,),"")</f>
        <v/>
      </c>
      <c r="N2428" s="86"/>
      <c r="O2428" s="90">
        <f>IFERROR(VLOOKUP(CONCATENATE($A2428,"D"),'05 APU'!$T:$AB,9,),0)</f>
        <v>0</v>
      </c>
      <c r="P2428" s="90">
        <f t="shared" si="76"/>
        <v>0</v>
      </c>
      <c r="Q2428" s="90">
        <f>IFERROR(VLOOKUP(CONCATENATE($A2428,"C"),'05 APU'!$T:$AB,9,),0)</f>
        <v>0</v>
      </c>
      <c r="R2428" s="90">
        <f>IFERROR(VLOOKUP(CONCATENATE($A2428,"B"),'05 APU'!$T:$AB,9,),0)</f>
        <v>0</v>
      </c>
      <c r="S2428" s="90">
        <f>IFERROR(VLOOKUP(CONCATENATE($A2428,"A"),'05 APU'!$T:$AB,9,),0)</f>
        <v>0</v>
      </c>
      <c r="U2428" s="421"/>
      <c r="V2428" s="424"/>
      <c r="W2428" s="429" t="s">
        <v>7203</v>
      </c>
    </row>
    <row r="2429" spans="1:23" ht="21" x14ac:dyDescent="0.25">
      <c r="A2429" s="88">
        <v>2419</v>
      </c>
      <c r="B2429" s="673" t="s">
        <v>5343</v>
      </c>
      <c r="C2429" s="682" t="s">
        <v>6493</v>
      </c>
      <c r="D2429" s="681" t="str">
        <f>IFERROR(VLOOKUP(CONCATENATE($A2429,"T"),'05 APU'!$1:$1048576,3,),"")</f>
        <v/>
      </c>
      <c r="E2429" s="681" t="str">
        <f>IFERROR(VLOOKUP(CONCATENATE($A2429,"T2"),'05 APU'!$1:$1048576,3,),"")</f>
        <v/>
      </c>
      <c r="F2429" s="681" t="str">
        <f>IFERROR(VLOOKUP(CONCATENATE($A2429,"T3"),'05 APU'!$1:$1048576,3,),"")</f>
        <v/>
      </c>
      <c r="G2429" s="672" t="s">
        <v>168</v>
      </c>
      <c r="H2429" s="351"/>
      <c r="I2429" s="90">
        <f>IFERROR((VLOOKUP(CONCATENATE($A2429,"D"),'05 APU'!$1:$1048576,9,)),0)</f>
        <v>0</v>
      </c>
      <c r="J2429" s="90">
        <f t="shared" si="77"/>
        <v>0</v>
      </c>
      <c r="K2429" s="297" t="str">
        <f>IFERROR(VLOOKUP(CONCATENATE($A2429,"C"),'05 APU'!$1:$1048576,9,),"")</f>
        <v/>
      </c>
      <c r="L2429" s="297" t="str">
        <f>IFERROR(VLOOKUP(CONCATENATE($A2429,"B"),'05 APU'!$1:$1048576,9,),"")</f>
        <v/>
      </c>
      <c r="M2429" s="297" t="str">
        <f>IFERROR(VLOOKUP(CONCATENATE($A2429,"A"),'05 APU'!$1:$1048576,9,),"")</f>
        <v/>
      </c>
      <c r="N2429" s="86"/>
      <c r="O2429" s="90">
        <f>IFERROR(VLOOKUP(CONCATENATE($A2429,"D"),'05 APU'!$T:$AB,9,),0)</f>
        <v>0</v>
      </c>
      <c r="P2429" s="90">
        <f t="shared" si="76"/>
        <v>0</v>
      </c>
      <c r="Q2429" s="90">
        <f>IFERROR(VLOOKUP(CONCATENATE($A2429,"C"),'05 APU'!$T:$AB,9,),0)</f>
        <v>0</v>
      </c>
      <c r="R2429" s="90">
        <f>IFERROR(VLOOKUP(CONCATENATE($A2429,"B"),'05 APU'!$T:$AB,9,),0)</f>
        <v>0</v>
      </c>
      <c r="S2429" s="90">
        <f>IFERROR(VLOOKUP(CONCATENATE($A2429,"A"),'05 APU'!$T:$AB,9,),0)</f>
        <v>0</v>
      </c>
      <c r="U2429" s="421"/>
      <c r="V2429" s="424"/>
      <c r="W2429" s="429" t="s">
        <v>7203</v>
      </c>
    </row>
    <row r="2430" spans="1:23" ht="21" x14ac:dyDescent="0.25">
      <c r="A2430" s="88">
        <v>2420</v>
      </c>
      <c r="B2430" s="673" t="s">
        <v>5344</v>
      </c>
      <c r="C2430" s="682" t="s">
        <v>6494</v>
      </c>
      <c r="D2430" s="681" t="str">
        <f>IFERROR(VLOOKUP(CONCATENATE($A2430,"T"),'05 APU'!$1:$1048576,3,),"")</f>
        <v/>
      </c>
      <c r="E2430" s="681" t="str">
        <f>IFERROR(VLOOKUP(CONCATENATE($A2430,"T2"),'05 APU'!$1:$1048576,3,),"")</f>
        <v/>
      </c>
      <c r="F2430" s="681" t="str">
        <f>IFERROR(VLOOKUP(CONCATENATE($A2430,"T3"),'05 APU'!$1:$1048576,3,),"")</f>
        <v/>
      </c>
      <c r="G2430" s="672" t="s">
        <v>168</v>
      </c>
      <c r="H2430" s="351"/>
      <c r="I2430" s="90">
        <f>IFERROR((VLOOKUP(CONCATENATE($A2430,"D"),'05 APU'!$1:$1048576,9,)),0)</f>
        <v>0</v>
      </c>
      <c r="J2430" s="90">
        <f t="shared" si="77"/>
        <v>0</v>
      </c>
      <c r="K2430" s="297" t="str">
        <f>IFERROR(VLOOKUP(CONCATENATE($A2430,"C"),'05 APU'!$1:$1048576,9,),"")</f>
        <v/>
      </c>
      <c r="L2430" s="297" t="str">
        <f>IFERROR(VLOOKUP(CONCATENATE($A2430,"B"),'05 APU'!$1:$1048576,9,),"")</f>
        <v/>
      </c>
      <c r="M2430" s="297" t="str">
        <f>IFERROR(VLOOKUP(CONCATENATE($A2430,"A"),'05 APU'!$1:$1048576,9,),"")</f>
        <v/>
      </c>
      <c r="N2430" s="86"/>
      <c r="O2430" s="90">
        <f>IFERROR(VLOOKUP(CONCATENATE($A2430,"D"),'05 APU'!$T:$AB,9,),0)</f>
        <v>0</v>
      </c>
      <c r="P2430" s="90">
        <f t="shared" si="76"/>
        <v>0</v>
      </c>
      <c r="Q2430" s="90">
        <f>IFERROR(VLOOKUP(CONCATENATE($A2430,"C"),'05 APU'!$T:$AB,9,),0)</f>
        <v>0</v>
      </c>
      <c r="R2430" s="90">
        <f>IFERROR(VLOOKUP(CONCATENATE($A2430,"B"),'05 APU'!$T:$AB,9,),0)</f>
        <v>0</v>
      </c>
      <c r="S2430" s="90">
        <f>IFERROR(VLOOKUP(CONCATENATE($A2430,"A"),'05 APU'!$T:$AB,9,),0)</f>
        <v>0</v>
      </c>
      <c r="U2430" s="421"/>
      <c r="V2430" s="424"/>
      <c r="W2430" s="429" t="s">
        <v>7203</v>
      </c>
    </row>
    <row r="2431" spans="1:23" ht="21" x14ac:dyDescent="0.25">
      <c r="A2431" s="88">
        <v>2421</v>
      </c>
      <c r="B2431" s="673" t="s">
        <v>5345</v>
      </c>
      <c r="C2431" s="682" t="s">
        <v>6495</v>
      </c>
      <c r="D2431" s="681" t="str">
        <f>IFERROR(VLOOKUP(CONCATENATE($A2431,"T"),'05 APU'!$1:$1048576,3,),"")</f>
        <v/>
      </c>
      <c r="E2431" s="681" t="str">
        <f>IFERROR(VLOOKUP(CONCATENATE($A2431,"T2"),'05 APU'!$1:$1048576,3,),"")</f>
        <v/>
      </c>
      <c r="F2431" s="681" t="str">
        <f>IFERROR(VLOOKUP(CONCATENATE($A2431,"T3"),'05 APU'!$1:$1048576,3,),"")</f>
        <v/>
      </c>
      <c r="G2431" s="672" t="s">
        <v>168</v>
      </c>
      <c r="H2431" s="351"/>
      <c r="I2431" s="90">
        <f>IFERROR((VLOOKUP(CONCATENATE($A2431,"D"),'05 APU'!$1:$1048576,9,)),0)</f>
        <v>0</v>
      </c>
      <c r="J2431" s="90">
        <f t="shared" si="77"/>
        <v>0</v>
      </c>
      <c r="K2431" s="297" t="str">
        <f>IFERROR(VLOOKUP(CONCATENATE($A2431,"C"),'05 APU'!$1:$1048576,9,),"")</f>
        <v/>
      </c>
      <c r="L2431" s="297" t="str">
        <f>IFERROR(VLOOKUP(CONCATENATE($A2431,"B"),'05 APU'!$1:$1048576,9,),"")</f>
        <v/>
      </c>
      <c r="M2431" s="297" t="str">
        <f>IFERROR(VLOOKUP(CONCATENATE($A2431,"A"),'05 APU'!$1:$1048576,9,),"")</f>
        <v/>
      </c>
      <c r="N2431" s="86"/>
      <c r="O2431" s="90">
        <f>IFERROR(VLOOKUP(CONCATENATE($A2431,"D"),'05 APU'!$T:$AB,9,),0)</f>
        <v>0</v>
      </c>
      <c r="P2431" s="90">
        <f t="shared" si="76"/>
        <v>0</v>
      </c>
      <c r="Q2431" s="90">
        <f>IFERROR(VLOOKUP(CONCATENATE($A2431,"C"),'05 APU'!$T:$AB,9,),0)</f>
        <v>0</v>
      </c>
      <c r="R2431" s="90">
        <f>IFERROR(VLOOKUP(CONCATENATE($A2431,"B"),'05 APU'!$T:$AB,9,),0)</f>
        <v>0</v>
      </c>
      <c r="S2431" s="90">
        <f>IFERROR(VLOOKUP(CONCATENATE($A2431,"A"),'05 APU'!$T:$AB,9,),0)</f>
        <v>0</v>
      </c>
      <c r="U2431" s="421"/>
      <c r="V2431" s="424"/>
      <c r="W2431" s="429" t="s">
        <v>7203</v>
      </c>
    </row>
    <row r="2432" spans="1:23" ht="21" x14ac:dyDescent="0.25">
      <c r="A2432" s="88">
        <v>2422</v>
      </c>
      <c r="B2432" s="673" t="s">
        <v>5346</v>
      </c>
      <c r="C2432" s="682" t="s">
        <v>6496</v>
      </c>
      <c r="D2432" s="681" t="str">
        <f>IFERROR(VLOOKUP(CONCATENATE($A2432,"T"),'05 APU'!$1:$1048576,3,),"")</f>
        <v/>
      </c>
      <c r="E2432" s="681" t="str">
        <f>IFERROR(VLOOKUP(CONCATENATE($A2432,"T2"),'05 APU'!$1:$1048576,3,),"")</f>
        <v/>
      </c>
      <c r="F2432" s="681" t="str">
        <f>IFERROR(VLOOKUP(CONCATENATE($A2432,"T3"),'05 APU'!$1:$1048576,3,),"")</f>
        <v/>
      </c>
      <c r="G2432" s="672" t="s">
        <v>168</v>
      </c>
      <c r="H2432" s="351"/>
      <c r="I2432" s="90">
        <f>IFERROR((VLOOKUP(CONCATENATE($A2432,"D"),'05 APU'!$1:$1048576,9,)),0)</f>
        <v>0</v>
      </c>
      <c r="J2432" s="90">
        <f t="shared" si="77"/>
        <v>0</v>
      </c>
      <c r="K2432" s="297" t="str">
        <f>IFERROR(VLOOKUP(CONCATENATE($A2432,"C"),'05 APU'!$1:$1048576,9,),"")</f>
        <v/>
      </c>
      <c r="L2432" s="297" t="str">
        <f>IFERROR(VLOOKUP(CONCATENATE($A2432,"B"),'05 APU'!$1:$1048576,9,),"")</f>
        <v/>
      </c>
      <c r="M2432" s="297" t="str">
        <f>IFERROR(VLOOKUP(CONCATENATE($A2432,"A"),'05 APU'!$1:$1048576,9,),"")</f>
        <v/>
      </c>
      <c r="N2432" s="86"/>
      <c r="O2432" s="90">
        <f>IFERROR(VLOOKUP(CONCATENATE($A2432,"D"),'05 APU'!$T:$AB,9,),0)</f>
        <v>0</v>
      </c>
      <c r="P2432" s="90">
        <f t="shared" si="76"/>
        <v>0</v>
      </c>
      <c r="Q2432" s="90">
        <f>IFERROR(VLOOKUP(CONCATENATE($A2432,"C"),'05 APU'!$T:$AB,9,),0)</f>
        <v>0</v>
      </c>
      <c r="R2432" s="90">
        <f>IFERROR(VLOOKUP(CONCATENATE($A2432,"B"),'05 APU'!$T:$AB,9,),0)</f>
        <v>0</v>
      </c>
      <c r="S2432" s="90">
        <f>IFERROR(VLOOKUP(CONCATENATE($A2432,"A"),'05 APU'!$T:$AB,9,),0)</f>
        <v>0</v>
      </c>
      <c r="U2432" s="421"/>
      <c r="V2432" s="424"/>
      <c r="W2432" s="429" t="s">
        <v>7203</v>
      </c>
    </row>
    <row r="2433" spans="1:23" ht="21" x14ac:dyDescent="0.25">
      <c r="A2433" s="88">
        <v>2423</v>
      </c>
      <c r="B2433" s="673" t="s">
        <v>5347</v>
      </c>
      <c r="C2433" s="682" t="s">
        <v>6497</v>
      </c>
      <c r="D2433" s="681" t="str">
        <f>IFERROR(VLOOKUP(CONCATENATE($A2433,"T"),'05 APU'!$1:$1048576,3,),"")</f>
        <v/>
      </c>
      <c r="E2433" s="681" t="str">
        <f>IFERROR(VLOOKUP(CONCATENATE($A2433,"T2"),'05 APU'!$1:$1048576,3,),"")</f>
        <v/>
      </c>
      <c r="F2433" s="681" t="str">
        <f>IFERROR(VLOOKUP(CONCATENATE($A2433,"T3"),'05 APU'!$1:$1048576,3,),"")</f>
        <v/>
      </c>
      <c r="G2433" s="672" t="s">
        <v>168</v>
      </c>
      <c r="H2433" s="351"/>
      <c r="I2433" s="90">
        <f>IFERROR((VLOOKUP(CONCATENATE($A2433,"D"),'05 APU'!$1:$1048576,9,)),0)</f>
        <v>0</v>
      </c>
      <c r="J2433" s="90">
        <f t="shared" si="77"/>
        <v>0</v>
      </c>
      <c r="K2433" s="297" t="str">
        <f>IFERROR(VLOOKUP(CONCATENATE($A2433,"C"),'05 APU'!$1:$1048576,9,),"")</f>
        <v/>
      </c>
      <c r="L2433" s="297" t="str">
        <f>IFERROR(VLOOKUP(CONCATENATE($A2433,"B"),'05 APU'!$1:$1048576,9,),"")</f>
        <v/>
      </c>
      <c r="M2433" s="297" t="str">
        <f>IFERROR(VLOOKUP(CONCATENATE($A2433,"A"),'05 APU'!$1:$1048576,9,),"")</f>
        <v/>
      </c>
      <c r="N2433" s="86"/>
      <c r="O2433" s="90">
        <f>IFERROR(VLOOKUP(CONCATENATE($A2433,"D"),'05 APU'!$T:$AB,9,),0)</f>
        <v>0</v>
      </c>
      <c r="P2433" s="90">
        <f t="shared" si="76"/>
        <v>0</v>
      </c>
      <c r="Q2433" s="90">
        <f>IFERROR(VLOOKUP(CONCATENATE($A2433,"C"),'05 APU'!$T:$AB,9,),0)</f>
        <v>0</v>
      </c>
      <c r="R2433" s="90">
        <f>IFERROR(VLOOKUP(CONCATENATE($A2433,"B"),'05 APU'!$T:$AB,9,),0)</f>
        <v>0</v>
      </c>
      <c r="S2433" s="90">
        <f>IFERROR(VLOOKUP(CONCATENATE($A2433,"A"),'05 APU'!$T:$AB,9,),0)</f>
        <v>0</v>
      </c>
      <c r="U2433" s="421"/>
      <c r="V2433" s="424"/>
      <c r="W2433" s="429" t="s">
        <v>7203</v>
      </c>
    </row>
    <row r="2434" spans="1:23" ht="21" x14ac:dyDescent="0.25">
      <c r="A2434" s="88">
        <v>2424</v>
      </c>
      <c r="B2434" s="673" t="s">
        <v>5348</v>
      </c>
      <c r="C2434" s="682" t="s">
        <v>6498</v>
      </c>
      <c r="D2434" s="681" t="str">
        <f>IFERROR(VLOOKUP(CONCATENATE($A2434,"T"),'05 APU'!$1:$1048576,3,),"")</f>
        <v/>
      </c>
      <c r="E2434" s="681" t="str">
        <f>IFERROR(VLOOKUP(CONCATENATE($A2434,"T2"),'05 APU'!$1:$1048576,3,),"")</f>
        <v/>
      </c>
      <c r="F2434" s="681" t="str">
        <f>IFERROR(VLOOKUP(CONCATENATE($A2434,"T3"),'05 APU'!$1:$1048576,3,),"")</f>
        <v/>
      </c>
      <c r="G2434" s="672" t="s">
        <v>168</v>
      </c>
      <c r="H2434" s="351"/>
      <c r="I2434" s="90">
        <f>IFERROR((VLOOKUP(CONCATENATE($A2434,"D"),'05 APU'!$1:$1048576,9,)),0)</f>
        <v>0</v>
      </c>
      <c r="J2434" s="90">
        <f t="shared" si="77"/>
        <v>0</v>
      </c>
      <c r="K2434" s="297" t="str">
        <f>IFERROR(VLOOKUP(CONCATENATE($A2434,"C"),'05 APU'!$1:$1048576,9,),"")</f>
        <v/>
      </c>
      <c r="L2434" s="297" t="str">
        <f>IFERROR(VLOOKUP(CONCATENATE($A2434,"B"),'05 APU'!$1:$1048576,9,),"")</f>
        <v/>
      </c>
      <c r="M2434" s="297" t="str">
        <f>IFERROR(VLOOKUP(CONCATENATE($A2434,"A"),'05 APU'!$1:$1048576,9,),"")</f>
        <v/>
      </c>
      <c r="N2434" s="86"/>
      <c r="O2434" s="90">
        <f>IFERROR(VLOOKUP(CONCATENATE($A2434,"D"),'05 APU'!$T:$AB,9,),0)</f>
        <v>0</v>
      </c>
      <c r="P2434" s="90">
        <f t="shared" si="76"/>
        <v>0</v>
      </c>
      <c r="Q2434" s="90">
        <f>IFERROR(VLOOKUP(CONCATENATE($A2434,"C"),'05 APU'!$T:$AB,9,),0)</f>
        <v>0</v>
      </c>
      <c r="R2434" s="90">
        <f>IFERROR(VLOOKUP(CONCATENATE($A2434,"B"),'05 APU'!$T:$AB,9,),0)</f>
        <v>0</v>
      </c>
      <c r="S2434" s="90">
        <f>IFERROR(VLOOKUP(CONCATENATE($A2434,"A"),'05 APU'!$T:$AB,9,),0)</f>
        <v>0</v>
      </c>
      <c r="U2434" s="421"/>
      <c r="V2434" s="424"/>
      <c r="W2434" s="429" t="s">
        <v>7203</v>
      </c>
    </row>
    <row r="2435" spans="1:23" ht="21" x14ac:dyDescent="0.25">
      <c r="A2435" s="88">
        <v>2425</v>
      </c>
      <c r="B2435" s="673" t="s">
        <v>5349</v>
      </c>
      <c r="C2435" s="682" t="s">
        <v>6499</v>
      </c>
      <c r="D2435" s="681" t="str">
        <f>IFERROR(VLOOKUP(CONCATENATE($A2435,"T"),'05 APU'!$1:$1048576,3,),"")</f>
        <v/>
      </c>
      <c r="E2435" s="681" t="str">
        <f>IFERROR(VLOOKUP(CONCATENATE($A2435,"T2"),'05 APU'!$1:$1048576,3,),"")</f>
        <v/>
      </c>
      <c r="F2435" s="681" t="str">
        <f>IFERROR(VLOOKUP(CONCATENATE($A2435,"T3"),'05 APU'!$1:$1048576,3,),"")</f>
        <v/>
      </c>
      <c r="G2435" s="672" t="s">
        <v>168</v>
      </c>
      <c r="H2435" s="351"/>
      <c r="I2435" s="90">
        <f>IFERROR((VLOOKUP(CONCATENATE($A2435,"D"),'05 APU'!$1:$1048576,9,)),0)</f>
        <v>0</v>
      </c>
      <c r="J2435" s="90">
        <f t="shared" si="77"/>
        <v>0</v>
      </c>
      <c r="K2435" s="297" t="str">
        <f>IFERROR(VLOOKUP(CONCATENATE($A2435,"C"),'05 APU'!$1:$1048576,9,),"")</f>
        <v/>
      </c>
      <c r="L2435" s="297" t="str">
        <f>IFERROR(VLOOKUP(CONCATENATE($A2435,"B"),'05 APU'!$1:$1048576,9,),"")</f>
        <v/>
      </c>
      <c r="M2435" s="297" t="str">
        <f>IFERROR(VLOOKUP(CONCATENATE($A2435,"A"),'05 APU'!$1:$1048576,9,),"")</f>
        <v/>
      </c>
      <c r="N2435" s="86"/>
      <c r="O2435" s="90">
        <f>IFERROR(VLOOKUP(CONCATENATE($A2435,"D"),'05 APU'!$T:$AB,9,),0)</f>
        <v>0</v>
      </c>
      <c r="P2435" s="90">
        <f t="shared" si="76"/>
        <v>0</v>
      </c>
      <c r="Q2435" s="90">
        <f>IFERROR(VLOOKUP(CONCATENATE($A2435,"C"),'05 APU'!$T:$AB,9,),0)</f>
        <v>0</v>
      </c>
      <c r="R2435" s="90">
        <f>IFERROR(VLOOKUP(CONCATENATE($A2435,"B"),'05 APU'!$T:$AB,9,),0)</f>
        <v>0</v>
      </c>
      <c r="S2435" s="90">
        <f>IFERROR(VLOOKUP(CONCATENATE($A2435,"A"),'05 APU'!$T:$AB,9,),0)</f>
        <v>0</v>
      </c>
      <c r="U2435" s="421"/>
      <c r="V2435" s="424"/>
      <c r="W2435" s="429" t="s">
        <v>7203</v>
      </c>
    </row>
    <row r="2436" spans="1:23" ht="21" x14ac:dyDescent="0.25">
      <c r="A2436" s="88">
        <v>2426</v>
      </c>
      <c r="B2436" s="673" t="s">
        <v>5350</v>
      </c>
      <c r="C2436" s="682" t="s">
        <v>6500</v>
      </c>
      <c r="D2436" s="681" t="str">
        <f>IFERROR(VLOOKUP(CONCATENATE($A2436,"T"),'05 APU'!$1:$1048576,3,),"")</f>
        <v/>
      </c>
      <c r="E2436" s="681" t="str">
        <f>IFERROR(VLOOKUP(CONCATENATE($A2436,"T2"),'05 APU'!$1:$1048576,3,),"")</f>
        <v/>
      </c>
      <c r="F2436" s="681" t="str">
        <f>IFERROR(VLOOKUP(CONCATENATE($A2436,"T3"),'05 APU'!$1:$1048576,3,),"")</f>
        <v/>
      </c>
      <c r="G2436" s="672" t="s">
        <v>168</v>
      </c>
      <c r="H2436" s="351"/>
      <c r="I2436" s="90">
        <f>IFERROR((VLOOKUP(CONCATENATE($A2436,"D"),'05 APU'!$1:$1048576,9,)),0)</f>
        <v>0</v>
      </c>
      <c r="J2436" s="90">
        <f t="shared" si="77"/>
        <v>0</v>
      </c>
      <c r="K2436" s="297" t="str">
        <f>IFERROR(VLOOKUP(CONCATENATE($A2436,"C"),'05 APU'!$1:$1048576,9,),"")</f>
        <v/>
      </c>
      <c r="L2436" s="297" t="str">
        <f>IFERROR(VLOOKUP(CONCATENATE($A2436,"B"),'05 APU'!$1:$1048576,9,),"")</f>
        <v/>
      </c>
      <c r="M2436" s="297" t="str">
        <f>IFERROR(VLOOKUP(CONCATENATE($A2436,"A"),'05 APU'!$1:$1048576,9,),"")</f>
        <v/>
      </c>
      <c r="N2436" s="86"/>
      <c r="O2436" s="90">
        <f>IFERROR(VLOOKUP(CONCATENATE($A2436,"D"),'05 APU'!$T:$AB,9,),0)</f>
        <v>0</v>
      </c>
      <c r="P2436" s="90">
        <f t="shared" si="76"/>
        <v>0</v>
      </c>
      <c r="Q2436" s="90">
        <f>IFERROR(VLOOKUP(CONCATENATE($A2436,"C"),'05 APU'!$T:$AB,9,),0)</f>
        <v>0</v>
      </c>
      <c r="R2436" s="90">
        <f>IFERROR(VLOOKUP(CONCATENATE($A2436,"B"),'05 APU'!$T:$AB,9,),0)</f>
        <v>0</v>
      </c>
      <c r="S2436" s="90">
        <f>IFERROR(VLOOKUP(CONCATENATE($A2436,"A"),'05 APU'!$T:$AB,9,),0)</f>
        <v>0</v>
      </c>
      <c r="U2436" s="421"/>
      <c r="V2436" s="424"/>
      <c r="W2436" s="429" t="s">
        <v>7203</v>
      </c>
    </row>
    <row r="2437" spans="1:23" ht="21" x14ac:dyDescent="0.25">
      <c r="A2437" s="88">
        <v>2427</v>
      </c>
      <c r="B2437" s="673" t="s">
        <v>5351</v>
      </c>
      <c r="C2437" s="682" t="s">
        <v>6501</v>
      </c>
      <c r="D2437" s="681" t="str">
        <f>IFERROR(VLOOKUP(CONCATENATE($A2437,"T"),'05 APU'!$1:$1048576,3,),"")</f>
        <v/>
      </c>
      <c r="E2437" s="681" t="str">
        <f>IFERROR(VLOOKUP(CONCATENATE($A2437,"T2"),'05 APU'!$1:$1048576,3,),"")</f>
        <v/>
      </c>
      <c r="F2437" s="681" t="str">
        <f>IFERROR(VLOOKUP(CONCATENATE($A2437,"T3"),'05 APU'!$1:$1048576,3,),"")</f>
        <v/>
      </c>
      <c r="G2437" s="672" t="s">
        <v>168</v>
      </c>
      <c r="H2437" s="351"/>
      <c r="I2437" s="90">
        <f>IFERROR((VLOOKUP(CONCATENATE($A2437,"D"),'05 APU'!$1:$1048576,9,)),0)</f>
        <v>0</v>
      </c>
      <c r="J2437" s="90">
        <f t="shared" si="77"/>
        <v>0</v>
      </c>
      <c r="K2437" s="297" t="str">
        <f>IFERROR(VLOOKUP(CONCATENATE($A2437,"C"),'05 APU'!$1:$1048576,9,),"")</f>
        <v/>
      </c>
      <c r="L2437" s="297" t="str">
        <f>IFERROR(VLOOKUP(CONCATENATE($A2437,"B"),'05 APU'!$1:$1048576,9,),"")</f>
        <v/>
      </c>
      <c r="M2437" s="297" t="str">
        <f>IFERROR(VLOOKUP(CONCATENATE($A2437,"A"),'05 APU'!$1:$1048576,9,),"")</f>
        <v/>
      </c>
      <c r="N2437" s="86"/>
      <c r="O2437" s="90">
        <f>IFERROR(VLOOKUP(CONCATENATE($A2437,"D"),'05 APU'!$T:$AB,9,),0)</f>
        <v>0</v>
      </c>
      <c r="P2437" s="90">
        <f t="shared" si="76"/>
        <v>0</v>
      </c>
      <c r="Q2437" s="90">
        <f>IFERROR(VLOOKUP(CONCATENATE($A2437,"C"),'05 APU'!$T:$AB,9,),0)</f>
        <v>0</v>
      </c>
      <c r="R2437" s="90">
        <f>IFERROR(VLOOKUP(CONCATENATE($A2437,"B"),'05 APU'!$T:$AB,9,),0)</f>
        <v>0</v>
      </c>
      <c r="S2437" s="90">
        <f>IFERROR(VLOOKUP(CONCATENATE($A2437,"A"),'05 APU'!$T:$AB,9,),0)</f>
        <v>0</v>
      </c>
      <c r="U2437" s="421"/>
      <c r="V2437" s="424"/>
      <c r="W2437" s="429" t="s">
        <v>7203</v>
      </c>
    </row>
    <row r="2438" spans="1:23" ht="21" x14ac:dyDescent="0.25">
      <c r="A2438" s="88">
        <v>2428</v>
      </c>
      <c r="B2438" s="673" t="s">
        <v>5352</v>
      </c>
      <c r="C2438" s="682" t="s">
        <v>6502</v>
      </c>
      <c r="D2438" s="681" t="str">
        <f>IFERROR(VLOOKUP(CONCATENATE($A2438,"T"),'05 APU'!$1:$1048576,3,),"")</f>
        <v/>
      </c>
      <c r="E2438" s="681" t="str">
        <f>IFERROR(VLOOKUP(CONCATENATE($A2438,"T2"),'05 APU'!$1:$1048576,3,),"")</f>
        <v/>
      </c>
      <c r="F2438" s="681" t="str">
        <f>IFERROR(VLOOKUP(CONCATENATE($A2438,"T3"),'05 APU'!$1:$1048576,3,),"")</f>
        <v/>
      </c>
      <c r="G2438" s="672" t="s">
        <v>168</v>
      </c>
      <c r="H2438" s="351"/>
      <c r="I2438" s="90">
        <f>IFERROR((VLOOKUP(CONCATENATE($A2438,"D"),'05 APU'!$1:$1048576,9,)),0)</f>
        <v>0</v>
      </c>
      <c r="J2438" s="90">
        <f t="shared" si="77"/>
        <v>0</v>
      </c>
      <c r="K2438" s="297" t="str">
        <f>IFERROR(VLOOKUP(CONCATENATE($A2438,"C"),'05 APU'!$1:$1048576,9,),"")</f>
        <v/>
      </c>
      <c r="L2438" s="297" t="str">
        <f>IFERROR(VLOOKUP(CONCATENATE($A2438,"B"),'05 APU'!$1:$1048576,9,),"")</f>
        <v/>
      </c>
      <c r="M2438" s="297" t="str">
        <f>IFERROR(VLOOKUP(CONCATENATE($A2438,"A"),'05 APU'!$1:$1048576,9,),"")</f>
        <v/>
      </c>
      <c r="N2438" s="86"/>
      <c r="O2438" s="90">
        <f>IFERROR(VLOOKUP(CONCATENATE($A2438,"D"),'05 APU'!$T:$AB,9,),0)</f>
        <v>0</v>
      </c>
      <c r="P2438" s="90">
        <f t="shared" si="76"/>
        <v>0</v>
      </c>
      <c r="Q2438" s="90">
        <f>IFERROR(VLOOKUP(CONCATENATE($A2438,"C"),'05 APU'!$T:$AB,9,),0)</f>
        <v>0</v>
      </c>
      <c r="R2438" s="90">
        <f>IFERROR(VLOOKUP(CONCATENATE($A2438,"B"),'05 APU'!$T:$AB,9,),0)</f>
        <v>0</v>
      </c>
      <c r="S2438" s="90">
        <f>IFERROR(VLOOKUP(CONCATENATE($A2438,"A"),'05 APU'!$T:$AB,9,),0)</f>
        <v>0</v>
      </c>
      <c r="U2438" s="421"/>
      <c r="V2438" s="424"/>
      <c r="W2438" s="429" t="s">
        <v>7203</v>
      </c>
    </row>
    <row r="2439" spans="1:23" ht="21" x14ac:dyDescent="0.25">
      <c r="A2439" s="88">
        <v>2429</v>
      </c>
      <c r="B2439" s="673" t="s">
        <v>5353</v>
      </c>
      <c r="C2439" s="682" t="s">
        <v>6503</v>
      </c>
      <c r="D2439" s="681" t="str">
        <f>IFERROR(VLOOKUP(CONCATENATE($A2439,"T"),'05 APU'!$1:$1048576,3,),"")</f>
        <v/>
      </c>
      <c r="E2439" s="681" t="str">
        <f>IFERROR(VLOOKUP(CONCATENATE($A2439,"T2"),'05 APU'!$1:$1048576,3,),"")</f>
        <v/>
      </c>
      <c r="F2439" s="681" t="str">
        <f>IFERROR(VLOOKUP(CONCATENATE($A2439,"T3"),'05 APU'!$1:$1048576,3,),"")</f>
        <v/>
      </c>
      <c r="G2439" s="672" t="s">
        <v>168</v>
      </c>
      <c r="H2439" s="351"/>
      <c r="I2439" s="90">
        <f>IFERROR((VLOOKUP(CONCATENATE($A2439,"D"),'05 APU'!$1:$1048576,9,)),0)</f>
        <v>0</v>
      </c>
      <c r="J2439" s="90">
        <f t="shared" si="77"/>
        <v>0</v>
      </c>
      <c r="K2439" s="297" t="str">
        <f>IFERROR(VLOOKUP(CONCATENATE($A2439,"C"),'05 APU'!$1:$1048576,9,),"")</f>
        <v/>
      </c>
      <c r="L2439" s="297" t="str">
        <f>IFERROR(VLOOKUP(CONCATENATE($A2439,"B"),'05 APU'!$1:$1048576,9,),"")</f>
        <v/>
      </c>
      <c r="M2439" s="297" t="str">
        <f>IFERROR(VLOOKUP(CONCATENATE($A2439,"A"),'05 APU'!$1:$1048576,9,),"")</f>
        <v/>
      </c>
      <c r="N2439" s="86"/>
      <c r="O2439" s="90">
        <f>IFERROR(VLOOKUP(CONCATENATE($A2439,"D"),'05 APU'!$T:$AB,9,),0)</f>
        <v>0</v>
      </c>
      <c r="P2439" s="90">
        <f t="shared" si="76"/>
        <v>0</v>
      </c>
      <c r="Q2439" s="90">
        <f>IFERROR(VLOOKUP(CONCATENATE($A2439,"C"),'05 APU'!$T:$AB,9,),0)</f>
        <v>0</v>
      </c>
      <c r="R2439" s="90">
        <f>IFERROR(VLOOKUP(CONCATENATE($A2439,"B"),'05 APU'!$T:$AB,9,),0)</f>
        <v>0</v>
      </c>
      <c r="S2439" s="90">
        <f>IFERROR(VLOOKUP(CONCATENATE($A2439,"A"),'05 APU'!$T:$AB,9,),0)</f>
        <v>0</v>
      </c>
      <c r="U2439" s="421"/>
      <c r="V2439" s="424"/>
      <c r="W2439" s="429" t="s">
        <v>7203</v>
      </c>
    </row>
    <row r="2440" spans="1:23" ht="21" x14ac:dyDescent="0.25">
      <c r="A2440" s="88">
        <v>2430</v>
      </c>
      <c r="B2440" s="673" t="s">
        <v>5354</v>
      </c>
      <c r="C2440" s="682" t="s">
        <v>6504</v>
      </c>
      <c r="D2440" s="681" t="str">
        <f>IFERROR(VLOOKUP(CONCATENATE($A2440,"T"),'05 APU'!$1:$1048576,3,),"")</f>
        <v/>
      </c>
      <c r="E2440" s="681" t="str">
        <f>IFERROR(VLOOKUP(CONCATENATE($A2440,"T2"),'05 APU'!$1:$1048576,3,),"")</f>
        <v/>
      </c>
      <c r="F2440" s="681" t="str">
        <f>IFERROR(VLOOKUP(CONCATENATE($A2440,"T3"),'05 APU'!$1:$1048576,3,),"")</f>
        <v/>
      </c>
      <c r="G2440" s="672" t="s">
        <v>168</v>
      </c>
      <c r="H2440" s="351"/>
      <c r="I2440" s="90">
        <f>IFERROR((VLOOKUP(CONCATENATE($A2440,"D"),'05 APU'!$1:$1048576,9,)),0)</f>
        <v>0</v>
      </c>
      <c r="J2440" s="90">
        <f t="shared" si="77"/>
        <v>0</v>
      </c>
      <c r="K2440" s="297" t="str">
        <f>IFERROR(VLOOKUP(CONCATENATE($A2440,"C"),'05 APU'!$1:$1048576,9,),"")</f>
        <v/>
      </c>
      <c r="L2440" s="297" t="str">
        <f>IFERROR(VLOOKUP(CONCATENATE($A2440,"B"),'05 APU'!$1:$1048576,9,),"")</f>
        <v/>
      </c>
      <c r="M2440" s="297" t="str">
        <f>IFERROR(VLOOKUP(CONCATENATE($A2440,"A"),'05 APU'!$1:$1048576,9,),"")</f>
        <v/>
      </c>
      <c r="N2440" s="86"/>
      <c r="O2440" s="90">
        <f>IFERROR(VLOOKUP(CONCATENATE($A2440,"D"),'05 APU'!$T:$AB,9,),0)</f>
        <v>0</v>
      </c>
      <c r="P2440" s="90">
        <f t="shared" si="76"/>
        <v>0</v>
      </c>
      <c r="Q2440" s="90">
        <f>IFERROR(VLOOKUP(CONCATENATE($A2440,"C"),'05 APU'!$T:$AB,9,),0)</f>
        <v>0</v>
      </c>
      <c r="R2440" s="90">
        <f>IFERROR(VLOOKUP(CONCATENATE($A2440,"B"),'05 APU'!$T:$AB,9,),0)</f>
        <v>0</v>
      </c>
      <c r="S2440" s="90">
        <f>IFERROR(VLOOKUP(CONCATENATE($A2440,"A"),'05 APU'!$T:$AB,9,),0)</f>
        <v>0</v>
      </c>
      <c r="U2440" s="421"/>
      <c r="V2440" s="424"/>
      <c r="W2440" s="429" t="s">
        <v>7203</v>
      </c>
    </row>
    <row r="2441" spans="1:23" ht="21" x14ac:dyDescent="0.25">
      <c r="A2441" s="88">
        <v>2431</v>
      </c>
      <c r="B2441" s="673" t="s">
        <v>5355</v>
      </c>
      <c r="C2441" s="682" t="s">
        <v>6505</v>
      </c>
      <c r="D2441" s="681" t="str">
        <f>IFERROR(VLOOKUP(CONCATENATE($A2441,"T"),'05 APU'!$1:$1048576,3,),"")</f>
        <v/>
      </c>
      <c r="E2441" s="681" t="str">
        <f>IFERROR(VLOOKUP(CONCATENATE($A2441,"T2"),'05 APU'!$1:$1048576,3,),"")</f>
        <v/>
      </c>
      <c r="F2441" s="681" t="str">
        <f>IFERROR(VLOOKUP(CONCATENATE($A2441,"T3"),'05 APU'!$1:$1048576,3,),"")</f>
        <v/>
      </c>
      <c r="G2441" s="672" t="s">
        <v>168</v>
      </c>
      <c r="H2441" s="351"/>
      <c r="I2441" s="90">
        <f>IFERROR((VLOOKUP(CONCATENATE($A2441,"D"),'05 APU'!$1:$1048576,9,)),0)</f>
        <v>0</v>
      </c>
      <c r="J2441" s="90">
        <f t="shared" si="77"/>
        <v>0</v>
      </c>
      <c r="K2441" s="297" t="str">
        <f>IFERROR(VLOOKUP(CONCATENATE($A2441,"C"),'05 APU'!$1:$1048576,9,),"")</f>
        <v/>
      </c>
      <c r="L2441" s="297" t="str">
        <f>IFERROR(VLOOKUP(CONCATENATE($A2441,"B"),'05 APU'!$1:$1048576,9,),"")</f>
        <v/>
      </c>
      <c r="M2441" s="297" t="str">
        <f>IFERROR(VLOOKUP(CONCATENATE($A2441,"A"),'05 APU'!$1:$1048576,9,),"")</f>
        <v/>
      </c>
      <c r="N2441" s="86"/>
      <c r="O2441" s="90">
        <f>IFERROR(VLOOKUP(CONCATENATE($A2441,"D"),'05 APU'!$T:$AB,9,),0)</f>
        <v>0</v>
      </c>
      <c r="P2441" s="90">
        <f t="shared" si="76"/>
        <v>0</v>
      </c>
      <c r="Q2441" s="90">
        <f>IFERROR(VLOOKUP(CONCATENATE($A2441,"C"),'05 APU'!$T:$AB,9,),0)</f>
        <v>0</v>
      </c>
      <c r="R2441" s="90">
        <f>IFERROR(VLOOKUP(CONCATENATE($A2441,"B"),'05 APU'!$T:$AB,9,),0)</f>
        <v>0</v>
      </c>
      <c r="S2441" s="90">
        <f>IFERROR(VLOOKUP(CONCATENATE($A2441,"A"),'05 APU'!$T:$AB,9,),0)</f>
        <v>0</v>
      </c>
      <c r="U2441" s="421"/>
      <c r="V2441" s="424"/>
      <c r="W2441" s="429" t="s">
        <v>7203</v>
      </c>
    </row>
    <row r="2442" spans="1:23" ht="21" x14ac:dyDescent="0.25">
      <c r="A2442" s="88">
        <v>2432</v>
      </c>
      <c r="B2442" s="673" t="s">
        <v>5356</v>
      </c>
      <c r="C2442" s="682" t="s">
        <v>6506</v>
      </c>
      <c r="D2442" s="681" t="str">
        <f>IFERROR(VLOOKUP(CONCATENATE($A2442,"T"),'05 APU'!$1:$1048576,3,),"")</f>
        <v/>
      </c>
      <c r="E2442" s="681" t="str">
        <f>IFERROR(VLOOKUP(CONCATENATE($A2442,"T2"),'05 APU'!$1:$1048576,3,),"")</f>
        <v/>
      </c>
      <c r="F2442" s="681" t="str">
        <f>IFERROR(VLOOKUP(CONCATENATE($A2442,"T3"),'05 APU'!$1:$1048576,3,),"")</f>
        <v/>
      </c>
      <c r="G2442" s="672" t="s">
        <v>168</v>
      </c>
      <c r="H2442" s="351"/>
      <c r="I2442" s="90">
        <f>IFERROR((VLOOKUP(CONCATENATE($A2442,"D"),'05 APU'!$1:$1048576,9,)),0)</f>
        <v>0</v>
      </c>
      <c r="J2442" s="90">
        <f t="shared" si="77"/>
        <v>0</v>
      </c>
      <c r="K2442" s="297" t="str">
        <f>IFERROR(VLOOKUP(CONCATENATE($A2442,"C"),'05 APU'!$1:$1048576,9,),"")</f>
        <v/>
      </c>
      <c r="L2442" s="297" t="str">
        <f>IFERROR(VLOOKUP(CONCATENATE($A2442,"B"),'05 APU'!$1:$1048576,9,),"")</f>
        <v/>
      </c>
      <c r="M2442" s="297" t="str">
        <f>IFERROR(VLOOKUP(CONCATENATE($A2442,"A"),'05 APU'!$1:$1048576,9,),"")</f>
        <v/>
      </c>
      <c r="N2442" s="86"/>
      <c r="O2442" s="90">
        <f>IFERROR(VLOOKUP(CONCATENATE($A2442,"D"),'05 APU'!$T:$AB,9,),0)</f>
        <v>0</v>
      </c>
      <c r="P2442" s="90">
        <f t="shared" si="76"/>
        <v>0</v>
      </c>
      <c r="Q2442" s="90">
        <f>IFERROR(VLOOKUP(CONCATENATE($A2442,"C"),'05 APU'!$T:$AB,9,),0)</f>
        <v>0</v>
      </c>
      <c r="R2442" s="90">
        <f>IFERROR(VLOOKUP(CONCATENATE($A2442,"B"),'05 APU'!$T:$AB,9,),0)</f>
        <v>0</v>
      </c>
      <c r="S2442" s="90">
        <f>IFERROR(VLOOKUP(CONCATENATE($A2442,"A"),'05 APU'!$T:$AB,9,),0)</f>
        <v>0</v>
      </c>
      <c r="U2442" s="421"/>
      <c r="V2442" s="424"/>
      <c r="W2442" s="429" t="s">
        <v>7203</v>
      </c>
    </row>
    <row r="2443" spans="1:23" ht="21" x14ac:dyDescent="0.25">
      <c r="A2443" s="88">
        <v>2433</v>
      </c>
      <c r="B2443" s="673" t="s">
        <v>5357</v>
      </c>
      <c r="C2443" s="682" t="s">
        <v>6507</v>
      </c>
      <c r="D2443" s="681" t="str">
        <f>IFERROR(VLOOKUP(CONCATENATE($A2443,"T"),'05 APU'!$1:$1048576,3,),"")</f>
        <v/>
      </c>
      <c r="E2443" s="681" t="str">
        <f>IFERROR(VLOOKUP(CONCATENATE($A2443,"T2"),'05 APU'!$1:$1048576,3,),"")</f>
        <v/>
      </c>
      <c r="F2443" s="681" t="str">
        <f>IFERROR(VLOOKUP(CONCATENATE($A2443,"T3"),'05 APU'!$1:$1048576,3,),"")</f>
        <v/>
      </c>
      <c r="G2443" s="672" t="s">
        <v>168</v>
      </c>
      <c r="H2443" s="351"/>
      <c r="I2443" s="90">
        <f>IFERROR((VLOOKUP(CONCATENATE($A2443,"D"),'05 APU'!$1:$1048576,9,)),0)</f>
        <v>0</v>
      </c>
      <c r="J2443" s="90">
        <f t="shared" si="77"/>
        <v>0</v>
      </c>
      <c r="K2443" s="297" t="str">
        <f>IFERROR(VLOOKUP(CONCATENATE($A2443,"C"),'05 APU'!$1:$1048576,9,),"")</f>
        <v/>
      </c>
      <c r="L2443" s="297" t="str">
        <f>IFERROR(VLOOKUP(CONCATENATE($A2443,"B"),'05 APU'!$1:$1048576,9,),"")</f>
        <v/>
      </c>
      <c r="M2443" s="297" t="str">
        <f>IFERROR(VLOOKUP(CONCATENATE($A2443,"A"),'05 APU'!$1:$1048576,9,),"")</f>
        <v/>
      </c>
      <c r="N2443" s="86"/>
      <c r="O2443" s="90">
        <f>IFERROR(VLOOKUP(CONCATENATE($A2443,"D"),'05 APU'!$T:$AB,9,),0)</f>
        <v>0</v>
      </c>
      <c r="P2443" s="90">
        <f t="shared" ref="P2443:P2506" si="78">IFERROR($O2443*$H2443,0)</f>
        <v>0</v>
      </c>
      <c r="Q2443" s="90">
        <f>IFERROR(VLOOKUP(CONCATENATE($A2443,"C"),'05 APU'!$T:$AB,9,),0)</f>
        <v>0</v>
      </c>
      <c r="R2443" s="90">
        <f>IFERROR(VLOOKUP(CONCATENATE($A2443,"B"),'05 APU'!$T:$AB,9,),0)</f>
        <v>0</v>
      </c>
      <c r="S2443" s="90">
        <f>IFERROR(VLOOKUP(CONCATENATE($A2443,"A"),'05 APU'!$T:$AB,9,),0)</f>
        <v>0</v>
      </c>
      <c r="U2443" s="421"/>
      <c r="V2443" s="424"/>
      <c r="W2443" s="429" t="s">
        <v>7203</v>
      </c>
    </row>
    <row r="2444" spans="1:23" ht="21" x14ac:dyDescent="0.25">
      <c r="A2444" s="88">
        <v>2434</v>
      </c>
      <c r="B2444" s="673" t="s">
        <v>5358</v>
      </c>
      <c r="C2444" s="682" t="s">
        <v>6508</v>
      </c>
      <c r="D2444" s="681" t="str">
        <f>IFERROR(VLOOKUP(CONCATENATE($A2444,"T"),'05 APU'!$1:$1048576,3,),"")</f>
        <v/>
      </c>
      <c r="E2444" s="681" t="str">
        <f>IFERROR(VLOOKUP(CONCATENATE($A2444,"T2"),'05 APU'!$1:$1048576,3,),"")</f>
        <v/>
      </c>
      <c r="F2444" s="681" t="str">
        <f>IFERROR(VLOOKUP(CONCATENATE($A2444,"T3"),'05 APU'!$1:$1048576,3,),"")</f>
        <v/>
      </c>
      <c r="G2444" s="672" t="s">
        <v>168</v>
      </c>
      <c r="H2444" s="351"/>
      <c r="I2444" s="90">
        <f>IFERROR((VLOOKUP(CONCATENATE($A2444,"D"),'05 APU'!$1:$1048576,9,)),0)</f>
        <v>0</v>
      </c>
      <c r="J2444" s="90">
        <f t="shared" si="77"/>
        <v>0</v>
      </c>
      <c r="K2444" s="297" t="str">
        <f>IFERROR(VLOOKUP(CONCATENATE($A2444,"C"),'05 APU'!$1:$1048576,9,),"")</f>
        <v/>
      </c>
      <c r="L2444" s="297" t="str">
        <f>IFERROR(VLOOKUP(CONCATENATE($A2444,"B"),'05 APU'!$1:$1048576,9,),"")</f>
        <v/>
      </c>
      <c r="M2444" s="297" t="str">
        <f>IFERROR(VLOOKUP(CONCATENATE($A2444,"A"),'05 APU'!$1:$1048576,9,),"")</f>
        <v/>
      </c>
      <c r="N2444" s="86"/>
      <c r="O2444" s="90">
        <f>IFERROR(VLOOKUP(CONCATENATE($A2444,"D"),'05 APU'!$T:$AB,9,),0)</f>
        <v>0</v>
      </c>
      <c r="P2444" s="90">
        <f t="shared" si="78"/>
        <v>0</v>
      </c>
      <c r="Q2444" s="90">
        <f>IFERROR(VLOOKUP(CONCATENATE($A2444,"C"),'05 APU'!$T:$AB,9,),0)</f>
        <v>0</v>
      </c>
      <c r="R2444" s="90">
        <f>IFERROR(VLOOKUP(CONCATENATE($A2444,"B"),'05 APU'!$T:$AB,9,),0)</f>
        <v>0</v>
      </c>
      <c r="S2444" s="90">
        <f>IFERROR(VLOOKUP(CONCATENATE($A2444,"A"),'05 APU'!$T:$AB,9,),0)</f>
        <v>0</v>
      </c>
      <c r="U2444" s="421"/>
      <c r="V2444" s="424"/>
      <c r="W2444" s="429" t="s">
        <v>7203</v>
      </c>
    </row>
    <row r="2445" spans="1:23" ht="21" x14ac:dyDescent="0.25">
      <c r="A2445" s="88">
        <v>2435</v>
      </c>
      <c r="B2445" s="673" t="s">
        <v>5359</v>
      </c>
      <c r="C2445" s="682" t="s">
        <v>6509</v>
      </c>
      <c r="D2445" s="681" t="str">
        <f>IFERROR(VLOOKUP(CONCATENATE($A2445,"T"),'05 APU'!$1:$1048576,3,),"")</f>
        <v/>
      </c>
      <c r="E2445" s="681" t="str">
        <f>IFERROR(VLOOKUP(CONCATENATE($A2445,"T2"),'05 APU'!$1:$1048576,3,),"")</f>
        <v/>
      </c>
      <c r="F2445" s="681" t="str">
        <f>IFERROR(VLOOKUP(CONCATENATE($A2445,"T3"),'05 APU'!$1:$1048576,3,),"")</f>
        <v/>
      </c>
      <c r="G2445" s="672" t="s">
        <v>168</v>
      </c>
      <c r="H2445" s="351"/>
      <c r="I2445" s="90">
        <f>IFERROR((VLOOKUP(CONCATENATE($A2445,"D"),'05 APU'!$1:$1048576,9,)),0)</f>
        <v>0</v>
      </c>
      <c r="J2445" s="90">
        <f t="shared" si="77"/>
        <v>0</v>
      </c>
      <c r="K2445" s="297" t="str">
        <f>IFERROR(VLOOKUP(CONCATENATE($A2445,"C"),'05 APU'!$1:$1048576,9,),"")</f>
        <v/>
      </c>
      <c r="L2445" s="297" t="str">
        <f>IFERROR(VLOOKUP(CONCATENATE($A2445,"B"),'05 APU'!$1:$1048576,9,),"")</f>
        <v/>
      </c>
      <c r="M2445" s="297" t="str">
        <f>IFERROR(VLOOKUP(CONCATENATE($A2445,"A"),'05 APU'!$1:$1048576,9,),"")</f>
        <v/>
      </c>
      <c r="N2445" s="86"/>
      <c r="O2445" s="90">
        <f>IFERROR(VLOOKUP(CONCATENATE($A2445,"D"),'05 APU'!$T:$AB,9,),0)</f>
        <v>0</v>
      </c>
      <c r="P2445" s="90">
        <f t="shared" si="78"/>
        <v>0</v>
      </c>
      <c r="Q2445" s="90">
        <f>IFERROR(VLOOKUP(CONCATENATE($A2445,"C"),'05 APU'!$T:$AB,9,),0)</f>
        <v>0</v>
      </c>
      <c r="R2445" s="90">
        <f>IFERROR(VLOOKUP(CONCATENATE($A2445,"B"),'05 APU'!$T:$AB,9,),0)</f>
        <v>0</v>
      </c>
      <c r="S2445" s="90">
        <f>IFERROR(VLOOKUP(CONCATENATE($A2445,"A"),'05 APU'!$T:$AB,9,),0)</f>
        <v>0</v>
      </c>
      <c r="U2445" s="421"/>
      <c r="V2445" s="424"/>
      <c r="W2445" s="429" t="s">
        <v>7203</v>
      </c>
    </row>
    <row r="2446" spans="1:23" ht="21" x14ac:dyDescent="0.25">
      <c r="A2446" s="88">
        <v>2436</v>
      </c>
      <c r="B2446" s="673" t="s">
        <v>5360</v>
      </c>
      <c r="C2446" s="682" t="s">
        <v>6510</v>
      </c>
      <c r="D2446" s="681" t="str">
        <f>IFERROR(VLOOKUP(CONCATENATE($A2446,"T"),'05 APU'!$1:$1048576,3,),"")</f>
        <v/>
      </c>
      <c r="E2446" s="681" t="str">
        <f>IFERROR(VLOOKUP(CONCATENATE($A2446,"T2"),'05 APU'!$1:$1048576,3,),"")</f>
        <v/>
      </c>
      <c r="F2446" s="681" t="str">
        <f>IFERROR(VLOOKUP(CONCATENATE($A2446,"T3"),'05 APU'!$1:$1048576,3,),"")</f>
        <v/>
      </c>
      <c r="G2446" s="672" t="s">
        <v>168</v>
      </c>
      <c r="H2446" s="351"/>
      <c r="I2446" s="90">
        <f>IFERROR((VLOOKUP(CONCATENATE($A2446,"D"),'05 APU'!$1:$1048576,9,)),0)</f>
        <v>0</v>
      </c>
      <c r="J2446" s="90">
        <f t="shared" si="77"/>
        <v>0</v>
      </c>
      <c r="K2446" s="297" t="str">
        <f>IFERROR(VLOOKUP(CONCATENATE($A2446,"C"),'05 APU'!$1:$1048576,9,),"")</f>
        <v/>
      </c>
      <c r="L2446" s="297" t="str">
        <f>IFERROR(VLOOKUP(CONCATENATE($A2446,"B"),'05 APU'!$1:$1048576,9,),"")</f>
        <v/>
      </c>
      <c r="M2446" s="297" t="str">
        <f>IFERROR(VLOOKUP(CONCATENATE($A2446,"A"),'05 APU'!$1:$1048576,9,),"")</f>
        <v/>
      </c>
      <c r="N2446" s="86"/>
      <c r="O2446" s="90">
        <f>IFERROR(VLOOKUP(CONCATENATE($A2446,"D"),'05 APU'!$T:$AB,9,),0)</f>
        <v>0</v>
      </c>
      <c r="P2446" s="90">
        <f t="shared" si="78"/>
        <v>0</v>
      </c>
      <c r="Q2446" s="90">
        <f>IFERROR(VLOOKUP(CONCATENATE($A2446,"C"),'05 APU'!$T:$AB,9,),0)</f>
        <v>0</v>
      </c>
      <c r="R2446" s="90">
        <f>IFERROR(VLOOKUP(CONCATENATE($A2446,"B"),'05 APU'!$T:$AB,9,),0)</f>
        <v>0</v>
      </c>
      <c r="S2446" s="90">
        <f>IFERROR(VLOOKUP(CONCATENATE($A2446,"A"),'05 APU'!$T:$AB,9,),0)</f>
        <v>0</v>
      </c>
      <c r="U2446" s="421"/>
      <c r="V2446" s="424"/>
      <c r="W2446" s="429" t="s">
        <v>7203</v>
      </c>
    </row>
    <row r="2447" spans="1:23" ht="21" x14ac:dyDescent="0.25">
      <c r="A2447" s="88">
        <v>2437</v>
      </c>
      <c r="B2447" s="673" t="s">
        <v>5361</v>
      </c>
      <c r="C2447" s="682" t="s">
        <v>6511</v>
      </c>
      <c r="D2447" s="681" t="str">
        <f>IFERROR(VLOOKUP(CONCATENATE($A2447,"T"),'05 APU'!$1:$1048576,3,),"")</f>
        <v/>
      </c>
      <c r="E2447" s="681" t="str">
        <f>IFERROR(VLOOKUP(CONCATENATE($A2447,"T2"),'05 APU'!$1:$1048576,3,),"")</f>
        <v/>
      </c>
      <c r="F2447" s="681" t="str">
        <f>IFERROR(VLOOKUP(CONCATENATE($A2447,"T3"),'05 APU'!$1:$1048576,3,),"")</f>
        <v/>
      </c>
      <c r="G2447" s="672" t="s">
        <v>168</v>
      </c>
      <c r="H2447" s="351"/>
      <c r="I2447" s="90">
        <f>IFERROR((VLOOKUP(CONCATENATE($A2447,"D"),'05 APU'!$1:$1048576,9,)),0)</f>
        <v>0</v>
      </c>
      <c r="J2447" s="90">
        <f t="shared" si="77"/>
        <v>0</v>
      </c>
      <c r="K2447" s="297" t="str">
        <f>IFERROR(VLOOKUP(CONCATENATE($A2447,"C"),'05 APU'!$1:$1048576,9,),"")</f>
        <v/>
      </c>
      <c r="L2447" s="297" t="str">
        <f>IFERROR(VLOOKUP(CONCATENATE($A2447,"B"),'05 APU'!$1:$1048576,9,),"")</f>
        <v/>
      </c>
      <c r="M2447" s="297" t="str">
        <f>IFERROR(VLOOKUP(CONCATENATE($A2447,"A"),'05 APU'!$1:$1048576,9,),"")</f>
        <v/>
      </c>
      <c r="N2447" s="86"/>
      <c r="O2447" s="90">
        <f>IFERROR(VLOOKUP(CONCATENATE($A2447,"D"),'05 APU'!$T:$AB,9,),0)</f>
        <v>0</v>
      </c>
      <c r="P2447" s="90">
        <f t="shared" si="78"/>
        <v>0</v>
      </c>
      <c r="Q2447" s="90">
        <f>IFERROR(VLOOKUP(CONCATENATE($A2447,"C"),'05 APU'!$T:$AB,9,),0)</f>
        <v>0</v>
      </c>
      <c r="R2447" s="90">
        <f>IFERROR(VLOOKUP(CONCATENATE($A2447,"B"),'05 APU'!$T:$AB,9,),0)</f>
        <v>0</v>
      </c>
      <c r="S2447" s="90">
        <f>IFERROR(VLOOKUP(CONCATENATE($A2447,"A"),'05 APU'!$T:$AB,9,),0)</f>
        <v>0</v>
      </c>
      <c r="U2447" s="421"/>
      <c r="V2447" s="424"/>
      <c r="W2447" s="429" t="s">
        <v>7203</v>
      </c>
    </row>
    <row r="2448" spans="1:23" ht="21" x14ac:dyDescent="0.25">
      <c r="A2448" s="88">
        <v>2438</v>
      </c>
      <c r="B2448" s="673" t="s">
        <v>5362</v>
      </c>
      <c r="C2448" s="682" t="s">
        <v>6512</v>
      </c>
      <c r="D2448" s="681" t="str">
        <f>IFERROR(VLOOKUP(CONCATENATE($A2448,"T"),'05 APU'!$1:$1048576,3,),"")</f>
        <v/>
      </c>
      <c r="E2448" s="681" t="str">
        <f>IFERROR(VLOOKUP(CONCATENATE($A2448,"T2"),'05 APU'!$1:$1048576,3,),"")</f>
        <v/>
      </c>
      <c r="F2448" s="681" t="str">
        <f>IFERROR(VLOOKUP(CONCATENATE($A2448,"T3"),'05 APU'!$1:$1048576,3,),"")</f>
        <v/>
      </c>
      <c r="G2448" s="672" t="s">
        <v>168</v>
      </c>
      <c r="H2448" s="351"/>
      <c r="I2448" s="90">
        <f>IFERROR((VLOOKUP(CONCATENATE($A2448,"D"),'05 APU'!$1:$1048576,9,)),0)</f>
        <v>0</v>
      </c>
      <c r="J2448" s="90">
        <f t="shared" si="77"/>
        <v>0</v>
      </c>
      <c r="K2448" s="297" t="str">
        <f>IFERROR(VLOOKUP(CONCATENATE($A2448,"C"),'05 APU'!$1:$1048576,9,),"")</f>
        <v/>
      </c>
      <c r="L2448" s="297" t="str">
        <f>IFERROR(VLOOKUP(CONCATENATE($A2448,"B"),'05 APU'!$1:$1048576,9,),"")</f>
        <v/>
      </c>
      <c r="M2448" s="297" t="str">
        <f>IFERROR(VLOOKUP(CONCATENATE($A2448,"A"),'05 APU'!$1:$1048576,9,),"")</f>
        <v/>
      </c>
      <c r="N2448" s="86"/>
      <c r="O2448" s="90">
        <f>IFERROR(VLOOKUP(CONCATENATE($A2448,"D"),'05 APU'!$T:$AB,9,),0)</f>
        <v>0</v>
      </c>
      <c r="P2448" s="90">
        <f t="shared" si="78"/>
        <v>0</v>
      </c>
      <c r="Q2448" s="90">
        <f>IFERROR(VLOOKUP(CONCATENATE($A2448,"C"),'05 APU'!$T:$AB,9,),0)</f>
        <v>0</v>
      </c>
      <c r="R2448" s="90">
        <f>IFERROR(VLOOKUP(CONCATENATE($A2448,"B"),'05 APU'!$T:$AB,9,),0)</f>
        <v>0</v>
      </c>
      <c r="S2448" s="90">
        <f>IFERROR(VLOOKUP(CONCATENATE($A2448,"A"),'05 APU'!$T:$AB,9,),0)</f>
        <v>0</v>
      </c>
      <c r="U2448" s="421"/>
      <c r="V2448" s="424"/>
      <c r="W2448" s="429" t="s">
        <v>7203</v>
      </c>
    </row>
    <row r="2449" spans="1:23" ht="21" x14ac:dyDescent="0.25">
      <c r="A2449" s="88">
        <v>2439</v>
      </c>
      <c r="B2449" s="673" t="s">
        <v>5363</v>
      </c>
      <c r="C2449" s="682" t="s">
        <v>6513</v>
      </c>
      <c r="D2449" s="681" t="str">
        <f>IFERROR(VLOOKUP(CONCATENATE($A2449,"T"),'05 APU'!$1:$1048576,3,),"")</f>
        <v/>
      </c>
      <c r="E2449" s="681" t="str">
        <f>IFERROR(VLOOKUP(CONCATENATE($A2449,"T2"),'05 APU'!$1:$1048576,3,),"")</f>
        <v/>
      </c>
      <c r="F2449" s="681" t="str">
        <f>IFERROR(VLOOKUP(CONCATENATE($A2449,"T3"),'05 APU'!$1:$1048576,3,),"")</f>
        <v/>
      </c>
      <c r="G2449" s="672" t="s">
        <v>168</v>
      </c>
      <c r="H2449" s="351"/>
      <c r="I2449" s="90">
        <f>IFERROR((VLOOKUP(CONCATENATE($A2449,"D"),'05 APU'!$1:$1048576,9,)),0)</f>
        <v>0</v>
      </c>
      <c r="J2449" s="90">
        <f t="shared" si="77"/>
        <v>0</v>
      </c>
      <c r="K2449" s="297" t="str">
        <f>IFERROR(VLOOKUP(CONCATENATE($A2449,"C"),'05 APU'!$1:$1048576,9,),"")</f>
        <v/>
      </c>
      <c r="L2449" s="297" t="str">
        <f>IFERROR(VLOOKUP(CONCATENATE($A2449,"B"),'05 APU'!$1:$1048576,9,),"")</f>
        <v/>
      </c>
      <c r="M2449" s="297" t="str">
        <f>IFERROR(VLOOKUP(CONCATENATE($A2449,"A"),'05 APU'!$1:$1048576,9,),"")</f>
        <v/>
      </c>
      <c r="N2449" s="86"/>
      <c r="O2449" s="90">
        <f>IFERROR(VLOOKUP(CONCATENATE($A2449,"D"),'05 APU'!$T:$AB,9,),0)</f>
        <v>0</v>
      </c>
      <c r="P2449" s="90">
        <f t="shared" si="78"/>
        <v>0</v>
      </c>
      <c r="Q2449" s="90">
        <f>IFERROR(VLOOKUP(CONCATENATE($A2449,"C"),'05 APU'!$T:$AB,9,),0)</f>
        <v>0</v>
      </c>
      <c r="R2449" s="90">
        <f>IFERROR(VLOOKUP(CONCATENATE($A2449,"B"),'05 APU'!$T:$AB,9,),0)</f>
        <v>0</v>
      </c>
      <c r="S2449" s="90">
        <f>IFERROR(VLOOKUP(CONCATENATE($A2449,"A"),'05 APU'!$T:$AB,9,),0)</f>
        <v>0</v>
      </c>
      <c r="U2449" s="421"/>
      <c r="V2449" s="424"/>
      <c r="W2449" s="429" t="s">
        <v>7203</v>
      </c>
    </row>
    <row r="2450" spans="1:23" ht="21" x14ac:dyDescent="0.25">
      <c r="A2450" s="88">
        <v>2440</v>
      </c>
      <c r="B2450" s="673" t="s">
        <v>5364</v>
      </c>
      <c r="C2450" s="682" t="s">
        <v>6514</v>
      </c>
      <c r="D2450" s="681" t="str">
        <f>IFERROR(VLOOKUP(CONCATENATE($A2450,"T"),'05 APU'!$1:$1048576,3,),"")</f>
        <v/>
      </c>
      <c r="E2450" s="681" t="str">
        <f>IFERROR(VLOOKUP(CONCATENATE($A2450,"T2"),'05 APU'!$1:$1048576,3,),"")</f>
        <v/>
      </c>
      <c r="F2450" s="681" t="str">
        <f>IFERROR(VLOOKUP(CONCATENATE($A2450,"T3"),'05 APU'!$1:$1048576,3,),"")</f>
        <v/>
      </c>
      <c r="G2450" s="672" t="s">
        <v>168</v>
      </c>
      <c r="H2450" s="351"/>
      <c r="I2450" s="90">
        <f>IFERROR((VLOOKUP(CONCATENATE($A2450,"D"),'05 APU'!$1:$1048576,9,)),0)</f>
        <v>0</v>
      </c>
      <c r="J2450" s="90">
        <f t="shared" si="77"/>
        <v>0</v>
      </c>
      <c r="K2450" s="297" t="str">
        <f>IFERROR(VLOOKUP(CONCATENATE($A2450,"C"),'05 APU'!$1:$1048576,9,),"")</f>
        <v/>
      </c>
      <c r="L2450" s="297" t="str">
        <f>IFERROR(VLOOKUP(CONCATENATE($A2450,"B"),'05 APU'!$1:$1048576,9,),"")</f>
        <v/>
      </c>
      <c r="M2450" s="297" t="str">
        <f>IFERROR(VLOOKUP(CONCATENATE($A2450,"A"),'05 APU'!$1:$1048576,9,),"")</f>
        <v/>
      </c>
      <c r="N2450" s="86"/>
      <c r="O2450" s="90">
        <f>IFERROR(VLOOKUP(CONCATENATE($A2450,"D"),'05 APU'!$T:$AB,9,),0)</f>
        <v>0</v>
      </c>
      <c r="P2450" s="90">
        <f t="shared" si="78"/>
        <v>0</v>
      </c>
      <c r="Q2450" s="90">
        <f>IFERROR(VLOOKUP(CONCATENATE($A2450,"C"),'05 APU'!$T:$AB,9,),0)</f>
        <v>0</v>
      </c>
      <c r="R2450" s="90">
        <f>IFERROR(VLOOKUP(CONCATENATE($A2450,"B"),'05 APU'!$T:$AB,9,),0)</f>
        <v>0</v>
      </c>
      <c r="S2450" s="90">
        <f>IFERROR(VLOOKUP(CONCATENATE($A2450,"A"),'05 APU'!$T:$AB,9,),0)</f>
        <v>0</v>
      </c>
      <c r="U2450" s="421"/>
      <c r="V2450" s="424"/>
      <c r="W2450" s="429" t="s">
        <v>7203</v>
      </c>
    </row>
    <row r="2451" spans="1:23" ht="21" x14ac:dyDescent="0.25">
      <c r="A2451" s="88">
        <v>2441</v>
      </c>
      <c r="B2451" s="673" t="s">
        <v>5365</v>
      </c>
      <c r="C2451" s="682" t="s">
        <v>6515</v>
      </c>
      <c r="D2451" s="681" t="str">
        <f>IFERROR(VLOOKUP(CONCATENATE($A2451,"T"),'05 APU'!$1:$1048576,3,),"")</f>
        <v/>
      </c>
      <c r="E2451" s="681" t="str">
        <f>IFERROR(VLOOKUP(CONCATENATE($A2451,"T2"),'05 APU'!$1:$1048576,3,),"")</f>
        <v/>
      </c>
      <c r="F2451" s="681" t="str">
        <f>IFERROR(VLOOKUP(CONCATENATE($A2451,"T3"),'05 APU'!$1:$1048576,3,),"")</f>
        <v/>
      </c>
      <c r="G2451" s="672" t="s">
        <v>168</v>
      </c>
      <c r="H2451" s="351"/>
      <c r="I2451" s="90">
        <f>IFERROR((VLOOKUP(CONCATENATE($A2451,"D"),'05 APU'!$1:$1048576,9,)),0)</f>
        <v>0</v>
      </c>
      <c r="J2451" s="90">
        <f t="shared" si="77"/>
        <v>0</v>
      </c>
      <c r="K2451" s="297" t="str">
        <f>IFERROR(VLOOKUP(CONCATENATE($A2451,"C"),'05 APU'!$1:$1048576,9,),"")</f>
        <v/>
      </c>
      <c r="L2451" s="297" t="str">
        <f>IFERROR(VLOOKUP(CONCATENATE($A2451,"B"),'05 APU'!$1:$1048576,9,),"")</f>
        <v/>
      </c>
      <c r="M2451" s="297" t="str">
        <f>IFERROR(VLOOKUP(CONCATENATE($A2451,"A"),'05 APU'!$1:$1048576,9,),"")</f>
        <v/>
      </c>
      <c r="N2451" s="86"/>
      <c r="O2451" s="90">
        <f>IFERROR(VLOOKUP(CONCATENATE($A2451,"D"),'05 APU'!$T:$AB,9,),0)</f>
        <v>0</v>
      </c>
      <c r="P2451" s="90">
        <f t="shared" si="78"/>
        <v>0</v>
      </c>
      <c r="Q2451" s="90">
        <f>IFERROR(VLOOKUP(CONCATENATE($A2451,"C"),'05 APU'!$T:$AB,9,),0)</f>
        <v>0</v>
      </c>
      <c r="R2451" s="90">
        <f>IFERROR(VLOOKUP(CONCATENATE($A2451,"B"),'05 APU'!$T:$AB,9,),0)</f>
        <v>0</v>
      </c>
      <c r="S2451" s="90">
        <f>IFERROR(VLOOKUP(CONCATENATE($A2451,"A"),'05 APU'!$T:$AB,9,),0)</f>
        <v>0</v>
      </c>
      <c r="U2451" s="421"/>
      <c r="V2451" s="424"/>
      <c r="W2451" s="429" t="s">
        <v>7203</v>
      </c>
    </row>
    <row r="2452" spans="1:23" ht="21" x14ac:dyDescent="0.25">
      <c r="A2452" s="88">
        <v>2442</v>
      </c>
      <c r="B2452" s="673" t="s">
        <v>5366</v>
      </c>
      <c r="C2452" s="682" t="s">
        <v>6516</v>
      </c>
      <c r="D2452" s="681" t="str">
        <f>IFERROR(VLOOKUP(CONCATENATE($A2452,"T"),'05 APU'!$1:$1048576,3,),"")</f>
        <v/>
      </c>
      <c r="E2452" s="681" t="str">
        <f>IFERROR(VLOOKUP(CONCATENATE($A2452,"T2"),'05 APU'!$1:$1048576,3,),"")</f>
        <v/>
      </c>
      <c r="F2452" s="681" t="str">
        <f>IFERROR(VLOOKUP(CONCATENATE($A2452,"T3"),'05 APU'!$1:$1048576,3,),"")</f>
        <v/>
      </c>
      <c r="G2452" s="672" t="s">
        <v>168</v>
      </c>
      <c r="H2452" s="351"/>
      <c r="I2452" s="90">
        <f>IFERROR((VLOOKUP(CONCATENATE($A2452,"D"),'05 APU'!$1:$1048576,9,)),0)</f>
        <v>0</v>
      </c>
      <c r="J2452" s="90">
        <f t="shared" si="77"/>
        <v>0</v>
      </c>
      <c r="K2452" s="297" t="str">
        <f>IFERROR(VLOOKUP(CONCATENATE($A2452,"C"),'05 APU'!$1:$1048576,9,),"")</f>
        <v/>
      </c>
      <c r="L2452" s="297" t="str">
        <f>IFERROR(VLOOKUP(CONCATENATE($A2452,"B"),'05 APU'!$1:$1048576,9,),"")</f>
        <v/>
      </c>
      <c r="M2452" s="297" t="str">
        <f>IFERROR(VLOOKUP(CONCATENATE($A2452,"A"),'05 APU'!$1:$1048576,9,),"")</f>
        <v/>
      </c>
      <c r="N2452" s="86"/>
      <c r="O2452" s="90">
        <f>IFERROR(VLOOKUP(CONCATENATE($A2452,"D"),'05 APU'!$T:$AB,9,),0)</f>
        <v>0</v>
      </c>
      <c r="P2452" s="90">
        <f t="shared" si="78"/>
        <v>0</v>
      </c>
      <c r="Q2452" s="90">
        <f>IFERROR(VLOOKUP(CONCATENATE($A2452,"C"),'05 APU'!$T:$AB,9,),0)</f>
        <v>0</v>
      </c>
      <c r="R2452" s="90">
        <f>IFERROR(VLOOKUP(CONCATENATE($A2452,"B"),'05 APU'!$T:$AB,9,),0)</f>
        <v>0</v>
      </c>
      <c r="S2452" s="90">
        <f>IFERROR(VLOOKUP(CONCATENATE($A2452,"A"),'05 APU'!$T:$AB,9,),0)</f>
        <v>0</v>
      </c>
      <c r="U2452" s="421"/>
      <c r="V2452" s="424"/>
      <c r="W2452" s="429" t="s">
        <v>7203</v>
      </c>
    </row>
    <row r="2453" spans="1:23" ht="21" x14ac:dyDescent="0.25">
      <c r="A2453" s="88">
        <v>2443</v>
      </c>
      <c r="B2453" s="673" t="s">
        <v>5367</v>
      </c>
      <c r="C2453" s="682" t="s">
        <v>6517</v>
      </c>
      <c r="D2453" s="681" t="str">
        <f>IFERROR(VLOOKUP(CONCATENATE($A2453,"T"),'05 APU'!$1:$1048576,3,),"")</f>
        <v/>
      </c>
      <c r="E2453" s="681" t="str">
        <f>IFERROR(VLOOKUP(CONCATENATE($A2453,"T2"),'05 APU'!$1:$1048576,3,),"")</f>
        <v/>
      </c>
      <c r="F2453" s="681" t="str">
        <f>IFERROR(VLOOKUP(CONCATENATE($A2453,"T3"),'05 APU'!$1:$1048576,3,),"")</f>
        <v/>
      </c>
      <c r="G2453" s="672" t="s">
        <v>168</v>
      </c>
      <c r="H2453" s="351"/>
      <c r="I2453" s="90">
        <f>IFERROR((VLOOKUP(CONCATENATE($A2453,"D"),'05 APU'!$1:$1048576,9,)),0)</f>
        <v>0</v>
      </c>
      <c r="J2453" s="90">
        <f t="shared" si="77"/>
        <v>0</v>
      </c>
      <c r="K2453" s="297" t="str">
        <f>IFERROR(VLOOKUP(CONCATENATE($A2453,"C"),'05 APU'!$1:$1048576,9,),"")</f>
        <v/>
      </c>
      <c r="L2453" s="297" t="str">
        <f>IFERROR(VLOOKUP(CONCATENATE($A2453,"B"),'05 APU'!$1:$1048576,9,),"")</f>
        <v/>
      </c>
      <c r="M2453" s="297" t="str">
        <f>IFERROR(VLOOKUP(CONCATENATE($A2453,"A"),'05 APU'!$1:$1048576,9,),"")</f>
        <v/>
      </c>
      <c r="N2453" s="86"/>
      <c r="O2453" s="90">
        <f>IFERROR(VLOOKUP(CONCATENATE($A2453,"D"),'05 APU'!$T:$AB,9,),0)</f>
        <v>0</v>
      </c>
      <c r="P2453" s="90">
        <f t="shared" si="78"/>
        <v>0</v>
      </c>
      <c r="Q2453" s="90">
        <f>IFERROR(VLOOKUP(CONCATENATE($A2453,"C"),'05 APU'!$T:$AB,9,),0)</f>
        <v>0</v>
      </c>
      <c r="R2453" s="90">
        <f>IFERROR(VLOOKUP(CONCATENATE($A2453,"B"),'05 APU'!$T:$AB,9,),0)</f>
        <v>0</v>
      </c>
      <c r="S2453" s="90">
        <f>IFERROR(VLOOKUP(CONCATENATE($A2453,"A"),'05 APU'!$T:$AB,9,),0)</f>
        <v>0</v>
      </c>
      <c r="U2453" s="421"/>
      <c r="V2453" s="424"/>
      <c r="W2453" s="429" t="s">
        <v>7203</v>
      </c>
    </row>
    <row r="2454" spans="1:23" ht="21" x14ac:dyDescent="0.25">
      <c r="A2454" s="88">
        <v>2444</v>
      </c>
      <c r="B2454" s="670"/>
      <c r="C2454" s="671" t="s">
        <v>7154</v>
      </c>
      <c r="D2454" s="681" t="str">
        <f>IFERROR(VLOOKUP(CONCATENATE($A2454,"T"),'05 APU'!$1:$1048576,3,),"")</f>
        <v/>
      </c>
      <c r="E2454" s="681" t="str">
        <f>IFERROR(VLOOKUP(CONCATENATE($A2454,"T2"),'05 APU'!$1:$1048576,3,),"")</f>
        <v/>
      </c>
      <c r="F2454" s="681" t="str">
        <f>IFERROR(VLOOKUP(CONCATENATE($A2454,"T3"),'05 APU'!$1:$1048576,3,),"")</f>
        <v/>
      </c>
      <c r="G2454" s="672"/>
      <c r="H2454" s="351"/>
      <c r="I2454" s="90">
        <f>IFERROR((VLOOKUP(CONCATENATE($A2454,"D"),'05 APU'!$1:$1048576,9,)),0)</f>
        <v>0</v>
      </c>
      <c r="J2454" s="90">
        <f t="shared" si="77"/>
        <v>0</v>
      </c>
      <c r="K2454" s="297" t="str">
        <f>IFERROR(VLOOKUP(CONCATENATE($A2454,"C"),'05 APU'!$1:$1048576,9,),"")</f>
        <v/>
      </c>
      <c r="L2454" s="297" t="str">
        <f>IFERROR(VLOOKUP(CONCATENATE($A2454,"B"),'05 APU'!$1:$1048576,9,),"")</f>
        <v/>
      </c>
      <c r="M2454" s="297" t="str">
        <f>IFERROR(VLOOKUP(CONCATENATE($A2454,"A"),'05 APU'!$1:$1048576,9,),"")</f>
        <v/>
      </c>
      <c r="N2454" s="86"/>
      <c r="O2454" s="90">
        <f>IFERROR(VLOOKUP(CONCATENATE($A2454,"D"),'05 APU'!$T:$AB,9,),0)</f>
        <v>0</v>
      </c>
      <c r="P2454" s="90">
        <f t="shared" si="78"/>
        <v>0</v>
      </c>
      <c r="Q2454" s="90">
        <f>IFERROR(VLOOKUP(CONCATENATE($A2454,"C"),'05 APU'!$T:$AB,9,),0)</f>
        <v>0</v>
      </c>
      <c r="R2454" s="90">
        <f>IFERROR(VLOOKUP(CONCATENATE($A2454,"B"),'05 APU'!$T:$AB,9,),0)</f>
        <v>0</v>
      </c>
      <c r="S2454" s="90">
        <f>IFERROR(VLOOKUP(CONCATENATE($A2454,"A"),'05 APU'!$T:$AB,9,),0)</f>
        <v>0</v>
      </c>
      <c r="U2454" s="421"/>
      <c r="V2454" s="424"/>
      <c r="W2454" s="429"/>
    </row>
    <row r="2455" spans="1:23" ht="21" x14ac:dyDescent="0.25">
      <c r="A2455" s="88">
        <v>2445</v>
      </c>
      <c r="B2455" s="673" t="s">
        <v>5368</v>
      </c>
      <c r="C2455" s="682" t="s">
        <v>6518</v>
      </c>
      <c r="D2455" s="681" t="str">
        <f>IFERROR(VLOOKUP(CONCATENATE($A2455,"T"),'05 APU'!$1:$1048576,3,),"")</f>
        <v/>
      </c>
      <c r="E2455" s="681" t="str">
        <f>IFERROR(VLOOKUP(CONCATENATE($A2455,"T2"),'05 APU'!$1:$1048576,3,),"")</f>
        <v/>
      </c>
      <c r="F2455" s="681" t="str">
        <f>IFERROR(VLOOKUP(CONCATENATE($A2455,"T3"),'05 APU'!$1:$1048576,3,),"")</f>
        <v/>
      </c>
      <c r="G2455" s="672" t="s">
        <v>168</v>
      </c>
      <c r="H2455" s="351"/>
      <c r="I2455" s="90">
        <f>IFERROR((VLOOKUP(CONCATENATE($A2455,"D"),'05 APU'!$1:$1048576,9,)),0)</f>
        <v>0</v>
      </c>
      <c r="J2455" s="90">
        <f t="shared" si="77"/>
        <v>0</v>
      </c>
      <c r="K2455" s="297" t="str">
        <f>IFERROR(VLOOKUP(CONCATENATE($A2455,"C"),'05 APU'!$1:$1048576,9,),"")</f>
        <v/>
      </c>
      <c r="L2455" s="297" t="str">
        <f>IFERROR(VLOOKUP(CONCATENATE($A2455,"B"),'05 APU'!$1:$1048576,9,),"")</f>
        <v/>
      </c>
      <c r="M2455" s="297" t="str">
        <f>IFERROR(VLOOKUP(CONCATENATE($A2455,"A"),'05 APU'!$1:$1048576,9,),"")</f>
        <v/>
      </c>
      <c r="N2455" s="86"/>
      <c r="O2455" s="90">
        <f>IFERROR(VLOOKUP(CONCATENATE($A2455,"D"),'05 APU'!$T:$AB,9,),0)</f>
        <v>0</v>
      </c>
      <c r="P2455" s="90">
        <f t="shared" si="78"/>
        <v>0</v>
      </c>
      <c r="Q2455" s="90">
        <f>IFERROR(VLOOKUP(CONCATENATE($A2455,"C"),'05 APU'!$T:$AB,9,),0)</f>
        <v>0</v>
      </c>
      <c r="R2455" s="90">
        <f>IFERROR(VLOOKUP(CONCATENATE($A2455,"B"),'05 APU'!$T:$AB,9,),0)</f>
        <v>0</v>
      </c>
      <c r="S2455" s="90">
        <f>IFERROR(VLOOKUP(CONCATENATE($A2455,"A"),'05 APU'!$T:$AB,9,),0)</f>
        <v>0</v>
      </c>
      <c r="U2455" s="421"/>
      <c r="V2455" s="424"/>
      <c r="W2455" s="429" t="s">
        <v>7203</v>
      </c>
    </row>
    <row r="2456" spans="1:23" ht="21" x14ac:dyDescent="0.25">
      <c r="A2456" s="88">
        <v>2446</v>
      </c>
      <c r="B2456" s="673" t="s">
        <v>5369</v>
      </c>
      <c r="C2456" s="682" t="s">
        <v>6519</v>
      </c>
      <c r="D2456" s="681" t="str">
        <f>IFERROR(VLOOKUP(CONCATENATE($A2456,"T"),'05 APU'!$1:$1048576,3,),"")</f>
        <v/>
      </c>
      <c r="E2456" s="681" t="str">
        <f>IFERROR(VLOOKUP(CONCATENATE($A2456,"T2"),'05 APU'!$1:$1048576,3,),"")</f>
        <v/>
      </c>
      <c r="F2456" s="681" t="str">
        <f>IFERROR(VLOOKUP(CONCATENATE($A2456,"T3"),'05 APU'!$1:$1048576,3,),"")</f>
        <v/>
      </c>
      <c r="G2456" s="672" t="s">
        <v>168</v>
      </c>
      <c r="H2456" s="351"/>
      <c r="I2456" s="90">
        <f>IFERROR((VLOOKUP(CONCATENATE($A2456,"D"),'05 APU'!$1:$1048576,9,)),0)</f>
        <v>0</v>
      </c>
      <c r="J2456" s="90">
        <f t="shared" si="77"/>
        <v>0</v>
      </c>
      <c r="K2456" s="297" t="str">
        <f>IFERROR(VLOOKUP(CONCATENATE($A2456,"C"),'05 APU'!$1:$1048576,9,),"")</f>
        <v/>
      </c>
      <c r="L2456" s="297" t="str">
        <f>IFERROR(VLOOKUP(CONCATENATE($A2456,"B"),'05 APU'!$1:$1048576,9,),"")</f>
        <v/>
      </c>
      <c r="M2456" s="297" t="str">
        <f>IFERROR(VLOOKUP(CONCATENATE($A2456,"A"),'05 APU'!$1:$1048576,9,),"")</f>
        <v/>
      </c>
      <c r="N2456" s="86"/>
      <c r="O2456" s="90">
        <f>IFERROR(VLOOKUP(CONCATENATE($A2456,"D"),'05 APU'!$T:$AB,9,),0)</f>
        <v>0</v>
      </c>
      <c r="P2456" s="90">
        <f t="shared" si="78"/>
        <v>0</v>
      </c>
      <c r="Q2456" s="90">
        <f>IFERROR(VLOOKUP(CONCATENATE($A2456,"C"),'05 APU'!$T:$AB,9,),0)</f>
        <v>0</v>
      </c>
      <c r="R2456" s="90">
        <f>IFERROR(VLOOKUP(CONCATENATE($A2456,"B"),'05 APU'!$T:$AB,9,),0)</f>
        <v>0</v>
      </c>
      <c r="S2456" s="90">
        <f>IFERROR(VLOOKUP(CONCATENATE($A2456,"A"),'05 APU'!$T:$AB,9,),0)</f>
        <v>0</v>
      </c>
      <c r="U2456" s="421"/>
      <c r="V2456" s="424"/>
      <c r="W2456" s="429" t="s">
        <v>7203</v>
      </c>
    </row>
    <row r="2457" spans="1:23" x14ac:dyDescent="0.25">
      <c r="A2457" s="88">
        <v>2447</v>
      </c>
      <c r="B2457" s="670"/>
      <c r="C2457" s="671" t="s">
        <v>7155</v>
      </c>
      <c r="D2457" s="681" t="str">
        <f>IFERROR(VLOOKUP(CONCATENATE($A2457,"T"),'05 APU'!$1:$1048576,3,),"")</f>
        <v/>
      </c>
      <c r="E2457" s="681" t="str">
        <f>IFERROR(VLOOKUP(CONCATENATE($A2457,"T2"),'05 APU'!$1:$1048576,3,),"")</f>
        <v/>
      </c>
      <c r="F2457" s="681" t="str">
        <f>IFERROR(VLOOKUP(CONCATENATE($A2457,"T3"),'05 APU'!$1:$1048576,3,),"")</f>
        <v/>
      </c>
      <c r="G2457" s="672"/>
      <c r="H2457" s="351"/>
      <c r="I2457" s="90">
        <f>IFERROR((VLOOKUP(CONCATENATE($A2457,"D"),'05 APU'!$1:$1048576,9,)),0)</f>
        <v>0</v>
      </c>
      <c r="J2457" s="90">
        <f t="shared" si="77"/>
        <v>0</v>
      </c>
      <c r="K2457" s="297" t="str">
        <f>IFERROR(VLOOKUP(CONCATENATE($A2457,"C"),'05 APU'!$1:$1048576,9,),"")</f>
        <v/>
      </c>
      <c r="L2457" s="297" t="str">
        <f>IFERROR(VLOOKUP(CONCATENATE($A2457,"B"),'05 APU'!$1:$1048576,9,),"")</f>
        <v/>
      </c>
      <c r="M2457" s="297" t="str">
        <f>IFERROR(VLOOKUP(CONCATENATE($A2457,"A"),'05 APU'!$1:$1048576,9,),"")</f>
        <v/>
      </c>
      <c r="N2457" s="86"/>
      <c r="O2457" s="90">
        <f>IFERROR(VLOOKUP(CONCATENATE($A2457,"D"),'05 APU'!$T:$AB,9,),0)</f>
        <v>0</v>
      </c>
      <c r="P2457" s="90">
        <f t="shared" si="78"/>
        <v>0</v>
      </c>
      <c r="Q2457" s="90">
        <f>IFERROR(VLOOKUP(CONCATENATE($A2457,"C"),'05 APU'!$T:$AB,9,),0)</f>
        <v>0</v>
      </c>
      <c r="R2457" s="90">
        <f>IFERROR(VLOOKUP(CONCATENATE($A2457,"B"),'05 APU'!$T:$AB,9,),0)</f>
        <v>0</v>
      </c>
      <c r="S2457" s="90">
        <f>IFERROR(VLOOKUP(CONCATENATE($A2457,"A"),'05 APU'!$T:$AB,9,),0)</f>
        <v>0</v>
      </c>
      <c r="U2457" s="421"/>
      <c r="V2457" s="424"/>
      <c r="W2457" s="429"/>
    </row>
    <row r="2458" spans="1:23" ht="21" x14ac:dyDescent="0.25">
      <c r="A2458" s="88">
        <v>2448</v>
      </c>
      <c r="B2458" s="673" t="s">
        <v>5370</v>
      </c>
      <c r="C2458" s="682" t="s">
        <v>6520</v>
      </c>
      <c r="D2458" s="681" t="str">
        <f>IFERROR(VLOOKUP(CONCATENATE($A2458,"T"),'05 APU'!$1:$1048576,3,),"")</f>
        <v/>
      </c>
      <c r="E2458" s="681" t="str">
        <f>IFERROR(VLOOKUP(CONCATENATE($A2458,"T2"),'05 APU'!$1:$1048576,3,),"")</f>
        <v/>
      </c>
      <c r="F2458" s="681" t="str">
        <f>IFERROR(VLOOKUP(CONCATENATE($A2458,"T3"),'05 APU'!$1:$1048576,3,),"")</f>
        <v/>
      </c>
      <c r="G2458" s="672" t="s">
        <v>168</v>
      </c>
      <c r="H2458" s="351"/>
      <c r="I2458" s="90">
        <f>IFERROR((VLOOKUP(CONCATENATE($A2458,"D"),'05 APU'!$1:$1048576,9,)),0)</f>
        <v>0</v>
      </c>
      <c r="J2458" s="90">
        <f t="shared" si="77"/>
        <v>0</v>
      </c>
      <c r="K2458" s="297" t="str">
        <f>IFERROR(VLOOKUP(CONCATENATE($A2458,"C"),'05 APU'!$1:$1048576,9,),"")</f>
        <v/>
      </c>
      <c r="L2458" s="297" t="str">
        <f>IFERROR(VLOOKUP(CONCATENATE($A2458,"B"),'05 APU'!$1:$1048576,9,),"")</f>
        <v/>
      </c>
      <c r="M2458" s="297" t="str">
        <f>IFERROR(VLOOKUP(CONCATENATE($A2458,"A"),'05 APU'!$1:$1048576,9,),"")</f>
        <v/>
      </c>
      <c r="N2458" s="86"/>
      <c r="O2458" s="90">
        <f>IFERROR(VLOOKUP(CONCATENATE($A2458,"D"),'05 APU'!$T:$AB,9,),0)</f>
        <v>0</v>
      </c>
      <c r="P2458" s="90">
        <f t="shared" si="78"/>
        <v>0</v>
      </c>
      <c r="Q2458" s="90">
        <f>IFERROR(VLOOKUP(CONCATENATE($A2458,"C"),'05 APU'!$T:$AB,9,),0)</f>
        <v>0</v>
      </c>
      <c r="R2458" s="90">
        <f>IFERROR(VLOOKUP(CONCATENATE($A2458,"B"),'05 APU'!$T:$AB,9,),0)</f>
        <v>0</v>
      </c>
      <c r="S2458" s="90">
        <f>IFERROR(VLOOKUP(CONCATENATE($A2458,"A"),'05 APU'!$T:$AB,9,),0)</f>
        <v>0</v>
      </c>
      <c r="U2458" s="421"/>
      <c r="V2458" s="424"/>
      <c r="W2458" s="429" t="s">
        <v>7203</v>
      </c>
    </row>
    <row r="2459" spans="1:23" ht="21" x14ac:dyDescent="0.25">
      <c r="A2459" s="88">
        <v>2449</v>
      </c>
      <c r="B2459" s="673" t="s">
        <v>5371</v>
      </c>
      <c r="C2459" s="682" t="s">
        <v>6521</v>
      </c>
      <c r="D2459" s="681" t="str">
        <f>IFERROR(VLOOKUP(CONCATENATE($A2459,"T"),'05 APU'!$1:$1048576,3,),"")</f>
        <v/>
      </c>
      <c r="E2459" s="681" t="str">
        <f>IFERROR(VLOOKUP(CONCATENATE($A2459,"T2"),'05 APU'!$1:$1048576,3,),"")</f>
        <v/>
      </c>
      <c r="F2459" s="681" t="str">
        <f>IFERROR(VLOOKUP(CONCATENATE($A2459,"T3"),'05 APU'!$1:$1048576,3,),"")</f>
        <v/>
      </c>
      <c r="G2459" s="672" t="s">
        <v>168</v>
      </c>
      <c r="H2459" s="351"/>
      <c r="I2459" s="90">
        <f>IFERROR((VLOOKUP(CONCATENATE($A2459,"D"),'05 APU'!$1:$1048576,9,)),0)</f>
        <v>0</v>
      </c>
      <c r="J2459" s="90">
        <f t="shared" si="77"/>
        <v>0</v>
      </c>
      <c r="K2459" s="297" t="str">
        <f>IFERROR(VLOOKUP(CONCATENATE($A2459,"C"),'05 APU'!$1:$1048576,9,),"")</f>
        <v/>
      </c>
      <c r="L2459" s="297" t="str">
        <f>IFERROR(VLOOKUP(CONCATENATE($A2459,"B"),'05 APU'!$1:$1048576,9,),"")</f>
        <v/>
      </c>
      <c r="M2459" s="297" t="str">
        <f>IFERROR(VLOOKUP(CONCATENATE($A2459,"A"),'05 APU'!$1:$1048576,9,),"")</f>
        <v/>
      </c>
      <c r="N2459" s="86"/>
      <c r="O2459" s="90">
        <f>IFERROR(VLOOKUP(CONCATENATE($A2459,"D"),'05 APU'!$T:$AB,9,),0)</f>
        <v>0</v>
      </c>
      <c r="P2459" s="90">
        <f t="shared" si="78"/>
        <v>0</v>
      </c>
      <c r="Q2459" s="90">
        <f>IFERROR(VLOOKUP(CONCATENATE($A2459,"C"),'05 APU'!$T:$AB,9,),0)</f>
        <v>0</v>
      </c>
      <c r="R2459" s="90">
        <f>IFERROR(VLOOKUP(CONCATENATE($A2459,"B"),'05 APU'!$T:$AB,9,),0)</f>
        <v>0</v>
      </c>
      <c r="S2459" s="90">
        <f>IFERROR(VLOOKUP(CONCATENATE($A2459,"A"),'05 APU'!$T:$AB,9,),0)</f>
        <v>0</v>
      </c>
      <c r="U2459" s="421"/>
      <c r="V2459" s="424"/>
      <c r="W2459" s="429" t="s">
        <v>7203</v>
      </c>
    </row>
    <row r="2460" spans="1:23" ht="21" x14ac:dyDescent="0.25">
      <c r="A2460" s="88">
        <v>2450</v>
      </c>
      <c r="B2460" s="673" t="s">
        <v>5372</v>
      </c>
      <c r="C2460" s="682" t="s">
        <v>6522</v>
      </c>
      <c r="D2460" s="681" t="str">
        <f>IFERROR(VLOOKUP(CONCATENATE($A2460,"T"),'05 APU'!$1:$1048576,3,),"")</f>
        <v/>
      </c>
      <c r="E2460" s="681" t="str">
        <f>IFERROR(VLOOKUP(CONCATENATE($A2460,"T2"),'05 APU'!$1:$1048576,3,),"")</f>
        <v/>
      </c>
      <c r="F2460" s="681" t="str">
        <f>IFERROR(VLOOKUP(CONCATENATE($A2460,"T3"),'05 APU'!$1:$1048576,3,),"")</f>
        <v/>
      </c>
      <c r="G2460" s="672" t="s">
        <v>168</v>
      </c>
      <c r="H2460" s="351"/>
      <c r="I2460" s="90">
        <f>IFERROR((VLOOKUP(CONCATENATE($A2460,"D"),'05 APU'!$1:$1048576,9,)),0)</f>
        <v>0</v>
      </c>
      <c r="J2460" s="90">
        <f t="shared" si="77"/>
        <v>0</v>
      </c>
      <c r="K2460" s="297" t="str">
        <f>IFERROR(VLOOKUP(CONCATENATE($A2460,"C"),'05 APU'!$1:$1048576,9,),"")</f>
        <v/>
      </c>
      <c r="L2460" s="297" t="str">
        <f>IFERROR(VLOOKUP(CONCATENATE($A2460,"B"),'05 APU'!$1:$1048576,9,),"")</f>
        <v/>
      </c>
      <c r="M2460" s="297" t="str">
        <f>IFERROR(VLOOKUP(CONCATENATE($A2460,"A"),'05 APU'!$1:$1048576,9,),"")</f>
        <v/>
      </c>
      <c r="N2460" s="86"/>
      <c r="O2460" s="90">
        <f>IFERROR(VLOOKUP(CONCATENATE($A2460,"D"),'05 APU'!$T:$AB,9,),0)</f>
        <v>0</v>
      </c>
      <c r="P2460" s="90">
        <f t="shared" si="78"/>
        <v>0</v>
      </c>
      <c r="Q2460" s="90">
        <f>IFERROR(VLOOKUP(CONCATENATE($A2460,"C"),'05 APU'!$T:$AB,9,),0)</f>
        <v>0</v>
      </c>
      <c r="R2460" s="90">
        <f>IFERROR(VLOOKUP(CONCATENATE($A2460,"B"),'05 APU'!$T:$AB,9,),0)</f>
        <v>0</v>
      </c>
      <c r="S2460" s="90">
        <f>IFERROR(VLOOKUP(CONCATENATE($A2460,"A"),'05 APU'!$T:$AB,9,),0)</f>
        <v>0</v>
      </c>
      <c r="U2460" s="421"/>
      <c r="V2460" s="424"/>
      <c r="W2460" s="429" t="s">
        <v>7203</v>
      </c>
    </row>
    <row r="2461" spans="1:23" ht="21" x14ac:dyDescent="0.25">
      <c r="A2461" s="88">
        <v>2451</v>
      </c>
      <c r="B2461" s="673" t="s">
        <v>5373</v>
      </c>
      <c r="C2461" s="682" t="s">
        <v>6523</v>
      </c>
      <c r="D2461" s="681" t="str">
        <f>IFERROR(VLOOKUP(CONCATENATE($A2461,"T"),'05 APU'!$1:$1048576,3,),"")</f>
        <v/>
      </c>
      <c r="E2461" s="681" t="str">
        <f>IFERROR(VLOOKUP(CONCATENATE($A2461,"T2"),'05 APU'!$1:$1048576,3,),"")</f>
        <v/>
      </c>
      <c r="F2461" s="681" t="str">
        <f>IFERROR(VLOOKUP(CONCATENATE($A2461,"T3"),'05 APU'!$1:$1048576,3,),"")</f>
        <v/>
      </c>
      <c r="G2461" s="672" t="s">
        <v>168</v>
      </c>
      <c r="H2461" s="351"/>
      <c r="I2461" s="90">
        <f>IFERROR((VLOOKUP(CONCATENATE($A2461,"D"),'05 APU'!$1:$1048576,9,)),0)</f>
        <v>0</v>
      </c>
      <c r="J2461" s="90">
        <f t="shared" si="77"/>
        <v>0</v>
      </c>
      <c r="K2461" s="297" t="str">
        <f>IFERROR(VLOOKUP(CONCATENATE($A2461,"C"),'05 APU'!$1:$1048576,9,),"")</f>
        <v/>
      </c>
      <c r="L2461" s="297" t="str">
        <f>IFERROR(VLOOKUP(CONCATENATE($A2461,"B"),'05 APU'!$1:$1048576,9,),"")</f>
        <v/>
      </c>
      <c r="M2461" s="297" t="str">
        <f>IFERROR(VLOOKUP(CONCATENATE($A2461,"A"),'05 APU'!$1:$1048576,9,),"")</f>
        <v/>
      </c>
      <c r="N2461" s="86"/>
      <c r="O2461" s="90">
        <f>IFERROR(VLOOKUP(CONCATENATE($A2461,"D"),'05 APU'!$T:$AB,9,),0)</f>
        <v>0</v>
      </c>
      <c r="P2461" s="90">
        <f t="shared" si="78"/>
        <v>0</v>
      </c>
      <c r="Q2461" s="90">
        <f>IFERROR(VLOOKUP(CONCATENATE($A2461,"C"),'05 APU'!$T:$AB,9,),0)</f>
        <v>0</v>
      </c>
      <c r="R2461" s="90">
        <f>IFERROR(VLOOKUP(CONCATENATE($A2461,"B"),'05 APU'!$T:$AB,9,),0)</f>
        <v>0</v>
      </c>
      <c r="S2461" s="90">
        <f>IFERROR(VLOOKUP(CONCATENATE($A2461,"A"),'05 APU'!$T:$AB,9,),0)</f>
        <v>0</v>
      </c>
      <c r="U2461" s="421"/>
      <c r="V2461" s="424"/>
      <c r="W2461" s="429" t="s">
        <v>7203</v>
      </c>
    </row>
    <row r="2462" spans="1:23" x14ac:dyDescent="0.25">
      <c r="A2462" s="88">
        <v>2452</v>
      </c>
      <c r="B2462" s="670"/>
      <c r="C2462" s="671" t="s">
        <v>7156</v>
      </c>
      <c r="D2462" s="681" t="str">
        <f>IFERROR(VLOOKUP(CONCATENATE($A2462,"T"),'05 APU'!$1:$1048576,3,),"")</f>
        <v/>
      </c>
      <c r="E2462" s="681" t="str">
        <f>IFERROR(VLOOKUP(CONCATENATE($A2462,"T2"),'05 APU'!$1:$1048576,3,),"")</f>
        <v/>
      </c>
      <c r="F2462" s="681" t="str">
        <f>IFERROR(VLOOKUP(CONCATENATE($A2462,"T3"),'05 APU'!$1:$1048576,3,),"")</f>
        <v/>
      </c>
      <c r="G2462" s="672"/>
      <c r="H2462" s="351"/>
      <c r="I2462" s="90">
        <f>IFERROR((VLOOKUP(CONCATENATE($A2462,"D"),'05 APU'!$1:$1048576,9,)),0)</f>
        <v>0</v>
      </c>
      <c r="J2462" s="90">
        <f t="shared" si="77"/>
        <v>0</v>
      </c>
      <c r="K2462" s="297" t="str">
        <f>IFERROR(VLOOKUP(CONCATENATE($A2462,"C"),'05 APU'!$1:$1048576,9,),"")</f>
        <v/>
      </c>
      <c r="L2462" s="297" t="str">
        <f>IFERROR(VLOOKUP(CONCATENATE($A2462,"B"),'05 APU'!$1:$1048576,9,),"")</f>
        <v/>
      </c>
      <c r="M2462" s="297" t="str">
        <f>IFERROR(VLOOKUP(CONCATENATE($A2462,"A"),'05 APU'!$1:$1048576,9,),"")</f>
        <v/>
      </c>
      <c r="N2462" s="86"/>
      <c r="O2462" s="90">
        <f>IFERROR(VLOOKUP(CONCATENATE($A2462,"D"),'05 APU'!$T:$AB,9,),0)</f>
        <v>0</v>
      </c>
      <c r="P2462" s="90">
        <f t="shared" si="78"/>
        <v>0</v>
      </c>
      <c r="Q2462" s="90">
        <f>IFERROR(VLOOKUP(CONCATENATE($A2462,"C"),'05 APU'!$T:$AB,9,),0)</f>
        <v>0</v>
      </c>
      <c r="R2462" s="90">
        <f>IFERROR(VLOOKUP(CONCATENATE($A2462,"B"),'05 APU'!$T:$AB,9,),0)</f>
        <v>0</v>
      </c>
      <c r="S2462" s="90">
        <f>IFERROR(VLOOKUP(CONCATENATE($A2462,"A"),'05 APU'!$T:$AB,9,),0)</f>
        <v>0</v>
      </c>
      <c r="U2462" s="421"/>
      <c r="V2462" s="424"/>
      <c r="W2462" s="429"/>
    </row>
    <row r="2463" spans="1:23" ht="31.5" x14ac:dyDescent="0.25">
      <c r="A2463" s="88">
        <v>2453</v>
      </c>
      <c r="B2463" s="673" t="s">
        <v>5374</v>
      </c>
      <c r="C2463" s="682" t="s">
        <v>6524</v>
      </c>
      <c r="D2463" s="681" t="str">
        <f>IFERROR(VLOOKUP(CONCATENATE($A2463,"T"),'05 APU'!$1:$1048576,3,),"")</f>
        <v/>
      </c>
      <c r="E2463" s="681" t="str">
        <f>IFERROR(VLOOKUP(CONCATENATE($A2463,"T2"),'05 APU'!$1:$1048576,3,),"")</f>
        <v/>
      </c>
      <c r="F2463" s="681" t="str">
        <f>IFERROR(VLOOKUP(CONCATENATE($A2463,"T3"),'05 APU'!$1:$1048576,3,),"")</f>
        <v/>
      </c>
      <c r="G2463" s="672" t="s">
        <v>168</v>
      </c>
      <c r="H2463" s="351"/>
      <c r="I2463" s="90">
        <f>IFERROR((VLOOKUP(CONCATENATE($A2463,"D"),'05 APU'!$1:$1048576,9,)),0)</f>
        <v>0</v>
      </c>
      <c r="J2463" s="90">
        <f t="shared" si="77"/>
        <v>0</v>
      </c>
      <c r="K2463" s="297" t="str">
        <f>IFERROR(VLOOKUP(CONCATENATE($A2463,"C"),'05 APU'!$1:$1048576,9,),"")</f>
        <v/>
      </c>
      <c r="L2463" s="297" t="str">
        <f>IFERROR(VLOOKUP(CONCATENATE($A2463,"B"),'05 APU'!$1:$1048576,9,),"")</f>
        <v/>
      </c>
      <c r="M2463" s="297" t="str">
        <f>IFERROR(VLOOKUP(CONCATENATE($A2463,"A"),'05 APU'!$1:$1048576,9,),"")</f>
        <v/>
      </c>
      <c r="N2463" s="86"/>
      <c r="O2463" s="90">
        <f>IFERROR(VLOOKUP(CONCATENATE($A2463,"D"),'05 APU'!$T:$AB,9,),0)</f>
        <v>0</v>
      </c>
      <c r="P2463" s="90">
        <f t="shared" si="78"/>
        <v>0</v>
      </c>
      <c r="Q2463" s="90">
        <f>IFERROR(VLOOKUP(CONCATENATE($A2463,"C"),'05 APU'!$T:$AB,9,),0)</f>
        <v>0</v>
      </c>
      <c r="R2463" s="90">
        <f>IFERROR(VLOOKUP(CONCATENATE($A2463,"B"),'05 APU'!$T:$AB,9,),0)</f>
        <v>0</v>
      </c>
      <c r="S2463" s="90">
        <f>IFERROR(VLOOKUP(CONCATENATE($A2463,"A"),'05 APU'!$T:$AB,9,),0)</f>
        <v>0</v>
      </c>
      <c r="U2463" s="421"/>
      <c r="V2463" s="424"/>
      <c r="W2463" s="429" t="s">
        <v>7203</v>
      </c>
    </row>
    <row r="2464" spans="1:23" ht="31.5" x14ac:dyDescent="0.25">
      <c r="A2464" s="88">
        <v>2454</v>
      </c>
      <c r="B2464" s="673" t="s">
        <v>5375</v>
      </c>
      <c r="C2464" s="682" t="s">
        <v>6525</v>
      </c>
      <c r="D2464" s="681" t="str">
        <f>IFERROR(VLOOKUP(CONCATENATE($A2464,"T"),'05 APU'!$1:$1048576,3,),"")</f>
        <v/>
      </c>
      <c r="E2464" s="681" t="str">
        <f>IFERROR(VLOOKUP(CONCATENATE($A2464,"T2"),'05 APU'!$1:$1048576,3,),"")</f>
        <v/>
      </c>
      <c r="F2464" s="681" t="str">
        <f>IFERROR(VLOOKUP(CONCATENATE($A2464,"T3"),'05 APU'!$1:$1048576,3,),"")</f>
        <v/>
      </c>
      <c r="G2464" s="672" t="s">
        <v>168</v>
      </c>
      <c r="H2464" s="351"/>
      <c r="I2464" s="90">
        <f>IFERROR((VLOOKUP(CONCATENATE($A2464,"D"),'05 APU'!$1:$1048576,9,)),0)</f>
        <v>0</v>
      </c>
      <c r="J2464" s="90">
        <f t="shared" si="77"/>
        <v>0</v>
      </c>
      <c r="K2464" s="297" t="str">
        <f>IFERROR(VLOOKUP(CONCATENATE($A2464,"C"),'05 APU'!$1:$1048576,9,),"")</f>
        <v/>
      </c>
      <c r="L2464" s="297" t="str">
        <f>IFERROR(VLOOKUP(CONCATENATE($A2464,"B"),'05 APU'!$1:$1048576,9,),"")</f>
        <v/>
      </c>
      <c r="M2464" s="297" t="str">
        <f>IFERROR(VLOOKUP(CONCATENATE($A2464,"A"),'05 APU'!$1:$1048576,9,),"")</f>
        <v/>
      </c>
      <c r="N2464" s="86"/>
      <c r="O2464" s="90">
        <f>IFERROR(VLOOKUP(CONCATENATE($A2464,"D"),'05 APU'!$T:$AB,9,),0)</f>
        <v>0</v>
      </c>
      <c r="P2464" s="90">
        <f t="shared" si="78"/>
        <v>0</v>
      </c>
      <c r="Q2464" s="90">
        <f>IFERROR(VLOOKUP(CONCATENATE($A2464,"C"),'05 APU'!$T:$AB,9,),0)</f>
        <v>0</v>
      </c>
      <c r="R2464" s="90">
        <f>IFERROR(VLOOKUP(CONCATENATE($A2464,"B"),'05 APU'!$T:$AB,9,),0)</f>
        <v>0</v>
      </c>
      <c r="S2464" s="90">
        <f>IFERROR(VLOOKUP(CONCATENATE($A2464,"A"),'05 APU'!$T:$AB,9,),0)</f>
        <v>0</v>
      </c>
      <c r="U2464" s="421"/>
      <c r="V2464" s="424"/>
      <c r="W2464" s="429" t="s">
        <v>7203</v>
      </c>
    </row>
    <row r="2465" spans="1:23" ht="31.5" x14ac:dyDescent="0.25">
      <c r="A2465" s="88">
        <v>2455</v>
      </c>
      <c r="B2465" s="673" t="s">
        <v>5376</v>
      </c>
      <c r="C2465" s="682" t="s">
        <v>6526</v>
      </c>
      <c r="D2465" s="681" t="str">
        <f>IFERROR(VLOOKUP(CONCATENATE($A2465,"T"),'05 APU'!$1:$1048576,3,),"")</f>
        <v/>
      </c>
      <c r="E2465" s="681" t="str">
        <f>IFERROR(VLOOKUP(CONCATENATE($A2465,"T2"),'05 APU'!$1:$1048576,3,),"")</f>
        <v/>
      </c>
      <c r="F2465" s="681" t="str">
        <f>IFERROR(VLOOKUP(CONCATENATE($A2465,"T3"),'05 APU'!$1:$1048576,3,),"")</f>
        <v/>
      </c>
      <c r="G2465" s="672" t="s">
        <v>168</v>
      </c>
      <c r="H2465" s="351"/>
      <c r="I2465" s="90">
        <f>IFERROR((VLOOKUP(CONCATENATE($A2465,"D"),'05 APU'!$1:$1048576,9,)),0)</f>
        <v>0</v>
      </c>
      <c r="J2465" s="90">
        <f t="shared" si="77"/>
        <v>0</v>
      </c>
      <c r="K2465" s="297" t="str">
        <f>IFERROR(VLOOKUP(CONCATENATE($A2465,"C"),'05 APU'!$1:$1048576,9,),"")</f>
        <v/>
      </c>
      <c r="L2465" s="297" t="str">
        <f>IFERROR(VLOOKUP(CONCATENATE($A2465,"B"),'05 APU'!$1:$1048576,9,),"")</f>
        <v/>
      </c>
      <c r="M2465" s="297" t="str">
        <f>IFERROR(VLOOKUP(CONCATENATE($A2465,"A"),'05 APU'!$1:$1048576,9,),"")</f>
        <v/>
      </c>
      <c r="N2465" s="86"/>
      <c r="O2465" s="90">
        <f>IFERROR(VLOOKUP(CONCATENATE($A2465,"D"),'05 APU'!$T:$AB,9,),0)</f>
        <v>0</v>
      </c>
      <c r="P2465" s="90">
        <f t="shared" si="78"/>
        <v>0</v>
      </c>
      <c r="Q2465" s="90">
        <f>IFERROR(VLOOKUP(CONCATENATE($A2465,"C"),'05 APU'!$T:$AB,9,),0)</f>
        <v>0</v>
      </c>
      <c r="R2465" s="90">
        <f>IFERROR(VLOOKUP(CONCATENATE($A2465,"B"),'05 APU'!$T:$AB,9,),0)</f>
        <v>0</v>
      </c>
      <c r="S2465" s="90">
        <f>IFERROR(VLOOKUP(CONCATENATE($A2465,"A"),'05 APU'!$T:$AB,9,),0)</f>
        <v>0</v>
      </c>
      <c r="U2465" s="421"/>
      <c r="V2465" s="424"/>
      <c r="W2465" s="429" t="s">
        <v>7203</v>
      </c>
    </row>
    <row r="2466" spans="1:23" ht="31.5" x14ac:dyDescent="0.25">
      <c r="A2466" s="88">
        <v>2456</v>
      </c>
      <c r="B2466" s="673" t="s">
        <v>5377</v>
      </c>
      <c r="C2466" s="682" t="s">
        <v>6527</v>
      </c>
      <c r="D2466" s="681" t="str">
        <f>IFERROR(VLOOKUP(CONCATENATE($A2466,"T"),'05 APU'!$1:$1048576,3,),"")</f>
        <v/>
      </c>
      <c r="E2466" s="681" t="str">
        <f>IFERROR(VLOOKUP(CONCATENATE($A2466,"T2"),'05 APU'!$1:$1048576,3,),"")</f>
        <v/>
      </c>
      <c r="F2466" s="681" t="str">
        <f>IFERROR(VLOOKUP(CONCATENATE($A2466,"T3"),'05 APU'!$1:$1048576,3,),"")</f>
        <v/>
      </c>
      <c r="G2466" s="672" t="s">
        <v>168</v>
      </c>
      <c r="H2466" s="351"/>
      <c r="I2466" s="90">
        <f>IFERROR((VLOOKUP(CONCATENATE($A2466,"D"),'05 APU'!$1:$1048576,9,)),0)</f>
        <v>0</v>
      </c>
      <c r="J2466" s="90">
        <f t="shared" si="77"/>
        <v>0</v>
      </c>
      <c r="K2466" s="297" t="str">
        <f>IFERROR(VLOOKUP(CONCATENATE($A2466,"C"),'05 APU'!$1:$1048576,9,),"")</f>
        <v/>
      </c>
      <c r="L2466" s="297" t="str">
        <f>IFERROR(VLOOKUP(CONCATENATE($A2466,"B"),'05 APU'!$1:$1048576,9,),"")</f>
        <v/>
      </c>
      <c r="M2466" s="297" t="str">
        <f>IFERROR(VLOOKUP(CONCATENATE($A2466,"A"),'05 APU'!$1:$1048576,9,),"")</f>
        <v/>
      </c>
      <c r="N2466" s="86"/>
      <c r="O2466" s="90">
        <f>IFERROR(VLOOKUP(CONCATENATE($A2466,"D"),'05 APU'!$T:$AB,9,),0)</f>
        <v>0</v>
      </c>
      <c r="P2466" s="90">
        <f t="shared" si="78"/>
        <v>0</v>
      </c>
      <c r="Q2466" s="90">
        <f>IFERROR(VLOOKUP(CONCATENATE($A2466,"C"),'05 APU'!$T:$AB,9,),0)</f>
        <v>0</v>
      </c>
      <c r="R2466" s="90">
        <f>IFERROR(VLOOKUP(CONCATENATE($A2466,"B"),'05 APU'!$T:$AB,9,),0)</f>
        <v>0</v>
      </c>
      <c r="S2466" s="90">
        <f>IFERROR(VLOOKUP(CONCATENATE($A2466,"A"),'05 APU'!$T:$AB,9,),0)</f>
        <v>0</v>
      </c>
      <c r="U2466" s="421"/>
      <c r="V2466" s="424"/>
      <c r="W2466" s="429" t="s">
        <v>7203</v>
      </c>
    </row>
    <row r="2467" spans="1:23" ht="31.5" x14ac:dyDescent="0.25">
      <c r="A2467" s="88">
        <v>2457</v>
      </c>
      <c r="B2467" s="673" t="s">
        <v>5378</v>
      </c>
      <c r="C2467" s="682" t="s">
        <v>6528</v>
      </c>
      <c r="D2467" s="681" t="str">
        <f>IFERROR(VLOOKUP(CONCATENATE($A2467,"T"),'05 APU'!$1:$1048576,3,),"")</f>
        <v/>
      </c>
      <c r="E2467" s="681" t="str">
        <f>IFERROR(VLOOKUP(CONCATENATE($A2467,"T2"),'05 APU'!$1:$1048576,3,),"")</f>
        <v/>
      </c>
      <c r="F2467" s="681" t="str">
        <f>IFERROR(VLOOKUP(CONCATENATE($A2467,"T3"),'05 APU'!$1:$1048576,3,),"")</f>
        <v/>
      </c>
      <c r="G2467" s="672" t="s">
        <v>168</v>
      </c>
      <c r="H2467" s="351"/>
      <c r="I2467" s="90">
        <f>IFERROR((VLOOKUP(CONCATENATE($A2467,"D"),'05 APU'!$1:$1048576,9,)),0)</f>
        <v>0</v>
      </c>
      <c r="J2467" s="90">
        <f t="shared" si="77"/>
        <v>0</v>
      </c>
      <c r="K2467" s="297" t="str">
        <f>IFERROR(VLOOKUP(CONCATENATE($A2467,"C"),'05 APU'!$1:$1048576,9,),"")</f>
        <v/>
      </c>
      <c r="L2467" s="297" t="str">
        <f>IFERROR(VLOOKUP(CONCATENATE($A2467,"B"),'05 APU'!$1:$1048576,9,),"")</f>
        <v/>
      </c>
      <c r="M2467" s="297" t="str">
        <f>IFERROR(VLOOKUP(CONCATENATE($A2467,"A"),'05 APU'!$1:$1048576,9,),"")</f>
        <v/>
      </c>
      <c r="N2467" s="86"/>
      <c r="O2467" s="90">
        <f>IFERROR(VLOOKUP(CONCATENATE($A2467,"D"),'05 APU'!$T:$AB,9,),0)</f>
        <v>0</v>
      </c>
      <c r="P2467" s="90">
        <f t="shared" si="78"/>
        <v>0</v>
      </c>
      <c r="Q2467" s="90">
        <f>IFERROR(VLOOKUP(CONCATENATE($A2467,"C"),'05 APU'!$T:$AB,9,),0)</f>
        <v>0</v>
      </c>
      <c r="R2467" s="90">
        <f>IFERROR(VLOOKUP(CONCATENATE($A2467,"B"),'05 APU'!$T:$AB,9,),0)</f>
        <v>0</v>
      </c>
      <c r="S2467" s="90">
        <f>IFERROR(VLOOKUP(CONCATENATE($A2467,"A"),'05 APU'!$T:$AB,9,),0)</f>
        <v>0</v>
      </c>
      <c r="U2467" s="421"/>
      <c r="V2467" s="424"/>
      <c r="W2467" s="429" t="s">
        <v>7203</v>
      </c>
    </row>
    <row r="2468" spans="1:23" ht="31.5" x14ac:dyDescent="0.25">
      <c r="A2468" s="88">
        <v>2458</v>
      </c>
      <c r="B2468" s="673" t="s">
        <v>5379</v>
      </c>
      <c r="C2468" s="682" t="s">
        <v>6529</v>
      </c>
      <c r="D2468" s="681" t="str">
        <f>IFERROR(VLOOKUP(CONCATENATE($A2468,"T"),'05 APU'!$1:$1048576,3,),"")</f>
        <v/>
      </c>
      <c r="E2468" s="681" t="str">
        <f>IFERROR(VLOOKUP(CONCATENATE($A2468,"T2"),'05 APU'!$1:$1048576,3,),"")</f>
        <v/>
      </c>
      <c r="F2468" s="681" t="str">
        <f>IFERROR(VLOOKUP(CONCATENATE($A2468,"T3"),'05 APU'!$1:$1048576,3,),"")</f>
        <v/>
      </c>
      <c r="G2468" s="672" t="s">
        <v>168</v>
      </c>
      <c r="H2468" s="351"/>
      <c r="I2468" s="90">
        <f>IFERROR((VLOOKUP(CONCATENATE($A2468,"D"),'05 APU'!$1:$1048576,9,)),0)</f>
        <v>0</v>
      </c>
      <c r="J2468" s="90">
        <f t="shared" si="77"/>
        <v>0</v>
      </c>
      <c r="K2468" s="297" t="str">
        <f>IFERROR(VLOOKUP(CONCATENATE($A2468,"C"),'05 APU'!$1:$1048576,9,),"")</f>
        <v/>
      </c>
      <c r="L2468" s="297" t="str">
        <f>IFERROR(VLOOKUP(CONCATENATE($A2468,"B"),'05 APU'!$1:$1048576,9,),"")</f>
        <v/>
      </c>
      <c r="M2468" s="297" t="str">
        <f>IFERROR(VLOOKUP(CONCATENATE($A2468,"A"),'05 APU'!$1:$1048576,9,),"")</f>
        <v/>
      </c>
      <c r="N2468" s="86"/>
      <c r="O2468" s="90">
        <f>IFERROR(VLOOKUP(CONCATENATE($A2468,"D"),'05 APU'!$T:$AB,9,),0)</f>
        <v>0</v>
      </c>
      <c r="P2468" s="90">
        <f t="shared" si="78"/>
        <v>0</v>
      </c>
      <c r="Q2468" s="90">
        <f>IFERROR(VLOOKUP(CONCATENATE($A2468,"C"),'05 APU'!$T:$AB,9,),0)</f>
        <v>0</v>
      </c>
      <c r="R2468" s="90">
        <f>IFERROR(VLOOKUP(CONCATENATE($A2468,"B"),'05 APU'!$T:$AB,9,),0)</f>
        <v>0</v>
      </c>
      <c r="S2468" s="90">
        <f>IFERROR(VLOOKUP(CONCATENATE($A2468,"A"),'05 APU'!$T:$AB,9,),0)</f>
        <v>0</v>
      </c>
      <c r="U2468" s="421"/>
      <c r="V2468" s="424"/>
      <c r="W2468" s="429" t="s">
        <v>7203</v>
      </c>
    </row>
    <row r="2469" spans="1:23" ht="31.5" x14ac:dyDescent="0.25">
      <c r="A2469" s="88">
        <v>2459</v>
      </c>
      <c r="B2469" s="673" t="s">
        <v>5380</v>
      </c>
      <c r="C2469" s="682" t="s">
        <v>6530</v>
      </c>
      <c r="D2469" s="681" t="str">
        <f>IFERROR(VLOOKUP(CONCATENATE($A2469,"T"),'05 APU'!$1:$1048576,3,),"")</f>
        <v/>
      </c>
      <c r="E2469" s="681" t="str">
        <f>IFERROR(VLOOKUP(CONCATENATE($A2469,"T2"),'05 APU'!$1:$1048576,3,),"")</f>
        <v/>
      </c>
      <c r="F2469" s="681" t="str">
        <f>IFERROR(VLOOKUP(CONCATENATE($A2469,"T3"),'05 APU'!$1:$1048576,3,),"")</f>
        <v/>
      </c>
      <c r="G2469" s="672" t="s">
        <v>168</v>
      </c>
      <c r="H2469" s="351"/>
      <c r="I2469" s="90">
        <f>IFERROR((VLOOKUP(CONCATENATE($A2469,"D"),'05 APU'!$1:$1048576,9,)),0)</f>
        <v>0</v>
      </c>
      <c r="J2469" s="90">
        <f t="shared" si="77"/>
        <v>0</v>
      </c>
      <c r="K2469" s="297" t="str">
        <f>IFERROR(VLOOKUP(CONCATENATE($A2469,"C"),'05 APU'!$1:$1048576,9,),"")</f>
        <v/>
      </c>
      <c r="L2469" s="297" t="str">
        <f>IFERROR(VLOOKUP(CONCATENATE($A2469,"B"),'05 APU'!$1:$1048576,9,),"")</f>
        <v/>
      </c>
      <c r="M2469" s="297" t="str">
        <f>IFERROR(VLOOKUP(CONCATENATE($A2469,"A"),'05 APU'!$1:$1048576,9,),"")</f>
        <v/>
      </c>
      <c r="N2469" s="86"/>
      <c r="O2469" s="90">
        <f>IFERROR(VLOOKUP(CONCATENATE($A2469,"D"),'05 APU'!$T:$AB,9,),0)</f>
        <v>0</v>
      </c>
      <c r="P2469" s="90">
        <f t="shared" si="78"/>
        <v>0</v>
      </c>
      <c r="Q2469" s="90">
        <f>IFERROR(VLOOKUP(CONCATENATE($A2469,"C"),'05 APU'!$T:$AB,9,),0)</f>
        <v>0</v>
      </c>
      <c r="R2469" s="90">
        <f>IFERROR(VLOOKUP(CONCATENATE($A2469,"B"),'05 APU'!$T:$AB,9,),0)</f>
        <v>0</v>
      </c>
      <c r="S2469" s="90">
        <f>IFERROR(VLOOKUP(CONCATENATE($A2469,"A"),'05 APU'!$T:$AB,9,),0)</f>
        <v>0</v>
      </c>
      <c r="U2469" s="421"/>
      <c r="V2469" s="424"/>
      <c r="W2469" s="429" t="s">
        <v>7203</v>
      </c>
    </row>
    <row r="2470" spans="1:23" ht="31.5" x14ac:dyDescent="0.25">
      <c r="A2470" s="88">
        <v>2460</v>
      </c>
      <c r="B2470" s="673" t="s">
        <v>5381</v>
      </c>
      <c r="C2470" s="682" t="s">
        <v>6531</v>
      </c>
      <c r="D2470" s="681" t="str">
        <f>IFERROR(VLOOKUP(CONCATENATE($A2470,"T"),'05 APU'!$1:$1048576,3,),"")</f>
        <v/>
      </c>
      <c r="E2470" s="681" t="str">
        <f>IFERROR(VLOOKUP(CONCATENATE($A2470,"T2"),'05 APU'!$1:$1048576,3,),"")</f>
        <v/>
      </c>
      <c r="F2470" s="681" t="str">
        <f>IFERROR(VLOOKUP(CONCATENATE($A2470,"T3"),'05 APU'!$1:$1048576,3,),"")</f>
        <v/>
      </c>
      <c r="G2470" s="672" t="s">
        <v>168</v>
      </c>
      <c r="H2470" s="351"/>
      <c r="I2470" s="90">
        <f>IFERROR((VLOOKUP(CONCATENATE($A2470,"D"),'05 APU'!$1:$1048576,9,)),0)</f>
        <v>0</v>
      </c>
      <c r="J2470" s="90">
        <f t="shared" si="77"/>
        <v>0</v>
      </c>
      <c r="K2470" s="297" t="str">
        <f>IFERROR(VLOOKUP(CONCATENATE($A2470,"C"),'05 APU'!$1:$1048576,9,),"")</f>
        <v/>
      </c>
      <c r="L2470" s="297" t="str">
        <f>IFERROR(VLOOKUP(CONCATENATE($A2470,"B"),'05 APU'!$1:$1048576,9,),"")</f>
        <v/>
      </c>
      <c r="M2470" s="297" t="str">
        <f>IFERROR(VLOOKUP(CONCATENATE($A2470,"A"),'05 APU'!$1:$1048576,9,),"")</f>
        <v/>
      </c>
      <c r="N2470" s="86"/>
      <c r="O2470" s="90">
        <f>IFERROR(VLOOKUP(CONCATENATE($A2470,"D"),'05 APU'!$T:$AB,9,),0)</f>
        <v>0</v>
      </c>
      <c r="P2470" s="90">
        <f t="shared" si="78"/>
        <v>0</v>
      </c>
      <c r="Q2470" s="90">
        <f>IFERROR(VLOOKUP(CONCATENATE($A2470,"C"),'05 APU'!$T:$AB,9,),0)</f>
        <v>0</v>
      </c>
      <c r="R2470" s="90">
        <f>IFERROR(VLOOKUP(CONCATENATE($A2470,"B"),'05 APU'!$T:$AB,9,),0)</f>
        <v>0</v>
      </c>
      <c r="S2470" s="90">
        <f>IFERROR(VLOOKUP(CONCATENATE($A2470,"A"),'05 APU'!$T:$AB,9,),0)</f>
        <v>0</v>
      </c>
      <c r="U2470" s="421"/>
      <c r="V2470" s="424"/>
      <c r="W2470" s="429" t="s">
        <v>7203</v>
      </c>
    </row>
    <row r="2471" spans="1:23" ht="31.5" x14ac:dyDescent="0.25">
      <c r="A2471" s="88">
        <v>2461</v>
      </c>
      <c r="B2471" s="673" t="s">
        <v>5382</v>
      </c>
      <c r="C2471" s="682" t="s">
        <v>6532</v>
      </c>
      <c r="D2471" s="681" t="str">
        <f>IFERROR(VLOOKUP(CONCATENATE($A2471,"T"),'05 APU'!$1:$1048576,3,),"")</f>
        <v/>
      </c>
      <c r="E2471" s="681" t="str">
        <f>IFERROR(VLOOKUP(CONCATENATE($A2471,"T2"),'05 APU'!$1:$1048576,3,),"")</f>
        <v/>
      </c>
      <c r="F2471" s="681" t="str">
        <f>IFERROR(VLOOKUP(CONCATENATE($A2471,"T3"),'05 APU'!$1:$1048576,3,),"")</f>
        <v/>
      </c>
      <c r="G2471" s="672" t="s">
        <v>168</v>
      </c>
      <c r="H2471" s="351"/>
      <c r="I2471" s="90">
        <f>IFERROR((VLOOKUP(CONCATENATE($A2471,"D"),'05 APU'!$1:$1048576,9,)),0)</f>
        <v>0</v>
      </c>
      <c r="J2471" s="90">
        <f t="shared" si="77"/>
        <v>0</v>
      </c>
      <c r="K2471" s="297" t="str">
        <f>IFERROR(VLOOKUP(CONCATENATE($A2471,"C"),'05 APU'!$1:$1048576,9,),"")</f>
        <v/>
      </c>
      <c r="L2471" s="297" t="str">
        <f>IFERROR(VLOOKUP(CONCATENATE($A2471,"B"),'05 APU'!$1:$1048576,9,),"")</f>
        <v/>
      </c>
      <c r="M2471" s="297" t="str">
        <f>IFERROR(VLOOKUP(CONCATENATE($A2471,"A"),'05 APU'!$1:$1048576,9,),"")</f>
        <v/>
      </c>
      <c r="N2471" s="86"/>
      <c r="O2471" s="90">
        <f>IFERROR(VLOOKUP(CONCATENATE($A2471,"D"),'05 APU'!$T:$AB,9,),0)</f>
        <v>0</v>
      </c>
      <c r="P2471" s="90">
        <f t="shared" si="78"/>
        <v>0</v>
      </c>
      <c r="Q2471" s="90">
        <f>IFERROR(VLOOKUP(CONCATENATE($A2471,"C"),'05 APU'!$T:$AB,9,),0)</f>
        <v>0</v>
      </c>
      <c r="R2471" s="90">
        <f>IFERROR(VLOOKUP(CONCATENATE($A2471,"B"),'05 APU'!$T:$AB,9,),0)</f>
        <v>0</v>
      </c>
      <c r="S2471" s="90">
        <f>IFERROR(VLOOKUP(CONCATENATE($A2471,"A"),'05 APU'!$T:$AB,9,),0)</f>
        <v>0</v>
      </c>
      <c r="U2471" s="421"/>
      <c r="V2471" s="424"/>
      <c r="W2471" s="429" t="s">
        <v>7203</v>
      </c>
    </row>
    <row r="2472" spans="1:23" ht="31.5" x14ac:dyDescent="0.25">
      <c r="A2472" s="88">
        <v>2462</v>
      </c>
      <c r="B2472" s="673" t="s">
        <v>5383</v>
      </c>
      <c r="C2472" s="682" t="s">
        <v>6533</v>
      </c>
      <c r="D2472" s="681" t="str">
        <f>IFERROR(VLOOKUP(CONCATENATE($A2472,"T"),'05 APU'!$1:$1048576,3,),"")</f>
        <v/>
      </c>
      <c r="E2472" s="681" t="str">
        <f>IFERROR(VLOOKUP(CONCATENATE($A2472,"T2"),'05 APU'!$1:$1048576,3,),"")</f>
        <v/>
      </c>
      <c r="F2472" s="681" t="str">
        <f>IFERROR(VLOOKUP(CONCATENATE($A2472,"T3"),'05 APU'!$1:$1048576,3,),"")</f>
        <v/>
      </c>
      <c r="G2472" s="672" t="s">
        <v>168</v>
      </c>
      <c r="H2472" s="351"/>
      <c r="I2472" s="90">
        <f>IFERROR((VLOOKUP(CONCATENATE($A2472,"D"),'05 APU'!$1:$1048576,9,)),0)</f>
        <v>0</v>
      </c>
      <c r="J2472" s="90">
        <f t="shared" si="77"/>
        <v>0</v>
      </c>
      <c r="K2472" s="297" t="str">
        <f>IFERROR(VLOOKUP(CONCATENATE($A2472,"C"),'05 APU'!$1:$1048576,9,),"")</f>
        <v/>
      </c>
      <c r="L2472" s="297" t="str">
        <f>IFERROR(VLOOKUP(CONCATENATE($A2472,"B"),'05 APU'!$1:$1048576,9,),"")</f>
        <v/>
      </c>
      <c r="M2472" s="297" t="str">
        <f>IFERROR(VLOOKUP(CONCATENATE($A2472,"A"),'05 APU'!$1:$1048576,9,),"")</f>
        <v/>
      </c>
      <c r="N2472" s="86"/>
      <c r="O2472" s="90">
        <f>IFERROR(VLOOKUP(CONCATENATE($A2472,"D"),'05 APU'!$T:$AB,9,),0)</f>
        <v>0</v>
      </c>
      <c r="P2472" s="90">
        <f t="shared" si="78"/>
        <v>0</v>
      </c>
      <c r="Q2472" s="90">
        <f>IFERROR(VLOOKUP(CONCATENATE($A2472,"C"),'05 APU'!$T:$AB,9,),0)</f>
        <v>0</v>
      </c>
      <c r="R2472" s="90">
        <f>IFERROR(VLOOKUP(CONCATENATE($A2472,"B"),'05 APU'!$T:$AB,9,),0)</f>
        <v>0</v>
      </c>
      <c r="S2472" s="90">
        <f>IFERROR(VLOOKUP(CONCATENATE($A2472,"A"),'05 APU'!$T:$AB,9,),0)</f>
        <v>0</v>
      </c>
      <c r="U2472" s="421"/>
      <c r="V2472" s="424"/>
      <c r="W2472" s="429" t="s">
        <v>7203</v>
      </c>
    </row>
    <row r="2473" spans="1:23" ht="31.5" x14ac:dyDescent="0.25">
      <c r="A2473" s="88">
        <v>2463</v>
      </c>
      <c r="B2473" s="673" t="s">
        <v>5384</v>
      </c>
      <c r="C2473" s="682" t="s">
        <v>6534</v>
      </c>
      <c r="D2473" s="681" t="str">
        <f>IFERROR(VLOOKUP(CONCATENATE($A2473,"T"),'05 APU'!$1:$1048576,3,),"")</f>
        <v/>
      </c>
      <c r="E2473" s="681" t="str">
        <f>IFERROR(VLOOKUP(CONCATENATE($A2473,"T2"),'05 APU'!$1:$1048576,3,),"")</f>
        <v/>
      </c>
      <c r="F2473" s="681" t="str">
        <f>IFERROR(VLOOKUP(CONCATENATE($A2473,"T3"),'05 APU'!$1:$1048576,3,),"")</f>
        <v/>
      </c>
      <c r="G2473" s="672" t="s">
        <v>168</v>
      </c>
      <c r="H2473" s="351"/>
      <c r="I2473" s="90">
        <f>IFERROR((VLOOKUP(CONCATENATE($A2473,"D"),'05 APU'!$1:$1048576,9,)),0)</f>
        <v>0</v>
      </c>
      <c r="J2473" s="90">
        <f t="shared" si="77"/>
        <v>0</v>
      </c>
      <c r="K2473" s="297" t="str">
        <f>IFERROR(VLOOKUP(CONCATENATE($A2473,"C"),'05 APU'!$1:$1048576,9,),"")</f>
        <v/>
      </c>
      <c r="L2473" s="297" t="str">
        <f>IFERROR(VLOOKUP(CONCATENATE($A2473,"B"),'05 APU'!$1:$1048576,9,),"")</f>
        <v/>
      </c>
      <c r="M2473" s="297" t="str">
        <f>IFERROR(VLOOKUP(CONCATENATE($A2473,"A"),'05 APU'!$1:$1048576,9,),"")</f>
        <v/>
      </c>
      <c r="N2473" s="86"/>
      <c r="O2473" s="90">
        <f>IFERROR(VLOOKUP(CONCATENATE($A2473,"D"),'05 APU'!$T:$AB,9,),0)</f>
        <v>0</v>
      </c>
      <c r="P2473" s="90">
        <f t="shared" si="78"/>
        <v>0</v>
      </c>
      <c r="Q2473" s="90">
        <f>IFERROR(VLOOKUP(CONCATENATE($A2473,"C"),'05 APU'!$T:$AB,9,),0)</f>
        <v>0</v>
      </c>
      <c r="R2473" s="90">
        <f>IFERROR(VLOOKUP(CONCATENATE($A2473,"B"),'05 APU'!$T:$AB,9,),0)</f>
        <v>0</v>
      </c>
      <c r="S2473" s="90">
        <f>IFERROR(VLOOKUP(CONCATENATE($A2473,"A"),'05 APU'!$T:$AB,9,),0)</f>
        <v>0</v>
      </c>
      <c r="U2473" s="421"/>
      <c r="V2473" s="424"/>
      <c r="W2473" s="429" t="s">
        <v>7203</v>
      </c>
    </row>
    <row r="2474" spans="1:23" ht="31.5" x14ac:dyDescent="0.25">
      <c r="A2474" s="88">
        <v>2464</v>
      </c>
      <c r="B2474" s="673" t="s">
        <v>5385</v>
      </c>
      <c r="C2474" s="682" t="s">
        <v>6535</v>
      </c>
      <c r="D2474" s="681" t="str">
        <f>IFERROR(VLOOKUP(CONCATENATE($A2474,"T"),'05 APU'!$1:$1048576,3,),"")</f>
        <v/>
      </c>
      <c r="E2474" s="681" t="str">
        <f>IFERROR(VLOOKUP(CONCATENATE($A2474,"T2"),'05 APU'!$1:$1048576,3,),"")</f>
        <v/>
      </c>
      <c r="F2474" s="681" t="str">
        <f>IFERROR(VLOOKUP(CONCATENATE($A2474,"T3"),'05 APU'!$1:$1048576,3,),"")</f>
        <v/>
      </c>
      <c r="G2474" s="672" t="s">
        <v>168</v>
      </c>
      <c r="H2474" s="351"/>
      <c r="I2474" s="90">
        <f>IFERROR((VLOOKUP(CONCATENATE($A2474,"D"),'05 APU'!$1:$1048576,9,)),0)</f>
        <v>0</v>
      </c>
      <c r="J2474" s="90">
        <f t="shared" si="77"/>
        <v>0</v>
      </c>
      <c r="K2474" s="297" t="str">
        <f>IFERROR(VLOOKUP(CONCATENATE($A2474,"C"),'05 APU'!$1:$1048576,9,),"")</f>
        <v/>
      </c>
      <c r="L2474" s="297" t="str">
        <f>IFERROR(VLOOKUP(CONCATENATE($A2474,"B"),'05 APU'!$1:$1048576,9,),"")</f>
        <v/>
      </c>
      <c r="M2474" s="297" t="str">
        <f>IFERROR(VLOOKUP(CONCATENATE($A2474,"A"),'05 APU'!$1:$1048576,9,),"")</f>
        <v/>
      </c>
      <c r="N2474" s="86"/>
      <c r="O2474" s="90">
        <f>IFERROR(VLOOKUP(CONCATENATE($A2474,"D"),'05 APU'!$T:$AB,9,),0)</f>
        <v>0</v>
      </c>
      <c r="P2474" s="90">
        <f t="shared" si="78"/>
        <v>0</v>
      </c>
      <c r="Q2474" s="90">
        <f>IFERROR(VLOOKUP(CONCATENATE($A2474,"C"),'05 APU'!$T:$AB,9,),0)</f>
        <v>0</v>
      </c>
      <c r="R2474" s="90">
        <f>IFERROR(VLOOKUP(CONCATENATE($A2474,"B"),'05 APU'!$T:$AB,9,),0)</f>
        <v>0</v>
      </c>
      <c r="S2474" s="90">
        <f>IFERROR(VLOOKUP(CONCATENATE($A2474,"A"),'05 APU'!$T:$AB,9,),0)</f>
        <v>0</v>
      </c>
      <c r="U2474" s="421"/>
      <c r="V2474" s="424"/>
      <c r="W2474" s="429" t="s">
        <v>7203</v>
      </c>
    </row>
    <row r="2475" spans="1:23" ht="31.5" x14ac:dyDescent="0.25">
      <c r="A2475" s="88">
        <v>2465</v>
      </c>
      <c r="B2475" s="673" t="s">
        <v>5386</v>
      </c>
      <c r="C2475" s="682" t="s">
        <v>6536</v>
      </c>
      <c r="D2475" s="681" t="str">
        <f>IFERROR(VLOOKUP(CONCATENATE($A2475,"T"),'05 APU'!$1:$1048576,3,),"")</f>
        <v/>
      </c>
      <c r="E2475" s="681" t="str">
        <f>IFERROR(VLOOKUP(CONCATENATE($A2475,"T2"),'05 APU'!$1:$1048576,3,),"")</f>
        <v/>
      </c>
      <c r="F2475" s="681" t="str">
        <f>IFERROR(VLOOKUP(CONCATENATE($A2475,"T3"),'05 APU'!$1:$1048576,3,),"")</f>
        <v/>
      </c>
      <c r="G2475" s="672" t="s">
        <v>168</v>
      </c>
      <c r="H2475" s="351"/>
      <c r="I2475" s="90">
        <f>IFERROR((VLOOKUP(CONCATENATE($A2475,"D"),'05 APU'!$1:$1048576,9,)),0)</f>
        <v>0</v>
      </c>
      <c r="J2475" s="90">
        <f t="shared" si="77"/>
        <v>0</v>
      </c>
      <c r="K2475" s="297" t="str">
        <f>IFERROR(VLOOKUP(CONCATENATE($A2475,"C"),'05 APU'!$1:$1048576,9,),"")</f>
        <v/>
      </c>
      <c r="L2475" s="297" t="str">
        <f>IFERROR(VLOOKUP(CONCATENATE($A2475,"B"),'05 APU'!$1:$1048576,9,),"")</f>
        <v/>
      </c>
      <c r="M2475" s="297" t="str">
        <f>IFERROR(VLOOKUP(CONCATENATE($A2475,"A"),'05 APU'!$1:$1048576,9,),"")</f>
        <v/>
      </c>
      <c r="N2475" s="86"/>
      <c r="O2475" s="90">
        <f>IFERROR(VLOOKUP(CONCATENATE($A2475,"D"),'05 APU'!$T:$AB,9,),0)</f>
        <v>0</v>
      </c>
      <c r="P2475" s="90">
        <f t="shared" si="78"/>
        <v>0</v>
      </c>
      <c r="Q2475" s="90">
        <f>IFERROR(VLOOKUP(CONCATENATE($A2475,"C"),'05 APU'!$T:$AB,9,),0)</f>
        <v>0</v>
      </c>
      <c r="R2475" s="90">
        <f>IFERROR(VLOOKUP(CONCATENATE($A2475,"B"),'05 APU'!$T:$AB,9,),0)</f>
        <v>0</v>
      </c>
      <c r="S2475" s="90">
        <f>IFERROR(VLOOKUP(CONCATENATE($A2475,"A"),'05 APU'!$T:$AB,9,),0)</f>
        <v>0</v>
      </c>
      <c r="U2475" s="421"/>
      <c r="V2475" s="424"/>
      <c r="W2475" s="429" t="s">
        <v>7203</v>
      </c>
    </row>
    <row r="2476" spans="1:23" x14ac:dyDescent="0.25">
      <c r="A2476" s="88">
        <v>2466</v>
      </c>
      <c r="B2476" s="670"/>
      <c r="C2476" s="671" t="s">
        <v>7157</v>
      </c>
      <c r="D2476" s="681" t="str">
        <f>IFERROR(VLOOKUP(CONCATENATE($A2476,"T"),'05 APU'!$1:$1048576,3,),"")</f>
        <v/>
      </c>
      <c r="E2476" s="681" t="str">
        <f>IFERROR(VLOOKUP(CONCATENATE($A2476,"T2"),'05 APU'!$1:$1048576,3,),"")</f>
        <v/>
      </c>
      <c r="F2476" s="681" t="str">
        <f>IFERROR(VLOOKUP(CONCATENATE($A2476,"T3"),'05 APU'!$1:$1048576,3,),"")</f>
        <v/>
      </c>
      <c r="G2476" s="672"/>
      <c r="H2476" s="351"/>
      <c r="I2476" s="90">
        <f>IFERROR((VLOOKUP(CONCATENATE($A2476,"D"),'05 APU'!$1:$1048576,9,)),0)</f>
        <v>0</v>
      </c>
      <c r="J2476" s="90">
        <f t="shared" si="77"/>
        <v>0</v>
      </c>
      <c r="K2476" s="297" t="str">
        <f>IFERROR(VLOOKUP(CONCATENATE($A2476,"C"),'05 APU'!$1:$1048576,9,),"")</f>
        <v/>
      </c>
      <c r="L2476" s="297" t="str">
        <f>IFERROR(VLOOKUP(CONCATENATE($A2476,"B"),'05 APU'!$1:$1048576,9,),"")</f>
        <v/>
      </c>
      <c r="M2476" s="297" t="str">
        <f>IFERROR(VLOOKUP(CONCATENATE($A2476,"A"),'05 APU'!$1:$1048576,9,),"")</f>
        <v/>
      </c>
      <c r="N2476" s="86"/>
      <c r="O2476" s="90">
        <f>IFERROR(VLOOKUP(CONCATENATE($A2476,"D"),'05 APU'!$T:$AB,9,),0)</f>
        <v>0</v>
      </c>
      <c r="P2476" s="90">
        <f t="shared" si="78"/>
        <v>0</v>
      </c>
      <c r="Q2476" s="90">
        <f>IFERROR(VLOOKUP(CONCATENATE($A2476,"C"),'05 APU'!$T:$AB,9,),0)</f>
        <v>0</v>
      </c>
      <c r="R2476" s="90">
        <f>IFERROR(VLOOKUP(CONCATENATE($A2476,"B"),'05 APU'!$T:$AB,9,),0)</f>
        <v>0</v>
      </c>
      <c r="S2476" s="90">
        <f>IFERROR(VLOOKUP(CONCATENATE($A2476,"A"),'05 APU'!$T:$AB,9,),0)</f>
        <v>0</v>
      </c>
      <c r="U2476" s="421"/>
      <c r="V2476" s="424"/>
      <c r="W2476" s="429"/>
    </row>
    <row r="2477" spans="1:23" x14ac:dyDescent="0.25">
      <c r="A2477" s="88">
        <v>2467</v>
      </c>
      <c r="B2477" s="670"/>
      <c r="C2477" s="671" t="s">
        <v>7158</v>
      </c>
      <c r="D2477" s="681" t="str">
        <f>IFERROR(VLOOKUP(CONCATENATE($A2477,"T"),'05 APU'!$1:$1048576,3,),"")</f>
        <v/>
      </c>
      <c r="E2477" s="681" t="str">
        <f>IFERROR(VLOOKUP(CONCATENATE($A2477,"T2"),'05 APU'!$1:$1048576,3,),"")</f>
        <v/>
      </c>
      <c r="F2477" s="681" t="str">
        <f>IFERROR(VLOOKUP(CONCATENATE($A2477,"T3"),'05 APU'!$1:$1048576,3,),"")</f>
        <v/>
      </c>
      <c r="G2477" s="672"/>
      <c r="H2477" s="351"/>
      <c r="I2477" s="90">
        <f>IFERROR((VLOOKUP(CONCATENATE($A2477,"D"),'05 APU'!$1:$1048576,9,)),0)</f>
        <v>0</v>
      </c>
      <c r="J2477" s="90">
        <f t="shared" si="77"/>
        <v>0</v>
      </c>
      <c r="K2477" s="297" t="str">
        <f>IFERROR(VLOOKUP(CONCATENATE($A2477,"C"),'05 APU'!$1:$1048576,9,),"")</f>
        <v/>
      </c>
      <c r="L2477" s="297" t="str">
        <f>IFERROR(VLOOKUP(CONCATENATE($A2477,"B"),'05 APU'!$1:$1048576,9,),"")</f>
        <v/>
      </c>
      <c r="M2477" s="297" t="str">
        <f>IFERROR(VLOOKUP(CONCATENATE($A2477,"A"),'05 APU'!$1:$1048576,9,),"")</f>
        <v/>
      </c>
      <c r="N2477" s="86"/>
      <c r="O2477" s="90">
        <f>IFERROR(VLOOKUP(CONCATENATE($A2477,"D"),'05 APU'!$T:$AB,9,),0)</f>
        <v>0</v>
      </c>
      <c r="P2477" s="90">
        <f t="shared" si="78"/>
        <v>0</v>
      </c>
      <c r="Q2477" s="90">
        <f>IFERROR(VLOOKUP(CONCATENATE($A2477,"C"),'05 APU'!$T:$AB,9,),0)</f>
        <v>0</v>
      </c>
      <c r="R2477" s="90">
        <f>IFERROR(VLOOKUP(CONCATENATE($A2477,"B"),'05 APU'!$T:$AB,9,),0)</f>
        <v>0</v>
      </c>
      <c r="S2477" s="90">
        <f>IFERROR(VLOOKUP(CONCATENATE($A2477,"A"),'05 APU'!$T:$AB,9,),0)</f>
        <v>0</v>
      </c>
      <c r="U2477" s="421"/>
      <c r="V2477" s="424"/>
      <c r="W2477" s="429"/>
    </row>
    <row r="2478" spans="1:23" ht="31.5" x14ac:dyDescent="0.25">
      <c r="A2478" s="88">
        <v>2468</v>
      </c>
      <c r="B2478" s="673" t="s">
        <v>5387</v>
      </c>
      <c r="C2478" s="682" t="s">
        <v>6537</v>
      </c>
      <c r="D2478" s="681" t="str">
        <f>IFERROR(VLOOKUP(CONCATENATE($A2478,"T"),'05 APU'!$1:$1048576,3,),"")</f>
        <v/>
      </c>
      <c r="E2478" s="681" t="str">
        <f>IFERROR(VLOOKUP(CONCATENATE($A2478,"T2"),'05 APU'!$1:$1048576,3,),"")</f>
        <v/>
      </c>
      <c r="F2478" s="681" t="str">
        <f>IFERROR(VLOOKUP(CONCATENATE($A2478,"T3"),'05 APU'!$1:$1048576,3,),"")</f>
        <v/>
      </c>
      <c r="G2478" s="672" t="s">
        <v>168</v>
      </c>
      <c r="H2478" s="351"/>
      <c r="I2478" s="90">
        <f>IFERROR((VLOOKUP(CONCATENATE($A2478,"D"),'05 APU'!$1:$1048576,9,)),0)</f>
        <v>0</v>
      </c>
      <c r="J2478" s="90">
        <f t="shared" si="77"/>
        <v>0</v>
      </c>
      <c r="K2478" s="297" t="str">
        <f>IFERROR(VLOOKUP(CONCATENATE($A2478,"C"),'05 APU'!$1:$1048576,9,),"")</f>
        <v/>
      </c>
      <c r="L2478" s="297" t="str">
        <f>IFERROR(VLOOKUP(CONCATENATE($A2478,"B"),'05 APU'!$1:$1048576,9,),"")</f>
        <v/>
      </c>
      <c r="M2478" s="297" t="str">
        <f>IFERROR(VLOOKUP(CONCATENATE($A2478,"A"),'05 APU'!$1:$1048576,9,),"")</f>
        <v/>
      </c>
      <c r="N2478" s="86"/>
      <c r="O2478" s="90">
        <f>IFERROR(VLOOKUP(CONCATENATE($A2478,"D"),'05 APU'!$T:$AB,9,),0)</f>
        <v>0</v>
      </c>
      <c r="P2478" s="90">
        <f t="shared" si="78"/>
        <v>0</v>
      </c>
      <c r="Q2478" s="90">
        <f>IFERROR(VLOOKUP(CONCATENATE($A2478,"C"),'05 APU'!$T:$AB,9,),0)</f>
        <v>0</v>
      </c>
      <c r="R2478" s="90">
        <f>IFERROR(VLOOKUP(CONCATENATE($A2478,"B"),'05 APU'!$T:$AB,9,),0)</f>
        <v>0</v>
      </c>
      <c r="S2478" s="90">
        <f>IFERROR(VLOOKUP(CONCATENATE($A2478,"A"),'05 APU'!$T:$AB,9,),0)</f>
        <v>0</v>
      </c>
      <c r="U2478" s="421"/>
      <c r="V2478" s="424"/>
      <c r="W2478" s="429" t="s">
        <v>7203</v>
      </c>
    </row>
    <row r="2479" spans="1:23" ht="31.5" x14ac:dyDescent="0.25">
      <c r="A2479" s="88">
        <v>2469</v>
      </c>
      <c r="B2479" s="673" t="s">
        <v>5388</v>
      </c>
      <c r="C2479" s="682" t="s">
        <v>6538</v>
      </c>
      <c r="D2479" s="681" t="str">
        <f>IFERROR(VLOOKUP(CONCATENATE($A2479,"T"),'05 APU'!$1:$1048576,3,),"")</f>
        <v/>
      </c>
      <c r="E2479" s="681" t="str">
        <f>IFERROR(VLOOKUP(CONCATENATE($A2479,"T2"),'05 APU'!$1:$1048576,3,),"")</f>
        <v/>
      </c>
      <c r="F2479" s="681" t="str">
        <f>IFERROR(VLOOKUP(CONCATENATE($A2479,"T3"),'05 APU'!$1:$1048576,3,),"")</f>
        <v/>
      </c>
      <c r="G2479" s="672" t="s">
        <v>168</v>
      </c>
      <c r="H2479" s="351"/>
      <c r="I2479" s="90">
        <f>IFERROR((VLOOKUP(CONCATENATE($A2479,"D"),'05 APU'!$1:$1048576,9,)),0)</f>
        <v>0</v>
      </c>
      <c r="J2479" s="90">
        <f t="shared" si="77"/>
        <v>0</v>
      </c>
      <c r="K2479" s="297" t="str">
        <f>IFERROR(VLOOKUP(CONCATENATE($A2479,"C"),'05 APU'!$1:$1048576,9,),"")</f>
        <v/>
      </c>
      <c r="L2479" s="297" t="str">
        <f>IFERROR(VLOOKUP(CONCATENATE($A2479,"B"),'05 APU'!$1:$1048576,9,),"")</f>
        <v/>
      </c>
      <c r="M2479" s="297" t="str">
        <f>IFERROR(VLOOKUP(CONCATENATE($A2479,"A"),'05 APU'!$1:$1048576,9,),"")</f>
        <v/>
      </c>
      <c r="N2479" s="86"/>
      <c r="O2479" s="90">
        <f>IFERROR(VLOOKUP(CONCATENATE($A2479,"D"),'05 APU'!$T:$AB,9,),0)</f>
        <v>0</v>
      </c>
      <c r="P2479" s="90">
        <f t="shared" si="78"/>
        <v>0</v>
      </c>
      <c r="Q2479" s="90">
        <f>IFERROR(VLOOKUP(CONCATENATE($A2479,"C"),'05 APU'!$T:$AB,9,),0)</f>
        <v>0</v>
      </c>
      <c r="R2479" s="90">
        <f>IFERROR(VLOOKUP(CONCATENATE($A2479,"B"),'05 APU'!$T:$AB,9,),0)</f>
        <v>0</v>
      </c>
      <c r="S2479" s="90">
        <f>IFERROR(VLOOKUP(CONCATENATE($A2479,"A"),'05 APU'!$T:$AB,9,),0)</f>
        <v>0</v>
      </c>
      <c r="U2479" s="421"/>
      <c r="V2479" s="424"/>
      <c r="W2479" s="429" t="s">
        <v>7203</v>
      </c>
    </row>
    <row r="2480" spans="1:23" ht="31.5" x14ac:dyDescent="0.25">
      <c r="A2480" s="88">
        <v>2470</v>
      </c>
      <c r="B2480" s="673" t="s">
        <v>5389</v>
      </c>
      <c r="C2480" s="682" t="s">
        <v>6539</v>
      </c>
      <c r="D2480" s="681" t="str">
        <f>IFERROR(VLOOKUP(CONCATENATE($A2480,"T"),'05 APU'!$1:$1048576,3,),"")</f>
        <v/>
      </c>
      <c r="E2480" s="681" t="str">
        <f>IFERROR(VLOOKUP(CONCATENATE($A2480,"T2"),'05 APU'!$1:$1048576,3,),"")</f>
        <v/>
      </c>
      <c r="F2480" s="681" t="str">
        <f>IFERROR(VLOOKUP(CONCATENATE($A2480,"T3"),'05 APU'!$1:$1048576,3,),"")</f>
        <v/>
      </c>
      <c r="G2480" s="672" t="s">
        <v>168</v>
      </c>
      <c r="H2480" s="351"/>
      <c r="I2480" s="90">
        <f>IFERROR((VLOOKUP(CONCATENATE($A2480,"D"),'05 APU'!$1:$1048576,9,)),0)</f>
        <v>0</v>
      </c>
      <c r="J2480" s="90">
        <f t="shared" si="77"/>
        <v>0</v>
      </c>
      <c r="K2480" s="297" t="str">
        <f>IFERROR(VLOOKUP(CONCATENATE($A2480,"C"),'05 APU'!$1:$1048576,9,),"")</f>
        <v/>
      </c>
      <c r="L2480" s="297" t="str">
        <f>IFERROR(VLOOKUP(CONCATENATE($A2480,"B"),'05 APU'!$1:$1048576,9,),"")</f>
        <v/>
      </c>
      <c r="M2480" s="297" t="str">
        <f>IFERROR(VLOOKUP(CONCATENATE($A2480,"A"),'05 APU'!$1:$1048576,9,),"")</f>
        <v/>
      </c>
      <c r="N2480" s="86"/>
      <c r="O2480" s="90">
        <f>IFERROR(VLOOKUP(CONCATENATE($A2480,"D"),'05 APU'!$T:$AB,9,),0)</f>
        <v>0</v>
      </c>
      <c r="P2480" s="90">
        <f t="shared" si="78"/>
        <v>0</v>
      </c>
      <c r="Q2480" s="90">
        <f>IFERROR(VLOOKUP(CONCATENATE($A2480,"C"),'05 APU'!$T:$AB,9,),0)</f>
        <v>0</v>
      </c>
      <c r="R2480" s="90">
        <f>IFERROR(VLOOKUP(CONCATENATE($A2480,"B"),'05 APU'!$T:$AB,9,),0)</f>
        <v>0</v>
      </c>
      <c r="S2480" s="90">
        <f>IFERROR(VLOOKUP(CONCATENATE($A2480,"A"),'05 APU'!$T:$AB,9,),0)</f>
        <v>0</v>
      </c>
      <c r="U2480" s="421"/>
      <c r="V2480" s="424"/>
      <c r="W2480" s="429" t="s">
        <v>7203</v>
      </c>
    </row>
    <row r="2481" spans="1:23" ht="31.5" x14ac:dyDescent="0.25">
      <c r="A2481" s="88">
        <v>2471</v>
      </c>
      <c r="B2481" s="673" t="s">
        <v>5390</v>
      </c>
      <c r="C2481" s="682" t="s">
        <v>6540</v>
      </c>
      <c r="D2481" s="681" t="str">
        <f>IFERROR(VLOOKUP(CONCATENATE($A2481,"T"),'05 APU'!$1:$1048576,3,),"")</f>
        <v/>
      </c>
      <c r="E2481" s="681" t="str">
        <f>IFERROR(VLOOKUP(CONCATENATE($A2481,"T2"),'05 APU'!$1:$1048576,3,),"")</f>
        <v/>
      </c>
      <c r="F2481" s="681" t="str">
        <f>IFERROR(VLOOKUP(CONCATENATE($A2481,"T3"),'05 APU'!$1:$1048576,3,),"")</f>
        <v/>
      </c>
      <c r="G2481" s="672" t="s">
        <v>168</v>
      </c>
      <c r="H2481" s="351"/>
      <c r="I2481" s="90">
        <f>IFERROR((VLOOKUP(CONCATENATE($A2481,"D"),'05 APU'!$1:$1048576,9,)),0)</f>
        <v>0</v>
      </c>
      <c r="J2481" s="90">
        <f t="shared" si="77"/>
        <v>0</v>
      </c>
      <c r="K2481" s="297" t="str">
        <f>IFERROR(VLOOKUP(CONCATENATE($A2481,"C"),'05 APU'!$1:$1048576,9,),"")</f>
        <v/>
      </c>
      <c r="L2481" s="297" t="str">
        <f>IFERROR(VLOOKUP(CONCATENATE($A2481,"B"),'05 APU'!$1:$1048576,9,),"")</f>
        <v/>
      </c>
      <c r="M2481" s="297" t="str">
        <f>IFERROR(VLOOKUP(CONCATENATE($A2481,"A"),'05 APU'!$1:$1048576,9,),"")</f>
        <v/>
      </c>
      <c r="N2481" s="86"/>
      <c r="O2481" s="90">
        <f>IFERROR(VLOOKUP(CONCATENATE($A2481,"D"),'05 APU'!$T:$AB,9,),0)</f>
        <v>0</v>
      </c>
      <c r="P2481" s="90">
        <f t="shared" si="78"/>
        <v>0</v>
      </c>
      <c r="Q2481" s="90">
        <f>IFERROR(VLOOKUP(CONCATENATE($A2481,"C"),'05 APU'!$T:$AB,9,),0)</f>
        <v>0</v>
      </c>
      <c r="R2481" s="90">
        <f>IFERROR(VLOOKUP(CONCATENATE($A2481,"B"),'05 APU'!$T:$AB,9,),0)</f>
        <v>0</v>
      </c>
      <c r="S2481" s="90">
        <f>IFERROR(VLOOKUP(CONCATENATE($A2481,"A"),'05 APU'!$T:$AB,9,),0)</f>
        <v>0</v>
      </c>
      <c r="U2481" s="421"/>
      <c r="V2481" s="424"/>
      <c r="W2481" s="429" t="s">
        <v>7203</v>
      </c>
    </row>
    <row r="2482" spans="1:23" ht="31.5" x14ac:dyDescent="0.25">
      <c r="A2482" s="88">
        <v>2472</v>
      </c>
      <c r="B2482" s="673" t="s">
        <v>5391</v>
      </c>
      <c r="C2482" s="682" t="s">
        <v>6541</v>
      </c>
      <c r="D2482" s="681" t="str">
        <f>IFERROR(VLOOKUP(CONCATENATE($A2482,"T"),'05 APU'!$1:$1048576,3,),"")</f>
        <v/>
      </c>
      <c r="E2482" s="681" t="str">
        <f>IFERROR(VLOOKUP(CONCATENATE($A2482,"T2"),'05 APU'!$1:$1048576,3,),"")</f>
        <v/>
      </c>
      <c r="F2482" s="681" t="str">
        <f>IFERROR(VLOOKUP(CONCATENATE($A2482,"T3"),'05 APU'!$1:$1048576,3,),"")</f>
        <v/>
      </c>
      <c r="G2482" s="672" t="s">
        <v>168</v>
      </c>
      <c r="H2482" s="351"/>
      <c r="I2482" s="90">
        <f>IFERROR((VLOOKUP(CONCATENATE($A2482,"D"),'05 APU'!$1:$1048576,9,)),0)</f>
        <v>0</v>
      </c>
      <c r="J2482" s="90">
        <f t="shared" si="77"/>
        <v>0</v>
      </c>
      <c r="K2482" s="297" t="str">
        <f>IFERROR(VLOOKUP(CONCATENATE($A2482,"C"),'05 APU'!$1:$1048576,9,),"")</f>
        <v/>
      </c>
      <c r="L2482" s="297" t="str">
        <f>IFERROR(VLOOKUP(CONCATENATE($A2482,"B"),'05 APU'!$1:$1048576,9,),"")</f>
        <v/>
      </c>
      <c r="M2482" s="297" t="str">
        <f>IFERROR(VLOOKUP(CONCATENATE($A2482,"A"),'05 APU'!$1:$1048576,9,),"")</f>
        <v/>
      </c>
      <c r="N2482" s="86"/>
      <c r="O2482" s="90">
        <f>IFERROR(VLOOKUP(CONCATENATE($A2482,"D"),'05 APU'!$T:$AB,9,),0)</f>
        <v>0</v>
      </c>
      <c r="P2482" s="90">
        <f t="shared" si="78"/>
        <v>0</v>
      </c>
      <c r="Q2482" s="90">
        <f>IFERROR(VLOOKUP(CONCATENATE($A2482,"C"),'05 APU'!$T:$AB,9,),0)</f>
        <v>0</v>
      </c>
      <c r="R2482" s="90">
        <f>IFERROR(VLOOKUP(CONCATENATE($A2482,"B"),'05 APU'!$T:$AB,9,),0)</f>
        <v>0</v>
      </c>
      <c r="S2482" s="90">
        <f>IFERROR(VLOOKUP(CONCATENATE($A2482,"A"),'05 APU'!$T:$AB,9,),0)</f>
        <v>0</v>
      </c>
      <c r="U2482" s="421"/>
      <c r="V2482" s="424"/>
      <c r="W2482" s="429" t="s">
        <v>7203</v>
      </c>
    </row>
    <row r="2483" spans="1:23" ht="31.5" x14ac:dyDescent="0.25">
      <c r="A2483" s="88">
        <v>2473</v>
      </c>
      <c r="B2483" s="673" t="s">
        <v>5392</v>
      </c>
      <c r="C2483" s="682" t="s">
        <v>6542</v>
      </c>
      <c r="D2483" s="681" t="str">
        <f>IFERROR(VLOOKUP(CONCATENATE($A2483,"T"),'05 APU'!$1:$1048576,3,),"")</f>
        <v/>
      </c>
      <c r="E2483" s="681" t="str">
        <f>IFERROR(VLOOKUP(CONCATENATE($A2483,"T2"),'05 APU'!$1:$1048576,3,),"")</f>
        <v/>
      </c>
      <c r="F2483" s="681" t="str">
        <f>IFERROR(VLOOKUP(CONCATENATE($A2483,"T3"),'05 APU'!$1:$1048576,3,),"")</f>
        <v/>
      </c>
      <c r="G2483" s="672" t="s">
        <v>168</v>
      </c>
      <c r="H2483" s="351"/>
      <c r="I2483" s="90">
        <f>IFERROR((VLOOKUP(CONCATENATE($A2483,"D"),'05 APU'!$1:$1048576,9,)),0)</f>
        <v>0</v>
      </c>
      <c r="J2483" s="90">
        <f t="shared" ref="J2483:J2546" si="79">IFERROR(I2483*H2483,0)</f>
        <v>0</v>
      </c>
      <c r="K2483" s="297" t="str">
        <f>IFERROR(VLOOKUP(CONCATENATE($A2483,"C"),'05 APU'!$1:$1048576,9,),"")</f>
        <v/>
      </c>
      <c r="L2483" s="297" t="str">
        <f>IFERROR(VLOOKUP(CONCATENATE($A2483,"B"),'05 APU'!$1:$1048576,9,),"")</f>
        <v/>
      </c>
      <c r="M2483" s="297" t="str">
        <f>IFERROR(VLOOKUP(CONCATENATE($A2483,"A"),'05 APU'!$1:$1048576,9,),"")</f>
        <v/>
      </c>
      <c r="N2483" s="86"/>
      <c r="O2483" s="90">
        <f>IFERROR(VLOOKUP(CONCATENATE($A2483,"D"),'05 APU'!$T:$AB,9,),0)</f>
        <v>0</v>
      </c>
      <c r="P2483" s="90">
        <f t="shared" si="78"/>
        <v>0</v>
      </c>
      <c r="Q2483" s="90">
        <f>IFERROR(VLOOKUP(CONCATENATE($A2483,"C"),'05 APU'!$T:$AB,9,),0)</f>
        <v>0</v>
      </c>
      <c r="R2483" s="90">
        <f>IFERROR(VLOOKUP(CONCATENATE($A2483,"B"),'05 APU'!$T:$AB,9,),0)</f>
        <v>0</v>
      </c>
      <c r="S2483" s="90">
        <f>IFERROR(VLOOKUP(CONCATENATE($A2483,"A"),'05 APU'!$T:$AB,9,),0)</f>
        <v>0</v>
      </c>
      <c r="U2483" s="421"/>
      <c r="V2483" s="424"/>
      <c r="W2483" s="429" t="s">
        <v>7203</v>
      </c>
    </row>
    <row r="2484" spans="1:23" ht="31.5" x14ac:dyDescent="0.25">
      <c r="A2484" s="88">
        <v>2474</v>
      </c>
      <c r="B2484" s="673" t="s">
        <v>5393</v>
      </c>
      <c r="C2484" s="682" t="s">
        <v>6543</v>
      </c>
      <c r="D2484" s="681" t="str">
        <f>IFERROR(VLOOKUP(CONCATENATE($A2484,"T"),'05 APU'!$1:$1048576,3,),"")</f>
        <v/>
      </c>
      <c r="E2484" s="681" t="str">
        <f>IFERROR(VLOOKUP(CONCATENATE($A2484,"T2"),'05 APU'!$1:$1048576,3,),"")</f>
        <v/>
      </c>
      <c r="F2484" s="681" t="str">
        <f>IFERROR(VLOOKUP(CONCATENATE($A2484,"T3"),'05 APU'!$1:$1048576,3,),"")</f>
        <v/>
      </c>
      <c r="G2484" s="672" t="s">
        <v>168</v>
      </c>
      <c r="H2484" s="351"/>
      <c r="I2484" s="90">
        <f>IFERROR((VLOOKUP(CONCATENATE($A2484,"D"),'05 APU'!$1:$1048576,9,)),0)</f>
        <v>0</v>
      </c>
      <c r="J2484" s="90">
        <f t="shared" si="79"/>
        <v>0</v>
      </c>
      <c r="K2484" s="297" t="str">
        <f>IFERROR(VLOOKUP(CONCATENATE($A2484,"C"),'05 APU'!$1:$1048576,9,),"")</f>
        <v/>
      </c>
      <c r="L2484" s="297" t="str">
        <f>IFERROR(VLOOKUP(CONCATENATE($A2484,"B"),'05 APU'!$1:$1048576,9,),"")</f>
        <v/>
      </c>
      <c r="M2484" s="297" t="str">
        <f>IFERROR(VLOOKUP(CONCATENATE($A2484,"A"),'05 APU'!$1:$1048576,9,),"")</f>
        <v/>
      </c>
      <c r="N2484" s="86"/>
      <c r="O2484" s="90">
        <f>IFERROR(VLOOKUP(CONCATENATE($A2484,"D"),'05 APU'!$T:$AB,9,),0)</f>
        <v>0</v>
      </c>
      <c r="P2484" s="90">
        <f t="shared" si="78"/>
        <v>0</v>
      </c>
      <c r="Q2484" s="90">
        <f>IFERROR(VLOOKUP(CONCATENATE($A2484,"C"),'05 APU'!$T:$AB,9,),0)</f>
        <v>0</v>
      </c>
      <c r="R2484" s="90">
        <f>IFERROR(VLOOKUP(CONCATENATE($A2484,"B"),'05 APU'!$T:$AB,9,),0)</f>
        <v>0</v>
      </c>
      <c r="S2484" s="90">
        <f>IFERROR(VLOOKUP(CONCATENATE($A2484,"A"),'05 APU'!$T:$AB,9,),0)</f>
        <v>0</v>
      </c>
      <c r="U2484" s="421"/>
      <c r="V2484" s="424"/>
      <c r="W2484" s="429" t="s">
        <v>7203</v>
      </c>
    </row>
    <row r="2485" spans="1:23" ht="31.5" x14ac:dyDescent="0.25">
      <c r="A2485" s="88">
        <v>2475</v>
      </c>
      <c r="B2485" s="673" t="s">
        <v>5394</v>
      </c>
      <c r="C2485" s="682" t="s">
        <v>6544</v>
      </c>
      <c r="D2485" s="681" t="str">
        <f>IFERROR(VLOOKUP(CONCATENATE($A2485,"T"),'05 APU'!$1:$1048576,3,),"")</f>
        <v/>
      </c>
      <c r="E2485" s="681" t="str">
        <f>IFERROR(VLOOKUP(CONCATENATE($A2485,"T2"),'05 APU'!$1:$1048576,3,),"")</f>
        <v/>
      </c>
      <c r="F2485" s="681" t="str">
        <f>IFERROR(VLOOKUP(CONCATENATE($A2485,"T3"),'05 APU'!$1:$1048576,3,),"")</f>
        <v/>
      </c>
      <c r="G2485" s="672" t="s">
        <v>168</v>
      </c>
      <c r="H2485" s="351"/>
      <c r="I2485" s="90">
        <f>IFERROR((VLOOKUP(CONCATENATE($A2485,"D"),'05 APU'!$1:$1048576,9,)),0)</f>
        <v>0</v>
      </c>
      <c r="J2485" s="90">
        <f t="shared" si="79"/>
        <v>0</v>
      </c>
      <c r="K2485" s="297" t="str">
        <f>IFERROR(VLOOKUP(CONCATENATE($A2485,"C"),'05 APU'!$1:$1048576,9,),"")</f>
        <v/>
      </c>
      <c r="L2485" s="297" t="str">
        <f>IFERROR(VLOOKUP(CONCATENATE($A2485,"B"),'05 APU'!$1:$1048576,9,),"")</f>
        <v/>
      </c>
      <c r="M2485" s="297" t="str">
        <f>IFERROR(VLOOKUP(CONCATENATE($A2485,"A"),'05 APU'!$1:$1048576,9,),"")</f>
        <v/>
      </c>
      <c r="N2485" s="86"/>
      <c r="O2485" s="90">
        <f>IFERROR(VLOOKUP(CONCATENATE($A2485,"D"),'05 APU'!$T:$AB,9,),0)</f>
        <v>0</v>
      </c>
      <c r="P2485" s="90">
        <f t="shared" si="78"/>
        <v>0</v>
      </c>
      <c r="Q2485" s="90">
        <f>IFERROR(VLOOKUP(CONCATENATE($A2485,"C"),'05 APU'!$T:$AB,9,),0)</f>
        <v>0</v>
      </c>
      <c r="R2485" s="90">
        <f>IFERROR(VLOOKUP(CONCATENATE($A2485,"B"),'05 APU'!$T:$AB,9,),0)</f>
        <v>0</v>
      </c>
      <c r="S2485" s="90">
        <f>IFERROR(VLOOKUP(CONCATENATE($A2485,"A"),'05 APU'!$T:$AB,9,),0)</f>
        <v>0</v>
      </c>
      <c r="U2485" s="421"/>
      <c r="V2485" s="424"/>
      <c r="W2485" s="429" t="s">
        <v>7203</v>
      </c>
    </row>
    <row r="2486" spans="1:23" ht="31.5" x14ac:dyDescent="0.25">
      <c r="A2486" s="88">
        <v>2476</v>
      </c>
      <c r="B2486" s="673" t="s">
        <v>5395</v>
      </c>
      <c r="C2486" s="682" t="s">
        <v>6545</v>
      </c>
      <c r="D2486" s="681" t="str">
        <f>IFERROR(VLOOKUP(CONCATENATE($A2486,"T"),'05 APU'!$1:$1048576,3,),"")</f>
        <v/>
      </c>
      <c r="E2486" s="681" t="str">
        <f>IFERROR(VLOOKUP(CONCATENATE($A2486,"T2"),'05 APU'!$1:$1048576,3,),"")</f>
        <v/>
      </c>
      <c r="F2486" s="681" t="str">
        <f>IFERROR(VLOOKUP(CONCATENATE($A2486,"T3"),'05 APU'!$1:$1048576,3,),"")</f>
        <v/>
      </c>
      <c r="G2486" s="672" t="s">
        <v>168</v>
      </c>
      <c r="H2486" s="351"/>
      <c r="I2486" s="90">
        <f>IFERROR((VLOOKUP(CONCATENATE($A2486,"D"),'05 APU'!$1:$1048576,9,)),0)</f>
        <v>0</v>
      </c>
      <c r="J2486" s="90">
        <f t="shared" si="79"/>
        <v>0</v>
      </c>
      <c r="K2486" s="297" t="str">
        <f>IFERROR(VLOOKUP(CONCATENATE($A2486,"C"),'05 APU'!$1:$1048576,9,),"")</f>
        <v/>
      </c>
      <c r="L2486" s="297" t="str">
        <f>IFERROR(VLOOKUP(CONCATENATE($A2486,"B"),'05 APU'!$1:$1048576,9,),"")</f>
        <v/>
      </c>
      <c r="M2486" s="297" t="str">
        <f>IFERROR(VLOOKUP(CONCATENATE($A2486,"A"),'05 APU'!$1:$1048576,9,),"")</f>
        <v/>
      </c>
      <c r="N2486" s="86"/>
      <c r="O2486" s="90">
        <f>IFERROR(VLOOKUP(CONCATENATE($A2486,"D"),'05 APU'!$T:$AB,9,),0)</f>
        <v>0</v>
      </c>
      <c r="P2486" s="90">
        <f t="shared" si="78"/>
        <v>0</v>
      </c>
      <c r="Q2486" s="90">
        <f>IFERROR(VLOOKUP(CONCATENATE($A2486,"C"),'05 APU'!$T:$AB,9,),0)</f>
        <v>0</v>
      </c>
      <c r="R2486" s="90">
        <f>IFERROR(VLOOKUP(CONCATENATE($A2486,"B"),'05 APU'!$T:$AB,9,),0)</f>
        <v>0</v>
      </c>
      <c r="S2486" s="90">
        <f>IFERROR(VLOOKUP(CONCATENATE($A2486,"A"),'05 APU'!$T:$AB,9,),0)</f>
        <v>0</v>
      </c>
      <c r="U2486" s="421"/>
      <c r="V2486" s="424"/>
      <c r="W2486" s="429" t="s">
        <v>7203</v>
      </c>
    </row>
    <row r="2487" spans="1:23" ht="31.5" x14ac:dyDescent="0.25">
      <c r="A2487" s="88">
        <v>2477</v>
      </c>
      <c r="B2487" s="673" t="s">
        <v>5396</v>
      </c>
      <c r="C2487" s="682" t="s">
        <v>6546</v>
      </c>
      <c r="D2487" s="681" t="str">
        <f>IFERROR(VLOOKUP(CONCATENATE($A2487,"T"),'05 APU'!$1:$1048576,3,),"")</f>
        <v/>
      </c>
      <c r="E2487" s="681" t="str">
        <f>IFERROR(VLOOKUP(CONCATENATE($A2487,"T2"),'05 APU'!$1:$1048576,3,),"")</f>
        <v/>
      </c>
      <c r="F2487" s="681" t="str">
        <f>IFERROR(VLOOKUP(CONCATENATE($A2487,"T3"),'05 APU'!$1:$1048576,3,),"")</f>
        <v/>
      </c>
      <c r="G2487" s="672" t="s">
        <v>168</v>
      </c>
      <c r="H2487" s="351"/>
      <c r="I2487" s="90">
        <f>IFERROR((VLOOKUP(CONCATENATE($A2487,"D"),'05 APU'!$1:$1048576,9,)),0)</f>
        <v>0</v>
      </c>
      <c r="J2487" s="90">
        <f t="shared" si="79"/>
        <v>0</v>
      </c>
      <c r="K2487" s="297" t="str">
        <f>IFERROR(VLOOKUP(CONCATENATE($A2487,"C"),'05 APU'!$1:$1048576,9,),"")</f>
        <v/>
      </c>
      <c r="L2487" s="297" t="str">
        <f>IFERROR(VLOOKUP(CONCATENATE($A2487,"B"),'05 APU'!$1:$1048576,9,),"")</f>
        <v/>
      </c>
      <c r="M2487" s="297" t="str">
        <f>IFERROR(VLOOKUP(CONCATENATE($A2487,"A"),'05 APU'!$1:$1048576,9,),"")</f>
        <v/>
      </c>
      <c r="N2487" s="86"/>
      <c r="O2487" s="90">
        <f>IFERROR(VLOOKUP(CONCATENATE($A2487,"D"),'05 APU'!$T:$AB,9,),0)</f>
        <v>0</v>
      </c>
      <c r="P2487" s="90">
        <f t="shared" si="78"/>
        <v>0</v>
      </c>
      <c r="Q2487" s="90">
        <f>IFERROR(VLOOKUP(CONCATENATE($A2487,"C"),'05 APU'!$T:$AB,9,),0)</f>
        <v>0</v>
      </c>
      <c r="R2487" s="90">
        <f>IFERROR(VLOOKUP(CONCATENATE($A2487,"B"),'05 APU'!$T:$AB,9,),0)</f>
        <v>0</v>
      </c>
      <c r="S2487" s="90">
        <f>IFERROR(VLOOKUP(CONCATENATE($A2487,"A"),'05 APU'!$T:$AB,9,),0)</f>
        <v>0</v>
      </c>
      <c r="U2487" s="421"/>
      <c r="V2487" s="424"/>
      <c r="W2487" s="429" t="s">
        <v>7203</v>
      </c>
    </row>
    <row r="2488" spans="1:23" ht="31.5" x14ac:dyDescent="0.25">
      <c r="A2488" s="88">
        <v>2478</v>
      </c>
      <c r="B2488" s="673" t="s">
        <v>5397</v>
      </c>
      <c r="C2488" s="682" t="s">
        <v>6547</v>
      </c>
      <c r="D2488" s="681" t="str">
        <f>IFERROR(VLOOKUP(CONCATENATE($A2488,"T"),'05 APU'!$1:$1048576,3,),"")</f>
        <v/>
      </c>
      <c r="E2488" s="681" t="str">
        <f>IFERROR(VLOOKUP(CONCATENATE($A2488,"T2"),'05 APU'!$1:$1048576,3,),"")</f>
        <v/>
      </c>
      <c r="F2488" s="681" t="str">
        <f>IFERROR(VLOOKUP(CONCATENATE($A2488,"T3"),'05 APU'!$1:$1048576,3,),"")</f>
        <v/>
      </c>
      <c r="G2488" s="672" t="s">
        <v>168</v>
      </c>
      <c r="H2488" s="351"/>
      <c r="I2488" s="90">
        <f>IFERROR((VLOOKUP(CONCATENATE($A2488,"D"),'05 APU'!$1:$1048576,9,)),0)</f>
        <v>0</v>
      </c>
      <c r="J2488" s="90">
        <f t="shared" si="79"/>
        <v>0</v>
      </c>
      <c r="K2488" s="297" t="str">
        <f>IFERROR(VLOOKUP(CONCATENATE($A2488,"C"),'05 APU'!$1:$1048576,9,),"")</f>
        <v/>
      </c>
      <c r="L2488" s="297" t="str">
        <f>IFERROR(VLOOKUP(CONCATENATE($A2488,"B"),'05 APU'!$1:$1048576,9,),"")</f>
        <v/>
      </c>
      <c r="M2488" s="297" t="str">
        <f>IFERROR(VLOOKUP(CONCATENATE($A2488,"A"),'05 APU'!$1:$1048576,9,),"")</f>
        <v/>
      </c>
      <c r="N2488" s="86"/>
      <c r="O2488" s="90">
        <f>IFERROR(VLOOKUP(CONCATENATE($A2488,"D"),'05 APU'!$T:$AB,9,),0)</f>
        <v>0</v>
      </c>
      <c r="P2488" s="90">
        <f t="shared" si="78"/>
        <v>0</v>
      </c>
      <c r="Q2488" s="90">
        <f>IFERROR(VLOOKUP(CONCATENATE($A2488,"C"),'05 APU'!$T:$AB,9,),0)</f>
        <v>0</v>
      </c>
      <c r="R2488" s="90">
        <f>IFERROR(VLOOKUP(CONCATENATE($A2488,"B"),'05 APU'!$T:$AB,9,),0)</f>
        <v>0</v>
      </c>
      <c r="S2488" s="90">
        <f>IFERROR(VLOOKUP(CONCATENATE($A2488,"A"),'05 APU'!$T:$AB,9,),0)</f>
        <v>0</v>
      </c>
      <c r="U2488" s="421"/>
      <c r="V2488" s="424"/>
      <c r="W2488" s="429" t="s">
        <v>7203</v>
      </c>
    </row>
    <row r="2489" spans="1:23" ht="31.5" x14ac:dyDescent="0.25">
      <c r="A2489" s="88">
        <v>2479</v>
      </c>
      <c r="B2489" s="673" t="s">
        <v>5398</v>
      </c>
      <c r="C2489" s="682" t="s">
        <v>6548</v>
      </c>
      <c r="D2489" s="681" t="str">
        <f>IFERROR(VLOOKUP(CONCATENATE($A2489,"T"),'05 APU'!$1:$1048576,3,),"")</f>
        <v/>
      </c>
      <c r="E2489" s="681" t="str">
        <f>IFERROR(VLOOKUP(CONCATENATE($A2489,"T2"),'05 APU'!$1:$1048576,3,),"")</f>
        <v/>
      </c>
      <c r="F2489" s="681" t="str">
        <f>IFERROR(VLOOKUP(CONCATENATE($A2489,"T3"),'05 APU'!$1:$1048576,3,),"")</f>
        <v/>
      </c>
      <c r="G2489" s="672" t="s">
        <v>168</v>
      </c>
      <c r="H2489" s="351"/>
      <c r="I2489" s="90">
        <f>IFERROR((VLOOKUP(CONCATENATE($A2489,"D"),'05 APU'!$1:$1048576,9,)),0)</f>
        <v>0</v>
      </c>
      <c r="J2489" s="90">
        <f t="shared" si="79"/>
        <v>0</v>
      </c>
      <c r="K2489" s="297" t="str">
        <f>IFERROR(VLOOKUP(CONCATENATE($A2489,"C"),'05 APU'!$1:$1048576,9,),"")</f>
        <v/>
      </c>
      <c r="L2489" s="297" t="str">
        <f>IFERROR(VLOOKUP(CONCATENATE($A2489,"B"),'05 APU'!$1:$1048576,9,),"")</f>
        <v/>
      </c>
      <c r="M2489" s="297" t="str">
        <f>IFERROR(VLOOKUP(CONCATENATE($A2489,"A"),'05 APU'!$1:$1048576,9,),"")</f>
        <v/>
      </c>
      <c r="N2489" s="86"/>
      <c r="O2489" s="90">
        <f>IFERROR(VLOOKUP(CONCATENATE($A2489,"D"),'05 APU'!$T:$AB,9,),0)</f>
        <v>0</v>
      </c>
      <c r="P2489" s="90">
        <f t="shared" si="78"/>
        <v>0</v>
      </c>
      <c r="Q2489" s="90">
        <f>IFERROR(VLOOKUP(CONCATENATE($A2489,"C"),'05 APU'!$T:$AB,9,),0)</f>
        <v>0</v>
      </c>
      <c r="R2489" s="90">
        <f>IFERROR(VLOOKUP(CONCATENATE($A2489,"B"),'05 APU'!$T:$AB,9,),0)</f>
        <v>0</v>
      </c>
      <c r="S2489" s="90">
        <f>IFERROR(VLOOKUP(CONCATENATE($A2489,"A"),'05 APU'!$T:$AB,9,),0)</f>
        <v>0</v>
      </c>
      <c r="U2489" s="421"/>
      <c r="V2489" s="424"/>
      <c r="W2489" s="429" t="s">
        <v>7203</v>
      </c>
    </row>
    <row r="2490" spans="1:23" ht="31.5" x14ac:dyDescent="0.25">
      <c r="A2490" s="88">
        <v>2480</v>
      </c>
      <c r="B2490" s="673" t="s">
        <v>5399</v>
      </c>
      <c r="C2490" s="682" t="s">
        <v>6549</v>
      </c>
      <c r="D2490" s="681" t="str">
        <f>IFERROR(VLOOKUP(CONCATENATE($A2490,"T"),'05 APU'!$1:$1048576,3,),"")</f>
        <v/>
      </c>
      <c r="E2490" s="681" t="str">
        <f>IFERROR(VLOOKUP(CONCATENATE($A2490,"T2"),'05 APU'!$1:$1048576,3,),"")</f>
        <v/>
      </c>
      <c r="F2490" s="681" t="str">
        <f>IFERROR(VLOOKUP(CONCATENATE($A2490,"T3"),'05 APU'!$1:$1048576,3,),"")</f>
        <v/>
      </c>
      <c r="G2490" s="672" t="s">
        <v>168</v>
      </c>
      <c r="H2490" s="351"/>
      <c r="I2490" s="90">
        <f>IFERROR((VLOOKUP(CONCATENATE($A2490,"D"),'05 APU'!$1:$1048576,9,)),0)</f>
        <v>0</v>
      </c>
      <c r="J2490" s="90">
        <f t="shared" si="79"/>
        <v>0</v>
      </c>
      <c r="K2490" s="297" t="str">
        <f>IFERROR(VLOOKUP(CONCATENATE($A2490,"C"),'05 APU'!$1:$1048576,9,),"")</f>
        <v/>
      </c>
      <c r="L2490" s="297" t="str">
        <f>IFERROR(VLOOKUP(CONCATENATE($A2490,"B"),'05 APU'!$1:$1048576,9,),"")</f>
        <v/>
      </c>
      <c r="M2490" s="297" t="str">
        <f>IFERROR(VLOOKUP(CONCATENATE($A2490,"A"),'05 APU'!$1:$1048576,9,),"")</f>
        <v/>
      </c>
      <c r="N2490" s="86"/>
      <c r="O2490" s="90">
        <f>IFERROR(VLOOKUP(CONCATENATE($A2490,"D"),'05 APU'!$T:$AB,9,),0)</f>
        <v>0</v>
      </c>
      <c r="P2490" s="90">
        <f t="shared" si="78"/>
        <v>0</v>
      </c>
      <c r="Q2490" s="90">
        <f>IFERROR(VLOOKUP(CONCATENATE($A2490,"C"),'05 APU'!$T:$AB,9,),0)</f>
        <v>0</v>
      </c>
      <c r="R2490" s="90">
        <f>IFERROR(VLOOKUP(CONCATENATE($A2490,"B"),'05 APU'!$T:$AB,9,),0)</f>
        <v>0</v>
      </c>
      <c r="S2490" s="90">
        <f>IFERROR(VLOOKUP(CONCATENATE($A2490,"A"),'05 APU'!$T:$AB,9,),0)</f>
        <v>0</v>
      </c>
      <c r="U2490" s="421"/>
      <c r="V2490" s="424"/>
      <c r="W2490" s="429" t="s">
        <v>7203</v>
      </c>
    </row>
    <row r="2491" spans="1:23" ht="31.5" x14ac:dyDescent="0.25">
      <c r="A2491" s="88">
        <v>2481</v>
      </c>
      <c r="B2491" s="673" t="s">
        <v>5400</v>
      </c>
      <c r="C2491" s="682" t="s">
        <v>6550</v>
      </c>
      <c r="D2491" s="681" t="str">
        <f>IFERROR(VLOOKUP(CONCATENATE($A2491,"T"),'05 APU'!$1:$1048576,3,),"")</f>
        <v/>
      </c>
      <c r="E2491" s="681" t="str">
        <f>IFERROR(VLOOKUP(CONCATENATE($A2491,"T2"),'05 APU'!$1:$1048576,3,),"")</f>
        <v/>
      </c>
      <c r="F2491" s="681" t="str">
        <f>IFERROR(VLOOKUP(CONCATENATE($A2491,"T3"),'05 APU'!$1:$1048576,3,),"")</f>
        <v/>
      </c>
      <c r="G2491" s="672" t="s">
        <v>168</v>
      </c>
      <c r="H2491" s="351"/>
      <c r="I2491" s="90">
        <f>IFERROR((VLOOKUP(CONCATENATE($A2491,"D"),'05 APU'!$1:$1048576,9,)),0)</f>
        <v>0</v>
      </c>
      <c r="J2491" s="90">
        <f t="shared" si="79"/>
        <v>0</v>
      </c>
      <c r="K2491" s="297" t="str">
        <f>IFERROR(VLOOKUP(CONCATENATE($A2491,"C"),'05 APU'!$1:$1048576,9,),"")</f>
        <v/>
      </c>
      <c r="L2491" s="297" t="str">
        <f>IFERROR(VLOOKUP(CONCATENATE($A2491,"B"),'05 APU'!$1:$1048576,9,),"")</f>
        <v/>
      </c>
      <c r="M2491" s="297" t="str">
        <f>IFERROR(VLOOKUP(CONCATENATE($A2491,"A"),'05 APU'!$1:$1048576,9,),"")</f>
        <v/>
      </c>
      <c r="N2491" s="86"/>
      <c r="O2491" s="90">
        <f>IFERROR(VLOOKUP(CONCATENATE($A2491,"D"),'05 APU'!$T:$AB,9,),0)</f>
        <v>0</v>
      </c>
      <c r="P2491" s="90">
        <f t="shared" si="78"/>
        <v>0</v>
      </c>
      <c r="Q2491" s="90">
        <f>IFERROR(VLOOKUP(CONCATENATE($A2491,"C"),'05 APU'!$T:$AB,9,),0)</f>
        <v>0</v>
      </c>
      <c r="R2491" s="90">
        <f>IFERROR(VLOOKUP(CONCATENATE($A2491,"B"),'05 APU'!$T:$AB,9,),0)</f>
        <v>0</v>
      </c>
      <c r="S2491" s="90">
        <f>IFERROR(VLOOKUP(CONCATENATE($A2491,"A"),'05 APU'!$T:$AB,9,),0)</f>
        <v>0</v>
      </c>
      <c r="U2491" s="421"/>
      <c r="V2491" s="424"/>
      <c r="W2491" s="429" t="s">
        <v>7203</v>
      </c>
    </row>
    <row r="2492" spans="1:23" ht="31.5" x14ac:dyDescent="0.25">
      <c r="A2492" s="88">
        <v>2482</v>
      </c>
      <c r="B2492" s="673" t="s">
        <v>5401</v>
      </c>
      <c r="C2492" s="682" t="s">
        <v>6551</v>
      </c>
      <c r="D2492" s="681" t="str">
        <f>IFERROR(VLOOKUP(CONCATENATE($A2492,"T"),'05 APU'!$1:$1048576,3,),"")</f>
        <v/>
      </c>
      <c r="E2492" s="681" t="str">
        <f>IFERROR(VLOOKUP(CONCATENATE($A2492,"T2"),'05 APU'!$1:$1048576,3,),"")</f>
        <v/>
      </c>
      <c r="F2492" s="681" t="str">
        <f>IFERROR(VLOOKUP(CONCATENATE($A2492,"T3"),'05 APU'!$1:$1048576,3,),"")</f>
        <v/>
      </c>
      <c r="G2492" s="672" t="s">
        <v>168</v>
      </c>
      <c r="H2492" s="351"/>
      <c r="I2492" s="90">
        <f>IFERROR((VLOOKUP(CONCATENATE($A2492,"D"),'05 APU'!$1:$1048576,9,)),0)</f>
        <v>0</v>
      </c>
      <c r="J2492" s="90">
        <f t="shared" si="79"/>
        <v>0</v>
      </c>
      <c r="K2492" s="297" t="str">
        <f>IFERROR(VLOOKUP(CONCATENATE($A2492,"C"),'05 APU'!$1:$1048576,9,),"")</f>
        <v/>
      </c>
      <c r="L2492" s="297" t="str">
        <f>IFERROR(VLOOKUP(CONCATENATE($A2492,"B"),'05 APU'!$1:$1048576,9,),"")</f>
        <v/>
      </c>
      <c r="M2492" s="297" t="str">
        <f>IFERROR(VLOOKUP(CONCATENATE($A2492,"A"),'05 APU'!$1:$1048576,9,),"")</f>
        <v/>
      </c>
      <c r="N2492" s="86"/>
      <c r="O2492" s="90">
        <f>IFERROR(VLOOKUP(CONCATENATE($A2492,"D"),'05 APU'!$T:$AB,9,),0)</f>
        <v>0</v>
      </c>
      <c r="P2492" s="90">
        <f t="shared" si="78"/>
        <v>0</v>
      </c>
      <c r="Q2492" s="90">
        <f>IFERROR(VLOOKUP(CONCATENATE($A2492,"C"),'05 APU'!$T:$AB,9,),0)</f>
        <v>0</v>
      </c>
      <c r="R2492" s="90">
        <f>IFERROR(VLOOKUP(CONCATENATE($A2492,"B"),'05 APU'!$T:$AB,9,),0)</f>
        <v>0</v>
      </c>
      <c r="S2492" s="90">
        <f>IFERROR(VLOOKUP(CONCATENATE($A2492,"A"),'05 APU'!$T:$AB,9,),0)</f>
        <v>0</v>
      </c>
      <c r="U2492" s="421"/>
      <c r="V2492" s="424"/>
      <c r="W2492" s="429" t="s">
        <v>7203</v>
      </c>
    </row>
    <row r="2493" spans="1:23" ht="31.5" x14ac:dyDescent="0.25">
      <c r="A2493" s="88">
        <v>2483</v>
      </c>
      <c r="B2493" s="673" t="s">
        <v>5402</v>
      </c>
      <c r="C2493" s="682" t="s">
        <v>6552</v>
      </c>
      <c r="D2493" s="681" t="str">
        <f>IFERROR(VLOOKUP(CONCATENATE($A2493,"T"),'05 APU'!$1:$1048576,3,),"")</f>
        <v/>
      </c>
      <c r="E2493" s="681" t="str">
        <f>IFERROR(VLOOKUP(CONCATENATE($A2493,"T2"),'05 APU'!$1:$1048576,3,),"")</f>
        <v/>
      </c>
      <c r="F2493" s="681" t="str">
        <f>IFERROR(VLOOKUP(CONCATENATE($A2493,"T3"),'05 APU'!$1:$1048576,3,),"")</f>
        <v/>
      </c>
      <c r="G2493" s="672" t="s">
        <v>168</v>
      </c>
      <c r="H2493" s="351"/>
      <c r="I2493" s="90">
        <f>IFERROR((VLOOKUP(CONCATENATE($A2493,"D"),'05 APU'!$1:$1048576,9,)),0)</f>
        <v>0</v>
      </c>
      <c r="J2493" s="90">
        <f t="shared" si="79"/>
        <v>0</v>
      </c>
      <c r="K2493" s="297" t="str">
        <f>IFERROR(VLOOKUP(CONCATENATE($A2493,"C"),'05 APU'!$1:$1048576,9,),"")</f>
        <v/>
      </c>
      <c r="L2493" s="297" t="str">
        <f>IFERROR(VLOOKUP(CONCATENATE($A2493,"B"),'05 APU'!$1:$1048576,9,),"")</f>
        <v/>
      </c>
      <c r="M2493" s="297" t="str">
        <f>IFERROR(VLOOKUP(CONCATENATE($A2493,"A"),'05 APU'!$1:$1048576,9,),"")</f>
        <v/>
      </c>
      <c r="N2493" s="86"/>
      <c r="O2493" s="90">
        <f>IFERROR(VLOOKUP(CONCATENATE($A2493,"D"),'05 APU'!$T:$AB,9,),0)</f>
        <v>0</v>
      </c>
      <c r="P2493" s="90">
        <f t="shared" si="78"/>
        <v>0</v>
      </c>
      <c r="Q2493" s="90">
        <f>IFERROR(VLOOKUP(CONCATENATE($A2493,"C"),'05 APU'!$T:$AB,9,),0)</f>
        <v>0</v>
      </c>
      <c r="R2493" s="90">
        <f>IFERROR(VLOOKUP(CONCATENATE($A2493,"B"),'05 APU'!$T:$AB,9,),0)</f>
        <v>0</v>
      </c>
      <c r="S2493" s="90">
        <f>IFERROR(VLOOKUP(CONCATENATE($A2493,"A"),'05 APU'!$T:$AB,9,),0)</f>
        <v>0</v>
      </c>
      <c r="U2493" s="421"/>
      <c r="V2493" s="424"/>
      <c r="W2493" s="429" t="s">
        <v>7203</v>
      </c>
    </row>
    <row r="2494" spans="1:23" ht="31.5" x14ac:dyDescent="0.25">
      <c r="A2494" s="88">
        <v>2484</v>
      </c>
      <c r="B2494" s="673" t="s">
        <v>5403</v>
      </c>
      <c r="C2494" s="682" t="s">
        <v>6553</v>
      </c>
      <c r="D2494" s="681" t="str">
        <f>IFERROR(VLOOKUP(CONCATENATE($A2494,"T"),'05 APU'!$1:$1048576,3,),"")</f>
        <v/>
      </c>
      <c r="E2494" s="681" t="str">
        <f>IFERROR(VLOOKUP(CONCATENATE($A2494,"T2"),'05 APU'!$1:$1048576,3,),"")</f>
        <v/>
      </c>
      <c r="F2494" s="681" t="str">
        <f>IFERROR(VLOOKUP(CONCATENATE($A2494,"T3"),'05 APU'!$1:$1048576,3,),"")</f>
        <v/>
      </c>
      <c r="G2494" s="672" t="s">
        <v>168</v>
      </c>
      <c r="H2494" s="351"/>
      <c r="I2494" s="90">
        <f>IFERROR((VLOOKUP(CONCATENATE($A2494,"D"),'05 APU'!$1:$1048576,9,)),0)</f>
        <v>0</v>
      </c>
      <c r="J2494" s="90">
        <f t="shared" si="79"/>
        <v>0</v>
      </c>
      <c r="K2494" s="297" t="str">
        <f>IFERROR(VLOOKUP(CONCATENATE($A2494,"C"),'05 APU'!$1:$1048576,9,),"")</f>
        <v/>
      </c>
      <c r="L2494" s="297" t="str">
        <f>IFERROR(VLOOKUP(CONCATENATE($A2494,"B"),'05 APU'!$1:$1048576,9,),"")</f>
        <v/>
      </c>
      <c r="M2494" s="297" t="str">
        <f>IFERROR(VLOOKUP(CONCATENATE($A2494,"A"),'05 APU'!$1:$1048576,9,),"")</f>
        <v/>
      </c>
      <c r="N2494" s="86"/>
      <c r="O2494" s="90">
        <f>IFERROR(VLOOKUP(CONCATENATE($A2494,"D"),'05 APU'!$T:$AB,9,),0)</f>
        <v>0</v>
      </c>
      <c r="P2494" s="90">
        <f t="shared" si="78"/>
        <v>0</v>
      </c>
      <c r="Q2494" s="90">
        <f>IFERROR(VLOOKUP(CONCATENATE($A2494,"C"),'05 APU'!$T:$AB,9,),0)</f>
        <v>0</v>
      </c>
      <c r="R2494" s="90">
        <f>IFERROR(VLOOKUP(CONCATENATE($A2494,"B"),'05 APU'!$T:$AB,9,),0)</f>
        <v>0</v>
      </c>
      <c r="S2494" s="90">
        <f>IFERROR(VLOOKUP(CONCATENATE($A2494,"A"),'05 APU'!$T:$AB,9,),0)</f>
        <v>0</v>
      </c>
      <c r="U2494" s="421"/>
      <c r="V2494" s="424"/>
      <c r="W2494" s="429" t="s">
        <v>7203</v>
      </c>
    </row>
    <row r="2495" spans="1:23" ht="31.5" x14ac:dyDescent="0.25">
      <c r="A2495" s="88">
        <v>2485</v>
      </c>
      <c r="B2495" s="673" t="s">
        <v>5404</v>
      </c>
      <c r="C2495" s="682" t="s">
        <v>6554</v>
      </c>
      <c r="D2495" s="681" t="str">
        <f>IFERROR(VLOOKUP(CONCATENATE($A2495,"T"),'05 APU'!$1:$1048576,3,),"")</f>
        <v/>
      </c>
      <c r="E2495" s="681" t="str">
        <f>IFERROR(VLOOKUP(CONCATENATE($A2495,"T2"),'05 APU'!$1:$1048576,3,),"")</f>
        <v/>
      </c>
      <c r="F2495" s="681" t="str">
        <f>IFERROR(VLOOKUP(CONCATENATE($A2495,"T3"),'05 APU'!$1:$1048576,3,),"")</f>
        <v/>
      </c>
      <c r="G2495" s="672" t="s">
        <v>168</v>
      </c>
      <c r="H2495" s="351"/>
      <c r="I2495" s="90">
        <f>IFERROR((VLOOKUP(CONCATENATE($A2495,"D"),'05 APU'!$1:$1048576,9,)),0)</f>
        <v>0</v>
      </c>
      <c r="J2495" s="90">
        <f t="shared" si="79"/>
        <v>0</v>
      </c>
      <c r="K2495" s="297" t="str">
        <f>IFERROR(VLOOKUP(CONCATENATE($A2495,"C"),'05 APU'!$1:$1048576,9,),"")</f>
        <v/>
      </c>
      <c r="L2495" s="297" t="str">
        <f>IFERROR(VLOOKUP(CONCATENATE($A2495,"B"),'05 APU'!$1:$1048576,9,),"")</f>
        <v/>
      </c>
      <c r="M2495" s="297" t="str">
        <f>IFERROR(VLOOKUP(CONCATENATE($A2495,"A"),'05 APU'!$1:$1048576,9,),"")</f>
        <v/>
      </c>
      <c r="N2495" s="86"/>
      <c r="O2495" s="90">
        <f>IFERROR(VLOOKUP(CONCATENATE($A2495,"D"),'05 APU'!$T:$AB,9,),0)</f>
        <v>0</v>
      </c>
      <c r="P2495" s="90">
        <f t="shared" si="78"/>
        <v>0</v>
      </c>
      <c r="Q2495" s="90">
        <f>IFERROR(VLOOKUP(CONCATENATE($A2495,"C"),'05 APU'!$T:$AB,9,),0)</f>
        <v>0</v>
      </c>
      <c r="R2495" s="90">
        <f>IFERROR(VLOOKUP(CONCATENATE($A2495,"B"),'05 APU'!$T:$AB,9,),0)</f>
        <v>0</v>
      </c>
      <c r="S2495" s="90">
        <f>IFERROR(VLOOKUP(CONCATENATE($A2495,"A"),'05 APU'!$T:$AB,9,),0)</f>
        <v>0</v>
      </c>
      <c r="U2495" s="421"/>
      <c r="V2495" s="424"/>
      <c r="W2495" s="429" t="s">
        <v>7203</v>
      </c>
    </row>
    <row r="2496" spans="1:23" ht="31.5" x14ac:dyDescent="0.25">
      <c r="A2496" s="88">
        <v>2486</v>
      </c>
      <c r="B2496" s="673" t="s">
        <v>5405</v>
      </c>
      <c r="C2496" s="682" t="s">
        <v>6555</v>
      </c>
      <c r="D2496" s="681" t="str">
        <f>IFERROR(VLOOKUP(CONCATENATE($A2496,"T"),'05 APU'!$1:$1048576,3,),"")</f>
        <v/>
      </c>
      <c r="E2496" s="681" t="str">
        <f>IFERROR(VLOOKUP(CONCATENATE($A2496,"T2"),'05 APU'!$1:$1048576,3,),"")</f>
        <v/>
      </c>
      <c r="F2496" s="681" t="str">
        <f>IFERROR(VLOOKUP(CONCATENATE($A2496,"T3"),'05 APU'!$1:$1048576,3,),"")</f>
        <v/>
      </c>
      <c r="G2496" s="672" t="s">
        <v>168</v>
      </c>
      <c r="H2496" s="351"/>
      <c r="I2496" s="90">
        <f>IFERROR((VLOOKUP(CONCATENATE($A2496,"D"),'05 APU'!$1:$1048576,9,)),0)</f>
        <v>0</v>
      </c>
      <c r="J2496" s="90">
        <f t="shared" si="79"/>
        <v>0</v>
      </c>
      <c r="K2496" s="297" t="str">
        <f>IFERROR(VLOOKUP(CONCATENATE($A2496,"C"),'05 APU'!$1:$1048576,9,),"")</f>
        <v/>
      </c>
      <c r="L2496" s="297" t="str">
        <f>IFERROR(VLOOKUP(CONCATENATE($A2496,"B"),'05 APU'!$1:$1048576,9,),"")</f>
        <v/>
      </c>
      <c r="M2496" s="297" t="str">
        <f>IFERROR(VLOOKUP(CONCATENATE($A2496,"A"),'05 APU'!$1:$1048576,9,),"")</f>
        <v/>
      </c>
      <c r="N2496" s="86"/>
      <c r="O2496" s="90">
        <f>IFERROR(VLOOKUP(CONCATENATE($A2496,"D"),'05 APU'!$T:$AB,9,),0)</f>
        <v>0</v>
      </c>
      <c r="P2496" s="90">
        <f t="shared" si="78"/>
        <v>0</v>
      </c>
      <c r="Q2496" s="90">
        <f>IFERROR(VLOOKUP(CONCATENATE($A2496,"C"),'05 APU'!$T:$AB,9,),0)</f>
        <v>0</v>
      </c>
      <c r="R2496" s="90">
        <f>IFERROR(VLOOKUP(CONCATENATE($A2496,"B"),'05 APU'!$T:$AB,9,),0)</f>
        <v>0</v>
      </c>
      <c r="S2496" s="90">
        <f>IFERROR(VLOOKUP(CONCATENATE($A2496,"A"),'05 APU'!$T:$AB,9,),0)</f>
        <v>0</v>
      </c>
      <c r="U2496" s="421"/>
      <c r="V2496" s="424"/>
      <c r="W2496" s="429" t="s">
        <v>7203</v>
      </c>
    </row>
    <row r="2497" spans="1:23" ht="31.5" x14ac:dyDescent="0.25">
      <c r="A2497" s="88">
        <v>2487</v>
      </c>
      <c r="B2497" s="673" t="s">
        <v>5406</v>
      </c>
      <c r="C2497" s="682" t="s">
        <v>6556</v>
      </c>
      <c r="D2497" s="681" t="str">
        <f>IFERROR(VLOOKUP(CONCATENATE($A2497,"T"),'05 APU'!$1:$1048576,3,),"")</f>
        <v/>
      </c>
      <c r="E2497" s="681" t="str">
        <f>IFERROR(VLOOKUP(CONCATENATE($A2497,"T2"),'05 APU'!$1:$1048576,3,),"")</f>
        <v/>
      </c>
      <c r="F2497" s="681" t="str">
        <f>IFERROR(VLOOKUP(CONCATENATE($A2497,"T3"),'05 APU'!$1:$1048576,3,),"")</f>
        <v/>
      </c>
      <c r="G2497" s="672" t="s">
        <v>168</v>
      </c>
      <c r="H2497" s="351"/>
      <c r="I2497" s="90">
        <f>IFERROR((VLOOKUP(CONCATENATE($A2497,"D"),'05 APU'!$1:$1048576,9,)),0)</f>
        <v>0</v>
      </c>
      <c r="J2497" s="90">
        <f t="shared" si="79"/>
        <v>0</v>
      </c>
      <c r="K2497" s="297" t="str">
        <f>IFERROR(VLOOKUP(CONCATENATE($A2497,"C"),'05 APU'!$1:$1048576,9,),"")</f>
        <v/>
      </c>
      <c r="L2497" s="297" t="str">
        <f>IFERROR(VLOOKUP(CONCATENATE($A2497,"B"),'05 APU'!$1:$1048576,9,),"")</f>
        <v/>
      </c>
      <c r="M2497" s="297" t="str">
        <f>IFERROR(VLOOKUP(CONCATENATE($A2497,"A"),'05 APU'!$1:$1048576,9,),"")</f>
        <v/>
      </c>
      <c r="N2497" s="86"/>
      <c r="O2497" s="90">
        <f>IFERROR(VLOOKUP(CONCATENATE($A2497,"D"),'05 APU'!$T:$AB,9,),0)</f>
        <v>0</v>
      </c>
      <c r="P2497" s="90">
        <f t="shared" si="78"/>
        <v>0</v>
      </c>
      <c r="Q2497" s="90">
        <f>IFERROR(VLOOKUP(CONCATENATE($A2497,"C"),'05 APU'!$T:$AB,9,),0)</f>
        <v>0</v>
      </c>
      <c r="R2497" s="90">
        <f>IFERROR(VLOOKUP(CONCATENATE($A2497,"B"),'05 APU'!$T:$AB,9,),0)</f>
        <v>0</v>
      </c>
      <c r="S2497" s="90">
        <f>IFERROR(VLOOKUP(CONCATENATE($A2497,"A"),'05 APU'!$T:$AB,9,),0)</f>
        <v>0</v>
      </c>
      <c r="U2497" s="421"/>
      <c r="V2497" s="424"/>
      <c r="W2497" s="429" t="s">
        <v>7203</v>
      </c>
    </row>
    <row r="2498" spans="1:23" ht="31.5" x14ac:dyDescent="0.25">
      <c r="A2498" s="88">
        <v>2488</v>
      </c>
      <c r="B2498" s="673" t="s">
        <v>5407</v>
      </c>
      <c r="C2498" s="682" t="s">
        <v>6557</v>
      </c>
      <c r="D2498" s="681" t="str">
        <f>IFERROR(VLOOKUP(CONCATENATE($A2498,"T"),'05 APU'!$1:$1048576,3,),"")</f>
        <v/>
      </c>
      <c r="E2498" s="681" t="str">
        <f>IFERROR(VLOOKUP(CONCATENATE($A2498,"T2"),'05 APU'!$1:$1048576,3,),"")</f>
        <v/>
      </c>
      <c r="F2498" s="681" t="str">
        <f>IFERROR(VLOOKUP(CONCATENATE($A2498,"T3"),'05 APU'!$1:$1048576,3,),"")</f>
        <v/>
      </c>
      <c r="G2498" s="672" t="s">
        <v>168</v>
      </c>
      <c r="H2498" s="351"/>
      <c r="I2498" s="90">
        <f>IFERROR((VLOOKUP(CONCATENATE($A2498,"D"),'05 APU'!$1:$1048576,9,)),0)</f>
        <v>0</v>
      </c>
      <c r="J2498" s="90">
        <f t="shared" si="79"/>
        <v>0</v>
      </c>
      <c r="K2498" s="297" t="str">
        <f>IFERROR(VLOOKUP(CONCATENATE($A2498,"C"),'05 APU'!$1:$1048576,9,),"")</f>
        <v/>
      </c>
      <c r="L2498" s="297" t="str">
        <f>IFERROR(VLOOKUP(CONCATENATE($A2498,"B"),'05 APU'!$1:$1048576,9,),"")</f>
        <v/>
      </c>
      <c r="M2498" s="297" t="str">
        <f>IFERROR(VLOOKUP(CONCATENATE($A2498,"A"),'05 APU'!$1:$1048576,9,),"")</f>
        <v/>
      </c>
      <c r="N2498" s="86"/>
      <c r="O2498" s="90">
        <f>IFERROR(VLOOKUP(CONCATENATE($A2498,"D"),'05 APU'!$T:$AB,9,),0)</f>
        <v>0</v>
      </c>
      <c r="P2498" s="90">
        <f t="shared" si="78"/>
        <v>0</v>
      </c>
      <c r="Q2498" s="90">
        <f>IFERROR(VLOOKUP(CONCATENATE($A2498,"C"),'05 APU'!$T:$AB,9,),0)</f>
        <v>0</v>
      </c>
      <c r="R2498" s="90">
        <f>IFERROR(VLOOKUP(CONCATENATE($A2498,"B"),'05 APU'!$T:$AB,9,),0)</f>
        <v>0</v>
      </c>
      <c r="S2498" s="90">
        <f>IFERROR(VLOOKUP(CONCATENATE($A2498,"A"),'05 APU'!$T:$AB,9,),0)</f>
        <v>0</v>
      </c>
      <c r="U2498" s="421"/>
      <c r="V2498" s="424"/>
      <c r="W2498" s="429" t="s">
        <v>7203</v>
      </c>
    </row>
    <row r="2499" spans="1:23" ht="31.5" x14ac:dyDescent="0.25">
      <c r="A2499" s="88">
        <v>2489</v>
      </c>
      <c r="B2499" s="673" t="s">
        <v>5408</v>
      </c>
      <c r="C2499" s="682" t="s">
        <v>6558</v>
      </c>
      <c r="D2499" s="681" t="str">
        <f>IFERROR(VLOOKUP(CONCATENATE($A2499,"T"),'05 APU'!$1:$1048576,3,),"")</f>
        <v/>
      </c>
      <c r="E2499" s="681" t="str">
        <f>IFERROR(VLOOKUP(CONCATENATE($A2499,"T2"),'05 APU'!$1:$1048576,3,),"")</f>
        <v/>
      </c>
      <c r="F2499" s="681" t="str">
        <f>IFERROR(VLOOKUP(CONCATENATE($A2499,"T3"),'05 APU'!$1:$1048576,3,),"")</f>
        <v/>
      </c>
      <c r="G2499" s="672" t="s">
        <v>168</v>
      </c>
      <c r="H2499" s="351"/>
      <c r="I2499" s="90">
        <f>IFERROR((VLOOKUP(CONCATENATE($A2499,"D"),'05 APU'!$1:$1048576,9,)),0)</f>
        <v>0</v>
      </c>
      <c r="J2499" s="90">
        <f t="shared" si="79"/>
        <v>0</v>
      </c>
      <c r="K2499" s="297" t="str">
        <f>IFERROR(VLOOKUP(CONCATENATE($A2499,"C"),'05 APU'!$1:$1048576,9,),"")</f>
        <v/>
      </c>
      <c r="L2499" s="297" t="str">
        <f>IFERROR(VLOOKUP(CONCATENATE($A2499,"B"),'05 APU'!$1:$1048576,9,),"")</f>
        <v/>
      </c>
      <c r="M2499" s="297" t="str">
        <f>IFERROR(VLOOKUP(CONCATENATE($A2499,"A"),'05 APU'!$1:$1048576,9,),"")</f>
        <v/>
      </c>
      <c r="N2499" s="86"/>
      <c r="O2499" s="90">
        <f>IFERROR(VLOOKUP(CONCATENATE($A2499,"D"),'05 APU'!$T:$AB,9,),0)</f>
        <v>0</v>
      </c>
      <c r="P2499" s="90">
        <f t="shared" si="78"/>
        <v>0</v>
      </c>
      <c r="Q2499" s="90">
        <f>IFERROR(VLOOKUP(CONCATENATE($A2499,"C"),'05 APU'!$T:$AB,9,),0)</f>
        <v>0</v>
      </c>
      <c r="R2499" s="90">
        <f>IFERROR(VLOOKUP(CONCATENATE($A2499,"B"),'05 APU'!$T:$AB,9,),0)</f>
        <v>0</v>
      </c>
      <c r="S2499" s="90">
        <f>IFERROR(VLOOKUP(CONCATENATE($A2499,"A"),'05 APU'!$T:$AB,9,),0)</f>
        <v>0</v>
      </c>
      <c r="U2499" s="421"/>
      <c r="V2499" s="424"/>
      <c r="W2499" s="429" t="s">
        <v>7203</v>
      </c>
    </row>
    <row r="2500" spans="1:23" ht="31.5" x14ac:dyDescent="0.25">
      <c r="A2500" s="88">
        <v>2490</v>
      </c>
      <c r="B2500" s="673" t="s">
        <v>5409</v>
      </c>
      <c r="C2500" s="682" t="s">
        <v>6559</v>
      </c>
      <c r="D2500" s="681" t="str">
        <f>IFERROR(VLOOKUP(CONCATENATE($A2500,"T"),'05 APU'!$1:$1048576,3,),"")</f>
        <v/>
      </c>
      <c r="E2500" s="681" t="str">
        <f>IFERROR(VLOOKUP(CONCATENATE($A2500,"T2"),'05 APU'!$1:$1048576,3,),"")</f>
        <v/>
      </c>
      <c r="F2500" s="681" t="str">
        <f>IFERROR(VLOOKUP(CONCATENATE($A2500,"T3"),'05 APU'!$1:$1048576,3,),"")</f>
        <v/>
      </c>
      <c r="G2500" s="672" t="s">
        <v>168</v>
      </c>
      <c r="H2500" s="351"/>
      <c r="I2500" s="90">
        <f>IFERROR((VLOOKUP(CONCATENATE($A2500,"D"),'05 APU'!$1:$1048576,9,)),0)</f>
        <v>0</v>
      </c>
      <c r="J2500" s="90">
        <f t="shared" si="79"/>
        <v>0</v>
      </c>
      <c r="K2500" s="297" t="str">
        <f>IFERROR(VLOOKUP(CONCATENATE($A2500,"C"),'05 APU'!$1:$1048576,9,),"")</f>
        <v/>
      </c>
      <c r="L2500" s="297" t="str">
        <f>IFERROR(VLOOKUP(CONCATENATE($A2500,"B"),'05 APU'!$1:$1048576,9,),"")</f>
        <v/>
      </c>
      <c r="M2500" s="297" t="str">
        <f>IFERROR(VLOOKUP(CONCATENATE($A2500,"A"),'05 APU'!$1:$1048576,9,),"")</f>
        <v/>
      </c>
      <c r="N2500" s="86"/>
      <c r="O2500" s="90">
        <f>IFERROR(VLOOKUP(CONCATENATE($A2500,"D"),'05 APU'!$T:$AB,9,),0)</f>
        <v>0</v>
      </c>
      <c r="P2500" s="90">
        <f t="shared" si="78"/>
        <v>0</v>
      </c>
      <c r="Q2500" s="90">
        <f>IFERROR(VLOOKUP(CONCATENATE($A2500,"C"),'05 APU'!$T:$AB,9,),0)</f>
        <v>0</v>
      </c>
      <c r="R2500" s="90">
        <f>IFERROR(VLOOKUP(CONCATENATE($A2500,"B"),'05 APU'!$T:$AB,9,),0)</f>
        <v>0</v>
      </c>
      <c r="S2500" s="90">
        <f>IFERROR(VLOOKUP(CONCATENATE($A2500,"A"),'05 APU'!$T:$AB,9,),0)</f>
        <v>0</v>
      </c>
      <c r="U2500" s="421"/>
      <c r="V2500" s="424"/>
      <c r="W2500" s="429" t="s">
        <v>7203</v>
      </c>
    </row>
    <row r="2501" spans="1:23" ht="31.5" x14ac:dyDescent="0.25">
      <c r="A2501" s="88">
        <v>2491</v>
      </c>
      <c r="B2501" s="673" t="s">
        <v>5410</v>
      </c>
      <c r="C2501" s="682" t="s">
        <v>6560</v>
      </c>
      <c r="D2501" s="681" t="str">
        <f>IFERROR(VLOOKUP(CONCATENATE($A2501,"T"),'05 APU'!$1:$1048576,3,),"")</f>
        <v/>
      </c>
      <c r="E2501" s="681" t="str">
        <f>IFERROR(VLOOKUP(CONCATENATE($A2501,"T2"),'05 APU'!$1:$1048576,3,),"")</f>
        <v/>
      </c>
      <c r="F2501" s="681" t="str">
        <f>IFERROR(VLOOKUP(CONCATENATE($A2501,"T3"),'05 APU'!$1:$1048576,3,),"")</f>
        <v/>
      </c>
      <c r="G2501" s="672" t="s">
        <v>168</v>
      </c>
      <c r="H2501" s="351"/>
      <c r="I2501" s="90">
        <f>IFERROR((VLOOKUP(CONCATENATE($A2501,"D"),'05 APU'!$1:$1048576,9,)),0)</f>
        <v>0</v>
      </c>
      <c r="J2501" s="90">
        <f t="shared" si="79"/>
        <v>0</v>
      </c>
      <c r="K2501" s="297" t="str">
        <f>IFERROR(VLOOKUP(CONCATENATE($A2501,"C"),'05 APU'!$1:$1048576,9,),"")</f>
        <v/>
      </c>
      <c r="L2501" s="297" t="str">
        <f>IFERROR(VLOOKUP(CONCATENATE($A2501,"B"),'05 APU'!$1:$1048576,9,),"")</f>
        <v/>
      </c>
      <c r="M2501" s="297" t="str">
        <f>IFERROR(VLOOKUP(CONCATENATE($A2501,"A"),'05 APU'!$1:$1048576,9,),"")</f>
        <v/>
      </c>
      <c r="N2501" s="86"/>
      <c r="O2501" s="90">
        <f>IFERROR(VLOOKUP(CONCATENATE($A2501,"D"),'05 APU'!$T:$AB,9,),0)</f>
        <v>0</v>
      </c>
      <c r="P2501" s="90">
        <f t="shared" si="78"/>
        <v>0</v>
      </c>
      <c r="Q2501" s="90">
        <f>IFERROR(VLOOKUP(CONCATENATE($A2501,"C"),'05 APU'!$T:$AB,9,),0)</f>
        <v>0</v>
      </c>
      <c r="R2501" s="90">
        <f>IFERROR(VLOOKUP(CONCATENATE($A2501,"B"),'05 APU'!$T:$AB,9,),0)</f>
        <v>0</v>
      </c>
      <c r="S2501" s="90">
        <f>IFERROR(VLOOKUP(CONCATENATE($A2501,"A"),'05 APU'!$T:$AB,9,),0)</f>
        <v>0</v>
      </c>
      <c r="U2501" s="421"/>
      <c r="V2501" s="424"/>
      <c r="W2501" s="429" t="s">
        <v>7203</v>
      </c>
    </row>
    <row r="2502" spans="1:23" ht="31.5" x14ac:dyDescent="0.25">
      <c r="A2502" s="88">
        <v>2492</v>
      </c>
      <c r="B2502" s="673" t="s">
        <v>5411</v>
      </c>
      <c r="C2502" s="682" t="s">
        <v>6561</v>
      </c>
      <c r="D2502" s="681" t="str">
        <f>IFERROR(VLOOKUP(CONCATENATE($A2502,"T"),'05 APU'!$1:$1048576,3,),"")</f>
        <v/>
      </c>
      <c r="E2502" s="681" t="str">
        <f>IFERROR(VLOOKUP(CONCATENATE($A2502,"T2"),'05 APU'!$1:$1048576,3,),"")</f>
        <v/>
      </c>
      <c r="F2502" s="681" t="str">
        <f>IFERROR(VLOOKUP(CONCATENATE($A2502,"T3"),'05 APU'!$1:$1048576,3,),"")</f>
        <v/>
      </c>
      <c r="G2502" s="672" t="s">
        <v>168</v>
      </c>
      <c r="H2502" s="351"/>
      <c r="I2502" s="90">
        <f>IFERROR((VLOOKUP(CONCATENATE($A2502,"D"),'05 APU'!$1:$1048576,9,)),0)</f>
        <v>0</v>
      </c>
      <c r="J2502" s="90">
        <f t="shared" si="79"/>
        <v>0</v>
      </c>
      <c r="K2502" s="297" t="str">
        <f>IFERROR(VLOOKUP(CONCATENATE($A2502,"C"),'05 APU'!$1:$1048576,9,),"")</f>
        <v/>
      </c>
      <c r="L2502" s="297" t="str">
        <f>IFERROR(VLOOKUP(CONCATENATE($A2502,"B"),'05 APU'!$1:$1048576,9,),"")</f>
        <v/>
      </c>
      <c r="M2502" s="297" t="str">
        <f>IFERROR(VLOOKUP(CONCATENATE($A2502,"A"),'05 APU'!$1:$1048576,9,),"")</f>
        <v/>
      </c>
      <c r="N2502" s="86"/>
      <c r="O2502" s="90">
        <f>IFERROR(VLOOKUP(CONCATENATE($A2502,"D"),'05 APU'!$T:$AB,9,),0)</f>
        <v>0</v>
      </c>
      <c r="P2502" s="90">
        <f t="shared" si="78"/>
        <v>0</v>
      </c>
      <c r="Q2502" s="90">
        <f>IFERROR(VLOOKUP(CONCATENATE($A2502,"C"),'05 APU'!$T:$AB,9,),0)</f>
        <v>0</v>
      </c>
      <c r="R2502" s="90">
        <f>IFERROR(VLOOKUP(CONCATENATE($A2502,"B"),'05 APU'!$T:$AB,9,),0)</f>
        <v>0</v>
      </c>
      <c r="S2502" s="90">
        <f>IFERROR(VLOOKUP(CONCATENATE($A2502,"A"),'05 APU'!$T:$AB,9,),0)</f>
        <v>0</v>
      </c>
      <c r="U2502" s="421"/>
      <c r="V2502" s="424"/>
      <c r="W2502" s="429" t="s">
        <v>7203</v>
      </c>
    </row>
    <row r="2503" spans="1:23" ht="31.5" x14ac:dyDescent="0.25">
      <c r="A2503" s="88">
        <v>2493</v>
      </c>
      <c r="B2503" s="673" t="s">
        <v>5412</v>
      </c>
      <c r="C2503" s="682" t="s">
        <v>6562</v>
      </c>
      <c r="D2503" s="681" t="str">
        <f>IFERROR(VLOOKUP(CONCATENATE($A2503,"T"),'05 APU'!$1:$1048576,3,),"")</f>
        <v/>
      </c>
      <c r="E2503" s="681" t="str">
        <f>IFERROR(VLOOKUP(CONCATENATE($A2503,"T2"),'05 APU'!$1:$1048576,3,),"")</f>
        <v/>
      </c>
      <c r="F2503" s="681" t="str">
        <f>IFERROR(VLOOKUP(CONCATENATE($A2503,"T3"),'05 APU'!$1:$1048576,3,),"")</f>
        <v/>
      </c>
      <c r="G2503" s="672" t="s">
        <v>168</v>
      </c>
      <c r="H2503" s="351"/>
      <c r="I2503" s="90">
        <f>IFERROR((VLOOKUP(CONCATENATE($A2503,"D"),'05 APU'!$1:$1048576,9,)),0)</f>
        <v>0</v>
      </c>
      <c r="J2503" s="90">
        <f t="shared" si="79"/>
        <v>0</v>
      </c>
      <c r="K2503" s="297" t="str">
        <f>IFERROR(VLOOKUP(CONCATENATE($A2503,"C"),'05 APU'!$1:$1048576,9,),"")</f>
        <v/>
      </c>
      <c r="L2503" s="297" t="str">
        <f>IFERROR(VLOOKUP(CONCATENATE($A2503,"B"),'05 APU'!$1:$1048576,9,),"")</f>
        <v/>
      </c>
      <c r="M2503" s="297" t="str">
        <f>IFERROR(VLOOKUP(CONCATENATE($A2503,"A"),'05 APU'!$1:$1048576,9,),"")</f>
        <v/>
      </c>
      <c r="N2503" s="86"/>
      <c r="O2503" s="90">
        <f>IFERROR(VLOOKUP(CONCATENATE($A2503,"D"),'05 APU'!$T:$AB,9,),0)</f>
        <v>0</v>
      </c>
      <c r="P2503" s="90">
        <f t="shared" si="78"/>
        <v>0</v>
      </c>
      <c r="Q2503" s="90">
        <f>IFERROR(VLOOKUP(CONCATENATE($A2503,"C"),'05 APU'!$T:$AB,9,),0)</f>
        <v>0</v>
      </c>
      <c r="R2503" s="90">
        <f>IFERROR(VLOOKUP(CONCATENATE($A2503,"B"),'05 APU'!$T:$AB,9,),0)</f>
        <v>0</v>
      </c>
      <c r="S2503" s="90">
        <f>IFERROR(VLOOKUP(CONCATENATE($A2503,"A"),'05 APU'!$T:$AB,9,),0)</f>
        <v>0</v>
      </c>
      <c r="U2503" s="421"/>
      <c r="V2503" s="424"/>
      <c r="W2503" s="429" t="s">
        <v>7203</v>
      </c>
    </row>
    <row r="2504" spans="1:23" ht="31.5" x14ac:dyDescent="0.25">
      <c r="A2504" s="88">
        <v>2494</v>
      </c>
      <c r="B2504" s="673" t="s">
        <v>5413</v>
      </c>
      <c r="C2504" s="682" t="s">
        <v>6563</v>
      </c>
      <c r="D2504" s="681" t="str">
        <f>IFERROR(VLOOKUP(CONCATENATE($A2504,"T"),'05 APU'!$1:$1048576,3,),"")</f>
        <v/>
      </c>
      <c r="E2504" s="681" t="str">
        <f>IFERROR(VLOOKUP(CONCATENATE($A2504,"T2"),'05 APU'!$1:$1048576,3,),"")</f>
        <v/>
      </c>
      <c r="F2504" s="681" t="str">
        <f>IFERROR(VLOOKUP(CONCATENATE($A2504,"T3"),'05 APU'!$1:$1048576,3,),"")</f>
        <v/>
      </c>
      <c r="G2504" s="672" t="s">
        <v>168</v>
      </c>
      <c r="H2504" s="351"/>
      <c r="I2504" s="90">
        <f>IFERROR((VLOOKUP(CONCATENATE($A2504,"D"),'05 APU'!$1:$1048576,9,)),0)</f>
        <v>0</v>
      </c>
      <c r="J2504" s="90">
        <f t="shared" si="79"/>
        <v>0</v>
      </c>
      <c r="K2504" s="297" t="str">
        <f>IFERROR(VLOOKUP(CONCATENATE($A2504,"C"),'05 APU'!$1:$1048576,9,),"")</f>
        <v/>
      </c>
      <c r="L2504" s="297" t="str">
        <f>IFERROR(VLOOKUP(CONCATENATE($A2504,"B"),'05 APU'!$1:$1048576,9,),"")</f>
        <v/>
      </c>
      <c r="M2504" s="297" t="str">
        <f>IFERROR(VLOOKUP(CONCATENATE($A2504,"A"),'05 APU'!$1:$1048576,9,),"")</f>
        <v/>
      </c>
      <c r="N2504" s="86"/>
      <c r="O2504" s="90">
        <f>IFERROR(VLOOKUP(CONCATENATE($A2504,"D"),'05 APU'!$T:$AB,9,),0)</f>
        <v>0</v>
      </c>
      <c r="P2504" s="90">
        <f t="shared" si="78"/>
        <v>0</v>
      </c>
      <c r="Q2504" s="90">
        <f>IFERROR(VLOOKUP(CONCATENATE($A2504,"C"),'05 APU'!$T:$AB,9,),0)</f>
        <v>0</v>
      </c>
      <c r="R2504" s="90">
        <f>IFERROR(VLOOKUP(CONCATENATE($A2504,"B"),'05 APU'!$T:$AB,9,),0)</f>
        <v>0</v>
      </c>
      <c r="S2504" s="90">
        <f>IFERROR(VLOOKUP(CONCATENATE($A2504,"A"),'05 APU'!$T:$AB,9,),0)</f>
        <v>0</v>
      </c>
      <c r="U2504" s="421"/>
      <c r="V2504" s="424"/>
      <c r="W2504" s="429" t="s">
        <v>7203</v>
      </c>
    </row>
    <row r="2505" spans="1:23" ht="31.5" x14ac:dyDescent="0.25">
      <c r="A2505" s="88">
        <v>2495</v>
      </c>
      <c r="B2505" s="673" t="s">
        <v>5414</v>
      </c>
      <c r="C2505" s="682" t="s">
        <v>6564</v>
      </c>
      <c r="D2505" s="681" t="str">
        <f>IFERROR(VLOOKUP(CONCATENATE($A2505,"T"),'05 APU'!$1:$1048576,3,),"")</f>
        <v/>
      </c>
      <c r="E2505" s="681" t="str">
        <f>IFERROR(VLOOKUP(CONCATENATE($A2505,"T2"),'05 APU'!$1:$1048576,3,),"")</f>
        <v/>
      </c>
      <c r="F2505" s="681" t="str">
        <f>IFERROR(VLOOKUP(CONCATENATE($A2505,"T3"),'05 APU'!$1:$1048576,3,),"")</f>
        <v/>
      </c>
      <c r="G2505" s="672" t="s">
        <v>168</v>
      </c>
      <c r="H2505" s="351"/>
      <c r="I2505" s="90">
        <f>IFERROR((VLOOKUP(CONCATENATE($A2505,"D"),'05 APU'!$1:$1048576,9,)),0)</f>
        <v>0</v>
      </c>
      <c r="J2505" s="90">
        <f t="shared" si="79"/>
        <v>0</v>
      </c>
      <c r="K2505" s="297" t="str">
        <f>IFERROR(VLOOKUP(CONCATENATE($A2505,"C"),'05 APU'!$1:$1048576,9,),"")</f>
        <v/>
      </c>
      <c r="L2505" s="297" t="str">
        <f>IFERROR(VLOOKUP(CONCATENATE($A2505,"B"),'05 APU'!$1:$1048576,9,),"")</f>
        <v/>
      </c>
      <c r="M2505" s="297" t="str">
        <f>IFERROR(VLOOKUP(CONCATENATE($A2505,"A"),'05 APU'!$1:$1048576,9,),"")</f>
        <v/>
      </c>
      <c r="N2505" s="86"/>
      <c r="O2505" s="90">
        <f>IFERROR(VLOOKUP(CONCATENATE($A2505,"D"),'05 APU'!$T:$AB,9,),0)</f>
        <v>0</v>
      </c>
      <c r="P2505" s="90">
        <f t="shared" si="78"/>
        <v>0</v>
      </c>
      <c r="Q2505" s="90">
        <f>IFERROR(VLOOKUP(CONCATENATE($A2505,"C"),'05 APU'!$T:$AB,9,),0)</f>
        <v>0</v>
      </c>
      <c r="R2505" s="90">
        <f>IFERROR(VLOOKUP(CONCATENATE($A2505,"B"),'05 APU'!$T:$AB,9,),0)</f>
        <v>0</v>
      </c>
      <c r="S2505" s="90">
        <f>IFERROR(VLOOKUP(CONCATENATE($A2505,"A"),'05 APU'!$T:$AB,9,),0)</f>
        <v>0</v>
      </c>
      <c r="U2505" s="421"/>
      <c r="V2505" s="424"/>
      <c r="W2505" s="429" t="s">
        <v>7203</v>
      </c>
    </row>
    <row r="2506" spans="1:23" ht="31.5" x14ac:dyDescent="0.25">
      <c r="A2506" s="88">
        <v>2496</v>
      </c>
      <c r="B2506" s="673" t="s">
        <v>5415</v>
      </c>
      <c r="C2506" s="682" t="s">
        <v>6565</v>
      </c>
      <c r="D2506" s="681" t="str">
        <f>IFERROR(VLOOKUP(CONCATENATE($A2506,"T"),'05 APU'!$1:$1048576,3,),"")</f>
        <v/>
      </c>
      <c r="E2506" s="681" t="str">
        <f>IFERROR(VLOOKUP(CONCATENATE($A2506,"T2"),'05 APU'!$1:$1048576,3,),"")</f>
        <v/>
      </c>
      <c r="F2506" s="681" t="str">
        <f>IFERROR(VLOOKUP(CONCATENATE($A2506,"T3"),'05 APU'!$1:$1048576,3,),"")</f>
        <v/>
      </c>
      <c r="G2506" s="672" t="s">
        <v>168</v>
      </c>
      <c r="H2506" s="351"/>
      <c r="I2506" s="90">
        <f>IFERROR((VLOOKUP(CONCATENATE($A2506,"D"),'05 APU'!$1:$1048576,9,)),0)</f>
        <v>0</v>
      </c>
      <c r="J2506" s="90">
        <f t="shared" si="79"/>
        <v>0</v>
      </c>
      <c r="K2506" s="297" t="str">
        <f>IFERROR(VLOOKUP(CONCATENATE($A2506,"C"),'05 APU'!$1:$1048576,9,),"")</f>
        <v/>
      </c>
      <c r="L2506" s="297" t="str">
        <f>IFERROR(VLOOKUP(CONCATENATE($A2506,"B"),'05 APU'!$1:$1048576,9,),"")</f>
        <v/>
      </c>
      <c r="M2506" s="297" t="str">
        <f>IFERROR(VLOOKUP(CONCATENATE($A2506,"A"),'05 APU'!$1:$1048576,9,),"")</f>
        <v/>
      </c>
      <c r="N2506" s="86"/>
      <c r="O2506" s="90">
        <f>IFERROR(VLOOKUP(CONCATENATE($A2506,"D"),'05 APU'!$T:$AB,9,),0)</f>
        <v>0</v>
      </c>
      <c r="P2506" s="90">
        <f t="shared" si="78"/>
        <v>0</v>
      </c>
      <c r="Q2506" s="90">
        <f>IFERROR(VLOOKUP(CONCATENATE($A2506,"C"),'05 APU'!$T:$AB,9,),0)</f>
        <v>0</v>
      </c>
      <c r="R2506" s="90">
        <f>IFERROR(VLOOKUP(CONCATENATE($A2506,"B"),'05 APU'!$T:$AB,9,),0)</f>
        <v>0</v>
      </c>
      <c r="S2506" s="90">
        <f>IFERROR(VLOOKUP(CONCATENATE($A2506,"A"),'05 APU'!$T:$AB,9,),0)</f>
        <v>0</v>
      </c>
      <c r="U2506" s="421"/>
      <c r="V2506" s="424"/>
      <c r="W2506" s="429" t="s">
        <v>7203</v>
      </c>
    </row>
    <row r="2507" spans="1:23" ht="31.5" x14ac:dyDescent="0.25">
      <c r="A2507" s="88">
        <v>2497</v>
      </c>
      <c r="B2507" s="673" t="s">
        <v>5416</v>
      </c>
      <c r="C2507" s="682" t="s">
        <v>6566</v>
      </c>
      <c r="D2507" s="681" t="str">
        <f>IFERROR(VLOOKUP(CONCATENATE($A2507,"T"),'05 APU'!$1:$1048576,3,),"")</f>
        <v/>
      </c>
      <c r="E2507" s="681" t="str">
        <f>IFERROR(VLOOKUP(CONCATENATE($A2507,"T2"),'05 APU'!$1:$1048576,3,),"")</f>
        <v/>
      </c>
      <c r="F2507" s="681" t="str">
        <f>IFERROR(VLOOKUP(CONCATENATE($A2507,"T3"),'05 APU'!$1:$1048576,3,),"")</f>
        <v/>
      </c>
      <c r="G2507" s="672" t="s">
        <v>168</v>
      </c>
      <c r="H2507" s="351"/>
      <c r="I2507" s="90">
        <f>IFERROR((VLOOKUP(CONCATENATE($A2507,"D"),'05 APU'!$1:$1048576,9,)),0)</f>
        <v>0</v>
      </c>
      <c r="J2507" s="90">
        <f t="shared" si="79"/>
        <v>0</v>
      </c>
      <c r="K2507" s="297" t="str">
        <f>IFERROR(VLOOKUP(CONCATENATE($A2507,"C"),'05 APU'!$1:$1048576,9,),"")</f>
        <v/>
      </c>
      <c r="L2507" s="297" t="str">
        <f>IFERROR(VLOOKUP(CONCATENATE($A2507,"B"),'05 APU'!$1:$1048576,9,),"")</f>
        <v/>
      </c>
      <c r="M2507" s="297" t="str">
        <f>IFERROR(VLOOKUP(CONCATENATE($A2507,"A"),'05 APU'!$1:$1048576,9,),"")</f>
        <v/>
      </c>
      <c r="N2507" s="86"/>
      <c r="O2507" s="90">
        <f>IFERROR(VLOOKUP(CONCATENATE($A2507,"D"),'05 APU'!$T:$AB,9,),0)</f>
        <v>0</v>
      </c>
      <c r="P2507" s="90">
        <f t="shared" ref="P2507:P2570" si="80">IFERROR($O2507*$H2507,0)</f>
        <v>0</v>
      </c>
      <c r="Q2507" s="90">
        <f>IFERROR(VLOOKUP(CONCATENATE($A2507,"C"),'05 APU'!$T:$AB,9,),0)</f>
        <v>0</v>
      </c>
      <c r="R2507" s="90">
        <f>IFERROR(VLOOKUP(CONCATENATE($A2507,"B"),'05 APU'!$T:$AB,9,),0)</f>
        <v>0</v>
      </c>
      <c r="S2507" s="90">
        <f>IFERROR(VLOOKUP(CONCATENATE($A2507,"A"),'05 APU'!$T:$AB,9,),0)</f>
        <v>0</v>
      </c>
      <c r="U2507" s="421"/>
      <c r="V2507" s="424"/>
      <c r="W2507" s="429" t="s">
        <v>7203</v>
      </c>
    </row>
    <row r="2508" spans="1:23" ht="31.5" x14ac:dyDescent="0.25">
      <c r="A2508" s="88">
        <v>2498</v>
      </c>
      <c r="B2508" s="673" t="s">
        <v>5417</v>
      </c>
      <c r="C2508" s="682" t="s">
        <v>6567</v>
      </c>
      <c r="D2508" s="681" t="str">
        <f>IFERROR(VLOOKUP(CONCATENATE($A2508,"T"),'05 APU'!$1:$1048576,3,),"")</f>
        <v/>
      </c>
      <c r="E2508" s="681" t="str">
        <f>IFERROR(VLOOKUP(CONCATENATE($A2508,"T2"),'05 APU'!$1:$1048576,3,),"")</f>
        <v/>
      </c>
      <c r="F2508" s="681" t="str">
        <f>IFERROR(VLOOKUP(CONCATENATE($A2508,"T3"),'05 APU'!$1:$1048576,3,),"")</f>
        <v/>
      </c>
      <c r="G2508" s="672" t="s">
        <v>168</v>
      </c>
      <c r="H2508" s="351"/>
      <c r="I2508" s="90">
        <f>IFERROR((VLOOKUP(CONCATENATE($A2508,"D"),'05 APU'!$1:$1048576,9,)),0)</f>
        <v>0</v>
      </c>
      <c r="J2508" s="90">
        <f t="shared" si="79"/>
        <v>0</v>
      </c>
      <c r="K2508" s="297" t="str">
        <f>IFERROR(VLOOKUP(CONCATENATE($A2508,"C"),'05 APU'!$1:$1048576,9,),"")</f>
        <v/>
      </c>
      <c r="L2508" s="297" t="str">
        <f>IFERROR(VLOOKUP(CONCATENATE($A2508,"B"),'05 APU'!$1:$1048576,9,),"")</f>
        <v/>
      </c>
      <c r="M2508" s="297" t="str">
        <f>IFERROR(VLOOKUP(CONCATENATE($A2508,"A"),'05 APU'!$1:$1048576,9,),"")</f>
        <v/>
      </c>
      <c r="N2508" s="86"/>
      <c r="O2508" s="90">
        <f>IFERROR(VLOOKUP(CONCATENATE($A2508,"D"),'05 APU'!$T:$AB,9,),0)</f>
        <v>0</v>
      </c>
      <c r="P2508" s="90">
        <f t="shared" si="80"/>
        <v>0</v>
      </c>
      <c r="Q2508" s="90">
        <f>IFERROR(VLOOKUP(CONCATENATE($A2508,"C"),'05 APU'!$T:$AB,9,),0)</f>
        <v>0</v>
      </c>
      <c r="R2508" s="90">
        <f>IFERROR(VLOOKUP(CONCATENATE($A2508,"B"),'05 APU'!$T:$AB,9,),0)</f>
        <v>0</v>
      </c>
      <c r="S2508" s="90">
        <f>IFERROR(VLOOKUP(CONCATENATE($A2508,"A"),'05 APU'!$T:$AB,9,),0)</f>
        <v>0</v>
      </c>
      <c r="U2508" s="421"/>
      <c r="V2508" s="424"/>
      <c r="W2508" s="429" t="s">
        <v>7203</v>
      </c>
    </row>
    <row r="2509" spans="1:23" ht="31.5" x14ac:dyDescent="0.25">
      <c r="A2509" s="88">
        <v>2499</v>
      </c>
      <c r="B2509" s="673" t="s">
        <v>5418</v>
      </c>
      <c r="C2509" s="682" t="s">
        <v>6568</v>
      </c>
      <c r="D2509" s="681" t="str">
        <f>IFERROR(VLOOKUP(CONCATENATE($A2509,"T"),'05 APU'!$1:$1048576,3,),"")</f>
        <v/>
      </c>
      <c r="E2509" s="681" t="str">
        <f>IFERROR(VLOOKUP(CONCATENATE($A2509,"T2"),'05 APU'!$1:$1048576,3,),"")</f>
        <v/>
      </c>
      <c r="F2509" s="681" t="str">
        <f>IFERROR(VLOOKUP(CONCATENATE($A2509,"T3"),'05 APU'!$1:$1048576,3,),"")</f>
        <v/>
      </c>
      <c r="G2509" s="672" t="s">
        <v>168</v>
      </c>
      <c r="H2509" s="351"/>
      <c r="I2509" s="90">
        <f>IFERROR((VLOOKUP(CONCATENATE($A2509,"D"),'05 APU'!$1:$1048576,9,)),0)</f>
        <v>0</v>
      </c>
      <c r="J2509" s="90">
        <f t="shared" si="79"/>
        <v>0</v>
      </c>
      <c r="K2509" s="297" t="str">
        <f>IFERROR(VLOOKUP(CONCATENATE($A2509,"C"),'05 APU'!$1:$1048576,9,),"")</f>
        <v/>
      </c>
      <c r="L2509" s="297" t="str">
        <f>IFERROR(VLOOKUP(CONCATENATE($A2509,"B"),'05 APU'!$1:$1048576,9,),"")</f>
        <v/>
      </c>
      <c r="M2509" s="297" t="str">
        <f>IFERROR(VLOOKUP(CONCATENATE($A2509,"A"),'05 APU'!$1:$1048576,9,),"")</f>
        <v/>
      </c>
      <c r="N2509" s="86"/>
      <c r="O2509" s="90">
        <f>IFERROR(VLOOKUP(CONCATENATE($A2509,"D"),'05 APU'!$T:$AB,9,),0)</f>
        <v>0</v>
      </c>
      <c r="P2509" s="90">
        <f t="shared" si="80"/>
        <v>0</v>
      </c>
      <c r="Q2509" s="90">
        <f>IFERROR(VLOOKUP(CONCATENATE($A2509,"C"),'05 APU'!$T:$AB,9,),0)</f>
        <v>0</v>
      </c>
      <c r="R2509" s="90">
        <f>IFERROR(VLOOKUP(CONCATENATE($A2509,"B"),'05 APU'!$T:$AB,9,),0)</f>
        <v>0</v>
      </c>
      <c r="S2509" s="90">
        <f>IFERROR(VLOOKUP(CONCATENATE($A2509,"A"),'05 APU'!$T:$AB,9,),0)</f>
        <v>0</v>
      </c>
      <c r="U2509" s="421"/>
      <c r="V2509" s="424"/>
      <c r="W2509" s="429" t="s">
        <v>7203</v>
      </c>
    </row>
    <row r="2510" spans="1:23" ht="31.5" x14ac:dyDescent="0.25">
      <c r="A2510" s="88">
        <v>2500</v>
      </c>
      <c r="B2510" s="673" t="s">
        <v>5419</v>
      </c>
      <c r="C2510" s="682" t="s">
        <v>6569</v>
      </c>
      <c r="D2510" s="681" t="str">
        <f>IFERROR(VLOOKUP(CONCATENATE($A2510,"T"),'05 APU'!$1:$1048576,3,),"")</f>
        <v/>
      </c>
      <c r="E2510" s="681" t="str">
        <f>IFERROR(VLOOKUP(CONCATENATE($A2510,"T2"),'05 APU'!$1:$1048576,3,),"")</f>
        <v/>
      </c>
      <c r="F2510" s="681" t="str">
        <f>IFERROR(VLOOKUP(CONCATENATE($A2510,"T3"),'05 APU'!$1:$1048576,3,),"")</f>
        <v/>
      </c>
      <c r="G2510" s="672" t="s">
        <v>168</v>
      </c>
      <c r="H2510" s="351"/>
      <c r="I2510" s="90">
        <f>IFERROR((VLOOKUP(CONCATENATE($A2510,"D"),'05 APU'!$1:$1048576,9,)),0)</f>
        <v>0</v>
      </c>
      <c r="J2510" s="90">
        <f t="shared" si="79"/>
        <v>0</v>
      </c>
      <c r="K2510" s="297" t="str">
        <f>IFERROR(VLOOKUP(CONCATENATE($A2510,"C"),'05 APU'!$1:$1048576,9,),"")</f>
        <v/>
      </c>
      <c r="L2510" s="297" t="str">
        <f>IFERROR(VLOOKUP(CONCATENATE($A2510,"B"),'05 APU'!$1:$1048576,9,),"")</f>
        <v/>
      </c>
      <c r="M2510" s="297" t="str">
        <f>IFERROR(VLOOKUP(CONCATENATE($A2510,"A"),'05 APU'!$1:$1048576,9,),"")</f>
        <v/>
      </c>
      <c r="N2510" s="86"/>
      <c r="O2510" s="90">
        <f>IFERROR(VLOOKUP(CONCATENATE($A2510,"D"),'05 APU'!$T:$AB,9,),0)</f>
        <v>0</v>
      </c>
      <c r="P2510" s="90">
        <f t="shared" si="80"/>
        <v>0</v>
      </c>
      <c r="Q2510" s="90">
        <f>IFERROR(VLOOKUP(CONCATENATE($A2510,"C"),'05 APU'!$T:$AB,9,),0)</f>
        <v>0</v>
      </c>
      <c r="R2510" s="90">
        <f>IFERROR(VLOOKUP(CONCATENATE($A2510,"B"),'05 APU'!$T:$AB,9,),0)</f>
        <v>0</v>
      </c>
      <c r="S2510" s="90">
        <f>IFERROR(VLOOKUP(CONCATENATE($A2510,"A"),'05 APU'!$T:$AB,9,),0)</f>
        <v>0</v>
      </c>
      <c r="U2510" s="421"/>
      <c r="V2510" s="424"/>
      <c r="W2510" s="429" t="s">
        <v>7203</v>
      </c>
    </row>
    <row r="2511" spans="1:23" ht="31.5" x14ac:dyDescent="0.25">
      <c r="A2511" s="88">
        <v>2501</v>
      </c>
      <c r="B2511" s="673" t="s">
        <v>5420</v>
      </c>
      <c r="C2511" s="682" t="s">
        <v>6570</v>
      </c>
      <c r="D2511" s="681" t="str">
        <f>IFERROR(VLOOKUP(CONCATENATE($A2511,"T"),'05 APU'!$1:$1048576,3,),"")</f>
        <v/>
      </c>
      <c r="E2511" s="681" t="str">
        <f>IFERROR(VLOOKUP(CONCATENATE($A2511,"T2"),'05 APU'!$1:$1048576,3,),"")</f>
        <v/>
      </c>
      <c r="F2511" s="681" t="str">
        <f>IFERROR(VLOOKUP(CONCATENATE($A2511,"T3"),'05 APU'!$1:$1048576,3,),"")</f>
        <v/>
      </c>
      <c r="G2511" s="672" t="s">
        <v>168</v>
      </c>
      <c r="H2511" s="351"/>
      <c r="I2511" s="90">
        <f>IFERROR((VLOOKUP(CONCATENATE($A2511,"D"),'05 APU'!$1:$1048576,9,)),0)</f>
        <v>0</v>
      </c>
      <c r="J2511" s="90">
        <f t="shared" si="79"/>
        <v>0</v>
      </c>
      <c r="K2511" s="297" t="str">
        <f>IFERROR(VLOOKUP(CONCATENATE($A2511,"C"),'05 APU'!$1:$1048576,9,),"")</f>
        <v/>
      </c>
      <c r="L2511" s="297" t="str">
        <f>IFERROR(VLOOKUP(CONCATENATE($A2511,"B"),'05 APU'!$1:$1048576,9,),"")</f>
        <v/>
      </c>
      <c r="M2511" s="297" t="str">
        <f>IFERROR(VLOOKUP(CONCATENATE($A2511,"A"),'05 APU'!$1:$1048576,9,),"")</f>
        <v/>
      </c>
      <c r="N2511" s="86"/>
      <c r="O2511" s="90">
        <f>IFERROR(VLOOKUP(CONCATENATE($A2511,"D"),'05 APU'!$T:$AB,9,),0)</f>
        <v>0</v>
      </c>
      <c r="P2511" s="90">
        <f t="shared" si="80"/>
        <v>0</v>
      </c>
      <c r="Q2511" s="90">
        <f>IFERROR(VLOOKUP(CONCATENATE($A2511,"C"),'05 APU'!$T:$AB,9,),0)</f>
        <v>0</v>
      </c>
      <c r="R2511" s="90">
        <f>IFERROR(VLOOKUP(CONCATENATE($A2511,"B"),'05 APU'!$T:$AB,9,),0)</f>
        <v>0</v>
      </c>
      <c r="S2511" s="90">
        <f>IFERROR(VLOOKUP(CONCATENATE($A2511,"A"),'05 APU'!$T:$AB,9,),0)</f>
        <v>0</v>
      </c>
      <c r="U2511" s="421"/>
      <c r="V2511" s="424"/>
      <c r="W2511" s="429" t="s">
        <v>7203</v>
      </c>
    </row>
    <row r="2512" spans="1:23" ht="31.5" x14ac:dyDescent="0.25">
      <c r="A2512" s="88">
        <v>2502</v>
      </c>
      <c r="B2512" s="673" t="s">
        <v>5421</v>
      </c>
      <c r="C2512" s="682" t="s">
        <v>6571</v>
      </c>
      <c r="D2512" s="681" t="str">
        <f>IFERROR(VLOOKUP(CONCATENATE($A2512,"T"),'05 APU'!$1:$1048576,3,),"")</f>
        <v/>
      </c>
      <c r="E2512" s="681" t="str">
        <f>IFERROR(VLOOKUP(CONCATENATE($A2512,"T2"),'05 APU'!$1:$1048576,3,),"")</f>
        <v/>
      </c>
      <c r="F2512" s="681" t="str">
        <f>IFERROR(VLOOKUP(CONCATENATE($A2512,"T3"),'05 APU'!$1:$1048576,3,),"")</f>
        <v/>
      </c>
      <c r="G2512" s="672" t="s">
        <v>168</v>
      </c>
      <c r="H2512" s="351"/>
      <c r="I2512" s="90">
        <f>IFERROR((VLOOKUP(CONCATENATE($A2512,"D"),'05 APU'!$1:$1048576,9,)),0)</f>
        <v>0</v>
      </c>
      <c r="J2512" s="90">
        <f t="shared" si="79"/>
        <v>0</v>
      </c>
      <c r="K2512" s="297" t="str">
        <f>IFERROR(VLOOKUP(CONCATENATE($A2512,"C"),'05 APU'!$1:$1048576,9,),"")</f>
        <v/>
      </c>
      <c r="L2512" s="297" t="str">
        <f>IFERROR(VLOOKUP(CONCATENATE($A2512,"B"),'05 APU'!$1:$1048576,9,),"")</f>
        <v/>
      </c>
      <c r="M2512" s="297" t="str">
        <f>IFERROR(VLOOKUP(CONCATENATE($A2512,"A"),'05 APU'!$1:$1048576,9,),"")</f>
        <v/>
      </c>
      <c r="N2512" s="86"/>
      <c r="O2512" s="90">
        <f>IFERROR(VLOOKUP(CONCATENATE($A2512,"D"),'05 APU'!$T:$AB,9,),0)</f>
        <v>0</v>
      </c>
      <c r="P2512" s="90">
        <f t="shared" si="80"/>
        <v>0</v>
      </c>
      <c r="Q2512" s="90">
        <f>IFERROR(VLOOKUP(CONCATENATE($A2512,"C"),'05 APU'!$T:$AB,9,),0)</f>
        <v>0</v>
      </c>
      <c r="R2512" s="90">
        <f>IFERROR(VLOOKUP(CONCATENATE($A2512,"B"),'05 APU'!$T:$AB,9,),0)</f>
        <v>0</v>
      </c>
      <c r="S2512" s="90">
        <f>IFERROR(VLOOKUP(CONCATENATE($A2512,"A"),'05 APU'!$T:$AB,9,),0)</f>
        <v>0</v>
      </c>
      <c r="U2512" s="421"/>
      <c r="V2512" s="424"/>
      <c r="W2512" s="429" t="s">
        <v>7203</v>
      </c>
    </row>
    <row r="2513" spans="1:23" ht="31.5" x14ac:dyDescent="0.25">
      <c r="A2513" s="88">
        <v>2503</v>
      </c>
      <c r="B2513" s="673" t="s">
        <v>5422</v>
      </c>
      <c r="C2513" s="682" t="s">
        <v>6572</v>
      </c>
      <c r="D2513" s="681" t="str">
        <f>IFERROR(VLOOKUP(CONCATENATE($A2513,"T"),'05 APU'!$1:$1048576,3,),"")</f>
        <v/>
      </c>
      <c r="E2513" s="681" t="str">
        <f>IFERROR(VLOOKUP(CONCATENATE($A2513,"T2"),'05 APU'!$1:$1048576,3,),"")</f>
        <v/>
      </c>
      <c r="F2513" s="681" t="str">
        <f>IFERROR(VLOOKUP(CONCATENATE($A2513,"T3"),'05 APU'!$1:$1048576,3,),"")</f>
        <v/>
      </c>
      <c r="G2513" s="672" t="s">
        <v>168</v>
      </c>
      <c r="H2513" s="351"/>
      <c r="I2513" s="90">
        <f>IFERROR((VLOOKUP(CONCATENATE($A2513,"D"),'05 APU'!$1:$1048576,9,)),0)</f>
        <v>0</v>
      </c>
      <c r="J2513" s="90">
        <f t="shared" si="79"/>
        <v>0</v>
      </c>
      <c r="K2513" s="297" t="str">
        <f>IFERROR(VLOOKUP(CONCATENATE($A2513,"C"),'05 APU'!$1:$1048576,9,),"")</f>
        <v/>
      </c>
      <c r="L2513" s="297" t="str">
        <f>IFERROR(VLOOKUP(CONCATENATE($A2513,"B"),'05 APU'!$1:$1048576,9,),"")</f>
        <v/>
      </c>
      <c r="M2513" s="297" t="str">
        <f>IFERROR(VLOOKUP(CONCATENATE($A2513,"A"),'05 APU'!$1:$1048576,9,),"")</f>
        <v/>
      </c>
      <c r="N2513" s="86"/>
      <c r="O2513" s="90">
        <f>IFERROR(VLOOKUP(CONCATENATE($A2513,"D"),'05 APU'!$T:$AB,9,),0)</f>
        <v>0</v>
      </c>
      <c r="P2513" s="90">
        <f t="shared" si="80"/>
        <v>0</v>
      </c>
      <c r="Q2513" s="90">
        <f>IFERROR(VLOOKUP(CONCATENATE($A2513,"C"),'05 APU'!$T:$AB,9,),0)</f>
        <v>0</v>
      </c>
      <c r="R2513" s="90">
        <f>IFERROR(VLOOKUP(CONCATENATE($A2513,"B"),'05 APU'!$T:$AB,9,),0)</f>
        <v>0</v>
      </c>
      <c r="S2513" s="90">
        <f>IFERROR(VLOOKUP(CONCATENATE($A2513,"A"),'05 APU'!$T:$AB,9,),0)</f>
        <v>0</v>
      </c>
      <c r="U2513" s="421"/>
      <c r="V2513" s="424"/>
      <c r="W2513" s="429" t="s">
        <v>7203</v>
      </c>
    </row>
    <row r="2514" spans="1:23" ht="31.5" x14ac:dyDescent="0.25">
      <c r="A2514" s="88">
        <v>2504</v>
      </c>
      <c r="B2514" s="673" t="s">
        <v>5423</v>
      </c>
      <c r="C2514" s="682" t="s">
        <v>6573</v>
      </c>
      <c r="D2514" s="681" t="str">
        <f>IFERROR(VLOOKUP(CONCATENATE($A2514,"T"),'05 APU'!$1:$1048576,3,),"")</f>
        <v/>
      </c>
      <c r="E2514" s="681" t="str">
        <f>IFERROR(VLOOKUP(CONCATENATE($A2514,"T2"),'05 APU'!$1:$1048576,3,),"")</f>
        <v/>
      </c>
      <c r="F2514" s="681" t="str">
        <f>IFERROR(VLOOKUP(CONCATENATE($A2514,"T3"),'05 APU'!$1:$1048576,3,),"")</f>
        <v/>
      </c>
      <c r="G2514" s="672" t="s">
        <v>168</v>
      </c>
      <c r="H2514" s="351"/>
      <c r="I2514" s="90">
        <f>IFERROR((VLOOKUP(CONCATENATE($A2514,"D"),'05 APU'!$1:$1048576,9,)),0)</f>
        <v>0</v>
      </c>
      <c r="J2514" s="90">
        <f t="shared" si="79"/>
        <v>0</v>
      </c>
      <c r="K2514" s="297" t="str">
        <f>IFERROR(VLOOKUP(CONCATENATE($A2514,"C"),'05 APU'!$1:$1048576,9,),"")</f>
        <v/>
      </c>
      <c r="L2514" s="297" t="str">
        <f>IFERROR(VLOOKUP(CONCATENATE($A2514,"B"),'05 APU'!$1:$1048576,9,),"")</f>
        <v/>
      </c>
      <c r="M2514" s="297" t="str">
        <f>IFERROR(VLOOKUP(CONCATENATE($A2514,"A"),'05 APU'!$1:$1048576,9,),"")</f>
        <v/>
      </c>
      <c r="N2514" s="86"/>
      <c r="O2514" s="90">
        <f>IFERROR(VLOOKUP(CONCATENATE($A2514,"D"),'05 APU'!$T:$AB,9,),0)</f>
        <v>0</v>
      </c>
      <c r="P2514" s="90">
        <f t="shared" si="80"/>
        <v>0</v>
      </c>
      <c r="Q2514" s="90">
        <f>IFERROR(VLOOKUP(CONCATENATE($A2514,"C"),'05 APU'!$T:$AB,9,),0)</f>
        <v>0</v>
      </c>
      <c r="R2514" s="90">
        <f>IFERROR(VLOOKUP(CONCATENATE($A2514,"B"),'05 APU'!$T:$AB,9,),0)</f>
        <v>0</v>
      </c>
      <c r="S2514" s="90">
        <f>IFERROR(VLOOKUP(CONCATENATE($A2514,"A"),'05 APU'!$T:$AB,9,),0)</f>
        <v>0</v>
      </c>
      <c r="U2514" s="421"/>
      <c r="V2514" s="424"/>
      <c r="W2514" s="429" t="s">
        <v>7203</v>
      </c>
    </row>
    <row r="2515" spans="1:23" ht="31.5" x14ac:dyDescent="0.25">
      <c r="A2515" s="88">
        <v>2505</v>
      </c>
      <c r="B2515" s="673" t="s">
        <v>5424</v>
      </c>
      <c r="C2515" s="682" t="s">
        <v>6574</v>
      </c>
      <c r="D2515" s="681" t="str">
        <f>IFERROR(VLOOKUP(CONCATENATE($A2515,"T"),'05 APU'!$1:$1048576,3,),"")</f>
        <v/>
      </c>
      <c r="E2515" s="681" t="str">
        <f>IFERROR(VLOOKUP(CONCATENATE($A2515,"T2"),'05 APU'!$1:$1048576,3,),"")</f>
        <v/>
      </c>
      <c r="F2515" s="681" t="str">
        <f>IFERROR(VLOOKUP(CONCATENATE($A2515,"T3"),'05 APU'!$1:$1048576,3,),"")</f>
        <v/>
      </c>
      <c r="G2515" s="672" t="s">
        <v>168</v>
      </c>
      <c r="H2515" s="351"/>
      <c r="I2515" s="90">
        <f>IFERROR((VLOOKUP(CONCATENATE($A2515,"D"),'05 APU'!$1:$1048576,9,)),0)</f>
        <v>0</v>
      </c>
      <c r="J2515" s="90">
        <f t="shared" si="79"/>
        <v>0</v>
      </c>
      <c r="K2515" s="297" t="str">
        <f>IFERROR(VLOOKUP(CONCATENATE($A2515,"C"),'05 APU'!$1:$1048576,9,),"")</f>
        <v/>
      </c>
      <c r="L2515" s="297" t="str">
        <f>IFERROR(VLOOKUP(CONCATENATE($A2515,"B"),'05 APU'!$1:$1048576,9,),"")</f>
        <v/>
      </c>
      <c r="M2515" s="297" t="str">
        <f>IFERROR(VLOOKUP(CONCATENATE($A2515,"A"),'05 APU'!$1:$1048576,9,),"")</f>
        <v/>
      </c>
      <c r="N2515" s="86"/>
      <c r="O2515" s="90">
        <f>IFERROR(VLOOKUP(CONCATENATE($A2515,"D"),'05 APU'!$T:$AB,9,),0)</f>
        <v>0</v>
      </c>
      <c r="P2515" s="90">
        <f t="shared" si="80"/>
        <v>0</v>
      </c>
      <c r="Q2515" s="90">
        <f>IFERROR(VLOOKUP(CONCATENATE($A2515,"C"),'05 APU'!$T:$AB,9,),0)</f>
        <v>0</v>
      </c>
      <c r="R2515" s="90">
        <f>IFERROR(VLOOKUP(CONCATENATE($A2515,"B"),'05 APU'!$T:$AB,9,),0)</f>
        <v>0</v>
      </c>
      <c r="S2515" s="90">
        <f>IFERROR(VLOOKUP(CONCATENATE($A2515,"A"),'05 APU'!$T:$AB,9,),0)</f>
        <v>0</v>
      </c>
      <c r="U2515" s="421"/>
      <c r="V2515" s="424"/>
      <c r="W2515" s="429" t="s">
        <v>7203</v>
      </c>
    </row>
    <row r="2516" spans="1:23" ht="31.5" x14ac:dyDescent="0.25">
      <c r="A2516" s="88">
        <v>2506</v>
      </c>
      <c r="B2516" s="673" t="s">
        <v>5425</v>
      </c>
      <c r="C2516" s="682" t="s">
        <v>6575</v>
      </c>
      <c r="D2516" s="681" t="str">
        <f>IFERROR(VLOOKUP(CONCATENATE($A2516,"T"),'05 APU'!$1:$1048576,3,),"")</f>
        <v/>
      </c>
      <c r="E2516" s="681" t="str">
        <f>IFERROR(VLOOKUP(CONCATENATE($A2516,"T2"),'05 APU'!$1:$1048576,3,),"")</f>
        <v/>
      </c>
      <c r="F2516" s="681" t="str">
        <f>IFERROR(VLOOKUP(CONCATENATE($A2516,"T3"),'05 APU'!$1:$1048576,3,),"")</f>
        <v/>
      </c>
      <c r="G2516" s="672" t="s">
        <v>168</v>
      </c>
      <c r="H2516" s="351"/>
      <c r="I2516" s="90">
        <f>IFERROR((VLOOKUP(CONCATENATE($A2516,"D"),'05 APU'!$1:$1048576,9,)),0)</f>
        <v>0</v>
      </c>
      <c r="J2516" s="90">
        <f t="shared" si="79"/>
        <v>0</v>
      </c>
      <c r="K2516" s="297" t="str">
        <f>IFERROR(VLOOKUP(CONCATENATE($A2516,"C"),'05 APU'!$1:$1048576,9,),"")</f>
        <v/>
      </c>
      <c r="L2516" s="297" t="str">
        <f>IFERROR(VLOOKUP(CONCATENATE($A2516,"B"),'05 APU'!$1:$1048576,9,),"")</f>
        <v/>
      </c>
      <c r="M2516" s="297" t="str">
        <f>IFERROR(VLOOKUP(CONCATENATE($A2516,"A"),'05 APU'!$1:$1048576,9,),"")</f>
        <v/>
      </c>
      <c r="N2516" s="86"/>
      <c r="O2516" s="90">
        <f>IFERROR(VLOOKUP(CONCATENATE($A2516,"D"),'05 APU'!$T:$AB,9,),0)</f>
        <v>0</v>
      </c>
      <c r="P2516" s="90">
        <f t="shared" si="80"/>
        <v>0</v>
      </c>
      <c r="Q2516" s="90">
        <f>IFERROR(VLOOKUP(CONCATENATE($A2516,"C"),'05 APU'!$T:$AB,9,),0)</f>
        <v>0</v>
      </c>
      <c r="R2516" s="90">
        <f>IFERROR(VLOOKUP(CONCATENATE($A2516,"B"),'05 APU'!$T:$AB,9,),0)</f>
        <v>0</v>
      </c>
      <c r="S2516" s="90">
        <f>IFERROR(VLOOKUP(CONCATENATE($A2516,"A"),'05 APU'!$T:$AB,9,),0)</f>
        <v>0</v>
      </c>
      <c r="U2516" s="421"/>
      <c r="V2516" s="424"/>
      <c r="W2516" s="429" t="s">
        <v>7203</v>
      </c>
    </row>
    <row r="2517" spans="1:23" ht="31.5" x14ac:dyDescent="0.25">
      <c r="A2517" s="88">
        <v>2507</v>
      </c>
      <c r="B2517" s="673" t="s">
        <v>5426</v>
      </c>
      <c r="C2517" s="682" t="s">
        <v>6576</v>
      </c>
      <c r="D2517" s="681" t="str">
        <f>IFERROR(VLOOKUP(CONCATENATE($A2517,"T"),'05 APU'!$1:$1048576,3,),"")</f>
        <v/>
      </c>
      <c r="E2517" s="681" t="str">
        <f>IFERROR(VLOOKUP(CONCATENATE($A2517,"T2"),'05 APU'!$1:$1048576,3,),"")</f>
        <v/>
      </c>
      <c r="F2517" s="681" t="str">
        <f>IFERROR(VLOOKUP(CONCATENATE($A2517,"T3"),'05 APU'!$1:$1048576,3,),"")</f>
        <v/>
      </c>
      <c r="G2517" s="672" t="s">
        <v>168</v>
      </c>
      <c r="H2517" s="351"/>
      <c r="I2517" s="90">
        <f>IFERROR((VLOOKUP(CONCATENATE($A2517,"D"),'05 APU'!$1:$1048576,9,)),0)</f>
        <v>0</v>
      </c>
      <c r="J2517" s="90">
        <f t="shared" si="79"/>
        <v>0</v>
      </c>
      <c r="K2517" s="297" t="str">
        <f>IFERROR(VLOOKUP(CONCATENATE($A2517,"C"),'05 APU'!$1:$1048576,9,),"")</f>
        <v/>
      </c>
      <c r="L2517" s="297" t="str">
        <f>IFERROR(VLOOKUP(CONCATENATE($A2517,"B"),'05 APU'!$1:$1048576,9,),"")</f>
        <v/>
      </c>
      <c r="M2517" s="297" t="str">
        <f>IFERROR(VLOOKUP(CONCATENATE($A2517,"A"),'05 APU'!$1:$1048576,9,),"")</f>
        <v/>
      </c>
      <c r="N2517" s="86"/>
      <c r="O2517" s="90">
        <f>IFERROR(VLOOKUP(CONCATENATE($A2517,"D"),'05 APU'!$T:$AB,9,),0)</f>
        <v>0</v>
      </c>
      <c r="P2517" s="90">
        <f t="shared" si="80"/>
        <v>0</v>
      </c>
      <c r="Q2517" s="90">
        <f>IFERROR(VLOOKUP(CONCATENATE($A2517,"C"),'05 APU'!$T:$AB,9,),0)</f>
        <v>0</v>
      </c>
      <c r="R2517" s="90">
        <f>IFERROR(VLOOKUP(CONCATENATE($A2517,"B"),'05 APU'!$T:$AB,9,),0)</f>
        <v>0</v>
      </c>
      <c r="S2517" s="90">
        <f>IFERROR(VLOOKUP(CONCATENATE($A2517,"A"),'05 APU'!$T:$AB,9,),0)</f>
        <v>0</v>
      </c>
      <c r="U2517" s="421"/>
      <c r="V2517" s="424"/>
      <c r="W2517" s="429" t="s">
        <v>7203</v>
      </c>
    </row>
    <row r="2518" spans="1:23" ht="31.5" x14ac:dyDescent="0.25">
      <c r="A2518" s="88">
        <v>2508</v>
      </c>
      <c r="B2518" s="673" t="s">
        <v>5427</v>
      </c>
      <c r="C2518" s="682" t="s">
        <v>6577</v>
      </c>
      <c r="D2518" s="681" t="str">
        <f>IFERROR(VLOOKUP(CONCATENATE($A2518,"T"),'05 APU'!$1:$1048576,3,),"")</f>
        <v/>
      </c>
      <c r="E2518" s="681" t="str">
        <f>IFERROR(VLOOKUP(CONCATENATE($A2518,"T2"),'05 APU'!$1:$1048576,3,),"")</f>
        <v/>
      </c>
      <c r="F2518" s="681" t="str">
        <f>IFERROR(VLOOKUP(CONCATENATE($A2518,"T3"),'05 APU'!$1:$1048576,3,),"")</f>
        <v/>
      </c>
      <c r="G2518" s="672" t="s">
        <v>168</v>
      </c>
      <c r="H2518" s="351"/>
      <c r="I2518" s="90">
        <f>IFERROR((VLOOKUP(CONCATENATE($A2518,"D"),'05 APU'!$1:$1048576,9,)),0)</f>
        <v>0</v>
      </c>
      <c r="J2518" s="90">
        <f t="shared" si="79"/>
        <v>0</v>
      </c>
      <c r="K2518" s="297" t="str">
        <f>IFERROR(VLOOKUP(CONCATENATE($A2518,"C"),'05 APU'!$1:$1048576,9,),"")</f>
        <v/>
      </c>
      <c r="L2518" s="297" t="str">
        <f>IFERROR(VLOOKUP(CONCATENATE($A2518,"B"),'05 APU'!$1:$1048576,9,),"")</f>
        <v/>
      </c>
      <c r="M2518" s="297" t="str">
        <f>IFERROR(VLOOKUP(CONCATENATE($A2518,"A"),'05 APU'!$1:$1048576,9,),"")</f>
        <v/>
      </c>
      <c r="N2518" s="86"/>
      <c r="O2518" s="90">
        <f>IFERROR(VLOOKUP(CONCATENATE($A2518,"D"),'05 APU'!$T:$AB,9,),0)</f>
        <v>0</v>
      </c>
      <c r="P2518" s="90">
        <f t="shared" si="80"/>
        <v>0</v>
      </c>
      <c r="Q2518" s="90">
        <f>IFERROR(VLOOKUP(CONCATENATE($A2518,"C"),'05 APU'!$T:$AB,9,),0)</f>
        <v>0</v>
      </c>
      <c r="R2518" s="90">
        <f>IFERROR(VLOOKUP(CONCATENATE($A2518,"B"),'05 APU'!$T:$AB,9,),0)</f>
        <v>0</v>
      </c>
      <c r="S2518" s="90">
        <f>IFERROR(VLOOKUP(CONCATENATE($A2518,"A"),'05 APU'!$T:$AB,9,),0)</f>
        <v>0</v>
      </c>
      <c r="U2518" s="421"/>
      <c r="V2518" s="424"/>
      <c r="W2518" s="429" t="s">
        <v>7203</v>
      </c>
    </row>
    <row r="2519" spans="1:23" ht="31.5" x14ac:dyDescent="0.25">
      <c r="A2519" s="88">
        <v>2509</v>
      </c>
      <c r="B2519" s="673" t="s">
        <v>5428</v>
      </c>
      <c r="C2519" s="682" t="s">
        <v>6578</v>
      </c>
      <c r="D2519" s="681" t="str">
        <f>IFERROR(VLOOKUP(CONCATENATE($A2519,"T"),'05 APU'!$1:$1048576,3,),"")</f>
        <v/>
      </c>
      <c r="E2519" s="681" t="str">
        <f>IFERROR(VLOOKUP(CONCATENATE($A2519,"T2"),'05 APU'!$1:$1048576,3,),"")</f>
        <v/>
      </c>
      <c r="F2519" s="681" t="str">
        <f>IFERROR(VLOOKUP(CONCATENATE($A2519,"T3"),'05 APU'!$1:$1048576,3,),"")</f>
        <v/>
      </c>
      <c r="G2519" s="672" t="s">
        <v>168</v>
      </c>
      <c r="H2519" s="351"/>
      <c r="I2519" s="90">
        <f>IFERROR((VLOOKUP(CONCATENATE($A2519,"D"),'05 APU'!$1:$1048576,9,)),0)</f>
        <v>0</v>
      </c>
      <c r="J2519" s="90">
        <f t="shared" si="79"/>
        <v>0</v>
      </c>
      <c r="K2519" s="297" t="str">
        <f>IFERROR(VLOOKUP(CONCATENATE($A2519,"C"),'05 APU'!$1:$1048576,9,),"")</f>
        <v/>
      </c>
      <c r="L2519" s="297" t="str">
        <f>IFERROR(VLOOKUP(CONCATENATE($A2519,"B"),'05 APU'!$1:$1048576,9,),"")</f>
        <v/>
      </c>
      <c r="M2519" s="297" t="str">
        <f>IFERROR(VLOOKUP(CONCATENATE($A2519,"A"),'05 APU'!$1:$1048576,9,),"")</f>
        <v/>
      </c>
      <c r="N2519" s="86"/>
      <c r="O2519" s="90">
        <f>IFERROR(VLOOKUP(CONCATENATE($A2519,"D"),'05 APU'!$T:$AB,9,),0)</f>
        <v>0</v>
      </c>
      <c r="P2519" s="90">
        <f t="shared" si="80"/>
        <v>0</v>
      </c>
      <c r="Q2519" s="90">
        <f>IFERROR(VLOOKUP(CONCATENATE($A2519,"C"),'05 APU'!$T:$AB,9,),0)</f>
        <v>0</v>
      </c>
      <c r="R2519" s="90">
        <f>IFERROR(VLOOKUP(CONCATENATE($A2519,"B"),'05 APU'!$T:$AB,9,),0)</f>
        <v>0</v>
      </c>
      <c r="S2519" s="90">
        <f>IFERROR(VLOOKUP(CONCATENATE($A2519,"A"),'05 APU'!$T:$AB,9,),0)</f>
        <v>0</v>
      </c>
      <c r="U2519" s="421"/>
      <c r="V2519" s="424"/>
      <c r="W2519" s="429" t="s">
        <v>7203</v>
      </c>
    </row>
    <row r="2520" spans="1:23" ht="31.5" x14ac:dyDescent="0.25">
      <c r="A2520" s="88">
        <v>2510</v>
      </c>
      <c r="B2520" s="673" t="s">
        <v>5429</v>
      </c>
      <c r="C2520" s="682" t="s">
        <v>6579</v>
      </c>
      <c r="D2520" s="681" t="str">
        <f>IFERROR(VLOOKUP(CONCATENATE($A2520,"T"),'05 APU'!$1:$1048576,3,),"")</f>
        <v/>
      </c>
      <c r="E2520" s="681" t="str">
        <f>IFERROR(VLOOKUP(CONCATENATE($A2520,"T2"),'05 APU'!$1:$1048576,3,),"")</f>
        <v/>
      </c>
      <c r="F2520" s="681" t="str">
        <f>IFERROR(VLOOKUP(CONCATENATE($A2520,"T3"),'05 APU'!$1:$1048576,3,),"")</f>
        <v/>
      </c>
      <c r="G2520" s="672" t="s">
        <v>168</v>
      </c>
      <c r="H2520" s="351"/>
      <c r="I2520" s="90">
        <f>IFERROR((VLOOKUP(CONCATENATE($A2520,"D"),'05 APU'!$1:$1048576,9,)),0)</f>
        <v>0</v>
      </c>
      <c r="J2520" s="90">
        <f t="shared" si="79"/>
        <v>0</v>
      </c>
      <c r="K2520" s="297" t="str">
        <f>IFERROR(VLOOKUP(CONCATENATE($A2520,"C"),'05 APU'!$1:$1048576,9,),"")</f>
        <v/>
      </c>
      <c r="L2520" s="297" t="str">
        <f>IFERROR(VLOOKUP(CONCATENATE($A2520,"B"),'05 APU'!$1:$1048576,9,),"")</f>
        <v/>
      </c>
      <c r="M2520" s="297" t="str">
        <f>IFERROR(VLOOKUP(CONCATENATE($A2520,"A"),'05 APU'!$1:$1048576,9,),"")</f>
        <v/>
      </c>
      <c r="N2520" s="86"/>
      <c r="O2520" s="90">
        <f>IFERROR(VLOOKUP(CONCATENATE($A2520,"D"),'05 APU'!$T:$AB,9,),0)</f>
        <v>0</v>
      </c>
      <c r="P2520" s="90">
        <f t="shared" si="80"/>
        <v>0</v>
      </c>
      <c r="Q2520" s="90">
        <f>IFERROR(VLOOKUP(CONCATENATE($A2520,"C"),'05 APU'!$T:$AB,9,),0)</f>
        <v>0</v>
      </c>
      <c r="R2520" s="90">
        <f>IFERROR(VLOOKUP(CONCATENATE($A2520,"B"),'05 APU'!$T:$AB,9,),0)</f>
        <v>0</v>
      </c>
      <c r="S2520" s="90">
        <f>IFERROR(VLOOKUP(CONCATENATE($A2520,"A"),'05 APU'!$T:$AB,9,),0)</f>
        <v>0</v>
      </c>
      <c r="U2520" s="421"/>
      <c r="V2520" s="424"/>
      <c r="W2520" s="429" t="s">
        <v>7203</v>
      </c>
    </row>
    <row r="2521" spans="1:23" ht="31.5" x14ac:dyDescent="0.25">
      <c r="A2521" s="88">
        <v>2511</v>
      </c>
      <c r="B2521" s="673" t="s">
        <v>5430</v>
      </c>
      <c r="C2521" s="682" t="s">
        <v>6580</v>
      </c>
      <c r="D2521" s="681" t="str">
        <f>IFERROR(VLOOKUP(CONCATENATE($A2521,"T"),'05 APU'!$1:$1048576,3,),"")</f>
        <v/>
      </c>
      <c r="E2521" s="681" t="str">
        <f>IFERROR(VLOOKUP(CONCATENATE($A2521,"T2"),'05 APU'!$1:$1048576,3,),"")</f>
        <v/>
      </c>
      <c r="F2521" s="681" t="str">
        <f>IFERROR(VLOOKUP(CONCATENATE($A2521,"T3"),'05 APU'!$1:$1048576,3,),"")</f>
        <v/>
      </c>
      <c r="G2521" s="672" t="s">
        <v>168</v>
      </c>
      <c r="H2521" s="351"/>
      <c r="I2521" s="90">
        <f>IFERROR((VLOOKUP(CONCATENATE($A2521,"D"),'05 APU'!$1:$1048576,9,)),0)</f>
        <v>0</v>
      </c>
      <c r="J2521" s="90">
        <f t="shared" si="79"/>
        <v>0</v>
      </c>
      <c r="K2521" s="297" t="str">
        <f>IFERROR(VLOOKUP(CONCATENATE($A2521,"C"),'05 APU'!$1:$1048576,9,),"")</f>
        <v/>
      </c>
      <c r="L2521" s="297" t="str">
        <f>IFERROR(VLOOKUP(CONCATENATE($A2521,"B"),'05 APU'!$1:$1048576,9,),"")</f>
        <v/>
      </c>
      <c r="M2521" s="297" t="str">
        <f>IFERROR(VLOOKUP(CONCATENATE($A2521,"A"),'05 APU'!$1:$1048576,9,),"")</f>
        <v/>
      </c>
      <c r="N2521" s="86"/>
      <c r="O2521" s="90">
        <f>IFERROR(VLOOKUP(CONCATENATE($A2521,"D"),'05 APU'!$T:$AB,9,),0)</f>
        <v>0</v>
      </c>
      <c r="P2521" s="90">
        <f t="shared" si="80"/>
        <v>0</v>
      </c>
      <c r="Q2521" s="90">
        <f>IFERROR(VLOOKUP(CONCATENATE($A2521,"C"),'05 APU'!$T:$AB,9,),0)</f>
        <v>0</v>
      </c>
      <c r="R2521" s="90">
        <f>IFERROR(VLOOKUP(CONCATENATE($A2521,"B"),'05 APU'!$T:$AB,9,),0)</f>
        <v>0</v>
      </c>
      <c r="S2521" s="90">
        <f>IFERROR(VLOOKUP(CONCATENATE($A2521,"A"),'05 APU'!$T:$AB,9,),0)</f>
        <v>0</v>
      </c>
      <c r="U2521" s="421"/>
      <c r="V2521" s="424"/>
      <c r="W2521" s="429" t="s">
        <v>7203</v>
      </c>
    </row>
    <row r="2522" spans="1:23" ht="31.5" x14ac:dyDescent="0.25">
      <c r="A2522" s="88">
        <v>2512</v>
      </c>
      <c r="B2522" s="673" t="s">
        <v>5431</v>
      </c>
      <c r="C2522" s="682" t="s">
        <v>6581</v>
      </c>
      <c r="D2522" s="681" t="str">
        <f>IFERROR(VLOOKUP(CONCATENATE($A2522,"T"),'05 APU'!$1:$1048576,3,),"")</f>
        <v/>
      </c>
      <c r="E2522" s="681" t="str">
        <f>IFERROR(VLOOKUP(CONCATENATE($A2522,"T2"),'05 APU'!$1:$1048576,3,),"")</f>
        <v/>
      </c>
      <c r="F2522" s="681" t="str">
        <f>IFERROR(VLOOKUP(CONCATENATE($A2522,"T3"),'05 APU'!$1:$1048576,3,),"")</f>
        <v/>
      </c>
      <c r="G2522" s="672" t="s">
        <v>168</v>
      </c>
      <c r="H2522" s="351"/>
      <c r="I2522" s="90">
        <f>IFERROR((VLOOKUP(CONCATENATE($A2522,"D"),'05 APU'!$1:$1048576,9,)),0)</f>
        <v>0</v>
      </c>
      <c r="J2522" s="90">
        <f t="shared" si="79"/>
        <v>0</v>
      </c>
      <c r="K2522" s="297" t="str">
        <f>IFERROR(VLOOKUP(CONCATENATE($A2522,"C"),'05 APU'!$1:$1048576,9,),"")</f>
        <v/>
      </c>
      <c r="L2522" s="297" t="str">
        <f>IFERROR(VLOOKUP(CONCATENATE($A2522,"B"),'05 APU'!$1:$1048576,9,),"")</f>
        <v/>
      </c>
      <c r="M2522" s="297" t="str">
        <f>IFERROR(VLOOKUP(CONCATENATE($A2522,"A"),'05 APU'!$1:$1048576,9,),"")</f>
        <v/>
      </c>
      <c r="N2522" s="86"/>
      <c r="O2522" s="90">
        <f>IFERROR(VLOOKUP(CONCATENATE($A2522,"D"),'05 APU'!$T:$AB,9,),0)</f>
        <v>0</v>
      </c>
      <c r="P2522" s="90">
        <f t="shared" si="80"/>
        <v>0</v>
      </c>
      <c r="Q2522" s="90">
        <f>IFERROR(VLOOKUP(CONCATENATE($A2522,"C"),'05 APU'!$T:$AB,9,),0)</f>
        <v>0</v>
      </c>
      <c r="R2522" s="90">
        <f>IFERROR(VLOOKUP(CONCATENATE($A2522,"B"),'05 APU'!$T:$AB,9,),0)</f>
        <v>0</v>
      </c>
      <c r="S2522" s="90">
        <f>IFERROR(VLOOKUP(CONCATENATE($A2522,"A"),'05 APU'!$T:$AB,9,),0)</f>
        <v>0</v>
      </c>
      <c r="U2522" s="421"/>
      <c r="V2522" s="424"/>
      <c r="W2522" s="429" t="s">
        <v>7203</v>
      </c>
    </row>
    <row r="2523" spans="1:23" ht="31.5" x14ac:dyDescent="0.25">
      <c r="A2523" s="88">
        <v>2513</v>
      </c>
      <c r="B2523" s="673" t="s">
        <v>5432</v>
      </c>
      <c r="C2523" s="682" t="s">
        <v>6582</v>
      </c>
      <c r="D2523" s="681" t="str">
        <f>IFERROR(VLOOKUP(CONCATENATE($A2523,"T"),'05 APU'!$1:$1048576,3,),"")</f>
        <v/>
      </c>
      <c r="E2523" s="681" t="str">
        <f>IFERROR(VLOOKUP(CONCATENATE($A2523,"T2"),'05 APU'!$1:$1048576,3,),"")</f>
        <v/>
      </c>
      <c r="F2523" s="681" t="str">
        <f>IFERROR(VLOOKUP(CONCATENATE($A2523,"T3"),'05 APU'!$1:$1048576,3,),"")</f>
        <v/>
      </c>
      <c r="G2523" s="672" t="s">
        <v>168</v>
      </c>
      <c r="H2523" s="351"/>
      <c r="I2523" s="90">
        <f>IFERROR((VLOOKUP(CONCATENATE($A2523,"D"),'05 APU'!$1:$1048576,9,)),0)</f>
        <v>0</v>
      </c>
      <c r="J2523" s="90">
        <f t="shared" si="79"/>
        <v>0</v>
      </c>
      <c r="K2523" s="297" t="str">
        <f>IFERROR(VLOOKUP(CONCATENATE($A2523,"C"),'05 APU'!$1:$1048576,9,),"")</f>
        <v/>
      </c>
      <c r="L2523" s="297" t="str">
        <f>IFERROR(VLOOKUP(CONCATENATE($A2523,"B"),'05 APU'!$1:$1048576,9,),"")</f>
        <v/>
      </c>
      <c r="M2523" s="297" t="str">
        <f>IFERROR(VLOOKUP(CONCATENATE($A2523,"A"),'05 APU'!$1:$1048576,9,),"")</f>
        <v/>
      </c>
      <c r="N2523" s="86"/>
      <c r="O2523" s="90">
        <f>IFERROR(VLOOKUP(CONCATENATE($A2523,"D"),'05 APU'!$T:$AB,9,),0)</f>
        <v>0</v>
      </c>
      <c r="P2523" s="90">
        <f t="shared" si="80"/>
        <v>0</v>
      </c>
      <c r="Q2523" s="90">
        <f>IFERROR(VLOOKUP(CONCATENATE($A2523,"C"),'05 APU'!$T:$AB,9,),0)</f>
        <v>0</v>
      </c>
      <c r="R2523" s="90">
        <f>IFERROR(VLOOKUP(CONCATENATE($A2523,"B"),'05 APU'!$T:$AB,9,),0)</f>
        <v>0</v>
      </c>
      <c r="S2523" s="90">
        <f>IFERROR(VLOOKUP(CONCATENATE($A2523,"A"),'05 APU'!$T:$AB,9,),0)</f>
        <v>0</v>
      </c>
      <c r="U2523" s="421"/>
      <c r="V2523" s="424"/>
      <c r="W2523" s="429" t="s">
        <v>7203</v>
      </c>
    </row>
    <row r="2524" spans="1:23" ht="31.5" x14ac:dyDescent="0.25">
      <c r="A2524" s="88">
        <v>2514</v>
      </c>
      <c r="B2524" s="673" t="s">
        <v>5433</v>
      </c>
      <c r="C2524" s="682" t="s">
        <v>6583</v>
      </c>
      <c r="D2524" s="681" t="str">
        <f>IFERROR(VLOOKUP(CONCATENATE($A2524,"T"),'05 APU'!$1:$1048576,3,),"")</f>
        <v/>
      </c>
      <c r="E2524" s="681" t="str">
        <f>IFERROR(VLOOKUP(CONCATENATE($A2524,"T2"),'05 APU'!$1:$1048576,3,),"")</f>
        <v/>
      </c>
      <c r="F2524" s="681" t="str">
        <f>IFERROR(VLOOKUP(CONCATENATE($A2524,"T3"),'05 APU'!$1:$1048576,3,),"")</f>
        <v/>
      </c>
      <c r="G2524" s="672" t="s">
        <v>168</v>
      </c>
      <c r="H2524" s="351"/>
      <c r="I2524" s="90">
        <f>IFERROR((VLOOKUP(CONCATENATE($A2524,"D"),'05 APU'!$1:$1048576,9,)),0)</f>
        <v>0</v>
      </c>
      <c r="J2524" s="90">
        <f t="shared" si="79"/>
        <v>0</v>
      </c>
      <c r="K2524" s="297" t="str">
        <f>IFERROR(VLOOKUP(CONCATENATE($A2524,"C"),'05 APU'!$1:$1048576,9,),"")</f>
        <v/>
      </c>
      <c r="L2524" s="297" t="str">
        <f>IFERROR(VLOOKUP(CONCATENATE($A2524,"B"),'05 APU'!$1:$1048576,9,),"")</f>
        <v/>
      </c>
      <c r="M2524" s="297" t="str">
        <f>IFERROR(VLOOKUP(CONCATENATE($A2524,"A"),'05 APU'!$1:$1048576,9,),"")</f>
        <v/>
      </c>
      <c r="N2524" s="86"/>
      <c r="O2524" s="90">
        <f>IFERROR(VLOOKUP(CONCATENATE($A2524,"D"),'05 APU'!$T:$AB,9,),0)</f>
        <v>0</v>
      </c>
      <c r="P2524" s="90">
        <f t="shared" si="80"/>
        <v>0</v>
      </c>
      <c r="Q2524" s="90">
        <f>IFERROR(VLOOKUP(CONCATENATE($A2524,"C"),'05 APU'!$T:$AB,9,),0)</f>
        <v>0</v>
      </c>
      <c r="R2524" s="90">
        <f>IFERROR(VLOOKUP(CONCATENATE($A2524,"B"),'05 APU'!$T:$AB,9,),0)</f>
        <v>0</v>
      </c>
      <c r="S2524" s="90">
        <f>IFERROR(VLOOKUP(CONCATENATE($A2524,"A"),'05 APU'!$T:$AB,9,),0)</f>
        <v>0</v>
      </c>
      <c r="U2524" s="421"/>
      <c r="V2524" s="424"/>
      <c r="W2524" s="429" t="s">
        <v>7203</v>
      </c>
    </row>
    <row r="2525" spans="1:23" ht="31.5" x14ac:dyDescent="0.25">
      <c r="A2525" s="88">
        <v>2515</v>
      </c>
      <c r="B2525" s="673" t="s">
        <v>5434</v>
      </c>
      <c r="C2525" s="682" t="s">
        <v>6584</v>
      </c>
      <c r="D2525" s="681" t="str">
        <f>IFERROR(VLOOKUP(CONCATENATE($A2525,"T"),'05 APU'!$1:$1048576,3,),"")</f>
        <v/>
      </c>
      <c r="E2525" s="681" t="str">
        <f>IFERROR(VLOOKUP(CONCATENATE($A2525,"T2"),'05 APU'!$1:$1048576,3,),"")</f>
        <v/>
      </c>
      <c r="F2525" s="681" t="str">
        <f>IFERROR(VLOOKUP(CONCATENATE($A2525,"T3"),'05 APU'!$1:$1048576,3,),"")</f>
        <v/>
      </c>
      <c r="G2525" s="672" t="s">
        <v>168</v>
      </c>
      <c r="H2525" s="351"/>
      <c r="I2525" s="90">
        <f>IFERROR((VLOOKUP(CONCATENATE($A2525,"D"),'05 APU'!$1:$1048576,9,)),0)</f>
        <v>0</v>
      </c>
      <c r="J2525" s="90">
        <f t="shared" si="79"/>
        <v>0</v>
      </c>
      <c r="K2525" s="297" t="str">
        <f>IFERROR(VLOOKUP(CONCATENATE($A2525,"C"),'05 APU'!$1:$1048576,9,),"")</f>
        <v/>
      </c>
      <c r="L2525" s="297" t="str">
        <f>IFERROR(VLOOKUP(CONCATENATE($A2525,"B"),'05 APU'!$1:$1048576,9,),"")</f>
        <v/>
      </c>
      <c r="M2525" s="297" t="str">
        <f>IFERROR(VLOOKUP(CONCATENATE($A2525,"A"),'05 APU'!$1:$1048576,9,),"")</f>
        <v/>
      </c>
      <c r="N2525" s="86"/>
      <c r="O2525" s="90">
        <f>IFERROR(VLOOKUP(CONCATENATE($A2525,"D"),'05 APU'!$T:$AB,9,),0)</f>
        <v>0</v>
      </c>
      <c r="P2525" s="90">
        <f t="shared" si="80"/>
        <v>0</v>
      </c>
      <c r="Q2525" s="90">
        <f>IFERROR(VLOOKUP(CONCATENATE($A2525,"C"),'05 APU'!$T:$AB,9,),0)</f>
        <v>0</v>
      </c>
      <c r="R2525" s="90">
        <f>IFERROR(VLOOKUP(CONCATENATE($A2525,"B"),'05 APU'!$T:$AB,9,),0)</f>
        <v>0</v>
      </c>
      <c r="S2525" s="90">
        <f>IFERROR(VLOOKUP(CONCATENATE($A2525,"A"),'05 APU'!$T:$AB,9,),0)</f>
        <v>0</v>
      </c>
      <c r="U2525" s="421"/>
      <c r="V2525" s="424"/>
      <c r="W2525" s="429" t="s">
        <v>7203</v>
      </c>
    </row>
    <row r="2526" spans="1:23" x14ac:dyDescent="0.25">
      <c r="A2526" s="88">
        <v>2516</v>
      </c>
      <c r="B2526" s="670"/>
      <c r="C2526" s="671" t="s">
        <v>7159</v>
      </c>
      <c r="D2526" s="681" t="str">
        <f>IFERROR(VLOOKUP(CONCATENATE($A2526,"T"),'05 APU'!$1:$1048576,3,),"")</f>
        <v/>
      </c>
      <c r="E2526" s="681" t="str">
        <f>IFERROR(VLOOKUP(CONCATENATE($A2526,"T2"),'05 APU'!$1:$1048576,3,),"")</f>
        <v/>
      </c>
      <c r="F2526" s="681" t="str">
        <f>IFERROR(VLOOKUP(CONCATENATE($A2526,"T3"),'05 APU'!$1:$1048576,3,),"")</f>
        <v/>
      </c>
      <c r="G2526" s="672"/>
      <c r="H2526" s="351"/>
      <c r="I2526" s="90">
        <f>IFERROR((VLOOKUP(CONCATENATE($A2526,"D"),'05 APU'!$1:$1048576,9,)),0)</f>
        <v>0</v>
      </c>
      <c r="J2526" s="90">
        <f t="shared" si="79"/>
        <v>0</v>
      </c>
      <c r="K2526" s="297" t="str">
        <f>IFERROR(VLOOKUP(CONCATENATE($A2526,"C"),'05 APU'!$1:$1048576,9,),"")</f>
        <v/>
      </c>
      <c r="L2526" s="297" t="str">
        <f>IFERROR(VLOOKUP(CONCATENATE($A2526,"B"),'05 APU'!$1:$1048576,9,),"")</f>
        <v/>
      </c>
      <c r="M2526" s="297" t="str">
        <f>IFERROR(VLOOKUP(CONCATENATE($A2526,"A"),'05 APU'!$1:$1048576,9,),"")</f>
        <v/>
      </c>
      <c r="N2526" s="86"/>
      <c r="O2526" s="90">
        <f>IFERROR(VLOOKUP(CONCATENATE($A2526,"D"),'05 APU'!$T:$AB,9,),0)</f>
        <v>0</v>
      </c>
      <c r="P2526" s="90">
        <f t="shared" si="80"/>
        <v>0</v>
      </c>
      <c r="Q2526" s="90">
        <f>IFERROR(VLOOKUP(CONCATENATE($A2526,"C"),'05 APU'!$T:$AB,9,),0)</f>
        <v>0</v>
      </c>
      <c r="R2526" s="90">
        <f>IFERROR(VLOOKUP(CONCATENATE($A2526,"B"),'05 APU'!$T:$AB,9,),0)</f>
        <v>0</v>
      </c>
      <c r="S2526" s="90">
        <f>IFERROR(VLOOKUP(CONCATENATE($A2526,"A"),'05 APU'!$T:$AB,9,),0)</f>
        <v>0</v>
      </c>
      <c r="U2526" s="421"/>
      <c r="V2526" s="424"/>
      <c r="W2526" s="429"/>
    </row>
    <row r="2527" spans="1:23" ht="42" x14ac:dyDescent="0.25">
      <c r="A2527" s="88">
        <v>2517</v>
      </c>
      <c r="B2527" s="673" t="s">
        <v>5435</v>
      </c>
      <c r="C2527" s="682" t="s">
        <v>6585</v>
      </c>
      <c r="D2527" s="681" t="str">
        <f>IFERROR(VLOOKUP(CONCATENATE($A2527,"T"),'05 APU'!$1:$1048576,3,),"")</f>
        <v/>
      </c>
      <c r="E2527" s="681" t="str">
        <f>IFERROR(VLOOKUP(CONCATENATE($A2527,"T2"),'05 APU'!$1:$1048576,3,),"")</f>
        <v/>
      </c>
      <c r="F2527" s="681" t="str">
        <f>IFERROR(VLOOKUP(CONCATENATE($A2527,"T3"),'05 APU'!$1:$1048576,3,),"")</f>
        <v/>
      </c>
      <c r="G2527" s="672" t="s">
        <v>168</v>
      </c>
      <c r="H2527" s="351"/>
      <c r="I2527" s="90">
        <f>IFERROR((VLOOKUP(CONCATENATE($A2527,"D"),'05 APU'!$1:$1048576,9,)),0)</f>
        <v>0</v>
      </c>
      <c r="J2527" s="90">
        <f t="shared" si="79"/>
        <v>0</v>
      </c>
      <c r="K2527" s="297" t="str">
        <f>IFERROR(VLOOKUP(CONCATENATE($A2527,"C"),'05 APU'!$1:$1048576,9,),"")</f>
        <v/>
      </c>
      <c r="L2527" s="297" t="str">
        <f>IFERROR(VLOOKUP(CONCATENATE($A2527,"B"),'05 APU'!$1:$1048576,9,),"")</f>
        <v/>
      </c>
      <c r="M2527" s="297" t="str">
        <f>IFERROR(VLOOKUP(CONCATENATE($A2527,"A"),'05 APU'!$1:$1048576,9,),"")</f>
        <v/>
      </c>
      <c r="N2527" s="86"/>
      <c r="O2527" s="90">
        <f>IFERROR(VLOOKUP(CONCATENATE($A2527,"D"),'05 APU'!$T:$AB,9,),0)</f>
        <v>0</v>
      </c>
      <c r="P2527" s="90">
        <f t="shared" si="80"/>
        <v>0</v>
      </c>
      <c r="Q2527" s="90">
        <f>IFERROR(VLOOKUP(CONCATENATE($A2527,"C"),'05 APU'!$T:$AB,9,),0)</f>
        <v>0</v>
      </c>
      <c r="R2527" s="90">
        <f>IFERROR(VLOOKUP(CONCATENATE($A2527,"B"),'05 APU'!$T:$AB,9,),0)</f>
        <v>0</v>
      </c>
      <c r="S2527" s="90">
        <f>IFERROR(VLOOKUP(CONCATENATE($A2527,"A"),'05 APU'!$T:$AB,9,),0)</f>
        <v>0</v>
      </c>
      <c r="U2527" s="421"/>
      <c r="V2527" s="424"/>
      <c r="W2527" s="429" t="s">
        <v>7203</v>
      </c>
    </row>
    <row r="2528" spans="1:23" ht="42" x14ac:dyDescent="0.25">
      <c r="A2528" s="88">
        <v>2518</v>
      </c>
      <c r="B2528" s="673" t="s">
        <v>5436</v>
      </c>
      <c r="C2528" s="682" t="s">
        <v>6586</v>
      </c>
      <c r="D2528" s="681" t="str">
        <f>IFERROR(VLOOKUP(CONCATENATE($A2528,"T"),'05 APU'!$1:$1048576,3,),"")</f>
        <v/>
      </c>
      <c r="E2528" s="681" t="str">
        <f>IFERROR(VLOOKUP(CONCATENATE($A2528,"T2"),'05 APU'!$1:$1048576,3,),"")</f>
        <v/>
      </c>
      <c r="F2528" s="681" t="str">
        <f>IFERROR(VLOOKUP(CONCATENATE($A2528,"T3"),'05 APU'!$1:$1048576,3,),"")</f>
        <v/>
      </c>
      <c r="G2528" s="672" t="s">
        <v>168</v>
      </c>
      <c r="H2528" s="351"/>
      <c r="I2528" s="90">
        <f>IFERROR((VLOOKUP(CONCATENATE($A2528,"D"),'05 APU'!$1:$1048576,9,)),0)</f>
        <v>0</v>
      </c>
      <c r="J2528" s="90">
        <f t="shared" si="79"/>
        <v>0</v>
      </c>
      <c r="K2528" s="297" t="str">
        <f>IFERROR(VLOOKUP(CONCATENATE($A2528,"C"),'05 APU'!$1:$1048576,9,),"")</f>
        <v/>
      </c>
      <c r="L2528" s="297" t="str">
        <f>IFERROR(VLOOKUP(CONCATENATE($A2528,"B"),'05 APU'!$1:$1048576,9,),"")</f>
        <v/>
      </c>
      <c r="M2528" s="297" t="str">
        <f>IFERROR(VLOOKUP(CONCATENATE($A2528,"A"),'05 APU'!$1:$1048576,9,),"")</f>
        <v/>
      </c>
      <c r="N2528" s="86"/>
      <c r="O2528" s="90">
        <f>IFERROR(VLOOKUP(CONCATENATE($A2528,"D"),'05 APU'!$T:$AB,9,),0)</f>
        <v>0</v>
      </c>
      <c r="P2528" s="90">
        <f t="shared" si="80"/>
        <v>0</v>
      </c>
      <c r="Q2528" s="90">
        <f>IFERROR(VLOOKUP(CONCATENATE($A2528,"C"),'05 APU'!$T:$AB,9,),0)</f>
        <v>0</v>
      </c>
      <c r="R2528" s="90">
        <f>IFERROR(VLOOKUP(CONCATENATE($A2528,"B"),'05 APU'!$T:$AB,9,),0)</f>
        <v>0</v>
      </c>
      <c r="S2528" s="90">
        <f>IFERROR(VLOOKUP(CONCATENATE($A2528,"A"),'05 APU'!$T:$AB,9,),0)</f>
        <v>0</v>
      </c>
      <c r="U2528" s="421"/>
      <c r="V2528" s="424"/>
      <c r="W2528" s="429" t="s">
        <v>7203</v>
      </c>
    </row>
    <row r="2529" spans="1:23" ht="42" x14ac:dyDescent="0.25">
      <c r="A2529" s="88">
        <v>2519</v>
      </c>
      <c r="B2529" s="673" t="s">
        <v>5437</v>
      </c>
      <c r="C2529" s="682" t="s">
        <v>6587</v>
      </c>
      <c r="D2529" s="681" t="str">
        <f>IFERROR(VLOOKUP(CONCATENATE($A2529,"T"),'05 APU'!$1:$1048576,3,),"")</f>
        <v/>
      </c>
      <c r="E2529" s="681" t="str">
        <f>IFERROR(VLOOKUP(CONCATENATE($A2529,"T2"),'05 APU'!$1:$1048576,3,),"")</f>
        <v/>
      </c>
      <c r="F2529" s="681" t="str">
        <f>IFERROR(VLOOKUP(CONCATENATE($A2529,"T3"),'05 APU'!$1:$1048576,3,),"")</f>
        <v/>
      </c>
      <c r="G2529" s="672" t="s">
        <v>168</v>
      </c>
      <c r="H2529" s="351"/>
      <c r="I2529" s="90">
        <f>IFERROR((VLOOKUP(CONCATENATE($A2529,"D"),'05 APU'!$1:$1048576,9,)),0)</f>
        <v>0</v>
      </c>
      <c r="J2529" s="90">
        <f t="shared" si="79"/>
        <v>0</v>
      </c>
      <c r="K2529" s="297" t="str">
        <f>IFERROR(VLOOKUP(CONCATENATE($A2529,"C"),'05 APU'!$1:$1048576,9,),"")</f>
        <v/>
      </c>
      <c r="L2529" s="297" t="str">
        <f>IFERROR(VLOOKUP(CONCATENATE($A2529,"B"),'05 APU'!$1:$1048576,9,),"")</f>
        <v/>
      </c>
      <c r="M2529" s="297" t="str">
        <f>IFERROR(VLOOKUP(CONCATENATE($A2529,"A"),'05 APU'!$1:$1048576,9,),"")</f>
        <v/>
      </c>
      <c r="N2529" s="86"/>
      <c r="O2529" s="90">
        <f>IFERROR(VLOOKUP(CONCATENATE($A2529,"D"),'05 APU'!$T:$AB,9,),0)</f>
        <v>0</v>
      </c>
      <c r="P2529" s="90">
        <f t="shared" si="80"/>
        <v>0</v>
      </c>
      <c r="Q2529" s="90">
        <f>IFERROR(VLOOKUP(CONCATENATE($A2529,"C"),'05 APU'!$T:$AB,9,),0)</f>
        <v>0</v>
      </c>
      <c r="R2529" s="90">
        <f>IFERROR(VLOOKUP(CONCATENATE($A2529,"B"),'05 APU'!$T:$AB,9,),0)</f>
        <v>0</v>
      </c>
      <c r="S2529" s="90">
        <f>IFERROR(VLOOKUP(CONCATENATE($A2529,"A"),'05 APU'!$T:$AB,9,),0)</f>
        <v>0</v>
      </c>
      <c r="U2529" s="421"/>
      <c r="V2529" s="424"/>
      <c r="W2529" s="429" t="s">
        <v>7203</v>
      </c>
    </row>
    <row r="2530" spans="1:23" ht="42" x14ac:dyDescent="0.25">
      <c r="A2530" s="88">
        <v>2520</v>
      </c>
      <c r="B2530" s="673" t="s">
        <v>5438</v>
      </c>
      <c r="C2530" s="682" t="s">
        <v>6588</v>
      </c>
      <c r="D2530" s="681" t="str">
        <f>IFERROR(VLOOKUP(CONCATENATE($A2530,"T"),'05 APU'!$1:$1048576,3,),"")</f>
        <v/>
      </c>
      <c r="E2530" s="681" t="str">
        <f>IFERROR(VLOOKUP(CONCATENATE($A2530,"T2"),'05 APU'!$1:$1048576,3,),"")</f>
        <v/>
      </c>
      <c r="F2530" s="681" t="str">
        <f>IFERROR(VLOOKUP(CONCATENATE($A2530,"T3"),'05 APU'!$1:$1048576,3,),"")</f>
        <v/>
      </c>
      <c r="G2530" s="672" t="s">
        <v>168</v>
      </c>
      <c r="H2530" s="351"/>
      <c r="I2530" s="90">
        <f>IFERROR((VLOOKUP(CONCATENATE($A2530,"D"),'05 APU'!$1:$1048576,9,)),0)</f>
        <v>0</v>
      </c>
      <c r="J2530" s="90">
        <f t="shared" si="79"/>
        <v>0</v>
      </c>
      <c r="K2530" s="297" t="str">
        <f>IFERROR(VLOOKUP(CONCATENATE($A2530,"C"),'05 APU'!$1:$1048576,9,),"")</f>
        <v/>
      </c>
      <c r="L2530" s="297" t="str">
        <f>IFERROR(VLOOKUP(CONCATENATE($A2530,"B"),'05 APU'!$1:$1048576,9,),"")</f>
        <v/>
      </c>
      <c r="M2530" s="297" t="str">
        <f>IFERROR(VLOOKUP(CONCATENATE($A2530,"A"),'05 APU'!$1:$1048576,9,),"")</f>
        <v/>
      </c>
      <c r="N2530" s="86"/>
      <c r="O2530" s="90">
        <f>IFERROR(VLOOKUP(CONCATENATE($A2530,"D"),'05 APU'!$T:$AB,9,),0)</f>
        <v>0</v>
      </c>
      <c r="P2530" s="90">
        <f t="shared" si="80"/>
        <v>0</v>
      </c>
      <c r="Q2530" s="90">
        <f>IFERROR(VLOOKUP(CONCATENATE($A2530,"C"),'05 APU'!$T:$AB,9,),0)</f>
        <v>0</v>
      </c>
      <c r="R2530" s="90">
        <f>IFERROR(VLOOKUP(CONCATENATE($A2530,"B"),'05 APU'!$T:$AB,9,),0)</f>
        <v>0</v>
      </c>
      <c r="S2530" s="90">
        <f>IFERROR(VLOOKUP(CONCATENATE($A2530,"A"),'05 APU'!$T:$AB,9,),0)</f>
        <v>0</v>
      </c>
      <c r="U2530" s="421"/>
      <c r="V2530" s="424"/>
      <c r="W2530" s="429" t="s">
        <v>7203</v>
      </c>
    </row>
    <row r="2531" spans="1:23" ht="42" x14ac:dyDescent="0.25">
      <c r="A2531" s="88">
        <v>2521</v>
      </c>
      <c r="B2531" s="673" t="s">
        <v>5439</v>
      </c>
      <c r="C2531" s="682" t="s">
        <v>6589</v>
      </c>
      <c r="D2531" s="681" t="str">
        <f>IFERROR(VLOOKUP(CONCATENATE($A2531,"T"),'05 APU'!$1:$1048576,3,),"")</f>
        <v/>
      </c>
      <c r="E2531" s="681" t="str">
        <f>IFERROR(VLOOKUP(CONCATENATE($A2531,"T2"),'05 APU'!$1:$1048576,3,),"")</f>
        <v/>
      </c>
      <c r="F2531" s="681" t="str">
        <f>IFERROR(VLOOKUP(CONCATENATE($A2531,"T3"),'05 APU'!$1:$1048576,3,),"")</f>
        <v/>
      </c>
      <c r="G2531" s="672" t="s">
        <v>168</v>
      </c>
      <c r="H2531" s="351"/>
      <c r="I2531" s="90">
        <f>IFERROR((VLOOKUP(CONCATENATE($A2531,"D"),'05 APU'!$1:$1048576,9,)),0)</f>
        <v>0</v>
      </c>
      <c r="J2531" s="90">
        <f t="shared" si="79"/>
        <v>0</v>
      </c>
      <c r="K2531" s="297" t="str">
        <f>IFERROR(VLOOKUP(CONCATENATE($A2531,"C"),'05 APU'!$1:$1048576,9,),"")</f>
        <v/>
      </c>
      <c r="L2531" s="297" t="str">
        <f>IFERROR(VLOOKUP(CONCATENATE($A2531,"B"),'05 APU'!$1:$1048576,9,),"")</f>
        <v/>
      </c>
      <c r="M2531" s="297" t="str">
        <f>IFERROR(VLOOKUP(CONCATENATE($A2531,"A"),'05 APU'!$1:$1048576,9,),"")</f>
        <v/>
      </c>
      <c r="N2531" s="86"/>
      <c r="O2531" s="90">
        <f>IFERROR(VLOOKUP(CONCATENATE($A2531,"D"),'05 APU'!$T:$AB,9,),0)</f>
        <v>0</v>
      </c>
      <c r="P2531" s="90">
        <f t="shared" si="80"/>
        <v>0</v>
      </c>
      <c r="Q2531" s="90">
        <f>IFERROR(VLOOKUP(CONCATENATE($A2531,"C"),'05 APU'!$T:$AB,9,),0)</f>
        <v>0</v>
      </c>
      <c r="R2531" s="90">
        <f>IFERROR(VLOOKUP(CONCATENATE($A2531,"B"),'05 APU'!$T:$AB,9,),0)</f>
        <v>0</v>
      </c>
      <c r="S2531" s="90">
        <f>IFERROR(VLOOKUP(CONCATENATE($A2531,"A"),'05 APU'!$T:$AB,9,),0)</f>
        <v>0</v>
      </c>
      <c r="U2531" s="421"/>
      <c r="V2531" s="424"/>
      <c r="W2531" s="429" t="s">
        <v>7203</v>
      </c>
    </row>
    <row r="2532" spans="1:23" ht="42" x14ac:dyDescent="0.25">
      <c r="A2532" s="88">
        <v>2522</v>
      </c>
      <c r="B2532" s="673" t="s">
        <v>5440</v>
      </c>
      <c r="C2532" s="682" t="s">
        <v>6590</v>
      </c>
      <c r="D2532" s="681" t="str">
        <f>IFERROR(VLOOKUP(CONCATENATE($A2532,"T"),'05 APU'!$1:$1048576,3,),"")</f>
        <v/>
      </c>
      <c r="E2532" s="681" t="str">
        <f>IFERROR(VLOOKUP(CONCATENATE($A2532,"T2"),'05 APU'!$1:$1048576,3,),"")</f>
        <v/>
      </c>
      <c r="F2532" s="681" t="str">
        <f>IFERROR(VLOOKUP(CONCATENATE($A2532,"T3"),'05 APU'!$1:$1048576,3,),"")</f>
        <v/>
      </c>
      <c r="G2532" s="672" t="s">
        <v>168</v>
      </c>
      <c r="H2532" s="351"/>
      <c r="I2532" s="90">
        <f>IFERROR((VLOOKUP(CONCATENATE($A2532,"D"),'05 APU'!$1:$1048576,9,)),0)</f>
        <v>0</v>
      </c>
      <c r="J2532" s="90">
        <f t="shared" si="79"/>
        <v>0</v>
      </c>
      <c r="K2532" s="297" t="str">
        <f>IFERROR(VLOOKUP(CONCATENATE($A2532,"C"),'05 APU'!$1:$1048576,9,),"")</f>
        <v/>
      </c>
      <c r="L2532" s="297" t="str">
        <f>IFERROR(VLOOKUP(CONCATENATE($A2532,"B"),'05 APU'!$1:$1048576,9,),"")</f>
        <v/>
      </c>
      <c r="M2532" s="297" t="str">
        <f>IFERROR(VLOOKUP(CONCATENATE($A2532,"A"),'05 APU'!$1:$1048576,9,),"")</f>
        <v/>
      </c>
      <c r="N2532" s="86"/>
      <c r="O2532" s="90">
        <f>IFERROR(VLOOKUP(CONCATENATE($A2532,"D"),'05 APU'!$T:$AB,9,),0)</f>
        <v>0</v>
      </c>
      <c r="P2532" s="90">
        <f t="shared" si="80"/>
        <v>0</v>
      </c>
      <c r="Q2532" s="90">
        <f>IFERROR(VLOOKUP(CONCATENATE($A2532,"C"),'05 APU'!$T:$AB,9,),0)</f>
        <v>0</v>
      </c>
      <c r="R2532" s="90">
        <f>IFERROR(VLOOKUP(CONCATENATE($A2532,"B"),'05 APU'!$T:$AB,9,),0)</f>
        <v>0</v>
      </c>
      <c r="S2532" s="90">
        <f>IFERROR(VLOOKUP(CONCATENATE($A2532,"A"),'05 APU'!$T:$AB,9,),0)</f>
        <v>0</v>
      </c>
      <c r="U2532" s="421"/>
      <c r="V2532" s="424"/>
      <c r="W2532" s="429" t="s">
        <v>7203</v>
      </c>
    </row>
    <row r="2533" spans="1:23" ht="42" x14ac:dyDescent="0.25">
      <c r="A2533" s="88">
        <v>2523</v>
      </c>
      <c r="B2533" s="673" t="s">
        <v>5441</v>
      </c>
      <c r="C2533" s="682" t="s">
        <v>6591</v>
      </c>
      <c r="D2533" s="681" t="str">
        <f>IFERROR(VLOOKUP(CONCATENATE($A2533,"T"),'05 APU'!$1:$1048576,3,),"")</f>
        <v/>
      </c>
      <c r="E2533" s="681" t="str">
        <f>IFERROR(VLOOKUP(CONCATENATE($A2533,"T2"),'05 APU'!$1:$1048576,3,),"")</f>
        <v/>
      </c>
      <c r="F2533" s="681" t="str">
        <f>IFERROR(VLOOKUP(CONCATENATE($A2533,"T3"),'05 APU'!$1:$1048576,3,),"")</f>
        <v/>
      </c>
      <c r="G2533" s="672" t="s">
        <v>168</v>
      </c>
      <c r="H2533" s="351"/>
      <c r="I2533" s="90">
        <f>IFERROR((VLOOKUP(CONCATENATE($A2533,"D"),'05 APU'!$1:$1048576,9,)),0)</f>
        <v>0</v>
      </c>
      <c r="J2533" s="90">
        <f t="shared" si="79"/>
        <v>0</v>
      </c>
      <c r="K2533" s="297" t="str">
        <f>IFERROR(VLOOKUP(CONCATENATE($A2533,"C"),'05 APU'!$1:$1048576,9,),"")</f>
        <v/>
      </c>
      <c r="L2533" s="297" t="str">
        <f>IFERROR(VLOOKUP(CONCATENATE($A2533,"B"),'05 APU'!$1:$1048576,9,),"")</f>
        <v/>
      </c>
      <c r="M2533" s="297" t="str">
        <f>IFERROR(VLOOKUP(CONCATENATE($A2533,"A"),'05 APU'!$1:$1048576,9,),"")</f>
        <v/>
      </c>
      <c r="N2533" s="86"/>
      <c r="O2533" s="90">
        <f>IFERROR(VLOOKUP(CONCATENATE($A2533,"D"),'05 APU'!$T:$AB,9,),0)</f>
        <v>0</v>
      </c>
      <c r="P2533" s="90">
        <f t="shared" si="80"/>
        <v>0</v>
      </c>
      <c r="Q2533" s="90">
        <f>IFERROR(VLOOKUP(CONCATENATE($A2533,"C"),'05 APU'!$T:$AB,9,),0)</f>
        <v>0</v>
      </c>
      <c r="R2533" s="90">
        <f>IFERROR(VLOOKUP(CONCATENATE($A2533,"B"),'05 APU'!$T:$AB,9,),0)</f>
        <v>0</v>
      </c>
      <c r="S2533" s="90">
        <f>IFERROR(VLOOKUP(CONCATENATE($A2533,"A"),'05 APU'!$T:$AB,9,),0)</f>
        <v>0</v>
      </c>
      <c r="U2533" s="421"/>
      <c r="V2533" s="424"/>
      <c r="W2533" s="429" t="s">
        <v>7203</v>
      </c>
    </row>
    <row r="2534" spans="1:23" ht="42" x14ac:dyDescent="0.25">
      <c r="A2534" s="88">
        <v>2524</v>
      </c>
      <c r="B2534" s="673" t="s">
        <v>5442</v>
      </c>
      <c r="C2534" s="682" t="s">
        <v>6592</v>
      </c>
      <c r="D2534" s="681" t="str">
        <f>IFERROR(VLOOKUP(CONCATENATE($A2534,"T"),'05 APU'!$1:$1048576,3,),"")</f>
        <v/>
      </c>
      <c r="E2534" s="681" t="str">
        <f>IFERROR(VLOOKUP(CONCATENATE($A2534,"T2"),'05 APU'!$1:$1048576,3,),"")</f>
        <v/>
      </c>
      <c r="F2534" s="681" t="str">
        <f>IFERROR(VLOOKUP(CONCATENATE($A2534,"T3"),'05 APU'!$1:$1048576,3,),"")</f>
        <v/>
      </c>
      <c r="G2534" s="672" t="s">
        <v>168</v>
      </c>
      <c r="H2534" s="351"/>
      <c r="I2534" s="90">
        <f>IFERROR((VLOOKUP(CONCATENATE($A2534,"D"),'05 APU'!$1:$1048576,9,)),0)</f>
        <v>0</v>
      </c>
      <c r="J2534" s="90">
        <f t="shared" si="79"/>
        <v>0</v>
      </c>
      <c r="K2534" s="297" t="str">
        <f>IFERROR(VLOOKUP(CONCATENATE($A2534,"C"),'05 APU'!$1:$1048576,9,),"")</f>
        <v/>
      </c>
      <c r="L2534" s="297" t="str">
        <f>IFERROR(VLOOKUP(CONCATENATE($A2534,"B"),'05 APU'!$1:$1048576,9,),"")</f>
        <v/>
      </c>
      <c r="M2534" s="297" t="str">
        <f>IFERROR(VLOOKUP(CONCATENATE($A2534,"A"),'05 APU'!$1:$1048576,9,),"")</f>
        <v/>
      </c>
      <c r="N2534" s="86"/>
      <c r="O2534" s="90">
        <f>IFERROR(VLOOKUP(CONCATENATE($A2534,"D"),'05 APU'!$T:$AB,9,),0)</f>
        <v>0</v>
      </c>
      <c r="P2534" s="90">
        <f t="shared" si="80"/>
        <v>0</v>
      </c>
      <c r="Q2534" s="90">
        <f>IFERROR(VLOOKUP(CONCATENATE($A2534,"C"),'05 APU'!$T:$AB,9,),0)</f>
        <v>0</v>
      </c>
      <c r="R2534" s="90">
        <f>IFERROR(VLOOKUP(CONCATENATE($A2534,"B"),'05 APU'!$T:$AB,9,),0)</f>
        <v>0</v>
      </c>
      <c r="S2534" s="90">
        <f>IFERROR(VLOOKUP(CONCATENATE($A2534,"A"),'05 APU'!$T:$AB,9,),0)</f>
        <v>0</v>
      </c>
      <c r="U2534" s="421"/>
      <c r="V2534" s="424"/>
      <c r="W2534" s="429" t="s">
        <v>7203</v>
      </c>
    </row>
    <row r="2535" spans="1:23" ht="42" x14ac:dyDescent="0.25">
      <c r="A2535" s="88">
        <v>2525</v>
      </c>
      <c r="B2535" s="673" t="s">
        <v>5443</v>
      </c>
      <c r="C2535" s="682" t="s">
        <v>6593</v>
      </c>
      <c r="D2535" s="681" t="str">
        <f>IFERROR(VLOOKUP(CONCATENATE($A2535,"T"),'05 APU'!$1:$1048576,3,),"")</f>
        <v/>
      </c>
      <c r="E2535" s="681" t="str">
        <f>IFERROR(VLOOKUP(CONCATENATE($A2535,"T2"),'05 APU'!$1:$1048576,3,),"")</f>
        <v/>
      </c>
      <c r="F2535" s="681" t="str">
        <f>IFERROR(VLOOKUP(CONCATENATE($A2535,"T3"),'05 APU'!$1:$1048576,3,),"")</f>
        <v/>
      </c>
      <c r="G2535" s="672" t="s">
        <v>168</v>
      </c>
      <c r="H2535" s="351"/>
      <c r="I2535" s="90">
        <f>IFERROR((VLOOKUP(CONCATENATE($A2535,"D"),'05 APU'!$1:$1048576,9,)),0)</f>
        <v>0</v>
      </c>
      <c r="J2535" s="90">
        <f t="shared" si="79"/>
        <v>0</v>
      </c>
      <c r="K2535" s="297" t="str">
        <f>IFERROR(VLOOKUP(CONCATENATE($A2535,"C"),'05 APU'!$1:$1048576,9,),"")</f>
        <v/>
      </c>
      <c r="L2535" s="297" t="str">
        <f>IFERROR(VLOOKUP(CONCATENATE($A2535,"B"),'05 APU'!$1:$1048576,9,),"")</f>
        <v/>
      </c>
      <c r="M2535" s="297" t="str">
        <f>IFERROR(VLOOKUP(CONCATENATE($A2535,"A"),'05 APU'!$1:$1048576,9,),"")</f>
        <v/>
      </c>
      <c r="N2535" s="86"/>
      <c r="O2535" s="90">
        <f>IFERROR(VLOOKUP(CONCATENATE($A2535,"D"),'05 APU'!$T:$AB,9,),0)</f>
        <v>0</v>
      </c>
      <c r="P2535" s="90">
        <f t="shared" si="80"/>
        <v>0</v>
      </c>
      <c r="Q2535" s="90">
        <f>IFERROR(VLOOKUP(CONCATENATE($A2535,"C"),'05 APU'!$T:$AB,9,),0)</f>
        <v>0</v>
      </c>
      <c r="R2535" s="90">
        <f>IFERROR(VLOOKUP(CONCATENATE($A2535,"B"),'05 APU'!$T:$AB,9,),0)</f>
        <v>0</v>
      </c>
      <c r="S2535" s="90">
        <f>IFERROR(VLOOKUP(CONCATENATE($A2535,"A"),'05 APU'!$T:$AB,9,),0)</f>
        <v>0</v>
      </c>
      <c r="U2535" s="421"/>
      <c r="V2535" s="424"/>
      <c r="W2535" s="429" t="s">
        <v>7203</v>
      </c>
    </row>
    <row r="2536" spans="1:23" ht="42" x14ac:dyDescent="0.25">
      <c r="A2536" s="88">
        <v>2526</v>
      </c>
      <c r="B2536" s="673" t="s">
        <v>5444</v>
      </c>
      <c r="C2536" s="682" t="s">
        <v>6594</v>
      </c>
      <c r="D2536" s="681" t="str">
        <f>IFERROR(VLOOKUP(CONCATENATE($A2536,"T"),'05 APU'!$1:$1048576,3,),"")</f>
        <v/>
      </c>
      <c r="E2536" s="681" t="str">
        <f>IFERROR(VLOOKUP(CONCATENATE($A2536,"T2"),'05 APU'!$1:$1048576,3,),"")</f>
        <v/>
      </c>
      <c r="F2536" s="681" t="str">
        <f>IFERROR(VLOOKUP(CONCATENATE($A2536,"T3"),'05 APU'!$1:$1048576,3,),"")</f>
        <v/>
      </c>
      <c r="G2536" s="672" t="s">
        <v>168</v>
      </c>
      <c r="H2536" s="351"/>
      <c r="I2536" s="90">
        <f>IFERROR((VLOOKUP(CONCATENATE($A2536,"D"),'05 APU'!$1:$1048576,9,)),0)</f>
        <v>0</v>
      </c>
      <c r="J2536" s="90">
        <f t="shared" si="79"/>
        <v>0</v>
      </c>
      <c r="K2536" s="297" t="str">
        <f>IFERROR(VLOOKUP(CONCATENATE($A2536,"C"),'05 APU'!$1:$1048576,9,),"")</f>
        <v/>
      </c>
      <c r="L2536" s="297" t="str">
        <f>IFERROR(VLOOKUP(CONCATENATE($A2536,"B"),'05 APU'!$1:$1048576,9,),"")</f>
        <v/>
      </c>
      <c r="M2536" s="297" t="str">
        <f>IFERROR(VLOOKUP(CONCATENATE($A2536,"A"),'05 APU'!$1:$1048576,9,),"")</f>
        <v/>
      </c>
      <c r="N2536" s="86"/>
      <c r="O2536" s="90">
        <f>IFERROR(VLOOKUP(CONCATENATE($A2536,"D"),'05 APU'!$T:$AB,9,),0)</f>
        <v>0</v>
      </c>
      <c r="P2536" s="90">
        <f t="shared" si="80"/>
        <v>0</v>
      </c>
      <c r="Q2536" s="90">
        <f>IFERROR(VLOOKUP(CONCATENATE($A2536,"C"),'05 APU'!$T:$AB,9,),0)</f>
        <v>0</v>
      </c>
      <c r="R2536" s="90">
        <f>IFERROR(VLOOKUP(CONCATENATE($A2536,"B"),'05 APU'!$T:$AB,9,),0)</f>
        <v>0</v>
      </c>
      <c r="S2536" s="90">
        <f>IFERROR(VLOOKUP(CONCATENATE($A2536,"A"),'05 APU'!$T:$AB,9,),0)</f>
        <v>0</v>
      </c>
      <c r="U2536" s="421"/>
      <c r="V2536" s="424"/>
      <c r="W2536" s="429" t="s">
        <v>7203</v>
      </c>
    </row>
    <row r="2537" spans="1:23" ht="42" x14ac:dyDescent="0.25">
      <c r="A2537" s="88">
        <v>2527</v>
      </c>
      <c r="B2537" s="673" t="s">
        <v>5445</v>
      </c>
      <c r="C2537" s="682" t="s">
        <v>6595</v>
      </c>
      <c r="D2537" s="681" t="str">
        <f>IFERROR(VLOOKUP(CONCATENATE($A2537,"T"),'05 APU'!$1:$1048576,3,),"")</f>
        <v/>
      </c>
      <c r="E2537" s="681" t="str">
        <f>IFERROR(VLOOKUP(CONCATENATE($A2537,"T2"),'05 APU'!$1:$1048576,3,),"")</f>
        <v/>
      </c>
      <c r="F2537" s="681" t="str">
        <f>IFERROR(VLOOKUP(CONCATENATE($A2537,"T3"),'05 APU'!$1:$1048576,3,),"")</f>
        <v/>
      </c>
      <c r="G2537" s="672" t="s">
        <v>168</v>
      </c>
      <c r="H2537" s="351"/>
      <c r="I2537" s="90">
        <f>IFERROR((VLOOKUP(CONCATENATE($A2537,"D"),'05 APU'!$1:$1048576,9,)),0)</f>
        <v>0</v>
      </c>
      <c r="J2537" s="90">
        <f t="shared" si="79"/>
        <v>0</v>
      </c>
      <c r="K2537" s="297" t="str">
        <f>IFERROR(VLOOKUP(CONCATENATE($A2537,"C"),'05 APU'!$1:$1048576,9,),"")</f>
        <v/>
      </c>
      <c r="L2537" s="297" t="str">
        <f>IFERROR(VLOOKUP(CONCATENATE($A2537,"B"),'05 APU'!$1:$1048576,9,),"")</f>
        <v/>
      </c>
      <c r="M2537" s="297" t="str">
        <f>IFERROR(VLOOKUP(CONCATENATE($A2537,"A"),'05 APU'!$1:$1048576,9,),"")</f>
        <v/>
      </c>
      <c r="N2537" s="86"/>
      <c r="O2537" s="90">
        <f>IFERROR(VLOOKUP(CONCATENATE($A2537,"D"),'05 APU'!$T:$AB,9,),0)</f>
        <v>0</v>
      </c>
      <c r="P2537" s="90">
        <f t="shared" si="80"/>
        <v>0</v>
      </c>
      <c r="Q2537" s="90">
        <f>IFERROR(VLOOKUP(CONCATENATE($A2537,"C"),'05 APU'!$T:$AB,9,),0)</f>
        <v>0</v>
      </c>
      <c r="R2537" s="90">
        <f>IFERROR(VLOOKUP(CONCATENATE($A2537,"B"),'05 APU'!$T:$AB,9,),0)</f>
        <v>0</v>
      </c>
      <c r="S2537" s="90">
        <f>IFERROR(VLOOKUP(CONCATENATE($A2537,"A"),'05 APU'!$T:$AB,9,),0)</f>
        <v>0</v>
      </c>
      <c r="U2537" s="421"/>
      <c r="V2537" s="424"/>
      <c r="W2537" s="429" t="s">
        <v>7203</v>
      </c>
    </row>
    <row r="2538" spans="1:23" ht="42" x14ac:dyDescent="0.25">
      <c r="A2538" s="88">
        <v>2528</v>
      </c>
      <c r="B2538" s="673" t="s">
        <v>5446</v>
      </c>
      <c r="C2538" s="682" t="s">
        <v>6596</v>
      </c>
      <c r="D2538" s="681" t="str">
        <f>IFERROR(VLOOKUP(CONCATENATE($A2538,"T"),'05 APU'!$1:$1048576,3,),"")</f>
        <v/>
      </c>
      <c r="E2538" s="681" t="str">
        <f>IFERROR(VLOOKUP(CONCATENATE($A2538,"T2"),'05 APU'!$1:$1048576,3,),"")</f>
        <v/>
      </c>
      <c r="F2538" s="681" t="str">
        <f>IFERROR(VLOOKUP(CONCATENATE($A2538,"T3"),'05 APU'!$1:$1048576,3,),"")</f>
        <v/>
      </c>
      <c r="G2538" s="672" t="s">
        <v>168</v>
      </c>
      <c r="H2538" s="351"/>
      <c r="I2538" s="90">
        <f>IFERROR((VLOOKUP(CONCATENATE($A2538,"D"),'05 APU'!$1:$1048576,9,)),0)</f>
        <v>0</v>
      </c>
      <c r="J2538" s="90">
        <f t="shared" si="79"/>
        <v>0</v>
      </c>
      <c r="K2538" s="297" t="str">
        <f>IFERROR(VLOOKUP(CONCATENATE($A2538,"C"),'05 APU'!$1:$1048576,9,),"")</f>
        <v/>
      </c>
      <c r="L2538" s="297" t="str">
        <f>IFERROR(VLOOKUP(CONCATENATE($A2538,"B"),'05 APU'!$1:$1048576,9,),"")</f>
        <v/>
      </c>
      <c r="M2538" s="297" t="str">
        <f>IFERROR(VLOOKUP(CONCATENATE($A2538,"A"),'05 APU'!$1:$1048576,9,),"")</f>
        <v/>
      </c>
      <c r="N2538" s="86"/>
      <c r="O2538" s="90">
        <f>IFERROR(VLOOKUP(CONCATENATE($A2538,"D"),'05 APU'!$T:$AB,9,),0)</f>
        <v>0</v>
      </c>
      <c r="P2538" s="90">
        <f t="shared" si="80"/>
        <v>0</v>
      </c>
      <c r="Q2538" s="90">
        <f>IFERROR(VLOOKUP(CONCATENATE($A2538,"C"),'05 APU'!$T:$AB,9,),0)</f>
        <v>0</v>
      </c>
      <c r="R2538" s="90">
        <f>IFERROR(VLOOKUP(CONCATENATE($A2538,"B"),'05 APU'!$T:$AB,9,),0)</f>
        <v>0</v>
      </c>
      <c r="S2538" s="90">
        <f>IFERROR(VLOOKUP(CONCATENATE($A2538,"A"),'05 APU'!$T:$AB,9,),0)</f>
        <v>0</v>
      </c>
      <c r="U2538" s="421"/>
      <c r="V2538" s="424"/>
      <c r="W2538" s="429" t="s">
        <v>7203</v>
      </c>
    </row>
    <row r="2539" spans="1:23" ht="42" x14ac:dyDescent="0.25">
      <c r="A2539" s="88">
        <v>2529</v>
      </c>
      <c r="B2539" s="673" t="s">
        <v>5447</v>
      </c>
      <c r="C2539" s="682" t="s">
        <v>6597</v>
      </c>
      <c r="D2539" s="681" t="str">
        <f>IFERROR(VLOOKUP(CONCATENATE($A2539,"T"),'05 APU'!$1:$1048576,3,),"")</f>
        <v/>
      </c>
      <c r="E2539" s="681" t="str">
        <f>IFERROR(VLOOKUP(CONCATENATE($A2539,"T2"),'05 APU'!$1:$1048576,3,),"")</f>
        <v/>
      </c>
      <c r="F2539" s="681" t="str">
        <f>IFERROR(VLOOKUP(CONCATENATE($A2539,"T3"),'05 APU'!$1:$1048576,3,),"")</f>
        <v/>
      </c>
      <c r="G2539" s="672" t="s">
        <v>168</v>
      </c>
      <c r="H2539" s="351"/>
      <c r="I2539" s="90">
        <f>IFERROR((VLOOKUP(CONCATENATE($A2539,"D"),'05 APU'!$1:$1048576,9,)),0)</f>
        <v>0</v>
      </c>
      <c r="J2539" s="90">
        <f t="shared" si="79"/>
        <v>0</v>
      </c>
      <c r="K2539" s="297" t="str">
        <f>IFERROR(VLOOKUP(CONCATENATE($A2539,"C"),'05 APU'!$1:$1048576,9,),"")</f>
        <v/>
      </c>
      <c r="L2539" s="297" t="str">
        <f>IFERROR(VLOOKUP(CONCATENATE($A2539,"B"),'05 APU'!$1:$1048576,9,),"")</f>
        <v/>
      </c>
      <c r="M2539" s="297" t="str">
        <f>IFERROR(VLOOKUP(CONCATENATE($A2539,"A"),'05 APU'!$1:$1048576,9,),"")</f>
        <v/>
      </c>
      <c r="N2539" s="86"/>
      <c r="O2539" s="90">
        <f>IFERROR(VLOOKUP(CONCATENATE($A2539,"D"),'05 APU'!$T:$AB,9,),0)</f>
        <v>0</v>
      </c>
      <c r="P2539" s="90">
        <f t="shared" si="80"/>
        <v>0</v>
      </c>
      <c r="Q2539" s="90">
        <f>IFERROR(VLOOKUP(CONCATENATE($A2539,"C"),'05 APU'!$T:$AB,9,),0)</f>
        <v>0</v>
      </c>
      <c r="R2539" s="90">
        <f>IFERROR(VLOOKUP(CONCATENATE($A2539,"B"),'05 APU'!$T:$AB,9,),0)</f>
        <v>0</v>
      </c>
      <c r="S2539" s="90">
        <f>IFERROR(VLOOKUP(CONCATENATE($A2539,"A"),'05 APU'!$T:$AB,9,),0)</f>
        <v>0</v>
      </c>
      <c r="U2539" s="421"/>
      <c r="V2539" s="424"/>
      <c r="W2539" s="429" t="s">
        <v>7203</v>
      </c>
    </row>
    <row r="2540" spans="1:23" ht="42" x14ac:dyDescent="0.25">
      <c r="A2540" s="88">
        <v>2530</v>
      </c>
      <c r="B2540" s="673" t="s">
        <v>5448</v>
      </c>
      <c r="C2540" s="682" t="s">
        <v>6598</v>
      </c>
      <c r="D2540" s="681" t="str">
        <f>IFERROR(VLOOKUP(CONCATENATE($A2540,"T"),'05 APU'!$1:$1048576,3,),"")</f>
        <v/>
      </c>
      <c r="E2540" s="681" t="str">
        <f>IFERROR(VLOOKUP(CONCATENATE($A2540,"T2"),'05 APU'!$1:$1048576,3,),"")</f>
        <v/>
      </c>
      <c r="F2540" s="681" t="str">
        <f>IFERROR(VLOOKUP(CONCATENATE($A2540,"T3"),'05 APU'!$1:$1048576,3,),"")</f>
        <v/>
      </c>
      <c r="G2540" s="672" t="s">
        <v>168</v>
      </c>
      <c r="H2540" s="351"/>
      <c r="I2540" s="90">
        <f>IFERROR((VLOOKUP(CONCATENATE($A2540,"D"),'05 APU'!$1:$1048576,9,)),0)</f>
        <v>0</v>
      </c>
      <c r="J2540" s="90">
        <f t="shared" si="79"/>
        <v>0</v>
      </c>
      <c r="K2540" s="297" t="str">
        <f>IFERROR(VLOOKUP(CONCATENATE($A2540,"C"),'05 APU'!$1:$1048576,9,),"")</f>
        <v/>
      </c>
      <c r="L2540" s="297" t="str">
        <f>IFERROR(VLOOKUP(CONCATENATE($A2540,"B"),'05 APU'!$1:$1048576,9,),"")</f>
        <v/>
      </c>
      <c r="M2540" s="297" t="str">
        <f>IFERROR(VLOOKUP(CONCATENATE($A2540,"A"),'05 APU'!$1:$1048576,9,),"")</f>
        <v/>
      </c>
      <c r="N2540" s="86"/>
      <c r="O2540" s="90">
        <f>IFERROR(VLOOKUP(CONCATENATE($A2540,"D"),'05 APU'!$T:$AB,9,),0)</f>
        <v>0</v>
      </c>
      <c r="P2540" s="90">
        <f t="shared" si="80"/>
        <v>0</v>
      </c>
      <c r="Q2540" s="90">
        <f>IFERROR(VLOOKUP(CONCATENATE($A2540,"C"),'05 APU'!$T:$AB,9,),0)</f>
        <v>0</v>
      </c>
      <c r="R2540" s="90">
        <f>IFERROR(VLOOKUP(CONCATENATE($A2540,"B"),'05 APU'!$T:$AB,9,),0)</f>
        <v>0</v>
      </c>
      <c r="S2540" s="90">
        <f>IFERROR(VLOOKUP(CONCATENATE($A2540,"A"),'05 APU'!$T:$AB,9,),0)</f>
        <v>0</v>
      </c>
      <c r="U2540" s="421"/>
      <c r="V2540" s="424"/>
      <c r="W2540" s="429" t="s">
        <v>7203</v>
      </c>
    </row>
    <row r="2541" spans="1:23" ht="42" x14ac:dyDescent="0.25">
      <c r="A2541" s="88">
        <v>2531</v>
      </c>
      <c r="B2541" s="673" t="s">
        <v>5449</v>
      </c>
      <c r="C2541" s="682" t="s">
        <v>6599</v>
      </c>
      <c r="D2541" s="681" t="str">
        <f>IFERROR(VLOOKUP(CONCATENATE($A2541,"T"),'05 APU'!$1:$1048576,3,),"")</f>
        <v/>
      </c>
      <c r="E2541" s="681" t="str">
        <f>IFERROR(VLOOKUP(CONCATENATE($A2541,"T2"),'05 APU'!$1:$1048576,3,),"")</f>
        <v/>
      </c>
      <c r="F2541" s="681" t="str">
        <f>IFERROR(VLOOKUP(CONCATENATE($A2541,"T3"),'05 APU'!$1:$1048576,3,),"")</f>
        <v/>
      </c>
      <c r="G2541" s="672" t="s">
        <v>168</v>
      </c>
      <c r="H2541" s="351"/>
      <c r="I2541" s="90">
        <f>IFERROR((VLOOKUP(CONCATENATE($A2541,"D"),'05 APU'!$1:$1048576,9,)),0)</f>
        <v>0</v>
      </c>
      <c r="J2541" s="90">
        <f t="shared" si="79"/>
        <v>0</v>
      </c>
      <c r="K2541" s="297" t="str">
        <f>IFERROR(VLOOKUP(CONCATENATE($A2541,"C"),'05 APU'!$1:$1048576,9,),"")</f>
        <v/>
      </c>
      <c r="L2541" s="297" t="str">
        <f>IFERROR(VLOOKUP(CONCATENATE($A2541,"B"),'05 APU'!$1:$1048576,9,),"")</f>
        <v/>
      </c>
      <c r="M2541" s="297" t="str">
        <f>IFERROR(VLOOKUP(CONCATENATE($A2541,"A"),'05 APU'!$1:$1048576,9,),"")</f>
        <v/>
      </c>
      <c r="N2541" s="86"/>
      <c r="O2541" s="90">
        <f>IFERROR(VLOOKUP(CONCATENATE($A2541,"D"),'05 APU'!$T:$AB,9,),0)</f>
        <v>0</v>
      </c>
      <c r="P2541" s="90">
        <f t="shared" si="80"/>
        <v>0</v>
      </c>
      <c r="Q2541" s="90">
        <f>IFERROR(VLOOKUP(CONCATENATE($A2541,"C"),'05 APU'!$T:$AB,9,),0)</f>
        <v>0</v>
      </c>
      <c r="R2541" s="90">
        <f>IFERROR(VLOOKUP(CONCATENATE($A2541,"B"),'05 APU'!$T:$AB,9,),0)</f>
        <v>0</v>
      </c>
      <c r="S2541" s="90">
        <f>IFERROR(VLOOKUP(CONCATENATE($A2541,"A"),'05 APU'!$T:$AB,9,),0)</f>
        <v>0</v>
      </c>
      <c r="U2541" s="421"/>
      <c r="V2541" s="424"/>
      <c r="W2541" s="429" t="s">
        <v>7203</v>
      </c>
    </row>
    <row r="2542" spans="1:23" ht="42" x14ac:dyDescent="0.25">
      <c r="A2542" s="88">
        <v>2532</v>
      </c>
      <c r="B2542" s="673" t="s">
        <v>5450</v>
      </c>
      <c r="C2542" s="682" t="s">
        <v>6600</v>
      </c>
      <c r="D2542" s="681" t="str">
        <f>IFERROR(VLOOKUP(CONCATENATE($A2542,"T"),'05 APU'!$1:$1048576,3,),"")</f>
        <v/>
      </c>
      <c r="E2542" s="681" t="str">
        <f>IFERROR(VLOOKUP(CONCATENATE($A2542,"T2"),'05 APU'!$1:$1048576,3,),"")</f>
        <v/>
      </c>
      <c r="F2542" s="681" t="str">
        <f>IFERROR(VLOOKUP(CONCATENATE($A2542,"T3"),'05 APU'!$1:$1048576,3,),"")</f>
        <v/>
      </c>
      <c r="G2542" s="672" t="s">
        <v>168</v>
      </c>
      <c r="H2542" s="351"/>
      <c r="I2542" s="90">
        <f>IFERROR((VLOOKUP(CONCATENATE($A2542,"D"),'05 APU'!$1:$1048576,9,)),0)</f>
        <v>0</v>
      </c>
      <c r="J2542" s="90">
        <f t="shared" si="79"/>
        <v>0</v>
      </c>
      <c r="K2542" s="297" t="str">
        <f>IFERROR(VLOOKUP(CONCATENATE($A2542,"C"),'05 APU'!$1:$1048576,9,),"")</f>
        <v/>
      </c>
      <c r="L2542" s="297" t="str">
        <f>IFERROR(VLOOKUP(CONCATENATE($A2542,"B"),'05 APU'!$1:$1048576,9,),"")</f>
        <v/>
      </c>
      <c r="M2542" s="297" t="str">
        <f>IFERROR(VLOOKUP(CONCATENATE($A2542,"A"),'05 APU'!$1:$1048576,9,),"")</f>
        <v/>
      </c>
      <c r="N2542" s="86"/>
      <c r="O2542" s="90">
        <f>IFERROR(VLOOKUP(CONCATENATE($A2542,"D"),'05 APU'!$T:$AB,9,),0)</f>
        <v>0</v>
      </c>
      <c r="P2542" s="90">
        <f t="shared" si="80"/>
        <v>0</v>
      </c>
      <c r="Q2542" s="90">
        <f>IFERROR(VLOOKUP(CONCATENATE($A2542,"C"),'05 APU'!$T:$AB,9,),0)</f>
        <v>0</v>
      </c>
      <c r="R2542" s="90">
        <f>IFERROR(VLOOKUP(CONCATENATE($A2542,"B"),'05 APU'!$T:$AB,9,),0)</f>
        <v>0</v>
      </c>
      <c r="S2542" s="90">
        <f>IFERROR(VLOOKUP(CONCATENATE($A2542,"A"),'05 APU'!$T:$AB,9,),0)</f>
        <v>0</v>
      </c>
      <c r="U2542" s="421"/>
      <c r="V2542" s="424"/>
      <c r="W2542" s="429" t="s">
        <v>7203</v>
      </c>
    </row>
    <row r="2543" spans="1:23" ht="42" x14ac:dyDescent="0.25">
      <c r="A2543" s="88">
        <v>2533</v>
      </c>
      <c r="B2543" s="673" t="s">
        <v>5451</v>
      </c>
      <c r="C2543" s="682" t="s">
        <v>6601</v>
      </c>
      <c r="D2543" s="681" t="str">
        <f>IFERROR(VLOOKUP(CONCATENATE($A2543,"T"),'05 APU'!$1:$1048576,3,),"")</f>
        <v/>
      </c>
      <c r="E2543" s="681" t="str">
        <f>IFERROR(VLOOKUP(CONCATENATE($A2543,"T2"),'05 APU'!$1:$1048576,3,),"")</f>
        <v/>
      </c>
      <c r="F2543" s="681" t="str">
        <f>IFERROR(VLOOKUP(CONCATENATE($A2543,"T3"),'05 APU'!$1:$1048576,3,),"")</f>
        <v/>
      </c>
      <c r="G2543" s="672" t="s">
        <v>168</v>
      </c>
      <c r="H2543" s="351"/>
      <c r="I2543" s="90">
        <f>IFERROR((VLOOKUP(CONCATENATE($A2543,"D"),'05 APU'!$1:$1048576,9,)),0)</f>
        <v>0</v>
      </c>
      <c r="J2543" s="90">
        <f t="shared" si="79"/>
        <v>0</v>
      </c>
      <c r="K2543" s="297" t="str">
        <f>IFERROR(VLOOKUP(CONCATENATE($A2543,"C"),'05 APU'!$1:$1048576,9,),"")</f>
        <v/>
      </c>
      <c r="L2543" s="297" t="str">
        <f>IFERROR(VLOOKUP(CONCATENATE($A2543,"B"),'05 APU'!$1:$1048576,9,),"")</f>
        <v/>
      </c>
      <c r="M2543" s="297" t="str">
        <f>IFERROR(VLOOKUP(CONCATENATE($A2543,"A"),'05 APU'!$1:$1048576,9,),"")</f>
        <v/>
      </c>
      <c r="N2543" s="86"/>
      <c r="O2543" s="90">
        <f>IFERROR(VLOOKUP(CONCATENATE($A2543,"D"),'05 APU'!$T:$AB,9,),0)</f>
        <v>0</v>
      </c>
      <c r="P2543" s="90">
        <f t="shared" si="80"/>
        <v>0</v>
      </c>
      <c r="Q2543" s="90">
        <f>IFERROR(VLOOKUP(CONCATENATE($A2543,"C"),'05 APU'!$T:$AB,9,),0)</f>
        <v>0</v>
      </c>
      <c r="R2543" s="90">
        <f>IFERROR(VLOOKUP(CONCATENATE($A2543,"B"),'05 APU'!$T:$AB,9,),0)</f>
        <v>0</v>
      </c>
      <c r="S2543" s="90">
        <f>IFERROR(VLOOKUP(CONCATENATE($A2543,"A"),'05 APU'!$T:$AB,9,),0)</f>
        <v>0</v>
      </c>
      <c r="U2543" s="421"/>
      <c r="V2543" s="424"/>
      <c r="W2543" s="429" t="s">
        <v>7203</v>
      </c>
    </row>
    <row r="2544" spans="1:23" ht="42" x14ac:dyDescent="0.25">
      <c r="A2544" s="88">
        <v>2534</v>
      </c>
      <c r="B2544" s="673" t="s">
        <v>5452</v>
      </c>
      <c r="C2544" s="682" t="s">
        <v>6602</v>
      </c>
      <c r="D2544" s="681" t="str">
        <f>IFERROR(VLOOKUP(CONCATENATE($A2544,"T"),'05 APU'!$1:$1048576,3,),"")</f>
        <v/>
      </c>
      <c r="E2544" s="681" t="str">
        <f>IFERROR(VLOOKUP(CONCATENATE($A2544,"T2"),'05 APU'!$1:$1048576,3,),"")</f>
        <v/>
      </c>
      <c r="F2544" s="681" t="str">
        <f>IFERROR(VLOOKUP(CONCATENATE($A2544,"T3"),'05 APU'!$1:$1048576,3,),"")</f>
        <v/>
      </c>
      <c r="G2544" s="672" t="s">
        <v>168</v>
      </c>
      <c r="H2544" s="351"/>
      <c r="I2544" s="90">
        <f>IFERROR((VLOOKUP(CONCATENATE($A2544,"D"),'05 APU'!$1:$1048576,9,)),0)</f>
        <v>0</v>
      </c>
      <c r="J2544" s="90">
        <f t="shared" si="79"/>
        <v>0</v>
      </c>
      <c r="K2544" s="297" t="str">
        <f>IFERROR(VLOOKUP(CONCATENATE($A2544,"C"),'05 APU'!$1:$1048576,9,),"")</f>
        <v/>
      </c>
      <c r="L2544" s="297" t="str">
        <f>IFERROR(VLOOKUP(CONCATENATE($A2544,"B"),'05 APU'!$1:$1048576,9,),"")</f>
        <v/>
      </c>
      <c r="M2544" s="297" t="str">
        <f>IFERROR(VLOOKUP(CONCATENATE($A2544,"A"),'05 APU'!$1:$1048576,9,),"")</f>
        <v/>
      </c>
      <c r="N2544" s="86"/>
      <c r="O2544" s="90">
        <f>IFERROR(VLOOKUP(CONCATENATE($A2544,"D"),'05 APU'!$T:$AB,9,),0)</f>
        <v>0</v>
      </c>
      <c r="P2544" s="90">
        <f t="shared" si="80"/>
        <v>0</v>
      </c>
      <c r="Q2544" s="90">
        <f>IFERROR(VLOOKUP(CONCATENATE($A2544,"C"),'05 APU'!$T:$AB,9,),0)</f>
        <v>0</v>
      </c>
      <c r="R2544" s="90">
        <f>IFERROR(VLOOKUP(CONCATENATE($A2544,"B"),'05 APU'!$T:$AB,9,),0)</f>
        <v>0</v>
      </c>
      <c r="S2544" s="90">
        <f>IFERROR(VLOOKUP(CONCATENATE($A2544,"A"),'05 APU'!$T:$AB,9,),0)</f>
        <v>0</v>
      </c>
      <c r="U2544" s="421"/>
      <c r="V2544" s="424"/>
      <c r="W2544" s="429" t="s">
        <v>7203</v>
      </c>
    </row>
    <row r="2545" spans="1:23" ht="42" x14ac:dyDescent="0.25">
      <c r="A2545" s="88">
        <v>2535</v>
      </c>
      <c r="B2545" s="673" t="s">
        <v>5453</v>
      </c>
      <c r="C2545" s="682" t="s">
        <v>6603</v>
      </c>
      <c r="D2545" s="681" t="str">
        <f>IFERROR(VLOOKUP(CONCATENATE($A2545,"T"),'05 APU'!$1:$1048576,3,),"")</f>
        <v/>
      </c>
      <c r="E2545" s="681" t="str">
        <f>IFERROR(VLOOKUP(CONCATENATE($A2545,"T2"),'05 APU'!$1:$1048576,3,),"")</f>
        <v/>
      </c>
      <c r="F2545" s="681" t="str">
        <f>IFERROR(VLOOKUP(CONCATENATE($A2545,"T3"),'05 APU'!$1:$1048576,3,),"")</f>
        <v/>
      </c>
      <c r="G2545" s="672" t="s">
        <v>168</v>
      </c>
      <c r="H2545" s="351"/>
      <c r="I2545" s="90">
        <f>IFERROR((VLOOKUP(CONCATENATE($A2545,"D"),'05 APU'!$1:$1048576,9,)),0)</f>
        <v>0</v>
      </c>
      <c r="J2545" s="90">
        <f t="shared" si="79"/>
        <v>0</v>
      </c>
      <c r="K2545" s="297" t="str">
        <f>IFERROR(VLOOKUP(CONCATENATE($A2545,"C"),'05 APU'!$1:$1048576,9,),"")</f>
        <v/>
      </c>
      <c r="L2545" s="297" t="str">
        <f>IFERROR(VLOOKUP(CONCATENATE($A2545,"B"),'05 APU'!$1:$1048576,9,),"")</f>
        <v/>
      </c>
      <c r="M2545" s="297" t="str">
        <f>IFERROR(VLOOKUP(CONCATENATE($A2545,"A"),'05 APU'!$1:$1048576,9,),"")</f>
        <v/>
      </c>
      <c r="N2545" s="86"/>
      <c r="O2545" s="90">
        <f>IFERROR(VLOOKUP(CONCATENATE($A2545,"D"),'05 APU'!$T:$AB,9,),0)</f>
        <v>0</v>
      </c>
      <c r="P2545" s="90">
        <f t="shared" si="80"/>
        <v>0</v>
      </c>
      <c r="Q2545" s="90">
        <f>IFERROR(VLOOKUP(CONCATENATE($A2545,"C"),'05 APU'!$T:$AB,9,),0)</f>
        <v>0</v>
      </c>
      <c r="R2545" s="90">
        <f>IFERROR(VLOOKUP(CONCATENATE($A2545,"B"),'05 APU'!$T:$AB,9,),0)</f>
        <v>0</v>
      </c>
      <c r="S2545" s="90">
        <f>IFERROR(VLOOKUP(CONCATENATE($A2545,"A"),'05 APU'!$T:$AB,9,),0)</f>
        <v>0</v>
      </c>
      <c r="U2545" s="421"/>
      <c r="V2545" s="424"/>
      <c r="W2545" s="429" t="s">
        <v>7203</v>
      </c>
    </row>
    <row r="2546" spans="1:23" ht="42" x14ac:dyDescent="0.25">
      <c r="A2546" s="88">
        <v>2536</v>
      </c>
      <c r="B2546" s="673" t="s">
        <v>5454</v>
      </c>
      <c r="C2546" s="682" t="s">
        <v>6604</v>
      </c>
      <c r="D2546" s="681" t="str">
        <f>IFERROR(VLOOKUP(CONCATENATE($A2546,"T"),'05 APU'!$1:$1048576,3,),"")</f>
        <v/>
      </c>
      <c r="E2546" s="681" t="str">
        <f>IFERROR(VLOOKUP(CONCATENATE($A2546,"T2"),'05 APU'!$1:$1048576,3,),"")</f>
        <v/>
      </c>
      <c r="F2546" s="681" t="str">
        <f>IFERROR(VLOOKUP(CONCATENATE($A2546,"T3"),'05 APU'!$1:$1048576,3,),"")</f>
        <v/>
      </c>
      <c r="G2546" s="672" t="s">
        <v>168</v>
      </c>
      <c r="H2546" s="351"/>
      <c r="I2546" s="90">
        <f>IFERROR((VLOOKUP(CONCATENATE($A2546,"D"),'05 APU'!$1:$1048576,9,)),0)</f>
        <v>0</v>
      </c>
      <c r="J2546" s="90">
        <f t="shared" si="79"/>
        <v>0</v>
      </c>
      <c r="K2546" s="297" t="str">
        <f>IFERROR(VLOOKUP(CONCATENATE($A2546,"C"),'05 APU'!$1:$1048576,9,),"")</f>
        <v/>
      </c>
      <c r="L2546" s="297" t="str">
        <f>IFERROR(VLOOKUP(CONCATENATE($A2546,"B"),'05 APU'!$1:$1048576,9,),"")</f>
        <v/>
      </c>
      <c r="M2546" s="297" t="str">
        <f>IFERROR(VLOOKUP(CONCATENATE($A2546,"A"),'05 APU'!$1:$1048576,9,),"")</f>
        <v/>
      </c>
      <c r="N2546" s="86"/>
      <c r="O2546" s="90">
        <f>IFERROR(VLOOKUP(CONCATENATE($A2546,"D"),'05 APU'!$T:$AB,9,),0)</f>
        <v>0</v>
      </c>
      <c r="P2546" s="90">
        <f t="shared" si="80"/>
        <v>0</v>
      </c>
      <c r="Q2546" s="90">
        <f>IFERROR(VLOOKUP(CONCATENATE($A2546,"C"),'05 APU'!$T:$AB,9,),0)</f>
        <v>0</v>
      </c>
      <c r="R2546" s="90">
        <f>IFERROR(VLOOKUP(CONCATENATE($A2546,"B"),'05 APU'!$T:$AB,9,),0)</f>
        <v>0</v>
      </c>
      <c r="S2546" s="90">
        <f>IFERROR(VLOOKUP(CONCATENATE($A2546,"A"),'05 APU'!$T:$AB,9,),0)</f>
        <v>0</v>
      </c>
      <c r="U2546" s="421"/>
      <c r="V2546" s="424"/>
      <c r="W2546" s="429" t="s">
        <v>7203</v>
      </c>
    </row>
    <row r="2547" spans="1:23" ht="42" x14ac:dyDescent="0.25">
      <c r="A2547" s="88">
        <v>2537</v>
      </c>
      <c r="B2547" s="673" t="s">
        <v>5455</v>
      </c>
      <c r="C2547" s="682" t="s">
        <v>6605</v>
      </c>
      <c r="D2547" s="681" t="str">
        <f>IFERROR(VLOOKUP(CONCATENATE($A2547,"T"),'05 APU'!$1:$1048576,3,),"")</f>
        <v/>
      </c>
      <c r="E2547" s="681" t="str">
        <f>IFERROR(VLOOKUP(CONCATENATE($A2547,"T2"),'05 APU'!$1:$1048576,3,),"")</f>
        <v/>
      </c>
      <c r="F2547" s="681" t="str">
        <f>IFERROR(VLOOKUP(CONCATENATE($A2547,"T3"),'05 APU'!$1:$1048576,3,),"")</f>
        <v/>
      </c>
      <c r="G2547" s="672" t="s">
        <v>168</v>
      </c>
      <c r="H2547" s="351"/>
      <c r="I2547" s="90">
        <f>IFERROR((VLOOKUP(CONCATENATE($A2547,"D"),'05 APU'!$1:$1048576,9,)),0)</f>
        <v>0</v>
      </c>
      <c r="J2547" s="90">
        <f t="shared" ref="J2547:J2610" si="81">IFERROR(I2547*H2547,0)</f>
        <v>0</v>
      </c>
      <c r="K2547" s="297" t="str">
        <f>IFERROR(VLOOKUP(CONCATENATE($A2547,"C"),'05 APU'!$1:$1048576,9,),"")</f>
        <v/>
      </c>
      <c r="L2547" s="297" t="str">
        <f>IFERROR(VLOOKUP(CONCATENATE($A2547,"B"),'05 APU'!$1:$1048576,9,),"")</f>
        <v/>
      </c>
      <c r="M2547" s="297" t="str">
        <f>IFERROR(VLOOKUP(CONCATENATE($A2547,"A"),'05 APU'!$1:$1048576,9,),"")</f>
        <v/>
      </c>
      <c r="N2547" s="86"/>
      <c r="O2547" s="90">
        <f>IFERROR(VLOOKUP(CONCATENATE($A2547,"D"),'05 APU'!$T:$AB,9,),0)</f>
        <v>0</v>
      </c>
      <c r="P2547" s="90">
        <f t="shared" si="80"/>
        <v>0</v>
      </c>
      <c r="Q2547" s="90">
        <f>IFERROR(VLOOKUP(CONCATENATE($A2547,"C"),'05 APU'!$T:$AB,9,),0)</f>
        <v>0</v>
      </c>
      <c r="R2547" s="90">
        <f>IFERROR(VLOOKUP(CONCATENATE($A2547,"B"),'05 APU'!$T:$AB,9,),0)</f>
        <v>0</v>
      </c>
      <c r="S2547" s="90">
        <f>IFERROR(VLOOKUP(CONCATENATE($A2547,"A"),'05 APU'!$T:$AB,9,),0)</f>
        <v>0</v>
      </c>
      <c r="U2547" s="421"/>
      <c r="V2547" s="424"/>
      <c r="W2547" s="429" t="s">
        <v>7203</v>
      </c>
    </row>
    <row r="2548" spans="1:23" ht="42" x14ac:dyDescent="0.25">
      <c r="A2548" s="88">
        <v>2538</v>
      </c>
      <c r="B2548" s="673" t="s">
        <v>5456</v>
      </c>
      <c r="C2548" s="682" t="s">
        <v>6606</v>
      </c>
      <c r="D2548" s="681" t="str">
        <f>IFERROR(VLOOKUP(CONCATENATE($A2548,"T"),'05 APU'!$1:$1048576,3,),"")</f>
        <v/>
      </c>
      <c r="E2548" s="681" t="str">
        <f>IFERROR(VLOOKUP(CONCATENATE($A2548,"T2"),'05 APU'!$1:$1048576,3,),"")</f>
        <v/>
      </c>
      <c r="F2548" s="681" t="str">
        <f>IFERROR(VLOOKUP(CONCATENATE($A2548,"T3"),'05 APU'!$1:$1048576,3,),"")</f>
        <v/>
      </c>
      <c r="G2548" s="672" t="s">
        <v>168</v>
      </c>
      <c r="H2548" s="351"/>
      <c r="I2548" s="90">
        <f>IFERROR((VLOOKUP(CONCATENATE($A2548,"D"),'05 APU'!$1:$1048576,9,)),0)</f>
        <v>0</v>
      </c>
      <c r="J2548" s="90">
        <f t="shared" si="81"/>
        <v>0</v>
      </c>
      <c r="K2548" s="297" t="str">
        <f>IFERROR(VLOOKUP(CONCATENATE($A2548,"C"),'05 APU'!$1:$1048576,9,),"")</f>
        <v/>
      </c>
      <c r="L2548" s="297" t="str">
        <f>IFERROR(VLOOKUP(CONCATENATE($A2548,"B"),'05 APU'!$1:$1048576,9,),"")</f>
        <v/>
      </c>
      <c r="M2548" s="297" t="str">
        <f>IFERROR(VLOOKUP(CONCATENATE($A2548,"A"),'05 APU'!$1:$1048576,9,),"")</f>
        <v/>
      </c>
      <c r="N2548" s="86"/>
      <c r="O2548" s="90">
        <f>IFERROR(VLOOKUP(CONCATENATE($A2548,"D"),'05 APU'!$T:$AB,9,),0)</f>
        <v>0</v>
      </c>
      <c r="P2548" s="90">
        <f t="shared" si="80"/>
        <v>0</v>
      </c>
      <c r="Q2548" s="90">
        <f>IFERROR(VLOOKUP(CONCATENATE($A2548,"C"),'05 APU'!$T:$AB,9,),0)</f>
        <v>0</v>
      </c>
      <c r="R2548" s="90">
        <f>IFERROR(VLOOKUP(CONCATENATE($A2548,"B"),'05 APU'!$T:$AB,9,),0)</f>
        <v>0</v>
      </c>
      <c r="S2548" s="90">
        <f>IFERROR(VLOOKUP(CONCATENATE($A2548,"A"),'05 APU'!$T:$AB,9,),0)</f>
        <v>0</v>
      </c>
      <c r="U2548" s="421"/>
      <c r="V2548" s="424"/>
      <c r="W2548" s="429" t="s">
        <v>7203</v>
      </c>
    </row>
    <row r="2549" spans="1:23" ht="42" x14ac:dyDescent="0.25">
      <c r="A2549" s="88">
        <v>2539</v>
      </c>
      <c r="B2549" s="673" t="s">
        <v>5457</v>
      </c>
      <c r="C2549" s="682" t="s">
        <v>6607</v>
      </c>
      <c r="D2549" s="681" t="str">
        <f>IFERROR(VLOOKUP(CONCATENATE($A2549,"T"),'05 APU'!$1:$1048576,3,),"")</f>
        <v/>
      </c>
      <c r="E2549" s="681" t="str">
        <f>IFERROR(VLOOKUP(CONCATENATE($A2549,"T2"),'05 APU'!$1:$1048576,3,),"")</f>
        <v/>
      </c>
      <c r="F2549" s="681" t="str">
        <f>IFERROR(VLOOKUP(CONCATENATE($A2549,"T3"),'05 APU'!$1:$1048576,3,),"")</f>
        <v/>
      </c>
      <c r="G2549" s="672" t="s">
        <v>168</v>
      </c>
      <c r="H2549" s="351"/>
      <c r="I2549" s="90">
        <f>IFERROR((VLOOKUP(CONCATENATE($A2549,"D"),'05 APU'!$1:$1048576,9,)),0)</f>
        <v>0</v>
      </c>
      <c r="J2549" s="90">
        <f t="shared" si="81"/>
        <v>0</v>
      </c>
      <c r="K2549" s="297" t="str">
        <f>IFERROR(VLOOKUP(CONCATENATE($A2549,"C"),'05 APU'!$1:$1048576,9,),"")</f>
        <v/>
      </c>
      <c r="L2549" s="297" t="str">
        <f>IFERROR(VLOOKUP(CONCATENATE($A2549,"B"),'05 APU'!$1:$1048576,9,),"")</f>
        <v/>
      </c>
      <c r="M2549" s="297" t="str">
        <f>IFERROR(VLOOKUP(CONCATENATE($A2549,"A"),'05 APU'!$1:$1048576,9,),"")</f>
        <v/>
      </c>
      <c r="N2549" s="86"/>
      <c r="O2549" s="90">
        <f>IFERROR(VLOOKUP(CONCATENATE($A2549,"D"),'05 APU'!$T:$AB,9,),0)</f>
        <v>0</v>
      </c>
      <c r="P2549" s="90">
        <f t="shared" si="80"/>
        <v>0</v>
      </c>
      <c r="Q2549" s="90">
        <f>IFERROR(VLOOKUP(CONCATENATE($A2549,"C"),'05 APU'!$T:$AB,9,),0)</f>
        <v>0</v>
      </c>
      <c r="R2549" s="90">
        <f>IFERROR(VLOOKUP(CONCATENATE($A2549,"B"),'05 APU'!$T:$AB,9,),0)</f>
        <v>0</v>
      </c>
      <c r="S2549" s="90">
        <f>IFERROR(VLOOKUP(CONCATENATE($A2549,"A"),'05 APU'!$T:$AB,9,),0)</f>
        <v>0</v>
      </c>
      <c r="U2549" s="421"/>
      <c r="V2549" s="424"/>
      <c r="W2549" s="429" t="s">
        <v>7203</v>
      </c>
    </row>
    <row r="2550" spans="1:23" ht="42" x14ac:dyDescent="0.25">
      <c r="A2550" s="88">
        <v>2540</v>
      </c>
      <c r="B2550" s="673" t="s">
        <v>5458</v>
      </c>
      <c r="C2550" s="682" t="s">
        <v>6608</v>
      </c>
      <c r="D2550" s="681" t="str">
        <f>IFERROR(VLOOKUP(CONCATENATE($A2550,"T"),'05 APU'!$1:$1048576,3,),"")</f>
        <v/>
      </c>
      <c r="E2550" s="681" t="str">
        <f>IFERROR(VLOOKUP(CONCATENATE($A2550,"T2"),'05 APU'!$1:$1048576,3,),"")</f>
        <v/>
      </c>
      <c r="F2550" s="681" t="str">
        <f>IFERROR(VLOOKUP(CONCATENATE($A2550,"T3"),'05 APU'!$1:$1048576,3,),"")</f>
        <v/>
      </c>
      <c r="G2550" s="672" t="s">
        <v>168</v>
      </c>
      <c r="H2550" s="351"/>
      <c r="I2550" s="90">
        <f>IFERROR((VLOOKUP(CONCATENATE($A2550,"D"),'05 APU'!$1:$1048576,9,)),0)</f>
        <v>0</v>
      </c>
      <c r="J2550" s="90">
        <f t="shared" si="81"/>
        <v>0</v>
      </c>
      <c r="K2550" s="297" t="str">
        <f>IFERROR(VLOOKUP(CONCATENATE($A2550,"C"),'05 APU'!$1:$1048576,9,),"")</f>
        <v/>
      </c>
      <c r="L2550" s="297" t="str">
        <f>IFERROR(VLOOKUP(CONCATENATE($A2550,"B"),'05 APU'!$1:$1048576,9,),"")</f>
        <v/>
      </c>
      <c r="M2550" s="297" t="str">
        <f>IFERROR(VLOOKUP(CONCATENATE($A2550,"A"),'05 APU'!$1:$1048576,9,),"")</f>
        <v/>
      </c>
      <c r="N2550" s="86"/>
      <c r="O2550" s="90">
        <f>IFERROR(VLOOKUP(CONCATENATE($A2550,"D"),'05 APU'!$T:$AB,9,),0)</f>
        <v>0</v>
      </c>
      <c r="P2550" s="90">
        <f t="shared" si="80"/>
        <v>0</v>
      </c>
      <c r="Q2550" s="90">
        <f>IFERROR(VLOOKUP(CONCATENATE($A2550,"C"),'05 APU'!$T:$AB,9,),0)</f>
        <v>0</v>
      </c>
      <c r="R2550" s="90">
        <f>IFERROR(VLOOKUP(CONCATENATE($A2550,"B"),'05 APU'!$T:$AB,9,),0)</f>
        <v>0</v>
      </c>
      <c r="S2550" s="90">
        <f>IFERROR(VLOOKUP(CONCATENATE($A2550,"A"),'05 APU'!$T:$AB,9,),0)</f>
        <v>0</v>
      </c>
      <c r="U2550" s="421"/>
      <c r="V2550" s="424"/>
      <c r="W2550" s="429" t="s">
        <v>7203</v>
      </c>
    </row>
    <row r="2551" spans="1:23" ht="42" x14ac:dyDescent="0.25">
      <c r="A2551" s="88">
        <v>2541</v>
      </c>
      <c r="B2551" s="673" t="s">
        <v>5459</v>
      </c>
      <c r="C2551" s="682" t="s">
        <v>6609</v>
      </c>
      <c r="D2551" s="681" t="str">
        <f>IFERROR(VLOOKUP(CONCATENATE($A2551,"T"),'05 APU'!$1:$1048576,3,),"")</f>
        <v/>
      </c>
      <c r="E2551" s="681" t="str">
        <f>IFERROR(VLOOKUP(CONCATENATE($A2551,"T2"),'05 APU'!$1:$1048576,3,),"")</f>
        <v/>
      </c>
      <c r="F2551" s="681" t="str">
        <f>IFERROR(VLOOKUP(CONCATENATE($A2551,"T3"),'05 APU'!$1:$1048576,3,),"")</f>
        <v/>
      </c>
      <c r="G2551" s="672" t="s">
        <v>168</v>
      </c>
      <c r="H2551" s="351"/>
      <c r="I2551" s="90">
        <f>IFERROR((VLOOKUP(CONCATENATE($A2551,"D"),'05 APU'!$1:$1048576,9,)),0)</f>
        <v>0</v>
      </c>
      <c r="J2551" s="90">
        <f t="shared" si="81"/>
        <v>0</v>
      </c>
      <c r="K2551" s="297" t="str">
        <f>IFERROR(VLOOKUP(CONCATENATE($A2551,"C"),'05 APU'!$1:$1048576,9,),"")</f>
        <v/>
      </c>
      <c r="L2551" s="297" t="str">
        <f>IFERROR(VLOOKUP(CONCATENATE($A2551,"B"),'05 APU'!$1:$1048576,9,),"")</f>
        <v/>
      </c>
      <c r="M2551" s="297" t="str">
        <f>IFERROR(VLOOKUP(CONCATENATE($A2551,"A"),'05 APU'!$1:$1048576,9,),"")</f>
        <v/>
      </c>
      <c r="N2551" s="86"/>
      <c r="O2551" s="90">
        <f>IFERROR(VLOOKUP(CONCATENATE($A2551,"D"),'05 APU'!$T:$AB,9,),0)</f>
        <v>0</v>
      </c>
      <c r="P2551" s="90">
        <f t="shared" si="80"/>
        <v>0</v>
      </c>
      <c r="Q2551" s="90">
        <f>IFERROR(VLOOKUP(CONCATENATE($A2551,"C"),'05 APU'!$T:$AB,9,),0)</f>
        <v>0</v>
      </c>
      <c r="R2551" s="90">
        <f>IFERROR(VLOOKUP(CONCATENATE($A2551,"B"),'05 APU'!$T:$AB,9,),0)</f>
        <v>0</v>
      </c>
      <c r="S2551" s="90">
        <f>IFERROR(VLOOKUP(CONCATENATE($A2551,"A"),'05 APU'!$T:$AB,9,),0)</f>
        <v>0</v>
      </c>
      <c r="U2551" s="421"/>
      <c r="V2551" s="424"/>
      <c r="W2551" s="429" t="s">
        <v>7203</v>
      </c>
    </row>
    <row r="2552" spans="1:23" ht="42" x14ac:dyDescent="0.25">
      <c r="A2552" s="88">
        <v>2542</v>
      </c>
      <c r="B2552" s="673" t="s">
        <v>5460</v>
      </c>
      <c r="C2552" s="682" t="s">
        <v>6610</v>
      </c>
      <c r="D2552" s="681" t="str">
        <f>IFERROR(VLOOKUP(CONCATENATE($A2552,"T"),'05 APU'!$1:$1048576,3,),"")</f>
        <v/>
      </c>
      <c r="E2552" s="681" t="str">
        <f>IFERROR(VLOOKUP(CONCATENATE($A2552,"T2"),'05 APU'!$1:$1048576,3,),"")</f>
        <v/>
      </c>
      <c r="F2552" s="681" t="str">
        <f>IFERROR(VLOOKUP(CONCATENATE($A2552,"T3"),'05 APU'!$1:$1048576,3,),"")</f>
        <v/>
      </c>
      <c r="G2552" s="672" t="s">
        <v>168</v>
      </c>
      <c r="H2552" s="351"/>
      <c r="I2552" s="90">
        <f>IFERROR((VLOOKUP(CONCATENATE($A2552,"D"),'05 APU'!$1:$1048576,9,)),0)</f>
        <v>0</v>
      </c>
      <c r="J2552" s="90">
        <f t="shared" si="81"/>
        <v>0</v>
      </c>
      <c r="K2552" s="297" t="str">
        <f>IFERROR(VLOOKUP(CONCATENATE($A2552,"C"),'05 APU'!$1:$1048576,9,),"")</f>
        <v/>
      </c>
      <c r="L2552" s="297" t="str">
        <f>IFERROR(VLOOKUP(CONCATENATE($A2552,"B"),'05 APU'!$1:$1048576,9,),"")</f>
        <v/>
      </c>
      <c r="M2552" s="297" t="str">
        <f>IFERROR(VLOOKUP(CONCATENATE($A2552,"A"),'05 APU'!$1:$1048576,9,),"")</f>
        <v/>
      </c>
      <c r="N2552" s="86"/>
      <c r="O2552" s="90">
        <f>IFERROR(VLOOKUP(CONCATENATE($A2552,"D"),'05 APU'!$T:$AB,9,),0)</f>
        <v>0</v>
      </c>
      <c r="P2552" s="90">
        <f t="shared" si="80"/>
        <v>0</v>
      </c>
      <c r="Q2552" s="90">
        <f>IFERROR(VLOOKUP(CONCATENATE($A2552,"C"),'05 APU'!$T:$AB,9,),0)</f>
        <v>0</v>
      </c>
      <c r="R2552" s="90">
        <f>IFERROR(VLOOKUP(CONCATENATE($A2552,"B"),'05 APU'!$T:$AB,9,),0)</f>
        <v>0</v>
      </c>
      <c r="S2552" s="90">
        <f>IFERROR(VLOOKUP(CONCATENATE($A2552,"A"),'05 APU'!$T:$AB,9,),0)</f>
        <v>0</v>
      </c>
      <c r="U2552" s="421"/>
      <c r="V2552" s="424"/>
      <c r="W2552" s="429" t="s">
        <v>7203</v>
      </c>
    </row>
    <row r="2553" spans="1:23" ht="42" x14ac:dyDescent="0.25">
      <c r="A2553" s="88">
        <v>2543</v>
      </c>
      <c r="B2553" s="673" t="s">
        <v>5461</v>
      </c>
      <c r="C2553" s="682" t="s">
        <v>6611</v>
      </c>
      <c r="D2553" s="681" t="str">
        <f>IFERROR(VLOOKUP(CONCATENATE($A2553,"T"),'05 APU'!$1:$1048576,3,),"")</f>
        <v/>
      </c>
      <c r="E2553" s="681" t="str">
        <f>IFERROR(VLOOKUP(CONCATENATE($A2553,"T2"),'05 APU'!$1:$1048576,3,),"")</f>
        <v/>
      </c>
      <c r="F2553" s="681" t="str">
        <f>IFERROR(VLOOKUP(CONCATENATE($A2553,"T3"),'05 APU'!$1:$1048576,3,),"")</f>
        <v/>
      </c>
      <c r="G2553" s="672" t="s">
        <v>168</v>
      </c>
      <c r="H2553" s="351"/>
      <c r="I2553" s="90">
        <f>IFERROR((VLOOKUP(CONCATENATE($A2553,"D"),'05 APU'!$1:$1048576,9,)),0)</f>
        <v>0</v>
      </c>
      <c r="J2553" s="90">
        <f t="shared" si="81"/>
        <v>0</v>
      </c>
      <c r="K2553" s="297" t="str">
        <f>IFERROR(VLOOKUP(CONCATENATE($A2553,"C"),'05 APU'!$1:$1048576,9,),"")</f>
        <v/>
      </c>
      <c r="L2553" s="297" t="str">
        <f>IFERROR(VLOOKUP(CONCATENATE($A2553,"B"),'05 APU'!$1:$1048576,9,),"")</f>
        <v/>
      </c>
      <c r="M2553" s="297" t="str">
        <f>IFERROR(VLOOKUP(CONCATENATE($A2553,"A"),'05 APU'!$1:$1048576,9,),"")</f>
        <v/>
      </c>
      <c r="N2553" s="86"/>
      <c r="O2553" s="90">
        <f>IFERROR(VLOOKUP(CONCATENATE($A2553,"D"),'05 APU'!$T:$AB,9,),0)</f>
        <v>0</v>
      </c>
      <c r="P2553" s="90">
        <f t="shared" si="80"/>
        <v>0</v>
      </c>
      <c r="Q2553" s="90">
        <f>IFERROR(VLOOKUP(CONCATENATE($A2553,"C"),'05 APU'!$T:$AB,9,),0)</f>
        <v>0</v>
      </c>
      <c r="R2553" s="90">
        <f>IFERROR(VLOOKUP(CONCATENATE($A2553,"B"),'05 APU'!$T:$AB,9,),0)</f>
        <v>0</v>
      </c>
      <c r="S2553" s="90">
        <f>IFERROR(VLOOKUP(CONCATENATE($A2553,"A"),'05 APU'!$T:$AB,9,),0)</f>
        <v>0</v>
      </c>
      <c r="U2553" s="421"/>
      <c r="V2553" s="424"/>
      <c r="W2553" s="429" t="s">
        <v>7203</v>
      </c>
    </row>
    <row r="2554" spans="1:23" ht="42" x14ac:dyDescent="0.25">
      <c r="A2554" s="88">
        <v>2544</v>
      </c>
      <c r="B2554" s="673" t="s">
        <v>5462</v>
      </c>
      <c r="C2554" s="682" t="s">
        <v>6612</v>
      </c>
      <c r="D2554" s="681" t="str">
        <f>IFERROR(VLOOKUP(CONCATENATE($A2554,"T"),'05 APU'!$1:$1048576,3,),"")</f>
        <v/>
      </c>
      <c r="E2554" s="681" t="str">
        <f>IFERROR(VLOOKUP(CONCATENATE($A2554,"T2"),'05 APU'!$1:$1048576,3,),"")</f>
        <v/>
      </c>
      <c r="F2554" s="681" t="str">
        <f>IFERROR(VLOOKUP(CONCATENATE($A2554,"T3"),'05 APU'!$1:$1048576,3,),"")</f>
        <v/>
      </c>
      <c r="G2554" s="672" t="s">
        <v>168</v>
      </c>
      <c r="H2554" s="351"/>
      <c r="I2554" s="90">
        <f>IFERROR((VLOOKUP(CONCATENATE($A2554,"D"),'05 APU'!$1:$1048576,9,)),0)</f>
        <v>0</v>
      </c>
      <c r="J2554" s="90">
        <f t="shared" si="81"/>
        <v>0</v>
      </c>
      <c r="K2554" s="297" t="str">
        <f>IFERROR(VLOOKUP(CONCATENATE($A2554,"C"),'05 APU'!$1:$1048576,9,),"")</f>
        <v/>
      </c>
      <c r="L2554" s="297" t="str">
        <f>IFERROR(VLOOKUP(CONCATENATE($A2554,"B"),'05 APU'!$1:$1048576,9,),"")</f>
        <v/>
      </c>
      <c r="M2554" s="297" t="str">
        <f>IFERROR(VLOOKUP(CONCATENATE($A2554,"A"),'05 APU'!$1:$1048576,9,),"")</f>
        <v/>
      </c>
      <c r="N2554" s="86"/>
      <c r="O2554" s="90">
        <f>IFERROR(VLOOKUP(CONCATENATE($A2554,"D"),'05 APU'!$T:$AB,9,),0)</f>
        <v>0</v>
      </c>
      <c r="P2554" s="90">
        <f t="shared" si="80"/>
        <v>0</v>
      </c>
      <c r="Q2554" s="90">
        <f>IFERROR(VLOOKUP(CONCATENATE($A2554,"C"),'05 APU'!$T:$AB,9,),0)</f>
        <v>0</v>
      </c>
      <c r="R2554" s="90">
        <f>IFERROR(VLOOKUP(CONCATENATE($A2554,"B"),'05 APU'!$T:$AB,9,),0)</f>
        <v>0</v>
      </c>
      <c r="S2554" s="90">
        <f>IFERROR(VLOOKUP(CONCATENATE($A2554,"A"),'05 APU'!$T:$AB,9,),0)</f>
        <v>0</v>
      </c>
      <c r="U2554" s="421"/>
      <c r="V2554" s="424"/>
      <c r="W2554" s="429" t="s">
        <v>7203</v>
      </c>
    </row>
    <row r="2555" spans="1:23" ht="42" x14ac:dyDescent="0.25">
      <c r="A2555" s="88">
        <v>2545</v>
      </c>
      <c r="B2555" s="673" t="s">
        <v>5463</v>
      </c>
      <c r="C2555" s="682" t="s">
        <v>6613</v>
      </c>
      <c r="D2555" s="681" t="str">
        <f>IFERROR(VLOOKUP(CONCATENATE($A2555,"T"),'05 APU'!$1:$1048576,3,),"")</f>
        <v/>
      </c>
      <c r="E2555" s="681" t="str">
        <f>IFERROR(VLOOKUP(CONCATENATE($A2555,"T2"),'05 APU'!$1:$1048576,3,),"")</f>
        <v/>
      </c>
      <c r="F2555" s="681" t="str">
        <f>IFERROR(VLOOKUP(CONCATENATE($A2555,"T3"),'05 APU'!$1:$1048576,3,),"")</f>
        <v/>
      </c>
      <c r="G2555" s="672" t="s">
        <v>168</v>
      </c>
      <c r="H2555" s="351"/>
      <c r="I2555" s="90">
        <f>IFERROR((VLOOKUP(CONCATENATE($A2555,"D"),'05 APU'!$1:$1048576,9,)),0)</f>
        <v>0</v>
      </c>
      <c r="J2555" s="90">
        <f t="shared" si="81"/>
        <v>0</v>
      </c>
      <c r="K2555" s="297" t="str">
        <f>IFERROR(VLOOKUP(CONCATENATE($A2555,"C"),'05 APU'!$1:$1048576,9,),"")</f>
        <v/>
      </c>
      <c r="L2555" s="297" t="str">
        <f>IFERROR(VLOOKUP(CONCATENATE($A2555,"B"),'05 APU'!$1:$1048576,9,),"")</f>
        <v/>
      </c>
      <c r="M2555" s="297" t="str">
        <f>IFERROR(VLOOKUP(CONCATENATE($A2555,"A"),'05 APU'!$1:$1048576,9,),"")</f>
        <v/>
      </c>
      <c r="N2555" s="86"/>
      <c r="O2555" s="90">
        <f>IFERROR(VLOOKUP(CONCATENATE($A2555,"D"),'05 APU'!$T:$AB,9,),0)</f>
        <v>0</v>
      </c>
      <c r="P2555" s="90">
        <f t="shared" si="80"/>
        <v>0</v>
      </c>
      <c r="Q2555" s="90">
        <f>IFERROR(VLOOKUP(CONCATENATE($A2555,"C"),'05 APU'!$T:$AB,9,),0)</f>
        <v>0</v>
      </c>
      <c r="R2555" s="90">
        <f>IFERROR(VLOOKUP(CONCATENATE($A2555,"B"),'05 APU'!$T:$AB,9,),0)</f>
        <v>0</v>
      </c>
      <c r="S2555" s="90">
        <f>IFERROR(VLOOKUP(CONCATENATE($A2555,"A"),'05 APU'!$T:$AB,9,),0)</f>
        <v>0</v>
      </c>
      <c r="U2555" s="421"/>
      <c r="V2555" s="424"/>
      <c r="W2555" s="429" t="s">
        <v>7203</v>
      </c>
    </row>
    <row r="2556" spans="1:23" ht="42" x14ac:dyDescent="0.25">
      <c r="A2556" s="88">
        <v>2546</v>
      </c>
      <c r="B2556" s="673" t="s">
        <v>5464</v>
      </c>
      <c r="C2556" s="682" t="s">
        <v>6614</v>
      </c>
      <c r="D2556" s="681" t="str">
        <f>IFERROR(VLOOKUP(CONCATENATE($A2556,"T"),'05 APU'!$1:$1048576,3,),"")</f>
        <v/>
      </c>
      <c r="E2556" s="681" t="str">
        <f>IFERROR(VLOOKUP(CONCATENATE($A2556,"T2"),'05 APU'!$1:$1048576,3,),"")</f>
        <v/>
      </c>
      <c r="F2556" s="681" t="str">
        <f>IFERROR(VLOOKUP(CONCATENATE($A2556,"T3"),'05 APU'!$1:$1048576,3,),"")</f>
        <v/>
      </c>
      <c r="G2556" s="672" t="s">
        <v>168</v>
      </c>
      <c r="H2556" s="351"/>
      <c r="I2556" s="90">
        <f>IFERROR((VLOOKUP(CONCATENATE($A2556,"D"),'05 APU'!$1:$1048576,9,)),0)</f>
        <v>0</v>
      </c>
      <c r="J2556" s="90">
        <f t="shared" si="81"/>
        <v>0</v>
      </c>
      <c r="K2556" s="297" t="str">
        <f>IFERROR(VLOOKUP(CONCATENATE($A2556,"C"),'05 APU'!$1:$1048576,9,),"")</f>
        <v/>
      </c>
      <c r="L2556" s="297" t="str">
        <f>IFERROR(VLOOKUP(CONCATENATE($A2556,"B"),'05 APU'!$1:$1048576,9,),"")</f>
        <v/>
      </c>
      <c r="M2556" s="297" t="str">
        <f>IFERROR(VLOOKUP(CONCATENATE($A2556,"A"),'05 APU'!$1:$1048576,9,),"")</f>
        <v/>
      </c>
      <c r="N2556" s="86"/>
      <c r="O2556" s="90">
        <f>IFERROR(VLOOKUP(CONCATENATE($A2556,"D"),'05 APU'!$T:$AB,9,),0)</f>
        <v>0</v>
      </c>
      <c r="P2556" s="90">
        <f t="shared" si="80"/>
        <v>0</v>
      </c>
      <c r="Q2556" s="90">
        <f>IFERROR(VLOOKUP(CONCATENATE($A2556,"C"),'05 APU'!$T:$AB,9,),0)</f>
        <v>0</v>
      </c>
      <c r="R2556" s="90">
        <f>IFERROR(VLOOKUP(CONCATENATE($A2556,"B"),'05 APU'!$T:$AB,9,),0)</f>
        <v>0</v>
      </c>
      <c r="S2556" s="90">
        <f>IFERROR(VLOOKUP(CONCATENATE($A2556,"A"),'05 APU'!$T:$AB,9,),0)</f>
        <v>0</v>
      </c>
      <c r="U2556" s="421"/>
      <c r="V2556" s="424"/>
      <c r="W2556" s="429" t="s">
        <v>7203</v>
      </c>
    </row>
    <row r="2557" spans="1:23" ht="42" x14ac:dyDescent="0.25">
      <c r="A2557" s="88">
        <v>2547</v>
      </c>
      <c r="B2557" s="673" t="s">
        <v>5465</v>
      </c>
      <c r="C2557" s="682" t="s">
        <v>6615</v>
      </c>
      <c r="D2557" s="681" t="str">
        <f>IFERROR(VLOOKUP(CONCATENATE($A2557,"T"),'05 APU'!$1:$1048576,3,),"")</f>
        <v/>
      </c>
      <c r="E2557" s="681" t="str">
        <f>IFERROR(VLOOKUP(CONCATENATE($A2557,"T2"),'05 APU'!$1:$1048576,3,),"")</f>
        <v/>
      </c>
      <c r="F2557" s="681" t="str">
        <f>IFERROR(VLOOKUP(CONCATENATE($A2557,"T3"),'05 APU'!$1:$1048576,3,),"")</f>
        <v/>
      </c>
      <c r="G2557" s="672" t="s">
        <v>168</v>
      </c>
      <c r="H2557" s="351"/>
      <c r="I2557" s="90">
        <f>IFERROR((VLOOKUP(CONCATENATE($A2557,"D"),'05 APU'!$1:$1048576,9,)),0)</f>
        <v>0</v>
      </c>
      <c r="J2557" s="90">
        <f t="shared" si="81"/>
        <v>0</v>
      </c>
      <c r="K2557" s="297" t="str">
        <f>IFERROR(VLOOKUP(CONCATENATE($A2557,"C"),'05 APU'!$1:$1048576,9,),"")</f>
        <v/>
      </c>
      <c r="L2557" s="297" t="str">
        <f>IFERROR(VLOOKUP(CONCATENATE($A2557,"B"),'05 APU'!$1:$1048576,9,),"")</f>
        <v/>
      </c>
      <c r="M2557" s="297" t="str">
        <f>IFERROR(VLOOKUP(CONCATENATE($A2557,"A"),'05 APU'!$1:$1048576,9,),"")</f>
        <v/>
      </c>
      <c r="N2557" s="86"/>
      <c r="O2557" s="90">
        <f>IFERROR(VLOOKUP(CONCATENATE($A2557,"D"),'05 APU'!$T:$AB,9,),0)</f>
        <v>0</v>
      </c>
      <c r="P2557" s="90">
        <f t="shared" si="80"/>
        <v>0</v>
      </c>
      <c r="Q2557" s="90">
        <f>IFERROR(VLOOKUP(CONCATENATE($A2557,"C"),'05 APU'!$T:$AB,9,),0)</f>
        <v>0</v>
      </c>
      <c r="R2557" s="90">
        <f>IFERROR(VLOOKUP(CONCATENATE($A2557,"B"),'05 APU'!$T:$AB,9,),0)</f>
        <v>0</v>
      </c>
      <c r="S2557" s="90">
        <f>IFERROR(VLOOKUP(CONCATENATE($A2557,"A"),'05 APU'!$T:$AB,9,),0)</f>
        <v>0</v>
      </c>
      <c r="U2557" s="421"/>
      <c r="V2557" s="424"/>
      <c r="W2557" s="429" t="s">
        <v>7203</v>
      </c>
    </row>
    <row r="2558" spans="1:23" ht="42" x14ac:dyDescent="0.25">
      <c r="A2558" s="88">
        <v>2548</v>
      </c>
      <c r="B2558" s="673" t="s">
        <v>5466</v>
      </c>
      <c r="C2558" s="682" t="s">
        <v>6616</v>
      </c>
      <c r="D2558" s="681" t="str">
        <f>IFERROR(VLOOKUP(CONCATENATE($A2558,"T"),'05 APU'!$1:$1048576,3,),"")</f>
        <v/>
      </c>
      <c r="E2558" s="681" t="str">
        <f>IFERROR(VLOOKUP(CONCATENATE($A2558,"T2"),'05 APU'!$1:$1048576,3,),"")</f>
        <v/>
      </c>
      <c r="F2558" s="681" t="str">
        <f>IFERROR(VLOOKUP(CONCATENATE($A2558,"T3"),'05 APU'!$1:$1048576,3,),"")</f>
        <v/>
      </c>
      <c r="G2558" s="672" t="s">
        <v>168</v>
      </c>
      <c r="H2558" s="351"/>
      <c r="I2558" s="90">
        <f>IFERROR((VLOOKUP(CONCATENATE($A2558,"D"),'05 APU'!$1:$1048576,9,)),0)</f>
        <v>0</v>
      </c>
      <c r="J2558" s="90">
        <f t="shared" si="81"/>
        <v>0</v>
      </c>
      <c r="K2558" s="297" t="str">
        <f>IFERROR(VLOOKUP(CONCATENATE($A2558,"C"),'05 APU'!$1:$1048576,9,),"")</f>
        <v/>
      </c>
      <c r="L2558" s="297" t="str">
        <f>IFERROR(VLOOKUP(CONCATENATE($A2558,"B"),'05 APU'!$1:$1048576,9,),"")</f>
        <v/>
      </c>
      <c r="M2558" s="297" t="str">
        <f>IFERROR(VLOOKUP(CONCATENATE($A2558,"A"),'05 APU'!$1:$1048576,9,),"")</f>
        <v/>
      </c>
      <c r="N2558" s="86"/>
      <c r="O2558" s="90">
        <f>IFERROR(VLOOKUP(CONCATENATE($A2558,"D"),'05 APU'!$T:$AB,9,),0)</f>
        <v>0</v>
      </c>
      <c r="P2558" s="90">
        <f t="shared" si="80"/>
        <v>0</v>
      </c>
      <c r="Q2558" s="90">
        <f>IFERROR(VLOOKUP(CONCATENATE($A2558,"C"),'05 APU'!$T:$AB,9,),0)</f>
        <v>0</v>
      </c>
      <c r="R2558" s="90">
        <f>IFERROR(VLOOKUP(CONCATENATE($A2558,"B"),'05 APU'!$T:$AB,9,),0)</f>
        <v>0</v>
      </c>
      <c r="S2558" s="90">
        <f>IFERROR(VLOOKUP(CONCATENATE($A2558,"A"),'05 APU'!$T:$AB,9,),0)</f>
        <v>0</v>
      </c>
      <c r="U2558" s="421"/>
      <c r="V2558" s="424"/>
      <c r="W2558" s="429" t="s">
        <v>7203</v>
      </c>
    </row>
    <row r="2559" spans="1:23" ht="42" x14ac:dyDescent="0.25">
      <c r="A2559" s="88">
        <v>2549</v>
      </c>
      <c r="B2559" s="673" t="s">
        <v>5467</v>
      </c>
      <c r="C2559" s="682" t="s">
        <v>6617</v>
      </c>
      <c r="D2559" s="681" t="str">
        <f>IFERROR(VLOOKUP(CONCATENATE($A2559,"T"),'05 APU'!$1:$1048576,3,),"")</f>
        <v/>
      </c>
      <c r="E2559" s="681" t="str">
        <f>IFERROR(VLOOKUP(CONCATENATE($A2559,"T2"),'05 APU'!$1:$1048576,3,),"")</f>
        <v/>
      </c>
      <c r="F2559" s="681" t="str">
        <f>IFERROR(VLOOKUP(CONCATENATE($A2559,"T3"),'05 APU'!$1:$1048576,3,),"")</f>
        <v/>
      </c>
      <c r="G2559" s="672" t="s">
        <v>168</v>
      </c>
      <c r="H2559" s="351"/>
      <c r="I2559" s="90">
        <f>IFERROR((VLOOKUP(CONCATENATE($A2559,"D"),'05 APU'!$1:$1048576,9,)),0)</f>
        <v>0</v>
      </c>
      <c r="J2559" s="90">
        <f t="shared" si="81"/>
        <v>0</v>
      </c>
      <c r="K2559" s="297" t="str">
        <f>IFERROR(VLOOKUP(CONCATENATE($A2559,"C"),'05 APU'!$1:$1048576,9,),"")</f>
        <v/>
      </c>
      <c r="L2559" s="297" t="str">
        <f>IFERROR(VLOOKUP(CONCATENATE($A2559,"B"),'05 APU'!$1:$1048576,9,),"")</f>
        <v/>
      </c>
      <c r="M2559" s="297" t="str">
        <f>IFERROR(VLOOKUP(CONCATENATE($A2559,"A"),'05 APU'!$1:$1048576,9,),"")</f>
        <v/>
      </c>
      <c r="N2559" s="86"/>
      <c r="O2559" s="90">
        <f>IFERROR(VLOOKUP(CONCATENATE($A2559,"D"),'05 APU'!$T:$AB,9,),0)</f>
        <v>0</v>
      </c>
      <c r="P2559" s="90">
        <f t="shared" si="80"/>
        <v>0</v>
      </c>
      <c r="Q2559" s="90">
        <f>IFERROR(VLOOKUP(CONCATENATE($A2559,"C"),'05 APU'!$T:$AB,9,),0)</f>
        <v>0</v>
      </c>
      <c r="R2559" s="90">
        <f>IFERROR(VLOOKUP(CONCATENATE($A2559,"B"),'05 APU'!$T:$AB,9,),0)</f>
        <v>0</v>
      </c>
      <c r="S2559" s="90">
        <f>IFERROR(VLOOKUP(CONCATENATE($A2559,"A"),'05 APU'!$T:$AB,9,),0)</f>
        <v>0</v>
      </c>
      <c r="U2559" s="421"/>
      <c r="V2559" s="424"/>
      <c r="W2559" s="429" t="s">
        <v>7203</v>
      </c>
    </row>
    <row r="2560" spans="1:23" ht="42" x14ac:dyDescent="0.25">
      <c r="A2560" s="88">
        <v>2550</v>
      </c>
      <c r="B2560" s="673" t="s">
        <v>5468</v>
      </c>
      <c r="C2560" s="682" t="s">
        <v>6618</v>
      </c>
      <c r="D2560" s="681" t="str">
        <f>IFERROR(VLOOKUP(CONCATENATE($A2560,"T"),'05 APU'!$1:$1048576,3,),"")</f>
        <v/>
      </c>
      <c r="E2560" s="681" t="str">
        <f>IFERROR(VLOOKUP(CONCATENATE($A2560,"T2"),'05 APU'!$1:$1048576,3,),"")</f>
        <v/>
      </c>
      <c r="F2560" s="681" t="str">
        <f>IFERROR(VLOOKUP(CONCATENATE($A2560,"T3"),'05 APU'!$1:$1048576,3,),"")</f>
        <v/>
      </c>
      <c r="G2560" s="672" t="s">
        <v>168</v>
      </c>
      <c r="H2560" s="351"/>
      <c r="I2560" s="90">
        <f>IFERROR((VLOOKUP(CONCATENATE($A2560,"D"),'05 APU'!$1:$1048576,9,)),0)</f>
        <v>0</v>
      </c>
      <c r="J2560" s="90">
        <f t="shared" si="81"/>
        <v>0</v>
      </c>
      <c r="K2560" s="297" t="str">
        <f>IFERROR(VLOOKUP(CONCATENATE($A2560,"C"),'05 APU'!$1:$1048576,9,),"")</f>
        <v/>
      </c>
      <c r="L2560" s="297" t="str">
        <f>IFERROR(VLOOKUP(CONCATENATE($A2560,"B"),'05 APU'!$1:$1048576,9,),"")</f>
        <v/>
      </c>
      <c r="M2560" s="297" t="str">
        <f>IFERROR(VLOOKUP(CONCATENATE($A2560,"A"),'05 APU'!$1:$1048576,9,),"")</f>
        <v/>
      </c>
      <c r="N2560" s="86"/>
      <c r="O2560" s="90">
        <f>IFERROR(VLOOKUP(CONCATENATE($A2560,"D"),'05 APU'!$T:$AB,9,),0)</f>
        <v>0</v>
      </c>
      <c r="P2560" s="90">
        <f t="shared" si="80"/>
        <v>0</v>
      </c>
      <c r="Q2560" s="90">
        <f>IFERROR(VLOOKUP(CONCATENATE($A2560,"C"),'05 APU'!$T:$AB,9,),0)</f>
        <v>0</v>
      </c>
      <c r="R2560" s="90">
        <f>IFERROR(VLOOKUP(CONCATENATE($A2560,"B"),'05 APU'!$T:$AB,9,),0)</f>
        <v>0</v>
      </c>
      <c r="S2560" s="90">
        <f>IFERROR(VLOOKUP(CONCATENATE($A2560,"A"),'05 APU'!$T:$AB,9,),0)</f>
        <v>0</v>
      </c>
      <c r="U2560" s="421"/>
      <c r="V2560" s="424"/>
      <c r="W2560" s="429" t="s">
        <v>7203</v>
      </c>
    </row>
    <row r="2561" spans="1:23" ht="42" x14ac:dyDescent="0.25">
      <c r="A2561" s="88">
        <v>2551</v>
      </c>
      <c r="B2561" s="673" t="s">
        <v>5469</v>
      </c>
      <c r="C2561" s="682" t="s">
        <v>6619</v>
      </c>
      <c r="D2561" s="681" t="str">
        <f>IFERROR(VLOOKUP(CONCATENATE($A2561,"T"),'05 APU'!$1:$1048576,3,),"")</f>
        <v/>
      </c>
      <c r="E2561" s="681" t="str">
        <f>IFERROR(VLOOKUP(CONCATENATE($A2561,"T2"),'05 APU'!$1:$1048576,3,),"")</f>
        <v/>
      </c>
      <c r="F2561" s="681" t="str">
        <f>IFERROR(VLOOKUP(CONCATENATE($A2561,"T3"),'05 APU'!$1:$1048576,3,),"")</f>
        <v/>
      </c>
      <c r="G2561" s="672" t="s">
        <v>168</v>
      </c>
      <c r="H2561" s="351"/>
      <c r="I2561" s="90">
        <f>IFERROR((VLOOKUP(CONCATENATE($A2561,"D"),'05 APU'!$1:$1048576,9,)),0)</f>
        <v>0</v>
      </c>
      <c r="J2561" s="90">
        <f t="shared" si="81"/>
        <v>0</v>
      </c>
      <c r="K2561" s="297" t="str">
        <f>IFERROR(VLOOKUP(CONCATENATE($A2561,"C"),'05 APU'!$1:$1048576,9,),"")</f>
        <v/>
      </c>
      <c r="L2561" s="297" t="str">
        <f>IFERROR(VLOOKUP(CONCATENATE($A2561,"B"),'05 APU'!$1:$1048576,9,),"")</f>
        <v/>
      </c>
      <c r="M2561" s="297" t="str">
        <f>IFERROR(VLOOKUP(CONCATENATE($A2561,"A"),'05 APU'!$1:$1048576,9,),"")</f>
        <v/>
      </c>
      <c r="N2561" s="86"/>
      <c r="O2561" s="90">
        <f>IFERROR(VLOOKUP(CONCATENATE($A2561,"D"),'05 APU'!$T:$AB,9,),0)</f>
        <v>0</v>
      </c>
      <c r="P2561" s="90">
        <f t="shared" si="80"/>
        <v>0</v>
      </c>
      <c r="Q2561" s="90">
        <f>IFERROR(VLOOKUP(CONCATENATE($A2561,"C"),'05 APU'!$T:$AB,9,),0)</f>
        <v>0</v>
      </c>
      <c r="R2561" s="90">
        <f>IFERROR(VLOOKUP(CONCATENATE($A2561,"B"),'05 APU'!$T:$AB,9,),0)</f>
        <v>0</v>
      </c>
      <c r="S2561" s="90">
        <f>IFERROR(VLOOKUP(CONCATENATE($A2561,"A"),'05 APU'!$T:$AB,9,),0)</f>
        <v>0</v>
      </c>
      <c r="U2561" s="421"/>
      <c r="V2561" s="424"/>
      <c r="W2561" s="429" t="s">
        <v>7203</v>
      </c>
    </row>
    <row r="2562" spans="1:23" ht="42" x14ac:dyDescent="0.25">
      <c r="A2562" s="88">
        <v>2552</v>
      </c>
      <c r="B2562" s="673" t="s">
        <v>5470</v>
      </c>
      <c r="C2562" s="682" t="s">
        <v>6620</v>
      </c>
      <c r="D2562" s="681" t="str">
        <f>IFERROR(VLOOKUP(CONCATENATE($A2562,"T"),'05 APU'!$1:$1048576,3,),"")</f>
        <v/>
      </c>
      <c r="E2562" s="681" t="str">
        <f>IFERROR(VLOOKUP(CONCATENATE($A2562,"T2"),'05 APU'!$1:$1048576,3,),"")</f>
        <v/>
      </c>
      <c r="F2562" s="681" t="str">
        <f>IFERROR(VLOOKUP(CONCATENATE($A2562,"T3"),'05 APU'!$1:$1048576,3,),"")</f>
        <v/>
      </c>
      <c r="G2562" s="672" t="s">
        <v>168</v>
      </c>
      <c r="H2562" s="351"/>
      <c r="I2562" s="90">
        <f>IFERROR((VLOOKUP(CONCATENATE($A2562,"D"),'05 APU'!$1:$1048576,9,)),0)</f>
        <v>0</v>
      </c>
      <c r="J2562" s="90">
        <f t="shared" si="81"/>
        <v>0</v>
      </c>
      <c r="K2562" s="297" t="str">
        <f>IFERROR(VLOOKUP(CONCATENATE($A2562,"C"),'05 APU'!$1:$1048576,9,),"")</f>
        <v/>
      </c>
      <c r="L2562" s="297" t="str">
        <f>IFERROR(VLOOKUP(CONCATENATE($A2562,"B"),'05 APU'!$1:$1048576,9,),"")</f>
        <v/>
      </c>
      <c r="M2562" s="297" t="str">
        <f>IFERROR(VLOOKUP(CONCATENATE($A2562,"A"),'05 APU'!$1:$1048576,9,),"")</f>
        <v/>
      </c>
      <c r="N2562" s="86"/>
      <c r="O2562" s="90">
        <f>IFERROR(VLOOKUP(CONCATENATE($A2562,"D"),'05 APU'!$T:$AB,9,),0)</f>
        <v>0</v>
      </c>
      <c r="P2562" s="90">
        <f t="shared" si="80"/>
        <v>0</v>
      </c>
      <c r="Q2562" s="90">
        <f>IFERROR(VLOOKUP(CONCATENATE($A2562,"C"),'05 APU'!$T:$AB,9,),0)</f>
        <v>0</v>
      </c>
      <c r="R2562" s="90">
        <f>IFERROR(VLOOKUP(CONCATENATE($A2562,"B"),'05 APU'!$T:$AB,9,),0)</f>
        <v>0</v>
      </c>
      <c r="S2562" s="90">
        <f>IFERROR(VLOOKUP(CONCATENATE($A2562,"A"),'05 APU'!$T:$AB,9,),0)</f>
        <v>0</v>
      </c>
      <c r="U2562" s="421"/>
      <c r="V2562" s="424"/>
      <c r="W2562" s="429" t="s">
        <v>7203</v>
      </c>
    </row>
    <row r="2563" spans="1:23" ht="42" x14ac:dyDescent="0.25">
      <c r="A2563" s="88">
        <v>2553</v>
      </c>
      <c r="B2563" s="673" t="s">
        <v>5471</v>
      </c>
      <c r="C2563" s="682" t="s">
        <v>6621</v>
      </c>
      <c r="D2563" s="681" t="str">
        <f>IFERROR(VLOOKUP(CONCATENATE($A2563,"T"),'05 APU'!$1:$1048576,3,),"")</f>
        <v/>
      </c>
      <c r="E2563" s="681" t="str">
        <f>IFERROR(VLOOKUP(CONCATENATE($A2563,"T2"),'05 APU'!$1:$1048576,3,),"")</f>
        <v/>
      </c>
      <c r="F2563" s="681" t="str">
        <f>IFERROR(VLOOKUP(CONCATENATE($A2563,"T3"),'05 APU'!$1:$1048576,3,),"")</f>
        <v/>
      </c>
      <c r="G2563" s="672" t="s">
        <v>168</v>
      </c>
      <c r="H2563" s="351"/>
      <c r="I2563" s="90">
        <f>IFERROR((VLOOKUP(CONCATENATE($A2563,"D"),'05 APU'!$1:$1048576,9,)),0)</f>
        <v>0</v>
      </c>
      <c r="J2563" s="90">
        <f t="shared" si="81"/>
        <v>0</v>
      </c>
      <c r="K2563" s="297" t="str">
        <f>IFERROR(VLOOKUP(CONCATENATE($A2563,"C"),'05 APU'!$1:$1048576,9,),"")</f>
        <v/>
      </c>
      <c r="L2563" s="297" t="str">
        <f>IFERROR(VLOOKUP(CONCATENATE($A2563,"B"),'05 APU'!$1:$1048576,9,),"")</f>
        <v/>
      </c>
      <c r="M2563" s="297" t="str">
        <f>IFERROR(VLOOKUP(CONCATENATE($A2563,"A"),'05 APU'!$1:$1048576,9,),"")</f>
        <v/>
      </c>
      <c r="N2563" s="86"/>
      <c r="O2563" s="90">
        <f>IFERROR(VLOOKUP(CONCATENATE($A2563,"D"),'05 APU'!$T:$AB,9,),0)</f>
        <v>0</v>
      </c>
      <c r="P2563" s="90">
        <f t="shared" si="80"/>
        <v>0</v>
      </c>
      <c r="Q2563" s="90">
        <f>IFERROR(VLOOKUP(CONCATENATE($A2563,"C"),'05 APU'!$T:$AB,9,),0)</f>
        <v>0</v>
      </c>
      <c r="R2563" s="90">
        <f>IFERROR(VLOOKUP(CONCATENATE($A2563,"B"),'05 APU'!$T:$AB,9,),0)</f>
        <v>0</v>
      </c>
      <c r="S2563" s="90">
        <f>IFERROR(VLOOKUP(CONCATENATE($A2563,"A"),'05 APU'!$T:$AB,9,),0)</f>
        <v>0</v>
      </c>
      <c r="U2563" s="421"/>
      <c r="V2563" s="424"/>
      <c r="W2563" s="429" t="s">
        <v>7203</v>
      </c>
    </row>
    <row r="2564" spans="1:23" ht="42" x14ac:dyDescent="0.25">
      <c r="A2564" s="88">
        <v>2554</v>
      </c>
      <c r="B2564" s="673" t="s">
        <v>5472</v>
      </c>
      <c r="C2564" s="682" t="s">
        <v>6622</v>
      </c>
      <c r="D2564" s="681" t="str">
        <f>IFERROR(VLOOKUP(CONCATENATE($A2564,"T"),'05 APU'!$1:$1048576,3,),"")</f>
        <v/>
      </c>
      <c r="E2564" s="681" t="str">
        <f>IFERROR(VLOOKUP(CONCATENATE($A2564,"T2"),'05 APU'!$1:$1048576,3,),"")</f>
        <v/>
      </c>
      <c r="F2564" s="681" t="str">
        <f>IFERROR(VLOOKUP(CONCATENATE($A2564,"T3"),'05 APU'!$1:$1048576,3,),"")</f>
        <v/>
      </c>
      <c r="G2564" s="672" t="s">
        <v>168</v>
      </c>
      <c r="H2564" s="351"/>
      <c r="I2564" s="90">
        <f>IFERROR((VLOOKUP(CONCATENATE($A2564,"D"),'05 APU'!$1:$1048576,9,)),0)</f>
        <v>0</v>
      </c>
      <c r="J2564" s="90">
        <f t="shared" si="81"/>
        <v>0</v>
      </c>
      <c r="K2564" s="297" t="str">
        <f>IFERROR(VLOOKUP(CONCATENATE($A2564,"C"),'05 APU'!$1:$1048576,9,),"")</f>
        <v/>
      </c>
      <c r="L2564" s="297" t="str">
        <f>IFERROR(VLOOKUP(CONCATENATE($A2564,"B"),'05 APU'!$1:$1048576,9,),"")</f>
        <v/>
      </c>
      <c r="M2564" s="297" t="str">
        <f>IFERROR(VLOOKUP(CONCATENATE($A2564,"A"),'05 APU'!$1:$1048576,9,),"")</f>
        <v/>
      </c>
      <c r="N2564" s="86"/>
      <c r="O2564" s="90">
        <f>IFERROR(VLOOKUP(CONCATENATE($A2564,"D"),'05 APU'!$T:$AB,9,),0)</f>
        <v>0</v>
      </c>
      <c r="P2564" s="90">
        <f t="shared" si="80"/>
        <v>0</v>
      </c>
      <c r="Q2564" s="90">
        <f>IFERROR(VLOOKUP(CONCATENATE($A2564,"C"),'05 APU'!$T:$AB,9,),0)</f>
        <v>0</v>
      </c>
      <c r="R2564" s="90">
        <f>IFERROR(VLOOKUP(CONCATENATE($A2564,"B"),'05 APU'!$T:$AB,9,),0)</f>
        <v>0</v>
      </c>
      <c r="S2564" s="90">
        <f>IFERROR(VLOOKUP(CONCATENATE($A2564,"A"),'05 APU'!$T:$AB,9,),0)</f>
        <v>0</v>
      </c>
      <c r="U2564" s="421"/>
      <c r="V2564" s="424"/>
      <c r="W2564" s="429" t="s">
        <v>7203</v>
      </c>
    </row>
    <row r="2565" spans="1:23" ht="42" x14ac:dyDescent="0.25">
      <c r="A2565" s="88">
        <v>2555</v>
      </c>
      <c r="B2565" s="673" t="s">
        <v>5473</v>
      </c>
      <c r="C2565" s="682" t="s">
        <v>6623</v>
      </c>
      <c r="D2565" s="681" t="str">
        <f>IFERROR(VLOOKUP(CONCATENATE($A2565,"T"),'05 APU'!$1:$1048576,3,),"")</f>
        <v/>
      </c>
      <c r="E2565" s="681" t="str">
        <f>IFERROR(VLOOKUP(CONCATENATE($A2565,"T2"),'05 APU'!$1:$1048576,3,),"")</f>
        <v/>
      </c>
      <c r="F2565" s="681" t="str">
        <f>IFERROR(VLOOKUP(CONCATENATE($A2565,"T3"),'05 APU'!$1:$1048576,3,),"")</f>
        <v/>
      </c>
      <c r="G2565" s="672" t="s">
        <v>168</v>
      </c>
      <c r="H2565" s="351"/>
      <c r="I2565" s="90">
        <f>IFERROR((VLOOKUP(CONCATENATE($A2565,"D"),'05 APU'!$1:$1048576,9,)),0)</f>
        <v>0</v>
      </c>
      <c r="J2565" s="90">
        <f t="shared" si="81"/>
        <v>0</v>
      </c>
      <c r="K2565" s="297" t="str">
        <f>IFERROR(VLOOKUP(CONCATENATE($A2565,"C"),'05 APU'!$1:$1048576,9,),"")</f>
        <v/>
      </c>
      <c r="L2565" s="297" t="str">
        <f>IFERROR(VLOOKUP(CONCATENATE($A2565,"B"),'05 APU'!$1:$1048576,9,),"")</f>
        <v/>
      </c>
      <c r="M2565" s="297" t="str">
        <f>IFERROR(VLOOKUP(CONCATENATE($A2565,"A"),'05 APU'!$1:$1048576,9,),"")</f>
        <v/>
      </c>
      <c r="N2565" s="86"/>
      <c r="O2565" s="90">
        <f>IFERROR(VLOOKUP(CONCATENATE($A2565,"D"),'05 APU'!$T:$AB,9,),0)</f>
        <v>0</v>
      </c>
      <c r="P2565" s="90">
        <f t="shared" si="80"/>
        <v>0</v>
      </c>
      <c r="Q2565" s="90">
        <f>IFERROR(VLOOKUP(CONCATENATE($A2565,"C"),'05 APU'!$T:$AB,9,),0)</f>
        <v>0</v>
      </c>
      <c r="R2565" s="90">
        <f>IFERROR(VLOOKUP(CONCATENATE($A2565,"B"),'05 APU'!$T:$AB,9,),0)</f>
        <v>0</v>
      </c>
      <c r="S2565" s="90">
        <f>IFERROR(VLOOKUP(CONCATENATE($A2565,"A"),'05 APU'!$T:$AB,9,),0)</f>
        <v>0</v>
      </c>
      <c r="U2565" s="421"/>
      <c r="V2565" s="424"/>
      <c r="W2565" s="429" t="s">
        <v>7203</v>
      </c>
    </row>
    <row r="2566" spans="1:23" ht="42" x14ac:dyDescent="0.25">
      <c r="A2566" s="88">
        <v>2556</v>
      </c>
      <c r="B2566" s="673" t="s">
        <v>5474</v>
      </c>
      <c r="C2566" s="682" t="s">
        <v>6624</v>
      </c>
      <c r="D2566" s="681" t="str">
        <f>IFERROR(VLOOKUP(CONCATENATE($A2566,"T"),'05 APU'!$1:$1048576,3,),"")</f>
        <v/>
      </c>
      <c r="E2566" s="681" t="str">
        <f>IFERROR(VLOOKUP(CONCATENATE($A2566,"T2"),'05 APU'!$1:$1048576,3,),"")</f>
        <v/>
      </c>
      <c r="F2566" s="681" t="str">
        <f>IFERROR(VLOOKUP(CONCATENATE($A2566,"T3"),'05 APU'!$1:$1048576,3,),"")</f>
        <v/>
      </c>
      <c r="G2566" s="672" t="s">
        <v>168</v>
      </c>
      <c r="H2566" s="351"/>
      <c r="I2566" s="90">
        <f>IFERROR((VLOOKUP(CONCATENATE($A2566,"D"),'05 APU'!$1:$1048576,9,)),0)</f>
        <v>0</v>
      </c>
      <c r="J2566" s="90">
        <f t="shared" si="81"/>
        <v>0</v>
      </c>
      <c r="K2566" s="297" t="str">
        <f>IFERROR(VLOOKUP(CONCATENATE($A2566,"C"),'05 APU'!$1:$1048576,9,),"")</f>
        <v/>
      </c>
      <c r="L2566" s="297" t="str">
        <f>IFERROR(VLOOKUP(CONCATENATE($A2566,"B"),'05 APU'!$1:$1048576,9,),"")</f>
        <v/>
      </c>
      <c r="M2566" s="297" t="str">
        <f>IFERROR(VLOOKUP(CONCATENATE($A2566,"A"),'05 APU'!$1:$1048576,9,),"")</f>
        <v/>
      </c>
      <c r="N2566" s="86"/>
      <c r="O2566" s="90">
        <f>IFERROR(VLOOKUP(CONCATENATE($A2566,"D"),'05 APU'!$T:$AB,9,),0)</f>
        <v>0</v>
      </c>
      <c r="P2566" s="90">
        <f t="shared" si="80"/>
        <v>0</v>
      </c>
      <c r="Q2566" s="90">
        <f>IFERROR(VLOOKUP(CONCATENATE($A2566,"C"),'05 APU'!$T:$AB,9,),0)</f>
        <v>0</v>
      </c>
      <c r="R2566" s="90">
        <f>IFERROR(VLOOKUP(CONCATENATE($A2566,"B"),'05 APU'!$T:$AB,9,),0)</f>
        <v>0</v>
      </c>
      <c r="S2566" s="90">
        <f>IFERROR(VLOOKUP(CONCATENATE($A2566,"A"),'05 APU'!$T:$AB,9,),0)</f>
        <v>0</v>
      </c>
      <c r="U2566" s="421"/>
      <c r="V2566" s="424"/>
      <c r="W2566" s="429" t="s">
        <v>7203</v>
      </c>
    </row>
    <row r="2567" spans="1:23" ht="42" x14ac:dyDescent="0.25">
      <c r="A2567" s="88">
        <v>2557</v>
      </c>
      <c r="B2567" s="673" t="s">
        <v>5475</v>
      </c>
      <c r="C2567" s="682" t="s">
        <v>6625</v>
      </c>
      <c r="D2567" s="681" t="str">
        <f>IFERROR(VLOOKUP(CONCATENATE($A2567,"T"),'05 APU'!$1:$1048576,3,),"")</f>
        <v/>
      </c>
      <c r="E2567" s="681" t="str">
        <f>IFERROR(VLOOKUP(CONCATENATE($A2567,"T2"),'05 APU'!$1:$1048576,3,),"")</f>
        <v/>
      </c>
      <c r="F2567" s="681" t="str">
        <f>IFERROR(VLOOKUP(CONCATENATE($A2567,"T3"),'05 APU'!$1:$1048576,3,),"")</f>
        <v/>
      </c>
      <c r="G2567" s="672" t="s">
        <v>168</v>
      </c>
      <c r="H2567" s="351"/>
      <c r="I2567" s="90">
        <f>IFERROR((VLOOKUP(CONCATENATE($A2567,"D"),'05 APU'!$1:$1048576,9,)),0)</f>
        <v>0</v>
      </c>
      <c r="J2567" s="90">
        <f t="shared" si="81"/>
        <v>0</v>
      </c>
      <c r="K2567" s="297" t="str">
        <f>IFERROR(VLOOKUP(CONCATENATE($A2567,"C"),'05 APU'!$1:$1048576,9,),"")</f>
        <v/>
      </c>
      <c r="L2567" s="297" t="str">
        <f>IFERROR(VLOOKUP(CONCATENATE($A2567,"B"),'05 APU'!$1:$1048576,9,),"")</f>
        <v/>
      </c>
      <c r="M2567" s="297" t="str">
        <f>IFERROR(VLOOKUP(CONCATENATE($A2567,"A"),'05 APU'!$1:$1048576,9,),"")</f>
        <v/>
      </c>
      <c r="N2567" s="86"/>
      <c r="O2567" s="90">
        <f>IFERROR(VLOOKUP(CONCATENATE($A2567,"D"),'05 APU'!$T:$AB,9,),0)</f>
        <v>0</v>
      </c>
      <c r="P2567" s="90">
        <f t="shared" si="80"/>
        <v>0</v>
      </c>
      <c r="Q2567" s="90">
        <f>IFERROR(VLOOKUP(CONCATENATE($A2567,"C"),'05 APU'!$T:$AB,9,),0)</f>
        <v>0</v>
      </c>
      <c r="R2567" s="90">
        <f>IFERROR(VLOOKUP(CONCATENATE($A2567,"B"),'05 APU'!$T:$AB,9,),0)</f>
        <v>0</v>
      </c>
      <c r="S2567" s="90">
        <f>IFERROR(VLOOKUP(CONCATENATE($A2567,"A"),'05 APU'!$T:$AB,9,),0)</f>
        <v>0</v>
      </c>
      <c r="U2567" s="421"/>
      <c r="V2567" s="424"/>
      <c r="W2567" s="429" t="s">
        <v>7203</v>
      </c>
    </row>
    <row r="2568" spans="1:23" ht="42" x14ac:dyDescent="0.25">
      <c r="A2568" s="88">
        <v>2558</v>
      </c>
      <c r="B2568" s="673" t="s">
        <v>5476</v>
      </c>
      <c r="C2568" s="682" t="s">
        <v>6626</v>
      </c>
      <c r="D2568" s="681" t="str">
        <f>IFERROR(VLOOKUP(CONCATENATE($A2568,"T"),'05 APU'!$1:$1048576,3,),"")</f>
        <v/>
      </c>
      <c r="E2568" s="681" t="str">
        <f>IFERROR(VLOOKUP(CONCATENATE($A2568,"T2"),'05 APU'!$1:$1048576,3,),"")</f>
        <v/>
      </c>
      <c r="F2568" s="681" t="str">
        <f>IFERROR(VLOOKUP(CONCATENATE($A2568,"T3"),'05 APU'!$1:$1048576,3,),"")</f>
        <v/>
      </c>
      <c r="G2568" s="672" t="s">
        <v>168</v>
      </c>
      <c r="H2568" s="351"/>
      <c r="I2568" s="90">
        <f>IFERROR((VLOOKUP(CONCATENATE($A2568,"D"),'05 APU'!$1:$1048576,9,)),0)</f>
        <v>0</v>
      </c>
      <c r="J2568" s="90">
        <f t="shared" si="81"/>
        <v>0</v>
      </c>
      <c r="K2568" s="297" t="str">
        <f>IFERROR(VLOOKUP(CONCATENATE($A2568,"C"),'05 APU'!$1:$1048576,9,),"")</f>
        <v/>
      </c>
      <c r="L2568" s="297" t="str">
        <f>IFERROR(VLOOKUP(CONCATENATE($A2568,"B"),'05 APU'!$1:$1048576,9,),"")</f>
        <v/>
      </c>
      <c r="M2568" s="297" t="str">
        <f>IFERROR(VLOOKUP(CONCATENATE($A2568,"A"),'05 APU'!$1:$1048576,9,),"")</f>
        <v/>
      </c>
      <c r="N2568" s="86"/>
      <c r="O2568" s="90">
        <f>IFERROR(VLOOKUP(CONCATENATE($A2568,"D"),'05 APU'!$T:$AB,9,),0)</f>
        <v>0</v>
      </c>
      <c r="P2568" s="90">
        <f t="shared" si="80"/>
        <v>0</v>
      </c>
      <c r="Q2568" s="90">
        <f>IFERROR(VLOOKUP(CONCATENATE($A2568,"C"),'05 APU'!$T:$AB,9,),0)</f>
        <v>0</v>
      </c>
      <c r="R2568" s="90">
        <f>IFERROR(VLOOKUP(CONCATENATE($A2568,"B"),'05 APU'!$T:$AB,9,),0)</f>
        <v>0</v>
      </c>
      <c r="S2568" s="90">
        <f>IFERROR(VLOOKUP(CONCATENATE($A2568,"A"),'05 APU'!$T:$AB,9,),0)</f>
        <v>0</v>
      </c>
      <c r="U2568" s="421"/>
      <c r="V2568" s="424"/>
      <c r="W2568" s="429" t="s">
        <v>7203</v>
      </c>
    </row>
    <row r="2569" spans="1:23" ht="42" x14ac:dyDescent="0.25">
      <c r="A2569" s="88">
        <v>2559</v>
      </c>
      <c r="B2569" s="673" t="s">
        <v>5477</v>
      </c>
      <c r="C2569" s="682" t="s">
        <v>6627</v>
      </c>
      <c r="D2569" s="681" t="str">
        <f>IFERROR(VLOOKUP(CONCATENATE($A2569,"T"),'05 APU'!$1:$1048576,3,),"")</f>
        <v/>
      </c>
      <c r="E2569" s="681" t="str">
        <f>IFERROR(VLOOKUP(CONCATENATE($A2569,"T2"),'05 APU'!$1:$1048576,3,),"")</f>
        <v/>
      </c>
      <c r="F2569" s="681" t="str">
        <f>IFERROR(VLOOKUP(CONCATENATE($A2569,"T3"),'05 APU'!$1:$1048576,3,),"")</f>
        <v/>
      </c>
      <c r="G2569" s="672" t="s">
        <v>168</v>
      </c>
      <c r="H2569" s="351"/>
      <c r="I2569" s="90">
        <f>IFERROR((VLOOKUP(CONCATENATE($A2569,"D"),'05 APU'!$1:$1048576,9,)),0)</f>
        <v>0</v>
      </c>
      <c r="J2569" s="90">
        <f t="shared" si="81"/>
        <v>0</v>
      </c>
      <c r="K2569" s="297" t="str">
        <f>IFERROR(VLOOKUP(CONCATENATE($A2569,"C"),'05 APU'!$1:$1048576,9,),"")</f>
        <v/>
      </c>
      <c r="L2569" s="297" t="str">
        <f>IFERROR(VLOOKUP(CONCATENATE($A2569,"B"),'05 APU'!$1:$1048576,9,),"")</f>
        <v/>
      </c>
      <c r="M2569" s="297" t="str">
        <f>IFERROR(VLOOKUP(CONCATENATE($A2569,"A"),'05 APU'!$1:$1048576,9,),"")</f>
        <v/>
      </c>
      <c r="N2569" s="86"/>
      <c r="O2569" s="90">
        <f>IFERROR(VLOOKUP(CONCATENATE($A2569,"D"),'05 APU'!$T:$AB,9,),0)</f>
        <v>0</v>
      </c>
      <c r="P2569" s="90">
        <f t="shared" si="80"/>
        <v>0</v>
      </c>
      <c r="Q2569" s="90">
        <f>IFERROR(VLOOKUP(CONCATENATE($A2569,"C"),'05 APU'!$T:$AB,9,),0)</f>
        <v>0</v>
      </c>
      <c r="R2569" s="90">
        <f>IFERROR(VLOOKUP(CONCATENATE($A2569,"B"),'05 APU'!$T:$AB,9,),0)</f>
        <v>0</v>
      </c>
      <c r="S2569" s="90">
        <f>IFERROR(VLOOKUP(CONCATENATE($A2569,"A"),'05 APU'!$T:$AB,9,),0)</f>
        <v>0</v>
      </c>
      <c r="U2569" s="421"/>
      <c r="V2569" s="424"/>
      <c r="W2569" s="429" t="s">
        <v>7203</v>
      </c>
    </row>
    <row r="2570" spans="1:23" ht="42" x14ac:dyDescent="0.25">
      <c r="A2570" s="88">
        <v>2560</v>
      </c>
      <c r="B2570" s="673" t="s">
        <v>5478</v>
      </c>
      <c r="C2570" s="682" t="s">
        <v>6628</v>
      </c>
      <c r="D2570" s="681" t="str">
        <f>IFERROR(VLOOKUP(CONCATENATE($A2570,"T"),'05 APU'!$1:$1048576,3,),"")</f>
        <v/>
      </c>
      <c r="E2570" s="681" t="str">
        <f>IFERROR(VLOOKUP(CONCATENATE($A2570,"T2"),'05 APU'!$1:$1048576,3,),"")</f>
        <v/>
      </c>
      <c r="F2570" s="681" t="str">
        <f>IFERROR(VLOOKUP(CONCATENATE($A2570,"T3"),'05 APU'!$1:$1048576,3,),"")</f>
        <v/>
      </c>
      <c r="G2570" s="672" t="s">
        <v>168</v>
      </c>
      <c r="H2570" s="351"/>
      <c r="I2570" s="90">
        <f>IFERROR((VLOOKUP(CONCATENATE($A2570,"D"),'05 APU'!$1:$1048576,9,)),0)</f>
        <v>0</v>
      </c>
      <c r="J2570" s="90">
        <f t="shared" si="81"/>
        <v>0</v>
      </c>
      <c r="K2570" s="297" t="str">
        <f>IFERROR(VLOOKUP(CONCATENATE($A2570,"C"),'05 APU'!$1:$1048576,9,),"")</f>
        <v/>
      </c>
      <c r="L2570" s="297" t="str">
        <f>IFERROR(VLOOKUP(CONCATENATE($A2570,"B"),'05 APU'!$1:$1048576,9,),"")</f>
        <v/>
      </c>
      <c r="M2570" s="297" t="str">
        <f>IFERROR(VLOOKUP(CONCATENATE($A2570,"A"),'05 APU'!$1:$1048576,9,),"")</f>
        <v/>
      </c>
      <c r="N2570" s="86"/>
      <c r="O2570" s="90">
        <f>IFERROR(VLOOKUP(CONCATENATE($A2570,"D"),'05 APU'!$T:$AB,9,),0)</f>
        <v>0</v>
      </c>
      <c r="P2570" s="90">
        <f t="shared" si="80"/>
        <v>0</v>
      </c>
      <c r="Q2570" s="90">
        <f>IFERROR(VLOOKUP(CONCATENATE($A2570,"C"),'05 APU'!$T:$AB,9,),0)</f>
        <v>0</v>
      </c>
      <c r="R2570" s="90">
        <f>IFERROR(VLOOKUP(CONCATENATE($A2570,"B"),'05 APU'!$T:$AB,9,),0)</f>
        <v>0</v>
      </c>
      <c r="S2570" s="90">
        <f>IFERROR(VLOOKUP(CONCATENATE($A2570,"A"),'05 APU'!$T:$AB,9,),0)</f>
        <v>0</v>
      </c>
      <c r="U2570" s="421"/>
      <c r="V2570" s="424"/>
      <c r="W2570" s="429" t="s">
        <v>7203</v>
      </c>
    </row>
    <row r="2571" spans="1:23" ht="42" x14ac:dyDescent="0.25">
      <c r="A2571" s="88">
        <v>2561</v>
      </c>
      <c r="B2571" s="673" t="s">
        <v>5479</v>
      </c>
      <c r="C2571" s="682" t="s">
        <v>6629</v>
      </c>
      <c r="D2571" s="681" t="str">
        <f>IFERROR(VLOOKUP(CONCATENATE($A2571,"T"),'05 APU'!$1:$1048576,3,),"")</f>
        <v/>
      </c>
      <c r="E2571" s="681" t="str">
        <f>IFERROR(VLOOKUP(CONCATENATE($A2571,"T2"),'05 APU'!$1:$1048576,3,),"")</f>
        <v/>
      </c>
      <c r="F2571" s="681" t="str">
        <f>IFERROR(VLOOKUP(CONCATENATE($A2571,"T3"),'05 APU'!$1:$1048576,3,),"")</f>
        <v/>
      </c>
      <c r="G2571" s="672" t="s">
        <v>168</v>
      </c>
      <c r="H2571" s="351"/>
      <c r="I2571" s="90">
        <f>IFERROR((VLOOKUP(CONCATENATE($A2571,"D"),'05 APU'!$1:$1048576,9,)),0)</f>
        <v>0</v>
      </c>
      <c r="J2571" s="90">
        <f t="shared" si="81"/>
        <v>0</v>
      </c>
      <c r="K2571" s="297" t="str">
        <f>IFERROR(VLOOKUP(CONCATENATE($A2571,"C"),'05 APU'!$1:$1048576,9,),"")</f>
        <v/>
      </c>
      <c r="L2571" s="297" t="str">
        <f>IFERROR(VLOOKUP(CONCATENATE($A2571,"B"),'05 APU'!$1:$1048576,9,),"")</f>
        <v/>
      </c>
      <c r="M2571" s="297" t="str">
        <f>IFERROR(VLOOKUP(CONCATENATE($A2571,"A"),'05 APU'!$1:$1048576,9,),"")</f>
        <v/>
      </c>
      <c r="N2571" s="86"/>
      <c r="O2571" s="90">
        <f>IFERROR(VLOOKUP(CONCATENATE($A2571,"D"),'05 APU'!$T:$AB,9,),0)</f>
        <v>0</v>
      </c>
      <c r="P2571" s="90">
        <f t="shared" ref="P2571:P2634" si="82">IFERROR($O2571*$H2571,0)</f>
        <v>0</v>
      </c>
      <c r="Q2571" s="90">
        <f>IFERROR(VLOOKUP(CONCATENATE($A2571,"C"),'05 APU'!$T:$AB,9,),0)</f>
        <v>0</v>
      </c>
      <c r="R2571" s="90">
        <f>IFERROR(VLOOKUP(CONCATENATE($A2571,"B"),'05 APU'!$T:$AB,9,),0)</f>
        <v>0</v>
      </c>
      <c r="S2571" s="90">
        <f>IFERROR(VLOOKUP(CONCATENATE($A2571,"A"),'05 APU'!$T:$AB,9,),0)</f>
        <v>0</v>
      </c>
      <c r="U2571" s="421"/>
      <c r="V2571" s="424"/>
      <c r="W2571" s="429" t="s">
        <v>7203</v>
      </c>
    </row>
    <row r="2572" spans="1:23" ht="31.5" x14ac:dyDescent="0.25">
      <c r="A2572" s="88">
        <v>2562</v>
      </c>
      <c r="B2572" s="673" t="s">
        <v>5480</v>
      </c>
      <c r="C2572" s="682" t="s">
        <v>6630</v>
      </c>
      <c r="D2572" s="681" t="str">
        <f>IFERROR(VLOOKUP(CONCATENATE($A2572,"T"),'05 APU'!$1:$1048576,3,),"")</f>
        <v/>
      </c>
      <c r="E2572" s="681" t="str">
        <f>IFERROR(VLOOKUP(CONCATENATE($A2572,"T2"),'05 APU'!$1:$1048576,3,),"")</f>
        <v/>
      </c>
      <c r="F2572" s="681" t="str">
        <f>IFERROR(VLOOKUP(CONCATENATE($A2572,"T3"),'05 APU'!$1:$1048576,3,),"")</f>
        <v/>
      </c>
      <c r="G2572" s="672" t="s">
        <v>168</v>
      </c>
      <c r="H2572" s="351"/>
      <c r="I2572" s="90">
        <f>IFERROR((VLOOKUP(CONCATENATE($A2572,"D"),'05 APU'!$1:$1048576,9,)),0)</f>
        <v>0</v>
      </c>
      <c r="J2572" s="90">
        <f t="shared" si="81"/>
        <v>0</v>
      </c>
      <c r="K2572" s="297" t="str">
        <f>IFERROR(VLOOKUP(CONCATENATE($A2572,"C"),'05 APU'!$1:$1048576,9,),"")</f>
        <v/>
      </c>
      <c r="L2572" s="297" t="str">
        <f>IFERROR(VLOOKUP(CONCATENATE($A2572,"B"),'05 APU'!$1:$1048576,9,),"")</f>
        <v/>
      </c>
      <c r="M2572" s="297" t="str">
        <f>IFERROR(VLOOKUP(CONCATENATE($A2572,"A"),'05 APU'!$1:$1048576,9,),"")</f>
        <v/>
      </c>
      <c r="N2572" s="86"/>
      <c r="O2572" s="90">
        <f>IFERROR(VLOOKUP(CONCATENATE($A2572,"D"),'05 APU'!$T:$AB,9,),0)</f>
        <v>0</v>
      </c>
      <c r="P2572" s="90">
        <f t="shared" si="82"/>
        <v>0</v>
      </c>
      <c r="Q2572" s="90">
        <f>IFERROR(VLOOKUP(CONCATENATE($A2572,"C"),'05 APU'!$T:$AB,9,),0)</f>
        <v>0</v>
      </c>
      <c r="R2572" s="90">
        <f>IFERROR(VLOOKUP(CONCATENATE($A2572,"B"),'05 APU'!$T:$AB,9,),0)</f>
        <v>0</v>
      </c>
      <c r="S2572" s="90">
        <f>IFERROR(VLOOKUP(CONCATENATE($A2572,"A"),'05 APU'!$T:$AB,9,),0)</f>
        <v>0</v>
      </c>
      <c r="U2572" s="421"/>
      <c r="V2572" s="424"/>
      <c r="W2572" s="429" t="s">
        <v>7203</v>
      </c>
    </row>
    <row r="2573" spans="1:23" ht="42" x14ac:dyDescent="0.25">
      <c r="A2573" s="88">
        <v>2563</v>
      </c>
      <c r="B2573" s="673" t="s">
        <v>5481</v>
      </c>
      <c r="C2573" s="682" t="s">
        <v>6631</v>
      </c>
      <c r="D2573" s="681" t="str">
        <f>IFERROR(VLOOKUP(CONCATENATE($A2573,"T"),'05 APU'!$1:$1048576,3,),"")</f>
        <v/>
      </c>
      <c r="E2573" s="681" t="str">
        <f>IFERROR(VLOOKUP(CONCATENATE($A2573,"T2"),'05 APU'!$1:$1048576,3,),"")</f>
        <v/>
      </c>
      <c r="F2573" s="681" t="str">
        <f>IFERROR(VLOOKUP(CONCATENATE($A2573,"T3"),'05 APU'!$1:$1048576,3,),"")</f>
        <v/>
      </c>
      <c r="G2573" s="672" t="s">
        <v>168</v>
      </c>
      <c r="H2573" s="351"/>
      <c r="I2573" s="90">
        <f>IFERROR((VLOOKUP(CONCATENATE($A2573,"D"),'05 APU'!$1:$1048576,9,)),0)</f>
        <v>0</v>
      </c>
      <c r="J2573" s="90">
        <f t="shared" si="81"/>
        <v>0</v>
      </c>
      <c r="K2573" s="297" t="str">
        <f>IFERROR(VLOOKUP(CONCATENATE($A2573,"C"),'05 APU'!$1:$1048576,9,),"")</f>
        <v/>
      </c>
      <c r="L2573" s="297" t="str">
        <f>IFERROR(VLOOKUP(CONCATENATE($A2573,"B"),'05 APU'!$1:$1048576,9,),"")</f>
        <v/>
      </c>
      <c r="M2573" s="297" t="str">
        <f>IFERROR(VLOOKUP(CONCATENATE($A2573,"A"),'05 APU'!$1:$1048576,9,),"")</f>
        <v/>
      </c>
      <c r="N2573" s="86"/>
      <c r="O2573" s="90">
        <f>IFERROR(VLOOKUP(CONCATENATE($A2573,"D"),'05 APU'!$T:$AB,9,),0)</f>
        <v>0</v>
      </c>
      <c r="P2573" s="90">
        <f t="shared" si="82"/>
        <v>0</v>
      </c>
      <c r="Q2573" s="90">
        <f>IFERROR(VLOOKUP(CONCATENATE($A2573,"C"),'05 APU'!$T:$AB,9,),0)</f>
        <v>0</v>
      </c>
      <c r="R2573" s="90">
        <f>IFERROR(VLOOKUP(CONCATENATE($A2573,"B"),'05 APU'!$T:$AB,9,),0)</f>
        <v>0</v>
      </c>
      <c r="S2573" s="90">
        <f>IFERROR(VLOOKUP(CONCATENATE($A2573,"A"),'05 APU'!$T:$AB,9,),0)</f>
        <v>0</v>
      </c>
      <c r="U2573" s="421"/>
      <c r="V2573" s="424"/>
      <c r="W2573" s="429" t="s">
        <v>7203</v>
      </c>
    </row>
    <row r="2574" spans="1:23" ht="52.5" x14ac:dyDescent="0.25">
      <c r="A2574" s="88">
        <v>2564</v>
      </c>
      <c r="B2574" s="673" t="s">
        <v>5482</v>
      </c>
      <c r="C2574" s="682" t="s">
        <v>6632</v>
      </c>
      <c r="D2574" s="681" t="str">
        <f>IFERROR(VLOOKUP(CONCATENATE($A2574,"T"),'05 APU'!$1:$1048576,3,),"")</f>
        <v/>
      </c>
      <c r="E2574" s="681" t="str">
        <f>IFERROR(VLOOKUP(CONCATENATE($A2574,"T2"),'05 APU'!$1:$1048576,3,),"")</f>
        <v/>
      </c>
      <c r="F2574" s="681" t="str">
        <f>IFERROR(VLOOKUP(CONCATENATE($A2574,"T3"),'05 APU'!$1:$1048576,3,),"")</f>
        <v/>
      </c>
      <c r="G2574" s="672" t="s">
        <v>168</v>
      </c>
      <c r="H2574" s="351"/>
      <c r="I2574" s="90">
        <f>IFERROR((VLOOKUP(CONCATENATE($A2574,"D"),'05 APU'!$1:$1048576,9,)),0)</f>
        <v>0</v>
      </c>
      <c r="J2574" s="90">
        <f t="shared" si="81"/>
        <v>0</v>
      </c>
      <c r="K2574" s="297" t="str">
        <f>IFERROR(VLOOKUP(CONCATENATE($A2574,"C"),'05 APU'!$1:$1048576,9,),"")</f>
        <v/>
      </c>
      <c r="L2574" s="297" t="str">
        <f>IFERROR(VLOOKUP(CONCATENATE($A2574,"B"),'05 APU'!$1:$1048576,9,),"")</f>
        <v/>
      </c>
      <c r="M2574" s="297" t="str">
        <f>IFERROR(VLOOKUP(CONCATENATE($A2574,"A"),'05 APU'!$1:$1048576,9,),"")</f>
        <v/>
      </c>
      <c r="N2574" s="86"/>
      <c r="O2574" s="90">
        <f>IFERROR(VLOOKUP(CONCATENATE($A2574,"D"),'05 APU'!$T:$AB,9,),0)</f>
        <v>0</v>
      </c>
      <c r="P2574" s="90">
        <f t="shared" si="82"/>
        <v>0</v>
      </c>
      <c r="Q2574" s="90">
        <f>IFERROR(VLOOKUP(CONCATENATE($A2574,"C"),'05 APU'!$T:$AB,9,),0)</f>
        <v>0</v>
      </c>
      <c r="R2574" s="90">
        <f>IFERROR(VLOOKUP(CONCATENATE($A2574,"B"),'05 APU'!$T:$AB,9,),0)</f>
        <v>0</v>
      </c>
      <c r="S2574" s="90">
        <f>IFERROR(VLOOKUP(CONCATENATE($A2574,"A"),'05 APU'!$T:$AB,9,),0)</f>
        <v>0</v>
      </c>
      <c r="U2574" s="421"/>
      <c r="V2574" s="424"/>
      <c r="W2574" s="429" t="s">
        <v>7203</v>
      </c>
    </row>
    <row r="2575" spans="1:23" ht="52.5" x14ac:dyDescent="0.25">
      <c r="A2575" s="88">
        <v>2565</v>
      </c>
      <c r="B2575" s="673" t="s">
        <v>5483</v>
      </c>
      <c r="C2575" s="682" t="s">
        <v>6633</v>
      </c>
      <c r="D2575" s="681" t="str">
        <f>IFERROR(VLOOKUP(CONCATENATE($A2575,"T"),'05 APU'!$1:$1048576,3,),"")</f>
        <v/>
      </c>
      <c r="E2575" s="681" t="str">
        <f>IFERROR(VLOOKUP(CONCATENATE($A2575,"T2"),'05 APU'!$1:$1048576,3,),"")</f>
        <v/>
      </c>
      <c r="F2575" s="681" t="str">
        <f>IFERROR(VLOOKUP(CONCATENATE($A2575,"T3"),'05 APU'!$1:$1048576,3,),"")</f>
        <v/>
      </c>
      <c r="G2575" s="672" t="s">
        <v>168</v>
      </c>
      <c r="H2575" s="351"/>
      <c r="I2575" s="90">
        <f>IFERROR((VLOOKUP(CONCATENATE($A2575,"D"),'05 APU'!$1:$1048576,9,)),0)</f>
        <v>0</v>
      </c>
      <c r="J2575" s="90">
        <f t="shared" si="81"/>
        <v>0</v>
      </c>
      <c r="K2575" s="297" t="str">
        <f>IFERROR(VLOOKUP(CONCATENATE($A2575,"C"),'05 APU'!$1:$1048576,9,),"")</f>
        <v/>
      </c>
      <c r="L2575" s="297" t="str">
        <f>IFERROR(VLOOKUP(CONCATENATE($A2575,"B"),'05 APU'!$1:$1048576,9,),"")</f>
        <v/>
      </c>
      <c r="M2575" s="297" t="str">
        <f>IFERROR(VLOOKUP(CONCATENATE($A2575,"A"),'05 APU'!$1:$1048576,9,),"")</f>
        <v/>
      </c>
      <c r="N2575" s="86"/>
      <c r="O2575" s="90">
        <f>IFERROR(VLOOKUP(CONCATENATE($A2575,"D"),'05 APU'!$T:$AB,9,),0)</f>
        <v>0</v>
      </c>
      <c r="P2575" s="90">
        <f t="shared" si="82"/>
        <v>0</v>
      </c>
      <c r="Q2575" s="90">
        <f>IFERROR(VLOOKUP(CONCATENATE($A2575,"C"),'05 APU'!$T:$AB,9,),0)</f>
        <v>0</v>
      </c>
      <c r="R2575" s="90">
        <f>IFERROR(VLOOKUP(CONCATENATE($A2575,"B"),'05 APU'!$T:$AB,9,),0)</f>
        <v>0</v>
      </c>
      <c r="S2575" s="90">
        <f>IFERROR(VLOOKUP(CONCATENATE($A2575,"A"),'05 APU'!$T:$AB,9,),0)</f>
        <v>0</v>
      </c>
      <c r="U2575" s="421"/>
      <c r="V2575" s="424"/>
      <c r="W2575" s="429" t="s">
        <v>7203</v>
      </c>
    </row>
    <row r="2576" spans="1:23" x14ac:dyDescent="0.25">
      <c r="A2576" s="88">
        <v>2566</v>
      </c>
      <c r="B2576" s="670"/>
      <c r="C2576" s="671" t="s">
        <v>7160</v>
      </c>
      <c r="D2576" s="681" t="str">
        <f>IFERROR(VLOOKUP(CONCATENATE($A2576,"T"),'05 APU'!$1:$1048576,3,),"")</f>
        <v/>
      </c>
      <c r="E2576" s="681" t="str">
        <f>IFERROR(VLOOKUP(CONCATENATE($A2576,"T2"),'05 APU'!$1:$1048576,3,),"")</f>
        <v/>
      </c>
      <c r="F2576" s="681" t="str">
        <f>IFERROR(VLOOKUP(CONCATENATE($A2576,"T3"),'05 APU'!$1:$1048576,3,),"")</f>
        <v/>
      </c>
      <c r="G2576" s="672"/>
      <c r="H2576" s="351"/>
      <c r="I2576" s="90">
        <f>IFERROR((VLOOKUP(CONCATENATE($A2576,"D"),'05 APU'!$1:$1048576,9,)),0)</f>
        <v>0</v>
      </c>
      <c r="J2576" s="90">
        <f t="shared" si="81"/>
        <v>0</v>
      </c>
      <c r="K2576" s="297" t="str">
        <f>IFERROR(VLOOKUP(CONCATENATE($A2576,"C"),'05 APU'!$1:$1048576,9,),"")</f>
        <v/>
      </c>
      <c r="L2576" s="297" t="str">
        <f>IFERROR(VLOOKUP(CONCATENATE($A2576,"B"),'05 APU'!$1:$1048576,9,),"")</f>
        <v/>
      </c>
      <c r="M2576" s="297" t="str">
        <f>IFERROR(VLOOKUP(CONCATENATE($A2576,"A"),'05 APU'!$1:$1048576,9,),"")</f>
        <v/>
      </c>
      <c r="N2576" s="86"/>
      <c r="O2576" s="90">
        <f>IFERROR(VLOOKUP(CONCATENATE($A2576,"D"),'05 APU'!$T:$AB,9,),0)</f>
        <v>0</v>
      </c>
      <c r="P2576" s="90">
        <f t="shared" si="82"/>
        <v>0</v>
      </c>
      <c r="Q2576" s="90">
        <f>IFERROR(VLOOKUP(CONCATENATE($A2576,"C"),'05 APU'!$T:$AB,9,),0)</f>
        <v>0</v>
      </c>
      <c r="R2576" s="90">
        <f>IFERROR(VLOOKUP(CONCATENATE($A2576,"B"),'05 APU'!$T:$AB,9,),0)</f>
        <v>0</v>
      </c>
      <c r="S2576" s="90">
        <f>IFERROR(VLOOKUP(CONCATENATE($A2576,"A"),'05 APU'!$T:$AB,9,),0)</f>
        <v>0</v>
      </c>
      <c r="U2576" s="421"/>
      <c r="V2576" s="424"/>
      <c r="W2576" s="429"/>
    </row>
    <row r="2577" spans="1:23" ht="31.5" x14ac:dyDescent="0.25">
      <c r="A2577" s="88">
        <v>2567</v>
      </c>
      <c r="B2577" s="673" t="s">
        <v>5484</v>
      </c>
      <c r="C2577" s="682" t="s">
        <v>6634</v>
      </c>
      <c r="D2577" s="681" t="str">
        <f>IFERROR(VLOOKUP(CONCATENATE($A2577,"T"),'05 APU'!$1:$1048576,3,),"")</f>
        <v/>
      </c>
      <c r="E2577" s="681" t="str">
        <f>IFERROR(VLOOKUP(CONCATENATE($A2577,"T2"),'05 APU'!$1:$1048576,3,),"")</f>
        <v/>
      </c>
      <c r="F2577" s="681" t="str">
        <f>IFERROR(VLOOKUP(CONCATENATE($A2577,"T3"),'05 APU'!$1:$1048576,3,),"")</f>
        <v/>
      </c>
      <c r="G2577" s="672" t="s">
        <v>168</v>
      </c>
      <c r="H2577" s="351"/>
      <c r="I2577" s="90">
        <f>IFERROR((VLOOKUP(CONCATENATE($A2577,"D"),'05 APU'!$1:$1048576,9,)),0)</f>
        <v>0</v>
      </c>
      <c r="J2577" s="90">
        <f t="shared" si="81"/>
        <v>0</v>
      </c>
      <c r="K2577" s="297" t="str">
        <f>IFERROR(VLOOKUP(CONCATENATE($A2577,"C"),'05 APU'!$1:$1048576,9,),"")</f>
        <v/>
      </c>
      <c r="L2577" s="297" t="str">
        <f>IFERROR(VLOOKUP(CONCATENATE($A2577,"B"),'05 APU'!$1:$1048576,9,),"")</f>
        <v/>
      </c>
      <c r="M2577" s="297" t="str">
        <f>IFERROR(VLOOKUP(CONCATENATE($A2577,"A"),'05 APU'!$1:$1048576,9,),"")</f>
        <v/>
      </c>
      <c r="N2577" s="86"/>
      <c r="O2577" s="90">
        <f>IFERROR(VLOOKUP(CONCATENATE($A2577,"D"),'05 APU'!$T:$AB,9,),0)</f>
        <v>0</v>
      </c>
      <c r="P2577" s="90">
        <f t="shared" si="82"/>
        <v>0</v>
      </c>
      <c r="Q2577" s="90">
        <f>IFERROR(VLOOKUP(CONCATENATE($A2577,"C"),'05 APU'!$T:$AB,9,),0)</f>
        <v>0</v>
      </c>
      <c r="R2577" s="90">
        <f>IFERROR(VLOOKUP(CONCATENATE($A2577,"B"),'05 APU'!$T:$AB,9,),0)</f>
        <v>0</v>
      </c>
      <c r="S2577" s="90">
        <f>IFERROR(VLOOKUP(CONCATENATE($A2577,"A"),'05 APU'!$T:$AB,9,),0)</f>
        <v>0</v>
      </c>
      <c r="U2577" s="421"/>
      <c r="V2577" s="424"/>
      <c r="W2577" s="429" t="s">
        <v>7203</v>
      </c>
    </row>
    <row r="2578" spans="1:23" ht="31.5" x14ac:dyDescent="0.25">
      <c r="A2578" s="88">
        <v>2568</v>
      </c>
      <c r="B2578" s="673" t="s">
        <v>5485</v>
      </c>
      <c r="C2578" s="682" t="s">
        <v>6635</v>
      </c>
      <c r="D2578" s="681" t="str">
        <f>IFERROR(VLOOKUP(CONCATENATE($A2578,"T"),'05 APU'!$1:$1048576,3,),"")</f>
        <v/>
      </c>
      <c r="E2578" s="681" t="str">
        <f>IFERROR(VLOOKUP(CONCATENATE($A2578,"T2"),'05 APU'!$1:$1048576,3,),"")</f>
        <v/>
      </c>
      <c r="F2578" s="681" t="str">
        <f>IFERROR(VLOOKUP(CONCATENATE($A2578,"T3"),'05 APU'!$1:$1048576,3,),"")</f>
        <v/>
      </c>
      <c r="G2578" s="672" t="s">
        <v>168</v>
      </c>
      <c r="H2578" s="351"/>
      <c r="I2578" s="90">
        <f>IFERROR((VLOOKUP(CONCATENATE($A2578,"D"),'05 APU'!$1:$1048576,9,)),0)</f>
        <v>0</v>
      </c>
      <c r="J2578" s="90">
        <f t="shared" si="81"/>
        <v>0</v>
      </c>
      <c r="K2578" s="297" t="str">
        <f>IFERROR(VLOOKUP(CONCATENATE($A2578,"C"),'05 APU'!$1:$1048576,9,),"")</f>
        <v/>
      </c>
      <c r="L2578" s="297" t="str">
        <f>IFERROR(VLOOKUP(CONCATENATE($A2578,"B"),'05 APU'!$1:$1048576,9,),"")</f>
        <v/>
      </c>
      <c r="M2578" s="297" t="str">
        <f>IFERROR(VLOOKUP(CONCATENATE($A2578,"A"),'05 APU'!$1:$1048576,9,),"")</f>
        <v/>
      </c>
      <c r="N2578" s="86"/>
      <c r="O2578" s="90">
        <f>IFERROR(VLOOKUP(CONCATENATE($A2578,"D"),'05 APU'!$T:$AB,9,),0)</f>
        <v>0</v>
      </c>
      <c r="P2578" s="90">
        <f t="shared" si="82"/>
        <v>0</v>
      </c>
      <c r="Q2578" s="90">
        <f>IFERROR(VLOOKUP(CONCATENATE($A2578,"C"),'05 APU'!$T:$AB,9,),0)</f>
        <v>0</v>
      </c>
      <c r="R2578" s="90">
        <f>IFERROR(VLOOKUP(CONCATENATE($A2578,"B"),'05 APU'!$T:$AB,9,),0)</f>
        <v>0</v>
      </c>
      <c r="S2578" s="90">
        <f>IFERROR(VLOOKUP(CONCATENATE($A2578,"A"),'05 APU'!$T:$AB,9,),0)</f>
        <v>0</v>
      </c>
      <c r="U2578" s="421"/>
      <c r="V2578" s="424"/>
      <c r="W2578" s="429" t="s">
        <v>7203</v>
      </c>
    </row>
    <row r="2579" spans="1:23" ht="31.5" x14ac:dyDescent="0.25">
      <c r="A2579" s="88">
        <v>2569</v>
      </c>
      <c r="B2579" s="673" t="s">
        <v>5486</v>
      </c>
      <c r="C2579" s="682" t="s">
        <v>6636</v>
      </c>
      <c r="D2579" s="681" t="str">
        <f>IFERROR(VLOOKUP(CONCATENATE($A2579,"T"),'05 APU'!$1:$1048576,3,),"")</f>
        <v/>
      </c>
      <c r="E2579" s="681" t="str">
        <f>IFERROR(VLOOKUP(CONCATENATE($A2579,"T2"),'05 APU'!$1:$1048576,3,),"")</f>
        <v/>
      </c>
      <c r="F2579" s="681" t="str">
        <f>IFERROR(VLOOKUP(CONCATENATE($A2579,"T3"),'05 APU'!$1:$1048576,3,),"")</f>
        <v/>
      </c>
      <c r="G2579" s="672" t="s">
        <v>168</v>
      </c>
      <c r="H2579" s="351"/>
      <c r="I2579" s="90">
        <f>IFERROR((VLOOKUP(CONCATENATE($A2579,"D"),'05 APU'!$1:$1048576,9,)),0)</f>
        <v>0</v>
      </c>
      <c r="J2579" s="90">
        <f t="shared" si="81"/>
        <v>0</v>
      </c>
      <c r="K2579" s="297" t="str">
        <f>IFERROR(VLOOKUP(CONCATENATE($A2579,"C"),'05 APU'!$1:$1048576,9,),"")</f>
        <v/>
      </c>
      <c r="L2579" s="297" t="str">
        <f>IFERROR(VLOOKUP(CONCATENATE($A2579,"B"),'05 APU'!$1:$1048576,9,),"")</f>
        <v/>
      </c>
      <c r="M2579" s="297" t="str">
        <f>IFERROR(VLOOKUP(CONCATENATE($A2579,"A"),'05 APU'!$1:$1048576,9,),"")</f>
        <v/>
      </c>
      <c r="N2579" s="86"/>
      <c r="O2579" s="90">
        <f>IFERROR(VLOOKUP(CONCATENATE($A2579,"D"),'05 APU'!$T:$AB,9,),0)</f>
        <v>0</v>
      </c>
      <c r="P2579" s="90">
        <f t="shared" si="82"/>
        <v>0</v>
      </c>
      <c r="Q2579" s="90">
        <f>IFERROR(VLOOKUP(CONCATENATE($A2579,"C"),'05 APU'!$T:$AB,9,),0)</f>
        <v>0</v>
      </c>
      <c r="R2579" s="90">
        <f>IFERROR(VLOOKUP(CONCATENATE($A2579,"B"),'05 APU'!$T:$AB,9,),0)</f>
        <v>0</v>
      </c>
      <c r="S2579" s="90">
        <f>IFERROR(VLOOKUP(CONCATENATE($A2579,"A"),'05 APU'!$T:$AB,9,),0)</f>
        <v>0</v>
      </c>
      <c r="U2579" s="421"/>
      <c r="V2579" s="424"/>
      <c r="W2579" s="429" t="s">
        <v>7203</v>
      </c>
    </row>
    <row r="2580" spans="1:23" ht="31.5" x14ac:dyDescent="0.25">
      <c r="A2580" s="88">
        <v>2570</v>
      </c>
      <c r="B2580" s="673" t="s">
        <v>5487</v>
      </c>
      <c r="C2580" s="682" t="s">
        <v>6637</v>
      </c>
      <c r="D2580" s="681" t="str">
        <f>IFERROR(VLOOKUP(CONCATENATE($A2580,"T"),'05 APU'!$1:$1048576,3,),"")</f>
        <v/>
      </c>
      <c r="E2580" s="681" t="str">
        <f>IFERROR(VLOOKUP(CONCATENATE($A2580,"T2"),'05 APU'!$1:$1048576,3,),"")</f>
        <v/>
      </c>
      <c r="F2580" s="681" t="str">
        <f>IFERROR(VLOOKUP(CONCATENATE($A2580,"T3"),'05 APU'!$1:$1048576,3,),"")</f>
        <v/>
      </c>
      <c r="G2580" s="672" t="s">
        <v>168</v>
      </c>
      <c r="H2580" s="351"/>
      <c r="I2580" s="90">
        <f>IFERROR((VLOOKUP(CONCATENATE($A2580,"D"),'05 APU'!$1:$1048576,9,)),0)</f>
        <v>0</v>
      </c>
      <c r="J2580" s="90">
        <f t="shared" si="81"/>
        <v>0</v>
      </c>
      <c r="K2580" s="297" t="str">
        <f>IFERROR(VLOOKUP(CONCATENATE($A2580,"C"),'05 APU'!$1:$1048576,9,),"")</f>
        <v/>
      </c>
      <c r="L2580" s="297" t="str">
        <f>IFERROR(VLOOKUP(CONCATENATE($A2580,"B"),'05 APU'!$1:$1048576,9,),"")</f>
        <v/>
      </c>
      <c r="M2580" s="297" t="str">
        <f>IFERROR(VLOOKUP(CONCATENATE($A2580,"A"),'05 APU'!$1:$1048576,9,),"")</f>
        <v/>
      </c>
      <c r="N2580" s="86"/>
      <c r="O2580" s="90">
        <f>IFERROR(VLOOKUP(CONCATENATE($A2580,"D"),'05 APU'!$T:$AB,9,),0)</f>
        <v>0</v>
      </c>
      <c r="P2580" s="90">
        <f t="shared" si="82"/>
        <v>0</v>
      </c>
      <c r="Q2580" s="90">
        <f>IFERROR(VLOOKUP(CONCATENATE($A2580,"C"),'05 APU'!$T:$AB,9,),0)</f>
        <v>0</v>
      </c>
      <c r="R2580" s="90">
        <f>IFERROR(VLOOKUP(CONCATENATE($A2580,"B"),'05 APU'!$T:$AB,9,),0)</f>
        <v>0</v>
      </c>
      <c r="S2580" s="90">
        <f>IFERROR(VLOOKUP(CONCATENATE($A2580,"A"),'05 APU'!$T:$AB,9,),0)</f>
        <v>0</v>
      </c>
      <c r="U2580" s="421"/>
      <c r="V2580" s="424"/>
      <c r="W2580" s="429" t="s">
        <v>7203</v>
      </c>
    </row>
    <row r="2581" spans="1:23" ht="31.5" x14ac:dyDescent="0.25">
      <c r="A2581" s="88">
        <v>2571</v>
      </c>
      <c r="B2581" s="673" t="s">
        <v>5488</v>
      </c>
      <c r="C2581" s="682" t="s">
        <v>6638</v>
      </c>
      <c r="D2581" s="681" t="str">
        <f>IFERROR(VLOOKUP(CONCATENATE($A2581,"T"),'05 APU'!$1:$1048576,3,),"")</f>
        <v/>
      </c>
      <c r="E2581" s="681" t="str">
        <f>IFERROR(VLOOKUP(CONCATENATE($A2581,"T2"),'05 APU'!$1:$1048576,3,),"")</f>
        <v/>
      </c>
      <c r="F2581" s="681" t="str">
        <f>IFERROR(VLOOKUP(CONCATENATE($A2581,"T3"),'05 APU'!$1:$1048576,3,),"")</f>
        <v/>
      </c>
      <c r="G2581" s="672" t="s">
        <v>168</v>
      </c>
      <c r="H2581" s="351"/>
      <c r="I2581" s="90">
        <f>IFERROR((VLOOKUP(CONCATENATE($A2581,"D"),'05 APU'!$1:$1048576,9,)),0)</f>
        <v>0</v>
      </c>
      <c r="J2581" s="90">
        <f t="shared" si="81"/>
        <v>0</v>
      </c>
      <c r="K2581" s="297" t="str">
        <f>IFERROR(VLOOKUP(CONCATENATE($A2581,"C"),'05 APU'!$1:$1048576,9,),"")</f>
        <v/>
      </c>
      <c r="L2581" s="297" t="str">
        <f>IFERROR(VLOOKUP(CONCATENATE($A2581,"B"),'05 APU'!$1:$1048576,9,),"")</f>
        <v/>
      </c>
      <c r="M2581" s="297" t="str">
        <f>IFERROR(VLOOKUP(CONCATENATE($A2581,"A"),'05 APU'!$1:$1048576,9,),"")</f>
        <v/>
      </c>
      <c r="N2581" s="86"/>
      <c r="O2581" s="90">
        <f>IFERROR(VLOOKUP(CONCATENATE($A2581,"D"),'05 APU'!$T:$AB,9,),0)</f>
        <v>0</v>
      </c>
      <c r="P2581" s="90">
        <f t="shared" si="82"/>
        <v>0</v>
      </c>
      <c r="Q2581" s="90">
        <f>IFERROR(VLOOKUP(CONCATENATE($A2581,"C"),'05 APU'!$T:$AB,9,),0)</f>
        <v>0</v>
      </c>
      <c r="R2581" s="90">
        <f>IFERROR(VLOOKUP(CONCATENATE($A2581,"B"),'05 APU'!$T:$AB,9,),0)</f>
        <v>0</v>
      </c>
      <c r="S2581" s="90">
        <f>IFERROR(VLOOKUP(CONCATENATE($A2581,"A"),'05 APU'!$T:$AB,9,),0)</f>
        <v>0</v>
      </c>
      <c r="U2581" s="421"/>
      <c r="V2581" s="424"/>
      <c r="W2581" s="429" t="s">
        <v>7203</v>
      </c>
    </row>
    <row r="2582" spans="1:23" ht="31.5" x14ac:dyDescent="0.25">
      <c r="A2582" s="88">
        <v>2572</v>
      </c>
      <c r="B2582" s="673" t="s">
        <v>5489</v>
      </c>
      <c r="C2582" s="682" t="s">
        <v>6639</v>
      </c>
      <c r="D2582" s="681" t="str">
        <f>IFERROR(VLOOKUP(CONCATENATE($A2582,"T"),'05 APU'!$1:$1048576,3,),"")</f>
        <v/>
      </c>
      <c r="E2582" s="681" t="str">
        <f>IFERROR(VLOOKUP(CONCATENATE($A2582,"T2"),'05 APU'!$1:$1048576,3,),"")</f>
        <v/>
      </c>
      <c r="F2582" s="681" t="str">
        <f>IFERROR(VLOOKUP(CONCATENATE($A2582,"T3"),'05 APU'!$1:$1048576,3,),"")</f>
        <v/>
      </c>
      <c r="G2582" s="672" t="s">
        <v>168</v>
      </c>
      <c r="H2582" s="351"/>
      <c r="I2582" s="90">
        <f>IFERROR((VLOOKUP(CONCATENATE($A2582,"D"),'05 APU'!$1:$1048576,9,)),0)</f>
        <v>0</v>
      </c>
      <c r="J2582" s="90">
        <f t="shared" si="81"/>
        <v>0</v>
      </c>
      <c r="K2582" s="297" t="str">
        <f>IFERROR(VLOOKUP(CONCATENATE($A2582,"C"),'05 APU'!$1:$1048576,9,),"")</f>
        <v/>
      </c>
      <c r="L2582" s="297" t="str">
        <f>IFERROR(VLOOKUP(CONCATENATE($A2582,"B"),'05 APU'!$1:$1048576,9,),"")</f>
        <v/>
      </c>
      <c r="M2582" s="297" t="str">
        <f>IFERROR(VLOOKUP(CONCATENATE($A2582,"A"),'05 APU'!$1:$1048576,9,),"")</f>
        <v/>
      </c>
      <c r="N2582" s="86"/>
      <c r="O2582" s="90">
        <f>IFERROR(VLOOKUP(CONCATENATE($A2582,"D"),'05 APU'!$T:$AB,9,),0)</f>
        <v>0</v>
      </c>
      <c r="P2582" s="90">
        <f t="shared" si="82"/>
        <v>0</v>
      </c>
      <c r="Q2582" s="90">
        <f>IFERROR(VLOOKUP(CONCATENATE($A2582,"C"),'05 APU'!$T:$AB,9,),0)</f>
        <v>0</v>
      </c>
      <c r="R2582" s="90">
        <f>IFERROR(VLOOKUP(CONCATENATE($A2582,"B"),'05 APU'!$T:$AB,9,),0)</f>
        <v>0</v>
      </c>
      <c r="S2582" s="90">
        <f>IFERROR(VLOOKUP(CONCATENATE($A2582,"A"),'05 APU'!$T:$AB,9,),0)</f>
        <v>0</v>
      </c>
      <c r="U2582" s="421"/>
      <c r="V2582" s="424"/>
      <c r="W2582" s="429" t="s">
        <v>7203</v>
      </c>
    </row>
    <row r="2583" spans="1:23" ht="31.5" x14ac:dyDescent="0.25">
      <c r="A2583" s="88">
        <v>2573</v>
      </c>
      <c r="B2583" s="673" t="s">
        <v>5490</v>
      </c>
      <c r="C2583" s="682" t="s">
        <v>6640</v>
      </c>
      <c r="D2583" s="681" t="str">
        <f>IFERROR(VLOOKUP(CONCATENATE($A2583,"T"),'05 APU'!$1:$1048576,3,),"")</f>
        <v/>
      </c>
      <c r="E2583" s="681" t="str">
        <f>IFERROR(VLOOKUP(CONCATENATE($A2583,"T2"),'05 APU'!$1:$1048576,3,),"")</f>
        <v/>
      </c>
      <c r="F2583" s="681" t="str">
        <f>IFERROR(VLOOKUP(CONCATENATE($A2583,"T3"),'05 APU'!$1:$1048576,3,),"")</f>
        <v/>
      </c>
      <c r="G2583" s="672" t="s">
        <v>168</v>
      </c>
      <c r="H2583" s="351"/>
      <c r="I2583" s="90">
        <f>IFERROR((VLOOKUP(CONCATENATE($A2583,"D"),'05 APU'!$1:$1048576,9,)),0)</f>
        <v>0</v>
      </c>
      <c r="J2583" s="90">
        <f t="shared" si="81"/>
        <v>0</v>
      </c>
      <c r="K2583" s="297" t="str">
        <f>IFERROR(VLOOKUP(CONCATENATE($A2583,"C"),'05 APU'!$1:$1048576,9,),"")</f>
        <v/>
      </c>
      <c r="L2583" s="297" t="str">
        <f>IFERROR(VLOOKUP(CONCATENATE($A2583,"B"),'05 APU'!$1:$1048576,9,),"")</f>
        <v/>
      </c>
      <c r="M2583" s="297" t="str">
        <f>IFERROR(VLOOKUP(CONCATENATE($A2583,"A"),'05 APU'!$1:$1048576,9,),"")</f>
        <v/>
      </c>
      <c r="N2583" s="86"/>
      <c r="O2583" s="90">
        <f>IFERROR(VLOOKUP(CONCATENATE($A2583,"D"),'05 APU'!$T:$AB,9,),0)</f>
        <v>0</v>
      </c>
      <c r="P2583" s="90">
        <f t="shared" si="82"/>
        <v>0</v>
      </c>
      <c r="Q2583" s="90">
        <f>IFERROR(VLOOKUP(CONCATENATE($A2583,"C"),'05 APU'!$T:$AB,9,),0)</f>
        <v>0</v>
      </c>
      <c r="R2583" s="90">
        <f>IFERROR(VLOOKUP(CONCATENATE($A2583,"B"),'05 APU'!$T:$AB,9,),0)</f>
        <v>0</v>
      </c>
      <c r="S2583" s="90">
        <f>IFERROR(VLOOKUP(CONCATENATE($A2583,"A"),'05 APU'!$T:$AB,9,),0)</f>
        <v>0</v>
      </c>
      <c r="U2583" s="421"/>
      <c r="V2583" s="424"/>
      <c r="W2583" s="429" t="s">
        <v>7203</v>
      </c>
    </row>
    <row r="2584" spans="1:23" ht="31.5" x14ac:dyDescent="0.25">
      <c r="A2584" s="88">
        <v>2574</v>
      </c>
      <c r="B2584" s="673" t="s">
        <v>5491</v>
      </c>
      <c r="C2584" s="682" t="s">
        <v>6641</v>
      </c>
      <c r="D2584" s="681" t="str">
        <f>IFERROR(VLOOKUP(CONCATENATE($A2584,"T"),'05 APU'!$1:$1048576,3,),"")</f>
        <v/>
      </c>
      <c r="E2584" s="681" t="str">
        <f>IFERROR(VLOOKUP(CONCATENATE($A2584,"T2"),'05 APU'!$1:$1048576,3,),"")</f>
        <v/>
      </c>
      <c r="F2584" s="681" t="str">
        <f>IFERROR(VLOOKUP(CONCATENATE($A2584,"T3"),'05 APU'!$1:$1048576,3,),"")</f>
        <v/>
      </c>
      <c r="G2584" s="672" t="s">
        <v>168</v>
      </c>
      <c r="H2584" s="351"/>
      <c r="I2584" s="90">
        <f>IFERROR((VLOOKUP(CONCATENATE($A2584,"D"),'05 APU'!$1:$1048576,9,)),0)</f>
        <v>0</v>
      </c>
      <c r="J2584" s="90">
        <f t="shared" si="81"/>
        <v>0</v>
      </c>
      <c r="K2584" s="297" t="str">
        <f>IFERROR(VLOOKUP(CONCATENATE($A2584,"C"),'05 APU'!$1:$1048576,9,),"")</f>
        <v/>
      </c>
      <c r="L2584" s="297" t="str">
        <f>IFERROR(VLOOKUP(CONCATENATE($A2584,"B"),'05 APU'!$1:$1048576,9,),"")</f>
        <v/>
      </c>
      <c r="M2584" s="297" t="str">
        <f>IFERROR(VLOOKUP(CONCATENATE($A2584,"A"),'05 APU'!$1:$1048576,9,),"")</f>
        <v/>
      </c>
      <c r="N2584" s="86"/>
      <c r="O2584" s="90">
        <f>IFERROR(VLOOKUP(CONCATENATE($A2584,"D"),'05 APU'!$T:$AB,9,),0)</f>
        <v>0</v>
      </c>
      <c r="P2584" s="90">
        <f t="shared" si="82"/>
        <v>0</v>
      </c>
      <c r="Q2584" s="90">
        <f>IFERROR(VLOOKUP(CONCATENATE($A2584,"C"),'05 APU'!$T:$AB,9,),0)</f>
        <v>0</v>
      </c>
      <c r="R2584" s="90">
        <f>IFERROR(VLOOKUP(CONCATENATE($A2584,"B"),'05 APU'!$T:$AB,9,),0)</f>
        <v>0</v>
      </c>
      <c r="S2584" s="90">
        <f>IFERROR(VLOOKUP(CONCATENATE($A2584,"A"),'05 APU'!$T:$AB,9,),0)</f>
        <v>0</v>
      </c>
      <c r="U2584" s="421"/>
      <c r="V2584" s="424"/>
      <c r="W2584" s="429" t="s">
        <v>7203</v>
      </c>
    </row>
    <row r="2585" spans="1:23" ht="31.5" x14ac:dyDescent="0.25">
      <c r="A2585" s="88">
        <v>2575</v>
      </c>
      <c r="B2585" s="673" t="s">
        <v>5492</v>
      </c>
      <c r="C2585" s="682" t="s">
        <v>6642</v>
      </c>
      <c r="D2585" s="681" t="str">
        <f>IFERROR(VLOOKUP(CONCATENATE($A2585,"T"),'05 APU'!$1:$1048576,3,),"")</f>
        <v/>
      </c>
      <c r="E2585" s="681" t="str">
        <f>IFERROR(VLOOKUP(CONCATENATE($A2585,"T2"),'05 APU'!$1:$1048576,3,),"")</f>
        <v/>
      </c>
      <c r="F2585" s="681" t="str">
        <f>IFERROR(VLOOKUP(CONCATENATE($A2585,"T3"),'05 APU'!$1:$1048576,3,),"")</f>
        <v/>
      </c>
      <c r="G2585" s="672" t="s">
        <v>168</v>
      </c>
      <c r="H2585" s="351"/>
      <c r="I2585" s="90">
        <f>IFERROR((VLOOKUP(CONCATENATE($A2585,"D"),'05 APU'!$1:$1048576,9,)),0)</f>
        <v>0</v>
      </c>
      <c r="J2585" s="90">
        <f t="shared" si="81"/>
        <v>0</v>
      </c>
      <c r="K2585" s="297" t="str">
        <f>IFERROR(VLOOKUP(CONCATENATE($A2585,"C"),'05 APU'!$1:$1048576,9,),"")</f>
        <v/>
      </c>
      <c r="L2585" s="297" t="str">
        <f>IFERROR(VLOOKUP(CONCATENATE($A2585,"B"),'05 APU'!$1:$1048576,9,),"")</f>
        <v/>
      </c>
      <c r="M2585" s="297" t="str">
        <f>IFERROR(VLOOKUP(CONCATENATE($A2585,"A"),'05 APU'!$1:$1048576,9,),"")</f>
        <v/>
      </c>
      <c r="N2585" s="86"/>
      <c r="O2585" s="90">
        <f>IFERROR(VLOOKUP(CONCATENATE($A2585,"D"),'05 APU'!$T:$AB,9,),0)</f>
        <v>0</v>
      </c>
      <c r="P2585" s="90">
        <f t="shared" si="82"/>
        <v>0</v>
      </c>
      <c r="Q2585" s="90">
        <f>IFERROR(VLOOKUP(CONCATENATE($A2585,"C"),'05 APU'!$T:$AB,9,),0)</f>
        <v>0</v>
      </c>
      <c r="R2585" s="90">
        <f>IFERROR(VLOOKUP(CONCATENATE($A2585,"B"),'05 APU'!$T:$AB,9,),0)</f>
        <v>0</v>
      </c>
      <c r="S2585" s="90">
        <f>IFERROR(VLOOKUP(CONCATENATE($A2585,"A"),'05 APU'!$T:$AB,9,),0)</f>
        <v>0</v>
      </c>
      <c r="U2585" s="421"/>
      <c r="V2585" s="424"/>
      <c r="W2585" s="429" t="s">
        <v>7203</v>
      </c>
    </row>
    <row r="2586" spans="1:23" ht="31.5" x14ac:dyDescent="0.25">
      <c r="A2586" s="88">
        <v>2576</v>
      </c>
      <c r="B2586" s="673" t="s">
        <v>5493</v>
      </c>
      <c r="C2586" s="682" t="s">
        <v>6643</v>
      </c>
      <c r="D2586" s="681" t="str">
        <f>IFERROR(VLOOKUP(CONCATENATE($A2586,"T"),'05 APU'!$1:$1048576,3,),"")</f>
        <v/>
      </c>
      <c r="E2586" s="681" t="str">
        <f>IFERROR(VLOOKUP(CONCATENATE($A2586,"T2"),'05 APU'!$1:$1048576,3,),"")</f>
        <v/>
      </c>
      <c r="F2586" s="681" t="str">
        <f>IFERROR(VLOOKUP(CONCATENATE($A2586,"T3"),'05 APU'!$1:$1048576,3,),"")</f>
        <v/>
      </c>
      <c r="G2586" s="672" t="s">
        <v>168</v>
      </c>
      <c r="H2586" s="351"/>
      <c r="I2586" s="90">
        <f>IFERROR((VLOOKUP(CONCATENATE($A2586,"D"),'05 APU'!$1:$1048576,9,)),0)</f>
        <v>0</v>
      </c>
      <c r="J2586" s="90">
        <f t="shared" si="81"/>
        <v>0</v>
      </c>
      <c r="K2586" s="297" t="str">
        <f>IFERROR(VLOOKUP(CONCATENATE($A2586,"C"),'05 APU'!$1:$1048576,9,),"")</f>
        <v/>
      </c>
      <c r="L2586" s="297" t="str">
        <f>IFERROR(VLOOKUP(CONCATENATE($A2586,"B"),'05 APU'!$1:$1048576,9,),"")</f>
        <v/>
      </c>
      <c r="M2586" s="297" t="str">
        <f>IFERROR(VLOOKUP(CONCATENATE($A2586,"A"),'05 APU'!$1:$1048576,9,),"")</f>
        <v/>
      </c>
      <c r="N2586" s="86"/>
      <c r="O2586" s="90">
        <f>IFERROR(VLOOKUP(CONCATENATE($A2586,"D"),'05 APU'!$T:$AB,9,),0)</f>
        <v>0</v>
      </c>
      <c r="P2586" s="90">
        <f t="shared" si="82"/>
        <v>0</v>
      </c>
      <c r="Q2586" s="90">
        <f>IFERROR(VLOOKUP(CONCATENATE($A2586,"C"),'05 APU'!$T:$AB,9,),0)</f>
        <v>0</v>
      </c>
      <c r="R2586" s="90">
        <f>IFERROR(VLOOKUP(CONCATENATE($A2586,"B"),'05 APU'!$T:$AB,9,),0)</f>
        <v>0</v>
      </c>
      <c r="S2586" s="90">
        <f>IFERROR(VLOOKUP(CONCATENATE($A2586,"A"),'05 APU'!$T:$AB,9,),0)</f>
        <v>0</v>
      </c>
      <c r="U2586" s="421"/>
      <c r="V2586" s="424"/>
      <c r="W2586" s="429" t="s">
        <v>7203</v>
      </c>
    </row>
    <row r="2587" spans="1:23" ht="31.5" x14ac:dyDescent="0.25">
      <c r="A2587" s="88">
        <v>2577</v>
      </c>
      <c r="B2587" s="673" t="s">
        <v>5494</v>
      </c>
      <c r="C2587" s="682" t="s">
        <v>6644</v>
      </c>
      <c r="D2587" s="681" t="str">
        <f>IFERROR(VLOOKUP(CONCATENATE($A2587,"T"),'05 APU'!$1:$1048576,3,),"")</f>
        <v/>
      </c>
      <c r="E2587" s="681" t="str">
        <f>IFERROR(VLOOKUP(CONCATENATE($A2587,"T2"),'05 APU'!$1:$1048576,3,),"")</f>
        <v/>
      </c>
      <c r="F2587" s="681" t="str">
        <f>IFERROR(VLOOKUP(CONCATENATE($A2587,"T3"),'05 APU'!$1:$1048576,3,),"")</f>
        <v/>
      </c>
      <c r="G2587" s="672" t="s">
        <v>168</v>
      </c>
      <c r="H2587" s="351"/>
      <c r="I2587" s="90">
        <f>IFERROR((VLOOKUP(CONCATENATE($A2587,"D"),'05 APU'!$1:$1048576,9,)),0)</f>
        <v>0</v>
      </c>
      <c r="J2587" s="90">
        <f t="shared" si="81"/>
        <v>0</v>
      </c>
      <c r="K2587" s="297" t="str">
        <f>IFERROR(VLOOKUP(CONCATENATE($A2587,"C"),'05 APU'!$1:$1048576,9,),"")</f>
        <v/>
      </c>
      <c r="L2587" s="297" t="str">
        <f>IFERROR(VLOOKUP(CONCATENATE($A2587,"B"),'05 APU'!$1:$1048576,9,),"")</f>
        <v/>
      </c>
      <c r="M2587" s="297" t="str">
        <f>IFERROR(VLOOKUP(CONCATENATE($A2587,"A"),'05 APU'!$1:$1048576,9,),"")</f>
        <v/>
      </c>
      <c r="N2587" s="86"/>
      <c r="O2587" s="90">
        <f>IFERROR(VLOOKUP(CONCATENATE($A2587,"D"),'05 APU'!$T:$AB,9,),0)</f>
        <v>0</v>
      </c>
      <c r="P2587" s="90">
        <f t="shared" si="82"/>
        <v>0</v>
      </c>
      <c r="Q2587" s="90">
        <f>IFERROR(VLOOKUP(CONCATENATE($A2587,"C"),'05 APU'!$T:$AB,9,),0)</f>
        <v>0</v>
      </c>
      <c r="R2587" s="90">
        <f>IFERROR(VLOOKUP(CONCATENATE($A2587,"B"),'05 APU'!$T:$AB,9,),0)</f>
        <v>0</v>
      </c>
      <c r="S2587" s="90">
        <f>IFERROR(VLOOKUP(CONCATENATE($A2587,"A"),'05 APU'!$T:$AB,9,),0)</f>
        <v>0</v>
      </c>
      <c r="U2587" s="421"/>
      <c r="V2587" s="424"/>
      <c r="W2587" s="429" t="s">
        <v>7203</v>
      </c>
    </row>
    <row r="2588" spans="1:23" ht="31.5" x14ac:dyDescent="0.25">
      <c r="A2588" s="88">
        <v>2578</v>
      </c>
      <c r="B2588" s="673" t="s">
        <v>5495</v>
      </c>
      <c r="C2588" s="682" t="s">
        <v>6645</v>
      </c>
      <c r="D2588" s="681" t="str">
        <f>IFERROR(VLOOKUP(CONCATENATE($A2588,"T"),'05 APU'!$1:$1048576,3,),"")</f>
        <v/>
      </c>
      <c r="E2588" s="681" t="str">
        <f>IFERROR(VLOOKUP(CONCATENATE($A2588,"T2"),'05 APU'!$1:$1048576,3,),"")</f>
        <v/>
      </c>
      <c r="F2588" s="681" t="str">
        <f>IFERROR(VLOOKUP(CONCATENATE($A2588,"T3"),'05 APU'!$1:$1048576,3,),"")</f>
        <v/>
      </c>
      <c r="G2588" s="672" t="s">
        <v>168</v>
      </c>
      <c r="H2588" s="351"/>
      <c r="I2588" s="90">
        <f>IFERROR((VLOOKUP(CONCATENATE($A2588,"D"),'05 APU'!$1:$1048576,9,)),0)</f>
        <v>0</v>
      </c>
      <c r="J2588" s="90">
        <f t="shared" si="81"/>
        <v>0</v>
      </c>
      <c r="K2588" s="297" t="str">
        <f>IFERROR(VLOOKUP(CONCATENATE($A2588,"C"),'05 APU'!$1:$1048576,9,),"")</f>
        <v/>
      </c>
      <c r="L2588" s="297" t="str">
        <f>IFERROR(VLOOKUP(CONCATENATE($A2588,"B"),'05 APU'!$1:$1048576,9,),"")</f>
        <v/>
      </c>
      <c r="M2588" s="297" t="str">
        <f>IFERROR(VLOOKUP(CONCATENATE($A2588,"A"),'05 APU'!$1:$1048576,9,),"")</f>
        <v/>
      </c>
      <c r="N2588" s="86"/>
      <c r="O2588" s="90">
        <f>IFERROR(VLOOKUP(CONCATENATE($A2588,"D"),'05 APU'!$T:$AB,9,),0)</f>
        <v>0</v>
      </c>
      <c r="P2588" s="90">
        <f t="shared" si="82"/>
        <v>0</v>
      </c>
      <c r="Q2588" s="90">
        <f>IFERROR(VLOOKUP(CONCATENATE($A2588,"C"),'05 APU'!$T:$AB,9,),0)</f>
        <v>0</v>
      </c>
      <c r="R2588" s="90">
        <f>IFERROR(VLOOKUP(CONCATENATE($A2588,"B"),'05 APU'!$T:$AB,9,),0)</f>
        <v>0</v>
      </c>
      <c r="S2588" s="90">
        <f>IFERROR(VLOOKUP(CONCATENATE($A2588,"A"),'05 APU'!$T:$AB,9,),0)</f>
        <v>0</v>
      </c>
      <c r="U2588" s="421"/>
      <c r="V2588" s="424"/>
      <c r="W2588" s="429" t="s">
        <v>7203</v>
      </c>
    </row>
    <row r="2589" spans="1:23" ht="31.5" x14ac:dyDescent="0.25">
      <c r="A2589" s="88">
        <v>2579</v>
      </c>
      <c r="B2589" s="673" t="s">
        <v>5496</v>
      </c>
      <c r="C2589" s="682" t="s">
        <v>6646</v>
      </c>
      <c r="D2589" s="681" t="str">
        <f>IFERROR(VLOOKUP(CONCATENATE($A2589,"T"),'05 APU'!$1:$1048576,3,),"")</f>
        <v/>
      </c>
      <c r="E2589" s="681" t="str">
        <f>IFERROR(VLOOKUP(CONCATENATE($A2589,"T2"),'05 APU'!$1:$1048576,3,),"")</f>
        <v/>
      </c>
      <c r="F2589" s="681" t="str">
        <f>IFERROR(VLOOKUP(CONCATENATE($A2589,"T3"),'05 APU'!$1:$1048576,3,),"")</f>
        <v/>
      </c>
      <c r="G2589" s="672" t="s">
        <v>168</v>
      </c>
      <c r="H2589" s="351"/>
      <c r="I2589" s="90">
        <f>IFERROR((VLOOKUP(CONCATENATE($A2589,"D"),'05 APU'!$1:$1048576,9,)),0)</f>
        <v>0</v>
      </c>
      <c r="J2589" s="90">
        <f t="shared" si="81"/>
        <v>0</v>
      </c>
      <c r="K2589" s="297" t="str">
        <f>IFERROR(VLOOKUP(CONCATENATE($A2589,"C"),'05 APU'!$1:$1048576,9,),"")</f>
        <v/>
      </c>
      <c r="L2589" s="297" t="str">
        <f>IFERROR(VLOOKUP(CONCATENATE($A2589,"B"),'05 APU'!$1:$1048576,9,),"")</f>
        <v/>
      </c>
      <c r="M2589" s="297" t="str">
        <f>IFERROR(VLOOKUP(CONCATENATE($A2589,"A"),'05 APU'!$1:$1048576,9,),"")</f>
        <v/>
      </c>
      <c r="N2589" s="86"/>
      <c r="O2589" s="90">
        <f>IFERROR(VLOOKUP(CONCATENATE($A2589,"D"),'05 APU'!$T:$AB,9,),0)</f>
        <v>0</v>
      </c>
      <c r="P2589" s="90">
        <f t="shared" si="82"/>
        <v>0</v>
      </c>
      <c r="Q2589" s="90">
        <f>IFERROR(VLOOKUP(CONCATENATE($A2589,"C"),'05 APU'!$T:$AB,9,),0)</f>
        <v>0</v>
      </c>
      <c r="R2589" s="90">
        <f>IFERROR(VLOOKUP(CONCATENATE($A2589,"B"),'05 APU'!$T:$AB,9,),0)</f>
        <v>0</v>
      </c>
      <c r="S2589" s="90">
        <f>IFERROR(VLOOKUP(CONCATENATE($A2589,"A"),'05 APU'!$T:$AB,9,),0)</f>
        <v>0</v>
      </c>
      <c r="U2589" s="421"/>
      <c r="V2589" s="424"/>
      <c r="W2589" s="429" t="s">
        <v>7203</v>
      </c>
    </row>
    <row r="2590" spans="1:23" ht="31.5" x14ac:dyDescent="0.25">
      <c r="A2590" s="88">
        <v>2580</v>
      </c>
      <c r="B2590" s="673" t="s">
        <v>5497</v>
      </c>
      <c r="C2590" s="682" t="s">
        <v>6647</v>
      </c>
      <c r="D2590" s="681" t="str">
        <f>IFERROR(VLOOKUP(CONCATENATE($A2590,"T"),'05 APU'!$1:$1048576,3,),"")</f>
        <v/>
      </c>
      <c r="E2590" s="681" t="str">
        <f>IFERROR(VLOOKUP(CONCATENATE($A2590,"T2"),'05 APU'!$1:$1048576,3,),"")</f>
        <v/>
      </c>
      <c r="F2590" s="681" t="str">
        <f>IFERROR(VLOOKUP(CONCATENATE($A2590,"T3"),'05 APU'!$1:$1048576,3,),"")</f>
        <v/>
      </c>
      <c r="G2590" s="672" t="s">
        <v>168</v>
      </c>
      <c r="H2590" s="351"/>
      <c r="I2590" s="90">
        <f>IFERROR((VLOOKUP(CONCATENATE($A2590,"D"),'05 APU'!$1:$1048576,9,)),0)</f>
        <v>0</v>
      </c>
      <c r="J2590" s="90">
        <f t="shared" si="81"/>
        <v>0</v>
      </c>
      <c r="K2590" s="297" t="str">
        <f>IFERROR(VLOOKUP(CONCATENATE($A2590,"C"),'05 APU'!$1:$1048576,9,),"")</f>
        <v/>
      </c>
      <c r="L2590" s="297" t="str">
        <f>IFERROR(VLOOKUP(CONCATENATE($A2590,"B"),'05 APU'!$1:$1048576,9,),"")</f>
        <v/>
      </c>
      <c r="M2590" s="297" t="str">
        <f>IFERROR(VLOOKUP(CONCATENATE($A2590,"A"),'05 APU'!$1:$1048576,9,),"")</f>
        <v/>
      </c>
      <c r="N2590" s="86"/>
      <c r="O2590" s="90">
        <f>IFERROR(VLOOKUP(CONCATENATE($A2590,"D"),'05 APU'!$T:$AB,9,),0)</f>
        <v>0</v>
      </c>
      <c r="P2590" s="90">
        <f t="shared" si="82"/>
        <v>0</v>
      </c>
      <c r="Q2590" s="90">
        <f>IFERROR(VLOOKUP(CONCATENATE($A2590,"C"),'05 APU'!$T:$AB,9,),0)</f>
        <v>0</v>
      </c>
      <c r="R2590" s="90">
        <f>IFERROR(VLOOKUP(CONCATENATE($A2590,"B"),'05 APU'!$T:$AB,9,),0)</f>
        <v>0</v>
      </c>
      <c r="S2590" s="90">
        <f>IFERROR(VLOOKUP(CONCATENATE($A2590,"A"),'05 APU'!$T:$AB,9,),0)</f>
        <v>0</v>
      </c>
      <c r="U2590" s="421"/>
      <c r="V2590" s="424"/>
      <c r="W2590" s="429" t="s">
        <v>7203</v>
      </c>
    </row>
    <row r="2591" spans="1:23" ht="31.5" x14ac:dyDescent="0.25">
      <c r="A2591" s="88">
        <v>2581</v>
      </c>
      <c r="B2591" s="673" t="s">
        <v>5498</v>
      </c>
      <c r="C2591" s="682" t="s">
        <v>6648</v>
      </c>
      <c r="D2591" s="681" t="str">
        <f>IFERROR(VLOOKUP(CONCATENATE($A2591,"T"),'05 APU'!$1:$1048576,3,),"")</f>
        <v/>
      </c>
      <c r="E2591" s="681" t="str">
        <f>IFERROR(VLOOKUP(CONCATENATE($A2591,"T2"),'05 APU'!$1:$1048576,3,),"")</f>
        <v/>
      </c>
      <c r="F2591" s="681" t="str">
        <f>IFERROR(VLOOKUP(CONCATENATE($A2591,"T3"),'05 APU'!$1:$1048576,3,),"")</f>
        <v/>
      </c>
      <c r="G2591" s="672" t="s">
        <v>168</v>
      </c>
      <c r="H2591" s="351"/>
      <c r="I2591" s="90">
        <f>IFERROR((VLOOKUP(CONCATENATE($A2591,"D"),'05 APU'!$1:$1048576,9,)),0)</f>
        <v>0</v>
      </c>
      <c r="J2591" s="90">
        <f t="shared" si="81"/>
        <v>0</v>
      </c>
      <c r="K2591" s="297" t="str">
        <f>IFERROR(VLOOKUP(CONCATENATE($A2591,"C"),'05 APU'!$1:$1048576,9,),"")</f>
        <v/>
      </c>
      <c r="L2591" s="297" t="str">
        <f>IFERROR(VLOOKUP(CONCATENATE($A2591,"B"),'05 APU'!$1:$1048576,9,),"")</f>
        <v/>
      </c>
      <c r="M2591" s="297" t="str">
        <f>IFERROR(VLOOKUP(CONCATENATE($A2591,"A"),'05 APU'!$1:$1048576,9,),"")</f>
        <v/>
      </c>
      <c r="N2591" s="86"/>
      <c r="O2591" s="90">
        <f>IFERROR(VLOOKUP(CONCATENATE($A2591,"D"),'05 APU'!$T:$AB,9,),0)</f>
        <v>0</v>
      </c>
      <c r="P2591" s="90">
        <f t="shared" si="82"/>
        <v>0</v>
      </c>
      <c r="Q2591" s="90">
        <f>IFERROR(VLOOKUP(CONCATENATE($A2591,"C"),'05 APU'!$T:$AB,9,),0)</f>
        <v>0</v>
      </c>
      <c r="R2591" s="90">
        <f>IFERROR(VLOOKUP(CONCATENATE($A2591,"B"),'05 APU'!$T:$AB,9,),0)</f>
        <v>0</v>
      </c>
      <c r="S2591" s="90">
        <f>IFERROR(VLOOKUP(CONCATENATE($A2591,"A"),'05 APU'!$T:$AB,9,),0)</f>
        <v>0</v>
      </c>
      <c r="U2591" s="421"/>
      <c r="V2591" s="424"/>
      <c r="W2591" s="429" t="s">
        <v>7203</v>
      </c>
    </row>
    <row r="2592" spans="1:23" ht="31.5" x14ac:dyDescent="0.25">
      <c r="A2592" s="88">
        <v>2582</v>
      </c>
      <c r="B2592" s="673" t="s">
        <v>5499</v>
      </c>
      <c r="C2592" s="682" t="s">
        <v>6649</v>
      </c>
      <c r="D2592" s="681" t="str">
        <f>IFERROR(VLOOKUP(CONCATENATE($A2592,"T"),'05 APU'!$1:$1048576,3,),"")</f>
        <v/>
      </c>
      <c r="E2592" s="681" t="str">
        <f>IFERROR(VLOOKUP(CONCATENATE($A2592,"T2"),'05 APU'!$1:$1048576,3,),"")</f>
        <v/>
      </c>
      <c r="F2592" s="681" t="str">
        <f>IFERROR(VLOOKUP(CONCATENATE($A2592,"T3"),'05 APU'!$1:$1048576,3,),"")</f>
        <v/>
      </c>
      <c r="G2592" s="672" t="s">
        <v>168</v>
      </c>
      <c r="H2592" s="351"/>
      <c r="I2592" s="90">
        <f>IFERROR((VLOOKUP(CONCATENATE($A2592,"D"),'05 APU'!$1:$1048576,9,)),0)</f>
        <v>0</v>
      </c>
      <c r="J2592" s="90">
        <f t="shared" si="81"/>
        <v>0</v>
      </c>
      <c r="K2592" s="297" t="str">
        <f>IFERROR(VLOOKUP(CONCATENATE($A2592,"C"),'05 APU'!$1:$1048576,9,),"")</f>
        <v/>
      </c>
      <c r="L2592" s="297" t="str">
        <f>IFERROR(VLOOKUP(CONCATENATE($A2592,"B"),'05 APU'!$1:$1048576,9,),"")</f>
        <v/>
      </c>
      <c r="M2592" s="297" t="str">
        <f>IFERROR(VLOOKUP(CONCATENATE($A2592,"A"),'05 APU'!$1:$1048576,9,),"")</f>
        <v/>
      </c>
      <c r="N2592" s="86"/>
      <c r="O2592" s="90">
        <f>IFERROR(VLOOKUP(CONCATENATE($A2592,"D"),'05 APU'!$T:$AB,9,),0)</f>
        <v>0</v>
      </c>
      <c r="P2592" s="90">
        <f t="shared" si="82"/>
        <v>0</v>
      </c>
      <c r="Q2592" s="90">
        <f>IFERROR(VLOOKUP(CONCATENATE($A2592,"C"),'05 APU'!$T:$AB,9,),0)</f>
        <v>0</v>
      </c>
      <c r="R2592" s="90">
        <f>IFERROR(VLOOKUP(CONCATENATE($A2592,"B"),'05 APU'!$T:$AB,9,),0)</f>
        <v>0</v>
      </c>
      <c r="S2592" s="90">
        <f>IFERROR(VLOOKUP(CONCATENATE($A2592,"A"),'05 APU'!$T:$AB,9,),0)</f>
        <v>0</v>
      </c>
      <c r="U2592" s="421"/>
      <c r="V2592" s="424"/>
      <c r="W2592" s="429" t="s">
        <v>7203</v>
      </c>
    </row>
    <row r="2593" spans="1:23" ht="31.5" x14ac:dyDescent="0.25">
      <c r="A2593" s="88">
        <v>2583</v>
      </c>
      <c r="B2593" s="673" t="s">
        <v>5500</v>
      </c>
      <c r="C2593" s="682" t="s">
        <v>6650</v>
      </c>
      <c r="D2593" s="681" t="str">
        <f>IFERROR(VLOOKUP(CONCATENATE($A2593,"T"),'05 APU'!$1:$1048576,3,),"")</f>
        <v/>
      </c>
      <c r="E2593" s="681" t="str">
        <f>IFERROR(VLOOKUP(CONCATENATE($A2593,"T2"),'05 APU'!$1:$1048576,3,),"")</f>
        <v/>
      </c>
      <c r="F2593" s="681" t="str">
        <f>IFERROR(VLOOKUP(CONCATENATE($A2593,"T3"),'05 APU'!$1:$1048576,3,),"")</f>
        <v/>
      </c>
      <c r="G2593" s="672" t="s">
        <v>168</v>
      </c>
      <c r="H2593" s="351"/>
      <c r="I2593" s="90">
        <f>IFERROR((VLOOKUP(CONCATENATE($A2593,"D"),'05 APU'!$1:$1048576,9,)),0)</f>
        <v>0</v>
      </c>
      <c r="J2593" s="90">
        <f t="shared" si="81"/>
        <v>0</v>
      </c>
      <c r="K2593" s="297" t="str">
        <f>IFERROR(VLOOKUP(CONCATENATE($A2593,"C"),'05 APU'!$1:$1048576,9,),"")</f>
        <v/>
      </c>
      <c r="L2593" s="297" t="str">
        <f>IFERROR(VLOOKUP(CONCATENATE($A2593,"B"),'05 APU'!$1:$1048576,9,),"")</f>
        <v/>
      </c>
      <c r="M2593" s="297" t="str">
        <f>IFERROR(VLOOKUP(CONCATENATE($A2593,"A"),'05 APU'!$1:$1048576,9,),"")</f>
        <v/>
      </c>
      <c r="N2593" s="86"/>
      <c r="O2593" s="90">
        <f>IFERROR(VLOOKUP(CONCATENATE($A2593,"D"),'05 APU'!$T:$AB,9,),0)</f>
        <v>0</v>
      </c>
      <c r="P2593" s="90">
        <f t="shared" si="82"/>
        <v>0</v>
      </c>
      <c r="Q2593" s="90">
        <f>IFERROR(VLOOKUP(CONCATENATE($A2593,"C"),'05 APU'!$T:$AB,9,),0)</f>
        <v>0</v>
      </c>
      <c r="R2593" s="90">
        <f>IFERROR(VLOOKUP(CONCATENATE($A2593,"B"),'05 APU'!$T:$AB,9,),0)</f>
        <v>0</v>
      </c>
      <c r="S2593" s="90">
        <f>IFERROR(VLOOKUP(CONCATENATE($A2593,"A"),'05 APU'!$T:$AB,9,),0)</f>
        <v>0</v>
      </c>
      <c r="U2593" s="421"/>
      <c r="V2593" s="424"/>
      <c r="W2593" s="429" t="s">
        <v>7203</v>
      </c>
    </row>
    <row r="2594" spans="1:23" ht="31.5" x14ac:dyDescent="0.25">
      <c r="A2594" s="88">
        <v>2584</v>
      </c>
      <c r="B2594" s="673" t="s">
        <v>5501</v>
      </c>
      <c r="C2594" s="682" t="s">
        <v>6651</v>
      </c>
      <c r="D2594" s="681" t="str">
        <f>IFERROR(VLOOKUP(CONCATENATE($A2594,"T"),'05 APU'!$1:$1048576,3,),"")</f>
        <v/>
      </c>
      <c r="E2594" s="681" t="str">
        <f>IFERROR(VLOOKUP(CONCATENATE($A2594,"T2"),'05 APU'!$1:$1048576,3,),"")</f>
        <v/>
      </c>
      <c r="F2594" s="681" t="str">
        <f>IFERROR(VLOOKUP(CONCATENATE($A2594,"T3"),'05 APU'!$1:$1048576,3,),"")</f>
        <v/>
      </c>
      <c r="G2594" s="672" t="s">
        <v>168</v>
      </c>
      <c r="H2594" s="351"/>
      <c r="I2594" s="90">
        <f>IFERROR((VLOOKUP(CONCATENATE($A2594,"D"),'05 APU'!$1:$1048576,9,)),0)</f>
        <v>0</v>
      </c>
      <c r="J2594" s="90">
        <f t="shared" si="81"/>
        <v>0</v>
      </c>
      <c r="K2594" s="297" t="str">
        <f>IFERROR(VLOOKUP(CONCATENATE($A2594,"C"),'05 APU'!$1:$1048576,9,),"")</f>
        <v/>
      </c>
      <c r="L2594" s="297" t="str">
        <f>IFERROR(VLOOKUP(CONCATENATE($A2594,"B"),'05 APU'!$1:$1048576,9,),"")</f>
        <v/>
      </c>
      <c r="M2594" s="297" t="str">
        <f>IFERROR(VLOOKUP(CONCATENATE($A2594,"A"),'05 APU'!$1:$1048576,9,),"")</f>
        <v/>
      </c>
      <c r="N2594" s="86"/>
      <c r="O2594" s="90">
        <f>IFERROR(VLOOKUP(CONCATENATE($A2594,"D"),'05 APU'!$T:$AB,9,),0)</f>
        <v>0</v>
      </c>
      <c r="P2594" s="90">
        <f t="shared" si="82"/>
        <v>0</v>
      </c>
      <c r="Q2594" s="90">
        <f>IFERROR(VLOOKUP(CONCATENATE($A2594,"C"),'05 APU'!$T:$AB,9,),0)</f>
        <v>0</v>
      </c>
      <c r="R2594" s="90">
        <f>IFERROR(VLOOKUP(CONCATENATE($A2594,"B"),'05 APU'!$T:$AB,9,),0)</f>
        <v>0</v>
      </c>
      <c r="S2594" s="90">
        <f>IFERROR(VLOOKUP(CONCATENATE($A2594,"A"),'05 APU'!$T:$AB,9,),0)</f>
        <v>0</v>
      </c>
      <c r="U2594" s="421"/>
      <c r="V2594" s="424"/>
      <c r="W2594" s="429" t="s">
        <v>7203</v>
      </c>
    </row>
    <row r="2595" spans="1:23" ht="31.5" x14ac:dyDescent="0.25">
      <c r="A2595" s="88">
        <v>2585</v>
      </c>
      <c r="B2595" s="673" t="s">
        <v>5502</v>
      </c>
      <c r="C2595" s="682" t="s">
        <v>6652</v>
      </c>
      <c r="D2595" s="681" t="str">
        <f>IFERROR(VLOOKUP(CONCATENATE($A2595,"T"),'05 APU'!$1:$1048576,3,),"")</f>
        <v/>
      </c>
      <c r="E2595" s="681" t="str">
        <f>IFERROR(VLOOKUP(CONCATENATE($A2595,"T2"),'05 APU'!$1:$1048576,3,),"")</f>
        <v/>
      </c>
      <c r="F2595" s="681" t="str">
        <f>IFERROR(VLOOKUP(CONCATENATE($A2595,"T3"),'05 APU'!$1:$1048576,3,),"")</f>
        <v/>
      </c>
      <c r="G2595" s="672" t="s">
        <v>168</v>
      </c>
      <c r="H2595" s="351"/>
      <c r="I2595" s="90">
        <f>IFERROR((VLOOKUP(CONCATENATE($A2595,"D"),'05 APU'!$1:$1048576,9,)),0)</f>
        <v>0</v>
      </c>
      <c r="J2595" s="90">
        <f t="shared" si="81"/>
        <v>0</v>
      </c>
      <c r="K2595" s="297" t="str">
        <f>IFERROR(VLOOKUP(CONCATENATE($A2595,"C"),'05 APU'!$1:$1048576,9,),"")</f>
        <v/>
      </c>
      <c r="L2595" s="297" t="str">
        <f>IFERROR(VLOOKUP(CONCATENATE($A2595,"B"),'05 APU'!$1:$1048576,9,),"")</f>
        <v/>
      </c>
      <c r="M2595" s="297" t="str">
        <f>IFERROR(VLOOKUP(CONCATENATE($A2595,"A"),'05 APU'!$1:$1048576,9,),"")</f>
        <v/>
      </c>
      <c r="N2595" s="86"/>
      <c r="O2595" s="90">
        <f>IFERROR(VLOOKUP(CONCATENATE($A2595,"D"),'05 APU'!$T:$AB,9,),0)</f>
        <v>0</v>
      </c>
      <c r="P2595" s="90">
        <f t="shared" si="82"/>
        <v>0</v>
      </c>
      <c r="Q2595" s="90">
        <f>IFERROR(VLOOKUP(CONCATENATE($A2595,"C"),'05 APU'!$T:$AB,9,),0)</f>
        <v>0</v>
      </c>
      <c r="R2595" s="90">
        <f>IFERROR(VLOOKUP(CONCATENATE($A2595,"B"),'05 APU'!$T:$AB,9,),0)</f>
        <v>0</v>
      </c>
      <c r="S2595" s="90">
        <f>IFERROR(VLOOKUP(CONCATENATE($A2595,"A"),'05 APU'!$T:$AB,9,),0)</f>
        <v>0</v>
      </c>
      <c r="U2595" s="421"/>
      <c r="V2595" s="424"/>
      <c r="W2595" s="429" t="s">
        <v>7203</v>
      </c>
    </row>
    <row r="2596" spans="1:23" ht="31.5" x14ac:dyDescent="0.25">
      <c r="A2596" s="88">
        <v>2586</v>
      </c>
      <c r="B2596" s="673" t="s">
        <v>5503</v>
      </c>
      <c r="C2596" s="682" t="s">
        <v>6653</v>
      </c>
      <c r="D2596" s="681" t="str">
        <f>IFERROR(VLOOKUP(CONCATENATE($A2596,"T"),'05 APU'!$1:$1048576,3,),"")</f>
        <v/>
      </c>
      <c r="E2596" s="681" t="str">
        <f>IFERROR(VLOOKUP(CONCATENATE($A2596,"T2"),'05 APU'!$1:$1048576,3,),"")</f>
        <v/>
      </c>
      <c r="F2596" s="681" t="str">
        <f>IFERROR(VLOOKUP(CONCATENATE($A2596,"T3"),'05 APU'!$1:$1048576,3,),"")</f>
        <v/>
      </c>
      <c r="G2596" s="672" t="s">
        <v>168</v>
      </c>
      <c r="H2596" s="351"/>
      <c r="I2596" s="90">
        <f>IFERROR((VLOOKUP(CONCATENATE($A2596,"D"),'05 APU'!$1:$1048576,9,)),0)</f>
        <v>0</v>
      </c>
      <c r="J2596" s="90">
        <f t="shared" si="81"/>
        <v>0</v>
      </c>
      <c r="K2596" s="297" t="str">
        <f>IFERROR(VLOOKUP(CONCATENATE($A2596,"C"),'05 APU'!$1:$1048576,9,),"")</f>
        <v/>
      </c>
      <c r="L2596" s="297" t="str">
        <f>IFERROR(VLOOKUP(CONCATENATE($A2596,"B"),'05 APU'!$1:$1048576,9,),"")</f>
        <v/>
      </c>
      <c r="M2596" s="297" t="str">
        <f>IFERROR(VLOOKUP(CONCATENATE($A2596,"A"),'05 APU'!$1:$1048576,9,),"")</f>
        <v/>
      </c>
      <c r="N2596" s="86"/>
      <c r="O2596" s="90">
        <f>IFERROR(VLOOKUP(CONCATENATE($A2596,"D"),'05 APU'!$T:$AB,9,),0)</f>
        <v>0</v>
      </c>
      <c r="P2596" s="90">
        <f t="shared" si="82"/>
        <v>0</v>
      </c>
      <c r="Q2596" s="90">
        <f>IFERROR(VLOOKUP(CONCATENATE($A2596,"C"),'05 APU'!$T:$AB,9,),0)</f>
        <v>0</v>
      </c>
      <c r="R2596" s="90">
        <f>IFERROR(VLOOKUP(CONCATENATE($A2596,"B"),'05 APU'!$T:$AB,9,),0)</f>
        <v>0</v>
      </c>
      <c r="S2596" s="90">
        <f>IFERROR(VLOOKUP(CONCATENATE($A2596,"A"),'05 APU'!$T:$AB,9,),0)</f>
        <v>0</v>
      </c>
      <c r="U2596" s="421"/>
      <c r="V2596" s="424"/>
      <c r="W2596" s="429" t="s">
        <v>7203</v>
      </c>
    </row>
    <row r="2597" spans="1:23" ht="31.5" x14ac:dyDescent="0.25">
      <c r="A2597" s="88">
        <v>2587</v>
      </c>
      <c r="B2597" s="673" t="s">
        <v>5504</v>
      </c>
      <c r="C2597" s="682" t="s">
        <v>6654</v>
      </c>
      <c r="D2597" s="681" t="str">
        <f>IFERROR(VLOOKUP(CONCATENATE($A2597,"T"),'05 APU'!$1:$1048576,3,),"")</f>
        <v/>
      </c>
      <c r="E2597" s="681" t="str">
        <f>IFERROR(VLOOKUP(CONCATENATE($A2597,"T2"),'05 APU'!$1:$1048576,3,),"")</f>
        <v/>
      </c>
      <c r="F2597" s="681" t="str">
        <f>IFERROR(VLOOKUP(CONCATENATE($A2597,"T3"),'05 APU'!$1:$1048576,3,),"")</f>
        <v/>
      </c>
      <c r="G2597" s="672" t="s">
        <v>168</v>
      </c>
      <c r="H2597" s="351"/>
      <c r="I2597" s="90">
        <f>IFERROR((VLOOKUP(CONCATENATE($A2597,"D"),'05 APU'!$1:$1048576,9,)),0)</f>
        <v>0</v>
      </c>
      <c r="J2597" s="90">
        <f t="shared" si="81"/>
        <v>0</v>
      </c>
      <c r="K2597" s="297" t="str">
        <f>IFERROR(VLOOKUP(CONCATENATE($A2597,"C"),'05 APU'!$1:$1048576,9,),"")</f>
        <v/>
      </c>
      <c r="L2597" s="297" t="str">
        <f>IFERROR(VLOOKUP(CONCATENATE($A2597,"B"),'05 APU'!$1:$1048576,9,),"")</f>
        <v/>
      </c>
      <c r="M2597" s="297" t="str">
        <f>IFERROR(VLOOKUP(CONCATENATE($A2597,"A"),'05 APU'!$1:$1048576,9,),"")</f>
        <v/>
      </c>
      <c r="N2597" s="86"/>
      <c r="O2597" s="90">
        <f>IFERROR(VLOOKUP(CONCATENATE($A2597,"D"),'05 APU'!$T:$AB,9,),0)</f>
        <v>0</v>
      </c>
      <c r="P2597" s="90">
        <f t="shared" si="82"/>
        <v>0</v>
      </c>
      <c r="Q2597" s="90">
        <f>IFERROR(VLOOKUP(CONCATENATE($A2597,"C"),'05 APU'!$T:$AB,9,),0)</f>
        <v>0</v>
      </c>
      <c r="R2597" s="90">
        <f>IFERROR(VLOOKUP(CONCATENATE($A2597,"B"),'05 APU'!$T:$AB,9,),0)</f>
        <v>0</v>
      </c>
      <c r="S2597" s="90">
        <f>IFERROR(VLOOKUP(CONCATENATE($A2597,"A"),'05 APU'!$T:$AB,9,),0)</f>
        <v>0</v>
      </c>
      <c r="U2597" s="421"/>
      <c r="V2597" s="424"/>
      <c r="W2597" s="429" t="s">
        <v>7203</v>
      </c>
    </row>
    <row r="2598" spans="1:23" ht="31.5" x14ac:dyDescent="0.25">
      <c r="A2598" s="88">
        <v>2588</v>
      </c>
      <c r="B2598" s="673" t="s">
        <v>5505</v>
      </c>
      <c r="C2598" s="682" t="s">
        <v>6655</v>
      </c>
      <c r="D2598" s="681" t="str">
        <f>IFERROR(VLOOKUP(CONCATENATE($A2598,"T"),'05 APU'!$1:$1048576,3,),"")</f>
        <v/>
      </c>
      <c r="E2598" s="681" t="str">
        <f>IFERROR(VLOOKUP(CONCATENATE($A2598,"T2"),'05 APU'!$1:$1048576,3,),"")</f>
        <v/>
      </c>
      <c r="F2598" s="681" t="str">
        <f>IFERROR(VLOOKUP(CONCATENATE($A2598,"T3"),'05 APU'!$1:$1048576,3,),"")</f>
        <v/>
      </c>
      <c r="G2598" s="672" t="s">
        <v>168</v>
      </c>
      <c r="H2598" s="351"/>
      <c r="I2598" s="90">
        <f>IFERROR((VLOOKUP(CONCATENATE($A2598,"D"),'05 APU'!$1:$1048576,9,)),0)</f>
        <v>0</v>
      </c>
      <c r="J2598" s="90">
        <f t="shared" si="81"/>
        <v>0</v>
      </c>
      <c r="K2598" s="297" t="str">
        <f>IFERROR(VLOOKUP(CONCATENATE($A2598,"C"),'05 APU'!$1:$1048576,9,),"")</f>
        <v/>
      </c>
      <c r="L2598" s="297" t="str">
        <f>IFERROR(VLOOKUP(CONCATENATE($A2598,"B"),'05 APU'!$1:$1048576,9,),"")</f>
        <v/>
      </c>
      <c r="M2598" s="297" t="str">
        <f>IFERROR(VLOOKUP(CONCATENATE($A2598,"A"),'05 APU'!$1:$1048576,9,),"")</f>
        <v/>
      </c>
      <c r="N2598" s="86"/>
      <c r="O2598" s="90">
        <f>IFERROR(VLOOKUP(CONCATENATE($A2598,"D"),'05 APU'!$T:$AB,9,),0)</f>
        <v>0</v>
      </c>
      <c r="P2598" s="90">
        <f t="shared" si="82"/>
        <v>0</v>
      </c>
      <c r="Q2598" s="90">
        <f>IFERROR(VLOOKUP(CONCATENATE($A2598,"C"),'05 APU'!$T:$AB,9,),0)</f>
        <v>0</v>
      </c>
      <c r="R2598" s="90">
        <f>IFERROR(VLOOKUP(CONCATENATE($A2598,"B"),'05 APU'!$T:$AB,9,),0)</f>
        <v>0</v>
      </c>
      <c r="S2598" s="90">
        <f>IFERROR(VLOOKUP(CONCATENATE($A2598,"A"),'05 APU'!$T:$AB,9,),0)</f>
        <v>0</v>
      </c>
      <c r="U2598" s="421"/>
      <c r="V2598" s="424"/>
      <c r="W2598" s="429" t="s">
        <v>7203</v>
      </c>
    </row>
    <row r="2599" spans="1:23" ht="31.5" x14ac:dyDescent="0.25">
      <c r="A2599" s="88">
        <v>2589</v>
      </c>
      <c r="B2599" s="673" t="s">
        <v>5506</v>
      </c>
      <c r="C2599" s="682" t="s">
        <v>6656</v>
      </c>
      <c r="D2599" s="681" t="str">
        <f>IFERROR(VLOOKUP(CONCATENATE($A2599,"T"),'05 APU'!$1:$1048576,3,),"")</f>
        <v/>
      </c>
      <c r="E2599" s="681" t="str">
        <f>IFERROR(VLOOKUP(CONCATENATE($A2599,"T2"),'05 APU'!$1:$1048576,3,),"")</f>
        <v/>
      </c>
      <c r="F2599" s="681" t="str">
        <f>IFERROR(VLOOKUP(CONCATENATE($A2599,"T3"),'05 APU'!$1:$1048576,3,),"")</f>
        <v/>
      </c>
      <c r="G2599" s="672" t="s">
        <v>168</v>
      </c>
      <c r="H2599" s="351"/>
      <c r="I2599" s="90">
        <f>IFERROR((VLOOKUP(CONCATENATE($A2599,"D"),'05 APU'!$1:$1048576,9,)),0)</f>
        <v>0</v>
      </c>
      <c r="J2599" s="90">
        <f t="shared" si="81"/>
        <v>0</v>
      </c>
      <c r="K2599" s="297" t="str">
        <f>IFERROR(VLOOKUP(CONCATENATE($A2599,"C"),'05 APU'!$1:$1048576,9,),"")</f>
        <v/>
      </c>
      <c r="L2599" s="297" t="str">
        <f>IFERROR(VLOOKUP(CONCATENATE($A2599,"B"),'05 APU'!$1:$1048576,9,),"")</f>
        <v/>
      </c>
      <c r="M2599" s="297" t="str">
        <f>IFERROR(VLOOKUP(CONCATENATE($A2599,"A"),'05 APU'!$1:$1048576,9,),"")</f>
        <v/>
      </c>
      <c r="N2599" s="86"/>
      <c r="O2599" s="90">
        <f>IFERROR(VLOOKUP(CONCATENATE($A2599,"D"),'05 APU'!$T:$AB,9,),0)</f>
        <v>0</v>
      </c>
      <c r="P2599" s="90">
        <f t="shared" si="82"/>
        <v>0</v>
      </c>
      <c r="Q2599" s="90">
        <f>IFERROR(VLOOKUP(CONCATENATE($A2599,"C"),'05 APU'!$T:$AB,9,),0)</f>
        <v>0</v>
      </c>
      <c r="R2599" s="90">
        <f>IFERROR(VLOOKUP(CONCATENATE($A2599,"B"),'05 APU'!$T:$AB,9,),0)</f>
        <v>0</v>
      </c>
      <c r="S2599" s="90">
        <f>IFERROR(VLOOKUP(CONCATENATE($A2599,"A"),'05 APU'!$T:$AB,9,),0)</f>
        <v>0</v>
      </c>
      <c r="U2599" s="421"/>
      <c r="V2599" s="424"/>
      <c r="W2599" s="429" t="s">
        <v>7203</v>
      </c>
    </row>
    <row r="2600" spans="1:23" ht="31.5" x14ac:dyDescent="0.25">
      <c r="A2600" s="88">
        <v>2590</v>
      </c>
      <c r="B2600" s="673" t="s">
        <v>5507</v>
      </c>
      <c r="C2600" s="682" t="s">
        <v>6657</v>
      </c>
      <c r="D2600" s="681" t="str">
        <f>IFERROR(VLOOKUP(CONCATENATE($A2600,"T"),'05 APU'!$1:$1048576,3,),"")</f>
        <v/>
      </c>
      <c r="E2600" s="681" t="str">
        <f>IFERROR(VLOOKUP(CONCATENATE($A2600,"T2"),'05 APU'!$1:$1048576,3,),"")</f>
        <v/>
      </c>
      <c r="F2600" s="681" t="str">
        <f>IFERROR(VLOOKUP(CONCATENATE($A2600,"T3"),'05 APU'!$1:$1048576,3,),"")</f>
        <v/>
      </c>
      <c r="G2600" s="672" t="s">
        <v>168</v>
      </c>
      <c r="H2600" s="351"/>
      <c r="I2600" s="90">
        <f>IFERROR((VLOOKUP(CONCATENATE($A2600,"D"),'05 APU'!$1:$1048576,9,)),0)</f>
        <v>0</v>
      </c>
      <c r="J2600" s="90">
        <f t="shared" si="81"/>
        <v>0</v>
      </c>
      <c r="K2600" s="297" t="str">
        <f>IFERROR(VLOOKUP(CONCATENATE($A2600,"C"),'05 APU'!$1:$1048576,9,),"")</f>
        <v/>
      </c>
      <c r="L2600" s="297" t="str">
        <f>IFERROR(VLOOKUP(CONCATENATE($A2600,"B"),'05 APU'!$1:$1048576,9,),"")</f>
        <v/>
      </c>
      <c r="M2600" s="297" t="str">
        <f>IFERROR(VLOOKUP(CONCATENATE($A2600,"A"),'05 APU'!$1:$1048576,9,),"")</f>
        <v/>
      </c>
      <c r="N2600" s="86"/>
      <c r="O2600" s="90">
        <f>IFERROR(VLOOKUP(CONCATENATE($A2600,"D"),'05 APU'!$T:$AB,9,),0)</f>
        <v>0</v>
      </c>
      <c r="P2600" s="90">
        <f t="shared" si="82"/>
        <v>0</v>
      </c>
      <c r="Q2600" s="90">
        <f>IFERROR(VLOOKUP(CONCATENATE($A2600,"C"),'05 APU'!$T:$AB,9,),0)</f>
        <v>0</v>
      </c>
      <c r="R2600" s="90">
        <f>IFERROR(VLOOKUP(CONCATENATE($A2600,"B"),'05 APU'!$T:$AB,9,),0)</f>
        <v>0</v>
      </c>
      <c r="S2600" s="90">
        <f>IFERROR(VLOOKUP(CONCATENATE($A2600,"A"),'05 APU'!$T:$AB,9,),0)</f>
        <v>0</v>
      </c>
      <c r="U2600" s="421"/>
      <c r="V2600" s="424"/>
      <c r="W2600" s="429" t="s">
        <v>7203</v>
      </c>
    </row>
    <row r="2601" spans="1:23" ht="31.5" x14ac:dyDescent="0.25">
      <c r="A2601" s="88">
        <v>2591</v>
      </c>
      <c r="B2601" s="673" t="s">
        <v>5508</v>
      </c>
      <c r="C2601" s="682" t="s">
        <v>6658</v>
      </c>
      <c r="D2601" s="681" t="str">
        <f>IFERROR(VLOOKUP(CONCATENATE($A2601,"T"),'05 APU'!$1:$1048576,3,),"")</f>
        <v/>
      </c>
      <c r="E2601" s="681" t="str">
        <f>IFERROR(VLOOKUP(CONCATENATE($A2601,"T2"),'05 APU'!$1:$1048576,3,),"")</f>
        <v/>
      </c>
      <c r="F2601" s="681" t="str">
        <f>IFERROR(VLOOKUP(CONCATENATE($A2601,"T3"),'05 APU'!$1:$1048576,3,),"")</f>
        <v/>
      </c>
      <c r="G2601" s="672" t="s">
        <v>168</v>
      </c>
      <c r="H2601" s="351"/>
      <c r="I2601" s="90">
        <f>IFERROR((VLOOKUP(CONCATENATE($A2601,"D"),'05 APU'!$1:$1048576,9,)),0)</f>
        <v>0</v>
      </c>
      <c r="J2601" s="90">
        <f t="shared" si="81"/>
        <v>0</v>
      </c>
      <c r="K2601" s="297" t="str">
        <f>IFERROR(VLOOKUP(CONCATENATE($A2601,"C"),'05 APU'!$1:$1048576,9,),"")</f>
        <v/>
      </c>
      <c r="L2601" s="297" t="str">
        <f>IFERROR(VLOOKUP(CONCATENATE($A2601,"B"),'05 APU'!$1:$1048576,9,),"")</f>
        <v/>
      </c>
      <c r="M2601" s="297" t="str">
        <f>IFERROR(VLOOKUP(CONCATENATE($A2601,"A"),'05 APU'!$1:$1048576,9,),"")</f>
        <v/>
      </c>
      <c r="N2601" s="86"/>
      <c r="O2601" s="90">
        <f>IFERROR(VLOOKUP(CONCATENATE($A2601,"D"),'05 APU'!$T:$AB,9,),0)</f>
        <v>0</v>
      </c>
      <c r="P2601" s="90">
        <f t="shared" si="82"/>
        <v>0</v>
      </c>
      <c r="Q2601" s="90">
        <f>IFERROR(VLOOKUP(CONCATENATE($A2601,"C"),'05 APU'!$T:$AB,9,),0)</f>
        <v>0</v>
      </c>
      <c r="R2601" s="90">
        <f>IFERROR(VLOOKUP(CONCATENATE($A2601,"B"),'05 APU'!$T:$AB,9,),0)</f>
        <v>0</v>
      </c>
      <c r="S2601" s="90">
        <f>IFERROR(VLOOKUP(CONCATENATE($A2601,"A"),'05 APU'!$T:$AB,9,),0)</f>
        <v>0</v>
      </c>
      <c r="U2601" s="421"/>
      <c r="V2601" s="424"/>
      <c r="W2601" s="429" t="s">
        <v>7203</v>
      </c>
    </row>
    <row r="2602" spans="1:23" ht="31.5" x14ac:dyDescent="0.25">
      <c r="A2602" s="88">
        <v>2592</v>
      </c>
      <c r="B2602" s="673" t="s">
        <v>5509</v>
      </c>
      <c r="C2602" s="682" t="s">
        <v>6659</v>
      </c>
      <c r="D2602" s="681" t="str">
        <f>IFERROR(VLOOKUP(CONCATENATE($A2602,"T"),'05 APU'!$1:$1048576,3,),"")</f>
        <v/>
      </c>
      <c r="E2602" s="681" t="str">
        <f>IFERROR(VLOOKUP(CONCATENATE($A2602,"T2"),'05 APU'!$1:$1048576,3,),"")</f>
        <v/>
      </c>
      <c r="F2602" s="681" t="str">
        <f>IFERROR(VLOOKUP(CONCATENATE($A2602,"T3"),'05 APU'!$1:$1048576,3,),"")</f>
        <v/>
      </c>
      <c r="G2602" s="672" t="s">
        <v>168</v>
      </c>
      <c r="H2602" s="351"/>
      <c r="I2602" s="90">
        <f>IFERROR((VLOOKUP(CONCATENATE($A2602,"D"),'05 APU'!$1:$1048576,9,)),0)</f>
        <v>0</v>
      </c>
      <c r="J2602" s="90">
        <f t="shared" si="81"/>
        <v>0</v>
      </c>
      <c r="K2602" s="297" t="str">
        <f>IFERROR(VLOOKUP(CONCATENATE($A2602,"C"),'05 APU'!$1:$1048576,9,),"")</f>
        <v/>
      </c>
      <c r="L2602" s="297" t="str">
        <f>IFERROR(VLOOKUP(CONCATENATE($A2602,"B"),'05 APU'!$1:$1048576,9,),"")</f>
        <v/>
      </c>
      <c r="M2602" s="297" t="str">
        <f>IFERROR(VLOOKUP(CONCATENATE($A2602,"A"),'05 APU'!$1:$1048576,9,),"")</f>
        <v/>
      </c>
      <c r="N2602" s="86"/>
      <c r="O2602" s="90">
        <f>IFERROR(VLOOKUP(CONCATENATE($A2602,"D"),'05 APU'!$T:$AB,9,),0)</f>
        <v>0</v>
      </c>
      <c r="P2602" s="90">
        <f t="shared" si="82"/>
        <v>0</v>
      </c>
      <c r="Q2602" s="90">
        <f>IFERROR(VLOOKUP(CONCATENATE($A2602,"C"),'05 APU'!$T:$AB,9,),0)</f>
        <v>0</v>
      </c>
      <c r="R2602" s="90">
        <f>IFERROR(VLOOKUP(CONCATENATE($A2602,"B"),'05 APU'!$T:$AB,9,),0)</f>
        <v>0</v>
      </c>
      <c r="S2602" s="90">
        <f>IFERROR(VLOOKUP(CONCATENATE($A2602,"A"),'05 APU'!$T:$AB,9,),0)</f>
        <v>0</v>
      </c>
      <c r="U2602" s="421"/>
      <c r="V2602" s="424"/>
      <c r="W2602" s="429" t="s">
        <v>7203</v>
      </c>
    </row>
    <row r="2603" spans="1:23" ht="31.5" x14ac:dyDescent="0.25">
      <c r="A2603" s="88">
        <v>2593</v>
      </c>
      <c r="B2603" s="673" t="s">
        <v>5510</v>
      </c>
      <c r="C2603" s="682" t="s">
        <v>6660</v>
      </c>
      <c r="D2603" s="681" t="str">
        <f>IFERROR(VLOOKUP(CONCATENATE($A2603,"T"),'05 APU'!$1:$1048576,3,),"")</f>
        <v/>
      </c>
      <c r="E2603" s="681" t="str">
        <f>IFERROR(VLOOKUP(CONCATENATE($A2603,"T2"),'05 APU'!$1:$1048576,3,),"")</f>
        <v/>
      </c>
      <c r="F2603" s="681" t="str">
        <f>IFERROR(VLOOKUP(CONCATENATE($A2603,"T3"),'05 APU'!$1:$1048576,3,),"")</f>
        <v/>
      </c>
      <c r="G2603" s="672" t="s">
        <v>168</v>
      </c>
      <c r="H2603" s="351"/>
      <c r="I2603" s="90">
        <f>IFERROR((VLOOKUP(CONCATENATE($A2603,"D"),'05 APU'!$1:$1048576,9,)),0)</f>
        <v>0</v>
      </c>
      <c r="J2603" s="90">
        <f t="shared" si="81"/>
        <v>0</v>
      </c>
      <c r="K2603" s="297" t="str">
        <f>IFERROR(VLOOKUP(CONCATENATE($A2603,"C"),'05 APU'!$1:$1048576,9,),"")</f>
        <v/>
      </c>
      <c r="L2603" s="297" t="str">
        <f>IFERROR(VLOOKUP(CONCATENATE($A2603,"B"),'05 APU'!$1:$1048576,9,),"")</f>
        <v/>
      </c>
      <c r="M2603" s="297" t="str">
        <f>IFERROR(VLOOKUP(CONCATENATE($A2603,"A"),'05 APU'!$1:$1048576,9,),"")</f>
        <v/>
      </c>
      <c r="N2603" s="86"/>
      <c r="O2603" s="90">
        <f>IFERROR(VLOOKUP(CONCATENATE($A2603,"D"),'05 APU'!$T:$AB,9,),0)</f>
        <v>0</v>
      </c>
      <c r="P2603" s="90">
        <f t="shared" si="82"/>
        <v>0</v>
      </c>
      <c r="Q2603" s="90">
        <f>IFERROR(VLOOKUP(CONCATENATE($A2603,"C"),'05 APU'!$T:$AB,9,),0)</f>
        <v>0</v>
      </c>
      <c r="R2603" s="90">
        <f>IFERROR(VLOOKUP(CONCATENATE($A2603,"B"),'05 APU'!$T:$AB,9,),0)</f>
        <v>0</v>
      </c>
      <c r="S2603" s="90">
        <f>IFERROR(VLOOKUP(CONCATENATE($A2603,"A"),'05 APU'!$T:$AB,9,),0)</f>
        <v>0</v>
      </c>
      <c r="U2603" s="421"/>
      <c r="V2603" s="424"/>
      <c r="W2603" s="429" t="s">
        <v>7203</v>
      </c>
    </row>
    <row r="2604" spans="1:23" ht="31.5" x14ac:dyDescent="0.25">
      <c r="A2604" s="88">
        <v>2594</v>
      </c>
      <c r="B2604" s="673" t="s">
        <v>5511</v>
      </c>
      <c r="C2604" s="682" t="s">
        <v>6661</v>
      </c>
      <c r="D2604" s="681" t="str">
        <f>IFERROR(VLOOKUP(CONCATENATE($A2604,"T"),'05 APU'!$1:$1048576,3,),"")</f>
        <v/>
      </c>
      <c r="E2604" s="681" t="str">
        <f>IFERROR(VLOOKUP(CONCATENATE($A2604,"T2"),'05 APU'!$1:$1048576,3,),"")</f>
        <v/>
      </c>
      <c r="F2604" s="681" t="str">
        <f>IFERROR(VLOOKUP(CONCATENATE($A2604,"T3"),'05 APU'!$1:$1048576,3,),"")</f>
        <v/>
      </c>
      <c r="G2604" s="672" t="s">
        <v>168</v>
      </c>
      <c r="H2604" s="351"/>
      <c r="I2604" s="90">
        <f>IFERROR((VLOOKUP(CONCATENATE($A2604,"D"),'05 APU'!$1:$1048576,9,)),0)</f>
        <v>0</v>
      </c>
      <c r="J2604" s="90">
        <f t="shared" si="81"/>
        <v>0</v>
      </c>
      <c r="K2604" s="297" t="str">
        <f>IFERROR(VLOOKUP(CONCATENATE($A2604,"C"),'05 APU'!$1:$1048576,9,),"")</f>
        <v/>
      </c>
      <c r="L2604" s="297" t="str">
        <f>IFERROR(VLOOKUP(CONCATENATE($A2604,"B"),'05 APU'!$1:$1048576,9,),"")</f>
        <v/>
      </c>
      <c r="M2604" s="297" t="str">
        <f>IFERROR(VLOOKUP(CONCATENATE($A2604,"A"),'05 APU'!$1:$1048576,9,),"")</f>
        <v/>
      </c>
      <c r="N2604" s="86"/>
      <c r="O2604" s="90">
        <f>IFERROR(VLOOKUP(CONCATENATE($A2604,"D"),'05 APU'!$T:$AB,9,),0)</f>
        <v>0</v>
      </c>
      <c r="P2604" s="90">
        <f t="shared" si="82"/>
        <v>0</v>
      </c>
      <c r="Q2604" s="90">
        <f>IFERROR(VLOOKUP(CONCATENATE($A2604,"C"),'05 APU'!$T:$AB,9,),0)</f>
        <v>0</v>
      </c>
      <c r="R2604" s="90">
        <f>IFERROR(VLOOKUP(CONCATENATE($A2604,"B"),'05 APU'!$T:$AB,9,),0)</f>
        <v>0</v>
      </c>
      <c r="S2604" s="90">
        <f>IFERROR(VLOOKUP(CONCATENATE($A2604,"A"),'05 APU'!$T:$AB,9,),0)</f>
        <v>0</v>
      </c>
      <c r="U2604" s="421"/>
      <c r="V2604" s="424"/>
      <c r="W2604" s="429" t="s">
        <v>7203</v>
      </c>
    </row>
    <row r="2605" spans="1:23" ht="31.5" x14ac:dyDescent="0.25">
      <c r="A2605" s="88">
        <v>2595</v>
      </c>
      <c r="B2605" s="673" t="s">
        <v>5512</v>
      </c>
      <c r="C2605" s="682" t="s">
        <v>6662</v>
      </c>
      <c r="D2605" s="681" t="str">
        <f>IFERROR(VLOOKUP(CONCATENATE($A2605,"T"),'05 APU'!$1:$1048576,3,),"")</f>
        <v/>
      </c>
      <c r="E2605" s="681" t="str">
        <f>IFERROR(VLOOKUP(CONCATENATE($A2605,"T2"),'05 APU'!$1:$1048576,3,),"")</f>
        <v/>
      </c>
      <c r="F2605" s="681" t="str">
        <f>IFERROR(VLOOKUP(CONCATENATE($A2605,"T3"),'05 APU'!$1:$1048576,3,),"")</f>
        <v/>
      </c>
      <c r="G2605" s="672" t="s">
        <v>168</v>
      </c>
      <c r="H2605" s="351"/>
      <c r="I2605" s="90">
        <f>IFERROR((VLOOKUP(CONCATENATE($A2605,"D"),'05 APU'!$1:$1048576,9,)),0)</f>
        <v>0</v>
      </c>
      <c r="J2605" s="90">
        <f t="shared" si="81"/>
        <v>0</v>
      </c>
      <c r="K2605" s="297" t="str">
        <f>IFERROR(VLOOKUP(CONCATENATE($A2605,"C"),'05 APU'!$1:$1048576,9,),"")</f>
        <v/>
      </c>
      <c r="L2605" s="297" t="str">
        <f>IFERROR(VLOOKUP(CONCATENATE($A2605,"B"),'05 APU'!$1:$1048576,9,),"")</f>
        <v/>
      </c>
      <c r="M2605" s="297" t="str">
        <f>IFERROR(VLOOKUP(CONCATENATE($A2605,"A"),'05 APU'!$1:$1048576,9,),"")</f>
        <v/>
      </c>
      <c r="N2605" s="86"/>
      <c r="O2605" s="90">
        <f>IFERROR(VLOOKUP(CONCATENATE($A2605,"D"),'05 APU'!$T:$AB,9,),0)</f>
        <v>0</v>
      </c>
      <c r="P2605" s="90">
        <f t="shared" si="82"/>
        <v>0</v>
      </c>
      <c r="Q2605" s="90">
        <f>IFERROR(VLOOKUP(CONCATENATE($A2605,"C"),'05 APU'!$T:$AB,9,),0)</f>
        <v>0</v>
      </c>
      <c r="R2605" s="90">
        <f>IFERROR(VLOOKUP(CONCATENATE($A2605,"B"),'05 APU'!$T:$AB,9,),0)</f>
        <v>0</v>
      </c>
      <c r="S2605" s="90">
        <f>IFERROR(VLOOKUP(CONCATENATE($A2605,"A"),'05 APU'!$T:$AB,9,),0)</f>
        <v>0</v>
      </c>
      <c r="U2605" s="421"/>
      <c r="V2605" s="424"/>
      <c r="W2605" s="429" t="s">
        <v>7203</v>
      </c>
    </row>
    <row r="2606" spans="1:23" ht="31.5" x14ac:dyDescent="0.25">
      <c r="A2606" s="88">
        <v>2596</v>
      </c>
      <c r="B2606" s="673" t="s">
        <v>5513</v>
      </c>
      <c r="C2606" s="682" t="s">
        <v>6663</v>
      </c>
      <c r="D2606" s="681" t="str">
        <f>IFERROR(VLOOKUP(CONCATENATE($A2606,"T"),'05 APU'!$1:$1048576,3,),"")</f>
        <v/>
      </c>
      <c r="E2606" s="681" t="str">
        <f>IFERROR(VLOOKUP(CONCATENATE($A2606,"T2"),'05 APU'!$1:$1048576,3,),"")</f>
        <v/>
      </c>
      <c r="F2606" s="681" t="str">
        <f>IFERROR(VLOOKUP(CONCATENATE($A2606,"T3"),'05 APU'!$1:$1048576,3,),"")</f>
        <v/>
      </c>
      <c r="G2606" s="672" t="s">
        <v>168</v>
      </c>
      <c r="H2606" s="351"/>
      <c r="I2606" s="90">
        <f>IFERROR((VLOOKUP(CONCATENATE($A2606,"D"),'05 APU'!$1:$1048576,9,)),0)</f>
        <v>0</v>
      </c>
      <c r="J2606" s="90">
        <f t="shared" si="81"/>
        <v>0</v>
      </c>
      <c r="K2606" s="297" t="str">
        <f>IFERROR(VLOOKUP(CONCATENATE($A2606,"C"),'05 APU'!$1:$1048576,9,),"")</f>
        <v/>
      </c>
      <c r="L2606" s="297" t="str">
        <f>IFERROR(VLOOKUP(CONCATENATE($A2606,"B"),'05 APU'!$1:$1048576,9,),"")</f>
        <v/>
      </c>
      <c r="M2606" s="297" t="str">
        <f>IFERROR(VLOOKUP(CONCATENATE($A2606,"A"),'05 APU'!$1:$1048576,9,),"")</f>
        <v/>
      </c>
      <c r="N2606" s="86"/>
      <c r="O2606" s="90">
        <f>IFERROR(VLOOKUP(CONCATENATE($A2606,"D"),'05 APU'!$T:$AB,9,),0)</f>
        <v>0</v>
      </c>
      <c r="P2606" s="90">
        <f t="shared" si="82"/>
        <v>0</v>
      </c>
      <c r="Q2606" s="90">
        <f>IFERROR(VLOOKUP(CONCATENATE($A2606,"C"),'05 APU'!$T:$AB,9,),0)</f>
        <v>0</v>
      </c>
      <c r="R2606" s="90">
        <f>IFERROR(VLOOKUP(CONCATENATE($A2606,"B"),'05 APU'!$T:$AB,9,),0)</f>
        <v>0</v>
      </c>
      <c r="S2606" s="90">
        <f>IFERROR(VLOOKUP(CONCATENATE($A2606,"A"),'05 APU'!$T:$AB,9,),0)</f>
        <v>0</v>
      </c>
      <c r="U2606" s="421"/>
      <c r="V2606" s="424"/>
      <c r="W2606" s="429" t="s">
        <v>7203</v>
      </c>
    </row>
    <row r="2607" spans="1:23" ht="31.5" x14ac:dyDescent="0.25">
      <c r="A2607" s="88">
        <v>2597</v>
      </c>
      <c r="B2607" s="673" t="s">
        <v>5514</v>
      </c>
      <c r="C2607" s="682" t="s">
        <v>6664</v>
      </c>
      <c r="D2607" s="681" t="str">
        <f>IFERROR(VLOOKUP(CONCATENATE($A2607,"T"),'05 APU'!$1:$1048576,3,),"")</f>
        <v/>
      </c>
      <c r="E2607" s="681" t="str">
        <f>IFERROR(VLOOKUP(CONCATENATE($A2607,"T2"),'05 APU'!$1:$1048576,3,),"")</f>
        <v/>
      </c>
      <c r="F2607" s="681" t="str">
        <f>IFERROR(VLOOKUP(CONCATENATE($A2607,"T3"),'05 APU'!$1:$1048576,3,),"")</f>
        <v/>
      </c>
      <c r="G2607" s="672" t="s">
        <v>168</v>
      </c>
      <c r="H2607" s="351"/>
      <c r="I2607" s="90">
        <f>IFERROR((VLOOKUP(CONCATENATE($A2607,"D"),'05 APU'!$1:$1048576,9,)),0)</f>
        <v>0</v>
      </c>
      <c r="J2607" s="90">
        <f t="shared" si="81"/>
        <v>0</v>
      </c>
      <c r="K2607" s="297" t="str">
        <f>IFERROR(VLOOKUP(CONCATENATE($A2607,"C"),'05 APU'!$1:$1048576,9,),"")</f>
        <v/>
      </c>
      <c r="L2607" s="297" t="str">
        <f>IFERROR(VLOOKUP(CONCATENATE($A2607,"B"),'05 APU'!$1:$1048576,9,),"")</f>
        <v/>
      </c>
      <c r="M2607" s="297" t="str">
        <f>IFERROR(VLOOKUP(CONCATENATE($A2607,"A"),'05 APU'!$1:$1048576,9,),"")</f>
        <v/>
      </c>
      <c r="N2607" s="86"/>
      <c r="O2607" s="90">
        <f>IFERROR(VLOOKUP(CONCATENATE($A2607,"D"),'05 APU'!$T:$AB,9,),0)</f>
        <v>0</v>
      </c>
      <c r="P2607" s="90">
        <f t="shared" si="82"/>
        <v>0</v>
      </c>
      <c r="Q2607" s="90">
        <f>IFERROR(VLOOKUP(CONCATENATE($A2607,"C"),'05 APU'!$T:$AB,9,),0)</f>
        <v>0</v>
      </c>
      <c r="R2607" s="90">
        <f>IFERROR(VLOOKUP(CONCATENATE($A2607,"B"),'05 APU'!$T:$AB,9,),0)</f>
        <v>0</v>
      </c>
      <c r="S2607" s="90">
        <f>IFERROR(VLOOKUP(CONCATENATE($A2607,"A"),'05 APU'!$T:$AB,9,),0)</f>
        <v>0</v>
      </c>
      <c r="U2607" s="421"/>
      <c r="V2607" s="424"/>
      <c r="W2607" s="429" t="s">
        <v>7203</v>
      </c>
    </row>
    <row r="2608" spans="1:23" ht="31.5" x14ac:dyDescent="0.25">
      <c r="A2608" s="88">
        <v>2598</v>
      </c>
      <c r="B2608" s="673" t="s">
        <v>5515</v>
      </c>
      <c r="C2608" s="682" t="s">
        <v>6665</v>
      </c>
      <c r="D2608" s="681" t="str">
        <f>IFERROR(VLOOKUP(CONCATENATE($A2608,"T"),'05 APU'!$1:$1048576,3,),"")</f>
        <v/>
      </c>
      <c r="E2608" s="681" t="str">
        <f>IFERROR(VLOOKUP(CONCATENATE($A2608,"T2"),'05 APU'!$1:$1048576,3,),"")</f>
        <v/>
      </c>
      <c r="F2608" s="681" t="str">
        <f>IFERROR(VLOOKUP(CONCATENATE($A2608,"T3"),'05 APU'!$1:$1048576,3,),"")</f>
        <v/>
      </c>
      <c r="G2608" s="672" t="s">
        <v>168</v>
      </c>
      <c r="H2608" s="351"/>
      <c r="I2608" s="90">
        <f>IFERROR((VLOOKUP(CONCATENATE($A2608,"D"),'05 APU'!$1:$1048576,9,)),0)</f>
        <v>0</v>
      </c>
      <c r="J2608" s="90">
        <f t="shared" si="81"/>
        <v>0</v>
      </c>
      <c r="K2608" s="297" t="str">
        <f>IFERROR(VLOOKUP(CONCATENATE($A2608,"C"),'05 APU'!$1:$1048576,9,),"")</f>
        <v/>
      </c>
      <c r="L2608" s="297" t="str">
        <f>IFERROR(VLOOKUP(CONCATENATE($A2608,"B"),'05 APU'!$1:$1048576,9,),"")</f>
        <v/>
      </c>
      <c r="M2608" s="297" t="str">
        <f>IFERROR(VLOOKUP(CONCATENATE($A2608,"A"),'05 APU'!$1:$1048576,9,),"")</f>
        <v/>
      </c>
      <c r="N2608" s="86"/>
      <c r="O2608" s="90">
        <f>IFERROR(VLOOKUP(CONCATENATE($A2608,"D"),'05 APU'!$T:$AB,9,),0)</f>
        <v>0</v>
      </c>
      <c r="P2608" s="90">
        <f t="shared" si="82"/>
        <v>0</v>
      </c>
      <c r="Q2608" s="90">
        <f>IFERROR(VLOOKUP(CONCATENATE($A2608,"C"),'05 APU'!$T:$AB,9,),0)</f>
        <v>0</v>
      </c>
      <c r="R2608" s="90">
        <f>IFERROR(VLOOKUP(CONCATENATE($A2608,"B"),'05 APU'!$T:$AB,9,),0)</f>
        <v>0</v>
      </c>
      <c r="S2608" s="90">
        <f>IFERROR(VLOOKUP(CONCATENATE($A2608,"A"),'05 APU'!$T:$AB,9,),0)</f>
        <v>0</v>
      </c>
      <c r="U2608" s="421"/>
      <c r="V2608" s="424"/>
      <c r="W2608" s="429" t="s">
        <v>7203</v>
      </c>
    </row>
    <row r="2609" spans="1:23" ht="31.5" x14ac:dyDescent="0.25">
      <c r="A2609" s="88">
        <v>2599</v>
      </c>
      <c r="B2609" s="673" t="s">
        <v>5516</v>
      </c>
      <c r="C2609" s="682" t="s">
        <v>6666</v>
      </c>
      <c r="D2609" s="681" t="str">
        <f>IFERROR(VLOOKUP(CONCATENATE($A2609,"T"),'05 APU'!$1:$1048576,3,),"")</f>
        <v/>
      </c>
      <c r="E2609" s="681" t="str">
        <f>IFERROR(VLOOKUP(CONCATENATE($A2609,"T2"),'05 APU'!$1:$1048576,3,),"")</f>
        <v/>
      </c>
      <c r="F2609" s="681" t="str">
        <f>IFERROR(VLOOKUP(CONCATENATE($A2609,"T3"),'05 APU'!$1:$1048576,3,),"")</f>
        <v/>
      </c>
      <c r="G2609" s="672" t="s">
        <v>168</v>
      </c>
      <c r="H2609" s="351"/>
      <c r="I2609" s="90">
        <f>IFERROR((VLOOKUP(CONCATENATE($A2609,"D"),'05 APU'!$1:$1048576,9,)),0)</f>
        <v>0</v>
      </c>
      <c r="J2609" s="90">
        <f t="shared" si="81"/>
        <v>0</v>
      </c>
      <c r="K2609" s="297" t="str">
        <f>IFERROR(VLOOKUP(CONCATENATE($A2609,"C"),'05 APU'!$1:$1048576,9,),"")</f>
        <v/>
      </c>
      <c r="L2609" s="297" t="str">
        <f>IFERROR(VLOOKUP(CONCATENATE($A2609,"B"),'05 APU'!$1:$1048576,9,),"")</f>
        <v/>
      </c>
      <c r="M2609" s="297" t="str">
        <f>IFERROR(VLOOKUP(CONCATENATE($A2609,"A"),'05 APU'!$1:$1048576,9,),"")</f>
        <v/>
      </c>
      <c r="N2609" s="86"/>
      <c r="O2609" s="90">
        <f>IFERROR(VLOOKUP(CONCATENATE($A2609,"D"),'05 APU'!$T:$AB,9,),0)</f>
        <v>0</v>
      </c>
      <c r="P2609" s="90">
        <f t="shared" si="82"/>
        <v>0</v>
      </c>
      <c r="Q2609" s="90">
        <f>IFERROR(VLOOKUP(CONCATENATE($A2609,"C"),'05 APU'!$T:$AB,9,),0)</f>
        <v>0</v>
      </c>
      <c r="R2609" s="90">
        <f>IFERROR(VLOOKUP(CONCATENATE($A2609,"B"),'05 APU'!$T:$AB,9,),0)</f>
        <v>0</v>
      </c>
      <c r="S2609" s="90">
        <f>IFERROR(VLOOKUP(CONCATENATE($A2609,"A"),'05 APU'!$T:$AB,9,),0)</f>
        <v>0</v>
      </c>
      <c r="U2609" s="421"/>
      <c r="V2609" s="424"/>
      <c r="W2609" s="429" t="s">
        <v>7203</v>
      </c>
    </row>
    <row r="2610" spans="1:23" ht="31.5" x14ac:dyDescent="0.25">
      <c r="A2610" s="88">
        <v>2600</v>
      </c>
      <c r="B2610" s="673" t="s">
        <v>5517</v>
      </c>
      <c r="C2610" s="682" t="s">
        <v>6667</v>
      </c>
      <c r="D2610" s="681" t="str">
        <f>IFERROR(VLOOKUP(CONCATENATE($A2610,"T"),'05 APU'!$1:$1048576,3,),"")</f>
        <v/>
      </c>
      <c r="E2610" s="681" t="str">
        <f>IFERROR(VLOOKUP(CONCATENATE($A2610,"T2"),'05 APU'!$1:$1048576,3,),"")</f>
        <v/>
      </c>
      <c r="F2610" s="681" t="str">
        <f>IFERROR(VLOOKUP(CONCATENATE($A2610,"T3"),'05 APU'!$1:$1048576,3,),"")</f>
        <v/>
      </c>
      <c r="G2610" s="672" t="s">
        <v>168</v>
      </c>
      <c r="H2610" s="351"/>
      <c r="I2610" s="90">
        <f>IFERROR((VLOOKUP(CONCATENATE($A2610,"D"),'05 APU'!$1:$1048576,9,)),0)</f>
        <v>0</v>
      </c>
      <c r="J2610" s="90">
        <f t="shared" si="81"/>
        <v>0</v>
      </c>
      <c r="K2610" s="297" t="str">
        <f>IFERROR(VLOOKUP(CONCATENATE($A2610,"C"),'05 APU'!$1:$1048576,9,),"")</f>
        <v/>
      </c>
      <c r="L2610" s="297" t="str">
        <f>IFERROR(VLOOKUP(CONCATENATE($A2610,"B"),'05 APU'!$1:$1048576,9,),"")</f>
        <v/>
      </c>
      <c r="M2610" s="297" t="str">
        <f>IFERROR(VLOOKUP(CONCATENATE($A2610,"A"),'05 APU'!$1:$1048576,9,),"")</f>
        <v/>
      </c>
      <c r="N2610" s="86"/>
      <c r="O2610" s="90">
        <f>IFERROR(VLOOKUP(CONCATENATE($A2610,"D"),'05 APU'!$T:$AB,9,),0)</f>
        <v>0</v>
      </c>
      <c r="P2610" s="90">
        <f t="shared" si="82"/>
        <v>0</v>
      </c>
      <c r="Q2610" s="90">
        <f>IFERROR(VLOOKUP(CONCATENATE($A2610,"C"),'05 APU'!$T:$AB,9,),0)</f>
        <v>0</v>
      </c>
      <c r="R2610" s="90">
        <f>IFERROR(VLOOKUP(CONCATENATE($A2610,"B"),'05 APU'!$T:$AB,9,),0)</f>
        <v>0</v>
      </c>
      <c r="S2610" s="90">
        <f>IFERROR(VLOOKUP(CONCATENATE($A2610,"A"),'05 APU'!$T:$AB,9,),0)</f>
        <v>0</v>
      </c>
      <c r="U2610" s="421"/>
      <c r="V2610" s="424"/>
      <c r="W2610" s="429" t="s">
        <v>7203</v>
      </c>
    </row>
    <row r="2611" spans="1:23" ht="31.5" x14ac:dyDescent="0.25">
      <c r="A2611" s="88">
        <v>2601</v>
      </c>
      <c r="B2611" s="673" t="s">
        <v>5518</v>
      </c>
      <c r="C2611" s="682" t="s">
        <v>6668</v>
      </c>
      <c r="D2611" s="681" t="str">
        <f>IFERROR(VLOOKUP(CONCATENATE($A2611,"T"),'05 APU'!$1:$1048576,3,),"")</f>
        <v/>
      </c>
      <c r="E2611" s="681" t="str">
        <f>IFERROR(VLOOKUP(CONCATENATE($A2611,"T2"),'05 APU'!$1:$1048576,3,),"")</f>
        <v/>
      </c>
      <c r="F2611" s="681" t="str">
        <f>IFERROR(VLOOKUP(CONCATENATE($A2611,"T3"),'05 APU'!$1:$1048576,3,),"")</f>
        <v/>
      </c>
      <c r="G2611" s="672" t="s">
        <v>168</v>
      </c>
      <c r="H2611" s="351"/>
      <c r="I2611" s="90">
        <f>IFERROR((VLOOKUP(CONCATENATE($A2611,"D"),'05 APU'!$1:$1048576,9,)),0)</f>
        <v>0</v>
      </c>
      <c r="J2611" s="90">
        <f t="shared" ref="J2611:J2674" si="83">IFERROR(I2611*H2611,0)</f>
        <v>0</v>
      </c>
      <c r="K2611" s="297" t="str">
        <f>IFERROR(VLOOKUP(CONCATENATE($A2611,"C"),'05 APU'!$1:$1048576,9,),"")</f>
        <v/>
      </c>
      <c r="L2611" s="297" t="str">
        <f>IFERROR(VLOOKUP(CONCATENATE($A2611,"B"),'05 APU'!$1:$1048576,9,),"")</f>
        <v/>
      </c>
      <c r="M2611" s="297" t="str">
        <f>IFERROR(VLOOKUP(CONCATENATE($A2611,"A"),'05 APU'!$1:$1048576,9,),"")</f>
        <v/>
      </c>
      <c r="N2611" s="86"/>
      <c r="O2611" s="90">
        <f>IFERROR(VLOOKUP(CONCATENATE($A2611,"D"),'05 APU'!$T:$AB,9,),0)</f>
        <v>0</v>
      </c>
      <c r="P2611" s="90">
        <f t="shared" si="82"/>
        <v>0</v>
      </c>
      <c r="Q2611" s="90">
        <f>IFERROR(VLOOKUP(CONCATENATE($A2611,"C"),'05 APU'!$T:$AB,9,),0)</f>
        <v>0</v>
      </c>
      <c r="R2611" s="90">
        <f>IFERROR(VLOOKUP(CONCATENATE($A2611,"B"),'05 APU'!$T:$AB,9,),0)</f>
        <v>0</v>
      </c>
      <c r="S2611" s="90">
        <f>IFERROR(VLOOKUP(CONCATENATE($A2611,"A"),'05 APU'!$T:$AB,9,),0)</f>
        <v>0</v>
      </c>
      <c r="U2611" s="421"/>
      <c r="V2611" s="424"/>
      <c r="W2611" s="429" t="s">
        <v>7203</v>
      </c>
    </row>
    <row r="2612" spans="1:23" ht="31.5" x14ac:dyDescent="0.25">
      <c r="A2612" s="88">
        <v>2602</v>
      </c>
      <c r="B2612" s="673" t="s">
        <v>5519</v>
      </c>
      <c r="C2612" s="682" t="s">
        <v>6669</v>
      </c>
      <c r="D2612" s="681" t="str">
        <f>IFERROR(VLOOKUP(CONCATENATE($A2612,"T"),'05 APU'!$1:$1048576,3,),"")</f>
        <v/>
      </c>
      <c r="E2612" s="681" t="str">
        <f>IFERROR(VLOOKUP(CONCATENATE($A2612,"T2"),'05 APU'!$1:$1048576,3,),"")</f>
        <v/>
      </c>
      <c r="F2612" s="681" t="str">
        <f>IFERROR(VLOOKUP(CONCATENATE($A2612,"T3"),'05 APU'!$1:$1048576,3,),"")</f>
        <v/>
      </c>
      <c r="G2612" s="672" t="s">
        <v>168</v>
      </c>
      <c r="H2612" s="351"/>
      <c r="I2612" s="90">
        <f>IFERROR((VLOOKUP(CONCATENATE($A2612,"D"),'05 APU'!$1:$1048576,9,)),0)</f>
        <v>0</v>
      </c>
      <c r="J2612" s="90">
        <f t="shared" si="83"/>
        <v>0</v>
      </c>
      <c r="K2612" s="297" t="str">
        <f>IFERROR(VLOOKUP(CONCATENATE($A2612,"C"),'05 APU'!$1:$1048576,9,),"")</f>
        <v/>
      </c>
      <c r="L2612" s="297" t="str">
        <f>IFERROR(VLOOKUP(CONCATENATE($A2612,"B"),'05 APU'!$1:$1048576,9,),"")</f>
        <v/>
      </c>
      <c r="M2612" s="297" t="str">
        <f>IFERROR(VLOOKUP(CONCATENATE($A2612,"A"),'05 APU'!$1:$1048576,9,),"")</f>
        <v/>
      </c>
      <c r="N2612" s="86"/>
      <c r="O2612" s="90">
        <f>IFERROR(VLOOKUP(CONCATENATE($A2612,"D"),'05 APU'!$T:$AB,9,),0)</f>
        <v>0</v>
      </c>
      <c r="P2612" s="90">
        <f t="shared" si="82"/>
        <v>0</v>
      </c>
      <c r="Q2612" s="90">
        <f>IFERROR(VLOOKUP(CONCATENATE($A2612,"C"),'05 APU'!$T:$AB,9,),0)</f>
        <v>0</v>
      </c>
      <c r="R2612" s="90">
        <f>IFERROR(VLOOKUP(CONCATENATE($A2612,"B"),'05 APU'!$T:$AB,9,),0)</f>
        <v>0</v>
      </c>
      <c r="S2612" s="90">
        <f>IFERROR(VLOOKUP(CONCATENATE($A2612,"A"),'05 APU'!$T:$AB,9,),0)</f>
        <v>0</v>
      </c>
      <c r="U2612" s="421"/>
      <c r="V2612" s="424"/>
      <c r="W2612" s="429" t="s">
        <v>7203</v>
      </c>
    </row>
    <row r="2613" spans="1:23" ht="31.5" x14ac:dyDescent="0.25">
      <c r="A2613" s="88">
        <v>2603</v>
      </c>
      <c r="B2613" s="673" t="s">
        <v>5520</v>
      </c>
      <c r="C2613" s="682" t="s">
        <v>6670</v>
      </c>
      <c r="D2613" s="681" t="str">
        <f>IFERROR(VLOOKUP(CONCATENATE($A2613,"T"),'05 APU'!$1:$1048576,3,),"")</f>
        <v/>
      </c>
      <c r="E2613" s="681" t="str">
        <f>IFERROR(VLOOKUP(CONCATENATE($A2613,"T2"),'05 APU'!$1:$1048576,3,),"")</f>
        <v/>
      </c>
      <c r="F2613" s="681" t="str">
        <f>IFERROR(VLOOKUP(CONCATENATE($A2613,"T3"),'05 APU'!$1:$1048576,3,),"")</f>
        <v/>
      </c>
      <c r="G2613" s="672" t="s">
        <v>168</v>
      </c>
      <c r="H2613" s="351"/>
      <c r="I2613" s="90">
        <f>IFERROR((VLOOKUP(CONCATENATE($A2613,"D"),'05 APU'!$1:$1048576,9,)),0)</f>
        <v>0</v>
      </c>
      <c r="J2613" s="90">
        <f t="shared" si="83"/>
        <v>0</v>
      </c>
      <c r="K2613" s="297" t="str">
        <f>IFERROR(VLOOKUP(CONCATENATE($A2613,"C"),'05 APU'!$1:$1048576,9,),"")</f>
        <v/>
      </c>
      <c r="L2613" s="297" t="str">
        <f>IFERROR(VLOOKUP(CONCATENATE($A2613,"B"),'05 APU'!$1:$1048576,9,),"")</f>
        <v/>
      </c>
      <c r="M2613" s="297" t="str">
        <f>IFERROR(VLOOKUP(CONCATENATE($A2613,"A"),'05 APU'!$1:$1048576,9,),"")</f>
        <v/>
      </c>
      <c r="N2613" s="86"/>
      <c r="O2613" s="90">
        <f>IFERROR(VLOOKUP(CONCATENATE($A2613,"D"),'05 APU'!$T:$AB,9,),0)</f>
        <v>0</v>
      </c>
      <c r="P2613" s="90">
        <f t="shared" si="82"/>
        <v>0</v>
      </c>
      <c r="Q2613" s="90">
        <f>IFERROR(VLOOKUP(CONCATENATE($A2613,"C"),'05 APU'!$T:$AB,9,),0)</f>
        <v>0</v>
      </c>
      <c r="R2613" s="90">
        <f>IFERROR(VLOOKUP(CONCATENATE($A2613,"B"),'05 APU'!$T:$AB,9,),0)</f>
        <v>0</v>
      </c>
      <c r="S2613" s="90">
        <f>IFERROR(VLOOKUP(CONCATENATE($A2613,"A"),'05 APU'!$T:$AB,9,),0)</f>
        <v>0</v>
      </c>
      <c r="U2613" s="421"/>
      <c r="V2613" s="424"/>
      <c r="W2613" s="429" t="s">
        <v>7203</v>
      </c>
    </row>
    <row r="2614" spans="1:23" ht="31.5" x14ac:dyDescent="0.25">
      <c r="A2614" s="88">
        <v>2604</v>
      </c>
      <c r="B2614" s="673" t="s">
        <v>5521</v>
      </c>
      <c r="C2614" s="682" t="s">
        <v>6671</v>
      </c>
      <c r="D2614" s="681" t="str">
        <f>IFERROR(VLOOKUP(CONCATENATE($A2614,"T"),'05 APU'!$1:$1048576,3,),"")</f>
        <v/>
      </c>
      <c r="E2614" s="681" t="str">
        <f>IFERROR(VLOOKUP(CONCATENATE($A2614,"T2"),'05 APU'!$1:$1048576,3,),"")</f>
        <v/>
      </c>
      <c r="F2614" s="681" t="str">
        <f>IFERROR(VLOOKUP(CONCATENATE($A2614,"T3"),'05 APU'!$1:$1048576,3,),"")</f>
        <v/>
      </c>
      <c r="G2614" s="672" t="s">
        <v>168</v>
      </c>
      <c r="H2614" s="351"/>
      <c r="I2614" s="90">
        <f>IFERROR((VLOOKUP(CONCATENATE($A2614,"D"),'05 APU'!$1:$1048576,9,)),0)</f>
        <v>0</v>
      </c>
      <c r="J2614" s="90">
        <f t="shared" si="83"/>
        <v>0</v>
      </c>
      <c r="K2614" s="297" t="str">
        <f>IFERROR(VLOOKUP(CONCATENATE($A2614,"C"),'05 APU'!$1:$1048576,9,),"")</f>
        <v/>
      </c>
      <c r="L2614" s="297" t="str">
        <f>IFERROR(VLOOKUP(CONCATENATE($A2614,"B"),'05 APU'!$1:$1048576,9,),"")</f>
        <v/>
      </c>
      <c r="M2614" s="297" t="str">
        <f>IFERROR(VLOOKUP(CONCATENATE($A2614,"A"),'05 APU'!$1:$1048576,9,),"")</f>
        <v/>
      </c>
      <c r="N2614" s="86"/>
      <c r="O2614" s="90">
        <f>IFERROR(VLOOKUP(CONCATENATE($A2614,"D"),'05 APU'!$T:$AB,9,),0)</f>
        <v>0</v>
      </c>
      <c r="P2614" s="90">
        <f t="shared" si="82"/>
        <v>0</v>
      </c>
      <c r="Q2614" s="90">
        <f>IFERROR(VLOOKUP(CONCATENATE($A2614,"C"),'05 APU'!$T:$AB,9,),0)</f>
        <v>0</v>
      </c>
      <c r="R2614" s="90">
        <f>IFERROR(VLOOKUP(CONCATENATE($A2614,"B"),'05 APU'!$T:$AB,9,),0)</f>
        <v>0</v>
      </c>
      <c r="S2614" s="90">
        <f>IFERROR(VLOOKUP(CONCATENATE($A2614,"A"),'05 APU'!$T:$AB,9,),0)</f>
        <v>0</v>
      </c>
      <c r="U2614" s="421"/>
      <c r="V2614" s="424"/>
      <c r="W2614" s="429" t="s">
        <v>7203</v>
      </c>
    </row>
    <row r="2615" spans="1:23" ht="31.5" x14ac:dyDescent="0.25">
      <c r="A2615" s="88">
        <v>2605</v>
      </c>
      <c r="B2615" s="673" t="s">
        <v>5522</v>
      </c>
      <c r="C2615" s="682" t="s">
        <v>6672</v>
      </c>
      <c r="D2615" s="681" t="str">
        <f>IFERROR(VLOOKUP(CONCATENATE($A2615,"T"),'05 APU'!$1:$1048576,3,),"")</f>
        <v/>
      </c>
      <c r="E2615" s="681" t="str">
        <f>IFERROR(VLOOKUP(CONCATENATE($A2615,"T2"),'05 APU'!$1:$1048576,3,),"")</f>
        <v/>
      </c>
      <c r="F2615" s="681" t="str">
        <f>IFERROR(VLOOKUP(CONCATENATE($A2615,"T3"),'05 APU'!$1:$1048576,3,),"")</f>
        <v/>
      </c>
      <c r="G2615" s="672" t="s">
        <v>168</v>
      </c>
      <c r="H2615" s="351"/>
      <c r="I2615" s="90">
        <f>IFERROR((VLOOKUP(CONCATENATE($A2615,"D"),'05 APU'!$1:$1048576,9,)),0)</f>
        <v>0</v>
      </c>
      <c r="J2615" s="90">
        <f t="shared" si="83"/>
        <v>0</v>
      </c>
      <c r="K2615" s="297" t="str">
        <f>IFERROR(VLOOKUP(CONCATENATE($A2615,"C"),'05 APU'!$1:$1048576,9,),"")</f>
        <v/>
      </c>
      <c r="L2615" s="297" t="str">
        <f>IFERROR(VLOOKUP(CONCATENATE($A2615,"B"),'05 APU'!$1:$1048576,9,),"")</f>
        <v/>
      </c>
      <c r="M2615" s="297" t="str">
        <f>IFERROR(VLOOKUP(CONCATENATE($A2615,"A"),'05 APU'!$1:$1048576,9,),"")</f>
        <v/>
      </c>
      <c r="N2615" s="86"/>
      <c r="O2615" s="90">
        <f>IFERROR(VLOOKUP(CONCATENATE($A2615,"D"),'05 APU'!$T:$AB,9,),0)</f>
        <v>0</v>
      </c>
      <c r="P2615" s="90">
        <f t="shared" si="82"/>
        <v>0</v>
      </c>
      <c r="Q2615" s="90">
        <f>IFERROR(VLOOKUP(CONCATENATE($A2615,"C"),'05 APU'!$T:$AB,9,),0)</f>
        <v>0</v>
      </c>
      <c r="R2615" s="90">
        <f>IFERROR(VLOOKUP(CONCATENATE($A2615,"B"),'05 APU'!$T:$AB,9,),0)</f>
        <v>0</v>
      </c>
      <c r="S2615" s="90">
        <f>IFERROR(VLOOKUP(CONCATENATE($A2615,"A"),'05 APU'!$T:$AB,9,),0)</f>
        <v>0</v>
      </c>
      <c r="U2615" s="421"/>
      <c r="V2615" s="424"/>
      <c r="W2615" s="429" t="s">
        <v>7203</v>
      </c>
    </row>
    <row r="2616" spans="1:23" ht="31.5" x14ac:dyDescent="0.25">
      <c r="A2616" s="88">
        <v>2606</v>
      </c>
      <c r="B2616" s="673" t="s">
        <v>5523</v>
      </c>
      <c r="C2616" s="682" t="s">
        <v>6673</v>
      </c>
      <c r="D2616" s="681" t="str">
        <f>IFERROR(VLOOKUP(CONCATENATE($A2616,"T"),'05 APU'!$1:$1048576,3,),"")</f>
        <v/>
      </c>
      <c r="E2616" s="681" t="str">
        <f>IFERROR(VLOOKUP(CONCATENATE($A2616,"T2"),'05 APU'!$1:$1048576,3,),"")</f>
        <v/>
      </c>
      <c r="F2616" s="681" t="str">
        <f>IFERROR(VLOOKUP(CONCATENATE($A2616,"T3"),'05 APU'!$1:$1048576,3,),"")</f>
        <v/>
      </c>
      <c r="G2616" s="672" t="s">
        <v>168</v>
      </c>
      <c r="H2616" s="351"/>
      <c r="I2616" s="90">
        <f>IFERROR((VLOOKUP(CONCATENATE($A2616,"D"),'05 APU'!$1:$1048576,9,)),0)</f>
        <v>0</v>
      </c>
      <c r="J2616" s="90">
        <f t="shared" si="83"/>
        <v>0</v>
      </c>
      <c r="K2616" s="297" t="str">
        <f>IFERROR(VLOOKUP(CONCATENATE($A2616,"C"),'05 APU'!$1:$1048576,9,),"")</f>
        <v/>
      </c>
      <c r="L2616" s="297" t="str">
        <f>IFERROR(VLOOKUP(CONCATENATE($A2616,"B"),'05 APU'!$1:$1048576,9,),"")</f>
        <v/>
      </c>
      <c r="M2616" s="297" t="str">
        <f>IFERROR(VLOOKUP(CONCATENATE($A2616,"A"),'05 APU'!$1:$1048576,9,),"")</f>
        <v/>
      </c>
      <c r="N2616" s="86"/>
      <c r="O2616" s="90">
        <f>IFERROR(VLOOKUP(CONCATENATE($A2616,"D"),'05 APU'!$T:$AB,9,),0)</f>
        <v>0</v>
      </c>
      <c r="P2616" s="90">
        <f t="shared" si="82"/>
        <v>0</v>
      </c>
      <c r="Q2616" s="90">
        <f>IFERROR(VLOOKUP(CONCATENATE($A2616,"C"),'05 APU'!$T:$AB,9,),0)</f>
        <v>0</v>
      </c>
      <c r="R2616" s="90">
        <f>IFERROR(VLOOKUP(CONCATENATE($A2616,"B"),'05 APU'!$T:$AB,9,),0)</f>
        <v>0</v>
      </c>
      <c r="S2616" s="90">
        <f>IFERROR(VLOOKUP(CONCATENATE($A2616,"A"),'05 APU'!$T:$AB,9,),0)</f>
        <v>0</v>
      </c>
      <c r="U2616" s="421"/>
      <c r="V2616" s="424"/>
      <c r="W2616" s="429" t="s">
        <v>7203</v>
      </c>
    </row>
    <row r="2617" spans="1:23" ht="31.5" x14ac:dyDescent="0.25">
      <c r="A2617" s="88">
        <v>2607</v>
      </c>
      <c r="B2617" s="673" t="s">
        <v>5524</v>
      </c>
      <c r="C2617" s="682" t="s">
        <v>6674</v>
      </c>
      <c r="D2617" s="681" t="str">
        <f>IFERROR(VLOOKUP(CONCATENATE($A2617,"T"),'05 APU'!$1:$1048576,3,),"")</f>
        <v/>
      </c>
      <c r="E2617" s="681" t="str">
        <f>IFERROR(VLOOKUP(CONCATENATE($A2617,"T2"),'05 APU'!$1:$1048576,3,),"")</f>
        <v/>
      </c>
      <c r="F2617" s="681" t="str">
        <f>IFERROR(VLOOKUP(CONCATENATE($A2617,"T3"),'05 APU'!$1:$1048576,3,),"")</f>
        <v/>
      </c>
      <c r="G2617" s="672" t="s">
        <v>168</v>
      </c>
      <c r="H2617" s="351"/>
      <c r="I2617" s="90">
        <f>IFERROR((VLOOKUP(CONCATENATE($A2617,"D"),'05 APU'!$1:$1048576,9,)),0)</f>
        <v>0</v>
      </c>
      <c r="J2617" s="90">
        <f t="shared" si="83"/>
        <v>0</v>
      </c>
      <c r="K2617" s="297" t="str">
        <f>IFERROR(VLOOKUP(CONCATENATE($A2617,"C"),'05 APU'!$1:$1048576,9,),"")</f>
        <v/>
      </c>
      <c r="L2617" s="297" t="str">
        <f>IFERROR(VLOOKUP(CONCATENATE($A2617,"B"),'05 APU'!$1:$1048576,9,),"")</f>
        <v/>
      </c>
      <c r="M2617" s="297" t="str">
        <f>IFERROR(VLOOKUP(CONCATENATE($A2617,"A"),'05 APU'!$1:$1048576,9,),"")</f>
        <v/>
      </c>
      <c r="N2617" s="86"/>
      <c r="O2617" s="90">
        <f>IFERROR(VLOOKUP(CONCATENATE($A2617,"D"),'05 APU'!$T:$AB,9,),0)</f>
        <v>0</v>
      </c>
      <c r="P2617" s="90">
        <f t="shared" si="82"/>
        <v>0</v>
      </c>
      <c r="Q2617" s="90">
        <f>IFERROR(VLOOKUP(CONCATENATE($A2617,"C"),'05 APU'!$T:$AB,9,),0)</f>
        <v>0</v>
      </c>
      <c r="R2617" s="90">
        <f>IFERROR(VLOOKUP(CONCATENATE($A2617,"B"),'05 APU'!$T:$AB,9,),0)</f>
        <v>0</v>
      </c>
      <c r="S2617" s="90">
        <f>IFERROR(VLOOKUP(CONCATENATE($A2617,"A"),'05 APU'!$T:$AB,9,),0)</f>
        <v>0</v>
      </c>
      <c r="U2617" s="421"/>
      <c r="V2617" s="424"/>
      <c r="W2617" s="429" t="s">
        <v>7203</v>
      </c>
    </row>
    <row r="2618" spans="1:23" ht="31.5" x14ac:dyDescent="0.25">
      <c r="A2618" s="88">
        <v>2608</v>
      </c>
      <c r="B2618" s="673" t="s">
        <v>5525</v>
      </c>
      <c r="C2618" s="682" t="s">
        <v>6675</v>
      </c>
      <c r="D2618" s="681" t="str">
        <f>IFERROR(VLOOKUP(CONCATENATE($A2618,"T"),'05 APU'!$1:$1048576,3,),"")</f>
        <v/>
      </c>
      <c r="E2618" s="681" t="str">
        <f>IFERROR(VLOOKUP(CONCATENATE($A2618,"T2"),'05 APU'!$1:$1048576,3,),"")</f>
        <v/>
      </c>
      <c r="F2618" s="681" t="str">
        <f>IFERROR(VLOOKUP(CONCATENATE($A2618,"T3"),'05 APU'!$1:$1048576,3,),"")</f>
        <v/>
      </c>
      <c r="G2618" s="672" t="s">
        <v>168</v>
      </c>
      <c r="H2618" s="351"/>
      <c r="I2618" s="90">
        <f>IFERROR((VLOOKUP(CONCATENATE($A2618,"D"),'05 APU'!$1:$1048576,9,)),0)</f>
        <v>0</v>
      </c>
      <c r="J2618" s="90">
        <f t="shared" si="83"/>
        <v>0</v>
      </c>
      <c r="K2618" s="297" t="str">
        <f>IFERROR(VLOOKUP(CONCATENATE($A2618,"C"),'05 APU'!$1:$1048576,9,),"")</f>
        <v/>
      </c>
      <c r="L2618" s="297" t="str">
        <f>IFERROR(VLOOKUP(CONCATENATE($A2618,"B"),'05 APU'!$1:$1048576,9,),"")</f>
        <v/>
      </c>
      <c r="M2618" s="297" t="str">
        <f>IFERROR(VLOOKUP(CONCATENATE($A2618,"A"),'05 APU'!$1:$1048576,9,),"")</f>
        <v/>
      </c>
      <c r="N2618" s="86"/>
      <c r="O2618" s="90">
        <f>IFERROR(VLOOKUP(CONCATENATE($A2618,"D"),'05 APU'!$T:$AB,9,),0)</f>
        <v>0</v>
      </c>
      <c r="P2618" s="90">
        <f t="shared" si="82"/>
        <v>0</v>
      </c>
      <c r="Q2618" s="90">
        <f>IFERROR(VLOOKUP(CONCATENATE($A2618,"C"),'05 APU'!$T:$AB,9,),0)</f>
        <v>0</v>
      </c>
      <c r="R2618" s="90">
        <f>IFERROR(VLOOKUP(CONCATENATE($A2618,"B"),'05 APU'!$T:$AB,9,),0)</f>
        <v>0</v>
      </c>
      <c r="S2618" s="90">
        <f>IFERROR(VLOOKUP(CONCATENATE($A2618,"A"),'05 APU'!$T:$AB,9,),0)</f>
        <v>0</v>
      </c>
      <c r="U2618" s="421"/>
      <c r="V2618" s="424"/>
      <c r="W2618" s="429" t="s">
        <v>7203</v>
      </c>
    </row>
    <row r="2619" spans="1:23" ht="31.5" x14ac:dyDescent="0.25">
      <c r="A2619" s="88">
        <v>2609</v>
      </c>
      <c r="B2619" s="673" t="s">
        <v>5526</v>
      </c>
      <c r="C2619" s="682" t="s">
        <v>6676</v>
      </c>
      <c r="D2619" s="681" t="str">
        <f>IFERROR(VLOOKUP(CONCATENATE($A2619,"T"),'05 APU'!$1:$1048576,3,),"")</f>
        <v/>
      </c>
      <c r="E2619" s="681" t="str">
        <f>IFERROR(VLOOKUP(CONCATENATE($A2619,"T2"),'05 APU'!$1:$1048576,3,),"")</f>
        <v/>
      </c>
      <c r="F2619" s="681" t="str">
        <f>IFERROR(VLOOKUP(CONCATENATE($A2619,"T3"),'05 APU'!$1:$1048576,3,),"")</f>
        <v/>
      </c>
      <c r="G2619" s="672" t="s">
        <v>168</v>
      </c>
      <c r="H2619" s="351"/>
      <c r="I2619" s="90">
        <f>IFERROR((VLOOKUP(CONCATENATE($A2619,"D"),'05 APU'!$1:$1048576,9,)),0)</f>
        <v>0</v>
      </c>
      <c r="J2619" s="90">
        <f t="shared" si="83"/>
        <v>0</v>
      </c>
      <c r="K2619" s="297" t="str">
        <f>IFERROR(VLOOKUP(CONCATENATE($A2619,"C"),'05 APU'!$1:$1048576,9,),"")</f>
        <v/>
      </c>
      <c r="L2619" s="297" t="str">
        <f>IFERROR(VLOOKUP(CONCATENATE($A2619,"B"),'05 APU'!$1:$1048576,9,),"")</f>
        <v/>
      </c>
      <c r="M2619" s="297" t="str">
        <f>IFERROR(VLOOKUP(CONCATENATE($A2619,"A"),'05 APU'!$1:$1048576,9,),"")</f>
        <v/>
      </c>
      <c r="N2619" s="86"/>
      <c r="O2619" s="90">
        <f>IFERROR(VLOOKUP(CONCATENATE($A2619,"D"),'05 APU'!$T:$AB,9,),0)</f>
        <v>0</v>
      </c>
      <c r="P2619" s="90">
        <f t="shared" si="82"/>
        <v>0</v>
      </c>
      <c r="Q2619" s="90">
        <f>IFERROR(VLOOKUP(CONCATENATE($A2619,"C"),'05 APU'!$T:$AB,9,),0)</f>
        <v>0</v>
      </c>
      <c r="R2619" s="90">
        <f>IFERROR(VLOOKUP(CONCATENATE($A2619,"B"),'05 APU'!$T:$AB,9,),0)</f>
        <v>0</v>
      </c>
      <c r="S2619" s="90">
        <f>IFERROR(VLOOKUP(CONCATENATE($A2619,"A"),'05 APU'!$T:$AB,9,),0)</f>
        <v>0</v>
      </c>
      <c r="U2619" s="421"/>
      <c r="V2619" s="424"/>
      <c r="W2619" s="429" t="s">
        <v>7203</v>
      </c>
    </row>
    <row r="2620" spans="1:23" ht="31.5" x14ac:dyDescent="0.25">
      <c r="A2620" s="88">
        <v>2610</v>
      </c>
      <c r="B2620" s="673" t="s">
        <v>5527</v>
      </c>
      <c r="C2620" s="682" t="s">
        <v>6677</v>
      </c>
      <c r="D2620" s="681" t="str">
        <f>IFERROR(VLOOKUP(CONCATENATE($A2620,"T"),'05 APU'!$1:$1048576,3,),"")</f>
        <v/>
      </c>
      <c r="E2620" s="681" t="str">
        <f>IFERROR(VLOOKUP(CONCATENATE($A2620,"T2"),'05 APU'!$1:$1048576,3,),"")</f>
        <v/>
      </c>
      <c r="F2620" s="681" t="str">
        <f>IFERROR(VLOOKUP(CONCATENATE($A2620,"T3"),'05 APU'!$1:$1048576,3,),"")</f>
        <v/>
      </c>
      <c r="G2620" s="672" t="s">
        <v>168</v>
      </c>
      <c r="H2620" s="351"/>
      <c r="I2620" s="90">
        <f>IFERROR((VLOOKUP(CONCATENATE($A2620,"D"),'05 APU'!$1:$1048576,9,)),0)</f>
        <v>0</v>
      </c>
      <c r="J2620" s="90">
        <f t="shared" si="83"/>
        <v>0</v>
      </c>
      <c r="K2620" s="297" t="str">
        <f>IFERROR(VLOOKUP(CONCATENATE($A2620,"C"),'05 APU'!$1:$1048576,9,),"")</f>
        <v/>
      </c>
      <c r="L2620" s="297" t="str">
        <f>IFERROR(VLOOKUP(CONCATENATE($A2620,"B"),'05 APU'!$1:$1048576,9,),"")</f>
        <v/>
      </c>
      <c r="M2620" s="297" t="str">
        <f>IFERROR(VLOOKUP(CONCATENATE($A2620,"A"),'05 APU'!$1:$1048576,9,),"")</f>
        <v/>
      </c>
      <c r="N2620" s="86"/>
      <c r="O2620" s="90">
        <f>IFERROR(VLOOKUP(CONCATENATE($A2620,"D"),'05 APU'!$T:$AB,9,),0)</f>
        <v>0</v>
      </c>
      <c r="P2620" s="90">
        <f t="shared" si="82"/>
        <v>0</v>
      </c>
      <c r="Q2620" s="90">
        <f>IFERROR(VLOOKUP(CONCATENATE($A2620,"C"),'05 APU'!$T:$AB,9,),0)</f>
        <v>0</v>
      </c>
      <c r="R2620" s="90">
        <f>IFERROR(VLOOKUP(CONCATENATE($A2620,"B"),'05 APU'!$T:$AB,9,),0)</f>
        <v>0</v>
      </c>
      <c r="S2620" s="90">
        <f>IFERROR(VLOOKUP(CONCATENATE($A2620,"A"),'05 APU'!$T:$AB,9,),0)</f>
        <v>0</v>
      </c>
      <c r="U2620" s="421"/>
      <c r="V2620" s="424"/>
      <c r="W2620" s="429" t="s">
        <v>7203</v>
      </c>
    </row>
    <row r="2621" spans="1:23" ht="31.5" x14ac:dyDescent="0.25">
      <c r="A2621" s="88">
        <v>2611</v>
      </c>
      <c r="B2621" s="673" t="s">
        <v>5528</v>
      </c>
      <c r="C2621" s="682" t="s">
        <v>6678</v>
      </c>
      <c r="D2621" s="681" t="str">
        <f>IFERROR(VLOOKUP(CONCATENATE($A2621,"T"),'05 APU'!$1:$1048576,3,),"")</f>
        <v/>
      </c>
      <c r="E2621" s="681" t="str">
        <f>IFERROR(VLOOKUP(CONCATENATE($A2621,"T2"),'05 APU'!$1:$1048576,3,),"")</f>
        <v/>
      </c>
      <c r="F2621" s="681" t="str">
        <f>IFERROR(VLOOKUP(CONCATENATE($A2621,"T3"),'05 APU'!$1:$1048576,3,),"")</f>
        <v/>
      </c>
      <c r="G2621" s="672" t="s">
        <v>168</v>
      </c>
      <c r="H2621" s="351"/>
      <c r="I2621" s="90">
        <f>IFERROR((VLOOKUP(CONCATENATE($A2621,"D"),'05 APU'!$1:$1048576,9,)),0)</f>
        <v>0</v>
      </c>
      <c r="J2621" s="90">
        <f t="shared" si="83"/>
        <v>0</v>
      </c>
      <c r="K2621" s="297" t="str">
        <f>IFERROR(VLOOKUP(CONCATENATE($A2621,"C"),'05 APU'!$1:$1048576,9,),"")</f>
        <v/>
      </c>
      <c r="L2621" s="297" t="str">
        <f>IFERROR(VLOOKUP(CONCATENATE($A2621,"B"),'05 APU'!$1:$1048576,9,),"")</f>
        <v/>
      </c>
      <c r="M2621" s="297" t="str">
        <f>IFERROR(VLOOKUP(CONCATENATE($A2621,"A"),'05 APU'!$1:$1048576,9,),"")</f>
        <v/>
      </c>
      <c r="N2621" s="86"/>
      <c r="O2621" s="90">
        <f>IFERROR(VLOOKUP(CONCATENATE($A2621,"D"),'05 APU'!$T:$AB,9,),0)</f>
        <v>0</v>
      </c>
      <c r="P2621" s="90">
        <f t="shared" si="82"/>
        <v>0</v>
      </c>
      <c r="Q2621" s="90">
        <f>IFERROR(VLOOKUP(CONCATENATE($A2621,"C"),'05 APU'!$T:$AB,9,),0)</f>
        <v>0</v>
      </c>
      <c r="R2621" s="90">
        <f>IFERROR(VLOOKUP(CONCATENATE($A2621,"B"),'05 APU'!$T:$AB,9,),0)</f>
        <v>0</v>
      </c>
      <c r="S2621" s="90">
        <f>IFERROR(VLOOKUP(CONCATENATE($A2621,"A"),'05 APU'!$T:$AB,9,),0)</f>
        <v>0</v>
      </c>
      <c r="U2621" s="421"/>
      <c r="V2621" s="424"/>
      <c r="W2621" s="429" t="s">
        <v>7203</v>
      </c>
    </row>
    <row r="2622" spans="1:23" ht="31.5" x14ac:dyDescent="0.25">
      <c r="A2622" s="88">
        <v>2612</v>
      </c>
      <c r="B2622" s="673" t="s">
        <v>5529</v>
      </c>
      <c r="C2622" s="682" t="s">
        <v>6670</v>
      </c>
      <c r="D2622" s="681" t="str">
        <f>IFERROR(VLOOKUP(CONCATENATE($A2622,"T"),'05 APU'!$1:$1048576,3,),"")</f>
        <v/>
      </c>
      <c r="E2622" s="681" t="str">
        <f>IFERROR(VLOOKUP(CONCATENATE($A2622,"T2"),'05 APU'!$1:$1048576,3,),"")</f>
        <v/>
      </c>
      <c r="F2622" s="681" t="str">
        <f>IFERROR(VLOOKUP(CONCATENATE($A2622,"T3"),'05 APU'!$1:$1048576,3,),"")</f>
        <v/>
      </c>
      <c r="G2622" s="672" t="s">
        <v>168</v>
      </c>
      <c r="H2622" s="351"/>
      <c r="I2622" s="90">
        <f>IFERROR((VLOOKUP(CONCATENATE($A2622,"D"),'05 APU'!$1:$1048576,9,)),0)</f>
        <v>0</v>
      </c>
      <c r="J2622" s="90">
        <f t="shared" si="83"/>
        <v>0</v>
      </c>
      <c r="K2622" s="297" t="str">
        <f>IFERROR(VLOOKUP(CONCATENATE($A2622,"C"),'05 APU'!$1:$1048576,9,),"")</f>
        <v/>
      </c>
      <c r="L2622" s="297" t="str">
        <f>IFERROR(VLOOKUP(CONCATENATE($A2622,"B"),'05 APU'!$1:$1048576,9,),"")</f>
        <v/>
      </c>
      <c r="M2622" s="297" t="str">
        <f>IFERROR(VLOOKUP(CONCATENATE($A2622,"A"),'05 APU'!$1:$1048576,9,),"")</f>
        <v/>
      </c>
      <c r="N2622" s="86"/>
      <c r="O2622" s="90">
        <f>IFERROR(VLOOKUP(CONCATENATE($A2622,"D"),'05 APU'!$T:$AB,9,),0)</f>
        <v>0</v>
      </c>
      <c r="P2622" s="90">
        <f t="shared" si="82"/>
        <v>0</v>
      </c>
      <c r="Q2622" s="90">
        <f>IFERROR(VLOOKUP(CONCATENATE($A2622,"C"),'05 APU'!$T:$AB,9,),0)</f>
        <v>0</v>
      </c>
      <c r="R2622" s="90">
        <f>IFERROR(VLOOKUP(CONCATENATE($A2622,"B"),'05 APU'!$T:$AB,9,),0)</f>
        <v>0</v>
      </c>
      <c r="S2622" s="90">
        <f>IFERROR(VLOOKUP(CONCATENATE($A2622,"A"),'05 APU'!$T:$AB,9,),0)</f>
        <v>0</v>
      </c>
      <c r="U2622" s="421"/>
      <c r="V2622" s="424"/>
      <c r="W2622" s="429" t="s">
        <v>7203</v>
      </c>
    </row>
    <row r="2623" spans="1:23" x14ac:dyDescent="0.25">
      <c r="A2623" s="88">
        <v>2613</v>
      </c>
      <c r="B2623" s="667" t="s">
        <v>7161</v>
      </c>
      <c r="C2623" s="668" t="s">
        <v>7162</v>
      </c>
      <c r="D2623" s="681" t="str">
        <f>IFERROR(VLOOKUP(CONCATENATE($A2623,"T"),'05 APU'!$1:$1048576,3,),"")</f>
        <v/>
      </c>
      <c r="E2623" s="681" t="str">
        <f>IFERROR(VLOOKUP(CONCATENATE($A2623,"T2"),'05 APU'!$1:$1048576,3,),"")</f>
        <v/>
      </c>
      <c r="F2623" s="681" t="str">
        <f>IFERROR(VLOOKUP(CONCATENATE($A2623,"T3"),'05 APU'!$1:$1048576,3,),"")</f>
        <v/>
      </c>
      <c r="G2623" s="669"/>
      <c r="H2623" s="351"/>
      <c r="I2623" s="90">
        <f>IFERROR((VLOOKUP(CONCATENATE($A2623,"D"),'05 APU'!$1:$1048576,9,)),0)</f>
        <v>0</v>
      </c>
      <c r="J2623" s="90">
        <f t="shared" si="83"/>
        <v>0</v>
      </c>
      <c r="K2623" s="297" t="str">
        <f>IFERROR(VLOOKUP(CONCATENATE($A2623,"C"),'05 APU'!$1:$1048576,9,),"")</f>
        <v/>
      </c>
      <c r="L2623" s="297" t="str">
        <f>IFERROR(VLOOKUP(CONCATENATE($A2623,"B"),'05 APU'!$1:$1048576,9,),"")</f>
        <v/>
      </c>
      <c r="M2623" s="297" t="str">
        <f>IFERROR(VLOOKUP(CONCATENATE($A2623,"A"),'05 APU'!$1:$1048576,9,),"")</f>
        <v/>
      </c>
      <c r="N2623" s="86"/>
      <c r="O2623" s="90">
        <f>IFERROR(VLOOKUP(CONCATENATE($A2623,"D"),'05 APU'!$T:$AB,9,),0)</f>
        <v>0</v>
      </c>
      <c r="P2623" s="90">
        <f t="shared" si="82"/>
        <v>0</v>
      </c>
      <c r="Q2623" s="90">
        <f>IFERROR(VLOOKUP(CONCATENATE($A2623,"C"),'05 APU'!$T:$AB,9,),0)</f>
        <v>0</v>
      </c>
      <c r="R2623" s="90">
        <f>IFERROR(VLOOKUP(CONCATENATE($A2623,"B"),'05 APU'!$T:$AB,9,),0)</f>
        <v>0</v>
      </c>
      <c r="S2623" s="90">
        <f>IFERROR(VLOOKUP(CONCATENATE($A2623,"A"),'05 APU'!$T:$AB,9,),0)</f>
        <v>0</v>
      </c>
      <c r="U2623" s="421"/>
      <c r="V2623" s="424"/>
      <c r="W2623" s="429"/>
    </row>
    <row r="2624" spans="1:23" ht="21" x14ac:dyDescent="0.25">
      <c r="A2624" s="88">
        <v>2614</v>
      </c>
      <c r="B2624" s="673" t="s">
        <v>5530</v>
      </c>
      <c r="C2624" s="682" t="s">
        <v>6679</v>
      </c>
      <c r="D2624" s="681" t="str">
        <f>IFERROR(VLOOKUP(CONCATENATE($A2624,"T"),'05 APU'!$1:$1048576,3,),"")</f>
        <v/>
      </c>
      <c r="E2624" s="681" t="str">
        <f>IFERROR(VLOOKUP(CONCATENATE($A2624,"T2"),'05 APU'!$1:$1048576,3,),"")</f>
        <v/>
      </c>
      <c r="F2624" s="681" t="str">
        <f>IFERROR(VLOOKUP(CONCATENATE($A2624,"T3"),'05 APU'!$1:$1048576,3,),"")</f>
        <v/>
      </c>
      <c r="G2624" s="672" t="s">
        <v>168</v>
      </c>
      <c r="H2624" s="351"/>
      <c r="I2624" s="90">
        <f>IFERROR((VLOOKUP(CONCATENATE($A2624,"D"),'05 APU'!$1:$1048576,9,)),0)</f>
        <v>0</v>
      </c>
      <c r="J2624" s="90">
        <f t="shared" si="83"/>
        <v>0</v>
      </c>
      <c r="K2624" s="297" t="str">
        <f>IFERROR(VLOOKUP(CONCATENATE($A2624,"C"),'05 APU'!$1:$1048576,9,),"")</f>
        <v/>
      </c>
      <c r="L2624" s="297" t="str">
        <f>IFERROR(VLOOKUP(CONCATENATE($A2624,"B"),'05 APU'!$1:$1048576,9,),"")</f>
        <v/>
      </c>
      <c r="M2624" s="297" t="str">
        <f>IFERROR(VLOOKUP(CONCATENATE($A2624,"A"),'05 APU'!$1:$1048576,9,),"")</f>
        <v/>
      </c>
      <c r="N2624" s="86"/>
      <c r="O2624" s="90">
        <f>IFERROR(VLOOKUP(CONCATENATE($A2624,"D"),'05 APU'!$T:$AB,9,),0)</f>
        <v>0</v>
      </c>
      <c r="P2624" s="90">
        <f t="shared" si="82"/>
        <v>0</v>
      </c>
      <c r="Q2624" s="90">
        <f>IFERROR(VLOOKUP(CONCATENATE($A2624,"C"),'05 APU'!$T:$AB,9,),0)</f>
        <v>0</v>
      </c>
      <c r="R2624" s="90">
        <f>IFERROR(VLOOKUP(CONCATENATE($A2624,"B"),'05 APU'!$T:$AB,9,),0)</f>
        <v>0</v>
      </c>
      <c r="S2624" s="90">
        <f>IFERROR(VLOOKUP(CONCATENATE($A2624,"A"),'05 APU'!$T:$AB,9,),0)</f>
        <v>0</v>
      </c>
      <c r="U2624" s="421"/>
      <c r="V2624" s="424"/>
      <c r="W2624" s="429" t="s">
        <v>7203</v>
      </c>
    </row>
    <row r="2625" spans="1:23" ht="21" x14ac:dyDescent="0.25">
      <c r="A2625" s="88">
        <v>2615</v>
      </c>
      <c r="B2625" s="673" t="s">
        <v>5531</v>
      </c>
      <c r="C2625" s="682" t="s">
        <v>6680</v>
      </c>
      <c r="D2625" s="681" t="str">
        <f>IFERROR(VLOOKUP(CONCATENATE($A2625,"T"),'05 APU'!$1:$1048576,3,),"")</f>
        <v/>
      </c>
      <c r="E2625" s="681" t="str">
        <f>IFERROR(VLOOKUP(CONCATENATE($A2625,"T2"),'05 APU'!$1:$1048576,3,),"")</f>
        <v/>
      </c>
      <c r="F2625" s="681" t="str">
        <f>IFERROR(VLOOKUP(CONCATENATE($A2625,"T3"),'05 APU'!$1:$1048576,3,),"")</f>
        <v/>
      </c>
      <c r="G2625" s="672" t="s">
        <v>168</v>
      </c>
      <c r="H2625" s="351"/>
      <c r="I2625" s="90">
        <f>IFERROR((VLOOKUP(CONCATENATE($A2625,"D"),'05 APU'!$1:$1048576,9,)),0)</f>
        <v>0</v>
      </c>
      <c r="J2625" s="90">
        <f t="shared" si="83"/>
        <v>0</v>
      </c>
      <c r="K2625" s="297" t="str">
        <f>IFERROR(VLOOKUP(CONCATENATE($A2625,"C"),'05 APU'!$1:$1048576,9,),"")</f>
        <v/>
      </c>
      <c r="L2625" s="297" t="str">
        <f>IFERROR(VLOOKUP(CONCATENATE($A2625,"B"),'05 APU'!$1:$1048576,9,),"")</f>
        <v/>
      </c>
      <c r="M2625" s="297" t="str">
        <f>IFERROR(VLOOKUP(CONCATENATE($A2625,"A"),'05 APU'!$1:$1048576,9,),"")</f>
        <v/>
      </c>
      <c r="N2625" s="86"/>
      <c r="O2625" s="90">
        <f>IFERROR(VLOOKUP(CONCATENATE($A2625,"D"),'05 APU'!$T:$AB,9,),0)</f>
        <v>0</v>
      </c>
      <c r="P2625" s="90">
        <f t="shared" si="82"/>
        <v>0</v>
      </c>
      <c r="Q2625" s="90">
        <f>IFERROR(VLOOKUP(CONCATENATE($A2625,"C"),'05 APU'!$T:$AB,9,),0)</f>
        <v>0</v>
      </c>
      <c r="R2625" s="90">
        <f>IFERROR(VLOOKUP(CONCATENATE($A2625,"B"),'05 APU'!$T:$AB,9,),0)</f>
        <v>0</v>
      </c>
      <c r="S2625" s="90">
        <f>IFERROR(VLOOKUP(CONCATENATE($A2625,"A"),'05 APU'!$T:$AB,9,),0)</f>
        <v>0</v>
      </c>
      <c r="U2625" s="421"/>
      <c r="V2625" s="424"/>
      <c r="W2625" s="429" t="s">
        <v>7203</v>
      </c>
    </row>
    <row r="2626" spans="1:23" ht="21" x14ac:dyDescent="0.25">
      <c r="A2626" s="88">
        <v>2616</v>
      </c>
      <c r="B2626" s="673" t="s">
        <v>5532</v>
      </c>
      <c r="C2626" s="682" t="s">
        <v>6681</v>
      </c>
      <c r="D2626" s="681" t="str">
        <f>IFERROR(VLOOKUP(CONCATENATE($A2626,"T"),'05 APU'!$1:$1048576,3,),"")</f>
        <v/>
      </c>
      <c r="E2626" s="681" t="str">
        <f>IFERROR(VLOOKUP(CONCATENATE($A2626,"T2"),'05 APU'!$1:$1048576,3,),"")</f>
        <v/>
      </c>
      <c r="F2626" s="681" t="str">
        <f>IFERROR(VLOOKUP(CONCATENATE($A2626,"T3"),'05 APU'!$1:$1048576,3,),"")</f>
        <v/>
      </c>
      <c r="G2626" s="672" t="s">
        <v>168</v>
      </c>
      <c r="H2626" s="351"/>
      <c r="I2626" s="90">
        <f>IFERROR((VLOOKUP(CONCATENATE($A2626,"D"),'05 APU'!$1:$1048576,9,)),0)</f>
        <v>0</v>
      </c>
      <c r="J2626" s="90">
        <f t="shared" si="83"/>
        <v>0</v>
      </c>
      <c r="K2626" s="297" t="str">
        <f>IFERROR(VLOOKUP(CONCATENATE($A2626,"C"),'05 APU'!$1:$1048576,9,),"")</f>
        <v/>
      </c>
      <c r="L2626" s="297" t="str">
        <f>IFERROR(VLOOKUP(CONCATENATE($A2626,"B"),'05 APU'!$1:$1048576,9,),"")</f>
        <v/>
      </c>
      <c r="M2626" s="297" t="str">
        <f>IFERROR(VLOOKUP(CONCATENATE($A2626,"A"),'05 APU'!$1:$1048576,9,),"")</f>
        <v/>
      </c>
      <c r="N2626" s="86"/>
      <c r="O2626" s="90">
        <f>IFERROR(VLOOKUP(CONCATENATE($A2626,"D"),'05 APU'!$T:$AB,9,),0)</f>
        <v>0</v>
      </c>
      <c r="P2626" s="90">
        <f t="shared" si="82"/>
        <v>0</v>
      </c>
      <c r="Q2626" s="90">
        <f>IFERROR(VLOOKUP(CONCATENATE($A2626,"C"),'05 APU'!$T:$AB,9,),0)</f>
        <v>0</v>
      </c>
      <c r="R2626" s="90">
        <f>IFERROR(VLOOKUP(CONCATENATE($A2626,"B"),'05 APU'!$T:$AB,9,),0)</f>
        <v>0</v>
      </c>
      <c r="S2626" s="90">
        <f>IFERROR(VLOOKUP(CONCATENATE($A2626,"A"),'05 APU'!$T:$AB,9,),0)</f>
        <v>0</v>
      </c>
      <c r="U2626" s="421"/>
      <c r="V2626" s="424"/>
      <c r="W2626" s="429" t="s">
        <v>7203</v>
      </c>
    </row>
    <row r="2627" spans="1:23" ht="21" x14ac:dyDescent="0.25">
      <c r="A2627" s="88">
        <v>2617</v>
      </c>
      <c r="B2627" s="673" t="s">
        <v>5533</v>
      </c>
      <c r="C2627" s="682" t="s">
        <v>6682</v>
      </c>
      <c r="D2627" s="681" t="str">
        <f>IFERROR(VLOOKUP(CONCATENATE($A2627,"T"),'05 APU'!$1:$1048576,3,),"")</f>
        <v/>
      </c>
      <c r="E2627" s="681" t="str">
        <f>IFERROR(VLOOKUP(CONCATENATE($A2627,"T2"),'05 APU'!$1:$1048576,3,),"")</f>
        <v/>
      </c>
      <c r="F2627" s="681" t="str">
        <f>IFERROR(VLOOKUP(CONCATENATE($A2627,"T3"),'05 APU'!$1:$1048576,3,),"")</f>
        <v/>
      </c>
      <c r="G2627" s="672" t="s">
        <v>168</v>
      </c>
      <c r="H2627" s="351"/>
      <c r="I2627" s="90">
        <f>IFERROR((VLOOKUP(CONCATENATE($A2627,"D"),'05 APU'!$1:$1048576,9,)),0)</f>
        <v>0</v>
      </c>
      <c r="J2627" s="90">
        <f t="shared" si="83"/>
        <v>0</v>
      </c>
      <c r="K2627" s="297" t="str">
        <f>IFERROR(VLOOKUP(CONCATENATE($A2627,"C"),'05 APU'!$1:$1048576,9,),"")</f>
        <v/>
      </c>
      <c r="L2627" s="297" t="str">
        <f>IFERROR(VLOOKUP(CONCATENATE($A2627,"B"),'05 APU'!$1:$1048576,9,),"")</f>
        <v/>
      </c>
      <c r="M2627" s="297" t="str">
        <f>IFERROR(VLOOKUP(CONCATENATE($A2627,"A"),'05 APU'!$1:$1048576,9,),"")</f>
        <v/>
      </c>
      <c r="N2627" s="86"/>
      <c r="O2627" s="90">
        <f>IFERROR(VLOOKUP(CONCATENATE($A2627,"D"),'05 APU'!$T:$AB,9,),0)</f>
        <v>0</v>
      </c>
      <c r="P2627" s="90">
        <f t="shared" si="82"/>
        <v>0</v>
      </c>
      <c r="Q2627" s="90">
        <f>IFERROR(VLOOKUP(CONCATENATE($A2627,"C"),'05 APU'!$T:$AB,9,),0)</f>
        <v>0</v>
      </c>
      <c r="R2627" s="90">
        <f>IFERROR(VLOOKUP(CONCATENATE($A2627,"B"),'05 APU'!$T:$AB,9,),0)</f>
        <v>0</v>
      </c>
      <c r="S2627" s="90">
        <f>IFERROR(VLOOKUP(CONCATENATE($A2627,"A"),'05 APU'!$T:$AB,9,),0)</f>
        <v>0</v>
      </c>
      <c r="U2627" s="421"/>
      <c r="V2627" s="424"/>
      <c r="W2627" s="429" t="s">
        <v>7203</v>
      </c>
    </row>
    <row r="2628" spans="1:23" ht="21" x14ac:dyDescent="0.25">
      <c r="A2628" s="88">
        <v>2618</v>
      </c>
      <c r="B2628" s="673" t="s">
        <v>5534</v>
      </c>
      <c r="C2628" s="682" t="s">
        <v>6683</v>
      </c>
      <c r="D2628" s="681" t="str">
        <f>IFERROR(VLOOKUP(CONCATENATE($A2628,"T"),'05 APU'!$1:$1048576,3,),"")</f>
        <v/>
      </c>
      <c r="E2628" s="681" t="str">
        <f>IFERROR(VLOOKUP(CONCATENATE($A2628,"T2"),'05 APU'!$1:$1048576,3,),"")</f>
        <v/>
      </c>
      <c r="F2628" s="681" t="str">
        <f>IFERROR(VLOOKUP(CONCATENATE($A2628,"T3"),'05 APU'!$1:$1048576,3,),"")</f>
        <v/>
      </c>
      <c r="G2628" s="672" t="s">
        <v>168</v>
      </c>
      <c r="H2628" s="351"/>
      <c r="I2628" s="90">
        <f>IFERROR((VLOOKUP(CONCATENATE($A2628,"D"),'05 APU'!$1:$1048576,9,)),0)</f>
        <v>0</v>
      </c>
      <c r="J2628" s="90">
        <f t="shared" si="83"/>
        <v>0</v>
      </c>
      <c r="K2628" s="297" t="str">
        <f>IFERROR(VLOOKUP(CONCATENATE($A2628,"C"),'05 APU'!$1:$1048576,9,),"")</f>
        <v/>
      </c>
      <c r="L2628" s="297" t="str">
        <f>IFERROR(VLOOKUP(CONCATENATE($A2628,"B"),'05 APU'!$1:$1048576,9,),"")</f>
        <v/>
      </c>
      <c r="M2628" s="297" t="str">
        <f>IFERROR(VLOOKUP(CONCATENATE($A2628,"A"),'05 APU'!$1:$1048576,9,),"")</f>
        <v/>
      </c>
      <c r="N2628" s="86"/>
      <c r="O2628" s="90">
        <f>IFERROR(VLOOKUP(CONCATENATE($A2628,"D"),'05 APU'!$T:$AB,9,),0)</f>
        <v>0</v>
      </c>
      <c r="P2628" s="90">
        <f t="shared" si="82"/>
        <v>0</v>
      </c>
      <c r="Q2628" s="90">
        <f>IFERROR(VLOOKUP(CONCATENATE($A2628,"C"),'05 APU'!$T:$AB,9,),0)</f>
        <v>0</v>
      </c>
      <c r="R2628" s="90">
        <f>IFERROR(VLOOKUP(CONCATENATE($A2628,"B"),'05 APU'!$T:$AB,9,),0)</f>
        <v>0</v>
      </c>
      <c r="S2628" s="90">
        <f>IFERROR(VLOOKUP(CONCATENATE($A2628,"A"),'05 APU'!$T:$AB,9,),0)</f>
        <v>0</v>
      </c>
      <c r="U2628" s="421"/>
      <c r="V2628" s="424"/>
      <c r="W2628" s="429" t="s">
        <v>7203</v>
      </c>
    </row>
    <row r="2629" spans="1:23" ht="21" x14ac:dyDescent="0.25">
      <c r="A2629" s="88">
        <v>2619</v>
      </c>
      <c r="B2629" s="673" t="s">
        <v>5535</v>
      </c>
      <c r="C2629" s="682" t="s">
        <v>6684</v>
      </c>
      <c r="D2629" s="681" t="str">
        <f>IFERROR(VLOOKUP(CONCATENATE($A2629,"T"),'05 APU'!$1:$1048576,3,),"")</f>
        <v/>
      </c>
      <c r="E2629" s="681" t="str">
        <f>IFERROR(VLOOKUP(CONCATENATE($A2629,"T2"),'05 APU'!$1:$1048576,3,),"")</f>
        <v/>
      </c>
      <c r="F2629" s="681" t="str">
        <f>IFERROR(VLOOKUP(CONCATENATE($A2629,"T3"),'05 APU'!$1:$1048576,3,),"")</f>
        <v/>
      </c>
      <c r="G2629" s="672" t="s">
        <v>168</v>
      </c>
      <c r="H2629" s="351"/>
      <c r="I2629" s="90">
        <f>IFERROR((VLOOKUP(CONCATENATE($A2629,"D"),'05 APU'!$1:$1048576,9,)),0)</f>
        <v>0</v>
      </c>
      <c r="J2629" s="90">
        <f t="shared" si="83"/>
        <v>0</v>
      </c>
      <c r="K2629" s="297" t="str">
        <f>IFERROR(VLOOKUP(CONCATENATE($A2629,"C"),'05 APU'!$1:$1048576,9,),"")</f>
        <v/>
      </c>
      <c r="L2629" s="297" t="str">
        <f>IFERROR(VLOOKUP(CONCATENATE($A2629,"B"),'05 APU'!$1:$1048576,9,),"")</f>
        <v/>
      </c>
      <c r="M2629" s="297" t="str">
        <f>IFERROR(VLOOKUP(CONCATENATE($A2629,"A"),'05 APU'!$1:$1048576,9,),"")</f>
        <v/>
      </c>
      <c r="N2629" s="86"/>
      <c r="O2629" s="90">
        <f>IFERROR(VLOOKUP(CONCATENATE($A2629,"D"),'05 APU'!$T:$AB,9,),0)</f>
        <v>0</v>
      </c>
      <c r="P2629" s="90">
        <f t="shared" si="82"/>
        <v>0</v>
      </c>
      <c r="Q2629" s="90">
        <f>IFERROR(VLOOKUP(CONCATENATE($A2629,"C"),'05 APU'!$T:$AB,9,),0)</f>
        <v>0</v>
      </c>
      <c r="R2629" s="90">
        <f>IFERROR(VLOOKUP(CONCATENATE($A2629,"B"),'05 APU'!$T:$AB,9,),0)</f>
        <v>0</v>
      </c>
      <c r="S2629" s="90">
        <f>IFERROR(VLOOKUP(CONCATENATE($A2629,"A"),'05 APU'!$T:$AB,9,),0)</f>
        <v>0</v>
      </c>
      <c r="U2629" s="421"/>
      <c r="V2629" s="424"/>
      <c r="W2629" s="429" t="s">
        <v>7203</v>
      </c>
    </row>
    <row r="2630" spans="1:23" ht="21" x14ac:dyDescent="0.25">
      <c r="A2630" s="88">
        <v>2620</v>
      </c>
      <c r="B2630" s="673" t="s">
        <v>5536</v>
      </c>
      <c r="C2630" s="682" t="s">
        <v>6685</v>
      </c>
      <c r="D2630" s="681" t="str">
        <f>IFERROR(VLOOKUP(CONCATENATE($A2630,"T"),'05 APU'!$1:$1048576,3,),"")</f>
        <v/>
      </c>
      <c r="E2630" s="681" t="str">
        <f>IFERROR(VLOOKUP(CONCATENATE($A2630,"T2"),'05 APU'!$1:$1048576,3,),"")</f>
        <v/>
      </c>
      <c r="F2630" s="681" t="str">
        <f>IFERROR(VLOOKUP(CONCATENATE($A2630,"T3"),'05 APU'!$1:$1048576,3,),"")</f>
        <v/>
      </c>
      <c r="G2630" s="672" t="s">
        <v>168</v>
      </c>
      <c r="H2630" s="351"/>
      <c r="I2630" s="90">
        <f>IFERROR((VLOOKUP(CONCATENATE($A2630,"D"),'05 APU'!$1:$1048576,9,)),0)</f>
        <v>0</v>
      </c>
      <c r="J2630" s="90">
        <f t="shared" si="83"/>
        <v>0</v>
      </c>
      <c r="K2630" s="297" t="str">
        <f>IFERROR(VLOOKUP(CONCATENATE($A2630,"C"),'05 APU'!$1:$1048576,9,),"")</f>
        <v/>
      </c>
      <c r="L2630" s="297" t="str">
        <f>IFERROR(VLOOKUP(CONCATENATE($A2630,"B"),'05 APU'!$1:$1048576,9,),"")</f>
        <v/>
      </c>
      <c r="M2630" s="297" t="str">
        <f>IFERROR(VLOOKUP(CONCATENATE($A2630,"A"),'05 APU'!$1:$1048576,9,),"")</f>
        <v/>
      </c>
      <c r="N2630" s="86"/>
      <c r="O2630" s="90">
        <f>IFERROR(VLOOKUP(CONCATENATE($A2630,"D"),'05 APU'!$T:$AB,9,),0)</f>
        <v>0</v>
      </c>
      <c r="P2630" s="90">
        <f t="shared" si="82"/>
        <v>0</v>
      </c>
      <c r="Q2630" s="90">
        <f>IFERROR(VLOOKUP(CONCATENATE($A2630,"C"),'05 APU'!$T:$AB,9,),0)</f>
        <v>0</v>
      </c>
      <c r="R2630" s="90">
        <f>IFERROR(VLOOKUP(CONCATENATE($A2630,"B"),'05 APU'!$T:$AB,9,),0)</f>
        <v>0</v>
      </c>
      <c r="S2630" s="90">
        <f>IFERROR(VLOOKUP(CONCATENATE($A2630,"A"),'05 APU'!$T:$AB,9,),0)</f>
        <v>0</v>
      </c>
      <c r="U2630" s="421"/>
      <c r="V2630" s="424"/>
      <c r="W2630" s="429" t="s">
        <v>7203</v>
      </c>
    </row>
    <row r="2631" spans="1:23" ht="21" x14ac:dyDescent="0.25">
      <c r="A2631" s="88">
        <v>2621</v>
      </c>
      <c r="B2631" s="673" t="s">
        <v>5537</v>
      </c>
      <c r="C2631" s="682" t="s">
        <v>6686</v>
      </c>
      <c r="D2631" s="681" t="str">
        <f>IFERROR(VLOOKUP(CONCATENATE($A2631,"T"),'05 APU'!$1:$1048576,3,),"")</f>
        <v/>
      </c>
      <c r="E2631" s="681" t="str">
        <f>IFERROR(VLOOKUP(CONCATENATE($A2631,"T2"),'05 APU'!$1:$1048576,3,),"")</f>
        <v/>
      </c>
      <c r="F2631" s="681" t="str">
        <f>IFERROR(VLOOKUP(CONCATENATE($A2631,"T3"),'05 APU'!$1:$1048576,3,),"")</f>
        <v/>
      </c>
      <c r="G2631" s="672" t="s">
        <v>168</v>
      </c>
      <c r="H2631" s="351"/>
      <c r="I2631" s="90">
        <f>IFERROR((VLOOKUP(CONCATENATE($A2631,"D"),'05 APU'!$1:$1048576,9,)),0)</f>
        <v>0</v>
      </c>
      <c r="J2631" s="90">
        <f t="shared" si="83"/>
        <v>0</v>
      </c>
      <c r="K2631" s="297" t="str">
        <f>IFERROR(VLOOKUP(CONCATENATE($A2631,"C"),'05 APU'!$1:$1048576,9,),"")</f>
        <v/>
      </c>
      <c r="L2631" s="297" t="str">
        <f>IFERROR(VLOOKUP(CONCATENATE($A2631,"B"),'05 APU'!$1:$1048576,9,),"")</f>
        <v/>
      </c>
      <c r="M2631" s="297" t="str">
        <f>IFERROR(VLOOKUP(CONCATENATE($A2631,"A"),'05 APU'!$1:$1048576,9,),"")</f>
        <v/>
      </c>
      <c r="N2631" s="86"/>
      <c r="O2631" s="90">
        <f>IFERROR(VLOOKUP(CONCATENATE($A2631,"D"),'05 APU'!$T:$AB,9,),0)</f>
        <v>0</v>
      </c>
      <c r="P2631" s="90">
        <f t="shared" si="82"/>
        <v>0</v>
      </c>
      <c r="Q2631" s="90">
        <f>IFERROR(VLOOKUP(CONCATENATE($A2631,"C"),'05 APU'!$T:$AB,9,),0)</f>
        <v>0</v>
      </c>
      <c r="R2631" s="90">
        <f>IFERROR(VLOOKUP(CONCATENATE($A2631,"B"),'05 APU'!$T:$AB,9,),0)</f>
        <v>0</v>
      </c>
      <c r="S2631" s="90">
        <f>IFERROR(VLOOKUP(CONCATENATE($A2631,"A"),'05 APU'!$T:$AB,9,),0)</f>
        <v>0</v>
      </c>
      <c r="U2631" s="421"/>
      <c r="V2631" s="424"/>
      <c r="W2631" s="429" t="s">
        <v>7203</v>
      </c>
    </row>
    <row r="2632" spans="1:23" ht="21" x14ac:dyDescent="0.25">
      <c r="A2632" s="88">
        <v>2622</v>
      </c>
      <c r="B2632" s="673" t="s">
        <v>5538</v>
      </c>
      <c r="C2632" s="682" t="s">
        <v>6687</v>
      </c>
      <c r="D2632" s="681" t="str">
        <f>IFERROR(VLOOKUP(CONCATENATE($A2632,"T"),'05 APU'!$1:$1048576,3,),"")</f>
        <v/>
      </c>
      <c r="E2632" s="681" t="str">
        <f>IFERROR(VLOOKUP(CONCATENATE($A2632,"T2"),'05 APU'!$1:$1048576,3,),"")</f>
        <v/>
      </c>
      <c r="F2632" s="681" t="str">
        <f>IFERROR(VLOOKUP(CONCATENATE($A2632,"T3"),'05 APU'!$1:$1048576,3,),"")</f>
        <v/>
      </c>
      <c r="G2632" s="672" t="s">
        <v>168</v>
      </c>
      <c r="H2632" s="351"/>
      <c r="I2632" s="90">
        <f>IFERROR((VLOOKUP(CONCATENATE($A2632,"D"),'05 APU'!$1:$1048576,9,)),0)</f>
        <v>0</v>
      </c>
      <c r="J2632" s="90">
        <f t="shared" si="83"/>
        <v>0</v>
      </c>
      <c r="K2632" s="297" t="str">
        <f>IFERROR(VLOOKUP(CONCATENATE($A2632,"C"),'05 APU'!$1:$1048576,9,),"")</f>
        <v/>
      </c>
      <c r="L2632" s="297" t="str">
        <f>IFERROR(VLOOKUP(CONCATENATE($A2632,"B"),'05 APU'!$1:$1048576,9,),"")</f>
        <v/>
      </c>
      <c r="M2632" s="297" t="str">
        <f>IFERROR(VLOOKUP(CONCATENATE($A2632,"A"),'05 APU'!$1:$1048576,9,),"")</f>
        <v/>
      </c>
      <c r="N2632" s="86"/>
      <c r="O2632" s="90">
        <f>IFERROR(VLOOKUP(CONCATENATE($A2632,"D"),'05 APU'!$T:$AB,9,),0)</f>
        <v>0</v>
      </c>
      <c r="P2632" s="90">
        <f t="shared" si="82"/>
        <v>0</v>
      </c>
      <c r="Q2632" s="90">
        <f>IFERROR(VLOOKUP(CONCATENATE($A2632,"C"),'05 APU'!$T:$AB,9,),0)</f>
        <v>0</v>
      </c>
      <c r="R2632" s="90">
        <f>IFERROR(VLOOKUP(CONCATENATE($A2632,"B"),'05 APU'!$T:$AB,9,),0)</f>
        <v>0</v>
      </c>
      <c r="S2632" s="90">
        <f>IFERROR(VLOOKUP(CONCATENATE($A2632,"A"),'05 APU'!$T:$AB,9,),0)</f>
        <v>0</v>
      </c>
      <c r="U2632" s="421"/>
      <c r="V2632" s="424"/>
      <c r="W2632" s="429" t="s">
        <v>7203</v>
      </c>
    </row>
    <row r="2633" spans="1:23" ht="21" x14ac:dyDescent="0.25">
      <c r="A2633" s="88">
        <v>2623</v>
      </c>
      <c r="B2633" s="673" t="s">
        <v>5539</v>
      </c>
      <c r="C2633" s="682" t="s">
        <v>6688</v>
      </c>
      <c r="D2633" s="681" t="str">
        <f>IFERROR(VLOOKUP(CONCATENATE($A2633,"T"),'05 APU'!$1:$1048576,3,),"")</f>
        <v/>
      </c>
      <c r="E2633" s="681" t="str">
        <f>IFERROR(VLOOKUP(CONCATENATE($A2633,"T2"),'05 APU'!$1:$1048576,3,),"")</f>
        <v/>
      </c>
      <c r="F2633" s="681" t="str">
        <f>IFERROR(VLOOKUP(CONCATENATE($A2633,"T3"),'05 APU'!$1:$1048576,3,),"")</f>
        <v/>
      </c>
      <c r="G2633" s="672" t="s">
        <v>168</v>
      </c>
      <c r="H2633" s="351"/>
      <c r="I2633" s="90">
        <f>IFERROR((VLOOKUP(CONCATENATE($A2633,"D"),'05 APU'!$1:$1048576,9,)),0)</f>
        <v>0</v>
      </c>
      <c r="J2633" s="90">
        <f t="shared" si="83"/>
        <v>0</v>
      </c>
      <c r="K2633" s="297" t="str">
        <f>IFERROR(VLOOKUP(CONCATENATE($A2633,"C"),'05 APU'!$1:$1048576,9,),"")</f>
        <v/>
      </c>
      <c r="L2633" s="297" t="str">
        <f>IFERROR(VLOOKUP(CONCATENATE($A2633,"B"),'05 APU'!$1:$1048576,9,),"")</f>
        <v/>
      </c>
      <c r="M2633" s="297" t="str">
        <f>IFERROR(VLOOKUP(CONCATENATE($A2633,"A"),'05 APU'!$1:$1048576,9,),"")</f>
        <v/>
      </c>
      <c r="N2633" s="86"/>
      <c r="O2633" s="90">
        <f>IFERROR(VLOOKUP(CONCATENATE($A2633,"D"),'05 APU'!$T:$AB,9,),0)</f>
        <v>0</v>
      </c>
      <c r="P2633" s="90">
        <f t="shared" si="82"/>
        <v>0</v>
      </c>
      <c r="Q2633" s="90">
        <f>IFERROR(VLOOKUP(CONCATENATE($A2633,"C"),'05 APU'!$T:$AB,9,),0)</f>
        <v>0</v>
      </c>
      <c r="R2633" s="90">
        <f>IFERROR(VLOOKUP(CONCATENATE($A2633,"B"),'05 APU'!$T:$AB,9,),0)</f>
        <v>0</v>
      </c>
      <c r="S2633" s="90">
        <f>IFERROR(VLOOKUP(CONCATENATE($A2633,"A"),'05 APU'!$T:$AB,9,),0)</f>
        <v>0</v>
      </c>
      <c r="U2633" s="421"/>
      <c r="V2633" s="424"/>
      <c r="W2633" s="429" t="s">
        <v>7203</v>
      </c>
    </row>
    <row r="2634" spans="1:23" ht="21" x14ac:dyDescent="0.25">
      <c r="A2634" s="88">
        <v>2624</v>
      </c>
      <c r="B2634" s="673" t="s">
        <v>5540</v>
      </c>
      <c r="C2634" s="682" t="s">
        <v>6689</v>
      </c>
      <c r="D2634" s="681" t="str">
        <f>IFERROR(VLOOKUP(CONCATENATE($A2634,"T"),'05 APU'!$1:$1048576,3,),"")</f>
        <v/>
      </c>
      <c r="E2634" s="681" t="str">
        <f>IFERROR(VLOOKUP(CONCATENATE($A2634,"T2"),'05 APU'!$1:$1048576,3,),"")</f>
        <v/>
      </c>
      <c r="F2634" s="681" t="str">
        <f>IFERROR(VLOOKUP(CONCATENATE($A2634,"T3"),'05 APU'!$1:$1048576,3,),"")</f>
        <v/>
      </c>
      <c r="G2634" s="672" t="s">
        <v>168</v>
      </c>
      <c r="H2634" s="351"/>
      <c r="I2634" s="90">
        <f>IFERROR((VLOOKUP(CONCATENATE($A2634,"D"),'05 APU'!$1:$1048576,9,)),0)</f>
        <v>0</v>
      </c>
      <c r="J2634" s="90">
        <f t="shared" si="83"/>
        <v>0</v>
      </c>
      <c r="K2634" s="297" t="str">
        <f>IFERROR(VLOOKUP(CONCATENATE($A2634,"C"),'05 APU'!$1:$1048576,9,),"")</f>
        <v/>
      </c>
      <c r="L2634" s="297" t="str">
        <f>IFERROR(VLOOKUP(CONCATENATE($A2634,"B"),'05 APU'!$1:$1048576,9,),"")</f>
        <v/>
      </c>
      <c r="M2634" s="297" t="str">
        <f>IFERROR(VLOOKUP(CONCATENATE($A2634,"A"),'05 APU'!$1:$1048576,9,),"")</f>
        <v/>
      </c>
      <c r="N2634" s="86"/>
      <c r="O2634" s="90">
        <f>IFERROR(VLOOKUP(CONCATENATE($A2634,"D"),'05 APU'!$T:$AB,9,),0)</f>
        <v>0</v>
      </c>
      <c r="P2634" s="90">
        <f t="shared" si="82"/>
        <v>0</v>
      </c>
      <c r="Q2634" s="90">
        <f>IFERROR(VLOOKUP(CONCATENATE($A2634,"C"),'05 APU'!$T:$AB,9,),0)</f>
        <v>0</v>
      </c>
      <c r="R2634" s="90">
        <f>IFERROR(VLOOKUP(CONCATENATE($A2634,"B"),'05 APU'!$T:$AB,9,),0)</f>
        <v>0</v>
      </c>
      <c r="S2634" s="90">
        <f>IFERROR(VLOOKUP(CONCATENATE($A2634,"A"),'05 APU'!$T:$AB,9,),0)</f>
        <v>0</v>
      </c>
      <c r="U2634" s="421"/>
      <c r="V2634" s="424"/>
      <c r="W2634" s="429" t="s">
        <v>7203</v>
      </c>
    </row>
    <row r="2635" spans="1:23" ht="21" x14ac:dyDescent="0.25">
      <c r="A2635" s="88">
        <v>2625</v>
      </c>
      <c r="B2635" s="673" t="s">
        <v>5541</v>
      </c>
      <c r="C2635" s="682" t="s">
        <v>6690</v>
      </c>
      <c r="D2635" s="681" t="str">
        <f>IFERROR(VLOOKUP(CONCATENATE($A2635,"T"),'05 APU'!$1:$1048576,3,),"")</f>
        <v/>
      </c>
      <c r="E2635" s="681" t="str">
        <f>IFERROR(VLOOKUP(CONCATENATE($A2635,"T2"),'05 APU'!$1:$1048576,3,),"")</f>
        <v/>
      </c>
      <c r="F2635" s="681" t="str">
        <f>IFERROR(VLOOKUP(CONCATENATE($A2635,"T3"),'05 APU'!$1:$1048576,3,),"")</f>
        <v/>
      </c>
      <c r="G2635" s="672" t="s">
        <v>168</v>
      </c>
      <c r="H2635" s="351"/>
      <c r="I2635" s="90">
        <f>IFERROR((VLOOKUP(CONCATENATE($A2635,"D"),'05 APU'!$1:$1048576,9,)),0)</f>
        <v>0</v>
      </c>
      <c r="J2635" s="90">
        <f t="shared" si="83"/>
        <v>0</v>
      </c>
      <c r="K2635" s="297" t="str">
        <f>IFERROR(VLOOKUP(CONCATENATE($A2635,"C"),'05 APU'!$1:$1048576,9,),"")</f>
        <v/>
      </c>
      <c r="L2635" s="297" t="str">
        <f>IFERROR(VLOOKUP(CONCATENATE($A2635,"B"),'05 APU'!$1:$1048576,9,),"")</f>
        <v/>
      </c>
      <c r="M2635" s="297" t="str">
        <f>IFERROR(VLOOKUP(CONCATENATE($A2635,"A"),'05 APU'!$1:$1048576,9,),"")</f>
        <v/>
      </c>
      <c r="N2635" s="86"/>
      <c r="O2635" s="90">
        <f>IFERROR(VLOOKUP(CONCATENATE($A2635,"D"),'05 APU'!$T:$AB,9,),0)</f>
        <v>0</v>
      </c>
      <c r="P2635" s="90">
        <f t="shared" ref="P2635:P2698" si="84">IFERROR($O2635*$H2635,0)</f>
        <v>0</v>
      </c>
      <c r="Q2635" s="90">
        <f>IFERROR(VLOOKUP(CONCATENATE($A2635,"C"),'05 APU'!$T:$AB,9,),0)</f>
        <v>0</v>
      </c>
      <c r="R2635" s="90">
        <f>IFERROR(VLOOKUP(CONCATENATE($A2635,"B"),'05 APU'!$T:$AB,9,),0)</f>
        <v>0</v>
      </c>
      <c r="S2635" s="90">
        <f>IFERROR(VLOOKUP(CONCATENATE($A2635,"A"),'05 APU'!$T:$AB,9,),0)</f>
        <v>0</v>
      </c>
      <c r="U2635" s="421"/>
      <c r="V2635" s="424"/>
      <c r="W2635" s="429" t="s">
        <v>7203</v>
      </c>
    </row>
    <row r="2636" spans="1:23" ht="21" x14ac:dyDescent="0.25">
      <c r="A2636" s="88">
        <v>2626</v>
      </c>
      <c r="B2636" s="673" t="s">
        <v>5542</v>
      </c>
      <c r="C2636" s="682" t="s">
        <v>6691</v>
      </c>
      <c r="D2636" s="681" t="str">
        <f>IFERROR(VLOOKUP(CONCATENATE($A2636,"T"),'05 APU'!$1:$1048576,3,),"")</f>
        <v/>
      </c>
      <c r="E2636" s="681" t="str">
        <f>IFERROR(VLOOKUP(CONCATENATE($A2636,"T2"),'05 APU'!$1:$1048576,3,),"")</f>
        <v/>
      </c>
      <c r="F2636" s="681" t="str">
        <f>IFERROR(VLOOKUP(CONCATENATE($A2636,"T3"),'05 APU'!$1:$1048576,3,),"")</f>
        <v/>
      </c>
      <c r="G2636" s="672" t="s">
        <v>168</v>
      </c>
      <c r="H2636" s="351"/>
      <c r="I2636" s="90">
        <f>IFERROR((VLOOKUP(CONCATENATE($A2636,"D"),'05 APU'!$1:$1048576,9,)),0)</f>
        <v>0</v>
      </c>
      <c r="J2636" s="90">
        <f t="shared" si="83"/>
        <v>0</v>
      </c>
      <c r="K2636" s="297" t="str">
        <f>IFERROR(VLOOKUP(CONCATENATE($A2636,"C"),'05 APU'!$1:$1048576,9,),"")</f>
        <v/>
      </c>
      <c r="L2636" s="297" t="str">
        <f>IFERROR(VLOOKUP(CONCATENATE($A2636,"B"),'05 APU'!$1:$1048576,9,),"")</f>
        <v/>
      </c>
      <c r="M2636" s="297" t="str">
        <f>IFERROR(VLOOKUP(CONCATENATE($A2636,"A"),'05 APU'!$1:$1048576,9,),"")</f>
        <v/>
      </c>
      <c r="N2636" s="86"/>
      <c r="O2636" s="90">
        <f>IFERROR(VLOOKUP(CONCATENATE($A2636,"D"),'05 APU'!$T:$AB,9,),0)</f>
        <v>0</v>
      </c>
      <c r="P2636" s="90">
        <f t="shared" si="84"/>
        <v>0</v>
      </c>
      <c r="Q2636" s="90">
        <f>IFERROR(VLOOKUP(CONCATENATE($A2636,"C"),'05 APU'!$T:$AB,9,),0)</f>
        <v>0</v>
      </c>
      <c r="R2636" s="90">
        <f>IFERROR(VLOOKUP(CONCATENATE($A2636,"B"),'05 APU'!$T:$AB,9,),0)</f>
        <v>0</v>
      </c>
      <c r="S2636" s="90">
        <f>IFERROR(VLOOKUP(CONCATENATE($A2636,"A"),'05 APU'!$T:$AB,9,),0)</f>
        <v>0</v>
      </c>
      <c r="U2636" s="421"/>
      <c r="V2636" s="424"/>
      <c r="W2636" s="429" t="s">
        <v>7203</v>
      </c>
    </row>
    <row r="2637" spans="1:23" ht="21" x14ac:dyDescent="0.25">
      <c r="A2637" s="88">
        <v>2627</v>
      </c>
      <c r="B2637" s="673" t="s">
        <v>5543</v>
      </c>
      <c r="C2637" s="682" t="s">
        <v>6692</v>
      </c>
      <c r="D2637" s="681" t="str">
        <f>IFERROR(VLOOKUP(CONCATENATE($A2637,"T"),'05 APU'!$1:$1048576,3,),"")</f>
        <v/>
      </c>
      <c r="E2637" s="681" t="str">
        <f>IFERROR(VLOOKUP(CONCATENATE($A2637,"T2"),'05 APU'!$1:$1048576,3,),"")</f>
        <v/>
      </c>
      <c r="F2637" s="681" t="str">
        <f>IFERROR(VLOOKUP(CONCATENATE($A2637,"T3"),'05 APU'!$1:$1048576,3,),"")</f>
        <v/>
      </c>
      <c r="G2637" s="672" t="s">
        <v>168</v>
      </c>
      <c r="H2637" s="351"/>
      <c r="I2637" s="90">
        <f>IFERROR((VLOOKUP(CONCATENATE($A2637,"D"),'05 APU'!$1:$1048576,9,)),0)</f>
        <v>0</v>
      </c>
      <c r="J2637" s="90">
        <f t="shared" si="83"/>
        <v>0</v>
      </c>
      <c r="K2637" s="297" t="str">
        <f>IFERROR(VLOOKUP(CONCATENATE($A2637,"C"),'05 APU'!$1:$1048576,9,),"")</f>
        <v/>
      </c>
      <c r="L2637" s="297" t="str">
        <f>IFERROR(VLOOKUP(CONCATENATE($A2637,"B"),'05 APU'!$1:$1048576,9,),"")</f>
        <v/>
      </c>
      <c r="M2637" s="297" t="str">
        <f>IFERROR(VLOOKUP(CONCATENATE($A2637,"A"),'05 APU'!$1:$1048576,9,),"")</f>
        <v/>
      </c>
      <c r="N2637" s="86"/>
      <c r="O2637" s="90">
        <f>IFERROR(VLOOKUP(CONCATENATE($A2637,"D"),'05 APU'!$T:$AB,9,),0)</f>
        <v>0</v>
      </c>
      <c r="P2637" s="90">
        <f t="shared" si="84"/>
        <v>0</v>
      </c>
      <c r="Q2637" s="90">
        <f>IFERROR(VLOOKUP(CONCATENATE($A2637,"C"),'05 APU'!$T:$AB,9,),0)</f>
        <v>0</v>
      </c>
      <c r="R2637" s="90">
        <f>IFERROR(VLOOKUP(CONCATENATE($A2637,"B"),'05 APU'!$T:$AB,9,),0)</f>
        <v>0</v>
      </c>
      <c r="S2637" s="90">
        <f>IFERROR(VLOOKUP(CONCATENATE($A2637,"A"),'05 APU'!$T:$AB,9,),0)</f>
        <v>0</v>
      </c>
      <c r="U2637" s="421"/>
      <c r="V2637" s="424"/>
      <c r="W2637" s="429" t="s">
        <v>7203</v>
      </c>
    </row>
    <row r="2638" spans="1:23" ht="21" x14ac:dyDescent="0.25">
      <c r="A2638" s="88">
        <v>2628</v>
      </c>
      <c r="B2638" s="673" t="s">
        <v>5544</v>
      </c>
      <c r="C2638" s="682" t="s">
        <v>6693</v>
      </c>
      <c r="D2638" s="681" t="str">
        <f>IFERROR(VLOOKUP(CONCATENATE($A2638,"T"),'05 APU'!$1:$1048576,3,),"")</f>
        <v/>
      </c>
      <c r="E2638" s="681" t="str">
        <f>IFERROR(VLOOKUP(CONCATENATE($A2638,"T2"),'05 APU'!$1:$1048576,3,),"")</f>
        <v/>
      </c>
      <c r="F2638" s="681" t="str">
        <f>IFERROR(VLOOKUP(CONCATENATE($A2638,"T3"),'05 APU'!$1:$1048576,3,),"")</f>
        <v/>
      </c>
      <c r="G2638" s="672" t="s">
        <v>168</v>
      </c>
      <c r="H2638" s="351"/>
      <c r="I2638" s="90">
        <f>IFERROR((VLOOKUP(CONCATENATE($A2638,"D"),'05 APU'!$1:$1048576,9,)),0)</f>
        <v>0</v>
      </c>
      <c r="J2638" s="90">
        <f t="shared" si="83"/>
        <v>0</v>
      </c>
      <c r="K2638" s="297" t="str">
        <f>IFERROR(VLOOKUP(CONCATENATE($A2638,"C"),'05 APU'!$1:$1048576,9,),"")</f>
        <v/>
      </c>
      <c r="L2638" s="297" t="str">
        <f>IFERROR(VLOOKUP(CONCATENATE($A2638,"B"),'05 APU'!$1:$1048576,9,),"")</f>
        <v/>
      </c>
      <c r="M2638" s="297" t="str">
        <f>IFERROR(VLOOKUP(CONCATENATE($A2638,"A"),'05 APU'!$1:$1048576,9,),"")</f>
        <v/>
      </c>
      <c r="N2638" s="86"/>
      <c r="O2638" s="90">
        <f>IFERROR(VLOOKUP(CONCATENATE($A2638,"D"),'05 APU'!$T:$AB,9,),0)</f>
        <v>0</v>
      </c>
      <c r="P2638" s="90">
        <f t="shared" si="84"/>
        <v>0</v>
      </c>
      <c r="Q2638" s="90">
        <f>IFERROR(VLOOKUP(CONCATENATE($A2638,"C"),'05 APU'!$T:$AB,9,),0)</f>
        <v>0</v>
      </c>
      <c r="R2638" s="90">
        <f>IFERROR(VLOOKUP(CONCATENATE($A2638,"B"),'05 APU'!$T:$AB,9,),0)</f>
        <v>0</v>
      </c>
      <c r="S2638" s="90">
        <f>IFERROR(VLOOKUP(CONCATENATE($A2638,"A"),'05 APU'!$T:$AB,9,),0)</f>
        <v>0</v>
      </c>
      <c r="U2638" s="421"/>
      <c r="V2638" s="424"/>
      <c r="W2638" s="429" t="s">
        <v>7203</v>
      </c>
    </row>
    <row r="2639" spans="1:23" ht="21" x14ac:dyDescent="0.25">
      <c r="A2639" s="88">
        <v>2629</v>
      </c>
      <c r="B2639" s="673" t="s">
        <v>5545</v>
      </c>
      <c r="C2639" s="682" t="s">
        <v>6694</v>
      </c>
      <c r="D2639" s="681" t="str">
        <f>IFERROR(VLOOKUP(CONCATENATE($A2639,"T"),'05 APU'!$1:$1048576,3,),"")</f>
        <v/>
      </c>
      <c r="E2639" s="681" t="str">
        <f>IFERROR(VLOOKUP(CONCATENATE($A2639,"T2"),'05 APU'!$1:$1048576,3,),"")</f>
        <v/>
      </c>
      <c r="F2639" s="681" t="str">
        <f>IFERROR(VLOOKUP(CONCATENATE($A2639,"T3"),'05 APU'!$1:$1048576,3,),"")</f>
        <v/>
      </c>
      <c r="G2639" s="672" t="s">
        <v>168</v>
      </c>
      <c r="H2639" s="351"/>
      <c r="I2639" s="90">
        <f>IFERROR((VLOOKUP(CONCATENATE($A2639,"D"),'05 APU'!$1:$1048576,9,)),0)</f>
        <v>0</v>
      </c>
      <c r="J2639" s="90">
        <f t="shared" si="83"/>
        <v>0</v>
      </c>
      <c r="K2639" s="297" t="str">
        <f>IFERROR(VLOOKUP(CONCATENATE($A2639,"C"),'05 APU'!$1:$1048576,9,),"")</f>
        <v/>
      </c>
      <c r="L2639" s="297" t="str">
        <f>IFERROR(VLOOKUP(CONCATENATE($A2639,"B"),'05 APU'!$1:$1048576,9,),"")</f>
        <v/>
      </c>
      <c r="M2639" s="297" t="str">
        <f>IFERROR(VLOOKUP(CONCATENATE($A2639,"A"),'05 APU'!$1:$1048576,9,),"")</f>
        <v/>
      </c>
      <c r="N2639" s="86"/>
      <c r="O2639" s="90">
        <f>IFERROR(VLOOKUP(CONCATENATE($A2639,"D"),'05 APU'!$T:$AB,9,),0)</f>
        <v>0</v>
      </c>
      <c r="P2639" s="90">
        <f t="shared" si="84"/>
        <v>0</v>
      </c>
      <c r="Q2639" s="90">
        <f>IFERROR(VLOOKUP(CONCATENATE($A2639,"C"),'05 APU'!$T:$AB,9,),0)</f>
        <v>0</v>
      </c>
      <c r="R2639" s="90">
        <f>IFERROR(VLOOKUP(CONCATENATE($A2639,"B"),'05 APU'!$T:$AB,9,),0)</f>
        <v>0</v>
      </c>
      <c r="S2639" s="90">
        <f>IFERROR(VLOOKUP(CONCATENATE($A2639,"A"),'05 APU'!$T:$AB,9,),0)</f>
        <v>0</v>
      </c>
      <c r="U2639" s="421"/>
      <c r="V2639" s="424"/>
      <c r="W2639" s="429" t="s">
        <v>7203</v>
      </c>
    </row>
    <row r="2640" spans="1:23" ht="21" x14ac:dyDescent="0.25">
      <c r="A2640" s="88">
        <v>2630</v>
      </c>
      <c r="B2640" s="673" t="s">
        <v>5546</v>
      </c>
      <c r="C2640" s="682" t="s">
        <v>6695</v>
      </c>
      <c r="D2640" s="681" t="str">
        <f>IFERROR(VLOOKUP(CONCATENATE($A2640,"T"),'05 APU'!$1:$1048576,3,),"")</f>
        <v/>
      </c>
      <c r="E2640" s="681" t="str">
        <f>IFERROR(VLOOKUP(CONCATENATE($A2640,"T2"),'05 APU'!$1:$1048576,3,),"")</f>
        <v/>
      </c>
      <c r="F2640" s="681" t="str">
        <f>IFERROR(VLOOKUP(CONCATENATE($A2640,"T3"),'05 APU'!$1:$1048576,3,),"")</f>
        <v/>
      </c>
      <c r="G2640" s="672" t="s">
        <v>168</v>
      </c>
      <c r="H2640" s="351"/>
      <c r="I2640" s="90">
        <f>IFERROR((VLOOKUP(CONCATENATE($A2640,"D"),'05 APU'!$1:$1048576,9,)),0)</f>
        <v>0</v>
      </c>
      <c r="J2640" s="90">
        <f t="shared" si="83"/>
        <v>0</v>
      </c>
      <c r="K2640" s="297" t="str">
        <f>IFERROR(VLOOKUP(CONCATENATE($A2640,"C"),'05 APU'!$1:$1048576,9,),"")</f>
        <v/>
      </c>
      <c r="L2640" s="297" t="str">
        <f>IFERROR(VLOOKUP(CONCATENATE($A2640,"B"),'05 APU'!$1:$1048576,9,),"")</f>
        <v/>
      </c>
      <c r="M2640" s="297" t="str">
        <f>IFERROR(VLOOKUP(CONCATENATE($A2640,"A"),'05 APU'!$1:$1048576,9,),"")</f>
        <v/>
      </c>
      <c r="N2640" s="86"/>
      <c r="O2640" s="90">
        <f>IFERROR(VLOOKUP(CONCATENATE($A2640,"D"),'05 APU'!$T:$AB,9,),0)</f>
        <v>0</v>
      </c>
      <c r="P2640" s="90">
        <f t="shared" si="84"/>
        <v>0</v>
      </c>
      <c r="Q2640" s="90">
        <f>IFERROR(VLOOKUP(CONCATENATE($A2640,"C"),'05 APU'!$T:$AB,9,),0)</f>
        <v>0</v>
      </c>
      <c r="R2640" s="90">
        <f>IFERROR(VLOOKUP(CONCATENATE($A2640,"B"),'05 APU'!$T:$AB,9,),0)</f>
        <v>0</v>
      </c>
      <c r="S2640" s="90">
        <f>IFERROR(VLOOKUP(CONCATENATE($A2640,"A"),'05 APU'!$T:$AB,9,),0)</f>
        <v>0</v>
      </c>
      <c r="U2640" s="421"/>
      <c r="V2640" s="424"/>
      <c r="W2640" s="429" t="s">
        <v>7203</v>
      </c>
    </row>
    <row r="2641" spans="1:23" ht="21" x14ac:dyDescent="0.25">
      <c r="A2641" s="88">
        <v>2631</v>
      </c>
      <c r="B2641" s="673" t="s">
        <v>5547</v>
      </c>
      <c r="C2641" s="682" t="s">
        <v>6696</v>
      </c>
      <c r="D2641" s="681" t="str">
        <f>IFERROR(VLOOKUP(CONCATENATE($A2641,"T"),'05 APU'!$1:$1048576,3,),"")</f>
        <v/>
      </c>
      <c r="E2641" s="681" t="str">
        <f>IFERROR(VLOOKUP(CONCATENATE($A2641,"T2"),'05 APU'!$1:$1048576,3,),"")</f>
        <v/>
      </c>
      <c r="F2641" s="681" t="str">
        <f>IFERROR(VLOOKUP(CONCATENATE($A2641,"T3"),'05 APU'!$1:$1048576,3,),"")</f>
        <v/>
      </c>
      <c r="G2641" s="672" t="s">
        <v>168</v>
      </c>
      <c r="H2641" s="351"/>
      <c r="I2641" s="90">
        <f>IFERROR((VLOOKUP(CONCATENATE($A2641,"D"),'05 APU'!$1:$1048576,9,)),0)</f>
        <v>0</v>
      </c>
      <c r="J2641" s="90">
        <f t="shared" si="83"/>
        <v>0</v>
      </c>
      <c r="K2641" s="297" t="str">
        <f>IFERROR(VLOOKUP(CONCATENATE($A2641,"C"),'05 APU'!$1:$1048576,9,),"")</f>
        <v/>
      </c>
      <c r="L2641" s="297" t="str">
        <f>IFERROR(VLOOKUP(CONCATENATE($A2641,"B"),'05 APU'!$1:$1048576,9,),"")</f>
        <v/>
      </c>
      <c r="M2641" s="297" t="str">
        <f>IFERROR(VLOOKUP(CONCATENATE($A2641,"A"),'05 APU'!$1:$1048576,9,),"")</f>
        <v/>
      </c>
      <c r="N2641" s="86"/>
      <c r="O2641" s="90">
        <f>IFERROR(VLOOKUP(CONCATENATE($A2641,"D"),'05 APU'!$T:$AB,9,),0)</f>
        <v>0</v>
      </c>
      <c r="P2641" s="90">
        <f t="shared" si="84"/>
        <v>0</v>
      </c>
      <c r="Q2641" s="90">
        <f>IFERROR(VLOOKUP(CONCATENATE($A2641,"C"),'05 APU'!$T:$AB,9,),0)</f>
        <v>0</v>
      </c>
      <c r="R2641" s="90">
        <f>IFERROR(VLOOKUP(CONCATENATE($A2641,"B"),'05 APU'!$T:$AB,9,),0)</f>
        <v>0</v>
      </c>
      <c r="S2641" s="90">
        <f>IFERROR(VLOOKUP(CONCATENATE($A2641,"A"),'05 APU'!$T:$AB,9,),0)</f>
        <v>0</v>
      </c>
      <c r="U2641" s="421"/>
      <c r="V2641" s="424"/>
      <c r="W2641" s="429" t="s">
        <v>7203</v>
      </c>
    </row>
    <row r="2642" spans="1:23" ht="21" x14ac:dyDescent="0.25">
      <c r="A2642" s="88">
        <v>2632</v>
      </c>
      <c r="B2642" s="673" t="s">
        <v>5548</v>
      </c>
      <c r="C2642" s="682" t="s">
        <v>6697</v>
      </c>
      <c r="D2642" s="681" t="str">
        <f>IFERROR(VLOOKUP(CONCATENATE($A2642,"T"),'05 APU'!$1:$1048576,3,),"")</f>
        <v/>
      </c>
      <c r="E2642" s="681" t="str">
        <f>IFERROR(VLOOKUP(CONCATENATE($A2642,"T2"),'05 APU'!$1:$1048576,3,),"")</f>
        <v/>
      </c>
      <c r="F2642" s="681" t="str">
        <f>IFERROR(VLOOKUP(CONCATENATE($A2642,"T3"),'05 APU'!$1:$1048576,3,),"")</f>
        <v/>
      </c>
      <c r="G2642" s="672" t="s">
        <v>168</v>
      </c>
      <c r="H2642" s="351"/>
      <c r="I2642" s="90">
        <f>IFERROR((VLOOKUP(CONCATENATE($A2642,"D"),'05 APU'!$1:$1048576,9,)),0)</f>
        <v>0</v>
      </c>
      <c r="J2642" s="90">
        <f t="shared" si="83"/>
        <v>0</v>
      </c>
      <c r="K2642" s="297" t="str">
        <f>IFERROR(VLOOKUP(CONCATENATE($A2642,"C"),'05 APU'!$1:$1048576,9,),"")</f>
        <v/>
      </c>
      <c r="L2642" s="297" t="str">
        <f>IFERROR(VLOOKUP(CONCATENATE($A2642,"B"),'05 APU'!$1:$1048576,9,),"")</f>
        <v/>
      </c>
      <c r="M2642" s="297" t="str">
        <f>IFERROR(VLOOKUP(CONCATENATE($A2642,"A"),'05 APU'!$1:$1048576,9,),"")</f>
        <v/>
      </c>
      <c r="N2642" s="86"/>
      <c r="O2642" s="90">
        <f>IFERROR(VLOOKUP(CONCATENATE($A2642,"D"),'05 APU'!$T:$AB,9,),0)</f>
        <v>0</v>
      </c>
      <c r="P2642" s="90">
        <f t="shared" si="84"/>
        <v>0</v>
      </c>
      <c r="Q2642" s="90">
        <f>IFERROR(VLOOKUP(CONCATENATE($A2642,"C"),'05 APU'!$T:$AB,9,),0)</f>
        <v>0</v>
      </c>
      <c r="R2642" s="90">
        <f>IFERROR(VLOOKUP(CONCATENATE($A2642,"B"),'05 APU'!$T:$AB,9,),0)</f>
        <v>0</v>
      </c>
      <c r="S2642" s="90">
        <f>IFERROR(VLOOKUP(CONCATENATE($A2642,"A"),'05 APU'!$T:$AB,9,),0)</f>
        <v>0</v>
      </c>
      <c r="U2642" s="421"/>
      <c r="V2642" s="424"/>
      <c r="W2642" s="429" t="s">
        <v>7203</v>
      </c>
    </row>
    <row r="2643" spans="1:23" ht="21" x14ac:dyDescent="0.25">
      <c r="A2643" s="88">
        <v>2633</v>
      </c>
      <c r="B2643" s="673" t="s">
        <v>5549</v>
      </c>
      <c r="C2643" s="682" t="s">
        <v>6698</v>
      </c>
      <c r="D2643" s="681" t="str">
        <f>IFERROR(VLOOKUP(CONCATENATE($A2643,"T"),'05 APU'!$1:$1048576,3,),"")</f>
        <v/>
      </c>
      <c r="E2643" s="681" t="str">
        <f>IFERROR(VLOOKUP(CONCATENATE($A2643,"T2"),'05 APU'!$1:$1048576,3,),"")</f>
        <v/>
      </c>
      <c r="F2643" s="681" t="str">
        <f>IFERROR(VLOOKUP(CONCATENATE($A2643,"T3"),'05 APU'!$1:$1048576,3,),"")</f>
        <v/>
      </c>
      <c r="G2643" s="672" t="s">
        <v>168</v>
      </c>
      <c r="H2643" s="351"/>
      <c r="I2643" s="90">
        <f>IFERROR((VLOOKUP(CONCATENATE($A2643,"D"),'05 APU'!$1:$1048576,9,)),0)</f>
        <v>0</v>
      </c>
      <c r="J2643" s="90">
        <f t="shared" si="83"/>
        <v>0</v>
      </c>
      <c r="K2643" s="297" t="str">
        <f>IFERROR(VLOOKUP(CONCATENATE($A2643,"C"),'05 APU'!$1:$1048576,9,),"")</f>
        <v/>
      </c>
      <c r="L2643" s="297" t="str">
        <f>IFERROR(VLOOKUP(CONCATENATE($A2643,"B"),'05 APU'!$1:$1048576,9,),"")</f>
        <v/>
      </c>
      <c r="M2643" s="297" t="str">
        <f>IFERROR(VLOOKUP(CONCATENATE($A2643,"A"),'05 APU'!$1:$1048576,9,),"")</f>
        <v/>
      </c>
      <c r="N2643" s="86"/>
      <c r="O2643" s="90">
        <f>IFERROR(VLOOKUP(CONCATENATE($A2643,"D"),'05 APU'!$T:$AB,9,),0)</f>
        <v>0</v>
      </c>
      <c r="P2643" s="90">
        <f t="shared" si="84"/>
        <v>0</v>
      </c>
      <c r="Q2643" s="90">
        <f>IFERROR(VLOOKUP(CONCATENATE($A2643,"C"),'05 APU'!$T:$AB,9,),0)</f>
        <v>0</v>
      </c>
      <c r="R2643" s="90">
        <f>IFERROR(VLOOKUP(CONCATENATE($A2643,"B"),'05 APU'!$T:$AB,9,),0)</f>
        <v>0</v>
      </c>
      <c r="S2643" s="90">
        <f>IFERROR(VLOOKUP(CONCATENATE($A2643,"A"),'05 APU'!$T:$AB,9,),0)</f>
        <v>0</v>
      </c>
      <c r="U2643" s="421"/>
      <c r="V2643" s="424"/>
      <c r="W2643" s="429" t="s">
        <v>7203</v>
      </c>
    </row>
    <row r="2644" spans="1:23" ht="21" x14ac:dyDescent="0.25">
      <c r="A2644" s="88">
        <v>2634</v>
      </c>
      <c r="B2644" s="673" t="s">
        <v>5550</v>
      </c>
      <c r="C2644" s="682" t="s">
        <v>6699</v>
      </c>
      <c r="D2644" s="681" t="str">
        <f>IFERROR(VLOOKUP(CONCATENATE($A2644,"T"),'05 APU'!$1:$1048576,3,),"")</f>
        <v/>
      </c>
      <c r="E2644" s="681" t="str">
        <f>IFERROR(VLOOKUP(CONCATENATE($A2644,"T2"),'05 APU'!$1:$1048576,3,),"")</f>
        <v/>
      </c>
      <c r="F2644" s="681" t="str">
        <f>IFERROR(VLOOKUP(CONCATENATE($A2644,"T3"),'05 APU'!$1:$1048576,3,),"")</f>
        <v/>
      </c>
      <c r="G2644" s="672" t="s">
        <v>168</v>
      </c>
      <c r="H2644" s="351"/>
      <c r="I2644" s="90">
        <f>IFERROR((VLOOKUP(CONCATENATE($A2644,"D"),'05 APU'!$1:$1048576,9,)),0)</f>
        <v>0</v>
      </c>
      <c r="J2644" s="90">
        <f t="shared" si="83"/>
        <v>0</v>
      </c>
      <c r="K2644" s="297" t="str">
        <f>IFERROR(VLOOKUP(CONCATENATE($A2644,"C"),'05 APU'!$1:$1048576,9,),"")</f>
        <v/>
      </c>
      <c r="L2644" s="297" t="str">
        <f>IFERROR(VLOOKUP(CONCATENATE($A2644,"B"),'05 APU'!$1:$1048576,9,),"")</f>
        <v/>
      </c>
      <c r="M2644" s="297" t="str">
        <f>IFERROR(VLOOKUP(CONCATENATE($A2644,"A"),'05 APU'!$1:$1048576,9,),"")</f>
        <v/>
      </c>
      <c r="N2644" s="86"/>
      <c r="O2644" s="90">
        <f>IFERROR(VLOOKUP(CONCATENATE($A2644,"D"),'05 APU'!$T:$AB,9,),0)</f>
        <v>0</v>
      </c>
      <c r="P2644" s="90">
        <f t="shared" si="84"/>
        <v>0</v>
      </c>
      <c r="Q2644" s="90">
        <f>IFERROR(VLOOKUP(CONCATENATE($A2644,"C"),'05 APU'!$T:$AB,9,),0)</f>
        <v>0</v>
      </c>
      <c r="R2644" s="90">
        <f>IFERROR(VLOOKUP(CONCATENATE($A2644,"B"),'05 APU'!$T:$AB,9,),0)</f>
        <v>0</v>
      </c>
      <c r="S2644" s="90">
        <f>IFERROR(VLOOKUP(CONCATENATE($A2644,"A"),'05 APU'!$T:$AB,9,),0)</f>
        <v>0</v>
      </c>
      <c r="U2644" s="421"/>
      <c r="V2644" s="424"/>
      <c r="W2644" s="429" t="s">
        <v>7203</v>
      </c>
    </row>
    <row r="2645" spans="1:23" ht="21" x14ac:dyDescent="0.25">
      <c r="A2645" s="88">
        <v>2635</v>
      </c>
      <c r="B2645" s="673" t="s">
        <v>5551</v>
      </c>
      <c r="C2645" s="682" t="s">
        <v>6700</v>
      </c>
      <c r="D2645" s="681" t="str">
        <f>IFERROR(VLOOKUP(CONCATENATE($A2645,"T"),'05 APU'!$1:$1048576,3,),"")</f>
        <v/>
      </c>
      <c r="E2645" s="681" t="str">
        <f>IFERROR(VLOOKUP(CONCATENATE($A2645,"T2"),'05 APU'!$1:$1048576,3,),"")</f>
        <v/>
      </c>
      <c r="F2645" s="681" t="str">
        <f>IFERROR(VLOOKUP(CONCATENATE($A2645,"T3"),'05 APU'!$1:$1048576,3,),"")</f>
        <v/>
      </c>
      <c r="G2645" s="672" t="s">
        <v>168</v>
      </c>
      <c r="H2645" s="351"/>
      <c r="I2645" s="90">
        <f>IFERROR((VLOOKUP(CONCATENATE($A2645,"D"),'05 APU'!$1:$1048576,9,)),0)</f>
        <v>0</v>
      </c>
      <c r="J2645" s="90">
        <f t="shared" si="83"/>
        <v>0</v>
      </c>
      <c r="K2645" s="297" t="str">
        <f>IFERROR(VLOOKUP(CONCATENATE($A2645,"C"),'05 APU'!$1:$1048576,9,),"")</f>
        <v/>
      </c>
      <c r="L2645" s="297" t="str">
        <f>IFERROR(VLOOKUP(CONCATENATE($A2645,"B"),'05 APU'!$1:$1048576,9,),"")</f>
        <v/>
      </c>
      <c r="M2645" s="297" t="str">
        <f>IFERROR(VLOOKUP(CONCATENATE($A2645,"A"),'05 APU'!$1:$1048576,9,),"")</f>
        <v/>
      </c>
      <c r="N2645" s="86"/>
      <c r="O2645" s="90">
        <f>IFERROR(VLOOKUP(CONCATENATE($A2645,"D"),'05 APU'!$T:$AB,9,),0)</f>
        <v>0</v>
      </c>
      <c r="P2645" s="90">
        <f t="shared" si="84"/>
        <v>0</v>
      </c>
      <c r="Q2645" s="90">
        <f>IFERROR(VLOOKUP(CONCATENATE($A2645,"C"),'05 APU'!$T:$AB,9,),0)</f>
        <v>0</v>
      </c>
      <c r="R2645" s="90">
        <f>IFERROR(VLOOKUP(CONCATENATE($A2645,"B"),'05 APU'!$T:$AB,9,),0)</f>
        <v>0</v>
      </c>
      <c r="S2645" s="90">
        <f>IFERROR(VLOOKUP(CONCATENATE($A2645,"A"),'05 APU'!$T:$AB,9,),0)</f>
        <v>0</v>
      </c>
      <c r="U2645" s="421"/>
      <c r="V2645" s="424"/>
      <c r="W2645" s="429" t="s">
        <v>7203</v>
      </c>
    </row>
    <row r="2646" spans="1:23" ht="21" x14ac:dyDescent="0.25">
      <c r="A2646" s="88">
        <v>2636</v>
      </c>
      <c r="B2646" s="673" t="s">
        <v>5552</v>
      </c>
      <c r="C2646" s="682" t="s">
        <v>6701</v>
      </c>
      <c r="D2646" s="681" t="str">
        <f>IFERROR(VLOOKUP(CONCATENATE($A2646,"T"),'05 APU'!$1:$1048576,3,),"")</f>
        <v/>
      </c>
      <c r="E2646" s="681" t="str">
        <f>IFERROR(VLOOKUP(CONCATENATE($A2646,"T2"),'05 APU'!$1:$1048576,3,),"")</f>
        <v/>
      </c>
      <c r="F2646" s="681" t="str">
        <f>IFERROR(VLOOKUP(CONCATENATE($A2646,"T3"),'05 APU'!$1:$1048576,3,),"")</f>
        <v/>
      </c>
      <c r="G2646" s="672" t="s">
        <v>168</v>
      </c>
      <c r="H2646" s="351"/>
      <c r="I2646" s="90">
        <f>IFERROR((VLOOKUP(CONCATENATE($A2646,"D"),'05 APU'!$1:$1048576,9,)),0)</f>
        <v>0</v>
      </c>
      <c r="J2646" s="90">
        <f t="shared" si="83"/>
        <v>0</v>
      </c>
      <c r="K2646" s="297" t="str">
        <f>IFERROR(VLOOKUP(CONCATENATE($A2646,"C"),'05 APU'!$1:$1048576,9,),"")</f>
        <v/>
      </c>
      <c r="L2646" s="297" t="str">
        <f>IFERROR(VLOOKUP(CONCATENATE($A2646,"B"),'05 APU'!$1:$1048576,9,),"")</f>
        <v/>
      </c>
      <c r="M2646" s="297" t="str">
        <f>IFERROR(VLOOKUP(CONCATENATE($A2646,"A"),'05 APU'!$1:$1048576,9,),"")</f>
        <v/>
      </c>
      <c r="N2646" s="86"/>
      <c r="O2646" s="90">
        <f>IFERROR(VLOOKUP(CONCATENATE($A2646,"D"),'05 APU'!$T:$AB,9,),0)</f>
        <v>0</v>
      </c>
      <c r="P2646" s="90">
        <f t="shared" si="84"/>
        <v>0</v>
      </c>
      <c r="Q2646" s="90">
        <f>IFERROR(VLOOKUP(CONCATENATE($A2646,"C"),'05 APU'!$T:$AB,9,),0)</f>
        <v>0</v>
      </c>
      <c r="R2646" s="90">
        <f>IFERROR(VLOOKUP(CONCATENATE($A2646,"B"),'05 APU'!$T:$AB,9,),0)</f>
        <v>0</v>
      </c>
      <c r="S2646" s="90">
        <f>IFERROR(VLOOKUP(CONCATENATE($A2646,"A"),'05 APU'!$T:$AB,9,),0)</f>
        <v>0</v>
      </c>
      <c r="U2646" s="421"/>
      <c r="V2646" s="424"/>
      <c r="W2646" s="429" t="s">
        <v>7203</v>
      </c>
    </row>
    <row r="2647" spans="1:23" ht="21" x14ac:dyDescent="0.25">
      <c r="A2647" s="88">
        <v>2637</v>
      </c>
      <c r="B2647" s="673" t="s">
        <v>5553</v>
      </c>
      <c r="C2647" s="682" t="s">
        <v>6702</v>
      </c>
      <c r="D2647" s="681" t="str">
        <f>IFERROR(VLOOKUP(CONCATENATE($A2647,"T"),'05 APU'!$1:$1048576,3,),"")</f>
        <v/>
      </c>
      <c r="E2647" s="681" t="str">
        <f>IFERROR(VLOOKUP(CONCATENATE($A2647,"T2"),'05 APU'!$1:$1048576,3,),"")</f>
        <v/>
      </c>
      <c r="F2647" s="681" t="str">
        <f>IFERROR(VLOOKUP(CONCATENATE($A2647,"T3"),'05 APU'!$1:$1048576,3,),"")</f>
        <v/>
      </c>
      <c r="G2647" s="672" t="s">
        <v>168</v>
      </c>
      <c r="H2647" s="351"/>
      <c r="I2647" s="90">
        <f>IFERROR((VLOOKUP(CONCATENATE($A2647,"D"),'05 APU'!$1:$1048576,9,)),0)</f>
        <v>0</v>
      </c>
      <c r="J2647" s="90">
        <f t="shared" si="83"/>
        <v>0</v>
      </c>
      <c r="K2647" s="297" t="str">
        <f>IFERROR(VLOOKUP(CONCATENATE($A2647,"C"),'05 APU'!$1:$1048576,9,),"")</f>
        <v/>
      </c>
      <c r="L2647" s="297" t="str">
        <f>IFERROR(VLOOKUP(CONCATENATE($A2647,"B"),'05 APU'!$1:$1048576,9,),"")</f>
        <v/>
      </c>
      <c r="M2647" s="297" t="str">
        <f>IFERROR(VLOOKUP(CONCATENATE($A2647,"A"),'05 APU'!$1:$1048576,9,),"")</f>
        <v/>
      </c>
      <c r="N2647" s="86"/>
      <c r="O2647" s="90">
        <f>IFERROR(VLOOKUP(CONCATENATE($A2647,"D"),'05 APU'!$T:$AB,9,),0)</f>
        <v>0</v>
      </c>
      <c r="P2647" s="90">
        <f t="shared" si="84"/>
        <v>0</v>
      </c>
      <c r="Q2647" s="90">
        <f>IFERROR(VLOOKUP(CONCATENATE($A2647,"C"),'05 APU'!$T:$AB,9,),0)</f>
        <v>0</v>
      </c>
      <c r="R2647" s="90">
        <f>IFERROR(VLOOKUP(CONCATENATE($A2647,"B"),'05 APU'!$T:$AB,9,),0)</f>
        <v>0</v>
      </c>
      <c r="S2647" s="90">
        <f>IFERROR(VLOOKUP(CONCATENATE($A2647,"A"),'05 APU'!$T:$AB,9,),0)</f>
        <v>0</v>
      </c>
      <c r="U2647" s="421"/>
      <c r="V2647" s="424"/>
      <c r="W2647" s="429" t="s">
        <v>7203</v>
      </c>
    </row>
    <row r="2648" spans="1:23" ht="21" x14ac:dyDescent="0.25">
      <c r="A2648" s="88">
        <v>2638</v>
      </c>
      <c r="B2648" s="673" t="s">
        <v>5554</v>
      </c>
      <c r="C2648" s="682" t="s">
        <v>6703</v>
      </c>
      <c r="D2648" s="681" t="str">
        <f>IFERROR(VLOOKUP(CONCATENATE($A2648,"T"),'05 APU'!$1:$1048576,3,),"")</f>
        <v/>
      </c>
      <c r="E2648" s="681" t="str">
        <f>IFERROR(VLOOKUP(CONCATENATE($A2648,"T2"),'05 APU'!$1:$1048576,3,),"")</f>
        <v/>
      </c>
      <c r="F2648" s="681" t="str">
        <f>IFERROR(VLOOKUP(CONCATENATE($A2648,"T3"),'05 APU'!$1:$1048576,3,),"")</f>
        <v/>
      </c>
      <c r="G2648" s="672" t="s">
        <v>168</v>
      </c>
      <c r="H2648" s="351"/>
      <c r="I2648" s="90">
        <f>IFERROR((VLOOKUP(CONCATENATE($A2648,"D"),'05 APU'!$1:$1048576,9,)),0)</f>
        <v>0</v>
      </c>
      <c r="J2648" s="90">
        <f t="shared" si="83"/>
        <v>0</v>
      </c>
      <c r="K2648" s="297" t="str">
        <f>IFERROR(VLOOKUP(CONCATENATE($A2648,"C"),'05 APU'!$1:$1048576,9,),"")</f>
        <v/>
      </c>
      <c r="L2648" s="297" t="str">
        <f>IFERROR(VLOOKUP(CONCATENATE($A2648,"B"),'05 APU'!$1:$1048576,9,),"")</f>
        <v/>
      </c>
      <c r="M2648" s="297" t="str">
        <f>IFERROR(VLOOKUP(CONCATENATE($A2648,"A"),'05 APU'!$1:$1048576,9,),"")</f>
        <v/>
      </c>
      <c r="N2648" s="86"/>
      <c r="O2648" s="90">
        <f>IFERROR(VLOOKUP(CONCATENATE($A2648,"D"),'05 APU'!$T:$AB,9,),0)</f>
        <v>0</v>
      </c>
      <c r="P2648" s="90">
        <f t="shared" si="84"/>
        <v>0</v>
      </c>
      <c r="Q2648" s="90">
        <f>IFERROR(VLOOKUP(CONCATENATE($A2648,"C"),'05 APU'!$T:$AB,9,),0)</f>
        <v>0</v>
      </c>
      <c r="R2648" s="90">
        <f>IFERROR(VLOOKUP(CONCATENATE($A2648,"B"),'05 APU'!$T:$AB,9,),0)</f>
        <v>0</v>
      </c>
      <c r="S2648" s="90">
        <f>IFERROR(VLOOKUP(CONCATENATE($A2648,"A"),'05 APU'!$T:$AB,9,),0)</f>
        <v>0</v>
      </c>
      <c r="U2648" s="421"/>
      <c r="V2648" s="424"/>
      <c r="W2648" s="429" t="s">
        <v>7203</v>
      </c>
    </row>
    <row r="2649" spans="1:23" ht="21" x14ac:dyDescent="0.25">
      <c r="A2649" s="88">
        <v>2639</v>
      </c>
      <c r="B2649" s="673" t="s">
        <v>5555</v>
      </c>
      <c r="C2649" s="682" t="s">
        <v>6704</v>
      </c>
      <c r="D2649" s="681" t="str">
        <f>IFERROR(VLOOKUP(CONCATENATE($A2649,"T"),'05 APU'!$1:$1048576,3,),"")</f>
        <v/>
      </c>
      <c r="E2649" s="681" t="str">
        <f>IFERROR(VLOOKUP(CONCATENATE($A2649,"T2"),'05 APU'!$1:$1048576,3,),"")</f>
        <v/>
      </c>
      <c r="F2649" s="681" t="str">
        <f>IFERROR(VLOOKUP(CONCATENATE($A2649,"T3"),'05 APU'!$1:$1048576,3,),"")</f>
        <v/>
      </c>
      <c r="G2649" s="672" t="s">
        <v>168</v>
      </c>
      <c r="H2649" s="351"/>
      <c r="I2649" s="90">
        <f>IFERROR((VLOOKUP(CONCATENATE($A2649,"D"),'05 APU'!$1:$1048576,9,)),0)</f>
        <v>0</v>
      </c>
      <c r="J2649" s="90">
        <f t="shared" si="83"/>
        <v>0</v>
      </c>
      <c r="K2649" s="297" t="str">
        <f>IFERROR(VLOOKUP(CONCATENATE($A2649,"C"),'05 APU'!$1:$1048576,9,),"")</f>
        <v/>
      </c>
      <c r="L2649" s="297" t="str">
        <f>IFERROR(VLOOKUP(CONCATENATE($A2649,"B"),'05 APU'!$1:$1048576,9,),"")</f>
        <v/>
      </c>
      <c r="M2649" s="297" t="str">
        <f>IFERROR(VLOOKUP(CONCATENATE($A2649,"A"),'05 APU'!$1:$1048576,9,),"")</f>
        <v/>
      </c>
      <c r="N2649" s="86"/>
      <c r="O2649" s="90">
        <f>IFERROR(VLOOKUP(CONCATENATE($A2649,"D"),'05 APU'!$T:$AB,9,),0)</f>
        <v>0</v>
      </c>
      <c r="P2649" s="90">
        <f t="shared" si="84"/>
        <v>0</v>
      </c>
      <c r="Q2649" s="90">
        <f>IFERROR(VLOOKUP(CONCATENATE($A2649,"C"),'05 APU'!$T:$AB,9,),0)</f>
        <v>0</v>
      </c>
      <c r="R2649" s="90">
        <f>IFERROR(VLOOKUP(CONCATENATE($A2649,"B"),'05 APU'!$T:$AB,9,),0)</f>
        <v>0</v>
      </c>
      <c r="S2649" s="90">
        <f>IFERROR(VLOOKUP(CONCATENATE($A2649,"A"),'05 APU'!$T:$AB,9,),0)</f>
        <v>0</v>
      </c>
      <c r="U2649" s="421"/>
      <c r="V2649" s="424"/>
      <c r="W2649" s="429" t="s">
        <v>7203</v>
      </c>
    </row>
    <row r="2650" spans="1:23" ht="21" x14ac:dyDescent="0.25">
      <c r="A2650" s="88">
        <v>2640</v>
      </c>
      <c r="B2650" s="673" t="s">
        <v>5556</v>
      </c>
      <c r="C2650" s="682" t="s">
        <v>6705</v>
      </c>
      <c r="D2650" s="681" t="str">
        <f>IFERROR(VLOOKUP(CONCATENATE($A2650,"T"),'05 APU'!$1:$1048576,3,),"")</f>
        <v/>
      </c>
      <c r="E2650" s="681" t="str">
        <f>IFERROR(VLOOKUP(CONCATENATE($A2650,"T2"),'05 APU'!$1:$1048576,3,),"")</f>
        <v/>
      </c>
      <c r="F2650" s="681" t="str">
        <f>IFERROR(VLOOKUP(CONCATENATE($A2650,"T3"),'05 APU'!$1:$1048576,3,),"")</f>
        <v/>
      </c>
      <c r="G2650" s="672" t="s">
        <v>168</v>
      </c>
      <c r="H2650" s="351"/>
      <c r="I2650" s="90">
        <f>IFERROR((VLOOKUP(CONCATENATE($A2650,"D"),'05 APU'!$1:$1048576,9,)),0)</f>
        <v>0</v>
      </c>
      <c r="J2650" s="90">
        <f t="shared" si="83"/>
        <v>0</v>
      </c>
      <c r="K2650" s="297" t="str">
        <f>IFERROR(VLOOKUP(CONCATENATE($A2650,"C"),'05 APU'!$1:$1048576,9,),"")</f>
        <v/>
      </c>
      <c r="L2650" s="297" t="str">
        <f>IFERROR(VLOOKUP(CONCATENATE($A2650,"B"),'05 APU'!$1:$1048576,9,),"")</f>
        <v/>
      </c>
      <c r="M2650" s="297" t="str">
        <f>IFERROR(VLOOKUP(CONCATENATE($A2650,"A"),'05 APU'!$1:$1048576,9,),"")</f>
        <v/>
      </c>
      <c r="N2650" s="86"/>
      <c r="O2650" s="90">
        <f>IFERROR(VLOOKUP(CONCATENATE($A2650,"D"),'05 APU'!$T:$AB,9,),0)</f>
        <v>0</v>
      </c>
      <c r="P2650" s="90">
        <f t="shared" si="84"/>
        <v>0</v>
      </c>
      <c r="Q2650" s="90">
        <f>IFERROR(VLOOKUP(CONCATENATE($A2650,"C"),'05 APU'!$T:$AB,9,),0)</f>
        <v>0</v>
      </c>
      <c r="R2650" s="90">
        <f>IFERROR(VLOOKUP(CONCATENATE($A2650,"B"),'05 APU'!$T:$AB,9,),0)</f>
        <v>0</v>
      </c>
      <c r="S2650" s="90">
        <f>IFERROR(VLOOKUP(CONCATENATE($A2650,"A"),'05 APU'!$T:$AB,9,),0)</f>
        <v>0</v>
      </c>
      <c r="U2650" s="421"/>
      <c r="V2650" s="424"/>
      <c r="W2650" s="429" t="s">
        <v>7203</v>
      </c>
    </row>
    <row r="2651" spans="1:23" ht="21" x14ac:dyDescent="0.25">
      <c r="A2651" s="88">
        <v>2641</v>
      </c>
      <c r="B2651" s="673" t="s">
        <v>5557</v>
      </c>
      <c r="C2651" s="682" t="s">
        <v>6706</v>
      </c>
      <c r="D2651" s="681" t="str">
        <f>IFERROR(VLOOKUP(CONCATENATE($A2651,"T"),'05 APU'!$1:$1048576,3,),"")</f>
        <v/>
      </c>
      <c r="E2651" s="681" t="str">
        <f>IFERROR(VLOOKUP(CONCATENATE($A2651,"T2"),'05 APU'!$1:$1048576,3,),"")</f>
        <v/>
      </c>
      <c r="F2651" s="681" t="str">
        <f>IFERROR(VLOOKUP(CONCATENATE($A2651,"T3"),'05 APU'!$1:$1048576,3,),"")</f>
        <v/>
      </c>
      <c r="G2651" s="672" t="s">
        <v>168</v>
      </c>
      <c r="H2651" s="351"/>
      <c r="I2651" s="90">
        <f>IFERROR((VLOOKUP(CONCATENATE($A2651,"D"),'05 APU'!$1:$1048576,9,)),0)</f>
        <v>0</v>
      </c>
      <c r="J2651" s="90">
        <f t="shared" si="83"/>
        <v>0</v>
      </c>
      <c r="K2651" s="297" t="str">
        <f>IFERROR(VLOOKUP(CONCATENATE($A2651,"C"),'05 APU'!$1:$1048576,9,),"")</f>
        <v/>
      </c>
      <c r="L2651" s="297" t="str">
        <f>IFERROR(VLOOKUP(CONCATENATE($A2651,"B"),'05 APU'!$1:$1048576,9,),"")</f>
        <v/>
      </c>
      <c r="M2651" s="297" t="str">
        <f>IFERROR(VLOOKUP(CONCATENATE($A2651,"A"),'05 APU'!$1:$1048576,9,),"")</f>
        <v/>
      </c>
      <c r="N2651" s="86"/>
      <c r="O2651" s="90">
        <f>IFERROR(VLOOKUP(CONCATENATE($A2651,"D"),'05 APU'!$T:$AB,9,),0)</f>
        <v>0</v>
      </c>
      <c r="P2651" s="90">
        <f t="shared" si="84"/>
        <v>0</v>
      </c>
      <c r="Q2651" s="90">
        <f>IFERROR(VLOOKUP(CONCATENATE($A2651,"C"),'05 APU'!$T:$AB,9,),0)</f>
        <v>0</v>
      </c>
      <c r="R2651" s="90">
        <f>IFERROR(VLOOKUP(CONCATENATE($A2651,"B"),'05 APU'!$T:$AB,9,),0)</f>
        <v>0</v>
      </c>
      <c r="S2651" s="90">
        <f>IFERROR(VLOOKUP(CONCATENATE($A2651,"A"),'05 APU'!$T:$AB,9,),0)</f>
        <v>0</v>
      </c>
      <c r="U2651" s="421"/>
      <c r="V2651" s="424"/>
      <c r="W2651" s="429" t="s">
        <v>7203</v>
      </c>
    </row>
    <row r="2652" spans="1:23" ht="21" x14ac:dyDescent="0.25">
      <c r="A2652" s="88">
        <v>2642</v>
      </c>
      <c r="B2652" s="673" t="s">
        <v>5558</v>
      </c>
      <c r="C2652" s="682" t="s">
        <v>6707</v>
      </c>
      <c r="D2652" s="681" t="str">
        <f>IFERROR(VLOOKUP(CONCATENATE($A2652,"T"),'05 APU'!$1:$1048576,3,),"")</f>
        <v/>
      </c>
      <c r="E2652" s="681" t="str">
        <f>IFERROR(VLOOKUP(CONCATENATE($A2652,"T2"),'05 APU'!$1:$1048576,3,),"")</f>
        <v/>
      </c>
      <c r="F2652" s="681" t="str">
        <f>IFERROR(VLOOKUP(CONCATENATE($A2652,"T3"),'05 APU'!$1:$1048576,3,),"")</f>
        <v/>
      </c>
      <c r="G2652" s="672" t="s">
        <v>168</v>
      </c>
      <c r="H2652" s="351"/>
      <c r="I2652" s="90">
        <f>IFERROR((VLOOKUP(CONCATENATE($A2652,"D"),'05 APU'!$1:$1048576,9,)),0)</f>
        <v>0</v>
      </c>
      <c r="J2652" s="90">
        <f t="shared" si="83"/>
        <v>0</v>
      </c>
      <c r="K2652" s="297" t="str">
        <f>IFERROR(VLOOKUP(CONCATENATE($A2652,"C"),'05 APU'!$1:$1048576,9,),"")</f>
        <v/>
      </c>
      <c r="L2652" s="297" t="str">
        <f>IFERROR(VLOOKUP(CONCATENATE($A2652,"B"),'05 APU'!$1:$1048576,9,),"")</f>
        <v/>
      </c>
      <c r="M2652" s="297" t="str">
        <f>IFERROR(VLOOKUP(CONCATENATE($A2652,"A"),'05 APU'!$1:$1048576,9,),"")</f>
        <v/>
      </c>
      <c r="N2652" s="86"/>
      <c r="O2652" s="90">
        <f>IFERROR(VLOOKUP(CONCATENATE($A2652,"D"),'05 APU'!$T:$AB,9,),0)</f>
        <v>0</v>
      </c>
      <c r="P2652" s="90">
        <f t="shared" si="84"/>
        <v>0</v>
      </c>
      <c r="Q2652" s="90">
        <f>IFERROR(VLOOKUP(CONCATENATE($A2652,"C"),'05 APU'!$T:$AB,9,),0)</f>
        <v>0</v>
      </c>
      <c r="R2652" s="90">
        <f>IFERROR(VLOOKUP(CONCATENATE($A2652,"B"),'05 APU'!$T:$AB,9,),0)</f>
        <v>0</v>
      </c>
      <c r="S2652" s="90">
        <f>IFERROR(VLOOKUP(CONCATENATE($A2652,"A"),'05 APU'!$T:$AB,9,),0)</f>
        <v>0</v>
      </c>
      <c r="U2652" s="421"/>
      <c r="V2652" s="424"/>
      <c r="W2652" s="429" t="s">
        <v>7203</v>
      </c>
    </row>
    <row r="2653" spans="1:23" ht="21" x14ac:dyDescent="0.25">
      <c r="A2653" s="88">
        <v>2643</v>
      </c>
      <c r="B2653" s="673" t="s">
        <v>5559</v>
      </c>
      <c r="C2653" s="682" t="s">
        <v>6708</v>
      </c>
      <c r="D2653" s="681" t="str">
        <f>IFERROR(VLOOKUP(CONCATENATE($A2653,"T"),'05 APU'!$1:$1048576,3,),"")</f>
        <v/>
      </c>
      <c r="E2653" s="681" t="str">
        <f>IFERROR(VLOOKUP(CONCATENATE($A2653,"T2"),'05 APU'!$1:$1048576,3,),"")</f>
        <v/>
      </c>
      <c r="F2653" s="681" t="str">
        <f>IFERROR(VLOOKUP(CONCATENATE($A2653,"T3"),'05 APU'!$1:$1048576,3,),"")</f>
        <v/>
      </c>
      <c r="G2653" s="672" t="s">
        <v>168</v>
      </c>
      <c r="H2653" s="351"/>
      <c r="I2653" s="90">
        <f>IFERROR((VLOOKUP(CONCATENATE($A2653,"D"),'05 APU'!$1:$1048576,9,)),0)</f>
        <v>0</v>
      </c>
      <c r="J2653" s="90">
        <f t="shared" si="83"/>
        <v>0</v>
      </c>
      <c r="K2653" s="297" t="str">
        <f>IFERROR(VLOOKUP(CONCATENATE($A2653,"C"),'05 APU'!$1:$1048576,9,),"")</f>
        <v/>
      </c>
      <c r="L2653" s="297" t="str">
        <f>IFERROR(VLOOKUP(CONCATENATE($A2653,"B"),'05 APU'!$1:$1048576,9,),"")</f>
        <v/>
      </c>
      <c r="M2653" s="297" t="str">
        <f>IFERROR(VLOOKUP(CONCATENATE($A2653,"A"),'05 APU'!$1:$1048576,9,),"")</f>
        <v/>
      </c>
      <c r="N2653" s="86"/>
      <c r="O2653" s="90">
        <f>IFERROR(VLOOKUP(CONCATENATE($A2653,"D"),'05 APU'!$T:$AB,9,),0)</f>
        <v>0</v>
      </c>
      <c r="P2653" s="90">
        <f t="shared" si="84"/>
        <v>0</v>
      </c>
      <c r="Q2653" s="90">
        <f>IFERROR(VLOOKUP(CONCATENATE($A2653,"C"),'05 APU'!$T:$AB,9,),0)</f>
        <v>0</v>
      </c>
      <c r="R2653" s="90">
        <f>IFERROR(VLOOKUP(CONCATENATE($A2653,"B"),'05 APU'!$T:$AB,9,),0)</f>
        <v>0</v>
      </c>
      <c r="S2653" s="90">
        <f>IFERROR(VLOOKUP(CONCATENATE($A2653,"A"),'05 APU'!$T:$AB,9,),0)</f>
        <v>0</v>
      </c>
      <c r="U2653" s="421"/>
      <c r="V2653" s="424"/>
      <c r="W2653" s="429" t="s">
        <v>7203</v>
      </c>
    </row>
    <row r="2654" spans="1:23" ht="21" x14ac:dyDescent="0.25">
      <c r="A2654" s="88">
        <v>2644</v>
      </c>
      <c r="B2654" s="673" t="s">
        <v>5560</v>
      </c>
      <c r="C2654" s="682" t="s">
        <v>6709</v>
      </c>
      <c r="D2654" s="681" t="str">
        <f>IFERROR(VLOOKUP(CONCATENATE($A2654,"T"),'05 APU'!$1:$1048576,3,),"")</f>
        <v/>
      </c>
      <c r="E2654" s="681" t="str">
        <f>IFERROR(VLOOKUP(CONCATENATE($A2654,"T2"),'05 APU'!$1:$1048576,3,),"")</f>
        <v/>
      </c>
      <c r="F2654" s="681" t="str">
        <f>IFERROR(VLOOKUP(CONCATENATE($A2654,"T3"),'05 APU'!$1:$1048576,3,),"")</f>
        <v/>
      </c>
      <c r="G2654" s="672" t="s">
        <v>168</v>
      </c>
      <c r="H2654" s="351"/>
      <c r="I2654" s="90">
        <f>IFERROR((VLOOKUP(CONCATENATE($A2654,"D"),'05 APU'!$1:$1048576,9,)),0)</f>
        <v>0</v>
      </c>
      <c r="J2654" s="90">
        <f t="shared" si="83"/>
        <v>0</v>
      </c>
      <c r="K2654" s="297" t="str">
        <f>IFERROR(VLOOKUP(CONCATENATE($A2654,"C"),'05 APU'!$1:$1048576,9,),"")</f>
        <v/>
      </c>
      <c r="L2654" s="297" t="str">
        <f>IFERROR(VLOOKUP(CONCATENATE($A2654,"B"),'05 APU'!$1:$1048576,9,),"")</f>
        <v/>
      </c>
      <c r="M2654" s="297" t="str">
        <f>IFERROR(VLOOKUP(CONCATENATE($A2654,"A"),'05 APU'!$1:$1048576,9,),"")</f>
        <v/>
      </c>
      <c r="N2654" s="86"/>
      <c r="O2654" s="90">
        <f>IFERROR(VLOOKUP(CONCATENATE($A2654,"D"),'05 APU'!$T:$AB,9,),0)</f>
        <v>0</v>
      </c>
      <c r="P2654" s="90">
        <f t="shared" si="84"/>
        <v>0</v>
      </c>
      <c r="Q2654" s="90">
        <f>IFERROR(VLOOKUP(CONCATENATE($A2654,"C"),'05 APU'!$T:$AB,9,),0)</f>
        <v>0</v>
      </c>
      <c r="R2654" s="90">
        <f>IFERROR(VLOOKUP(CONCATENATE($A2654,"B"),'05 APU'!$T:$AB,9,),0)</f>
        <v>0</v>
      </c>
      <c r="S2654" s="90">
        <f>IFERROR(VLOOKUP(CONCATENATE($A2654,"A"),'05 APU'!$T:$AB,9,),0)</f>
        <v>0</v>
      </c>
      <c r="U2654" s="421"/>
      <c r="V2654" s="424"/>
      <c r="W2654" s="429" t="s">
        <v>7203</v>
      </c>
    </row>
    <row r="2655" spans="1:23" ht="21" x14ac:dyDescent="0.25">
      <c r="A2655" s="88">
        <v>2645</v>
      </c>
      <c r="B2655" s="673" t="s">
        <v>5561</v>
      </c>
      <c r="C2655" s="682" t="s">
        <v>6710</v>
      </c>
      <c r="D2655" s="681" t="str">
        <f>IFERROR(VLOOKUP(CONCATENATE($A2655,"T"),'05 APU'!$1:$1048576,3,),"")</f>
        <v/>
      </c>
      <c r="E2655" s="681" t="str">
        <f>IFERROR(VLOOKUP(CONCATENATE($A2655,"T2"),'05 APU'!$1:$1048576,3,),"")</f>
        <v/>
      </c>
      <c r="F2655" s="681" t="str">
        <f>IFERROR(VLOOKUP(CONCATENATE($A2655,"T3"),'05 APU'!$1:$1048576,3,),"")</f>
        <v/>
      </c>
      <c r="G2655" s="672" t="s">
        <v>168</v>
      </c>
      <c r="H2655" s="351"/>
      <c r="I2655" s="90">
        <f>IFERROR((VLOOKUP(CONCATENATE($A2655,"D"),'05 APU'!$1:$1048576,9,)),0)</f>
        <v>0</v>
      </c>
      <c r="J2655" s="90">
        <f t="shared" si="83"/>
        <v>0</v>
      </c>
      <c r="K2655" s="297" t="str">
        <f>IFERROR(VLOOKUP(CONCATENATE($A2655,"C"),'05 APU'!$1:$1048576,9,),"")</f>
        <v/>
      </c>
      <c r="L2655" s="297" t="str">
        <f>IFERROR(VLOOKUP(CONCATENATE($A2655,"B"),'05 APU'!$1:$1048576,9,),"")</f>
        <v/>
      </c>
      <c r="M2655" s="297" t="str">
        <f>IFERROR(VLOOKUP(CONCATENATE($A2655,"A"),'05 APU'!$1:$1048576,9,),"")</f>
        <v/>
      </c>
      <c r="N2655" s="86"/>
      <c r="O2655" s="90">
        <f>IFERROR(VLOOKUP(CONCATENATE($A2655,"D"),'05 APU'!$T:$AB,9,),0)</f>
        <v>0</v>
      </c>
      <c r="P2655" s="90">
        <f t="shared" si="84"/>
        <v>0</v>
      </c>
      <c r="Q2655" s="90">
        <f>IFERROR(VLOOKUP(CONCATENATE($A2655,"C"),'05 APU'!$T:$AB,9,),0)</f>
        <v>0</v>
      </c>
      <c r="R2655" s="90">
        <f>IFERROR(VLOOKUP(CONCATENATE($A2655,"B"),'05 APU'!$T:$AB,9,),0)</f>
        <v>0</v>
      </c>
      <c r="S2655" s="90">
        <f>IFERROR(VLOOKUP(CONCATENATE($A2655,"A"),'05 APU'!$T:$AB,9,),0)</f>
        <v>0</v>
      </c>
      <c r="U2655" s="421"/>
      <c r="V2655" s="424"/>
      <c r="W2655" s="429" t="s">
        <v>7203</v>
      </c>
    </row>
    <row r="2656" spans="1:23" ht="21" x14ac:dyDescent="0.25">
      <c r="A2656" s="88">
        <v>2646</v>
      </c>
      <c r="B2656" s="673" t="s">
        <v>5562</v>
      </c>
      <c r="C2656" s="682" t="s">
        <v>6711</v>
      </c>
      <c r="D2656" s="681" t="str">
        <f>IFERROR(VLOOKUP(CONCATENATE($A2656,"T"),'05 APU'!$1:$1048576,3,),"")</f>
        <v/>
      </c>
      <c r="E2656" s="681" t="str">
        <f>IFERROR(VLOOKUP(CONCATENATE($A2656,"T2"),'05 APU'!$1:$1048576,3,),"")</f>
        <v/>
      </c>
      <c r="F2656" s="681" t="str">
        <f>IFERROR(VLOOKUP(CONCATENATE($A2656,"T3"),'05 APU'!$1:$1048576,3,),"")</f>
        <v/>
      </c>
      <c r="G2656" s="672" t="s">
        <v>168</v>
      </c>
      <c r="H2656" s="351"/>
      <c r="I2656" s="90">
        <f>IFERROR((VLOOKUP(CONCATENATE($A2656,"D"),'05 APU'!$1:$1048576,9,)),0)</f>
        <v>0</v>
      </c>
      <c r="J2656" s="90">
        <f t="shared" si="83"/>
        <v>0</v>
      </c>
      <c r="K2656" s="297" t="str">
        <f>IFERROR(VLOOKUP(CONCATENATE($A2656,"C"),'05 APU'!$1:$1048576,9,),"")</f>
        <v/>
      </c>
      <c r="L2656" s="297" t="str">
        <f>IFERROR(VLOOKUP(CONCATENATE($A2656,"B"),'05 APU'!$1:$1048576,9,),"")</f>
        <v/>
      </c>
      <c r="M2656" s="297" t="str">
        <f>IFERROR(VLOOKUP(CONCATENATE($A2656,"A"),'05 APU'!$1:$1048576,9,),"")</f>
        <v/>
      </c>
      <c r="N2656" s="86"/>
      <c r="O2656" s="90">
        <f>IFERROR(VLOOKUP(CONCATENATE($A2656,"D"),'05 APU'!$T:$AB,9,),0)</f>
        <v>0</v>
      </c>
      <c r="P2656" s="90">
        <f t="shared" si="84"/>
        <v>0</v>
      </c>
      <c r="Q2656" s="90">
        <f>IFERROR(VLOOKUP(CONCATENATE($A2656,"C"),'05 APU'!$T:$AB,9,),0)</f>
        <v>0</v>
      </c>
      <c r="R2656" s="90">
        <f>IFERROR(VLOOKUP(CONCATENATE($A2656,"B"),'05 APU'!$T:$AB,9,),0)</f>
        <v>0</v>
      </c>
      <c r="S2656" s="90">
        <f>IFERROR(VLOOKUP(CONCATENATE($A2656,"A"),'05 APU'!$T:$AB,9,),0)</f>
        <v>0</v>
      </c>
      <c r="U2656" s="421"/>
      <c r="V2656" s="424"/>
      <c r="W2656" s="429" t="s">
        <v>7203</v>
      </c>
    </row>
    <row r="2657" spans="1:23" ht="21" x14ac:dyDescent="0.25">
      <c r="A2657" s="88">
        <v>2647</v>
      </c>
      <c r="B2657" s="673" t="s">
        <v>5563</v>
      </c>
      <c r="C2657" s="682" t="s">
        <v>6712</v>
      </c>
      <c r="D2657" s="681" t="str">
        <f>IFERROR(VLOOKUP(CONCATENATE($A2657,"T"),'05 APU'!$1:$1048576,3,),"")</f>
        <v/>
      </c>
      <c r="E2657" s="681" t="str">
        <f>IFERROR(VLOOKUP(CONCATENATE($A2657,"T2"),'05 APU'!$1:$1048576,3,),"")</f>
        <v/>
      </c>
      <c r="F2657" s="681" t="str">
        <f>IFERROR(VLOOKUP(CONCATENATE($A2657,"T3"),'05 APU'!$1:$1048576,3,),"")</f>
        <v/>
      </c>
      <c r="G2657" s="672" t="s">
        <v>168</v>
      </c>
      <c r="H2657" s="351"/>
      <c r="I2657" s="90">
        <f>IFERROR((VLOOKUP(CONCATENATE($A2657,"D"),'05 APU'!$1:$1048576,9,)),0)</f>
        <v>0</v>
      </c>
      <c r="J2657" s="90">
        <f t="shared" si="83"/>
        <v>0</v>
      </c>
      <c r="K2657" s="297" t="str">
        <f>IFERROR(VLOOKUP(CONCATENATE($A2657,"C"),'05 APU'!$1:$1048576,9,),"")</f>
        <v/>
      </c>
      <c r="L2657" s="297" t="str">
        <f>IFERROR(VLOOKUP(CONCATENATE($A2657,"B"),'05 APU'!$1:$1048576,9,),"")</f>
        <v/>
      </c>
      <c r="M2657" s="297" t="str">
        <f>IFERROR(VLOOKUP(CONCATENATE($A2657,"A"),'05 APU'!$1:$1048576,9,),"")</f>
        <v/>
      </c>
      <c r="N2657" s="86"/>
      <c r="O2657" s="90">
        <f>IFERROR(VLOOKUP(CONCATENATE($A2657,"D"),'05 APU'!$T:$AB,9,),0)</f>
        <v>0</v>
      </c>
      <c r="P2657" s="90">
        <f t="shared" si="84"/>
        <v>0</v>
      </c>
      <c r="Q2657" s="90">
        <f>IFERROR(VLOOKUP(CONCATENATE($A2657,"C"),'05 APU'!$T:$AB,9,),0)</f>
        <v>0</v>
      </c>
      <c r="R2657" s="90">
        <f>IFERROR(VLOOKUP(CONCATENATE($A2657,"B"),'05 APU'!$T:$AB,9,),0)</f>
        <v>0</v>
      </c>
      <c r="S2657" s="90">
        <f>IFERROR(VLOOKUP(CONCATENATE($A2657,"A"),'05 APU'!$T:$AB,9,),0)</f>
        <v>0</v>
      </c>
      <c r="U2657" s="421"/>
      <c r="V2657" s="424"/>
      <c r="W2657" s="429" t="s">
        <v>7203</v>
      </c>
    </row>
    <row r="2658" spans="1:23" ht="21" x14ac:dyDescent="0.25">
      <c r="A2658" s="88">
        <v>2648</v>
      </c>
      <c r="B2658" s="673" t="s">
        <v>5564</v>
      </c>
      <c r="C2658" s="682" t="s">
        <v>6713</v>
      </c>
      <c r="D2658" s="681" t="str">
        <f>IFERROR(VLOOKUP(CONCATENATE($A2658,"T"),'05 APU'!$1:$1048576,3,),"")</f>
        <v/>
      </c>
      <c r="E2658" s="681" t="str">
        <f>IFERROR(VLOOKUP(CONCATENATE($A2658,"T2"),'05 APU'!$1:$1048576,3,),"")</f>
        <v/>
      </c>
      <c r="F2658" s="681" t="str">
        <f>IFERROR(VLOOKUP(CONCATENATE($A2658,"T3"),'05 APU'!$1:$1048576,3,),"")</f>
        <v/>
      </c>
      <c r="G2658" s="672" t="s">
        <v>168</v>
      </c>
      <c r="H2658" s="351"/>
      <c r="I2658" s="90">
        <f>IFERROR((VLOOKUP(CONCATENATE($A2658,"D"),'05 APU'!$1:$1048576,9,)),0)</f>
        <v>0</v>
      </c>
      <c r="J2658" s="90">
        <f t="shared" si="83"/>
        <v>0</v>
      </c>
      <c r="K2658" s="297" t="str">
        <f>IFERROR(VLOOKUP(CONCATENATE($A2658,"C"),'05 APU'!$1:$1048576,9,),"")</f>
        <v/>
      </c>
      <c r="L2658" s="297" t="str">
        <f>IFERROR(VLOOKUP(CONCATENATE($A2658,"B"),'05 APU'!$1:$1048576,9,),"")</f>
        <v/>
      </c>
      <c r="M2658" s="297" t="str">
        <f>IFERROR(VLOOKUP(CONCATENATE($A2658,"A"),'05 APU'!$1:$1048576,9,),"")</f>
        <v/>
      </c>
      <c r="N2658" s="86"/>
      <c r="O2658" s="90">
        <f>IFERROR(VLOOKUP(CONCATENATE($A2658,"D"),'05 APU'!$T:$AB,9,),0)</f>
        <v>0</v>
      </c>
      <c r="P2658" s="90">
        <f t="shared" si="84"/>
        <v>0</v>
      </c>
      <c r="Q2658" s="90">
        <f>IFERROR(VLOOKUP(CONCATENATE($A2658,"C"),'05 APU'!$T:$AB,9,),0)</f>
        <v>0</v>
      </c>
      <c r="R2658" s="90">
        <f>IFERROR(VLOOKUP(CONCATENATE($A2658,"B"),'05 APU'!$T:$AB,9,),0)</f>
        <v>0</v>
      </c>
      <c r="S2658" s="90">
        <f>IFERROR(VLOOKUP(CONCATENATE($A2658,"A"),'05 APU'!$T:$AB,9,),0)</f>
        <v>0</v>
      </c>
      <c r="U2658" s="421"/>
      <c r="V2658" s="424"/>
      <c r="W2658" s="429" t="s">
        <v>7203</v>
      </c>
    </row>
    <row r="2659" spans="1:23" ht="21" x14ac:dyDescent="0.25">
      <c r="A2659" s="88">
        <v>2649</v>
      </c>
      <c r="B2659" s="673" t="s">
        <v>5565</v>
      </c>
      <c r="C2659" s="682" t="s">
        <v>6714</v>
      </c>
      <c r="D2659" s="681" t="str">
        <f>IFERROR(VLOOKUP(CONCATENATE($A2659,"T"),'05 APU'!$1:$1048576,3,),"")</f>
        <v/>
      </c>
      <c r="E2659" s="681" t="str">
        <f>IFERROR(VLOOKUP(CONCATENATE($A2659,"T2"),'05 APU'!$1:$1048576,3,),"")</f>
        <v/>
      </c>
      <c r="F2659" s="681" t="str">
        <f>IFERROR(VLOOKUP(CONCATENATE($A2659,"T3"),'05 APU'!$1:$1048576,3,),"")</f>
        <v/>
      </c>
      <c r="G2659" s="672" t="s">
        <v>168</v>
      </c>
      <c r="H2659" s="351"/>
      <c r="I2659" s="90">
        <f>IFERROR((VLOOKUP(CONCATENATE($A2659,"D"),'05 APU'!$1:$1048576,9,)),0)</f>
        <v>0</v>
      </c>
      <c r="J2659" s="90">
        <f t="shared" si="83"/>
        <v>0</v>
      </c>
      <c r="K2659" s="297" t="str">
        <f>IFERROR(VLOOKUP(CONCATENATE($A2659,"C"),'05 APU'!$1:$1048576,9,),"")</f>
        <v/>
      </c>
      <c r="L2659" s="297" t="str">
        <f>IFERROR(VLOOKUP(CONCATENATE($A2659,"B"),'05 APU'!$1:$1048576,9,),"")</f>
        <v/>
      </c>
      <c r="M2659" s="297" t="str">
        <f>IFERROR(VLOOKUP(CONCATENATE($A2659,"A"),'05 APU'!$1:$1048576,9,),"")</f>
        <v/>
      </c>
      <c r="N2659" s="86"/>
      <c r="O2659" s="90">
        <f>IFERROR(VLOOKUP(CONCATENATE($A2659,"D"),'05 APU'!$T:$AB,9,),0)</f>
        <v>0</v>
      </c>
      <c r="P2659" s="90">
        <f t="shared" si="84"/>
        <v>0</v>
      </c>
      <c r="Q2659" s="90">
        <f>IFERROR(VLOOKUP(CONCATENATE($A2659,"C"),'05 APU'!$T:$AB,9,),0)</f>
        <v>0</v>
      </c>
      <c r="R2659" s="90">
        <f>IFERROR(VLOOKUP(CONCATENATE($A2659,"B"),'05 APU'!$T:$AB,9,),0)</f>
        <v>0</v>
      </c>
      <c r="S2659" s="90">
        <f>IFERROR(VLOOKUP(CONCATENATE($A2659,"A"),'05 APU'!$T:$AB,9,),0)</f>
        <v>0</v>
      </c>
      <c r="U2659" s="421"/>
      <c r="V2659" s="424"/>
      <c r="W2659" s="429" t="s">
        <v>7203</v>
      </c>
    </row>
    <row r="2660" spans="1:23" ht="21" x14ac:dyDescent="0.25">
      <c r="A2660" s="88">
        <v>2650</v>
      </c>
      <c r="B2660" s="673" t="s">
        <v>5566</v>
      </c>
      <c r="C2660" s="682" t="s">
        <v>6715</v>
      </c>
      <c r="D2660" s="681" t="str">
        <f>IFERROR(VLOOKUP(CONCATENATE($A2660,"T"),'05 APU'!$1:$1048576,3,),"")</f>
        <v/>
      </c>
      <c r="E2660" s="681" t="str">
        <f>IFERROR(VLOOKUP(CONCATENATE($A2660,"T2"),'05 APU'!$1:$1048576,3,),"")</f>
        <v/>
      </c>
      <c r="F2660" s="681" t="str">
        <f>IFERROR(VLOOKUP(CONCATENATE($A2660,"T3"),'05 APU'!$1:$1048576,3,),"")</f>
        <v/>
      </c>
      <c r="G2660" s="672" t="s">
        <v>168</v>
      </c>
      <c r="H2660" s="351"/>
      <c r="I2660" s="90">
        <f>IFERROR((VLOOKUP(CONCATENATE($A2660,"D"),'05 APU'!$1:$1048576,9,)),0)</f>
        <v>0</v>
      </c>
      <c r="J2660" s="90">
        <f t="shared" si="83"/>
        <v>0</v>
      </c>
      <c r="K2660" s="297" t="str">
        <f>IFERROR(VLOOKUP(CONCATENATE($A2660,"C"),'05 APU'!$1:$1048576,9,),"")</f>
        <v/>
      </c>
      <c r="L2660" s="297" t="str">
        <f>IFERROR(VLOOKUP(CONCATENATE($A2660,"B"),'05 APU'!$1:$1048576,9,),"")</f>
        <v/>
      </c>
      <c r="M2660" s="297" t="str">
        <f>IFERROR(VLOOKUP(CONCATENATE($A2660,"A"),'05 APU'!$1:$1048576,9,),"")</f>
        <v/>
      </c>
      <c r="N2660" s="86"/>
      <c r="O2660" s="90">
        <f>IFERROR(VLOOKUP(CONCATENATE($A2660,"D"),'05 APU'!$T:$AB,9,),0)</f>
        <v>0</v>
      </c>
      <c r="P2660" s="90">
        <f t="shared" si="84"/>
        <v>0</v>
      </c>
      <c r="Q2660" s="90">
        <f>IFERROR(VLOOKUP(CONCATENATE($A2660,"C"),'05 APU'!$T:$AB,9,),0)</f>
        <v>0</v>
      </c>
      <c r="R2660" s="90">
        <f>IFERROR(VLOOKUP(CONCATENATE($A2660,"B"),'05 APU'!$T:$AB,9,),0)</f>
        <v>0</v>
      </c>
      <c r="S2660" s="90">
        <f>IFERROR(VLOOKUP(CONCATENATE($A2660,"A"),'05 APU'!$T:$AB,9,),0)</f>
        <v>0</v>
      </c>
      <c r="U2660" s="421"/>
      <c r="V2660" s="424"/>
      <c r="W2660" s="429" t="s">
        <v>7203</v>
      </c>
    </row>
    <row r="2661" spans="1:23" ht="21" x14ac:dyDescent="0.25">
      <c r="A2661" s="88">
        <v>2651</v>
      </c>
      <c r="B2661" s="673" t="s">
        <v>5567</v>
      </c>
      <c r="C2661" s="682" t="s">
        <v>6716</v>
      </c>
      <c r="D2661" s="681" t="str">
        <f>IFERROR(VLOOKUP(CONCATENATE($A2661,"T"),'05 APU'!$1:$1048576,3,),"")</f>
        <v/>
      </c>
      <c r="E2661" s="681" t="str">
        <f>IFERROR(VLOOKUP(CONCATENATE($A2661,"T2"),'05 APU'!$1:$1048576,3,),"")</f>
        <v/>
      </c>
      <c r="F2661" s="681" t="str">
        <f>IFERROR(VLOOKUP(CONCATENATE($A2661,"T3"),'05 APU'!$1:$1048576,3,),"")</f>
        <v/>
      </c>
      <c r="G2661" s="672" t="s">
        <v>168</v>
      </c>
      <c r="H2661" s="351"/>
      <c r="I2661" s="90">
        <f>IFERROR((VLOOKUP(CONCATENATE($A2661,"D"),'05 APU'!$1:$1048576,9,)),0)</f>
        <v>0</v>
      </c>
      <c r="J2661" s="90">
        <f t="shared" si="83"/>
        <v>0</v>
      </c>
      <c r="K2661" s="297" t="str">
        <f>IFERROR(VLOOKUP(CONCATENATE($A2661,"C"),'05 APU'!$1:$1048576,9,),"")</f>
        <v/>
      </c>
      <c r="L2661" s="297" t="str">
        <f>IFERROR(VLOOKUP(CONCATENATE($A2661,"B"),'05 APU'!$1:$1048576,9,),"")</f>
        <v/>
      </c>
      <c r="M2661" s="297" t="str">
        <f>IFERROR(VLOOKUP(CONCATENATE($A2661,"A"),'05 APU'!$1:$1048576,9,),"")</f>
        <v/>
      </c>
      <c r="N2661" s="86"/>
      <c r="O2661" s="90">
        <f>IFERROR(VLOOKUP(CONCATENATE($A2661,"D"),'05 APU'!$T:$AB,9,),0)</f>
        <v>0</v>
      </c>
      <c r="P2661" s="90">
        <f t="shared" si="84"/>
        <v>0</v>
      </c>
      <c r="Q2661" s="90">
        <f>IFERROR(VLOOKUP(CONCATENATE($A2661,"C"),'05 APU'!$T:$AB,9,),0)</f>
        <v>0</v>
      </c>
      <c r="R2661" s="90">
        <f>IFERROR(VLOOKUP(CONCATENATE($A2661,"B"),'05 APU'!$T:$AB,9,),0)</f>
        <v>0</v>
      </c>
      <c r="S2661" s="90">
        <f>IFERROR(VLOOKUP(CONCATENATE($A2661,"A"),'05 APU'!$T:$AB,9,),0)</f>
        <v>0</v>
      </c>
      <c r="U2661" s="421"/>
      <c r="V2661" s="424"/>
      <c r="W2661" s="429" t="s">
        <v>7203</v>
      </c>
    </row>
    <row r="2662" spans="1:23" ht="21" x14ac:dyDescent="0.25">
      <c r="A2662" s="88">
        <v>2652</v>
      </c>
      <c r="B2662" s="673" t="s">
        <v>5568</v>
      </c>
      <c r="C2662" s="682" t="s">
        <v>6717</v>
      </c>
      <c r="D2662" s="681" t="str">
        <f>IFERROR(VLOOKUP(CONCATENATE($A2662,"T"),'05 APU'!$1:$1048576,3,),"")</f>
        <v/>
      </c>
      <c r="E2662" s="681" t="str">
        <f>IFERROR(VLOOKUP(CONCATENATE($A2662,"T2"),'05 APU'!$1:$1048576,3,),"")</f>
        <v/>
      </c>
      <c r="F2662" s="681" t="str">
        <f>IFERROR(VLOOKUP(CONCATENATE($A2662,"T3"),'05 APU'!$1:$1048576,3,),"")</f>
        <v/>
      </c>
      <c r="G2662" s="672" t="s">
        <v>168</v>
      </c>
      <c r="H2662" s="351"/>
      <c r="I2662" s="90">
        <f>IFERROR((VLOOKUP(CONCATENATE($A2662,"D"),'05 APU'!$1:$1048576,9,)),0)</f>
        <v>0</v>
      </c>
      <c r="J2662" s="90">
        <f t="shared" si="83"/>
        <v>0</v>
      </c>
      <c r="K2662" s="297" t="str">
        <f>IFERROR(VLOOKUP(CONCATENATE($A2662,"C"),'05 APU'!$1:$1048576,9,),"")</f>
        <v/>
      </c>
      <c r="L2662" s="297" t="str">
        <f>IFERROR(VLOOKUP(CONCATENATE($A2662,"B"),'05 APU'!$1:$1048576,9,),"")</f>
        <v/>
      </c>
      <c r="M2662" s="297" t="str">
        <f>IFERROR(VLOOKUP(CONCATENATE($A2662,"A"),'05 APU'!$1:$1048576,9,),"")</f>
        <v/>
      </c>
      <c r="N2662" s="86"/>
      <c r="O2662" s="90">
        <f>IFERROR(VLOOKUP(CONCATENATE($A2662,"D"),'05 APU'!$T:$AB,9,),0)</f>
        <v>0</v>
      </c>
      <c r="P2662" s="90">
        <f t="shared" si="84"/>
        <v>0</v>
      </c>
      <c r="Q2662" s="90">
        <f>IFERROR(VLOOKUP(CONCATENATE($A2662,"C"),'05 APU'!$T:$AB,9,),0)</f>
        <v>0</v>
      </c>
      <c r="R2662" s="90">
        <f>IFERROR(VLOOKUP(CONCATENATE($A2662,"B"),'05 APU'!$T:$AB,9,),0)</f>
        <v>0</v>
      </c>
      <c r="S2662" s="90">
        <f>IFERROR(VLOOKUP(CONCATENATE($A2662,"A"),'05 APU'!$T:$AB,9,),0)</f>
        <v>0</v>
      </c>
      <c r="U2662" s="421"/>
      <c r="V2662" s="424"/>
      <c r="W2662" s="429" t="s">
        <v>7203</v>
      </c>
    </row>
    <row r="2663" spans="1:23" ht="21" x14ac:dyDescent="0.25">
      <c r="A2663" s="88">
        <v>2653</v>
      </c>
      <c r="B2663" s="673" t="s">
        <v>5569</v>
      </c>
      <c r="C2663" s="682" t="s">
        <v>6718</v>
      </c>
      <c r="D2663" s="681" t="str">
        <f>IFERROR(VLOOKUP(CONCATENATE($A2663,"T"),'05 APU'!$1:$1048576,3,),"")</f>
        <v/>
      </c>
      <c r="E2663" s="681" t="str">
        <f>IFERROR(VLOOKUP(CONCATENATE($A2663,"T2"),'05 APU'!$1:$1048576,3,),"")</f>
        <v/>
      </c>
      <c r="F2663" s="681" t="str">
        <f>IFERROR(VLOOKUP(CONCATENATE($A2663,"T3"),'05 APU'!$1:$1048576,3,),"")</f>
        <v/>
      </c>
      <c r="G2663" s="672" t="s">
        <v>168</v>
      </c>
      <c r="H2663" s="351"/>
      <c r="I2663" s="90">
        <f>IFERROR((VLOOKUP(CONCATENATE($A2663,"D"),'05 APU'!$1:$1048576,9,)),0)</f>
        <v>0</v>
      </c>
      <c r="J2663" s="90">
        <f t="shared" si="83"/>
        <v>0</v>
      </c>
      <c r="K2663" s="297" t="str">
        <f>IFERROR(VLOOKUP(CONCATENATE($A2663,"C"),'05 APU'!$1:$1048576,9,),"")</f>
        <v/>
      </c>
      <c r="L2663" s="297" t="str">
        <f>IFERROR(VLOOKUP(CONCATENATE($A2663,"B"),'05 APU'!$1:$1048576,9,),"")</f>
        <v/>
      </c>
      <c r="M2663" s="297" t="str">
        <f>IFERROR(VLOOKUP(CONCATENATE($A2663,"A"),'05 APU'!$1:$1048576,9,),"")</f>
        <v/>
      </c>
      <c r="N2663" s="86"/>
      <c r="O2663" s="90">
        <f>IFERROR(VLOOKUP(CONCATENATE($A2663,"D"),'05 APU'!$T:$AB,9,),0)</f>
        <v>0</v>
      </c>
      <c r="P2663" s="90">
        <f t="shared" si="84"/>
        <v>0</v>
      </c>
      <c r="Q2663" s="90">
        <f>IFERROR(VLOOKUP(CONCATENATE($A2663,"C"),'05 APU'!$T:$AB,9,),0)</f>
        <v>0</v>
      </c>
      <c r="R2663" s="90">
        <f>IFERROR(VLOOKUP(CONCATENATE($A2663,"B"),'05 APU'!$T:$AB,9,),0)</f>
        <v>0</v>
      </c>
      <c r="S2663" s="90">
        <f>IFERROR(VLOOKUP(CONCATENATE($A2663,"A"),'05 APU'!$T:$AB,9,),0)</f>
        <v>0</v>
      </c>
      <c r="U2663" s="421"/>
      <c r="V2663" s="424"/>
      <c r="W2663" s="429" t="s">
        <v>7203</v>
      </c>
    </row>
    <row r="2664" spans="1:23" ht="21" x14ac:dyDescent="0.25">
      <c r="A2664" s="88">
        <v>2654</v>
      </c>
      <c r="B2664" s="673" t="s">
        <v>5570</v>
      </c>
      <c r="C2664" s="682" t="s">
        <v>6719</v>
      </c>
      <c r="D2664" s="681" t="str">
        <f>IFERROR(VLOOKUP(CONCATENATE($A2664,"T"),'05 APU'!$1:$1048576,3,),"")</f>
        <v/>
      </c>
      <c r="E2664" s="681" t="str">
        <f>IFERROR(VLOOKUP(CONCATENATE($A2664,"T2"),'05 APU'!$1:$1048576,3,),"")</f>
        <v/>
      </c>
      <c r="F2664" s="681" t="str">
        <f>IFERROR(VLOOKUP(CONCATENATE($A2664,"T3"),'05 APU'!$1:$1048576,3,),"")</f>
        <v/>
      </c>
      <c r="G2664" s="672" t="s">
        <v>168</v>
      </c>
      <c r="H2664" s="351"/>
      <c r="I2664" s="90">
        <f>IFERROR((VLOOKUP(CONCATENATE($A2664,"D"),'05 APU'!$1:$1048576,9,)),0)</f>
        <v>0</v>
      </c>
      <c r="J2664" s="90">
        <f t="shared" si="83"/>
        <v>0</v>
      </c>
      <c r="K2664" s="297" t="str">
        <f>IFERROR(VLOOKUP(CONCATENATE($A2664,"C"),'05 APU'!$1:$1048576,9,),"")</f>
        <v/>
      </c>
      <c r="L2664" s="297" t="str">
        <f>IFERROR(VLOOKUP(CONCATENATE($A2664,"B"),'05 APU'!$1:$1048576,9,),"")</f>
        <v/>
      </c>
      <c r="M2664" s="297" t="str">
        <f>IFERROR(VLOOKUP(CONCATENATE($A2664,"A"),'05 APU'!$1:$1048576,9,),"")</f>
        <v/>
      </c>
      <c r="N2664" s="86"/>
      <c r="O2664" s="90">
        <f>IFERROR(VLOOKUP(CONCATENATE($A2664,"D"),'05 APU'!$T:$AB,9,),0)</f>
        <v>0</v>
      </c>
      <c r="P2664" s="90">
        <f t="shared" si="84"/>
        <v>0</v>
      </c>
      <c r="Q2664" s="90">
        <f>IFERROR(VLOOKUP(CONCATENATE($A2664,"C"),'05 APU'!$T:$AB,9,),0)</f>
        <v>0</v>
      </c>
      <c r="R2664" s="90">
        <f>IFERROR(VLOOKUP(CONCATENATE($A2664,"B"),'05 APU'!$T:$AB,9,),0)</f>
        <v>0</v>
      </c>
      <c r="S2664" s="90">
        <f>IFERROR(VLOOKUP(CONCATENATE($A2664,"A"),'05 APU'!$T:$AB,9,),0)</f>
        <v>0</v>
      </c>
      <c r="U2664" s="421"/>
      <c r="V2664" s="424"/>
      <c r="W2664" s="429" t="s">
        <v>7203</v>
      </c>
    </row>
    <row r="2665" spans="1:23" ht="21" x14ac:dyDescent="0.25">
      <c r="A2665" s="88">
        <v>2655</v>
      </c>
      <c r="B2665" s="673" t="s">
        <v>5571</v>
      </c>
      <c r="C2665" s="682" t="s">
        <v>6720</v>
      </c>
      <c r="D2665" s="681" t="str">
        <f>IFERROR(VLOOKUP(CONCATENATE($A2665,"T"),'05 APU'!$1:$1048576,3,),"")</f>
        <v/>
      </c>
      <c r="E2665" s="681" t="str">
        <f>IFERROR(VLOOKUP(CONCATENATE($A2665,"T2"),'05 APU'!$1:$1048576,3,),"")</f>
        <v/>
      </c>
      <c r="F2665" s="681" t="str">
        <f>IFERROR(VLOOKUP(CONCATENATE($A2665,"T3"),'05 APU'!$1:$1048576,3,),"")</f>
        <v/>
      </c>
      <c r="G2665" s="672" t="s">
        <v>168</v>
      </c>
      <c r="H2665" s="351"/>
      <c r="I2665" s="90">
        <f>IFERROR((VLOOKUP(CONCATENATE($A2665,"D"),'05 APU'!$1:$1048576,9,)),0)</f>
        <v>0</v>
      </c>
      <c r="J2665" s="90">
        <f t="shared" si="83"/>
        <v>0</v>
      </c>
      <c r="K2665" s="297" t="str">
        <f>IFERROR(VLOOKUP(CONCATENATE($A2665,"C"),'05 APU'!$1:$1048576,9,),"")</f>
        <v/>
      </c>
      <c r="L2665" s="297" t="str">
        <f>IFERROR(VLOOKUP(CONCATENATE($A2665,"B"),'05 APU'!$1:$1048576,9,),"")</f>
        <v/>
      </c>
      <c r="M2665" s="297" t="str">
        <f>IFERROR(VLOOKUP(CONCATENATE($A2665,"A"),'05 APU'!$1:$1048576,9,),"")</f>
        <v/>
      </c>
      <c r="N2665" s="86"/>
      <c r="O2665" s="90">
        <f>IFERROR(VLOOKUP(CONCATENATE($A2665,"D"),'05 APU'!$T:$AB,9,),0)</f>
        <v>0</v>
      </c>
      <c r="P2665" s="90">
        <f t="shared" si="84"/>
        <v>0</v>
      </c>
      <c r="Q2665" s="90">
        <f>IFERROR(VLOOKUP(CONCATENATE($A2665,"C"),'05 APU'!$T:$AB,9,),0)</f>
        <v>0</v>
      </c>
      <c r="R2665" s="90">
        <f>IFERROR(VLOOKUP(CONCATENATE($A2665,"B"),'05 APU'!$T:$AB,9,),0)</f>
        <v>0</v>
      </c>
      <c r="S2665" s="90">
        <f>IFERROR(VLOOKUP(CONCATENATE($A2665,"A"),'05 APU'!$T:$AB,9,),0)</f>
        <v>0</v>
      </c>
      <c r="U2665" s="421"/>
      <c r="V2665" s="424"/>
      <c r="W2665" s="429" t="s">
        <v>7203</v>
      </c>
    </row>
    <row r="2666" spans="1:23" ht="21" x14ac:dyDescent="0.25">
      <c r="A2666" s="88">
        <v>2656</v>
      </c>
      <c r="B2666" s="673" t="s">
        <v>5572</v>
      </c>
      <c r="C2666" s="682" t="s">
        <v>6721</v>
      </c>
      <c r="D2666" s="681" t="str">
        <f>IFERROR(VLOOKUP(CONCATENATE($A2666,"T"),'05 APU'!$1:$1048576,3,),"")</f>
        <v/>
      </c>
      <c r="E2666" s="681" t="str">
        <f>IFERROR(VLOOKUP(CONCATENATE($A2666,"T2"),'05 APU'!$1:$1048576,3,),"")</f>
        <v/>
      </c>
      <c r="F2666" s="681" t="str">
        <f>IFERROR(VLOOKUP(CONCATENATE($A2666,"T3"),'05 APU'!$1:$1048576,3,),"")</f>
        <v/>
      </c>
      <c r="G2666" s="672" t="s">
        <v>168</v>
      </c>
      <c r="H2666" s="351"/>
      <c r="I2666" s="90">
        <f>IFERROR((VLOOKUP(CONCATENATE($A2666,"D"),'05 APU'!$1:$1048576,9,)),0)</f>
        <v>0</v>
      </c>
      <c r="J2666" s="90">
        <f t="shared" si="83"/>
        <v>0</v>
      </c>
      <c r="K2666" s="297" t="str">
        <f>IFERROR(VLOOKUP(CONCATENATE($A2666,"C"),'05 APU'!$1:$1048576,9,),"")</f>
        <v/>
      </c>
      <c r="L2666" s="297" t="str">
        <f>IFERROR(VLOOKUP(CONCATENATE($A2666,"B"),'05 APU'!$1:$1048576,9,),"")</f>
        <v/>
      </c>
      <c r="M2666" s="297" t="str">
        <f>IFERROR(VLOOKUP(CONCATENATE($A2666,"A"),'05 APU'!$1:$1048576,9,),"")</f>
        <v/>
      </c>
      <c r="N2666" s="86"/>
      <c r="O2666" s="90">
        <f>IFERROR(VLOOKUP(CONCATENATE($A2666,"D"),'05 APU'!$T:$AB,9,),0)</f>
        <v>0</v>
      </c>
      <c r="P2666" s="90">
        <f t="shared" si="84"/>
        <v>0</v>
      </c>
      <c r="Q2666" s="90">
        <f>IFERROR(VLOOKUP(CONCATENATE($A2666,"C"),'05 APU'!$T:$AB,9,),0)</f>
        <v>0</v>
      </c>
      <c r="R2666" s="90">
        <f>IFERROR(VLOOKUP(CONCATENATE($A2666,"B"),'05 APU'!$T:$AB,9,),0)</f>
        <v>0</v>
      </c>
      <c r="S2666" s="90">
        <f>IFERROR(VLOOKUP(CONCATENATE($A2666,"A"),'05 APU'!$T:$AB,9,),0)</f>
        <v>0</v>
      </c>
      <c r="U2666" s="421"/>
      <c r="V2666" s="424"/>
      <c r="W2666" s="429" t="s">
        <v>7203</v>
      </c>
    </row>
    <row r="2667" spans="1:23" ht="21" x14ac:dyDescent="0.25">
      <c r="A2667" s="88">
        <v>2657</v>
      </c>
      <c r="B2667" s="673" t="s">
        <v>5573</v>
      </c>
      <c r="C2667" s="682" t="s">
        <v>6722</v>
      </c>
      <c r="D2667" s="681" t="str">
        <f>IFERROR(VLOOKUP(CONCATENATE($A2667,"T"),'05 APU'!$1:$1048576,3,),"")</f>
        <v/>
      </c>
      <c r="E2667" s="681" t="str">
        <f>IFERROR(VLOOKUP(CONCATENATE($A2667,"T2"),'05 APU'!$1:$1048576,3,),"")</f>
        <v/>
      </c>
      <c r="F2667" s="681" t="str">
        <f>IFERROR(VLOOKUP(CONCATENATE($A2667,"T3"),'05 APU'!$1:$1048576,3,),"")</f>
        <v/>
      </c>
      <c r="G2667" s="672" t="s">
        <v>168</v>
      </c>
      <c r="H2667" s="351"/>
      <c r="I2667" s="90">
        <f>IFERROR((VLOOKUP(CONCATENATE($A2667,"D"),'05 APU'!$1:$1048576,9,)),0)</f>
        <v>0</v>
      </c>
      <c r="J2667" s="90">
        <f t="shared" si="83"/>
        <v>0</v>
      </c>
      <c r="K2667" s="297" t="str">
        <f>IFERROR(VLOOKUP(CONCATENATE($A2667,"C"),'05 APU'!$1:$1048576,9,),"")</f>
        <v/>
      </c>
      <c r="L2667" s="297" t="str">
        <f>IFERROR(VLOOKUP(CONCATENATE($A2667,"B"),'05 APU'!$1:$1048576,9,),"")</f>
        <v/>
      </c>
      <c r="M2667" s="297" t="str">
        <f>IFERROR(VLOOKUP(CONCATENATE($A2667,"A"),'05 APU'!$1:$1048576,9,),"")</f>
        <v/>
      </c>
      <c r="N2667" s="86"/>
      <c r="O2667" s="90">
        <f>IFERROR(VLOOKUP(CONCATENATE($A2667,"D"),'05 APU'!$T:$AB,9,),0)</f>
        <v>0</v>
      </c>
      <c r="P2667" s="90">
        <f t="shared" si="84"/>
        <v>0</v>
      </c>
      <c r="Q2667" s="90">
        <f>IFERROR(VLOOKUP(CONCATENATE($A2667,"C"),'05 APU'!$T:$AB,9,),0)</f>
        <v>0</v>
      </c>
      <c r="R2667" s="90">
        <f>IFERROR(VLOOKUP(CONCATENATE($A2667,"B"),'05 APU'!$T:$AB,9,),0)</f>
        <v>0</v>
      </c>
      <c r="S2667" s="90">
        <f>IFERROR(VLOOKUP(CONCATENATE($A2667,"A"),'05 APU'!$T:$AB,9,),0)</f>
        <v>0</v>
      </c>
      <c r="U2667" s="421"/>
      <c r="V2667" s="424"/>
      <c r="W2667" s="429" t="s">
        <v>7203</v>
      </c>
    </row>
    <row r="2668" spans="1:23" ht="21" x14ac:dyDescent="0.25">
      <c r="A2668" s="88">
        <v>2658</v>
      </c>
      <c r="B2668" s="673" t="s">
        <v>5574</v>
      </c>
      <c r="C2668" s="682" t="s">
        <v>6723</v>
      </c>
      <c r="D2668" s="681" t="str">
        <f>IFERROR(VLOOKUP(CONCATENATE($A2668,"T"),'05 APU'!$1:$1048576,3,),"")</f>
        <v/>
      </c>
      <c r="E2668" s="681" t="str">
        <f>IFERROR(VLOOKUP(CONCATENATE($A2668,"T2"),'05 APU'!$1:$1048576,3,),"")</f>
        <v/>
      </c>
      <c r="F2668" s="681" t="str">
        <f>IFERROR(VLOOKUP(CONCATENATE($A2668,"T3"),'05 APU'!$1:$1048576,3,),"")</f>
        <v/>
      </c>
      <c r="G2668" s="672" t="s">
        <v>168</v>
      </c>
      <c r="H2668" s="351"/>
      <c r="I2668" s="90">
        <f>IFERROR((VLOOKUP(CONCATENATE($A2668,"D"),'05 APU'!$1:$1048576,9,)),0)</f>
        <v>0</v>
      </c>
      <c r="J2668" s="90">
        <f t="shared" si="83"/>
        <v>0</v>
      </c>
      <c r="K2668" s="297" t="str">
        <f>IFERROR(VLOOKUP(CONCATENATE($A2668,"C"),'05 APU'!$1:$1048576,9,),"")</f>
        <v/>
      </c>
      <c r="L2668" s="297" t="str">
        <f>IFERROR(VLOOKUP(CONCATENATE($A2668,"B"),'05 APU'!$1:$1048576,9,),"")</f>
        <v/>
      </c>
      <c r="M2668" s="297" t="str">
        <f>IFERROR(VLOOKUP(CONCATENATE($A2668,"A"),'05 APU'!$1:$1048576,9,),"")</f>
        <v/>
      </c>
      <c r="N2668" s="86"/>
      <c r="O2668" s="90">
        <f>IFERROR(VLOOKUP(CONCATENATE($A2668,"D"),'05 APU'!$T:$AB,9,),0)</f>
        <v>0</v>
      </c>
      <c r="P2668" s="90">
        <f t="shared" si="84"/>
        <v>0</v>
      </c>
      <c r="Q2668" s="90">
        <f>IFERROR(VLOOKUP(CONCATENATE($A2668,"C"),'05 APU'!$T:$AB,9,),0)</f>
        <v>0</v>
      </c>
      <c r="R2668" s="90">
        <f>IFERROR(VLOOKUP(CONCATENATE($A2668,"B"),'05 APU'!$T:$AB,9,),0)</f>
        <v>0</v>
      </c>
      <c r="S2668" s="90">
        <f>IFERROR(VLOOKUP(CONCATENATE($A2668,"A"),'05 APU'!$T:$AB,9,),0)</f>
        <v>0</v>
      </c>
      <c r="U2668" s="421"/>
      <c r="V2668" s="424"/>
      <c r="W2668" s="429" t="s">
        <v>7203</v>
      </c>
    </row>
    <row r="2669" spans="1:23" ht="21" x14ac:dyDescent="0.25">
      <c r="A2669" s="88">
        <v>2659</v>
      </c>
      <c r="B2669" s="673" t="s">
        <v>5575</v>
      </c>
      <c r="C2669" s="682" t="s">
        <v>6724</v>
      </c>
      <c r="D2669" s="681" t="str">
        <f>IFERROR(VLOOKUP(CONCATENATE($A2669,"T"),'05 APU'!$1:$1048576,3,),"")</f>
        <v/>
      </c>
      <c r="E2669" s="681" t="str">
        <f>IFERROR(VLOOKUP(CONCATENATE($A2669,"T2"),'05 APU'!$1:$1048576,3,),"")</f>
        <v/>
      </c>
      <c r="F2669" s="681" t="str">
        <f>IFERROR(VLOOKUP(CONCATENATE($A2669,"T3"),'05 APU'!$1:$1048576,3,),"")</f>
        <v/>
      </c>
      <c r="G2669" s="672" t="s">
        <v>168</v>
      </c>
      <c r="H2669" s="351"/>
      <c r="I2669" s="90">
        <f>IFERROR((VLOOKUP(CONCATENATE($A2669,"D"),'05 APU'!$1:$1048576,9,)),0)</f>
        <v>0</v>
      </c>
      <c r="J2669" s="90">
        <f t="shared" si="83"/>
        <v>0</v>
      </c>
      <c r="K2669" s="297" t="str">
        <f>IFERROR(VLOOKUP(CONCATENATE($A2669,"C"),'05 APU'!$1:$1048576,9,),"")</f>
        <v/>
      </c>
      <c r="L2669" s="297" t="str">
        <f>IFERROR(VLOOKUP(CONCATENATE($A2669,"B"),'05 APU'!$1:$1048576,9,),"")</f>
        <v/>
      </c>
      <c r="M2669" s="297" t="str">
        <f>IFERROR(VLOOKUP(CONCATENATE($A2669,"A"),'05 APU'!$1:$1048576,9,),"")</f>
        <v/>
      </c>
      <c r="N2669" s="86"/>
      <c r="O2669" s="90">
        <f>IFERROR(VLOOKUP(CONCATENATE($A2669,"D"),'05 APU'!$T:$AB,9,),0)</f>
        <v>0</v>
      </c>
      <c r="P2669" s="90">
        <f t="shared" si="84"/>
        <v>0</v>
      </c>
      <c r="Q2669" s="90">
        <f>IFERROR(VLOOKUP(CONCATENATE($A2669,"C"),'05 APU'!$T:$AB,9,),0)</f>
        <v>0</v>
      </c>
      <c r="R2669" s="90">
        <f>IFERROR(VLOOKUP(CONCATENATE($A2669,"B"),'05 APU'!$T:$AB,9,),0)</f>
        <v>0</v>
      </c>
      <c r="S2669" s="90">
        <f>IFERROR(VLOOKUP(CONCATENATE($A2669,"A"),'05 APU'!$T:$AB,9,),0)</f>
        <v>0</v>
      </c>
      <c r="U2669" s="421"/>
      <c r="V2669" s="424"/>
      <c r="W2669" s="429" t="s">
        <v>7203</v>
      </c>
    </row>
    <row r="2670" spans="1:23" ht="21" x14ac:dyDescent="0.25">
      <c r="A2670" s="88">
        <v>2660</v>
      </c>
      <c r="B2670" s="673" t="s">
        <v>5576</v>
      </c>
      <c r="C2670" s="682" t="s">
        <v>6725</v>
      </c>
      <c r="D2670" s="681" t="str">
        <f>IFERROR(VLOOKUP(CONCATENATE($A2670,"T"),'05 APU'!$1:$1048576,3,),"")</f>
        <v/>
      </c>
      <c r="E2670" s="681" t="str">
        <f>IFERROR(VLOOKUP(CONCATENATE($A2670,"T2"),'05 APU'!$1:$1048576,3,),"")</f>
        <v/>
      </c>
      <c r="F2670" s="681" t="str">
        <f>IFERROR(VLOOKUP(CONCATENATE($A2670,"T3"),'05 APU'!$1:$1048576,3,),"")</f>
        <v/>
      </c>
      <c r="G2670" s="672" t="s">
        <v>168</v>
      </c>
      <c r="H2670" s="351"/>
      <c r="I2670" s="90">
        <f>IFERROR((VLOOKUP(CONCATENATE($A2670,"D"),'05 APU'!$1:$1048576,9,)),0)</f>
        <v>0</v>
      </c>
      <c r="J2670" s="90">
        <f t="shared" si="83"/>
        <v>0</v>
      </c>
      <c r="K2670" s="297" t="str">
        <f>IFERROR(VLOOKUP(CONCATENATE($A2670,"C"),'05 APU'!$1:$1048576,9,),"")</f>
        <v/>
      </c>
      <c r="L2670" s="297" t="str">
        <f>IFERROR(VLOOKUP(CONCATENATE($A2670,"B"),'05 APU'!$1:$1048576,9,),"")</f>
        <v/>
      </c>
      <c r="M2670" s="297" t="str">
        <f>IFERROR(VLOOKUP(CONCATENATE($A2670,"A"),'05 APU'!$1:$1048576,9,),"")</f>
        <v/>
      </c>
      <c r="N2670" s="86"/>
      <c r="O2670" s="90">
        <f>IFERROR(VLOOKUP(CONCATENATE($A2670,"D"),'05 APU'!$T:$AB,9,),0)</f>
        <v>0</v>
      </c>
      <c r="P2670" s="90">
        <f t="shared" si="84"/>
        <v>0</v>
      </c>
      <c r="Q2670" s="90">
        <f>IFERROR(VLOOKUP(CONCATENATE($A2670,"C"),'05 APU'!$T:$AB,9,),0)</f>
        <v>0</v>
      </c>
      <c r="R2670" s="90">
        <f>IFERROR(VLOOKUP(CONCATENATE($A2670,"B"),'05 APU'!$T:$AB,9,),0)</f>
        <v>0</v>
      </c>
      <c r="S2670" s="90">
        <f>IFERROR(VLOOKUP(CONCATENATE($A2670,"A"),'05 APU'!$T:$AB,9,),0)</f>
        <v>0</v>
      </c>
      <c r="U2670" s="421"/>
      <c r="V2670" s="424"/>
      <c r="W2670" s="429" t="s">
        <v>7203</v>
      </c>
    </row>
    <row r="2671" spans="1:23" ht="21" x14ac:dyDescent="0.25">
      <c r="A2671" s="88">
        <v>2661</v>
      </c>
      <c r="B2671" s="673" t="s">
        <v>5577</v>
      </c>
      <c r="C2671" s="682" t="s">
        <v>6726</v>
      </c>
      <c r="D2671" s="681" t="str">
        <f>IFERROR(VLOOKUP(CONCATENATE($A2671,"T"),'05 APU'!$1:$1048576,3,),"")</f>
        <v/>
      </c>
      <c r="E2671" s="681" t="str">
        <f>IFERROR(VLOOKUP(CONCATENATE($A2671,"T2"),'05 APU'!$1:$1048576,3,),"")</f>
        <v/>
      </c>
      <c r="F2671" s="681" t="str">
        <f>IFERROR(VLOOKUP(CONCATENATE($A2671,"T3"),'05 APU'!$1:$1048576,3,),"")</f>
        <v/>
      </c>
      <c r="G2671" s="672" t="s">
        <v>168</v>
      </c>
      <c r="H2671" s="351"/>
      <c r="I2671" s="90">
        <f>IFERROR((VLOOKUP(CONCATENATE($A2671,"D"),'05 APU'!$1:$1048576,9,)),0)</f>
        <v>0</v>
      </c>
      <c r="J2671" s="90">
        <f t="shared" si="83"/>
        <v>0</v>
      </c>
      <c r="K2671" s="297" t="str">
        <f>IFERROR(VLOOKUP(CONCATENATE($A2671,"C"),'05 APU'!$1:$1048576,9,),"")</f>
        <v/>
      </c>
      <c r="L2671" s="297" t="str">
        <f>IFERROR(VLOOKUP(CONCATENATE($A2671,"B"),'05 APU'!$1:$1048576,9,),"")</f>
        <v/>
      </c>
      <c r="M2671" s="297" t="str">
        <f>IFERROR(VLOOKUP(CONCATENATE($A2671,"A"),'05 APU'!$1:$1048576,9,),"")</f>
        <v/>
      </c>
      <c r="N2671" s="86"/>
      <c r="O2671" s="90">
        <f>IFERROR(VLOOKUP(CONCATENATE($A2671,"D"),'05 APU'!$T:$AB,9,),0)</f>
        <v>0</v>
      </c>
      <c r="P2671" s="90">
        <f t="shared" si="84"/>
        <v>0</v>
      </c>
      <c r="Q2671" s="90">
        <f>IFERROR(VLOOKUP(CONCATENATE($A2671,"C"),'05 APU'!$T:$AB,9,),0)</f>
        <v>0</v>
      </c>
      <c r="R2671" s="90">
        <f>IFERROR(VLOOKUP(CONCATENATE($A2671,"B"),'05 APU'!$T:$AB,9,),0)</f>
        <v>0</v>
      </c>
      <c r="S2671" s="90">
        <f>IFERROR(VLOOKUP(CONCATENATE($A2671,"A"),'05 APU'!$T:$AB,9,),0)</f>
        <v>0</v>
      </c>
      <c r="U2671" s="421"/>
      <c r="V2671" s="424"/>
      <c r="W2671" s="429" t="s">
        <v>7203</v>
      </c>
    </row>
    <row r="2672" spans="1:23" ht="21" x14ac:dyDescent="0.25">
      <c r="A2672" s="88">
        <v>2662</v>
      </c>
      <c r="B2672" s="673" t="s">
        <v>5578</v>
      </c>
      <c r="C2672" s="682" t="s">
        <v>6727</v>
      </c>
      <c r="D2672" s="681" t="str">
        <f>IFERROR(VLOOKUP(CONCATENATE($A2672,"T"),'05 APU'!$1:$1048576,3,),"")</f>
        <v/>
      </c>
      <c r="E2672" s="681" t="str">
        <f>IFERROR(VLOOKUP(CONCATENATE($A2672,"T2"),'05 APU'!$1:$1048576,3,),"")</f>
        <v/>
      </c>
      <c r="F2672" s="681" t="str">
        <f>IFERROR(VLOOKUP(CONCATENATE($A2672,"T3"),'05 APU'!$1:$1048576,3,),"")</f>
        <v/>
      </c>
      <c r="G2672" s="672" t="s">
        <v>168</v>
      </c>
      <c r="H2672" s="351"/>
      <c r="I2672" s="90">
        <f>IFERROR((VLOOKUP(CONCATENATE($A2672,"D"),'05 APU'!$1:$1048576,9,)),0)</f>
        <v>0</v>
      </c>
      <c r="J2672" s="90">
        <f t="shared" si="83"/>
        <v>0</v>
      </c>
      <c r="K2672" s="297" t="str">
        <f>IFERROR(VLOOKUP(CONCATENATE($A2672,"C"),'05 APU'!$1:$1048576,9,),"")</f>
        <v/>
      </c>
      <c r="L2672" s="297" t="str">
        <f>IFERROR(VLOOKUP(CONCATENATE($A2672,"B"),'05 APU'!$1:$1048576,9,),"")</f>
        <v/>
      </c>
      <c r="M2672" s="297" t="str">
        <f>IFERROR(VLOOKUP(CONCATENATE($A2672,"A"),'05 APU'!$1:$1048576,9,),"")</f>
        <v/>
      </c>
      <c r="N2672" s="86"/>
      <c r="O2672" s="90">
        <f>IFERROR(VLOOKUP(CONCATENATE($A2672,"D"),'05 APU'!$T:$AB,9,),0)</f>
        <v>0</v>
      </c>
      <c r="P2672" s="90">
        <f t="shared" si="84"/>
        <v>0</v>
      </c>
      <c r="Q2672" s="90">
        <f>IFERROR(VLOOKUP(CONCATENATE($A2672,"C"),'05 APU'!$T:$AB,9,),0)</f>
        <v>0</v>
      </c>
      <c r="R2672" s="90">
        <f>IFERROR(VLOOKUP(CONCATENATE($A2672,"B"),'05 APU'!$T:$AB,9,),0)</f>
        <v>0</v>
      </c>
      <c r="S2672" s="90">
        <f>IFERROR(VLOOKUP(CONCATENATE($A2672,"A"),'05 APU'!$T:$AB,9,),0)</f>
        <v>0</v>
      </c>
      <c r="U2672" s="421"/>
      <c r="V2672" s="424"/>
      <c r="W2672" s="429" t="s">
        <v>7203</v>
      </c>
    </row>
    <row r="2673" spans="1:23" ht="21" x14ac:dyDescent="0.25">
      <c r="A2673" s="88">
        <v>2663</v>
      </c>
      <c r="B2673" s="673" t="s">
        <v>5579</v>
      </c>
      <c r="C2673" s="682" t="s">
        <v>6728</v>
      </c>
      <c r="D2673" s="681" t="str">
        <f>IFERROR(VLOOKUP(CONCATENATE($A2673,"T"),'05 APU'!$1:$1048576,3,),"")</f>
        <v/>
      </c>
      <c r="E2673" s="681" t="str">
        <f>IFERROR(VLOOKUP(CONCATENATE($A2673,"T2"),'05 APU'!$1:$1048576,3,),"")</f>
        <v/>
      </c>
      <c r="F2673" s="681" t="str">
        <f>IFERROR(VLOOKUP(CONCATENATE($A2673,"T3"),'05 APU'!$1:$1048576,3,),"")</f>
        <v/>
      </c>
      <c r="G2673" s="672" t="s">
        <v>168</v>
      </c>
      <c r="H2673" s="351"/>
      <c r="I2673" s="90">
        <f>IFERROR((VLOOKUP(CONCATENATE($A2673,"D"),'05 APU'!$1:$1048576,9,)),0)</f>
        <v>0</v>
      </c>
      <c r="J2673" s="90">
        <f t="shared" si="83"/>
        <v>0</v>
      </c>
      <c r="K2673" s="297" t="str">
        <f>IFERROR(VLOOKUP(CONCATENATE($A2673,"C"),'05 APU'!$1:$1048576,9,),"")</f>
        <v/>
      </c>
      <c r="L2673" s="297" t="str">
        <f>IFERROR(VLOOKUP(CONCATENATE($A2673,"B"),'05 APU'!$1:$1048576,9,),"")</f>
        <v/>
      </c>
      <c r="M2673" s="297" t="str">
        <f>IFERROR(VLOOKUP(CONCATENATE($A2673,"A"),'05 APU'!$1:$1048576,9,),"")</f>
        <v/>
      </c>
      <c r="N2673" s="86"/>
      <c r="O2673" s="90">
        <f>IFERROR(VLOOKUP(CONCATENATE($A2673,"D"),'05 APU'!$T:$AB,9,),0)</f>
        <v>0</v>
      </c>
      <c r="P2673" s="90">
        <f t="shared" si="84"/>
        <v>0</v>
      </c>
      <c r="Q2673" s="90">
        <f>IFERROR(VLOOKUP(CONCATENATE($A2673,"C"),'05 APU'!$T:$AB,9,),0)</f>
        <v>0</v>
      </c>
      <c r="R2673" s="90">
        <f>IFERROR(VLOOKUP(CONCATENATE($A2673,"B"),'05 APU'!$T:$AB,9,),0)</f>
        <v>0</v>
      </c>
      <c r="S2673" s="90">
        <f>IFERROR(VLOOKUP(CONCATENATE($A2673,"A"),'05 APU'!$T:$AB,9,),0)</f>
        <v>0</v>
      </c>
      <c r="U2673" s="421"/>
      <c r="V2673" s="424"/>
      <c r="W2673" s="429" t="s">
        <v>7203</v>
      </c>
    </row>
    <row r="2674" spans="1:23" ht="21" x14ac:dyDescent="0.25">
      <c r="A2674" s="88">
        <v>2664</v>
      </c>
      <c r="B2674" s="673" t="s">
        <v>5580</v>
      </c>
      <c r="C2674" s="682" t="s">
        <v>6729</v>
      </c>
      <c r="D2674" s="681" t="str">
        <f>IFERROR(VLOOKUP(CONCATENATE($A2674,"T"),'05 APU'!$1:$1048576,3,),"")</f>
        <v/>
      </c>
      <c r="E2674" s="681" t="str">
        <f>IFERROR(VLOOKUP(CONCATENATE($A2674,"T2"),'05 APU'!$1:$1048576,3,),"")</f>
        <v/>
      </c>
      <c r="F2674" s="681" t="str">
        <f>IFERROR(VLOOKUP(CONCATENATE($A2674,"T3"),'05 APU'!$1:$1048576,3,),"")</f>
        <v/>
      </c>
      <c r="G2674" s="672" t="s">
        <v>168</v>
      </c>
      <c r="H2674" s="351"/>
      <c r="I2674" s="90">
        <f>IFERROR((VLOOKUP(CONCATENATE($A2674,"D"),'05 APU'!$1:$1048576,9,)),0)</f>
        <v>0</v>
      </c>
      <c r="J2674" s="90">
        <f t="shared" si="83"/>
        <v>0</v>
      </c>
      <c r="K2674" s="297" t="str">
        <f>IFERROR(VLOOKUP(CONCATENATE($A2674,"C"),'05 APU'!$1:$1048576,9,),"")</f>
        <v/>
      </c>
      <c r="L2674" s="297" t="str">
        <f>IFERROR(VLOOKUP(CONCATENATE($A2674,"B"),'05 APU'!$1:$1048576,9,),"")</f>
        <v/>
      </c>
      <c r="M2674" s="297" t="str">
        <f>IFERROR(VLOOKUP(CONCATENATE($A2674,"A"),'05 APU'!$1:$1048576,9,),"")</f>
        <v/>
      </c>
      <c r="N2674" s="86"/>
      <c r="O2674" s="90">
        <f>IFERROR(VLOOKUP(CONCATENATE($A2674,"D"),'05 APU'!$T:$AB,9,),0)</f>
        <v>0</v>
      </c>
      <c r="P2674" s="90">
        <f t="shared" si="84"/>
        <v>0</v>
      </c>
      <c r="Q2674" s="90">
        <f>IFERROR(VLOOKUP(CONCATENATE($A2674,"C"),'05 APU'!$T:$AB,9,),0)</f>
        <v>0</v>
      </c>
      <c r="R2674" s="90">
        <f>IFERROR(VLOOKUP(CONCATENATE($A2674,"B"),'05 APU'!$T:$AB,9,),0)</f>
        <v>0</v>
      </c>
      <c r="S2674" s="90">
        <f>IFERROR(VLOOKUP(CONCATENATE($A2674,"A"),'05 APU'!$T:$AB,9,),0)</f>
        <v>0</v>
      </c>
      <c r="U2674" s="421"/>
      <c r="V2674" s="424"/>
      <c r="W2674" s="429" t="s">
        <v>7203</v>
      </c>
    </row>
    <row r="2675" spans="1:23" ht="21" x14ac:dyDescent="0.25">
      <c r="A2675" s="88">
        <v>2665</v>
      </c>
      <c r="B2675" s="673" t="s">
        <v>5581</v>
      </c>
      <c r="C2675" s="682" t="s">
        <v>6730</v>
      </c>
      <c r="D2675" s="681" t="str">
        <f>IFERROR(VLOOKUP(CONCATENATE($A2675,"T"),'05 APU'!$1:$1048576,3,),"")</f>
        <v/>
      </c>
      <c r="E2675" s="681" t="str">
        <f>IFERROR(VLOOKUP(CONCATENATE($A2675,"T2"),'05 APU'!$1:$1048576,3,),"")</f>
        <v/>
      </c>
      <c r="F2675" s="681" t="str">
        <f>IFERROR(VLOOKUP(CONCATENATE($A2675,"T3"),'05 APU'!$1:$1048576,3,),"")</f>
        <v/>
      </c>
      <c r="G2675" s="672" t="s">
        <v>168</v>
      </c>
      <c r="H2675" s="351"/>
      <c r="I2675" s="90">
        <f>IFERROR((VLOOKUP(CONCATENATE($A2675,"D"),'05 APU'!$1:$1048576,9,)),0)</f>
        <v>0</v>
      </c>
      <c r="J2675" s="90">
        <f t="shared" ref="J2675:J2738" si="85">IFERROR(I2675*H2675,0)</f>
        <v>0</v>
      </c>
      <c r="K2675" s="297" t="str">
        <f>IFERROR(VLOOKUP(CONCATENATE($A2675,"C"),'05 APU'!$1:$1048576,9,),"")</f>
        <v/>
      </c>
      <c r="L2675" s="297" t="str">
        <f>IFERROR(VLOOKUP(CONCATENATE($A2675,"B"),'05 APU'!$1:$1048576,9,),"")</f>
        <v/>
      </c>
      <c r="M2675" s="297" t="str">
        <f>IFERROR(VLOOKUP(CONCATENATE($A2675,"A"),'05 APU'!$1:$1048576,9,),"")</f>
        <v/>
      </c>
      <c r="N2675" s="86"/>
      <c r="O2675" s="90">
        <f>IFERROR(VLOOKUP(CONCATENATE($A2675,"D"),'05 APU'!$T:$AB,9,),0)</f>
        <v>0</v>
      </c>
      <c r="P2675" s="90">
        <f t="shared" si="84"/>
        <v>0</v>
      </c>
      <c r="Q2675" s="90">
        <f>IFERROR(VLOOKUP(CONCATENATE($A2675,"C"),'05 APU'!$T:$AB,9,),0)</f>
        <v>0</v>
      </c>
      <c r="R2675" s="90">
        <f>IFERROR(VLOOKUP(CONCATENATE($A2675,"B"),'05 APU'!$T:$AB,9,),0)</f>
        <v>0</v>
      </c>
      <c r="S2675" s="90">
        <f>IFERROR(VLOOKUP(CONCATENATE($A2675,"A"),'05 APU'!$T:$AB,9,),0)</f>
        <v>0</v>
      </c>
      <c r="U2675" s="421"/>
      <c r="V2675" s="424"/>
      <c r="W2675" s="429" t="s">
        <v>7203</v>
      </c>
    </row>
    <row r="2676" spans="1:23" ht="21" x14ac:dyDescent="0.25">
      <c r="A2676" s="88">
        <v>2666</v>
      </c>
      <c r="B2676" s="673" t="s">
        <v>5582</v>
      </c>
      <c r="C2676" s="682" t="s">
        <v>6731</v>
      </c>
      <c r="D2676" s="681" t="str">
        <f>IFERROR(VLOOKUP(CONCATENATE($A2676,"T"),'05 APU'!$1:$1048576,3,),"")</f>
        <v/>
      </c>
      <c r="E2676" s="681" t="str">
        <f>IFERROR(VLOOKUP(CONCATENATE($A2676,"T2"),'05 APU'!$1:$1048576,3,),"")</f>
        <v/>
      </c>
      <c r="F2676" s="681" t="str">
        <f>IFERROR(VLOOKUP(CONCATENATE($A2676,"T3"),'05 APU'!$1:$1048576,3,),"")</f>
        <v/>
      </c>
      <c r="G2676" s="672" t="s">
        <v>168</v>
      </c>
      <c r="H2676" s="351"/>
      <c r="I2676" s="90">
        <f>IFERROR((VLOOKUP(CONCATENATE($A2676,"D"),'05 APU'!$1:$1048576,9,)),0)</f>
        <v>0</v>
      </c>
      <c r="J2676" s="90">
        <f t="shared" si="85"/>
        <v>0</v>
      </c>
      <c r="K2676" s="297" t="str">
        <f>IFERROR(VLOOKUP(CONCATENATE($A2676,"C"),'05 APU'!$1:$1048576,9,),"")</f>
        <v/>
      </c>
      <c r="L2676" s="297" t="str">
        <f>IFERROR(VLOOKUP(CONCATENATE($A2676,"B"),'05 APU'!$1:$1048576,9,),"")</f>
        <v/>
      </c>
      <c r="M2676" s="297" t="str">
        <f>IFERROR(VLOOKUP(CONCATENATE($A2676,"A"),'05 APU'!$1:$1048576,9,),"")</f>
        <v/>
      </c>
      <c r="N2676" s="86"/>
      <c r="O2676" s="90">
        <f>IFERROR(VLOOKUP(CONCATENATE($A2676,"D"),'05 APU'!$T:$AB,9,),0)</f>
        <v>0</v>
      </c>
      <c r="P2676" s="90">
        <f t="shared" si="84"/>
        <v>0</v>
      </c>
      <c r="Q2676" s="90">
        <f>IFERROR(VLOOKUP(CONCATENATE($A2676,"C"),'05 APU'!$T:$AB,9,),0)</f>
        <v>0</v>
      </c>
      <c r="R2676" s="90">
        <f>IFERROR(VLOOKUP(CONCATENATE($A2676,"B"),'05 APU'!$T:$AB,9,),0)</f>
        <v>0</v>
      </c>
      <c r="S2676" s="90">
        <f>IFERROR(VLOOKUP(CONCATENATE($A2676,"A"),'05 APU'!$T:$AB,9,),0)</f>
        <v>0</v>
      </c>
      <c r="U2676" s="421"/>
      <c r="V2676" s="424"/>
      <c r="W2676" s="429" t="s">
        <v>7203</v>
      </c>
    </row>
    <row r="2677" spans="1:23" ht="21" x14ac:dyDescent="0.25">
      <c r="A2677" s="88">
        <v>2667</v>
      </c>
      <c r="B2677" s="673" t="s">
        <v>5583</v>
      </c>
      <c r="C2677" s="682" t="s">
        <v>6732</v>
      </c>
      <c r="D2677" s="681" t="str">
        <f>IFERROR(VLOOKUP(CONCATENATE($A2677,"T"),'05 APU'!$1:$1048576,3,),"")</f>
        <v/>
      </c>
      <c r="E2677" s="681" t="str">
        <f>IFERROR(VLOOKUP(CONCATENATE($A2677,"T2"),'05 APU'!$1:$1048576,3,),"")</f>
        <v/>
      </c>
      <c r="F2677" s="681" t="str">
        <f>IFERROR(VLOOKUP(CONCATENATE($A2677,"T3"),'05 APU'!$1:$1048576,3,),"")</f>
        <v/>
      </c>
      <c r="G2677" s="672" t="s">
        <v>168</v>
      </c>
      <c r="H2677" s="351"/>
      <c r="I2677" s="90">
        <f>IFERROR((VLOOKUP(CONCATENATE($A2677,"D"),'05 APU'!$1:$1048576,9,)),0)</f>
        <v>0</v>
      </c>
      <c r="J2677" s="90">
        <f t="shared" si="85"/>
        <v>0</v>
      </c>
      <c r="K2677" s="297" t="str">
        <f>IFERROR(VLOOKUP(CONCATENATE($A2677,"C"),'05 APU'!$1:$1048576,9,),"")</f>
        <v/>
      </c>
      <c r="L2677" s="297" t="str">
        <f>IFERROR(VLOOKUP(CONCATENATE($A2677,"B"),'05 APU'!$1:$1048576,9,),"")</f>
        <v/>
      </c>
      <c r="M2677" s="297" t="str">
        <f>IFERROR(VLOOKUP(CONCATENATE($A2677,"A"),'05 APU'!$1:$1048576,9,),"")</f>
        <v/>
      </c>
      <c r="N2677" s="86"/>
      <c r="O2677" s="90">
        <f>IFERROR(VLOOKUP(CONCATENATE($A2677,"D"),'05 APU'!$T:$AB,9,),0)</f>
        <v>0</v>
      </c>
      <c r="P2677" s="90">
        <f t="shared" si="84"/>
        <v>0</v>
      </c>
      <c r="Q2677" s="90">
        <f>IFERROR(VLOOKUP(CONCATENATE($A2677,"C"),'05 APU'!$T:$AB,9,),0)</f>
        <v>0</v>
      </c>
      <c r="R2677" s="90">
        <f>IFERROR(VLOOKUP(CONCATENATE($A2677,"B"),'05 APU'!$T:$AB,9,),0)</f>
        <v>0</v>
      </c>
      <c r="S2677" s="90">
        <f>IFERROR(VLOOKUP(CONCATENATE($A2677,"A"),'05 APU'!$T:$AB,9,),0)</f>
        <v>0</v>
      </c>
      <c r="U2677" s="421"/>
      <c r="V2677" s="424"/>
      <c r="W2677" s="429" t="s">
        <v>7203</v>
      </c>
    </row>
    <row r="2678" spans="1:23" ht="21" x14ac:dyDescent="0.25">
      <c r="A2678" s="88">
        <v>2668</v>
      </c>
      <c r="B2678" s="673" t="s">
        <v>5584</v>
      </c>
      <c r="C2678" s="682" t="s">
        <v>6733</v>
      </c>
      <c r="D2678" s="681" t="str">
        <f>IFERROR(VLOOKUP(CONCATENATE($A2678,"T"),'05 APU'!$1:$1048576,3,),"")</f>
        <v/>
      </c>
      <c r="E2678" s="681" t="str">
        <f>IFERROR(VLOOKUP(CONCATENATE($A2678,"T2"),'05 APU'!$1:$1048576,3,),"")</f>
        <v/>
      </c>
      <c r="F2678" s="681" t="str">
        <f>IFERROR(VLOOKUP(CONCATENATE($A2678,"T3"),'05 APU'!$1:$1048576,3,),"")</f>
        <v/>
      </c>
      <c r="G2678" s="672" t="s">
        <v>168</v>
      </c>
      <c r="H2678" s="351"/>
      <c r="I2678" s="90">
        <f>IFERROR((VLOOKUP(CONCATENATE($A2678,"D"),'05 APU'!$1:$1048576,9,)),0)</f>
        <v>0</v>
      </c>
      <c r="J2678" s="90">
        <f t="shared" si="85"/>
        <v>0</v>
      </c>
      <c r="K2678" s="297" t="str">
        <f>IFERROR(VLOOKUP(CONCATENATE($A2678,"C"),'05 APU'!$1:$1048576,9,),"")</f>
        <v/>
      </c>
      <c r="L2678" s="297" t="str">
        <f>IFERROR(VLOOKUP(CONCATENATE($A2678,"B"),'05 APU'!$1:$1048576,9,),"")</f>
        <v/>
      </c>
      <c r="M2678" s="297" t="str">
        <f>IFERROR(VLOOKUP(CONCATENATE($A2678,"A"),'05 APU'!$1:$1048576,9,),"")</f>
        <v/>
      </c>
      <c r="N2678" s="86"/>
      <c r="O2678" s="90">
        <f>IFERROR(VLOOKUP(CONCATENATE($A2678,"D"),'05 APU'!$T:$AB,9,),0)</f>
        <v>0</v>
      </c>
      <c r="P2678" s="90">
        <f t="shared" si="84"/>
        <v>0</v>
      </c>
      <c r="Q2678" s="90">
        <f>IFERROR(VLOOKUP(CONCATENATE($A2678,"C"),'05 APU'!$T:$AB,9,),0)</f>
        <v>0</v>
      </c>
      <c r="R2678" s="90">
        <f>IFERROR(VLOOKUP(CONCATENATE($A2678,"B"),'05 APU'!$T:$AB,9,),0)</f>
        <v>0</v>
      </c>
      <c r="S2678" s="90">
        <f>IFERROR(VLOOKUP(CONCATENATE($A2678,"A"),'05 APU'!$T:$AB,9,),0)</f>
        <v>0</v>
      </c>
      <c r="U2678" s="421"/>
      <c r="V2678" s="424"/>
      <c r="W2678" s="429" t="s">
        <v>7203</v>
      </c>
    </row>
    <row r="2679" spans="1:23" ht="21" x14ac:dyDescent="0.25">
      <c r="A2679" s="88">
        <v>2669</v>
      </c>
      <c r="B2679" s="673" t="s">
        <v>5585</v>
      </c>
      <c r="C2679" s="682" t="s">
        <v>6734</v>
      </c>
      <c r="D2679" s="681" t="str">
        <f>IFERROR(VLOOKUP(CONCATENATE($A2679,"T"),'05 APU'!$1:$1048576,3,),"")</f>
        <v/>
      </c>
      <c r="E2679" s="681" t="str">
        <f>IFERROR(VLOOKUP(CONCATENATE($A2679,"T2"),'05 APU'!$1:$1048576,3,),"")</f>
        <v/>
      </c>
      <c r="F2679" s="681" t="str">
        <f>IFERROR(VLOOKUP(CONCATENATE($A2679,"T3"),'05 APU'!$1:$1048576,3,),"")</f>
        <v/>
      </c>
      <c r="G2679" s="672" t="s">
        <v>168</v>
      </c>
      <c r="H2679" s="351"/>
      <c r="I2679" s="90">
        <f>IFERROR((VLOOKUP(CONCATENATE($A2679,"D"),'05 APU'!$1:$1048576,9,)),0)</f>
        <v>0</v>
      </c>
      <c r="J2679" s="90">
        <f t="shared" si="85"/>
        <v>0</v>
      </c>
      <c r="K2679" s="297" t="str">
        <f>IFERROR(VLOOKUP(CONCATENATE($A2679,"C"),'05 APU'!$1:$1048576,9,),"")</f>
        <v/>
      </c>
      <c r="L2679" s="297" t="str">
        <f>IFERROR(VLOOKUP(CONCATENATE($A2679,"B"),'05 APU'!$1:$1048576,9,),"")</f>
        <v/>
      </c>
      <c r="M2679" s="297" t="str">
        <f>IFERROR(VLOOKUP(CONCATENATE($A2679,"A"),'05 APU'!$1:$1048576,9,),"")</f>
        <v/>
      </c>
      <c r="N2679" s="86"/>
      <c r="O2679" s="90">
        <f>IFERROR(VLOOKUP(CONCATENATE($A2679,"D"),'05 APU'!$T:$AB,9,),0)</f>
        <v>0</v>
      </c>
      <c r="P2679" s="90">
        <f t="shared" si="84"/>
        <v>0</v>
      </c>
      <c r="Q2679" s="90">
        <f>IFERROR(VLOOKUP(CONCATENATE($A2679,"C"),'05 APU'!$T:$AB,9,),0)</f>
        <v>0</v>
      </c>
      <c r="R2679" s="90">
        <f>IFERROR(VLOOKUP(CONCATENATE($A2679,"B"),'05 APU'!$T:$AB,9,),0)</f>
        <v>0</v>
      </c>
      <c r="S2679" s="90">
        <f>IFERROR(VLOOKUP(CONCATENATE($A2679,"A"),'05 APU'!$T:$AB,9,),0)</f>
        <v>0</v>
      </c>
      <c r="U2679" s="421"/>
      <c r="V2679" s="424"/>
      <c r="W2679" s="429" t="s">
        <v>7203</v>
      </c>
    </row>
    <row r="2680" spans="1:23" ht="21" x14ac:dyDescent="0.25">
      <c r="A2680" s="88">
        <v>2670</v>
      </c>
      <c r="B2680" s="673" t="s">
        <v>5586</v>
      </c>
      <c r="C2680" s="682" t="s">
        <v>6735</v>
      </c>
      <c r="D2680" s="681" t="str">
        <f>IFERROR(VLOOKUP(CONCATENATE($A2680,"T"),'05 APU'!$1:$1048576,3,),"")</f>
        <v/>
      </c>
      <c r="E2680" s="681" t="str">
        <f>IFERROR(VLOOKUP(CONCATENATE($A2680,"T2"),'05 APU'!$1:$1048576,3,),"")</f>
        <v/>
      </c>
      <c r="F2680" s="681" t="str">
        <f>IFERROR(VLOOKUP(CONCATENATE($A2680,"T3"),'05 APU'!$1:$1048576,3,),"")</f>
        <v/>
      </c>
      <c r="G2680" s="672" t="s">
        <v>168</v>
      </c>
      <c r="H2680" s="351"/>
      <c r="I2680" s="90">
        <f>IFERROR((VLOOKUP(CONCATENATE($A2680,"D"),'05 APU'!$1:$1048576,9,)),0)</f>
        <v>0</v>
      </c>
      <c r="J2680" s="90">
        <f t="shared" si="85"/>
        <v>0</v>
      </c>
      <c r="K2680" s="297" t="str">
        <f>IFERROR(VLOOKUP(CONCATENATE($A2680,"C"),'05 APU'!$1:$1048576,9,),"")</f>
        <v/>
      </c>
      <c r="L2680" s="297" t="str">
        <f>IFERROR(VLOOKUP(CONCATENATE($A2680,"B"),'05 APU'!$1:$1048576,9,),"")</f>
        <v/>
      </c>
      <c r="M2680" s="297" t="str">
        <f>IFERROR(VLOOKUP(CONCATENATE($A2680,"A"),'05 APU'!$1:$1048576,9,),"")</f>
        <v/>
      </c>
      <c r="N2680" s="86"/>
      <c r="O2680" s="90">
        <f>IFERROR(VLOOKUP(CONCATENATE($A2680,"D"),'05 APU'!$T:$AB,9,),0)</f>
        <v>0</v>
      </c>
      <c r="P2680" s="90">
        <f t="shared" si="84"/>
        <v>0</v>
      </c>
      <c r="Q2680" s="90">
        <f>IFERROR(VLOOKUP(CONCATENATE($A2680,"C"),'05 APU'!$T:$AB,9,),0)</f>
        <v>0</v>
      </c>
      <c r="R2680" s="90">
        <f>IFERROR(VLOOKUP(CONCATENATE($A2680,"B"),'05 APU'!$T:$AB,9,),0)</f>
        <v>0</v>
      </c>
      <c r="S2680" s="90">
        <f>IFERROR(VLOOKUP(CONCATENATE($A2680,"A"),'05 APU'!$T:$AB,9,),0)</f>
        <v>0</v>
      </c>
      <c r="U2680" s="421"/>
      <c r="V2680" s="424"/>
      <c r="W2680" s="429" t="s">
        <v>7203</v>
      </c>
    </row>
    <row r="2681" spans="1:23" ht="21" x14ac:dyDescent="0.25">
      <c r="A2681" s="88">
        <v>2671</v>
      </c>
      <c r="B2681" s="673" t="s">
        <v>5587</v>
      </c>
      <c r="C2681" s="682" t="s">
        <v>6736</v>
      </c>
      <c r="D2681" s="681" t="str">
        <f>IFERROR(VLOOKUP(CONCATENATE($A2681,"T"),'05 APU'!$1:$1048576,3,),"")</f>
        <v/>
      </c>
      <c r="E2681" s="681" t="str">
        <f>IFERROR(VLOOKUP(CONCATENATE($A2681,"T2"),'05 APU'!$1:$1048576,3,),"")</f>
        <v/>
      </c>
      <c r="F2681" s="681" t="str">
        <f>IFERROR(VLOOKUP(CONCATENATE($A2681,"T3"),'05 APU'!$1:$1048576,3,),"")</f>
        <v/>
      </c>
      <c r="G2681" s="672" t="s">
        <v>168</v>
      </c>
      <c r="H2681" s="351"/>
      <c r="I2681" s="90">
        <f>IFERROR((VLOOKUP(CONCATENATE($A2681,"D"),'05 APU'!$1:$1048576,9,)),0)</f>
        <v>0</v>
      </c>
      <c r="J2681" s="90">
        <f t="shared" si="85"/>
        <v>0</v>
      </c>
      <c r="K2681" s="297" t="str">
        <f>IFERROR(VLOOKUP(CONCATENATE($A2681,"C"),'05 APU'!$1:$1048576,9,),"")</f>
        <v/>
      </c>
      <c r="L2681" s="297" t="str">
        <f>IFERROR(VLOOKUP(CONCATENATE($A2681,"B"),'05 APU'!$1:$1048576,9,),"")</f>
        <v/>
      </c>
      <c r="M2681" s="297" t="str">
        <f>IFERROR(VLOOKUP(CONCATENATE($A2681,"A"),'05 APU'!$1:$1048576,9,),"")</f>
        <v/>
      </c>
      <c r="N2681" s="86"/>
      <c r="O2681" s="90">
        <f>IFERROR(VLOOKUP(CONCATENATE($A2681,"D"),'05 APU'!$T:$AB,9,),0)</f>
        <v>0</v>
      </c>
      <c r="P2681" s="90">
        <f t="shared" si="84"/>
        <v>0</v>
      </c>
      <c r="Q2681" s="90">
        <f>IFERROR(VLOOKUP(CONCATENATE($A2681,"C"),'05 APU'!$T:$AB,9,),0)</f>
        <v>0</v>
      </c>
      <c r="R2681" s="90">
        <f>IFERROR(VLOOKUP(CONCATENATE($A2681,"B"),'05 APU'!$T:$AB,9,),0)</f>
        <v>0</v>
      </c>
      <c r="S2681" s="90">
        <f>IFERROR(VLOOKUP(CONCATENATE($A2681,"A"),'05 APU'!$T:$AB,9,),0)</f>
        <v>0</v>
      </c>
      <c r="U2681" s="421"/>
      <c r="V2681" s="424"/>
      <c r="W2681" s="429" t="s">
        <v>7203</v>
      </c>
    </row>
    <row r="2682" spans="1:23" ht="21" x14ac:dyDescent="0.25">
      <c r="A2682" s="88">
        <v>2672</v>
      </c>
      <c r="B2682" s="673" t="s">
        <v>5588</v>
      </c>
      <c r="C2682" s="682" t="s">
        <v>6737</v>
      </c>
      <c r="D2682" s="681" t="str">
        <f>IFERROR(VLOOKUP(CONCATENATE($A2682,"T"),'05 APU'!$1:$1048576,3,),"")</f>
        <v/>
      </c>
      <c r="E2682" s="681" t="str">
        <f>IFERROR(VLOOKUP(CONCATENATE($A2682,"T2"),'05 APU'!$1:$1048576,3,),"")</f>
        <v/>
      </c>
      <c r="F2682" s="681" t="str">
        <f>IFERROR(VLOOKUP(CONCATENATE($A2682,"T3"),'05 APU'!$1:$1048576,3,),"")</f>
        <v/>
      </c>
      <c r="G2682" s="672" t="s">
        <v>168</v>
      </c>
      <c r="H2682" s="351"/>
      <c r="I2682" s="90">
        <f>IFERROR((VLOOKUP(CONCATENATE($A2682,"D"),'05 APU'!$1:$1048576,9,)),0)</f>
        <v>0</v>
      </c>
      <c r="J2682" s="90">
        <f t="shared" si="85"/>
        <v>0</v>
      </c>
      <c r="K2682" s="297" t="str">
        <f>IFERROR(VLOOKUP(CONCATENATE($A2682,"C"),'05 APU'!$1:$1048576,9,),"")</f>
        <v/>
      </c>
      <c r="L2682" s="297" t="str">
        <f>IFERROR(VLOOKUP(CONCATENATE($A2682,"B"),'05 APU'!$1:$1048576,9,),"")</f>
        <v/>
      </c>
      <c r="M2682" s="297" t="str">
        <f>IFERROR(VLOOKUP(CONCATENATE($A2682,"A"),'05 APU'!$1:$1048576,9,),"")</f>
        <v/>
      </c>
      <c r="N2682" s="86"/>
      <c r="O2682" s="90">
        <f>IFERROR(VLOOKUP(CONCATENATE($A2682,"D"),'05 APU'!$T:$AB,9,),0)</f>
        <v>0</v>
      </c>
      <c r="P2682" s="90">
        <f t="shared" si="84"/>
        <v>0</v>
      </c>
      <c r="Q2682" s="90">
        <f>IFERROR(VLOOKUP(CONCATENATE($A2682,"C"),'05 APU'!$T:$AB,9,),0)</f>
        <v>0</v>
      </c>
      <c r="R2682" s="90">
        <f>IFERROR(VLOOKUP(CONCATENATE($A2682,"B"),'05 APU'!$T:$AB,9,),0)</f>
        <v>0</v>
      </c>
      <c r="S2682" s="90">
        <f>IFERROR(VLOOKUP(CONCATENATE($A2682,"A"),'05 APU'!$T:$AB,9,),0)</f>
        <v>0</v>
      </c>
      <c r="U2682" s="421"/>
      <c r="V2682" s="424"/>
      <c r="W2682" s="429" t="s">
        <v>7203</v>
      </c>
    </row>
    <row r="2683" spans="1:23" ht="21" x14ac:dyDescent="0.25">
      <c r="A2683" s="88">
        <v>2673</v>
      </c>
      <c r="B2683" s="673" t="s">
        <v>5589</v>
      </c>
      <c r="C2683" s="682" t="s">
        <v>6738</v>
      </c>
      <c r="D2683" s="681" t="str">
        <f>IFERROR(VLOOKUP(CONCATENATE($A2683,"T"),'05 APU'!$1:$1048576,3,),"")</f>
        <v/>
      </c>
      <c r="E2683" s="681" t="str">
        <f>IFERROR(VLOOKUP(CONCATENATE($A2683,"T2"),'05 APU'!$1:$1048576,3,),"")</f>
        <v/>
      </c>
      <c r="F2683" s="681" t="str">
        <f>IFERROR(VLOOKUP(CONCATENATE($A2683,"T3"),'05 APU'!$1:$1048576,3,),"")</f>
        <v/>
      </c>
      <c r="G2683" s="672" t="s">
        <v>168</v>
      </c>
      <c r="H2683" s="351"/>
      <c r="I2683" s="90">
        <f>IFERROR((VLOOKUP(CONCATENATE($A2683,"D"),'05 APU'!$1:$1048576,9,)),0)</f>
        <v>0</v>
      </c>
      <c r="J2683" s="90">
        <f t="shared" si="85"/>
        <v>0</v>
      </c>
      <c r="K2683" s="297" t="str">
        <f>IFERROR(VLOOKUP(CONCATENATE($A2683,"C"),'05 APU'!$1:$1048576,9,),"")</f>
        <v/>
      </c>
      <c r="L2683" s="297" t="str">
        <f>IFERROR(VLOOKUP(CONCATENATE($A2683,"B"),'05 APU'!$1:$1048576,9,),"")</f>
        <v/>
      </c>
      <c r="M2683" s="297" t="str">
        <f>IFERROR(VLOOKUP(CONCATENATE($A2683,"A"),'05 APU'!$1:$1048576,9,),"")</f>
        <v/>
      </c>
      <c r="N2683" s="86"/>
      <c r="O2683" s="90">
        <f>IFERROR(VLOOKUP(CONCATENATE($A2683,"D"),'05 APU'!$T:$AB,9,),0)</f>
        <v>0</v>
      </c>
      <c r="P2683" s="90">
        <f t="shared" si="84"/>
        <v>0</v>
      </c>
      <c r="Q2683" s="90">
        <f>IFERROR(VLOOKUP(CONCATENATE($A2683,"C"),'05 APU'!$T:$AB,9,),0)</f>
        <v>0</v>
      </c>
      <c r="R2683" s="90">
        <f>IFERROR(VLOOKUP(CONCATENATE($A2683,"B"),'05 APU'!$T:$AB,9,),0)</f>
        <v>0</v>
      </c>
      <c r="S2683" s="90">
        <f>IFERROR(VLOOKUP(CONCATENATE($A2683,"A"),'05 APU'!$T:$AB,9,),0)</f>
        <v>0</v>
      </c>
      <c r="U2683" s="421"/>
      <c r="V2683" s="424"/>
      <c r="W2683" s="429" t="s">
        <v>7203</v>
      </c>
    </row>
    <row r="2684" spans="1:23" ht="21" x14ac:dyDescent="0.25">
      <c r="A2684" s="88">
        <v>2674</v>
      </c>
      <c r="B2684" s="673" t="s">
        <v>5590</v>
      </c>
      <c r="C2684" s="682" t="s">
        <v>6739</v>
      </c>
      <c r="D2684" s="681" t="str">
        <f>IFERROR(VLOOKUP(CONCATENATE($A2684,"T"),'05 APU'!$1:$1048576,3,),"")</f>
        <v/>
      </c>
      <c r="E2684" s="681" t="str">
        <f>IFERROR(VLOOKUP(CONCATENATE($A2684,"T2"),'05 APU'!$1:$1048576,3,),"")</f>
        <v/>
      </c>
      <c r="F2684" s="681" t="str">
        <f>IFERROR(VLOOKUP(CONCATENATE($A2684,"T3"),'05 APU'!$1:$1048576,3,),"")</f>
        <v/>
      </c>
      <c r="G2684" s="672" t="s">
        <v>168</v>
      </c>
      <c r="H2684" s="351"/>
      <c r="I2684" s="90">
        <f>IFERROR((VLOOKUP(CONCATENATE($A2684,"D"),'05 APU'!$1:$1048576,9,)),0)</f>
        <v>0</v>
      </c>
      <c r="J2684" s="90">
        <f t="shared" si="85"/>
        <v>0</v>
      </c>
      <c r="K2684" s="297" t="str">
        <f>IFERROR(VLOOKUP(CONCATENATE($A2684,"C"),'05 APU'!$1:$1048576,9,),"")</f>
        <v/>
      </c>
      <c r="L2684" s="297" t="str">
        <f>IFERROR(VLOOKUP(CONCATENATE($A2684,"B"),'05 APU'!$1:$1048576,9,),"")</f>
        <v/>
      </c>
      <c r="M2684" s="297" t="str">
        <f>IFERROR(VLOOKUP(CONCATENATE($A2684,"A"),'05 APU'!$1:$1048576,9,),"")</f>
        <v/>
      </c>
      <c r="N2684" s="86"/>
      <c r="O2684" s="90">
        <f>IFERROR(VLOOKUP(CONCATENATE($A2684,"D"),'05 APU'!$T:$AB,9,),0)</f>
        <v>0</v>
      </c>
      <c r="P2684" s="90">
        <f t="shared" si="84"/>
        <v>0</v>
      </c>
      <c r="Q2684" s="90">
        <f>IFERROR(VLOOKUP(CONCATENATE($A2684,"C"),'05 APU'!$T:$AB,9,),0)</f>
        <v>0</v>
      </c>
      <c r="R2684" s="90">
        <f>IFERROR(VLOOKUP(CONCATENATE($A2684,"B"),'05 APU'!$T:$AB,9,),0)</f>
        <v>0</v>
      </c>
      <c r="S2684" s="90">
        <f>IFERROR(VLOOKUP(CONCATENATE($A2684,"A"),'05 APU'!$T:$AB,9,),0)</f>
        <v>0</v>
      </c>
      <c r="U2684" s="421"/>
      <c r="V2684" s="424"/>
      <c r="W2684" s="429" t="s">
        <v>7203</v>
      </c>
    </row>
    <row r="2685" spans="1:23" ht="21" x14ac:dyDescent="0.25">
      <c r="A2685" s="88">
        <v>2675</v>
      </c>
      <c r="B2685" s="673" t="s">
        <v>5591</v>
      </c>
      <c r="C2685" s="682" t="s">
        <v>6740</v>
      </c>
      <c r="D2685" s="681" t="str">
        <f>IFERROR(VLOOKUP(CONCATENATE($A2685,"T"),'05 APU'!$1:$1048576,3,),"")</f>
        <v/>
      </c>
      <c r="E2685" s="681" t="str">
        <f>IFERROR(VLOOKUP(CONCATENATE($A2685,"T2"),'05 APU'!$1:$1048576,3,),"")</f>
        <v/>
      </c>
      <c r="F2685" s="681" t="str">
        <f>IFERROR(VLOOKUP(CONCATENATE($A2685,"T3"),'05 APU'!$1:$1048576,3,),"")</f>
        <v/>
      </c>
      <c r="G2685" s="672" t="s">
        <v>168</v>
      </c>
      <c r="H2685" s="351"/>
      <c r="I2685" s="90">
        <f>IFERROR((VLOOKUP(CONCATENATE($A2685,"D"),'05 APU'!$1:$1048576,9,)),0)</f>
        <v>0</v>
      </c>
      <c r="J2685" s="90">
        <f t="shared" si="85"/>
        <v>0</v>
      </c>
      <c r="K2685" s="297" t="str">
        <f>IFERROR(VLOOKUP(CONCATENATE($A2685,"C"),'05 APU'!$1:$1048576,9,),"")</f>
        <v/>
      </c>
      <c r="L2685" s="297" t="str">
        <f>IFERROR(VLOOKUP(CONCATENATE($A2685,"B"),'05 APU'!$1:$1048576,9,),"")</f>
        <v/>
      </c>
      <c r="M2685" s="297" t="str">
        <f>IFERROR(VLOOKUP(CONCATENATE($A2685,"A"),'05 APU'!$1:$1048576,9,),"")</f>
        <v/>
      </c>
      <c r="N2685" s="86"/>
      <c r="O2685" s="90">
        <f>IFERROR(VLOOKUP(CONCATENATE($A2685,"D"),'05 APU'!$T:$AB,9,),0)</f>
        <v>0</v>
      </c>
      <c r="P2685" s="90">
        <f t="shared" si="84"/>
        <v>0</v>
      </c>
      <c r="Q2685" s="90">
        <f>IFERROR(VLOOKUP(CONCATENATE($A2685,"C"),'05 APU'!$T:$AB,9,),0)</f>
        <v>0</v>
      </c>
      <c r="R2685" s="90">
        <f>IFERROR(VLOOKUP(CONCATENATE($A2685,"B"),'05 APU'!$T:$AB,9,),0)</f>
        <v>0</v>
      </c>
      <c r="S2685" s="90">
        <f>IFERROR(VLOOKUP(CONCATENATE($A2685,"A"),'05 APU'!$T:$AB,9,),0)</f>
        <v>0</v>
      </c>
      <c r="U2685" s="421"/>
      <c r="V2685" s="424"/>
      <c r="W2685" s="429" t="s">
        <v>7203</v>
      </c>
    </row>
    <row r="2686" spans="1:23" ht="21" x14ac:dyDescent="0.25">
      <c r="A2686" s="88">
        <v>2676</v>
      </c>
      <c r="B2686" s="673" t="s">
        <v>5592</v>
      </c>
      <c r="C2686" s="682" t="s">
        <v>6741</v>
      </c>
      <c r="D2686" s="681" t="str">
        <f>IFERROR(VLOOKUP(CONCATENATE($A2686,"T"),'05 APU'!$1:$1048576,3,),"")</f>
        <v/>
      </c>
      <c r="E2686" s="681" t="str">
        <f>IFERROR(VLOOKUP(CONCATENATE($A2686,"T2"),'05 APU'!$1:$1048576,3,),"")</f>
        <v/>
      </c>
      <c r="F2686" s="681" t="str">
        <f>IFERROR(VLOOKUP(CONCATENATE($A2686,"T3"),'05 APU'!$1:$1048576,3,),"")</f>
        <v/>
      </c>
      <c r="G2686" s="672" t="s">
        <v>168</v>
      </c>
      <c r="H2686" s="351"/>
      <c r="I2686" s="90">
        <f>IFERROR((VLOOKUP(CONCATENATE($A2686,"D"),'05 APU'!$1:$1048576,9,)),0)</f>
        <v>0</v>
      </c>
      <c r="J2686" s="90">
        <f t="shared" si="85"/>
        <v>0</v>
      </c>
      <c r="K2686" s="297" t="str">
        <f>IFERROR(VLOOKUP(CONCATENATE($A2686,"C"),'05 APU'!$1:$1048576,9,),"")</f>
        <v/>
      </c>
      <c r="L2686" s="297" t="str">
        <f>IFERROR(VLOOKUP(CONCATENATE($A2686,"B"),'05 APU'!$1:$1048576,9,),"")</f>
        <v/>
      </c>
      <c r="M2686" s="297" t="str">
        <f>IFERROR(VLOOKUP(CONCATENATE($A2686,"A"),'05 APU'!$1:$1048576,9,),"")</f>
        <v/>
      </c>
      <c r="N2686" s="86"/>
      <c r="O2686" s="90">
        <f>IFERROR(VLOOKUP(CONCATENATE($A2686,"D"),'05 APU'!$T:$AB,9,),0)</f>
        <v>0</v>
      </c>
      <c r="P2686" s="90">
        <f t="shared" si="84"/>
        <v>0</v>
      </c>
      <c r="Q2686" s="90">
        <f>IFERROR(VLOOKUP(CONCATENATE($A2686,"C"),'05 APU'!$T:$AB,9,),0)</f>
        <v>0</v>
      </c>
      <c r="R2686" s="90">
        <f>IFERROR(VLOOKUP(CONCATENATE($A2686,"B"),'05 APU'!$T:$AB,9,),0)</f>
        <v>0</v>
      </c>
      <c r="S2686" s="90">
        <f>IFERROR(VLOOKUP(CONCATENATE($A2686,"A"),'05 APU'!$T:$AB,9,),0)</f>
        <v>0</v>
      </c>
      <c r="U2686" s="421"/>
      <c r="V2686" s="424"/>
      <c r="W2686" s="429" t="s">
        <v>7203</v>
      </c>
    </row>
    <row r="2687" spans="1:23" ht="21" x14ac:dyDescent="0.25">
      <c r="A2687" s="88">
        <v>2677</v>
      </c>
      <c r="B2687" s="673" t="s">
        <v>5593</v>
      </c>
      <c r="C2687" s="682" t="s">
        <v>6742</v>
      </c>
      <c r="D2687" s="681" t="str">
        <f>IFERROR(VLOOKUP(CONCATENATE($A2687,"T"),'05 APU'!$1:$1048576,3,),"")</f>
        <v/>
      </c>
      <c r="E2687" s="681" t="str">
        <f>IFERROR(VLOOKUP(CONCATENATE($A2687,"T2"),'05 APU'!$1:$1048576,3,),"")</f>
        <v/>
      </c>
      <c r="F2687" s="681" t="str">
        <f>IFERROR(VLOOKUP(CONCATENATE($A2687,"T3"),'05 APU'!$1:$1048576,3,),"")</f>
        <v/>
      </c>
      <c r="G2687" s="672" t="s">
        <v>168</v>
      </c>
      <c r="H2687" s="351"/>
      <c r="I2687" s="90">
        <f>IFERROR((VLOOKUP(CONCATENATE($A2687,"D"),'05 APU'!$1:$1048576,9,)),0)</f>
        <v>0</v>
      </c>
      <c r="J2687" s="90">
        <f t="shared" si="85"/>
        <v>0</v>
      </c>
      <c r="K2687" s="297" t="str">
        <f>IFERROR(VLOOKUP(CONCATENATE($A2687,"C"),'05 APU'!$1:$1048576,9,),"")</f>
        <v/>
      </c>
      <c r="L2687" s="297" t="str">
        <f>IFERROR(VLOOKUP(CONCATENATE($A2687,"B"),'05 APU'!$1:$1048576,9,),"")</f>
        <v/>
      </c>
      <c r="M2687" s="297" t="str">
        <f>IFERROR(VLOOKUP(CONCATENATE($A2687,"A"),'05 APU'!$1:$1048576,9,),"")</f>
        <v/>
      </c>
      <c r="N2687" s="86"/>
      <c r="O2687" s="90">
        <f>IFERROR(VLOOKUP(CONCATENATE($A2687,"D"),'05 APU'!$T:$AB,9,),0)</f>
        <v>0</v>
      </c>
      <c r="P2687" s="90">
        <f t="shared" si="84"/>
        <v>0</v>
      </c>
      <c r="Q2687" s="90">
        <f>IFERROR(VLOOKUP(CONCATENATE($A2687,"C"),'05 APU'!$T:$AB,9,),0)</f>
        <v>0</v>
      </c>
      <c r="R2687" s="90">
        <f>IFERROR(VLOOKUP(CONCATENATE($A2687,"B"),'05 APU'!$T:$AB,9,),0)</f>
        <v>0</v>
      </c>
      <c r="S2687" s="90">
        <f>IFERROR(VLOOKUP(CONCATENATE($A2687,"A"),'05 APU'!$T:$AB,9,),0)</f>
        <v>0</v>
      </c>
      <c r="U2687" s="421"/>
      <c r="V2687" s="424"/>
      <c r="W2687" s="429" t="s">
        <v>7203</v>
      </c>
    </row>
    <row r="2688" spans="1:23" ht="21" x14ac:dyDescent="0.25">
      <c r="A2688" s="88">
        <v>2678</v>
      </c>
      <c r="B2688" s="673" t="s">
        <v>5594</v>
      </c>
      <c r="C2688" s="682" t="s">
        <v>6743</v>
      </c>
      <c r="D2688" s="681" t="str">
        <f>IFERROR(VLOOKUP(CONCATENATE($A2688,"T"),'05 APU'!$1:$1048576,3,),"")</f>
        <v/>
      </c>
      <c r="E2688" s="681" t="str">
        <f>IFERROR(VLOOKUP(CONCATENATE($A2688,"T2"),'05 APU'!$1:$1048576,3,),"")</f>
        <v/>
      </c>
      <c r="F2688" s="681" t="str">
        <f>IFERROR(VLOOKUP(CONCATENATE($A2688,"T3"),'05 APU'!$1:$1048576,3,),"")</f>
        <v/>
      </c>
      <c r="G2688" s="672" t="s">
        <v>168</v>
      </c>
      <c r="H2688" s="351"/>
      <c r="I2688" s="90">
        <f>IFERROR((VLOOKUP(CONCATENATE($A2688,"D"),'05 APU'!$1:$1048576,9,)),0)</f>
        <v>0</v>
      </c>
      <c r="J2688" s="90">
        <f t="shared" si="85"/>
        <v>0</v>
      </c>
      <c r="K2688" s="297" t="str">
        <f>IFERROR(VLOOKUP(CONCATENATE($A2688,"C"),'05 APU'!$1:$1048576,9,),"")</f>
        <v/>
      </c>
      <c r="L2688" s="297" t="str">
        <f>IFERROR(VLOOKUP(CONCATENATE($A2688,"B"),'05 APU'!$1:$1048576,9,),"")</f>
        <v/>
      </c>
      <c r="M2688" s="297" t="str">
        <f>IFERROR(VLOOKUP(CONCATENATE($A2688,"A"),'05 APU'!$1:$1048576,9,),"")</f>
        <v/>
      </c>
      <c r="N2688" s="86"/>
      <c r="O2688" s="90">
        <f>IFERROR(VLOOKUP(CONCATENATE($A2688,"D"),'05 APU'!$T:$AB,9,),0)</f>
        <v>0</v>
      </c>
      <c r="P2688" s="90">
        <f t="shared" si="84"/>
        <v>0</v>
      </c>
      <c r="Q2688" s="90">
        <f>IFERROR(VLOOKUP(CONCATENATE($A2688,"C"),'05 APU'!$T:$AB,9,),0)</f>
        <v>0</v>
      </c>
      <c r="R2688" s="90">
        <f>IFERROR(VLOOKUP(CONCATENATE($A2688,"B"),'05 APU'!$T:$AB,9,),0)</f>
        <v>0</v>
      </c>
      <c r="S2688" s="90">
        <f>IFERROR(VLOOKUP(CONCATENATE($A2688,"A"),'05 APU'!$T:$AB,9,),0)</f>
        <v>0</v>
      </c>
      <c r="U2688" s="421"/>
      <c r="V2688" s="424"/>
      <c r="W2688" s="429" t="s">
        <v>7203</v>
      </c>
    </row>
    <row r="2689" spans="1:23" ht="21" x14ac:dyDescent="0.25">
      <c r="A2689" s="88">
        <v>2679</v>
      </c>
      <c r="B2689" s="673" t="s">
        <v>5595</v>
      </c>
      <c r="C2689" s="682" t="s">
        <v>6744</v>
      </c>
      <c r="D2689" s="681" t="str">
        <f>IFERROR(VLOOKUP(CONCATENATE($A2689,"T"),'05 APU'!$1:$1048576,3,),"")</f>
        <v/>
      </c>
      <c r="E2689" s="681" t="str">
        <f>IFERROR(VLOOKUP(CONCATENATE($A2689,"T2"),'05 APU'!$1:$1048576,3,),"")</f>
        <v/>
      </c>
      <c r="F2689" s="681" t="str">
        <f>IFERROR(VLOOKUP(CONCATENATE($A2689,"T3"),'05 APU'!$1:$1048576,3,),"")</f>
        <v/>
      </c>
      <c r="G2689" s="672" t="s">
        <v>168</v>
      </c>
      <c r="H2689" s="351"/>
      <c r="I2689" s="90">
        <f>IFERROR((VLOOKUP(CONCATENATE($A2689,"D"),'05 APU'!$1:$1048576,9,)),0)</f>
        <v>0</v>
      </c>
      <c r="J2689" s="90">
        <f t="shared" si="85"/>
        <v>0</v>
      </c>
      <c r="K2689" s="297" t="str">
        <f>IFERROR(VLOOKUP(CONCATENATE($A2689,"C"),'05 APU'!$1:$1048576,9,),"")</f>
        <v/>
      </c>
      <c r="L2689" s="297" t="str">
        <f>IFERROR(VLOOKUP(CONCATENATE($A2689,"B"),'05 APU'!$1:$1048576,9,),"")</f>
        <v/>
      </c>
      <c r="M2689" s="297" t="str">
        <f>IFERROR(VLOOKUP(CONCATENATE($A2689,"A"),'05 APU'!$1:$1048576,9,),"")</f>
        <v/>
      </c>
      <c r="N2689" s="86"/>
      <c r="O2689" s="90">
        <f>IFERROR(VLOOKUP(CONCATENATE($A2689,"D"),'05 APU'!$T:$AB,9,),0)</f>
        <v>0</v>
      </c>
      <c r="P2689" s="90">
        <f t="shared" si="84"/>
        <v>0</v>
      </c>
      <c r="Q2689" s="90">
        <f>IFERROR(VLOOKUP(CONCATENATE($A2689,"C"),'05 APU'!$T:$AB,9,),0)</f>
        <v>0</v>
      </c>
      <c r="R2689" s="90">
        <f>IFERROR(VLOOKUP(CONCATENATE($A2689,"B"),'05 APU'!$T:$AB,9,),0)</f>
        <v>0</v>
      </c>
      <c r="S2689" s="90">
        <f>IFERROR(VLOOKUP(CONCATENATE($A2689,"A"),'05 APU'!$T:$AB,9,),0)</f>
        <v>0</v>
      </c>
      <c r="U2689" s="421"/>
      <c r="V2689" s="424"/>
      <c r="W2689" s="429" t="s">
        <v>7203</v>
      </c>
    </row>
    <row r="2690" spans="1:23" ht="21" x14ac:dyDescent="0.25">
      <c r="A2690" s="88">
        <v>2680</v>
      </c>
      <c r="B2690" s="673" t="s">
        <v>5596</v>
      </c>
      <c r="C2690" s="682" t="s">
        <v>6745</v>
      </c>
      <c r="D2690" s="681" t="str">
        <f>IFERROR(VLOOKUP(CONCATENATE($A2690,"T"),'05 APU'!$1:$1048576,3,),"")</f>
        <v/>
      </c>
      <c r="E2690" s="681" t="str">
        <f>IFERROR(VLOOKUP(CONCATENATE($A2690,"T2"),'05 APU'!$1:$1048576,3,),"")</f>
        <v/>
      </c>
      <c r="F2690" s="681" t="str">
        <f>IFERROR(VLOOKUP(CONCATENATE($A2690,"T3"),'05 APU'!$1:$1048576,3,),"")</f>
        <v/>
      </c>
      <c r="G2690" s="672" t="s">
        <v>168</v>
      </c>
      <c r="H2690" s="351"/>
      <c r="I2690" s="90">
        <f>IFERROR((VLOOKUP(CONCATENATE($A2690,"D"),'05 APU'!$1:$1048576,9,)),0)</f>
        <v>0</v>
      </c>
      <c r="J2690" s="90">
        <f t="shared" si="85"/>
        <v>0</v>
      </c>
      <c r="K2690" s="297" t="str">
        <f>IFERROR(VLOOKUP(CONCATENATE($A2690,"C"),'05 APU'!$1:$1048576,9,),"")</f>
        <v/>
      </c>
      <c r="L2690" s="297" t="str">
        <f>IFERROR(VLOOKUP(CONCATENATE($A2690,"B"),'05 APU'!$1:$1048576,9,),"")</f>
        <v/>
      </c>
      <c r="M2690" s="297" t="str">
        <f>IFERROR(VLOOKUP(CONCATENATE($A2690,"A"),'05 APU'!$1:$1048576,9,),"")</f>
        <v/>
      </c>
      <c r="N2690" s="86"/>
      <c r="O2690" s="90">
        <f>IFERROR(VLOOKUP(CONCATENATE($A2690,"D"),'05 APU'!$T:$AB,9,),0)</f>
        <v>0</v>
      </c>
      <c r="P2690" s="90">
        <f t="shared" si="84"/>
        <v>0</v>
      </c>
      <c r="Q2690" s="90">
        <f>IFERROR(VLOOKUP(CONCATENATE($A2690,"C"),'05 APU'!$T:$AB,9,),0)</f>
        <v>0</v>
      </c>
      <c r="R2690" s="90">
        <f>IFERROR(VLOOKUP(CONCATENATE($A2690,"B"),'05 APU'!$T:$AB,9,),0)</f>
        <v>0</v>
      </c>
      <c r="S2690" s="90">
        <f>IFERROR(VLOOKUP(CONCATENATE($A2690,"A"),'05 APU'!$T:$AB,9,),0)</f>
        <v>0</v>
      </c>
      <c r="U2690" s="421"/>
      <c r="V2690" s="424"/>
      <c r="W2690" s="429" t="s">
        <v>7203</v>
      </c>
    </row>
    <row r="2691" spans="1:23" ht="21" x14ac:dyDescent="0.25">
      <c r="A2691" s="88">
        <v>2681</v>
      </c>
      <c r="B2691" s="673" t="s">
        <v>5597</v>
      </c>
      <c r="C2691" s="682" t="s">
        <v>6746</v>
      </c>
      <c r="D2691" s="681" t="str">
        <f>IFERROR(VLOOKUP(CONCATENATE($A2691,"T"),'05 APU'!$1:$1048576,3,),"")</f>
        <v/>
      </c>
      <c r="E2691" s="681" t="str">
        <f>IFERROR(VLOOKUP(CONCATENATE($A2691,"T2"),'05 APU'!$1:$1048576,3,),"")</f>
        <v/>
      </c>
      <c r="F2691" s="681" t="str">
        <f>IFERROR(VLOOKUP(CONCATENATE($A2691,"T3"),'05 APU'!$1:$1048576,3,),"")</f>
        <v/>
      </c>
      <c r="G2691" s="672" t="s">
        <v>168</v>
      </c>
      <c r="H2691" s="351"/>
      <c r="I2691" s="90">
        <f>IFERROR((VLOOKUP(CONCATENATE($A2691,"D"),'05 APU'!$1:$1048576,9,)),0)</f>
        <v>0</v>
      </c>
      <c r="J2691" s="90">
        <f t="shared" si="85"/>
        <v>0</v>
      </c>
      <c r="K2691" s="297" t="str">
        <f>IFERROR(VLOOKUP(CONCATENATE($A2691,"C"),'05 APU'!$1:$1048576,9,),"")</f>
        <v/>
      </c>
      <c r="L2691" s="297" t="str">
        <f>IFERROR(VLOOKUP(CONCATENATE($A2691,"B"),'05 APU'!$1:$1048576,9,),"")</f>
        <v/>
      </c>
      <c r="M2691" s="297" t="str">
        <f>IFERROR(VLOOKUP(CONCATENATE($A2691,"A"),'05 APU'!$1:$1048576,9,),"")</f>
        <v/>
      </c>
      <c r="N2691" s="86"/>
      <c r="O2691" s="90">
        <f>IFERROR(VLOOKUP(CONCATENATE($A2691,"D"),'05 APU'!$T:$AB,9,),0)</f>
        <v>0</v>
      </c>
      <c r="P2691" s="90">
        <f t="shared" si="84"/>
        <v>0</v>
      </c>
      <c r="Q2691" s="90">
        <f>IFERROR(VLOOKUP(CONCATENATE($A2691,"C"),'05 APU'!$T:$AB,9,),0)</f>
        <v>0</v>
      </c>
      <c r="R2691" s="90">
        <f>IFERROR(VLOOKUP(CONCATENATE($A2691,"B"),'05 APU'!$T:$AB,9,),0)</f>
        <v>0</v>
      </c>
      <c r="S2691" s="90">
        <f>IFERROR(VLOOKUP(CONCATENATE($A2691,"A"),'05 APU'!$T:$AB,9,),0)</f>
        <v>0</v>
      </c>
      <c r="U2691" s="421"/>
      <c r="V2691" s="424"/>
      <c r="W2691" s="429" t="s">
        <v>7203</v>
      </c>
    </row>
    <row r="2692" spans="1:23" ht="21" x14ac:dyDescent="0.25">
      <c r="A2692" s="88">
        <v>2682</v>
      </c>
      <c r="B2692" s="673" t="s">
        <v>5598</v>
      </c>
      <c r="C2692" s="682" t="s">
        <v>6747</v>
      </c>
      <c r="D2692" s="681" t="str">
        <f>IFERROR(VLOOKUP(CONCATENATE($A2692,"T"),'05 APU'!$1:$1048576,3,),"")</f>
        <v/>
      </c>
      <c r="E2692" s="681" t="str">
        <f>IFERROR(VLOOKUP(CONCATENATE($A2692,"T2"),'05 APU'!$1:$1048576,3,),"")</f>
        <v/>
      </c>
      <c r="F2692" s="681" t="str">
        <f>IFERROR(VLOOKUP(CONCATENATE($A2692,"T3"),'05 APU'!$1:$1048576,3,),"")</f>
        <v/>
      </c>
      <c r="G2692" s="672" t="s">
        <v>168</v>
      </c>
      <c r="H2692" s="351"/>
      <c r="I2692" s="90">
        <f>IFERROR((VLOOKUP(CONCATENATE($A2692,"D"),'05 APU'!$1:$1048576,9,)),0)</f>
        <v>0</v>
      </c>
      <c r="J2692" s="90">
        <f t="shared" si="85"/>
        <v>0</v>
      </c>
      <c r="K2692" s="297" t="str">
        <f>IFERROR(VLOOKUP(CONCATENATE($A2692,"C"),'05 APU'!$1:$1048576,9,),"")</f>
        <v/>
      </c>
      <c r="L2692" s="297" t="str">
        <f>IFERROR(VLOOKUP(CONCATENATE($A2692,"B"),'05 APU'!$1:$1048576,9,),"")</f>
        <v/>
      </c>
      <c r="M2692" s="297" t="str">
        <f>IFERROR(VLOOKUP(CONCATENATE($A2692,"A"),'05 APU'!$1:$1048576,9,),"")</f>
        <v/>
      </c>
      <c r="N2692" s="86"/>
      <c r="O2692" s="90">
        <f>IFERROR(VLOOKUP(CONCATENATE($A2692,"D"),'05 APU'!$T:$AB,9,),0)</f>
        <v>0</v>
      </c>
      <c r="P2692" s="90">
        <f t="shared" si="84"/>
        <v>0</v>
      </c>
      <c r="Q2692" s="90">
        <f>IFERROR(VLOOKUP(CONCATENATE($A2692,"C"),'05 APU'!$T:$AB,9,),0)</f>
        <v>0</v>
      </c>
      <c r="R2692" s="90">
        <f>IFERROR(VLOOKUP(CONCATENATE($A2692,"B"),'05 APU'!$T:$AB,9,),0)</f>
        <v>0</v>
      </c>
      <c r="S2692" s="90">
        <f>IFERROR(VLOOKUP(CONCATENATE($A2692,"A"),'05 APU'!$T:$AB,9,),0)</f>
        <v>0</v>
      </c>
      <c r="U2692" s="421"/>
      <c r="V2692" s="424"/>
      <c r="W2692" s="429" t="s">
        <v>7203</v>
      </c>
    </row>
    <row r="2693" spans="1:23" ht="21" x14ac:dyDescent="0.25">
      <c r="A2693" s="88">
        <v>2683</v>
      </c>
      <c r="B2693" s="673" t="s">
        <v>5599</v>
      </c>
      <c r="C2693" s="682" t="s">
        <v>6748</v>
      </c>
      <c r="D2693" s="681" t="str">
        <f>IFERROR(VLOOKUP(CONCATENATE($A2693,"T"),'05 APU'!$1:$1048576,3,),"")</f>
        <v/>
      </c>
      <c r="E2693" s="681" t="str">
        <f>IFERROR(VLOOKUP(CONCATENATE($A2693,"T2"),'05 APU'!$1:$1048576,3,),"")</f>
        <v/>
      </c>
      <c r="F2693" s="681" t="str">
        <f>IFERROR(VLOOKUP(CONCATENATE($A2693,"T3"),'05 APU'!$1:$1048576,3,),"")</f>
        <v/>
      </c>
      <c r="G2693" s="672" t="s">
        <v>168</v>
      </c>
      <c r="H2693" s="351"/>
      <c r="I2693" s="90">
        <f>IFERROR((VLOOKUP(CONCATENATE($A2693,"D"),'05 APU'!$1:$1048576,9,)),0)</f>
        <v>0</v>
      </c>
      <c r="J2693" s="90">
        <f t="shared" si="85"/>
        <v>0</v>
      </c>
      <c r="K2693" s="297" t="str">
        <f>IFERROR(VLOOKUP(CONCATENATE($A2693,"C"),'05 APU'!$1:$1048576,9,),"")</f>
        <v/>
      </c>
      <c r="L2693" s="297" t="str">
        <f>IFERROR(VLOOKUP(CONCATENATE($A2693,"B"),'05 APU'!$1:$1048576,9,),"")</f>
        <v/>
      </c>
      <c r="M2693" s="297" t="str">
        <f>IFERROR(VLOOKUP(CONCATENATE($A2693,"A"),'05 APU'!$1:$1048576,9,),"")</f>
        <v/>
      </c>
      <c r="N2693" s="86"/>
      <c r="O2693" s="90">
        <f>IFERROR(VLOOKUP(CONCATENATE($A2693,"D"),'05 APU'!$T:$AB,9,),0)</f>
        <v>0</v>
      </c>
      <c r="P2693" s="90">
        <f t="shared" si="84"/>
        <v>0</v>
      </c>
      <c r="Q2693" s="90">
        <f>IFERROR(VLOOKUP(CONCATENATE($A2693,"C"),'05 APU'!$T:$AB,9,),0)</f>
        <v>0</v>
      </c>
      <c r="R2693" s="90">
        <f>IFERROR(VLOOKUP(CONCATENATE($A2693,"B"),'05 APU'!$T:$AB,9,),0)</f>
        <v>0</v>
      </c>
      <c r="S2693" s="90">
        <f>IFERROR(VLOOKUP(CONCATENATE($A2693,"A"),'05 APU'!$T:$AB,9,),0)</f>
        <v>0</v>
      </c>
      <c r="U2693" s="421"/>
      <c r="V2693" s="424"/>
      <c r="W2693" s="429" t="s">
        <v>7203</v>
      </c>
    </row>
    <row r="2694" spans="1:23" ht="21" x14ac:dyDescent="0.25">
      <c r="A2694" s="88">
        <v>2684</v>
      </c>
      <c r="B2694" s="673" t="s">
        <v>5600</v>
      </c>
      <c r="C2694" s="682" t="s">
        <v>6749</v>
      </c>
      <c r="D2694" s="681" t="str">
        <f>IFERROR(VLOOKUP(CONCATENATE($A2694,"T"),'05 APU'!$1:$1048576,3,),"")</f>
        <v/>
      </c>
      <c r="E2694" s="681" t="str">
        <f>IFERROR(VLOOKUP(CONCATENATE($A2694,"T2"),'05 APU'!$1:$1048576,3,),"")</f>
        <v/>
      </c>
      <c r="F2694" s="681" t="str">
        <f>IFERROR(VLOOKUP(CONCATENATE($A2694,"T3"),'05 APU'!$1:$1048576,3,),"")</f>
        <v/>
      </c>
      <c r="G2694" s="672" t="s">
        <v>168</v>
      </c>
      <c r="H2694" s="351"/>
      <c r="I2694" s="90">
        <f>IFERROR((VLOOKUP(CONCATENATE($A2694,"D"),'05 APU'!$1:$1048576,9,)),0)</f>
        <v>0</v>
      </c>
      <c r="J2694" s="90">
        <f t="shared" si="85"/>
        <v>0</v>
      </c>
      <c r="K2694" s="297" t="str">
        <f>IFERROR(VLOOKUP(CONCATENATE($A2694,"C"),'05 APU'!$1:$1048576,9,),"")</f>
        <v/>
      </c>
      <c r="L2694" s="297" t="str">
        <f>IFERROR(VLOOKUP(CONCATENATE($A2694,"B"),'05 APU'!$1:$1048576,9,),"")</f>
        <v/>
      </c>
      <c r="M2694" s="297" t="str">
        <f>IFERROR(VLOOKUP(CONCATENATE($A2694,"A"),'05 APU'!$1:$1048576,9,),"")</f>
        <v/>
      </c>
      <c r="N2694" s="86"/>
      <c r="O2694" s="90">
        <f>IFERROR(VLOOKUP(CONCATENATE($A2694,"D"),'05 APU'!$T:$AB,9,),0)</f>
        <v>0</v>
      </c>
      <c r="P2694" s="90">
        <f t="shared" si="84"/>
        <v>0</v>
      </c>
      <c r="Q2694" s="90">
        <f>IFERROR(VLOOKUP(CONCATENATE($A2694,"C"),'05 APU'!$T:$AB,9,),0)</f>
        <v>0</v>
      </c>
      <c r="R2694" s="90">
        <f>IFERROR(VLOOKUP(CONCATENATE($A2694,"B"),'05 APU'!$T:$AB,9,),0)</f>
        <v>0</v>
      </c>
      <c r="S2694" s="90">
        <f>IFERROR(VLOOKUP(CONCATENATE($A2694,"A"),'05 APU'!$T:$AB,9,),0)</f>
        <v>0</v>
      </c>
      <c r="U2694" s="421"/>
      <c r="V2694" s="424"/>
      <c r="W2694" s="429" t="s">
        <v>7203</v>
      </c>
    </row>
    <row r="2695" spans="1:23" ht="21" x14ac:dyDescent="0.25">
      <c r="A2695" s="88">
        <v>2685</v>
      </c>
      <c r="B2695" s="673" t="s">
        <v>5601</v>
      </c>
      <c r="C2695" s="682" t="s">
        <v>6750</v>
      </c>
      <c r="D2695" s="681" t="str">
        <f>IFERROR(VLOOKUP(CONCATENATE($A2695,"T"),'05 APU'!$1:$1048576,3,),"")</f>
        <v/>
      </c>
      <c r="E2695" s="681" t="str">
        <f>IFERROR(VLOOKUP(CONCATENATE($A2695,"T2"),'05 APU'!$1:$1048576,3,),"")</f>
        <v/>
      </c>
      <c r="F2695" s="681" t="str">
        <f>IFERROR(VLOOKUP(CONCATENATE($A2695,"T3"),'05 APU'!$1:$1048576,3,),"")</f>
        <v/>
      </c>
      <c r="G2695" s="672" t="s">
        <v>168</v>
      </c>
      <c r="H2695" s="351"/>
      <c r="I2695" s="90">
        <f>IFERROR((VLOOKUP(CONCATENATE($A2695,"D"),'05 APU'!$1:$1048576,9,)),0)</f>
        <v>0</v>
      </c>
      <c r="J2695" s="90">
        <f t="shared" si="85"/>
        <v>0</v>
      </c>
      <c r="K2695" s="297" t="str">
        <f>IFERROR(VLOOKUP(CONCATENATE($A2695,"C"),'05 APU'!$1:$1048576,9,),"")</f>
        <v/>
      </c>
      <c r="L2695" s="297" t="str">
        <f>IFERROR(VLOOKUP(CONCATENATE($A2695,"B"),'05 APU'!$1:$1048576,9,),"")</f>
        <v/>
      </c>
      <c r="M2695" s="297" t="str">
        <f>IFERROR(VLOOKUP(CONCATENATE($A2695,"A"),'05 APU'!$1:$1048576,9,),"")</f>
        <v/>
      </c>
      <c r="N2695" s="86"/>
      <c r="O2695" s="90">
        <f>IFERROR(VLOOKUP(CONCATENATE($A2695,"D"),'05 APU'!$T:$AB,9,),0)</f>
        <v>0</v>
      </c>
      <c r="P2695" s="90">
        <f t="shared" si="84"/>
        <v>0</v>
      </c>
      <c r="Q2695" s="90">
        <f>IFERROR(VLOOKUP(CONCATENATE($A2695,"C"),'05 APU'!$T:$AB,9,),0)</f>
        <v>0</v>
      </c>
      <c r="R2695" s="90">
        <f>IFERROR(VLOOKUP(CONCATENATE($A2695,"B"),'05 APU'!$T:$AB,9,),0)</f>
        <v>0</v>
      </c>
      <c r="S2695" s="90">
        <f>IFERROR(VLOOKUP(CONCATENATE($A2695,"A"),'05 APU'!$T:$AB,9,),0)</f>
        <v>0</v>
      </c>
      <c r="U2695" s="421"/>
      <c r="V2695" s="424"/>
      <c r="W2695" s="429" t="s">
        <v>7203</v>
      </c>
    </row>
    <row r="2696" spans="1:23" x14ac:dyDescent="0.25">
      <c r="A2696" s="88">
        <v>2686</v>
      </c>
      <c r="B2696" s="676" t="s">
        <v>7163</v>
      </c>
      <c r="C2696" s="674" t="s">
        <v>7164</v>
      </c>
      <c r="D2696" s="681" t="str">
        <f>IFERROR(VLOOKUP(CONCATENATE($A2696,"T"),'05 APU'!$1:$1048576,3,),"")</f>
        <v/>
      </c>
      <c r="E2696" s="681" t="str">
        <f>IFERROR(VLOOKUP(CONCATENATE($A2696,"T2"),'05 APU'!$1:$1048576,3,),"")</f>
        <v/>
      </c>
      <c r="F2696" s="681" t="str">
        <f>IFERROR(VLOOKUP(CONCATENATE($A2696,"T3"),'05 APU'!$1:$1048576,3,),"")</f>
        <v/>
      </c>
      <c r="G2696" s="672"/>
      <c r="H2696" s="351"/>
      <c r="I2696" s="90">
        <f>IFERROR((VLOOKUP(CONCATENATE($A2696,"D"),'05 APU'!$1:$1048576,9,)),0)</f>
        <v>0</v>
      </c>
      <c r="J2696" s="90">
        <f t="shared" si="85"/>
        <v>0</v>
      </c>
      <c r="K2696" s="297" t="str">
        <f>IFERROR(VLOOKUP(CONCATENATE($A2696,"C"),'05 APU'!$1:$1048576,9,),"")</f>
        <v/>
      </c>
      <c r="L2696" s="297" t="str">
        <f>IFERROR(VLOOKUP(CONCATENATE($A2696,"B"),'05 APU'!$1:$1048576,9,),"")</f>
        <v/>
      </c>
      <c r="M2696" s="297" t="str">
        <f>IFERROR(VLOOKUP(CONCATENATE($A2696,"A"),'05 APU'!$1:$1048576,9,),"")</f>
        <v/>
      </c>
      <c r="N2696" s="86"/>
      <c r="O2696" s="90">
        <f>IFERROR(VLOOKUP(CONCATENATE($A2696,"D"),'05 APU'!$T:$AB,9,),0)</f>
        <v>0</v>
      </c>
      <c r="P2696" s="90">
        <f t="shared" si="84"/>
        <v>0</v>
      </c>
      <c r="Q2696" s="90">
        <f>IFERROR(VLOOKUP(CONCATENATE($A2696,"C"),'05 APU'!$T:$AB,9,),0)</f>
        <v>0</v>
      </c>
      <c r="R2696" s="90">
        <f>IFERROR(VLOOKUP(CONCATENATE($A2696,"B"),'05 APU'!$T:$AB,9,),0)</f>
        <v>0</v>
      </c>
      <c r="S2696" s="90">
        <f>IFERROR(VLOOKUP(CONCATENATE($A2696,"A"),'05 APU'!$T:$AB,9,),0)</f>
        <v>0</v>
      </c>
      <c r="U2696" s="421"/>
      <c r="V2696" s="424"/>
      <c r="W2696" s="429"/>
    </row>
    <row r="2697" spans="1:23" x14ac:dyDescent="0.25">
      <c r="A2697" s="88">
        <v>2687</v>
      </c>
      <c r="B2697" s="673"/>
      <c r="C2697" s="677" t="s">
        <v>7165</v>
      </c>
      <c r="D2697" s="681" t="str">
        <f>IFERROR(VLOOKUP(CONCATENATE($A2697,"T"),'05 APU'!$1:$1048576,3,),"")</f>
        <v/>
      </c>
      <c r="E2697" s="681" t="str">
        <f>IFERROR(VLOOKUP(CONCATENATE($A2697,"T2"),'05 APU'!$1:$1048576,3,),"")</f>
        <v/>
      </c>
      <c r="F2697" s="681" t="str">
        <f>IFERROR(VLOOKUP(CONCATENATE($A2697,"T3"),'05 APU'!$1:$1048576,3,),"")</f>
        <v/>
      </c>
      <c r="G2697" s="672"/>
      <c r="H2697" s="351"/>
      <c r="I2697" s="90">
        <f>IFERROR((VLOOKUP(CONCATENATE($A2697,"D"),'05 APU'!$1:$1048576,9,)),0)</f>
        <v>0</v>
      </c>
      <c r="J2697" s="90">
        <f t="shared" si="85"/>
        <v>0</v>
      </c>
      <c r="K2697" s="297" t="str">
        <f>IFERROR(VLOOKUP(CONCATENATE($A2697,"C"),'05 APU'!$1:$1048576,9,),"")</f>
        <v/>
      </c>
      <c r="L2697" s="297" t="str">
        <f>IFERROR(VLOOKUP(CONCATENATE($A2697,"B"),'05 APU'!$1:$1048576,9,),"")</f>
        <v/>
      </c>
      <c r="M2697" s="297" t="str">
        <f>IFERROR(VLOOKUP(CONCATENATE($A2697,"A"),'05 APU'!$1:$1048576,9,),"")</f>
        <v/>
      </c>
      <c r="N2697" s="86"/>
      <c r="O2697" s="90">
        <f>IFERROR(VLOOKUP(CONCATENATE($A2697,"D"),'05 APU'!$T:$AB,9,),0)</f>
        <v>0</v>
      </c>
      <c r="P2697" s="90">
        <f t="shared" si="84"/>
        <v>0</v>
      </c>
      <c r="Q2697" s="90">
        <f>IFERROR(VLOOKUP(CONCATENATE($A2697,"C"),'05 APU'!$T:$AB,9,),0)</f>
        <v>0</v>
      </c>
      <c r="R2697" s="90">
        <f>IFERROR(VLOOKUP(CONCATENATE($A2697,"B"),'05 APU'!$T:$AB,9,),0)</f>
        <v>0</v>
      </c>
      <c r="S2697" s="90">
        <f>IFERROR(VLOOKUP(CONCATENATE($A2697,"A"),'05 APU'!$T:$AB,9,),0)</f>
        <v>0</v>
      </c>
      <c r="U2697" s="421"/>
      <c r="V2697" s="424"/>
      <c r="W2697" s="429"/>
    </row>
    <row r="2698" spans="1:23" x14ac:dyDescent="0.25">
      <c r="A2698" s="88">
        <v>2688</v>
      </c>
      <c r="B2698" s="673" t="s">
        <v>5602</v>
      </c>
      <c r="C2698" s="683" t="s">
        <v>6751</v>
      </c>
      <c r="D2698" s="681" t="str">
        <f>IFERROR(VLOOKUP(CONCATENATE($A2698,"T"),'05 APU'!$1:$1048576,3,),"")</f>
        <v/>
      </c>
      <c r="E2698" s="681" t="str">
        <f>IFERROR(VLOOKUP(CONCATENATE($A2698,"T2"),'05 APU'!$1:$1048576,3,),"")</f>
        <v/>
      </c>
      <c r="F2698" s="681" t="str">
        <f>IFERROR(VLOOKUP(CONCATENATE($A2698,"T3"),'05 APU'!$1:$1048576,3,),"")</f>
        <v/>
      </c>
      <c r="G2698" s="672" t="s">
        <v>146</v>
      </c>
      <c r="H2698" s="351"/>
      <c r="I2698" s="90">
        <f>IFERROR((VLOOKUP(CONCATENATE($A2698,"D"),'05 APU'!$1:$1048576,9,)),0)</f>
        <v>0</v>
      </c>
      <c r="J2698" s="90">
        <f t="shared" si="85"/>
        <v>0</v>
      </c>
      <c r="K2698" s="297" t="str">
        <f>IFERROR(VLOOKUP(CONCATENATE($A2698,"C"),'05 APU'!$1:$1048576,9,),"")</f>
        <v/>
      </c>
      <c r="L2698" s="297" t="str">
        <f>IFERROR(VLOOKUP(CONCATENATE($A2698,"B"),'05 APU'!$1:$1048576,9,),"")</f>
        <v/>
      </c>
      <c r="M2698" s="297" t="str">
        <f>IFERROR(VLOOKUP(CONCATENATE($A2698,"A"),'05 APU'!$1:$1048576,9,),"")</f>
        <v/>
      </c>
      <c r="N2698" s="86"/>
      <c r="O2698" s="90">
        <f>IFERROR(VLOOKUP(CONCATENATE($A2698,"D"),'05 APU'!$T:$AB,9,),0)</f>
        <v>0</v>
      </c>
      <c r="P2698" s="90">
        <f t="shared" si="84"/>
        <v>0</v>
      </c>
      <c r="Q2698" s="90">
        <f>IFERROR(VLOOKUP(CONCATENATE($A2698,"C"),'05 APU'!$T:$AB,9,),0)</f>
        <v>0</v>
      </c>
      <c r="R2698" s="90">
        <f>IFERROR(VLOOKUP(CONCATENATE($A2698,"B"),'05 APU'!$T:$AB,9,),0)</f>
        <v>0</v>
      </c>
      <c r="S2698" s="90">
        <f>IFERROR(VLOOKUP(CONCATENATE($A2698,"A"),'05 APU'!$T:$AB,9,),0)</f>
        <v>0</v>
      </c>
      <c r="U2698" s="421"/>
      <c r="V2698" s="424"/>
      <c r="W2698" s="429" t="s">
        <v>7203</v>
      </c>
    </row>
    <row r="2699" spans="1:23" x14ac:dyDescent="0.25">
      <c r="A2699" s="88">
        <v>2689</v>
      </c>
      <c r="B2699" s="673" t="s">
        <v>5603</v>
      </c>
      <c r="C2699" s="683" t="s">
        <v>6752</v>
      </c>
      <c r="D2699" s="681" t="str">
        <f>IFERROR(VLOOKUP(CONCATENATE($A2699,"T"),'05 APU'!$1:$1048576,3,),"")</f>
        <v/>
      </c>
      <c r="E2699" s="681" t="str">
        <f>IFERROR(VLOOKUP(CONCATENATE($A2699,"T2"),'05 APU'!$1:$1048576,3,),"")</f>
        <v/>
      </c>
      <c r="F2699" s="681" t="str">
        <f>IFERROR(VLOOKUP(CONCATENATE($A2699,"T3"),'05 APU'!$1:$1048576,3,),"")</f>
        <v/>
      </c>
      <c r="G2699" s="672" t="s">
        <v>146</v>
      </c>
      <c r="H2699" s="351"/>
      <c r="I2699" s="90">
        <f>IFERROR((VLOOKUP(CONCATENATE($A2699,"D"),'05 APU'!$1:$1048576,9,)),0)</f>
        <v>0</v>
      </c>
      <c r="J2699" s="90">
        <f t="shared" si="85"/>
        <v>0</v>
      </c>
      <c r="K2699" s="297" t="str">
        <f>IFERROR(VLOOKUP(CONCATENATE($A2699,"C"),'05 APU'!$1:$1048576,9,),"")</f>
        <v/>
      </c>
      <c r="L2699" s="297" t="str">
        <f>IFERROR(VLOOKUP(CONCATENATE($A2699,"B"),'05 APU'!$1:$1048576,9,),"")</f>
        <v/>
      </c>
      <c r="M2699" s="297" t="str">
        <f>IFERROR(VLOOKUP(CONCATENATE($A2699,"A"),'05 APU'!$1:$1048576,9,),"")</f>
        <v/>
      </c>
      <c r="N2699" s="86"/>
      <c r="O2699" s="90">
        <f>IFERROR(VLOOKUP(CONCATENATE($A2699,"D"),'05 APU'!$T:$AB,9,),0)</f>
        <v>0</v>
      </c>
      <c r="P2699" s="90">
        <f t="shared" ref="P2699:P2762" si="86">IFERROR($O2699*$H2699,0)</f>
        <v>0</v>
      </c>
      <c r="Q2699" s="90">
        <f>IFERROR(VLOOKUP(CONCATENATE($A2699,"C"),'05 APU'!$T:$AB,9,),0)</f>
        <v>0</v>
      </c>
      <c r="R2699" s="90">
        <f>IFERROR(VLOOKUP(CONCATENATE($A2699,"B"),'05 APU'!$T:$AB,9,),0)</f>
        <v>0</v>
      </c>
      <c r="S2699" s="90">
        <f>IFERROR(VLOOKUP(CONCATENATE($A2699,"A"),'05 APU'!$T:$AB,9,),0)</f>
        <v>0</v>
      </c>
      <c r="U2699" s="421"/>
      <c r="V2699" s="424"/>
      <c r="W2699" s="429" t="s">
        <v>7203</v>
      </c>
    </row>
    <row r="2700" spans="1:23" x14ac:dyDescent="0.25">
      <c r="A2700" s="88">
        <v>2690</v>
      </c>
      <c r="B2700" s="673" t="s">
        <v>5604</v>
      </c>
      <c r="C2700" s="683" t="s">
        <v>6753</v>
      </c>
      <c r="D2700" s="681" t="str">
        <f>IFERROR(VLOOKUP(CONCATENATE($A2700,"T"),'05 APU'!$1:$1048576,3,),"")</f>
        <v/>
      </c>
      <c r="E2700" s="681" t="str">
        <f>IFERROR(VLOOKUP(CONCATENATE($A2700,"T2"),'05 APU'!$1:$1048576,3,),"")</f>
        <v/>
      </c>
      <c r="F2700" s="681" t="str">
        <f>IFERROR(VLOOKUP(CONCATENATE($A2700,"T3"),'05 APU'!$1:$1048576,3,),"")</f>
        <v/>
      </c>
      <c r="G2700" s="672" t="s">
        <v>146</v>
      </c>
      <c r="H2700" s="351"/>
      <c r="I2700" s="90">
        <f>IFERROR((VLOOKUP(CONCATENATE($A2700,"D"),'05 APU'!$1:$1048576,9,)),0)</f>
        <v>0</v>
      </c>
      <c r="J2700" s="90">
        <f t="shared" si="85"/>
        <v>0</v>
      </c>
      <c r="K2700" s="297" t="str">
        <f>IFERROR(VLOOKUP(CONCATENATE($A2700,"C"),'05 APU'!$1:$1048576,9,),"")</f>
        <v/>
      </c>
      <c r="L2700" s="297" t="str">
        <f>IFERROR(VLOOKUP(CONCATENATE($A2700,"B"),'05 APU'!$1:$1048576,9,),"")</f>
        <v/>
      </c>
      <c r="M2700" s="297" t="str">
        <f>IFERROR(VLOOKUP(CONCATENATE($A2700,"A"),'05 APU'!$1:$1048576,9,),"")</f>
        <v/>
      </c>
      <c r="N2700" s="86"/>
      <c r="O2700" s="90">
        <f>IFERROR(VLOOKUP(CONCATENATE($A2700,"D"),'05 APU'!$T:$AB,9,),0)</f>
        <v>0</v>
      </c>
      <c r="P2700" s="90">
        <f t="shared" si="86"/>
        <v>0</v>
      </c>
      <c r="Q2700" s="90">
        <f>IFERROR(VLOOKUP(CONCATENATE($A2700,"C"),'05 APU'!$T:$AB,9,),0)</f>
        <v>0</v>
      </c>
      <c r="R2700" s="90">
        <f>IFERROR(VLOOKUP(CONCATENATE($A2700,"B"),'05 APU'!$T:$AB,9,),0)</f>
        <v>0</v>
      </c>
      <c r="S2700" s="90">
        <f>IFERROR(VLOOKUP(CONCATENATE($A2700,"A"),'05 APU'!$T:$AB,9,),0)</f>
        <v>0</v>
      </c>
      <c r="U2700" s="421"/>
      <c r="V2700" s="424"/>
      <c r="W2700" s="429" t="s">
        <v>7203</v>
      </c>
    </row>
    <row r="2701" spans="1:23" x14ac:dyDescent="0.25">
      <c r="A2701" s="88">
        <v>2691</v>
      </c>
      <c r="B2701" s="673" t="s">
        <v>5605</v>
      </c>
      <c r="C2701" s="683" t="s">
        <v>6754</v>
      </c>
      <c r="D2701" s="681" t="str">
        <f>IFERROR(VLOOKUP(CONCATENATE($A2701,"T"),'05 APU'!$1:$1048576,3,),"")</f>
        <v/>
      </c>
      <c r="E2701" s="681" t="str">
        <f>IFERROR(VLOOKUP(CONCATENATE($A2701,"T2"),'05 APU'!$1:$1048576,3,),"")</f>
        <v/>
      </c>
      <c r="F2701" s="681" t="str">
        <f>IFERROR(VLOOKUP(CONCATENATE($A2701,"T3"),'05 APU'!$1:$1048576,3,),"")</f>
        <v/>
      </c>
      <c r="G2701" s="672" t="s">
        <v>146</v>
      </c>
      <c r="H2701" s="351"/>
      <c r="I2701" s="90">
        <f>IFERROR((VLOOKUP(CONCATENATE($A2701,"D"),'05 APU'!$1:$1048576,9,)),0)</f>
        <v>0</v>
      </c>
      <c r="J2701" s="90">
        <f t="shared" si="85"/>
        <v>0</v>
      </c>
      <c r="K2701" s="297" t="str">
        <f>IFERROR(VLOOKUP(CONCATENATE($A2701,"C"),'05 APU'!$1:$1048576,9,),"")</f>
        <v/>
      </c>
      <c r="L2701" s="297" t="str">
        <f>IFERROR(VLOOKUP(CONCATENATE($A2701,"B"),'05 APU'!$1:$1048576,9,),"")</f>
        <v/>
      </c>
      <c r="M2701" s="297" t="str">
        <f>IFERROR(VLOOKUP(CONCATENATE($A2701,"A"),'05 APU'!$1:$1048576,9,),"")</f>
        <v/>
      </c>
      <c r="N2701" s="86"/>
      <c r="O2701" s="90">
        <f>IFERROR(VLOOKUP(CONCATENATE($A2701,"D"),'05 APU'!$T:$AB,9,),0)</f>
        <v>0</v>
      </c>
      <c r="P2701" s="90">
        <f t="shared" si="86"/>
        <v>0</v>
      </c>
      <c r="Q2701" s="90">
        <f>IFERROR(VLOOKUP(CONCATENATE($A2701,"C"),'05 APU'!$T:$AB,9,),0)</f>
        <v>0</v>
      </c>
      <c r="R2701" s="90">
        <f>IFERROR(VLOOKUP(CONCATENATE($A2701,"B"),'05 APU'!$T:$AB,9,),0)</f>
        <v>0</v>
      </c>
      <c r="S2701" s="90">
        <f>IFERROR(VLOOKUP(CONCATENATE($A2701,"A"),'05 APU'!$T:$AB,9,),0)</f>
        <v>0</v>
      </c>
      <c r="U2701" s="421"/>
      <c r="V2701" s="424"/>
      <c r="W2701" s="429" t="s">
        <v>7203</v>
      </c>
    </row>
    <row r="2702" spans="1:23" x14ac:dyDescent="0.25">
      <c r="A2702" s="88">
        <v>2692</v>
      </c>
      <c r="B2702" s="673" t="s">
        <v>5606</v>
      </c>
      <c r="C2702" s="683" t="s">
        <v>6755</v>
      </c>
      <c r="D2702" s="681" t="str">
        <f>IFERROR(VLOOKUP(CONCATENATE($A2702,"T"),'05 APU'!$1:$1048576,3,),"")</f>
        <v/>
      </c>
      <c r="E2702" s="681" t="str">
        <f>IFERROR(VLOOKUP(CONCATENATE($A2702,"T2"),'05 APU'!$1:$1048576,3,),"")</f>
        <v/>
      </c>
      <c r="F2702" s="681" t="str">
        <f>IFERROR(VLOOKUP(CONCATENATE($A2702,"T3"),'05 APU'!$1:$1048576,3,),"")</f>
        <v/>
      </c>
      <c r="G2702" s="672" t="s">
        <v>146</v>
      </c>
      <c r="H2702" s="351"/>
      <c r="I2702" s="90">
        <f>IFERROR((VLOOKUP(CONCATENATE($A2702,"D"),'05 APU'!$1:$1048576,9,)),0)</f>
        <v>0</v>
      </c>
      <c r="J2702" s="90">
        <f t="shared" si="85"/>
        <v>0</v>
      </c>
      <c r="K2702" s="297" t="str">
        <f>IFERROR(VLOOKUP(CONCATENATE($A2702,"C"),'05 APU'!$1:$1048576,9,),"")</f>
        <v/>
      </c>
      <c r="L2702" s="297" t="str">
        <f>IFERROR(VLOOKUP(CONCATENATE($A2702,"B"),'05 APU'!$1:$1048576,9,),"")</f>
        <v/>
      </c>
      <c r="M2702" s="297" t="str">
        <f>IFERROR(VLOOKUP(CONCATENATE($A2702,"A"),'05 APU'!$1:$1048576,9,),"")</f>
        <v/>
      </c>
      <c r="N2702" s="86"/>
      <c r="O2702" s="90">
        <f>IFERROR(VLOOKUP(CONCATENATE($A2702,"D"),'05 APU'!$T:$AB,9,),0)</f>
        <v>0</v>
      </c>
      <c r="P2702" s="90">
        <f t="shared" si="86"/>
        <v>0</v>
      </c>
      <c r="Q2702" s="90">
        <f>IFERROR(VLOOKUP(CONCATENATE($A2702,"C"),'05 APU'!$T:$AB,9,),0)</f>
        <v>0</v>
      </c>
      <c r="R2702" s="90">
        <f>IFERROR(VLOOKUP(CONCATENATE($A2702,"B"),'05 APU'!$T:$AB,9,),0)</f>
        <v>0</v>
      </c>
      <c r="S2702" s="90">
        <f>IFERROR(VLOOKUP(CONCATENATE($A2702,"A"),'05 APU'!$T:$AB,9,),0)</f>
        <v>0</v>
      </c>
      <c r="U2702" s="421"/>
      <c r="V2702" s="424"/>
      <c r="W2702" s="429" t="s">
        <v>7203</v>
      </c>
    </row>
    <row r="2703" spans="1:23" x14ac:dyDescent="0.25">
      <c r="A2703" s="88">
        <v>2693</v>
      </c>
      <c r="B2703" s="673" t="s">
        <v>5607</v>
      </c>
      <c r="C2703" s="683" t="s">
        <v>6756</v>
      </c>
      <c r="D2703" s="681" t="str">
        <f>IFERROR(VLOOKUP(CONCATENATE($A2703,"T"),'05 APU'!$1:$1048576,3,),"")</f>
        <v/>
      </c>
      <c r="E2703" s="681" t="str">
        <f>IFERROR(VLOOKUP(CONCATENATE($A2703,"T2"),'05 APU'!$1:$1048576,3,),"")</f>
        <v/>
      </c>
      <c r="F2703" s="681" t="str">
        <f>IFERROR(VLOOKUP(CONCATENATE($A2703,"T3"),'05 APU'!$1:$1048576,3,),"")</f>
        <v/>
      </c>
      <c r="G2703" s="672" t="s">
        <v>146</v>
      </c>
      <c r="H2703" s="351"/>
      <c r="I2703" s="90">
        <f>IFERROR((VLOOKUP(CONCATENATE($A2703,"D"),'05 APU'!$1:$1048576,9,)),0)</f>
        <v>0</v>
      </c>
      <c r="J2703" s="90">
        <f t="shared" si="85"/>
        <v>0</v>
      </c>
      <c r="K2703" s="297" t="str">
        <f>IFERROR(VLOOKUP(CONCATENATE($A2703,"C"),'05 APU'!$1:$1048576,9,),"")</f>
        <v/>
      </c>
      <c r="L2703" s="297" t="str">
        <f>IFERROR(VLOOKUP(CONCATENATE($A2703,"B"),'05 APU'!$1:$1048576,9,),"")</f>
        <v/>
      </c>
      <c r="M2703" s="297" t="str">
        <f>IFERROR(VLOOKUP(CONCATENATE($A2703,"A"),'05 APU'!$1:$1048576,9,),"")</f>
        <v/>
      </c>
      <c r="N2703" s="86"/>
      <c r="O2703" s="90">
        <f>IFERROR(VLOOKUP(CONCATENATE($A2703,"D"),'05 APU'!$T:$AB,9,),0)</f>
        <v>0</v>
      </c>
      <c r="P2703" s="90">
        <f t="shared" si="86"/>
        <v>0</v>
      </c>
      <c r="Q2703" s="90">
        <f>IFERROR(VLOOKUP(CONCATENATE($A2703,"C"),'05 APU'!$T:$AB,9,),0)</f>
        <v>0</v>
      </c>
      <c r="R2703" s="90">
        <f>IFERROR(VLOOKUP(CONCATENATE($A2703,"B"),'05 APU'!$T:$AB,9,),0)</f>
        <v>0</v>
      </c>
      <c r="S2703" s="90">
        <f>IFERROR(VLOOKUP(CONCATENATE($A2703,"A"),'05 APU'!$T:$AB,9,),0)</f>
        <v>0</v>
      </c>
      <c r="U2703" s="421"/>
      <c r="V2703" s="424"/>
      <c r="W2703" s="429" t="s">
        <v>7203</v>
      </c>
    </row>
    <row r="2704" spans="1:23" ht="21" x14ac:dyDescent="0.25">
      <c r="A2704" s="88">
        <v>2694</v>
      </c>
      <c r="B2704" s="673" t="s">
        <v>5608</v>
      </c>
      <c r="C2704" s="683" t="s">
        <v>6757</v>
      </c>
      <c r="D2704" s="681" t="str">
        <f>IFERROR(VLOOKUP(CONCATENATE($A2704,"T"),'05 APU'!$1:$1048576,3,),"")</f>
        <v/>
      </c>
      <c r="E2704" s="681" t="str">
        <f>IFERROR(VLOOKUP(CONCATENATE($A2704,"T2"),'05 APU'!$1:$1048576,3,),"")</f>
        <v/>
      </c>
      <c r="F2704" s="681" t="str">
        <f>IFERROR(VLOOKUP(CONCATENATE($A2704,"T3"),'05 APU'!$1:$1048576,3,),"")</f>
        <v/>
      </c>
      <c r="G2704" s="672" t="s">
        <v>146</v>
      </c>
      <c r="H2704" s="351"/>
      <c r="I2704" s="90">
        <f>IFERROR((VLOOKUP(CONCATENATE($A2704,"D"),'05 APU'!$1:$1048576,9,)),0)</f>
        <v>0</v>
      </c>
      <c r="J2704" s="90">
        <f t="shared" si="85"/>
        <v>0</v>
      </c>
      <c r="K2704" s="297" t="str">
        <f>IFERROR(VLOOKUP(CONCATENATE($A2704,"C"),'05 APU'!$1:$1048576,9,),"")</f>
        <v/>
      </c>
      <c r="L2704" s="297" t="str">
        <f>IFERROR(VLOOKUP(CONCATENATE($A2704,"B"),'05 APU'!$1:$1048576,9,),"")</f>
        <v/>
      </c>
      <c r="M2704" s="297" t="str">
        <f>IFERROR(VLOOKUP(CONCATENATE($A2704,"A"),'05 APU'!$1:$1048576,9,),"")</f>
        <v/>
      </c>
      <c r="N2704" s="86"/>
      <c r="O2704" s="90">
        <f>IFERROR(VLOOKUP(CONCATENATE($A2704,"D"),'05 APU'!$T:$AB,9,),0)</f>
        <v>0</v>
      </c>
      <c r="P2704" s="90">
        <f t="shared" si="86"/>
        <v>0</v>
      </c>
      <c r="Q2704" s="90">
        <f>IFERROR(VLOOKUP(CONCATENATE($A2704,"C"),'05 APU'!$T:$AB,9,),0)</f>
        <v>0</v>
      </c>
      <c r="R2704" s="90">
        <f>IFERROR(VLOOKUP(CONCATENATE($A2704,"B"),'05 APU'!$T:$AB,9,),0)</f>
        <v>0</v>
      </c>
      <c r="S2704" s="90">
        <f>IFERROR(VLOOKUP(CONCATENATE($A2704,"A"),'05 APU'!$T:$AB,9,),0)</f>
        <v>0</v>
      </c>
      <c r="U2704" s="421"/>
      <c r="V2704" s="424"/>
      <c r="W2704" s="429" t="s">
        <v>7203</v>
      </c>
    </row>
    <row r="2705" spans="1:23" ht="31.5" x14ac:dyDescent="0.25">
      <c r="A2705" s="88">
        <v>2695</v>
      </c>
      <c r="B2705" s="673" t="s">
        <v>5609</v>
      </c>
      <c r="C2705" s="683" t="s">
        <v>6758</v>
      </c>
      <c r="D2705" s="681" t="str">
        <f>IFERROR(VLOOKUP(CONCATENATE($A2705,"T"),'05 APU'!$1:$1048576,3,),"")</f>
        <v/>
      </c>
      <c r="E2705" s="681" t="str">
        <f>IFERROR(VLOOKUP(CONCATENATE($A2705,"T2"),'05 APU'!$1:$1048576,3,),"")</f>
        <v/>
      </c>
      <c r="F2705" s="681" t="str">
        <f>IFERROR(VLOOKUP(CONCATENATE($A2705,"T3"),'05 APU'!$1:$1048576,3,),"")</f>
        <v/>
      </c>
      <c r="G2705" s="672" t="s">
        <v>146</v>
      </c>
      <c r="H2705" s="351"/>
      <c r="I2705" s="90">
        <f>IFERROR((VLOOKUP(CONCATENATE($A2705,"D"),'05 APU'!$1:$1048576,9,)),0)</f>
        <v>0</v>
      </c>
      <c r="J2705" s="90">
        <f t="shared" si="85"/>
        <v>0</v>
      </c>
      <c r="K2705" s="297" t="str">
        <f>IFERROR(VLOOKUP(CONCATENATE($A2705,"C"),'05 APU'!$1:$1048576,9,),"")</f>
        <v/>
      </c>
      <c r="L2705" s="297" t="str">
        <f>IFERROR(VLOOKUP(CONCATENATE($A2705,"B"),'05 APU'!$1:$1048576,9,),"")</f>
        <v/>
      </c>
      <c r="M2705" s="297" t="str">
        <f>IFERROR(VLOOKUP(CONCATENATE($A2705,"A"),'05 APU'!$1:$1048576,9,),"")</f>
        <v/>
      </c>
      <c r="N2705" s="86"/>
      <c r="O2705" s="90">
        <f>IFERROR(VLOOKUP(CONCATENATE($A2705,"D"),'05 APU'!$T:$AB,9,),0)</f>
        <v>0</v>
      </c>
      <c r="P2705" s="90">
        <f t="shared" si="86"/>
        <v>0</v>
      </c>
      <c r="Q2705" s="90">
        <f>IFERROR(VLOOKUP(CONCATENATE($A2705,"C"),'05 APU'!$T:$AB,9,),0)</f>
        <v>0</v>
      </c>
      <c r="R2705" s="90">
        <f>IFERROR(VLOOKUP(CONCATENATE($A2705,"B"),'05 APU'!$T:$AB,9,),0)</f>
        <v>0</v>
      </c>
      <c r="S2705" s="90">
        <f>IFERROR(VLOOKUP(CONCATENATE($A2705,"A"),'05 APU'!$T:$AB,9,),0)</f>
        <v>0</v>
      </c>
      <c r="U2705" s="421"/>
      <c r="V2705" s="424"/>
      <c r="W2705" s="429" t="s">
        <v>7203</v>
      </c>
    </row>
    <row r="2706" spans="1:23" x14ac:dyDescent="0.25">
      <c r="A2706" s="88">
        <v>2696</v>
      </c>
      <c r="B2706" s="673" t="s">
        <v>5610</v>
      </c>
      <c r="C2706" s="683" t="s">
        <v>6759</v>
      </c>
      <c r="D2706" s="681" t="str">
        <f>IFERROR(VLOOKUP(CONCATENATE($A2706,"T"),'05 APU'!$1:$1048576,3,),"")</f>
        <v/>
      </c>
      <c r="E2706" s="681" t="str">
        <f>IFERROR(VLOOKUP(CONCATENATE($A2706,"T2"),'05 APU'!$1:$1048576,3,),"")</f>
        <v/>
      </c>
      <c r="F2706" s="681" t="str">
        <f>IFERROR(VLOOKUP(CONCATENATE($A2706,"T3"),'05 APU'!$1:$1048576,3,),"")</f>
        <v/>
      </c>
      <c r="G2706" s="672" t="s">
        <v>146</v>
      </c>
      <c r="H2706" s="351"/>
      <c r="I2706" s="90">
        <f>IFERROR((VLOOKUP(CONCATENATE($A2706,"D"),'05 APU'!$1:$1048576,9,)),0)</f>
        <v>0</v>
      </c>
      <c r="J2706" s="90">
        <f t="shared" si="85"/>
        <v>0</v>
      </c>
      <c r="K2706" s="297" t="str">
        <f>IFERROR(VLOOKUP(CONCATENATE($A2706,"C"),'05 APU'!$1:$1048576,9,),"")</f>
        <v/>
      </c>
      <c r="L2706" s="297" t="str">
        <f>IFERROR(VLOOKUP(CONCATENATE($A2706,"B"),'05 APU'!$1:$1048576,9,),"")</f>
        <v/>
      </c>
      <c r="M2706" s="297" t="str">
        <f>IFERROR(VLOOKUP(CONCATENATE($A2706,"A"),'05 APU'!$1:$1048576,9,),"")</f>
        <v/>
      </c>
      <c r="N2706" s="86"/>
      <c r="O2706" s="90">
        <f>IFERROR(VLOOKUP(CONCATENATE($A2706,"D"),'05 APU'!$T:$AB,9,),0)</f>
        <v>0</v>
      </c>
      <c r="P2706" s="90">
        <f t="shared" si="86"/>
        <v>0</v>
      </c>
      <c r="Q2706" s="90">
        <f>IFERROR(VLOOKUP(CONCATENATE($A2706,"C"),'05 APU'!$T:$AB,9,),0)</f>
        <v>0</v>
      </c>
      <c r="R2706" s="90">
        <f>IFERROR(VLOOKUP(CONCATENATE($A2706,"B"),'05 APU'!$T:$AB,9,),0)</f>
        <v>0</v>
      </c>
      <c r="S2706" s="90">
        <f>IFERROR(VLOOKUP(CONCATENATE($A2706,"A"),'05 APU'!$T:$AB,9,),0)</f>
        <v>0</v>
      </c>
      <c r="U2706" s="421"/>
      <c r="V2706" s="424"/>
      <c r="W2706" s="429" t="s">
        <v>7203</v>
      </c>
    </row>
    <row r="2707" spans="1:23" x14ac:dyDescent="0.25">
      <c r="A2707" s="88">
        <v>2697</v>
      </c>
      <c r="B2707" s="673" t="s">
        <v>5611</v>
      </c>
      <c r="C2707" s="683" t="s">
        <v>6760</v>
      </c>
      <c r="D2707" s="681" t="str">
        <f>IFERROR(VLOOKUP(CONCATENATE($A2707,"T"),'05 APU'!$1:$1048576,3,),"")</f>
        <v/>
      </c>
      <c r="E2707" s="681" t="str">
        <f>IFERROR(VLOOKUP(CONCATENATE($A2707,"T2"),'05 APU'!$1:$1048576,3,),"")</f>
        <v/>
      </c>
      <c r="F2707" s="681" t="str">
        <f>IFERROR(VLOOKUP(CONCATENATE($A2707,"T3"),'05 APU'!$1:$1048576,3,),"")</f>
        <v/>
      </c>
      <c r="G2707" s="672" t="s">
        <v>146</v>
      </c>
      <c r="H2707" s="351"/>
      <c r="I2707" s="90">
        <f>IFERROR((VLOOKUP(CONCATENATE($A2707,"D"),'05 APU'!$1:$1048576,9,)),0)</f>
        <v>0</v>
      </c>
      <c r="J2707" s="90">
        <f t="shared" si="85"/>
        <v>0</v>
      </c>
      <c r="K2707" s="297" t="str">
        <f>IFERROR(VLOOKUP(CONCATENATE($A2707,"C"),'05 APU'!$1:$1048576,9,),"")</f>
        <v/>
      </c>
      <c r="L2707" s="297" t="str">
        <f>IFERROR(VLOOKUP(CONCATENATE($A2707,"B"),'05 APU'!$1:$1048576,9,),"")</f>
        <v/>
      </c>
      <c r="M2707" s="297" t="str">
        <f>IFERROR(VLOOKUP(CONCATENATE($A2707,"A"),'05 APU'!$1:$1048576,9,),"")</f>
        <v/>
      </c>
      <c r="N2707" s="86"/>
      <c r="O2707" s="90">
        <f>IFERROR(VLOOKUP(CONCATENATE($A2707,"D"),'05 APU'!$T:$AB,9,),0)</f>
        <v>0</v>
      </c>
      <c r="P2707" s="90">
        <f t="shared" si="86"/>
        <v>0</v>
      </c>
      <c r="Q2707" s="90">
        <f>IFERROR(VLOOKUP(CONCATENATE($A2707,"C"),'05 APU'!$T:$AB,9,),0)</f>
        <v>0</v>
      </c>
      <c r="R2707" s="90">
        <f>IFERROR(VLOOKUP(CONCATENATE($A2707,"B"),'05 APU'!$T:$AB,9,),0)</f>
        <v>0</v>
      </c>
      <c r="S2707" s="90">
        <f>IFERROR(VLOOKUP(CONCATENATE($A2707,"A"),'05 APU'!$T:$AB,9,),0)</f>
        <v>0</v>
      </c>
      <c r="U2707" s="421"/>
      <c r="V2707" s="424"/>
      <c r="W2707" s="429" t="s">
        <v>7203</v>
      </c>
    </row>
    <row r="2708" spans="1:23" x14ac:dyDescent="0.25">
      <c r="A2708" s="88">
        <v>2698</v>
      </c>
      <c r="B2708" s="673" t="s">
        <v>5612</v>
      </c>
      <c r="C2708" s="683" t="s">
        <v>6761</v>
      </c>
      <c r="D2708" s="681" t="str">
        <f>IFERROR(VLOOKUP(CONCATENATE($A2708,"T"),'05 APU'!$1:$1048576,3,),"")</f>
        <v/>
      </c>
      <c r="E2708" s="681" t="str">
        <f>IFERROR(VLOOKUP(CONCATENATE($A2708,"T2"),'05 APU'!$1:$1048576,3,),"")</f>
        <v/>
      </c>
      <c r="F2708" s="681" t="str">
        <f>IFERROR(VLOOKUP(CONCATENATE($A2708,"T3"),'05 APU'!$1:$1048576,3,),"")</f>
        <v/>
      </c>
      <c r="G2708" s="672" t="s">
        <v>146</v>
      </c>
      <c r="H2708" s="351"/>
      <c r="I2708" s="90">
        <f>IFERROR((VLOOKUP(CONCATENATE($A2708,"D"),'05 APU'!$1:$1048576,9,)),0)</f>
        <v>0</v>
      </c>
      <c r="J2708" s="90">
        <f t="shared" si="85"/>
        <v>0</v>
      </c>
      <c r="K2708" s="297" t="str">
        <f>IFERROR(VLOOKUP(CONCATENATE($A2708,"C"),'05 APU'!$1:$1048576,9,),"")</f>
        <v/>
      </c>
      <c r="L2708" s="297" t="str">
        <f>IFERROR(VLOOKUP(CONCATENATE($A2708,"B"),'05 APU'!$1:$1048576,9,),"")</f>
        <v/>
      </c>
      <c r="M2708" s="297" t="str">
        <f>IFERROR(VLOOKUP(CONCATENATE($A2708,"A"),'05 APU'!$1:$1048576,9,),"")</f>
        <v/>
      </c>
      <c r="N2708" s="86"/>
      <c r="O2708" s="90">
        <f>IFERROR(VLOOKUP(CONCATENATE($A2708,"D"),'05 APU'!$T:$AB,9,),0)</f>
        <v>0</v>
      </c>
      <c r="P2708" s="90">
        <f t="shared" si="86"/>
        <v>0</v>
      </c>
      <c r="Q2708" s="90">
        <f>IFERROR(VLOOKUP(CONCATENATE($A2708,"C"),'05 APU'!$T:$AB,9,),0)</f>
        <v>0</v>
      </c>
      <c r="R2708" s="90">
        <f>IFERROR(VLOOKUP(CONCATENATE($A2708,"B"),'05 APU'!$T:$AB,9,),0)</f>
        <v>0</v>
      </c>
      <c r="S2708" s="90">
        <f>IFERROR(VLOOKUP(CONCATENATE($A2708,"A"),'05 APU'!$T:$AB,9,),0)</f>
        <v>0</v>
      </c>
      <c r="U2708" s="421"/>
      <c r="V2708" s="424"/>
      <c r="W2708" s="429" t="s">
        <v>7203</v>
      </c>
    </row>
    <row r="2709" spans="1:23" ht="21" x14ac:dyDescent="0.25">
      <c r="A2709" s="88">
        <v>2699</v>
      </c>
      <c r="B2709" s="673" t="s">
        <v>5613</v>
      </c>
      <c r="C2709" s="683" t="s">
        <v>6762</v>
      </c>
      <c r="D2709" s="681" t="str">
        <f>IFERROR(VLOOKUP(CONCATENATE($A2709,"T"),'05 APU'!$1:$1048576,3,),"")</f>
        <v/>
      </c>
      <c r="E2709" s="681" t="str">
        <f>IFERROR(VLOOKUP(CONCATENATE($A2709,"T2"),'05 APU'!$1:$1048576,3,),"")</f>
        <v/>
      </c>
      <c r="F2709" s="681" t="str">
        <f>IFERROR(VLOOKUP(CONCATENATE($A2709,"T3"),'05 APU'!$1:$1048576,3,),"")</f>
        <v/>
      </c>
      <c r="G2709" s="672" t="s">
        <v>146</v>
      </c>
      <c r="H2709" s="351"/>
      <c r="I2709" s="90">
        <f>IFERROR((VLOOKUP(CONCATENATE($A2709,"D"),'05 APU'!$1:$1048576,9,)),0)</f>
        <v>0</v>
      </c>
      <c r="J2709" s="90">
        <f t="shared" si="85"/>
        <v>0</v>
      </c>
      <c r="K2709" s="297" t="str">
        <f>IFERROR(VLOOKUP(CONCATENATE($A2709,"C"),'05 APU'!$1:$1048576,9,),"")</f>
        <v/>
      </c>
      <c r="L2709" s="297" t="str">
        <f>IFERROR(VLOOKUP(CONCATENATE($A2709,"B"),'05 APU'!$1:$1048576,9,),"")</f>
        <v/>
      </c>
      <c r="M2709" s="297" t="str">
        <f>IFERROR(VLOOKUP(CONCATENATE($A2709,"A"),'05 APU'!$1:$1048576,9,),"")</f>
        <v/>
      </c>
      <c r="N2709" s="86"/>
      <c r="O2709" s="90">
        <f>IFERROR(VLOOKUP(CONCATENATE($A2709,"D"),'05 APU'!$T:$AB,9,),0)</f>
        <v>0</v>
      </c>
      <c r="P2709" s="90">
        <f t="shared" si="86"/>
        <v>0</v>
      </c>
      <c r="Q2709" s="90">
        <f>IFERROR(VLOOKUP(CONCATENATE($A2709,"C"),'05 APU'!$T:$AB,9,),0)</f>
        <v>0</v>
      </c>
      <c r="R2709" s="90">
        <f>IFERROR(VLOOKUP(CONCATENATE($A2709,"B"),'05 APU'!$T:$AB,9,),0)</f>
        <v>0</v>
      </c>
      <c r="S2709" s="90">
        <f>IFERROR(VLOOKUP(CONCATENATE($A2709,"A"),'05 APU'!$T:$AB,9,),0)</f>
        <v>0</v>
      </c>
      <c r="U2709" s="421"/>
      <c r="V2709" s="424"/>
      <c r="W2709" s="429" t="s">
        <v>7203</v>
      </c>
    </row>
    <row r="2710" spans="1:23" x14ac:dyDescent="0.25">
      <c r="A2710" s="88">
        <v>2700</v>
      </c>
      <c r="B2710" s="673"/>
      <c r="C2710" s="677" t="s">
        <v>7166</v>
      </c>
      <c r="D2710" s="681" t="str">
        <f>IFERROR(VLOOKUP(CONCATENATE($A2710,"T"),'05 APU'!$1:$1048576,3,),"")</f>
        <v/>
      </c>
      <c r="E2710" s="681" t="str">
        <f>IFERROR(VLOOKUP(CONCATENATE($A2710,"T2"),'05 APU'!$1:$1048576,3,),"")</f>
        <v/>
      </c>
      <c r="F2710" s="681" t="str">
        <f>IFERROR(VLOOKUP(CONCATENATE($A2710,"T3"),'05 APU'!$1:$1048576,3,),"")</f>
        <v/>
      </c>
      <c r="G2710" s="672"/>
      <c r="H2710" s="351"/>
      <c r="I2710" s="90">
        <f>IFERROR((VLOOKUP(CONCATENATE($A2710,"D"),'05 APU'!$1:$1048576,9,)),0)</f>
        <v>0</v>
      </c>
      <c r="J2710" s="90">
        <f t="shared" si="85"/>
        <v>0</v>
      </c>
      <c r="K2710" s="297" t="str">
        <f>IFERROR(VLOOKUP(CONCATENATE($A2710,"C"),'05 APU'!$1:$1048576,9,),"")</f>
        <v/>
      </c>
      <c r="L2710" s="297" t="str">
        <f>IFERROR(VLOOKUP(CONCATENATE($A2710,"B"),'05 APU'!$1:$1048576,9,),"")</f>
        <v/>
      </c>
      <c r="M2710" s="297" t="str">
        <f>IFERROR(VLOOKUP(CONCATENATE($A2710,"A"),'05 APU'!$1:$1048576,9,),"")</f>
        <v/>
      </c>
      <c r="N2710" s="86"/>
      <c r="O2710" s="90">
        <f>IFERROR(VLOOKUP(CONCATENATE($A2710,"D"),'05 APU'!$T:$AB,9,),0)</f>
        <v>0</v>
      </c>
      <c r="P2710" s="90">
        <f t="shared" si="86"/>
        <v>0</v>
      </c>
      <c r="Q2710" s="90">
        <f>IFERROR(VLOOKUP(CONCATENATE($A2710,"C"),'05 APU'!$T:$AB,9,),0)</f>
        <v>0</v>
      </c>
      <c r="R2710" s="90">
        <f>IFERROR(VLOOKUP(CONCATENATE($A2710,"B"),'05 APU'!$T:$AB,9,),0)</f>
        <v>0</v>
      </c>
      <c r="S2710" s="90">
        <f>IFERROR(VLOOKUP(CONCATENATE($A2710,"A"),'05 APU'!$T:$AB,9,),0)</f>
        <v>0</v>
      </c>
      <c r="U2710" s="421"/>
      <c r="V2710" s="424"/>
      <c r="W2710" s="429"/>
    </row>
    <row r="2711" spans="1:23" x14ac:dyDescent="0.25">
      <c r="A2711" s="88">
        <v>2701</v>
      </c>
      <c r="B2711" s="673" t="s">
        <v>5614</v>
      </c>
      <c r="C2711" s="683" t="s">
        <v>6763</v>
      </c>
      <c r="D2711" s="681" t="str">
        <f>IFERROR(VLOOKUP(CONCATENATE($A2711,"T"),'05 APU'!$1:$1048576,3,),"")</f>
        <v/>
      </c>
      <c r="E2711" s="681" t="str">
        <f>IFERROR(VLOOKUP(CONCATENATE($A2711,"T2"),'05 APU'!$1:$1048576,3,),"")</f>
        <v/>
      </c>
      <c r="F2711" s="681" t="str">
        <f>IFERROR(VLOOKUP(CONCATENATE($A2711,"T3"),'05 APU'!$1:$1048576,3,),"")</f>
        <v/>
      </c>
      <c r="G2711" s="672" t="s">
        <v>146</v>
      </c>
      <c r="H2711" s="351"/>
      <c r="I2711" s="90">
        <f>IFERROR((VLOOKUP(CONCATENATE($A2711,"D"),'05 APU'!$1:$1048576,9,)),0)</f>
        <v>0</v>
      </c>
      <c r="J2711" s="90">
        <f t="shared" si="85"/>
        <v>0</v>
      </c>
      <c r="K2711" s="297" t="str">
        <f>IFERROR(VLOOKUP(CONCATENATE($A2711,"C"),'05 APU'!$1:$1048576,9,),"")</f>
        <v/>
      </c>
      <c r="L2711" s="297" t="str">
        <f>IFERROR(VLOOKUP(CONCATENATE($A2711,"B"),'05 APU'!$1:$1048576,9,),"")</f>
        <v/>
      </c>
      <c r="M2711" s="297" t="str">
        <f>IFERROR(VLOOKUP(CONCATENATE($A2711,"A"),'05 APU'!$1:$1048576,9,),"")</f>
        <v/>
      </c>
      <c r="N2711" s="86"/>
      <c r="O2711" s="90">
        <f>IFERROR(VLOOKUP(CONCATENATE($A2711,"D"),'05 APU'!$T:$AB,9,),0)</f>
        <v>0</v>
      </c>
      <c r="P2711" s="90">
        <f t="shared" si="86"/>
        <v>0</v>
      </c>
      <c r="Q2711" s="90">
        <f>IFERROR(VLOOKUP(CONCATENATE($A2711,"C"),'05 APU'!$T:$AB,9,),0)</f>
        <v>0</v>
      </c>
      <c r="R2711" s="90">
        <f>IFERROR(VLOOKUP(CONCATENATE($A2711,"B"),'05 APU'!$T:$AB,9,),0)</f>
        <v>0</v>
      </c>
      <c r="S2711" s="90">
        <f>IFERROR(VLOOKUP(CONCATENATE($A2711,"A"),'05 APU'!$T:$AB,9,),0)</f>
        <v>0</v>
      </c>
      <c r="U2711" s="421"/>
      <c r="V2711" s="424"/>
      <c r="W2711" s="429" t="s">
        <v>7203</v>
      </c>
    </row>
    <row r="2712" spans="1:23" x14ac:dyDescent="0.25">
      <c r="A2712" s="88">
        <v>2702</v>
      </c>
      <c r="B2712" s="673" t="s">
        <v>5615</v>
      </c>
      <c r="C2712" s="683" t="s">
        <v>6764</v>
      </c>
      <c r="D2712" s="681" t="str">
        <f>IFERROR(VLOOKUP(CONCATENATE($A2712,"T"),'05 APU'!$1:$1048576,3,),"")</f>
        <v/>
      </c>
      <c r="E2712" s="681" t="str">
        <f>IFERROR(VLOOKUP(CONCATENATE($A2712,"T2"),'05 APU'!$1:$1048576,3,),"")</f>
        <v/>
      </c>
      <c r="F2712" s="681" t="str">
        <f>IFERROR(VLOOKUP(CONCATENATE($A2712,"T3"),'05 APU'!$1:$1048576,3,),"")</f>
        <v/>
      </c>
      <c r="G2712" s="672" t="s">
        <v>146</v>
      </c>
      <c r="H2712" s="351"/>
      <c r="I2712" s="90">
        <f>IFERROR((VLOOKUP(CONCATENATE($A2712,"D"),'05 APU'!$1:$1048576,9,)),0)</f>
        <v>0</v>
      </c>
      <c r="J2712" s="90">
        <f t="shared" si="85"/>
        <v>0</v>
      </c>
      <c r="K2712" s="297" t="str">
        <f>IFERROR(VLOOKUP(CONCATENATE($A2712,"C"),'05 APU'!$1:$1048576,9,),"")</f>
        <v/>
      </c>
      <c r="L2712" s="297" t="str">
        <f>IFERROR(VLOOKUP(CONCATENATE($A2712,"B"),'05 APU'!$1:$1048576,9,),"")</f>
        <v/>
      </c>
      <c r="M2712" s="297" t="str">
        <f>IFERROR(VLOOKUP(CONCATENATE($A2712,"A"),'05 APU'!$1:$1048576,9,),"")</f>
        <v/>
      </c>
      <c r="N2712" s="86"/>
      <c r="O2712" s="90">
        <f>IFERROR(VLOOKUP(CONCATENATE($A2712,"D"),'05 APU'!$T:$AB,9,),0)</f>
        <v>0</v>
      </c>
      <c r="P2712" s="90">
        <f t="shared" si="86"/>
        <v>0</v>
      </c>
      <c r="Q2712" s="90">
        <f>IFERROR(VLOOKUP(CONCATENATE($A2712,"C"),'05 APU'!$T:$AB,9,),0)</f>
        <v>0</v>
      </c>
      <c r="R2712" s="90">
        <f>IFERROR(VLOOKUP(CONCATENATE($A2712,"B"),'05 APU'!$T:$AB,9,),0)</f>
        <v>0</v>
      </c>
      <c r="S2712" s="90">
        <f>IFERROR(VLOOKUP(CONCATENATE($A2712,"A"),'05 APU'!$T:$AB,9,),0)</f>
        <v>0</v>
      </c>
      <c r="U2712" s="421"/>
      <c r="V2712" s="424"/>
      <c r="W2712" s="429" t="s">
        <v>7203</v>
      </c>
    </row>
    <row r="2713" spans="1:23" x14ac:dyDescent="0.25">
      <c r="A2713" s="88">
        <v>2703</v>
      </c>
      <c r="B2713" s="673" t="s">
        <v>5616</v>
      </c>
      <c r="C2713" s="683" t="s">
        <v>6765</v>
      </c>
      <c r="D2713" s="681" t="str">
        <f>IFERROR(VLOOKUP(CONCATENATE($A2713,"T"),'05 APU'!$1:$1048576,3,),"")</f>
        <v/>
      </c>
      <c r="E2713" s="681" t="str">
        <f>IFERROR(VLOOKUP(CONCATENATE($A2713,"T2"),'05 APU'!$1:$1048576,3,),"")</f>
        <v/>
      </c>
      <c r="F2713" s="681" t="str">
        <f>IFERROR(VLOOKUP(CONCATENATE($A2713,"T3"),'05 APU'!$1:$1048576,3,),"")</f>
        <v/>
      </c>
      <c r="G2713" s="672" t="s">
        <v>146</v>
      </c>
      <c r="H2713" s="351"/>
      <c r="I2713" s="90">
        <f>IFERROR((VLOOKUP(CONCATENATE($A2713,"D"),'05 APU'!$1:$1048576,9,)),0)</f>
        <v>0</v>
      </c>
      <c r="J2713" s="90">
        <f t="shared" si="85"/>
        <v>0</v>
      </c>
      <c r="K2713" s="297" t="str">
        <f>IFERROR(VLOOKUP(CONCATENATE($A2713,"C"),'05 APU'!$1:$1048576,9,),"")</f>
        <v/>
      </c>
      <c r="L2713" s="297" t="str">
        <f>IFERROR(VLOOKUP(CONCATENATE($A2713,"B"),'05 APU'!$1:$1048576,9,),"")</f>
        <v/>
      </c>
      <c r="M2713" s="297" t="str">
        <f>IFERROR(VLOOKUP(CONCATENATE($A2713,"A"),'05 APU'!$1:$1048576,9,),"")</f>
        <v/>
      </c>
      <c r="N2713" s="86"/>
      <c r="O2713" s="90">
        <f>IFERROR(VLOOKUP(CONCATENATE($A2713,"D"),'05 APU'!$T:$AB,9,),0)</f>
        <v>0</v>
      </c>
      <c r="P2713" s="90">
        <f t="shared" si="86"/>
        <v>0</v>
      </c>
      <c r="Q2713" s="90">
        <f>IFERROR(VLOOKUP(CONCATENATE($A2713,"C"),'05 APU'!$T:$AB,9,),0)</f>
        <v>0</v>
      </c>
      <c r="R2713" s="90">
        <f>IFERROR(VLOOKUP(CONCATENATE($A2713,"B"),'05 APU'!$T:$AB,9,),0)</f>
        <v>0</v>
      </c>
      <c r="S2713" s="90">
        <f>IFERROR(VLOOKUP(CONCATENATE($A2713,"A"),'05 APU'!$T:$AB,9,),0)</f>
        <v>0</v>
      </c>
      <c r="U2713" s="421"/>
      <c r="V2713" s="424"/>
      <c r="W2713" s="429" t="s">
        <v>7203</v>
      </c>
    </row>
    <row r="2714" spans="1:23" x14ac:dyDescent="0.25">
      <c r="A2714" s="88">
        <v>2704</v>
      </c>
      <c r="B2714" s="673" t="s">
        <v>5617</v>
      </c>
      <c r="C2714" s="683" t="s">
        <v>6766</v>
      </c>
      <c r="D2714" s="681" t="str">
        <f>IFERROR(VLOOKUP(CONCATENATE($A2714,"T"),'05 APU'!$1:$1048576,3,),"")</f>
        <v/>
      </c>
      <c r="E2714" s="681" t="str">
        <f>IFERROR(VLOOKUP(CONCATENATE($A2714,"T2"),'05 APU'!$1:$1048576,3,),"")</f>
        <v/>
      </c>
      <c r="F2714" s="681" t="str">
        <f>IFERROR(VLOOKUP(CONCATENATE($A2714,"T3"),'05 APU'!$1:$1048576,3,),"")</f>
        <v/>
      </c>
      <c r="G2714" s="672" t="s">
        <v>146</v>
      </c>
      <c r="H2714" s="351"/>
      <c r="I2714" s="90">
        <f>IFERROR((VLOOKUP(CONCATENATE($A2714,"D"),'05 APU'!$1:$1048576,9,)),0)</f>
        <v>0</v>
      </c>
      <c r="J2714" s="90">
        <f t="shared" si="85"/>
        <v>0</v>
      </c>
      <c r="K2714" s="297" t="str">
        <f>IFERROR(VLOOKUP(CONCATENATE($A2714,"C"),'05 APU'!$1:$1048576,9,),"")</f>
        <v/>
      </c>
      <c r="L2714" s="297" t="str">
        <f>IFERROR(VLOOKUP(CONCATENATE($A2714,"B"),'05 APU'!$1:$1048576,9,),"")</f>
        <v/>
      </c>
      <c r="M2714" s="297" t="str">
        <f>IFERROR(VLOOKUP(CONCATENATE($A2714,"A"),'05 APU'!$1:$1048576,9,),"")</f>
        <v/>
      </c>
      <c r="N2714" s="86"/>
      <c r="O2714" s="90">
        <f>IFERROR(VLOOKUP(CONCATENATE($A2714,"D"),'05 APU'!$T:$AB,9,),0)</f>
        <v>0</v>
      </c>
      <c r="P2714" s="90">
        <f t="shared" si="86"/>
        <v>0</v>
      </c>
      <c r="Q2714" s="90">
        <f>IFERROR(VLOOKUP(CONCATENATE($A2714,"C"),'05 APU'!$T:$AB,9,),0)</f>
        <v>0</v>
      </c>
      <c r="R2714" s="90">
        <f>IFERROR(VLOOKUP(CONCATENATE($A2714,"B"),'05 APU'!$T:$AB,9,),0)</f>
        <v>0</v>
      </c>
      <c r="S2714" s="90">
        <f>IFERROR(VLOOKUP(CONCATENATE($A2714,"A"),'05 APU'!$T:$AB,9,),0)</f>
        <v>0</v>
      </c>
      <c r="U2714" s="421"/>
      <c r="V2714" s="424"/>
      <c r="W2714" s="429" t="s">
        <v>7203</v>
      </c>
    </row>
    <row r="2715" spans="1:23" x14ac:dyDescent="0.25">
      <c r="A2715" s="88">
        <v>2705</v>
      </c>
      <c r="B2715" s="673" t="s">
        <v>5618</v>
      </c>
      <c r="C2715" s="683" t="s">
        <v>6767</v>
      </c>
      <c r="D2715" s="681" t="str">
        <f>IFERROR(VLOOKUP(CONCATENATE($A2715,"T"),'05 APU'!$1:$1048576,3,),"")</f>
        <v/>
      </c>
      <c r="E2715" s="681" t="str">
        <f>IFERROR(VLOOKUP(CONCATENATE($A2715,"T2"),'05 APU'!$1:$1048576,3,),"")</f>
        <v/>
      </c>
      <c r="F2715" s="681" t="str">
        <f>IFERROR(VLOOKUP(CONCATENATE($A2715,"T3"),'05 APU'!$1:$1048576,3,),"")</f>
        <v/>
      </c>
      <c r="G2715" s="672" t="s">
        <v>146</v>
      </c>
      <c r="H2715" s="351"/>
      <c r="I2715" s="90">
        <f>IFERROR((VLOOKUP(CONCATENATE($A2715,"D"),'05 APU'!$1:$1048576,9,)),0)</f>
        <v>0</v>
      </c>
      <c r="J2715" s="90">
        <f t="shared" si="85"/>
        <v>0</v>
      </c>
      <c r="K2715" s="297" t="str">
        <f>IFERROR(VLOOKUP(CONCATENATE($A2715,"C"),'05 APU'!$1:$1048576,9,),"")</f>
        <v/>
      </c>
      <c r="L2715" s="297" t="str">
        <f>IFERROR(VLOOKUP(CONCATENATE($A2715,"B"),'05 APU'!$1:$1048576,9,),"")</f>
        <v/>
      </c>
      <c r="M2715" s="297" t="str">
        <f>IFERROR(VLOOKUP(CONCATENATE($A2715,"A"),'05 APU'!$1:$1048576,9,),"")</f>
        <v/>
      </c>
      <c r="N2715" s="86"/>
      <c r="O2715" s="90">
        <f>IFERROR(VLOOKUP(CONCATENATE($A2715,"D"),'05 APU'!$T:$AB,9,),0)</f>
        <v>0</v>
      </c>
      <c r="P2715" s="90">
        <f t="shared" si="86"/>
        <v>0</v>
      </c>
      <c r="Q2715" s="90">
        <f>IFERROR(VLOOKUP(CONCATENATE($A2715,"C"),'05 APU'!$T:$AB,9,),0)</f>
        <v>0</v>
      </c>
      <c r="R2715" s="90">
        <f>IFERROR(VLOOKUP(CONCATENATE($A2715,"B"),'05 APU'!$T:$AB,9,),0)</f>
        <v>0</v>
      </c>
      <c r="S2715" s="90">
        <f>IFERROR(VLOOKUP(CONCATENATE($A2715,"A"),'05 APU'!$T:$AB,9,),0)</f>
        <v>0</v>
      </c>
      <c r="U2715" s="421"/>
      <c r="V2715" s="424"/>
      <c r="W2715" s="429" t="s">
        <v>7203</v>
      </c>
    </row>
    <row r="2716" spans="1:23" x14ac:dyDescent="0.25">
      <c r="A2716" s="88">
        <v>2706</v>
      </c>
      <c r="B2716" s="673" t="s">
        <v>5619</v>
      </c>
      <c r="C2716" s="683" t="s">
        <v>6768</v>
      </c>
      <c r="D2716" s="681" t="str">
        <f>IFERROR(VLOOKUP(CONCATENATE($A2716,"T"),'05 APU'!$1:$1048576,3,),"")</f>
        <v/>
      </c>
      <c r="E2716" s="681" t="str">
        <f>IFERROR(VLOOKUP(CONCATENATE($A2716,"T2"),'05 APU'!$1:$1048576,3,),"")</f>
        <v/>
      </c>
      <c r="F2716" s="681" t="str">
        <f>IFERROR(VLOOKUP(CONCATENATE($A2716,"T3"),'05 APU'!$1:$1048576,3,),"")</f>
        <v/>
      </c>
      <c r="G2716" s="672" t="s">
        <v>146</v>
      </c>
      <c r="H2716" s="351"/>
      <c r="I2716" s="90">
        <f>IFERROR((VLOOKUP(CONCATENATE($A2716,"D"),'05 APU'!$1:$1048576,9,)),0)</f>
        <v>0</v>
      </c>
      <c r="J2716" s="90">
        <f t="shared" si="85"/>
        <v>0</v>
      </c>
      <c r="K2716" s="297" t="str">
        <f>IFERROR(VLOOKUP(CONCATENATE($A2716,"C"),'05 APU'!$1:$1048576,9,),"")</f>
        <v/>
      </c>
      <c r="L2716" s="297" t="str">
        <f>IFERROR(VLOOKUP(CONCATENATE($A2716,"B"),'05 APU'!$1:$1048576,9,),"")</f>
        <v/>
      </c>
      <c r="M2716" s="297" t="str">
        <f>IFERROR(VLOOKUP(CONCATENATE($A2716,"A"),'05 APU'!$1:$1048576,9,),"")</f>
        <v/>
      </c>
      <c r="N2716" s="86"/>
      <c r="O2716" s="90">
        <f>IFERROR(VLOOKUP(CONCATENATE($A2716,"D"),'05 APU'!$T:$AB,9,),0)</f>
        <v>0</v>
      </c>
      <c r="P2716" s="90">
        <f t="shared" si="86"/>
        <v>0</v>
      </c>
      <c r="Q2716" s="90">
        <f>IFERROR(VLOOKUP(CONCATENATE($A2716,"C"),'05 APU'!$T:$AB,9,),0)</f>
        <v>0</v>
      </c>
      <c r="R2716" s="90">
        <f>IFERROR(VLOOKUP(CONCATENATE($A2716,"B"),'05 APU'!$T:$AB,9,),0)</f>
        <v>0</v>
      </c>
      <c r="S2716" s="90">
        <f>IFERROR(VLOOKUP(CONCATENATE($A2716,"A"),'05 APU'!$T:$AB,9,),0)</f>
        <v>0</v>
      </c>
      <c r="U2716" s="421"/>
      <c r="V2716" s="424"/>
      <c r="W2716" s="429" t="s">
        <v>7203</v>
      </c>
    </row>
    <row r="2717" spans="1:23" x14ac:dyDescent="0.25">
      <c r="A2717" s="88">
        <v>2707</v>
      </c>
      <c r="B2717" s="673" t="s">
        <v>5620</v>
      </c>
      <c r="C2717" s="683" t="s">
        <v>6769</v>
      </c>
      <c r="D2717" s="681" t="str">
        <f>IFERROR(VLOOKUP(CONCATENATE($A2717,"T"),'05 APU'!$1:$1048576,3,),"")</f>
        <v/>
      </c>
      <c r="E2717" s="681" t="str">
        <f>IFERROR(VLOOKUP(CONCATENATE($A2717,"T2"),'05 APU'!$1:$1048576,3,),"")</f>
        <v/>
      </c>
      <c r="F2717" s="681" t="str">
        <f>IFERROR(VLOOKUP(CONCATENATE($A2717,"T3"),'05 APU'!$1:$1048576,3,),"")</f>
        <v/>
      </c>
      <c r="G2717" s="672" t="s">
        <v>146</v>
      </c>
      <c r="H2717" s="351"/>
      <c r="I2717" s="90">
        <f>IFERROR((VLOOKUP(CONCATENATE($A2717,"D"),'05 APU'!$1:$1048576,9,)),0)</f>
        <v>0</v>
      </c>
      <c r="J2717" s="90">
        <f t="shared" si="85"/>
        <v>0</v>
      </c>
      <c r="K2717" s="297" t="str">
        <f>IFERROR(VLOOKUP(CONCATENATE($A2717,"C"),'05 APU'!$1:$1048576,9,),"")</f>
        <v/>
      </c>
      <c r="L2717" s="297" t="str">
        <f>IFERROR(VLOOKUP(CONCATENATE($A2717,"B"),'05 APU'!$1:$1048576,9,),"")</f>
        <v/>
      </c>
      <c r="M2717" s="297" t="str">
        <f>IFERROR(VLOOKUP(CONCATENATE($A2717,"A"),'05 APU'!$1:$1048576,9,),"")</f>
        <v/>
      </c>
      <c r="N2717" s="86"/>
      <c r="O2717" s="90">
        <f>IFERROR(VLOOKUP(CONCATENATE($A2717,"D"),'05 APU'!$T:$AB,9,),0)</f>
        <v>0</v>
      </c>
      <c r="P2717" s="90">
        <f t="shared" si="86"/>
        <v>0</v>
      </c>
      <c r="Q2717" s="90">
        <f>IFERROR(VLOOKUP(CONCATENATE($A2717,"C"),'05 APU'!$T:$AB,9,),0)</f>
        <v>0</v>
      </c>
      <c r="R2717" s="90">
        <f>IFERROR(VLOOKUP(CONCATENATE($A2717,"B"),'05 APU'!$T:$AB,9,),0)</f>
        <v>0</v>
      </c>
      <c r="S2717" s="90">
        <f>IFERROR(VLOOKUP(CONCATENATE($A2717,"A"),'05 APU'!$T:$AB,9,),0)</f>
        <v>0</v>
      </c>
      <c r="U2717" s="421"/>
      <c r="V2717" s="424"/>
      <c r="W2717" s="429" t="s">
        <v>7203</v>
      </c>
    </row>
    <row r="2718" spans="1:23" x14ac:dyDescent="0.25">
      <c r="A2718" s="88">
        <v>2708</v>
      </c>
      <c r="B2718" s="673" t="s">
        <v>5621</v>
      </c>
      <c r="C2718" s="683" t="s">
        <v>6770</v>
      </c>
      <c r="D2718" s="681" t="str">
        <f>IFERROR(VLOOKUP(CONCATENATE($A2718,"T"),'05 APU'!$1:$1048576,3,),"")</f>
        <v/>
      </c>
      <c r="E2718" s="681" t="str">
        <f>IFERROR(VLOOKUP(CONCATENATE($A2718,"T2"),'05 APU'!$1:$1048576,3,),"")</f>
        <v/>
      </c>
      <c r="F2718" s="681" t="str">
        <f>IFERROR(VLOOKUP(CONCATENATE($A2718,"T3"),'05 APU'!$1:$1048576,3,),"")</f>
        <v/>
      </c>
      <c r="G2718" s="672" t="s">
        <v>146</v>
      </c>
      <c r="H2718" s="351"/>
      <c r="I2718" s="90">
        <f>IFERROR((VLOOKUP(CONCATENATE($A2718,"D"),'05 APU'!$1:$1048576,9,)),0)</f>
        <v>0</v>
      </c>
      <c r="J2718" s="90">
        <f t="shared" si="85"/>
        <v>0</v>
      </c>
      <c r="K2718" s="297" t="str">
        <f>IFERROR(VLOOKUP(CONCATENATE($A2718,"C"),'05 APU'!$1:$1048576,9,),"")</f>
        <v/>
      </c>
      <c r="L2718" s="297" t="str">
        <f>IFERROR(VLOOKUP(CONCATENATE($A2718,"B"),'05 APU'!$1:$1048576,9,),"")</f>
        <v/>
      </c>
      <c r="M2718" s="297" t="str">
        <f>IFERROR(VLOOKUP(CONCATENATE($A2718,"A"),'05 APU'!$1:$1048576,9,),"")</f>
        <v/>
      </c>
      <c r="N2718" s="86"/>
      <c r="O2718" s="90">
        <f>IFERROR(VLOOKUP(CONCATENATE($A2718,"D"),'05 APU'!$T:$AB,9,),0)</f>
        <v>0</v>
      </c>
      <c r="P2718" s="90">
        <f t="shared" si="86"/>
        <v>0</v>
      </c>
      <c r="Q2718" s="90">
        <f>IFERROR(VLOOKUP(CONCATENATE($A2718,"C"),'05 APU'!$T:$AB,9,),0)</f>
        <v>0</v>
      </c>
      <c r="R2718" s="90">
        <f>IFERROR(VLOOKUP(CONCATENATE($A2718,"B"),'05 APU'!$T:$AB,9,),0)</f>
        <v>0</v>
      </c>
      <c r="S2718" s="90">
        <f>IFERROR(VLOOKUP(CONCATENATE($A2718,"A"),'05 APU'!$T:$AB,9,),0)</f>
        <v>0</v>
      </c>
      <c r="U2718" s="421"/>
      <c r="V2718" s="424"/>
      <c r="W2718" s="429" t="s">
        <v>7203</v>
      </c>
    </row>
    <row r="2719" spans="1:23" x14ac:dyDescent="0.25">
      <c r="A2719" s="88">
        <v>2709</v>
      </c>
      <c r="B2719" s="673" t="s">
        <v>5622</v>
      </c>
      <c r="C2719" s="683" t="s">
        <v>6771</v>
      </c>
      <c r="D2719" s="681" t="str">
        <f>IFERROR(VLOOKUP(CONCATENATE($A2719,"T"),'05 APU'!$1:$1048576,3,),"")</f>
        <v/>
      </c>
      <c r="E2719" s="681" t="str">
        <f>IFERROR(VLOOKUP(CONCATENATE($A2719,"T2"),'05 APU'!$1:$1048576,3,),"")</f>
        <v/>
      </c>
      <c r="F2719" s="681" t="str">
        <f>IFERROR(VLOOKUP(CONCATENATE($A2719,"T3"),'05 APU'!$1:$1048576,3,),"")</f>
        <v/>
      </c>
      <c r="G2719" s="672" t="s">
        <v>146</v>
      </c>
      <c r="H2719" s="351"/>
      <c r="I2719" s="90">
        <f>IFERROR((VLOOKUP(CONCATENATE($A2719,"D"),'05 APU'!$1:$1048576,9,)),0)</f>
        <v>0</v>
      </c>
      <c r="J2719" s="90">
        <f t="shared" si="85"/>
        <v>0</v>
      </c>
      <c r="K2719" s="297" t="str">
        <f>IFERROR(VLOOKUP(CONCATENATE($A2719,"C"),'05 APU'!$1:$1048576,9,),"")</f>
        <v/>
      </c>
      <c r="L2719" s="297" t="str">
        <f>IFERROR(VLOOKUP(CONCATENATE($A2719,"B"),'05 APU'!$1:$1048576,9,),"")</f>
        <v/>
      </c>
      <c r="M2719" s="297" t="str">
        <f>IFERROR(VLOOKUP(CONCATENATE($A2719,"A"),'05 APU'!$1:$1048576,9,),"")</f>
        <v/>
      </c>
      <c r="N2719" s="86"/>
      <c r="O2719" s="90">
        <f>IFERROR(VLOOKUP(CONCATENATE($A2719,"D"),'05 APU'!$T:$AB,9,),0)</f>
        <v>0</v>
      </c>
      <c r="P2719" s="90">
        <f t="shared" si="86"/>
        <v>0</v>
      </c>
      <c r="Q2719" s="90">
        <f>IFERROR(VLOOKUP(CONCATENATE($A2719,"C"),'05 APU'!$T:$AB,9,),0)</f>
        <v>0</v>
      </c>
      <c r="R2719" s="90">
        <f>IFERROR(VLOOKUP(CONCATENATE($A2719,"B"),'05 APU'!$T:$AB,9,),0)</f>
        <v>0</v>
      </c>
      <c r="S2719" s="90">
        <f>IFERROR(VLOOKUP(CONCATENATE($A2719,"A"),'05 APU'!$T:$AB,9,),0)</f>
        <v>0</v>
      </c>
      <c r="U2719" s="421"/>
      <c r="V2719" s="424"/>
      <c r="W2719" s="429" t="s">
        <v>7203</v>
      </c>
    </row>
    <row r="2720" spans="1:23" x14ac:dyDescent="0.25">
      <c r="A2720" s="88">
        <v>2710</v>
      </c>
      <c r="B2720" s="673" t="s">
        <v>5623</v>
      </c>
      <c r="C2720" s="683" t="s">
        <v>6772</v>
      </c>
      <c r="D2720" s="681" t="str">
        <f>IFERROR(VLOOKUP(CONCATENATE($A2720,"T"),'05 APU'!$1:$1048576,3,),"")</f>
        <v/>
      </c>
      <c r="E2720" s="681" t="str">
        <f>IFERROR(VLOOKUP(CONCATENATE($A2720,"T2"),'05 APU'!$1:$1048576,3,),"")</f>
        <v/>
      </c>
      <c r="F2720" s="681" t="str">
        <f>IFERROR(VLOOKUP(CONCATENATE($A2720,"T3"),'05 APU'!$1:$1048576,3,),"")</f>
        <v/>
      </c>
      <c r="G2720" s="672" t="s">
        <v>146</v>
      </c>
      <c r="H2720" s="351"/>
      <c r="I2720" s="90">
        <f>IFERROR((VLOOKUP(CONCATENATE($A2720,"D"),'05 APU'!$1:$1048576,9,)),0)</f>
        <v>0</v>
      </c>
      <c r="J2720" s="90">
        <f t="shared" si="85"/>
        <v>0</v>
      </c>
      <c r="K2720" s="297" t="str">
        <f>IFERROR(VLOOKUP(CONCATENATE($A2720,"C"),'05 APU'!$1:$1048576,9,),"")</f>
        <v/>
      </c>
      <c r="L2720" s="297" t="str">
        <f>IFERROR(VLOOKUP(CONCATENATE($A2720,"B"),'05 APU'!$1:$1048576,9,),"")</f>
        <v/>
      </c>
      <c r="M2720" s="297" t="str">
        <f>IFERROR(VLOOKUP(CONCATENATE($A2720,"A"),'05 APU'!$1:$1048576,9,),"")</f>
        <v/>
      </c>
      <c r="N2720" s="86"/>
      <c r="O2720" s="90">
        <f>IFERROR(VLOOKUP(CONCATENATE($A2720,"D"),'05 APU'!$T:$AB,9,),0)</f>
        <v>0</v>
      </c>
      <c r="P2720" s="90">
        <f t="shared" si="86"/>
        <v>0</v>
      </c>
      <c r="Q2720" s="90">
        <f>IFERROR(VLOOKUP(CONCATENATE($A2720,"C"),'05 APU'!$T:$AB,9,),0)</f>
        <v>0</v>
      </c>
      <c r="R2720" s="90">
        <f>IFERROR(VLOOKUP(CONCATENATE($A2720,"B"),'05 APU'!$T:$AB,9,),0)</f>
        <v>0</v>
      </c>
      <c r="S2720" s="90">
        <f>IFERROR(VLOOKUP(CONCATENATE($A2720,"A"),'05 APU'!$T:$AB,9,),0)</f>
        <v>0</v>
      </c>
      <c r="U2720" s="421"/>
      <c r="V2720" s="424"/>
      <c r="W2720" s="429" t="s">
        <v>7203</v>
      </c>
    </row>
    <row r="2721" spans="1:23" x14ac:dyDescent="0.25">
      <c r="A2721" s="88">
        <v>2711</v>
      </c>
      <c r="B2721" s="673" t="s">
        <v>5624</v>
      </c>
      <c r="C2721" s="683" t="s">
        <v>6773</v>
      </c>
      <c r="D2721" s="681" t="str">
        <f>IFERROR(VLOOKUP(CONCATENATE($A2721,"T"),'05 APU'!$1:$1048576,3,),"")</f>
        <v/>
      </c>
      <c r="E2721" s="681" t="str">
        <f>IFERROR(VLOOKUP(CONCATENATE($A2721,"T2"),'05 APU'!$1:$1048576,3,),"")</f>
        <v/>
      </c>
      <c r="F2721" s="681" t="str">
        <f>IFERROR(VLOOKUP(CONCATENATE($A2721,"T3"),'05 APU'!$1:$1048576,3,),"")</f>
        <v/>
      </c>
      <c r="G2721" s="672" t="s">
        <v>146</v>
      </c>
      <c r="H2721" s="351"/>
      <c r="I2721" s="90">
        <f>IFERROR((VLOOKUP(CONCATENATE($A2721,"D"),'05 APU'!$1:$1048576,9,)),0)</f>
        <v>0</v>
      </c>
      <c r="J2721" s="90">
        <f t="shared" si="85"/>
        <v>0</v>
      </c>
      <c r="K2721" s="297" t="str">
        <f>IFERROR(VLOOKUP(CONCATENATE($A2721,"C"),'05 APU'!$1:$1048576,9,),"")</f>
        <v/>
      </c>
      <c r="L2721" s="297" t="str">
        <f>IFERROR(VLOOKUP(CONCATENATE($A2721,"B"),'05 APU'!$1:$1048576,9,),"")</f>
        <v/>
      </c>
      <c r="M2721" s="297" t="str">
        <f>IFERROR(VLOOKUP(CONCATENATE($A2721,"A"),'05 APU'!$1:$1048576,9,),"")</f>
        <v/>
      </c>
      <c r="N2721" s="86"/>
      <c r="O2721" s="90">
        <f>IFERROR(VLOOKUP(CONCATENATE($A2721,"D"),'05 APU'!$T:$AB,9,),0)</f>
        <v>0</v>
      </c>
      <c r="P2721" s="90">
        <f t="shared" si="86"/>
        <v>0</v>
      </c>
      <c r="Q2721" s="90">
        <f>IFERROR(VLOOKUP(CONCATENATE($A2721,"C"),'05 APU'!$T:$AB,9,),0)</f>
        <v>0</v>
      </c>
      <c r="R2721" s="90">
        <f>IFERROR(VLOOKUP(CONCATENATE($A2721,"B"),'05 APU'!$T:$AB,9,),0)</f>
        <v>0</v>
      </c>
      <c r="S2721" s="90">
        <f>IFERROR(VLOOKUP(CONCATENATE($A2721,"A"),'05 APU'!$T:$AB,9,),0)</f>
        <v>0</v>
      </c>
      <c r="U2721" s="421"/>
      <c r="V2721" s="424"/>
      <c r="W2721" s="429" t="s">
        <v>7203</v>
      </c>
    </row>
    <row r="2722" spans="1:23" x14ac:dyDescent="0.25">
      <c r="A2722" s="88">
        <v>2712</v>
      </c>
      <c r="B2722" s="673"/>
      <c r="C2722" s="677" t="s">
        <v>7167</v>
      </c>
      <c r="D2722" s="681" t="str">
        <f>IFERROR(VLOOKUP(CONCATENATE($A2722,"T"),'05 APU'!$1:$1048576,3,),"")</f>
        <v/>
      </c>
      <c r="E2722" s="681" t="str">
        <f>IFERROR(VLOOKUP(CONCATENATE($A2722,"T2"),'05 APU'!$1:$1048576,3,),"")</f>
        <v/>
      </c>
      <c r="F2722" s="681" t="str">
        <f>IFERROR(VLOOKUP(CONCATENATE($A2722,"T3"),'05 APU'!$1:$1048576,3,),"")</f>
        <v/>
      </c>
      <c r="G2722" s="672"/>
      <c r="H2722" s="351"/>
      <c r="I2722" s="90">
        <f>IFERROR((VLOOKUP(CONCATENATE($A2722,"D"),'05 APU'!$1:$1048576,9,)),0)</f>
        <v>0</v>
      </c>
      <c r="J2722" s="90">
        <f t="shared" si="85"/>
        <v>0</v>
      </c>
      <c r="K2722" s="297" t="str">
        <f>IFERROR(VLOOKUP(CONCATENATE($A2722,"C"),'05 APU'!$1:$1048576,9,),"")</f>
        <v/>
      </c>
      <c r="L2722" s="297" t="str">
        <f>IFERROR(VLOOKUP(CONCATENATE($A2722,"B"),'05 APU'!$1:$1048576,9,),"")</f>
        <v/>
      </c>
      <c r="M2722" s="297" t="str">
        <f>IFERROR(VLOOKUP(CONCATENATE($A2722,"A"),'05 APU'!$1:$1048576,9,),"")</f>
        <v/>
      </c>
      <c r="N2722" s="86"/>
      <c r="O2722" s="90">
        <f>IFERROR(VLOOKUP(CONCATENATE($A2722,"D"),'05 APU'!$T:$AB,9,),0)</f>
        <v>0</v>
      </c>
      <c r="P2722" s="90">
        <f t="shared" si="86"/>
        <v>0</v>
      </c>
      <c r="Q2722" s="90">
        <f>IFERROR(VLOOKUP(CONCATENATE($A2722,"C"),'05 APU'!$T:$AB,9,),0)</f>
        <v>0</v>
      </c>
      <c r="R2722" s="90">
        <f>IFERROR(VLOOKUP(CONCATENATE($A2722,"B"),'05 APU'!$T:$AB,9,),0)</f>
        <v>0</v>
      </c>
      <c r="S2722" s="90">
        <f>IFERROR(VLOOKUP(CONCATENATE($A2722,"A"),'05 APU'!$T:$AB,9,),0)</f>
        <v>0</v>
      </c>
      <c r="U2722" s="421"/>
      <c r="V2722" s="424"/>
      <c r="W2722" s="429"/>
    </row>
    <row r="2723" spans="1:23" x14ac:dyDescent="0.25">
      <c r="A2723" s="88">
        <v>2713</v>
      </c>
      <c r="B2723" s="673" t="s">
        <v>5625</v>
      </c>
      <c r="C2723" s="683" t="s">
        <v>6774</v>
      </c>
      <c r="D2723" s="681" t="str">
        <f>IFERROR(VLOOKUP(CONCATENATE($A2723,"T"),'05 APU'!$1:$1048576,3,),"")</f>
        <v/>
      </c>
      <c r="E2723" s="681" t="str">
        <f>IFERROR(VLOOKUP(CONCATENATE($A2723,"T2"),'05 APU'!$1:$1048576,3,),"")</f>
        <v/>
      </c>
      <c r="F2723" s="681" t="str">
        <f>IFERROR(VLOOKUP(CONCATENATE($A2723,"T3"),'05 APU'!$1:$1048576,3,),"")</f>
        <v/>
      </c>
      <c r="G2723" s="672" t="s">
        <v>146</v>
      </c>
      <c r="H2723" s="351"/>
      <c r="I2723" s="90">
        <f>IFERROR((VLOOKUP(CONCATENATE($A2723,"D"),'05 APU'!$1:$1048576,9,)),0)</f>
        <v>0</v>
      </c>
      <c r="J2723" s="90">
        <f t="shared" si="85"/>
        <v>0</v>
      </c>
      <c r="K2723" s="297" t="str">
        <f>IFERROR(VLOOKUP(CONCATENATE($A2723,"C"),'05 APU'!$1:$1048576,9,),"")</f>
        <v/>
      </c>
      <c r="L2723" s="297" t="str">
        <f>IFERROR(VLOOKUP(CONCATENATE($A2723,"B"),'05 APU'!$1:$1048576,9,),"")</f>
        <v/>
      </c>
      <c r="M2723" s="297" t="str">
        <f>IFERROR(VLOOKUP(CONCATENATE($A2723,"A"),'05 APU'!$1:$1048576,9,),"")</f>
        <v/>
      </c>
      <c r="N2723" s="86"/>
      <c r="O2723" s="90">
        <f>IFERROR(VLOOKUP(CONCATENATE($A2723,"D"),'05 APU'!$T:$AB,9,),0)</f>
        <v>0</v>
      </c>
      <c r="P2723" s="90">
        <f t="shared" si="86"/>
        <v>0</v>
      </c>
      <c r="Q2723" s="90">
        <f>IFERROR(VLOOKUP(CONCATENATE($A2723,"C"),'05 APU'!$T:$AB,9,),0)</f>
        <v>0</v>
      </c>
      <c r="R2723" s="90">
        <f>IFERROR(VLOOKUP(CONCATENATE($A2723,"B"),'05 APU'!$T:$AB,9,),0)</f>
        <v>0</v>
      </c>
      <c r="S2723" s="90">
        <f>IFERROR(VLOOKUP(CONCATENATE($A2723,"A"),'05 APU'!$T:$AB,9,),0)</f>
        <v>0</v>
      </c>
      <c r="U2723" s="421"/>
      <c r="V2723" s="424"/>
      <c r="W2723" s="429" t="s">
        <v>7203</v>
      </c>
    </row>
    <row r="2724" spans="1:23" ht="52.5" x14ac:dyDescent="0.25">
      <c r="A2724" s="88">
        <v>2714</v>
      </c>
      <c r="B2724" s="673" t="s">
        <v>5626</v>
      </c>
      <c r="C2724" s="683" t="s">
        <v>6775</v>
      </c>
      <c r="D2724" s="681" t="str">
        <f>IFERROR(VLOOKUP(CONCATENATE($A2724,"T"),'05 APU'!$1:$1048576,3,),"")</f>
        <v/>
      </c>
      <c r="E2724" s="681" t="str">
        <f>IFERROR(VLOOKUP(CONCATENATE($A2724,"T2"),'05 APU'!$1:$1048576,3,),"")</f>
        <v/>
      </c>
      <c r="F2724" s="681" t="str">
        <f>IFERROR(VLOOKUP(CONCATENATE($A2724,"T3"),'05 APU'!$1:$1048576,3,),"")</f>
        <v/>
      </c>
      <c r="G2724" s="672" t="s">
        <v>146</v>
      </c>
      <c r="H2724" s="351"/>
      <c r="I2724" s="90">
        <f>IFERROR((VLOOKUP(CONCATENATE($A2724,"D"),'05 APU'!$1:$1048576,9,)),0)</f>
        <v>0</v>
      </c>
      <c r="J2724" s="90">
        <f t="shared" si="85"/>
        <v>0</v>
      </c>
      <c r="K2724" s="297" t="str">
        <f>IFERROR(VLOOKUP(CONCATENATE($A2724,"C"),'05 APU'!$1:$1048576,9,),"")</f>
        <v/>
      </c>
      <c r="L2724" s="297" t="str">
        <f>IFERROR(VLOOKUP(CONCATENATE($A2724,"B"),'05 APU'!$1:$1048576,9,),"")</f>
        <v/>
      </c>
      <c r="M2724" s="297" t="str">
        <f>IFERROR(VLOOKUP(CONCATENATE($A2724,"A"),'05 APU'!$1:$1048576,9,),"")</f>
        <v/>
      </c>
      <c r="N2724" s="86"/>
      <c r="O2724" s="90">
        <f>IFERROR(VLOOKUP(CONCATENATE($A2724,"D"),'05 APU'!$T:$AB,9,),0)</f>
        <v>0</v>
      </c>
      <c r="P2724" s="90">
        <f t="shared" si="86"/>
        <v>0</v>
      </c>
      <c r="Q2724" s="90">
        <f>IFERROR(VLOOKUP(CONCATENATE($A2724,"C"),'05 APU'!$T:$AB,9,),0)</f>
        <v>0</v>
      </c>
      <c r="R2724" s="90">
        <f>IFERROR(VLOOKUP(CONCATENATE($A2724,"B"),'05 APU'!$T:$AB,9,),0)</f>
        <v>0</v>
      </c>
      <c r="S2724" s="90">
        <f>IFERROR(VLOOKUP(CONCATENATE($A2724,"A"),'05 APU'!$T:$AB,9,),0)</f>
        <v>0</v>
      </c>
      <c r="U2724" s="421"/>
      <c r="V2724" s="424"/>
      <c r="W2724" s="429" t="s">
        <v>7203</v>
      </c>
    </row>
    <row r="2725" spans="1:23" x14ac:dyDescent="0.25">
      <c r="A2725" s="88">
        <v>2715</v>
      </c>
      <c r="B2725" s="673" t="s">
        <v>5627</v>
      </c>
      <c r="C2725" s="683" t="s">
        <v>6776</v>
      </c>
      <c r="D2725" s="681" t="str">
        <f>IFERROR(VLOOKUP(CONCATENATE($A2725,"T"),'05 APU'!$1:$1048576,3,),"")</f>
        <v/>
      </c>
      <c r="E2725" s="681" t="str">
        <f>IFERROR(VLOOKUP(CONCATENATE($A2725,"T2"),'05 APU'!$1:$1048576,3,),"")</f>
        <v/>
      </c>
      <c r="F2725" s="681" t="str">
        <f>IFERROR(VLOOKUP(CONCATENATE($A2725,"T3"),'05 APU'!$1:$1048576,3,),"")</f>
        <v/>
      </c>
      <c r="G2725" s="672" t="s">
        <v>146</v>
      </c>
      <c r="H2725" s="351"/>
      <c r="I2725" s="90">
        <f>IFERROR((VLOOKUP(CONCATENATE($A2725,"D"),'05 APU'!$1:$1048576,9,)),0)</f>
        <v>0</v>
      </c>
      <c r="J2725" s="90">
        <f t="shared" si="85"/>
        <v>0</v>
      </c>
      <c r="K2725" s="297" t="str">
        <f>IFERROR(VLOOKUP(CONCATENATE($A2725,"C"),'05 APU'!$1:$1048576,9,),"")</f>
        <v/>
      </c>
      <c r="L2725" s="297" t="str">
        <f>IFERROR(VLOOKUP(CONCATENATE($A2725,"B"),'05 APU'!$1:$1048576,9,),"")</f>
        <v/>
      </c>
      <c r="M2725" s="297" t="str">
        <f>IFERROR(VLOOKUP(CONCATENATE($A2725,"A"),'05 APU'!$1:$1048576,9,),"")</f>
        <v/>
      </c>
      <c r="N2725" s="86"/>
      <c r="O2725" s="90">
        <f>IFERROR(VLOOKUP(CONCATENATE($A2725,"D"),'05 APU'!$T:$AB,9,),0)</f>
        <v>0</v>
      </c>
      <c r="P2725" s="90">
        <f t="shared" si="86"/>
        <v>0</v>
      </c>
      <c r="Q2725" s="90">
        <f>IFERROR(VLOOKUP(CONCATENATE($A2725,"C"),'05 APU'!$T:$AB,9,),0)</f>
        <v>0</v>
      </c>
      <c r="R2725" s="90">
        <f>IFERROR(VLOOKUP(CONCATENATE($A2725,"B"),'05 APU'!$T:$AB,9,),0)</f>
        <v>0</v>
      </c>
      <c r="S2725" s="90">
        <f>IFERROR(VLOOKUP(CONCATENATE($A2725,"A"),'05 APU'!$T:$AB,9,),0)</f>
        <v>0</v>
      </c>
      <c r="U2725" s="421"/>
      <c r="V2725" s="424"/>
      <c r="W2725" s="429" t="s">
        <v>7203</v>
      </c>
    </row>
    <row r="2726" spans="1:23" x14ac:dyDescent="0.25">
      <c r="A2726" s="88">
        <v>2716</v>
      </c>
      <c r="B2726" s="673"/>
      <c r="C2726" s="677" t="s">
        <v>7168</v>
      </c>
      <c r="D2726" s="681" t="str">
        <f>IFERROR(VLOOKUP(CONCATENATE($A2726,"T"),'05 APU'!$1:$1048576,3,),"")</f>
        <v/>
      </c>
      <c r="E2726" s="681" t="str">
        <f>IFERROR(VLOOKUP(CONCATENATE($A2726,"T2"),'05 APU'!$1:$1048576,3,),"")</f>
        <v/>
      </c>
      <c r="F2726" s="681" t="str">
        <f>IFERROR(VLOOKUP(CONCATENATE($A2726,"T3"),'05 APU'!$1:$1048576,3,),"")</f>
        <v/>
      </c>
      <c r="G2726" s="672"/>
      <c r="H2726" s="351"/>
      <c r="I2726" s="90">
        <f>IFERROR((VLOOKUP(CONCATENATE($A2726,"D"),'05 APU'!$1:$1048576,9,)),0)</f>
        <v>0</v>
      </c>
      <c r="J2726" s="90">
        <f t="shared" si="85"/>
        <v>0</v>
      </c>
      <c r="K2726" s="297" t="str">
        <f>IFERROR(VLOOKUP(CONCATENATE($A2726,"C"),'05 APU'!$1:$1048576,9,),"")</f>
        <v/>
      </c>
      <c r="L2726" s="297" t="str">
        <f>IFERROR(VLOOKUP(CONCATENATE($A2726,"B"),'05 APU'!$1:$1048576,9,),"")</f>
        <v/>
      </c>
      <c r="M2726" s="297" t="str">
        <f>IFERROR(VLOOKUP(CONCATENATE($A2726,"A"),'05 APU'!$1:$1048576,9,),"")</f>
        <v/>
      </c>
      <c r="N2726" s="86"/>
      <c r="O2726" s="90">
        <f>IFERROR(VLOOKUP(CONCATENATE($A2726,"D"),'05 APU'!$T:$AB,9,),0)</f>
        <v>0</v>
      </c>
      <c r="P2726" s="90">
        <f t="shared" si="86"/>
        <v>0</v>
      </c>
      <c r="Q2726" s="90">
        <f>IFERROR(VLOOKUP(CONCATENATE($A2726,"C"),'05 APU'!$T:$AB,9,),0)</f>
        <v>0</v>
      </c>
      <c r="R2726" s="90">
        <f>IFERROR(VLOOKUP(CONCATENATE($A2726,"B"),'05 APU'!$T:$AB,9,),0)</f>
        <v>0</v>
      </c>
      <c r="S2726" s="90">
        <f>IFERROR(VLOOKUP(CONCATENATE($A2726,"A"),'05 APU'!$T:$AB,9,),0)</f>
        <v>0</v>
      </c>
      <c r="U2726" s="421"/>
      <c r="V2726" s="424"/>
      <c r="W2726" s="429"/>
    </row>
    <row r="2727" spans="1:23" x14ac:dyDescent="0.25">
      <c r="A2727" s="88">
        <v>2717</v>
      </c>
      <c r="B2727" s="673" t="s">
        <v>5628</v>
      </c>
      <c r="C2727" s="683" t="s">
        <v>6777</v>
      </c>
      <c r="D2727" s="681" t="str">
        <f>IFERROR(VLOOKUP(CONCATENATE($A2727,"T"),'05 APU'!$1:$1048576,3,),"")</f>
        <v/>
      </c>
      <c r="E2727" s="681" t="str">
        <f>IFERROR(VLOOKUP(CONCATENATE($A2727,"T2"),'05 APU'!$1:$1048576,3,),"")</f>
        <v/>
      </c>
      <c r="F2727" s="681" t="str">
        <f>IFERROR(VLOOKUP(CONCATENATE($A2727,"T3"),'05 APU'!$1:$1048576,3,),"")</f>
        <v/>
      </c>
      <c r="G2727" s="672" t="s">
        <v>146</v>
      </c>
      <c r="H2727" s="351"/>
      <c r="I2727" s="90">
        <f>IFERROR((VLOOKUP(CONCATENATE($A2727,"D"),'05 APU'!$1:$1048576,9,)),0)</f>
        <v>0</v>
      </c>
      <c r="J2727" s="90">
        <f t="shared" si="85"/>
        <v>0</v>
      </c>
      <c r="K2727" s="297" t="str">
        <f>IFERROR(VLOOKUP(CONCATENATE($A2727,"C"),'05 APU'!$1:$1048576,9,),"")</f>
        <v/>
      </c>
      <c r="L2727" s="297" t="str">
        <f>IFERROR(VLOOKUP(CONCATENATE($A2727,"B"),'05 APU'!$1:$1048576,9,),"")</f>
        <v/>
      </c>
      <c r="M2727" s="297" t="str">
        <f>IFERROR(VLOOKUP(CONCATENATE($A2727,"A"),'05 APU'!$1:$1048576,9,),"")</f>
        <v/>
      </c>
      <c r="N2727" s="86"/>
      <c r="O2727" s="90">
        <f>IFERROR(VLOOKUP(CONCATENATE($A2727,"D"),'05 APU'!$T:$AB,9,),0)</f>
        <v>0</v>
      </c>
      <c r="P2727" s="90">
        <f t="shared" si="86"/>
        <v>0</v>
      </c>
      <c r="Q2727" s="90">
        <f>IFERROR(VLOOKUP(CONCATENATE($A2727,"C"),'05 APU'!$T:$AB,9,),0)</f>
        <v>0</v>
      </c>
      <c r="R2727" s="90">
        <f>IFERROR(VLOOKUP(CONCATENATE($A2727,"B"),'05 APU'!$T:$AB,9,),0)</f>
        <v>0</v>
      </c>
      <c r="S2727" s="90">
        <f>IFERROR(VLOOKUP(CONCATENATE($A2727,"A"),'05 APU'!$T:$AB,9,),0)</f>
        <v>0</v>
      </c>
      <c r="U2727" s="421"/>
      <c r="V2727" s="424"/>
      <c r="W2727" s="429" t="s">
        <v>7203</v>
      </c>
    </row>
    <row r="2728" spans="1:23" x14ac:dyDescent="0.25">
      <c r="A2728" s="88">
        <v>2718</v>
      </c>
      <c r="B2728" s="673" t="s">
        <v>5629</v>
      </c>
      <c r="C2728" s="682" t="s">
        <v>6778</v>
      </c>
      <c r="D2728" s="681" t="str">
        <f>IFERROR(VLOOKUP(CONCATENATE($A2728,"T"),'05 APU'!$1:$1048576,3,),"")</f>
        <v/>
      </c>
      <c r="E2728" s="681" t="str">
        <f>IFERROR(VLOOKUP(CONCATENATE($A2728,"T2"),'05 APU'!$1:$1048576,3,),"")</f>
        <v/>
      </c>
      <c r="F2728" s="681" t="str">
        <f>IFERROR(VLOOKUP(CONCATENATE($A2728,"T3"),'05 APU'!$1:$1048576,3,),"")</f>
        <v/>
      </c>
      <c r="G2728" s="672" t="s">
        <v>146</v>
      </c>
      <c r="H2728" s="351"/>
      <c r="I2728" s="90">
        <f>IFERROR((VLOOKUP(CONCATENATE($A2728,"D"),'05 APU'!$1:$1048576,9,)),0)</f>
        <v>0</v>
      </c>
      <c r="J2728" s="90">
        <f t="shared" si="85"/>
        <v>0</v>
      </c>
      <c r="K2728" s="297" t="str">
        <f>IFERROR(VLOOKUP(CONCATENATE($A2728,"C"),'05 APU'!$1:$1048576,9,),"")</f>
        <v/>
      </c>
      <c r="L2728" s="297" t="str">
        <f>IFERROR(VLOOKUP(CONCATENATE($A2728,"B"),'05 APU'!$1:$1048576,9,),"")</f>
        <v/>
      </c>
      <c r="M2728" s="297" t="str">
        <f>IFERROR(VLOOKUP(CONCATENATE($A2728,"A"),'05 APU'!$1:$1048576,9,),"")</f>
        <v/>
      </c>
      <c r="N2728" s="86"/>
      <c r="O2728" s="90">
        <f>IFERROR(VLOOKUP(CONCATENATE($A2728,"D"),'05 APU'!$T:$AB,9,),0)</f>
        <v>0</v>
      </c>
      <c r="P2728" s="90">
        <f t="shared" si="86"/>
        <v>0</v>
      </c>
      <c r="Q2728" s="90">
        <f>IFERROR(VLOOKUP(CONCATENATE($A2728,"C"),'05 APU'!$T:$AB,9,),0)</f>
        <v>0</v>
      </c>
      <c r="R2728" s="90">
        <f>IFERROR(VLOOKUP(CONCATENATE($A2728,"B"),'05 APU'!$T:$AB,9,),0)</f>
        <v>0</v>
      </c>
      <c r="S2728" s="90">
        <f>IFERROR(VLOOKUP(CONCATENATE($A2728,"A"),'05 APU'!$T:$AB,9,),0)</f>
        <v>0</v>
      </c>
      <c r="U2728" s="421"/>
      <c r="V2728" s="424"/>
      <c r="W2728" s="429" t="s">
        <v>7203</v>
      </c>
    </row>
    <row r="2729" spans="1:23" x14ac:dyDescent="0.25">
      <c r="A2729" s="88">
        <v>2719</v>
      </c>
      <c r="B2729" s="673" t="s">
        <v>5630</v>
      </c>
      <c r="C2729" s="682" t="s">
        <v>6779</v>
      </c>
      <c r="D2729" s="681" t="str">
        <f>IFERROR(VLOOKUP(CONCATENATE($A2729,"T"),'05 APU'!$1:$1048576,3,),"")</f>
        <v/>
      </c>
      <c r="E2729" s="681" t="str">
        <f>IFERROR(VLOOKUP(CONCATENATE($A2729,"T2"),'05 APU'!$1:$1048576,3,),"")</f>
        <v/>
      </c>
      <c r="F2729" s="681" t="str">
        <f>IFERROR(VLOOKUP(CONCATENATE($A2729,"T3"),'05 APU'!$1:$1048576,3,),"")</f>
        <v/>
      </c>
      <c r="G2729" s="672" t="s">
        <v>146</v>
      </c>
      <c r="H2729" s="351"/>
      <c r="I2729" s="90">
        <f>IFERROR((VLOOKUP(CONCATENATE($A2729,"D"),'05 APU'!$1:$1048576,9,)),0)</f>
        <v>0</v>
      </c>
      <c r="J2729" s="90">
        <f t="shared" si="85"/>
        <v>0</v>
      </c>
      <c r="K2729" s="297" t="str">
        <f>IFERROR(VLOOKUP(CONCATENATE($A2729,"C"),'05 APU'!$1:$1048576,9,),"")</f>
        <v/>
      </c>
      <c r="L2729" s="297" t="str">
        <f>IFERROR(VLOOKUP(CONCATENATE($A2729,"B"),'05 APU'!$1:$1048576,9,),"")</f>
        <v/>
      </c>
      <c r="M2729" s="297" t="str">
        <f>IFERROR(VLOOKUP(CONCATENATE($A2729,"A"),'05 APU'!$1:$1048576,9,),"")</f>
        <v/>
      </c>
      <c r="N2729" s="86"/>
      <c r="O2729" s="90">
        <f>IFERROR(VLOOKUP(CONCATENATE($A2729,"D"),'05 APU'!$T:$AB,9,),0)</f>
        <v>0</v>
      </c>
      <c r="P2729" s="90">
        <f t="shared" si="86"/>
        <v>0</v>
      </c>
      <c r="Q2729" s="90">
        <f>IFERROR(VLOOKUP(CONCATENATE($A2729,"C"),'05 APU'!$T:$AB,9,),0)</f>
        <v>0</v>
      </c>
      <c r="R2729" s="90">
        <f>IFERROR(VLOOKUP(CONCATENATE($A2729,"B"),'05 APU'!$T:$AB,9,),0)</f>
        <v>0</v>
      </c>
      <c r="S2729" s="90">
        <f>IFERROR(VLOOKUP(CONCATENATE($A2729,"A"),'05 APU'!$T:$AB,9,),0)</f>
        <v>0</v>
      </c>
      <c r="U2729" s="421"/>
      <c r="V2729" s="424"/>
      <c r="W2729" s="429" t="s">
        <v>7203</v>
      </c>
    </row>
    <row r="2730" spans="1:23" x14ac:dyDescent="0.25">
      <c r="A2730" s="88">
        <v>2720</v>
      </c>
      <c r="B2730" s="673" t="s">
        <v>5631</v>
      </c>
      <c r="C2730" s="682" t="s">
        <v>6780</v>
      </c>
      <c r="D2730" s="681" t="str">
        <f>IFERROR(VLOOKUP(CONCATENATE($A2730,"T"),'05 APU'!$1:$1048576,3,),"")</f>
        <v/>
      </c>
      <c r="E2730" s="681" t="str">
        <f>IFERROR(VLOOKUP(CONCATENATE($A2730,"T2"),'05 APU'!$1:$1048576,3,),"")</f>
        <v/>
      </c>
      <c r="F2730" s="681" t="str">
        <f>IFERROR(VLOOKUP(CONCATENATE($A2730,"T3"),'05 APU'!$1:$1048576,3,),"")</f>
        <v/>
      </c>
      <c r="G2730" s="672" t="s">
        <v>146</v>
      </c>
      <c r="H2730" s="351"/>
      <c r="I2730" s="90">
        <f>IFERROR((VLOOKUP(CONCATENATE($A2730,"D"),'05 APU'!$1:$1048576,9,)),0)</f>
        <v>0</v>
      </c>
      <c r="J2730" s="90">
        <f t="shared" si="85"/>
        <v>0</v>
      </c>
      <c r="K2730" s="297" t="str">
        <f>IFERROR(VLOOKUP(CONCATENATE($A2730,"C"),'05 APU'!$1:$1048576,9,),"")</f>
        <v/>
      </c>
      <c r="L2730" s="297" t="str">
        <f>IFERROR(VLOOKUP(CONCATENATE($A2730,"B"),'05 APU'!$1:$1048576,9,),"")</f>
        <v/>
      </c>
      <c r="M2730" s="297" t="str">
        <f>IFERROR(VLOOKUP(CONCATENATE($A2730,"A"),'05 APU'!$1:$1048576,9,),"")</f>
        <v/>
      </c>
      <c r="N2730" s="86"/>
      <c r="O2730" s="90">
        <f>IFERROR(VLOOKUP(CONCATENATE($A2730,"D"),'05 APU'!$T:$AB,9,),0)</f>
        <v>0</v>
      </c>
      <c r="P2730" s="90">
        <f t="shared" si="86"/>
        <v>0</v>
      </c>
      <c r="Q2730" s="90">
        <f>IFERROR(VLOOKUP(CONCATENATE($A2730,"C"),'05 APU'!$T:$AB,9,),0)</f>
        <v>0</v>
      </c>
      <c r="R2730" s="90">
        <f>IFERROR(VLOOKUP(CONCATENATE($A2730,"B"),'05 APU'!$T:$AB,9,),0)</f>
        <v>0</v>
      </c>
      <c r="S2730" s="90">
        <f>IFERROR(VLOOKUP(CONCATENATE($A2730,"A"),'05 APU'!$T:$AB,9,),0)</f>
        <v>0</v>
      </c>
      <c r="U2730" s="421"/>
      <c r="V2730" s="424"/>
      <c r="W2730" s="429" t="s">
        <v>7203</v>
      </c>
    </row>
    <row r="2731" spans="1:23" x14ac:dyDescent="0.25">
      <c r="A2731" s="88">
        <v>2721</v>
      </c>
      <c r="B2731" s="673" t="s">
        <v>5632</v>
      </c>
      <c r="C2731" s="682" t="s">
        <v>6781</v>
      </c>
      <c r="D2731" s="681" t="str">
        <f>IFERROR(VLOOKUP(CONCATENATE($A2731,"T"),'05 APU'!$1:$1048576,3,),"")</f>
        <v/>
      </c>
      <c r="E2731" s="681" t="str">
        <f>IFERROR(VLOOKUP(CONCATENATE($A2731,"T2"),'05 APU'!$1:$1048576,3,),"")</f>
        <v/>
      </c>
      <c r="F2731" s="681" t="str">
        <f>IFERROR(VLOOKUP(CONCATENATE($A2731,"T3"),'05 APU'!$1:$1048576,3,),"")</f>
        <v/>
      </c>
      <c r="G2731" s="672" t="s">
        <v>146</v>
      </c>
      <c r="H2731" s="351"/>
      <c r="I2731" s="90">
        <f>IFERROR((VLOOKUP(CONCATENATE($A2731,"D"),'05 APU'!$1:$1048576,9,)),0)</f>
        <v>0</v>
      </c>
      <c r="J2731" s="90">
        <f t="shared" si="85"/>
        <v>0</v>
      </c>
      <c r="K2731" s="297" t="str">
        <f>IFERROR(VLOOKUP(CONCATENATE($A2731,"C"),'05 APU'!$1:$1048576,9,),"")</f>
        <v/>
      </c>
      <c r="L2731" s="297" t="str">
        <f>IFERROR(VLOOKUP(CONCATENATE($A2731,"B"),'05 APU'!$1:$1048576,9,),"")</f>
        <v/>
      </c>
      <c r="M2731" s="297" t="str">
        <f>IFERROR(VLOOKUP(CONCATENATE($A2731,"A"),'05 APU'!$1:$1048576,9,),"")</f>
        <v/>
      </c>
      <c r="N2731" s="86"/>
      <c r="O2731" s="90">
        <f>IFERROR(VLOOKUP(CONCATENATE($A2731,"D"),'05 APU'!$T:$AB,9,),0)</f>
        <v>0</v>
      </c>
      <c r="P2731" s="90">
        <f t="shared" si="86"/>
        <v>0</v>
      </c>
      <c r="Q2731" s="90">
        <f>IFERROR(VLOOKUP(CONCATENATE($A2731,"C"),'05 APU'!$T:$AB,9,),0)</f>
        <v>0</v>
      </c>
      <c r="R2731" s="90">
        <f>IFERROR(VLOOKUP(CONCATENATE($A2731,"B"),'05 APU'!$T:$AB,9,),0)</f>
        <v>0</v>
      </c>
      <c r="S2731" s="90">
        <f>IFERROR(VLOOKUP(CONCATENATE($A2731,"A"),'05 APU'!$T:$AB,9,),0)</f>
        <v>0</v>
      </c>
      <c r="U2731" s="421"/>
      <c r="V2731" s="424"/>
      <c r="W2731" s="429" t="s">
        <v>7203</v>
      </c>
    </row>
    <row r="2732" spans="1:23" x14ac:dyDescent="0.25">
      <c r="A2732" s="88">
        <v>2722</v>
      </c>
      <c r="B2732" s="673"/>
      <c r="C2732" s="674" t="s">
        <v>7169</v>
      </c>
      <c r="D2732" s="681" t="str">
        <f>IFERROR(VLOOKUP(CONCATENATE($A2732,"T"),'05 APU'!$1:$1048576,3,),"")</f>
        <v/>
      </c>
      <c r="E2732" s="681" t="str">
        <f>IFERROR(VLOOKUP(CONCATENATE($A2732,"T2"),'05 APU'!$1:$1048576,3,),"")</f>
        <v/>
      </c>
      <c r="F2732" s="681" t="str">
        <f>IFERROR(VLOOKUP(CONCATENATE($A2732,"T3"),'05 APU'!$1:$1048576,3,),"")</f>
        <v/>
      </c>
      <c r="G2732" s="672"/>
      <c r="H2732" s="351"/>
      <c r="I2732" s="90">
        <f>IFERROR((VLOOKUP(CONCATENATE($A2732,"D"),'05 APU'!$1:$1048576,9,)),0)</f>
        <v>0</v>
      </c>
      <c r="J2732" s="90">
        <f t="shared" si="85"/>
        <v>0</v>
      </c>
      <c r="K2732" s="297" t="str">
        <f>IFERROR(VLOOKUP(CONCATENATE($A2732,"C"),'05 APU'!$1:$1048576,9,),"")</f>
        <v/>
      </c>
      <c r="L2732" s="297" t="str">
        <f>IFERROR(VLOOKUP(CONCATENATE($A2732,"B"),'05 APU'!$1:$1048576,9,),"")</f>
        <v/>
      </c>
      <c r="M2732" s="297" t="str">
        <f>IFERROR(VLOOKUP(CONCATENATE($A2732,"A"),'05 APU'!$1:$1048576,9,),"")</f>
        <v/>
      </c>
      <c r="N2732" s="86"/>
      <c r="O2732" s="90">
        <f>IFERROR(VLOOKUP(CONCATENATE($A2732,"D"),'05 APU'!$T:$AB,9,),0)</f>
        <v>0</v>
      </c>
      <c r="P2732" s="90">
        <f t="shared" si="86"/>
        <v>0</v>
      </c>
      <c r="Q2732" s="90">
        <f>IFERROR(VLOOKUP(CONCATENATE($A2732,"C"),'05 APU'!$T:$AB,9,),0)</f>
        <v>0</v>
      </c>
      <c r="R2732" s="90">
        <f>IFERROR(VLOOKUP(CONCATENATE($A2732,"B"),'05 APU'!$T:$AB,9,),0)</f>
        <v>0</v>
      </c>
      <c r="S2732" s="90">
        <f>IFERROR(VLOOKUP(CONCATENATE($A2732,"A"),'05 APU'!$T:$AB,9,),0)</f>
        <v>0</v>
      </c>
      <c r="U2732" s="421"/>
      <c r="V2732" s="424"/>
      <c r="W2732" s="429"/>
    </row>
    <row r="2733" spans="1:23" x14ac:dyDescent="0.25">
      <c r="A2733" s="88">
        <v>2723</v>
      </c>
      <c r="B2733" s="673" t="s">
        <v>5633</v>
      </c>
      <c r="C2733" s="682" t="s">
        <v>6782</v>
      </c>
      <c r="D2733" s="681" t="str">
        <f>IFERROR(VLOOKUP(CONCATENATE($A2733,"T"),'05 APU'!$1:$1048576,3,),"")</f>
        <v/>
      </c>
      <c r="E2733" s="681" t="str">
        <f>IFERROR(VLOOKUP(CONCATENATE($A2733,"T2"),'05 APU'!$1:$1048576,3,),"")</f>
        <v/>
      </c>
      <c r="F2733" s="681" t="str">
        <f>IFERROR(VLOOKUP(CONCATENATE($A2733,"T3"),'05 APU'!$1:$1048576,3,),"")</f>
        <v/>
      </c>
      <c r="G2733" s="672" t="s">
        <v>146</v>
      </c>
      <c r="H2733" s="351"/>
      <c r="I2733" s="90">
        <f>IFERROR((VLOOKUP(CONCATENATE($A2733,"D"),'05 APU'!$1:$1048576,9,)),0)</f>
        <v>0</v>
      </c>
      <c r="J2733" s="90">
        <f t="shared" si="85"/>
        <v>0</v>
      </c>
      <c r="K2733" s="297" t="str">
        <f>IFERROR(VLOOKUP(CONCATENATE($A2733,"C"),'05 APU'!$1:$1048576,9,),"")</f>
        <v/>
      </c>
      <c r="L2733" s="297" t="str">
        <f>IFERROR(VLOOKUP(CONCATENATE($A2733,"B"),'05 APU'!$1:$1048576,9,),"")</f>
        <v/>
      </c>
      <c r="M2733" s="297" t="str">
        <f>IFERROR(VLOOKUP(CONCATENATE($A2733,"A"),'05 APU'!$1:$1048576,9,),"")</f>
        <v/>
      </c>
      <c r="N2733" s="86"/>
      <c r="O2733" s="90">
        <f>IFERROR(VLOOKUP(CONCATENATE($A2733,"D"),'05 APU'!$T:$AB,9,),0)</f>
        <v>0</v>
      </c>
      <c r="P2733" s="90">
        <f t="shared" si="86"/>
        <v>0</v>
      </c>
      <c r="Q2733" s="90">
        <f>IFERROR(VLOOKUP(CONCATENATE($A2733,"C"),'05 APU'!$T:$AB,9,),0)</f>
        <v>0</v>
      </c>
      <c r="R2733" s="90">
        <f>IFERROR(VLOOKUP(CONCATENATE($A2733,"B"),'05 APU'!$T:$AB,9,),0)</f>
        <v>0</v>
      </c>
      <c r="S2733" s="90">
        <f>IFERROR(VLOOKUP(CONCATENATE($A2733,"A"),'05 APU'!$T:$AB,9,),0)</f>
        <v>0</v>
      </c>
      <c r="U2733" s="421"/>
      <c r="V2733" s="424"/>
      <c r="W2733" s="429" t="s">
        <v>7203</v>
      </c>
    </row>
    <row r="2734" spans="1:23" x14ac:dyDescent="0.25">
      <c r="A2734" s="88">
        <v>2724</v>
      </c>
      <c r="B2734" s="673" t="s">
        <v>5634</v>
      </c>
      <c r="C2734" s="682" t="s">
        <v>6783</v>
      </c>
      <c r="D2734" s="681" t="str">
        <f>IFERROR(VLOOKUP(CONCATENATE($A2734,"T"),'05 APU'!$1:$1048576,3,),"")</f>
        <v/>
      </c>
      <c r="E2734" s="681" t="str">
        <f>IFERROR(VLOOKUP(CONCATENATE($A2734,"T2"),'05 APU'!$1:$1048576,3,),"")</f>
        <v/>
      </c>
      <c r="F2734" s="681" t="str">
        <f>IFERROR(VLOOKUP(CONCATENATE($A2734,"T3"),'05 APU'!$1:$1048576,3,),"")</f>
        <v/>
      </c>
      <c r="G2734" s="672" t="s">
        <v>146</v>
      </c>
      <c r="H2734" s="351"/>
      <c r="I2734" s="90">
        <f>IFERROR((VLOOKUP(CONCATENATE($A2734,"D"),'05 APU'!$1:$1048576,9,)),0)</f>
        <v>0</v>
      </c>
      <c r="J2734" s="90">
        <f t="shared" si="85"/>
        <v>0</v>
      </c>
      <c r="K2734" s="297" t="str">
        <f>IFERROR(VLOOKUP(CONCATENATE($A2734,"C"),'05 APU'!$1:$1048576,9,),"")</f>
        <v/>
      </c>
      <c r="L2734" s="297" t="str">
        <f>IFERROR(VLOOKUP(CONCATENATE($A2734,"B"),'05 APU'!$1:$1048576,9,),"")</f>
        <v/>
      </c>
      <c r="M2734" s="297" t="str">
        <f>IFERROR(VLOOKUP(CONCATENATE($A2734,"A"),'05 APU'!$1:$1048576,9,),"")</f>
        <v/>
      </c>
      <c r="N2734" s="86"/>
      <c r="O2734" s="90">
        <f>IFERROR(VLOOKUP(CONCATENATE($A2734,"D"),'05 APU'!$T:$AB,9,),0)</f>
        <v>0</v>
      </c>
      <c r="P2734" s="90">
        <f t="shared" si="86"/>
        <v>0</v>
      </c>
      <c r="Q2734" s="90">
        <f>IFERROR(VLOOKUP(CONCATENATE($A2734,"C"),'05 APU'!$T:$AB,9,),0)</f>
        <v>0</v>
      </c>
      <c r="R2734" s="90">
        <f>IFERROR(VLOOKUP(CONCATENATE($A2734,"B"),'05 APU'!$T:$AB,9,),0)</f>
        <v>0</v>
      </c>
      <c r="S2734" s="90">
        <f>IFERROR(VLOOKUP(CONCATENATE($A2734,"A"),'05 APU'!$T:$AB,9,),0)</f>
        <v>0</v>
      </c>
      <c r="U2734" s="421"/>
      <c r="V2734" s="424"/>
      <c r="W2734" s="429" t="s">
        <v>7203</v>
      </c>
    </row>
    <row r="2735" spans="1:23" x14ac:dyDescent="0.25">
      <c r="A2735" s="88">
        <v>2725</v>
      </c>
      <c r="B2735" s="673" t="s">
        <v>5635</v>
      </c>
      <c r="C2735" s="682" t="s">
        <v>6784</v>
      </c>
      <c r="D2735" s="681" t="str">
        <f>IFERROR(VLOOKUP(CONCATENATE($A2735,"T"),'05 APU'!$1:$1048576,3,),"")</f>
        <v/>
      </c>
      <c r="E2735" s="681" t="str">
        <f>IFERROR(VLOOKUP(CONCATENATE($A2735,"T2"),'05 APU'!$1:$1048576,3,),"")</f>
        <v/>
      </c>
      <c r="F2735" s="681" t="str">
        <f>IFERROR(VLOOKUP(CONCATENATE($A2735,"T3"),'05 APU'!$1:$1048576,3,),"")</f>
        <v/>
      </c>
      <c r="G2735" s="672" t="s">
        <v>146</v>
      </c>
      <c r="H2735" s="351"/>
      <c r="I2735" s="90">
        <f>IFERROR((VLOOKUP(CONCATENATE($A2735,"D"),'05 APU'!$1:$1048576,9,)),0)</f>
        <v>0</v>
      </c>
      <c r="J2735" s="90">
        <f t="shared" si="85"/>
        <v>0</v>
      </c>
      <c r="K2735" s="297" t="str">
        <f>IFERROR(VLOOKUP(CONCATENATE($A2735,"C"),'05 APU'!$1:$1048576,9,),"")</f>
        <v/>
      </c>
      <c r="L2735" s="297" t="str">
        <f>IFERROR(VLOOKUP(CONCATENATE($A2735,"B"),'05 APU'!$1:$1048576,9,),"")</f>
        <v/>
      </c>
      <c r="M2735" s="297" t="str">
        <f>IFERROR(VLOOKUP(CONCATENATE($A2735,"A"),'05 APU'!$1:$1048576,9,),"")</f>
        <v/>
      </c>
      <c r="N2735" s="86"/>
      <c r="O2735" s="90">
        <f>IFERROR(VLOOKUP(CONCATENATE($A2735,"D"),'05 APU'!$T:$AB,9,),0)</f>
        <v>0</v>
      </c>
      <c r="P2735" s="90">
        <f t="shared" si="86"/>
        <v>0</v>
      </c>
      <c r="Q2735" s="90">
        <f>IFERROR(VLOOKUP(CONCATENATE($A2735,"C"),'05 APU'!$T:$AB,9,),0)</f>
        <v>0</v>
      </c>
      <c r="R2735" s="90">
        <f>IFERROR(VLOOKUP(CONCATENATE($A2735,"B"),'05 APU'!$T:$AB,9,),0)</f>
        <v>0</v>
      </c>
      <c r="S2735" s="90">
        <f>IFERROR(VLOOKUP(CONCATENATE($A2735,"A"),'05 APU'!$T:$AB,9,),0)</f>
        <v>0</v>
      </c>
      <c r="U2735" s="421"/>
      <c r="V2735" s="424"/>
      <c r="W2735" s="429" t="s">
        <v>7203</v>
      </c>
    </row>
    <row r="2736" spans="1:23" x14ac:dyDescent="0.25">
      <c r="A2736" s="88">
        <v>2726</v>
      </c>
      <c r="B2736" s="673" t="s">
        <v>5636</v>
      </c>
      <c r="C2736" s="682" t="s">
        <v>6785</v>
      </c>
      <c r="D2736" s="681" t="str">
        <f>IFERROR(VLOOKUP(CONCATENATE($A2736,"T"),'05 APU'!$1:$1048576,3,),"")</f>
        <v/>
      </c>
      <c r="E2736" s="681" t="str">
        <f>IFERROR(VLOOKUP(CONCATENATE($A2736,"T2"),'05 APU'!$1:$1048576,3,),"")</f>
        <v/>
      </c>
      <c r="F2736" s="681" t="str">
        <f>IFERROR(VLOOKUP(CONCATENATE($A2736,"T3"),'05 APU'!$1:$1048576,3,),"")</f>
        <v/>
      </c>
      <c r="G2736" s="672" t="s">
        <v>146</v>
      </c>
      <c r="H2736" s="351"/>
      <c r="I2736" s="90">
        <f>IFERROR((VLOOKUP(CONCATENATE($A2736,"D"),'05 APU'!$1:$1048576,9,)),0)</f>
        <v>0</v>
      </c>
      <c r="J2736" s="90">
        <f t="shared" si="85"/>
        <v>0</v>
      </c>
      <c r="K2736" s="297" t="str">
        <f>IFERROR(VLOOKUP(CONCATENATE($A2736,"C"),'05 APU'!$1:$1048576,9,),"")</f>
        <v/>
      </c>
      <c r="L2736" s="297" t="str">
        <f>IFERROR(VLOOKUP(CONCATENATE($A2736,"B"),'05 APU'!$1:$1048576,9,),"")</f>
        <v/>
      </c>
      <c r="M2736" s="297" t="str">
        <f>IFERROR(VLOOKUP(CONCATENATE($A2736,"A"),'05 APU'!$1:$1048576,9,),"")</f>
        <v/>
      </c>
      <c r="N2736" s="86"/>
      <c r="O2736" s="90">
        <f>IFERROR(VLOOKUP(CONCATENATE($A2736,"D"),'05 APU'!$T:$AB,9,),0)</f>
        <v>0</v>
      </c>
      <c r="P2736" s="90">
        <f t="shared" si="86"/>
        <v>0</v>
      </c>
      <c r="Q2736" s="90">
        <f>IFERROR(VLOOKUP(CONCATENATE($A2736,"C"),'05 APU'!$T:$AB,9,),0)</f>
        <v>0</v>
      </c>
      <c r="R2736" s="90">
        <f>IFERROR(VLOOKUP(CONCATENATE($A2736,"B"),'05 APU'!$T:$AB,9,),0)</f>
        <v>0</v>
      </c>
      <c r="S2736" s="90">
        <f>IFERROR(VLOOKUP(CONCATENATE($A2736,"A"),'05 APU'!$T:$AB,9,),0)</f>
        <v>0</v>
      </c>
      <c r="U2736" s="421"/>
      <c r="V2736" s="424"/>
      <c r="W2736" s="429" t="s">
        <v>7203</v>
      </c>
    </row>
    <row r="2737" spans="1:23" x14ac:dyDescent="0.25">
      <c r="A2737" s="88">
        <v>2727</v>
      </c>
      <c r="B2737" s="673" t="s">
        <v>5637</v>
      </c>
      <c r="C2737" s="682" t="s">
        <v>6786</v>
      </c>
      <c r="D2737" s="681" t="str">
        <f>IFERROR(VLOOKUP(CONCATENATE($A2737,"T"),'05 APU'!$1:$1048576,3,),"")</f>
        <v/>
      </c>
      <c r="E2737" s="681" t="str">
        <f>IFERROR(VLOOKUP(CONCATENATE($A2737,"T2"),'05 APU'!$1:$1048576,3,),"")</f>
        <v/>
      </c>
      <c r="F2737" s="681" t="str">
        <f>IFERROR(VLOOKUP(CONCATENATE($A2737,"T3"),'05 APU'!$1:$1048576,3,),"")</f>
        <v/>
      </c>
      <c r="G2737" s="672" t="s">
        <v>146</v>
      </c>
      <c r="H2737" s="351"/>
      <c r="I2737" s="90">
        <f>IFERROR((VLOOKUP(CONCATENATE($A2737,"D"),'05 APU'!$1:$1048576,9,)),0)</f>
        <v>0</v>
      </c>
      <c r="J2737" s="90">
        <f t="shared" si="85"/>
        <v>0</v>
      </c>
      <c r="K2737" s="297" t="str">
        <f>IFERROR(VLOOKUP(CONCATENATE($A2737,"C"),'05 APU'!$1:$1048576,9,),"")</f>
        <v/>
      </c>
      <c r="L2737" s="297" t="str">
        <f>IFERROR(VLOOKUP(CONCATENATE($A2737,"B"),'05 APU'!$1:$1048576,9,),"")</f>
        <v/>
      </c>
      <c r="M2737" s="297" t="str">
        <f>IFERROR(VLOOKUP(CONCATENATE($A2737,"A"),'05 APU'!$1:$1048576,9,),"")</f>
        <v/>
      </c>
      <c r="N2737" s="86"/>
      <c r="O2737" s="90">
        <f>IFERROR(VLOOKUP(CONCATENATE($A2737,"D"),'05 APU'!$T:$AB,9,),0)</f>
        <v>0</v>
      </c>
      <c r="P2737" s="90">
        <f t="shared" si="86"/>
        <v>0</v>
      </c>
      <c r="Q2737" s="90">
        <f>IFERROR(VLOOKUP(CONCATENATE($A2737,"C"),'05 APU'!$T:$AB,9,),0)</f>
        <v>0</v>
      </c>
      <c r="R2737" s="90">
        <f>IFERROR(VLOOKUP(CONCATENATE($A2737,"B"),'05 APU'!$T:$AB,9,),0)</f>
        <v>0</v>
      </c>
      <c r="S2737" s="90">
        <f>IFERROR(VLOOKUP(CONCATENATE($A2737,"A"),'05 APU'!$T:$AB,9,),0)</f>
        <v>0</v>
      </c>
      <c r="U2737" s="421"/>
      <c r="V2737" s="424"/>
      <c r="W2737" s="429" t="s">
        <v>7203</v>
      </c>
    </row>
    <row r="2738" spans="1:23" x14ac:dyDescent="0.25">
      <c r="A2738" s="88">
        <v>2728</v>
      </c>
      <c r="B2738" s="673" t="s">
        <v>5638</v>
      </c>
      <c r="C2738" s="682" t="s">
        <v>6787</v>
      </c>
      <c r="D2738" s="681" t="str">
        <f>IFERROR(VLOOKUP(CONCATENATE($A2738,"T"),'05 APU'!$1:$1048576,3,),"")</f>
        <v/>
      </c>
      <c r="E2738" s="681" t="str">
        <f>IFERROR(VLOOKUP(CONCATENATE($A2738,"T2"),'05 APU'!$1:$1048576,3,),"")</f>
        <v/>
      </c>
      <c r="F2738" s="681" t="str">
        <f>IFERROR(VLOOKUP(CONCATENATE($A2738,"T3"),'05 APU'!$1:$1048576,3,),"")</f>
        <v/>
      </c>
      <c r="G2738" s="672" t="s">
        <v>146</v>
      </c>
      <c r="H2738" s="351"/>
      <c r="I2738" s="90">
        <f>IFERROR((VLOOKUP(CONCATENATE($A2738,"D"),'05 APU'!$1:$1048576,9,)),0)</f>
        <v>0</v>
      </c>
      <c r="J2738" s="90">
        <f t="shared" si="85"/>
        <v>0</v>
      </c>
      <c r="K2738" s="297" t="str">
        <f>IFERROR(VLOOKUP(CONCATENATE($A2738,"C"),'05 APU'!$1:$1048576,9,),"")</f>
        <v/>
      </c>
      <c r="L2738" s="297" t="str">
        <f>IFERROR(VLOOKUP(CONCATENATE($A2738,"B"),'05 APU'!$1:$1048576,9,),"")</f>
        <v/>
      </c>
      <c r="M2738" s="297" t="str">
        <f>IFERROR(VLOOKUP(CONCATENATE($A2738,"A"),'05 APU'!$1:$1048576,9,),"")</f>
        <v/>
      </c>
      <c r="N2738" s="86"/>
      <c r="O2738" s="90">
        <f>IFERROR(VLOOKUP(CONCATENATE($A2738,"D"),'05 APU'!$T:$AB,9,),0)</f>
        <v>0</v>
      </c>
      <c r="P2738" s="90">
        <f t="shared" si="86"/>
        <v>0</v>
      </c>
      <c r="Q2738" s="90">
        <f>IFERROR(VLOOKUP(CONCATENATE($A2738,"C"),'05 APU'!$T:$AB,9,),0)</f>
        <v>0</v>
      </c>
      <c r="R2738" s="90">
        <f>IFERROR(VLOOKUP(CONCATENATE($A2738,"B"),'05 APU'!$T:$AB,9,),0)</f>
        <v>0</v>
      </c>
      <c r="S2738" s="90">
        <f>IFERROR(VLOOKUP(CONCATENATE($A2738,"A"),'05 APU'!$T:$AB,9,),0)</f>
        <v>0</v>
      </c>
      <c r="U2738" s="421"/>
      <c r="V2738" s="424"/>
      <c r="W2738" s="429" t="s">
        <v>7203</v>
      </c>
    </row>
    <row r="2739" spans="1:23" x14ac:dyDescent="0.25">
      <c r="A2739" s="88">
        <v>2729</v>
      </c>
      <c r="B2739" s="673" t="s">
        <v>5639</v>
      </c>
      <c r="C2739" s="682" t="s">
        <v>6788</v>
      </c>
      <c r="D2739" s="681" t="str">
        <f>IFERROR(VLOOKUP(CONCATENATE($A2739,"T"),'05 APU'!$1:$1048576,3,),"")</f>
        <v/>
      </c>
      <c r="E2739" s="681" t="str">
        <f>IFERROR(VLOOKUP(CONCATENATE($A2739,"T2"),'05 APU'!$1:$1048576,3,),"")</f>
        <v/>
      </c>
      <c r="F2739" s="681" t="str">
        <f>IFERROR(VLOOKUP(CONCATENATE($A2739,"T3"),'05 APU'!$1:$1048576,3,),"")</f>
        <v/>
      </c>
      <c r="G2739" s="672" t="s">
        <v>146</v>
      </c>
      <c r="H2739" s="351"/>
      <c r="I2739" s="90">
        <f>IFERROR((VLOOKUP(CONCATENATE($A2739,"D"),'05 APU'!$1:$1048576,9,)),0)</f>
        <v>0</v>
      </c>
      <c r="J2739" s="90">
        <f t="shared" ref="J2739:J2802" si="87">IFERROR(I2739*H2739,0)</f>
        <v>0</v>
      </c>
      <c r="K2739" s="297" t="str">
        <f>IFERROR(VLOOKUP(CONCATENATE($A2739,"C"),'05 APU'!$1:$1048576,9,),"")</f>
        <v/>
      </c>
      <c r="L2739" s="297" t="str">
        <f>IFERROR(VLOOKUP(CONCATENATE($A2739,"B"),'05 APU'!$1:$1048576,9,),"")</f>
        <v/>
      </c>
      <c r="M2739" s="297" t="str">
        <f>IFERROR(VLOOKUP(CONCATENATE($A2739,"A"),'05 APU'!$1:$1048576,9,),"")</f>
        <v/>
      </c>
      <c r="N2739" s="86"/>
      <c r="O2739" s="90">
        <f>IFERROR(VLOOKUP(CONCATENATE($A2739,"D"),'05 APU'!$T:$AB,9,),0)</f>
        <v>0</v>
      </c>
      <c r="P2739" s="90">
        <f t="shared" si="86"/>
        <v>0</v>
      </c>
      <c r="Q2739" s="90">
        <f>IFERROR(VLOOKUP(CONCATENATE($A2739,"C"),'05 APU'!$T:$AB,9,),0)</f>
        <v>0</v>
      </c>
      <c r="R2739" s="90">
        <f>IFERROR(VLOOKUP(CONCATENATE($A2739,"B"),'05 APU'!$T:$AB,9,),0)</f>
        <v>0</v>
      </c>
      <c r="S2739" s="90">
        <f>IFERROR(VLOOKUP(CONCATENATE($A2739,"A"),'05 APU'!$T:$AB,9,),0)</f>
        <v>0</v>
      </c>
      <c r="U2739" s="421"/>
      <c r="V2739" s="424"/>
      <c r="W2739" s="429" t="s">
        <v>7203</v>
      </c>
    </row>
    <row r="2740" spans="1:23" x14ac:dyDescent="0.25">
      <c r="A2740" s="88">
        <v>2730</v>
      </c>
      <c r="B2740" s="673" t="s">
        <v>5640</v>
      </c>
      <c r="C2740" s="682" t="s">
        <v>6789</v>
      </c>
      <c r="D2740" s="681" t="str">
        <f>IFERROR(VLOOKUP(CONCATENATE($A2740,"T"),'05 APU'!$1:$1048576,3,),"")</f>
        <v/>
      </c>
      <c r="E2740" s="681" t="str">
        <f>IFERROR(VLOOKUP(CONCATENATE($A2740,"T2"),'05 APU'!$1:$1048576,3,),"")</f>
        <v/>
      </c>
      <c r="F2740" s="681" t="str">
        <f>IFERROR(VLOOKUP(CONCATENATE($A2740,"T3"),'05 APU'!$1:$1048576,3,),"")</f>
        <v/>
      </c>
      <c r="G2740" s="672" t="s">
        <v>146</v>
      </c>
      <c r="H2740" s="351"/>
      <c r="I2740" s="90">
        <f>IFERROR((VLOOKUP(CONCATENATE($A2740,"D"),'05 APU'!$1:$1048576,9,)),0)</f>
        <v>0</v>
      </c>
      <c r="J2740" s="90">
        <f t="shared" si="87"/>
        <v>0</v>
      </c>
      <c r="K2740" s="297" t="str">
        <f>IFERROR(VLOOKUP(CONCATENATE($A2740,"C"),'05 APU'!$1:$1048576,9,),"")</f>
        <v/>
      </c>
      <c r="L2740" s="297" t="str">
        <f>IFERROR(VLOOKUP(CONCATENATE($A2740,"B"),'05 APU'!$1:$1048576,9,),"")</f>
        <v/>
      </c>
      <c r="M2740" s="297" t="str">
        <f>IFERROR(VLOOKUP(CONCATENATE($A2740,"A"),'05 APU'!$1:$1048576,9,),"")</f>
        <v/>
      </c>
      <c r="N2740" s="86"/>
      <c r="O2740" s="90">
        <f>IFERROR(VLOOKUP(CONCATENATE($A2740,"D"),'05 APU'!$T:$AB,9,),0)</f>
        <v>0</v>
      </c>
      <c r="P2740" s="90">
        <f t="shared" si="86"/>
        <v>0</v>
      </c>
      <c r="Q2740" s="90">
        <f>IFERROR(VLOOKUP(CONCATENATE($A2740,"C"),'05 APU'!$T:$AB,9,),0)</f>
        <v>0</v>
      </c>
      <c r="R2740" s="90">
        <f>IFERROR(VLOOKUP(CONCATENATE($A2740,"B"),'05 APU'!$T:$AB,9,),0)</f>
        <v>0</v>
      </c>
      <c r="S2740" s="90">
        <f>IFERROR(VLOOKUP(CONCATENATE($A2740,"A"),'05 APU'!$T:$AB,9,),0)</f>
        <v>0</v>
      </c>
      <c r="U2740" s="421"/>
      <c r="V2740" s="424"/>
      <c r="W2740" s="429" t="s">
        <v>7203</v>
      </c>
    </row>
    <row r="2741" spans="1:23" ht="21" x14ac:dyDescent="0.25">
      <c r="A2741" s="88">
        <v>2731</v>
      </c>
      <c r="B2741" s="673" t="s">
        <v>5641</v>
      </c>
      <c r="C2741" s="682" t="s">
        <v>6790</v>
      </c>
      <c r="D2741" s="681" t="str">
        <f>IFERROR(VLOOKUP(CONCATENATE($A2741,"T"),'05 APU'!$1:$1048576,3,),"")</f>
        <v/>
      </c>
      <c r="E2741" s="681" t="str">
        <f>IFERROR(VLOOKUP(CONCATENATE($A2741,"T2"),'05 APU'!$1:$1048576,3,),"")</f>
        <v/>
      </c>
      <c r="F2741" s="681" t="str">
        <f>IFERROR(VLOOKUP(CONCATENATE($A2741,"T3"),'05 APU'!$1:$1048576,3,),"")</f>
        <v/>
      </c>
      <c r="G2741" s="672" t="s">
        <v>146</v>
      </c>
      <c r="H2741" s="351"/>
      <c r="I2741" s="90">
        <f>IFERROR((VLOOKUP(CONCATENATE($A2741,"D"),'05 APU'!$1:$1048576,9,)),0)</f>
        <v>0</v>
      </c>
      <c r="J2741" s="90">
        <f t="shared" si="87"/>
        <v>0</v>
      </c>
      <c r="K2741" s="297" t="str">
        <f>IFERROR(VLOOKUP(CONCATENATE($A2741,"C"),'05 APU'!$1:$1048576,9,),"")</f>
        <v/>
      </c>
      <c r="L2741" s="297" t="str">
        <f>IFERROR(VLOOKUP(CONCATENATE($A2741,"B"),'05 APU'!$1:$1048576,9,),"")</f>
        <v/>
      </c>
      <c r="M2741" s="297" t="str">
        <f>IFERROR(VLOOKUP(CONCATENATE($A2741,"A"),'05 APU'!$1:$1048576,9,),"")</f>
        <v/>
      </c>
      <c r="N2741" s="86"/>
      <c r="O2741" s="90">
        <f>IFERROR(VLOOKUP(CONCATENATE($A2741,"D"),'05 APU'!$T:$AB,9,),0)</f>
        <v>0</v>
      </c>
      <c r="P2741" s="90">
        <f t="shared" si="86"/>
        <v>0</v>
      </c>
      <c r="Q2741" s="90">
        <f>IFERROR(VLOOKUP(CONCATENATE($A2741,"C"),'05 APU'!$T:$AB,9,),0)</f>
        <v>0</v>
      </c>
      <c r="R2741" s="90">
        <f>IFERROR(VLOOKUP(CONCATENATE($A2741,"B"),'05 APU'!$T:$AB,9,),0)</f>
        <v>0</v>
      </c>
      <c r="S2741" s="90">
        <f>IFERROR(VLOOKUP(CONCATENATE($A2741,"A"),'05 APU'!$T:$AB,9,),0)</f>
        <v>0</v>
      </c>
      <c r="U2741" s="421"/>
      <c r="V2741" s="424"/>
      <c r="W2741" s="429" t="s">
        <v>7203</v>
      </c>
    </row>
    <row r="2742" spans="1:23" ht="21" x14ac:dyDescent="0.25">
      <c r="A2742" s="88">
        <v>2732</v>
      </c>
      <c r="B2742" s="673" t="s">
        <v>5642</v>
      </c>
      <c r="C2742" s="682" t="s">
        <v>6791</v>
      </c>
      <c r="D2742" s="681" t="str">
        <f>IFERROR(VLOOKUP(CONCATENATE($A2742,"T"),'05 APU'!$1:$1048576,3,),"")</f>
        <v/>
      </c>
      <c r="E2742" s="681" t="str">
        <f>IFERROR(VLOOKUP(CONCATENATE($A2742,"T2"),'05 APU'!$1:$1048576,3,),"")</f>
        <v/>
      </c>
      <c r="F2742" s="681" t="str">
        <f>IFERROR(VLOOKUP(CONCATENATE($A2742,"T3"),'05 APU'!$1:$1048576,3,),"")</f>
        <v/>
      </c>
      <c r="G2742" s="672" t="s">
        <v>146</v>
      </c>
      <c r="H2742" s="351"/>
      <c r="I2742" s="90">
        <f>IFERROR((VLOOKUP(CONCATENATE($A2742,"D"),'05 APU'!$1:$1048576,9,)),0)</f>
        <v>0</v>
      </c>
      <c r="J2742" s="90">
        <f t="shared" si="87"/>
        <v>0</v>
      </c>
      <c r="K2742" s="297" t="str">
        <f>IFERROR(VLOOKUP(CONCATENATE($A2742,"C"),'05 APU'!$1:$1048576,9,),"")</f>
        <v/>
      </c>
      <c r="L2742" s="297" t="str">
        <f>IFERROR(VLOOKUP(CONCATENATE($A2742,"B"),'05 APU'!$1:$1048576,9,),"")</f>
        <v/>
      </c>
      <c r="M2742" s="297" t="str">
        <f>IFERROR(VLOOKUP(CONCATENATE($A2742,"A"),'05 APU'!$1:$1048576,9,),"")</f>
        <v/>
      </c>
      <c r="N2742" s="86"/>
      <c r="O2742" s="90">
        <f>IFERROR(VLOOKUP(CONCATENATE($A2742,"D"),'05 APU'!$T:$AB,9,),0)</f>
        <v>0</v>
      </c>
      <c r="P2742" s="90">
        <f t="shared" si="86"/>
        <v>0</v>
      </c>
      <c r="Q2742" s="90">
        <f>IFERROR(VLOOKUP(CONCATENATE($A2742,"C"),'05 APU'!$T:$AB,9,),0)</f>
        <v>0</v>
      </c>
      <c r="R2742" s="90">
        <f>IFERROR(VLOOKUP(CONCATENATE($A2742,"B"),'05 APU'!$T:$AB,9,),0)</f>
        <v>0</v>
      </c>
      <c r="S2742" s="90">
        <f>IFERROR(VLOOKUP(CONCATENATE($A2742,"A"),'05 APU'!$T:$AB,9,),0)</f>
        <v>0</v>
      </c>
      <c r="U2742" s="421"/>
      <c r="V2742" s="424"/>
      <c r="W2742" s="429" t="s">
        <v>7203</v>
      </c>
    </row>
    <row r="2743" spans="1:23" ht="21" x14ac:dyDescent="0.25">
      <c r="A2743" s="88">
        <v>2733</v>
      </c>
      <c r="B2743" s="673" t="s">
        <v>5643</v>
      </c>
      <c r="C2743" s="682" t="s">
        <v>6792</v>
      </c>
      <c r="D2743" s="681" t="str">
        <f>IFERROR(VLOOKUP(CONCATENATE($A2743,"T"),'05 APU'!$1:$1048576,3,),"")</f>
        <v/>
      </c>
      <c r="E2743" s="681" t="str">
        <f>IFERROR(VLOOKUP(CONCATENATE($A2743,"T2"),'05 APU'!$1:$1048576,3,),"")</f>
        <v/>
      </c>
      <c r="F2743" s="681" t="str">
        <f>IFERROR(VLOOKUP(CONCATENATE($A2743,"T3"),'05 APU'!$1:$1048576,3,),"")</f>
        <v/>
      </c>
      <c r="G2743" s="672" t="s">
        <v>146</v>
      </c>
      <c r="H2743" s="351"/>
      <c r="I2743" s="90">
        <f>IFERROR((VLOOKUP(CONCATENATE($A2743,"D"),'05 APU'!$1:$1048576,9,)),0)</f>
        <v>0</v>
      </c>
      <c r="J2743" s="90">
        <f t="shared" si="87"/>
        <v>0</v>
      </c>
      <c r="K2743" s="297" t="str">
        <f>IFERROR(VLOOKUP(CONCATENATE($A2743,"C"),'05 APU'!$1:$1048576,9,),"")</f>
        <v/>
      </c>
      <c r="L2743" s="297" t="str">
        <f>IFERROR(VLOOKUP(CONCATENATE($A2743,"B"),'05 APU'!$1:$1048576,9,),"")</f>
        <v/>
      </c>
      <c r="M2743" s="297" t="str">
        <f>IFERROR(VLOOKUP(CONCATENATE($A2743,"A"),'05 APU'!$1:$1048576,9,),"")</f>
        <v/>
      </c>
      <c r="N2743" s="86"/>
      <c r="O2743" s="90">
        <f>IFERROR(VLOOKUP(CONCATENATE($A2743,"D"),'05 APU'!$T:$AB,9,),0)</f>
        <v>0</v>
      </c>
      <c r="P2743" s="90">
        <f t="shared" si="86"/>
        <v>0</v>
      </c>
      <c r="Q2743" s="90">
        <f>IFERROR(VLOOKUP(CONCATENATE($A2743,"C"),'05 APU'!$T:$AB,9,),0)</f>
        <v>0</v>
      </c>
      <c r="R2743" s="90">
        <f>IFERROR(VLOOKUP(CONCATENATE($A2743,"B"),'05 APU'!$T:$AB,9,),0)</f>
        <v>0</v>
      </c>
      <c r="S2743" s="90">
        <f>IFERROR(VLOOKUP(CONCATENATE($A2743,"A"),'05 APU'!$T:$AB,9,),0)</f>
        <v>0</v>
      </c>
      <c r="U2743" s="421"/>
      <c r="V2743" s="424"/>
      <c r="W2743" s="429" t="s">
        <v>7203</v>
      </c>
    </row>
    <row r="2744" spans="1:23" x14ac:dyDescent="0.25">
      <c r="A2744" s="88">
        <v>2734</v>
      </c>
      <c r="B2744" s="673"/>
      <c r="C2744" s="674" t="s">
        <v>7170</v>
      </c>
      <c r="D2744" s="681" t="str">
        <f>IFERROR(VLOOKUP(CONCATENATE($A2744,"T"),'05 APU'!$1:$1048576,3,),"")</f>
        <v/>
      </c>
      <c r="E2744" s="681" t="str">
        <f>IFERROR(VLOOKUP(CONCATENATE($A2744,"T2"),'05 APU'!$1:$1048576,3,),"")</f>
        <v/>
      </c>
      <c r="F2744" s="681" t="str">
        <f>IFERROR(VLOOKUP(CONCATENATE($A2744,"T3"),'05 APU'!$1:$1048576,3,),"")</f>
        <v/>
      </c>
      <c r="G2744" s="672"/>
      <c r="H2744" s="351"/>
      <c r="I2744" s="90">
        <f>IFERROR((VLOOKUP(CONCATENATE($A2744,"D"),'05 APU'!$1:$1048576,9,)),0)</f>
        <v>0</v>
      </c>
      <c r="J2744" s="90">
        <f t="shared" si="87"/>
        <v>0</v>
      </c>
      <c r="K2744" s="297" t="str">
        <f>IFERROR(VLOOKUP(CONCATENATE($A2744,"C"),'05 APU'!$1:$1048576,9,),"")</f>
        <v/>
      </c>
      <c r="L2744" s="297" t="str">
        <f>IFERROR(VLOOKUP(CONCATENATE($A2744,"B"),'05 APU'!$1:$1048576,9,),"")</f>
        <v/>
      </c>
      <c r="M2744" s="297" t="str">
        <f>IFERROR(VLOOKUP(CONCATENATE($A2744,"A"),'05 APU'!$1:$1048576,9,),"")</f>
        <v/>
      </c>
      <c r="N2744" s="86"/>
      <c r="O2744" s="90">
        <f>IFERROR(VLOOKUP(CONCATENATE($A2744,"D"),'05 APU'!$T:$AB,9,),0)</f>
        <v>0</v>
      </c>
      <c r="P2744" s="90">
        <f t="shared" si="86"/>
        <v>0</v>
      </c>
      <c r="Q2744" s="90">
        <f>IFERROR(VLOOKUP(CONCATENATE($A2744,"C"),'05 APU'!$T:$AB,9,),0)</f>
        <v>0</v>
      </c>
      <c r="R2744" s="90">
        <f>IFERROR(VLOOKUP(CONCATENATE($A2744,"B"),'05 APU'!$T:$AB,9,),0)</f>
        <v>0</v>
      </c>
      <c r="S2744" s="90">
        <f>IFERROR(VLOOKUP(CONCATENATE($A2744,"A"),'05 APU'!$T:$AB,9,),0)</f>
        <v>0</v>
      </c>
      <c r="U2744" s="421"/>
      <c r="V2744" s="424"/>
      <c r="W2744" s="429"/>
    </row>
    <row r="2745" spans="1:23" x14ac:dyDescent="0.25">
      <c r="A2745" s="88">
        <v>2735</v>
      </c>
      <c r="B2745" s="673" t="s">
        <v>5644</v>
      </c>
      <c r="C2745" s="682" t="s">
        <v>6793</v>
      </c>
      <c r="D2745" s="681" t="str">
        <f>IFERROR(VLOOKUP(CONCATENATE($A2745,"T"),'05 APU'!$1:$1048576,3,),"")</f>
        <v/>
      </c>
      <c r="E2745" s="681" t="str">
        <f>IFERROR(VLOOKUP(CONCATENATE($A2745,"T2"),'05 APU'!$1:$1048576,3,),"")</f>
        <v/>
      </c>
      <c r="F2745" s="681" t="str">
        <f>IFERROR(VLOOKUP(CONCATENATE($A2745,"T3"),'05 APU'!$1:$1048576,3,),"")</f>
        <v/>
      </c>
      <c r="G2745" s="672" t="s">
        <v>146</v>
      </c>
      <c r="H2745" s="351"/>
      <c r="I2745" s="90">
        <f>IFERROR((VLOOKUP(CONCATENATE($A2745,"D"),'05 APU'!$1:$1048576,9,)),0)</f>
        <v>0</v>
      </c>
      <c r="J2745" s="90">
        <f t="shared" si="87"/>
        <v>0</v>
      </c>
      <c r="K2745" s="297" t="str">
        <f>IFERROR(VLOOKUP(CONCATENATE($A2745,"C"),'05 APU'!$1:$1048576,9,),"")</f>
        <v/>
      </c>
      <c r="L2745" s="297" t="str">
        <f>IFERROR(VLOOKUP(CONCATENATE($A2745,"B"),'05 APU'!$1:$1048576,9,),"")</f>
        <v/>
      </c>
      <c r="M2745" s="297" t="str">
        <f>IFERROR(VLOOKUP(CONCATENATE($A2745,"A"),'05 APU'!$1:$1048576,9,),"")</f>
        <v/>
      </c>
      <c r="N2745" s="86"/>
      <c r="O2745" s="90">
        <f>IFERROR(VLOOKUP(CONCATENATE($A2745,"D"),'05 APU'!$T:$AB,9,),0)</f>
        <v>0</v>
      </c>
      <c r="P2745" s="90">
        <f t="shared" si="86"/>
        <v>0</v>
      </c>
      <c r="Q2745" s="90">
        <f>IFERROR(VLOOKUP(CONCATENATE($A2745,"C"),'05 APU'!$T:$AB,9,),0)</f>
        <v>0</v>
      </c>
      <c r="R2745" s="90">
        <f>IFERROR(VLOOKUP(CONCATENATE($A2745,"B"),'05 APU'!$T:$AB,9,),0)</f>
        <v>0</v>
      </c>
      <c r="S2745" s="90">
        <f>IFERROR(VLOOKUP(CONCATENATE($A2745,"A"),'05 APU'!$T:$AB,9,),0)</f>
        <v>0</v>
      </c>
      <c r="U2745" s="421"/>
      <c r="V2745" s="424"/>
      <c r="W2745" s="429" t="s">
        <v>7203</v>
      </c>
    </row>
    <row r="2746" spans="1:23" x14ac:dyDescent="0.25">
      <c r="A2746" s="88">
        <v>2736</v>
      </c>
      <c r="B2746" s="673" t="s">
        <v>5645</v>
      </c>
      <c r="C2746" s="682" t="s">
        <v>6794</v>
      </c>
      <c r="D2746" s="681" t="str">
        <f>IFERROR(VLOOKUP(CONCATENATE($A2746,"T"),'05 APU'!$1:$1048576,3,),"")</f>
        <v/>
      </c>
      <c r="E2746" s="681" t="str">
        <f>IFERROR(VLOOKUP(CONCATENATE($A2746,"T2"),'05 APU'!$1:$1048576,3,),"")</f>
        <v/>
      </c>
      <c r="F2746" s="681" t="str">
        <f>IFERROR(VLOOKUP(CONCATENATE($A2746,"T3"),'05 APU'!$1:$1048576,3,),"")</f>
        <v/>
      </c>
      <c r="G2746" s="672" t="s">
        <v>146</v>
      </c>
      <c r="H2746" s="351"/>
      <c r="I2746" s="90">
        <f>IFERROR((VLOOKUP(CONCATENATE($A2746,"D"),'05 APU'!$1:$1048576,9,)),0)</f>
        <v>0</v>
      </c>
      <c r="J2746" s="90">
        <f t="shared" si="87"/>
        <v>0</v>
      </c>
      <c r="K2746" s="297" t="str">
        <f>IFERROR(VLOOKUP(CONCATENATE($A2746,"C"),'05 APU'!$1:$1048576,9,),"")</f>
        <v/>
      </c>
      <c r="L2746" s="297" t="str">
        <f>IFERROR(VLOOKUP(CONCATENATE($A2746,"B"),'05 APU'!$1:$1048576,9,),"")</f>
        <v/>
      </c>
      <c r="M2746" s="297" t="str">
        <f>IFERROR(VLOOKUP(CONCATENATE($A2746,"A"),'05 APU'!$1:$1048576,9,),"")</f>
        <v/>
      </c>
      <c r="N2746" s="86"/>
      <c r="O2746" s="90">
        <f>IFERROR(VLOOKUP(CONCATENATE($A2746,"D"),'05 APU'!$T:$AB,9,),0)</f>
        <v>0</v>
      </c>
      <c r="P2746" s="90">
        <f t="shared" si="86"/>
        <v>0</v>
      </c>
      <c r="Q2746" s="90">
        <f>IFERROR(VLOOKUP(CONCATENATE($A2746,"C"),'05 APU'!$T:$AB,9,),0)</f>
        <v>0</v>
      </c>
      <c r="R2746" s="90">
        <f>IFERROR(VLOOKUP(CONCATENATE($A2746,"B"),'05 APU'!$T:$AB,9,),0)</f>
        <v>0</v>
      </c>
      <c r="S2746" s="90">
        <f>IFERROR(VLOOKUP(CONCATENATE($A2746,"A"),'05 APU'!$T:$AB,9,),0)</f>
        <v>0</v>
      </c>
      <c r="U2746" s="421"/>
      <c r="V2746" s="424"/>
      <c r="W2746" s="429" t="s">
        <v>7203</v>
      </c>
    </row>
    <row r="2747" spans="1:23" x14ac:dyDescent="0.25">
      <c r="A2747" s="88">
        <v>2737</v>
      </c>
      <c r="B2747" s="673" t="s">
        <v>5646</v>
      </c>
      <c r="C2747" s="682" t="s">
        <v>6795</v>
      </c>
      <c r="D2747" s="681" t="str">
        <f>IFERROR(VLOOKUP(CONCATENATE($A2747,"T"),'05 APU'!$1:$1048576,3,),"")</f>
        <v/>
      </c>
      <c r="E2747" s="681" t="str">
        <f>IFERROR(VLOOKUP(CONCATENATE($A2747,"T2"),'05 APU'!$1:$1048576,3,),"")</f>
        <v/>
      </c>
      <c r="F2747" s="681" t="str">
        <f>IFERROR(VLOOKUP(CONCATENATE($A2747,"T3"),'05 APU'!$1:$1048576,3,),"")</f>
        <v/>
      </c>
      <c r="G2747" s="672" t="s">
        <v>146</v>
      </c>
      <c r="H2747" s="351"/>
      <c r="I2747" s="90">
        <f>IFERROR((VLOOKUP(CONCATENATE($A2747,"D"),'05 APU'!$1:$1048576,9,)),0)</f>
        <v>0</v>
      </c>
      <c r="J2747" s="90">
        <f t="shared" si="87"/>
        <v>0</v>
      </c>
      <c r="K2747" s="297" t="str">
        <f>IFERROR(VLOOKUP(CONCATENATE($A2747,"C"),'05 APU'!$1:$1048576,9,),"")</f>
        <v/>
      </c>
      <c r="L2747" s="297" t="str">
        <f>IFERROR(VLOOKUP(CONCATENATE($A2747,"B"),'05 APU'!$1:$1048576,9,),"")</f>
        <v/>
      </c>
      <c r="M2747" s="297" t="str">
        <f>IFERROR(VLOOKUP(CONCATENATE($A2747,"A"),'05 APU'!$1:$1048576,9,),"")</f>
        <v/>
      </c>
      <c r="N2747" s="86"/>
      <c r="O2747" s="90">
        <f>IFERROR(VLOOKUP(CONCATENATE($A2747,"D"),'05 APU'!$T:$AB,9,),0)</f>
        <v>0</v>
      </c>
      <c r="P2747" s="90">
        <f t="shared" si="86"/>
        <v>0</v>
      </c>
      <c r="Q2747" s="90">
        <f>IFERROR(VLOOKUP(CONCATENATE($A2747,"C"),'05 APU'!$T:$AB,9,),0)</f>
        <v>0</v>
      </c>
      <c r="R2747" s="90">
        <f>IFERROR(VLOOKUP(CONCATENATE($A2747,"B"),'05 APU'!$T:$AB,9,),0)</f>
        <v>0</v>
      </c>
      <c r="S2747" s="90">
        <f>IFERROR(VLOOKUP(CONCATENATE($A2747,"A"),'05 APU'!$T:$AB,9,),0)</f>
        <v>0</v>
      </c>
      <c r="U2747" s="421"/>
      <c r="V2747" s="424"/>
      <c r="W2747" s="429" t="s">
        <v>7203</v>
      </c>
    </row>
    <row r="2748" spans="1:23" x14ac:dyDescent="0.25">
      <c r="A2748" s="88">
        <v>2738</v>
      </c>
      <c r="B2748" s="673" t="s">
        <v>5647</v>
      </c>
      <c r="C2748" s="682" t="s">
        <v>6796</v>
      </c>
      <c r="D2748" s="681" t="str">
        <f>IFERROR(VLOOKUP(CONCATENATE($A2748,"T"),'05 APU'!$1:$1048576,3,),"")</f>
        <v/>
      </c>
      <c r="E2748" s="681" t="str">
        <f>IFERROR(VLOOKUP(CONCATENATE($A2748,"T2"),'05 APU'!$1:$1048576,3,),"")</f>
        <v/>
      </c>
      <c r="F2748" s="681" t="str">
        <f>IFERROR(VLOOKUP(CONCATENATE($A2748,"T3"),'05 APU'!$1:$1048576,3,),"")</f>
        <v/>
      </c>
      <c r="G2748" s="672" t="s">
        <v>146</v>
      </c>
      <c r="H2748" s="351"/>
      <c r="I2748" s="90">
        <f>IFERROR((VLOOKUP(CONCATENATE($A2748,"D"),'05 APU'!$1:$1048576,9,)),0)</f>
        <v>0</v>
      </c>
      <c r="J2748" s="90">
        <f t="shared" si="87"/>
        <v>0</v>
      </c>
      <c r="K2748" s="297" t="str">
        <f>IFERROR(VLOOKUP(CONCATENATE($A2748,"C"),'05 APU'!$1:$1048576,9,),"")</f>
        <v/>
      </c>
      <c r="L2748" s="297" t="str">
        <f>IFERROR(VLOOKUP(CONCATENATE($A2748,"B"),'05 APU'!$1:$1048576,9,),"")</f>
        <v/>
      </c>
      <c r="M2748" s="297" t="str">
        <f>IFERROR(VLOOKUP(CONCATENATE($A2748,"A"),'05 APU'!$1:$1048576,9,),"")</f>
        <v/>
      </c>
      <c r="N2748" s="86"/>
      <c r="O2748" s="90">
        <f>IFERROR(VLOOKUP(CONCATENATE($A2748,"D"),'05 APU'!$T:$AB,9,),0)</f>
        <v>0</v>
      </c>
      <c r="P2748" s="90">
        <f t="shared" si="86"/>
        <v>0</v>
      </c>
      <c r="Q2748" s="90">
        <f>IFERROR(VLOOKUP(CONCATENATE($A2748,"C"),'05 APU'!$T:$AB,9,),0)</f>
        <v>0</v>
      </c>
      <c r="R2748" s="90">
        <f>IFERROR(VLOOKUP(CONCATENATE($A2748,"B"),'05 APU'!$T:$AB,9,),0)</f>
        <v>0</v>
      </c>
      <c r="S2748" s="90">
        <f>IFERROR(VLOOKUP(CONCATENATE($A2748,"A"),'05 APU'!$T:$AB,9,),0)</f>
        <v>0</v>
      </c>
      <c r="U2748" s="421"/>
      <c r="V2748" s="424"/>
      <c r="W2748" s="429" t="s">
        <v>7203</v>
      </c>
    </row>
    <row r="2749" spans="1:23" x14ac:dyDescent="0.25">
      <c r="A2749" s="88">
        <v>2739</v>
      </c>
      <c r="B2749" s="673" t="s">
        <v>5648</v>
      </c>
      <c r="C2749" s="682" t="s">
        <v>6797</v>
      </c>
      <c r="D2749" s="681" t="str">
        <f>IFERROR(VLOOKUP(CONCATENATE($A2749,"T"),'05 APU'!$1:$1048576,3,),"")</f>
        <v/>
      </c>
      <c r="E2749" s="681" t="str">
        <f>IFERROR(VLOOKUP(CONCATENATE($A2749,"T2"),'05 APU'!$1:$1048576,3,),"")</f>
        <v/>
      </c>
      <c r="F2749" s="681" t="str">
        <f>IFERROR(VLOOKUP(CONCATENATE($A2749,"T3"),'05 APU'!$1:$1048576,3,),"")</f>
        <v/>
      </c>
      <c r="G2749" s="672" t="s">
        <v>146</v>
      </c>
      <c r="H2749" s="351"/>
      <c r="I2749" s="90">
        <f>IFERROR((VLOOKUP(CONCATENATE($A2749,"D"),'05 APU'!$1:$1048576,9,)),0)</f>
        <v>0</v>
      </c>
      <c r="J2749" s="90">
        <f t="shared" si="87"/>
        <v>0</v>
      </c>
      <c r="K2749" s="297" t="str">
        <f>IFERROR(VLOOKUP(CONCATENATE($A2749,"C"),'05 APU'!$1:$1048576,9,),"")</f>
        <v/>
      </c>
      <c r="L2749" s="297" t="str">
        <f>IFERROR(VLOOKUP(CONCATENATE($A2749,"B"),'05 APU'!$1:$1048576,9,),"")</f>
        <v/>
      </c>
      <c r="M2749" s="297" t="str">
        <f>IFERROR(VLOOKUP(CONCATENATE($A2749,"A"),'05 APU'!$1:$1048576,9,),"")</f>
        <v/>
      </c>
      <c r="N2749" s="86"/>
      <c r="O2749" s="90">
        <f>IFERROR(VLOOKUP(CONCATENATE($A2749,"D"),'05 APU'!$T:$AB,9,),0)</f>
        <v>0</v>
      </c>
      <c r="P2749" s="90">
        <f t="shared" si="86"/>
        <v>0</v>
      </c>
      <c r="Q2749" s="90">
        <f>IFERROR(VLOOKUP(CONCATENATE($A2749,"C"),'05 APU'!$T:$AB,9,),0)</f>
        <v>0</v>
      </c>
      <c r="R2749" s="90">
        <f>IFERROR(VLOOKUP(CONCATENATE($A2749,"B"),'05 APU'!$T:$AB,9,),0)</f>
        <v>0</v>
      </c>
      <c r="S2749" s="90">
        <f>IFERROR(VLOOKUP(CONCATENATE($A2749,"A"),'05 APU'!$T:$AB,9,),0)</f>
        <v>0</v>
      </c>
      <c r="U2749" s="421"/>
      <c r="V2749" s="424"/>
      <c r="W2749" s="429" t="s">
        <v>7203</v>
      </c>
    </row>
    <row r="2750" spans="1:23" x14ac:dyDescent="0.25">
      <c r="A2750" s="88">
        <v>2740</v>
      </c>
      <c r="B2750" s="673" t="s">
        <v>5649</v>
      </c>
      <c r="C2750" s="682" t="s">
        <v>6798</v>
      </c>
      <c r="D2750" s="681" t="str">
        <f>IFERROR(VLOOKUP(CONCATENATE($A2750,"T"),'05 APU'!$1:$1048576,3,),"")</f>
        <v/>
      </c>
      <c r="E2750" s="681" t="str">
        <f>IFERROR(VLOOKUP(CONCATENATE($A2750,"T2"),'05 APU'!$1:$1048576,3,),"")</f>
        <v/>
      </c>
      <c r="F2750" s="681" t="str">
        <f>IFERROR(VLOOKUP(CONCATENATE($A2750,"T3"),'05 APU'!$1:$1048576,3,),"")</f>
        <v/>
      </c>
      <c r="G2750" s="672" t="s">
        <v>146</v>
      </c>
      <c r="H2750" s="351"/>
      <c r="I2750" s="90">
        <f>IFERROR((VLOOKUP(CONCATENATE($A2750,"D"),'05 APU'!$1:$1048576,9,)),0)</f>
        <v>0</v>
      </c>
      <c r="J2750" s="90">
        <f t="shared" si="87"/>
        <v>0</v>
      </c>
      <c r="K2750" s="297" t="str">
        <f>IFERROR(VLOOKUP(CONCATENATE($A2750,"C"),'05 APU'!$1:$1048576,9,),"")</f>
        <v/>
      </c>
      <c r="L2750" s="297" t="str">
        <f>IFERROR(VLOOKUP(CONCATENATE($A2750,"B"),'05 APU'!$1:$1048576,9,),"")</f>
        <v/>
      </c>
      <c r="M2750" s="297" t="str">
        <f>IFERROR(VLOOKUP(CONCATENATE($A2750,"A"),'05 APU'!$1:$1048576,9,),"")</f>
        <v/>
      </c>
      <c r="N2750" s="86"/>
      <c r="O2750" s="90">
        <f>IFERROR(VLOOKUP(CONCATENATE($A2750,"D"),'05 APU'!$T:$AB,9,),0)</f>
        <v>0</v>
      </c>
      <c r="P2750" s="90">
        <f t="shared" si="86"/>
        <v>0</v>
      </c>
      <c r="Q2750" s="90">
        <f>IFERROR(VLOOKUP(CONCATENATE($A2750,"C"),'05 APU'!$T:$AB,9,),0)</f>
        <v>0</v>
      </c>
      <c r="R2750" s="90">
        <f>IFERROR(VLOOKUP(CONCATENATE($A2750,"B"),'05 APU'!$T:$AB,9,),0)</f>
        <v>0</v>
      </c>
      <c r="S2750" s="90">
        <f>IFERROR(VLOOKUP(CONCATENATE($A2750,"A"),'05 APU'!$T:$AB,9,),0)</f>
        <v>0</v>
      </c>
      <c r="U2750" s="421"/>
      <c r="V2750" s="424"/>
      <c r="W2750" s="429" t="s">
        <v>7203</v>
      </c>
    </row>
    <row r="2751" spans="1:23" x14ac:dyDescent="0.25">
      <c r="A2751" s="88">
        <v>2741</v>
      </c>
      <c r="B2751" s="673" t="s">
        <v>5650</v>
      </c>
      <c r="C2751" s="682" t="s">
        <v>6799</v>
      </c>
      <c r="D2751" s="681" t="str">
        <f>IFERROR(VLOOKUP(CONCATENATE($A2751,"T"),'05 APU'!$1:$1048576,3,),"")</f>
        <v/>
      </c>
      <c r="E2751" s="681" t="str">
        <f>IFERROR(VLOOKUP(CONCATENATE($A2751,"T2"),'05 APU'!$1:$1048576,3,),"")</f>
        <v/>
      </c>
      <c r="F2751" s="681" t="str">
        <f>IFERROR(VLOOKUP(CONCATENATE($A2751,"T3"),'05 APU'!$1:$1048576,3,),"")</f>
        <v/>
      </c>
      <c r="G2751" s="672" t="s">
        <v>146</v>
      </c>
      <c r="H2751" s="351"/>
      <c r="I2751" s="90">
        <f>IFERROR((VLOOKUP(CONCATENATE($A2751,"D"),'05 APU'!$1:$1048576,9,)),0)</f>
        <v>0</v>
      </c>
      <c r="J2751" s="90">
        <f t="shared" si="87"/>
        <v>0</v>
      </c>
      <c r="K2751" s="297" t="str">
        <f>IFERROR(VLOOKUP(CONCATENATE($A2751,"C"),'05 APU'!$1:$1048576,9,),"")</f>
        <v/>
      </c>
      <c r="L2751" s="297" t="str">
        <f>IFERROR(VLOOKUP(CONCATENATE($A2751,"B"),'05 APU'!$1:$1048576,9,),"")</f>
        <v/>
      </c>
      <c r="M2751" s="297" t="str">
        <f>IFERROR(VLOOKUP(CONCATENATE($A2751,"A"),'05 APU'!$1:$1048576,9,),"")</f>
        <v/>
      </c>
      <c r="N2751" s="86"/>
      <c r="O2751" s="90">
        <f>IFERROR(VLOOKUP(CONCATENATE($A2751,"D"),'05 APU'!$T:$AB,9,),0)</f>
        <v>0</v>
      </c>
      <c r="P2751" s="90">
        <f t="shared" si="86"/>
        <v>0</v>
      </c>
      <c r="Q2751" s="90">
        <f>IFERROR(VLOOKUP(CONCATENATE($A2751,"C"),'05 APU'!$T:$AB,9,),0)</f>
        <v>0</v>
      </c>
      <c r="R2751" s="90">
        <f>IFERROR(VLOOKUP(CONCATENATE($A2751,"B"),'05 APU'!$T:$AB,9,),0)</f>
        <v>0</v>
      </c>
      <c r="S2751" s="90">
        <f>IFERROR(VLOOKUP(CONCATENATE($A2751,"A"),'05 APU'!$T:$AB,9,),0)</f>
        <v>0</v>
      </c>
      <c r="U2751" s="421"/>
      <c r="V2751" s="424"/>
      <c r="W2751" s="429" t="s">
        <v>7203</v>
      </c>
    </row>
    <row r="2752" spans="1:23" x14ac:dyDescent="0.25">
      <c r="A2752" s="88">
        <v>2742</v>
      </c>
      <c r="B2752" s="673" t="s">
        <v>5651</v>
      </c>
      <c r="C2752" s="682" t="s">
        <v>6800</v>
      </c>
      <c r="D2752" s="681" t="str">
        <f>IFERROR(VLOOKUP(CONCATENATE($A2752,"T"),'05 APU'!$1:$1048576,3,),"")</f>
        <v/>
      </c>
      <c r="E2752" s="681" t="str">
        <f>IFERROR(VLOOKUP(CONCATENATE($A2752,"T2"),'05 APU'!$1:$1048576,3,),"")</f>
        <v/>
      </c>
      <c r="F2752" s="681" t="str">
        <f>IFERROR(VLOOKUP(CONCATENATE($A2752,"T3"),'05 APU'!$1:$1048576,3,),"")</f>
        <v/>
      </c>
      <c r="G2752" s="672" t="s">
        <v>146</v>
      </c>
      <c r="H2752" s="351"/>
      <c r="I2752" s="90">
        <f>IFERROR((VLOOKUP(CONCATENATE($A2752,"D"),'05 APU'!$1:$1048576,9,)),0)</f>
        <v>0</v>
      </c>
      <c r="J2752" s="90">
        <f t="shared" si="87"/>
        <v>0</v>
      </c>
      <c r="K2752" s="297" t="str">
        <f>IFERROR(VLOOKUP(CONCATENATE($A2752,"C"),'05 APU'!$1:$1048576,9,),"")</f>
        <v/>
      </c>
      <c r="L2752" s="297" t="str">
        <f>IFERROR(VLOOKUP(CONCATENATE($A2752,"B"),'05 APU'!$1:$1048576,9,),"")</f>
        <v/>
      </c>
      <c r="M2752" s="297" t="str">
        <f>IFERROR(VLOOKUP(CONCATENATE($A2752,"A"),'05 APU'!$1:$1048576,9,),"")</f>
        <v/>
      </c>
      <c r="N2752" s="86"/>
      <c r="O2752" s="90">
        <f>IFERROR(VLOOKUP(CONCATENATE($A2752,"D"),'05 APU'!$T:$AB,9,),0)</f>
        <v>0</v>
      </c>
      <c r="P2752" s="90">
        <f t="shared" si="86"/>
        <v>0</v>
      </c>
      <c r="Q2752" s="90">
        <f>IFERROR(VLOOKUP(CONCATENATE($A2752,"C"),'05 APU'!$T:$AB,9,),0)</f>
        <v>0</v>
      </c>
      <c r="R2752" s="90">
        <f>IFERROR(VLOOKUP(CONCATENATE($A2752,"B"),'05 APU'!$T:$AB,9,),0)</f>
        <v>0</v>
      </c>
      <c r="S2752" s="90">
        <f>IFERROR(VLOOKUP(CONCATENATE($A2752,"A"),'05 APU'!$T:$AB,9,),0)</f>
        <v>0</v>
      </c>
      <c r="U2752" s="421"/>
      <c r="V2752" s="424"/>
      <c r="W2752" s="429" t="s">
        <v>7203</v>
      </c>
    </row>
    <row r="2753" spans="1:23" x14ac:dyDescent="0.25">
      <c r="A2753" s="88">
        <v>2743</v>
      </c>
      <c r="B2753" s="673" t="s">
        <v>5652</v>
      </c>
      <c r="C2753" s="682" t="s">
        <v>6801</v>
      </c>
      <c r="D2753" s="681" t="str">
        <f>IFERROR(VLOOKUP(CONCATENATE($A2753,"T"),'05 APU'!$1:$1048576,3,),"")</f>
        <v/>
      </c>
      <c r="E2753" s="681" t="str">
        <f>IFERROR(VLOOKUP(CONCATENATE($A2753,"T2"),'05 APU'!$1:$1048576,3,),"")</f>
        <v/>
      </c>
      <c r="F2753" s="681" t="str">
        <f>IFERROR(VLOOKUP(CONCATENATE($A2753,"T3"),'05 APU'!$1:$1048576,3,),"")</f>
        <v/>
      </c>
      <c r="G2753" s="672" t="s">
        <v>146</v>
      </c>
      <c r="H2753" s="351"/>
      <c r="I2753" s="90">
        <f>IFERROR((VLOOKUP(CONCATENATE($A2753,"D"),'05 APU'!$1:$1048576,9,)),0)</f>
        <v>0</v>
      </c>
      <c r="J2753" s="90">
        <f t="shared" si="87"/>
        <v>0</v>
      </c>
      <c r="K2753" s="297" t="str">
        <f>IFERROR(VLOOKUP(CONCATENATE($A2753,"C"),'05 APU'!$1:$1048576,9,),"")</f>
        <v/>
      </c>
      <c r="L2753" s="297" t="str">
        <f>IFERROR(VLOOKUP(CONCATENATE($A2753,"B"),'05 APU'!$1:$1048576,9,),"")</f>
        <v/>
      </c>
      <c r="M2753" s="297" t="str">
        <f>IFERROR(VLOOKUP(CONCATENATE($A2753,"A"),'05 APU'!$1:$1048576,9,),"")</f>
        <v/>
      </c>
      <c r="N2753" s="86"/>
      <c r="O2753" s="90">
        <f>IFERROR(VLOOKUP(CONCATENATE($A2753,"D"),'05 APU'!$T:$AB,9,),0)</f>
        <v>0</v>
      </c>
      <c r="P2753" s="90">
        <f t="shared" si="86"/>
        <v>0</v>
      </c>
      <c r="Q2753" s="90">
        <f>IFERROR(VLOOKUP(CONCATENATE($A2753,"C"),'05 APU'!$T:$AB,9,),0)</f>
        <v>0</v>
      </c>
      <c r="R2753" s="90">
        <f>IFERROR(VLOOKUP(CONCATENATE($A2753,"B"),'05 APU'!$T:$AB,9,),0)</f>
        <v>0</v>
      </c>
      <c r="S2753" s="90">
        <f>IFERROR(VLOOKUP(CONCATENATE($A2753,"A"),'05 APU'!$T:$AB,9,),0)</f>
        <v>0</v>
      </c>
      <c r="U2753" s="421"/>
      <c r="V2753" s="424"/>
      <c r="W2753" s="429" t="s">
        <v>7203</v>
      </c>
    </row>
    <row r="2754" spans="1:23" x14ac:dyDescent="0.25">
      <c r="A2754" s="88">
        <v>2744</v>
      </c>
      <c r="B2754" s="673"/>
      <c r="C2754" s="674" t="s">
        <v>7171</v>
      </c>
      <c r="D2754" s="681" t="str">
        <f>IFERROR(VLOOKUP(CONCATENATE($A2754,"T"),'05 APU'!$1:$1048576,3,),"")</f>
        <v/>
      </c>
      <c r="E2754" s="681" t="str">
        <f>IFERROR(VLOOKUP(CONCATENATE($A2754,"T2"),'05 APU'!$1:$1048576,3,),"")</f>
        <v/>
      </c>
      <c r="F2754" s="681" t="str">
        <f>IFERROR(VLOOKUP(CONCATENATE($A2754,"T3"),'05 APU'!$1:$1048576,3,),"")</f>
        <v/>
      </c>
      <c r="G2754" s="672"/>
      <c r="H2754" s="351"/>
      <c r="I2754" s="90">
        <f>IFERROR((VLOOKUP(CONCATENATE($A2754,"D"),'05 APU'!$1:$1048576,9,)),0)</f>
        <v>0</v>
      </c>
      <c r="J2754" s="90">
        <f t="shared" si="87"/>
        <v>0</v>
      </c>
      <c r="K2754" s="297" t="str">
        <f>IFERROR(VLOOKUP(CONCATENATE($A2754,"C"),'05 APU'!$1:$1048576,9,),"")</f>
        <v/>
      </c>
      <c r="L2754" s="297" t="str">
        <f>IFERROR(VLOOKUP(CONCATENATE($A2754,"B"),'05 APU'!$1:$1048576,9,),"")</f>
        <v/>
      </c>
      <c r="M2754" s="297" t="str">
        <f>IFERROR(VLOOKUP(CONCATENATE($A2754,"A"),'05 APU'!$1:$1048576,9,),"")</f>
        <v/>
      </c>
      <c r="N2754" s="86"/>
      <c r="O2754" s="90">
        <f>IFERROR(VLOOKUP(CONCATENATE($A2754,"D"),'05 APU'!$T:$AB,9,),0)</f>
        <v>0</v>
      </c>
      <c r="P2754" s="90">
        <f t="shared" si="86"/>
        <v>0</v>
      </c>
      <c r="Q2754" s="90">
        <f>IFERROR(VLOOKUP(CONCATENATE($A2754,"C"),'05 APU'!$T:$AB,9,),0)</f>
        <v>0</v>
      </c>
      <c r="R2754" s="90">
        <f>IFERROR(VLOOKUP(CONCATENATE($A2754,"B"),'05 APU'!$T:$AB,9,),0)</f>
        <v>0</v>
      </c>
      <c r="S2754" s="90">
        <f>IFERROR(VLOOKUP(CONCATENATE($A2754,"A"),'05 APU'!$T:$AB,9,),0)</f>
        <v>0</v>
      </c>
      <c r="U2754" s="421"/>
      <c r="V2754" s="424"/>
      <c r="W2754" s="429"/>
    </row>
    <row r="2755" spans="1:23" x14ac:dyDescent="0.25">
      <c r="A2755" s="88">
        <v>2745</v>
      </c>
      <c r="B2755" s="673" t="s">
        <v>5653</v>
      </c>
      <c r="C2755" s="682" t="s">
        <v>6802</v>
      </c>
      <c r="D2755" s="681" t="str">
        <f>IFERROR(VLOOKUP(CONCATENATE($A2755,"T"),'05 APU'!$1:$1048576,3,),"")</f>
        <v/>
      </c>
      <c r="E2755" s="681" t="str">
        <f>IFERROR(VLOOKUP(CONCATENATE($A2755,"T2"),'05 APU'!$1:$1048576,3,),"")</f>
        <v/>
      </c>
      <c r="F2755" s="681" t="str">
        <f>IFERROR(VLOOKUP(CONCATENATE($A2755,"T3"),'05 APU'!$1:$1048576,3,),"")</f>
        <v/>
      </c>
      <c r="G2755" s="672" t="s">
        <v>146</v>
      </c>
      <c r="H2755" s="351"/>
      <c r="I2755" s="90">
        <f>IFERROR((VLOOKUP(CONCATENATE($A2755,"D"),'05 APU'!$1:$1048576,9,)),0)</f>
        <v>0</v>
      </c>
      <c r="J2755" s="90">
        <f t="shared" si="87"/>
        <v>0</v>
      </c>
      <c r="K2755" s="297" t="str">
        <f>IFERROR(VLOOKUP(CONCATENATE($A2755,"C"),'05 APU'!$1:$1048576,9,),"")</f>
        <v/>
      </c>
      <c r="L2755" s="297" t="str">
        <f>IFERROR(VLOOKUP(CONCATENATE($A2755,"B"),'05 APU'!$1:$1048576,9,),"")</f>
        <v/>
      </c>
      <c r="M2755" s="297" t="str">
        <f>IFERROR(VLOOKUP(CONCATENATE($A2755,"A"),'05 APU'!$1:$1048576,9,),"")</f>
        <v/>
      </c>
      <c r="N2755" s="86"/>
      <c r="O2755" s="90">
        <f>IFERROR(VLOOKUP(CONCATENATE($A2755,"D"),'05 APU'!$T:$AB,9,),0)</f>
        <v>0</v>
      </c>
      <c r="P2755" s="90">
        <f t="shared" si="86"/>
        <v>0</v>
      </c>
      <c r="Q2755" s="90">
        <f>IFERROR(VLOOKUP(CONCATENATE($A2755,"C"),'05 APU'!$T:$AB,9,),0)</f>
        <v>0</v>
      </c>
      <c r="R2755" s="90">
        <f>IFERROR(VLOOKUP(CONCATENATE($A2755,"B"),'05 APU'!$T:$AB,9,),0)</f>
        <v>0</v>
      </c>
      <c r="S2755" s="90">
        <f>IFERROR(VLOOKUP(CONCATENATE($A2755,"A"),'05 APU'!$T:$AB,9,),0)</f>
        <v>0</v>
      </c>
      <c r="U2755" s="421"/>
      <c r="V2755" s="424"/>
      <c r="W2755" s="429" t="s">
        <v>7203</v>
      </c>
    </row>
    <row r="2756" spans="1:23" x14ac:dyDescent="0.25">
      <c r="A2756" s="88">
        <v>2746</v>
      </c>
      <c r="B2756" s="673" t="s">
        <v>5654</v>
      </c>
      <c r="C2756" s="682" t="s">
        <v>6803</v>
      </c>
      <c r="D2756" s="681" t="str">
        <f>IFERROR(VLOOKUP(CONCATENATE($A2756,"T"),'05 APU'!$1:$1048576,3,),"")</f>
        <v/>
      </c>
      <c r="E2756" s="681" t="str">
        <f>IFERROR(VLOOKUP(CONCATENATE($A2756,"T2"),'05 APU'!$1:$1048576,3,),"")</f>
        <v/>
      </c>
      <c r="F2756" s="681" t="str">
        <f>IFERROR(VLOOKUP(CONCATENATE($A2756,"T3"),'05 APU'!$1:$1048576,3,),"")</f>
        <v/>
      </c>
      <c r="G2756" s="672" t="s">
        <v>146</v>
      </c>
      <c r="H2756" s="351"/>
      <c r="I2756" s="90">
        <f>IFERROR((VLOOKUP(CONCATENATE($A2756,"D"),'05 APU'!$1:$1048576,9,)),0)</f>
        <v>0</v>
      </c>
      <c r="J2756" s="90">
        <f t="shared" si="87"/>
        <v>0</v>
      </c>
      <c r="K2756" s="297" t="str">
        <f>IFERROR(VLOOKUP(CONCATENATE($A2756,"C"),'05 APU'!$1:$1048576,9,),"")</f>
        <v/>
      </c>
      <c r="L2756" s="297" t="str">
        <f>IFERROR(VLOOKUP(CONCATENATE($A2756,"B"),'05 APU'!$1:$1048576,9,),"")</f>
        <v/>
      </c>
      <c r="M2756" s="297" t="str">
        <f>IFERROR(VLOOKUP(CONCATENATE($A2756,"A"),'05 APU'!$1:$1048576,9,),"")</f>
        <v/>
      </c>
      <c r="N2756" s="86"/>
      <c r="O2756" s="90">
        <f>IFERROR(VLOOKUP(CONCATENATE($A2756,"D"),'05 APU'!$T:$AB,9,),0)</f>
        <v>0</v>
      </c>
      <c r="P2756" s="90">
        <f t="shared" si="86"/>
        <v>0</v>
      </c>
      <c r="Q2756" s="90">
        <f>IFERROR(VLOOKUP(CONCATENATE($A2756,"C"),'05 APU'!$T:$AB,9,),0)</f>
        <v>0</v>
      </c>
      <c r="R2756" s="90">
        <f>IFERROR(VLOOKUP(CONCATENATE($A2756,"B"),'05 APU'!$T:$AB,9,),0)</f>
        <v>0</v>
      </c>
      <c r="S2756" s="90">
        <f>IFERROR(VLOOKUP(CONCATENATE($A2756,"A"),'05 APU'!$T:$AB,9,),0)</f>
        <v>0</v>
      </c>
      <c r="U2756" s="421"/>
      <c r="V2756" s="424"/>
      <c r="W2756" s="429" t="s">
        <v>7203</v>
      </c>
    </row>
    <row r="2757" spans="1:23" x14ac:dyDescent="0.25">
      <c r="A2757" s="88">
        <v>2747</v>
      </c>
      <c r="B2757" s="673" t="s">
        <v>5655</v>
      </c>
      <c r="C2757" s="682" t="s">
        <v>6804</v>
      </c>
      <c r="D2757" s="681" t="str">
        <f>IFERROR(VLOOKUP(CONCATENATE($A2757,"T"),'05 APU'!$1:$1048576,3,),"")</f>
        <v/>
      </c>
      <c r="E2757" s="681" t="str">
        <f>IFERROR(VLOOKUP(CONCATENATE($A2757,"T2"),'05 APU'!$1:$1048576,3,),"")</f>
        <v/>
      </c>
      <c r="F2757" s="681" t="str">
        <f>IFERROR(VLOOKUP(CONCATENATE($A2757,"T3"),'05 APU'!$1:$1048576,3,),"")</f>
        <v/>
      </c>
      <c r="G2757" s="672" t="s">
        <v>146</v>
      </c>
      <c r="H2757" s="351"/>
      <c r="I2757" s="90">
        <f>IFERROR((VLOOKUP(CONCATENATE($A2757,"D"),'05 APU'!$1:$1048576,9,)),0)</f>
        <v>0</v>
      </c>
      <c r="J2757" s="90">
        <f t="shared" si="87"/>
        <v>0</v>
      </c>
      <c r="K2757" s="297" t="str">
        <f>IFERROR(VLOOKUP(CONCATENATE($A2757,"C"),'05 APU'!$1:$1048576,9,),"")</f>
        <v/>
      </c>
      <c r="L2757" s="297" t="str">
        <f>IFERROR(VLOOKUP(CONCATENATE($A2757,"B"),'05 APU'!$1:$1048576,9,),"")</f>
        <v/>
      </c>
      <c r="M2757" s="297" t="str">
        <f>IFERROR(VLOOKUP(CONCATENATE($A2757,"A"),'05 APU'!$1:$1048576,9,),"")</f>
        <v/>
      </c>
      <c r="N2757" s="86"/>
      <c r="O2757" s="90">
        <f>IFERROR(VLOOKUP(CONCATENATE($A2757,"D"),'05 APU'!$T:$AB,9,),0)</f>
        <v>0</v>
      </c>
      <c r="P2757" s="90">
        <f t="shared" si="86"/>
        <v>0</v>
      </c>
      <c r="Q2757" s="90">
        <f>IFERROR(VLOOKUP(CONCATENATE($A2757,"C"),'05 APU'!$T:$AB,9,),0)</f>
        <v>0</v>
      </c>
      <c r="R2757" s="90">
        <f>IFERROR(VLOOKUP(CONCATENATE($A2757,"B"),'05 APU'!$T:$AB,9,),0)</f>
        <v>0</v>
      </c>
      <c r="S2757" s="90">
        <f>IFERROR(VLOOKUP(CONCATENATE($A2757,"A"),'05 APU'!$T:$AB,9,),0)</f>
        <v>0</v>
      </c>
      <c r="U2757" s="421"/>
      <c r="V2757" s="424"/>
      <c r="W2757" s="429" t="s">
        <v>7203</v>
      </c>
    </row>
    <row r="2758" spans="1:23" x14ac:dyDescent="0.25">
      <c r="A2758" s="88">
        <v>2748</v>
      </c>
      <c r="B2758" s="673" t="s">
        <v>5656</v>
      </c>
      <c r="C2758" s="682" t="s">
        <v>6805</v>
      </c>
      <c r="D2758" s="681" t="str">
        <f>IFERROR(VLOOKUP(CONCATENATE($A2758,"T"),'05 APU'!$1:$1048576,3,),"")</f>
        <v/>
      </c>
      <c r="E2758" s="681" t="str">
        <f>IFERROR(VLOOKUP(CONCATENATE($A2758,"T2"),'05 APU'!$1:$1048576,3,),"")</f>
        <v/>
      </c>
      <c r="F2758" s="681" t="str">
        <f>IFERROR(VLOOKUP(CONCATENATE($A2758,"T3"),'05 APU'!$1:$1048576,3,),"")</f>
        <v/>
      </c>
      <c r="G2758" s="672" t="s">
        <v>146</v>
      </c>
      <c r="H2758" s="351"/>
      <c r="I2758" s="90">
        <f>IFERROR((VLOOKUP(CONCATENATE($A2758,"D"),'05 APU'!$1:$1048576,9,)),0)</f>
        <v>0</v>
      </c>
      <c r="J2758" s="90">
        <f t="shared" si="87"/>
        <v>0</v>
      </c>
      <c r="K2758" s="297" t="str">
        <f>IFERROR(VLOOKUP(CONCATENATE($A2758,"C"),'05 APU'!$1:$1048576,9,),"")</f>
        <v/>
      </c>
      <c r="L2758" s="297" t="str">
        <f>IFERROR(VLOOKUP(CONCATENATE($A2758,"B"),'05 APU'!$1:$1048576,9,),"")</f>
        <v/>
      </c>
      <c r="M2758" s="297" t="str">
        <f>IFERROR(VLOOKUP(CONCATENATE($A2758,"A"),'05 APU'!$1:$1048576,9,),"")</f>
        <v/>
      </c>
      <c r="N2758" s="86"/>
      <c r="O2758" s="90">
        <f>IFERROR(VLOOKUP(CONCATENATE($A2758,"D"),'05 APU'!$T:$AB,9,),0)</f>
        <v>0</v>
      </c>
      <c r="P2758" s="90">
        <f t="shared" si="86"/>
        <v>0</v>
      </c>
      <c r="Q2758" s="90">
        <f>IFERROR(VLOOKUP(CONCATENATE($A2758,"C"),'05 APU'!$T:$AB,9,),0)</f>
        <v>0</v>
      </c>
      <c r="R2758" s="90">
        <f>IFERROR(VLOOKUP(CONCATENATE($A2758,"B"),'05 APU'!$T:$AB,9,),0)</f>
        <v>0</v>
      </c>
      <c r="S2758" s="90">
        <f>IFERROR(VLOOKUP(CONCATENATE($A2758,"A"),'05 APU'!$T:$AB,9,),0)</f>
        <v>0</v>
      </c>
      <c r="U2758" s="421"/>
      <c r="V2758" s="424"/>
      <c r="W2758" s="429" t="s">
        <v>7203</v>
      </c>
    </row>
    <row r="2759" spans="1:23" x14ac:dyDescent="0.25">
      <c r="A2759" s="88">
        <v>2749</v>
      </c>
      <c r="B2759" s="673" t="s">
        <v>5657</v>
      </c>
      <c r="C2759" s="682" t="s">
        <v>6806</v>
      </c>
      <c r="D2759" s="681" t="str">
        <f>IFERROR(VLOOKUP(CONCATENATE($A2759,"T"),'05 APU'!$1:$1048576,3,),"")</f>
        <v/>
      </c>
      <c r="E2759" s="681" t="str">
        <f>IFERROR(VLOOKUP(CONCATENATE($A2759,"T2"),'05 APU'!$1:$1048576,3,),"")</f>
        <v/>
      </c>
      <c r="F2759" s="681" t="str">
        <f>IFERROR(VLOOKUP(CONCATENATE($A2759,"T3"),'05 APU'!$1:$1048576,3,),"")</f>
        <v/>
      </c>
      <c r="G2759" s="672" t="s">
        <v>146</v>
      </c>
      <c r="H2759" s="351"/>
      <c r="I2759" s="90">
        <f>IFERROR((VLOOKUP(CONCATENATE($A2759,"D"),'05 APU'!$1:$1048576,9,)),0)</f>
        <v>0</v>
      </c>
      <c r="J2759" s="90">
        <f t="shared" si="87"/>
        <v>0</v>
      </c>
      <c r="K2759" s="297" t="str">
        <f>IFERROR(VLOOKUP(CONCATENATE($A2759,"C"),'05 APU'!$1:$1048576,9,),"")</f>
        <v/>
      </c>
      <c r="L2759" s="297" t="str">
        <f>IFERROR(VLOOKUP(CONCATENATE($A2759,"B"),'05 APU'!$1:$1048576,9,),"")</f>
        <v/>
      </c>
      <c r="M2759" s="297" t="str">
        <f>IFERROR(VLOOKUP(CONCATENATE($A2759,"A"),'05 APU'!$1:$1048576,9,),"")</f>
        <v/>
      </c>
      <c r="N2759" s="86"/>
      <c r="O2759" s="90">
        <f>IFERROR(VLOOKUP(CONCATENATE($A2759,"D"),'05 APU'!$T:$AB,9,),0)</f>
        <v>0</v>
      </c>
      <c r="P2759" s="90">
        <f t="shared" si="86"/>
        <v>0</v>
      </c>
      <c r="Q2759" s="90">
        <f>IFERROR(VLOOKUP(CONCATENATE($A2759,"C"),'05 APU'!$T:$AB,9,),0)</f>
        <v>0</v>
      </c>
      <c r="R2759" s="90">
        <f>IFERROR(VLOOKUP(CONCATENATE($A2759,"B"),'05 APU'!$T:$AB,9,),0)</f>
        <v>0</v>
      </c>
      <c r="S2759" s="90">
        <f>IFERROR(VLOOKUP(CONCATENATE($A2759,"A"),'05 APU'!$T:$AB,9,),0)</f>
        <v>0</v>
      </c>
      <c r="U2759" s="421"/>
      <c r="V2759" s="424"/>
      <c r="W2759" s="429" t="s">
        <v>7203</v>
      </c>
    </row>
    <row r="2760" spans="1:23" x14ac:dyDescent="0.25">
      <c r="A2760" s="88">
        <v>2750</v>
      </c>
      <c r="B2760" s="673" t="s">
        <v>5658</v>
      </c>
      <c r="C2760" s="682" t="s">
        <v>6807</v>
      </c>
      <c r="D2760" s="681" t="str">
        <f>IFERROR(VLOOKUP(CONCATENATE($A2760,"T"),'05 APU'!$1:$1048576,3,),"")</f>
        <v/>
      </c>
      <c r="E2760" s="681" t="str">
        <f>IFERROR(VLOOKUP(CONCATENATE($A2760,"T2"),'05 APU'!$1:$1048576,3,),"")</f>
        <v/>
      </c>
      <c r="F2760" s="681" t="str">
        <f>IFERROR(VLOOKUP(CONCATENATE($A2760,"T3"),'05 APU'!$1:$1048576,3,),"")</f>
        <v/>
      </c>
      <c r="G2760" s="672" t="s">
        <v>146</v>
      </c>
      <c r="H2760" s="351"/>
      <c r="I2760" s="90">
        <f>IFERROR((VLOOKUP(CONCATENATE($A2760,"D"),'05 APU'!$1:$1048576,9,)),0)</f>
        <v>0</v>
      </c>
      <c r="J2760" s="90">
        <f t="shared" si="87"/>
        <v>0</v>
      </c>
      <c r="K2760" s="297" t="str">
        <f>IFERROR(VLOOKUP(CONCATENATE($A2760,"C"),'05 APU'!$1:$1048576,9,),"")</f>
        <v/>
      </c>
      <c r="L2760" s="297" t="str">
        <f>IFERROR(VLOOKUP(CONCATENATE($A2760,"B"),'05 APU'!$1:$1048576,9,),"")</f>
        <v/>
      </c>
      <c r="M2760" s="297" t="str">
        <f>IFERROR(VLOOKUP(CONCATENATE($A2760,"A"),'05 APU'!$1:$1048576,9,),"")</f>
        <v/>
      </c>
      <c r="N2760" s="86"/>
      <c r="O2760" s="90">
        <f>IFERROR(VLOOKUP(CONCATENATE($A2760,"D"),'05 APU'!$T:$AB,9,),0)</f>
        <v>0</v>
      </c>
      <c r="P2760" s="90">
        <f t="shared" si="86"/>
        <v>0</v>
      </c>
      <c r="Q2760" s="90">
        <f>IFERROR(VLOOKUP(CONCATENATE($A2760,"C"),'05 APU'!$T:$AB,9,),0)</f>
        <v>0</v>
      </c>
      <c r="R2760" s="90">
        <f>IFERROR(VLOOKUP(CONCATENATE($A2760,"B"),'05 APU'!$T:$AB,9,),0)</f>
        <v>0</v>
      </c>
      <c r="S2760" s="90">
        <f>IFERROR(VLOOKUP(CONCATENATE($A2760,"A"),'05 APU'!$T:$AB,9,),0)</f>
        <v>0</v>
      </c>
      <c r="U2760" s="421"/>
      <c r="V2760" s="424"/>
      <c r="W2760" s="429" t="s">
        <v>7203</v>
      </c>
    </row>
    <row r="2761" spans="1:23" x14ac:dyDescent="0.25">
      <c r="A2761" s="88">
        <v>2751</v>
      </c>
      <c r="B2761" s="673" t="s">
        <v>5659</v>
      </c>
      <c r="C2761" s="682" t="s">
        <v>6808</v>
      </c>
      <c r="D2761" s="681" t="str">
        <f>IFERROR(VLOOKUP(CONCATENATE($A2761,"T"),'05 APU'!$1:$1048576,3,),"")</f>
        <v/>
      </c>
      <c r="E2761" s="681" t="str">
        <f>IFERROR(VLOOKUP(CONCATENATE($A2761,"T2"),'05 APU'!$1:$1048576,3,),"")</f>
        <v/>
      </c>
      <c r="F2761" s="681" t="str">
        <f>IFERROR(VLOOKUP(CONCATENATE($A2761,"T3"),'05 APU'!$1:$1048576,3,),"")</f>
        <v/>
      </c>
      <c r="G2761" s="672" t="s">
        <v>146</v>
      </c>
      <c r="H2761" s="351"/>
      <c r="I2761" s="90">
        <f>IFERROR((VLOOKUP(CONCATENATE($A2761,"D"),'05 APU'!$1:$1048576,9,)),0)</f>
        <v>0</v>
      </c>
      <c r="J2761" s="90">
        <f t="shared" si="87"/>
        <v>0</v>
      </c>
      <c r="K2761" s="297" t="str">
        <f>IFERROR(VLOOKUP(CONCATENATE($A2761,"C"),'05 APU'!$1:$1048576,9,),"")</f>
        <v/>
      </c>
      <c r="L2761" s="297" t="str">
        <f>IFERROR(VLOOKUP(CONCATENATE($A2761,"B"),'05 APU'!$1:$1048576,9,),"")</f>
        <v/>
      </c>
      <c r="M2761" s="297" t="str">
        <f>IFERROR(VLOOKUP(CONCATENATE($A2761,"A"),'05 APU'!$1:$1048576,9,),"")</f>
        <v/>
      </c>
      <c r="N2761" s="86"/>
      <c r="O2761" s="90">
        <f>IFERROR(VLOOKUP(CONCATENATE($A2761,"D"),'05 APU'!$T:$AB,9,),0)</f>
        <v>0</v>
      </c>
      <c r="P2761" s="90">
        <f t="shared" si="86"/>
        <v>0</v>
      </c>
      <c r="Q2761" s="90">
        <f>IFERROR(VLOOKUP(CONCATENATE($A2761,"C"),'05 APU'!$T:$AB,9,),0)</f>
        <v>0</v>
      </c>
      <c r="R2761" s="90">
        <f>IFERROR(VLOOKUP(CONCATENATE($A2761,"B"),'05 APU'!$T:$AB,9,),0)</f>
        <v>0</v>
      </c>
      <c r="S2761" s="90">
        <f>IFERROR(VLOOKUP(CONCATENATE($A2761,"A"),'05 APU'!$T:$AB,9,),0)</f>
        <v>0</v>
      </c>
      <c r="U2761" s="421"/>
      <c r="V2761" s="424"/>
      <c r="W2761" s="429" t="s">
        <v>7203</v>
      </c>
    </row>
    <row r="2762" spans="1:23" x14ac:dyDescent="0.25">
      <c r="A2762" s="88">
        <v>2752</v>
      </c>
      <c r="B2762" s="673" t="s">
        <v>5660</v>
      </c>
      <c r="C2762" s="682" t="s">
        <v>6809</v>
      </c>
      <c r="D2762" s="681" t="str">
        <f>IFERROR(VLOOKUP(CONCATENATE($A2762,"T"),'05 APU'!$1:$1048576,3,),"")</f>
        <v/>
      </c>
      <c r="E2762" s="681" t="str">
        <f>IFERROR(VLOOKUP(CONCATENATE($A2762,"T2"),'05 APU'!$1:$1048576,3,),"")</f>
        <v/>
      </c>
      <c r="F2762" s="681" t="str">
        <f>IFERROR(VLOOKUP(CONCATENATE($A2762,"T3"),'05 APU'!$1:$1048576,3,),"")</f>
        <v/>
      </c>
      <c r="G2762" s="672" t="s">
        <v>146</v>
      </c>
      <c r="H2762" s="351"/>
      <c r="I2762" s="90">
        <f>IFERROR((VLOOKUP(CONCATENATE($A2762,"D"),'05 APU'!$1:$1048576,9,)),0)</f>
        <v>0</v>
      </c>
      <c r="J2762" s="90">
        <f t="shared" si="87"/>
        <v>0</v>
      </c>
      <c r="K2762" s="297" t="str">
        <f>IFERROR(VLOOKUP(CONCATENATE($A2762,"C"),'05 APU'!$1:$1048576,9,),"")</f>
        <v/>
      </c>
      <c r="L2762" s="297" t="str">
        <f>IFERROR(VLOOKUP(CONCATENATE($A2762,"B"),'05 APU'!$1:$1048576,9,),"")</f>
        <v/>
      </c>
      <c r="M2762" s="297" t="str">
        <f>IFERROR(VLOOKUP(CONCATENATE($A2762,"A"),'05 APU'!$1:$1048576,9,),"")</f>
        <v/>
      </c>
      <c r="N2762" s="86"/>
      <c r="O2762" s="90">
        <f>IFERROR(VLOOKUP(CONCATENATE($A2762,"D"),'05 APU'!$T:$AB,9,),0)</f>
        <v>0</v>
      </c>
      <c r="P2762" s="90">
        <f t="shared" si="86"/>
        <v>0</v>
      </c>
      <c r="Q2762" s="90">
        <f>IFERROR(VLOOKUP(CONCATENATE($A2762,"C"),'05 APU'!$T:$AB,9,),0)</f>
        <v>0</v>
      </c>
      <c r="R2762" s="90">
        <f>IFERROR(VLOOKUP(CONCATENATE($A2762,"B"),'05 APU'!$T:$AB,9,),0)</f>
        <v>0</v>
      </c>
      <c r="S2762" s="90">
        <f>IFERROR(VLOOKUP(CONCATENATE($A2762,"A"),'05 APU'!$T:$AB,9,),0)</f>
        <v>0</v>
      </c>
      <c r="U2762" s="421"/>
      <c r="V2762" s="424"/>
      <c r="W2762" s="429" t="s">
        <v>7203</v>
      </c>
    </row>
    <row r="2763" spans="1:23" x14ac:dyDescent="0.25">
      <c r="A2763" s="88">
        <v>2753</v>
      </c>
      <c r="B2763" s="673" t="s">
        <v>5661</v>
      </c>
      <c r="C2763" s="682" t="s">
        <v>6810</v>
      </c>
      <c r="D2763" s="681" t="str">
        <f>IFERROR(VLOOKUP(CONCATENATE($A2763,"T"),'05 APU'!$1:$1048576,3,),"")</f>
        <v/>
      </c>
      <c r="E2763" s="681" t="str">
        <f>IFERROR(VLOOKUP(CONCATENATE($A2763,"T2"),'05 APU'!$1:$1048576,3,),"")</f>
        <v/>
      </c>
      <c r="F2763" s="681" t="str">
        <f>IFERROR(VLOOKUP(CONCATENATE($A2763,"T3"),'05 APU'!$1:$1048576,3,),"")</f>
        <v/>
      </c>
      <c r="G2763" s="672" t="s">
        <v>146</v>
      </c>
      <c r="H2763" s="351"/>
      <c r="I2763" s="90">
        <f>IFERROR((VLOOKUP(CONCATENATE($A2763,"D"),'05 APU'!$1:$1048576,9,)),0)</f>
        <v>0</v>
      </c>
      <c r="J2763" s="90">
        <f t="shared" si="87"/>
        <v>0</v>
      </c>
      <c r="K2763" s="297" t="str">
        <f>IFERROR(VLOOKUP(CONCATENATE($A2763,"C"),'05 APU'!$1:$1048576,9,),"")</f>
        <v/>
      </c>
      <c r="L2763" s="297" t="str">
        <f>IFERROR(VLOOKUP(CONCATENATE($A2763,"B"),'05 APU'!$1:$1048576,9,),"")</f>
        <v/>
      </c>
      <c r="M2763" s="297" t="str">
        <f>IFERROR(VLOOKUP(CONCATENATE($A2763,"A"),'05 APU'!$1:$1048576,9,),"")</f>
        <v/>
      </c>
      <c r="N2763" s="86"/>
      <c r="O2763" s="90">
        <f>IFERROR(VLOOKUP(CONCATENATE($A2763,"D"),'05 APU'!$T:$AB,9,),0)</f>
        <v>0</v>
      </c>
      <c r="P2763" s="90">
        <f t="shared" ref="P2763:P2826" si="88">IFERROR($O2763*$H2763,0)</f>
        <v>0</v>
      </c>
      <c r="Q2763" s="90">
        <f>IFERROR(VLOOKUP(CONCATENATE($A2763,"C"),'05 APU'!$T:$AB,9,),0)</f>
        <v>0</v>
      </c>
      <c r="R2763" s="90">
        <f>IFERROR(VLOOKUP(CONCATENATE($A2763,"B"),'05 APU'!$T:$AB,9,),0)</f>
        <v>0</v>
      </c>
      <c r="S2763" s="90">
        <f>IFERROR(VLOOKUP(CONCATENATE($A2763,"A"),'05 APU'!$T:$AB,9,),0)</f>
        <v>0</v>
      </c>
      <c r="U2763" s="421"/>
      <c r="V2763" s="424"/>
      <c r="W2763" s="429" t="s">
        <v>7203</v>
      </c>
    </row>
    <row r="2764" spans="1:23" x14ac:dyDescent="0.25">
      <c r="A2764" s="88">
        <v>2754</v>
      </c>
      <c r="B2764" s="673" t="s">
        <v>5662</v>
      </c>
      <c r="C2764" s="682" t="s">
        <v>6811</v>
      </c>
      <c r="D2764" s="681" t="str">
        <f>IFERROR(VLOOKUP(CONCATENATE($A2764,"T"),'05 APU'!$1:$1048576,3,),"")</f>
        <v/>
      </c>
      <c r="E2764" s="681" t="str">
        <f>IFERROR(VLOOKUP(CONCATENATE($A2764,"T2"),'05 APU'!$1:$1048576,3,),"")</f>
        <v/>
      </c>
      <c r="F2764" s="681" t="str">
        <f>IFERROR(VLOOKUP(CONCATENATE($A2764,"T3"),'05 APU'!$1:$1048576,3,),"")</f>
        <v/>
      </c>
      <c r="G2764" s="672" t="s">
        <v>146</v>
      </c>
      <c r="H2764" s="351"/>
      <c r="I2764" s="90">
        <f>IFERROR((VLOOKUP(CONCATENATE($A2764,"D"),'05 APU'!$1:$1048576,9,)),0)</f>
        <v>0</v>
      </c>
      <c r="J2764" s="90">
        <f t="shared" si="87"/>
        <v>0</v>
      </c>
      <c r="K2764" s="297" t="str">
        <f>IFERROR(VLOOKUP(CONCATENATE($A2764,"C"),'05 APU'!$1:$1048576,9,),"")</f>
        <v/>
      </c>
      <c r="L2764" s="297" t="str">
        <f>IFERROR(VLOOKUP(CONCATENATE($A2764,"B"),'05 APU'!$1:$1048576,9,),"")</f>
        <v/>
      </c>
      <c r="M2764" s="297" t="str">
        <f>IFERROR(VLOOKUP(CONCATENATE($A2764,"A"),'05 APU'!$1:$1048576,9,),"")</f>
        <v/>
      </c>
      <c r="N2764" s="86"/>
      <c r="O2764" s="90">
        <f>IFERROR(VLOOKUP(CONCATENATE($A2764,"D"),'05 APU'!$T:$AB,9,),0)</f>
        <v>0</v>
      </c>
      <c r="P2764" s="90">
        <f t="shared" si="88"/>
        <v>0</v>
      </c>
      <c r="Q2764" s="90">
        <f>IFERROR(VLOOKUP(CONCATENATE($A2764,"C"),'05 APU'!$T:$AB,9,),0)</f>
        <v>0</v>
      </c>
      <c r="R2764" s="90">
        <f>IFERROR(VLOOKUP(CONCATENATE($A2764,"B"),'05 APU'!$T:$AB,9,),0)</f>
        <v>0</v>
      </c>
      <c r="S2764" s="90">
        <f>IFERROR(VLOOKUP(CONCATENATE($A2764,"A"),'05 APU'!$T:$AB,9,),0)</f>
        <v>0</v>
      </c>
      <c r="U2764" s="421"/>
      <c r="V2764" s="424"/>
      <c r="W2764" s="429" t="s">
        <v>7203</v>
      </c>
    </row>
    <row r="2765" spans="1:23" x14ac:dyDescent="0.25">
      <c r="A2765" s="88">
        <v>2755</v>
      </c>
      <c r="B2765" s="673" t="s">
        <v>5663</v>
      </c>
      <c r="C2765" s="682" t="s">
        <v>6812</v>
      </c>
      <c r="D2765" s="681" t="str">
        <f>IFERROR(VLOOKUP(CONCATENATE($A2765,"T"),'05 APU'!$1:$1048576,3,),"")</f>
        <v/>
      </c>
      <c r="E2765" s="681" t="str">
        <f>IFERROR(VLOOKUP(CONCATENATE($A2765,"T2"),'05 APU'!$1:$1048576,3,),"")</f>
        <v/>
      </c>
      <c r="F2765" s="681" t="str">
        <f>IFERROR(VLOOKUP(CONCATENATE($A2765,"T3"),'05 APU'!$1:$1048576,3,),"")</f>
        <v/>
      </c>
      <c r="G2765" s="672" t="s">
        <v>146</v>
      </c>
      <c r="H2765" s="351"/>
      <c r="I2765" s="90">
        <f>IFERROR((VLOOKUP(CONCATENATE($A2765,"D"),'05 APU'!$1:$1048576,9,)),0)</f>
        <v>0</v>
      </c>
      <c r="J2765" s="90">
        <f t="shared" si="87"/>
        <v>0</v>
      </c>
      <c r="K2765" s="297" t="str">
        <f>IFERROR(VLOOKUP(CONCATENATE($A2765,"C"),'05 APU'!$1:$1048576,9,),"")</f>
        <v/>
      </c>
      <c r="L2765" s="297" t="str">
        <f>IFERROR(VLOOKUP(CONCATENATE($A2765,"B"),'05 APU'!$1:$1048576,9,),"")</f>
        <v/>
      </c>
      <c r="M2765" s="297" t="str">
        <f>IFERROR(VLOOKUP(CONCATENATE($A2765,"A"),'05 APU'!$1:$1048576,9,),"")</f>
        <v/>
      </c>
      <c r="N2765" s="86"/>
      <c r="O2765" s="90">
        <f>IFERROR(VLOOKUP(CONCATENATE($A2765,"D"),'05 APU'!$T:$AB,9,),0)</f>
        <v>0</v>
      </c>
      <c r="P2765" s="90">
        <f t="shared" si="88"/>
        <v>0</v>
      </c>
      <c r="Q2765" s="90">
        <f>IFERROR(VLOOKUP(CONCATENATE($A2765,"C"),'05 APU'!$T:$AB,9,),0)</f>
        <v>0</v>
      </c>
      <c r="R2765" s="90">
        <f>IFERROR(VLOOKUP(CONCATENATE($A2765,"B"),'05 APU'!$T:$AB,9,),0)</f>
        <v>0</v>
      </c>
      <c r="S2765" s="90">
        <f>IFERROR(VLOOKUP(CONCATENATE($A2765,"A"),'05 APU'!$T:$AB,9,),0)</f>
        <v>0</v>
      </c>
      <c r="U2765" s="421"/>
      <c r="V2765" s="424"/>
      <c r="W2765" s="429" t="s">
        <v>7203</v>
      </c>
    </row>
    <row r="2766" spans="1:23" x14ac:dyDescent="0.25">
      <c r="A2766" s="88">
        <v>2756</v>
      </c>
      <c r="B2766" s="673" t="s">
        <v>5664</v>
      </c>
      <c r="C2766" s="682" t="s">
        <v>6813</v>
      </c>
      <c r="D2766" s="681" t="str">
        <f>IFERROR(VLOOKUP(CONCATENATE($A2766,"T"),'05 APU'!$1:$1048576,3,),"")</f>
        <v/>
      </c>
      <c r="E2766" s="681" t="str">
        <f>IFERROR(VLOOKUP(CONCATENATE($A2766,"T2"),'05 APU'!$1:$1048576,3,),"")</f>
        <v/>
      </c>
      <c r="F2766" s="681" t="str">
        <f>IFERROR(VLOOKUP(CONCATENATE($A2766,"T3"),'05 APU'!$1:$1048576,3,),"")</f>
        <v/>
      </c>
      <c r="G2766" s="672" t="s">
        <v>146</v>
      </c>
      <c r="H2766" s="351"/>
      <c r="I2766" s="90">
        <f>IFERROR((VLOOKUP(CONCATENATE($A2766,"D"),'05 APU'!$1:$1048576,9,)),0)</f>
        <v>0</v>
      </c>
      <c r="J2766" s="90">
        <f t="shared" si="87"/>
        <v>0</v>
      </c>
      <c r="K2766" s="297" t="str">
        <f>IFERROR(VLOOKUP(CONCATENATE($A2766,"C"),'05 APU'!$1:$1048576,9,),"")</f>
        <v/>
      </c>
      <c r="L2766" s="297" t="str">
        <f>IFERROR(VLOOKUP(CONCATENATE($A2766,"B"),'05 APU'!$1:$1048576,9,),"")</f>
        <v/>
      </c>
      <c r="M2766" s="297" t="str">
        <f>IFERROR(VLOOKUP(CONCATENATE($A2766,"A"),'05 APU'!$1:$1048576,9,),"")</f>
        <v/>
      </c>
      <c r="N2766" s="86"/>
      <c r="O2766" s="90">
        <f>IFERROR(VLOOKUP(CONCATENATE($A2766,"D"),'05 APU'!$T:$AB,9,),0)</f>
        <v>0</v>
      </c>
      <c r="P2766" s="90">
        <f t="shared" si="88"/>
        <v>0</v>
      </c>
      <c r="Q2766" s="90">
        <f>IFERROR(VLOOKUP(CONCATENATE($A2766,"C"),'05 APU'!$T:$AB,9,),0)</f>
        <v>0</v>
      </c>
      <c r="R2766" s="90">
        <f>IFERROR(VLOOKUP(CONCATENATE($A2766,"B"),'05 APU'!$T:$AB,9,),0)</f>
        <v>0</v>
      </c>
      <c r="S2766" s="90">
        <f>IFERROR(VLOOKUP(CONCATENATE($A2766,"A"),'05 APU'!$T:$AB,9,),0)</f>
        <v>0</v>
      </c>
      <c r="U2766" s="421"/>
      <c r="V2766" s="424"/>
      <c r="W2766" s="429" t="s">
        <v>7203</v>
      </c>
    </row>
    <row r="2767" spans="1:23" x14ac:dyDescent="0.25">
      <c r="A2767" s="88">
        <v>2757</v>
      </c>
      <c r="B2767" s="673" t="s">
        <v>5665</v>
      </c>
      <c r="C2767" s="682" t="s">
        <v>6814</v>
      </c>
      <c r="D2767" s="681" t="str">
        <f>IFERROR(VLOOKUP(CONCATENATE($A2767,"T"),'05 APU'!$1:$1048576,3,),"")</f>
        <v/>
      </c>
      <c r="E2767" s="681" t="str">
        <f>IFERROR(VLOOKUP(CONCATENATE($A2767,"T2"),'05 APU'!$1:$1048576,3,),"")</f>
        <v/>
      </c>
      <c r="F2767" s="681" t="str">
        <f>IFERROR(VLOOKUP(CONCATENATE($A2767,"T3"),'05 APU'!$1:$1048576,3,),"")</f>
        <v/>
      </c>
      <c r="G2767" s="672" t="s">
        <v>146</v>
      </c>
      <c r="H2767" s="351"/>
      <c r="I2767" s="90">
        <f>IFERROR((VLOOKUP(CONCATENATE($A2767,"D"),'05 APU'!$1:$1048576,9,)),0)</f>
        <v>0</v>
      </c>
      <c r="J2767" s="90">
        <f t="shared" si="87"/>
        <v>0</v>
      </c>
      <c r="K2767" s="297" t="str">
        <f>IFERROR(VLOOKUP(CONCATENATE($A2767,"C"),'05 APU'!$1:$1048576,9,),"")</f>
        <v/>
      </c>
      <c r="L2767" s="297" t="str">
        <f>IFERROR(VLOOKUP(CONCATENATE($A2767,"B"),'05 APU'!$1:$1048576,9,),"")</f>
        <v/>
      </c>
      <c r="M2767" s="297" t="str">
        <f>IFERROR(VLOOKUP(CONCATENATE($A2767,"A"),'05 APU'!$1:$1048576,9,),"")</f>
        <v/>
      </c>
      <c r="N2767" s="86"/>
      <c r="O2767" s="90">
        <f>IFERROR(VLOOKUP(CONCATENATE($A2767,"D"),'05 APU'!$T:$AB,9,),0)</f>
        <v>0</v>
      </c>
      <c r="P2767" s="90">
        <f t="shared" si="88"/>
        <v>0</v>
      </c>
      <c r="Q2767" s="90">
        <f>IFERROR(VLOOKUP(CONCATENATE($A2767,"C"),'05 APU'!$T:$AB,9,),0)</f>
        <v>0</v>
      </c>
      <c r="R2767" s="90">
        <f>IFERROR(VLOOKUP(CONCATENATE($A2767,"B"),'05 APU'!$T:$AB,9,),0)</f>
        <v>0</v>
      </c>
      <c r="S2767" s="90">
        <f>IFERROR(VLOOKUP(CONCATENATE($A2767,"A"),'05 APU'!$T:$AB,9,),0)</f>
        <v>0</v>
      </c>
      <c r="U2767" s="421"/>
      <c r="V2767" s="424"/>
      <c r="W2767" s="429" t="s">
        <v>7203</v>
      </c>
    </row>
    <row r="2768" spans="1:23" x14ac:dyDescent="0.25">
      <c r="A2768" s="88">
        <v>2758</v>
      </c>
      <c r="B2768" s="673" t="s">
        <v>5666</v>
      </c>
      <c r="C2768" s="682" t="s">
        <v>6815</v>
      </c>
      <c r="D2768" s="681" t="str">
        <f>IFERROR(VLOOKUP(CONCATENATE($A2768,"T"),'05 APU'!$1:$1048576,3,),"")</f>
        <v/>
      </c>
      <c r="E2768" s="681" t="str">
        <f>IFERROR(VLOOKUP(CONCATENATE($A2768,"T2"),'05 APU'!$1:$1048576,3,),"")</f>
        <v/>
      </c>
      <c r="F2768" s="681" t="str">
        <f>IFERROR(VLOOKUP(CONCATENATE($A2768,"T3"),'05 APU'!$1:$1048576,3,),"")</f>
        <v/>
      </c>
      <c r="G2768" s="672" t="s">
        <v>146</v>
      </c>
      <c r="H2768" s="351"/>
      <c r="I2768" s="90">
        <f>IFERROR((VLOOKUP(CONCATENATE($A2768,"D"),'05 APU'!$1:$1048576,9,)),0)</f>
        <v>0</v>
      </c>
      <c r="J2768" s="90">
        <f t="shared" si="87"/>
        <v>0</v>
      </c>
      <c r="K2768" s="297" t="str">
        <f>IFERROR(VLOOKUP(CONCATENATE($A2768,"C"),'05 APU'!$1:$1048576,9,),"")</f>
        <v/>
      </c>
      <c r="L2768" s="297" t="str">
        <f>IFERROR(VLOOKUP(CONCATENATE($A2768,"B"),'05 APU'!$1:$1048576,9,),"")</f>
        <v/>
      </c>
      <c r="M2768" s="297" t="str">
        <f>IFERROR(VLOOKUP(CONCATENATE($A2768,"A"),'05 APU'!$1:$1048576,9,),"")</f>
        <v/>
      </c>
      <c r="N2768" s="86"/>
      <c r="O2768" s="90">
        <f>IFERROR(VLOOKUP(CONCATENATE($A2768,"D"),'05 APU'!$T:$AB,9,),0)</f>
        <v>0</v>
      </c>
      <c r="P2768" s="90">
        <f t="shared" si="88"/>
        <v>0</v>
      </c>
      <c r="Q2768" s="90">
        <f>IFERROR(VLOOKUP(CONCATENATE($A2768,"C"),'05 APU'!$T:$AB,9,),0)</f>
        <v>0</v>
      </c>
      <c r="R2768" s="90">
        <f>IFERROR(VLOOKUP(CONCATENATE($A2768,"B"),'05 APU'!$T:$AB,9,),0)</f>
        <v>0</v>
      </c>
      <c r="S2768" s="90">
        <f>IFERROR(VLOOKUP(CONCATENATE($A2768,"A"),'05 APU'!$T:$AB,9,),0)</f>
        <v>0</v>
      </c>
      <c r="U2768" s="421"/>
      <c r="V2768" s="424"/>
      <c r="W2768" s="429" t="s">
        <v>7203</v>
      </c>
    </row>
    <row r="2769" spans="1:23" x14ac:dyDescent="0.25">
      <c r="A2769" s="88">
        <v>2759</v>
      </c>
      <c r="B2769" s="673" t="s">
        <v>5667</v>
      </c>
      <c r="C2769" s="682" t="s">
        <v>6816</v>
      </c>
      <c r="D2769" s="681" t="str">
        <f>IFERROR(VLOOKUP(CONCATENATE($A2769,"T"),'05 APU'!$1:$1048576,3,),"")</f>
        <v/>
      </c>
      <c r="E2769" s="681" t="str">
        <f>IFERROR(VLOOKUP(CONCATENATE($A2769,"T2"),'05 APU'!$1:$1048576,3,),"")</f>
        <v/>
      </c>
      <c r="F2769" s="681" t="str">
        <f>IFERROR(VLOOKUP(CONCATENATE($A2769,"T3"),'05 APU'!$1:$1048576,3,),"")</f>
        <v/>
      </c>
      <c r="G2769" s="672" t="s">
        <v>146</v>
      </c>
      <c r="H2769" s="351"/>
      <c r="I2769" s="90">
        <f>IFERROR((VLOOKUP(CONCATENATE($A2769,"D"),'05 APU'!$1:$1048576,9,)),0)</f>
        <v>0</v>
      </c>
      <c r="J2769" s="90">
        <f t="shared" si="87"/>
        <v>0</v>
      </c>
      <c r="K2769" s="297" t="str">
        <f>IFERROR(VLOOKUP(CONCATENATE($A2769,"C"),'05 APU'!$1:$1048576,9,),"")</f>
        <v/>
      </c>
      <c r="L2769" s="297" t="str">
        <f>IFERROR(VLOOKUP(CONCATENATE($A2769,"B"),'05 APU'!$1:$1048576,9,),"")</f>
        <v/>
      </c>
      <c r="M2769" s="297" t="str">
        <f>IFERROR(VLOOKUP(CONCATENATE($A2769,"A"),'05 APU'!$1:$1048576,9,),"")</f>
        <v/>
      </c>
      <c r="N2769" s="86"/>
      <c r="O2769" s="90">
        <f>IFERROR(VLOOKUP(CONCATENATE($A2769,"D"),'05 APU'!$T:$AB,9,),0)</f>
        <v>0</v>
      </c>
      <c r="P2769" s="90">
        <f t="shared" si="88"/>
        <v>0</v>
      </c>
      <c r="Q2769" s="90">
        <f>IFERROR(VLOOKUP(CONCATENATE($A2769,"C"),'05 APU'!$T:$AB,9,),0)</f>
        <v>0</v>
      </c>
      <c r="R2769" s="90">
        <f>IFERROR(VLOOKUP(CONCATENATE($A2769,"B"),'05 APU'!$T:$AB,9,),0)</f>
        <v>0</v>
      </c>
      <c r="S2769" s="90">
        <f>IFERROR(VLOOKUP(CONCATENATE($A2769,"A"),'05 APU'!$T:$AB,9,),0)</f>
        <v>0</v>
      </c>
      <c r="U2769" s="421"/>
      <c r="V2769" s="424"/>
      <c r="W2769" s="429" t="s">
        <v>7203</v>
      </c>
    </row>
    <row r="2770" spans="1:23" x14ac:dyDescent="0.25">
      <c r="A2770" s="88">
        <v>2760</v>
      </c>
      <c r="B2770" s="673" t="s">
        <v>5668</v>
      </c>
      <c r="C2770" s="682" t="s">
        <v>6817</v>
      </c>
      <c r="D2770" s="681" t="str">
        <f>IFERROR(VLOOKUP(CONCATENATE($A2770,"T"),'05 APU'!$1:$1048576,3,),"")</f>
        <v/>
      </c>
      <c r="E2770" s="681" t="str">
        <f>IFERROR(VLOOKUP(CONCATENATE($A2770,"T2"),'05 APU'!$1:$1048576,3,),"")</f>
        <v/>
      </c>
      <c r="F2770" s="681" t="str">
        <f>IFERROR(VLOOKUP(CONCATENATE($A2770,"T3"),'05 APU'!$1:$1048576,3,),"")</f>
        <v/>
      </c>
      <c r="G2770" s="672" t="s">
        <v>146</v>
      </c>
      <c r="H2770" s="351"/>
      <c r="I2770" s="90">
        <f>IFERROR((VLOOKUP(CONCATENATE($A2770,"D"),'05 APU'!$1:$1048576,9,)),0)</f>
        <v>0</v>
      </c>
      <c r="J2770" s="90">
        <f t="shared" si="87"/>
        <v>0</v>
      </c>
      <c r="K2770" s="297" t="str">
        <f>IFERROR(VLOOKUP(CONCATENATE($A2770,"C"),'05 APU'!$1:$1048576,9,),"")</f>
        <v/>
      </c>
      <c r="L2770" s="297" t="str">
        <f>IFERROR(VLOOKUP(CONCATENATE($A2770,"B"),'05 APU'!$1:$1048576,9,),"")</f>
        <v/>
      </c>
      <c r="M2770" s="297" t="str">
        <f>IFERROR(VLOOKUP(CONCATENATE($A2770,"A"),'05 APU'!$1:$1048576,9,),"")</f>
        <v/>
      </c>
      <c r="N2770" s="86"/>
      <c r="O2770" s="90">
        <f>IFERROR(VLOOKUP(CONCATENATE($A2770,"D"),'05 APU'!$T:$AB,9,),0)</f>
        <v>0</v>
      </c>
      <c r="P2770" s="90">
        <f t="shared" si="88"/>
        <v>0</v>
      </c>
      <c r="Q2770" s="90">
        <f>IFERROR(VLOOKUP(CONCATENATE($A2770,"C"),'05 APU'!$T:$AB,9,),0)</f>
        <v>0</v>
      </c>
      <c r="R2770" s="90">
        <f>IFERROR(VLOOKUP(CONCATENATE($A2770,"B"),'05 APU'!$T:$AB,9,),0)</f>
        <v>0</v>
      </c>
      <c r="S2770" s="90">
        <f>IFERROR(VLOOKUP(CONCATENATE($A2770,"A"),'05 APU'!$T:$AB,9,),0)</f>
        <v>0</v>
      </c>
      <c r="U2770" s="421"/>
      <c r="V2770" s="424"/>
      <c r="W2770" s="429" t="s">
        <v>7203</v>
      </c>
    </row>
    <row r="2771" spans="1:23" x14ac:dyDescent="0.25">
      <c r="A2771" s="88">
        <v>2761</v>
      </c>
      <c r="B2771" s="673"/>
      <c r="C2771" s="674" t="s">
        <v>7172</v>
      </c>
      <c r="D2771" s="681" t="str">
        <f>IFERROR(VLOOKUP(CONCATENATE($A2771,"T"),'05 APU'!$1:$1048576,3,),"")</f>
        <v/>
      </c>
      <c r="E2771" s="681" t="str">
        <f>IFERROR(VLOOKUP(CONCATENATE($A2771,"T2"),'05 APU'!$1:$1048576,3,),"")</f>
        <v/>
      </c>
      <c r="F2771" s="681" t="str">
        <f>IFERROR(VLOOKUP(CONCATENATE($A2771,"T3"),'05 APU'!$1:$1048576,3,),"")</f>
        <v/>
      </c>
      <c r="G2771" s="672"/>
      <c r="H2771" s="351"/>
      <c r="I2771" s="90">
        <f>IFERROR((VLOOKUP(CONCATENATE($A2771,"D"),'05 APU'!$1:$1048576,9,)),0)</f>
        <v>0</v>
      </c>
      <c r="J2771" s="90">
        <f t="shared" si="87"/>
        <v>0</v>
      </c>
      <c r="K2771" s="297" t="str">
        <f>IFERROR(VLOOKUP(CONCATENATE($A2771,"C"),'05 APU'!$1:$1048576,9,),"")</f>
        <v/>
      </c>
      <c r="L2771" s="297" t="str">
        <f>IFERROR(VLOOKUP(CONCATENATE($A2771,"B"),'05 APU'!$1:$1048576,9,),"")</f>
        <v/>
      </c>
      <c r="M2771" s="297" t="str">
        <f>IFERROR(VLOOKUP(CONCATENATE($A2771,"A"),'05 APU'!$1:$1048576,9,),"")</f>
        <v/>
      </c>
      <c r="N2771" s="86"/>
      <c r="O2771" s="90">
        <f>IFERROR(VLOOKUP(CONCATENATE($A2771,"D"),'05 APU'!$T:$AB,9,),0)</f>
        <v>0</v>
      </c>
      <c r="P2771" s="90">
        <f t="shared" si="88"/>
        <v>0</v>
      </c>
      <c r="Q2771" s="90">
        <f>IFERROR(VLOOKUP(CONCATENATE($A2771,"C"),'05 APU'!$T:$AB,9,),0)</f>
        <v>0</v>
      </c>
      <c r="R2771" s="90">
        <f>IFERROR(VLOOKUP(CONCATENATE($A2771,"B"),'05 APU'!$T:$AB,9,),0)</f>
        <v>0</v>
      </c>
      <c r="S2771" s="90">
        <f>IFERROR(VLOOKUP(CONCATENATE($A2771,"A"),'05 APU'!$T:$AB,9,),0)</f>
        <v>0</v>
      </c>
      <c r="U2771" s="421"/>
      <c r="V2771" s="424"/>
      <c r="W2771" s="429"/>
    </row>
    <row r="2772" spans="1:23" x14ac:dyDescent="0.25">
      <c r="A2772" s="88">
        <v>2762</v>
      </c>
      <c r="B2772" s="673" t="s">
        <v>5669</v>
      </c>
      <c r="C2772" s="682" t="s">
        <v>6818</v>
      </c>
      <c r="D2772" s="681" t="str">
        <f>IFERROR(VLOOKUP(CONCATENATE($A2772,"T"),'05 APU'!$1:$1048576,3,),"")</f>
        <v/>
      </c>
      <c r="E2772" s="681" t="str">
        <f>IFERROR(VLOOKUP(CONCATENATE($A2772,"T2"),'05 APU'!$1:$1048576,3,),"")</f>
        <v/>
      </c>
      <c r="F2772" s="681" t="str">
        <f>IFERROR(VLOOKUP(CONCATENATE($A2772,"T3"),'05 APU'!$1:$1048576,3,),"")</f>
        <v/>
      </c>
      <c r="G2772" s="672" t="s">
        <v>146</v>
      </c>
      <c r="H2772" s="351"/>
      <c r="I2772" s="90">
        <f>IFERROR((VLOOKUP(CONCATENATE($A2772,"D"),'05 APU'!$1:$1048576,9,)),0)</f>
        <v>0</v>
      </c>
      <c r="J2772" s="90">
        <f t="shared" si="87"/>
        <v>0</v>
      </c>
      <c r="K2772" s="297" t="str">
        <f>IFERROR(VLOOKUP(CONCATENATE($A2772,"C"),'05 APU'!$1:$1048576,9,),"")</f>
        <v/>
      </c>
      <c r="L2772" s="297" t="str">
        <f>IFERROR(VLOOKUP(CONCATENATE($A2772,"B"),'05 APU'!$1:$1048576,9,),"")</f>
        <v/>
      </c>
      <c r="M2772" s="297" t="str">
        <f>IFERROR(VLOOKUP(CONCATENATE($A2772,"A"),'05 APU'!$1:$1048576,9,),"")</f>
        <v/>
      </c>
      <c r="N2772" s="86"/>
      <c r="O2772" s="90">
        <f>IFERROR(VLOOKUP(CONCATENATE($A2772,"D"),'05 APU'!$T:$AB,9,),0)</f>
        <v>0</v>
      </c>
      <c r="P2772" s="90">
        <f t="shared" si="88"/>
        <v>0</v>
      </c>
      <c r="Q2772" s="90">
        <f>IFERROR(VLOOKUP(CONCATENATE($A2772,"C"),'05 APU'!$T:$AB,9,),0)</f>
        <v>0</v>
      </c>
      <c r="R2772" s="90">
        <f>IFERROR(VLOOKUP(CONCATENATE($A2772,"B"),'05 APU'!$T:$AB,9,),0)</f>
        <v>0</v>
      </c>
      <c r="S2772" s="90">
        <f>IFERROR(VLOOKUP(CONCATENATE($A2772,"A"),'05 APU'!$T:$AB,9,),0)</f>
        <v>0</v>
      </c>
      <c r="U2772" s="421"/>
      <c r="V2772" s="424"/>
      <c r="W2772" s="429" t="s">
        <v>7203</v>
      </c>
    </row>
    <row r="2773" spans="1:23" x14ac:dyDescent="0.25">
      <c r="A2773" s="88">
        <v>2763</v>
      </c>
      <c r="B2773" s="673" t="s">
        <v>5670</v>
      </c>
      <c r="C2773" s="682" t="s">
        <v>6819</v>
      </c>
      <c r="D2773" s="681" t="str">
        <f>IFERROR(VLOOKUP(CONCATENATE($A2773,"T"),'05 APU'!$1:$1048576,3,),"")</f>
        <v/>
      </c>
      <c r="E2773" s="681" t="str">
        <f>IFERROR(VLOOKUP(CONCATENATE($A2773,"T2"),'05 APU'!$1:$1048576,3,),"")</f>
        <v/>
      </c>
      <c r="F2773" s="681" t="str">
        <f>IFERROR(VLOOKUP(CONCATENATE($A2773,"T3"),'05 APU'!$1:$1048576,3,),"")</f>
        <v/>
      </c>
      <c r="G2773" s="672" t="s">
        <v>146</v>
      </c>
      <c r="H2773" s="351"/>
      <c r="I2773" s="90">
        <f>IFERROR((VLOOKUP(CONCATENATE($A2773,"D"),'05 APU'!$1:$1048576,9,)),0)</f>
        <v>0</v>
      </c>
      <c r="J2773" s="90">
        <f t="shared" si="87"/>
        <v>0</v>
      </c>
      <c r="K2773" s="297" t="str">
        <f>IFERROR(VLOOKUP(CONCATENATE($A2773,"C"),'05 APU'!$1:$1048576,9,),"")</f>
        <v/>
      </c>
      <c r="L2773" s="297" t="str">
        <f>IFERROR(VLOOKUP(CONCATENATE($A2773,"B"),'05 APU'!$1:$1048576,9,),"")</f>
        <v/>
      </c>
      <c r="M2773" s="297" t="str">
        <f>IFERROR(VLOOKUP(CONCATENATE($A2773,"A"),'05 APU'!$1:$1048576,9,),"")</f>
        <v/>
      </c>
      <c r="N2773" s="86"/>
      <c r="O2773" s="90">
        <f>IFERROR(VLOOKUP(CONCATENATE($A2773,"D"),'05 APU'!$T:$AB,9,),0)</f>
        <v>0</v>
      </c>
      <c r="P2773" s="90">
        <f t="shared" si="88"/>
        <v>0</v>
      </c>
      <c r="Q2773" s="90">
        <f>IFERROR(VLOOKUP(CONCATENATE($A2773,"C"),'05 APU'!$T:$AB,9,),0)</f>
        <v>0</v>
      </c>
      <c r="R2773" s="90">
        <f>IFERROR(VLOOKUP(CONCATENATE($A2773,"B"),'05 APU'!$T:$AB,9,),0)</f>
        <v>0</v>
      </c>
      <c r="S2773" s="90">
        <f>IFERROR(VLOOKUP(CONCATENATE($A2773,"A"),'05 APU'!$T:$AB,9,),0)</f>
        <v>0</v>
      </c>
      <c r="U2773" s="421"/>
      <c r="V2773" s="424"/>
      <c r="W2773" s="429" t="s">
        <v>7203</v>
      </c>
    </row>
    <row r="2774" spans="1:23" x14ac:dyDescent="0.25">
      <c r="A2774" s="88">
        <v>2764</v>
      </c>
      <c r="B2774" s="673" t="s">
        <v>5671</v>
      </c>
      <c r="C2774" s="682" t="s">
        <v>6820</v>
      </c>
      <c r="D2774" s="681" t="str">
        <f>IFERROR(VLOOKUP(CONCATENATE($A2774,"T"),'05 APU'!$1:$1048576,3,),"")</f>
        <v/>
      </c>
      <c r="E2774" s="681" t="str">
        <f>IFERROR(VLOOKUP(CONCATENATE($A2774,"T2"),'05 APU'!$1:$1048576,3,),"")</f>
        <v/>
      </c>
      <c r="F2774" s="681" t="str">
        <f>IFERROR(VLOOKUP(CONCATENATE($A2774,"T3"),'05 APU'!$1:$1048576,3,),"")</f>
        <v/>
      </c>
      <c r="G2774" s="672" t="s">
        <v>146</v>
      </c>
      <c r="H2774" s="351"/>
      <c r="I2774" s="90">
        <f>IFERROR((VLOOKUP(CONCATENATE($A2774,"D"),'05 APU'!$1:$1048576,9,)),0)</f>
        <v>0</v>
      </c>
      <c r="J2774" s="90">
        <f t="shared" si="87"/>
        <v>0</v>
      </c>
      <c r="K2774" s="297" t="str">
        <f>IFERROR(VLOOKUP(CONCATENATE($A2774,"C"),'05 APU'!$1:$1048576,9,),"")</f>
        <v/>
      </c>
      <c r="L2774" s="297" t="str">
        <f>IFERROR(VLOOKUP(CONCATENATE($A2774,"B"),'05 APU'!$1:$1048576,9,),"")</f>
        <v/>
      </c>
      <c r="M2774" s="297" t="str">
        <f>IFERROR(VLOOKUP(CONCATENATE($A2774,"A"),'05 APU'!$1:$1048576,9,),"")</f>
        <v/>
      </c>
      <c r="N2774" s="86"/>
      <c r="O2774" s="90">
        <f>IFERROR(VLOOKUP(CONCATENATE($A2774,"D"),'05 APU'!$T:$AB,9,),0)</f>
        <v>0</v>
      </c>
      <c r="P2774" s="90">
        <f t="shared" si="88"/>
        <v>0</v>
      </c>
      <c r="Q2774" s="90">
        <f>IFERROR(VLOOKUP(CONCATENATE($A2774,"C"),'05 APU'!$T:$AB,9,),0)</f>
        <v>0</v>
      </c>
      <c r="R2774" s="90">
        <f>IFERROR(VLOOKUP(CONCATENATE($A2774,"B"),'05 APU'!$T:$AB,9,),0)</f>
        <v>0</v>
      </c>
      <c r="S2774" s="90">
        <f>IFERROR(VLOOKUP(CONCATENATE($A2774,"A"),'05 APU'!$T:$AB,9,),0)</f>
        <v>0</v>
      </c>
      <c r="U2774" s="421"/>
      <c r="V2774" s="424"/>
      <c r="W2774" s="429" t="s">
        <v>7203</v>
      </c>
    </row>
    <row r="2775" spans="1:23" x14ac:dyDescent="0.25">
      <c r="A2775" s="88">
        <v>2765</v>
      </c>
      <c r="B2775" s="673"/>
      <c r="C2775" s="674" t="s">
        <v>7173</v>
      </c>
      <c r="D2775" s="681" t="str">
        <f>IFERROR(VLOOKUP(CONCATENATE($A2775,"T"),'05 APU'!$1:$1048576,3,),"")</f>
        <v/>
      </c>
      <c r="E2775" s="681" t="str">
        <f>IFERROR(VLOOKUP(CONCATENATE($A2775,"T2"),'05 APU'!$1:$1048576,3,),"")</f>
        <v/>
      </c>
      <c r="F2775" s="681" t="str">
        <f>IFERROR(VLOOKUP(CONCATENATE($A2775,"T3"),'05 APU'!$1:$1048576,3,),"")</f>
        <v/>
      </c>
      <c r="G2775" s="672"/>
      <c r="H2775" s="351"/>
      <c r="I2775" s="90">
        <f>IFERROR((VLOOKUP(CONCATENATE($A2775,"D"),'05 APU'!$1:$1048576,9,)),0)</f>
        <v>0</v>
      </c>
      <c r="J2775" s="90">
        <f t="shared" si="87"/>
        <v>0</v>
      </c>
      <c r="K2775" s="297" t="str">
        <f>IFERROR(VLOOKUP(CONCATENATE($A2775,"C"),'05 APU'!$1:$1048576,9,),"")</f>
        <v/>
      </c>
      <c r="L2775" s="297" t="str">
        <f>IFERROR(VLOOKUP(CONCATENATE($A2775,"B"),'05 APU'!$1:$1048576,9,),"")</f>
        <v/>
      </c>
      <c r="M2775" s="297" t="str">
        <f>IFERROR(VLOOKUP(CONCATENATE($A2775,"A"),'05 APU'!$1:$1048576,9,),"")</f>
        <v/>
      </c>
      <c r="N2775" s="86"/>
      <c r="O2775" s="90">
        <f>IFERROR(VLOOKUP(CONCATENATE($A2775,"D"),'05 APU'!$T:$AB,9,),0)</f>
        <v>0</v>
      </c>
      <c r="P2775" s="90">
        <f t="shared" si="88"/>
        <v>0</v>
      </c>
      <c r="Q2775" s="90">
        <f>IFERROR(VLOOKUP(CONCATENATE($A2775,"C"),'05 APU'!$T:$AB,9,),0)</f>
        <v>0</v>
      </c>
      <c r="R2775" s="90">
        <f>IFERROR(VLOOKUP(CONCATENATE($A2775,"B"),'05 APU'!$T:$AB,9,),0)</f>
        <v>0</v>
      </c>
      <c r="S2775" s="90">
        <f>IFERROR(VLOOKUP(CONCATENATE($A2775,"A"),'05 APU'!$T:$AB,9,),0)</f>
        <v>0</v>
      </c>
      <c r="U2775" s="421"/>
      <c r="V2775" s="424"/>
      <c r="W2775" s="429"/>
    </row>
    <row r="2776" spans="1:23" x14ac:dyDescent="0.25">
      <c r="A2776" s="88">
        <v>2766</v>
      </c>
      <c r="B2776" s="673" t="s">
        <v>5672</v>
      </c>
      <c r="C2776" s="682" t="s">
        <v>6821</v>
      </c>
      <c r="D2776" s="681" t="str">
        <f>IFERROR(VLOOKUP(CONCATENATE($A2776,"T"),'05 APU'!$1:$1048576,3,),"")</f>
        <v/>
      </c>
      <c r="E2776" s="681" t="str">
        <f>IFERROR(VLOOKUP(CONCATENATE($A2776,"T2"),'05 APU'!$1:$1048576,3,),"")</f>
        <v/>
      </c>
      <c r="F2776" s="681" t="str">
        <f>IFERROR(VLOOKUP(CONCATENATE($A2776,"T3"),'05 APU'!$1:$1048576,3,),"")</f>
        <v/>
      </c>
      <c r="G2776" s="672" t="s">
        <v>146</v>
      </c>
      <c r="H2776" s="351"/>
      <c r="I2776" s="90">
        <f>IFERROR((VLOOKUP(CONCATENATE($A2776,"D"),'05 APU'!$1:$1048576,9,)),0)</f>
        <v>0</v>
      </c>
      <c r="J2776" s="90">
        <f t="shared" si="87"/>
        <v>0</v>
      </c>
      <c r="K2776" s="297" t="str">
        <f>IFERROR(VLOOKUP(CONCATENATE($A2776,"C"),'05 APU'!$1:$1048576,9,),"")</f>
        <v/>
      </c>
      <c r="L2776" s="297" t="str">
        <f>IFERROR(VLOOKUP(CONCATENATE($A2776,"B"),'05 APU'!$1:$1048576,9,),"")</f>
        <v/>
      </c>
      <c r="M2776" s="297" t="str">
        <f>IFERROR(VLOOKUP(CONCATENATE($A2776,"A"),'05 APU'!$1:$1048576,9,),"")</f>
        <v/>
      </c>
      <c r="N2776" s="86"/>
      <c r="O2776" s="90">
        <f>IFERROR(VLOOKUP(CONCATENATE($A2776,"D"),'05 APU'!$T:$AB,9,),0)</f>
        <v>0</v>
      </c>
      <c r="P2776" s="90">
        <f t="shared" si="88"/>
        <v>0</v>
      </c>
      <c r="Q2776" s="90">
        <f>IFERROR(VLOOKUP(CONCATENATE($A2776,"C"),'05 APU'!$T:$AB,9,),0)</f>
        <v>0</v>
      </c>
      <c r="R2776" s="90">
        <f>IFERROR(VLOOKUP(CONCATENATE($A2776,"B"),'05 APU'!$T:$AB,9,),0)</f>
        <v>0</v>
      </c>
      <c r="S2776" s="90">
        <f>IFERROR(VLOOKUP(CONCATENATE($A2776,"A"),'05 APU'!$T:$AB,9,),0)</f>
        <v>0</v>
      </c>
      <c r="U2776" s="421"/>
      <c r="V2776" s="424"/>
      <c r="W2776" s="429" t="s">
        <v>7203</v>
      </c>
    </row>
    <row r="2777" spans="1:23" x14ac:dyDescent="0.25">
      <c r="A2777" s="88">
        <v>2767</v>
      </c>
      <c r="B2777" s="673" t="s">
        <v>5673</v>
      </c>
      <c r="C2777" s="682" t="s">
        <v>6822</v>
      </c>
      <c r="D2777" s="681" t="str">
        <f>IFERROR(VLOOKUP(CONCATENATE($A2777,"T"),'05 APU'!$1:$1048576,3,),"")</f>
        <v/>
      </c>
      <c r="E2777" s="681" t="str">
        <f>IFERROR(VLOOKUP(CONCATENATE($A2777,"T2"),'05 APU'!$1:$1048576,3,),"")</f>
        <v/>
      </c>
      <c r="F2777" s="681" t="str">
        <f>IFERROR(VLOOKUP(CONCATENATE($A2777,"T3"),'05 APU'!$1:$1048576,3,),"")</f>
        <v/>
      </c>
      <c r="G2777" s="672" t="s">
        <v>146</v>
      </c>
      <c r="H2777" s="351"/>
      <c r="I2777" s="90">
        <f>IFERROR((VLOOKUP(CONCATENATE($A2777,"D"),'05 APU'!$1:$1048576,9,)),0)</f>
        <v>0</v>
      </c>
      <c r="J2777" s="90">
        <f t="shared" si="87"/>
        <v>0</v>
      </c>
      <c r="K2777" s="297" t="str">
        <f>IFERROR(VLOOKUP(CONCATENATE($A2777,"C"),'05 APU'!$1:$1048576,9,),"")</f>
        <v/>
      </c>
      <c r="L2777" s="297" t="str">
        <f>IFERROR(VLOOKUP(CONCATENATE($A2777,"B"),'05 APU'!$1:$1048576,9,),"")</f>
        <v/>
      </c>
      <c r="M2777" s="297" t="str">
        <f>IFERROR(VLOOKUP(CONCATENATE($A2777,"A"),'05 APU'!$1:$1048576,9,),"")</f>
        <v/>
      </c>
      <c r="N2777" s="86"/>
      <c r="O2777" s="90">
        <f>IFERROR(VLOOKUP(CONCATENATE($A2777,"D"),'05 APU'!$T:$AB,9,),0)</f>
        <v>0</v>
      </c>
      <c r="P2777" s="90">
        <f t="shared" si="88"/>
        <v>0</v>
      </c>
      <c r="Q2777" s="90">
        <f>IFERROR(VLOOKUP(CONCATENATE($A2777,"C"),'05 APU'!$T:$AB,9,),0)</f>
        <v>0</v>
      </c>
      <c r="R2777" s="90">
        <f>IFERROR(VLOOKUP(CONCATENATE($A2777,"B"),'05 APU'!$T:$AB,9,),0)</f>
        <v>0</v>
      </c>
      <c r="S2777" s="90">
        <f>IFERROR(VLOOKUP(CONCATENATE($A2777,"A"),'05 APU'!$T:$AB,9,),0)</f>
        <v>0</v>
      </c>
      <c r="U2777" s="421"/>
      <c r="V2777" s="424"/>
      <c r="W2777" s="429" t="s">
        <v>7203</v>
      </c>
    </row>
    <row r="2778" spans="1:23" x14ac:dyDescent="0.25">
      <c r="A2778" s="88">
        <v>2768</v>
      </c>
      <c r="B2778" s="673" t="s">
        <v>5674</v>
      </c>
      <c r="C2778" s="682" t="s">
        <v>6823</v>
      </c>
      <c r="D2778" s="681" t="str">
        <f>IFERROR(VLOOKUP(CONCATENATE($A2778,"T"),'05 APU'!$1:$1048576,3,),"")</f>
        <v/>
      </c>
      <c r="E2778" s="681" t="str">
        <f>IFERROR(VLOOKUP(CONCATENATE($A2778,"T2"),'05 APU'!$1:$1048576,3,),"")</f>
        <v/>
      </c>
      <c r="F2778" s="681" t="str">
        <f>IFERROR(VLOOKUP(CONCATENATE($A2778,"T3"),'05 APU'!$1:$1048576,3,),"")</f>
        <v/>
      </c>
      <c r="G2778" s="672" t="s">
        <v>146</v>
      </c>
      <c r="H2778" s="351"/>
      <c r="I2778" s="90">
        <f>IFERROR((VLOOKUP(CONCATENATE($A2778,"D"),'05 APU'!$1:$1048576,9,)),0)</f>
        <v>0</v>
      </c>
      <c r="J2778" s="90">
        <f t="shared" si="87"/>
        <v>0</v>
      </c>
      <c r="K2778" s="297" t="str">
        <f>IFERROR(VLOOKUP(CONCATENATE($A2778,"C"),'05 APU'!$1:$1048576,9,),"")</f>
        <v/>
      </c>
      <c r="L2778" s="297" t="str">
        <f>IFERROR(VLOOKUP(CONCATENATE($A2778,"B"),'05 APU'!$1:$1048576,9,),"")</f>
        <v/>
      </c>
      <c r="M2778" s="297" t="str">
        <f>IFERROR(VLOOKUP(CONCATENATE($A2778,"A"),'05 APU'!$1:$1048576,9,),"")</f>
        <v/>
      </c>
      <c r="N2778" s="86"/>
      <c r="O2778" s="90">
        <f>IFERROR(VLOOKUP(CONCATENATE($A2778,"D"),'05 APU'!$T:$AB,9,),0)</f>
        <v>0</v>
      </c>
      <c r="P2778" s="90">
        <f t="shared" si="88"/>
        <v>0</v>
      </c>
      <c r="Q2778" s="90">
        <f>IFERROR(VLOOKUP(CONCATENATE($A2778,"C"),'05 APU'!$T:$AB,9,),0)</f>
        <v>0</v>
      </c>
      <c r="R2778" s="90">
        <f>IFERROR(VLOOKUP(CONCATENATE($A2778,"B"),'05 APU'!$T:$AB,9,),0)</f>
        <v>0</v>
      </c>
      <c r="S2778" s="90">
        <f>IFERROR(VLOOKUP(CONCATENATE($A2778,"A"),'05 APU'!$T:$AB,9,),0)</f>
        <v>0</v>
      </c>
      <c r="U2778" s="421"/>
      <c r="V2778" s="424"/>
      <c r="W2778" s="429" t="s">
        <v>7203</v>
      </c>
    </row>
    <row r="2779" spans="1:23" x14ac:dyDescent="0.25">
      <c r="A2779" s="88">
        <v>2769</v>
      </c>
      <c r="B2779" s="673" t="s">
        <v>5675</v>
      </c>
      <c r="C2779" s="682" t="s">
        <v>6824</v>
      </c>
      <c r="D2779" s="681" t="str">
        <f>IFERROR(VLOOKUP(CONCATENATE($A2779,"T"),'05 APU'!$1:$1048576,3,),"")</f>
        <v/>
      </c>
      <c r="E2779" s="681" t="str">
        <f>IFERROR(VLOOKUP(CONCATENATE($A2779,"T2"),'05 APU'!$1:$1048576,3,),"")</f>
        <v/>
      </c>
      <c r="F2779" s="681" t="str">
        <f>IFERROR(VLOOKUP(CONCATENATE($A2779,"T3"),'05 APU'!$1:$1048576,3,),"")</f>
        <v/>
      </c>
      <c r="G2779" s="672" t="s">
        <v>146</v>
      </c>
      <c r="H2779" s="351"/>
      <c r="I2779" s="90">
        <f>IFERROR((VLOOKUP(CONCATENATE($A2779,"D"),'05 APU'!$1:$1048576,9,)),0)</f>
        <v>0</v>
      </c>
      <c r="J2779" s="90">
        <f t="shared" si="87"/>
        <v>0</v>
      </c>
      <c r="K2779" s="297" t="str">
        <f>IFERROR(VLOOKUP(CONCATENATE($A2779,"C"),'05 APU'!$1:$1048576,9,),"")</f>
        <v/>
      </c>
      <c r="L2779" s="297" t="str">
        <f>IFERROR(VLOOKUP(CONCATENATE($A2779,"B"),'05 APU'!$1:$1048576,9,),"")</f>
        <v/>
      </c>
      <c r="M2779" s="297" t="str">
        <f>IFERROR(VLOOKUP(CONCATENATE($A2779,"A"),'05 APU'!$1:$1048576,9,),"")</f>
        <v/>
      </c>
      <c r="N2779" s="86"/>
      <c r="O2779" s="90">
        <f>IFERROR(VLOOKUP(CONCATENATE($A2779,"D"),'05 APU'!$T:$AB,9,),0)</f>
        <v>0</v>
      </c>
      <c r="P2779" s="90">
        <f t="shared" si="88"/>
        <v>0</v>
      </c>
      <c r="Q2779" s="90">
        <f>IFERROR(VLOOKUP(CONCATENATE($A2779,"C"),'05 APU'!$T:$AB,9,),0)</f>
        <v>0</v>
      </c>
      <c r="R2779" s="90">
        <f>IFERROR(VLOOKUP(CONCATENATE($A2779,"B"),'05 APU'!$T:$AB,9,),0)</f>
        <v>0</v>
      </c>
      <c r="S2779" s="90">
        <f>IFERROR(VLOOKUP(CONCATENATE($A2779,"A"),'05 APU'!$T:$AB,9,),0)</f>
        <v>0</v>
      </c>
      <c r="U2779" s="421"/>
      <c r="V2779" s="424"/>
      <c r="W2779" s="429" t="s">
        <v>7203</v>
      </c>
    </row>
    <row r="2780" spans="1:23" x14ac:dyDescent="0.25">
      <c r="A2780" s="88">
        <v>2770</v>
      </c>
      <c r="B2780" s="673" t="s">
        <v>5676</v>
      </c>
      <c r="C2780" s="682" t="s">
        <v>6825</v>
      </c>
      <c r="D2780" s="681" t="str">
        <f>IFERROR(VLOOKUP(CONCATENATE($A2780,"T"),'05 APU'!$1:$1048576,3,),"")</f>
        <v/>
      </c>
      <c r="E2780" s="681" t="str">
        <f>IFERROR(VLOOKUP(CONCATENATE($A2780,"T2"),'05 APU'!$1:$1048576,3,),"")</f>
        <v/>
      </c>
      <c r="F2780" s="681" t="str">
        <f>IFERROR(VLOOKUP(CONCATENATE($A2780,"T3"),'05 APU'!$1:$1048576,3,),"")</f>
        <v/>
      </c>
      <c r="G2780" s="672" t="s">
        <v>146</v>
      </c>
      <c r="H2780" s="351"/>
      <c r="I2780" s="90">
        <f>IFERROR((VLOOKUP(CONCATENATE($A2780,"D"),'05 APU'!$1:$1048576,9,)),0)</f>
        <v>0</v>
      </c>
      <c r="J2780" s="90">
        <f t="shared" si="87"/>
        <v>0</v>
      </c>
      <c r="K2780" s="297" t="str">
        <f>IFERROR(VLOOKUP(CONCATENATE($A2780,"C"),'05 APU'!$1:$1048576,9,),"")</f>
        <v/>
      </c>
      <c r="L2780" s="297" t="str">
        <f>IFERROR(VLOOKUP(CONCATENATE($A2780,"B"),'05 APU'!$1:$1048576,9,),"")</f>
        <v/>
      </c>
      <c r="M2780" s="297" t="str">
        <f>IFERROR(VLOOKUP(CONCATENATE($A2780,"A"),'05 APU'!$1:$1048576,9,),"")</f>
        <v/>
      </c>
      <c r="N2780" s="86"/>
      <c r="O2780" s="90">
        <f>IFERROR(VLOOKUP(CONCATENATE($A2780,"D"),'05 APU'!$T:$AB,9,),0)</f>
        <v>0</v>
      </c>
      <c r="P2780" s="90">
        <f t="shared" si="88"/>
        <v>0</v>
      </c>
      <c r="Q2780" s="90">
        <f>IFERROR(VLOOKUP(CONCATENATE($A2780,"C"),'05 APU'!$T:$AB,9,),0)</f>
        <v>0</v>
      </c>
      <c r="R2780" s="90">
        <f>IFERROR(VLOOKUP(CONCATENATE($A2780,"B"),'05 APU'!$T:$AB,9,),0)</f>
        <v>0</v>
      </c>
      <c r="S2780" s="90">
        <f>IFERROR(VLOOKUP(CONCATENATE($A2780,"A"),'05 APU'!$T:$AB,9,),0)</f>
        <v>0</v>
      </c>
      <c r="U2780" s="421"/>
      <c r="V2780" s="424"/>
      <c r="W2780" s="429" t="s">
        <v>7203</v>
      </c>
    </row>
    <row r="2781" spans="1:23" x14ac:dyDescent="0.25">
      <c r="A2781" s="88">
        <v>2771</v>
      </c>
      <c r="B2781" s="673"/>
      <c r="C2781" s="674" t="s">
        <v>7174</v>
      </c>
      <c r="D2781" s="681" t="str">
        <f>IFERROR(VLOOKUP(CONCATENATE($A2781,"T"),'05 APU'!$1:$1048576,3,),"")</f>
        <v/>
      </c>
      <c r="E2781" s="681" t="str">
        <f>IFERROR(VLOOKUP(CONCATENATE($A2781,"T2"),'05 APU'!$1:$1048576,3,),"")</f>
        <v/>
      </c>
      <c r="F2781" s="681" t="str">
        <f>IFERROR(VLOOKUP(CONCATENATE($A2781,"T3"),'05 APU'!$1:$1048576,3,),"")</f>
        <v/>
      </c>
      <c r="G2781" s="672"/>
      <c r="H2781" s="351"/>
      <c r="I2781" s="90">
        <f>IFERROR((VLOOKUP(CONCATENATE($A2781,"D"),'05 APU'!$1:$1048576,9,)),0)</f>
        <v>0</v>
      </c>
      <c r="J2781" s="90">
        <f t="shared" si="87"/>
        <v>0</v>
      </c>
      <c r="K2781" s="297" t="str">
        <f>IFERROR(VLOOKUP(CONCATENATE($A2781,"C"),'05 APU'!$1:$1048576,9,),"")</f>
        <v/>
      </c>
      <c r="L2781" s="297" t="str">
        <f>IFERROR(VLOOKUP(CONCATENATE($A2781,"B"),'05 APU'!$1:$1048576,9,),"")</f>
        <v/>
      </c>
      <c r="M2781" s="297" t="str">
        <f>IFERROR(VLOOKUP(CONCATENATE($A2781,"A"),'05 APU'!$1:$1048576,9,),"")</f>
        <v/>
      </c>
      <c r="N2781" s="86"/>
      <c r="O2781" s="90">
        <f>IFERROR(VLOOKUP(CONCATENATE($A2781,"D"),'05 APU'!$T:$AB,9,),0)</f>
        <v>0</v>
      </c>
      <c r="P2781" s="90">
        <f t="shared" si="88"/>
        <v>0</v>
      </c>
      <c r="Q2781" s="90">
        <f>IFERROR(VLOOKUP(CONCATENATE($A2781,"C"),'05 APU'!$T:$AB,9,),0)</f>
        <v>0</v>
      </c>
      <c r="R2781" s="90">
        <f>IFERROR(VLOOKUP(CONCATENATE($A2781,"B"),'05 APU'!$T:$AB,9,),0)</f>
        <v>0</v>
      </c>
      <c r="S2781" s="90">
        <f>IFERROR(VLOOKUP(CONCATENATE($A2781,"A"),'05 APU'!$T:$AB,9,),0)</f>
        <v>0</v>
      </c>
      <c r="U2781" s="421"/>
      <c r="V2781" s="424"/>
      <c r="W2781" s="429"/>
    </row>
    <row r="2782" spans="1:23" ht="21" x14ac:dyDescent="0.25">
      <c r="A2782" s="88">
        <v>2772</v>
      </c>
      <c r="B2782" s="673" t="s">
        <v>5677</v>
      </c>
      <c r="C2782" s="682" t="s">
        <v>6826</v>
      </c>
      <c r="D2782" s="681" t="str">
        <f>IFERROR(VLOOKUP(CONCATENATE($A2782,"T"),'05 APU'!$1:$1048576,3,),"")</f>
        <v/>
      </c>
      <c r="E2782" s="681" t="str">
        <f>IFERROR(VLOOKUP(CONCATENATE($A2782,"T2"),'05 APU'!$1:$1048576,3,),"")</f>
        <v/>
      </c>
      <c r="F2782" s="681" t="str">
        <f>IFERROR(VLOOKUP(CONCATENATE($A2782,"T3"),'05 APU'!$1:$1048576,3,),"")</f>
        <v/>
      </c>
      <c r="G2782" s="672" t="s">
        <v>146</v>
      </c>
      <c r="H2782" s="351"/>
      <c r="I2782" s="90">
        <f>IFERROR((VLOOKUP(CONCATENATE($A2782,"D"),'05 APU'!$1:$1048576,9,)),0)</f>
        <v>0</v>
      </c>
      <c r="J2782" s="90">
        <f t="shared" si="87"/>
        <v>0</v>
      </c>
      <c r="K2782" s="297" t="str">
        <f>IFERROR(VLOOKUP(CONCATENATE($A2782,"C"),'05 APU'!$1:$1048576,9,),"")</f>
        <v/>
      </c>
      <c r="L2782" s="297" t="str">
        <f>IFERROR(VLOOKUP(CONCATENATE($A2782,"B"),'05 APU'!$1:$1048576,9,),"")</f>
        <v/>
      </c>
      <c r="M2782" s="297" t="str">
        <f>IFERROR(VLOOKUP(CONCATENATE($A2782,"A"),'05 APU'!$1:$1048576,9,),"")</f>
        <v/>
      </c>
      <c r="N2782" s="86"/>
      <c r="O2782" s="90">
        <f>IFERROR(VLOOKUP(CONCATENATE($A2782,"D"),'05 APU'!$T:$AB,9,),0)</f>
        <v>0</v>
      </c>
      <c r="P2782" s="90">
        <f t="shared" si="88"/>
        <v>0</v>
      </c>
      <c r="Q2782" s="90">
        <f>IFERROR(VLOOKUP(CONCATENATE($A2782,"C"),'05 APU'!$T:$AB,9,),0)</f>
        <v>0</v>
      </c>
      <c r="R2782" s="90">
        <f>IFERROR(VLOOKUP(CONCATENATE($A2782,"B"),'05 APU'!$T:$AB,9,),0)</f>
        <v>0</v>
      </c>
      <c r="S2782" s="90">
        <f>IFERROR(VLOOKUP(CONCATENATE($A2782,"A"),'05 APU'!$T:$AB,9,),0)</f>
        <v>0</v>
      </c>
      <c r="U2782" s="421"/>
      <c r="V2782" s="424"/>
      <c r="W2782" s="429" t="s">
        <v>7203</v>
      </c>
    </row>
    <row r="2783" spans="1:23" x14ac:dyDescent="0.25">
      <c r="A2783" s="88">
        <v>2773</v>
      </c>
      <c r="B2783" s="673" t="s">
        <v>5678</v>
      </c>
      <c r="C2783" s="682" t="s">
        <v>6827</v>
      </c>
      <c r="D2783" s="681" t="str">
        <f>IFERROR(VLOOKUP(CONCATENATE($A2783,"T"),'05 APU'!$1:$1048576,3,),"")</f>
        <v/>
      </c>
      <c r="E2783" s="681" t="str">
        <f>IFERROR(VLOOKUP(CONCATENATE($A2783,"T2"),'05 APU'!$1:$1048576,3,),"")</f>
        <v/>
      </c>
      <c r="F2783" s="681" t="str">
        <f>IFERROR(VLOOKUP(CONCATENATE($A2783,"T3"),'05 APU'!$1:$1048576,3,),"")</f>
        <v/>
      </c>
      <c r="G2783" s="672" t="s">
        <v>146</v>
      </c>
      <c r="H2783" s="351"/>
      <c r="I2783" s="90">
        <f>IFERROR((VLOOKUP(CONCATENATE($A2783,"D"),'05 APU'!$1:$1048576,9,)),0)</f>
        <v>0</v>
      </c>
      <c r="J2783" s="90">
        <f t="shared" si="87"/>
        <v>0</v>
      </c>
      <c r="K2783" s="297" t="str">
        <f>IFERROR(VLOOKUP(CONCATENATE($A2783,"C"),'05 APU'!$1:$1048576,9,),"")</f>
        <v/>
      </c>
      <c r="L2783" s="297" t="str">
        <f>IFERROR(VLOOKUP(CONCATENATE($A2783,"B"),'05 APU'!$1:$1048576,9,),"")</f>
        <v/>
      </c>
      <c r="M2783" s="297" t="str">
        <f>IFERROR(VLOOKUP(CONCATENATE($A2783,"A"),'05 APU'!$1:$1048576,9,),"")</f>
        <v/>
      </c>
      <c r="N2783" s="86"/>
      <c r="O2783" s="90">
        <f>IFERROR(VLOOKUP(CONCATENATE($A2783,"D"),'05 APU'!$T:$AB,9,),0)</f>
        <v>0</v>
      </c>
      <c r="P2783" s="90">
        <f t="shared" si="88"/>
        <v>0</v>
      </c>
      <c r="Q2783" s="90">
        <f>IFERROR(VLOOKUP(CONCATENATE($A2783,"C"),'05 APU'!$T:$AB,9,),0)</f>
        <v>0</v>
      </c>
      <c r="R2783" s="90">
        <f>IFERROR(VLOOKUP(CONCATENATE($A2783,"B"),'05 APU'!$T:$AB,9,),0)</f>
        <v>0</v>
      </c>
      <c r="S2783" s="90">
        <f>IFERROR(VLOOKUP(CONCATENATE($A2783,"A"),'05 APU'!$T:$AB,9,),0)</f>
        <v>0</v>
      </c>
      <c r="U2783" s="421"/>
      <c r="V2783" s="424"/>
      <c r="W2783" s="429" t="s">
        <v>7203</v>
      </c>
    </row>
    <row r="2784" spans="1:23" ht="21" x14ac:dyDescent="0.25">
      <c r="A2784" s="88">
        <v>2774</v>
      </c>
      <c r="B2784" s="673" t="s">
        <v>5679</v>
      </c>
      <c r="C2784" s="682" t="s">
        <v>6828</v>
      </c>
      <c r="D2784" s="681" t="str">
        <f>IFERROR(VLOOKUP(CONCATENATE($A2784,"T"),'05 APU'!$1:$1048576,3,),"")</f>
        <v/>
      </c>
      <c r="E2784" s="681" t="str">
        <f>IFERROR(VLOOKUP(CONCATENATE($A2784,"T2"),'05 APU'!$1:$1048576,3,),"")</f>
        <v/>
      </c>
      <c r="F2784" s="681" t="str">
        <f>IFERROR(VLOOKUP(CONCATENATE($A2784,"T3"),'05 APU'!$1:$1048576,3,),"")</f>
        <v/>
      </c>
      <c r="G2784" s="672" t="s">
        <v>146</v>
      </c>
      <c r="H2784" s="351"/>
      <c r="I2784" s="90">
        <f>IFERROR((VLOOKUP(CONCATENATE($A2784,"D"),'05 APU'!$1:$1048576,9,)),0)</f>
        <v>0</v>
      </c>
      <c r="J2784" s="90">
        <f t="shared" si="87"/>
        <v>0</v>
      </c>
      <c r="K2784" s="297" t="str">
        <f>IFERROR(VLOOKUP(CONCATENATE($A2784,"C"),'05 APU'!$1:$1048576,9,),"")</f>
        <v/>
      </c>
      <c r="L2784" s="297" t="str">
        <f>IFERROR(VLOOKUP(CONCATENATE($A2784,"B"),'05 APU'!$1:$1048576,9,),"")</f>
        <v/>
      </c>
      <c r="M2784" s="297" t="str">
        <f>IFERROR(VLOOKUP(CONCATENATE($A2784,"A"),'05 APU'!$1:$1048576,9,),"")</f>
        <v/>
      </c>
      <c r="N2784" s="86"/>
      <c r="O2784" s="90">
        <f>IFERROR(VLOOKUP(CONCATENATE($A2784,"D"),'05 APU'!$T:$AB,9,),0)</f>
        <v>0</v>
      </c>
      <c r="P2784" s="90">
        <f t="shared" si="88"/>
        <v>0</v>
      </c>
      <c r="Q2784" s="90">
        <f>IFERROR(VLOOKUP(CONCATENATE($A2784,"C"),'05 APU'!$T:$AB,9,),0)</f>
        <v>0</v>
      </c>
      <c r="R2784" s="90">
        <f>IFERROR(VLOOKUP(CONCATENATE($A2784,"B"),'05 APU'!$T:$AB,9,),0)</f>
        <v>0</v>
      </c>
      <c r="S2784" s="90">
        <f>IFERROR(VLOOKUP(CONCATENATE($A2784,"A"),'05 APU'!$T:$AB,9,),0)</f>
        <v>0</v>
      </c>
      <c r="U2784" s="421"/>
      <c r="V2784" s="424"/>
      <c r="W2784" s="429" t="s">
        <v>7203</v>
      </c>
    </row>
    <row r="2785" spans="1:23" x14ac:dyDescent="0.25">
      <c r="A2785" s="88">
        <v>2775</v>
      </c>
      <c r="B2785" s="673" t="s">
        <v>5680</v>
      </c>
      <c r="C2785" s="682" t="s">
        <v>6829</v>
      </c>
      <c r="D2785" s="681" t="str">
        <f>IFERROR(VLOOKUP(CONCATENATE($A2785,"T"),'05 APU'!$1:$1048576,3,),"")</f>
        <v/>
      </c>
      <c r="E2785" s="681" t="str">
        <f>IFERROR(VLOOKUP(CONCATENATE($A2785,"T2"),'05 APU'!$1:$1048576,3,),"")</f>
        <v/>
      </c>
      <c r="F2785" s="681" t="str">
        <f>IFERROR(VLOOKUP(CONCATENATE($A2785,"T3"),'05 APU'!$1:$1048576,3,),"")</f>
        <v/>
      </c>
      <c r="G2785" s="672" t="s">
        <v>146</v>
      </c>
      <c r="H2785" s="351"/>
      <c r="I2785" s="90">
        <f>IFERROR((VLOOKUP(CONCATENATE($A2785,"D"),'05 APU'!$1:$1048576,9,)),0)</f>
        <v>0</v>
      </c>
      <c r="J2785" s="90">
        <f t="shared" si="87"/>
        <v>0</v>
      </c>
      <c r="K2785" s="297" t="str">
        <f>IFERROR(VLOOKUP(CONCATENATE($A2785,"C"),'05 APU'!$1:$1048576,9,),"")</f>
        <v/>
      </c>
      <c r="L2785" s="297" t="str">
        <f>IFERROR(VLOOKUP(CONCATENATE($A2785,"B"),'05 APU'!$1:$1048576,9,),"")</f>
        <v/>
      </c>
      <c r="M2785" s="297" t="str">
        <f>IFERROR(VLOOKUP(CONCATENATE($A2785,"A"),'05 APU'!$1:$1048576,9,),"")</f>
        <v/>
      </c>
      <c r="N2785" s="86"/>
      <c r="O2785" s="90">
        <f>IFERROR(VLOOKUP(CONCATENATE($A2785,"D"),'05 APU'!$T:$AB,9,),0)</f>
        <v>0</v>
      </c>
      <c r="P2785" s="90">
        <f t="shared" si="88"/>
        <v>0</v>
      </c>
      <c r="Q2785" s="90">
        <f>IFERROR(VLOOKUP(CONCATENATE($A2785,"C"),'05 APU'!$T:$AB,9,),0)</f>
        <v>0</v>
      </c>
      <c r="R2785" s="90">
        <f>IFERROR(VLOOKUP(CONCATENATE($A2785,"B"),'05 APU'!$T:$AB,9,),0)</f>
        <v>0</v>
      </c>
      <c r="S2785" s="90">
        <f>IFERROR(VLOOKUP(CONCATENATE($A2785,"A"),'05 APU'!$T:$AB,9,),0)</f>
        <v>0</v>
      </c>
      <c r="U2785" s="421"/>
      <c r="V2785" s="424"/>
      <c r="W2785" s="429" t="s">
        <v>7203</v>
      </c>
    </row>
    <row r="2786" spans="1:23" ht="21" x14ac:dyDescent="0.25">
      <c r="A2786" s="88">
        <v>2776</v>
      </c>
      <c r="B2786" s="673" t="s">
        <v>5681</v>
      </c>
      <c r="C2786" s="682" t="s">
        <v>6830</v>
      </c>
      <c r="D2786" s="681" t="str">
        <f>IFERROR(VLOOKUP(CONCATENATE($A2786,"T"),'05 APU'!$1:$1048576,3,),"")</f>
        <v/>
      </c>
      <c r="E2786" s="681" t="str">
        <f>IFERROR(VLOOKUP(CONCATENATE($A2786,"T2"),'05 APU'!$1:$1048576,3,),"")</f>
        <v/>
      </c>
      <c r="F2786" s="681" t="str">
        <f>IFERROR(VLOOKUP(CONCATENATE($A2786,"T3"),'05 APU'!$1:$1048576,3,),"")</f>
        <v/>
      </c>
      <c r="G2786" s="672" t="s">
        <v>146</v>
      </c>
      <c r="H2786" s="351"/>
      <c r="I2786" s="90">
        <f>IFERROR((VLOOKUP(CONCATENATE($A2786,"D"),'05 APU'!$1:$1048576,9,)),0)</f>
        <v>0</v>
      </c>
      <c r="J2786" s="90">
        <f t="shared" si="87"/>
        <v>0</v>
      </c>
      <c r="K2786" s="297" t="str">
        <f>IFERROR(VLOOKUP(CONCATENATE($A2786,"C"),'05 APU'!$1:$1048576,9,),"")</f>
        <v/>
      </c>
      <c r="L2786" s="297" t="str">
        <f>IFERROR(VLOOKUP(CONCATENATE($A2786,"B"),'05 APU'!$1:$1048576,9,),"")</f>
        <v/>
      </c>
      <c r="M2786" s="297" t="str">
        <f>IFERROR(VLOOKUP(CONCATENATE($A2786,"A"),'05 APU'!$1:$1048576,9,),"")</f>
        <v/>
      </c>
      <c r="N2786" s="86"/>
      <c r="O2786" s="90">
        <f>IFERROR(VLOOKUP(CONCATENATE($A2786,"D"),'05 APU'!$T:$AB,9,),0)</f>
        <v>0</v>
      </c>
      <c r="P2786" s="90">
        <f t="shared" si="88"/>
        <v>0</v>
      </c>
      <c r="Q2786" s="90">
        <f>IFERROR(VLOOKUP(CONCATENATE($A2786,"C"),'05 APU'!$T:$AB,9,),0)</f>
        <v>0</v>
      </c>
      <c r="R2786" s="90">
        <f>IFERROR(VLOOKUP(CONCATENATE($A2786,"B"),'05 APU'!$T:$AB,9,),0)</f>
        <v>0</v>
      </c>
      <c r="S2786" s="90">
        <f>IFERROR(VLOOKUP(CONCATENATE($A2786,"A"),'05 APU'!$T:$AB,9,),0)</f>
        <v>0</v>
      </c>
      <c r="U2786" s="421"/>
      <c r="V2786" s="424"/>
      <c r="W2786" s="429" t="s">
        <v>7203</v>
      </c>
    </row>
    <row r="2787" spans="1:23" x14ac:dyDescent="0.25">
      <c r="A2787" s="88">
        <v>2777</v>
      </c>
      <c r="B2787" s="673" t="s">
        <v>5682</v>
      </c>
      <c r="C2787" s="682" t="s">
        <v>6831</v>
      </c>
      <c r="D2787" s="681" t="str">
        <f>IFERROR(VLOOKUP(CONCATENATE($A2787,"T"),'05 APU'!$1:$1048576,3,),"")</f>
        <v/>
      </c>
      <c r="E2787" s="681" t="str">
        <f>IFERROR(VLOOKUP(CONCATENATE($A2787,"T2"),'05 APU'!$1:$1048576,3,),"")</f>
        <v/>
      </c>
      <c r="F2787" s="681" t="str">
        <f>IFERROR(VLOOKUP(CONCATENATE($A2787,"T3"),'05 APU'!$1:$1048576,3,),"")</f>
        <v/>
      </c>
      <c r="G2787" s="672" t="s">
        <v>146</v>
      </c>
      <c r="H2787" s="351"/>
      <c r="I2787" s="90">
        <f>IFERROR((VLOOKUP(CONCATENATE($A2787,"D"),'05 APU'!$1:$1048576,9,)),0)</f>
        <v>0</v>
      </c>
      <c r="J2787" s="90">
        <f t="shared" si="87"/>
        <v>0</v>
      </c>
      <c r="K2787" s="297" t="str">
        <f>IFERROR(VLOOKUP(CONCATENATE($A2787,"C"),'05 APU'!$1:$1048576,9,),"")</f>
        <v/>
      </c>
      <c r="L2787" s="297" t="str">
        <f>IFERROR(VLOOKUP(CONCATENATE($A2787,"B"),'05 APU'!$1:$1048576,9,),"")</f>
        <v/>
      </c>
      <c r="M2787" s="297" t="str">
        <f>IFERROR(VLOOKUP(CONCATENATE($A2787,"A"),'05 APU'!$1:$1048576,9,),"")</f>
        <v/>
      </c>
      <c r="N2787" s="86"/>
      <c r="O2787" s="90">
        <f>IFERROR(VLOOKUP(CONCATENATE($A2787,"D"),'05 APU'!$T:$AB,9,),0)</f>
        <v>0</v>
      </c>
      <c r="P2787" s="90">
        <f t="shared" si="88"/>
        <v>0</v>
      </c>
      <c r="Q2787" s="90">
        <f>IFERROR(VLOOKUP(CONCATENATE($A2787,"C"),'05 APU'!$T:$AB,9,),0)</f>
        <v>0</v>
      </c>
      <c r="R2787" s="90">
        <f>IFERROR(VLOOKUP(CONCATENATE($A2787,"B"),'05 APU'!$T:$AB,9,),0)</f>
        <v>0</v>
      </c>
      <c r="S2787" s="90">
        <f>IFERROR(VLOOKUP(CONCATENATE($A2787,"A"),'05 APU'!$T:$AB,9,),0)</f>
        <v>0</v>
      </c>
      <c r="U2787" s="421"/>
      <c r="V2787" s="424"/>
      <c r="W2787" s="429" t="s">
        <v>7203</v>
      </c>
    </row>
    <row r="2788" spans="1:23" x14ac:dyDescent="0.25">
      <c r="A2788" s="88">
        <v>2778</v>
      </c>
      <c r="B2788" s="667" t="s">
        <v>7175</v>
      </c>
      <c r="C2788" s="678" t="s">
        <v>7176</v>
      </c>
      <c r="D2788" s="681" t="str">
        <f>IFERROR(VLOOKUP(CONCATENATE($A2788,"T"),'05 APU'!$1:$1048576,3,),"")</f>
        <v/>
      </c>
      <c r="E2788" s="681" t="str">
        <f>IFERROR(VLOOKUP(CONCATENATE($A2788,"T2"),'05 APU'!$1:$1048576,3,),"")</f>
        <v/>
      </c>
      <c r="F2788" s="681" t="str">
        <f>IFERROR(VLOOKUP(CONCATENATE($A2788,"T3"),'05 APU'!$1:$1048576,3,),"")</f>
        <v/>
      </c>
      <c r="G2788" s="669"/>
      <c r="H2788" s="351"/>
      <c r="I2788" s="90">
        <f>IFERROR((VLOOKUP(CONCATENATE($A2788,"D"),'05 APU'!$1:$1048576,9,)),0)</f>
        <v>0</v>
      </c>
      <c r="J2788" s="90">
        <f t="shared" si="87"/>
        <v>0</v>
      </c>
      <c r="K2788" s="297" t="str">
        <f>IFERROR(VLOOKUP(CONCATENATE($A2788,"C"),'05 APU'!$1:$1048576,9,),"")</f>
        <v/>
      </c>
      <c r="L2788" s="297" t="str">
        <f>IFERROR(VLOOKUP(CONCATENATE($A2788,"B"),'05 APU'!$1:$1048576,9,),"")</f>
        <v/>
      </c>
      <c r="M2788" s="297" t="str">
        <f>IFERROR(VLOOKUP(CONCATENATE($A2788,"A"),'05 APU'!$1:$1048576,9,),"")</f>
        <v/>
      </c>
      <c r="N2788" s="86"/>
      <c r="O2788" s="90">
        <f>IFERROR(VLOOKUP(CONCATENATE($A2788,"D"),'05 APU'!$T:$AB,9,),0)</f>
        <v>0</v>
      </c>
      <c r="P2788" s="90">
        <f t="shared" si="88"/>
        <v>0</v>
      </c>
      <c r="Q2788" s="90">
        <f>IFERROR(VLOOKUP(CONCATENATE($A2788,"C"),'05 APU'!$T:$AB,9,),0)</f>
        <v>0</v>
      </c>
      <c r="R2788" s="90">
        <f>IFERROR(VLOOKUP(CONCATENATE($A2788,"B"),'05 APU'!$T:$AB,9,),0)</f>
        <v>0</v>
      </c>
      <c r="S2788" s="90">
        <f>IFERROR(VLOOKUP(CONCATENATE($A2788,"A"),'05 APU'!$T:$AB,9,),0)</f>
        <v>0</v>
      </c>
      <c r="U2788" s="421"/>
      <c r="V2788" s="424"/>
      <c r="W2788" s="429"/>
    </row>
    <row r="2789" spans="1:23" ht="21" x14ac:dyDescent="0.25">
      <c r="A2789" s="88">
        <v>2779</v>
      </c>
      <c r="B2789" s="667" t="s">
        <v>7177</v>
      </c>
      <c r="C2789" s="678" t="s">
        <v>7178</v>
      </c>
      <c r="D2789" s="681" t="str">
        <f>IFERROR(VLOOKUP(CONCATENATE($A2789,"T"),'05 APU'!$1:$1048576,3,),"")</f>
        <v/>
      </c>
      <c r="E2789" s="681" t="str">
        <f>IFERROR(VLOOKUP(CONCATENATE($A2789,"T2"),'05 APU'!$1:$1048576,3,),"")</f>
        <v/>
      </c>
      <c r="F2789" s="681" t="str">
        <f>IFERROR(VLOOKUP(CONCATENATE($A2789,"T3"),'05 APU'!$1:$1048576,3,),"")</f>
        <v/>
      </c>
      <c r="G2789" s="669"/>
      <c r="H2789" s="351"/>
      <c r="I2789" s="90">
        <f>IFERROR((VLOOKUP(CONCATENATE($A2789,"D"),'05 APU'!$1:$1048576,9,)),0)</f>
        <v>0</v>
      </c>
      <c r="J2789" s="90">
        <f t="shared" si="87"/>
        <v>0</v>
      </c>
      <c r="K2789" s="297" t="str">
        <f>IFERROR(VLOOKUP(CONCATENATE($A2789,"C"),'05 APU'!$1:$1048576,9,),"")</f>
        <v/>
      </c>
      <c r="L2789" s="297" t="str">
        <f>IFERROR(VLOOKUP(CONCATENATE($A2789,"B"),'05 APU'!$1:$1048576,9,),"")</f>
        <v/>
      </c>
      <c r="M2789" s="297" t="str">
        <f>IFERROR(VLOOKUP(CONCATENATE($A2789,"A"),'05 APU'!$1:$1048576,9,),"")</f>
        <v/>
      </c>
      <c r="N2789" s="86"/>
      <c r="O2789" s="90">
        <f>IFERROR(VLOOKUP(CONCATENATE($A2789,"D"),'05 APU'!$T:$AB,9,),0)</f>
        <v>0</v>
      </c>
      <c r="P2789" s="90">
        <f t="shared" si="88"/>
        <v>0</v>
      </c>
      <c r="Q2789" s="90">
        <f>IFERROR(VLOOKUP(CONCATENATE($A2789,"C"),'05 APU'!$T:$AB,9,),0)</f>
        <v>0</v>
      </c>
      <c r="R2789" s="90">
        <f>IFERROR(VLOOKUP(CONCATENATE($A2789,"B"),'05 APU'!$T:$AB,9,),0)</f>
        <v>0</v>
      </c>
      <c r="S2789" s="90">
        <f>IFERROR(VLOOKUP(CONCATENATE($A2789,"A"),'05 APU'!$T:$AB,9,),0)</f>
        <v>0</v>
      </c>
      <c r="U2789" s="421"/>
      <c r="V2789" s="424"/>
      <c r="W2789" s="429"/>
    </row>
    <row r="2790" spans="1:23" ht="42" x14ac:dyDescent="0.25">
      <c r="A2790" s="88">
        <v>2780</v>
      </c>
      <c r="B2790" s="673" t="s">
        <v>5683</v>
      </c>
      <c r="C2790" s="682" t="s">
        <v>6832</v>
      </c>
      <c r="D2790" s="681" t="str">
        <f>IFERROR(VLOOKUP(CONCATENATE($A2790,"T"),'05 APU'!$1:$1048576,3,),"")</f>
        <v/>
      </c>
      <c r="E2790" s="681" t="str">
        <f>IFERROR(VLOOKUP(CONCATENATE($A2790,"T2"),'05 APU'!$1:$1048576,3,),"")</f>
        <v/>
      </c>
      <c r="F2790" s="681" t="str">
        <f>IFERROR(VLOOKUP(CONCATENATE($A2790,"T3"),'05 APU'!$1:$1048576,3,),"")</f>
        <v/>
      </c>
      <c r="G2790" s="672" t="s">
        <v>138</v>
      </c>
      <c r="H2790" s="351"/>
      <c r="I2790" s="90">
        <f>IFERROR((VLOOKUP(CONCATENATE($A2790,"D"),'05 APU'!$1:$1048576,9,)),0)</f>
        <v>0</v>
      </c>
      <c r="J2790" s="90">
        <f t="shared" si="87"/>
        <v>0</v>
      </c>
      <c r="K2790" s="297" t="str">
        <f>IFERROR(VLOOKUP(CONCATENATE($A2790,"C"),'05 APU'!$1:$1048576,9,),"")</f>
        <v/>
      </c>
      <c r="L2790" s="297" t="str">
        <f>IFERROR(VLOOKUP(CONCATENATE($A2790,"B"),'05 APU'!$1:$1048576,9,),"")</f>
        <v/>
      </c>
      <c r="M2790" s="297" t="str">
        <f>IFERROR(VLOOKUP(CONCATENATE($A2790,"A"),'05 APU'!$1:$1048576,9,),"")</f>
        <v/>
      </c>
      <c r="N2790" s="86"/>
      <c r="O2790" s="90">
        <f>IFERROR(VLOOKUP(CONCATENATE($A2790,"D"),'05 APU'!$T:$AB,9,),0)</f>
        <v>0</v>
      </c>
      <c r="P2790" s="90">
        <f t="shared" si="88"/>
        <v>0</v>
      </c>
      <c r="Q2790" s="90">
        <f>IFERROR(VLOOKUP(CONCATENATE($A2790,"C"),'05 APU'!$T:$AB,9,),0)</f>
        <v>0</v>
      </c>
      <c r="R2790" s="90">
        <f>IFERROR(VLOOKUP(CONCATENATE($A2790,"B"),'05 APU'!$T:$AB,9,),0)</f>
        <v>0</v>
      </c>
      <c r="S2790" s="90">
        <f>IFERROR(VLOOKUP(CONCATENATE($A2790,"A"),'05 APU'!$T:$AB,9,),0)</f>
        <v>0</v>
      </c>
      <c r="U2790" s="421"/>
      <c r="V2790" s="424"/>
      <c r="W2790" s="429" t="s">
        <v>7203</v>
      </c>
    </row>
    <row r="2791" spans="1:23" ht="42" x14ac:dyDescent="0.25">
      <c r="A2791" s="88">
        <v>2781</v>
      </c>
      <c r="B2791" s="673" t="s">
        <v>5684</v>
      </c>
      <c r="C2791" s="682" t="s">
        <v>6833</v>
      </c>
      <c r="D2791" s="681" t="str">
        <f>IFERROR(VLOOKUP(CONCATENATE($A2791,"T"),'05 APU'!$1:$1048576,3,),"")</f>
        <v/>
      </c>
      <c r="E2791" s="681" t="str">
        <f>IFERROR(VLOOKUP(CONCATENATE($A2791,"T2"),'05 APU'!$1:$1048576,3,),"")</f>
        <v/>
      </c>
      <c r="F2791" s="681" t="str">
        <f>IFERROR(VLOOKUP(CONCATENATE($A2791,"T3"),'05 APU'!$1:$1048576,3,),"")</f>
        <v/>
      </c>
      <c r="G2791" s="672" t="s">
        <v>138</v>
      </c>
      <c r="H2791" s="351"/>
      <c r="I2791" s="90">
        <f>IFERROR((VLOOKUP(CONCATENATE($A2791,"D"),'05 APU'!$1:$1048576,9,)),0)</f>
        <v>0</v>
      </c>
      <c r="J2791" s="90">
        <f t="shared" si="87"/>
        <v>0</v>
      </c>
      <c r="K2791" s="297" t="str">
        <f>IFERROR(VLOOKUP(CONCATENATE($A2791,"C"),'05 APU'!$1:$1048576,9,),"")</f>
        <v/>
      </c>
      <c r="L2791" s="297" t="str">
        <f>IFERROR(VLOOKUP(CONCATENATE($A2791,"B"),'05 APU'!$1:$1048576,9,),"")</f>
        <v/>
      </c>
      <c r="M2791" s="297" t="str">
        <f>IFERROR(VLOOKUP(CONCATENATE($A2791,"A"),'05 APU'!$1:$1048576,9,),"")</f>
        <v/>
      </c>
      <c r="N2791" s="86"/>
      <c r="O2791" s="90">
        <f>IFERROR(VLOOKUP(CONCATENATE($A2791,"D"),'05 APU'!$T:$AB,9,),0)</f>
        <v>0</v>
      </c>
      <c r="P2791" s="90">
        <f t="shared" si="88"/>
        <v>0</v>
      </c>
      <c r="Q2791" s="90">
        <f>IFERROR(VLOOKUP(CONCATENATE($A2791,"C"),'05 APU'!$T:$AB,9,),0)</f>
        <v>0</v>
      </c>
      <c r="R2791" s="90">
        <f>IFERROR(VLOOKUP(CONCATENATE($A2791,"B"),'05 APU'!$T:$AB,9,),0)</f>
        <v>0</v>
      </c>
      <c r="S2791" s="90">
        <f>IFERROR(VLOOKUP(CONCATENATE($A2791,"A"),'05 APU'!$T:$AB,9,),0)</f>
        <v>0</v>
      </c>
      <c r="U2791" s="421"/>
      <c r="V2791" s="424"/>
      <c r="W2791" s="429" t="s">
        <v>7203</v>
      </c>
    </row>
    <row r="2792" spans="1:23" ht="42" x14ac:dyDescent="0.25">
      <c r="A2792" s="88">
        <v>2782</v>
      </c>
      <c r="B2792" s="673" t="s">
        <v>5685</v>
      </c>
      <c r="C2792" s="682" t="s">
        <v>6834</v>
      </c>
      <c r="D2792" s="681" t="str">
        <f>IFERROR(VLOOKUP(CONCATENATE($A2792,"T"),'05 APU'!$1:$1048576,3,),"")</f>
        <v/>
      </c>
      <c r="E2792" s="681" t="str">
        <f>IFERROR(VLOOKUP(CONCATENATE($A2792,"T2"),'05 APU'!$1:$1048576,3,),"")</f>
        <v/>
      </c>
      <c r="F2792" s="681" t="str">
        <f>IFERROR(VLOOKUP(CONCATENATE($A2792,"T3"),'05 APU'!$1:$1048576,3,),"")</f>
        <v/>
      </c>
      <c r="G2792" s="672" t="s">
        <v>138</v>
      </c>
      <c r="H2792" s="351"/>
      <c r="I2792" s="90">
        <f>IFERROR((VLOOKUP(CONCATENATE($A2792,"D"),'05 APU'!$1:$1048576,9,)),0)</f>
        <v>0</v>
      </c>
      <c r="J2792" s="90">
        <f t="shared" si="87"/>
        <v>0</v>
      </c>
      <c r="K2792" s="297" t="str">
        <f>IFERROR(VLOOKUP(CONCATENATE($A2792,"C"),'05 APU'!$1:$1048576,9,),"")</f>
        <v/>
      </c>
      <c r="L2792" s="297" t="str">
        <f>IFERROR(VLOOKUP(CONCATENATE($A2792,"B"),'05 APU'!$1:$1048576,9,),"")</f>
        <v/>
      </c>
      <c r="M2792" s="297" t="str">
        <f>IFERROR(VLOOKUP(CONCATENATE($A2792,"A"),'05 APU'!$1:$1048576,9,),"")</f>
        <v/>
      </c>
      <c r="N2792" s="86"/>
      <c r="O2792" s="90">
        <f>IFERROR(VLOOKUP(CONCATENATE($A2792,"D"),'05 APU'!$T:$AB,9,),0)</f>
        <v>0</v>
      </c>
      <c r="P2792" s="90">
        <f t="shared" si="88"/>
        <v>0</v>
      </c>
      <c r="Q2792" s="90">
        <f>IFERROR(VLOOKUP(CONCATENATE($A2792,"C"),'05 APU'!$T:$AB,9,),0)</f>
        <v>0</v>
      </c>
      <c r="R2792" s="90">
        <f>IFERROR(VLOOKUP(CONCATENATE($A2792,"B"),'05 APU'!$T:$AB,9,),0)</f>
        <v>0</v>
      </c>
      <c r="S2792" s="90">
        <f>IFERROR(VLOOKUP(CONCATENATE($A2792,"A"),'05 APU'!$T:$AB,9,),0)</f>
        <v>0</v>
      </c>
      <c r="U2792" s="421"/>
      <c r="V2792" s="424"/>
      <c r="W2792" s="429" t="s">
        <v>7203</v>
      </c>
    </row>
    <row r="2793" spans="1:23" ht="42" x14ac:dyDescent="0.25">
      <c r="A2793" s="88">
        <v>2783</v>
      </c>
      <c r="B2793" s="673" t="s">
        <v>5686</v>
      </c>
      <c r="C2793" s="682" t="s">
        <v>6835</v>
      </c>
      <c r="D2793" s="681" t="str">
        <f>IFERROR(VLOOKUP(CONCATENATE($A2793,"T"),'05 APU'!$1:$1048576,3,),"")</f>
        <v/>
      </c>
      <c r="E2793" s="681" t="str">
        <f>IFERROR(VLOOKUP(CONCATENATE($A2793,"T2"),'05 APU'!$1:$1048576,3,),"")</f>
        <v/>
      </c>
      <c r="F2793" s="681" t="str">
        <f>IFERROR(VLOOKUP(CONCATENATE($A2793,"T3"),'05 APU'!$1:$1048576,3,),"")</f>
        <v/>
      </c>
      <c r="G2793" s="672" t="s">
        <v>138</v>
      </c>
      <c r="H2793" s="351"/>
      <c r="I2793" s="90">
        <f>IFERROR((VLOOKUP(CONCATENATE($A2793,"D"),'05 APU'!$1:$1048576,9,)),0)</f>
        <v>0</v>
      </c>
      <c r="J2793" s="90">
        <f t="shared" si="87"/>
        <v>0</v>
      </c>
      <c r="K2793" s="297" t="str">
        <f>IFERROR(VLOOKUP(CONCATENATE($A2793,"C"),'05 APU'!$1:$1048576,9,),"")</f>
        <v/>
      </c>
      <c r="L2793" s="297" t="str">
        <f>IFERROR(VLOOKUP(CONCATENATE($A2793,"B"),'05 APU'!$1:$1048576,9,),"")</f>
        <v/>
      </c>
      <c r="M2793" s="297" t="str">
        <f>IFERROR(VLOOKUP(CONCATENATE($A2793,"A"),'05 APU'!$1:$1048576,9,),"")</f>
        <v/>
      </c>
      <c r="N2793" s="86"/>
      <c r="O2793" s="90">
        <f>IFERROR(VLOOKUP(CONCATENATE($A2793,"D"),'05 APU'!$T:$AB,9,),0)</f>
        <v>0</v>
      </c>
      <c r="P2793" s="90">
        <f t="shared" si="88"/>
        <v>0</v>
      </c>
      <c r="Q2793" s="90">
        <f>IFERROR(VLOOKUP(CONCATENATE($A2793,"C"),'05 APU'!$T:$AB,9,),0)</f>
        <v>0</v>
      </c>
      <c r="R2793" s="90">
        <f>IFERROR(VLOOKUP(CONCATENATE($A2793,"B"),'05 APU'!$T:$AB,9,),0)</f>
        <v>0</v>
      </c>
      <c r="S2793" s="90">
        <f>IFERROR(VLOOKUP(CONCATENATE($A2793,"A"),'05 APU'!$T:$AB,9,),0)</f>
        <v>0</v>
      </c>
      <c r="U2793" s="421"/>
      <c r="V2793" s="424"/>
      <c r="W2793" s="429" t="s">
        <v>7203</v>
      </c>
    </row>
    <row r="2794" spans="1:23" ht="42" x14ac:dyDescent="0.25">
      <c r="A2794" s="88">
        <v>2784</v>
      </c>
      <c r="B2794" s="673" t="s">
        <v>5687</v>
      </c>
      <c r="C2794" s="682" t="s">
        <v>6836</v>
      </c>
      <c r="D2794" s="681" t="str">
        <f>IFERROR(VLOOKUP(CONCATENATE($A2794,"T"),'05 APU'!$1:$1048576,3,),"")</f>
        <v/>
      </c>
      <c r="E2794" s="681" t="str">
        <f>IFERROR(VLOOKUP(CONCATENATE($A2794,"T2"),'05 APU'!$1:$1048576,3,),"")</f>
        <v/>
      </c>
      <c r="F2794" s="681" t="str">
        <f>IFERROR(VLOOKUP(CONCATENATE($A2794,"T3"),'05 APU'!$1:$1048576,3,),"")</f>
        <v/>
      </c>
      <c r="G2794" s="672" t="s">
        <v>138</v>
      </c>
      <c r="H2794" s="351"/>
      <c r="I2794" s="90">
        <f>IFERROR((VLOOKUP(CONCATENATE($A2794,"D"),'05 APU'!$1:$1048576,9,)),0)</f>
        <v>0</v>
      </c>
      <c r="J2794" s="90">
        <f t="shared" si="87"/>
        <v>0</v>
      </c>
      <c r="K2794" s="297" t="str">
        <f>IFERROR(VLOOKUP(CONCATENATE($A2794,"C"),'05 APU'!$1:$1048576,9,),"")</f>
        <v/>
      </c>
      <c r="L2794" s="297" t="str">
        <f>IFERROR(VLOOKUP(CONCATENATE($A2794,"B"),'05 APU'!$1:$1048576,9,),"")</f>
        <v/>
      </c>
      <c r="M2794" s="297" t="str">
        <f>IFERROR(VLOOKUP(CONCATENATE($A2794,"A"),'05 APU'!$1:$1048576,9,),"")</f>
        <v/>
      </c>
      <c r="N2794" s="86"/>
      <c r="O2794" s="90">
        <f>IFERROR(VLOOKUP(CONCATENATE($A2794,"D"),'05 APU'!$T:$AB,9,),0)</f>
        <v>0</v>
      </c>
      <c r="P2794" s="90">
        <f t="shared" si="88"/>
        <v>0</v>
      </c>
      <c r="Q2794" s="90">
        <f>IFERROR(VLOOKUP(CONCATENATE($A2794,"C"),'05 APU'!$T:$AB,9,),0)</f>
        <v>0</v>
      </c>
      <c r="R2794" s="90">
        <f>IFERROR(VLOOKUP(CONCATENATE($A2794,"B"),'05 APU'!$T:$AB,9,),0)</f>
        <v>0</v>
      </c>
      <c r="S2794" s="90">
        <f>IFERROR(VLOOKUP(CONCATENATE($A2794,"A"),'05 APU'!$T:$AB,9,),0)</f>
        <v>0</v>
      </c>
      <c r="U2794" s="421"/>
      <c r="V2794" s="424"/>
      <c r="W2794" s="429" t="s">
        <v>7203</v>
      </c>
    </row>
    <row r="2795" spans="1:23" ht="42" x14ac:dyDescent="0.25">
      <c r="A2795" s="88">
        <v>2785</v>
      </c>
      <c r="B2795" s="673" t="s">
        <v>5688</v>
      </c>
      <c r="C2795" s="682" t="s">
        <v>6837</v>
      </c>
      <c r="D2795" s="681" t="str">
        <f>IFERROR(VLOOKUP(CONCATENATE($A2795,"T"),'05 APU'!$1:$1048576,3,),"")</f>
        <v/>
      </c>
      <c r="E2795" s="681" t="str">
        <f>IFERROR(VLOOKUP(CONCATENATE($A2795,"T2"),'05 APU'!$1:$1048576,3,),"")</f>
        <v/>
      </c>
      <c r="F2795" s="681" t="str">
        <f>IFERROR(VLOOKUP(CONCATENATE($A2795,"T3"),'05 APU'!$1:$1048576,3,),"")</f>
        <v/>
      </c>
      <c r="G2795" s="672" t="s">
        <v>138</v>
      </c>
      <c r="H2795" s="351"/>
      <c r="I2795" s="90">
        <f>IFERROR((VLOOKUP(CONCATENATE($A2795,"D"),'05 APU'!$1:$1048576,9,)),0)</f>
        <v>0</v>
      </c>
      <c r="J2795" s="90">
        <f t="shared" si="87"/>
        <v>0</v>
      </c>
      <c r="K2795" s="297" t="str">
        <f>IFERROR(VLOOKUP(CONCATENATE($A2795,"C"),'05 APU'!$1:$1048576,9,),"")</f>
        <v/>
      </c>
      <c r="L2795" s="297" t="str">
        <f>IFERROR(VLOOKUP(CONCATENATE($A2795,"B"),'05 APU'!$1:$1048576,9,),"")</f>
        <v/>
      </c>
      <c r="M2795" s="297" t="str">
        <f>IFERROR(VLOOKUP(CONCATENATE($A2795,"A"),'05 APU'!$1:$1048576,9,),"")</f>
        <v/>
      </c>
      <c r="N2795" s="86"/>
      <c r="O2795" s="90">
        <f>IFERROR(VLOOKUP(CONCATENATE($A2795,"D"),'05 APU'!$T:$AB,9,),0)</f>
        <v>0</v>
      </c>
      <c r="P2795" s="90">
        <f t="shared" si="88"/>
        <v>0</v>
      </c>
      <c r="Q2795" s="90">
        <f>IFERROR(VLOOKUP(CONCATENATE($A2795,"C"),'05 APU'!$T:$AB,9,),0)</f>
        <v>0</v>
      </c>
      <c r="R2795" s="90">
        <f>IFERROR(VLOOKUP(CONCATENATE($A2795,"B"),'05 APU'!$T:$AB,9,),0)</f>
        <v>0</v>
      </c>
      <c r="S2795" s="90">
        <f>IFERROR(VLOOKUP(CONCATENATE($A2795,"A"),'05 APU'!$T:$AB,9,),0)</f>
        <v>0</v>
      </c>
      <c r="U2795" s="421"/>
      <c r="V2795" s="424"/>
      <c r="W2795" s="429" t="s">
        <v>7203</v>
      </c>
    </row>
    <row r="2796" spans="1:23" ht="42" x14ac:dyDescent="0.25">
      <c r="A2796" s="88">
        <v>2786</v>
      </c>
      <c r="B2796" s="673" t="s">
        <v>5689</v>
      </c>
      <c r="C2796" s="682" t="s">
        <v>6838</v>
      </c>
      <c r="D2796" s="681" t="str">
        <f>IFERROR(VLOOKUP(CONCATENATE($A2796,"T"),'05 APU'!$1:$1048576,3,),"")</f>
        <v/>
      </c>
      <c r="E2796" s="681" t="str">
        <f>IFERROR(VLOOKUP(CONCATENATE($A2796,"T2"),'05 APU'!$1:$1048576,3,),"")</f>
        <v/>
      </c>
      <c r="F2796" s="681" t="str">
        <f>IFERROR(VLOOKUP(CONCATENATE($A2796,"T3"),'05 APU'!$1:$1048576,3,),"")</f>
        <v/>
      </c>
      <c r="G2796" s="672" t="s">
        <v>138</v>
      </c>
      <c r="H2796" s="351"/>
      <c r="I2796" s="90">
        <f>IFERROR((VLOOKUP(CONCATENATE($A2796,"D"),'05 APU'!$1:$1048576,9,)),0)</f>
        <v>0</v>
      </c>
      <c r="J2796" s="90">
        <f t="shared" si="87"/>
        <v>0</v>
      </c>
      <c r="K2796" s="297" t="str">
        <f>IFERROR(VLOOKUP(CONCATENATE($A2796,"C"),'05 APU'!$1:$1048576,9,),"")</f>
        <v/>
      </c>
      <c r="L2796" s="297" t="str">
        <f>IFERROR(VLOOKUP(CONCATENATE($A2796,"B"),'05 APU'!$1:$1048576,9,),"")</f>
        <v/>
      </c>
      <c r="M2796" s="297" t="str">
        <f>IFERROR(VLOOKUP(CONCATENATE($A2796,"A"),'05 APU'!$1:$1048576,9,),"")</f>
        <v/>
      </c>
      <c r="N2796" s="86"/>
      <c r="O2796" s="90">
        <f>IFERROR(VLOOKUP(CONCATENATE($A2796,"D"),'05 APU'!$T:$AB,9,),0)</f>
        <v>0</v>
      </c>
      <c r="P2796" s="90">
        <f t="shared" si="88"/>
        <v>0</v>
      </c>
      <c r="Q2796" s="90">
        <f>IFERROR(VLOOKUP(CONCATENATE($A2796,"C"),'05 APU'!$T:$AB,9,),0)</f>
        <v>0</v>
      </c>
      <c r="R2796" s="90">
        <f>IFERROR(VLOOKUP(CONCATENATE($A2796,"B"),'05 APU'!$T:$AB,9,),0)</f>
        <v>0</v>
      </c>
      <c r="S2796" s="90">
        <f>IFERROR(VLOOKUP(CONCATENATE($A2796,"A"),'05 APU'!$T:$AB,9,),0)</f>
        <v>0</v>
      </c>
      <c r="U2796" s="421"/>
      <c r="V2796" s="424"/>
      <c r="W2796" s="429" t="s">
        <v>7203</v>
      </c>
    </row>
    <row r="2797" spans="1:23" ht="42" x14ac:dyDescent="0.25">
      <c r="A2797" s="88">
        <v>2787</v>
      </c>
      <c r="B2797" s="673" t="s">
        <v>5690</v>
      </c>
      <c r="C2797" s="682" t="s">
        <v>6839</v>
      </c>
      <c r="D2797" s="681" t="str">
        <f>IFERROR(VLOOKUP(CONCATENATE($A2797,"T"),'05 APU'!$1:$1048576,3,),"")</f>
        <v/>
      </c>
      <c r="E2797" s="681" t="str">
        <f>IFERROR(VLOOKUP(CONCATENATE($A2797,"T2"),'05 APU'!$1:$1048576,3,),"")</f>
        <v/>
      </c>
      <c r="F2797" s="681" t="str">
        <f>IFERROR(VLOOKUP(CONCATENATE($A2797,"T3"),'05 APU'!$1:$1048576,3,),"")</f>
        <v/>
      </c>
      <c r="G2797" s="672" t="s">
        <v>138</v>
      </c>
      <c r="H2797" s="351"/>
      <c r="I2797" s="90">
        <f>IFERROR((VLOOKUP(CONCATENATE($A2797,"D"),'05 APU'!$1:$1048576,9,)),0)</f>
        <v>0</v>
      </c>
      <c r="J2797" s="90">
        <f t="shared" si="87"/>
        <v>0</v>
      </c>
      <c r="K2797" s="297" t="str">
        <f>IFERROR(VLOOKUP(CONCATENATE($A2797,"C"),'05 APU'!$1:$1048576,9,),"")</f>
        <v/>
      </c>
      <c r="L2797" s="297" t="str">
        <f>IFERROR(VLOOKUP(CONCATENATE($A2797,"B"),'05 APU'!$1:$1048576,9,),"")</f>
        <v/>
      </c>
      <c r="M2797" s="297" t="str">
        <f>IFERROR(VLOOKUP(CONCATENATE($A2797,"A"),'05 APU'!$1:$1048576,9,),"")</f>
        <v/>
      </c>
      <c r="N2797" s="86"/>
      <c r="O2797" s="90">
        <f>IFERROR(VLOOKUP(CONCATENATE($A2797,"D"),'05 APU'!$T:$AB,9,),0)</f>
        <v>0</v>
      </c>
      <c r="P2797" s="90">
        <f t="shared" si="88"/>
        <v>0</v>
      </c>
      <c r="Q2797" s="90">
        <f>IFERROR(VLOOKUP(CONCATENATE($A2797,"C"),'05 APU'!$T:$AB,9,),0)</f>
        <v>0</v>
      </c>
      <c r="R2797" s="90">
        <f>IFERROR(VLOOKUP(CONCATENATE($A2797,"B"),'05 APU'!$T:$AB,9,),0)</f>
        <v>0</v>
      </c>
      <c r="S2797" s="90">
        <f>IFERROR(VLOOKUP(CONCATENATE($A2797,"A"),'05 APU'!$T:$AB,9,),0)</f>
        <v>0</v>
      </c>
      <c r="U2797" s="421"/>
      <c r="V2797" s="424"/>
      <c r="W2797" s="429" t="s">
        <v>7203</v>
      </c>
    </row>
    <row r="2798" spans="1:23" ht="42" x14ac:dyDescent="0.25">
      <c r="A2798" s="88">
        <v>2788</v>
      </c>
      <c r="B2798" s="673" t="s">
        <v>5691</v>
      </c>
      <c r="C2798" s="682" t="s">
        <v>6840</v>
      </c>
      <c r="D2798" s="681" t="str">
        <f>IFERROR(VLOOKUP(CONCATENATE($A2798,"T"),'05 APU'!$1:$1048576,3,),"")</f>
        <v/>
      </c>
      <c r="E2798" s="681" t="str">
        <f>IFERROR(VLOOKUP(CONCATENATE($A2798,"T2"),'05 APU'!$1:$1048576,3,),"")</f>
        <v/>
      </c>
      <c r="F2798" s="681" t="str">
        <f>IFERROR(VLOOKUP(CONCATENATE($A2798,"T3"),'05 APU'!$1:$1048576,3,),"")</f>
        <v/>
      </c>
      <c r="G2798" s="672" t="s">
        <v>138</v>
      </c>
      <c r="H2798" s="351"/>
      <c r="I2798" s="90">
        <f>IFERROR((VLOOKUP(CONCATENATE($A2798,"D"),'05 APU'!$1:$1048576,9,)),0)</f>
        <v>0</v>
      </c>
      <c r="J2798" s="90">
        <f t="shared" si="87"/>
        <v>0</v>
      </c>
      <c r="K2798" s="297" t="str">
        <f>IFERROR(VLOOKUP(CONCATENATE($A2798,"C"),'05 APU'!$1:$1048576,9,),"")</f>
        <v/>
      </c>
      <c r="L2798" s="297" t="str">
        <f>IFERROR(VLOOKUP(CONCATENATE($A2798,"B"),'05 APU'!$1:$1048576,9,),"")</f>
        <v/>
      </c>
      <c r="M2798" s="297" t="str">
        <f>IFERROR(VLOOKUP(CONCATENATE($A2798,"A"),'05 APU'!$1:$1048576,9,),"")</f>
        <v/>
      </c>
      <c r="N2798" s="86"/>
      <c r="O2798" s="90">
        <f>IFERROR(VLOOKUP(CONCATENATE($A2798,"D"),'05 APU'!$T:$AB,9,),0)</f>
        <v>0</v>
      </c>
      <c r="P2798" s="90">
        <f t="shared" si="88"/>
        <v>0</v>
      </c>
      <c r="Q2798" s="90">
        <f>IFERROR(VLOOKUP(CONCATENATE($A2798,"C"),'05 APU'!$T:$AB,9,),0)</f>
        <v>0</v>
      </c>
      <c r="R2798" s="90">
        <f>IFERROR(VLOOKUP(CONCATENATE($A2798,"B"),'05 APU'!$T:$AB,9,),0)</f>
        <v>0</v>
      </c>
      <c r="S2798" s="90">
        <f>IFERROR(VLOOKUP(CONCATENATE($A2798,"A"),'05 APU'!$T:$AB,9,),0)</f>
        <v>0</v>
      </c>
      <c r="U2798" s="421"/>
      <c r="V2798" s="424"/>
      <c r="W2798" s="429" t="s">
        <v>7203</v>
      </c>
    </row>
    <row r="2799" spans="1:23" ht="31.5" x14ac:dyDescent="0.25">
      <c r="A2799" s="88">
        <v>2789</v>
      </c>
      <c r="B2799" s="673" t="s">
        <v>5692</v>
      </c>
      <c r="C2799" s="682" t="s">
        <v>6841</v>
      </c>
      <c r="D2799" s="681" t="str">
        <f>IFERROR(VLOOKUP(CONCATENATE($A2799,"T"),'05 APU'!$1:$1048576,3,),"")</f>
        <v/>
      </c>
      <c r="E2799" s="681" t="str">
        <f>IFERROR(VLOOKUP(CONCATENATE($A2799,"T2"),'05 APU'!$1:$1048576,3,),"")</f>
        <v/>
      </c>
      <c r="F2799" s="681" t="str">
        <f>IFERROR(VLOOKUP(CONCATENATE($A2799,"T3"),'05 APU'!$1:$1048576,3,),"")</f>
        <v/>
      </c>
      <c r="G2799" s="672" t="s">
        <v>138</v>
      </c>
      <c r="H2799" s="351"/>
      <c r="I2799" s="90">
        <f>IFERROR((VLOOKUP(CONCATENATE($A2799,"D"),'05 APU'!$1:$1048576,9,)),0)</f>
        <v>0</v>
      </c>
      <c r="J2799" s="90">
        <f t="shared" si="87"/>
        <v>0</v>
      </c>
      <c r="K2799" s="297" t="str">
        <f>IFERROR(VLOOKUP(CONCATENATE($A2799,"C"),'05 APU'!$1:$1048576,9,),"")</f>
        <v/>
      </c>
      <c r="L2799" s="297" t="str">
        <f>IFERROR(VLOOKUP(CONCATENATE($A2799,"B"),'05 APU'!$1:$1048576,9,),"")</f>
        <v/>
      </c>
      <c r="M2799" s="297" t="str">
        <f>IFERROR(VLOOKUP(CONCATENATE($A2799,"A"),'05 APU'!$1:$1048576,9,),"")</f>
        <v/>
      </c>
      <c r="N2799" s="86"/>
      <c r="O2799" s="90">
        <f>IFERROR(VLOOKUP(CONCATENATE($A2799,"D"),'05 APU'!$T:$AB,9,),0)</f>
        <v>0</v>
      </c>
      <c r="P2799" s="90">
        <f t="shared" si="88"/>
        <v>0</v>
      </c>
      <c r="Q2799" s="90">
        <f>IFERROR(VLOOKUP(CONCATENATE($A2799,"C"),'05 APU'!$T:$AB,9,),0)</f>
        <v>0</v>
      </c>
      <c r="R2799" s="90">
        <f>IFERROR(VLOOKUP(CONCATENATE($A2799,"B"),'05 APU'!$T:$AB,9,),0)</f>
        <v>0</v>
      </c>
      <c r="S2799" s="90">
        <f>IFERROR(VLOOKUP(CONCATENATE($A2799,"A"),'05 APU'!$T:$AB,9,),0)</f>
        <v>0</v>
      </c>
      <c r="U2799" s="421"/>
      <c r="V2799" s="424"/>
      <c r="W2799" s="429" t="s">
        <v>7203</v>
      </c>
    </row>
    <row r="2800" spans="1:23" ht="31.5" x14ac:dyDescent="0.25">
      <c r="A2800" s="88">
        <v>2790</v>
      </c>
      <c r="B2800" s="673" t="s">
        <v>5693</v>
      </c>
      <c r="C2800" s="682" t="s">
        <v>6842</v>
      </c>
      <c r="D2800" s="681" t="str">
        <f>IFERROR(VLOOKUP(CONCATENATE($A2800,"T"),'05 APU'!$1:$1048576,3,),"")</f>
        <v/>
      </c>
      <c r="E2800" s="681" t="str">
        <f>IFERROR(VLOOKUP(CONCATENATE($A2800,"T2"),'05 APU'!$1:$1048576,3,),"")</f>
        <v/>
      </c>
      <c r="F2800" s="681" t="str">
        <f>IFERROR(VLOOKUP(CONCATENATE($A2800,"T3"),'05 APU'!$1:$1048576,3,),"")</f>
        <v/>
      </c>
      <c r="G2800" s="672" t="s">
        <v>138</v>
      </c>
      <c r="H2800" s="351"/>
      <c r="I2800" s="90">
        <f>IFERROR((VLOOKUP(CONCATENATE($A2800,"D"),'05 APU'!$1:$1048576,9,)),0)</f>
        <v>0</v>
      </c>
      <c r="J2800" s="90">
        <f t="shared" si="87"/>
        <v>0</v>
      </c>
      <c r="K2800" s="297" t="str">
        <f>IFERROR(VLOOKUP(CONCATENATE($A2800,"C"),'05 APU'!$1:$1048576,9,),"")</f>
        <v/>
      </c>
      <c r="L2800" s="297" t="str">
        <f>IFERROR(VLOOKUP(CONCATENATE($A2800,"B"),'05 APU'!$1:$1048576,9,),"")</f>
        <v/>
      </c>
      <c r="M2800" s="297" t="str">
        <f>IFERROR(VLOOKUP(CONCATENATE($A2800,"A"),'05 APU'!$1:$1048576,9,),"")</f>
        <v/>
      </c>
      <c r="N2800" s="86"/>
      <c r="O2800" s="90">
        <f>IFERROR(VLOOKUP(CONCATENATE($A2800,"D"),'05 APU'!$T:$AB,9,),0)</f>
        <v>0</v>
      </c>
      <c r="P2800" s="90">
        <f t="shared" si="88"/>
        <v>0</v>
      </c>
      <c r="Q2800" s="90">
        <f>IFERROR(VLOOKUP(CONCATENATE($A2800,"C"),'05 APU'!$T:$AB,9,),0)</f>
        <v>0</v>
      </c>
      <c r="R2800" s="90">
        <f>IFERROR(VLOOKUP(CONCATENATE($A2800,"B"),'05 APU'!$T:$AB,9,),0)</f>
        <v>0</v>
      </c>
      <c r="S2800" s="90">
        <f>IFERROR(VLOOKUP(CONCATENATE($A2800,"A"),'05 APU'!$T:$AB,9,),0)</f>
        <v>0</v>
      </c>
      <c r="U2800" s="421"/>
      <c r="V2800" s="424"/>
      <c r="W2800" s="429" t="s">
        <v>7203</v>
      </c>
    </row>
    <row r="2801" spans="1:23" ht="31.5" x14ac:dyDescent="0.25">
      <c r="A2801" s="88">
        <v>2791</v>
      </c>
      <c r="B2801" s="673" t="s">
        <v>5694</v>
      </c>
      <c r="C2801" s="682" t="s">
        <v>6843</v>
      </c>
      <c r="D2801" s="681" t="str">
        <f>IFERROR(VLOOKUP(CONCATENATE($A2801,"T"),'05 APU'!$1:$1048576,3,),"")</f>
        <v/>
      </c>
      <c r="E2801" s="681" t="str">
        <f>IFERROR(VLOOKUP(CONCATENATE($A2801,"T2"),'05 APU'!$1:$1048576,3,),"")</f>
        <v/>
      </c>
      <c r="F2801" s="681" t="str">
        <f>IFERROR(VLOOKUP(CONCATENATE($A2801,"T3"),'05 APU'!$1:$1048576,3,),"")</f>
        <v/>
      </c>
      <c r="G2801" s="672" t="s">
        <v>138</v>
      </c>
      <c r="H2801" s="351"/>
      <c r="I2801" s="90">
        <f>IFERROR((VLOOKUP(CONCATENATE($A2801,"D"),'05 APU'!$1:$1048576,9,)),0)</f>
        <v>0</v>
      </c>
      <c r="J2801" s="90">
        <f t="shared" si="87"/>
        <v>0</v>
      </c>
      <c r="K2801" s="297" t="str">
        <f>IFERROR(VLOOKUP(CONCATENATE($A2801,"C"),'05 APU'!$1:$1048576,9,),"")</f>
        <v/>
      </c>
      <c r="L2801" s="297" t="str">
        <f>IFERROR(VLOOKUP(CONCATENATE($A2801,"B"),'05 APU'!$1:$1048576,9,),"")</f>
        <v/>
      </c>
      <c r="M2801" s="297" t="str">
        <f>IFERROR(VLOOKUP(CONCATENATE($A2801,"A"),'05 APU'!$1:$1048576,9,),"")</f>
        <v/>
      </c>
      <c r="N2801" s="86"/>
      <c r="O2801" s="90">
        <f>IFERROR(VLOOKUP(CONCATENATE($A2801,"D"),'05 APU'!$T:$AB,9,),0)</f>
        <v>0</v>
      </c>
      <c r="P2801" s="90">
        <f t="shared" si="88"/>
        <v>0</v>
      </c>
      <c r="Q2801" s="90">
        <f>IFERROR(VLOOKUP(CONCATENATE($A2801,"C"),'05 APU'!$T:$AB,9,),0)</f>
        <v>0</v>
      </c>
      <c r="R2801" s="90">
        <f>IFERROR(VLOOKUP(CONCATENATE($A2801,"B"),'05 APU'!$T:$AB,9,),0)</f>
        <v>0</v>
      </c>
      <c r="S2801" s="90">
        <f>IFERROR(VLOOKUP(CONCATENATE($A2801,"A"),'05 APU'!$T:$AB,9,),0)</f>
        <v>0</v>
      </c>
      <c r="U2801" s="421"/>
      <c r="V2801" s="424"/>
      <c r="W2801" s="429" t="s">
        <v>7203</v>
      </c>
    </row>
    <row r="2802" spans="1:23" ht="31.5" x14ac:dyDescent="0.25">
      <c r="A2802" s="88">
        <v>2792</v>
      </c>
      <c r="B2802" s="673" t="s">
        <v>5695</v>
      </c>
      <c r="C2802" s="682" t="s">
        <v>6844</v>
      </c>
      <c r="D2802" s="681" t="str">
        <f>IFERROR(VLOOKUP(CONCATENATE($A2802,"T"),'05 APU'!$1:$1048576,3,),"")</f>
        <v/>
      </c>
      <c r="E2802" s="681" t="str">
        <f>IFERROR(VLOOKUP(CONCATENATE($A2802,"T2"),'05 APU'!$1:$1048576,3,),"")</f>
        <v/>
      </c>
      <c r="F2802" s="681" t="str">
        <f>IFERROR(VLOOKUP(CONCATENATE($A2802,"T3"),'05 APU'!$1:$1048576,3,),"")</f>
        <v/>
      </c>
      <c r="G2802" s="672" t="s">
        <v>138</v>
      </c>
      <c r="H2802" s="351"/>
      <c r="I2802" s="90">
        <f>IFERROR((VLOOKUP(CONCATENATE($A2802,"D"),'05 APU'!$1:$1048576,9,)),0)</f>
        <v>0</v>
      </c>
      <c r="J2802" s="90">
        <f t="shared" si="87"/>
        <v>0</v>
      </c>
      <c r="K2802" s="297" t="str">
        <f>IFERROR(VLOOKUP(CONCATENATE($A2802,"C"),'05 APU'!$1:$1048576,9,),"")</f>
        <v/>
      </c>
      <c r="L2802" s="297" t="str">
        <f>IFERROR(VLOOKUP(CONCATENATE($A2802,"B"),'05 APU'!$1:$1048576,9,),"")</f>
        <v/>
      </c>
      <c r="M2802" s="297" t="str">
        <f>IFERROR(VLOOKUP(CONCATENATE($A2802,"A"),'05 APU'!$1:$1048576,9,),"")</f>
        <v/>
      </c>
      <c r="N2802" s="86"/>
      <c r="O2802" s="90">
        <f>IFERROR(VLOOKUP(CONCATENATE($A2802,"D"),'05 APU'!$T:$AB,9,),0)</f>
        <v>0</v>
      </c>
      <c r="P2802" s="90">
        <f t="shared" si="88"/>
        <v>0</v>
      </c>
      <c r="Q2802" s="90">
        <f>IFERROR(VLOOKUP(CONCATENATE($A2802,"C"),'05 APU'!$T:$AB,9,),0)</f>
        <v>0</v>
      </c>
      <c r="R2802" s="90">
        <f>IFERROR(VLOOKUP(CONCATENATE($A2802,"B"),'05 APU'!$T:$AB,9,),0)</f>
        <v>0</v>
      </c>
      <c r="S2802" s="90">
        <f>IFERROR(VLOOKUP(CONCATENATE($A2802,"A"),'05 APU'!$T:$AB,9,),0)</f>
        <v>0</v>
      </c>
      <c r="U2802" s="421"/>
      <c r="V2802" s="424"/>
      <c r="W2802" s="429" t="s">
        <v>7203</v>
      </c>
    </row>
    <row r="2803" spans="1:23" ht="31.5" x14ac:dyDescent="0.25">
      <c r="A2803" s="88">
        <v>2793</v>
      </c>
      <c r="B2803" s="673" t="s">
        <v>5696</v>
      </c>
      <c r="C2803" s="682" t="s">
        <v>6845</v>
      </c>
      <c r="D2803" s="681" t="str">
        <f>IFERROR(VLOOKUP(CONCATENATE($A2803,"T"),'05 APU'!$1:$1048576,3,),"")</f>
        <v/>
      </c>
      <c r="E2803" s="681" t="str">
        <f>IFERROR(VLOOKUP(CONCATENATE($A2803,"T2"),'05 APU'!$1:$1048576,3,),"")</f>
        <v/>
      </c>
      <c r="F2803" s="681" t="str">
        <f>IFERROR(VLOOKUP(CONCATENATE($A2803,"T3"),'05 APU'!$1:$1048576,3,),"")</f>
        <v/>
      </c>
      <c r="G2803" s="672" t="s">
        <v>138</v>
      </c>
      <c r="H2803" s="351"/>
      <c r="I2803" s="90">
        <f>IFERROR((VLOOKUP(CONCATENATE($A2803,"D"),'05 APU'!$1:$1048576,9,)),0)</f>
        <v>0</v>
      </c>
      <c r="J2803" s="90">
        <f t="shared" ref="J2803:J2866" si="89">IFERROR(I2803*H2803,0)</f>
        <v>0</v>
      </c>
      <c r="K2803" s="297" t="str">
        <f>IFERROR(VLOOKUP(CONCATENATE($A2803,"C"),'05 APU'!$1:$1048576,9,),"")</f>
        <v/>
      </c>
      <c r="L2803" s="297" t="str">
        <f>IFERROR(VLOOKUP(CONCATENATE($A2803,"B"),'05 APU'!$1:$1048576,9,),"")</f>
        <v/>
      </c>
      <c r="M2803" s="297" t="str">
        <f>IFERROR(VLOOKUP(CONCATENATE($A2803,"A"),'05 APU'!$1:$1048576,9,),"")</f>
        <v/>
      </c>
      <c r="N2803" s="86"/>
      <c r="O2803" s="90">
        <f>IFERROR(VLOOKUP(CONCATENATE($A2803,"D"),'05 APU'!$T:$AB,9,),0)</f>
        <v>0</v>
      </c>
      <c r="P2803" s="90">
        <f t="shared" si="88"/>
        <v>0</v>
      </c>
      <c r="Q2803" s="90">
        <f>IFERROR(VLOOKUP(CONCATENATE($A2803,"C"),'05 APU'!$T:$AB,9,),0)</f>
        <v>0</v>
      </c>
      <c r="R2803" s="90">
        <f>IFERROR(VLOOKUP(CONCATENATE($A2803,"B"),'05 APU'!$T:$AB,9,),0)</f>
        <v>0</v>
      </c>
      <c r="S2803" s="90">
        <f>IFERROR(VLOOKUP(CONCATENATE($A2803,"A"),'05 APU'!$T:$AB,9,),0)</f>
        <v>0</v>
      </c>
      <c r="U2803" s="421"/>
      <c r="V2803" s="424"/>
      <c r="W2803" s="429" t="s">
        <v>7203</v>
      </c>
    </row>
    <row r="2804" spans="1:23" ht="31.5" x14ac:dyDescent="0.25">
      <c r="A2804" s="88">
        <v>2794</v>
      </c>
      <c r="B2804" s="673" t="s">
        <v>5697</v>
      </c>
      <c r="C2804" s="682" t="s">
        <v>6846</v>
      </c>
      <c r="D2804" s="681" t="str">
        <f>IFERROR(VLOOKUP(CONCATENATE($A2804,"T"),'05 APU'!$1:$1048576,3,),"")</f>
        <v/>
      </c>
      <c r="E2804" s="681" t="str">
        <f>IFERROR(VLOOKUP(CONCATENATE($A2804,"T2"),'05 APU'!$1:$1048576,3,),"")</f>
        <v/>
      </c>
      <c r="F2804" s="681" t="str">
        <f>IFERROR(VLOOKUP(CONCATENATE($A2804,"T3"),'05 APU'!$1:$1048576,3,),"")</f>
        <v/>
      </c>
      <c r="G2804" s="672" t="s">
        <v>138</v>
      </c>
      <c r="H2804" s="351"/>
      <c r="I2804" s="90">
        <f>IFERROR((VLOOKUP(CONCATENATE($A2804,"D"),'05 APU'!$1:$1048576,9,)),0)</f>
        <v>0</v>
      </c>
      <c r="J2804" s="90">
        <f t="shared" si="89"/>
        <v>0</v>
      </c>
      <c r="K2804" s="297" t="str">
        <f>IFERROR(VLOOKUP(CONCATENATE($A2804,"C"),'05 APU'!$1:$1048576,9,),"")</f>
        <v/>
      </c>
      <c r="L2804" s="297" t="str">
        <f>IFERROR(VLOOKUP(CONCATENATE($A2804,"B"),'05 APU'!$1:$1048576,9,),"")</f>
        <v/>
      </c>
      <c r="M2804" s="297" t="str">
        <f>IFERROR(VLOOKUP(CONCATENATE($A2804,"A"),'05 APU'!$1:$1048576,9,),"")</f>
        <v/>
      </c>
      <c r="N2804" s="86"/>
      <c r="O2804" s="90">
        <f>IFERROR(VLOOKUP(CONCATENATE($A2804,"D"),'05 APU'!$T:$AB,9,),0)</f>
        <v>0</v>
      </c>
      <c r="P2804" s="90">
        <f t="shared" si="88"/>
        <v>0</v>
      </c>
      <c r="Q2804" s="90">
        <f>IFERROR(VLOOKUP(CONCATENATE($A2804,"C"),'05 APU'!$T:$AB,9,),0)</f>
        <v>0</v>
      </c>
      <c r="R2804" s="90">
        <f>IFERROR(VLOOKUP(CONCATENATE($A2804,"B"),'05 APU'!$T:$AB,9,),0)</f>
        <v>0</v>
      </c>
      <c r="S2804" s="90">
        <f>IFERROR(VLOOKUP(CONCATENATE($A2804,"A"),'05 APU'!$T:$AB,9,),0)</f>
        <v>0</v>
      </c>
      <c r="U2804" s="421"/>
      <c r="V2804" s="424"/>
      <c r="W2804" s="429" t="s">
        <v>7203</v>
      </c>
    </row>
    <row r="2805" spans="1:23" ht="31.5" x14ac:dyDescent="0.25">
      <c r="A2805" s="88">
        <v>2795</v>
      </c>
      <c r="B2805" s="673" t="s">
        <v>5698</v>
      </c>
      <c r="C2805" s="682" t="s">
        <v>6847</v>
      </c>
      <c r="D2805" s="681" t="str">
        <f>IFERROR(VLOOKUP(CONCATENATE($A2805,"T"),'05 APU'!$1:$1048576,3,),"")</f>
        <v/>
      </c>
      <c r="E2805" s="681" t="str">
        <f>IFERROR(VLOOKUP(CONCATENATE($A2805,"T2"),'05 APU'!$1:$1048576,3,),"")</f>
        <v/>
      </c>
      <c r="F2805" s="681" t="str">
        <f>IFERROR(VLOOKUP(CONCATENATE($A2805,"T3"),'05 APU'!$1:$1048576,3,),"")</f>
        <v/>
      </c>
      <c r="G2805" s="672" t="s">
        <v>138</v>
      </c>
      <c r="H2805" s="351"/>
      <c r="I2805" s="90">
        <f>IFERROR((VLOOKUP(CONCATENATE($A2805,"D"),'05 APU'!$1:$1048576,9,)),0)</f>
        <v>0</v>
      </c>
      <c r="J2805" s="90">
        <f t="shared" si="89"/>
        <v>0</v>
      </c>
      <c r="K2805" s="297" t="str">
        <f>IFERROR(VLOOKUP(CONCATENATE($A2805,"C"),'05 APU'!$1:$1048576,9,),"")</f>
        <v/>
      </c>
      <c r="L2805" s="297" t="str">
        <f>IFERROR(VLOOKUP(CONCATENATE($A2805,"B"),'05 APU'!$1:$1048576,9,),"")</f>
        <v/>
      </c>
      <c r="M2805" s="297" t="str">
        <f>IFERROR(VLOOKUP(CONCATENATE($A2805,"A"),'05 APU'!$1:$1048576,9,),"")</f>
        <v/>
      </c>
      <c r="N2805" s="86"/>
      <c r="O2805" s="90">
        <f>IFERROR(VLOOKUP(CONCATENATE($A2805,"D"),'05 APU'!$T:$AB,9,),0)</f>
        <v>0</v>
      </c>
      <c r="P2805" s="90">
        <f t="shared" si="88"/>
        <v>0</v>
      </c>
      <c r="Q2805" s="90">
        <f>IFERROR(VLOOKUP(CONCATENATE($A2805,"C"),'05 APU'!$T:$AB,9,),0)</f>
        <v>0</v>
      </c>
      <c r="R2805" s="90">
        <f>IFERROR(VLOOKUP(CONCATENATE($A2805,"B"),'05 APU'!$T:$AB,9,),0)</f>
        <v>0</v>
      </c>
      <c r="S2805" s="90">
        <f>IFERROR(VLOOKUP(CONCATENATE($A2805,"A"),'05 APU'!$T:$AB,9,),0)</f>
        <v>0</v>
      </c>
      <c r="U2805" s="421"/>
      <c r="V2805" s="424"/>
      <c r="W2805" s="429" t="s">
        <v>7203</v>
      </c>
    </row>
    <row r="2806" spans="1:23" ht="31.5" x14ac:dyDescent="0.25">
      <c r="A2806" s="88">
        <v>2796</v>
      </c>
      <c r="B2806" s="673" t="s">
        <v>5699</v>
      </c>
      <c r="C2806" s="682" t="s">
        <v>6848</v>
      </c>
      <c r="D2806" s="681" t="str">
        <f>IFERROR(VLOOKUP(CONCATENATE($A2806,"T"),'05 APU'!$1:$1048576,3,),"")</f>
        <v/>
      </c>
      <c r="E2806" s="681" t="str">
        <f>IFERROR(VLOOKUP(CONCATENATE($A2806,"T2"),'05 APU'!$1:$1048576,3,),"")</f>
        <v/>
      </c>
      <c r="F2806" s="681" t="str">
        <f>IFERROR(VLOOKUP(CONCATENATE($A2806,"T3"),'05 APU'!$1:$1048576,3,),"")</f>
        <v/>
      </c>
      <c r="G2806" s="672" t="s">
        <v>138</v>
      </c>
      <c r="H2806" s="351"/>
      <c r="I2806" s="90">
        <f>IFERROR((VLOOKUP(CONCATENATE($A2806,"D"),'05 APU'!$1:$1048576,9,)),0)</f>
        <v>0</v>
      </c>
      <c r="J2806" s="90">
        <f t="shared" si="89"/>
        <v>0</v>
      </c>
      <c r="K2806" s="297" t="str">
        <f>IFERROR(VLOOKUP(CONCATENATE($A2806,"C"),'05 APU'!$1:$1048576,9,),"")</f>
        <v/>
      </c>
      <c r="L2806" s="297" t="str">
        <f>IFERROR(VLOOKUP(CONCATENATE($A2806,"B"),'05 APU'!$1:$1048576,9,),"")</f>
        <v/>
      </c>
      <c r="M2806" s="297" t="str">
        <f>IFERROR(VLOOKUP(CONCATENATE($A2806,"A"),'05 APU'!$1:$1048576,9,),"")</f>
        <v/>
      </c>
      <c r="N2806" s="86"/>
      <c r="O2806" s="90">
        <f>IFERROR(VLOOKUP(CONCATENATE($A2806,"D"),'05 APU'!$T:$AB,9,),0)</f>
        <v>0</v>
      </c>
      <c r="P2806" s="90">
        <f t="shared" si="88"/>
        <v>0</v>
      </c>
      <c r="Q2806" s="90">
        <f>IFERROR(VLOOKUP(CONCATENATE($A2806,"C"),'05 APU'!$T:$AB,9,),0)</f>
        <v>0</v>
      </c>
      <c r="R2806" s="90">
        <f>IFERROR(VLOOKUP(CONCATENATE($A2806,"B"),'05 APU'!$T:$AB,9,),0)</f>
        <v>0</v>
      </c>
      <c r="S2806" s="90">
        <f>IFERROR(VLOOKUP(CONCATENATE($A2806,"A"),'05 APU'!$T:$AB,9,),0)</f>
        <v>0</v>
      </c>
      <c r="U2806" s="421"/>
      <c r="V2806" s="424"/>
      <c r="W2806" s="429" t="s">
        <v>7203</v>
      </c>
    </row>
    <row r="2807" spans="1:23" ht="31.5" x14ac:dyDescent="0.25">
      <c r="A2807" s="88">
        <v>2797</v>
      </c>
      <c r="B2807" s="673" t="s">
        <v>5700</v>
      </c>
      <c r="C2807" s="682" t="s">
        <v>6849</v>
      </c>
      <c r="D2807" s="681" t="str">
        <f>IFERROR(VLOOKUP(CONCATENATE($A2807,"T"),'05 APU'!$1:$1048576,3,),"")</f>
        <v/>
      </c>
      <c r="E2807" s="681" t="str">
        <f>IFERROR(VLOOKUP(CONCATENATE($A2807,"T2"),'05 APU'!$1:$1048576,3,),"")</f>
        <v/>
      </c>
      <c r="F2807" s="681" t="str">
        <f>IFERROR(VLOOKUP(CONCATENATE($A2807,"T3"),'05 APU'!$1:$1048576,3,),"")</f>
        <v/>
      </c>
      <c r="G2807" s="672" t="s">
        <v>138</v>
      </c>
      <c r="H2807" s="351"/>
      <c r="I2807" s="90">
        <f>IFERROR((VLOOKUP(CONCATENATE($A2807,"D"),'05 APU'!$1:$1048576,9,)),0)</f>
        <v>0</v>
      </c>
      <c r="J2807" s="90">
        <f t="shared" si="89"/>
        <v>0</v>
      </c>
      <c r="K2807" s="297" t="str">
        <f>IFERROR(VLOOKUP(CONCATENATE($A2807,"C"),'05 APU'!$1:$1048576,9,),"")</f>
        <v/>
      </c>
      <c r="L2807" s="297" t="str">
        <f>IFERROR(VLOOKUP(CONCATENATE($A2807,"B"),'05 APU'!$1:$1048576,9,),"")</f>
        <v/>
      </c>
      <c r="M2807" s="297" t="str">
        <f>IFERROR(VLOOKUP(CONCATENATE($A2807,"A"),'05 APU'!$1:$1048576,9,),"")</f>
        <v/>
      </c>
      <c r="N2807" s="86"/>
      <c r="O2807" s="90">
        <f>IFERROR(VLOOKUP(CONCATENATE($A2807,"D"),'05 APU'!$T:$AB,9,),0)</f>
        <v>0</v>
      </c>
      <c r="P2807" s="90">
        <f t="shared" si="88"/>
        <v>0</v>
      </c>
      <c r="Q2807" s="90">
        <f>IFERROR(VLOOKUP(CONCATENATE($A2807,"C"),'05 APU'!$T:$AB,9,),0)</f>
        <v>0</v>
      </c>
      <c r="R2807" s="90">
        <f>IFERROR(VLOOKUP(CONCATENATE($A2807,"B"),'05 APU'!$T:$AB,9,),0)</f>
        <v>0</v>
      </c>
      <c r="S2807" s="90">
        <f>IFERROR(VLOOKUP(CONCATENATE($A2807,"A"),'05 APU'!$T:$AB,9,),0)</f>
        <v>0</v>
      </c>
      <c r="U2807" s="421"/>
      <c r="V2807" s="424"/>
      <c r="W2807" s="429" t="s">
        <v>7203</v>
      </c>
    </row>
    <row r="2808" spans="1:23" ht="31.5" x14ac:dyDescent="0.25">
      <c r="A2808" s="88">
        <v>2798</v>
      </c>
      <c r="B2808" s="676" t="s">
        <v>7179</v>
      </c>
      <c r="C2808" s="678" t="s">
        <v>7180</v>
      </c>
      <c r="D2808" s="681" t="str">
        <f>IFERROR(VLOOKUP(CONCATENATE($A2808,"T"),'05 APU'!$1:$1048576,3,),"")</f>
        <v/>
      </c>
      <c r="E2808" s="681" t="str">
        <f>IFERROR(VLOOKUP(CONCATENATE($A2808,"T2"),'05 APU'!$1:$1048576,3,),"")</f>
        <v/>
      </c>
      <c r="F2808" s="681" t="str">
        <f>IFERROR(VLOOKUP(CONCATENATE($A2808,"T3"),'05 APU'!$1:$1048576,3,),"")</f>
        <v/>
      </c>
      <c r="G2808" s="672"/>
      <c r="H2808" s="351"/>
      <c r="I2808" s="90">
        <f>IFERROR((VLOOKUP(CONCATENATE($A2808,"D"),'05 APU'!$1:$1048576,9,)),0)</f>
        <v>0</v>
      </c>
      <c r="J2808" s="90">
        <f t="shared" si="89"/>
        <v>0</v>
      </c>
      <c r="K2808" s="297" t="str">
        <f>IFERROR(VLOOKUP(CONCATENATE($A2808,"C"),'05 APU'!$1:$1048576,9,),"")</f>
        <v/>
      </c>
      <c r="L2808" s="297" t="str">
        <f>IFERROR(VLOOKUP(CONCATENATE($A2808,"B"),'05 APU'!$1:$1048576,9,),"")</f>
        <v/>
      </c>
      <c r="M2808" s="297" t="str">
        <f>IFERROR(VLOOKUP(CONCATENATE($A2808,"A"),'05 APU'!$1:$1048576,9,),"")</f>
        <v/>
      </c>
      <c r="N2808" s="86"/>
      <c r="O2808" s="90">
        <f>IFERROR(VLOOKUP(CONCATENATE($A2808,"D"),'05 APU'!$T:$AB,9,),0)</f>
        <v>0</v>
      </c>
      <c r="P2808" s="90">
        <f t="shared" si="88"/>
        <v>0</v>
      </c>
      <c r="Q2808" s="90">
        <f>IFERROR(VLOOKUP(CONCATENATE($A2808,"C"),'05 APU'!$T:$AB,9,),0)</f>
        <v>0</v>
      </c>
      <c r="R2808" s="90">
        <f>IFERROR(VLOOKUP(CONCATENATE($A2808,"B"),'05 APU'!$T:$AB,9,),0)</f>
        <v>0</v>
      </c>
      <c r="S2808" s="90">
        <f>IFERROR(VLOOKUP(CONCATENATE($A2808,"A"),'05 APU'!$T:$AB,9,),0)</f>
        <v>0</v>
      </c>
      <c r="U2808" s="421"/>
      <c r="V2808" s="424"/>
      <c r="W2808" s="429"/>
    </row>
    <row r="2809" spans="1:23" ht="73.5" x14ac:dyDescent="0.25">
      <c r="A2809" s="88">
        <v>2799</v>
      </c>
      <c r="B2809" s="673" t="s">
        <v>5701</v>
      </c>
      <c r="C2809" s="682" t="s">
        <v>6850</v>
      </c>
      <c r="D2809" s="681" t="str">
        <f>IFERROR(VLOOKUP(CONCATENATE($A2809,"T"),'05 APU'!$1:$1048576,3,),"")</f>
        <v/>
      </c>
      <c r="E2809" s="681" t="str">
        <f>IFERROR(VLOOKUP(CONCATENATE($A2809,"T2"),'05 APU'!$1:$1048576,3,),"")</f>
        <v/>
      </c>
      <c r="F2809" s="681" t="str">
        <f>IFERROR(VLOOKUP(CONCATENATE($A2809,"T3"),'05 APU'!$1:$1048576,3,),"")</f>
        <v/>
      </c>
      <c r="G2809" s="672" t="s">
        <v>168</v>
      </c>
      <c r="H2809" s="351"/>
      <c r="I2809" s="90">
        <f>IFERROR((VLOOKUP(CONCATENATE($A2809,"D"),'05 APU'!$1:$1048576,9,)),0)</f>
        <v>0</v>
      </c>
      <c r="J2809" s="90">
        <f t="shared" si="89"/>
        <v>0</v>
      </c>
      <c r="K2809" s="297" t="str">
        <f>IFERROR(VLOOKUP(CONCATENATE($A2809,"C"),'05 APU'!$1:$1048576,9,),"")</f>
        <v/>
      </c>
      <c r="L2809" s="297" t="str">
        <f>IFERROR(VLOOKUP(CONCATENATE($A2809,"B"),'05 APU'!$1:$1048576,9,),"")</f>
        <v/>
      </c>
      <c r="M2809" s="297" t="str">
        <f>IFERROR(VLOOKUP(CONCATENATE($A2809,"A"),'05 APU'!$1:$1048576,9,),"")</f>
        <v/>
      </c>
      <c r="N2809" s="86"/>
      <c r="O2809" s="90">
        <f>IFERROR(VLOOKUP(CONCATENATE($A2809,"D"),'05 APU'!$T:$AB,9,),0)</f>
        <v>0</v>
      </c>
      <c r="P2809" s="90">
        <f t="shared" si="88"/>
        <v>0</v>
      </c>
      <c r="Q2809" s="90">
        <f>IFERROR(VLOOKUP(CONCATENATE($A2809,"C"),'05 APU'!$T:$AB,9,),0)</f>
        <v>0</v>
      </c>
      <c r="R2809" s="90">
        <f>IFERROR(VLOOKUP(CONCATENATE($A2809,"B"),'05 APU'!$T:$AB,9,),0)</f>
        <v>0</v>
      </c>
      <c r="S2809" s="90">
        <f>IFERROR(VLOOKUP(CONCATENATE($A2809,"A"),'05 APU'!$T:$AB,9,),0)</f>
        <v>0</v>
      </c>
      <c r="U2809" s="421"/>
      <c r="V2809" s="424"/>
      <c r="W2809" s="429" t="s">
        <v>7203</v>
      </c>
    </row>
    <row r="2810" spans="1:23" ht="73.5" x14ac:dyDescent="0.25">
      <c r="A2810" s="88">
        <v>2800</v>
      </c>
      <c r="B2810" s="673" t="s">
        <v>5702</v>
      </c>
      <c r="C2810" s="682" t="s">
        <v>6851</v>
      </c>
      <c r="D2810" s="681" t="str">
        <f>IFERROR(VLOOKUP(CONCATENATE($A2810,"T"),'05 APU'!$1:$1048576,3,),"")</f>
        <v/>
      </c>
      <c r="E2810" s="681" t="str">
        <f>IFERROR(VLOOKUP(CONCATENATE($A2810,"T2"),'05 APU'!$1:$1048576,3,),"")</f>
        <v/>
      </c>
      <c r="F2810" s="681" t="str">
        <f>IFERROR(VLOOKUP(CONCATENATE($A2810,"T3"),'05 APU'!$1:$1048576,3,),"")</f>
        <v/>
      </c>
      <c r="G2810" s="672" t="s">
        <v>168</v>
      </c>
      <c r="H2810" s="351"/>
      <c r="I2810" s="90">
        <f>IFERROR((VLOOKUP(CONCATENATE($A2810,"D"),'05 APU'!$1:$1048576,9,)),0)</f>
        <v>0</v>
      </c>
      <c r="J2810" s="90">
        <f t="shared" si="89"/>
        <v>0</v>
      </c>
      <c r="K2810" s="297" t="str">
        <f>IFERROR(VLOOKUP(CONCATENATE($A2810,"C"),'05 APU'!$1:$1048576,9,),"")</f>
        <v/>
      </c>
      <c r="L2810" s="297" t="str">
        <f>IFERROR(VLOOKUP(CONCATENATE($A2810,"B"),'05 APU'!$1:$1048576,9,),"")</f>
        <v/>
      </c>
      <c r="M2810" s="297" t="str">
        <f>IFERROR(VLOOKUP(CONCATENATE($A2810,"A"),'05 APU'!$1:$1048576,9,),"")</f>
        <v/>
      </c>
      <c r="N2810" s="86"/>
      <c r="O2810" s="90">
        <f>IFERROR(VLOOKUP(CONCATENATE($A2810,"D"),'05 APU'!$T:$AB,9,),0)</f>
        <v>0</v>
      </c>
      <c r="P2810" s="90">
        <f t="shared" si="88"/>
        <v>0</v>
      </c>
      <c r="Q2810" s="90">
        <f>IFERROR(VLOOKUP(CONCATENATE($A2810,"C"),'05 APU'!$T:$AB,9,),0)</f>
        <v>0</v>
      </c>
      <c r="R2810" s="90">
        <f>IFERROR(VLOOKUP(CONCATENATE($A2810,"B"),'05 APU'!$T:$AB,9,),0)</f>
        <v>0</v>
      </c>
      <c r="S2810" s="90">
        <f>IFERROR(VLOOKUP(CONCATENATE($A2810,"A"),'05 APU'!$T:$AB,9,),0)</f>
        <v>0</v>
      </c>
      <c r="U2810" s="421"/>
      <c r="V2810" s="424"/>
      <c r="W2810" s="429" t="s">
        <v>7203</v>
      </c>
    </row>
    <row r="2811" spans="1:23" ht="73.5" x14ac:dyDescent="0.25">
      <c r="A2811" s="88">
        <v>2801</v>
      </c>
      <c r="B2811" s="673" t="s">
        <v>5703</v>
      </c>
      <c r="C2811" s="682" t="s">
        <v>6852</v>
      </c>
      <c r="D2811" s="681" t="str">
        <f>IFERROR(VLOOKUP(CONCATENATE($A2811,"T"),'05 APU'!$1:$1048576,3,),"")</f>
        <v/>
      </c>
      <c r="E2811" s="681" t="str">
        <f>IFERROR(VLOOKUP(CONCATENATE($A2811,"T2"),'05 APU'!$1:$1048576,3,),"")</f>
        <v/>
      </c>
      <c r="F2811" s="681" t="str">
        <f>IFERROR(VLOOKUP(CONCATENATE($A2811,"T3"),'05 APU'!$1:$1048576,3,),"")</f>
        <v/>
      </c>
      <c r="G2811" s="672" t="s">
        <v>168</v>
      </c>
      <c r="H2811" s="351"/>
      <c r="I2811" s="90">
        <f>IFERROR((VLOOKUP(CONCATENATE($A2811,"D"),'05 APU'!$1:$1048576,9,)),0)</f>
        <v>0</v>
      </c>
      <c r="J2811" s="90">
        <f t="shared" si="89"/>
        <v>0</v>
      </c>
      <c r="K2811" s="297" t="str">
        <f>IFERROR(VLOOKUP(CONCATENATE($A2811,"C"),'05 APU'!$1:$1048576,9,),"")</f>
        <v/>
      </c>
      <c r="L2811" s="297" t="str">
        <f>IFERROR(VLOOKUP(CONCATENATE($A2811,"B"),'05 APU'!$1:$1048576,9,),"")</f>
        <v/>
      </c>
      <c r="M2811" s="297" t="str">
        <f>IFERROR(VLOOKUP(CONCATENATE($A2811,"A"),'05 APU'!$1:$1048576,9,),"")</f>
        <v/>
      </c>
      <c r="N2811" s="86"/>
      <c r="O2811" s="90">
        <f>IFERROR(VLOOKUP(CONCATENATE($A2811,"D"),'05 APU'!$T:$AB,9,),0)</f>
        <v>0</v>
      </c>
      <c r="P2811" s="90">
        <f t="shared" si="88"/>
        <v>0</v>
      </c>
      <c r="Q2811" s="90">
        <f>IFERROR(VLOOKUP(CONCATENATE($A2811,"C"),'05 APU'!$T:$AB,9,),0)</f>
        <v>0</v>
      </c>
      <c r="R2811" s="90">
        <f>IFERROR(VLOOKUP(CONCATENATE($A2811,"B"),'05 APU'!$T:$AB,9,),0)</f>
        <v>0</v>
      </c>
      <c r="S2811" s="90">
        <f>IFERROR(VLOOKUP(CONCATENATE($A2811,"A"),'05 APU'!$T:$AB,9,),0)</f>
        <v>0</v>
      </c>
      <c r="U2811" s="421"/>
      <c r="V2811" s="424"/>
      <c r="W2811" s="429" t="s">
        <v>7203</v>
      </c>
    </row>
    <row r="2812" spans="1:23" ht="73.5" x14ac:dyDescent="0.25">
      <c r="A2812" s="88">
        <v>2802</v>
      </c>
      <c r="B2812" s="673" t="s">
        <v>5704</v>
      </c>
      <c r="C2812" s="682" t="s">
        <v>6853</v>
      </c>
      <c r="D2812" s="681" t="str">
        <f>IFERROR(VLOOKUP(CONCATENATE($A2812,"T"),'05 APU'!$1:$1048576,3,),"")</f>
        <v/>
      </c>
      <c r="E2812" s="681" t="str">
        <f>IFERROR(VLOOKUP(CONCATENATE($A2812,"T2"),'05 APU'!$1:$1048576,3,),"")</f>
        <v/>
      </c>
      <c r="F2812" s="681" t="str">
        <f>IFERROR(VLOOKUP(CONCATENATE($A2812,"T3"),'05 APU'!$1:$1048576,3,),"")</f>
        <v/>
      </c>
      <c r="G2812" s="672" t="s">
        <v>168</v>
      </c>
      <c r="H2812" s="351"/>
      <c r="I2812" s="90">
        <f>IFERROR((VLOOKUP(CONCATENATE($A2812,"D"),'05 APU'!$1:$1048576,9,)),0)</f>
        <v>0</v>
      </c>
      <c r="J2812" s="90">
        <f t="shared" si="89"/>
        <v>0</v>
      </c>
      <c r="K2812" s="297" t="str">
        <f>IFERROR(VLOOKUP(CONCATENATE($A2812,"C"),'05 APU'!$1:$1048576,9,),"")</f>
        <v/>
      </c>
      <c r="L2812" s="297" t="str">
        <f>IFERROR(VLOOKUP(CONCATENATE($A2812,"B"),'05 APU'!$1:$1048576,9,),"")</f>
        <v/>
      </c>
      <c r="M2812" s="297" t="str">
        <f>IFERROR(VLOOKUP(CONCATENATE($A2812,"A"),'05 APU'!$1:$1048576,9,),"")</f>
        <v/>
      </c>
      <c r="N2812" s="86"/>
      <c r="O2812" s="90">
        <f>IFERROR(VLOOKUP(CONCATENATE($A2812,"D"),'05 APU'!$T:$AB,9,),0)</f>
        <v>0</v>
      </c>
      <c r="P2812" s="90">
        <f t="shared" si="88"/>
        <v>0</v>
      </c>
      <c r="Q2812" s="90">
        <f>IFERROR(VLOOKUP(CONCATENATE($A2812,"C"),'05 APU'!$T:$AB,9,),0)</f>
        <v>0</v>
      </c>
      <c r="R2812" s="90">
        <f>IFERROR(VLOOKUP(CONCATENATE($A2812,"B"),'05 APU'!$T:$AB,9,),0)</f>
        <v>0</v>
      </c>
      <c r="S2812" s="90">
        <f>IFERROR(VLOOKUP(CONCATENATE($A2812,"A"),'05 APU'!$T:$AB,9,),0)</f>
        <v>0</v>
      </c>
      <c r="U2812" s="421"/>
      <c r="V2812" s="424"/>
      <c r="W2812" s="429" t="s">
        <v>7203</v>
      </c>
    </row>
    <row r="2813" spans="1:23" ht="73.5" x14ac:dyDescent="0.25">
      <c r="A2813" s="88">
        <v>2803</v>
      </c>
      <c r="B2813" s="673" t="s">
        <v>5705</v>
      </c>
      <c r="C2813" s="682" t="s">
        <v>6854</v>
      </c>
      <c r="D2813" s="681" t="str">
        <f>IFERROR(VLOOKUP(CONCATENATE($A2813,"T"),'05 APU'!$1:$1048576,3,),"")</f>
        <v/>
      </c>
      <c r="E2813" s="681" t="str">
        <f>IFERROR(VLOOKUP(CONCATENATE($A2813,"T2"),'05 APU'!$1:$1048576,3,),"")</f>
        <v/>
      </c>
      <c r="F2813" s="681" t="str">
        <f>IFERROR(VLOOKUP(CONCATENATE($A2813,"T3"),'05 APU'!$1:$1048576,3,),"")</f>
        <v/>
      </c>
      <c r="G2813" s="672" t="s">
        <v>168</v>
      </c>
      <c r="H2813" s="351"/>
      <c r="I2813" s="90">
        <f>IFERROR((VLOOKUP(CONCATENATE($A2813,"D"),'05 APU'!$1:$1048576,9,)),0)</f>
        <v>0</v>
      </c>
      <c r="J2813" s="90">
        <f t="shared" si="89"/>
        <v>0</v>
      </c>
      <c r="K2813" s="297" t="str">
        <f>IFERROR(VLOOKUP(CONCATENATE($A2813,"C"),'05 APU'!$1:$1048576,9,),"")</f>
        <v/>
      </c>
      <c r="L2813" s="297" t="str">
        <f>IFERROR(VLOOKUP(CONCATENATE($A2813,"B"),'05 APU'!$1:$1048576,9,),"")</f>
        <v/>
      </c>
      <c r="M2813" s="297" t="str">
        <f>IFERROR(VLOOKUP(CONCATENATE($A2813,"A"),'05 APU'!$1:$1048576,9,),"")</f>
        <v/>
      </c>
      <c r="N2813" s="86"/>
      <c r="O2813" s="90">
        <f>IFERROR(VLOOKUP(CONCATENATE($A2813,"D"),'05 APU'!$T:$AB,9,),0)</f>
        <v>0</v>
      </c>
      <c r="P2813" s="90">
        <f t="shared" si="88"/>
        <v>0</v>
      </c>
      <c r="Q2813" s="90">
        <f>IFERROR(VLOOKUP(CONCATENATE($A2813,"C"),'05 APU'!$T:$AB,9,),0)</f>
        <v>0</v>
      </c>
      <c r="R2813" s="90">
        <f>IFERROR(VLOOKUP(CONCATENATE($A2813,"B"),'05 APU'!$T:$AB,9,),0)</f>
        <v>0</v>
      </c>
      <c r="S2813" s="90">
        <f>IFERROR(VLOOKUP(CONCATENATE($A2813,"A"),'05 APU'!$T:$AB,9,),0)</f>
        <v>0</v>
      </c>
      <c r="U2813" s="421"/>
      <c r="V2813" s="424"/>
      <c r="W2813" s="429" t="s">
        <v>7203</v>
      </c>
    </row>
    <row r="2814" spans="1:23" ht="73.5" x14ac:dyDescent="0.25">
      <c r="A2814" s="88">
        <v>2804</v>
      </c>
      <c r="B2814" s="673" t="s">
        <v>5706</v>
      </c>
      <c r="C2814" s="682" t="s">
        <v>6855</v>
      </c>
      <c r="D2814" s="681" t="str">
        <f>IFERROR(VLOOKUP(CONCATENATE($A2814,"T"),'05 APU'!$1:$1048576,3,),"")</f>
        <v/>
      </c>
      <c r="E2814" s="681" t="str">
        <f>IFERROR(VLOOKUP(CONCATENATE($A2814,"T2"),'05 APU'!$1:$1048576,3,),"")</f>
        <v/>
      </c>
      <c r="F2814" s="681" t="str">
        <f>IFERROR(VLOOKUP(CONCATENATE($A2814,"T3"),'05 APU'!$1:$1048576,3,),"")</f>
        <v/>
      </c>
      <c r="G2814" s="672" t="s">
        <v>168</v>
      </c>
      <c r="H2814" s="351"/>
      <c r="I2814" s="90">
        <f>IFERROR((VLOOKUP(CONCATENATE($A2814,"D"),'05 APU'!$1:$1048576,9,)),0)</f>
        <v>0</v>
      </c>
      <c r="J2814" s="90">
        <f t="shared" si="89"/>
        <v>0</v>
      </c>
      <c r="K2814" s="297" t="str">
        <f>IFERROR(VLOOKUP(CONCATENATE($A2814,"C"),'05 APU'!$1:$1048576,9,),"")</f>
        <v/>
      </c>
      <c r="L2814" s="297" t="str">
        <f>IFERROR(VLOOKUP(CONCATENATE($A2814,"B"),'05 APU'!$1:$1048576,9,),"")</f>
        <v/>
      </c>
      <c r="M2814" s="297" t="str">
        <f>IFERROR(VLOOKUP(CONCATENATE($A2814,"A"),'05 APU'!$1:$1048576,9,),"")</f>
        <v/>
      </c>
      <c r="N2814" s="86"/>
      <c r="O2814" s="90">
        <f>IFERROR(VLOOKUP(CONCATENATE($A2814,"D"),'05 APU'!$T:$AB,9,),0)</f>
        <v>0</v>
      </c>
      <c r="P2814" s="90">
        <f t="shared" si="88"/>
        <v>0</v>
      </c>
      <c r="Q2814" s="90">
        <f>IFERROR(VLOOKUP(CONCATENATE($A2814,"C"),'05 APU'!$T:$AB,9,),0)</f>
        <v>0</v>
      </c>
      <c r="R2814" s="90">
        <f>IFERROR(VLOOKUP(CONCATENATE($A2814,"B"),'05 APU'!$T:$AB,9,),0)</f>
        <v>0</v>
      </c>
      <c r="S2814" s="90">
        <f>IFERROR(VLOOKUP(CONCATENATE($A2814,"A"),'05 APU'!$T:$AB,9,),0)</f>
        <v>0</v>
      </c>
      <c r="U2814" s="421"/>
      <c r="V2814" s="424"/>
      <c r="W2814" s="429" t="s">
        <v>7203</v>
      </c>
    </row>
    <row r="2815" spans="1:23" ht="73.5" x14ac:dyDescent="0.25">
      <c r="A2815" s="88">
        <v>2805</v>
      </c>
      <c r="B2815" s="673" t="s">
        <v>5707</v>
      </c>
      <c r="C2815" s="682" t="s">
        <v>6856</v>
      </c>
      <c r="D2815" s="681" t="str">
        <f>IFERROR(VLOOKUP(CONCATENATE($A2815,"T"),'05 APU'!$1:$1048576,3,),"")</f>
        <v/>
      </c>
      <c r="E2815" s="681" t="str">
        <f>IFERROR(VLOOKUP(CONCATENATE($A2815,"T2"),'05 APU'!$1:$1048576,3,),"")</f>
        <v/>
      </c>
      <c r="F2815" s="681" t="str">
        <f>IFERROR(VLOOKUP(CONCATENATE($A2815,"T3"),'05 APU'!$1:$1048576,3,),"")</f>
        <v/>
      </c>
      <c r="G2815" s="672" t="s">
        <v>168</v>
      </c>
      <c r="H2815" s="351"/>
      <c r="I2815" s="90">
        <f>IFERROR((VLOOKUP(CONCATENATE($A2815,"D"),'05 APU'!$1:$1048576,9,)),0)</f>
        <v>0</v>
      </c>
      <c r="J2815" s="90">
        <f t="shared" si="89"/>
        <v>0</v>
      </c>
      <c r="K2815" s="297" t="str">
        <f>IFERROR(VLOOKUP(CONCATENATE($A2815,"C"),'05 APU'!$1:$1048576,9,),"")</f>
        <v/>
      </c>
      <c r="L2815" s="297" t="str">
        <f>IFERROR(VLOOKUP(CONCATENATE($A2815,"B"),'05 APU'!$1:$1048576,9,),"")</f>
        <v/>
      </c>
      <c r="M2815" s="297" t="str">
        <f>IFERROR(VLOOKUP(CONCATENATE($A2815,"A"),'05 APU'!$1:$1048576,9,),"")</f>
        <v/>
      </c>
      <c r="N2815" s="86"/>
      <c r="O2815" s="90">
        <f>IFERROR(VLOOKUP(CONCATENATE($A2815,"D"),'05 APU'!$T:$AB,9,),0)</f>
        <v>0</v>
      </c>
      <c r="P2815" s="90">
        <f t="shared" si="88"/>
        <v>0</v>
      </c>
      <c r="Q2815" s="90">
        <f>IFERROR(VLOOKUP(CONCATENATE($A2815,"C"),'05 APU'!$T:$AB,9,),0)</f>
        <v>0</v>
      </c>
      <c r="R2815" s="90">
        <f>IFERROR(VLOOKUP(CONCATENATE($A2815,"B"),'05 APU'!$T:$AB,9,),0)</f>
        <v>0</v>
      </c>
      <c r="S2815" s="90">
        <f>IFERROR(VLOOKUP(CONCATENATE($A2815,"A"),'05 APU'!$T:$AB,9,),0)</f>
        <v>0</v>
      </c>
      <c r="U2815" s="421"/>
      <c r="V2815" s="424"/>
      <c r="W2815" s="429" t="s">
        <v>7203</v>
      </c>
    </row>
    <row r="2816" spans="1:23" ht="73.5" x14ac:dyDescent="0.25">
      <c r="A2816" s="88">
        <v>2806</v>
      </c>
      <c r="B2816" s="673" t="s">
        <v>5708</v>
      </c>
      <c r="C2816" s="682" t="s">
        <v>6857</v>
      </c>
      <c r="D2816" s="681" t="str">
        <f>IFERROR(VLOOKUP(CONCATENATE($A2816,"T"),'05 APU'!$1:$1048576,3,),"")</f>
        <v/>
      </c>
      <c r="E2816" s="681" t="str">
        <f>IFERROR(VLOOKUP(CONCATENATE($A2816,"T2"),'05 APU'!$1:$1048576,3,),"")</f>
        <v/>
      </c>
      <c r="F2816" s="681" t="str">
        <f>IFERROR(VLOOKUP(CONCATENATE($A2816,"T3"),'05 APU'!$1:$1048576,3,),"")</f>
        <v/>
      </c>
      <c r="G2816" s="672" t="s">
        <v>168</v>
      </c>
      <c r="H2816" s="351"/>
      <c r="I2816" s="90">
        <f>IFERROR((VLOOKUP(CONCATENATE($A2816,"D"),'05 APU'!$1:$1048576,9,)),0)</f>
        <v>0</v>
      </c>
      <c r="J2816" s="90">
        <f t="shared" si="89"/>
        <v>0</v>
      </c>
      <c r="K2816" s="297" t="str">
        <f>IFERROR(VLOOKUP(CONCATENATE($A2816,"C"),'05 APU'!$1:$1048576,9,),"")</f>
        <v/>
      </c>
      <c r="L2816" s="297" t="str">
        <f>IFERROR(VLOOKUP(CONCATENATE($A2816,"B"),'05 APU'!$1:$1048576,9,),"")</f>
        <v/>
      </c>
      <c r="M2816" s="297" t="str">
        <f>IFERROR(VLOOKUP(CONCATENATE($A2816,"A"),'05 APU'!$1:$1048576,9,),"")</f>
        <v/>
      </c>
      <c r="N2816" s="86"/>
      <c r="O2816" s="90">
        <f>IFERROR(VLOOKUP(CONCATENATE($A2816,"D"),'05 APU'!$T:$AB,9,),0)</f>
        <v>0</v>
      </c>
      <c r="P2816" s="90">
        <f t="shared" si="88"/>
        <v>0</v>
      </c>
      <c r="Q2816" s="90">
        <f>IFERROR(VLOOKUP(CONCATENATE($A2816,"C"),'05 APU'!$T:$AB,9,),0)</f>
        <v>0</v>
      </c>
      <c r="R2816" s="90">
        <f>IFERROR(VLOOKUP(CONCATENATE($A2816,"B"),'05 APU'!$T:$AB,9,),0)</f>
        <v>0</v>
      </c>
      <c r="S2816" s="90">
        <f>IFERROR(VLOOKUP(CONCATENATE($A2816,"A"),'05 APU'!$T:$AB,9,),0)</f>
        <v>0</v>
      </c>
      <c r="U2816" s="421"/>
      <c r="V2816" s="424"/>
      <c r="W2816" s="429" t="s">
        <v>7203</v>
      </c>
    </row>
    <row r="2817" spans="1:23" ht="73.5" x14ac:dyDescent="0.25">
      <c r="A2817" s="88">
        <v>2807</v>
      </c>
      <c r="B2817" s="673" t="s">
        <v>5709</v>
      </c>
      <c r="C2817" s="682" t="s">
        <v>6858</v>
      </c>
      <c r="D2817" s="681" t="str">
        <f>IFERROR(VLOOKUP(CONCATENATE($A2817,"T"),'05 APU'!$1:$1048576,3,),"")</f>
        <v/>
      </c>
      <c r="E2817" s="681" t="str">
        <f>IFERROR(VLOOKUP(CONCATENATE($A2817,"T2"),'05 APU'!$1:$1048576,3,),"")</f>
        <v/>
      </c>
      <c r="F2817" s="681" t="str">
        <f>IFERROR(VLOOKUP(CONCATENATE($A2817,"T3"),'05 APU'!$1:$1048576,3,),"")</f>
        <v/>
      </c>
      <c r="G2817" s="672" t="s">
        <v>168</v>
      </c>
      <c r="H2817" s="351"/>
      <c r="I2817" s="90">
        <f>IFERROR((VLOOKUP(CONCATENATE($A2817,"D"),'05 APU'!$1:$1048576,9,)),0)</f>
        <v>0</v>
      </c>
      <c r="J2817" s="90">
        <f t="shared" si="89"/>
        <v>0</v>
      </c>
      <c r="K2817" s="297" t="str">
        <f>IFERROR(VLOOKUP(CONCATENATE($A2817,"C"),'05 APU'!$1:$1048576,9,),"")</f>
        <v/>
      </c>
      <c r="L2817" s="297" t="str">
        <f>IFERROR(VLOOKUP(CONCATENATE($A2817,"B"),'05 APU'!$1:$1048576,9,),"")</f>
        <v/>
      </c>
      <c r="M2817" s="297" t="str">
        <f>IFERROR(VLOOKUP(CONCATENATE($A2817,"A"),'05 APU'!$1:$1048576,9,),"")</f>
        <v/>
      </c>
      <c r="N2817" s="86"/>
      <c r="O2817" s="90">
        <f>IFERROR(VLOOKUP(CONCATENATE($A2817,"D"),'05 APU'!$T:$AB,9,),0)</f>
        <v>0</v>
      </c>
      <c r="P2817" s="90">
        <f t="shared" si="88"/>
        <v>0</v>
      </c>
      <c r="Q2817" s="90">
        <f>IFERROR(VLOOKUP(CONCATENATE($A2817,"C"),'05 APU'!$T:$AB,9,),0)</f>
        <v>0</v>
      </c>
      <c r="R2817" s="90">
        <f>IFERROR(VLOOKUP(CONCATENATE($A2817,"B"),'05 APU'!$T:$AB,9,),0)</f>
        <v>0</v>
      </c>
      <c r="S2817" s="90">
        <f>IFERROR(VLOOKUP(CONCATENATE($A2817,"A"),'05 APU'!$T:$AB,9,),0)</f>
        <v>0</v>
      </c>
      <c r="U2817" s="421"/>
      <c r="V2817" s="424"/>
      <c r="W2817" s="429" t="s">
        <v>7203</v>
      </c>
    </row>
    <row r="2818" spans="1:23" ht="73.5" x14ac:dyDescent="0.25">
      <c r="A2818" s="88">
        <v>2808</v>
      </c>
      <c r="B2818" s="673" t="s">
        <v>5710</v>
      </c>
      <c r="C2818" s="682" t="s">
        <v>6859</v>
      </c>
      <c r="D2818" s="681" t="str">
        <f>IFERROR(VLOOKUP(CONCATENATE($A2818,"T"),'05 APU'!$1:$1048576,3,),"")</f>
        <v/>
      </c>
      <c r="E2818" s="681" t="str">
        <f>IFERROR(VLOOKUP(CONCATENATE($A2818,"T2"),'05 APU'!$1:$1048576,3,),"")</f>
        <v/>
      </c>
      <c r="F2818" s="681" t="str">
        <f>IFERROR(VLOOKUP(CONCATENATE($A2818,"T3"),'05 APU'!$1:$1048576,3,),"")</f>
        <v/>
      </c>
      <c r="G2818" s="672" t="s">
        <v>168</v>
      </c>
      <c r="H2818" s="351"/>
      <c r="I2818" s="90">
        <f>IFERROR((VLOOKUP(CONCATENATE($A2818,"D"),'05 APU'!$1:$1048576,9,)),0)</f>
        <v>0</v>
      </c>
      <c r="J2818" s="90">
        <f t="shared" si="89"/>
        <v>0</v>
      </c>
      <c r="K2818" s="297" t="str">
        <f>IFERROR(VLOOKUP(CONCATENATE($A2818,"C"),'05 APU'!$1:$1048576,9,),"")</f>
        <v/>
      </c>
      <c r="L2818" s="297" t="str">
        <f>IFERROR(VLOOKUP(CONCATENATE($A2818,"B"),'05 APU'!$1:$1048576,9,),"")</f>
        <v/>
      </c>
      <c r="M2818" s="297" t="str">
        <f>IFERROR(VLOOKUP(CONCATENATE($A2818,"A"),'05 APU'!$1:$1048576,9,),"")</f>
        <v/>
      </c>
      <c r="N2818" s="86"/>
      <c r="O2818" s="90">
        <f>IFERROR(VLOOKUP(CONCATENATE($A2818,"D"),'05 APU'!$T:$AB,9,),0)</f>
        <v>0</v>
      </c>
      <c r="P2818" s="90">
        <f t="shared" si="88"/>
        <v>0</v>
      </c>
      <c r="Q2818" s="90">
        <f>IFERROR(VLOOKUP(CONCATENATE($A2818,"C"),'05 APU'!$T:$AB,9,),0)</f>
        <v>0</v>
      </c>
      <c r="R2818" s="90">
        <f>IFERROR(VLOOKUP(CONCATENATE($A2818,"B"),'05 APU'!$T:$AB,9,),0)</f>
        <v>0</v>
      </c>
      <c r="S2818" s="90">
        <f>IFERROR(VLOOKUP(CONCATENATE($A2818,"A"),'05 APU'!$T:$AB,9,),0)</f>
        <v>0</v>
      </c>
      <c r="U2818" s="421"/>
      <c r="V2818" s="424"/>
      <c r="W2818" s="429" t="s">
        <v>7203</v>
      </c>
    </row>
    <row r="2819" spans="1:23" ht="73.5" x14ac:dyDescent="0.25">
      <c r="A2819" s="88">
        <v>2809</v>
      </c>
      <c r="B2819" s="673" t="s">
        <v>5711</v>
      </c>
      <c r="C2819" s="682" t="s">
        <v>6860</v>
      </c>
      <c r="D2819" s="681" t="str">
        <f>IFERROR(VLOOKUP(CONCATENATE($A2819,"T"),'05 APU'!$1:$1048576,3,),"")</f>
        <v/>
      </c>
      <c r="E2819" s="681" t="str">
        <f>IFERROR(VLOOKUP(CONCATENATE($A2819,"T2"),'05 APU'!$1:$1048576,3,),"")</f>
        <v/>
      </c>
      <c r="F2819" s="681" t="str">
        <f>IFERROR(VLOOKUP(CONCATENATE($A2819,"T3"),'05 APU'!$1:$1048576,3,),"")</f>
        <v/>
      </c>
      <c r="G2819" s="672" t="s">
        <v>168</v>
      </c>
      <c r="H2819" s="351"/>
      <c r="I2819" s="90">
        <f>IFERROR((VLOOKUP(CONCATENATE($A2819,"D"),'05 APU'!$1:$1048576,9,)),0)</f>
        <v>0</v>
      </c>
      <c r="J2819" s="90">
        <f t="shared" si="89"/>
        <v>0</v>
      </c>
      <c r="K2819" s="297" t="str">
        <f>IFERROR(VLOOKUP(CONCATENATE($A2819,"C"),'05 APU'!$1:$1048576,9,),"")</f>
        <v/>
      </c>
      <c r="L2819" s="297" t="str">
        <f>IFERROR(VLOOKUP(CONCATENATE($A2819,"B"),'05 APU'!$1:$1048576,9,),"")</f>
        <v/>
      </c>
      <c r="M2819" s="297" t="str">
        <f>IFERROR(VLOOKUP(CONCATENATE($A2819,"A"),'05 APU'!$1:$1048576,9,),"")</f>
        <v/>
      </c>
      <c r="N2819" s="86"/>
      <c r="O2819" s="90">
        <f>IFERROR(VLOOKUP(CONCATENATE($A2819,"D"),'05 APU'!$T:$AB,9,),0)</f>
        <v>0</v>
      </c>
      <c r="P2819" s="90">
        <f t="shared" si="88"/>
        <v>0</v>
      </c>
      <c r="Q2819" s="90">
        <f>IFERROR(VLOOKUP(CONCATENATE($A2819,"C"),'05 APU'!$T:$AB,9,),0)</f>
        <v>0</v>
      </c>
      <c r="R2819" s="90">
        <f>IFERROR(VLOOKUP(CONCATENATE($A2819,"B"),'05 APU'!$T:$AB,9,),0)</f>
        <v>0</v>
      </c>
      <c r="S2819" s="90">
        <f>IFERROR(VLOOKUP(CONCATENATE($A2819,"A"),'05 APU'!$T:$AB,9,),0)</f>
        <v>0</v>
      </c>
      <c r="U2819" s="421"/>
      <c r="V2819" s="424"/>
      <c r="W2819" s="429" t="s">
        <v>7203</v>
      </c>
    </row>
    <row r="2820" spans="1:23" ht="73.5" x14ac:dyDescent="0.25">
      <c r="A2820" s="88">
        <v>2810</v>
      </c>
      <c r="B2820" s="673" t="s">
        <v>5712</v>
      </c>
      <c r="C2820" s="682" t="s">
        <v>6861</v>
      </c>
      <c r="D2820" s="681" t="str">
        <f>IFERROR(VLOOKUP(CONCATENATE($A2820,"T"),'05 APU'!$1:$1048576,3,),"")</f>
        <v/>
      </c>
      <c r="E2820" s="681" t="str">
        <f>IFERROR(VLOOKUP(CONCATENATE($A2820,"T2"),'05 APU'!$1:$1048576,3,),"")</f>
        <v/>
      </c>
      <c r="F2820" s="681" t="str">
        <f>IFERROR(VLOOKUP(CONCATENATE($A2820,"T3"),'05 APU'!$1:$1048576,3,),"")</f>
        <v/>
      </c>
      <c r="G2820" s="672" t="s">
        <v>168</v>
      </c>
      <c r="H2820" s="351"/>
      <c r="I2820" s="90">
        <f>IFERROR((VLOOKUP(CONCATENATE($A2820,"D"),'05 APU'!$1:$1048576,9,)),0)</f>
        <v>0</v>
      </c>
      <c r="J2820" s="90">
        <f t="shared" si="89"/>
        <v>0</v>
      </c>
      <c r="K2820" s="297" t="str">
        <f>IFERROR(VLOOKUP(CONCATENATE($A2820,"C"),'05 APU'!$1:$1048576,9,),"")</f>
        <v/>
      </c>
      <c r="L2820" s="297" t="str">
        <f>IFERROR(VLOOKUP(CONCATENATE($A2820,"B"),'05 APU'!$1:$1048576,9,),"")</f>
        <v/>
      </c>
      <c r="M2820" s="297" t="str">
        <f>IFERROR(VLOOKUP(CONCATENATE($A2820,"A"),'05 APU'!$1:$1048576,9,),"")</f>
        <v/>
      </c>
      <c r="N2820" s="86"/>
      <c r="O2820" s="90">
        <f>IFERROR(VLOOKUP(CONCATENATE($A2820,"D"),'05 APU'!$T:$AB,9,),0)</f>
        <v>0</v>
      </c>
      <c r="P2820" s="90">
        <f t="shared" si="88"/>
        <v>0</v>
      </c>
      <c r="Q2820" s="90">
        <f>IFERROR(VLOOKUP(CONCATENATE($A2820,"C"),'05 APU'!$T:$AB,9,),0)</f>
        <v>0</v>
      </c>
      <c r="R2820" s="90">
        <f>IFERROR(VLOOKUP(CONCATENATE($A2820,"B"),'05 APU'!$T:$AB,9,),0)</f>
        <v>0</v>
      </c>
      <c r="S2820" s="90">
        <f>IFERROR(VLOOKUP(CONCATENATE($A2820,"A"),'05 APU'!$T:$AB,9,),0)</f>
        <v>0</v>
      </c>
      <c r="U2820" s="421"/>
      <c r="V2820" s="424"/>
      <c r="W2820" s="429" t="s">
        <v>7203</v>
      </c>
    </row>
    <row r="2821" spans="1:23" ht="73.5" x14ac:dyDescent="0.25">
      <c r="A2821" s="88">
        <v>2811</v>
      </c>
      <c r="B2821" s="673" t="s">
        <v>5713</v>
      </c>
      <c r="C2821" s="682" t="s">
        <v>6862</v>
      </c>
      <c r="D2821" s="681" t="str">
        <f>IFERROR(VLOOKUP(CONCATENATE($A2821,"T"),'05 APU'!$1:$1048576,3,),"")</f>
        <v/>
      </c>
      <c r="E2821" s="681" t="str">
        <f>IFERROR(VLOOKUP(CONCATENATE($A2821,"T2"),'05 APU'!$1:$1048576,3,),"")</f>
        <v/>
      </c>
      <c r="F2821" s="681" t="str">
        <f>IFERROR(VLOOKUP(CONCATENATE($A2821,"T3"),'05 APU'!$1:$1048576,3,),"")</f>
        <v/>
      </c>
      <c r="G2821" s="672" t="s">
        <v>168</v>
      </c>
      <c r="H2821" s="351"/>
      <c r="I2821" s="90">
        <f>IFERROR((VLOOKUP(CONCATENATE($A2821,"D"),'05 APU'!$1:$1048576,9,)),0)</f>
        <v>0</v>
      </c>
      <c r="J2821" s="90">
        <f t="shared" si="89"/>
        <v>0</v>
      </c>
      <c r="K2821" s="297" t="str">
        <f>IFERROR(VLOOKUP(CONCATENATE($A2821,"C"),'05 APU'!$1:$1048576,9,),"")</f>
        <v/>
      </c>
      <c r="L2821" s="297" t="str">
        <f>IFERROR(VLOOKUP(CONCATENATE($A2821,"B"),'05 APU'!$1:$1048576,9,),"")</f>
        <v/>
      </c>
      <c r="M2821" s="297" t="str">
        <f>IFERROR(VLOOKUP(CONCATENATE($A2821,"A"),'05 APU'!$1:$1048576,9,),"")</f>
        <v/>
      </c>
      <c r="N2821" s="86"/>
      <c r="O2821" s="90">
        <f>IFERROR(VLOOKUP(CONCATENATE($A2821,"D"),'05 APU'!$T:$AB,9,),0)</f>
        <v>0</v>
      </c>
      <c r="P2821" s="90">
        <f t="shared" si="88"/>
        <v>0</v>
      </c>
      <c r="Q2821" s="90">
        <f>IFERROR(VLOOKUP(CONCATENATE($A2821,"C"),'05 APU'!$T:$AB,9,),0)</f>
        <v>0</v>
      </c>
      <c r="R2821" s="90">
        <f>IFERROR(VLOOKUP(CONCATENATE($A2821,"B"),'05 APU'!$T:$AB,9,),0)</f>
        <v>0</v>
      </c>
      <c r="S2821" s="90">
        <f>IFERROR(VLOOKUP(CONCATENATE($A2821,"A"),'05 APU'!$T:$AB,9,),0)</f>
        <v>0</v>
      </c>
      <c r="U2821" s="421"/>
      <c r="V2821" s="424"/>
      <c r="W2821" s="429" t="s">
        <v>7203</v>
      </c>
    </row>
    <row r="2822" spans="1:23" ht="73.5" x14ac:dyDescent="0.25">
      <c r="A2822" s="88">
        <v>2812</v>
      </c>
      <c r="B2822" s="673" t="s">
        <v>5714</v>
      </c>
      <c r="C2822" s="682" t="s">
        <v>6863</v>
      </c>
      <c r="D2822" s="681" t="str">
        <f>IFERROR(VLOOKUP(CONCATENATE($A2822,"T"),'05 APU'!$1:$1048576,3,),"")</f>
        <v/>
      </c>
      <c r="E2822" s="681" t="str">
        <f>IFERROR(VLOOKUP(CONCATENATE($A2822,"T2"),'05 APU'!$1:$1048576,3,),"")</f>
        <v/>
      </c>
      <c r="F2822" s="681" t="str">
        <f>IFERROR(VLOOKUP(CONCATENATE($A2822,"T3"),'05 APU'!$1:$1048576,3,),"")</f>
        <v/>
      </c>
      <c r="G2822" s="672" t="s">
        <v>168</v>
      </c>
      <c r="H2822" s="351"/>
      <c r="I2822" s="90">
        <f>IFERROR((VLOOKUP(CONCATENATE($A2822,"D"),'05 APU'!$1:$1048576,9,)),0)</f>
        <v>0</v>
      </c>
      <c r="J2822" s="90">
        <f t="shared" si="89"/>
        <v>0</v>
      </c>
      <c r="K2822" s="297" t="str">
        <f>IFERROR(VLOOKUP(CONCATENATE($A2822,"C"),'05 APU'!$1:$1048576,9,),"")</f>
        <v/>
      </c>
      <c r="L2822" s="297" t="str">
        <f>IFERROR(VLOOKUP(CONCATENATE($A2822,"B"),'05 APU'!$1:$1048576,9,),"")</f>
        <v/>
      </c>
      <c r="M2822" s="297" t="str">
        <f>IFERROR(VLOOKUP(CONCATENATE($A2822,"A"),'05 APU'!$1:$1048576,9,),"")</f>
        <v/>
      </c>
      <c r="N2822" s="86"/>
      <c r="O2822" s="90">
        <f>IFERROR(VLOOKUP(CONCATENATE($A2822,"D"),'05 APU'!$T:$AB,9,),0)</f>
        <v>0</v>
      </c>
      <c r="P2822" s="90">
        <f t="shared" si="88"/>
        <v>0</v>
      </c>
      <c r="Q2822" s="90">
        <f>IFERROR(VLOOKUP(CONCATENATE($A2822,"C"),'05 APU'!$T:$AB,9,),0)</f>
        <v>0</v>
      </c>
      <c r="R2822" s="90">
        <f>IFERROR(VLOOKUP(CONCATENATE($A2822,"B"),'05 APU'!$T:$AB,9,),0)</f>
        <v>0</v>
      </c>
      <c r="S2822" s="90">
        <f>IFERROR(VLOOKUP(CONCATENATE($A2822,"A"),'05 APU'!$T:$AB,9,),0)</f>
        <v>0</v>
      </c>
      <c r="U2822" s="421"/>
      <c r="V2822" s="424"/>
      <c r="W2822" s="429" t="s">
        <v>7203</v>
      </c>
    </row>
    <row r="2823" spans="1:23" ht="73.5" x14ac:dyDescent="0.25">
      <c r="A2823" s="88">
        <v>2813</v>
      </c>
      <c r="B2823" s="673" t="s">
        <v>5715</v>
      </c>
      <c r="C2823" s="682" t="s">
        <v>6864</v>
      </c>
      <c r="D2823" s="681" t="str">
        <f>IFERROR(VLOOKUP(CONCATENATE($A2823,"T"),'05 APU'!$1:$1048576,3,),"")</f>
        <v/>
      </c>
      <c r="E2823" s="681" t="str">
        <f>IFERROR(VLOOKUP(CONCATENATE($A2823,"T2"),'05 APU'!$1:$1048576,3,),"")</f>
        <v/>
      </c>
      <c r="F2823" s="681" t="str">
        <f>IFERROR(VLOOKUP(CONCATENATE($A2823,"T3"),'05 APU'!$1:$1048576,3,),"")</f>
        <v/>
      </c>
      <c r="G2823" s="672" t="s">
        <v>168</v>
      </c>
      <c r="H2823" s="351"/>
      <c r="I2823" s="90">
        <f>IFERROR((VLOOKUP(CONCATENATE($A2823,"D"),'05 APU'!$1:$1048576,9,)),0)</f>
        <v>0</v>
      </c>
      <c r="J2823" s="90">
        <f t="shared" si="89"/>
        <v>0</v>
      </c>
      <c r="K2823" s="297" t="str">
        <f>IFERROR(VLOOKUP(CONCATENATE($A2823,"C"),'05 APU'!$1:$1048576,9,),"")</f>
        <v/>
      </c>
      <c r="L2823" s="297" t="str">
        <f>IFERROR(VLOOKUP(CONCATENATE($A2823,"B"),'05 APU'!$1:$1048576,9,),"")</f>
        <v/>
      </c>
      <c r="M2823" s="297" t="str">
        <f>IFERROR(VLOOKUP(CONCATENATE($A2823,"A"),'05 APU'!$1:$1048576,9,),"")</f>
        <v/>
      </c>
      <c r="N2823" s="86"/>
      <c r="O2823" s="90">
        <f>IFERROR(VLOOKUP(CONCATENATE($A2823,"D"),'05 APU'!$T:$AB,9,),0)</f>
        <v>0</v>
      </c>
      <c r="P2823" s="90">
        <f t="shared" si="88"/>
        <v>0</v>
      </c>
      <c r="Q2823" s="90">
        <f>IFERROR(VLOOKUP(CONCATENATE($A2823,"C"),'05 APU'!$T:$AB,9,),0)</f>
        <v>0</v>
      </c>
      <c r="R2823" s="90">
        <f>IFERROR(VLOOKUP(CONCATENATE($A2823,"B"),'05 APU'!$T:$AB,9,),0)</f>
        <v>0</v>
      </c>
      <c r="S2823" s="90">
        <f>IFERROR(VLOOKUP(CONCATENATE($A2823,"A"),'05 APU'!$T:$AB,9,),0)</f>
        <v>0</v>
      </c>
      <c r="U2823" s="421"/>
      <c r="V2823" s="424"/>
      <c r="W2823" s="429" t="s">
        <v>7203</v>
      </c>
    </row>
    <row r="2824" spans="1:23" ht="73.5" x14ac:dyDescent="0.25">
      <c r="A2824" s="88">
        <v>2814</v>
      </c>
      <c r="B2824" s="673" t="s">
        <v>5716</v>
      </c>
      <c r="C2824" s="682" t="s">
        <v>6865</v>
      </c>
      <c r="D2824" s="681" t="str">
        <f>IFERROR(VLOOKUP(CONCATENATE($A2824,"T"),'05 APU'!$1:$1048576,3,),"")</f>
        <v/>
      </c>
      <c r="E2824" s="681" t="str">
        <f>IFERROR(VLOOKUP(CONCATENATE($A2824,"T2"),'05 APU'!$1:$1048576,3,),"")</f>
        <v/>
      </c>
      <c r="F2824" s="681" t="str">
        <f>IFERROR(VLOOKUP(CONCATENATE($A2824,"T3"),'05 APU'!$1:$1048576,3,),"")</f>
        <v/>
      </c>
      <c r="G2824" s="672" t="s">
        <v>168</v>
      </c>
      <c r="H2824" s="351"/>
      <c r="I2824" s="90">
        <f>IFERROR((VLOOKUP(CONCATENATE($A2824,"D"),'05 APU'!$1:$1048576,9,)),0)</f>
        <v>0</v>
      </c>
      <c r="J2824" s="90">
        <f t="shared" si="89"/>
        <v>0</v>
      </c>
      <c r="K2824" s="297" t="str">
        <f>IFERROR(VLOOKUP(CONCATENATE($A2824,"C"),'05 APU'!$1:$1048576,9,),"")</f>
        <v/>
      </c>
      <c r="L2824" s="297" t="str">
        <f>IFERROR(VLOOKUP(CONCATENATE($A2824,"B"),'05 APU'!$1:$1048576,9,),"")</f>
        <v/>
      </c>
      <c r="M2824" s="297" t="str">
        <f>IFERROR(VLOOKUP(CONCATENATE($A2824,"A"),'05 APU'!$1:$1048576,9,),"")</f>
        <v/>
      </c>
      <c r="N2824" s="86"/>
      <c r="O2824" s="90">
        <f>IFERROR(VLOOKUP(CONCATENATE($A2824,"D"),'05 APU'!$T:$AB,9,),0)</f>
        <v>0</v>
      </c>
      <c r="P2824" s="90">
        <f t="shared" si="88"/>
        <v>0</v>
      </c>
      <c r="Q2824" s="90">
        <f>IFERROR(VLOOKUP(CONCATENATE($A2824,"C"),'05 APU'!$T:$AB,9,),0)</f>
        <v>0</v>
      </c>
      <c r="R2824" s="90">
        <f>IFERROR(VLOOKUP(CONCATENATE($A2824,"B"),'05 APU'!$T:$AB,9,),0)</f>
        <v>0</v>
      </c>
      <c r="S2824" s="90">
        <f>IFERROR(VLOOKUP(CONCATENATE($A2824,"A"),'05 APU'!$T:$AB,9,),0)</f>
        <v>0</v>
      </c>
      <c r="U2824" s="421"/>
      <c r="V2824" s="424"/>
      <c r="W2824" s="429" t="s">
        <v>7203</v>
      </c>
    </row>
    <row r="2825" spans="1:23" ht="73.5" x14ac:dyDescent="0.25">
      <c r="A2825" s="88">
        <v>2815</v>
      </c>
      <c r="B2825" s="673" t="s">
        <v>5717</v>
      </c>
      <c r="C2825" s="682" t="s">
        <v>6866</v>
      </c>
      <c r="D2825" s="681" t="str">
        <f>IFERROR(VLOOKUP(CONCATENATE($A2825,"T"),'05 APU'!$1:$1048576,3,),"")</f>
        <v/>
      </c>
      <c r="E2825" s="681" t="str">
        <f>IFERROR(VLOOKUP(CONCATENATE($A2825,"T2"),'05 APU'!$1:$1048576,3,),"")</f>
        <v/>
      </c>
      <c r="F2825" s="681" t="str">
        <f>IFERROR(VLOOKUP(CONCATENATE($A2825,"T3"),'05 APU'!$1:$1048576,3,),"")</f>
        <v/>
      </c>
      <c r="G2825" s="672" t="s">
        <v>168</v>
      </c>
      <c r="H2825" s="351"/>
      <c r="I2825" s="90">
        <f>IFERROR((VLOOKUP(CONCATENATE($A2825,"D"),'05 APU'!$1:$1048576,9,)),0)</f>
        <v>0</v>
      </c>
      <c r="J2825" s="90">
        <f t="shared" si="89"/>
        <v>0</v>
      </c>
      <c r="K2825" s="297" t="str">
        <f>IFERROR(VLOOKUP(CONCATENATE($A2825,"C"),'05 APU'!$1:$1048576,9,),"")</f>
        <v/>
      </c>
      <c r="L2825" s="297" t="str">
        <f>IFERROR(VLOOKUP(CONCATENATE($A2825,"B"),'05 APU'!$1:$1048576,9,),"")</f>
        <v/>
      </c>
      <c r="M2825" s="297" t="str">
        <f>IFERROR(VLOOKUP(CONCATENATE($A2825,"A"),'05 APU'!$1:$1048576,9,),"")</f>
        <v/>
      </c>
      <c r="N2825" s="86"/>
      <c r="O2825" s="90">
        <f>IFERROR(VLOOKUP(CONCATENATE($A2825,"D"),'05 APU'!$T:$AB,9,),0)</f>
        <v>0</v>
      </c>
      <c r="P2825" s="90">
        <f t="shared" si="88"/>
        <v>0</v>
      </c>
      <c r="Q2825" s="90">
        <f>IFERROR(VLOOKUP(CONCATENATE($A2825,"C"),'05 APU'!$T:$AB,9,),0)</f>
        <v>0</v>
      </c>
      <c r="R2825" s="90">
        <f>IFERROR(VLOOKUP(CONCATENATE($A2825,"B"),'05 APU'!$T:$AB,9,),0)</f>
        <v>0</v>
      </c>
      <c r="S2825" s="90">
        <f>IFERROR(VLOOKUP(CONCATENATE($A2825,"A"),'05 APU'!$T:$AB,9,),0)</f>
        <v>0</v>
      </c>
      <c r="U2825" s="421"/>
      <c r="V2825" s="424"/>
      <c r="W2825" s="429" t="s">
        <v>7203</v>
      </c>
    </row>
    <row r="2826" spans="1:23" ht="73.5" x14ac:dyDescent="0.25">
      <c r="A2826" s="88">
        <v>2816</v>
      </c>
      <c r="B2826" s="673" t="s">
        <v>5718</v>
      </c>
      <c r="C2826" s="682" t="s">
        <v>6867</v>
      </c>
      <c r="D2826" s="681" t="str">
        <f>IFERROR(VLOOKUP(CONCATENATE($A2826,"T"),'05 APU'!$1:$1048576,3,),"")</f>
        <v/>
      </c>
      <c r="E2826" s="681" t="str">
        <f>IFERROR(VLOOKUP(CONCATENATE($A2826,"T2"),'05 APU'!$1:$1048576,3,),"")</f>
        <v/>
      </c>
      <c r="F2826" s="681" t="str">
        <f>IFERROR(VLOOKUP(CONCATENATE($A2826,"T3"),'05 APU'!$1:$1048576,3,),"")</f>
        <v/>
      </c>
      <c r="G2826" s="672" t="s">
        <v>168</v>
      </c>
      <c r="H2826" s="351"/>
      <c r="I2826" s="90">
        <f>IFERROR((VLOOKUP(CONCATENATE($A2826,"D"),'05 APU'!$1:$1048576,9,)),0)</f>
        <v>0</v>
      </c>
      <c r="J2826" s="90">
        <f t="shared" si="89"/>
        <v>0</v>
      </c>
      <c r="K2826" s="297" t="str">
        <f>IFERROR(VLOOKUP(CONCATENATE($A2826,"C"),'05 APU'!$1:$1048576,9,),"")</f>
        <v/>
      </c>
      <c r="L2826" s="297" t="str">
        <f>IFERROR(VLOOKUP(CONCATENATE($A2826,"B"),'05 APU'!$1:$1048576,9,),"")</f>
        <v/>
      </c>
      <c r="M2826" s="297" t="str">
        <f>IFERROR(VLOOKUP(CONCATENATE($A2826,"A"),'05 APU'!$1:$1048576,9,),"")</f>
        <v/>
      </c>
      <c r="N2826" s="86"/>
      <c r="O2826" s="90">
        <f>IFERROR(VLOOKUP(CONCATENATE($A2826,"D"),'05 APU'!$T:$AB,9,),0)</f>
        <v>0</v>
      </c>
      <c r="P2826" s="90">
        <f t="shared" si="88"/>
        <v>0</v>
      </c>
      <c r="Q2826" s="90">
        <f>IFERROR(VLOOKUP(CONCATENATE($A2826,"C"),'05 APU'!$T:$AB,9,),0)</f>
        <v>0</v>
      </c>
      <c r="R2826" s="90">
        <f>IFERROR(VLOOKUP(CONCATENATE($A2826,"B"),'05 APU'!$T:$AB,9,),0)</f>
        <v>0</v>
      </c>
      <c r="S2826" s="90">
        <f>IFERROR(VLOOKUP(CONCATENATE($A2826,"A"),'05 APU'!$T:$AB,9,),0)</f>
        <v>0</v>
      </c>
      <c r="U2826" s="421"/>
      <c r="V2826" s="424"/>
      <c r="W2826" s="429" t="s">
        <v>7203</v>
      </c>
    </row>
    <row r="2827" spans="1:23" x14ac:dyDescent="0.25">
      <c r="A2827" s="88">
        <v>2817</v>
      </c>
      <c r="B2827" s="679" t="s">
        <v>7181</v>
      </c>
      <c r="C2827" s="678" t="s">
        <v>7182</v>
      </c>
      <c r="D2827" s="681" t="str">
        <f>IFERROR(VLOOKUP(CONCATENATE($A2827,"T"),'05 APU'!$1:$1048576,3,),"")</f>
        <v/>
      </c>
      <c r="E2827" s="681" t="str">
        <f>IFERROR(VLOOKUP(CONCATENATE($A2827,"T2"),'05 APU'!$1:$1048576,3,),"")</f>
        <v/>
      </c>
      <c r="F2827" s="681" t="str">
        <f>IFERROR(VLOOKUP(CONCATENATE($A2827,"T3"),'05 APU'!$1:$1048576,3,),"")</f>
        <v/>
      </c>
      <c r="G2827" s="669"/>
      <c r="H2827" s="351"/>
      <c r="I2827" s="90">
        <f>IFERROR((VLOOKUP(CONCATENATE($A2827,"D"),'05 APU'!$1:$1048576,9,)),0)</f>
        <v>0</v>
      </c>
      <c r="J2827" s="90">
        <f t="shared" si="89"/>
        <v>0</v>
      </c>
      <c r="K2827" s="297" t="str">
        <f>IFERROR(VLOOKUP(CONCATENATE($A2827,"C"),'05 APU'!$1:$1048576,9,),"")</f>
        <v/>
      </c>
      <c r="L2827" s="297" t="str">
        <f>IFERROR(VLOOKUP(CONCATENATE($A2827,"B"),'05 APU'!$1:$1048576,9,),"")</f>
        <v/>
      </c>
      <c r="M2827" s="297" t="str">
        <f>IFERROR(VLOOKUP(CONCATENATE($A2827,"A"),'05 APU'!$1:$1048576,9,),"")</f>
        <v/>
      </c>
      <c r="N2827" s="86"/>
      <c r="O2827" s="90">
        <f>IFERROR(VLOOKUP(CONCATENATE($A2827,"D"),'05 APU'!$T:$AB,9,),0)</f>
        <v>0</v>
      </c>
      <c r="P2827" s="90">
        <f t="shared" ref="P2827:P2890" si="90">IFERROR($O2827*$H2827,0)</f>
        <v>0</v>
      </c>
      <c r="Q2827" s="90">
        <f>IFERROR(VLOOKUP(CONCATENATE($A2827,"C"),'05 APU'!$T:$AB,9,),0)</f>
        <v>0</v>
      </c>
      <c r="R2827" s="90">
        <f>IFERROR(VLOOKUP(CONCATENATE($A2827,"B"),'05 APU'!$T:$AB,9,),0)</f>
        <v>0</v>
      </c>
      <c r="S2827" s="90">
        <f>IFERROR(VLOOKUP(CONCATENATE($A2827,"A"),'05 APU'!$T:$AB,9,),0)</f>
        <v>0</v>
      </c>
      <c r="U2827" s="421"/>
      <c r="V2827" s="424"/>
      <c r="W2827" s="429"/>
    </row>
    <row r="2828" spans="1:23" ht="31.5" x14ac:dyDescent="0.25">
      <c r="A2828" s="88">
        <v>2818</v>
      </c>
      <c r="B2828" s="673" t="s">
        <v>5719</v>
      </c>
      <c r="C2828" s="682" t="s">
        <v>6868</v>
      </c>
      <c r="D2828" s="681" t="str">
        <f>IFERROR(VLOOKUP(CONCATENATE($A2828,"T"),'05 APU'!$1:$1048576,3,),"")</f>
        <v/>
      </c>
      <c r="E2828" s="681" t="str">
        <f>IFERROR(VLOOKUP(CONCATENATE($A2828,"T2"),'05 APU'!$1:$1048576,3,),"")</f>
        <v/>
      </c>
      <c r="F2828" s="681" t="str">
        <f>IFERROR(VLOOKUP(CONCATENATE($A2828,"T3"),'05 APU'!$1:$1048576,3,),"")</f>
        <v/>
      </c>
      <c r="G2828" s="672" t="s">
        <v>138</v>
      </c>
      <c r="H2828" s="351"/>
      <c r="I2828" s="90">
        <f>IFERROR((VLOOKUP(CONCATENATE($A2828,"D"),'05 APU'!$1:$1048576,9,)),0)</f>
        <v>0</v>
      </c>
      <c r="J2828" s="90">
        <f t="shared" si="89"/>
        <v>0</v>
      </c>
      <c r="K2828" s="297" t="str">
        <f>IFERROR(VLOOKUP(CONCATENATE($A2828,"C"),'05 APU'!$1:$1048576,9,),"")</f>
        <v/>
      </c>
      <c r="L2828" s="297" t="str">
        <f>IFERROR(VLOOKUP(CONCATENATE($A2828,"B"),'05 APU'!$1:$1048576,9,),"")</f>
        <v/>
      </c>
      <c r="M2828" s="297" t="str">
        <f>IFERROR(VLOOKUP(CONCATENATE($A2828,"A"),'05 APU'!$1:$1048576,9,),"")</f>
        <v/>
      </c>
      <c r="N2828" s="86"/>
      <c r="O2828" s="90">
        <f>IFERROR(VLOOKUP(CONCATENATE($A2828,"D"),'05 APU'!$T:$AB,9,),0)</f>
        <v>0</v>
      </c>
      <c r="P2828" s="90">
        <f t="shared" si="90"/>
        <v>0</v>
      </c>
      <c r="Q2828" s="90">
        <f>IFERROR(VLOOKUP(CONCATENATE($A2828,"C"),'05 APU'!$T:$AB,9,),0)</f>
        <v>0</v>
      </c>
      <c r="R2828" s="90">
        <f>IFERROR(VLOOKUP(CONCATENATE($A2828,"B"),'05 APU'!$T:$AB,9,),0)</f>
        <v>0</v>
      </c>
      <c r="S2828" s="90">
        <f>IFERROR(VLOOKUP(CONCATENATE($A2828,"A"),'05 APU'!$T:$AB,9,),0)</f>
        <v>0</v>
      </c>
      <c r="U2828" s="421"/>
      <c r="V2828" s="424"/>
      <c r="W2828" s="429" t="s">
        <v>7203</v>
      </c>
    </row>
    <row r="2829" spans="1:23" ht="31.5" x14ac:dyDescent="0.25">
      <c r="A2829" s="88">
        <v>2819</v>
      </c>
      <c r="B2829" s="673" t="s">
        <v>5720</v>
      </c>
      <c r="C2829" s="682" t="s">
        <v>6869</v>
      </c>
      <c r="D2829" s="681" t="str">
        <f>IFERROR(VLOOKUP(CONCATENATE($A2829,"T"),'05 APU'!$1:$1048576,3,),"")</f>
        <v/>
      </c>
      <c r="E2829" s="681" t="str">
        <f>IFERROR(VLOOKUP(CONCATENATE($A2829,"T2"),'05 APU'!$1:$1048576,3,),"")</f>
        <v/>
      </c>
      <c r="F2829" s="681" t="str">
        <f>IFERROR(VLOOKUP(CONCATENATE($A2829,"T3"),'05 APU'!$1:$1048576,3,),"")</f>
        <v/>
      </c>
      <c r="G2829" s="672" t="s">
        <v>138</v>
      </c>
      <c r="H2829" s="351"/>
      <c r="I2829" s="90">
        <f>IFERROR((VLOOKUP(CONCATENATE($A2829,"D"),'05 APU'!$1:$1048576,9,)),0)</f>
        <v>0</v>
      </c>
      <c r="J2829" s="90">
        <f t="shared" si="89"/>
        <v>0</v>
      </c>
      <c r="K2829" s="297" t="str">
        <f>IFERROR(VLOOKUP(CONCATENATE($A2829,"C"),'05 APU'!$1:$1048576,9,),"")</f>
        <v/>
      </c>
      <c r="L2829" s="297" t="str">
        <f>IFERROR(VLOOKUP(CONCATENATE($A2829,"B"),'05 APU'!$1:$1048576,9,),"")</f>
        <v/>
      </c>
      <c r="M2829" s="297" t="str">
        <f>IFERROR(VLOOKUP(CONCATENATE($A2829,"A"),'05 APU'!$1:$1048576,9,),"")</f>
        <v/>
      </c>
      <c r="N2829" s="86"/>
      <c r="O2829" s="90">
        <f>IFERROR(VLOOKUP(CONCATENATE($A2829,"D"),'05 APU'!$T:$AB,9,),0)</f>
        <v>0</v>
      </c>
      <c r="P2829" s="90">
        <f t="shared" si="90"/>
        <v>0</v>
      </c>
      <c r="Q2829" s="90">
        <f>IFERROR(VLOOKUP(CONCATENATE($A2829,"C"),'05 APU'!$T:$AB,9,),0)</f>
        <v>0</v>
      </c>
      <c r="R2829" s="90">
        <f>IFERROR(VLOOKUP(CONCATENATE($A2829,"B"),'05 APU'!$T:$AB,9,),0)</f>
        <v>0</v>
      </c>
      <c r="S2829" s="90">
        <f>IFERROR(VLOOKUP(CONCATENATE($A2829,"A"),'05 APU'!$T:$AB,9,),0)</f>
        <v>0</v>
      </c>
      <c r="U2829" s="421"/>
      <c r="V2829" s="424"/>
      <c r="W2829" s="429" t="s">
        <v>7203</v>
      </c>
    </row>
    <row r="2830" spans="1:23" ht="31.5" x14ac:dyDescent="0.25">
      <c r="A2830" s="88">
        <v>2820</v>
      </c>
      <c r="B2830" s="673" t="s">
        <v>5721</v>
      </c>
      <c r="C2830" s="682" t="s">
        <v>6870</v>
      </c>
      <c r="D2830" s="681" t="str">
        <f>IFERROR(VLOOKUP(CONCATENATE($A2830,"T"),'05 APU'!$1:$1048576,3,),"")</f>
        <v/>
      </c>
      <c r="E2830" s="681" t="str">
        <f>IFERROR(VLOOKUP(CONCATENATE($A2830,"T2"),'05 APU'!$1:$1048576,3,),"")</f>
        <v/>
      </c>
      <c r="F2830" s="681" t="str">
        <f>IFERROR(VLOOKUP(CONCATENATE($A2830,"T3"),'05 APU'!$1:$1048576,3,),"")</f>
        <v/>
      </c>
      <c r="G2830" s="672" t="s">
        <v>138</v>
      </c>
      <c r="H2830" s="351"/>
      <c r="I2830" s="90">
        <f>IFERROR((VLOOKUP(CONCATENATE($A2830,"D"),'05 APU'!$1:$1048576,9,)),0)</f>
        <v>0</v>
      </c>
      <c r="J2830" s="90">
        <f t="shared" si="89"/>
        <v>0</v>
      </c>
      <c r="K2830" s="297" t="str">
        <f>IFERROR(VLOOKUP(CONCATENATE($A2830,"C"),'05 APU'!$1:$1048576,9,),"")</f>
        <v/>
      </c>
      <c r="L2830" s="297" t="str">
        <f>IFERROR(VLOOKUP(CONCATENATE($A2830,"B"),'05 APU'!$1:$1048576,9,),"")</f>
        <v/>
      </c>
      <c r="M2830" s="297" t="str">
        <f>IFERROR(VLOOKUP(CONCATENATE($A2830,"A"),'05 APU'!$1:$1048576,9,),"")</f>
        <v/>
      </c>
      <c r="N2830" s="86"/>
      <c r="O2830" s="90">
        <f>IFERROR(VLOOKUP(CONCATENATE($A2830,"D"),'05 APU'!$T:$AB,9,),0)</f>
        <v>0</v>
      </c>
      <c r="P2830" s="90">
        <f t="shared" si="90"/>
        <v>0</v>
      </c>
      <c r="Q2830" s="90">
        <f>IFERROR(VLOOKUP(CONCATENATE($A2830,"C"),'05 APU'!$T:$AB,9,),0)</f>
        <v>0</v>
      </c>
      <c r="R2830" s="90">
        <f>IFERROR(VLOOKUP(CONCATENATE($A2830,"B"),'05 APU'!$T:$AB,9,),0)</f>
        <v>0</v>
      </c>
      <c r="S2830" s="90">
        <f>IFERROR(VLOOKUP(CONCATENATE($A2830,"A"),'05 APU'!$T:$AB,9,),0)</f>
        <v>0</v>
      </c>
      <c r="U2830" s="421"/>
      <c r="V2830" s="424"/>
      <c r="W2830" s="429" t="s">
        <v>7203</v>
      </c>
    </row>
    <row r="2831" spans="1:23" ht="31.5" x14ac:dyDescent="0.25">
      <c r="A2831" s="88">
        <v>2821</v>
      </c>
      <c r="B2831" s="673" t="s">
        <v>5722</v>
      </c>
      <c r="C2831" s="682" t="s">
        <v>6871</v>
      </c>
      <c r="D2831" s="681" t="str">
        <f>IFERROR(VLOOKUP(CONCATENATE($A2831,"T"),'05 APU'!$1:$1048576,3,),"")</f>
        <v/>
      </c>
      <c r="E2831" s="681" t="str">
        <f>IFERROR(VLOOKUP(CONCATENATE($A2831,"T2"),'05 APU'!$1:$1048576,3,),"")</f>
        <v/>
      </c>
      <c r="F2831" s="681" t="str">
        <f>IFERROR(VLOOKUP(CONCATENATE($A2831,"T3"),'05 APU'!$1:$1048576,3,),"")</f>
        <v/>
      </c>
      <c r="G2831" s="672" t="s">
        <v>138</v>
      </c>
      <c r="H2831" s="351"/>
      <c r="I2831" s="90">
        <f>IFERROR((VLOOKUP(CONCATENATE($A2831,"D"),'05 APU'!$1:$1048576,9,)),0)</f>
        <v>0</v>
      </c>
      <c r="J2831" s="90">
        <f t="shared" si="89"/>
        <v>0</v>
      </c>
      <c r="K2831" s="297" t="str">
        <f>IFERROR(VLOOKUP(CONCATENATE($A2831,"C"),'05 APU'!$1:$1048576,9,),"")</f>
        <v/>
      </c>
      <c r="L2831" s="297" t="str">
        <f>IFERROR(VLOOKUP(CONCATENATE($A2831,"B"),'05 APU'!$1:$1048576,9,),"")</f>
        <v/>
      </c>
      <c r="M2831" s="297" t="str">
        <f>IFERROR(VLOOKUP(CONCATENATE($A2831,"A"),'05 APU'!$1:$1048576,9,),"")</f>
        <v/>
      </c>
      <c r="N2831" s="86"/>
      <c r="O2831" s="90">
        <f>IFERROR(VLOOKUP(CONCATENATE($A2831,"D"),'05 APU'!$T:$AB,9,),0)</f>
        <v>0</v>
      </c>
      <c r="P2831" s="90">
        <f t="shared" si="90"/>
        <v>0</v>
      </c>
      <c r="Q2831" s="90">
        <f>IFERROR(VLOOKUP(CONCATENATE($A2831,"C"),'05 APU'!$T:$AB,9,),0)</f>
        <v>0</v>
      </c>
      <c r="R2831" s="90">
        <f>IFERROR(VLOOKUP(CONCATENATE($A2831,"B"),'05 APU'!$T:$AB,9,),0)</f>
        <v>0</v>
      </c>
      <c r="S2831" s="90">
        <f>IFERROR(VLOOKUP(CONCATENATE($A2831,"A"),'05 APU'!$T:$AB,9,),0)</f>
        <v>0</v>
      </c>
      <c r="U2831" s="421"/>
      <c r="V2831" s="424"/>
      <c r="W2831" s="429" t="s">
        <v>7203</v>
      </c>
    </row>
    <row r="2832" spans="1:23" ht="31.5" x14ac:dyDescent="0.25">
      <c r="A2832" s="88">
        <v>2822</v>
      </c>
      <c r="B2832" s="673" t="s">
        <v>5723</v>
      </c>
      <c r="C2832" s="682" t="s">
        <v>6872</v>
      </c>
      <c r="D2832" s="681" t="str">
        <f>IFERROR(VLOOKUP(CONCATENATE($A2832,"T"),'05 APU'!$1:$1048576,3,),"")</f>
        <v/>
      </c>
      <c r="E2832" s="681" t="str">
        <f>IFERROR(VLOOKUP(CONCATENATE($A2832,"T2"),'05 APU'!$1:$1048576,3,),"")</f>
        <v/>
      </c>
      <c r="F2832" s="681" t="str">
        <f>IFERROR(VLOOKUP(CONCATENATE($A2832,"T3"),'05 APU'!$1:$1048576,3,),"")</f>
        <v/>
      </c>
      <c r="G2832" s="672" t="s">
        <v>138</v>
      </c>
      <c r="H2832" s="351"/>
      <c r="I2832" s="90">
        <f>IFERROR((VLOOKUP(CONCATENATE($A2832,"D"),'05 APU'!$1:$1048576,9,)),0)</f>
        <v>0</v>
      </c>
      <c r="J2832" s="90">
        <f t="shared" si="89"/>
        <v>0</v>
      </c>
      <c r="K2832" s="297" t="str">
        <f>IFERROR(VLOOKUP(CONCATENATE($A2832,"C"),'05 APU'!$1:$1048576,9,),"")</f>
        <v/>
      </c>
      <c r="L2832" s="297" t="str">
        <f>IFERROR(VLOOKUP(CONCATENATE($A2832,"B"),'05 APU'!$1:$1048576,9,),"")</f>
        <v/>
      </c>
      <c r="M2832" s="297" t="str">
        <f>IFERROR(VLOOKUP(CONCATENATE($A2832,"A"),'05 APU'!$1:$1048576,9,),"")</f>
        <v/>
      </c>
      <c r="N2832" s="86"/>
      <c r="O2832" s="90">
        <f>IFERROR(VLOOKUP(CONCATENATE($A2832,"D"),'05 APU'!$T:$AB,9,),0)</f>
        <v>0</v>
      </c>
      <c r="P2832" s="90">
        <f t="shared" si="90"/>
        <v>0</v>
      </c>
      <c r="Q2832" s="90">
        <f>IFERROR(VLOOKUP(CONCATENATE($A2832,"C"),'05 APU'!$T:$AB,9,),0)</f>
        <v>0</v>
      </c>
      <c r="R2832" s="90">
        <f>IFERROR(VLOOKUP(CONCATENATE($A2832,"B"),'05 APU'!$T:$AB,9,),0)</f>
        <v>0</v>
      </c>
      <c r="S2832" s="90">
        <f>IFERROR(VLOOKUP(CONCATENATE($A2832,"A"),'05 APU'!$T:$AB,9,),0)</f>
        <v>0</v>
      </c>
      <c r="U2832" s="421"/>
      <c r="V2832" s="424"/>
      <c r="W2832" s="429" t="s">
        <v>7203</v>
      </c>
    </row>
    <row r="2833" spans="1:23" ht="31.5" x14ac:dyDescent="0.25">
      <c r="A2833" s="88">
        <v>2823</v>
      </c>
      <c r="B2833" s="673" t="s">
        <v>5724</v>
      </c>
      <c r="C2833" s="682" t="s">
        <v>6873</v>
      </c>
      <c r="D2833" s="681" t="str">
        <f>IFERROR(VLOOKUP(CONCATENATE($A2833,"T"),'05 APU'!$1:$1048576,3,),"")</f>
        <v/>
      </c>
      <c r="E2833" s="681" t="str">
        <f>IFERROR(VLOOKUP(CONCATENATE($A2833,"T2"),'05 APU'!$1:$1048576,3,),"")</f>
        <v/>
      </c>
      <c r="F2833" s="681" t="str">
        <f>IFERROR(VLOOKUP(CONCATENATE($A2833,"T3"),'05 APU'!$1:$1048576,3,),"")</f>
        <v/>
      </c>
      <c r="G2833" s="672" t="s">
        <v>138</v>
      </c>
      <c r="H2833" s="351"/>
      <c r="I2833" s="90">
        <f>IFERROR((VLOOKUP(CONCATENATE($A2833,"D"),'05 APU'!$1:$1048576,9,)),0)</f>
        <v>0</v>
      </c>
      <c r="J2833" s="90">
        <f t="shared" si="89"/>
        <v>0</v>
      </c>
      <c r="K2833" s="297" t="str">
        <f>IFERROR(VLOOKUP(CONCATENATE($A2833,"C"),'05 APU'!$1:$1048576,9,),"")</f>
        <v/>
      </c>
      <c r="L2833" s="297" t="str">
        <f>IFERROR(VLOOKUP(CONCATENATE($A2833,"B"),'05 APU'!$1:$1048576,9,),"")</f>
        <v/>
      </c>
      <c r="M2833" s="297" t="str">
        <f>IFERROR(VLOOKUP(CONCATENATE($A2833,"A"),'05 APU'!$1:$1048576,9,),"")</f>
        <v/>
      </c>
      <c r="N2833" s="86"/>
      <c r="O2833" s="90">
        <f>IFERROR(VLOOKUP(CONCATENATE($A2833,"D"),'05 APU'!$T:$AB,9,),0)</f>
        <v>0</v>
      </c>
      <c r="P2833" s="90">
        <f t="shared" si="90"/>
        <v>0</v>
      </c>
      <c r="Q2833" s="90">
        <f>IFERROR(VLOOKUP(CONCATENATE($A2833,"C"),'05 APU'!$T:$AB,9,),0)</f>
        <v>0</v>
      </c>
      <c r="R2833" s="90">
        <f>IFERROR(VLOOKUP(CONCATENATE($A2833,"B"),'05 APU'!$T:$AB,9,),0)</f>
        <v>0</v>
      </c>
      <c r="S2833" s="90">
        <f>IFERROR(VLOOKUP(CONCATENATE($A2833,"A"),'05 APU'!$T:$AB,9,),0)</f>
        <v>0</v>
      </c>
      <c r="U2833" s="421"/>
      <c r="V2833" s="424"/>
      <c r="W2833" s="429" t="s">
        <v>7203</v>
      </c>
    </row>
    <row r="2834" spans="1:23" ht="31.5" x14ac:dyDescent="0.25">
      <c r="A2834" s="88">
        <v>2824</v>
      </c>
      <c r="B2834" s="673" t="s">
        <v>5725</v>
      </c>
      <c r="C2834" s="682" t="s">
        <v>6874</v>
      </c>
      <c r="D2834" s="681" t="str">
        <f>IFERROR(VLOOKUP(CONCATENATE($A2834,"T"),'05 APU'!$1:$1048576,3,),"")</f>
        <v/>
      </c>
      <c r="E2834" s="681" t="str">
        <f>IFERROR(VLOOKUP(CONCATENATE($A2834,"T2"),'05 APU'!$1:$1048576,3,),"")</f>
        <v/>
      </c>
      <c r="F2834" s="681" t="str">
        <f>IFERROR(VLOOKUP(CONCATENATE($A2834,"T3"),'05 APU'!$1:$1048576,3,),"")</f>
        <v/>
      </c>
      <c r="G2834" s="672" t="s">
        <v>138</v>
      </c>
      <c r="H2834" s="351"/>
      <c r="I2834" s="90">
        <f>IFERROR((VLOOKUP(CONCATENATE($A2834,"D"),'05 APU'!$1:$1048576,9,)),0)</f>
        <v>0</v>
      </c>
      <c r="J2834" s="90">
        <f t="shared" si="89"/>
        <v>0</v>
      </c>
      <c r="K2834" s="297" t="str">
        <f>IFERROR(VLOOKUP(CONCATENATE($A2834,"C"),'05 APU'!$1:$1048576,9,),"")</f>
        <v/>
      </c>
      <c r="L2834" s="297" t="str">
        <f>IFERROR(VLOOKUP(CONCATENATE($A2834,"B"),'05 APU'!$1:$1048576,9,),"")</f>
        <v/>
      </c>
      <c r="M2834" s="297" t="str">
        <f>IFERROR(VLOOKUP(CONCATENATE($A2834,"A"),'05 APU'!$1:$1048576,9,),"")</f>
        <v/>
      </c>
      <c r="N2834" s="86"/>
      <c r="O2834" s="90">
        <f>IFERROR(VLOOKUP(CONCATENATE($A2834,"D"),'05 APU'!$T:$AB,9,),0)</f>
        <v>0</v>
      </c>
      <c r="P2834" s="90">
        <f t="shared" si="90"/>
        <v>0</v>
      </c>
      <c r="Q2834" s="90">
        <f>IFERROR(VLOOKUP(CONCATENATE($A2834,"C"),'05 APU'!$T:$AB,9,),0)</f>
        <v>0</v>
      </c>
      <c r="R2834" s="90">
        <f>IFERROR(VLOOKUP(CONCATENATE($A2834,"B"),'05 APU'!$T:$AB,9,),0)</f>
        <v>0</v>
      </c>
      <c r="S2834" s="90">
        <f>IFERROR(VLOOKUP(CONCATENATE($A2834,"A"),'05 APU'!$T:$AB,9,),0)</f>
        <v>0</v>
      </c>
      <c r="U2834" s="421"/>
      <c r="V2834" s="424"/>
      <c r="W2834" s="429" t="s">
        <v>7203</v>
      </c>
    </row>
    <row r="2835" spans="1:23" ht="21" x14ac:dyDescent="0.25">
      <c r="A2835" s="88">
        <v>2825</v>
      </c>
      <c r="B2835" s="673" t="s">
        <v>5726</v>
      </c>
      <c r="C2835" s="682" t="s">
        <v>6875</v>
      </c>
      <c r="D2835" s="681" t="str">
        <f>IFERROR(VLOOKUP(CONCATENATE($A2835,"T"),'05 APU'!$1:$1048576,3,),"")</f>
        <v/>
      </c>
      <c r="E2835" s="681" t="str">
        <f>IFERROR(VLOOKUP(CONCATENATE($A2835,"T2"),'05 APU'!$1:$1048576,3,),"")</f>
        <v/>
      </c>
      <c r="F2835" s="681" t="str">
        <f>IFERROR(VLOOKUP(CONCATENATE($A2835,"T3"),'05 APU'!$1:$1048576,3,),"")</f>
        <v/>
      </c>
      <c r="G2835" s="672" t="s">
        <v>138</v>
      </c>
      <c r="H2835" s="351"/>
      <c r="I2835" s="90">
        <f>IFERROR((VLOOKUP(CONCATENATE($A2835,"D"),'05 APU'!$1:$1048576,9,)),0)</f>
        <v>0</v>
      </c>
      <c r="J2835" s="90">
        <f t="shared" si="89"/>
        <v>0</v>
      </c>
      <c r="K2835" s="297" t="str">
        <f>IFERROR(VLOOKUP(CONCATENATE($A2835,"C"),'05 APU'!$1:$1048576,9,),"")</f>
        <v/>
      </c>
      <c r="L2835" s="297" t="str">
        <f>IFERROR(VLOOKUP(CONCATENATE($A2835,"B"),'05 APU'!$1:$1048576,9,),"")</f>
        <v/>
      </c>
      <c r="M2835" s="297" t="str">
        <f>IFERROR(VLOOKUP(CONCATENATE($A2835,"A"),'05 APU'!$1:$1048576,9,),"")</f>
        <v/>
      </c>
      <c r="N2835" s="86"/>
      <c r="O2835" s="90">
        <f>IFERROR(VLOOKUP(CONCATENATE($A2835,"D"),'05 APU'!$T:$AB,9,),0)</f>
        <v>0</v>
      </c>
      <c r="P2835" s="90">
        <f t="shared" si="90"/>
        <v>0</v>
      </c>
      <c r="Q2835" s="90">
        <f>IFERROR(VLOOKUP(CONCATENATE($A2835,"C"),'05 APU'!$T:$AB,9,),0)</f>
        <v>0</v>
      </c>
      <c r="R2835" s="90">
        <f>IFERROR(VLOOKUP(CONCATENATE($A2835,"B"),'05 APU'!$T:$AB,9,),0)</f>
        <v>0</v>
      </c>
      <c r="S2835" s="90">
        <f>IFERROR(VLOOKUP(CONCATENATE($A2835,"A"),'05 APU'!$T:$AB,9,),0)</f>
        <v>0</v>
      </c>
      <c r="U2835" s="421"/>
      <c r="V2835" s="424"/>
      <c r="W2835" s="429" t="s">
        <v>7203</v>
      </c>
    </row>
    <row r="2836" spans="1:23" ht="21" x14ac:dyDescent="0.25">
      <c r="A2836" s="88">
        <v>2826</v>
      </c>
      <c r="B2836" s="673" t="s">
        <v>5727</v>
      </c>
      <c r="C2836" s="682" t="s">
        <v>6876</v>
      </c>
      <c r="D2836" s="681" t="str">
        <f>IFERROR(VLOOKUP(CONCATENATE($A2836,"T"),'05 APU'!$1:$1048576,3,),"")</f>
        <v/>
      </c>
      <c r="E2836" s="681" t="str">
        <f>IFERROR(VLOOKUP(CONCATENATE($A2836,"T2"),'05 APU'!$1:$1048576,3,),"")</f>
        <v/>
      </c>
      <c r="F2836" s="681" t="str">
        <f>IFERROR(VLOOKUP(CONCATENATE($A2836,"T3"),'05 APU'!$1:$1048576,3,),"")</f>
        <v/>
      </c>
      <c r="G2836" s="672" t="s">
        <v>138</v>
      </c>
      <c r="H2836" s="351"/>
      <c r="I2836" s="90">
        <f>IFERROR((VLOOKUP(CONCATENATE($A2836,"D"),'05 APU'!$1:$1048576,9,)),0)</f>
        <v>0</v>
      </c>
      <c r="J2836" s="90">
        <f t="shared" si="89"/>
        <v>0</v>
      </c>
      <c r="K2836" s="297" t="str">
        <f>IFERROR(VLOOKUP(CONCATENATE($A2836,"C"),'05 APU'!$1:$1048576,9,),"")</f>
        <v/>
      </c>
      <c r="L2836" s="297" t="str">
        <f>IFERROR(VLOOKUP(CONCATENATE($A2836,"B"),'05 APU'!$1:$1048576,9,),"")</f>
        <v/>
      </c>
      <c r="M2836" s="297" t="str">
        <f>IFERROR(VLOOKUP(CONCATENATE($A2836,"A"),'05 APU'!$1:$1048576,9,),"")</f>
        <v/>
      </c>
      <c r="N2836" s="86"/>
      <c r="O2836" s="90">
        <f>IFERROR(VLOOKUP(CONCATENATE($A2836,"D"),'05 APU'!$T:$AB,9,),0)</f>
        <v>0</v>
      </c>
      <c r="P2836" s="90">
        <f t="shared" si="90"/>
        <v>0</v>
      </c>
      <c r="Q2836" s="90">
        <f>IFERROR(VLOOKUP(CONCATENATE($A2836,"C"),'05 APU'!$T:$AB,9,),0)</f>
        <v>0</v>
      </c>
      <c r="R2836" s="90">
        <f>IFERROR(VLOOKUP(CONCATENATE($A2836,"B"),'05 APU'!$T:$AB,9,),0)</f>
        <v>0</v>
      </c>
      <c r="S2836" s="90">
        <f>IFERROR(VLOOKUP(CONCATENATE($A2836,"A"),'05 APU'!$T:$AB,9,),0)</f>
        <v>0</v>
      </c>
      <c r="U2836" s="421"/>
      <c r="V2836" s="424"/>
      <c r="W2836" s="429" t="s">
        <v>7203</v>
      </c>
    </row>
    <row r="2837" spans="1:23" ht="21" x14ac:dyDescent="0.25">
      <c r="A2837" s="88">
        <v>2827</v>
      </c>
      <c r="B2837" s="673" t="s">
        <v>5728</v>
      </c>
      <c r="C2837" s="682" t="s">
        <v>6877</v>
      </c>
      <c r="D2837" s="681" t="str">
        <f>IFERROR(VLOOKUP(CONCATENATE($A2837,"T"),'05 APU'!$1:$1048576,3,),"")</f>
        <v/>
      </c>
      <c r="E2837" s="681" t="str">
        <f>IFERROR(VLOOKUP(CONCATENATE($A2837,"T2"),'05 APU'!$1:$1048576,3,),"")</f>
        <v/>
      </c>
      <c r="F2837" s="681" t="str">
        <f>IFERROR(VLOOKUP(CONCATENATE($A2837,"T3"),'05 APU'!$1:$1048576,3,),"")</f>
        <v/>
      </c>
      <c r="G2837" s="672" t="s">
        <v>138</v>
      </c>
      <c r="H2837" s="351"/>
      <c r="I2837" s="90">
        <f>IFERROR((VLOOKUP(CONCATENATE($A2837,"D"),'05 APU'!$1:$1048576,9,)),0)</f>
        <v>0</v>
      </c>
      <c r="J2837" s="90">
        <f t="shared" si="89"/>
        <v>0</v>
      </c>
      <c r="K2837" s="297" t="str">
        <f>IFERROR(VLOOKUP(CONCATENATE($A2837,"C"),'05 APU'!$1:$1048576,9,),"")</f>
        <v/>
      </c>
      <c r="L2837" s="297" t="str">
        <f>IFERROR(VLOOKUP(CONCATENATE($A2837,"B"),'05 APU'!$1:$1048576,9,),"")</f>
        <v/>
      </c>
      <c r="M2837" s="297" t="str">
        <f>IFERROR(VLOOKUP(CONCATENATE($A2837,"A"),'05 APU'!$1:$1048576,9,),"")</f>
        <v/>
      </c>
      <c r="N2837" s="86"/>
      <c r="O2837" s="90">
        <f>IFERROR(VLOOKUP(CONCATENATE($A2837,"D"),'05 APU'!$T:$AB,9,),0)</f>
        <v>0</v>
      </c>
      <c r="P2837" s="90">
        <f t="shared" si="90"/>
        <v>0</v>
      </c>
      <c r="Q2837" s="90">
        <f>IFERROR(VLOOKUP(CONCATENATE($A2837,"C"),'05 APU'!$T:$AB,9,),0)</f>
        <v>0</v>
      </c>
      <c r="R2837" s="90">
        <f>IFERROR(VLOOKUP(CONCATENATE($A2837,"B"),'05 APU'!$T:$AB,9,),0)</f>
        <v>0</v>
      </c>
      <c r="S2837" s="90">
        <f>IFERROR(VLOOKUP(CONCATENATE($A2837,"A"),'05 APU'!$T:$AB,9,),0)</f>
        <v>0</v>
      </c>
      <c r="U2837" s="421"/>
      <c r="V2837" s="424"/>
      <c r="W2837" s="429" t="s">
        <v>7203</v>
      </c>
    </row>
    <row r="2838" spans="1:23" ht="21" x14ac:dyDescent="0.25">
      <c r="A2838" s="88">
        <v>2828</v>
      </c>
      <c r="B2838" s="673" t="s">
        <v>5729</v>
      </c>
      <c r="C2838" s="682" t="s">
        <v>6878</v>
      </c>
      <c r="D2838" s="681" t="str">
        <f>IFERROR(VLOOKUP(CONCATENATE($A2838,"T"),'05 APU'!$1:$1048576,3,),"")</f>
        <v/>
      </c>
      <c r="E2838" s="681" t="str">
        <f>IFERROR(VLOOKUP(CONCATENATE($A2838,"T2"),'05 APU'!$1:$1048576,3,),"")</f>
        <v/>
      </c>
      <c r="F2838" s="681" t="str">
        <f>IFERROR(VLOOKUP(CONCATENATE($A2838,"T3"),'05 APU'!$1:$1048576,3,),"")</f>
        <v/>
      </c>
      <c r="G2838" s="672" t="s">
        <v>138</v>
      </c>
      <c r="H2838" s="351"/>
      <c r="I2838" s="90">
        <f>IFERROR((VLOOKUP(CONCATENATE($A2838,"D"),'05 APU'!$1:$1048576,9,)),0)</f>
        <v>0</v>
      </c>
      <c r="J2838" s="90">
        <f t="shared" si="89"/>
        <v>0</v>
      </c>
      <c r="K2838" s="297" t="str">
        <f>IFERROR(VLOOKUP(CONCATENATE($A2838,"C"),'05 APU'!$1:$1048576,9,),"")</f>
        <v/>
      </c>
      <c r="L2838" s="297" t="str">
        <f>IFERROR(VLOOKUP(CONCATENATE($A2838,"B"),'05 APU'!$1:$1048576,9,),"")</f>
        <v/>
      </c>
      <c r="M2838" s="297" t="str">
        <f>IFERROR(VLOOKUP(CONCATENATE($A2838,"A"),'05 APU'!$1:$1048576,9,),"")</f>
        <v/>
      </c>
      <c r="N2838" s="86"/>
      <c r="O2838" s="90">
        <f>IFERROR(VLOOKUP(CONCATENATE($A2838,"D"),'05 APU'!$T:$AB,9,),0)</f>
        <v>0</v>
      </c>
      <c r="P2838" s="90">
        <f t="shared" si="90"/>
        <v>0</v>
      </c>
      <c r="Q2838" s="90">
        <f>IFERROR(VLOOKUP(CONCATENATE($A2838,"C"),'05 APU'!$T:$AB,9,),0)</f>
        <v>0</v>
      </c>
      <c r="R2838" s="90">
        <f>IFERROR(VLOOKUP(CONCATENATE($A2838,"B"),'05 APU'!$T:$AB,9,),0)</f>
        <v>0</v>
      </c>
      <c r="S2838" s="90">
        <f>IFERROR(VLOOKUP(CONCATENATE($A2838,"A"),'05 APU'!$T:$AB,9,),0)</f>
        <v>0</v>
      </c>
      <c r="U2838" s="421"/>
      <c r="V2838" s="424"/>
      <c r="W2838" s="429" t="s">
        <v>7203</v>
      </c>
    </row>
    <row r="2839" spans="1:23" ht="21" x14ac:dyDescent="0.25">
      <c r="A2839" s="88">
        <v>2829</v>
      </c>
      <c r="B2839" s="673" t="s">
        <v>5730</v>
      </c>
      <c r="C2839" s="682" t="s">
        <v>6879</v>
      </c>
      <c r="D2839" s="681" t="str">
        <f>IFERROR(VLOOKUP(CONCATENATE($A2839,"T"),'05 APU'!$1:$1048576,3,),"")</f>
        <v/>
      </c>
      <c r="E2839" s="681" t="str">
        <f>IFERROR(VLOOKUP(CONCATENATE($A2839,"T2"),'05 APU'!$1:$1048576,3,),"")</f>
        <v/>
      </c>
      <c r="F2839" s="681" t="str">
        <f>IFERROR(VLOOKUP(CONCATENATE($A2839,"T3"),'05 APU'!$1:$1048576,3,),"")</f>
        <v/>
      </c>
      <c r="G2839" s="672" t="s">
        <v>138</v>
      </c>
      <c r="H2839" s="351"/>
      <c r="I2839" s="90">
        <f>IFERROR((VLOOKUP(CONCATENATE($A2839,"D"),'05 APU'!$1:$1048576,9,)),0)</f>
        <v>0</v>
      </c>
      <c r="J2839" s="90">
        <f t="shared" si="89"/>
        <v>0</v>
      </c>
      <c r="K2839" s="297" t="str">
        <f>IFERROR(VLOOKUP(CONCATENATE($A2839,"C"),'05 APU'!$1:$1048576,9,),"")</f>
        <v/>
      </c>
      <c r="L2839" s="297" t="str">
        <f>IFERROR(VLOOKUP(CONCATENATE($A2839,"B"),'05 APU'!$1:$1048576,9,),"")</f>
        <v/>
      </c>
      <c r="M2839" s="297" t="str">
        <f>IFERROR(VLOOKUP(CONCATENATE($A2839,"A"),'05 APU'!$1:$1048576,9,),"")</f>
        <v/>
      </c>
      <c r="N2839" s="86"/>
      <c r="O2839" s="90">
        <f>IFERROR(VLOOKUP(CONCATENATE($A2839,"D"),'05 APU'!$T:$AB,9,),0)</f>
        <v>0</v>
      </c>
      <c r="P2839" s="90">
        <f t="shared" si="90"/>
        <v>0</v>
      </c>
      <c r="Q2839" s="90">
        <f>IFERROR(VLOOKUP(CONCATENATE($A2839,"C"),'05 APU'!$T:$AB,9,),0)</f>
        <v>0</v>
      </c>
      <c r="R2839" s="90">
        <f>IFERROR(VLOOKUP(CONCATENATE($A2839,"B"),'05 APU'!$T:$AB,9,),0)</f>
        <v>0</v>
      </c>
      <c r="S2839" s="90">
        <f>IFERROR(VLOOKUP(CONCATENATE($A2839,"A"),'05 APU'!$T:$AB,9,),0)</f>
        <v>0</v>
      </c>
      <c r="U2839" s="421"/>
      <c r="V2839" s="424"/>
      <c r="W2839" s="429" t="s">
        <v>7203</v>
      </c>
    </row>
    <row r="2840" spans="1:23" ht="21" x14ac:dyDescent="0.25">
      <c r="A2840" s="88">
        <v>2830</v>
      </c>
      <c r="B2840" s="673" t="s">
        <v>5731</v>
      </c>
      <c r="C2840" s="682" t="s">
        <v>6880</v>
      </c>
      <c r="D2840" s="681" t="str">
        <f>IFERROR(VLOOKUP(CONCATENATE($A2840,"T"),'05 APU'!$1:$1048576,3,),"")</f>
        <v/>
      </c>
      <c r="E2840" s="681" t="str">
        <f>IFERROR(VLOOKUP(CONCATENATE($A2840,"T2"),'05 APU'!$1:$1048576,3,),"")</f>
        <v/>
      </c>
      <c r="F2840" s="681" t="str">
        <f>IFERROR(VLOOKUP(CONCATENATE($A2840,"T3"),'05 APU'!$1:$1048576,3,),"")</f>
        <v/>
      </c>
      <c r="G2840" s="672" t="s">
        <v>138</v>
      </c>
      <c r="H2840" s="351"/>
      <c r="I2840" s="90">
        <f>IFERROR((VLOOKUP(CONCATENATE($A2840,"D"),'05 APU'!$1:$1048576,9,)),0)</f>
        <v>0</v>
      </c>
      <c r="J2840" s="90">
        <f t="shared" si="89"/>
        <v>0</v>
      </c>
      <c r="K2840" s="297" t="str">
        <f>IFERROR(VLOOKUP(CONCATENATE($A2840,"C"),'05 APU'!$1:$1048576,9,),"")</f>
        <v/>
      </c>
      <c r="L2840" s="297" t="str">
        <f>IFERROR(VLOOKUP(CONCATENATE($A2840,"B"),'05 APU'!$1:$1048576,9,),"")</f>
        <v/>
      </c>
      <c r="M2840" s="297" t="str">
        <f>IFERROR(VLOOKUP(CONCATENATE($A2840,"A"),'05 APU'!$1:$1048576,9,),"")</f>
        <v/>
      </c>
      <c r="N2840" s="86"/>
      <c r="O2840" s="90">
        <f>IFERROR(VLOOKUP(CONCATENATE($A2840,"D"),'05 APU'!$T:$AB,9,),0)</f>
        <v>0</v>
      </c>
      <c r="P2840" s="90">
        <f t="shared" si="90"/>
        <v>0</v>
      </c>
      <c r="Q2840" s="90">
        <f>IFERROR(VLOOKUP(CONCATENATE($A2840,"C"),'05 APU'!$T:$AB,9,),0)</f>
        <v>0</v>
      </c>
      <c r="R2840" s="90">
        <f>IFERROR(VLOOKUP(CONCATENATE($A2840,"B"),'05 APU'!$T:$AB,9,),0)</f>
        <v>0</v>
      </c>
      <c r="S2840" s="90">
        <f>IFERROR(VLOOKUP(CONCATENATE($A2840,"A"),'05 APU'!$T:$AB,9,),0)</f>
        <v>0</v>
      </c>
      <c r="U2840" s="421"/>
      <c r="V2840" s="424"/>
      <c r="W2840" s="429" t="s">
        <v>7203</v>
      </c>
    </row>
    <row r="2841" spans="1:23" ht="31.5" x14ac:dyDescent="0.25">
      <c r="A2841" s="88">
        <v>2831</v>
      </c>
      <c r="B2841" s="673" t="s">
        <v>5732</v>
      </c>
      <c r="C2841" s="682" t="s">
        <v>6881</v>
      </c>
      <c r="D2841" s="681" t="str">
        <f>IFERROR(VLOOKUP(CONCATENATE($A2841,"T"),'05 APU'!$1:$1048576,3,),"")</f>
        <v/>
      </c>
      <c r="E2841" s="681" t="str">
        <f>IFERROR(VLOOKUP(CONCATENATE($A2841,"T2"),'05 APU'!$1:$1048576,3,),"")</f>
        <v/>
      </c>
      <c r="F2841" s="681" t="str">
        <f>IFERROR(VLOOKUP(CONCATENATE($A2841,"T3"),'05 APU'!$1:$1048576,3,),"")</f>
        <v/>
      </c>
      <c r="G2841" s="672" t="s">
        <v>138</v>
      </c>
      <c r="H2841" s="351"/>
      <c r="I2841" s="90">
        <f>IFERROR((VLOOKUP(CONCATENATE($A2841,"D"),'05 APU'!$1:$1048576,9,)),0)</f>
        <v>0</v>
      </c>
      <c r="J2841" s="90">
        <f t="shared" si="89"/>
        <v>0</v>
      </c>
      <c r="K2841" s="297" t="str">
        <f>IFERROR(VLOOKUP(CONCATENATE($A2841,"C"),'05 APU'!$1:$1048576,9,),"")</f>
        <v/>
      </c>
      <c r="L2841" s="297" t="str">
        <f>IFERROR(VLOOKUP(CONCATENATE($A2841,"B"),'05 APU'!$1:$1048576,9,),"")</f>
        <v/>
      </c>
      <c r="M2841" s="297" t="str">
        <f>IFERROR(VLOOKUP(CONCATENATE($A2841,"A"),'05 APU'!$1:$1048576,9,),"")</f>
        <v/>
      </c>
      <c r="N2841" s="86"/>
      <c r="O2841" s="90">
        <f>IFERROR(VLOOKUP(CONCATENATE($A2841,"D"),'05 APU'!$T:$AB,9,),0)</f>
        <v>0</v>
      </c>
      <c r="P2841" s="90">
        <f t="shared" si="90"/>
        <v>0</v>
      </c>
      <c r="Q2841" s="90">
        <f>IFERROR(VLOOKUP(CONCATENATE($A2841,"C"),'05 APU'!$T:$AB,9,),0)</f>
        <v>0</v>
      </c>
      <c r="R2841" s="90">
        <f>IFERROR(VLOOKUP(CONCATENATE($A2841,"B"),'05 APU'!$T:$AB,9,),0)</f>
        <v>0</v>
      </c>
      <c r="S2841" s="90">
        <f>IFERROR(VLOOKUP(CONCATENATE($A2841,"A"),'05 APU'!$T:$AB,9,),0)</f>
        <v>0</v>
      </c>
      <c r="U2841" s="421"/>
      <c r="V2841" s="424"/>
      <c r="W2841" s="429" t="s">
        <v>7203</v>
      </c>
    </row>
    <row r="2842" spans="1:23" ht="31.5" x14ac:dyDescent="0.25">
      <c r="A2842" s="88">
        <v>2832</v>
      </c>
      <c r="B2842" s="673" t="s">
        <v>5733</v>
      </c>
      <c r="C2842" s="682" t="s">
        <v>6882</v>
      </c>
      <c r="D2842" s="681" t="str">
        <f>IFERROR(VLOOKUP(CONCATENATE($A2842,"T"),'05 APU'!$1:$1048576,3,),"")</f>
        <v/>
      </c>
      <c r="E2842" s="681" t="str">
        <f>IFERROR(VLOOKUP(CONCATENATE($A2842,"T2"),'05 APU'!$1:$1048576,3,),"")</f>
        <v/>
      </c>
      <c r="F2842" s="681" t="str">
        <f>IFERROR(VLOOKUP(CONCATENATE($A2842,"T3"),'05 APU'!$1:$1048576,3,),"")</f>
        <v/>
      </c>
      <c r="G2842" s="672" t="s">
        <v>138</v>
      </c>
      <c r="H2842" s="351"/>
      <c r="I2842" s="90">
        <f>IFERROR((VLOOKUP(CONCATENATE($A2842,"D"),'05 APU'!$1:$1048576,9,)),0)</f>
        <v>0</v>
      </c>
      <c r="J2842" s="90">
        <f t="shared" si="89"/>
        <v>0</v>
      </c>
      <c r="K2842" s="297" t="str">
        <f>IFERROR(VLOOKUP(CONCATENATE($A2842,"C"),'05 APU'!$1:$1048576,9,),"")</f>
        <v/>
      </c>
      <c r="L2842" s="297" t="str">
        <f>IFERROR(VLOOKUP(CONCATENATE($A2842,"B"),'05 APU'!$1:$1048576,9,),"")</f>
        <v/>
      </c>
      <c r="M2842" s="297" t="str">
        <f>IFERROR(VLOOKUP(CONCATENATE($A2842,"A"),'05 APU'!$1:$1048576,9,),"")</f>
        <v/>
      </c>
      <c r="N2842" s="86"/>
      <c r="O2842" s="90">
        <f>IFERROR(VLOOKUP(CONCATENATE($A2842,"D"),'05 APU'!$T:$AB,9,),0)</f>
        <v>0</v>
      </c>
      <c r="P2842" s="90">
        <f t="shared" si="90"/>
        <v>0</v>
      </c>
      <c r="Q2842" s="90">
        <f>IFERROR(VLOOKUP(CONCATENATE($A2842,"C"),'05 APU'!$T:$AB,9,),0)</f>
        <v>0</v>
      </c>
      <c r="R2842" s="90">
        <f>IFERROR(VLOOKUP(CONCATENATE($A2842,"B"),'05 APU'!$T:$AB,9,),0)</f>
        <v>0</v>
      </c>
      <c r="S2842" s="90">
        <f>IFERROR(VLOOKUP(CONCATENATE($A2842,"A"),'05 APU'!$T:$AB,9,),0)</f>
        <v>0</v>
      </c>
      <c r="U2842" s="421"/>
      <c r="V2842" s="424"/>
      <c r="W2842" s="429" t="s">
        <v>7203</v>
      </c>
    </row>
    <row r="2843" spans="1:23" ht="31.5" x14ac:dyDescent="0.25">
      <c r="A2843" s="88">
        <v>2833</v>
      </c>
      <c r="B2843" s="673" t="s">
        <v>5734</v>
      </c>
      <c r="C2843" s="682" t="s">
        <v>6883</v>
      </c>
      <c r="D2843" s="681" t="str">
        <f>IFERROR(VLOOKUP(CONCATENATE($A2843,"T"),'05 APU'!$1:$1048576,3,),"")</f>
        <v/>
      </c>
      <c r="E2843" s="681" t="str">
        <f>IFERROR(VLOOKUP(CONCATENATE($A2843,"T2"),'05 APU'!$1:$1048576,3,),"")</f>
        <v/>
      </c>
      <c r="F2843" s="681" t="str">
        <f>IFERROR(VLOOKUP(CONCATENATE($A2843,"T3"),'05 APU'!$1:$1048576,3,),"")</f>
        <v/>
      </c>
      <c r="G2843" s="672" t="s">
        <v>138</v>
      </c>
      <c r="H2843" s="351"/>
      <c r="I2843" s="90">
        <f>IFERROR((VLOOKUP(CONCATENATE($A2843,"D"),'05 APU'!$1:$1048576,9,)),0)</f>
        <v>0</v>
      </c>
      <c r="J2843" s="90">
        <f t="shared" si="89"/>
        <v>0</v>
      </c>
      <c r="K2843" s="297" t="str">
        <f>IFERROR(VLOOKUP(CONCATENATE($A2843,"C"),'05 APU'!$1:$1048576,9,),"")</f>
        <v/>
      </c>
      <c r="L2843" s="297" t="str">
        <f>IFERROR(VLOOKUP(CONCATENATE($A2843,"B"),'05 APU'!$1:$1048576,9,),"")</f>
        <v/>
      </c>
      <c r="M2843" s="297" t="str">
        <f>IFERROR(VLOOKUP(CONCATENATE($A2843,"A"),'05 APU'!$1:$1048576,9,),"")</f>
        <v/>
      </c>
      <c r="N2843" s="86"/>
      <c r="O2843" s="90">
        <f>IFERROR(VLOOKUP(CONCATENATE($A2843,"D"),'05 APU'!$T:$AB,9,),0)</f>
        <v>0</v>
      </c>
      <c r="P2843" s="90">
        <f t="shared" si="90"/>
        <v>0</v>
      </c>
      <c r="Q2843" s="90">
        <f>IFERROR(VLOOKUP(CONCATENATE($A2843,"C"),'05 APU'!$T:$AB,9,),0)</f>
        <v>0</v>
      </c>
      <c r="R2843" s="90">
        <f>IFERROR(VLOOKUP(CONCATENATE($A2843,"B"),'05 APU'!$T:$AB,9,),0)</f>
        <v>0</v>
      </c>
      <c r="S2843" s="90">
        <f>IFERROR(VLOOKUP(CONCATENATE($A2843,"A"),'05 APU'!$T:$AB,9,),0)</f>
        <v>0</v>
      </c>
      <c r="U2843" s="421"/>
      <c r="V2843" s="424"/>
      <c r="W2843" s="429" t="s">
        <v>7203</v>
      </c>
    </row>
    <row r="2844" spans="1:23" ht="31.5" x14ac:dyDescent="0.25">
      <c r="A2844" s="88">
        <v>2834</v>
      </c>
      <c r="B2844" s="673" t="s">
        <v>5735</v>
      </c>
      <c r="C2844" s="682" t="s">
        <v>6884</v>
      </c>
      <c r="D2844" s="681" t="str">
        <f>IFERROR(VLOOKUP(CONCATENATE($A2844,"T"),'05 APU'!$1:$1048576,3,),"")</f>
        <v/>
      </c>
      <c r="E2844" s="681" t="str">
        <f>IFERROR(VLOOKUP(CONCATENATE($A2844,"T2"),'05 APU'!$1:$1048576,3,),"")</f>
        <v/>
      </c>
      <c r="F2844" s="681" t="str">
        <f>IFERROR(VLOOKUP(CONCATENATE($A2844,"T3"),'05 APU'!$1:$1048576,3,),"")</f>
        <v/>
      </c>
      <c r="G2844" s="672" t="s">
        <v>138</v>
      </c>
      <c r="H2844" s="351"/>
      <c r="I2844" s="90">
        <f>IFERROR((VLOOKUP(CONCATENATE($A2844,"D"),'05 APU'!$1:$1048576,9,)),0)</f>
        <v>0</v>
      </c>
      <c r="J2844" s="90">
        <f t="shared" si="89"/>
        <v>0</v>
      </c>
      <c r="K2844" s="297" t="str">
        <f>IFERROR(VLOOKUP(CONCATENATE($A2844,"C"),'05 APU'!$1:$1048576,9,),"")</f>
        <v/>
      </c>
      <c r="L2844" s="297" t="str">
        <f>IFERROR(VLOOKUP(CONCATENATE($A2844,"B"),'05 APU'!$1:$1048576,9,),"")</f>
        <v/>
      </c>
      <c r="M2844" s="297" t="str">
        <f>IFERROR(VLOOKUP(CONCATENATE($A2844,"A"),'05 APU'!$1:$1048576,9,),"")</f>
        <v/>
      </c>
      <c r="N2844" s="86"/>
      <c r="O2844" s="90">
        <f>IFERROR(VLOOKUP(CONCATENATE($A2844,"D"),'05 APU'!$T:$AB,9,),0)</f>
        <v>0</v>
      </c>
      <c r="P2844" s="90">
        <f t="shared" si="90"/>
        <v>0</v>
      </c>
      <c r="Q2844" s="90">
        <f>IFERROR(VLOOKUP(CONCATENATE($A2844,"C"),'05 APU'!$T:$AB,9,),0)</f>
        <v>0</v>
      </c>
      <c r="R2844" s="90">
        <f>IFERROR(VLOOKUP(CONCATENATE($A2844,"B"),'05 APU'!$T:$AB,9,),0)</f>
        <v>0</v>
      </c>
      <c r="S2844" s="90">
        <f>IFERROR(VLOOKUP(CONCATENATE($A2844,"A"),'05 APU'!$T:$AB,9,),0)</f>
        <v>0</v>
      </c>
      <c r="U2844" s="421"/>
      <c r="V2844" s="424"/>
      <c r="W2844" s="429" t="s">
        <v>7203</v>
      </c>
    </row>
    <row r="2845" spans="1:23" ht="31.5" x14ac:dyDescent="0.25">
      <c r="A2845" s="88">
        <v>2835</v>
      </c>
      <c r="B2845" s="673" t="s">
        <v>5736</v>
      </c>
      <c r="C2845" s="682" t="s">
        <v>6885</v>
      </c>
      <c r="D2845" s="681" t="str">
        <f>IFERROR(VLOOKUP(CONCATENATE($A2845,"T"),'05 APU'!$1:$1048576,3,),"")</f>
        <v/>
      </c>
      <c r="E2845" s="681" t="str">
        <f>IFERROR(VLOOKUP(CONCATENATE($A2845,"T2"),'05 APU'!$1:$1048576,3,),"")</f>
        <v/>
      </c>
      <c r="F2845" s="681" t="str">
        <f>IFERROR(VLOOKUP(CONCATENATE($A2845,"T3"),'05 APU'!$1:$1048576,3,),"")</f>
        <v/>
      </c>
      <c r="G2845" s="672" t="s">
        <v>138</v>
      </c>
      <c r="H2845" s="351"/>
      <c r="I2845" s="90">
        <f>IFERROR((VLOOKUP(CONCATENATE($A2845,"D"),'05 APU'!$1:$1048576,9,)),0)</f>
        <v>0</v>
      </c>
      <c r="J2845" s="90">
        <f t="shared" si="89"/>
        <v>0</v>
      </c>
      <c r="K2845" s="297" t="str">
        <f>IFERROR(VLOOKUP(CONCATENATE($A2845,"C"),'05 APU'!$1:$1048576,9,),"")</f>
        <v/>
      </c>
      <c r="L2845" s="297" t="str">
        <f>IFERROR(VLOOKUP(CONCATENATE($A2845,"B"),'05 APU'!$1:$1048576,9,),"")</f>
        <v/>
      </c>
      <c r="M2845" s="297" t="str">
        <f>IFERROR(VLOOKUP(CONCATENATE($A2845,"A"),'05 APU'!$1:$1048576,9,),"")</f>
        <v/>
      </c>
      <c r="N2845" s="86"/>
      <c r="O2845" s="90">
        <f>IFERROR(VLOOKUP(CONCATENATE($A2845,"D"),'05 APU'!$T:$AB,9,),0)</f>
        <v>0</v>
      </c>
      <c r="P2845" s="90">
        <f t="shared" si="90"/>
        <v>0</v>
      </c>
      <c r="Q2845" s="90">
        <f>IFERROR(VLOOKUP(CONCATENATE($A2845,"C"),'05 APU'!$T:$AB,9,),0)</f>
        <v>0</v>
      </c>
      <c r="R2845" s="90">
        <f>IFERROR(VLOOKUP(CONCATENATE($A2845,"B"),'05 APU'!$T:$AB,9,),0)</f>
        <v>0</v>
      </c>
      <c r="S2845" s="90">
        <f>IFERROR(VLOOKUP(CONCATENATE($A2845,"A"),'05 APU'!$T:$AB,9,),0)</f>
        <v>0</v>
      </c>
      <c r="U2845" s="421"/>
      <c r="V2845" s="424"/>
      <c r="W2845" s="429" t="s">
        <v>7203</v>
      </c>
    </row>
    <row r="2846" spans="1:23" ht="31.5" x14ac:dyDescent="0.25">
      <c r="A2846" s="88">
        <v>2836</v>
      </c>
      <c r="B2846" s="673" t="s">
        <v>5737</v>
      </c>
      <c r="C2846" s="682" t="s">
        <v>6886</v>
      </c>
      <c r="D2846" s="681" t="str">
        <f>IFERROR(VLOOKUP(CONCATENATE($A2846,"T"),'05 APU'!$1:$1048576,3,),"")</f>
        <v/>
      </c>
      <c r="E2846" s="681" t="str">
        <f>IFERROR(VLOOKUP(CONCATENATE($A2846,"T2"),'05 APU'!$1:$1048576,3,),"")</f>
        <v/>
      </c>
      <c r="F2846" s="681" t="str">
        <f>IFERROR(VLOOKUP(CONCATENATE($A2846,"T3"),'05 APU'!$1:$1048576,3,),"")</f>
        <v/>
      </c>
      <c r="G2846" s="672" t="s">
        <v>138</v>
      </c>
      <c r="H2846" s="351"/>
      <c r="I2846" s="90">
        <f>IFERROR((VLOOKUP(CONCATENATE($A2846,"D"),'05 APU'!$1:$1048576,9,)),0)</f>
        <v>0</v>
      </c>
      <c r="J2846" s="90">
        <f t="shared" si="89"/>
        <v>0</v>
      </c>
      <c r="K2846" s="297" t="str">
        <f>IFERROR(VLOOKUP(CONCATENATE($A2846,"C"),'05 APU'!$1:$1048576,9,),"")</f>
        <v/>
      </c>
      <c r="L2846" s="297" t="str">
        <f>IFERROR(VLOOKUP(CONCATENATE($A2846,"B"),'05 APU'!$1:$1048576,9,),"")</f>
        <v/>
      </c>
      <c r="M2846" s="297" t="str">
        <f>IFERROR(VLOOKUP(CONCATENATE($A2846,"A"),'05 APU'!$1:$1048576,9,),"")</f>
        <v/>
      </c>
      <c r="N2846" s="86"/>
      <c r="O2846" s="90">
        <f>IFERROR(VLOOKUP(CONCATENATE($A2846,"D"),'05 APU'!$T:$AB,9,),0)</f>
        <v>0</v>
      </c>
      <c r="P2846" s="90">
        <f t="shared" si="90"/>
        <v>0</v>
      </c>
      <c r="Q2846" s="90">
        <f>IFERROR(VLOOKUP(CONCATENATE($A2846,"C"),'05 APU'!$T:$AB,9,),0)</f>
        <v>0</v>
      </c>
      <c r="R2846" s="90">
        <f>IFERROR(VLOOKUP(CONCATENATE($A2846,"B"),'05 APU'!$T:$AB,9,),0)</f>
        <v>0</v>
      </c>
      <c r="S2846" s="90">
        <f>IFERROR(VLOOKUP(CONCATENATE($A2846,"A"),'05 APU'!$T:$AB,9,),0)</f>
        <v>0</v>
      </c>
      <c r="U2846" s="421"/>
      <c r="V2846" s="424"/>
      <c r="W2846" s="429" t="s">
        <v>7203</v>
      </c>
    </row>
    <row r="2847" spans="1:23" ht="31.5" x14ac:dyDescent="0.25">
      <c r="A2847" s="88">
        <v>2837</v>
      </c>
      <c r="B2847" s="673" t="s">
        <v>5738</v>
      </c>
      <c r="C2847" s="682" t="s">
        <v>6887</v>
      </c>
      <c r="D2847" s="681" t="str">
        <f>IFERROR(VLOOKUP(CONCATENATE($A2847,"T"),'05 APU'!$1:$1048576,3,),"")</f>
        <v/>
      </c>
      <c r="E2847" s="681" t="str">
        <f>IFERROR(VLOOKUP(CONCATENATE($A2847,"T2"),'05 APU'!$1:$1048576,3,),"")</f>
        <v/>
      </c>
      <c r="F2847" s="681" t="str">
        <f>IFERROR(VLOOKUP(CONCATENATE($A2847,"T3"),'05 APU'!$1:$1048576,3,),"")</f>
        <v/>
      </c>
      <c r="G2847" s="672" t="s">
        <v>138</v>
      </c>
      <c r="H2847" s="351"/>
      <c r="I2847" s="90">
        <f>IFERROR((VLOOKUP(CONCATENATE($A2847,"D"),'05 APU'!$1:$1048576,9,)),0)</f>
        <v>0</v>
      </c>
      <c r="J2847" s="90">
        <f t="shared" si="89"/>
        <v>0</v>
      </c>
      <c r="K2847" s="297" t="str">
        <f>IFERROR(VLOOKUP(CONCATENATE($A2847,"C"),'05 APU'!$1:$1048576,9,),"")</f>
        <v/>
      </c>
      <c r="L2847" s="297" t="str">
        <f>IFERROR(VLOOKUP(CONCATENATE($A2847,"B"),'05 APU'!$1:$1048576,9,),"")</f>
        <v/>
      </c>
      <c r="M2847" s="297" t="str">
        <f>IFERROR(VLOOKUP(CONCATENATE($A2847,"A"),'05 APU'!$1:$1048576,9,),"")</f>
        <v/>
      </c>
      <c r="N2847" s="86"/>
      <c r="O2847" s="90">
        <f>IFERROR(VLOOKUP(CONCATENATE($A2847,"D"),'05 APU'!$T:$AB,9,),0)</f>
        <v>0</v>
      </c>
      <c r="P2847" s="90">
        <f t="shared" si="90"/>
        <v>0</v>
      </c>
      <c r="Q2847" s="90">
        <f>IFERROR(VLOOKUP(CONCATENATE($A2847,"C"),'05 APU'!$T:$AB,9,),0)</f>
        <v>0</v>
      </c>
      <c r="R2847" s="90">
        <f>IFERROR(VLOOKUP(CONCATENATE($A2847,"B"),'05 APU'!$T:$AB,9,),0)</f>
        <v>0</v>
      </c>
      <c r="S2847" s="90">
        <f>IFERROR(VLOOKUP(CONCATENATE($A2847,"A"),'05 APU'!$T:$AB,9,),0)</f>
        <v>0</v>
      </c>
      <c r="U2847" s="421"/>
      <c r="V2847" s="424"/>
      <c r="W2847" s="429" t="s">
        <v>7203</v>
      </c>
    </row>
    <row r="2848" spans="1:23" ht="21" x14ac:dyDescent="0.25">
      <c r="A2848" s="88">
        <v>2838</v>
      </c>
      <c r="B2848" s="673" t="s">
        <v>5739</v>
      </c>
      <c r="C2848" s="682" t="s">
        <v>6888</v>
      </c>
      <c r="D2848" s="681" t="str">
        <f>IFERROR(VLOOKUP(CONCATENATE($A2848,"T"),'05 APU'!$1:$1048576,3,),"")</f>
        <v/>
      </c>
      <c r="E2848" s="681" t="str">
        <f>IFERROR(VLOOKUP(CONCATENATE($A2848,"T2"),'05 APU'!$1:$1048576,3,),"")</f>
        <v/>
      </c>
      <c r="F2848" s="681" t="str">
        <f>IFERROR(VLOOKUP(CONCATENATE($A2848,"T3"),'05 APU'!$1:$1048576,3,),"")</f>
        <v/>
      </c>
      <c r="G2848" s="672" t="s">
        <v>138</v>
      </c>
      <c r="H2848" s="351"/>
      <c r="I2848" s="90">
        <f>IFERROR((VLOOKUP(CONCATENATE($A2848,"D"),'05 APU'!$1:$1048576,9,)),0)</f>
        <v>0</v>
      </c>
      <c r="J2848" s="90">
        <f t="shared" si="89"/>
        <v>0</v>
      </c>
      <c r="K2848" s="297" t="str">
        <f>IFERROR(VLOOKUP(CONCATENATE($A2848,"C"),'05 APU'!$1:$1048576,9,),"")</f>
        <v/>
      </c>
      <c r="L2848" s="297" t="str">
        <f>IFERROR(VLOOKUP(CONCATENATE($A2848,"B"),'05 APU'!$1:$1048576,9,),"")</f>
        <v/>
      </c>
      <c r="M2848" s="297" t="str">
        <f>IFERROR(VLOOKUP(CONCATENATE($A2848,"A"),'05 APU'!$1:$1048576,9,),"")</f>
        <v/>
      </c>
      <c r="N2848" s="86"/>
      <c r="O2848" s="90">
        <f>IFERROR(VLOOKUP(CONCATENATE($A2848,"D"),'05 APU'!$T:$AB,9,),0)</f>
        <v>0</v>
      </c>
      <c r="P2848" s="90">
        <f t="shared" si="90"/>
        <v>0</v>
      </c>
      <c r="Q2848" s="90">
        <f>IFERROR(VLOOKUP(CONCATENATE($A2848,"C"),'05 APU'!$T:$AB,9,),0)</f>
        <v>0</v>
      </c>
      <c r="R2848" s="90">
        <f>IFERROR(VLOOKUP(CONCATENATE($A2848,"B"),'05 APU'!$T:$AB,9,),0)</f>
        <v>0</v>
      </c>
      <c r="S2848" s="90">
        <f>IFERROR(VLOOKUP(CONCATENATE($A2848,"A"),'05 APU'!$T:$AB,9,),0)</f>
        <v>0</v>
      </c>
      <c r="U2848" s="421"/>
      <c r="V2848" s="424"/>
      <c r="W2848" s="429" t="s">
        <v>7203</v>
      </c>
    </row>
    <row r="2849" spans="1:23" ht="21" x14ac:dyDescent="0.25">
      <c r="A2849" s="88">
        <v>2839</v>
      </c>
      <c r="B2849" s="673" t="s">
        <v>5740</v>
      </c>
      <c r="C2849" s="682" t="s">
        <v>6889</v>
      </c>
      <c r="D2849" s="681" t="str">
        <f>IFERROR(VLOOKUP(CONCATENATE($A2849,"T"),'05 APU'!$1:$1048576,3,),"")</f>
        <v/>
      </c>
      <c r="E2849" s="681" t="str">
        <f>IFERROR(VLOOKUP(CONCATENATE($A2849,"T2"),'05 APU'!$1:$1048576,3,),"")</f>
        <v/>
      </c>
      <c r="F2849" s="681" t="str">
        <f>IFERROR(VLOOKUP(CONCATENATE($A2849,"T3"),'05 APU'!$1:$1048576,3,),"")</f>
        <v/>
      </c>
      <c r="G2849" s="672" t="s">
        <v>138</v>
      </c>
      <c r="H2849" s="351"/>
      <c r="I2849" s="90">
        <f>IFERROR((VLOOKUP(CONCATENATE($A2849,"D"),'05 APU'!$1:$1048576,9,)),0)</f>
        <v>0</v>
      </c>
      <c r="J2849" s="90">
        <f t="shared" si="89"/>
        <v>0</v>
      </c>
      <c r="K2849" s="297" t="str">
        <f>IFERROR(VLOOKUP(CONCATENATE($A2849,"C"),'05 APU'!$1:$1048576,9,),"")</f>
        <v/>
      </c>
      <c r="L2849" s="297" t="str">
        <f>IFERROR(VLOOKUP(CONCATENATE($A2849,"B"),'05 APU'!$1:$1048576,9,),"")</f>
        <v/>
      </c>
      <c r="M2849" s="297" t="str">
        <f>IFERROR(VLOOKUP(CONCATENATE($A2849,"A"),'05 APU'!$1:$1048576,9,),"")</f>
        <v/>
      </c>
      <c r="N2849" s="86"/>
      <c r="O2849" s="90">
        <f>IFERROR(VLOOKUP(CONCATENATE($A2849,"D"),'05 APU'!$T:$AB,9,),0)</f>
        <v>0</v>
      </c>
      <c r="P2849" s="90">
        <f t="shared" si="90"/>
        <v>0</v>
      </c>
      <c r="Q2849" s="90">
        <f>IFERROR(VLOOKUP(CONCATENATE($A2849,"C"),'05 APU'!$T:$AB,9,),0)</f>
        <v>0</v>
      </c>
      <c r="R2849" s="90">
        <f>IFERROR(VLOOKUP(CONCATENATE($A2849,"B"),'05 APU'!$T:$AB,9,),0)</f>
        <v>0</v>
      </c>
      <c r="S2849" s="90">
        <f>IFERROR(VLOOKUP(CONCATENATE($A2849,"A"),'05 APU'!$T:$AB,9,),0)</f>
        <v>0</v>
      </c>
      <c r="U2849" s="421"/>
      <c r="V2849" s="424"/>
      <c r="W2849" s="429" t="s">
        <v>7203</v>
      </c>
    </row>
    <row r="2850" spans="1:23" ht="21" x14ac:dyDescent="0.25">
      <c r="A2850" s="88">
        <v>2840</v>
      </c>
      <c r="B2850" s="673" t="s">
        <v>5741</v>
      </c>
      <c r="C2850" s="682" t="s">
        <v>6890</v>
      </c>
      <c r="D2850" s="681" t="str">
        <f>IFERROR(VLOOKUP(CONCATENATE($A2850,"T"),'05 APU'!$1:$1048576,3,),"")</f>
        <v/>
      </c>
      <c r="E2850" s="681" t="str">
        <f>IFERROR(VLOOKUP(CONCATENATE($A2850,"T2"),'05 APU'!$1:$1048576,3,),"")</f>
        <v/>
      </c>
      <c r="F2850" s="681" t="str">
        <f>IFERROR(VLOOKUP(CONCATENATE($A2850,"T3"),'05 APU'!$1:$1048576,3,),"")</f>
        <v/>
      </c>
      <c r="G2850" s="672" t="s">
        <v>138</v>
      </c>
      <c r="H2850" s="351"/>
      <c r="I2850" s="90">
        <f>IFERROR((VLOOKUP(CONCATENATE($A2850,"D"),'05 APU'!$1:$1048576,9,)),0)</f>
        <v>0</v>
      </c>
      <c r="J2850" s="90">
        <f t="shared" si="89"/>
        <v>0</v>
      </c>
      <c r="K2850" s="297" t="str">
        <f>IFERROR(VLOOKUP(CONCATENATE($A2850,"C"),'05 APU'!$1:$1048576,9,),"")</f>
        <v/>
      </c>
      <c r="L2850" s="297" t="str">
        <f>IFERROR(VLOOKUP(CONCATENATE($A2850,"B"),'05 APU'!$1:$1048576,9,),"")</f>
        <v/>
      </c>
      <c r="M2850" s="297" t="str">
        <f>IFERROR(VLOOKUP(CONCATENATE($A2850,"A"),'05 APU'!$1:$1048576,9,),"")</f>
        <v/>
      </c>
      <c r="N2850" s="86"/>
      <c r="O2850" s="90">
        <f>IFERROR(VLOOKUP(CONCATENATE($A2850,"D"),'05 APU'!$T:$AB,9,),0)</f>
        <v>0</v>
      </c>
      <c r="P2850" s="90">
        <f t="shared" si="90"/>
        <v>0</v>
      </c>
      <c r="Q2850" s="90">
        <f>IFERROR(VLOOKUP(CONCATENATE($A2850,"C"),'05 APU'!$T:$AB,9,),0)</f>
        <v>0</v>
      </c>
      <c r="R2850" s="90">
        <f>IFERROR(VLOOKUP(CONCATENATE($A2850,"B"),'05 APU'!$T:$AB,9,),0)</f>
        <v>0</v>
      </c>
      <c r="S2850" s="90">
        <f>IFERROR(VLOOKUP(CONCATENATE($A2850,"A"),'05 APU'!$T:$AB,9,),0)</f>
        <v>0</v>
      </c>
      <c r="U2850" s="421"/>
      <c r="V2850" s="424"/>
      <c r="W2850" s="429" t="s">
        <v>7203</v>
      </c>
    </row>
    <row r="2851" spans="1:23" ht="21" x14ac:dyDescent="0.25">
      <c r="A2851" s="88">
        <v>2841</v>
      </c>
      <c r="B2851" s="673" t="s">
        <v>5742</v>
      </c>
      <c r="C2851" s="682" t="s">
        <v>6891</v>
      </c>
      <c r="D2851" s="681" t="str">
        <f>IFERROR(VLOOKUP(CONCATENATE($A2851,"T"),'05 APU'!$1:$1048576,3,),"")</f>
        <v/>
      </c>
      <c r="E2851" s="681" t="str">
        <f>IFERROR(VLOOKUP(CONCATENATE($A2851,"T2"),'05 APU'!$1:$1048576,3,),"")</f>
        <v/>
      </c>
      <c r="F2851" s="681" t="str">
        <f>IFERROR(VLOOKUP(CONCATENATE($A2851,"T3"),'05 APU'!$1:$1048576,3,),"")</f>
        <v/>
      </c>
      <c r="G2851" s="672" t="s">
        <v>138</v>
      </c>
      <c r="H2851" s="351"/>
      <c r="I2851" s="90">
        <f>IFERROR((VLOOKUP(CONCATENATE($A2851,"D"),'05 APU'!$1:$1048576,9,)),0)</f>
        <v>0</v>
      </c>
      <c r="J2851" s="90">
        <f t="shared" si="89"/>
        <v>0</v>
      </c>
      <c r="K2851" s="297" t="str">
        <f>IFERROR(VLOOKUP(CONCATENATE($A2851,"C"),'05 APU'!$1:$1048576,9,),"")</f>
        <v/>
      </c>
      <c r="L2851" s="297" t="str">
        <f>IFERROR(VLOOKUP(CONCATENATE($A2851,"B"),'05 APU'!$1:$1048576,9,),"")</f>
        <v/>
      </c>
      <c r="M2851" s="297" t="str">
        <f>IFERROR(VLOOKUP(CONCATENATE($A2851,"A"),'05 APU'!$1:$1048576,9,),"")</f>
        <v/>
      </c>
      <c r="N2851" s="86"/>
      <c r="O2851" s="90">
        <f>IFERROR(VLOOKUP(CONCATENATE($A2851,"D"),'05 APU'!$T:$AB,9,),0)</f>
        <v>0</v>
      </c>
      <c r="P2851" s="90">
        <f t="shared" si="90"/>
        <v>0</v>
      </c>
      <c r="Q2851" s="90">
        <f>IFERROR(VLOOKUP(CONCATENATE($A2851,"C"),'05 APU'!$T:$AB,9,),0)</f>
        <v>0</v>
      </c>
      <c r="R2851" s="90">
        <f>IFERROR(VLOOKUP(CONCATENATE($A2851,"B"),'05 APU'!$T:$AB,9,),0)</f>
        <v>0</v>
      </c>
      <c r="S2851" s="90">
        <f>IFERROR(VLOOKUP(CONCATENATE($A2851,"A"),'05 APU'!$T:$AB,9,),0)</f>
        <v>0</v>
      </c>
      <c r="U2851" s="421"/>
      <c r="V2851" s="424"/>
      <c r="W2851" s="429" t="s">
        <v>7203</v>
      </c>
    </row>
    <row r="2852" spans="1:23" ht="21" x14ac:dyDescent="0.25">
      <c r="A2852" s="88">
        <v>2842</v>
      </c>
      <c r="B2852" s="673" t="s">
        <v>5743</v>
      </c>
      <c r="C2852" s="682" t="s">
        <v>6892</v>
      </c>
      <c r="D2852" s="681" t="str">
        <f>IFERROR(VLOOKUP(CONCATENATE($A2852,"T"),'05 APU'!$1:$1048576,3,),"")</f>
        <v/>
      </c>
      <c r="E2852" s="681" t="str">
        <f>IFERROR(VLOOKUP(CONCATENATE($A2852,"T2"),'05 APU'!$1:$1048576,3,),"")</f>
        <v/>
      </c>
      <c r="F2852" s="681" t="str">
        <f>IFERROR(VLOOKUP(CONCATENATE($A2852,"T3"),'05 APU'!$1:$1048576,3,),"")</f>
        <v/>
      </c>
      <c r="G2852" s="672" t="s">
        <v>138</v>
      </c>
      <c r="H2852" s="351"/>
      <c r="I2852" s="90">
        <f>IFERROR((VLOOKUP(CONCATENATE($A2852,"D"),'05 APU'!$1:$1048576,9,)),0)</f>
        <v>0</v>
      </c>
      <c r="J2852" s="90">
        <f t="shared" si="89"/>
        <v>0</v>
      </c>
      <c r="K2852" s="297" t="str">
        <f>IFERROR(VLOOKUP(CONCATENATE($A2852,"C"),'05 APU'!$1:$1048576,9,),"")</f>
        <v/>
      </c>
      <c r="L2852" s="297" t="str">
        <f>IFERROR(VLOOKUP(CONCATENATE($A2852,"B"),'05 APU'!$1:$1048576,9,),"")</f>
        <v/>
      </c>
      <c r="M2852" s="297" t="str">
        <f>IFERROR(VLOOKUP(CONCATENATE($A2852,"A"),'05 APU'!$1:$1048576,9,),"")</f>
        <v/>
      </c>
      <c r="N2852" s="86"/>
      <c r="O2852" s="90">
        <f>IFERROR(VLOOKUP(CONCATENATE($A2852,"D"),'05 APU'!$T:$AB,9,),0)</f>
        <v>0</v>
      </c>
      <c r="P2852" s="90">
        <f t="shared" si="90"/>
        <v>0</v>
      </c>
      <c r="Q2852" s="90">
        <f>IFERROR(VLOOKUP(CONCATENATE($A2852,"C"),'05 APU'!$T:$AB,9,),0)</f>
        <v>0</v>
      </c>
      <c r="R2852" s="90">
        <f>IFERROR(VLOOKUP(CONCATENATE($A2852,"B"),'05 APU'!$T:$AB,9,),0)</f>
        <v>0</v>
      </c>
      <c r="S2852" s="90">
        <f>IFERROR(VLOOKUP(CONCATENATE($A2852,"A"),'05 APU'!$T:$AB,9,),0)</f>
        <v>0</v>
      </c>
      <c r="U2852" s="421"/>
      <c r="V2852" s="424"/>
      <c r="W2852" s="429" t="s">
        <v>7203</v>
      </c>
    </row>
    <row r="2853" spans="1:23" ht="21" x14ac:dyDescent="0.25">
      <c r="A2853" s="88">
        <v>2843</v>
      </c>
      <c r="B2853" s="673" t="s">
        <v>5744</v>
      </c>
      <c r="C2853" s="682" t="s">
        <v>6893</v>
      </c>
      <c r="D2853" s="681" t="str">
        <f>IFERROR(VLOOKUP(CONCATENATE($A2853,"T"),'05 APU'!$1:$1048576,3,),"")</f>
        <v/>
      </c>
      <c r="E2853" s="681" t="str">
        <f>IFERROR(VLOOKUP(CONCATENATE($A2853,"T2"),'05 APU'!$1:$1048576,3,),"")</f>
        <v/>
      </c>
      <c r="F2853" s="681" t="str">
        <f>IFERROR(VLOOKUP(CONCATENATE($A2853,"T3"),'05 APU'!$1:$1048576,3,),"")</f>
        <v/>
      </c>
      <c r="G2853" s="672" t="s">
        <v>138</v>
      </c>
      <c r="H2853" s="351"/>
      <c r="I2853" s="90">
        <f>IFERROR((VLOOKUP(CONCATENATE($A2853,"D"),'05 APU'!$1:$1048576,9,)),0)</f>
        <v>0</v>
      </c>
      <c r="J2853" s="90">
        <f t="shared" si="89"/>
        <v>0</v>
      </c>
      <c r="K2853" s="297" t="str">
        <f>IFERROR(VLOOKUP(CONCATENATE($A2853,"C"),'05 APU'!$1:$1048576,9,),"")</f>
        <v/>
      </c>
      <c r="L2853" s="297" t="str">
        <f>IFERROR(VLOOKUP(CONCATENATE($A2853,"B"),'05 APU'!$1:$1048576,9,),"")</f>
        <v/>
      </c>
      <c r="M2853" s="297" t="str">
        <f>IFERROR(VLOOKUP(CONCATENATE($A2853,"A"),'05 APU'!$1:$1048576,9,),"")</f>
        <v/>
      </c>
      <c r="N2853" s="86"/>
      <c r="O2853" s="90">
        <f>IFERROR(VLOOKUP(CONCATENATE($A2853,"D"),'05 APU'!$T:$AB,9,),0)</f>
        <v>0</v>
      </c>
      <c r="P2853" s="90">
        <f t="shared" si="90"/>
        <v>0</v>
      </c>
      <c r="Q2853" s="90">
        <f>IFERROR(VLOOKUP(CONCATENATE($A2853,"C"),'05 APU'!$T:$AB,9,),0)</f>
        <v>0</v>
      </c>
      <c r="R2853" s="90">
        <f>IFERROR(VLOOKUP(CONCATENATE($A2853,"B"),'05 APU'!$T:$AB,9,),0)</f>
        <v>0</v>
      </c>
      <c r="S2853" s="90">
        <f>IFERROR(VLOOKUP(CONCATENATE($A2853,"A"),'05 APU'!$T:$AB,9,),0)</f>
        <v>0</v>
      </c>
      <c r="U2853" s="421"/>
      <c r="V2853" s="424"/>
      <c r="W2853" s="429" t="s">
        <v>7203</v>
      </c>
    </row>
    <row r="2854" spans="1:23" ht="31.5" x14ac:dyDescent="0.25">
      <c r="A2854" s="88">
        <v>2844</v>
      </c>
      <c r="B2854" s="673" t="s">
        <v>5745</v>
      </c>
      <c r="C2854" s="682" t="s">
        <v>6894</v>
      </c>
      <c r="D2854" s="681" t="str">
        <f>IFERROR(VLOOKUP(CONCATENATE($A2854,"T"),'05 APU'!$1:$1048576,3,),"")</f>
        <v/>
      </c>
      <c r="E2854" s="681" t="str">
        <f>IFERROR(VLOOKUP(CONCATENATE($A2854,"T2"),'05 APU'!$1:$1048576,3,),"")</f>
        <v/>
      </c>
      <c r="F2854" s="681" t="str">
        <f>IFERROR(VLOOKUP(CONCATENATE($A2854,"T3"),'05 APU'!$1:$1048576,3,),"")</f>
        <v/>
      </c>
      <c r="G2854" s="672" t="s">
        <v>138</v>
      </c>
      <c r="H2854" s="351"/>
      <c r="I2854" s="90">
        <f>IFERROR((VLOOKUP(CONCATENATE($A2854,"D"),'05 APU'!$1:$1048576,9,)),0)</f>
        <v>0</v>
      </c>
      <c r="J2854" s="90">
        <f t="shared" si="89"/>
        <v>0</v>
      </c>
      <c r="K2854" s="297" t="str">
        <f>IFERROR(VLOOKUP(CONCATENATE($A2854,"C"),'05 APU'!$1:$1048576,9,),"")</f>
        <v/>
      </c>
      <c r="L2854" s="297" t="str">
        <f>IFERROR(VLOOKUP(CONCATENATE($A2854,"B"),'05 APU'!$1:$1048576,9,),"")</f>
        <v/>
      </c>
      <c r="M2854" s="297" t="str">
        <f>IFERROR(VLOOKUP(CONCATENATE($A2854,"A"),'05 APU'!$1:$1048576,9,),"")</f>
        <v/>
      </c>
      <c r="N2854" s="86"/>
      <c r="O2854" s="90">
        <f>IFERROR(VLOOKUP(CONCATENATE($A2854,"D"),'05 APU'!$T:$AB,9,),0)</f>
        <v>0</v>
      </c>
      <c r="P2854" s="90">
        <f t="shared" si="90"/>
        <v>0</v>
      </c>
      <c r="Q2854" s="90">
        <f>IFERROR(VLOOKUP(CONCATENATE($A2854,"C"),'05 APU'!$T:$AB,9,),0)</f>
        <v>0</v>
      </c>
      <c r="R2854" s="90">
        <f>IFERROR(VLOOKUP(CONCATENATE($A2854,"B"),'05 APU'!$T:$AB,9,),0)</f>
        <v>0</v>
      </c>
      <c r="S2854" s="90">
        <f>IFERROR(VLOOKUP(CONCATENATE($A2854,"A"),'05 APU'!$T:$AB,9,),0)</f>
        <v>0</v>
      </c>
      <c r="U2854" s="421"/>
      <c r="V2854" s="424"/>
      <c r="W2854" s="429" t="s">
        <v>7203</v>
      </c>
    </row>
    <row r="2855" spans="1:23" ht="42" x14ac:dyDescent="0.25">
      <c r="A2855" s="88">
        <v>2845</v>
      </c>
      <c r="B2855" s="673" t="s">
        <v>5746</v>
      </c>
      <c r="C2855" s="682" t="s">
        <v>6895</v>
      </c>
      <c r="D2855" s="681" t="str">
        <f>IFERROR(VLOOKUP(CONCATENATE($A2855,"T"),'05 APU'!$1:$1048576,3,),"")</f>
        <v/>
      </c>
      <c r="E2855" s="681" t="str">
        <f>IFERROR(VLOOKUP(CONCATENATE($A2855,"T2"),'05 APU'!$1:$1048576,3,),"")</f>
        <v/>
      </c>
      <c r="F2855" s="681" t="str">
        <f>IFERROR(VLOOKUP(CONCATENATE($A2855,"T3"),'05 APU'!$1:$1048576,3,),"")</f>
        <v/>
      </c>
      <c r="G2855" s="672" t="s">
        <v>138</v>
      </c>
      <c r="H2855" s="351"/>
      <c r="I2855" s="90">
        <f>IFERROR((VLOOKUP(CONCATENATE($A2855,"D"),'05 APU'!$1:$1048576,9,)),0)</f>
        <v>0</v>
      </c>
      <c r="J2855" s="90">
        <f t="shared" si="89"/>
        <v>0</v>
      </c>
      <c r="K2855" s="297" t="str">
        <f>IFERROR(VLOOKUP(CONCATENATE($A2855,"C"),'05 APU'!$1:$1048576,9,),"")</f>
        <v/>
      </c>
      <c r="L2855" s="297" t="str">
        <f>IFERROR(VLOOKUP(CONCATENATE($A2855,"B"),'05 APU'!$1:$1048576,9,),"")</f>
        <v/>
      </c>
      <c r="M2855" s="297" t="str">
        <f>IFERROR(VLOOKUP(CONCATENATE($A2855,"A"),'05 APU'!$1:$1048576,9,),"")</f>
        <v/>
      </c>
      <c r="N2855" s="86"/>
      <c r="O2855" s="90">
        <f>IFERROR(VLOOKUP(CONCATENATE($A2855,"D"),'05 APU'!$T:$AB,9,),0)</f>
        <v>0</v>
      </c>
      <c r="P2855" s="90">
        <f t="shared" si="90"/>
        <v>0</v>
      </c>
      <c r="Q2855" s="90">
        <f>IFERROR(VLOOKUP(CONCATENATE($A2855,"C"),'05 APU'!$T:$AB,9,),0)</f>
        <v>0</v>
      </c>
      <c r="R2855" s="90">
        <f>IFERROR(VLOOKUP(CONCATENATE($A2855,"B"),'05 APU'!$T:$AB,9,),0)</f>
        <v>0</v>
      </c>
      <c r="S2855" s="90">
        <f>IFERROR(VLOOKUP(CONCATENATE($A2855,"A"),'05 APU'!$T:$AB,9,),0)</f>
        <v>0</v>
      </c>
      <c r="U2855" s="421"/>
      <c r="V2855" s="424"/>
      <c r="W2855" s="429" t="s">
        <v>7203</v>
      </c>
    </row>
    <row r="2856" spans="1:23" ht="31.5" x14ac:dyDescent="0.25">
      <c r="A2856" s="88">
        <v>2846</v>
      </c>
      <c r="B2856" s="673" t="s">
        <v>5747</v>
      </c>
      <c r="C2856" s="682" t="s">
        <v>6896</v>
      </c>
      <c r="D2856" s="681" t="str">
        <f>IFERROR(VLOOKUP(CONCATENATE($A2856,"T"),'05 APU'!$1:$1048576,3,),"")</f>
        <v/>
      </c>
      <c r="E2856" s="681" t="str">
        <f>IFERROR(VLOOKUP(CONCATENATE($A2856,"T2"),'05 APU'!$1:$1048576,3,),"")</f>
        <v/>
      </c>
      <c r="F2856" s="681" t="str">
        <f>IFERROR(VLOOKUP(CONCATENATE($A2856,"T3"),'05 APU'!$1:$1048576,3,),"")</f>
        <v/>
      </c>
      <c r="G2856" s="672" t="s">
        <v>138</v>
      </c>
      <c r="H2856" s="351"/>
      <c r="I2856" s="90">
        <f>IFERROR((VLOOKUP(CONCATENATE($A2856,"D"),'05 APU'!$1:$1048576,9,)),0)</f>
        <v>0</v>
      </c>
      <c r="J2856" s="90">
        <f t="shared" si="89"/>
        <v>0</v>
      </c>
      <c r="K2856" s="297" t="str">
        <f>IFERROR(VLOOKUP(CONCATENATE($A2856,"C"),'05 APU'!$1:$1048576,9,),"")</f>
        <v/>
      </c>
      <c r="L2856" s="297" t="str">
        <f>IFERROR(VLOOKUP(CONCATENATE($A2856,"B"),'05 APU'!$1:$1048576,9,),"")</f>
        <v/>
      </c>
      <c r="M2856" s="297" t="str">
        <f>IFERROR(VLOOKUP(CONCATENATE($A2856,"A"),'05 APU'!$1:$1048576,9,),"")</f>
        <v/>
      </c>
      <c r="N2856" s="86"/>
      <c r="O2856" s="90">
        <f>IFERROR(VLOOKUP(CONCATENATE($A2856,"D"),'05 APU'!$T:$AB,9,),0)</f>
        <v>0</v>
      </c>
      <c r="P2856" s="90">
        <f t="shared" si="90"/>
        <v>0</v>
      </c>
      <c r="Q2856" s="90">
        <f>IFERROR(VLOOKUP(CONCATENATE($A2856,"C"),'05 APU'!$T:$AB,9,),0)</f>
        <v>0</v>
      </c>
      <c r="R2856" s="90">
        <f>IFERROR(VLOOKUP(CONCATENATE($A2856,"B"),'05 APU'!$T:$AB,9,),0)</f>
        <v>0</v>
      </c>
      <c r="S2856" s="90">
        <f>IFERROR(VLOOKUP(CONCATENATE($A2856,"A"),'05 APU'!$T:$AB,9,),0)</f>
        <v>0</v>
      </c>
      <c r="U2856" s="421"/>
      <c r="V2856" s="424"/>
      <c r="W2856" s="429" t="s">
        <v>7203</v>
      </c>
    </row>
    <row r="2857" spans="1:23" ht="31.5" x14ac:dyDescent="0.25">
      <c r="A2857" s="88">
        <v>2847</v>
      </c>
      <c r="B2857" s="673" t="s">
        <v>5748</v>
      </c>
      <c r="C2857" s="682" t="s">
        <v>6897</v>
      </c>
      <c r="D2857" s="681" t="str">
        <f>IFERROR(VLOOKUP(CONCATENATE($A2857,"T"),'05 APU'!$1:$1048576,3,),"")</f>
        <v/>
      </c>
      <c r="E2857" s="681" t="str">
        <f>IFERROR(VLOOKUP(CONCATENATE($A2857,"T2"),'05 APU'!$1:$1048576,3,),"")</f>
        <v/>
      </c>
      <c r="F2857" s="681" t="str">
        <f>IFERROR(VLOOKUP(CONCATENATE($A2857,"T3"),'05 APU'!$1:$1048576,3,),"")</f>
        <v/>
      </c>
      <c r="G2857" s="672" t="s">
        <v>138</v>
      </c>
      <c r="H2857" s="351"/>
      <c r="I2857" s="90">
        <f>IFERROR((VLOOKUP(CONCATENATE($A2857,"D"),'05 APU'!$1:$1048576,9,)),0)</f>
        <v>0</v>
      </c>
      <c r="J2857" s="90">
        <f t="shared" si="89"/>
        <v>0</v>
      </c>
      <c r="K2857" s="297" t="str">
        <f>IFERROR(VLOOKUP(CONCATENATE($A2857,"C"),'05 APU'!$1:$1048576,9,),"")</f>
        <v/>
      </c>
      <c r="L2857" s="297" t="str">
        <f>IFERROR(VLOOKUP(CONCATENATE($A2857,"B"),'05 APU'!$1:$1048576,9,),"")</f>
        <v/>
      </c>
      <c r="M2857" s="297" t="str">
        <f>IFERROR(VLOOKUP(CONCATENATE($A2857,"A"),'05 APU'!$1:$1048576,9,),"")</f>
        <v/>
      </c>
      <c r="N2857" s="86"/>
      <c r="O2857" s="90">
        <f>IFERROR(VLOOKUP(CONCATENATE($A2857,"D"),'05 APU'!$T:$AB,9,),0)</f>
        <v>0</v>
      </c>
      <c r="P2857" s="90">
        <f t="shared" si="90"/>
        <v>0</v>
      </c>
      <c r="Q2857" s="90">
        <f>IFERROR(VLOOKUP(CONCATENATE($A2857,"C"),'05 APU'!$T:$AB,9,),0)</f>
        <v>0</v>
      </c>
      <c r="R2857" s="90">
        <f>IFERROR(VLOOKUP(CONCATENATE($A2857,"B"),'05 APU'!$T:$AB,9,),0)</f>
        <v>0</v>
      </c>
      <c r="S2857" s="90">
        <f>IFERROR(VLOOKUP(CONCATENATE($A2857,"A"),'05 APU'!$T:$AB,9,),0)</f>
        <v>0</v>
      </c>
      <c r="U2857" s="421"/>
      <c r="V2857" s="424"/>
      <c r="W2857" s="429" t="s">
        <v>7203</v>
      </c>
    </row>
    <row r="2858" spans="1:23" ht="42" x14ac:dyDescent="0.25">
      <c r="A2858" s="88">
        <v>2848</v>
      </c>
      <c r="B2858" s="673" t="s">
        <v>5749</v>
      </c>
      <c r="C2858" s="682" t="s">
        <v>6898</v>
      </c>
      <c r="D2858" s="681" t="str">
        <f>IFERROR(VLOOKUP(CONCATENATE($A2858,"T"),'05 APU'!$1:$1048576,3,),"")</f>
        <v/>
      </c>
      <c r="E2858" s="681" t="str">
        <f>IFERROR(VLOOKUP(CONCATENATE($A2858,"T2"),'05 APU'!$1:$1048576,3,),"")</f>
        <v/>
      </c>
      <c r="F2858" s="681" t="str">
        <f>IFERROR(VLOOKUP(CONCATENATE($A2858,"T3"),'05 APU'!$1:$1048576,3,),"")</f>
        <v/>
      </c>
      <c r="G2858" s="672" t="s">
        <v>138</v>
      </c>
      <c r="H2858" s="351"/>
      <c r="I2858" s="90">
        <f>IFERROR((VLOOKUP(CONCATENATE($A2858,"D"),'05 APU'!$1:$1048576,9,)),0)</f>
        <v>0</v>
      </c>
      <c r="J2858" s="90">
        <f t="shared" si="89"/>
        <v>0</v>
      </c>
      <c r="K2858" s="297" t="str">
        <f>IFERROR(VLOOKUP(CONCATENATE($A2858,"C"),'05 APU'!$1:$1048576,9,),"")</f>
        <v/>
      </c>
      <c r="L2858" s="297" t="str">
        <f>IFERROR(VLOOKUP(CONCATENATE($A2858,"B"),'05 APU'!$1:$1048576,9,),"")</f>
        <v/>
      </c>
      <c r="M2858" s="297" t="str">
        <f>IFERROR(VLOOKUP(CONCATENATE($A2858,"A"),'05 APU'!$1:$1048576,9,),"")</f>
        <v/>
      </c>
      <c r="N2858" s="86"/>
      <c r="O2858" s="90">
        <f>IFERROR(VLOOKUP(CONCATENATE($A2858,"D"),'05 APU'!$T:$AB,9,),0)</f>
        <v>0</v>
      </c>
      <c r="P2858" s="90">
        <f t="shared" si="90"/>
        <v>0</v>
      </c>
      <c r="Q2858" s="90">
        <f>IFERROR(VLOOKUP(CONCATENATE($A2858,"C"),'05 APU'!$T:$AB,9,),0)</f>
        <v>0</v>
      </c>
      <c r="R2858" s="90">
        <f>IFERROR(VLOOKUP(CONCATENATE($A2858,"B"),'05 APU'!$T:$AB,9,),0)</f>
        <v>0</v>
      </c>
      <c r="S2858" s="90">
        <f>IFERROR(VLOOKUP(CONCATENATE($A2858,"A"),'05 APU'!$T:$AB,9,),0)</f>
        <v>0</v>
      </c>
      <c r="U2858" s="421"/>
      <c r="V2858" s="424"/>
      <c r="W2858" s="429" t="s">
        <v>7203</v>
      </c>
    </row>
    <row r="2859" spans="1:23" ht="31.5" x14ac:dyDescent="0.25">
      <c r="A2859" s="88">
        <v>2849</v>
      </c>
      <c r="B2859" s="673" t="s">
        <v>5750</v>
      </c>
      <c r="C2859" s="682" t="s">
        <v>6899</v>
      </c>
      <c r="D2859" s="681" t="str">
        <f>IFERROR(VLOOKUP(CONCATENATE($A2859,"T"),'05 APU'!$1:$1048576,3,),"")</f>
        <v/>
      </c>
      <c r="E2859" s="681" t="str">
        <f>IFERROR(VLOOKUP(CONCATENATE($A2859,"T2"),'05 APU'!$1:$1048576,3,),"")</f>
        <v/>
      </c>
      <c r="F2859" s="681" t="str">
        <f>IFERROR(VLOOKUP(CONCATENATE($A2859,"T3"),'05 APU'!$1:$1048576,3,),"")</f>
        <v/>
      </c>
      <c r="G2859" s="672" t="s">
        <v>138</v>
      </c>
      <c r="H2859" s="351"/>
      <c r="I2859" s="90">
        <f>IFERROR((VLOOKUP(CONCATENATE($A2859,"D"),'05 APU'!$1:$1048576,9,)),0)</f>
        <v>0</v>
      </c>
      <c r="J2859" s="90">
        <f t="shared" si="89"/>
        <v>0</v>
      </c>
      <c r="K2859" s="297" t="str">
        <f>IFERROR(VLOOKUP(CONCATENATE($A2859,"C"),'05 APU'!$1:$1048576,9,),"")</f>
        <v/>
      </c>
      <c r="L2859" s="297" t="str">
        <f>IFERROR(VLOOKUP(CONCATENATE($A2859,"B"),'05 APU'!$1:$1048576,9,),"")</f>
        <v/>
      </c>
      <c r="M2859" s="297" t="str">
        <f>IFERROR(VLOOKUP(CONCATENATE($A2859,"A"),'05 APU'!$1:$1048576,9,),"")</f>
        <v/>
      </c>
      <c r="N2859" s="86"/>
      <c r="O2859" s="90">
        <f>IFERROR(VLOOKUP(CONCATENATE($A2859,"D"),'05 APU'!$T:$AB,9,),0)</f>
        <v>0</v>
      </c>
      <c r="P2859" s="90">
        <f t="shared" si="90"/>
        <v>0</v>
      </c>
      <c r="Q2859" s="90">
        <f>IFERROR(VLOOKUP(CONCATENATE($A2859,"C"),'05 APU'!$T:$AB,9,),0)</f>
        <v>0</v>
      </c>
      <c r="R2859" s="90">
        <f>IFERROR(VLOOKUP(CONCATENATE($A2859,"B"),'05 APU'!$T:$AB,9,),0)</f>
        <v>0</v>
      </c>
      <c r="S2859" s="90">
        <f>IFERROR(VLOOKUP(CONCATENATE($A2859,"A"),'05 APU'!$T:$AB,9,),0)</f>
        <v>0</v>
      </c>
      <c r="U2859" s="421"/>
      <c r="V2859" s="424"/>
      <c r="W2859" s="429" t="s">
        <v>7203</v>
      </c>
    </row>
    <row r="2860" spans="1:23" ht="31.5" x14ac:dyDescent="0.25">
      <c r="A2860" s="88">
        <v>2850</v>
      </c>
      <c r="B2860" s="673" t="s">
        <v>5751</v>
      </c>
      <c r="C2860" s="682" t="s">
        <v>6900</v>
      </c>
      <c r="D2860" s="681" t="str">
        <f>IFERROR(VLOOKUP(CONCATENATE($A2860,"T"),'05 APU'!$1:$1048576,3,),"")</f>
        <v/>
      </c>
      <c r="E2860" s="681" t="str">
        <f>IFERROR(VLOOKUP(CONCATENATE($A2860,"T2"),'05 APU'!$1:$1048576,3,),"")</f>
        <v/>
      </c>
      <c r="F2860" s="681" t="str">
        <f>IFERROR(VLOOKUP(CONCATENATE($A2860,"T3"),'05 APU'!$1:$1048576,3,),"")</f>
        <v/>
      </c>
      <c r="G2860" s="672" t="s">
        <v>138</v>
      </c>
      <c r="H2860" s="351"/>
      <c r="I2860" s="90">
        <f>IFERROR((VLOOKUP(CONCATENATE($A2860,"D"),'05 APU'!$1:$1048576,9,)),0)</f>
        <v>0</v>
      </c>
      <c r="J2860" s="90">
        <f t="shared" si="89"/>
        <v>0</v>
      </c>
      <c r="K2860" s="297" t="str">
        <f>IFERROR(VLOOKUP(CONCATENATE($A2860,"C"),'05 APU'!$1:$1048576,9,),"")</f>
        <v/>
      </c>
      <c r="L2860" s="297" t="str">
        <f>IFERROR(VLOOKUP(CONCATENATE($A2860,"B"),'05 APU'!$1:$1048576,9,),"")</f>
        <v/>
      </c>
      <c r="M2860" s="297" t="str">
        <f>IFERROR(VLOOKUP(CONCATENATE($A2860,"A"),'05 APU'!$1:$1048576,9,),"")</f>
        <v/>
      </c>
      <c r="N2860" s="86"/>
      <c r="O2860" s="90">
        <f>IFERROR(VLOOKUP(CONCATENATE($A2860,"D"),'05 APU'!$T:$AB,9,),0)</f>
        <v>0</v>
      </c>
      <c r="P2860" s="90">
        <f t="shared" si="90"/>
        <v>0</v>
      </c>
      <c r="Q2860" s="90">
        <f>IFERROR(VLOOKUP(CONCATENATE($A2860,"C"),'05 APU'!$T:$AB,9,),0)</f>
        <v>0</v>
      </c>
      <c r="R2860" s="90">
        <f>IFERROR(VLOOKUP(CONCATENATE($A2860,"B"),'05 APU'!$T:$AB,9,),0)</f>
        <v>0</v>
      </c>
      <c r="S2860" s="90">
        <f>IFERROR(VLOOKUP(CONCATENATE($A2860,"A"),'05 APU'!$T:$AB,9,),0)</f>
        <v>0</v>
      </c>
      <c r="U2860" s="421"/>
      <c r="V2860" s="424"/>
      <c r="W2860" s="429" t="s">
        <v>7203</v>
      </c>
    </row>
    <row r="2861" spans="1:23" ht="31.5" x14ac:dyDescent="0.25">
      <c r="A2861" s="88">
        <v>2851</v>
      </c>
      <c r="B2861" s="673" t="s">
        <v>5752</v>
      </c>
      <c r="C2861" s="682" t="s">
        <v>6901</v>
      </c>
      <c r="D2861" s="681" t="str">
        <f>IFERROR(VLOOKUP(CONCATENATE($A2861,"T"),'05 APU'!$1:$1048576,3,),"")</f>
        <v/>
      </c>
      <c r="E2861" s="681" t="str">
        <f>IFERROR(VLOOKUP(CONCATENATE($A2861,"T2"),'05 APU'!$1:$1048576,3,),"")</f>
        <v/>
      </c>
      <c r="F2861" s="681" t="str">
        <f>IFERROR(VLOOKUP(CONCATENATE($A2861,"T3"),'05 APU'!$1:$1048576,3,),"")</f>
        <v/>
      </c>
      <c r="G2861" s="672" t="s">
        <v>138</v>
      </c>
      <c r="H2861" s="351"/>
      <c r="I2861" s="90">
        <f>IFERROR((VLOOKUP(CONCATENATE($A2861,"D"),'05 APU'!$1:$1048576,9,)),0)</f>
        <v>0</v>
      </c>
      <c r="J2861" s="90">
        <f t="shared" si="89"/>
        <v>0</v>
      </c>
      <c r="K2861" s="297" t="str">
        <f>IFERROR(VLOOKUP(CONCATENATE($A2861,"C"),'05 APU'!$1:$1048576,9,),"")</f>
        <v/>
      </c>
      <c r="L2861" s="297" t="str">
        <f>IFERROR(VLOOKUP(CONCATENATE($A2861,"B"),'05 APU'!$1:$1048576,9,),"")</f>
        <v/>
      </c>
      <c r="M2861" s="297" t="str">
        <f>IFERROR(VLOOKUP(CONCATENATE($A2861,"A"),'05 APU'!$1:$1048576,9,),"")</f>
        <v/>
      </c>
      <c r="N2861" s="86"/>
      <c r="O2861" s="90">
        <f>IFERROR(VLOOKUP(CONCATENATE($A2861,"D"),'05 APU'!$T:$AB,9,),0)</f>
        <v>0</v>
      </c>
      <c r="P2861" s="90">
        <f t="shared" si="90"/>
        <v>0</v>
      </c>
      <c r="Q2861" s="90">
        <f>IFERROR(VLOOKUP(CONCATENATE($A2861,"C"),'05 APU'!$T:$AB,9,),0)</f>
        <v>0</v>
      </c>
      <c r="R2861" s="90">
        <f>IFERROR(VLOOKUP(CONCATENATE($A2861,"B"),'05 APU'!$T:$AB,9,),0)</f>
        <v>0</v>
      </c>
      <c r="S2861" s="90">
        <f>IFERROR(VLOOKUP(CONCATENATE($A2861,"A"),'05 APU'!$T:$AB,9,),0)</f>
        <v>0</v>
      </c>
      <c r="U2861" s="421"/>
      <c r="V2861" s="424"/>
      <c r="W2861" s="429" t="s">
        <v>7203</v>
      </c>
    </row>
    <row r="2862" spans="1:23" ht="31.5" x14ac:dyDescent="0.25">
      <c r="A2862" s="88">
        <v>2852</v>
      </c>
      <c r="B2862" s="673" t="s">
        <v>5753</v>
      </c>
      <c r="C2862" s="682" t="s">
        <v>6902</v>
      </c>
      <c r="D2862" s="681" t="str">
        <f>IFERROR(VLOOKUP(CONCATENATE($A2862,"T"),'05 APU'!$1:$1048576,3,),"")</f>
        <v/>
      </c>
      <c r="E2862" s="681" t="str">
        <f>IFERROR(VLOOKUP(CONCATENATE($A2862,"T2"),'05 APU'!$1:$1048576,3,),"")</f>
        <v/>
      </c>
      <c r="F2862" s="681" t="str">
        <f>IFERROR(VLOOKUP(CONCATENATE($A2862,"T3"),'05 APU'!$1:$1048576,3,),"")</f>
        <v/>
      </c>
      <c r="G2862" s="672" t="s">
        <v>138</v>
      </c>
      <c r="H2862" s="351"/>
      <c r="I2862" s="90">
        <f>IFERROR((VLOOKUP(CONCATENATE($A2862,"D"),'05 APU'!$1:$1048576,9,)),0)</f>
        <v>0</v>
      </c>
      <c r="J2862" s="90">
        <f t="shared" si="89"/>
        <v>0</v>
      </c>
      <c r="K2862" s="297" t="str">
        <f>IFERROR(VLOOKUP(CONCATENATE($A2862,"C"),'05 APU'!$1:$1048576,9,),"")</f>
        <v/>
      </c>
      <c r="L2862" s="297" t="str">
        <f>IFERROR(VLOOKUP(CONCATENATE($A2862,"B"),'05 APU'!$1:$1048576,9,),"")</f>
        <v/>
      </c>
      <c r="M2862" s="297" t="str">
        <f>IFERROR(VLOOKUP(CONCATENATE($A2862,"A"),'05 APU'!$1:$1048576,9,),"")</f>
        <v/>
      </c>
      <c r="N2862" s="86"/>
      <c r="O2862" s="90">
        <f>IFERROR(VLOOKUP(CONCATENATE($A2862,"D"),'05 APU'!$T:$AB,9,),0)</f>
        <v>0</v>
      </c>
      <c r="P2862" s="90">
        <f t="shared" si="90"/>
        <v>0</v>
      </c>
      <c r="Q2862" s="90">
        <f>IFERROR(VLOOKUP(CONCATENATE($A2862,"C"),'05 APU'!$T:$AB,9,),0)</f>
        <v>0</v>
      </c>
      <c r="R2862" s="90">
        <f>IFERROR(VLOOKUP(CONCATENATE($A2862,"B"),'05 APU'!$T:$AB,9,),0)</f>
        <v>0</v>
      </c>
      <c r="S2862" s="90">
        <f>IFERROR(VLOOKUP(CONCATENATE($A2862,"A"),'05 APU'!$T:$AB,9,),0)</f>
        <v>0</v>
      </c>
      <c r="U2862" s="421"/>
      <c r="V2862" s="424"/>
      <c r="W2862" s="429" t="s">
        <v>7203</v>
      </c>
    </row>
    <row r="2863" spans="1:23" ht="42" x14ac:dyDescent="0.25">
      <c r="A2863" s="88">
        <v>2853</v>
      </c>
      <c r="B2863" s="673" t="s">
        <v>5754</v>
      </c>
      <c r="C2863" s="682" t="s">
        <v>6903</v>
      </c>
      <c r="D2863" s="681" t="str">
        <f>IFERROR(VLOOKUP(CONCATENATE($A2863,"T"),'05 APU'!$1:$1048576,3,),"")</f>
        <v/>
      </c>
      <c r="E2863" s="681" t="str">
        <f>IFERROR(VLOOKUP(CONCATENATE($A2863,"T2"),'05 APU'!$1:$1048576,3,),"")</f>
        <v/>
      </c>
      <c r="F2863" s="681" t="str">
        <f>IFERROR(VLOOKUP(CONCATENATE($A2863,"T3"),'05 APU'!$1:$1048576,3,),"")</f>
        <v/>
      </c>
      <c r="G2863" s="672" t="s">
        <v>138</v>
      </c>
      <c r="H2863" s="351"/>
      <c r="I2863" s="90">
        <f>IFERROR((VLOOKUP(CONCATENATE($A2863,"D"),'05 APU'!$1:$1048576,9,)),0)</f>
        <v>0</v>
      </c>
      <c r="J2863" s="90">
        <f t="shared" si="89"/>
        <v>0</v>
      </c>
      <c r="K2863" s="297" t="str">
        <f>IFERROR(VLOOKUP(CONCATENATE($A2863,"C"),'05 APU'!$1:$1048576,9,),"")</f>
        <v/>
      </c>
      <c r="L2863" s="297" t="str">
        <f>IFERROR(VLOOKUP(CONCATENATE($A2863,"B"),'05 APU'!$1:$1048576,9,),"")</f>
        <v/>
      </c>
      <c r="M2863" s="297" t="str">
        <f>IFERROR(VLOOKUP(CONCATENATE($A2863,"A"),'05 APU'!$1:$1048576,9,),"")</f>
        <v/>
      </c>
      <c r="N2863" s="86"/>
      <c r="O2863" s="90">
        <f>IFERROR(VLOOKUP(CONCATENATE($A2863,"D"),'05 APU'!$T:$AB,9,),0)</f>
        <v>0</v>
      </c>
      <c r="P2863" s="90">
        <f t="shared" si="90"/>
        <v>0</v>
      </c>
      <c r="Q2863" s="90">
        <f>IFERROR(VLOOKUP(CONCATENATE($A2863,"C"),'05 APU'!$T:$AB,9,),0)</f>
        <v>0</v>
      </c>
      <c r="R2863" s="90">
        <f>IFERROR(VLOOKUP(CONCATENATE($A2863,"B"),'05 APU'!$T:$AB,9,),0)</f>
        <v>0</v>
      </c>
      <c r="S2863" s="90">
        <f>IFERROR(VLOOKUP(CONCATENATE($A2863,"A"),'05 APU'!$T:$AB,9,),0)</f>
        <v>0</v>
      </c>
      <c r="U2863" s="421"/>
      <c r="V2863" s="424"/>
      <c r="W2863" s="429" t="s">
        <v>7203</v>
      </c>
    </row>
    <row r="2864" spans="1:23" ht="31.5" x14ac:dyDescent="0.25">
      <c r="A2864" s="88">
        <v>2854</v>
      </c>
      <c r="B2864" s="673" t="s">
        <v>5755</v>
      </c>
      <c r="C2864" s="682" t="s">
        <v>6904</v>
      </c>
      <c r="D2864" s="681" t="str">
        <f>IFERROR(VLOOKUP(CONCATENATE($A2864,"T"),'05 APU'!$1:$1048576,3,),"")</f>
        <v/>
      </c>
      <c r="E2864" s="681" t="str">
        <f>IFERROR(VLOOKUP(CONCATENATE($A2864,"T2"),'05 APU'!$1:$1048576,3,),"")</f>
        <v/>
      </c>
      <c r="F2864" s="681" t="str">
        <f>IFERROR(VLOOKUP(CONCATENATE($A2864,"T3"),'05 APU'!$1:$1048576,3,),"")</f>
        <v/>
      </c>
      <c r="G2864" s="672" t="s">
        <v>138</v>
      </c>
      <c r="H2864" s="351"/>
      <c r="I2864" s="90">
        <f>IFERROR((VLOOKUP(CONCATENATE($A2864,"D"),'05 APU'!$1:$1048576,9,)),0)</f>
        <v>0</v>
      </c>
      <c r="J2864" s="90">
        <f t="shared" si="89"/>
        <v>0</v>
      </c>
      <c r="K2864" s="297" t="str">
        <f>IFERROR(VLOOKUP(CONCATENATE($A2864,"C"),'05 APU'!$1:$1048576,9,),"")</f>
        <v/>
      </c>
      <c r="L2864" s="297" t="str">
        <f>IFERROR(VLOOKUP(CONCATENATE($A2864,"B"),'05 APU'!$1:$1048576,9,),"")</f>
        <v/>
      </c>
      <c r="M2864" s="297" t="str">
        <f>IFERROR(VLOOKUP(CONCATENATE($A2864,"A"),'05 APU'!$1:$1048576,9,),"")</f>
        <v/>
      </c>
      <c r="N2864" s="86"/>
      <c r="O2864" s="90">
        <f>IFERROR(VLOOKUP(CONCATENATE($A2864,"D"),'05 APU'!$T:$AB,9,),0)</f>
        <v>0</v>
      </c>
      <c r="P2864" s="90">
        <f t="shared" si="90"/>
        <v>0</v>
      </c>
      <c r="Q2864" s="90">
        <f>IFERROR(VLOOKUP(CONCATENATE($A2864,"C"),'05 APU'!$T:$AB,9,),0)</f>
        <v>0</v>
      </c>
      <c r="R2864" s="90">
        <f>IFERROR(VLOOKUP(CONCATENATE($A2864,"B"),'05 APU'!$T:$AB,9,),0)</f>
        <v>0</v>
      </c>
      <c r="S2864" s="90">
        <f>IFERROR(VLOOKUP(CONCATENATE($A2864,"A"),'05 APU'!$T:$AB,9,),0)</f>
        <v>0</v>
      </c>
      <c r="U2864" s="421"/>
      <c r="V2864" s="424"/>
      <c r="W2864" s="429" t="s">
        <v>7203</v>
      </c>
    </row>
    <row r="2865" spans="1:23" ht="42" x14ac:dyDescent="0.25">
      <c r="A2865" s="88">
        <v>2855</v>
      </c>
      <c r="B2865" s="673" t="s">
        <v>5756</v>
      </c>
      <c r="C2865" s="682" t="s">
        <v>6905</v>
      </c>
      <c r="D2865" s="681" t="str">
        <f>IFERROR(VLOOKUP(CONCATENATE($A2865,"T"),'05 APU'!$1:$1048576,3,),"")</f>
        <v/>
      </c>
      <c r="E2865" s="681" t="str">
        <f>IFERROR(VLOOKUP(CONCATENATE($A2865,"T2"),'05 APU'!$1:$1048576,3,),"")</f>
        <v/>
      </c>
      <c r="F2865" s="681" t="str">
        <f>IFERROR(VLOOKUP(CONCATENATE($A2865,"T3"),'05 APU'!$1:$1048576,3,),"")</f>
        <v/>
      </c>
      <c r="G2865" s="672" t="s">
        <v>138</v>
      </c>
      <c r="H2865" s="351"/>
      <c r="I2865" s="90">
        <f>IFERROR((VLOOKUP(CONCATENATE($A2865,"D"),'05 APU'!$1:$1048576,9,)),0)</f>
        <v>0</v>
      </c>
      <c r="J2865" s="90">
        <f t="shared" si="89"/>
        <v>0</v>
      </c>
      <c r="K2865" s="297" t="str">
        <f>IFERROR(VLOOKUP(CONCATENATE($A2865,"C"),'05 APU'!$1:$1048576,9,),"")</f>
        <v/>
      </c>
      <c r="L2865" s="297" t="str">
        <f>IFERROR(VLOOKUP(CONCATENATE($A2865,"B"),'05 APU'!$1:$1048576,9,),"")</f>
        <v/>
      </c>
      <c r="M2865" s="297" t="str">
        <f>IFERROR(VLOOKUP(CONCATENATE($A2865,"A"),'05 APU'!$1:$1048576,9,),"")</f>
        <v/>
      </c>
      <c r="N2865" s="86"/>
      <c r="O2865" s="90">
        <f>IFERROR(VLOOKUP(CONCATENATE($A2865,"D"),'05 APU'!$T:$AB,9,),0)</f>
        <v>0</v>
      </c>
      <c r="P2865" s="90">
        <f t="shared" si="90"/>
        <v>0</v>
      </c>
      <c r="Q2865" s="90">
        <f>IFERROR(VLOOKUP(CONCATENATE($A2865,"C"),'05 APU'!$T:$AB,9,),0)</f>
        <v>0</v>
      </c>
      <c r="R2865" s="90">
        <f>IFERROR(VLOOKUP(CONCATENATE($A2865,"B"),'05 APU'!$T:$AB,9,),0)</f>
        <v>0</v>
      </c>
      <c r="S2865" s="90">
        <f>IFERROR(VLOOKUP(CONCATENATE($A2865,"A"),'05 APU'!$T:$AB,9,),0)</f>
        <v>0</v>
      </c>
      <c r="U2865" s="421"/>
      <c r="V2865" s="424"/>
      <c r="W2865" s="429" t="s">
        <v>7203</v>
      </c>
    </row>
    <row r="2866" spans="1:23" ht="31.5" x14ac:dyDescent="0.25">
      <c r="A2866" s="88">
        <v>2856</v>
      </c>
      <c r="B2866" s="673" t="s">
        <v>5757</v>
      </c>
      <c r="C2866" s="682" t="s">
        <v>6906</v>
      </c>
      <c r="D2866" s="681" t="str">
        <f>IFERROR(VLOOKUP(CONCATENATE($A2866,"T"),'05 APU'!$1:$1048576,3,),"")</f>
        <v/>
      </c>
      <c r="E2866" s="681" t="str">
        <f>IFERROR(VLOOKUP(CONCATENATE($A2866,"T2"),'05 APU'!$1:$1048576,3,),"")</f>
        <v/>
      </c>
      <c r="F2866" s="681" t="str">
        <f>IFERROR(VLOOKUP(CONCATENATE($A2866,"T3"),'05 APU'!$1:$1048576,3,),"")</f>
        <v/>
      </c>
      <c r="G2866" s="672" t="s">
        <v>138</v>
      </c>
      <c r="H2866" s="351"/>
      <c r="I2866" s="90">
        <f>IFERROR((VLOOKUP(CONCATENATE($A2866,"D"),'05 APU'!$1:$1048576,9,)),0)</f>
        <v>0</v>
      </c>
      <c r="J2866" s="90">
        <f t="shared" si="89"/>
        <v>0</v>
      </c>
      <c r="K2866" s="297" t="str">
        <f>IFERROR(VLOOKUP(CONCATENATE($A2866,"C"),'05 APU'!$1:$1048576,9,),"")</f>
        <v/>
      </c>
      <c r="L2866" s="297" t="str">
        <f>IFERROR(VLOOKUP(CONCATENATE($A2866,"B"),'05 APU'!$1:$1048576,9,),"")</f>
        <v/>
      </c>
      <c r="M2866" s="297" t="str">
        <f>IFERROR(VLOOKUP(CONCATENATE($A2866,"A"),'05 APU'!$1:$1048576,9,),"")</f>
        <v/>
      </c>
      <c r="N2866" s="86"/>
      <c r="O2866" s="90">
        <f>IFERROR(VLOOKUP(CONCATENATE($A2866,"D"),'05 APU'!$T:$AB,9,),0)</f>
        <v>0</v>
      </c>
      <c r="P2866" s="90">
        <f t="shared" si="90"/>
        <v>0</v>
      </c>
      <c r="Q2866" s="90">
        <f>IFERROR(VLOOKUP(CONCATENATE($A2866,"C"),'05 APU'!$T:$AB,9,),0)</f>
        <v>0</v>
      </c>
      <c r="R2866" s="90">
        <f>IFERROR(VLOOKUP(CONCATENATE($A2866,"B"),'05 APU'!$T:$AB,9,),0)</f>
        <v>0</v>
      </c>
      <c r="S2866" s="90">
        <f>IFERROR(VLOOKUP(CONCATENATE($A2866,"A"),'05 APU'!$T:$AB,9,),0)</f>
        <v>0</v>
      </c>
      <c r="U2866" s="421"/>
      <c r="V2866" s="424"/>
      <c r="W2866" s="429" t="s">
        <v>7203</v>
      </c>
    </row>
    <row r="2867" spans="1:23" ht="31.5" x14ac:dyDescent="0.25">
      <c r="A2867" s="88">
        <v>2857</v>
      </c>
      <c r="B2867" s="673" t="s">
        <v>5758</v>
      </c>
      <c r="C2867" s="682" t="s">
        <v>6907</v>
      </c>
      <c r="D2867" s="681" t="str">
        <f>IFERROR(VLOOKUP(CONCATENATE($A2867,"T"),'05 APU'!$1:$1048576,3,),"")</f>
        <v/>
      </c>
      <c r="E2867" s="681" t="str">
        <f>IFERROR(VLOOKUP(CONCATENATE($A2867,"T2"),'05 APU'!$1:$1048576,3,),"")</f>
        <v/>
      </c>
      <c r="F2867" s="681" t="str">
        <f>IFERROR(VLOOKUP(CONCATENATE($A2867,"T3"),'05 APU'!$1:$1048576,3,),"")</f>
        <v/>
      </c>
      <c r="G2867" s="672" t="s">
        <v>138</v>
      </c>
      <c r="H2867" s="351"/>
      <c r="I2867" s="90">
        <f>IFERROR((VLOOKUP(CONCATENATE($A2867,"D"),'05 APU'!$1:$1048576,9,)),0)</f>
        <v>0</v>
      </c>
      <c r="J2867" s="90">
        <f t="shared" ref="J2867:J2930" si="91">IFERROR(I2867*H2867,0)</f>
        <v>0</v>
      </c>
      <c r="K2867" s="297" t="str">
        <f>IFERROR(VLOOKUP(CONCATENATE($A2867,"C"),'05 APU'!$1:$1048576,9,),"")</f>
        <v/>
      </c>
      <c r="L2867" s="297" t="str">
        <f>IFERROR(VLOOKUP(CONCATENATE($A2867,"B"),'05 APU'!$1:$1048576,9,),"")</f>
        <v/>
      </c>
      <c r="M2867" s="297" t="str">
        <f>IFERROR(VLOOKUP(CONCATENATE($A2867,"A"),'05 APU'!$1:$1048576,9,),"")</f>
        <v/>
      </c>
      <c r="N2867" s="86"/>
      <c r="O2867" s="90">
        <f>IFERROR(VLOOKUP(CONCATENATE($A2867,"D"),'05 APU'!$T:$AB,9,),0)</f>
        <v>0</v>
      </c>
      <c r="P2867" s="90">
        <f t="shared" si="90"/>
        <v>0</v>
      </c>
      <c r="Q2867" s="90">
        <f>IFERROR(VLOOKUP(CONCATENATE($A2867,"C"),'05 APU'!$T:$AB,9,),0)</f>
        <v>0</v>
      </c>
      <c r="R2867" s="90">
        <f>IFERROR(VLOOKUP(CONCATENATE($A2867,"B"),'05 APU'!$T:$AB,9,),0)</f>
        <v>0</v>
      </c>
      <c r="S2867" s="90">
        <f>IFERROR(VLOOKUP(CONCATENATE($A2867,"A"),'05 APU'!$T:$AB,9,),0)</f>
        <v>0</v>
      </c>
      <c r="U2867" s="421"/>
      <c r="V2867" s="424"/>
      <c r="W2867" s="429" t="s">
        <v>7203</v>
      </c>
    </row>
    <row r="2868" spans="1:23" ht="31.5" x14ac:dyDescent="0.25">
      <c r="A2868" s="88">
        <v>2858</v>
      </c>
      <c r="B2868" s="673" t="s">
        <v>5759</v>
      </c>
      <c r="C2868" s="682" t="s">
        <v>6908</v>
      </c>
      <c r="D2868" s="681" t="str">
        <f>IFERROR(VLOOKUP(CONCATENATE($A2868,"T"),'05 APU'!$1:$1048576,3,),"")</f>
        <v/>
      </c>
      <c r="E2868" s="681" t="str">
        <f>IFERROR(VLOOKUP(CONCATENATE($A2868,"T2"),'05 APU'!$1:$1048576,3,),"")</f>
        <v/>
      </c>
      <c r="F2868" s="681" t="str">
        <f>IFERROR(VLOOKUP(CONCATENATE($A2868,"T3"),'05 APU'!$1:$1048576,3,),"")</f>
        <v/>
      </c>
      <c r="G2868" s="672" t="s">
        <v>138</v>
      </c>
      <c r="H2868" s="351"/>
      <c r="I2868" s="90">
        <f>IFERROR((VLOOKUP(CONCATENATE($A2868,"D"),'05 APU'!$1:$1048576,9,)),0)</f>
        <v>0</v>
      </c>
      <c r="J2868" s="90">
        <f t="shared" si="91"/>
        <v>0</v>
      </c>
      <c r="K2868" s="297" t="str">
        <f>IFERROR(VLOOKUP(CONCATENATE($A2868,"C"),'05 APU'!$1:$1048576,9,),"")</f>
        <v/>
      </c>
      <c r="L2868" s="297" t="str">
        <f>IFERROR(VLOOKUP(CONCATENATE($A2868,"B"),'05 APU'!$1:$1048576,9,),"")</f>
        <v/>
      </c>
      <c r="M2868" s="297" t="str">
        <f>IFERROR(VLOOKUP(CONCATENATE($A2868,"A"),'05 APU'!$1:$1048576,9,),"")</f>
        <v/>
      </c>
      <c r="N2868" s="86"/>
      <c r="O2868" s="90">
        <f>IFERROR(VLOOKUP(CONCATENATE($A2868,"D"),'05 APU'!$T:$AB,9,),0)</f>
        <v>0</v>
      </c>
      <c r="P2868" s="90">
        <f t="shared" si="90"/>
        <v>0</v>
      </c>
      <c r="Q2868" s="90">
        <f>IFERROR(VLOOKUP(CONCATENATE($A2868,"C"),'05 APU'!$T:$AB,9,),0)</f>
        <v>0</v>
      </c>
      <c r="R2868" s="90">
        <f>IFERROR(VLOOKUP(CONCATENATE($A2868,"B"),'05 APU'!$T:$AB,9,),0)</f>
        <v>0</v>
      </c>
      <c r="S2868" s="90">
        <f>IFERROR(VLOOKUP(CONCATENATE($A2868,"A"),'05 APU'!$T:$AB,9,),0)</f>
        <v>0</v>
      </c>
      <c r="U2868" s="421"/>
      <c r="V2868" s="424"/>
      <c r="W2868" s="429" t="s">
        <v>7203</v>
      </c>
    </row>
    <row r="2869" spans="1:23" ht="31.5" x14ac:dyDescent="0.25">
      <c r="A2869" s="88">
        <v>2859</v>
      </c>
      <c r="B2869" s="673" t="s">
        <v>5760</v>
      </c>
      <c r="C2869" s="682" t="s">
        <v>6909</v>
      </c>
      <c r="D2869" s="681" t="str">
        <f>IFERROR(VLOOKUP(CONCATENATE($A2869,"T"),'05 APU'!$1:$1048576,3,),"")</f>
        <v/>
      </c>
      <c r="E2869" s="681" t="str">
        <f>IFERROR(VLOOKUP(CONCATENATE($A2869,"T2"),'05 APU'!$1:$1048576,3,),"")</f>
        <v/>
      </c>
      <c r="F2869" s="681" t="str">
        <f>IFERROR(VLOOKUP(CONCATENATE($A2869,"T3"),'05 APU'!$1:$1048576,3,),"")</f>
        <v/>
      </c>
      <c r="G2869" s="672" t="s">
        <v>138</v>
      </c>
      <c r="H2869" s="351"/>
      <c r="I2869" s="90">
        <f>IFERROR((VLOOKUP(CONCATENATE($A2869,"D"),'05 APU'!$1:$1048576,9,)),0)</f>
        <v>0</v>
      </c>
      <c r="J2869" s="90">
        <f t="shared" si="91"/>
        <v>0</v>
      </c>
      <c r="K2869" s="297" t="str">
        <f>IFERROR(VLOOKUP(CONCATENATE($A2869,"C"),'05 APU'!$1:$1048576,9,),"")</f>
        <v/>
      </c>
      <c r="L2869" s="297" t="str">
        <f>IFERROR(VLOOKUP(CONCATENATE($A2869,"B"),'05 APU'!$1:$1048576,9,),"")</f>
        <v/>
      </c>
      <c r="M2869" s="297" t="str">
        <f>IFERROR(VLOOKUP(CONCATENATE($A2869,"A"),'05 APU'!$1:$1048576,9,),"")</f>
        <v/>
      </c>
      <c r="N2869" s="86"/>
      <c r="O2869" s="90">
        <f>IFERROR(VLOOKUP(CONCATENATE($A2869,"D"),'05 APU'!$T:$AB,9,),0)</f>
        <v>0</v>
      </c>
      <c r="P2869" s="90">
        <f t="shared" si="90"/>
        <v>0</v>
      </c>
      <c r="Q2869" s="90">
        <f>IFERROR(VLOOKUP(CONCATENATE($A2869,"C"),'05 APU'!$T:$AB,9,),0)</f>
        <v>0</v>
      </c>
      <c r="R2869" s="90">
        <f>IFERROR(VLOOKUP(CONCATENATE($A2869,"B"),'05 APU'!$T:$AB,9,),0)</f>
        <v>0</v>
      </c>
      <c r="S2869" s="90">
        <f>IFERROR(VLOOKUP(CONCATENATE($A2869,"A"),'05 APU'!$T:$AB,9,),0)</f>
        <v>0</v>
      </c>
      <c r="U2869" s="421"/>
      <c r="V2869" s="424"/>
      <c r="W2869" s="429" t="s">
        <v>7203</v>
      </c>
    </row>
    <row r="2870" spans="1:23" ht="31.5" x14ac:dyDescent="0.25">
      <c r="A2870" s="88">
        <v>2860</v>
      </c>
      <c r="B2870" s="673" t="s">
        <v>5761</v>
      </c>
      <c r="C2870" s="682" t="s">
        <v>6910</v>
      </c>
      <c r="D2870" s="681" t="str">
        <f>IFERROR(VLOOKUP(CONCATENATE($A2870,"T"),'05 APU'!$1:$1048576,3,),"")</f>
        <v/>
      </c>
      <c r="E2870" s="681" t="str">
        <f>IFERROR(VLOOKUP(CONCATENATE($A2870,"T2"),'05 APU'!$1:$1048576,3,),"")</f>
        <v/>
      </c>
      <c r="F2870" s="681" t="str">
        <f>IFERROR(VLOOKUP(CONCATENATE($A2870,"T3"),'05 APU'!$1:$1048576,3,),"")</f>
        <v/>
      </c>
      <c r="G2870" s="672" t="s">
        <v>138</v>
      </c>
      <c r="H2870" s="351"/>
      <c r="I2870" s="90">
        <f>IFERROR((VLOOKUP(CONCATENATE($A2870,"D"),'05 APU'!$1:$1048576,9,)),0)</f>
        <v>0</v>
      </c>
      <c r="J2870" s="90">
        <f t="shared" si="91"/>
        <v>0</v>
      </c>
      <c r="K2870" s="297" t="str">
        <f>IFERROR(VLOOKUP(CONCATENATE($A2870,"C"),'05 APU'!$1:$1048576,9,),"")</f>
        <v/>
      </c>
      <c r="L2870" s="297" t="str">
        <f>IFERROR(VLOOKUP(CONCATENATE($A2870,"B"),'05 APU'!$1:$1048576,9,),"")</f>
        <v/>
      </c>
      <c r="M2870" s="297" t="str">
        <f>IFERROR(VLOOKUP(CONCATENATE($A2870,"A"),'05 APU'!$1:$1048576,9,),"")</f>
        <v/>
      </c>
      <c r="N2870" s="86"/>
      <c r="O2870" s="90">
        <f>IFERROR(VLOOKUP(CONCATENATE($A2870,"D"),'05 APU'!$T:$AB,9,),0)</f>
        <v>0</v>
      </c>
      <c r="P2870" s="90">
        <f t="shared" si="90"/>
        <v>0</v>
      </c>
      <c r="Q2870" s="90">
        <f>IFERROR(VLOOKUP(CONCATENATE($A2870,"C"),'05 APU'!$T:$AB,9,),0)</f>
        <v>0</v>
      </c>
      <c r="R2870" s="90">
        <f>IFERROR(VLOOKUP(CONCATENATE($A2870,"B"),'05 APU'!$T:$AB,9,),0)</f>
        <v>0</v>
      </c>
      <c r="S2870" s="90">
        <f>IFERROR(VLOOKUP(CONCATENATE($A2870,"A"),'05 APU'!$T:$AB,9,),0)</f>
        <v>0</v>
      </c>
      <c r="U2870" s="421"/>
      <c r="V2870" s="424"/>
      <c r="W2870" s="429" t="s">
        <v>7203</v>
      </c>
    </row>
    <row r="2871" spans="1:23" ht="31.5" x14ac:dyDescent="0.25">
      <c r="A2871" s="88">
        <v>2861</v>
      </c>
      <c r="B2871" s="673" t="s">
        <v>5762</v>
      </c>
      <c r="C2871" s="682" t="s">
        <v>6911</v>
      </c>
      <c r="D2871" s="681" t="str">
        <f>IFERROR(VLOOKUP(CONCATENATE($A2871,"T"),'05 APU'!$1:$1048576,3,),"")</f>
        <v/>
      </c>
      <c r="E2871" s="681" t="str">
        <f>IFERROR(VLOOKUP(CONCATENATE($A2871,"T2"),'05 APU'!$1:$1048576,3,),"")</f>
        <v/>
      </c>
      <c r="F2871" s="681" t="str">
        <f>IFERROR(VLOOKUP(CONCATENATE($A2871,"T3"),'05 APU'!$1:$1048576,3,),"")</f>
        <v/>
      </c>
      <c r="G2871" s="672" t="s">
        <v>138</v>
      </c>
      <c r="H2871" s="351"/>
      <c r="I2871" s="90">
        <f>IFERROR((VLOOKUP(CONCATENATE($A2871,"D"),'05 APU'!$1:$1048576,9,)),0)</f>
        <v>0</v>
      </c>
      <c r="J2871" s="90">
        <f t="shared" si="91"/>
        <v>0</v>
      </c>
      <c r="K2871" s="297" t="str">
        <f>IFERROR(VLOOKUP(CONCATENATE($A2871,"C"),'05 APU'!$1:$1048576,9,),"")</f>
        <v/>
      </c>
      <c r="L2871" s="297" t="str">
        <f>IFERROR(VLOOKUP(CONCATENATE($A2871,"B"),'05 APU'!$1:$1048576,9,),"")</f>
        <v/>
      </c>
      <c r="M2871" s="297" t="str">
        <f>IFERROR(VLOOKUP(CONCATENATE($A2871,"A"),'05 APU'!$1:$1048576,9,),"")</f>
        <v/>
      </c>
      <c r="N2871" s="86"/>
      <c r="O2871" s="90">
        <f>IFERROR(VLOOKUP(CONCATENATE($A2871,"D"),'05 APU'!$T:$AB,9,),0)</f>
        <v>0</v>
      </c>
      <c r="P2871" s="90">
        <f t="shared" si="90"/>
        <v>0</v>
      </c>
      <c r="Q2871" s="90">
        <f>IFERROR(VLOOKUP(CONCATENATE($A2871,"C"),'05 APU'!$T:$AB,9,),0)</f>
        <v>0</v>
      </c>
      <c r="R2871" s="90">
        <f>IFERROR(VLOOKUP(CONCATENATE($A2871,"B"),'05 APU'!$T:$AB,9,),0)</f>
        <v>0</v>
      </c>
      <c r="S2871" s="90">
        <f>IFERROR(VLOOKUP(CONCATENATE($A2871,"A"),'05 APU'!$T:$AB,9,),0)</f>
        <v>0</v>
      </c>
      <c r="U2871" s="421"/>
      <c r="V2871" s="424"/>
      <c r="W2871" s="429" t="s">
        <v>7203</v>
      </c>
    </row>
    <row r="2872" spans="1:23" ht="31.5" x14ac:dyDescent="0.25">
      <c r="A2872" s="88">
        <v>2862</v>
      </c>
      <c r="B2872" s="673" t="s">
        <v>5763</v>
      </c>
      <c r="C2872" s="682" t="s">
        <v>6912</v>
      </c>
      <c r="D2872" s="681" t="str">
        <f>IFERROR(VLOOKUP(CONCATENATE($A2872,"T"),'05 APU'!$1:$1048576,3,),"")</f>
        <v/>
      </c>
      <c r="E2872" s="681" t="str">
        <f>IFERROR(VLOOKUP(CONCATENATE($A2872,"T2"),'05 APU'!$1:$1048576,3,),"")</f>
        <v/>
      </c>
      <c r="F2872" s="681" t="str">
        <f>IFERROR(VLOOKUP(CONCATENATE($A2872,"T3"),'05 APU'!$1:$1048576,3,),"")</f>
        <v/>
      </c>
      <c r="G2872" s="672" t="s">
        <v>138</v>
      </c>
      <c r="H2872" s="351"/>
      <c r="I2872" s="90">
        <f>IFERROR((VLOOKUP(CONCATENATE($A2872,"D"),'05 APU'!$1:$1048576,9,)),0)</f>
        <v>0</v>
      </c>
      <c r="J2872" s="90">
        <f t="shared" si="91"/>
        <v>0</v>
      </c>
      <c r="K2872" s="297" t="str">
        <f>IFERROR(VLOOKUP(CONCATENATE($A2872,"C"),'05 APU'!$1:$1048576,9,),"")</f>
        <v/>
      </c>
      <c r="L2872" s="297" t="str">
        <f>IFERROR(VLOOKUP(CONCATENATE($A2872,"B"),'05 APU'!$1:$1048576,9,),"")</f>
        <v/>
      </c>
      <c r="M2872" s="297" t="str">
        <f>IFERROR(VLOOKUP(CONCATENATE($A2872,"A"),'05 APU'!$1:$1048576,9,),"")</f>
        <v/>
      </c>
      <c r="N2872" s="86"/>
      <c r="O2872" s="90">
        <f>IFERROR(VLOOKUP(CONCATENATE($A2872,"D"),'05 APU'!$T:$AB,9,),0)</f>
        <v>0</v>
      </c>
      <c r="P2872" s="90">
        <f t="shared" si="90"/>
        <v>0</v>
      </c>
      <c r="Q2872" s="90">
        <f>IFERROR(VLOOKUP(CONCATENATE($A2872,"C"),'05 APU'!$T:$AB,9,),0)</f>
        <v>0</v>
      </c>
      <c r="R2872" s="90">
        <f>IFERROR(VLOOKUP(CONCATENATE($A2872,"B"),'05 APU'!$T:$AB,9,),0)</f>
        <v>0</v>
      </c>
      <c r="S2872" s="90">
        <f>IFERROR(VLOOKUP(CONCATENATE($A2872,"A"),'05 APU'!$T:$AB,9,),0)</f>
        <v>0</v>
      </c>
      <c r="U2872" s="421"/>
      <c r="V2872" s="424"/>
      <c r="W2872" s="429" t="s">
        <v>7203</v>
      </c>
    </row>
    <row r="2873" spans="1:23" ht="31.5" x14ac:dyDescent="0.25">
      <c r="A2873" s="88">
        <v>2863</v>
      </c>
      <c r="B2873" s="673" t="s">
        <v>5764</v>
      </c>
      <c r="C2873" s="682" t="s">
        <v>6913</v>
      </c>
      <c r="D2873" s="681" t="str">
        <f>IFERROR(VLOOKUP(CONCATENATE($A2873,"T"),'05 APU'!$1:$1048576,3,),"")</f>
        <v/>
      </c>
      <c r="E2873" s="681" t="str">
        <f>IFERROR(VLOOKUP(CONCATENATE($A2873,"T2"),'05 APU'!$1:$1048576,3,),"")</f>
        <v/>
      </c>
      <c r="F2873" s="681" t="str">
        <f>IFERROR(VLOOKUP(CONCATENATE($A2873,"T3"),'05 APU'!$1:$1048576,3,),"")</f>
        <v/>
      </c>
      <c r="G2873" s="672" t="s">
        <v>138</v>
      </c>
      <c r="H2873" s="351"/>
      <c r="I2873" s="90">
        <f>IFERROR((VLOOKUP(CONCATENATE($A2873,"D"),'05 APU'!$1:$1048576,9,)),0)</f>
        <v>0</v>
      </c>
      <c r="J2873" s="90">
        <f t="shared" si="91"/>
        <v>0</v>
      </c>
      <c r="K2873" s="297" t="str">
        <f>IFERROR(VLOOKUP(CONCATENATE($A2873,"C"),'05 APU'!$1:$1048576,9,),"")</f>
        <v/>
      </c>
      <c r="L2873" s="297" t="str">
        <f>IFERROR(VLOOKUP(CONCATENATE($A2873,"B"),'05 APU'!$1:$1048576,9,),"")</f>
        <v/>
      </c>
      <c r="M2873" s="297" t="str">
        <f>IFERROR(VLOOKUP(CONCATENATE($A2873,"A"),'05 APU'!$1:$1048576,9,),"")</f>
        <v/>
      </c>
      <c r="N2873" s="86"/>
      <c r="O2873" s="90">
        <f>IFERROR(VLOOKUP(CONCATENATE($A2873,"D"),'05 APU'!$T:$AB,9,),0)</f>
        <v>0</v>
      </c>
      <c r="P2873" s="90">
        <f t="shared" si="90"/>
        <v>0</v>
      </c>
      <c r="Q2873" s="90">
        <f>IFERROR(VLOOKUP(CONCATENATE($A2873,"C"),'05 APU'!$T:$AB,9,),0)</f>
        <v>0</v>
      </c>
      <c r="R2873" s="90">
        <f>IFERROR(VLOOKUP(CONCATENATE($A2873,"B"),'05 APU'!$T:$AB,9,),0)</f>
        <v>0</v>
      </c>
      <c r="S2873" s="90">
        <f>IFERROR(VLOOKUP(CONCATENATE($A2873,"A"),'05 APU'!$T:$AB,9,),0)</f>
        <v>0</v>
      </c>
      <c r="U2873" s="421"/>
      <c r="V2873" s="424"/>
      <c r="W2873" s="429" t="s">
        <v>7203</v>
      </c>
    </row>
    <row r="2874" spans="1:23" ht="31.5" x14ac:dyDescent="0.25">
      <c r="A2874" s="88">
        <v>2864</v>
      </c>
      <c r="B2874" s="673" t="s">
        <v>5765</v>
      </c>
      <c r="C2874" s="682" t="s">
        <v>6914</v>
      </c>
      <c r="D2874" s="681" t="str">
        <f>IFERROR(VLOOKUP(CONCATENATE($A2874,"T"),'05 APU'!$1:$1048576,3,),"")</f>
        <v/>
      </c>
      <c r="E2874" s="681" t="str">
        <f>IFERROR(VLOOKUP(CONCATENATE($A2874,"T2"),'05 APU'!$1:$1048576,3,),"")</f>
        <v/>
      </c>
      <c r="F2874" s="681" t="str">
        <f>IFERROR(VLOOKUP(CONCATENATE($A2874,"T3"),'05 APU'!$1:$1048576,3,),"")</f>
        <v/>
      </c>
      <c r="G2874" s="672" t="s">
        <v>138</v>
      </c>
      <c r="H2874" s="351"/>
      <c r="I2874" s="90">
        <f>IFERROR((VLOOKUP(CONCATENATE($A2874,"D"),'05 APU'!$1:$1048576,9,)),0)</f>
        <v>0</v>
      </c>
      <c r="J2874" s="90">
        <f t="shared" si="91"/>
        <v>0</v>
      </c>
      <c r="K2874" s="297" t="str">
        <f>IFERROR(VLOOKUP(CONCATENATE($A2874,"C"),'05 APU'!$1:$1048576,9,),"")</f>
        <v/>
      </c>
      <c r="L2874" s="297" t="str">
        <f>IFERROR(VLOOKUP(CONCATENATE($A2874,"B"),'05 APU'!$1:$1048576,9,),"")</f>
        <v/>
      </c>
      <c r="M2874" s="297" t="str">
        <f>IFERROR(VLOOKUP(CONCATENATE($A2874,"A"),'05 APU'!$1:$1048576,9,),"")</f>
        <v/>
      </c>
      <c r="N2874" s="86"/>
      <c r="O2874" s="90">
        <f>IFERROR(VLOOKUP(CONCATENATE($A2874,"D"),'05 APU'!$T:$AB,9,),0)</f>
        <v>0</v>
      </c>
      <c r="P2874" s="90">
        <f t="shared" si="90"/>
        <v>0</v>
      </c>
      <c r="Q2874" s="90">
        <f>IFERROR(VLOOKUP(CONCATENATE($A2874,"C"),'05 APU'!$T:$AB,9,),0)</f>
        <v>0</v>
      </c>
      <c r="R2874" s="90">
        <f>IFERROR(VLOOKUP(CONCATENATE($A2874,"B"),'05 APU'!$T:$AB,9,),0)</f>
        <v>0</v>
      </c>
      <c r="S2874" s="90">
        <f>IFERROR(VLOOKUP(CONCATENATE($A2874,"A"),'05 APU'!$T:$AB,9,),0)</f>
        <v>0</v>
      </c>
      <c r="U2874" s="421"/>
      <c r="V2874" s="424"/>
      <c r="W2874" s="429" t="s">
        <v>7203</v>
      </c>
    </row>
    <row r="2875" spans="1:23" ht="31.5" x14ac:dyDescent="0.25">
      <c r="A2875" s="88">
        <v>2865</v>
      </c>
      <c r="B2875" s="673" t="s">
        <v>5766</v>
      </c>
      <c r="C2875" s="682" t="s">
        <v>6915</v>
      </c>
      <c r="D2875" s="681" t="str">
        <f>IFERROR(VLOOKUP(CONCATENATE($A2875,"T"),'05 APU'!$1:$1048576,3,),"")</f>
        <v/>
      </c>
      <c r="E2875" s="681" t="str">
        <f>IFERROR(VLOOKUP(CONCATENATE($A2875,"T2"),'05 APU'!$1:$1048576,3,),"")</f>
        <v/>
      </c>
      <c r="F2875" s="681" t="str">
        <f>IFERROR(VLOOKUP(CONCATENATE($A2875,"T3"),'05 APU'!$1:$1048576,3,),"")</f>
        <v/>
      </c>
      <c r="G2875" s="672" t="s">
        <v>138</v>
      </c>
      <c r="H2875" s="351"/>
      <c r="I2875" s="90">
        <f>IFERROR((VLOOKUP(CONCATENATE($A2875,"D"),'05 APU'!$1:$1048576,9,)),0)</f>
        <v>0</v>
      </c>
      <c r="J2875" s="90">
        <f t="shared" si="91"/>
        <v>0</v>
      </c>
      <c r="K2875" s="297" t="str">
        <f>IFERROR(VLOOKUP(CONCATENATE($A2875,"C"),'05 APU'!$1:$1048576,9,),"")</f>
        <v/>
      </c>
      <c r="L2875" s="297" t="str">
        <f>IFERROR(VLOOKUP(CONCATENATE($A2875,"B"),'05 APU'!$1:$1048576,9,),"")</f>
        <v/>
      </c>
      <c r="M2875" s="297" t="str">
        <f>IFERROR(VLOOKUP(CONCATENATE($A2875,"A"),'05 APU'!$1:$1048576,9,),"")</f>
        <v/>
      </c>
      <c r="N2875" s="86"/>
      <c r="O2875" s="90">
        <f>IFERROR(VLOOKUP(CONCATENATE($A2875,"D"),'05 APU'!$T:$AB,9,),0)</f>
        <v>0</v>
      </c>
      <c r="P2875" s="90">
        <f t="shared" si="90"/>
        <v>0</v>
      </c>
      <c r="Q2875" s="90">
        <f>IFERROR(VLOOKUP(CONCATENATE($A2875,"C"),'05 APU'!$T:$AB,9,),0)</f>
        <v>0</v>
      </c>
      <c r="R2875" s="90">
        <f>IFERROR(VLOOKUP(CONCATENATE($A2875,"B"),'05 APU'!$T:$AB,9,),0)</f>
        <v>0</v>
      </c>
      <c r="S2875" s="90">
        <f>IFERROR(VLOOKUP(CONCATENATE($A2875,"A"),'05 APU'!$T:$AB,9,),0)</f>
        <v>0</v>
      </c>
      <c r="U2875" s="421"/>
      <c r="V2875" s="424"/>
      <c r="W2875" s="429" t="s">
        <v>7203</v>
      </c>
    </row>
    <row r="2876" spans="1:23" x14ac:dyDescent="0.25">
      <c r="A2876" s="88">
        <v>2866</v>
      </c>
      <c r="B2876" s="676" t="s">
        <v>7183</v>
      </c>
      <c r="C2876" s="678" t="s">
        <v>7184</v>
      </c>
      <c r="D2876" s="681" t="str">
        <f>IFERROR(VLOOKUP(CONCATENATE($A2876,"T"),'05 APU'!$1:$1048576,3,),"")</f>
        <v/>
      </c>
      <c r="E2876" s="681" t="str">
        <f>IFERROR(VLOOKUP(CONCATENATE($A2876,"T2"),'05 APU'!$1:$1048576,3,),"")</f>
        <v/>
      </c>
      <c r="F2876" s="681" t="str">
        <f>IFERROR(VLOOKUP(CONCATENATE($A2876,"T3"),'05 APU'!$1:$1048576,3,),"")</f>
        <v/>
      </c>
      <c r="G2876" s="672"/>
      <c r="H2876" s="351"/>
      <c r="I2876" s="90">
        <f>IFERROR((VLOOKUP(CONCATENATE($A2876,"D"),'05 APU'!$1:$1048576,9,)),0)</f>
        <v>0</v>
      </c>
      <c r="J2876" s="90">
        <f t="shared" si="91"/>
        <v>0</v>
      </c>
      <c r="K2876" s="297" t="str">
        <f>IFERROR(VLOOKUP(CONCATENATE($A2876,"C"),'05 APU'!$1:$1048576,9,),"")</f>
        <v/>
      </c>
      <c r="L2876" s="297" t="str">
        <f>IFERROR(VLOOKUP(CONCATENATE($A2876,"B"),'05 APU'!$1:$1048576,9,),"")</f>
        <v/>
      </c>
      <c r="M2876" s="297" t="str">
        <f>IFERROR(VLOOKUP(CONCATENATE($A2876,"A"),'05 APU'!$1:$1048576,9,),"")</f>
        <v/>
      </c>
      <c r="N2876" s="86"/>
      <c r="O2876" s="90">
        <f>IFERROR(VLOOKUP(CONCATENATE($A2876,"D"),'05 APU'!$T:$AB,9,),0)</f>
        <v>0</v>
      </c>
      <c r="P2876" s="90">
        <f t="shared" si="90"/>
        <v>0</v>
      </c>
      <c r="Q2876" s="90">
        <f>IFERROR(VLOOKUP(CONCATENATE($A2876,"C"),'05 APU'!$T:$AB,9,),0)</f>
        <v>0</v>
      </c>
      <c r="R2876" s="90">
        <f>IFERROR(VLOOKUP(CONCATENATE($A2876,"B"),'05 APU'!$T:$AB,9,),0)</f>
        <v>0</v>
      </c>
      <c r="S2876" s="90">
        <f>IFERROR(VLOOKUP(CONCATENATE($A2876,"A"),'05 APU'!$T:$AB,9,),0)</f>
        <v>0</v>
      </c>
      <c r="U2876" s="421"/>
      <c r="V2876" s="424"/>
      <c r="W2876" s="429"/>
    </row>
    <row r="2877" spans="1:23" ht="21" x14ac:dyDescent="0.25">
      <c r="A2877" s="88">
        <v>2867</v>
      </c>
      <c r="B2877" s="673" t="s">
        <v>5767</v>
      </c>
      <c r="C2877" s="682" t="s">
        <v>6916</v>
      </c>
      <c r="D2877" s="681" t="str">
        <f>IFERROR(VLOOKUP(CONCATENATE($A2877,"T"),'05 APU'!$1:$1048576,3,),"")</f>
        <v/>
      </c>
      <c r="E2877" s="681" t="str">
        <f>IFERROR(VLOOKUP(CONCATENATE($A2877,"T2"),'05 APU'!$1:$1048576,3,),"")</f>
        <v/>
      </c>
      <c r="F2877" s="681" t="str">
        <f>IFERROR(VLOOKUP(CONCATENATE($A2877,"T3"),'05 APU'!$1:$1048576,3,),"")</f>
        <v/>
      </c>
      <c r="G2877" s="672" t="s">
        <v>138</v>
      </c>
      <c r="H2877" s="351"/>
      <c r="I2877" s="90">
        <f>IFERROR((VLOOKUP(CONCATENATE($A2877,"D"),'05 APU'!$1:$1048576,9,)),0)</f>
        <v>0</v>
      </c>
      <c r="J2877" s="90">
        <f t="shared" si="91"/>
        <v>0</v>
      </c>
      <c r="K2877" s="297" t="str">
        <f>IFERROR(VLOOKUP(CONCATENATE($A2877,"C"),'05 APU'!$1:$1048576,9,),"")</f>
        <v/>
      </c>
      <c r="L2877" s="297" t="str">
        <f>IFERROR(VLOOKUP(CONCATENATE($A2877,"B"),'05 APU'!$1:$1048576,9,),"")</f>
        <v/>
      </c>
      <c r="M2877" s="297" t="str">
        <f>IFERROR(VLOOKUP(CONCATENATE($A2877,"A"),'05 APU'!$1:$1048576,9,),"")</f>
        <v/>
      </c>
      <c r="N2877" s="86"/>
      <c r="O2877" s="90">
        <f>IFERROR(VLOOKUP(CONCATENATE($A2877,"D"),'05 APU'!$T:$AB,9,),0)</f>
        <v>0</v>
      </c>
      <c r="P2877" s="90">
        <f t="shared" si="90"/>
        <v>0</v>
      </c>
      <c r="Q2877" s="90">
        <f>IFERROR(VLOOKUP(CONCATENATE($A2877,"C"),'05 APU'!$T:$AB,9,),0)</f>
        <v>0</v>
      </c>
      <c r="R2877" s="90">
        <f>IFERROR(VLOOKUP(CONCATENATE($A2877,"B"),'05 APU'!$T:$AB,9,),0)</f>
        <v>0</v>
      </c>
      <c r="S2877" s="90">
        <f>IFERROR(VLOOKUP(CONCATENATE($A2877,"A"),'05 APU'!$T:$AB,9,),0)</f>
        <v>0</v>
      </c>
      <c r="U2877" s="421"/>
      <c r="V2877" s="424"/>
      <c r="W2877" s="429" t="s">
        <v>7203</v>
      </c>
    </row>
    <row r="2878" spans="1:23" ht="21" x14ac:dyDescent="0.25">
      <c r="A2878" s="88">
        <v>2868</v>
      </c>
      <c r="B2878" s="673" t="s">
        <v>5768</v>
      </c>
      <c r="C2878" s="682" t="s">
        <v>6917</v>
      </c>
      <c r="D2878" s="681" t="str">
        <f>IFERROR(VLOOKUP(CONCATENATE($A2878,"T"),'05 APU'!$1:$1048576,3,),"")</f>
        <v/>
      </c>
      <c r="E2878" s="681" t="str">
        <f>IFERROR(VLOOKUP(CONCATENATE($A2878,"T2"),'05 APU'!$1:$1048576,3,),"")</f>
        <v/>
      </c>
      <c r="F2878" s="681" t="str">
        <f>IFERROR(VLOOKUP(CONCATENATE($A2878,"T3"),'05 APU'!$1:$1048576,3,),"")</f>
        <v/>
      </c>
      <c r="G2878" s="672" t="s">
        <v>138</v>
      </c>
      <c r="H2878" s="351"/>
      <c r="I2878" s="90">
        <f>IFERROR((VLOOKUP(CONCATENATE($A2878,"D"),'05 APU'!$1:$1048576,9,)),0)</f>
        <v>0</v>
      </c>
      <c r="J2878" s="90">
        <f t="shared" si="91"/>
        <v>0</v>
      </c>
      <c r="K2878" s="297" t="str">
        <f>IFERROR(VLOOKUP(CONCATENATE($A2878,"C"),'05 APU'!$1:$1048576,9,),"")</f>
        <v/>
      </c>
      <c r="L2878" s="297" t="str">
        <f>IFERROR(VLOOKUP(CONCATENATE($A2878,"B"),'05 APU'!$1:$1048576,9,),"")</f>
        <v/>
      </c>
      <c r="M2878" s="297" t="str">
        <f>IFERROR(VLOOKUP(CONCATENATE($A2878,"A"),'05 APU'!$1:$1048576,9,),"")</f>
        <v/>
      </c>
      <c r="N2878" s="86"/>
      <c r="O2878" s="90">
        <f>IFERROR(VLOOKUP(CONCATENATE($A2878,"D"),'05 APU'!$T:$AB,9,),0)</f>
        <v>0</v>
      </c>
      <c r="P2878" s="90">
        <f t="shared" si="90"/>
        <v>0</v>
      </c>
      <c r="Q2878" s="90">
        <f>IFERROR(VLOOKUP(CONCATENATE($A2878,"C"),'05 APU'!$T:$AB,9,),0)</f>
        <v>0</v>
      </c>
      <c r="R2878" s="90">
        <f>IFERROR(VLOOKUP(CONCATENATE($A2878,"B"),'05 APU'!$T:$AB,9,),0)</f>
        <v>0</v>
      </c>
      <c r="S2878" s="90">
        <f>IFERROR(VLOOKUP(CONCATENATE($A2878,"A"),'05 APU'!$T:$AB,9,),0)</f>
        <v>0</v>
      </c>
      <c r="U2878" s="421"/>
      <c r="V2878" s="424"/>
      <c r="W2878" s="429" t="s">
        <v>7203</v>
      </c>
    </row>
    <row r="2879" spans="1:23" ht="21" x14ac:dyDescent="0.25">
      <c r="A2879" s="88">
        <v>2869</v>
      </c>
      <c r="B2879" s="673" t="s">
        <v>5769</v>
      </c>
      <c r="C2879" s="682" t="s">
        <v>6918</v>
      </c>
      <c r="D2879" s="681" t="str">
        <f>IFERROR(VLOOKUP(CONCATENATE($A2879,"T"),'05 APU'!$1:$1048576,3,),"")</f>
        <v/>
      </c>
      <c r="E2879" s="681" t="str">
        <f>IFERROR(VLOOKUP(CONCATENATE($A2879,"T2"),'05 APU'!$1:$1048576,3,),"")</f>
        <v/>
      </c>
      <c r="F2879" s="681" t="str">
        <f>IFERROR(VLOOKUP(CONCATENATE($A2879,"T3"),'05 APU'!$1:$1048576,3,),"")</f>
        <v/>
      </c>
      <c r="G2879" s="672" t="s">
        <v>138</v>
      </c>
      <c r="H2879" s="351"/>
      <c r="I2879" s="90">
        <f>IFERROR((VLOOKUP(CONCATENATE($A2879,"D"),'05 APU'!$1:$1048576,9,)),0)</f>
        <v>0</v>
      </c>
      <c r="J2879" s="90">
        <f t="shared" si="91"/>
        <v>0</v>
      </c>
      <c r="K2879" s="297" t="str">
        <f>IFERROR(VLOOKUP(CONCATENATE($A2879,"C"),'05 APU'!$1:$1048576,9,),"")</f>
        <v/>
      </c>
      <c r="L2879" s="297" t="str">
        <f>IFERROR(VLOOKUP(CONCATENATE($A2879,"B"),'05 APU'!$1:$1048576,9,),"")</f>
        <v/>
      </c>
      <c r="M2879" s="297" t="str">
        <f>IFERROR(VLOOKUP(CONCATENATE($A2879,"A"),'05 APU'!$1:$1048576,9,),"")</f>
        <v/>
      </c>
      <c r="N2879" s="86"/>
      <c r="O2879" s="90">
        <f>IFERROR(VLOOKUP(CONCATENATE($A2879,"D"),'05 APU'!$T:$AB,9,),0)</f>
        <v>0</v>
      </c>
      <c r="P2879" s="90">
        <f t="shared" si="90"/>
        <v>0</v>
      </c>
      <c r="Q2879" s="90">
        <f>IFERROR(VLOOKUP(CONCATENATE($A2879,"C"),'05 APU'!$T:$AB,9,),0)</f>
        <v>0</v>
      </c>
      <c r="R2879" s="90">
        <f>IFERROR(VLOOKUP(CONCATENATE($A2879,"B"),'05 APU'!$T:$AB,9,),0)</f>
        <v>0</v>
      </c>
      <c r="S2879" s="90">
        <f>IFERROR(VLOOKUP(CONCATENATE($A2879,"A"),'05 APU'!$T:$AB,9,),0)</f>
        <v>0</v>
      </c>
      <c r="U2879" s="421"/>
      <c r="V2879" s="424"/>
      <c r="W2879" s="429" t="s">
        <v>7203</v>
      </c>
    </row>
    <row r="2880" spans="1:23" ht="21" x14ac:dyDescent="0.25">
      <c r="A2880" s="88">
        <v>2870</v>
      </c>
      <c r="B2880" s="673" t="s">
        <v>5770</v>
      </c>
      <c r="C2880" s="682" t="s">
        <v>6919</v>
      </c>
      <c r="D2880" s="681" t="str">
        <f>IFERROR(VLOOKUP(CONCATENATE($A2880,"T"),'05 APU'!$1:$1048576,3,),"")</f>
        <v/>
      </c>
      <c r="E2880" s="681" t="str">
        <f>IFERROR(VLOOKUP(CONCATENATE($A2880,"T2"),'05 APU'!$1:$1048576,3,),"")</f>
        <v/>
      </c>
      <c r="F2880" s="681" t="str">
        <f>IFERROR(VLOOKUP(CONCATENATE($A2880,"T3"),'05 APU'!$1:$1048576,3,),"")</f>
        <v/>
      </c>
      <c r="G2880" s="672" t="s">
        <v>138</v>
      </c>
      <c r="H2880" s="351"/>
      <c r="I2880" s="90">
        <f>IFERROR((VLOOKUP(CONCATENATE($A2880,"D"),'05 APU'!$1:$1048576,9,)),0)</f>
        <v>0</v>
      </c>
      <c r="J2880" s="90">
        <f t="shared" si="91"/>
        <v>0</v>
      </c>
      <c r="K2880" s="297" t="str">
        <f>IFERROR(VLOOKUP(CONCATENATE($A2880,"C"),'05 APU'!$1:$1048576,9,),"")</f>
        <v/>
      </c>
      <c r="L2880" s="297" t="str">
        <f>IFERROR(VLOOKUP(CONCATENATE($A2880,"B"),'05 APU'!$1:$1048576,9,),"")</f>
        <v/>
      </c>
      <c r="M2880" s="297" t="str">
        <f>IFERROR(VLOOKUP(CONCATENATE($A2880,"A"),'05 APU'!$1:$1048576,9,),"")</f>
        <v/>
      </c>
      <c r="N2880" s="86"/>
      <c r="O2880" s="90">
        <f>IFERROR(VLOOKUP(CONCATENATE($A2880,"D"),'05 APU'!$T:$AB,9,),0)</f>
        <v>0</v>
      </c>
      <c r="P2880" s="90">
        <f t="shared" si="90"/>
        <v>0</v>
      </c>
      <c r="Q2880" s="90">
        <f>IFERROR(VLOOKUP(CONCATENATE($A2880,"C"),'05 APU'!$T:$AB,9,),0)</f>
        <v>0</v>
      </c>
      <c r="R2880" s="90">
        <f>IFERROR(VLOOKUP(CONCATENATE($A2880,"B"),'05 APU'!$T:$AB,9,),0)</f>
        <v>0</v>
      </c>
      <c r="S2880" s="90">
        <f>IFERROR(VLOOKUP(CONCATENATE($A2880,"A"),'05 APU'!$T:$AB,9,),0)</f>
        <v>0</v>
      </c>
      <c r="U2880" s="421"/>
      <c r="V2880" s="424"/>
      <c r="W2880" s="429" t="s">
        <v>7203</v>
      </c>
    </row>
    <row r="2881" spans="1:23" ht="21" x14ac:dyDescent="0.25">
      <c r="A2881" s="88">
        <v>2871</v>
      </c>
      <c r="B2881" s="673" t="s">
        <v>5771</v>
      </c>
      <c r="C2881" s="682" t="s">
        <v>6920</v>
      </c>
      <c r="D2881" s="681" t="str">
        <f>IFERROR(VLOOKUP(CONCATENATE($A2881,"T"),'05 APU'!$1:$1048576,3,),"")</f>
        <v/>
      </c>
      <c r="E2881" s="681" t="str">
        <f>IFERROR(VLOOKUP(CONCATENATE($A2881,"T2"),'05 APU'!$1:$1048576,3,),"")</f>
        <v/>
      </c>
      <c r="F2881" s="681" t="str">
        <f>IFERROR(VLOOKUP(CONCATENATE($A2881,"T3"),'05 APU'!$1:$1048576,3,),"")</f>
        <v/>
      </c>
      <c r="G2881" s="672" t="s">
        <v>138</v>
      </c>
      <c r="H2881" s="351"/>
      <c r="I2881" s="90">
        <f>IFERROR((VLOOKUP(CONCATENATE($A2881,"D"),'05 APU'!$1:$1048576,9,)),0)</f>
        <v>0</v>
      </c>
      <c r="J2881" s="90">
        <f t="shared" si="91"/>
        <v>0</v>
      </c>
      <c r="K2881" s="297" t="str">
        <f>IFERROR(VLOOKUP(CONCATENATE($A2881,"C"),'05 APU'!$1:$1048576,9,),"")</f>
        <v/>
      </c>
      <c r="L2881" s="297" t="str">
        <f>IFERROR(VLOOKUP(CONCATENATE($A2881,"B"),'05 APU'!$1:$1048576,9,),"")</f>
        <v/>
      </c>
      <c r="M2881" s="297" t="str">
        <f>IFERROR(VLOOKUP(CONCATENATE($A2881,"A"),'05 APU'!$1:$1048576,9,),"")</f>
        <v/>
      </c>
      <c r="N2881" s="86"/>
      <c r="O2881" s="90">
        <f>IFERROR(VLOOKUP(CONCATENATE($A2881,"D"),'05 APU'!$T:$AB,9,),0)</f>
        <v>0</v>
      </c>
      <c r="P2881" s="90">
        <f t="shared" si="90"/>
        <v>0</v>
      </c>
      <c r="Q2881" s="90">
        <f>IFERROR(VLOOKUP(CONCATENATE($A2881,"C"),'05 APU'!$T:$AB,9,),0)</f>
        <v>0</v>
      </c>
      <c r="R2881" s="90">
        <f>IFERROR(VLOOKUP(CONCATENATE($A2881,"B"),'05 APU'!$T:$AB,9,),0)</f>
        <v>0</v>
      </c>
      <c r="S2881" s="90">
        <f>IFERROR(VLOOKUP(CONCATENATE($A2881,"A"),'05 APU'!$T:$AB,9,),0)</f>
        <v>0</v>
      </c>
      <c r="U2881" s="421"/>
      <c r="V2881" s="424"/>
      <c r="W2881" s="429" t="s">
        <v>7203</v>
      </c>
    </row>
    <row r="2882" spans="1:23" ht="21" x14ac:dyDescent="0.25">
      <c r="A2882" s="88">
        <v>2872</v>
      </c>
      <c r="B2882" s="673" t="s">
        <v>5772</v>
      </c>
      <c r="C2882" s="682" t="s">
        <v>6921</v>
      </c>
      <c r="D2882" s="681" t="str">
        <f>IFERROR(VLOOKUP(CONCATENATE($A2882,"T"),'05 APU'!$1:$1048576,3,),"")</f>
        <v/>
      </c>
      <c r="E2882" s="681" t="str">
        <f>IFERROR(VLOOKUP(CONCATENATE($A2882,"T2"),'05 APU'!$1:$1048576,3,),"")</f>
        <v/>
      </c>
      <c r="F2882" s="681" t="str">
        <f>IFERROR(VLOOKUP(CONCATENATE($A2882,"T3"),'05 APU'!$1:$1048576,3,),"")</f>
        <v/>
      </c>
      <c r="G2882" s="672" t="s">
        <v>138</v>
      </c>
      <c r="H2882" s="351"/>
      <c r="I2882" s="90">
        <f>IFERROR((VLOOKUP(CONCATENATE($A2882,"D"),'05 APU'!$1:$1048576,9,)),0)</f>
        <v>0</v>
      </c>
      <c r="J2882" s="90">
        <f t="shared" si="91"/>
        <v>0</v>
      </c>
      <c r="K2882" s="297" t="str">
        <f>IFERROR(VLOOKUP(CONCATENATE($A2882,"C"),'05 APU'!$1:$1048576,9,),"")</f>
        <v/>
      </c>
      <c r="L2882" s="297" t="str">
        <f>IFERROR(VLOOKUP(CONCATENATE($A2882,"B"),'05 APU'!$1:$1048576,9,),"")</f>
        <v/>
      </c>
      <c r="M2882" s="297" t="str">
        <f>IFERROR(VLOOKUP(CONCATENATE($A2882,"A"),'05 APU'!$1:$1048576,9,),"")</f>
        <v/>
      </c>
      <c r="N2882" s="86"/>
      <c r="O2882" s="90">
        <f>IFERROR(VLOOKUP(CONCATENATE($A2882,"D"),'05 APU'!$T:$AB,9,),0)</f>
        <v>0</v>
      </c>
      <c r="P2882" s="90">
        <f t="shared" si="90"/>
        <v>0</v>
      </c>
      <c r="Q2882" s="90">
        <f>IFERROR(VLOOKUP(CONCATENATE($A2882,"C"),'05 APU'!$T:$AB,9,),0)</f>
        <v>0</v>
      </c>
      <c r="R2882" s="90">
        <f>IFERROR(VLOOKUP(CONCATENATE($A2882,"B"),'05 APU'!$T:$AB,9,),0)</f>
        <v>0</v>
      </c>
      <c r="S2882" s="90">
        <f>IFERROR(VLOOKUP(CONCATENATE($A2882,"A"),'05 APU'!$T:$AB,9,),0)</f>
        <v>0</v>
      </c>
      <c r="U2882" s="421"/>
      <c r="V2882" s="424"/>
      <c r="W2882" s="429" t="s">
        <v>7203</v>
      </c>
    </row>
    <row r="2883" spans="1:23" ht="21" x14ac:dyDescent="0.25">
      <c r="A2883" s="88">
        <v>2873</v>
      </c>
      <c r="B2883" s="673" t="s">
        <v>5773</v>
      </c>
      <c r="C2883" s="682" t="s">
        <v>6922</v>
      </c>
      <c r="D2883" s="681" t="str">
        <f>IFERROR(VLOOKUP(CONCATENATE($A2883,"T"),'05 APU'!$1:$1048576,3,),"")</f>
        <v/>
      </c>
      <c r="E2883" s="681" t="str">
        <f>IFERROR(VLOOKUP(CONCATENATE($A2883,"T2"),'05 APU'!$1:$1048576,3,),"")</f>
        <v/>
      </c>
      <c r="F2883" s="681" t="str">
        <f>IFERROR(VLOOKUP(CONCATENATE($A2883,"T3"),'05 APU'!$1:$1048576,3,),"")</f>
        <v/>
      </c>
      <c r="G2883" s="672" t="s">
        <v>138</v>
      </c>
      <c r="H2883" s="351"/>
      <c r="I2883" s="90">
        <f>IFERROR((VLOOKUP(CONCATENATE($A2883,"D"),'05 APU'!$1:$1048576,9,)),0)</f>
        <v>0</v>
      </c>
      <c r="J2883" s="90">
        <f t="shared" si="91"/>
        <v>0</v>
      </c>
      <c r="K2883" s="297" t="str">
        <f>IFERROR(VLOOKUP(CONCATENATE($A2883,"C"),'05 APU'!$1:$1048576,9,),"")</f>
        <v/>
      </c>
      <c r="L2883" s="297" t="str">
        <f>IFERROR(VLOOKUP(CONCATENATE($A2883,"B"),'05 APU'!$1:$1048576,9,),"")</f>
        <v/>
      </c>
      <c r="M2883" s="297" t="str">
        <f>IFERROR(VLOOKUP(CONCATENATE($A2883,"A"),'05 APU'!$1:$1048576,9,),"")</f>
        <v/>
      </c>
      <c r="N2883" s="86"/>
      <c r="O2883" s="90">
        <f>IFERROR(VLOOKUP(CONCATENATE($A2883,"D"),'05 APU'!$T:$AB,9,),0)</f>
        <v>0</v>
      </c>
      <c r="P2883" s="90">
        <f t="shared" si="90"/>
        <v>0</v>
      </c>
      <c r="Q2883" s="90">
        <f>IFERROR(VLOOKUP(CONCATENATE($A2883,"C"),'05 APU'!$T:$AB,9,),0)</f>
        <v>0</v>
      </c>
      <c r="R2883" s="90">
        <f>IFERROR(VLOOKUP(CONCATENATE($A2883,"B"),'05 APU'!$T:$AB,9,),0)</f>
        <v>0</v>
      </c>
      <c r="S2883" s="90">
        <f>IFERROR(VLOOKUP(CONCATENATE($A2883,"A"),'05 APU'!$T:$AB,9,),0)</f>
        <v>0</v>
      </c>
      <c r="U2883" s="421"/>
      <c r="V2883" s="424"/>
      <c r="W2883" s="429" t="s">
        <v>7203</v>
      </c>
    </row>
    <row r="2884" spans="1:23" ht="21" x14ac:dyDescent="0.25">
      <c r="A2884" s="88">
        <v>2874</v>
      </c>
      <c r="B2884" s="673" t="s">
        <v>5774</v>
      </c>
      <c r="C2884" s="682" t="s">
        <v>6923</v>
      </c>
      <c r="D2884" s="681" t="str">
        <f>IFERROR(VLOOKUP(CONCATENATE($A2884,"T"),'05 APU'!$1:$1048576,3,),"")</f>
        <v/>
      </c>
      <c r="E2884" s="681" t="str">
        <f>IFERROR(VLOOKUP(CONCATENATE($A2884,"T2"),'05 APU'!$1:$1048576,3,),"")</f>
        <v/>
      </c>
      <c r="F2884" s="681" t="str">
        <f>IFERROR(VLOOKUP(CONCATENATE($A2884,"T3"),'05 APU'!$1:$1048576,3,),"")</f>
        <v/>
      </c>
      <c r="G2884" s="672" t="s">
        <v>138</v>
      </c>
      <c r="H2884" s="351"/>
      <c r="I2884" s="90">
        <f>IFERROR((VLOOKUP(CONCATENATE($A2884,"D"),'05 APU'!$1:$1048576,9,)),0)</f>
        <v>0</v>
      </c>
      <c r="J2884" s="90">
        <f t="shared" si="91"/>
        <v>0</v>
      </c>
      <c r="K2884" s="297" t="str">
        <f>IFERROR(VLOOKUP(CONCATENATE($A2884,"C"),'05 APU'!$1:$1048576,9,),"")</f>
        <v/>
      </c>
      <c r="L2884" s="297" t="str">
        <f>IFERROR(VLOOKUP(CONCATENATE($A2884,"B"),'05 APU'!$1:$1048576,9,),"")</f>
        <v/>
      </c>
      <c r="M2884" s="297" t="str">
        <f>IFERROR(VLOOKUP(CONCATENATE($A2884,"A"),'05 APU'!$1:$1048576,9,),"")</f>
        <v/>
      </c>
      <c r="N2884" s="86"/>
      <c r="O2884" s="90">
        <f>IFERROR(VLOOKUP(CONCATENATE($A2884,"D"),'05 APU'!$T:$AB,9,),0)</f>
        <v>0</v>
      </c>
      <c r="P2884" s="90">
        <f t="shared" si="90"/>
        <v>0</v>
      </c>
      <c r="Q2884" s="90">
        <f>IFERROR(VLOOKUP(CONCATENATE($A2884,"C"),'05 APU'!$T:$AB,9,),0)</f>
        <v>0</v>
      </c>
      <c r="R2884" s="90">
        <f>IFERROR(VLOOKUP(CONCATENATE($A2884,"B"),'05 APU'!$T:$AB,9,),0)</f>
        <v>0</v>
      </c>
      <c r="S2884" s="90">
        <f>IFERROR(VLOOKUP(CONCATENATE($A2884,"A"),'05 APU'!$T:$AB,9,),0)</f>
        <v>0</v>
      </c>
      <c r="U2884" s="421"/>
      <c r="V2884" s="424"/>
      <c r="W2884" s="429" t="s">
        <v>7203</v>
      </c>
    </row>
    <row r="2885" spans="1:23" ht="21" x14ac:dyDescent="0.25">
      <c r="A2885" s="88">
        <v>2875</v>
      </c>
      <c r="B2885" s="673" t="s">
        <v>5775</v>
      </c>
      <c r="C2885" s="682" t="s">
        <v>6924</v>
      </c>
      <c r="D2885" s="681" t="str">
        <f>IFERROR(VLOOKUP(CONCATENATE($A2885,"T"),'05 APU'!$1:$1048576,3,),"")</f>
        <v/>
      </c>
      <c r="E2885" s="681" t="str">
        <f>IFERROR(VLOOKUP(CONCATENATE($A2885,"T2"),'05 APU'!$1:$1048576,3,),"")</f>
        <v/>
      </c>
      <c r="F2885" s="681" t="str">
        <f>IFERROR(VLOOKUP(CONCATENATE($A2885,"T3"),'05 APU'!$1:$1048576,3,),"")</f>
        <v/>
      </c>
      <c r="G2885" s="672" t="s">
        <v>138</v>
      </c>
      <c r="H2885" s="351"/>
      <c r="I2885" s="90">
        <f>IFERROR((VLOOKUP(CONCATENATE($A2885,"D"),'05 APU'!$1:$1048576,9,)),0)</f>
        <v>0</v>
      </c>
      <c r="J2885" s="90">
        <f t="shared" si="91"/>
        <v>0</v>
      </c>
      <c r="K2885" s="297" t="str">
        <f>IFERROR(VLOOKUP(CONCATENATE($A2885,"C"),'05 APU'!$1:$1048576,9,),"")</f>
        <v/>
      </c>
      <c r="L2885" s="297" t="str">
        <f>IFERROR(VLOOKUP(CONCATENATE($A2885,"B"),'05 APU'!$1:$1048576,9,),"")</f>
        <v/>
      </c>
      <c r="M2885" s="297" t="str">
        <f>IFERROR(VLOOKUP(CONCATENATE($A2885,"A"),'05 APU'!$1:$1048576,9,),"")</f>
        <v/>
      </c>
      <c r="N2885" s="86"/>
      <c r="O2885" s="90">
        <f>IFERROR(VLOOKUP(CONCATENATE($A2885,"D"),'05 APU'!$T:$AB,9,),0)</f>
        <v>0</v>
      </c>
      <c r="P2885" s="90">
        <f t="shared" si="90"/>
        <v>0</v>
      </c>
      <c r="Q2885" s="90">
        <f>IFERROR(VLOOKUP(CONCATENATE($A2885,"C"),'05 APU'!$T:$AB,9,),0)</f>
        <v>0</v>
      </c>
      <c r="R2885" s="90">
        <f>IFERROR(VLOOKUP(CONCATENATE($A2885,"B"),'05 APU'!$T:$AB,9,),0)</f>
        <v>0</v>
      </c>
      <c r="S2885" s="90">
        <f>IFERROR(VLOOKUP(CONCATENATE($A2885,"A"),'05 APU'!$T:$AB,9,),0)</f>
        <v>0</v>
      </c>
      <c r="U2885" s="421"/>
      <c r="V2885" s="424"/>
      <c r="W2885" s="429" t="s">
        <v>7203</v>
      </c>
    </row>
    <row r="2886" spans="1:23" ht="21" x14ac:dyDescent="0.25">
      <c r="A2886" s="88">
        <v>2876</v>
      </c>
      <c r="B2886" s="673" t="s">
        <v>5776</v>
      </c>
      <c r="C2886" s="682" t="s">
        <v>6925</v>
      </c>
      <c r="D2886" s="681" t="str">
        <f>IFERROR(VLOOKUP(CONCATENATE($A2886,"T"),'05 APU'!$1:$1048576,3,),"")</f>
        <v/>
      </c>
      <c r="E2886" s="681" t="str">
        <f>IFERROR(VLOOKUP(CONCATENATE($A2886,"T2"),'05 APU'!$1:$1048576,3,),"")</f>
        <v/>
      </c>
      <c r="F2886" s="681" t="str">
        <f>IFERROR(VLOOKUP(CONCATENATE($A2886,"T3"),'05 APU'!$1:$1048576,3,),"")</f>
        <v/>
      </c>
      <c r="G2886" s="672" t="s">
        <v>138</v>
      </c>
      <c r="H2886" s="351"/>
      <c r="I2886" s="90">
        <f>IFERROR((VLOOKUP(CONCATENATE($A2886,"D"),'05 APU'!$1:$1048576,9,)),0)</f>
        <v>0</v>
      </c>
      <c r="J2886" s="90">
        <f t="shared" si="91"/>
        <v>0</v>
      </c>
      <c r="K2886" s="297" t="str">
        <f>IFERROR(VLOOKUP(CONCATENATE($A2886,"C"),'05 APU'!$1:$1048576,9,),"")</f>
        <v/>
      </c>
      <c r="L2886" s="297" t="str">
        <f>IFERROR(VLOOKUP(CONCATENATE($A2886,"B"),'05 APU'!$1:$1048576,9,),"")</f>
        <v/>
      </c>
      <c r="M2886" s="297" t="str">
        <f>IFERROR(VLOOKUP(CONCATENATE($A2886,"A"),'05 APU'!$1:$1048576,9,),"")</f>
        <v/>
      </c>
      <c r="N2886" s="86"/>
      <c r="O2886" s="90">
        <f>IFERROR(VLOOKUP(CONCATENATE($A2886,"D"),'05 APU'!$T:$AB,9,),0)</f>
        <v>0</v>
      </c>
      <c r="P2886" s="90">
        <f t="shared" si="90"/>
        <v>0</v>
      </c>
      <c r="Q2886" s="90">
        <f>IFERROR(VLOOKUP(CONCATENATE($A2886,"C"),'05 APU'!$T:$AB,9,),0)</f>
        <v>0</v>
      </c>
      <c r="R2886" s="90">
        <f>IFERROR(VLOOKUP(CONCATENATE($A2886,"B"),'05 APU'!$T:$AB,9,),0)</f>
        <v>0</v>
      </c>
      <c r="S2886" s="90">
        <f>IFERROR(VLOOKUP(CONCATENATE($A2886,"A"),'05 APU'!$T:$AB,9,),0)</f>
        <v>0</v>
      </c>
      <c r="U2886" s="421"/>
      <c r="V2886" s="424"/>
      <c r="W2886" s="429" t="s">
        <v>7203</v>
      </c>
    </row>
    <row r="2887" spans="1:23" ht="21" x14ac:dyDescent="0.25">
      <c r="A2887" s="88">
        <v>2877</v>
      </c>
      <c r="B2887" s="673" t="s">
        <v>5777</v>
      </c>
      <c r="C2887" s="682" t="s">
        <v>6926</v>
      </c>
      <c r="D2887" s="681" t="str">
        <f>IFERROR(VLOOKUP(CONCATENATE($A2887,"T"),'05 APU'!$1:$1048576,3,),"")</f>
        <v/>
      </c>
      <c r="E2887" s="681" t="str">
        <f>IFERROR(VLOOKUP(CONCATENATE($A2887,"T2"),'05 APU'!$1:$1048576,3,),"")</f>
        <v/>
      </c>
      <c r="F2887" s="681" t="str">
        <f>IFERROR(VLOOKUP(CONCATENATE($A2887,"T3"),'05 APU'!$1:$1048576,3,),"")</f>
        <v/>
      </c>
      <c r="G2887" s="672" t="s">
        <v>138</v>
      </c>
      <c r="H2887" s="351"/>
      <c r="I2887" s="90">
        <f>IFERROR((VLOOKUP(CONCATENATE($A2887,"D"),'05 APU'!$1:$1048576,9,)),0)</f>
        <v>0</v>
      </c>
      <c r="J2887" s="90">
        <f t="shared" si="91"/>
        <v>0</v>
      </c>
      <c r="K2887" s="297" t="str">
        <f>IFERROR(VLOOKUP(CONCATENATE($A2887,"C"),'05 APU'!$1:$1048576,9,),"")</f>
        <v/>
      </c>
      <c r="L2887" s="297" t="str">
        <f>IFERROR(VLOOKUP(CONCATENATE($A2887,"B"),'05 APU'!$1:$1048576,9,),"")</f>
        <v/>
      </c>
      <c r="M2887" s="297" t="str">
        <f>IFERROR(VLOOKUP(CONCATENATE($A2887,"A"),'05 APU'!$1:$1048576,9,),"")</f>
        <v/>
      </c>
      <c r="N2887" s="86"/>
      <c r="O2887" s="90">
        <f>IFERROR(VLOOKUP(CONCATENATE($A2887,"D"),'05 APU'!$T:$AB,9,),0)</f>
        <v>0</v>
      </c>
      <c r="P2887" s="90">
        <f t="shared" si="90"/>
        <v>0</v>
      </c>
      <c r="Q2887" s="90">
        <f>IFERROR(VLOOKUP(CONCATENATE($A2887,"C"),'05 APU'!$T:$AB,9,),0)</f>
        <v>0</v>
      </c>
      <c r="R2887" s="90">
        <f>IFERROR(VLOOKUP(CONCATENATE($A2887,"B"),'05 APU'!$T:$AB,9,),0)</f>
        <v>0</v>
      </c>
      <c r="S2887" s="90">
        <f>IFERROR(VLOOKUP(CONCATENATE($A2887,"A"),'05 APU'!$T:$AB,9,),0)</f>
        <v>0</v>
      </c>
      <c r="U2887" s="421"/>
      <c r="V2887" s="424"/>
      <c r="W2887" s="429" t="s">
        <v>7203</v>
      </c>
    </row>
    <row r="2888" spans="1:23" ht="21" x14ac:dyDescent="0.25">
      <c r="A2888" s="88">
        <v>2878</v>
      </c>
      <c r="B2888" s="673" t="s">
        <v>5778</v>
      </c>
      <c r="C2888" s="682" t="s">
        <v>6927</v>
      </c>
      <c r="D2888" s="681" t="str">
        <f>IFERROR(VLOOKUP(CONCATENATE($A2888,"T"),'05 APU'!$1:$1048576,3,),"")</f>
        <v/>
      </c>
      <c r="E2888" s="681" t="str">
        <f>IFERROR(VLOOKUP(CONCATENATE($A2888,"T2"),'05 APU'!$1:$1048576,3,),"")</f>
        <v/>
      </c>
      <c r="F2888" s="681" t="str">
        <f>IFERROR(VLOOKUP(CONCATENATE($A2888,"T3"),'05 APU'!$1:$1048576,3,),"")</f>
        <v/>
      </c>
      <c r="G2888" s="672" t="s">
        <v>138</v>
      </c>
      <c r="H2888" s="351"/>
      <c r="I2888" s="90">
        <f>IFERROR((VLOOKUP(CONCATENATE($A2888,"D"),'05 APU'!$1:$1048576,9,)),0)</f>
        <v>0</v>
      </c>
      <c r="J2888" s="90">
        <f t="shared" si="91"/>
        <v>0</v>
      </c>
      <c r="K2888" s="297" t="str">
        <f>IFERROR(VLOOKUP(CONCATENATE($A2888,"C"),'05 APU'!$1:$1048576,9,),"")</f>
        <v/>
      </c>
      <c r="L2888" s="297" t="str">
        <f>IFERROR(VLOOKUP(CONCATENATE($A2888,"B"),'05 APU'!$1:$1048576,9,),"")</f>
        <v/>
      </c>
      <c r="M2888" s="297" t="str">
        <f>IFERROR(VLOOKUP(CONCATENATE($A2888,"A"),'05 APU'!$1:$1048576,9,),"")</f>
        <v/>
      </c>
      <c r="N2888" s="86"/>
      <c r="O2888" s="90">
        <f>IFERROR(VLOOKUP(CONCATENATE($A2888,"D"),'05 APU'!$T:$AB,9,),0)</f>
        <v>0</v>
      </c>
      <c r="P2888" s="90">
        <f t="shared" si="90"/>
        <v>0</v>
      </c>
      <c r="Q2888" s="90">
        <f>IFERROR(VLOOKUP(CONCATENATE($A2888,"C"),'05 APU'!$T:$AB,9,),0)</f>
        <v>0</v>
      </c>
      <c r="R2888" s="90">
        <f>IFERROR(VLOOKUP(CONCATENATE($A2888,"B"),'05 APU'!$T:$AB,9,),0)</f>
        <v>0</v>
      </c>
      <c r="S2888" s="90">
        <f>IFERROR(VLOOKUP(CONCATENATE($A2888,"A"),'05 APU'!$T:$AB,9,),0)</f>
        <v>0</v>
      </c>
      <c r="U2888" s="421"/>
      <c r="V2888" s="424"/>
      <c r="W2888" s="429" t="s">
        <v>7203</v>
      </c>
    </row>
    <row r="2889" spans="1:23" ht="21" x14ac:dyDescent="0.25">
      <c r="A2889" s="88">
        <v>2879</v>
      </c>
      <c r="B2889" s="673" t="s">
        <v>5779</v>
      </c>
      <c r="C2889" s="682" t="s">
        <v>6928</v>
      </c>
      <c r="D2889" s="681" t="str">
        <f>IFERROR(VLOOKUP(CONCATENATE($A2889,"T"),'05 APU'!$1:$1048576,3,),"")</f>
        <v/>
      </c>
      <c r="E2889" s="681" t="str">
        <f>IFERROR(VLOOKUP(CONCATENATE($A2889,"T2"),'05 APU'!$1:$1048576,3,),"")</f>
        <v/>
      </c>
      <c r="F2889" s="681" t="str">
        <f>IFERROR(VLOOKUP(CONCATENATE($A2889,"T3"),'05 APU'!$1:$1048576,3,),"")</f>
        <v/>
      </c>
      <c r="G2889" s="672" t="s">
        <v>138</v>
      </c>
      <c r="H2889" s="351"/>
      <c r="I2889" s="90">
        <f>IFERROR((VLOOKUP(CONCATENATE($A2889,"D"),'05 APU'!$1:$1048576,9,)),0)</f>
        <v>0</v>
      </c>
      <c r="J2889" s="90">
        <f t="shared" si="91"/>
        <v>0</v>
      </c>
      <c r="K2889" s="297" t="str">
        <f>IFERROR(VLOOKUP(CONCATENATE($A2889,"C"),'05 APU'!$1:$1048576,9,),"")</f>
        <v/>
      </c>
      <c r="L2889" s="297" t="str">
        <f>IFERROR(VLOOKUP(CONCATENATE($A2889,"B"),'05 APU'!$1:$1048576,9,),"")</f>
        <v/>
      </c>
      <c r="M2889" s="297" t="str">
        <f>IFERROR(VLOOKUP(CONCATENATE($A2889,"A"),'05 APU'!$1:$1048576,9,),"")</f>
        <v/>
      </c>
      <c r="N2889" s="86"/>
      <c r="O2889" s="90">
        <f>IFERROR(VLOOKUP(CONCATENATE($A2889,"D"),'05 APU'!$T:$AB,9,),0)</f>
        <v>0</v>
      </c>
      <c r="P2889" s="90">
        <f t="shared" si="90"/>
        <v>0</v>
      </c>
      <c r="Q2889" s="90">
        <f>IFERROR(VLOOKUP(CONCATENATE($A2889,"C"),'05 APU'!$T:$AB,9,),0)</f>
        <v>0</v>
      </c>
      <c r="R2889" s="90">
        <f>IFERROR(VLOOKUP(CONCATENATE($A2889,"B"),'05 APU'!$T:$AB,9,),0)</f>
        <v>0</v>
      </c>
      <c r="S2889" s="90">
        <f>IFERROR(VLOOKUP(CONCATENATE($A2889,"A"),'05 APU'!$T:$AB,9,),0)</f>
        <v>0</v>
      </c>
      <c r="U2889" s="421"/>
      <c r="V2889" s="424"/>
      <c r="W2889" s="429" t="s">
        <v>7203</v>
      </c>
    </row>
    <row r="2890" spans="1:23" ht="21" x14ac:dyDescent="0.25">
      <c r="A2890" s="88">
        <v>2880</v>
      </c>
      <c r="B2890" s="673" t="s">
        <v>5780</v>
      </c>
      <c r="C2890" s="682" t="s">
        <v>6929</v>
      </c>
      <c r="D2890" s="681" t="str">
        <f>IFERROR(VLOOKUP(CONCATENATE($A2890,"T"),'05 APU'!$1:$1048576,3,),"")</f>
        <v/>
      </c>
      <c r="E2890" s="681" t="str">
        <f>IFERROR(VLOOKUP(CONCATENATE($A2890,"T2"),'05 APU'!$1:$1048576,3,),"")</f>
        <v/>
      </c>
      <c r="F2890" s="681" t="str">
        <f>IFERROR(VLOOKUP(CONCATENATE($A2890,"T3"),'05 APU'!$1:$1048576,3,),"")</f>
        <v/>
      </c>
      <c r="G2890" s="672" t="s">
        <v>138</v>
      </c>
      <c r="H2890" s="351"/>
      <c r="I2890" s="90">
        <f>IFERROR((VLOOKUP(CONCATENATE($A2890,"D"),'05 APU'!$1:$1048576,9,)),0)</f>
        <v>0</v>
      </c>
      <c r="J2890" s="90">
        <f t="shared" si="91"/>
        <v>0</v>
      </c>
      <c r="K2890" s="297" t="str">
        <f>IFERROR(VLOOKUP(CONCATENATE($A2890,"C"),'05 APU'!$1:$1048576,9,),"")</f>
        <v/>
      </c>
      <c r="L2890" s="297" t="str">
        <f>IFERROR(VLOOKUP(CONCATENATE($A2890,"B"),'05 APU'!$1:$1048576,9,),"")</f>
        <v/>
      </c>
      <c r="M2890" s="297" t="str">
        <f>IFERROR(VLOOKUP(CONCATENATE($A2890,"A"),'05 APU'!$1:$1048576,9,),"")</f>
        <v/>
      </c>
      <c r="N2890" s="86"/>
      <c r="O2890" s="90">
        <f>IFERROR(VLOOKUP(CONCATENATE($A2890,"D"),'05 APU'!$T:$AB,9,),0)</f>
        <v>0</v>
      </c>
      <c r="P2890" s="90">
        <f t="shared" si="90"/>
        <v>0</v>
      </c>
      <c r="Q2890" s="90">
        <f>IFERROR(VLOOKUP(CONCATENATE($A2890,"C"),'05 APU'!$T:$AB,9,),0)</f>
        <v>0</v>
      </c>
      <c r="R2890" s="90">
        <f>IFERROR(VLOOKUP(CONCATENATE($A2890,"B"),'05 APU'!$T:$AB,9,),0)</f>
        <v>0</v>
      </c>
      <c r="S2890" s="90">
        <f>IFERROR(VLOOKUP(CONCATENATE($A2890,"A"),'05 APU'!$T:$AB,9,),0)</f>
        <v>0</v>
      </c>
      <c r="U2890" s="421"/>
      <c r="V2890" s="424"/>
      <c r="W2890" s="429" t="s">
        <v>7203</v>
      </c>
    </row>
    <row r="2891" spans="1:23" ht="21" x14ac:dyDescent="0.25">
      <c r="A2891" s="88">
        <v>2881</v>
      </c>
      <c r="B2891" s="673" t="s">
        <v>5781</v>
      </c>
      <c r="C2891" s="682" t="s">
        <v>6930</v>
      </c>
      <c r="D2891" s="681" t="str">
        <f>IFERROR(VLOOKUP(CONCATENATE($A2891,"T"),'05 APU'!$1:$1048576,3,),"")</f>
        <v/>
      </c>
      <c r="E2891" s="681" t="str">
        <f>IFERROR(VLOOKUP(CONCATENATE($A2891,"T2"),'05 APU'!$1:$1048576,3,),"")</f>
        <v/>
      </c>
      <c r="F2891" s="681" t="str">
        <f>IFERROR(VLOOKUP(CONCATENATE($A2891,"T3"),'05 APU'!$1:$1048576,3,),"")</f>
        <v/>
      </c>
      <c r="G2891" s="672" t="s">
        <v>138</v>
      </c>
      <c r="H2891" s="351"/>
      <c r="I2891" s="90">
        <f>IFERROR((VLOOKUP(CONCATENATE($A2891,"D"),'05 APU'!$1:$1048576,9,)),0)</f>
        <v>0</v>
      </c>
      <c r="J2891" s="90">
        <f t="shared" si="91"/>
        <v>0</v>
      </c>
      <c r="K2891" s="297" t="str">
        <f>IFERROR(VLOOKUP(CONCATENATE($A2891,"C"),'05 APU'!$1:$1048576,9,),"")</f>
        <v/>
      </c>
      <c r="L2891" s="297" t="str">
        <f>IFERROR(VLOOKUP(CONCATENATE($A2891,"B"),'05 APU'!$1:$1048576,9,),"")</f>
        <v/>
      </c>
      <c r="M2891" s="297" t="str">
        <f>IFERROR(VLOOKUP(CONCATENATE($A2891,"A"),'05 APU'!$1:$1048576,9,),"")</f>
        <v/>
      </c>
      <c r="N2891" s="86"/>
      <c r="O2891" s="90">
        <f>IFERROR(VLOOKUP(CONCATENATE($A2891,"D"),'05 APU'!$T:$AB,9,),0)</f>
        <v>0</v>
      </c>
      <c r="P2891" s="90">
        <f t="shared" ref="P2891:P2954" si="92">IFERROR($O2891*$H2891,0)</f>
        <v>0</v>
      </c>
      <c r="Q2891" s="90">
        <f>IFERROR(VLOOKUP(CONCATENATE($A2891,"C"),'05 APU'!$T:$AB,9,),0)</f>
        <v>0</v>
      </c>
      <c r="R2891" s="90">
        <f>IFERROR(VLOOKUP(CONCATENATE($A2891,"B"),'05 APU'!$T:$AB,9,),0)</f>
        <v>0</v>
      </c>
      <c r="S2891" s="90">
        <f>IFERROR(VLOOKUP(CONCATENATE($A2891,"A"),'05 APU'!$T:$AB,9,),0)</f>
        <v>0</v>
      </c>
      <c r="U2891" s="421"/>
      <c r="V2891" s="424"/>
      <c r="W2891" s="429" t="s">
        <v>7203</v>
      </c>
    </row>
    <row r="2892" spans="1:23" ht="21" x14ac:dyDescent="0.25">
      <c r="A2892" s="88">
        <v>2882</v>
      </c>
      <c r="B2892" s="673" t="s">
        <v>5782</v>
      </c>
      <c r="C2892" s="682" t="s">
        <v>6931</v>
      </c>
      <c r="D2892" s="681" t="str">
        <f>IFERROR(VLOOKUP(CONCATENATE($A2892,"T"),'05 APU'!$1:$1048576,3,),"")</f>
        <v/>
      </c>
      <c r="E2892" s="681" t="str">
        <f>IFERROR(VLOOKUP(CONCATENATE($A2892,"T2"),'05 APU'!$1:$1048576,3,),"")</f>
        <v/>
      </c>
      <c r="F2892" s="681" t="str">
        <f>IFERROR(VLOOKUP(CONCATENATE($A2892,"T3"),'05 APU'!$1:$1048576,3,),"")</f>
        <v/>
      </c>
      <c r="G2892" s="672" t="s">
        <v>138</v>
      </c>
      <c r="H2892" s="351"/>
      <c r="I2892" s="90">
        <f>IFERROR((VLOOKUP(CONCATENATE($A2892,"D"),'05 APU'!$1:$1048576,9,)),0)</f>
        <v>0</v>
      </c>
      <c r="J2892" s="90">
        <f t="shared" si="91"/>
        <v>0</v>
      </c>
      <c r="K2892" s="297" t="str">
        <f>IFERROR(VLOOKUP(CONCATENATE($A2892,"C"),'05 APU'!$1:$1048576,9,),"")</f>
        <v/>
      </c>
      <c r="L2892" s="297" t="str">
        <f>IFERROR(VLOOKUP(CONCATENATE($A2892,"B"),'05 APU'!$1:$1048576,9,),"")</f>
        <v/>
      </c>
      <c r="M2892" s="297" t="str">
        <f>IFERROR(VLOOKUP(CONCATENATE($A2892,"A"),'05 APU'!$1:$1048576,9,),"")</f>
        <v/>
      </c>
      <c r="N2892" s="86"/>
      <c r="O2892" s="90">
        <f>IFERROR(VLOOKUP(CONCATENATE($A2892,"D"),'05 APU'!$T:$AB,9,),0)</f>
        <v>0</v>
      </c>
      <c r="P2892" s="90">
        <f t="shared" si="92"/>
        <v>0</v>
      </c>
      <c r="Q2892" s="90">
        <f>IFERROR(VLOOKUP(CONCATENATE($A2892,"C"),'05 APU'!$T:$AB,9,),0)</f>
        <v>0</v>
      </c>
      <c r="R2892" s="90">
        <f>IFERROR(VLOOKUP(CONCATENATE($A2892,"B"),'05 APU'!$T:$AB,9,),0)</f>
        <v>0</v>
      </c>
      <c r="S2892" s="90">
        <f>IFERROR(VLOOKUP(CONCATENATE($A2892,"A"),'05 APU'!$T:$AB,9,),0)</f>
        <v>0</v>
      </c>
      <c r="U2892" s="421"/>
      <c r="V2892" s="424"/>
      <c r="W2892" s="429" t="s">
        <v>7203</v>
      </c>
    </row>
    <row r="2893" spans="1:23" ht="21" x14ac:dyDescent="0.25">
      <c r="A2893" s="88">
        <v>2883</v>
      </c>
      <c r="B2893" s="673" t="s">
        <v>5783</v>
      </c>
      <c r="C2893" s="682" t="s">
        <v>6932</v>
      </c>
      <c r="D2893" s="681" t="str">
        <f>IFERROR(VLOOKUP(CONCATENATE($A2893,"T"),'05 APU'!$1:$1048576,3,),"")</f>
        <v/>
      </c>
      <c r="E2893" s="681" t="str">
        <f>IFERROR(VLOOKUP(CONCATENATE($A2893,"T2"),'05 APU'!$1:$1048576,3,),"")</f>
        <v/>
      </c>
      <c r="F2893" s="681" t="str">
        <f>IFERROR(VLOOKUP(CONCATENATE($A2893,"T3"),'05 APU'!$1:$1048576,3,),"")</f>
        <v/>
      </c>
      <c r="G2893" s="672" t="s">
        <v>138</v>
      </c>
      <c r="H2893" s="351"/>
      <c r="I2893" s="90">
        <f>IFERROR((VLOOKUP(CONCATENATE($A2893,"D"),'05 APU'!$1:$1048576,9,)),0)</f>
        <v>0</v>
      </c>
      <c r="J2893" s="90">
        <f t="shared" si="91"/>
        <v>0</v>
      </c>
      <c r="K2893" s="297" t="str">
        <f>IFERROR(VLOOKUP(CONCATENATE($A2893,"C"),'05 APU'!$1:$1048576,9,),"")</f>
        <v/>
      </c>
      <c r="L2893" s="297" t="str">
        <f>IFERROR(VLOOKUP(CONCATENATE($A2893,"B"),'05 APU'!$1:$1048576,9,),"")</f>
        <v/>
      </c>
      <c r="M2893" s="297" t="str">
        <f>IFERROR(VLOOKUP(CONCATENATE($A2893,"A"),'05 APU'!$1:$1048576,9,),"")</f>
        <v/>
      </c>
      <c r="N2893" s="86"/>
      <c r="O2893" s="90">
        <f>IFERROR(VLOOKUP(CONCATENATE($A2893,"D"),'05 APU'!$T:$AB,9,),0)</f>
        <v>0</v>
      </c>
      <c r="P2893" s="90">
        <f t="shared" si="92"/>
        <v>0</v>
      </c>
      <c r="Q2893" s="90">
        <f>IFERROR(VLOOKUP(CONCATENATE($A2893,"C"),'05 APU'!$T:$AB,9,),0)</f>
        <v>0</v>
      </c>
      <c r="R2893" s="90">
        <f>IFERROR(VLOOKUP(CONCATENATE($A2893,"B"),'05 APU'!$T:$AB,9,),0)</f>
        <v>0</v>
      </c>
      <c r="S2893" s="90">
        <f>IFERROR(VLOOKUP(CONCATENATE($A2893,"A"),'05 APU'!$T:$AB,9,),0)</f>
        <v>0</v>
      </c>
      <c r="U2893" s="421"/>
      <c r="V2893" s="424"/>
      <c r="W2893" s="429" t="s">
        <v>7203</v>
      </c>
    </row>
    <row r="2894" spans="1:23" ht="21" x14ac:dyDescent="0.25">
      <c r="A2894" s="88">
        <v>2884</v>
      </c>
      <c r="B2894" s="673" t="s">
        <v>5784</v>
      </c>
      <c r="C2894" s="682" t="s">
        <v>6933</v>
      </c>
      <c r="D2894" s="681" t="str">
        <f>IFERROR(VLOOKUP(CONCATENATE($A2894,"T"),'05 APU'!$1:$1048576,3,),"")</f>
        <v/>
      </c>
      <c r="E2894" s="681" t="str">
        <f>IFERROR(VLOOKUP(CONCATENATE($A2894,"T2"),'05 APU'!$1:$1048576,3,),"")</f>
        <v/>
      </c>
      <c r="F2894" s="681" t="str">
        <f>IFERROR(VLOOKUP(CONCATENATE($A2894,"T3"),'05 APU'!$1:$1048576,3,),"")</f>
        <v/>
      </c>
      <c r="G2894" s="672" t="s">
        <v>138</v>
      </c>
      <c r="H2894" s="351"/>
      <c r="I2894" s="90">
        <f>IFERROR((VLOOKUP(CONCATENATE($A2894,"D"),'05 APU'!$1:$1048576,9,)),0)</f>
        <v>0</v>
      </c>
      <c r="J2894" s="90">
        <f t="shared" si="91"/>
        <v>0</v>
      </c>
      <c r="K2894" s="297" t="str">
        <f>IFERROR(VLOOKUP(CONCATENATE($A2894,"C"),'05 APU'!$1:$1048576,9,),"")</f>
        <v/>
      </c>
      <c r="L2894" s="297" t="str">
        <f>IFERROR(VLOOKUP(CONCATENATE($A2894,"B"),'05 APU'!$1:$1048576,9,),"")</f>
        <v/>
      </c>
      <c r="M2894" s="297" t="str">
        <f>IFERROR(VLOOKUP(CONCATENATE($A2894,"A"),'05 APU'!$1:$1048576,9,),"")</f>
        <v/>
      </c>
      <c r="N2894" s="86"/>
      <c r="O2894" s="90">
        <f>IFERROR(VLOOKUP(CONCATENATE($A2894,"D"),'05 APU'!$T:$AB,9,),0)</f>
        <v>0</v>
      </c>
      <c r="P2894" s="90">
        <f t="shared" si="92"/>
        <v>0</v>
      </c>
      <c r="Q2894" s="90">
        <f>IFERROR(VLOOKUP(CONCATENATE($A2894,"C"),'05 APU'!$T:$AB,9,),0)</f>
        <v>0</v>
      </c>
      <c r="R2894" s="90">
        <f>IFERROR(VLOOKUP(CONCATENATE($A2894,"B"),'05 APU'!$T:$AB,9,),0)</f>
        <v>0</v>
      </c>
      <c r="S2894" s="90">
        <f>IFERROR(VLOOKUP(CONCATENATE($A2894,"A"),'05 APU'!$T:$AB,9,),0)</f>
        <v>0</v>
      </c>
      <c r="U2894" s="421"/>
      <c r="V2894" s="424"/>
      <c r="W2894" s="429" t="s">
        <v>7203</v>
      </c>
    </row>
    <row r="2895" spans="1:23" ht="21" x14ac:dyDescent="0.25">
      <c r="A2895" s="88">
        <v>2885</v>
      </c>
      <c r="B2895" s="673" t="s">
        <v>5785</v>
      </c>
      <c r="C2895" s="682" t="s">
        <v>6934</v>
      </c>
      <c r="D2895" s="681" t="str">
        <f>IFERROR(VLOOKUP(CONCATENATE($A2895,"T"),'05 APU'!$1:$1048576,3,),"")</f>
        <v/>
      </c>
      <c r="E2895" s="681" t="str">
        <f>IFERROR(VLOOKUP(CONCATENATE($A2895,"T2"),'05 APU'!$1:$1048576,3,),"")</f>
        <v/>
      </c>
      <c r="F2895" s="681" t="str">
        <f>IFERROR(VLOOKUP(CONCATENATE($A2895,"T3"),'05 APU'!$1:$1048576,3,),"")</f>
        <v/>
      </c>
      <c r="G2895" s="672" t="s">
        <v>138</v>
      </c>
      <c r="H2895" s="351"/>
      <c r="I2895" s="90">
        <f>IFERROR((VLOOKUP(CONCATENATE($A2895,"D"),'05 APU'!$1:$1048576,9,)),0)</f>
        <v>0</v>
      </c>
      <c r="J2895" s="90">
        <f t="shared" si="91"/>
        <v>0</v>
      </c>
      <c r="K2895" s="297" t="str">
        <f>IFERROR(VLOOKUP(CONCATENATE($A2895,"C"),'05 APU'!$1:$1048576,9,),"")</f>
        <v/>
      </c>
      <c r="L2895" s="297" t="str">
        <f>IFERROR(VLOOKUP(CONCATENATE($A2895,"B"),'05 APU'!$1:$1048576,9,),"")</f>
        <v/>
      </c>
      <c r="M2895" s="297" t="str">
        <f>IFERROR(VLOOKUP(CONCATENATE($A2895,"A"),'05 APU'!$1:$1048576,9,),"")</f>
        <v/>
      </c>
      <c r="N2895" s="86"/>
      <c r="O2895" s="90">
        <f>IFERROR(VLOOKUP(CONCATENATE($A2895,"D"),'05 APU'!$T:$AB,9,),0)</f>
        <v>0</v>
      </c>
      <c r="P2895" s="90">
        <f t="shared" si="92"/>
        <v>0</v>
      </c>
      <c r="Q2895" s="90">
        <f>IFERROR(VLOOKUP(CONCATENATE($A2895,"C"),'05 APU'!$T:$AB,9,),0)</f>
        <v>0</v>
      </c>
      <c r="R2895" s="90">
        <f>IFERROR(VLOOKUP(CONCATENATE($A2895,"B"),'05 APU'!$T:$AB,9,),0)</f>
        <v>0</v>
      </c>
      <c r="S2895" s="90">
        <f>IFERROR(VLOOKUP(CONCATENATE($A2895,"A"),'05 APU'!$T:$AB,9,),0)</f>
        <v>0</v>
      </c>
      <c r="U2895" s="421"/>
      <c r="V2895" s="424"/>
      <c r="W2895" s="429" t="s">
        <v>7203</v>
      </c>
    </row>
    <row r="2896" spans="1:23" ht="21" x14ac:dyDescent="0.25">
      <c r="A2896" s="88">
        <v>2886</v>
      </c>
      <c r="B2896" s="673" t="s">
        <v>5786</v>
      </c>
      <c r="C2896" s="682" t="s">
        <v>6935</v>
      </c>
      <c r="D2896" s="681" t="str">
        <f>IFERROR(VLOOKUP(CONCATENATE($A2896,"T"),'05 APU'!$1:$1048576,3,),"")</f>
        <v/>
      </c>
      <c r="E2896" s="681" t="str">
        <f>IFERROR(VLOOKUP(CONCATENATE($A2896,"T2"),'05 APU'!$1:$1048576,3,),"")</f>
        <v/>
      </c>
      <c r="F2896" s="681" t="str">
        <f>IFERROR(VLOOKUP(CONCATENATE($A2896,"T3"),'05 APU'!$1:$1048576,3,),"")</f>
        <v/>
      </c>
      <c r="G2896" s="672" t="s">
        <v>138</v>
      </c>
      <c r="H2896" s="351"/>
      <c r="I2896" s="90">
        <f>IFERROR((VLOOKUP(CONCATENATE($A2896,"D"),'05 APU'!$1:$1048576,9,)),0)</f>
        <v>0</v>
      </c>
      <c r="J2896" s="90">
        <f t="shared" si="91"/>
        <v>0</v>
      </c>
      <c r="K2896" s="297" t="str">
        <f>IFERROR(VLOOKUP(CONCATENATE($A2896,"C"),'05 APU'!$1:$1048576,9,),"")</f>
        <v/>
      </c>
      <c r="L2896" s="297" t="str">
        <f>IFERROR(VLOOKUP(CONCATENATE($A2896,"B"),'05 APU'!$1:$1048576,9,),"")</f>
        <v/>
      </c>
      <c r="M2896" s="297" t="str">
        <f>IFERROR(VLOOKUP(CONCATENATE($A2896,"A"),'05 APU'!$1:$1048576,9,),"")</f>
        <v/>
      </c>
      <c r="N2896" s="86"/>
      <c r="O2896" s="90">
        <f>IFERROR(VLOOKUP(CONCATENATE($A2896,"D"),'05 APU'!$T:$AB,9,),0)</f>
        <v>0</v>
      </c>
      <c r="P2896" s="90">
        <f t="shared" si="92"/>
        <v>0</v>
      </c>
      <c r="Q2896" s="90">
        <f>IFERROR(VLOOKUP(CONCATENATE($A2896,"C"),'05 APU'!$T:$AB,9,),0)</f>
        <v>0</v>
      </c>
      <c r="R2896" s="90">
        <f>IFERROR(VLOOKUP(CONCATENATE($A2896,"B"),'05 APU'!$T:$AB,9,),0)</f>
        <v>0</v>
      </c>
      <c r="S2896" s="90">
        <f>IFERROR(VLOOKUP(CONCATENATE($A2896,"A"),'05 APU'!$T:$AB,9,),0)</f>
        <v>0</v>
      </c>
      <c r="U2896" s="421"/>
      <c r="V2896" s="424"/>
      <c r="W2896" s="429" t="s">
        <v>7203</v>
      </c>
    </row>
    <row r="2897" spans="1:23" ht="21" x14ac:dyDescent="0.25">
      <c r="A2897" s="88">
        <v>2887</v>
      </c>
      <c r="B2897" s="673" t="s">
        <v>5787</v>
      </c>
      <c r="C2897" s="682" t="s">
        <v>6936</v>
      </c>
      <c r="D2897" s="681" t="str">
        <f>IFERROR(VLOOKUP(CONCATENATE($A2897,"T"),'05 APU'!$1:$1048576,3,),"")</f>
        <v/>
      </c>
      <c r="E2897" s="681" t="str">
        <f>IFERROR(VLOOKUP(CONCATENATE($A2897,"T2"),'05 APU'!$1:$1048576,3,),"")</f>
        <v/>
      </c>
      <c r="F2897" s="681" t="str">
        <f>IFERROR(VLOOKUP(CONCATENATE($A2897,"T3"),'05 APU'!$1:$1048576,3,),"")</f>
        <v/>
      </c>
      <c r="G2897" s="672" t="s">
        <v>138</v>
      </c>
      <c r="H2897" s="351"/>
      <c r="I2897" s="90">
        <f>IFERROR((VLOOKUP(CONCATENATE($A2897,"D"),'05 APU'!$1:$1048576,9,)),0)</f>
        <v>0</v>
      </c>
      <c r="J2897" s="90">
        <f t="shared" si="91"/>
        <v>0</v>
      </c>
      <c r="K2897" s="297" t="str">
        <f>IFERROR(VLOOKUP(CONCATENATE($A2897,"C"),'05 APU'!$1:$1048576,9,),"")</f>
        <v/>
      </c>
      <c r="L2897" s="297" t="str">
        <f>IFERROR(VLOOKUP(CONCATENATE($A2897,"B"),'05 APU'!$1:$1048576,9,),"")</f>
        <v/>
      </c>
      <c r="M2897" s="297" t="str">
        <f>IFERROR(VLOOKUP(CONCATENATE($A2897,"A"),'05 APU'!$1:$1048576,9,),"")</f>
        <v/>
      </c>
      <c r="N2897" s="86"/>
      <c r="O2897" s="90">
        <f>IFERROR(VLOOKUP(CONCATENATE($A2897,"D"),'05 APU'!$T:$AB,9,),0)</f>
        <v>0</v>
      </c>
      <c r="P2897" s="90">
        <f t="shared" si="92"/>
        <v>0</v>
      </c>
      <c r="Q2897" s="90">
        <f>IFERROR(VLOOKUP(CONCATENATE($A2897,"C"),'05 APU'!$T:$AB,9,),0)</f>
        <v>0</v>
      </c>
      <c r="R2897" s="90">
        <f>IFERROR(VLOOKUP(CONCATENATE($A2897,"B"),'05 APU'!$T:$AB,9,),0)</f>
        <v>0</v>
      </c>
      <c r="S2897" s="90">
        <f>IFERROR(VLOOKUP(CONCATENATE($A2897,"A"),'05 APU'!$T:$AB,9,),0)</f>
        <v>0</v>
      </c>
      <c r="U2897" s="421"/>
      <c r="V2897" s="424"/>
      <c r="W2897" s="429" t="s">
        <v>7203</v>
      </c>
    </row>
    <row r="2898" spans="1:23" ht="21" x14ac:dyDescent="0.25">
      <c r="A2898" s="88">
        <v>2888</v>
      </c>
      <c r="B2898" s="673" t="s">
        <v>5788</v>
      </c>
      <c r="C2898" s="682" t="s">
        <v>6937</v>
      </c>
      <c r="D2898" s="681" t="str">
        <f>IFERROR(VLOOKUP(CONCATENATE($A2898,"T"),'05 APU'!$1:$1048576,3,),"")</f>
        <v/>
      </c>
      <c r="E2898" s="681" t="str">
        <f>IFERROR(VLOOKUP(CONCATENATE($A2898,"T2"),'05 APU'!$1:$1048576,3,),"")</f>
        <v/>
      </c>
      <c r="F2898" s="681" t="str">
        <f>IFERROR(VLOOKUP(CONCATENATE($A2898,"T3"),'05 APU'!$1:$1048576,3,),"")</f>
        <v/>
      </c>
      <c r="G2898" s="672" t="s">
        <v>138</v>
      </c>
      <c r="H2898" s="351"/>
      <c r="I2898" s="90">
        <f>IFERROR((VLOOKUP(CONCATENATE($A2898,"D"),'05 APU'!$1:$1048576,9,)),0)</f>
        <v>0</v>
      </c>
      <c r="J2898" s="90">
        <f t="shared" si="91"/>
        <v>0</v>
      </c>
      <c r="K2898" s="297" t="str">
        <f>IFERROR(VLOOKUP(CONCATENATE($A2898,"C"),'05 APU'!$1:$1048576,9,),"")</f>
        <v/>
      </c>
      <c r="L2898" s="297" t="str">
        <f>IFERROR(VLOOKUP(CONCATENATE($A2898,"B"),'05 APU'!$1:$1048576,9,),"")</f>
        <v/>
      </c>
      <c r="M2898" s="297" t="str">
        <f>IFERROR(VLOOKUP(CONCATENATE($A2898,"A"),'05 APU'!$1:$1048576,9,),"")</f>
        <v/>
      </c>
      <c r="N2898" s="86"/>
      <c r="O2898" s="90">
        <f>IFERROR(VLOOKUP(CONCATENATE($A2898,"D"),'05 APU'!$T:$AB,9,),0)</f>
        <v>0</v>
      </c>
      <c r="P2898" s="90">
        <f t="shared" si="92"/>
        <v>0</v>
      </c>
      <c r="Q2898" s="90">
        <f>IFERROR(VLOOKUP(CONCATENATE($A2898,"C"),'05 APU'!$T:$AB,9,),0)</f>
        <v>0</v>
      </c>
      <c r="R2898" s="90">
        <f>IFERROR(VLOOKUP(CONCATENATE($A2898,"B"),'05 APU'!$T:$AB,9,),0)</f>
        <v>0</v>
      </c>
      <c r="S2898" s="90">
        <f>IFERROR(VLOOKUP(CONCATENATE($A2898,"A"),'05 APU'!$T:$AB,9,),0)</f>
        <v>0</v>
      </c>
      <c r="U2898" s="421"/>
      <c r="V2898" s="424"/>
      <c r="W2898" s="429" t="s">
        <v>7203</v>
      </c>
    </row>
    <row r="2899" spans="1:23" ht="21" x14ac:dyDescent="0.25">
      <c r="A2899" s="88">
        <v>2889</v>
      </c>
      <c r="B2899" s="673" t="s">
        <v>5789</v>
      </c>
      <c r="C2899" s="682" t="s">
        <v>6938</v>
      </c>
      <c r="D2899" s="681" t="str">
        <f>IFERROR(VLOOKUP(CONCATENATE($A2899,"T"),'05 APU'!$1:$1048576,3,),"")</f>
        <v/>
      </c>
      <c r="E2899" s="681" t="str">
        <f>IFERROR(VLOOKUP(CONCATENATE($A2899,"T2"),'05 APU'!$1:$1048576,3,),"")</f>
        <v/>
      </c>
      <c r="F2899" s="681" t="str">
        <f>IFERROR(VLOOKUP(CONCATENATE($A2899,"T3"),'05 APU'!$1:$1048576,3,),"")</f>
        <v/>
      </c>
      <c r="G2899" s="672" t="s">
        <v>138</v>
      </c>
      <c r="H2899" s="351"/>
      <c r="I2899" s="90">
        <f>IFERROR((VLOOKUP(CONCATENATE($A2899,"D"),'05 APU'!$1:$1048576,9,)),0)</f>
        <v>0</v>
      </c>
      <c r="J2899" s="90">
        <f t="shared" si="91"/>
        <v>0</v>
      </c>
      <c r="K2899" s="297" t="str">
        <f>IFERROR(VLOOKUP(CONCATENATE($A2899,"C"),'05 APU'!$1:$1048576,9,),"")</f>
        <v/>
      </c>
      <c r="L2899" s="297" t="str">
        <f>IFERROR(VLOOKUP(CONCATENATE($A2899,"B"),'05 APU'!$1:$1048576,9,),"")</f>
        <v/>
      </c>
      <c r="M2899" s="297" t="str">
        <f>IFERROR(VLOOKUP(CONCATENATE($A2899,"A"),'05 APU'!$1:$1048576,9,),"")</f>
        <v/>
      </c>
      <c r="N2899" s="86"/>
      <c r="O2899" s="90">
        <f>IFERROR(VLOOKUP(CONCATENATE($A2899,"D"),'05 APU'!$T:$AB,9,),0)</f>
        <v>0</v>
      </c>
      <c r="P2899" s="90">
        <f t="shared" si="92"/>
        <v>0</v>
      </c>
      <c r="Q2899" s="90">
        <f>IFERROR(VLOOKUP(CONCATENATE($A2899,"C"),'05 APU'!$T:$AB,9,),0)</f>
        <v>0</v>
      </c>
      <c r="R2899" s="90">
        <f>IFERROR(VLOOKUP(CONCATENATE($A2899,"B"),'05 APU'!$T:$AB,9,),0)</f>
        <v>0</v>
      </c>
      <c r="S2899" s="90">
        <f>IFERROR(VLOOKUP(CONCATENATE($A2899,"A"),'05 APU'!$T:$AB,9,),0)</f>
        <v>0</v>
      </c>
      <c r="U2899" s="421"/>
      <c r="V2899" s="424"/>
      <c r="W2899" s="429" t="s">
        <v>7203</v>
      </c>
    </row>
    <row r="2900" spans="1:23" ht="21" x14ac:dyDescent="0.25">
      <c r="A2900" s="88">
        <v>2890</v>
      </c>
      <c r="B2900" s="673" t="s">
        <v>5790</v>
      </c>
      <c r="C2900" s="682" t="s">
        <v>6939</v>
      </c>
      <c r="D2900" s="681" t="str">
        <f>IFERROR(VLOOKUP(CONCATENATE($A2900,"T"),'05 APU'!$1:$1048576,3,),"")</f>
        <v/>
      </c>
      <c r="E2900" s="681" t="str">
        <f>IFERROR(VLOOKUP(CONCATENATE($A2900,"T2"),'05 APU'!$1:$1048576,3,),"")</f>
        <v/>
      </c>
      <c r="F2900" s="681" t="str">
        <f>IFERROR(VLOOKUP(CONCATENATE($A2900,"T3"),'05 APU'!$1:$1048576,3,),"")</f>
        <v/>
      </c>
      <c r="G2900" s="672" t="s">
        <v>138</v>
      </c>
      <c r="H2900" s="351"/>
      <c r="I2900" s="90">
        <f>IFERROR((VLOOKUP(CONCATENATE($A2900,"D"),'05 APU'!$1:$1048576,9,)),0)</f>
        <v>0</v>
      </c>
      <c r="J2900" s="90">
        <f t="shared" si="91"/>
        <v>0</v>
      </c>
      <c r="K2900" s="297" t="str">
        <f>IFERROR(VLOOKUP(CONCATENATE($A2900,"C"),'05 APU'!$1:$1048576,9,),"")</f>
        <v/>
      </c>
      <c r="L2900" s="297" t="str">
        <f>IFERROR(VLOOKUP(CONCATENATE($A2900,"B"),'05 APU'!$1:$1048576,9,),"")</f>
        <v/>
      </c>
      <c r="M2900" s="297" t="str">
        <f>IFERROR(VLOOKUP(CONCATENATE($A2900,"A"),'05 APU'!$1:$1048576,9,),"")</f>
        <v/>
      </c>
      <c r="N2900" s="86"/>
      <c r="O2900" s="90">
        <f>IFERROR(VLOOKUP(CONCATENATE($A2900,"D"),'05 APU'!$T:$AB,9,),0)</f>
        <v>0</v>
      </c>
      <c r="P2900" s="90">
        <f t="shared" si="92"/>
        <v>0</v>
      </c>
      <c r="Q2900" s="90">
        <f>IFERROR(VLOOKUP(CONCATENATE($A2900,"C"),'05 APU'!$T:$AB,9,),0)</f>
        <v>0</v>
      </c>
      <c r="R2900" s="90">
        <f>IFERROR(VLOOKUP(CONCATENATE($A2900,"B"),'05 APU'!$T:$AB,9,),0)</f>
        <v>0</v>
      </c>
      <c r="S2900" s="90">
        <f>IFERROR(VLOOKUP(CONCATENATE($A2900,"A"),'05 APU'!$T:$AB,9,),0)</f>
        <v>0</v>
      </c>
      <c r="U2900" s="421"/>
      <c r="V2900" s="424"/>
      <c r="W2900" s="429" t="s">
        <v>7203</v>
      </c>
    </row>
    <row r="2901" spans="1:23" ht="21" x14ac:dyDescent="0.25">
      <c r="A2901" s="88">
        <v>2891</v>
      </c>
      <c r="B2901" s="673" t="s">
        <v>5791</v>
      </c>
      <c r="C2901" s="682" t="s">
        <v>6940</v>
      </c>
      <c r="D2901" s="681" t="str">
        <f>IFERROR(VLOOKUP(CONCATENATE($A2901,"T"),'05 APU'!$1:$1048576,3,),"")</f>
        <v/>
      </c>
      <c r="E2901" s="681" t="str">
        <f>IFERROR(VLOOKUP(CONCATENATE($A2901,"T2"),'05 APU'!$1:$1048576,3,),"")</f>
        <v/>
      </c>
      <c r="F2901" s="681" t="str">
        <f>IFERROR(VLOOKUP(CONCATENATE($A2901,"T3"),'05 APU'!$1:$1048576,3,),"")</f>
        <v/>
      </c>
      <c r="G2901" s="672" t="s">
        <v>138</v>
      </c>
      <c r="H2901" s="351"/>
      <c r="I2901" s="90">
        <f>IFERROR((VLOOKUP(CONCATENATE($A2901,"D"),'05 APU'!$1:$1048576,9,)),0)</f>
        <v>0</v>
      </c>
      <c r="J2901" s="90">
        <f t="shared" si="91"/>
        <v>0</v>
      </c>
      <c r="K2901" s="297" t="str">
        <f>IFERROR(VLOOKUP(CONCATENATE($A2901,"C"),'05 APU'!$1:$1048576,9,),"")</f>
        <v/>
      </c>
      <c r="L2901" s="297" t="str">
        <f>IFERROR(VLOOKUP(CONCATENATE($A2901,"B"),'05 APU'!$1:$1048576,9,),"")</f>
        <v/>
      </c>
      <c r="M2901" s="297" t="str">
        <f>IFERROR(VLOOKUP(CONCATENATE($A2901,"A"),'05 APU'!$1:$1048576,9,),"")</f>
        <v/>
      </c>
      <c r="N2901" s="86"/>
      <c r="O2901" s="90">
        <f>IFERROR(VLOOKUP(CONCATENATE($A2901,"D"),'05 APU'!$T:$AB,9,),0)</f>
        <v>0</v>
      </c>
      <c r="P2901" s="90">
        <f t="shared" si="92"/>
        <v>0</v>
      </c>
      <c r="Q2901" s="90">
        <f>IFERROR(VLOOKUP(CONCATENATE($A2901,"C"),'05 APU'!$T:$AB,9,),0)</f>
        <v>0</v>
      </c>
      <c r="R2901" s="90">
        <f>IFERROR(VLOOKUP(CONCATENATE($A2901,"B"),'05 APU'!$T:$AB,9,),0)</f>
        <v>0</v>
      </c>
      <c r="S2901" s="90">
        <f>IFERROR(VLOOKUP(CONCATENATE($A2901,"A"),'05 APU'!$T:$AB,9,),0)</f>
        <v>0</v>
      </c>
      <c r="U2901" s="421"/>
      <c r="V2901" s="424"/>
      <c r="W2901" s="429" t="s">
        <v>7203</v>
      </c>
    </row>
    <row r="2902" spans="1:23" ht="21" x14ac:dyDescent="0.25">
      <c r="A2902" s="88">
        <v>2892</v>
      </c>
      <c r="B2902" s="673" t="s">
        <v>5792</v>
      </c>
      <c r="C2902" s="682" t="s">
        <v>6941</v>
      </c>
      <c r="D2902" s="681" t="str">
        <f>IFERROR(VLOOKUP(CONCATENATE($A2902,"T"),'05 APU'!$1:$1048576,3,),"")</f>
        <v/>
      </c>
      <c r="E2902" s="681" t="str">
        <f>IFERROR(VLOOKUP(CONCATENATE($A2902,"T2"),'05 APU'!$1:$1048576,3,),"")</f>
        <v/>
      </c>
      <c r="F2902" s="681" t="str">
        <f>IFERROR(VLOOKUP(CONCATENATE($A2902,"T3"),'05 APU'!$1:$1048576,3,),"")</f>
        <v/>
      </c>
      <c r="G2902" s="672" t="s">
        <v>138</v>
      </c>
      <c r="H2902" s="351"/>
      <c r="I2902" s="90">
        <f>IFERROR((VLOOKUP(CONCATENATE($A2902,"D"),'05 APU'!$1:$1048576,9,)),0)</f>
        <v>0</v>
      </c>
      <c r="J2902" s="90">
        <f t="shared" si="91"/>
        <v>0</v>
      </c>
      <c r="K2902" s="297" t="str">
        <f>IFERROR(VLOOKUP(CONCATENATE($A2902,"C"),'05 APU'!$1:$1048576,9,),"")</f>
        <v/>
      </c>
      <c r="L2902" s="297" t="str">
        <f>IFERROR(VLOOKUP(CONCATENATE($A2902,"B"),'05 APU'!$1:$1048576,9,),"")</f>
        <v/>
      </c>
      <c r="M2902" s="297" t="str">
        <f>IFERROR(VLOOKUP(CONCATENATE($A2902,"A"),'05 APU'!$1:$1048576,9,),"")</f>
        <v/>
      </c>
      <c r="N2902" s="86"/>
      <c r="O2902" s="90">
        <f>IFERROR(VLOOKUP(CONCATENATE($A2902,"D"),'05 APU'!$T:$AB,9,),0)</f>
        <v>0</v>
      </c>
      <c r="P2902" s="90">
        <f t="shared" si="92"/>
        <v>0</v>
      </c>
      <c r="Q2902" s="90">
        <f>IFERROR(VLOOKUP(CONCATENATE($A2902,"C"),'05 APU'!$T:$AB,9,),0)</f>
        <v>0</v>
      </c>
      <c r="R2902" s="90">
        <f>IFERROR(VLOOKUP(CONCATENATE($A2902,"B"),'05 APU'!$T:$AB,9,),0)</f>
        <v>0</v>
      </c>
      <c r="S2902" s="90">
        <f>IFERROR(VLOOKUP(CONCATENATE($A2902,"A"),'05 APU'!$T:$AB,9,),0)</f>
        <v>0</v>
      </c>
      <c r="U2902" s="421"/>
      <c r="V2902" s="424"/>
      <c r="W2902" s="429" t="s">
        <v>7203</v>
      </c>
    </row>
    <row r="2903" spans="1:23" ht="21" x14ac:dyDescent="0.25">
      <c r="A2903" s="88">
        <v>2893</v>
      </c>
      <c r="B2903" s="673" t="s">
        <v>5793</v>
      </c>
      <c r="C2903" s="682" t="s">
        <v>6942</v>
      </c>
      <c r="D2903" s="681" t="str">
        <f>IFERROR(VLOOKUP(CONCATENATE($A2903,"T"),'05 APU'!$1:$1048576,3,),"")</f>
        <v/>
      </c>
      <c r="E2903" s="681" t="str">
        <f>IFERROR(VLOOKUP(CONCATENATE($A2903,"T2"),'05 APU'!$1:$1048576,3,),"")</f>
        <v/>
      </c>
      <c r="F2903" s="681" t="str">
        <f>IFERROR(VLOOKUP(CONCATENATE($A2903,"T3"),'05 APU'!$1:$1048576,3,),"")</f>
        <v/>
      </c>
      <c r="G2903" s="672" t="s">
        <v>138</v>
      </c>
      <c r="H2903" s="351"/>
      <c r="I2903" s="90">
        <f>IFERROR((VLOOKUP(CONCATENATE($A2903,"D"),'05 APU'!$1:$1048576,9,)),0)</f>
        <v>0</v>
      </c>
      <c r="J2903" s="90">
        <f t="shared" si="91"/>
        <v>0</v>
      </c>
      <c r="K2903" s="297" t="str">
        <f>IFERROR(VLOOKUP(CONCATENATE($A2903,"C"),'05 APU'!$1:$1048576,9,),"")</f>
        <v/>
      </c>
      <c r="L2903" s="297" t="str">
        <f>IFERROR(VLOOKUP(CONCATENATE($A2903,"B"),'05 APU'!$1:$1048576,9,),"")</f>
        <v/>
      </c>
      <c r="M2903" s="297" t="str">
        <f>IFERROR(VLOOKUP(CONCATENATE($A2903,"A"),'05 APU'!$1:$1048576,9,),"")</f>
        <v/>
      </c>
      <c r="N2903" s="86"/>
      <c r="O2903" s="90">
        <f>IFERROR(VLOOKUP(CONCATENATE($A2903,"D"),'05 APU'!$T:$AB,9,),0)</f>
        <v>0</v>
      </c>
      <c r="P2903" s="90">
        <f t="shared" si="92"/>
        <v>0</v>
      </c>
      <c r="Q2903" s="90">
        <f>IFERROR(VLOOKUP(CONCATENATE($A2903,"C"),'05 APU'!$T:$AB,9,),0)</f>
        <v>0</v>
      </c>
      <c r="R2903" s="90">
        <f>IFERROR(VLOOKUP(CONCATENATE($A2903,"B"),'05 APU'!$T:$AB,9,),0)</f>
        <v>0</v>
      </c>
      <c r="S2903" s="90">
        <f>IFERROR(VLOOKUP(CONCATENATE($A2903,"A"),'05 APU'!$T:$AB,9,),0)</f>
        <v>0</v>
      </c>
      <c r="U2903" s="421"/>
      <c r="V2903" s="424"/>
      <c r="W2903" s="429" t="s">
        <v>7203</v>
      </c>
    </row>
    <row r="2904" spans="1:23" ht="21" x14ac:dyDescent="0.25">
      <c r="A2904" s="88">
        <v>2894</v>
      </c>
      <c r="B2904" s="673" t="s">
        <v>5794</v>
      </c>
      <c r="C2904" s="682" t="s">
        <v>6943</v>
      </c>
      <c r="D2904" s="681" t="str">
        <f>IFERROR(VLOOKUP(CONCATENATE($A2904,"T"),'05 APU'!$1:$1048576,3,),"")</f>
        <v/>
      </c>
      <c r="E2904" s="681" t="str">
        <f>IFERROR(VLOOKUP(CONCATENATE($A2904,"T2"),'05 APU'!$1:$1048576,3,),"")</f>
        <v/>
      </c>
      <c r="F2904" s="681" t="str">
        <f>IFERROR(VLOOKUP(CONCATENATE($A2904,"T3"),'05 APU'!$1:$1048576,3,),"")</f>
        <v/>
      </c>
      <c r="G2904" s="672" t="s">
        <v>138</v>
      </c>
      <c r="H2904" s="351"/>
      <c r="I2904" s="90">
        <f>IFERROR((VLOOKUP(CONCATENATE($A2904,"D"),'05 APU'!$1:$1048576,9,)),0)</f>
        <v>0</v>
      </c>
      <c r="J2904" s="90">
        <f t="shared" si="91"/>
        <v>0</v>
      </c>
      <c r="K2904" s="297" t="str">
        <f>IFERROR(VLOOKUP(CONCATENATE($A2904,"C"),'05 APU'!$1:$1048576,9,),"")</f>
        <v/>
      </c>
      <c r="L2904" s="297" t="str">
        <f>IFERROR(VLOOKUP(CONCATENATE($A2904,"B"),'05 APU'!$1:$1048576,9,),"")</f>
        <v/>
      </c>
      <c r="M2904" s="297" t="str">
        <f>IFERROR(VLOOKUP(CONCATENATE($A2904,"A"),'05 APU'!$1:$1048576,9,),"")</f>
        <v/>
      </c>
      <c r="N2904" s="86"/>
      <c r="O2904" s="90">
        <f>IFERROR(VLOOKUP(CONCATENATE($A2904,"D"),'05 APU'!$T:$AB,9,),0)</f>
        <v>0</v>
      </c>
      <c r="P2904" s="90">
        <f t="shared" si="92"/>
        <v>0</v>
      </c>
      <c r="Q2904" s="90">
        <f>IFERROR(VLOOKUP(CONCATENATE($A2904,"C"),'05 APU'!$T:$AB,9,),0)</f>
        <v>0</v>
      </c>
      <c r="R2904" s="90">
        <f>IFERROR(VLOOKUP(CONCATENATE($A2904,"B"),'05 APU'!$T:$AB,9,),0)</f>
        <v>0</v>
      </c>
      <c r="S2904" s="90">
        <f>IFERROR(VLOOKUP(CONCATENATE($A2904,"A"),'05 APU'!$T:$AB,9,),0)</f>
        <v>0</v>
      </c>
      <c r="U2904" s="421"/>
      <c r="V2904" s="424"/>
      <c r="W2904" s="429" t="s">
        <v>7203</v>
      </c>
    </row>
    <row r="2905" spans="1:23" ht="21" x14ac:dyDescent="0.25">
      <c r="A2905" s="88">
        <v>2895</v>
      </c>
      <c r="B2905" s="673" t="s">
        <v>5795</v>
      </c>
      <c r="C2905" s="682" t="s">
        <v>6944</v>
      </c>
      <c r="D2905" s="681" t="str">
        <f>IFERROR(VLOOKUP(CONCATENATE($A2905,"T"),'05 APU'!$1:$1048576,3,),"")</f>
        <v/>
      </c>
      <c r="E2905" s="681" t="str">
        <f>IFERROR(VLOOKUP(CONCATENATE($A2905,"T2"),'05 APU'!$1:$1048576,3,),"")</f>
        <v/>
      </c>
      <c r="F2905" s="681" t="str">
        <f>IFERROR(VLOOKUP(CONCATENATE($A2905,"T3"),'05 APU'!$1:$1048576,3,),"")</f>
        <v/>
      </c>
      <c r="G2905" s="672" t="s">
        <v>138</v>
      </c>
      <c r="H2905" s="351"/>
      <c r="I2905" s="90">
        <f>IFERROR((VLOOKUP(CONCATENATE($A2905,"D"),'05 APU'!$1:$1048576,9,)),0)</f>
        <v>0</v>
      </c>
      <c r="J2905" s="90">
        <f t="shared" si="91"/>
        <v>0</v>
      </c>
      <c r="K2905" s="297" t="str">
        <f>IFERROR(VLOOKUP(CONCATENATE($A2905,"C"),'05 APU'!$1:$1048576,9,),"")</f>
        <v/>
      </c>
      <c r="L2905" s="297" t="str">
        <f>IFERROR(VLOOKUP(CONCATENATE($A2905,"B"),'05 APU'!$1:$1048576,9,),"")</f>
        <v/>
      </c>
      <c r="M2905" s="297" t="str">
        <f>IFERROR(VLOOKUP(CONCATENATE($A2905,"A"),'05 APU'!$1:$1048576,9,),"")</f>
        <v/>
      </c>
      <c r="N2905" s="86"/>
      <c r="O2905" s="90">
        <f>IFERROR(VLOOKUP(CONCATENATE($A2905,"D"),'05 APU'!$T:$AB,9,),0)</f>
        <v>0</v>
      </c>
      <c r="P2905" s="90">
        <f t="shared" si="92"/>
        <v>0</v>
      </c>
      <c r="Q2905" s="90">
        <f>IFERROR(VLOOKUP(CONCATENATE($A2905,"C"),'05 APU'!$T:$AB,9,),0)</f>
        <v>0</v>
      </c>
      <c r="R2905" s="90">
        <f>IFERROR(VLOOKUP(CONCATENATE($A2905,"B"),'05 APU'!$T:$AB,9,),0)</f>
        <v>0</v>
      </c>
      <c r="S2905" s="90">
        <f>IFERROR(VLOOKUP(CONCATENATE($A2905,"A"),'05 APU'!$T:$AB,9,),0)</f>
        <v>0</v>
      </c>
      <c r="U2905" s="421"/>
      <c r="V2905" s="424"/>
      <c r="W2905" s="429" t="s">
        <v>7203</v>
      </c>
    </row>
    <row r="2906" spans="1:23" ht="21" x14ac:dyDescent="0.25">
      <c r="A2906" s="88">
        <v>2896</v>
      </c>
      <c r="B2906" s="673" t="s">
        <v>5796</v>
      </c>
      <c r="C2906" s="682" t="s">
        <v>6945</v>
      </c>
      <c r="D2906" s="681" t="str">
        <f>IFERROR(VLOOKUP(CONCATENATE($A2906,"T"),'05 APU'!$1:$1048576,3,),"")</f>
        <v/>
      </c>
      <c r="E2906" s="681" t="str">
        <f>IFERROR(VLOOKUP(CONCATENATE($A2906,"T2"),'05 APU'!$1:$1048576,3,),"")</f>
        <v/>
      </c>
      <c r="F2906" s="681" t="str">
        <f>IFERROR(VLOOKUP(CONCATENATE($A2906,"T3"),'05 APU'!$1:$1048576,3,),"")</f>
        <v/>
      </c>
      <c r="G2906" s="672" t="s">
        <v>138</v>
      </c>
      <c r="H2906" s="351"/>
      <c r="I2906" s="90">
        <f>IFERROR((VLOOKUP(CONCATENATE($A2906,"D"),'05 APU'!$1:$1048576,9,)),0)</f>
        <v>0</v>
      </c>
      <c r="J2906" s="90">
        <f t="shared" si="91"/>
        <v>0</v>
      </c>
      <c r="K2906" s="297" t="str">
        <f>IFERROR(VLOOKUP(CONCATENATE($A2906,"C"),'05 APU'!$1:$1048576,9,),"")</f>
        <v/>
      </c>
      <c r="L2906" s="297" t="str">
        <f>IFERROR(VLOOKUP(CONCATENATE($A2906,"B"),'05 APU'!$1:$1048576,9,),"")</f>
        <v/>
      </c>
      <c r="M2906" s="297" t="str">
        <f>IFERROR(VLOOKUP(CONCATENATE($A2906,"A"),'05 APU'!$1:$1048576,9,),"")</f>
        <v/>
      </c>
      <c r="N2906" s="86"/>
      <c r="O2906" s="90">
        <f>IFERROR(VLOOKUP(CONCATENATE($A2906,"D"),'05 APU'!$T:$AB,9,),0)</f>
        <v>0</v>
      </c>
      <c r="P2906" s="90">
        <f t="shared" si="92"/>
        <v>0</v>
      </c>
      <c r="Q2906" s="90">
        <f>IFERROR(VLOOKUP(CONCATENATE($A2906,"C"),'05 APU'!$T:$AB,9,),0)</f>
        <v>0</v>
      </c>
      <c r="R2906" s="90">
        <f>IFERROR(VLOOKUP(CONCATENATE($A2906,"B"),'05 APU'!$T:$AB,9,),0)</f>
        <v>0</v>
      </c>
      <c r="S2906" s="90">
        <f>IFERROR(VLOOKUP(CONCATENATE($A2906,"A"),'05 APU'!$T:$AB,9,),0)</f>
        <v>0</v>
      </c>
      <c r="U2906" s="421"/>
      <c r="V2906" s="424"/>
      <c r="W2906" s="429" t="s">
        <v>7203</v>
      </c>
    </row>
    <row r="2907" spans="1:23" ht="21" x14ac:dyDescent="0.25">
      <c r="A2907" s="88">
        <v>2897</v>
      </c>
      <c r="B2907" s="673" t="s">
        <v>5797</v>
      </c>
      <c r="C2907" s="682" t="s">
        <v>6946</v>
      </c>
      <c r="D2907" s="681" t="str">
        <f>IFERROR(VLOOKUP(CONCATENATE($A2907,"T"),'05 APU'!$1:$1048576,3,),"")</f>
        <v/>
      </c>
      <c r="E2907" s="681" t="str">
        <f>IFERROR(VLOOKUP(CONCATENATE($A2907,"T2"),'05 APU'!$1:$1048576,3,),"")</f>
        <v/>
      </c>
      <c r="F2907" s="681" t="str">
        <f>IFERROR(VLOOKUP(CONCATENATE($A2907,"T3"),'05 APU'!$1:$1048576,3,),"")</f>
        <v/>
      </c>
      <c r="G2907" s="672" t="s">
        <v>138</v>
      </c>
      <c r="H2907" s="351"/>
      <c r="I2907" s="90">
        <f>IFERROR((VLOOKUP(CONCATENATE($A2907,"D"),'05 APU'!$1:$1048576,9,)),0)</f>
        <v>0</v>
      </c>
      <c r="J2907" s="90">
        <f t="shared" si="91"/>
        <v>0</v>
      </c>
      <c r="K2907" s="297" t="str">
        <f>IFERROR(VLOOKUP(CONCATENATE($A2907,"C"),'05 APU'!$1:$1048576,9,),"")</f>
        <v/>
      </c>
      <c r="L2907" s="297" t="str">
        <f>IFERROR(VLOOKUP(CONCATENATE($A2907,"B"),'05 APU'!$1:$1048576,9,),"")</f>
        <v/>
      </c>
      <c r="M2907" s="297" t="str">
        <f>IFERROR(VLOOKUP(CONCATENATE($A2907,"A"),'05 APU'!$1:$1048576,9,),"")</f>
        <v/>
      </c>
      <c r="N2907" s="86"/>
      <c r="O2907" s="90">
        <f>IFERROR(VLOOKUP(CONCATENATE($A2907,"D"),'05 APU'!$T:$AB,9,),0)</f>
        <v>0</v>
      </c>
      <c r="P2907" s="90">
        <f t="shared" si="92"/>
        <v>0</v>
      </c>
      <c r="Q2907" s="90">
        <f>IFERROR(VLOOKUP(CONCATENATE($A2907,"C"),'05 APU'!$T:$AB,9,),0)</f>
        <v>0</v>
      </c>
      <c r="R2907" s="90">
        <f>IFERROR(VLOOKUP(CONCATENATE($A2907,"B"),'05 APU'!$T:$AB,9,),0)</f>
        <v>0</v>
      </c>
      <c r="S2907" s="90">
        <f>IFERROR(VLOOKUP(CONCATENATE($A2907,"A"),'05 APU'!$T:$AB,9,),0)</f>
        <v>0</v>
      </c>
      <c r="U2907" s="421"/>
      <c r="V2907" s="424"/>
      <c r="W2907" s="429" t="s">
        <v>7203</v>
      </c>
    </row>
    <row r="2908" spans="1:23" ht="21" x14ac:dyDescent="0.25">
      <c r="A2908" s="88">
        <v>2898</v>
      </c>
      <c r="B2908" s="673" t="s">
        <v>5798</v>
      </c>
      <c r="C2908" s="682" t="s">
        <v>6947</v>
      </c>
      <c r="D2908" s="681" t="str">
        <f>IFERROR(VLOOKUP(CONCATENATE($A2908,"T"),'05 APU'!$1:$1048576,3,),"")</f>
        <v/>
      </c>
      <c r="E2908" s="681" t="str">
        <f>IFERROR(VLOOKUP(CONCATENATE($A2908,"T2"),'05 APU'!$1:$1048576,3,),"")</f>
        <v/>
      </c>
      <c r="F2908" s="681" t="str">
        <f>IFERROR(VLOOKUP(CONCATENATE($A2908,"T3"),'05 APU'!$1:$1048576,3,),"")</f>
        <v/>
      </c>
      <c r="G2908" s="672" t="s">
        <v>138</v>
      </c>
      <c r="H2908" s="351"/>
      <c r="I2908" s="90">
        <f>IFERROR((VLOOKUP(CONCATENATE($A2908,"D"),'05 APU'!$1:$1048576,9,)),0)</f>
        <v>0</v>
      </c>
      <c r="J2908" s="90">
        <f t="shared" si="91"/>
        <v>0</v>
      </c>
      <c r="K2908" s="297" t="str">
        <f>IFERROR(VLOOKUP(CONCATENATE($A2908,"C"),'05 APU'!$1:$1048576,9,),"")</f>
        <v/>
      </c>
      <c r="L2908" s="297" t="str">
        <f>IFERROR(VLOOKUP(CONCATENATE($A2908,"B"),'05 APU'!$1:$1048576,9,),"")</f>
        <v/>
      </c>
      <c r="M2908" s="297" t="str">
        <f>IFERROR(VLOOKUP(CONCATENATE($A2908,"A"),'05 APU'!$1:$1048576,9,),"")</f>
        <v/>
      </c>
      <c r="N2908" s="86"/>
      <c r="O2908" s="90">
        <f>IFERROR(VLOOKUP(CONCATENATE($A2908,"D"),'05 APU'!$T:$AB,9,),0)</f>
        <v>0</v>
      </c>
      <c r="P2908" s="90">
        <f t="shared" si="92"/>
        <v>0</v>
      </c>
      <c r="Q2908" s="90">
        <f>IFERROR(VLOOKUP(CONCATENATE($A2908,"C"),'05 APU'!$T:$AB,9,),0)</f>
        <v>0</v>
      </c>
      <c r="R2908" s="90">
        <f>IFERROR(VLOOKUP(CONCATENATE($A2908,"B"),'05 APU'!$T:$AB,9,),0)</f>
        <v>0</v>
      </c>
      <c r="S2908" s="90">
        <f>IFERROR(VLOOKUP(CONCATENATE($A2908,"A"),'05 APU'!$T:$AB,9,),0)</f>
        <v>0</v>
      </c>
      <c r="U2908" s="421"/>
      <c r="V2908" s="424"/>
      <c r="W2908" s="429" t="s">
        <v>7203</v>
      </c>
    </row>
    <row r="2909" spans="1:23" ht="21" x14ac:dyDescent="0.25">
      <c r="A2909" s="88">
        <v>2899</v>
      </c>
      <c r="B2909" s="673" t="s">
        <v>5799</v>
      </c>
      <c r="C2909" s="682" t="s">
        <v>6948</v>
      </c>
      <c r="D2909" s="681" t="str">
        <f>IFERROR(VLOOKUP(CONCATENATE($A2909,"T"),'05 APU'!$1:$1048576,3,),"")</f>
        <v/>
      </c>
      <c r="E2909" s="681" t="str">
        <f>IFERROR(VLOOKUP(CONCATENATE($A2909,"T2"),'05 APU'!$1:$1048576,3,),"")</f>
        <v/>
      </c>
      <c r="F2909" s="681" t="str">
        <f>IFERROR(VLOOKUP(CONCATENATE($A2909,"T3"),'05 APU'!$1:$1048576,3,),"")</f>
        <v/>
      </c>
      <c r="G2909" s="672" t="s">
        <v>138</v>
      </c>
      <c r="H2909" s="351"/>
      <c r="I2909" s="90">
        <f>IFERROR((VLOOKUP(CONCATENATE($A2909,"D"),'05 APU'!$1:$1048576,9,)),0)</f>
        <v>0</v>
      </c>
      <c r="J2909" s="90">
        <f t="shared" si="91"/>
        <v>0</v>
      </c>
      <c r="K2909" s="297" t="str">
        <f>IFERROR(VLOOKUP(CONCATENATE($A2909,"C"),'05 APU'!$1:$1048576,9,),"")</f>
        <v/>
      </c>
      <c r="L2909" s="297" t="str">
        <f>IFERROR(VLOOKUP(CONCATENATE($A2909,"B"),'05 APU'!$1:$1048576,9,),"")</f>
        <v/>
      </c>
      <c r="M2909" s="297" t="str">
        <f>IFERROR(VLOOKUP(CONCATENATE($A2909,"A"),'05 APU'!$1:$1048576,9,),"")</f>
        <v/>
      </c>
      <c r="N2909" s="86"/>
      <c r="O2909" s="90">
        <f>IFERROR(VLOOKUP(CONCATENATE($A2909,"D"),'05 APU'!$T:$AB,9,),0)</f>
        <v>0</v>
      </c>
      <c r="P2909" s="90">
        <f t="shared" si="92"/>
        <v>0</v>
      </c>
      <c r="Q2909" s="90">
        <f>IFERROR(VLOOKUP(CONCATENATE($A2909,"C"),'05 APU'!$T:$AB,9,),0)</f>
        <v>0</v>
      </c>
      <c r="R2909" s="90">
        <f>IFERROR(VLOOKUP(CONCATENATE($A2909,"B"),'05 APU'!$T:$AB,9,),0)</f>
        <v>0</v>
      </c>
      <c r="S2909" s="90">
        <f>IFERROR(VLOOKUP(CONCATENATE($A2909,"A"),'05 APU'!$T:$AB,9,),0)</f>
        <v>0</v>
      </c>
      <c r="U2909" s="421"/>
      <c r="V2909" s="424"/>
      <c r="W2909" s="429" t="s">
        <v>7203</v>
      </c>
    </row>
    <row r="2910" spans="1:23" ht="21" x14ac:dyDescent="0.25">
      <c r="A2910" s="88">
        <v>2900</v>
      </c>
      <c r="B2910" s="673" t="s">
        <v>5800</v>
      </c>
      <c r="C2910" s="682" t="s">
        <v>6949</v>
      </c>
      <c r="D2910" s="681" t="str">
        <f>IFERROR(VLOOKUP(CONCATENATE($A2910,"T"),'05 APU'!$1:$1048576,3,),"")</f>
        <v/>
      </c>
      <c r="E2910" s="681" t="str">
        <f>IFERROR(VLOOKUP(CONCATENATE($A2910,"T2"),'05 APU'!$1:$1048576,3,),"")</f>
        <v/>
      </c>
      <c r="F2910" s="681" t="str">
        <f>IFERROR(VLOOKUP(CONCATENATE($A2910,"T3"),'05 APU'!$1:$1048576,3,),"")</f>
        <v/>
      </c>
      <c r="G2910" s="672" t="s">
        <v>138</v>
      </c>
      <c r="H2910" s="351"/>
      <c r="I2910" s="90">
        <f>IFERROR((VLOOKUP(CONCATENATE($A2910,"D"),'05 APU'!$1:$1048576,9,)),0)</f>
        <v>0</v>
      </c>
      <c r="J2910" s="90">
        <f t="shared" si="91"/>
        <v>0</v>
      </c>
      <c r="K2910" s="297" t="str">
        <f>IFERROR(VLOOKUP(CONCATENATE($A2910,"C"),'05 APU'!$1:$1048576,9,),"")</f>
        <v/>
      </c>
      <c r="L2910" s="297" t="str">
        <f>IFERROR(VLOOKUP(CONCATENATE($A2910,"B"),'05 APU'!$1:$1048576,9,),"")</f>
        <v/>
      </c>
      <c r="M2910" s="297" t="str">
        <f>IFERROR(VLOOKUP(CONCATENATE($A2910,"A"),'05 APU'!$1:$1048576,9,),"")</f>
        <v/>
      </c>
      <c r="N2910" s="86"/>
      <c r="O2910" s="90">
        <f>IFERROR(VLOOKUP(CONCATENATE($A2910,"D"),'05 APU'!$T:$AB,9,),0)</f>
        <v>0</v>
      </c>
      <c r="P2910" s="90">
        <f t="shared" si="92"/>
        <v>0</v>
      </c>
      <c r="Q2910" s="90">
        <f>IFERROR(VLOOKUP(CONCATENATE($A2910,"C"),'05 APU'!$T:$AB,9,),0)</f>
        <v>0</v>
      </c>
      <c r="R2910" s="90">
        <f>IFERROR(VLOOKUP(CONCATENATE($A2910,"B"),'05 APU'!$T:$AB,9,),0)</f>
        <v>0</v>
      </c>
      <c r="S2910" s="90">
        <f>IFERROR(VLOOKUP(CONCATENATE($A2910,"A"),'05 APU'!$T:$AB,9,),0)</f>
        <v>0</v>
      </c>
      <c r="U2910" s="421"/>
      <c r="V2910" s="424"/>
      <c r="W2910" s="429" t="s">
        <v>7203</v>
      </c>
    </row>
    <row r="2911" spans="1:23" ht="21" x14ac:dyDescent="0.25">
      <c r="A2911" s="88">
        <v>2901</v>
      </c>
      <c r="B2911" s="673" t="s">
        <v>5801</v>
      </c>
      <c r="C2911" s="682" t="s">
        <v>6950</v>
      </c>
      <c r="D2911" s="681" t="str">
        <f>IFERROR(VLOOKUP(CONCATENATE($A2911,"T"),'05 APU'!$1:$1048576,3,),"")</f>
        <v/>
      </c>
      <c r="E2911" s="681" t="str">
        <f>IFERROR(VLOOKUP(CONCATENATE($A2911,"T2"),'05 APU'!$1:$1048576,3,),"")</f>
        <v/>
      </c>
      <c r="F2911" s="681" t="str">
        <f>IFERROR(VLOOKUP(CONCATENATE($A2911,"T3"),'05 APU'!$1:$1048576,3,),"")</f>
        <v/>
      </c>
      <c r="G2911" s="672" t="s">
        <v>138</v>
      </c>
      <c r="H2911" s="351"/>
      <c r="I2911" s="90">
        <f>IFERROR((VLOOKUP(CONCATENATE($A2911,"D"),'05 APU'!$1:$1048576,9,)),0)</f>
        <v>0</v>
      </c>
      <c r="J2911" s="90">
        <f t="shared" si="91"/>
        <v>0</v>
      </c>
      <c r="K2911" s="297" t="str">
        <f>IFERROR(VLOOKUP(CONCATENATE($A2911,"C"),'05 APU'!$1:$1048576,9,),"")</f>
        <v/>
      </c>
      <c r="L2911" s="297" t="str">
        <f>IFERROR(VLOOKUP(CONCATENATE($A2911,"B"),'05 APU'!$1:$1048576,9,),"")</f>
        <v/>
      </c>
      <c r="M2911" s="297" t="str">
        <f>IFERROR(VLOOKUP(CONCATENATE($A2911,"A"),'05 APU'!$1:$1048576,9,),"")</f>
        <v/>
      </c>
      <c r="N2911" s="86"/>
      <c r="O2911" s="90">
        <f>IFERROR(VLOOKUP(CONCATENATE($A2911,"D"),'05 APU'!$T:$AB,9,),0)</f>
        <v>0</v>
      </c>
      <c r="P2911" s="90">
        <f t="shared" si="92"/>
        <v>0</v>
      </c>
      <c r="Q2911" s="90">
        <f>IFERROR(VLOOKUP(CONCATENATE($A2911,"C"),'05 APU'!$T:$AB,9,),0)</f>
        <v>0</v>
      </c>
      <c r="R2911" s="90">
        <f>IFERROR(VLOOKUP(CONCATENATE($A2911,"B"),'05 APU'!$T:$AB,9,),0)</f>
        <v>0</v>
      </c>
      <c r="S2911" s="90">
        <f>IFERROR(VLOOKUP(CONCATENATE($A2911,"A"),'05 APU'!$T:$AB,9,),0)</f>
        <v>0</v>
      </c>
      <c r="U2911" s="421"/>
      <c r="V2911" s="424"/>
      <c r="W2911" s="429" t="s">
        <v>7203</v>
      </c>
    </row>
    <row r="2912" spans="1:23" ht="21" x14ac:dyDescent="0.25">
      <c r="A2912" s="88">
        <v>2902</v>
      </c>
      <c r="B2912" s="673" t="s">
        <v>5802</v>
      </c>
      <c r="C2912" s="682" t="s">
        <v>6951</v>
      </c>
      <c r="D2912" s="681" t="str">
        <f>IFERROR(VLOOKUP(CONCATENATE($A2912,"T"),'05 APU'!$1:$1048576,3,),"")</f>
        <v/>
      </c>
      <c r="E2912" s="681" t="str">
        <f>IFERROR(VLOOKUP(CONCATENATE($A2912,"T2"),'05 APU'!$1:$1048576,3,),"")</f>
        <v/>
      </c>
      <c r="F2912" s="681" t="str">
        <f>IFERROR(VLOOKUP(CONCATENATE($A2912,"T3"),'05 APU'!$1:$1048576,3,),"")</f>
        <v/>
      </c>
      <c r="G2912" s="672" t="s">
        <v>138</v>
      </c>
      <c r="H2912" s="351"/>
      <c r="I2912" s="90">
        <f>IFERROR((VLOOKUP(CONCATENATE($A2912,"D"),'05 APU'!$1:$1048576,9,)),0)</f>
        <v>0</v>
      </c>
      <c r="J2912" s="90">
        <f t="shared" si="91"/>
        <v>0</v>
      </c>
      <c r="K2912" s="297" t="str">
        <f>IFERROR(VLOOKUP(CONCATENATE($A2912,"C"),'05 APU'!$1:$1048576,9,),"")</f>
        <v/>
      </c>
      <c r="L2912" s="297" t="str">
        <f>IFERROR(VLOOKUP(CONCATENATE($A2912,"B"),'05 APU'!$1:$1048576,9,),"")</f>
        <v/>
      </c>
      <c r="M2912" s="297" t="str">
        <f>IFERROR(VLOOKUP(CONCATENATE($A2912,"A"),'05 APU'!$1:$1048576,9,),"")</f>
        <v/>
      </c>
      <c r="N2912" s="86"/>
      <c r="O2912" s="90">
        <f>IFERROR(VLOOKUP(CONCATENATE($A2912,"D"),'05 APU'!$T:$AB,9,),0)</f>
        <v>0</v>
      </c>
      <c r="P2912" s="90">
        <f t="shared" si="92"/>
        <v>0</v>
      </c>
      <c r="Q2912" s="90">
        <f>IFERROR(VLOOKUP(CONCATENATE($A2912,"C"),'05 APU'!$T:$AB,9,),0)</f>
        <v>0</v>
      </c>
      <c r="R2912" s="90">
        <f>IFERROR(VLOOKUP(CONCATENATE($A2912,"B"),'05 APU'!$T:$AB,9,),0)</f>
        <v>0</v>
      </c>
      <c r="S2912" s="90">
        <f>IFERROR(VLOOKUP(CONCATENATE($A2912,"A"),'05 APU'!$T:$AB,9,),0)</f>
        <v>0</v>
      </c>
      <c r="U2912" s="421"/>
      <c r="V2912" s="424"/>
      <c r="W2912" s="429" t="s">
        <v>7203</v>
      </c>
    </row>
    <row r="2913" spans="1:23" ht="21" x14ac:dyDescent="0.25">
      <c r="A2913" s="88">
        <v>2903</v>
      </c>
      <c r="B2913" s="673" t="s">
        <v>5803</v>
      </c>
      <c r="C2913" s="682" t="s">
        <v>6952</v>
      </c>
      <c r="D2913" s="681" t="str">
        <f>IFERROR(VLOOKUP(CONCATENATE($A2913,"T"),'05 APU'!$1:$1048576,3,),"")</f>
        <v/>
      </c>
      <c r="E2913" s="681" t="str">
        <f>IFERROR(VLOOKUP(CONCATENATE($A2913,"T2"),'05 APU'!$1:$1048576,3,),"")</f>
        <v/>
      </c>
      <c r="F2913" s="681" t="str">
        <f>IFERROR(VLOOKUP(CONCATENATE($A2913,"T3"),'05 APU'!$1:$1048576,3,),"")</f>
        <v/>
      </c>
      <c r="G2913" s="672" t="s">
        <v>138</v>
      </c>
      <c r="H2913" s="351"/>
      <c r="I2913" s="90">
        <f>IFERROR((VLOOKUP(CONCATENATE($A2913,"D"),'05 APU'!$1:$1048576,9,)),0)</f>
        <v>0</v>
      </c>
      <c r="J2913" s="90">
        <f t="shared" si="91"/>
        <v>0</v>
      </c>
      <c r="K2913" s="297" t="str">
        <f>IFERROR(VLOOKUP(CONCATENATE($A2913,"C"),'05 APU'!$1:$1048576,9,),"")</f>
        <v/>
      </c>
      <c r="L2913" s="297" t="str">
        <f>IFERROR(VLOOKUP(CONCATENATE($A2913,"B"),'05 APU'!$1:$1048576,9,),"")</f>
        <v/>
      </c>
      <c r="M2913" s="297" t="str">
        <f>IFERROR(VLOOKUP(CONCATENATE($A2913,"A"),'05 APU'!$1:$1048576,9,),"")</f>
        <v/>
      </c>
      <c r="N2913" s="86"/>
      <c r="O2913" s="90">
        <f>IFERROR(VLOOKUP(CONCATENATE($A2913,"D"),'05 APU'!$T:$AB,9,),0)</f>
        <v>0</v>
      </c>
      <c r="P2913" s="90">
        <f t="shared" si="92"/>
        <v>0</v>
      </c>
      <c r="Q2913" s="90">
        <f>IFERROR(VLOOKUP(CONCATENATE($A2913,"C"),'05 APU'!$T:$AB,9,),0)</f>
        <v>0</v>
      </c>
      <c r="R2913" s="90">
        <f>IFERROR(VLOOKUP(CONCATENATE($A2913,"B"),'05 APU'!$T:$AB,9,),0)</f>
        <v>0</v>
      </c>
      <c r="S2913" s="90">
        <f>IFERROR(VLOOKUP(CONCATENATE($A2913,"A"),'05 APU'!$T:$AB,9,),0)</f>
        <v>0</v>
      </c>
      <c r="U2913" s="421"/>
      <c r="V2913" s="424"/>
      <c r="W2913" s="429" t="s">
        <v>7203</v>
      </c>
    </row>
    <row r="2914" spans="1:23" ht="21" x14ac:dyDescent="0.25">
      <c r="A2914" s="88">
        <v>2904</v>
      </c>
      <c r="B2914" s="673" t="s">
        <v>5804</v>
      </c>
      <c r="C2914" s="682" t="s">
        <v>6953</v>
      </c>
      <c r="D2914" s="681" t="str">
        <f>IFERROR(VLOOKUP(CONCATENATE($A2914,"T"),'05 APU'!$1:$1048576,3,),"")</f>
        <v/>
      </c>
      <c r="E2914" s="681" t="str">
        <f>IFERROR(VLOOKUP(CONCATENATE($A2914,"T2"),'05 APU'!$1:$1048576,3,),"")</f>
        <v/>
      </c>
      <c r="F2914" s="681" t="str">
        <f>IFERROR(VLOOKUP(CONCATENATE($A2914,"T3"),'05 APU'!$1:$1048576,3,),"")</f>
        <v/>
      </c>
      <c r="G2914" s="672" t="s">
        <v>138</v>
      </c>
      <c r="H2914" s="351"/>
      <c r="I2914" s="90">
        <f>IFERROR((VLOOKUP(CONCATENATE($A2914,"D"),'05 APU'!$1:$1048576,9,)),0)</f>
        <v>0</v>
      </c>
      <c r="J2914" s="90">
        <f t="shared" si="91"/>
        <v>0</v>
      </c>
      <c r="K2914" s="297" t="str">
        <f>IFERROR(VLOOKUP(CONCATENATE($A2914,"C"),'05 APU'!$1:$1048576,9,),"")</f>
        <v/>
      </c>
      <c r="L2914" s="297" t="str">
        <f>IFERROR(VLOOKUP(CONCATENATE($A2914,"B"),'05 APU'!$1:$1048576,9,),"")</f>
        <v/>
      </c>
      <c r="M2914" s="297" t="str">
        <f>IFERROR(VLOOKUP(CONCATENATE($A2914,"A"),'05 APU'!$1:$1048576,9,),"")</f>
        <v/>
      </c>
      <c r="N2914" s="86"/>
      <c r="O2914" s="90">
        <f>IFERROR(VLOOKUP(CONCATENATE($A2914,"D"),'05 APU'!$T:$AB,9,),0)</f>
        <v>0</v>
      </c>
      <c r="P2914" s="90">
        <f t="shared" si="92"/>
        <v>0</v>
      </c>
      <c r="Q2914" s="90">
        <f>IFERROR(VLOOKUP(CONCATENATE($A2914,"C"),'05 APU'!$T:$AB,9,),0)</f>
        <v>0</v>
      </c>
      <c r="R2914" s="90">
        <f>IFERROR(VLOOKUP(CONCATENATE($A2914,"B"),'05 APU'!$T:$AB,9,),0)</f>
        <v>0</v>
      </c>
      <c r="S2914" s="90">
        <f>IFERROR(VLOOKUP(CONCATENATE($A2914,"A"),'05 APU'!$T:$AB,9,),0)</f>
        <v>0</v>
      </c>
      <c r="U2914" s="421"/>
      <c r="V2914" s="424"/>
      <c r="W2914" s="429" t="s">
        <v>7203</v>
      </c>
    </row>
    <row r="2915" spans="1:23" ht="21" x14ac:dyDescent="0.25">
      <c r="A2915" s="88">
        <v>2905</v>
      </c>
      <c r="B2915" s="673" t="s">
        <v>5805</v>
      </c>
      <c r="C2915" s="682" t="s">
        <v>6954</v>
      </c>
      <c r="D2915" s="681" t="str">
        <f>IFERROR(VLOOKUP(CONCATENATE($A2915,"T"),'05 APU'!$1:$1048576,3,),"")</f>
        <v/>
      </c>
      <c r="E2915" s="681" t="str">
        <f>IFERROR(VLOOKUP(CONCATENATE($A2915,"T2"),'05 APU'!$1:$1048576,3,),"")</f>
        <v/>
      </c>
      <c r="F2915" s="681" t="str">
        <f>IFERROR(VLOOKUP(CONCATENATE($A2915,"T3"),'05 APU'!$1:$1048576,3,),"")</f>
        <v/>
      </c>
      <c r="G2915" s="672" t="s">
        <v>138</v>
      </c>
      <c r="H2915" s="351"/>
      <c r="I2915" s="90">
        <f>IFERROR((VLOOKUP(CONCATENATE($A2915,"D"),'05 APU'!$1:$1048576,9,)),0)</f>
        <v>0</v>
      </c>
      <c r="J2915" s="90">
        <f t="shared" si="91"/>
        <v>0</v>
      </c>
      <c r="K2915" s="297" t="str">
        <f>IFERROR(VLOOKUP(CONCATENATE($A2915,"C"),'05 APU'!$1:$1048576,9,),"")</f>
        <v/>
      </c>
      <c r="L2915" s="297" t="str">
        <f>IFERROR(VLOOKUP(CONCATENATE($A2915,"B"),'05 APU'!$1:$1048576,9,),"")</f>
        <v/>
      </c>
      <c r="M2915" s="297" t="str">
        <f>IFERROR(VLOOKUP(CONCATENATE($A2915,"A"),'05 APU'!$1:$1048576,9,),"")</f>
        <v/>
      </c>
      <c r="N2915" s="86"/>
      <c r="O2915" s="90">
        <f>IFERROR(VLOOKUP(CONCATENATE($A2915,"D"),'05 APU'!$T:$AB,9,),0)</f>
        <v>0</v>
      </c>
      <c r="P2915" s="90">
        <f t="shared" si="92"/>
        <v>0</v>
      </c>
      <c r="Q2915" s="90">
        <f>IFERROR(VLOOKUP(CONCATENATE($A2915,"C"),'05 APU'!$T:$AB,9,),0)</f>
        <v>0</v>
      </c>
      <c r="R2915" s="90">
        <f>IFERROR(VLOOKUP(CONCATENATE($A2915,"B"),'05 APU'!$T:$AB,9,),0)</f>
        <v>0</v>
      </c>
      <c r="S2915" s="90">
        <f>IFERROR(VLOOKUP(CONCATENATE($A2915,"A"),'05 APU'!$T:$AB,9,),0)</f>
        <v>0</v>
      </c>
      <c r="U2915" s="421"/>
      <c r="V2915" s="424"/>
      <c r="W2915" s="429" t="s">
        <v>7203</v>
      </c>
    </row>
    <row r="2916" spans="1:23" ht="21" x14ac:dyDescent="0.25">
      <c r="A2916" s="88">
        <v>2906</v>
      </c>
      <c r="B2916" s="673" t="s">
        <v>5806</v>
      </c>
      <c r="C2916" s="682" t="s">
        <v>6955</v>
      </c>
      <c r="D2916" s="681" t="str">
        <f>IFERROR(VLOOKUP(CONCATENATE($A2916,"T"),'05 APU'!$1:$1048576,3,),"")</f>
        <v/>
      </c>
      <c r="E2916" s="681" t="str">
        <f>IFERROR(VLOOKUP(CONCATENATE($A2916,"T2"),'05 APU'!$1:$1048576,3,),"")</f>
        <v/>
      </c>
      <c r="F2916" s="681" t="str">
        <f>IFERROR(VLOOKUP(CONCATENATE($A2916,"T3"),'05 APU'!$1:$1048576,3,),"")</f>
        <v/>
      </c>
      <c r="G2916" s="672" t="s">
        <v>138</v>
      </c>
      <c r="H2916" s="351"/>
      <c r="I2916" s="90">
        <f>IFERROR((VLOOKUP(CONCATENATE($A2916,"D"),'05 APU'!$1:$1048576,9,)),0)</f>
        <v>0</v>
      </c>
      <c r="J2916" s="90">
        <f t="shared" si="91"/>
        <v>0</v>
      </c>
      <c r="K2916" s="297" t="str">
        <f>IFERROR(VLOOKUP(CONCATENATE($A2916,"C"),'05 APU'!$1:$1048576,9,),"")</f>
        <v/>
      </c>
      <c r="L2916" s="297" t="str">
        <f>IFERROR(VLOOKUP(CONCATENATE($A2916,"B"),'05 APU'!$1:$1048576,9,),"")</f>
        <v/>
      </c>
      <c r="M2916" s="297" t="str">
        <f>IFERROR(VLOOKUP(CONCATENATE($A2916,"A"),'05 APU'!$1:$1048576,9,),"")</f>
        <v/>
      </c>
      <c r="N2916" s="86"/>
      <c r="O2916" s="90">
        <f>IFERROR(VLOOKUP(CONCATENATE($A2916,"D"),'05 APU'!$T:$AB,9,),0)</f>
        <v>0</v>
      </c>
      <c r="P2916" s="90">
        <f t="shared" si="92"/>
        <v>0</v>
      </c>
      <c r="Q2916" s="90">
        <f>IFERROR(VLOOKUP(CONCATENATE($A2916,"C"),'05 APU'!$T:$AB,9,),0)</f>
        <v>0</v>
      </c>
      <c r="R2916" s="90">
        <f>IFERROR(VLOOKUP(CONCATENATE($A2916,"B"),'05 APU'!$T:$AB,9,),0)</f>
        <v>0</v>
      </c>
      <c r="S2916" s="90">
        <f>IFERROR(VLOOKUP(CONCATENATE($A2916,"A"),'05 APU'!$T:$AB,9,),0)</f>
        <v>0</v>
      </c>
      <c r="U2916" s="421"/>
      <c r="V2916" s="424"/>
      <c r="W2916" s="429" t="s">
        <v>7203</v>
      </c>
    </row>
    <row r="2917" spans="1:23" ht="21" x14ac:dyDescent="0.25">
      <c r="A2917" s="88">
        <v>2907</v>
      </c>
      <c r="B2917" s="673" t="s">
        <v>5807</v>
      </c>
      <c r="C2917" s="682" t="s">
        <v>6956</v>
      </c>
      <c r="D2917" s="681" t="str">
        <f>IFERROR(VLOOKUP(CONCATENATE($A2917,"T"),'05 APU'!$1:$1048576,3,),"")</f>
        <v/>
      </c>
      <c r="E2917" s="681" t="str">
        <f>IFERROR(VLOOKUP(CONCATENATE($A2917,"T2"),'05 APU'!$1:$1048576,3,),"")</f>
        <v/>
      </c>
      <c r="F2917" s="681" t="str">
        <f>IFERROR(VLOOKUP(CONCATENATE($A2917,"T3"),'05 APU'!$1:$1048576,3,),"")</f>
        <v/>
      </c>
      <c r="G2917" s="672" t="s">
        <v>138</v>
      </c>
      <c r="H2917" s="351"/>
      <c r="I2917" s="90">
        <f>IFERROR((VLOOKUP(CONCATENATE($A2917,"D"),'05 APU'!$1:$1048576,9,)),0)</f>
        <v>0</v>
      </c>
      <c r="J2917" s="90">
        <f t="shared" si="91"/>
        <v>0</v>
      </c>
      <c r="K2917" s="297" t="str">
        <f>IFERROR(VLOOKUP(CONCATENATE($A2917,"C"),'05 APU'!$1:$1048576,9,),"")</f>
        <v/>
      </c>
      <c r="L2917" s="297" t="str">
        <f>IFERROR(VLOOKUP(CONCATENATE($A2917,"B"),'05 APU'!$1:$1048576,9,),"")</f>
        <v/>
      </c>
      <c r="M2917" s="297" t="str">
        <f>IFERROR(VLOOKUP(CONCATENATE($A2917,"A"),'05 APU'!$1:$1048576,9,),"")</f>
        <v/>
      </c>
      <c r="N2917" s="86"/>
      <c r="O2917" s="90">
        <f>IFERROR(VLOOKUP(CONCATENATE($A2917,"D"),'05 APU'!$T:$AB,9,),0)</f>
        <v>0</v>
      </c>
      <c r="P2917" s="90">
        <f t="shared" si="92"/>
        <v>0</v>
      </c>
      <c r="Q2917" s="90">
        <f>IFERROR(VLOOKUP(CONCATENATE($A2917,"C"),'05 APU'!$T:$AB,9,),0)</f>
        <v>0</v>
      </c>
      <c r="R2917" s="90">
        <f>IFERROR(VLOOKUP(CONCATENATE($A2917,"B"),'05 APU'!$T:$AB,9,),0)</f>
        <v>0</v>
      </c>
      <c r="S2917" s="90">
        <f>IFERROR(VLOOKUP(CONCATENATE($A2917,"A"),'05 APU'!$T:$AB,9,),0)</f>
        <v>0</v>
      </c>
      <c r="U2917" s="421"/>
      <c r="V2917" s="424"/>
      <c r="W2917" s="429" t="s">
        <v>7203</v>
      </c>
    </row>
    <row r="2918" spans="1:23" ht="21" x14ac:dyDescent="0.25">
      <c r="A2918" s="88">
        <v>2908</v>
      </c>
      <c r="B2918" s="673" t="s">
        <v>5808</v>
      </c>
      <c r="C2918" s="682" t="s">
        <v>6957</v>
      </c>
      <c r="D2918" s="681" t="str">
        <f>IFERROR(VLOOKUP(CONCATENATE($A2918,"T"),'05 APU'!$1:$1048576,3,),"")</f>
        <v/>
      </c>
      <c r="E2918" s="681" t="str">
        <f>IFERROR(VLOOKUP(CONCATENATE($A2918,"T2"),'05 APU'!$1:$1048576,3,),"")</f>
        <v/>
      </c>
      <c r="F2918" s="681" t="str">
        <f>IFERROR(VLOOKUP(CONCATENATE($A2918,"T3"),'05 APU'!$1:$1048576,3,),"")</f>
        <v/>
      </c>
      <c r="G2918" s="672" t="s">
        <v>138</v>
      </c>
      <c r="H2918" s="351"/>
      <c r="I2918" s="90">
        <f>IFERROR((VLOOKUP(CONCATENATE($A2918,"D"),'05 APU'!$1:$1048576,9,)),0)</f>
        <v>0</v>
      </c>
      <c r="J2918" s="90">
        <f t="shared" si="91"/>
        <v>0</v>
      </c>
      <c r="K2918" s="297" t="str">
        <f>IFERROR(VLOOKUP(CONCATENATE($A2918,"C"),'05 APU'!$1:$1048576,9,),"")</f>
        <v/>
      </c>
      <c r="L2918" s="297" t="str">
        <f>IFERROR(VLOOKUP(CONCATENATE($A2918,"B"),'05 APU'!$1:$1048576,9,),"")</f>
        <v/>
      </c>
      <c r="M2918" s="297" t="str">
        <f>IFERROR(VLOOKUP(CONCATENATE($A2918,"A"),'05 APU'!$1:$1048576,9,),"")</f>
        <v/>
      </c>
      <c r="N2918" s="86"/>
      <c r="O2918" s="90">
        <f>IFERROR(VLOOKUP(CONCATENATE($A2918,"D"),'05 APU'!$T:$AB,9,),0)</f>
        <v>0</v>
      </c>
      <c r="P2918" s="90">
        <f t="shared" si="92"/>
        <v>0</v>
      </c>
      <c r="Q2918" s="90">
        <f>IFERROR(VLOOKUP(CONCATENATE($A2918,"C"),'05 APU'!$T:$AB,9,),0)</f>
        <v>0</v>
      </c>
      <c r="R2918" s="90">
        <f>IFERROR(VLOOKUP(CONCATENATE($A2918,"B"),'05 APU'!$T:$AB,9,),0)</f>
        <v>0</v>
      </c>
      <c r="S2918" s="90">
        <f>IFERROR(VLOOKUP(CONCATENATE($A2918,"A"),'05 APU'!$T:$AB,9,),0)</f>
        <v>0</v>
      </c>
      <c r="U2918" s="421"/>
      <c r="V2918" s="424"/>
      <c r="W2918" s="429" t="s">
        <v>7203</v>
      </c>
    </row>
    <row r="2919" spans="1:23" ht="21" x14ac:dyDescent="0.25">
      <c r="A2919" s="88">
        <v>2909</v>
      </c>
      <c r="B2919" s="673" t="s">
        <v>5809</v>
      </c>
      <c r="C2919" s="682" t="s">
        <v>6958</v>
      </c>
      <c r="D2919" s="681" t="str">
        <f>IFERROR(VLOOKUP(CONCATENATE($A2919,"T"),'05 APU'!$1:$1048576,3,),"")</f>
        <v/>
      </c>
      <c r="E2919" s="681" t="str">
        <f>IFERROR(VLOOKUP(CONCATENATE($A2919,"T2"),'05 APU'!$1:$1048576,3,),"")</f>
        <v/>
      </c>
      <c r="F2919" s="681" t="str">
        <f>IFERROR(VLOOKUP(CONCATENATE($A2919,"T3"),'05 APU'!$1:$1048576,3,),"")</f>
        <v/>
      </c>
      <c r="G2919" s="672" t="s">
        <v>138</v>
      </c>
      <c r="H2919" s="351"/>
      <c r="I2919" s="90">
        <f>IFERROR((VLOOKUP(CONCATENATE($A2919,"D"),'05 APU'!$1:$1048576,9,)),0)</f>
        <v>0</v>
      </c>
      <c r="J2919" s="90">
        <f t="shared" si="91"/>
        <v>0</v>
      </c>
      <c r="K2919" s="297" t="str">
        <f>IFERROR(VLOOKUP(CONCATENATE($A2919,"C"),'05 APU'!$1:$1048576,9,),"")</f>
        <v/>
      </c>
      <c r="L2919" s="297" t="str">
        <f>IFERROR(VLOOKUP(CONCATENATE($A2919,"B"),'05 APU'!$1:$1048576,9,),"")</f>
        <v/>
      </c>
      <c r="M2919" s="297" t="str">
        <f>IFERROR(VLOOKUP(CONCATENATE($A2919,"A"),'05 APU'!$1:$1048576,9,),"")</f>
        <v/>
      </c>
      <c r="N2919" s="86"/>
      <c r="O2919" s="90">
        <f>IFERROR(VLOOKUP(CONCATENATE($A2919,"D"),'05 APU'!$T:$AB,9,),0)</f>
        <v>0</v>
      </c>
      <c r="P2919" s="90">
        <f t="shared" si="92"/>
        <v>0</v>
      </c>
      <c r="Q2919" s="90">
        <f>IFERROR(VLOOKUP(CONCATENATE($A2919,"C"),'05 APU'!$T:$AB,9,),0)</f>
        <v>0</v>
      </c>
      <c r="R2919" s="90">
        <f>IFERROR(VLOOKUP(CONCATENATE($A2919,"B"),'05 APU'!$T:$AB,9,),0)</f>
        <v>0</v>
      </c>
      <c r="S2919" s="90">
        <f>IFERROR(VLOOKUP(CONCATENATE($A2919,"A"),'05 APU'!$T:$AB,9,),0)</f>
        <v>0</v>
      </c>
      <c r="U2919" s="421"/>
      <c r="V2919" s="424"/>
      <c r="W2919" s="429" t="s">
        <v>7203</v>
      </c>
    </row>
    <row r="2920" spans="1:23" ht="21" x14ac:dyDescent="0.25">
      <c r="A2920" s="88">
        <v>2910</v>
      </c>
      <c r="B2920" s="673" t="s">
        <v>5810</v>
      </c>
      <c r="C2920" s="682" t="s">
        <v>6959</v>
      </c>
      <c r="D2920" s="681" t="str">
        <f>IFERROR(VLOOKUP(CONCATENATE($A2920,"T"),'05 APU'!$1:$1048576,3,),"")</f>
        <v/>
      </c>
      <c r="E2920" s="681" t="str">
        <f>IFERROR(VLOOKUP(CONCATENATE($A2920,"T2"),'05 APU'!$1:$1048576,3,),"")</f>
        <v/>
      </c>
      <c r="F2920" s="681" t="str">
        <f>IFERROR(VLOOKUP(CONCATENATE($A2920,"T3"),'05 APU'!$1:$1048576,3,),"")</f>
        <v/>
      </c>
      <c r="G2920" s="672" t="s">
        <v>138</v>
      </c>
      <c r="H2920" s="351"/>
      <c r="I2920" s="90">
        <f>IFERROR((VLOOKUP(CONCATENATE($A2920,"D"),'05 APU'!$1:$1048576,9,)),0)</f>
        <v>0</v>
      </c>
      <c r="J2920" s="90">
        <f t="shared" si="91"/>
        <v>0</v>
      </c>
      <c r="K2920" s="297" t="str">
        <f>IFERROR(VLOOKUP(CONCATENATE($A2920,"C"),'05 APU'!$1:$1048576,9,),"")</f>
        <v/>
      </c>
      <c r="L2920" s="297" t="str">
        <f>IFERROR(VLOOKUP(CONCATENATE($A2920,"B"),'05 APU'!$1:$1048576,9,),"")</f>
        <v/>
      </c>
      <c r="M2920" s="297" t="str">
        <f>IFERROR(VLOOKUP(CONCATENATE($A2920,"A"),'05 APU'!$1:$1048576,9,),"")</f>
        <v/>
      </c>
      <c r="N2920" s="86"/>
      <c r="O2920" s="90">
        <f>IFERROR(VLOOKUP(CONCATENATE($A2920,"D"),'05 APU'!$T:$AB,9,),0)</f>
        <v>0</v>
      </c>
      <c r="P2920" s="90">
        <f t="shared" si="92"/>
        <v>0</v>
      </c>
      <c r="Q2920" s="90">
        <f>IFERROR(VLOOKUP(CONCATENATE($A2920,"C"),'05 APU'!$T:$AB,9,),0)</f>
        <v>0</v>
      </c>
      <c r="R2920" s="90">
        <f>IFERROR(VLOOKUP(CONCATENATE($A2920,"B"),'05 APU'!$T:$AB,9,),0)</f>
        <v>0</v>
      </c>
      <c r="S2920" s="90">
        <f>IFERROR(VLOOKUP(CONCATENATE($A2920,"A"),'05 APU'!$T:$AB,9,),0)</f>
        <v>0</v>
      </c>
      <c r="U2920" s="421"/>
      <c r="V2920" s="424"/>
      <c r="W2920" s="429" t="s">
        <v>7203</v>
      </c>
    </row>
    <row r="2921" spans="1:23" ht="21" x14ac:dyDescent="0.25">
      <c r="A2921" s="88">
        <v>2911</v>
      </c>
      <c r="B2921" s="673" t="s">
        <v>5811</v>
      </c>
      <c r="C2921" s="682" t="s">
        <v>6960</v>
      </c>
      <c r="D2921" s="681" t="str">
        <f>IFERROR(VLOOKUP(CONCATENATE($A2921,"T"),'05 APU'!$1:$1048576,3,),"")</f>
        <v/>
      </c>
      <c r="E2921" s="681" t="str">
        <f>IFERROR(VLOOKUP(CONCATENATE($A2921,"T2"),'05 APU'!$1:$1048576,3,),"")</f>
        <v/>
      </c>
      <c r="F2921" s="681" t="str">
        <f>IFERROR(VLOOKUP(CONCATENATE($A2921,"T3"),'05 APU'!$1:$1048576,3,),"")</f>
        <v/>
      </c>
      <c r="G2921" s="672" t="s">
        <v>138</v>
      </c>
      <c r="H2921" s="351"/>
      <c r="I2921" s="90">
        <f>IFERROR((VLOOKUP(CONCATENATE($A2921,"D"),'05 APU'!$1:$1048576,9,)),0)</f>
        <v>0</v>
      </c>
      <c r="J2921" s="90">
        <f t="shared" si="91"/>
        <v>0</v>
      </c>
      <c r="K2921" s="297" t="str">
        <f>IFERROR(VLOOKUP(CONCATENATE($A2921,"C"),'05 APU'!$1:$1048576,9,),"")</f>
        <v/>
      </c>
      <c r="L2921" s="297" t="str">
        <f>IFERROR(VLOOKUP(CONCATENATE($A2921,"B"),'05 APU'!$1:$1048576,9,),"")</f>
        <v/>
      </c>
      <c r="M2921" s="297" t="str">
        <f>IFERROR(VLOOKUP(CONCATENATE($A2921,"A"),'05 APU'!$1:$1048576,9,),"")</f>
        <v/>
      </c>
      <c r="N2921" s="86"/>
      <c r="O2921" s="90">
        <f>IFERROR(VLOOKUP(CONCATENATE($A2921,"D"),'05 APU'!$T:$AB,9,),0)</f>
        <v>0</v>
      </c>
      <c r="P2921" s="90">
        <f t="shared" si="92"/>
        <v>0</v>
      </c>
      <c r="Q2921" s="90">
        <f>IFERROR(VLOOKUP(CONCATENATE($A2921,"C"),'05 APU'!$T:$AB,9,),0)</f>
        <v>0</v>
      </c>
      <c r="R2921" s="90">
        <f>IFERROR(VLOOKUP(CONCATENATE($A2921,"B"),'05 APU'!$T:$AB,9,),0)</f>
        <v>0</v>
      </c>
      <c r="S2921" s="90">
        <f>IFERROR(VLOOKUP(CONCATENATE($A2921,"A"),'05 APU'!$T:$AB,9,),0)</f>
        <v>0</v>
      </c>
      <c r="U2921" s="421"/>
      <c r="V2921" s="424"/>
      <c r="W2921" s="429" t="s">
        <v>7203</v>
      </c>
    </row>
    <row r="2922" spans="1:23" ht="21" x14ac:dyDescent="0.25">
      <c r="A2922" s="88">
        <v>2912</v>
      </c>
      <c r="B2922" s="673" t="s">
        <v>5812</v>
      </c>
      <c r="C2922" s="682" t="s">
        <v>6961</v>
      </c>
      <c r="D2922" s="681" t="str">
        <f>IFERROR(VLOOKUP(CONCATENATE($A2922,"T"),'05 APU'!$1:$1048576,3,),"")</f>
        <v/>
      </c>
      <c r="E2922" s="681" t="str">
        <f>IFERROR(VLOOKUP(CONCATENATE($A2922,"T2"),'05 APU'!$1:$1048576,3,),"")</f>
        <v/>
      </c>
      <c r="F2922" s="681" t="str">
        <f>IFERROR(VLOOKUP(CONCATENATE($A2922,"T3"),'05 APU'!$1:$1048576,3,),"")</f>
        <v/>
      </c>
      <c r="G2922" s="672" t="s">
        <v>138</v>
      </c>
      <c r="H2922" s="351"/>
      <c r="I2922" s="90">
        <f>IFERROR((VLOOKUP(CONCATENATE($A2922,"D"),'05 APU'!$1:$1048576,9,)),0)</f>
        <v>0</v>
      </c>
      <c r="J2922" s="90">
        <f t="shared" si="91"/>
        <v>0</v>
      </c>
      <c r="K2922" s="297" t="str">
        <f>IFERROR(VLOOKUP(CONCATENATE($A2922,"C"),'05 APU'!$1:$1048576,9,),"")</f>
        <v/>
      </c>
      <c r="L2922" s="297" t="str">
        <f>IFERROR(VLOOKUP(CONCATENATE($A2922,"B"),'05 APU'!$1:$1048576,9,),"")</f>
        <v/>
      </c>
      <c r="M2922" s="297" t="str">
        <f>IFERROR(VLOOKUP(CONCATENATE($A2922,"A"),'05 APU'!$1:$1048576,9,),"")</f>
        <v/>
      </c>
      <c r="N2922" s="86"/>
      <c r="O2922" s="90">
        <f>IFERROR(VLOOKUP(CONCATENATE($A2922,"D"),'05 APU'!$T:$AB,9,),0)</f>
        <v>0</v>
      </c>
      <c r="P2922" s="90">
        <f t="shared" si="92"/>
        <v>0</v>
      </c>
      <c r="Q2922" s="90">
        <f>IFERROR(VLOOKUP(CONCATENATE($A2922,"C"),'05 APU'!$T:$AB,9,),0)</f>
        <v>0</v>
      </c>
      <c r="R2922" s="90">
        <f>IFERROR(VLOOKUP(CONCATENATE($A2922,"B"),'05 APU'!$T:$AB,9,),0)</f>
        <v>0</v>
      </c>
      <c r="S2922" s="90">
        <f>IFERROR(VLOOKUP(CONCATENATE($A2922,"A"),'05 APU'!$T:$AB,9,),0)</f>
        <v>0</v>
      </c>
      <c r="U2922" s="421"/>
      <c r="V2922" s="424"/>
      <c r="W2922" s="429" t="s">
        <v>7203</v>
      </c>
    </row>
    <row r="2923" spans="1:23" ht="21" x14ac:dyDescent="0.25">
      <c r="A2923" s="88">
        <v>2913</v>
      </c>
      <c r="B2923" s="673" t="s">
        <v>5813</v>
      </c>
      <c r="C2923" s="682" t="s">
        <v>6962</v>
      </c>
      <c r="D2923" s="681" t="str">
        <f>IFERROR(VLOOKUP(CONCATENATE($A2923,"T"),'05 APU'!$1:$1048576,3,),"")</f>
        <v/>
      </c>
      <c r="E2923" s="681" t="str">
        <f>IFERROR(VLOOKUP(CONCATENATE($A2923,"T2"),'05 APU'!$1:$1048576,3,),"")</f>
        <v/>
      </c>
      <c r="F2923" s="681" t="str">
        <f>IFERROR(VLOOKUP(CONCATENATE($A2923,"T3"),'05 APU'!$1:$1048576,3,),"")</f>
        <v/>
      </c>
      <c r="G2923" s="672" t="s">
        <v>138</v>
      </c>
      <c r="H2923" s="351"/>
      <c r="I2923" s="90">
        <f>IFERROR((VLOOKUP(CONCATENATE($A2923,"D"),'05 APU'!$1:$1048576,9,)),0)</f>
        <v>0</v>
      </c>
      <c r="J2923" s="90">
        <f t="shared" si="91"/>
        <v>0</v>
      </c>
      <c r="K2923" s="297" t="str">
        <f>IFERROR(VLOOKUP(CONCATENATE($A2923,"C"),'05 APU'!$1:$1048576,9,),"")</f>
        <v/>
      </c>
      <c r="L2923" s="297" t="str">
        <f>IFERROR(VLOOKUP(CONCATENATE($A2923,"B"),'05 APU'!$1:$1048576,9,),"")</f>
        <v/>
      </c>
      <c r="M2923" s="297" t="str">
        <f>IFERROR(VLOOKUP(CONCATENATE($A2923,"A"),'05 APU'!$1:$1048576,9,),"")</f>
        <v/>
      </c>
      <c r="N2923" s="86"/>
      <c r="O2923" s="90">
        <f>IFERROR(VLOOKUP(CONCATENATE($A2923,"D"),'05 APU'!$T:$AB,9,),0)</f>
        <v>0</v>
      </c>
      <c r="P2923" s="90">
        <f t="shared" si="92"/>
        <v>0</v>
      </c>
      <c r="Q2923" s="90">
        <f>IFERROR(VLOOKUP(CONCATENATE($A2923,"C"),'05 APU'!$T:$AB,9,),0)</f>
        <v>0</v>
      </c>
      <c r="R2923" s="90">
        <f>IFERROR(VLOOKUP(CONCATENATE($A2923,"B"),'05 APU'!$T:$AB,9,),0)</f>
        <v>0</v>
      </c>
      <c r="S2923" s="90">
        <f>IFERROR(VLOOKUP(CONCATENATE($A2923,"A"),'05 APU'!$T:$AB,9,),0)</f>
        <v>0</v>
      </c>
      <c r="U2923" s="421"/>
      <c r="V2923" s="424"/>
      <c r="W2923" s="429" t="s">
        <v>7203</v>
      </c>
    </row>
    <row r="2924" spans="1:23" ht="21" x14ac:dyDescent="0.25">
      <c r="A2924" s="88">
        <v>2914</v>
      </c>
      <c r="B2924" s="673" t="s">
        <v>5814</v>
      </c>
      <c r="C2924" s="682" t="s">
        <v>6963</v>
      </c>
      <c r="D2924" s="681" t="str">
        <f>IFERROR(VLOOKUP(CONCATENATE($A2924,"T"),'05 APU'!$1:$1048576,3,),"")</f>
        <v/>
      </c>
      <c r="E2924" s="681" t="str">
        <f>IFERROR(VLOOKUP(CONCATENATE($A2924,"T2"),'05 APU'!$1:$1048576,3,),"")</f>
        <v/>
      </c>
      <c r="F2924" s="681" t="str">
        <f>IFERROR(VLOOKUP(CONCATENATE($A2924,"T3"),'05 APU'!$1:$1048576,3,),"")</f>
        <v/>
      </c>
      <c r="G2924" s="672" t="s">
        <v>138</v>
      </c>
      <c r="H2924" s="351"/>
      <c r="I2924" s="90">
        <f>IFERROR((VLOOKUP(CONCATENATE($A2924,"D"),'05 APU'!$1:$1048576,9,)),0)</f>
        <v>0</v>
      </c>
      <c r="J2924" s="90">
        <f t="shared" si="91"/>
        <v>0</v>
      </c>
      <c r="K2924" s="297" t="str">
        <f>IFERROR(VLOOKUP(CONCATENATE($A2924,"C"),'05 APU'!$1:$1048576,9,),"")</f>
        <v/>
      </c>
      <c r="L2924" s="297" t="str">
        <f>IFERROR(VLOOKUP(CONCATENATE($A2924,"B"),'05 APU'!$1:$1048576,9,),"")</f>
        <v/>
      </c>
      <c r="M2924" s="297" t="str">
        <f>IFERROR(VLOOKUP(CONCATENATE($A2924,"A"),'05 APU'!$1:$1048576,9,),"")</f>
        <v/>
      </c>
      <c r="N2924" s="86"/>
      <c r="O2924" s="90">
        <f>IFERROR(VLOOKUP(CONCATENATE($A2924,"D"),'05 APU'!$T:$AB,9,),0)</f>
        <v>0</v>
      </c>
      <c r="P2924" s="90">
        <f t="shared" si="92"/>
        <v>0</v>
      </c>
      <c r="Q2924" s="90">
        <f>IFERROR(VLOOKUP(CONCATENATE($A2924,"C"),'05 APU'!$T:$AB,9,),0)</f>
        <v>0</v>
      </c>
      <c r="R2924" s="90">
        <f>IFERROR(VLOOKUP(CONCATENATE($A2924,"B"),'05 APU'!$T:$AB,9,),0)</f>
        <v>0</v>
      </c>
      <c r="S2924" s="90">
        <f>IFERROR(VLOOKUP(CONCATENATE($A2924,"A"),'05 APU'!$T:$AB,9,),0)</f>
        <v>0</v>
      </c>
      <c r="U2924" s="421"/>
      <c r="V2924" s="424"/>
      <c r="W2924" s="429" t="s">
        <v>7203</v>
      </c>
    </row>
    <row r="2925" spans="1:23" ht="21" x14ac:dyDescent="0.25">
      <c r="A2925" s="88">
        <v>2915</v>
      </c>
      <c r="B2925" s="673" t="s">
        <v>5815</v>
      </c>
      <c r="C2925" s="682" t="s">
        <v>6964</v>
      </c>
      <c r="D2925" s="681" t="str">
        <f>IFERROR(VLOOKUP(CONCATENATE($A2925,"T"),'05 APU'!$1:$1048576,3,),"")</f>
        <v/>
      </c>
      <c r="E2925" s="681" t="str">
        <f>IFERROR(VLOOKUP(CONCATENATE($A2925,"T2"),'05 APU'!$1:$1048576,3,),"")</f>
        <v/>
      </c>
      <c r="F2925" s="681" t="str">
        <f>IFERROR(VLOOKUP(CONCATENATE($A2925,"T3"),'05 APU'!$1:$1048576,3,),"")</f>
        <v/>
      </c>
      <c r="G2925" s="672" t="s">
        <v>138</v>
      </c>
      <c r="H2925" s="351"/>
      <c r="I2925" s="90">
        <f>IFERROR((VLOOKUP(CONCATENATE($A2925,"D"),'05 APU'!$1:$1048576,9,)),0)</f>
        <v>0</v>
      </c>
      <c r="J2925" s="90">
        <f t="shared" si="91"/>
        <v>0</v>
      </c>
      <c r="K2925" s="297" t="str">
        <f>IFERROR(VLOOKUP(CONCATENATE($A2925,"C"),'05 APU'!$1:$1048576,9,),"")</f>
        <v/>
      </c>
      <c r="L2925" s="297" t="str">
        <f>IFERROR(VLOOKUP(CONCATENATE($A2925,"B"),'05 APU'!$1:$1048576,9,),"")</f>
        <v/>
      </c>
      <c r="M2925" s="297" t="str">
        <f>IFERROR(VLOOKUP(CONCATENATE($A2925,"A"),'05 APU'!$1:$1048576,9,),"")</f>
        <v/>
      </c>
      <c r="N2925" s="86"/>
      <c r="O2925" s="90">
        <f>IFERROR(VLOOKUP(CONCATENATE($A2925,"D"),'05 APU'!$T:$AB,9,),0)</f>
        <v>0</v>
      </c>
      <c r="P2925" s="90">
        <f t="shared" si="92"/>
        <v>0</v>
      </c>
      <c r="Q2925" s="90">
        <f>IFERROR(VLOOKUP(CONCATENATE($A2925,"C"),'05 APU'!$T:$AB,9,),0)</f>
        <v>0</v>
      </c>
      <c r="R2925" s="90">
        <f>IFERROR(VLOOKUP(CONCATENATE($A2925,"B"),'05 APU'!$T:$AB,9,),0)</f>
        <v>0</v>
      </c>
      <c r="S2925" s="90">
        <f>IFERROR(VLOOKUP(CONCATENATE($A2925,"A"),'05 APU'!$T:$AB,9,),0)</f>
        <v>0</v>
      </c>
      <c r="U2925" s="421"/>
      <c r="V2925" s="424"/>
      <c r="W2925" s="429" t="s">
        <v>7203</v>
      </c>
    </row>
    <row r="2926" spans="1:23" ht="21" x14ac:dyDescent="0.25">
      <c r="A2926" s="88">
        <v>2916</v>
      </c>
      <c r="B2926" s="673" t="s">
        <v>5816</v>
      </c>
      <c r="C2926" s="682" t="s">
        <v>6965</v>
      </c>
      <c r="D2926" s="681" t="str">
        <f>IFERROR(VLOOKUP(CONCATENATE($A2926,"T"),'05 APU'!$1:$1048576,3,),"")</f>
        <v/>
      </c>
      <c r="E2926" s="681" t="str">
        <f>IFERROR(VLOOKUP(CONCATENATE($A2926,"T2"),'05 APU'!$1:$1048576,3,),"")</f>
        <v/>
      </c>
      <c r="F2926" s="681" t="str">
        <f>IFERROR(VLOOKUP(CONCATENATE($A2926,"T3"),'05 APU'!$1:$1048576,3,),"")</f>
        <v/>
      </c>
      <c r="G2926" s="672" t="s">
        <v>138</v>
      </c>
      <c r="H2926" s="351"/>
      <c r="I2926" s="90">
        <f>IFERROR((VLOOKUP(CONCATENATE($A2926,"D"),'05 APU'!$1:$1048576,9,)),0)</f>
        <v>0</v>
      </c>
      <c r="J2926" s="90">
        <f t="shared" si="91"/>
        <v>0</v>
      </c>
      <c r="K2926" s="297" t="str">
        <f>IFERROR(VLOOKUP(CONCATENATE($A2926,"C"),'05 APU'!$1:$1048576,9,),"")</f>
        <v/>
      </c>
      <c r="L2926" s="297" t="str">
        <f>IFERROR(VLOOKUP(CONCATENATE($A2926,"B"),'05 APU'!$1:$1048576,9,),"")</f>
        <v/>
      </c>
      <c r="M2926" s="297" t="str">
        <f>IFERROR(VLOOKUP(CONCATENATE($A2926,"A"),'05 APU'!$1:$1048576,9,),"")</f>
        <v/>
      </c>
      <c r="N2926" s="86"/>
      <c r="O2926" s="90">
        <f>IFERROR(VLOOKUP(CONCATENATE($A2926,"D"),'05 APU'!$T:$AB,9,),0)</f>
        <v>0</v>
      </c>
      <c r="P2926" s="90">
        <f t="shared" si="92"/>
        <v>0</v>
      </c>
      <c r="Q2926" s="90">
        <f>IFERROR(VLOOKUP(CONCATENATE($A2926,"C"),'05 APU'!$T:$AB,9,),0)</f>
        <v>0</v>
      </c>
      <c r="R2926" s="90">
        <f>IFERROR(VLOOKUP(CONCATENATE($A2926,"B"),'05 APU'!$T:$AB,9,),0)</f>
        <v>0</v>
      </c>
      <c r="S2926" s="90">
        <f>IFERROR(VLOOKUP(CONCATENATE($A2926,"A"),'05 APU'!$T:$AB,9,),0)</f>
        <v>0</v>
      </c>
      <c r="U2926" s="421"/>
      <c r="V2926" s="424"/>
      <c r="W2926" s="429" t="s">
        <v>7203</v>
      </c>
    </row>
    <row r="2927" spans="1:23" ht="21" x14ac:dyDescent="0.25">
      <c r="A2927" s="88">
        <v>2917</v>
      </c>
      <c r="B2927" s="673" t="s">
        <v>5817</v>
      </c>
      <c r="C2927" s="682" t="s">
        <v>6966</v>
      </c>
      <c r="D2927" s="681" t="str">
        <f>IFERROR(VLOOKUP(CONCATENATE($A2927,"T"),'05 APU'!$1:$1048576,3,),"")</f>
        <v/>
      </c>
      <c r="E2927" s="681" t="str">
        <f>IFERROR(VLOOKUP(CONCATENATE($A2927,"T2"),'05 APU'!$1:$1048576,3,),"")</f>
        <v/>
      </c>
      <c r="F2927" s="681" t="str">
        <f>IFERROR(VLOOKUP(CONCATENATE($A2927,"T3"),'05 APU'!$1:$1048576,3,),"")</f>
        <v/>
      </c>
      <c r="G2927" s="672" t="s">
        <v>138</v>
      </c>
      <c r="H2927" s="351"/>
      <c r="I2927" s="90">
        <f>IFERROR((VLOOKUP(CONCATENATE($A2927,"D"),'05 APU'!$1:$1048576,9,)),0)</f>
        <v>0</v>
      </c>
      <c r="J2927" s="90">
        <f t="shared" si="91"/>
        <v>0</v>
      </c>
      <c r="K2927" s="297" t="str">
        <f>IFERROR(VLOOKUP(CONCATENATE($A2927,"C"),'05 APU'!$1:$1048576,9,),"")</f>
        <v/>
      </c>
      <c r="L2927" s="297" t="str">
        <f>IFERROR(VLOOKUP(CONCATENATE($A2927,"B"),'05 APU'!$1:$1048576,9,),"")</f>
        <v/>
      </c>
      <c r="M2927" s="297" t="str">
        <f>IFERROR(VLOOKUP(CONCATENATE($A2927,"A"),'05 APU'!$1:$1048576,9,),"")</f>
        <v/>
      </c>
      <c r="N2927" s="86"/>
      <c r="O2927" s="90">
        <f>IFERROR(VLOOKUP(CONCATENATE($A2927,"D"),'05 APU'!$T:$AB,9,),0)</f>
        <v>0</v>
      </c>
      <c r="P2927" s="90">
        <f t="shared" si="92"/>
        <v>0</v>
      </c>
      <c r="Q2927" s="90">
        <f>IFERROR(VLOOKUP(CONCATENATE($A2927,"C"),'05 APU'!$T:$AB,9,),0)</f>
        <v>0</v>
      </c>
      <c r="R2927" s="90">
        <f>IFERROR(VLOOKUP(CONCATENATE($A2927,"B"),'05 APU'!$T:$AB,9,),0)</f>
        <v>0</v>
      </c>
      <c r="S2927" s="90">
        <f>IFERROR(VLOOKUP(CONCATENATE($A2927,"A"),'05 APU'!$T:$AB,9,),0)</f>
        <v>0</v>
      </c>
      <c r="U2927" s="421"/>
      <c r="V2927" s="424"/>
      <c r="W2927" s="429" t="s">
        <v>7203</v>
      </c>
    </row>
    <row r="2928" spans="1:23" ht="21" x14ac:dyDescent="0.25">
      <c r="A2928" s="88">
        <v>2918</v>
      </c>
      <c r="B2928" s="673" t="s">
        <v>5818</v>
      </c>
      <c r="C2928" s="682" t="s">
        <v>6967</v>
      </c>
      <c r="D2928" s="681" t="str">
        <f>IFERROR(VLOOKUP(CONCATENATE($A2928,"T"),'05 APU'!$1:$1048576,3,),"")</f>
        <v/>
      </c>
      <c r="E2928" s="681" t="str">
        <f>IFERROR(VLOOKUP(CONCATENATE($A2928,"T2"),'05 APU'!$1:$1048576,3,),"")</f>
        <v/>
      </c>
      <c r="F2928" s="681" t="str">
        <f>IFERROR(VLOOKUP(CONCATENATE($A2928,"T3"),'05 APU'!$1:$1048576,3,),"")</f>
        <v/>
      </c>
      <c r="G2928" s="672" t="s">
        <v>138</v>
      </c>
      <c r="H2928" s="351"/>
      <c r="I2928" s="90">
        <f>IFERROR((VLOOKUP(CONCATENATE($A2928,"D"),'05 APU'!$1:$1048576,9,)),0)</f>
        <v>0</v>
      </c>
      <c r="J2928" s="90">
        <f t="shared" si="91"/>
        <v>0</v>
      </c>
      <c r="K2928" s="297" t="str">
        <f>IFERROR(VLOOKUP(CONCATENATE($A2928,"C"),'05 APU'!$1:$1048576,9,),"")</f>
        <v/>
      </c>
      <c r="L2928" s="297" t="str">
        <f>IFERROR(VLOOKUP(CONCATENATE($A2928,"B"),'05 APU'!$1:$1048576,9,),"")</f>
        <v/>
      </c>
      <c r="M2928" s="297" t="str">
        <f>IFERROR(VLOOKUP(CONCATENATE($A2928,"A"),'05 APU'!$1:$1048576,9,),"")</f>
        <v/>
      </c>
      <c r="N2928" s="86"/>
      <c r="O2928" s="90">
        <f>IFERROR(VLOOKUP(CONCATENATE($A2928,"D"),'05 APU'!$T:$AB,9,),0)</f>
        <v>0</v>
      </c>
      <c r="P2928" s="90">
        <f t="shared" si="92"/>
        <v>0</v>
      </c>
      <c r="Q2928" s="90">
        <f>IFERROR(VLOOKUP(CONCATENATE($A2928,"C"),'05 APU'!$T:$AB,9,),0)</f>
        <v>0</v>
      </c>
      <c r="R2928" s="90">
        <f>IFERROR(VLOOKUP(CONCATENATE($A2928,"B"),'05 APU'!$T:$AB,9,),0)</f>
        <v>0</v>
      </c>
      <c r="S2928" s="90">
        <f>IFERROR(VLOOKUP(CONCATENATE($A2928,"A"),'05 APU'!$T:$AB,9,),0)</f>
        <v>0</v>
      </c>
      <c r="U2928" s="421"/>
      <c r="V2928" s="424"/>
      <c r="W2928" s="429" t="s">
        <v>7203</v>
      </c>
    </row>
    <row r="2929" spans="1:23" ht="21" x14ac:dyDescent="0.25">
      <c r="A2929" s="88">
        <v>2919</v>
      </c>
      <c r="B2929" s="673" t="s">
        <v>5819</v>
      </c>
      <c r="C2929" s="682" t="s">
        <v>6968</v>
      </c>
      <c r="D2929" s="681" t="str">
        <f>IFERROR(VLOOKUP(CONCATENATE($A2929,"T"),'05 APU'!$1:$1048576,3,),"")</f>
        <v/>
      </c>
      <c r="E2929" s="681" t="str">
        <f>IFERROR(VLOOKUP(CONCATENATE($A2929,"T2"),'05 APU'!$1:$1048576,3,),"")</f>
        <v/>
      </c>
      <c r="F2929" s="681" t="str">
        <f>IFERROR(VLOOKUP(CONCATENATE($A2929,"T3"),'05 APU'!$1:$1048576,3,),"")</f>
        <v/>
      </c>
      <c r="G2929" s="672" t="s">
        <v>138</v>
      </c>
      <c r="H2929" s="351"/>
      <c r="I2929" s="90">
        <f>IFERROR((VLOOKUP(CONCATENATE($A2929,"D"),'05 APU'!$1:$1048576,9,)),0)</f>
        <v>0</v>
      </c>
      <c r="J2929" s="90">
        <f t="shared" si="91"/>
        <v>0</v>
      </c>
      <c r="K2929" s="297" t="str">
        <f>IFERROR(VLOOKUP(CONCATENATE($A2929,"C"),'05 APU'!$1:$1048576,9,),"")</f>
        <v/>
      </c>
      <c r="L2929" s="297" t="str">
        <f>IFERROR(VLOOKUP(CONCATENATE($A2929,"B"),'05 APU'!$1:$1048576,9,),"")</f>
        <v/>
      </c>
      <c r="M2929" s="297" t="str">
        <f>IFERROR(VLOOKUP(CONCATENATE($A2929,"A"),'05 APU'!$1:$1048576,9,),"")</f>
        <v/>
      </c>
      <c r="N2929" s="86"/>
      <c r="O2929" s="90">
        <f>IFERROR(VLOOKUP(CONCATENATE($A2929,"D"),'05 APU'!$T:$AB,9,),0)</f>
        <v>0</v>
      </c>
      <c r="P2929" s="90">
        <f t="shared" si="92"/>
        <v>0</v>
      </c>
      <c r="Q2929" s="90">
        <f>IFERROR(VLOOKUP(CONCATENATE($A2929,"C"),'05 APU'!$T:$AB,9,),0)</f>
        <v>0</v>
      </c>
      <c r="R2929" s="90">
        <f>IFERROR(VLOOKUP(CONCATENATE($A2929,"B"),'05 APU'!$T:$AB,9,),0)</f>
        <v>0</v>
      </c>
      <c r="S2929" s="90">
        <f>IFERROR(VLOOKUP(CONCATENATE($A2929,"A"),'05 APU'!$T:$AB,9,),0)</f>
        <v>0</v>
      </c>
      <c r="U2929" s="421"/>
      <c r="V2929" s="424"/>
      <c r="W2929" s="429" t="s">
        <v>7203</v>
      </c>
    </row>
    <row r="2930" spans="1:23" ht="21" x14ac:dyDescent="0.25">
      <c r="A2930" s="88">
        <v>2920</v>
      </c>
      <c r="B2930" s="673" t="s">
        <v>5820</v>
      </c>
      <c r="C2930" s="682" t="s">
        <v>6969</v>
      </c>
      <c r="D2930" s="681" t="str">
        <f>IFERROR(VLOOKUP(CONCATENATE($A2930,"T"),'05 APU'!$1:$1048576,3,),"")</f>
        <v/>
      </c>
      <c r="E2930" s="681" t="str">
        <f>IFERROR(VLOOKUP(CONCATENATE($A2930,"T2"),'05 APU'!$1:$1048576,3,),"")</f>
        <v/>
      </c>
      <c r="F2930" s="681" t="str">
        <f>IFERROR(VLOOKUP(CONCATENATE($A2930,"T3"),'05 APU'!$1:$1048576,3,),"")</f>
        <v/>
      </c>
      <c r="G2930" s="672" t="s">
        <v>138</v>
      </c>
      <c r="H2930" s="351"/>
      <c r="I2930" s="90">
        <f>IFERROR((VLOOKUP(CONCATENATE($A2930,"D"),'05 APU'!$1:$1048576,9,)),0)</f>
        <v>0</v>
      </c>
      <c r="J2930" s="90">
        <f t="shared" si="91"/>
        <v>0</v>
      </c>
      <c r="K2930" s="297" t="str">
        <f>IFERROR(VLOOKUP(CONCATENATE($A2930,"C"),'05 APU'!$1:$1048576,9,),"")</f>
        <v/>
      </c>
      <c r="L2930" s="297" t="str">
        <f>IFERROR(VLOOKUP(CONCATENATE($A2930,"B"),'05 APU'!$1:$1048576,9,),"")</f>
        <v/>
      </c>
      <c r="M2930" s="297" t="str">
        <f>IFERROR(VLOOKUP(CONCATENATE($A2930,"A"),'05 APU'!$1:$1048576,9,),"")</f>
        <v/>
      </c>
      <c r="N2930" s="86"/>
      <c r="O2930" s="90">
        <f>IFERROR(VLOOKUP(CONCATENATE($A2930,"D"),'05 APU'!$T:$AB,9,),0)</f>
        <v>0</v>
      </c>
      <c r="P2930" s="90">
        <f t="shared" si="92"/>
        <v>0</v>
      </c>
      <c r="Q2930" s="90">
        <f>IFERROR(VLOOKUP(CONCATENATE($A2930,"C"),'05 APU'!$T:$AB,9,),0)</f>
        <v>0</v>
      </c>
      <c r="R2930" s="90">
        <f>IFERROR(VLOOKUP(CONCATENATE($A2930,"B"),'05 APU'!$T:$AB,9,),0)</f>
        <v>0</v>
      </c>
      <c r="S2930" s="90">
        <f>IFERROR(VLOOKUP(CONCATENATE($A2930,"A"),'05 APU'!$T:$AB,9,),0)</f>
        <v>0</v>
      </c>
      <c r="U2930" s="421"/>
      <c r="V2930" s="424"/>
      <c r="W2930" s="429" t="s">
        <v>7203</v>
      </c>
    </row>
    <row r="2931" spans="1:23" x14ac:dyDescent="0.25">
      <c r="A2931" s="88">
        <v>2921</v>
      </c>
      <c r="B2931" s="673" t="s">
        <v>7185</v>
      </c>
      <c r="C2931" s="678" t="s">
        <v>7186</v>
      </c>
      <c r="D2931" s="681" t="str">
        <f>IFERROR(VLOOKUP(CONCATENATE($A2931,"T"),'05 APU'!$1:$1048576,3,),"")</f>
        <v/>
      </c>
      <c r="E2931" s="681" t="str">
        <f>IFERROR(VLOOKUP(CONCATENATE($A2931,"T2"),'05 APU'!$1:$1048576,3,),"")</f>
        <v/>
      </c>
      <c r="F2931" s="681" t="str">
        <f>IFERROR(VLOOKUP(CONCATENATE($A2931,"T3"),'05 APU'!$1:$1048576,3,),"")</f>
        <v/>
      </c>
      <c r="G2931" s="672"/>
      <c r="H2931" s="351"/>
      <c r="I2931" s="90">
        <f>IFERROR((VLOOKUP(CONCATENATE($A2931,"D"),'05 APU'!$1:$1048576,9,)),0)</f>
        <v>0</v>
      </c>
      <c r="J2931" s="90">
        <f t="shared" ref="J2931:J2994" si="93">IFERROR(I2931*H2931,0)</f>
        <v>0</v>
      </c>
      <c r="K2931" s="297" t="str">
        <f>IFERROR(VLOOKUP(CONCATENATE($A2931,"C"),'05 APU'!$1:$1048576,9,),"")</f>
        <v/>
      </c>
      <c r="L2931" s="297" t="str">
        <f>IFERROR(VLOOKUP(CONCATENATE($A2931,"B"),'05 APU'!$1:$1048576,9,),"")</f>
        <v/>
      </c>
      <c r="M2931" s="297" t="str">
        <f>IFERROR(VLOOKUP(CONCATENATE($A2931,"A"),'05 APU'!$1:$1048576,9,),"")</f>
        <v/>
      </c>
      <c r="N2931" s="86"/>
      <c r="O2931" s="90">
        <f>IFERROR(VLOOKUP(CONCATENATE($A2931,"D"),'05 APU'!$T:$AB,9,),0)</f>
        <v>0</v>
      </c>
      <c r="P2931" s="90">
        <f t="shared" si="92"/>
        <v>0</v>
      </c>
      <c r="Q2931" s="90">
        <f>IFERROR(VLOOKUP(CONCATENATE($A2931,"C"),'05 APU'!$T:$AB,9,),0)</f>
        <v>0</v>
      </c>
      <c r="R2931" s="90">
        <f>IFERROR(VLOOKUP(CONCATENATE($A2931,"B"),'05 APU'!$T:$AB,9,),0)</f>
        <v>0</v>
      </c>
      <c r="S2931" s="90">
        <f>IFERROR(VLOOKUP(CONCATENATE($A2931,"A"),'05 APU'!$T:$AB,9,),0)</f>
        <v>0</v>
      </c>
      <c r="U2931" s="421"/>
      <c r="V2931" s="424"/>
      <c r="W2931" s="429"/>
    </row>
    <row r="2932" spans="1:23" ht="21" x14ac:dyDescent="0.25">
      <c r="A2932" s="88">
        <v>2922</v>
      </c>
      <c r="B2932" s="673" t="s">
        <v>5821</v>
      </c>
      <c r="C2932" s="682" t="s">
        <v>6970</v>
      </c>
      <c r="D2932" s="681" t="str">
        <f>IFERROR(VLOOKUP(CONCATENATE($A2932,"T"),'05 APU'!$1:$1048576,3,),"")</f>
        <v/>
      </c>
      <c r="E2932" s="681" t="str">
        <f>IFERROR(VLOOKUP(CONCATENATE($A2932,"T2"),'05 APU'!$1:$1048576,3,),"")</f>
        <v/>
      </c>
      <c r="F2932" s="681" t="str">
        <f>IFERROR(VLOOKUP(CONCATENATE($A2932,"T3"),'05 APU'!$1:$1048576,3,),"")</f>
        <v/>
      </c>
      <c r="G2932" s="672" t="s">
        <v>138</v>
      </c>
      <c r="H2932" s="351"/>
      <c r="I2932" s="90">
        <f>IFERROR((VLOOKUP(CONCATENATE($A2932,"D"),'05 APU'!$1:$1048576,9,)),0)</f>
        <v>0</v>
      </c>
      <c r="J2932" s="90">
        <f t="shared" si="93"/>
        <v>0</v>
      </c>
      <c r="K2932" s="297" t="str">
        <f>IFERROR(VLOOKUP(CONCATENATE($A2932,"C"),'05 APU'!$1:$1048576,9,),"")</f>
        <v/>
      </c>
      <c r="L2932" s="297" t="str">
        <f>IFERROR(VLOOKUP(CONCATENATE($A2932,"B"),'05 APU'!$1:$1048576,9,),"")</f>
        <v/>
      </c>
      <c r="M2932" s="297" t="str">
        <f>IFERROR(VLOOKUP(CONCATENATE($A2932,"A"),'05 APU'!$1:$1048576,9,),"")</f>
        <v/>
      </c>
      <c r="N2932" s="86"/>
      <c r="O2932" s="90">
        <f>IFERROR(VLOOKUP(CONCATENATE($A2932,"D"),'05 APU'!$T:$AB,9,),0)</f>
        <v>0</v>
      </c>
      <c r="P2932" s="90">
        <f t="shared" si="92"/>
        <v>0</v>
      </c>
      <c r="Q2932" s="90">
        <f>IFERROR(VLOOKUP(CONCATENATE($A2932,"C"),'05 APU'!$T:$AB,9,),0)</f>
        <v>0</v>
      </c>
      <c r="R2932" s="90">
        <f>IFERROR(VLOOKUP(CONCATENATE($A2932,"B"),'05 APU'!$T:$AB,9,),0)</f>
        <v>0</v>
      </c>
      <c r="S2932" s="90">
        <f>IFERROR(VLOOKUP(CONCATENATE($A2932,"A"),'05 APU'!$T:$AB,9,),0)</f>
        <v>0</v>
      </c>
      <c r="U2932" s="421"/>
      <c r="V2932" s="424"/>
      <c r="W2932" s="429" t="s">
        <v>7203</v>
      </c>
    </row>
    <row r="2933" spans="1:23" ht="21" x14ac:dyDescent="0.25">
      <c r="A2933" s="88">
        <v>2923</v>
      </c>
      <c r="B2933" s="673" t="s">
        <v>5822</v>
      </c>
      <c r="C2933" s="682" t="s">
        <v>6971</v>
      </c>
      <c r="D2933" s="681" t="str">
        <f>IFERROR(VLOOKUP(CONCATENATE($A2933,"T"),'05 APU'!$1:$1048576,3,),"")</f>
        <v/>
      </c>
      <c r="E2933" s="681" t="str">
        <f>IFERROR(VLOOKUP(CONCATENATE($A2933,"T2"),'05 APU'!$1:$1048576,3,),"")</f>
        <v/>
      </c>
      <c r="F2933" s="681" t="str">
        <f>IFERROR(VLOOKUP(CONCATENATE($A2933,"T3"),'05 APU'!$1:$1048576,3,),"")</f>
        <v/>
      </c>
      <c r="G2933" s="672" t="s">
        <v>138</v>
      </c>
      <c r="H2933" s="351"/>
      <c r="I2933" s="90">
        <f>IFERROR((VLOOKUP(CONCATENATE($A2933,"D"),'05 APU'!$1:$1048576,9,)),0)</f>
        <v>0</v>
      </c>
      <c r="J2933" s="90">
        <f t="shared" si="93"/>
        <v>0</v>
      </c>
      <c r="K2933" s="297" t="str">
        <f>IFERROR(VLOOKUP(CONCATENATE($A2933,"C"),'05 APU'!$1:$1048576,9,),"")</f>
        <v/>
      </c>
      <c r="L2933" s="297" t="str">
        <f>IFERROR(VLOOKUP(CONCATENATE($A2933,"B"),'05 APU'!$1:$1048576,9,),"")</f>
        <v/>
      </c>
      <c r="M2933" s="297" t="str">
        <f>IFERROR(VLOOKUP(CONCATENATE($A2933,"A"),'05 APU'!$1:$1048576,9,),"")</f>
        <v/>
      </c>
      <c r="N2933" s="86"/>
      <c r="O2933" s="90">
        <f>IFERROR(VLOOKUP(CONCATENATE($A2933,"D"),'05 APU'!$T:$AB,9,),0)</f>
        <v>0</v>
      </c>
      <c r="P2933" s="90">
        <f t="shared" si="92"/>
        <v>0</v>
      </c>
      <c r="Q2933" s="90">
        <f>IFERROR(VLOOKUP(CONCATENATE($A2933,"C"),'05 APU'!$T:$AB,9,),0)</f>
        <v>0</v>
      </c>
      <c r="R2933" s="90">
        <f>IFERROR(VLOOKUP(CONCATENATE($A2933,"B"),'05 APU'!$T:$AB,9,),0)</f>
        <v>0</v>
      </c>
      <c r="S2933" s="90">
        <f>IFERROR(VLOOKUP(CONCATENATE($A2933,"A"),'05 APU'!$T:$AB,9,),0)</f>
        <v>0</v>
      </c>
      <c r="U2933" s="421"/>
      <c r="V2933" s="424"/>
      <c r="W2933" s="429" t="s">
        <v>7203</v>
      </c>
    </row>
    <row r="2934" spans="1:23" ht="21" x14ac:dyDescent="0.25">
      <c r="A2934" s="88">
        <v>2924</v>
      </c>
      <c r="B2934" s="673" t="s">
        <v>5823</v>
      </c>
      <c r="C2934" s="682" t="s">
        <v>6972</v>
      </c>
      <c r="D2934" s="681" t="str">
        <f>IFERROR(VLOOKUP(CONCATENATE($A2934,"T"),'05 APU'!$1:$1048576,3,),"")</f>
        <v/>
      </c>
      <c r="E2934" s="681" t="str">
        <f>IFERROR(VLOOKUP(CONCATENATE($A2934,"T2"),'05 APU'!$1:$1048576,3,),"")</f>
        <v/>
      </c>
      <c r="F2934" s="681" t="str">
        <f>IFERROR(VLOOKUP(CONCATENATE($A2934,"T3"),'05 APU'!$1:$1048576,3,),"")</f>
        <v/>
      </c>
      <c r="G2934" s="672" t="s">
        <v>138</v>
      </c>
      <c r="H2934" s="351"/>
      <c r="I2934" s="90">
        <f>IFERROR((VLOOKUP(CONCATENATE($A2934,"D"),'05 APU'!$1:$1048576,9,)),0)</f>
        <v>0</v>
      </c>
      <c r="J2934" s="90">
        <f t="shared" si="93"/>
        <v>0</v>
      </c>
      <c r="K2934" s="297" t="str">
        <f>IFERROR(VLOOKUP(CONCATENATE($A2934,"C"),'05 APU'!$1:$1048576,9,),"")</f>
        <v/>
      </c>
      <c r="L2934" s="297" t="str">
        <f>IFERROR(VLOOKUP(CONCATENATE($A2934,"B"),'05 APU'!$1:$1048576,9,),"")</f>
        <v/>
      </c>
      <c r="M2934" s="297" t="str">
        <f>IFERROR(VLOOKUP(CONCATENATE($A2934,"A"),'05 APU'!$1:$1048576,9,),"")</f>
        <v/>
      </c>
      <c r="N2934" s="86"/>
      <c r="O2934" s="90">
        <f>IFERROR(VLOOKUP(CONCATENATE($A2934,"D"),'05 APU'!$T:$AB,9,),0)</f>
        <v>0</v>
      </c>
      <c r="P2934" s="90">
        <f t="shared" si="92"/>
        <v>0</v>
      </c>
      <c r="Q2934" s="90">
        <f>IFERROR(VLOOKUP(CONCATENATE($A2934,"C"),'05 APU'!$T:$AB,9,),0)</f>
        <v>0</v>
      </c>
      <c r="R2934" s="90">
        <f>IFERROR(VLOOKUP(CONCATENATE($A2934,"B"),'05 APU'!$T:$AB,9,),0)</f>
        <v>0</v>
      </c>
      <c r="S2934" s="90">
        <f>IFERROR(VLOOKUP(CONCATENATE($A2934,"A"),'05 APU'!$T:$AB,9,),0)</f>
        <v>0</v>
      </c>
      <c r="U2934" s="421"/>
      <c r="V2934" s="424"/>
      <c r="W2934" s="429" t="s">
        <v>7203</v>
      </c>
    </row>
    <row r="2935" spans="1:23" ht="21" x14ac:dyDescent="0.25">
      <c r="A2935" s="88">
        <v>2925</v>
      </c>
      <c r="B2935" s="673" t="s">
        <v>5824</v>
      </c>
      <c r="C2935" s="682" t="s">
        <v>6973</v>
      </c>
      <c r="D2935" s="681" t="str">
        <f>IFERROR(VLOOKUP(CONCATENATE($A2935,"T"),'05 APU'!$1:$1048576,3,),"")</f>
        <v/>
      </c>
      <c r="E2935" s="681" t="str">
        <f>IFERROR(VLOOKUP(CONCATENATE($A2935,"T2"),'05 APU'!$1:$1048576,3,),"")</f>
        <v/>
      </c>
      <c r="F2935" s="681" t="str">
        <f>IFERROR(VLOOKUP(CONCATENATE($A2935,"T3"),'05 APU'!$1:$1048576,3,),"")</f>
        <v/>
      </c>
      <c r="G2935" s="672" t="s">
        <v>138</v>
      </c>
      <c r="H2935" s="351"/>
      <c r="I2935" s="90">
        <f>IFERROR((VLOOKUP(CONCATENATE($A2935,"D"),'05 APU'!$1:$1048576,9,)),0)</f>
        <v>0</v>
      </c>
      <c r="J2935" s="90">
        <f t="shared" si="93"/>
        <v>0</v>
      </c>
      <c r="K2935" s="297" t="str">
        <f>IFERROR(VLOOKUP(CONCATENATE($A2935,"C"),'05 APU'!$1:$1048576,9,),"")</f>
        <v/>
      </c>
      <c r="L2935" s="297" t="str">
        <f>IFERROR(VLOOKUP(CONCATENATE($A2935,"B"),'05 APU'!$1:$1048576,9,),"")</f>
        <v/>
      </c>
      <c r="M2935" s="297" t="str">
        <f>IFERROR(VLOOKUP(CONCATENATE($A2935,"A"),'05 APU'!$1:$1048576,9,),"")</f>
        <v/>
      </c>
      <c r="N2935" s="86"/>
      <c r="O2935" s="90">
        <f>IFERROR(VLOOKUP(CONCATENATE($A2935,"D"),'05 APU'!$T:$AB,9,),0)</f>
        <v>0</v>
      </c>
      <c r="P2935" s="90">
        <f t="shared" si="92"/>
        <v>0</v>
      </c>
      <c r="Q2935" s="90">
        <f>IFERROR(VLOOKUP(CONCATENATE($A2935,"C"),'05 APU'!$T:$AB,9,),0)</f>
        <v>0</v>
      </c>
      <c r="R2935" s="90">
        <f>IFERROR(VLOOKUP(CONCATENATE($A2935,"B"),'05 APU'!$T:$AB,9,),0)</f>
        <v>0</v>
      </c>
      <c r="S2935" s="90">
        <f>IFERROR(VLOOKUP(CONCATENATE($A2935,"A"),'05 APU'!$T:$AB,9,),0)</f>
        <v>0</v>
      </c>
      <c r="U2935" s="421"/>
      <c r="V2935" s="424"/>
      <c r="W2935" s="429" t="s">
        <v>7203</v>
      </c>
    </row>
    <row r="2936" spans="1:23" ht="21" x14ac:dyDescent="0.25">
      <c r="A2936" s="88">
        <v>2926</v>
      </c>
      <c r="B2936" s="673" t="s">
        <v>5825</v>
      </c>
      <c r="C2936" s="682" t="s">
        <v>6974</v>
      </c>
      <c r="D2936" s="681" t="str">
        <f>IFERROR(VLOOKUP(CONCATENATE($A2936,"T"),'05 APU'!$1:$1048576,3,),"")</f>
        <v/>
      </c>
      <c r="E2936" s="681" t="str">
        <f>IFERROR(VLOOKUP(CONCATENATE($A2936,"T2"),'05 APU'!$1:$1048576,3,),"")</f>
        <v/>
      </c>
      <c r="F2936" s="681" t="str">
        <f>IFERROR(VLOOKUP(CONCATENATE($A2936,"T3"),'05 APU'!$1:$1048576,3,),"")</f>
        <v/>
      </c>
      <c r="G2936" s="672" t="s">
        <v>138</v>
      </c>
      <c r="H2936" s="351"/>
      <c r="I2936" s="90">
        <f>IFERROR((VLOOKUP(CONCATENATE($A2936,"D"),'05 APU'!$1:$1048576,9,)),0)</f>
        <v>0</v>
      </c>
      <c r="J2936" s="90">
        <f t="shared" si="93"/>
        <v>0</v>
      </c>
      <c r="K2936" s="297" t="str">
        <f>IFERROR(VLOOKUP(CONCATENATE($A2936,"C"),'05 APU'!$1:$1048576,9,),"")</f>
        <v/>
      </c>
      <c r="L2936" s="297" t="str">
        <f>IFERROR(VLOOKUP(CONCATENATE($A2936,"B"),'05 APU'!$1:$1048576,9,),"")</f>
        <v/>
      </c>
      <c r="M2936" s="297" t="str">
        <f>IFERROR(VLOOKUP(CONCATENATE($A2936,"A"),'05 APU'!$1:$1048576,9,),"")</f>
        <v/>
      </c>
      <c r="N2936" s="86"/>
      <c r="O2936" s="90">
        <f>IFERROR(VLOOKUP(CONCATENATE($A2936,"D"),'05 APU'!$T:$AB,9,),0)</f>
        <v>0</v>
      </c>
      <c r="P2936" s="90">
        <f t="shared" si="92"/>
        <v>0</v>
      </c>
      <c r="Q2936" s="90">
        <f>IFERROR(VLOOKUP(CONCATENATE($A2936,"C"),'05 APU'!$T:$AB,9,),0)</f>
        <v>0</v>
      </c>
      <c r="R2936" s="90">
        <f>IFERROR(VLOOKUP(CONCATENATE($A2936,"B"),'05 APU'!$T:$AB,9,),0)</f>
        <v>0</v>
      </c>
      <c r="S2936" s="90">
        <f>IFERROR(VLOOKUP(CONCATENATE($A2936,"A"),'05 APU'!$T:$AB,9,),0)</f>
        <v>0</v>
      </c>
      <c r="U2936" s="421"/>
      <c r="V2936" s="424"/>
      <c r="W2936" s="429" t="s">
        <v>7203</v>
      </c>
    </row>
    <row r="2937" spans="1:23" ht="21" x14ac:dyDescent="0.25">
      <c r="A2937" s="88">
        <v>2927</v>
      </c>
      <c r="B2937" s="673" t="s">
        <v>5826</v>
      </c>
      <c r="C2937" s="682" t="s">
        <v>6975</v>
      </c>
      <c r="D2937" s="681" t="str">
        <f>IFERROR(VLOOKUP(CONCATENATE($A2937,"T"),'05 APU'!$1:$1048576,3,),"")</f>
        <v/>
      </c>
      <c r="E2937" s="681" t="str">
        <f>IFERROR(VLOOKUP(CONCATENATE($A2937,"T2"),'05 APU'!$1:$1048576,3,),"")</f>
        <v/>
      </c>
      <c r="F2937" s="681" t="str">
        <f>IFERROR(VLOOKUP(CONCATENATE($A2937,"T3"),'05 APU'!$1:$1048576,3,),"")</f>
        <v/>
      </c>
      <c r="G2937" s="672" t="s">
        <v>138</v>
      </c>
      <c r="H2937" s="351"/>
      <c r="I2937" s="90">
        <f>IFERROR((VLOOKUP(CONCATENATE($A2937,"D"),'05 APU'!$1:$1048576,9,)),0)</f>
        <v>0</v>
      </c>
      <c r="J2937" s="90">
        <f t="shared" si="93"/>
        <v>0</v>
      </c>
      <c r="K2937" s="297" t="str">
        <f>IFERROR(VLOOKUP(CONCATENATE($A2937,"C"),'05 APU'!$1:$1048576,9,),"")</f>
        <v/>
      </c>
      <c r="L2937" s="297" t="str">
        <f>IFERROR(VLOOKUP(CONCATENATE($A2937,"B"),'05 APU'!$1:$1048576,9,),"")</f>
        <v/>
      </c>
      <c r="M2937" s="297" t="str">
        <f>IFERROR(VLOOKUP(CONCATENATE($A2937,"A"),'05 APU'!$1:$1048576,9,),"")</f>
        <v/>
      </c>
      <c r="N2937" s="86"/>
      <c r="O2937" s="90">
        <f>IFERROR(VLOOKUP(CONCATENATE($A2937,"D"),'05 APU'!$T:$AB,9,),0)</f>
        <v>0</v>
      </c>
      <c r="P2937" s="90">
        <f t="shared" si="92"/>
        <v>0</v>
      </c>
      <c r="Q2937" s="90">
        <f>IFERROR(VLOOKUP(CONCATENATE($A2937,"C"),'05 APU'!$T:$AB,9,),0)</f>
        <v>0</v>
      </c>
      <c r="R2937" s="90">
        <f>IFERROR(VLOOKUP(CONCATENATE($A2937,"B"),'05 APU'!$T:$AB,9,),0)</f>
        <v>0</v>
      </c>
      <c r="S2937" s="90">
        <f>IFERROR(VLOOKUP(CONCATENATE($A2937,"A"),'05 APU'!$T:$AB,9,),0)</f>
        <v>0</v>
      </c>
      <c r="U2937" s="421"/>
      <c r="V2937" s="424"/>
      <c r="W2937" s="429" t="s">
        <v>7203</v>
      </c>
    </row>
    <row r="2938" spans="1:23" ht="21" x14ac:dyDescent="0.25">
      <c r="A2938" s="88">
        <v>2928</v>
      </c>
      <c r="B2938" s="673" t="s">
        <v>5827</v>
      </c>
      <c r="C2938" s="682" t="s">
        <v>6976</v>
      </c>
      <c r="D2938" s="681" t="str">
        <f>IFERROR(VLOOKUP(CONCATENATE($A2938,"T"),'05 APU'!$1:$1048576,3,),"")</f>
        <v/>
      </c>
      <c r="E2938" s="681" t="str">
        <f>IFERROR(VLOOKUP(CONCATENATE($A2938,"T2"),'05 APU'!$1:$1048576,3,),"")</f>
        <v/>
      </c>
      <c r="F2938" s="681" t="str">
        <f>IFERROR(VLOOKUP(CONCATENATE($A2938,"T3"),'05 APU'!$1:$1048576,3,),"")</f>
        <v/>
      </c>
      <c r="G2938" s="672" t="s">
        <v>138</v>
      </c>
      <c r="H2938" s="351"/>
      <c r="I2938" s="90">
        <f>IFERROR((VLOOKUP(CONCATENATE($A2938,"D"),'05 APU'!$1:$1048576,9,)),0)</f>
        <v>0</v>
      </c>
      <c r="J2938" s="90">
        <f t="shared" si="93"/>
        <v>0</v>
      </c>
      <c r="K2938" s="297" t="str">
        <f>IFERROR(VLOOKUP(CONCATENATE($A2938,"C"),'05 APU'!$1:$1048576,9,),"")</f>
        <v/>
      </c>
      <c r="L2938" s="297" t="str">
        <f>IFERROR(VLOOKUP(CONCATENATE($A2938,"B"),'05 APU'!$1:$1048576,9,),"")</f>
        <v/>
      </c>
      <c r="M2938" s="297" t="str">
        <f>IFERROR(VLOOKUP(CONCATENATE($A2938,"A"),'05 APU'!$1:$1048576,9,),"")</f>
        <v/>
      </c>
      <c r="N2938" s="86"/>
      <c r="O2938" s="90">
        <f>IFERROR(VLOOKUP(CONCATENATE($A2938,"D"),'05 APU'!$T:$AB,9,),0)</f>
        <v>0</v>
      </c>
      <c r="P2938" s="90">
        <f t="shared" si="92"/>
        <v>0</v>
      </c>
      <c r="Q2938" s="90">
        <f>IFERROR(VLOOKUP(CONCATENATE($A2938,"C"),'05 APU'!$T:$AB,9,),0)</f>
        <v>0</v>
      </c>
      <c r="R2938" s="90">
        <f>IFERROR(VLOOKUP(CONCATENATE($A2938,"B"),'05 APU'!$T:$AB,9,),0)</f>
        <v>0</v>
      </c>
      <c r="S2938" s="90">
        <f>IFERROR(VLOOKUP(CONCATENATE($A2938,"A"),'05 APU'!$T:$AB,9,),0)</f>
        <v>0</v>
      </c>
      <c r="U2938" s="421"/>
      <c r="V2938" s="424"/>
      <c r="W2938" s="429" t="s">
        <v>7203</v>
      </c>
    </row>
    <row r="2939" spans="1:23" ht="21" x14ac:dyDescent="0.25">
      <c r="A2939" s="88">
        <v>2929</v>
      </c>
      <c r="B2939" s="673" t="s">
        <v>5828</v>
      </c>
      <c r="C2939" s="682" t="s">
        <v>6977</v>
      </c>
      <c r="D2939" s="681" t="str">
        <f>IFERROR(VLOOKUP(CONCATENATE($A2939,"T"),'05 APU'!$1:$1048576,3,),"")</f>
        <v/>
      </c>
      <c r="E2939" s="681" t="str">
        <f>IFERROR(VLOOKUP(CONCATENATE($A2939,"T2"),'05 APU'!$1:$1048576,3,),"")</f>
        <v/>
      </c>
      <c r="F2939" s="681" t="str">
        <f>IFERROR(VLOOKUP(CONCATENATE($A2939,"T3"),'05 APU'!$1:$1048576,3,),"")</f>
        <v/>
      </c>
      <c r="G2939" s="672" t="s">
        <v>138</v>
      </c>
      <c r="H2939" s="351"/>
      <c r="I2939" s="90">
        <f>IFERROR((VLOOKUP(CONCATENATE($A2939,"D"),'05 APU'!$1:$1048576,9,)),0)</f>
        <v>0</v>
      </c>
      <c r="J2939" s="90">
        <f t="shared" si="93"/>
        <v>0</v>
      </c>
      <c r="K2939" s="297" t="str">
        <f>IFERROR(VLOOKUP(CONCATENATE($A2939,"C"),'05 APU'!$1:$1048576,9,),"")</f>
        <v/>
      </c>
      <c r="L2939" s="297" t="str">
        <f>IFERROR(VLOOKUP(CONCATENATE($A2939,"B"),'05 APU'!$1:$1048576,9,),"")</f>
        <v/>
      </c>
      <c r="M2939" s="297" t="str">
        <f>IFERROR(VLOOKUP(CONCATENATE($A2939,"A"),'05 APU'!$1:$1048576,9,),"")</f>
        <v/>
      </c>
      <c r="N2939" s="86"/>
      <c r="O2939" s="90">
        <f>IFERROR(VLOOKUP(CONCATENATE($A2939,"D"),'05 APU'!$T:$AB,9,),0)</f>
        <v>0</v>
      </c>
      <c r="P2939" s="90">
        <f t="shared" si="92"/>
        <v>0</v>
      </c>
      <c r="Q2939" s="90">
        <f>IFERROR(VLOOKUP(CONCATENATE($A2939,"C"),'05 APU'!$T:$AB,9,),0)</f>
        <v>0</v>
      </c>
      <c r="R2939" s="90">
        <f>IFERROR(VLOOKUP(CONCATENATE($A2939,"B"),'05 APU'!$T:$AB,9,),0)</f>
        <v>0</v>
      </c>
      <c r="S2939" s="90">
        <f>IFERROR(VLOOKUP(CONCATENATE($A2939,"A"),'05 APU'!$T:$AB,9,),0)</f>
        <v>0</v>
      </c>
      <c r="U2939" s="421"/>
      <c r="V2939" s="424"/>
      <c r="W2939" s="429" t="s">
        <v>7203</v>
      </c>
    </row>
    <row r="2940" spans="1:23" x14ac:dyDescent="0.25">
      <c r="A2940" s="88">
        <v>2930</v>
      </c>
      <c r="B2940" s="667" t="s">
        <v>7187</v>
      </c>
      <c r="C2940" s="678" t="s">
        <v>7188</v>
      </c>
      <c r="D2940" s="681" t="str">
        <f>IFERROR(VLOOKUP(CONCATENATE($A2940,"T"),'05 APU'!$1:$1048576,3,),"")</f>
        <v/>
      </c>
      <c r="E2940" s="681" t="str">
        <f>IFERROR(VLOOKUP(CONCATENATE($A2940,"T2"),'05 APU'!$1:$1048576,3,),"")</f>
        <v/>
      </c>
      <c r="F2940" s="681" t="str">
        <f>IFERROR(VLOOKUP(CONCATENATE($A2940,"T3"),'05 APU'!$1:$1048576,3,),"")</f>
        <v/>
      </c>
      <c r="G2940" s="669"/>
      <c r="H2940" s="351"/>
      <c r="I2940" s="90">
        <f>IFERROR((VLOOKUP(CONCATENATE($A2940,"D"),'05 APU'!$1:$1048576,9,)),0)</f>
        <v>0</v>
      </c>
      <c r="J2940" s="90">
        <f t="shared" si="93"/>
        <v>0</v>
      </c>
      <c r="K2940" s="297" t="str">
        <f>IFERROR(VLOOKUP(CONCATENATE($A2940,"C"),'05 APU'!$1:$1048576,9,),"")</f>
        <v/>
      </c>
      <c r="L2940" s="297" t="str">
        <f>IFERROR(VLOOKUP(CONCATENATE($A2940,"B"),'05 APU'!$1:$1048576,9,),"")</f>
        <v/>
      </c>
      <c r="M2940" s="297" t="str">
        <f>IFERROR(VLOOKUP(CONCATENATE($A2940,"A"),'05 APU'!$1:$1048576,9,),"")</f>
        <v/>
      </c>
      <c r="N2940" s="86"/>
      <c r="O2940" s="90">
        <f>IFERROR(VLOOKUP(CONCATENATE($A2940,"D"),'05 APU'!$T:$AB,9,),0)</f>
        <v>0</v>
      </c>
      <c r="P2940" s="90">
        <f t="shared" si="92"/>
        <v>0</v>
      </c>
      <c r="Q2940" s="90">
        <f>IFERROR(VLOOKUP(CONCATENATE($A2940,"C"),'05 APU'!$T:$AB,9,),0)</f>
        <v>0</v>
      </c>
      <c r="R2940" s="90">
        <f>IFERROR(VLOOKUP(CONCATENATE($A2940,"B"),'05 APU'!$T:$AB,9,),0)</f>
        <v>0</v>
      </c>
      <c r="S2940" s="90">
        <f>IFERROR(VLOOKUP(CONCATENATE($A2940,"A"),'05 APU'!$T:$AB,9,),0)</f>
        <v>0</v>
      </c>
      <c r="U2940" s="421"/>
      <c r="V2940" s="424"/>
      <c r="W2940" s="429"/>
    </row>
    <row r="2941" spans="1:23" ht="31.5" x14ac:dyDescent="0.25">
      <c r="A2941" s="88">
        <v>2931</v>
      </c>
      <c r="B2941" s="673" t="s">
        <v>5829</v>
      </c>
      <c r="C2941" s="682" t="s">
        <v>6978</v>
      </c>
      <c r="D2941" s="681" t="str">
        <f>IFERROR(VLOOKUP(CONCATENATE($A2941,"T"),'05 APU'!$1:$1048576,3,),"")</f>
        <v/>
      </c>
      <c r="E2941" s="681" t="str">
        <f>IFERROR(VLOOKUP(CONCATENATE($A2941,"T2"),'05 APU'!$1:$1048576,3,),"")</f>
        <v/>
      </c>
      <c r="F2941" s="681" t="str">
        <f>IFERROR(VLOOKUP(CONCATENATE($A2941,"T3"),'05 APU'!$1:$1048576,3,),"")</f>
        <v/>
      </c>
      <c r="G2941" s="672" t="s">
        <v>168</v>
      </c>
      <c r="H2941" s="351"/>
      <c r="I2941" s="90">
        <f>IFERROR((VLOOKUP(CONCATENATE($A2941,"D"),'05 APU'!$1:$1048576,9,)),0)</f>
        <v>0</v>
      </c>
      <c r="J2941" s="90">
        <f t="shared" si="93"/>
        <v>0</v>
      </c>
      <c r="K2941" s="297" t="str">
        <f>IFERROR(VLOOKUP(CONCATENATE($A2941,"C"),'05 APU'!$1:$1048576,9,),"")</f>
        <v/>
      </c>
      <c r="L2941" s="297" t="str">
        <f>IFERROR(VLOOKUP(CONCATENATE($A2941,"B"),'05 APU'!$1:$1048576,9,),"")</f>
        <v/>
      </c>
      <c r="M2941" s="297" t="str">
        <f>IFERROR(VLOOKUP(CONCATENATE($A2941,"A"),'05 APU'!$1:$1048576,9,),"")</f>
        <v/>
      </c>
      <c r="N2941" s="86"/>
      <c r="O2941" s="90">
        <f>IFERROR(VLOOKUP(CONCATENATE($A2941,"D"),'05 APU'!$T:$AB,9,),0)</f>
        <v>0</v>
      </c>
      <c r="P2941" s="90">
        <f t="shared" si="92"/>
        <v>0</v>
      </c>
      <c r="Q2941" s="90">
        <f>IFERROR(VLOOKUP(CONCATENATE($A2941,"C"),'05 APU'!$T:$AB,9,),0)</f>
        <v>0</v>
      </c>
      <c r="R2941" s="90">
        <f>IFERROR(VLOOKUP(CONCATENATE($A2941,"B"),'05 APU'!$T:$AB,9,),0)</f>
        <v>0</v>
      </c>
      <c r="S2941" s="90">
        <f>IFERROR(VLOOKUP(CONCATENATE($A2941,"A"),'05 APU'!$T:$AB,9,),0)</f>
        <v>0</v>
      </c>
      <c r="U2941" s="421"/>
      <c r="V2941" s="424"/>
      <c r="W2941" s="429" t="s">
        <v>7203</v>
      </c>
    </row>
    <row r="2942" spans="1:23" ht="31.5" x14ac:dyDescent="0.25">
      <c r="A2942" s="88">
        <v>2932</v>
      </c>
      <c r="B2942" s="673" t="s">
        <v>5830</v>
      </c>
      <c r="C2942" s="682" t="s">
        <v>6979</v>
      </c>
      <c r="D2942" s="681" t="str">
        <f>IFERROR(VLOOKUP(CONCATENATE($A2942,"T"),'05 APU'!$1:$1048576,3,),"")</f>
        <v/>
      </c>
      <c r="E2942" s="681" t="str">
        <f>IFERROR(VLOOKUP(CONCATENATE($A2942,"T2"),'05 APU'!$1:$1048576,3,),"")</f>
        <v/>
      </c>
      <c r="F2942" s="681" t="str">
        <f>IFERROR(VLOOKUP(CONCATENATE($A2942,"T3"),'05 APU'!$1:$1048576,3,),"")</f>
        <v/>
      </c>
      <c r="G2942" s="672" t="s">
        <v>168</v>
      </c>
      <c r="H2942" s="351"/>
      <c r="I2942" s="90">
        <f>IFERROR((VLOOKUP(CONCATENATE($A2942,"D"),'05 APU'!$1:$1048576,9,)),0)</f>
        <v>0</v>
      </c>
      <c r="J2942" s="90">
        <f t="shared" si="93"/>
        <v>0</v>
      </c>
      <c r="K2942" s="297" t="str">
        <f>IFERROR(VLOOKUP(CONCATENATE($A2942,"C"),'05 APU'!$1:$1048576,9,),"")</f>
        <v/>
      </c>
      <c r="L2942" s="297" t="str">
        <f>IFERROR(VLOOKUP(CONCATENATE($A2942,"B"),'05 APU'!$1:$1048576,9,),"")</f>
        <v/>
      </c>
      <c r="M2942" s="297" t="str">
        <f>IFERROR(VLOOKUP(CONCATENATE($A2942,"A"),'05 APU'!$1:$1048576,9,),"")</f>
        <v/>
      </c>
      <c r="N2942" s="86"/>
      <c r="O2942" s="90">
        <f>IFERROR(VLOOKUP(CONCATENATE($A2942,"D"),'05 APU'!$T:$AB,9,),0)</f>
        <v>0</v>
      </c>
      <c r="P2942" s="90">
        <f t="shared" si="92"/>
        <v>0</v>
      </c>
      <c r="Q2942" s="90">
        <f>IFERROR(VLOOKUP(CONCATENATE($A2942,"C"),'05 APU'!$T:$AB,9,),0)</f>
        <v>0</v>
      </c>
      <c r="R2942" s="90">
        <f>IFERROR(VLOOKUP(CONCATENATE($A2942,"B"),'05 APU'!$T:$AB,9,),0)</f>
        <v>0</v>
      </c>
      <c r="S2942" s="90">
        <f>IFERROR(VLOOKUP(CONCATENATE($A2942,"A"),'05 APU'!$T:$AB,9,),0)</f>
        <v>0</v>
      </c>
      <c r="U2942" s="421"/>
      <c r="V2942" s="424"/>
      <c r="W2942" s="429" t="s">
        <v>7203</v>
      </c>
    </row>
    <row r="2943" spans="1:23" ht="42" x14ac:dyDescent="0.25">
      <c r="A2943" s="88">
        <v>2933</v>
      </c>
      <c r="B2943" s="673" t="s">
        <v>5831</v>
      </c>
      <c r="C2943" s="682" t="s">
        <v>6980</v>
      </c>
      <c r="D2943" s="681" t="str">
        <f>IFERROR(VLOOKUP(CONCATENATE($A2943,"T"),'05 APU'!$1:$1048576,3,),"")</f>
        <v/>
      </c>
      <c r="E2943" s="681" t="str">
        <f>IFERROR(VLOOKUP(CONCATENATE($A2943,"T2"),'05 APU'!$1:$1048576,3,),"")</f>
        <v/>
      </c>
      <c r="F2943" s="681" t="str">
        <f>IFERROR(VLOOKUP(CONCATENATE($A2943,"T3"),'05 APU'!$1:$1048576,3,),"")</f>
        <v/>
      </c>
      <c r="G2943" s="672" t="s">
        <v>168</v>
      </c>
      <c r="H2943" s="351"/>
      <c r="I2943" s="90">
        <f>IFERROR((VLOOKUP(CONCATENATE($A2943,"D"),'05 APU'!$1:$1048576,9,)),0)</f>
        <v>0</v>
      </c>
      <c r="J2943" s="90">
        <f t="shared" si="93"/>
        <v>0</v>
      </c>
      <c r="K2943" s="297" t="str">
        <f>IFERROR(VLOOKUP(CONCATENATE($A2943,"C"),'05 APU'!$1:$1048576,9,),"")</f>
        <v/>
      </c>
      <c r="L2943" s="297" t="str">
        <f>IFERROR(VLOOKUP(CONCATENATE($A2943,"B"),'05 APU'!$1:$1048576,9,),"")</f>
        <v/>
      </c>
      <c r="M2943" s="297" t="str">
        <f>IFERROR(VLOOKUP(CONCATENATE($A2943,"A"),'05 APU'!$1:$1048576,9,),"")</f>
        <v/>
      </c>
      <c r="N2943" s="86"/>
      <c r="O2943" s="90">
        <f>IFERROR(VLOOKUP(CONCATENATE($A2943,"D"),'05 APU'!$T:$AB,9,),0)</f>
        <v>0</v>
      </c>
      <c r="P2943" s="90">
        <f t="shared" si="92"/>
        <v>0</v>
      </c>
      <c r="Q2943" s="90">
        <f>IFERROR(VLOOKUP(CONCATENATE($A2943,"C"),'05 APU'!$T:$AB,9,),0)</f>
        <v>0</v>
      </c>
      <c r="R2943" s="90">
        <f>IFERROR(VLOOKUP(CONCATENATE($A2943,"B"),'05 APU'!$T:$AB,9,),0)</f>
        <v>0</v>
      </c>
      <c r="S2943" s="90">
        <f>IFERROR(VLOOKUP(CONCATENATE($A2943,"A"),'05 APU'!$T:$AB,9,),0)</f>
        <v>0</v>
      </c>
      <c r="U2943" s="421"/>
      <c r="V2943" s="424"/>
      <c r="W2943" s="429" t="s">
        <v>7203</v>
      </c>
    </row>
    <row r="2944" spans="1:23" ht="31.5" x14ac:dyDescent="0.25">
      <c r="A2944" s="88">
        <v>2934</v>
      </c>
      <c r="B2944" s="673" t="s">
        <v>5832</v>
      </c>
      <c r="C2944" s="682" t="s">
        <v>6981</v>
      </c>
      <c r="D2944" s="681" t="str">
        <f>IFERROR(VLOOKUP(CONCATENATE($A2944,"T"),'05 APU'!$1:$1048576,3,),"")</f>
        <v/>
      </c>
      <c r="E2944" s="681" t="str">
        <f>IFERROR(VLOOKUP(CONCATENATE($A2944,"T2"),'05 APU'!$1:$1048576,3,),"")</f>
        <v/>
      </c>
      <c r="F2944" s="681" t="str">
        <f>IFERROR(VLOOKUP(CONCATENATE($A2944,"T3"),'05 APU'!$1:$1048576,3,),"")</f>
        <v/>
      </c>
      <c r="G2944" s="672" t="s">
        <v>168</v>
      </c>
      <c r="H2944" s="351"/>
      <c r="I2944" s="90">
        <f>IFERROR((VLOOKUP(CONCATENATE($A2944,"D"),'05 APU'!$1:$1048576,9,)),0)</f>
        <v>0</v>
      </c>
      <c r="J2944" s="90">
        <f t="shared" si="93"/>
        <v>0</v>
      </c>
      <c r="K2944" s="297" t="str">
        <f>IFERROR(VLOOKUP(CONCATENATE($A2944,"C"),'05 APU'!$1:$1048576,9,),"")</f>
        <v/>
      </c>
      <c r="L2944" s="297" t="str">
        <f>IFERROR(VLOOKUP(CONCATENATE($A2944,"B"),'05 APU'!$1:$1048576,9,),"")</f>
        <v/>
      </c>
      <c r="M2944" s="297" t="str">
        <f>IFERROR(VLOOKUP(CONCATENATE($A2944,"A"),'05 APU'!$1:$1048576,9,),"")</f>
        <v/>
      </c>
      <c r="N2944" s="86"/>
      <c r="O2944" s="90">
        <f>IFERROR(VLOOKUP(CONCATENATE($A2944,"D"),'05 APU'!$T:$AB,9,),0)</f>
        <v>0</v>
      </c>
      <c r="P2944" s="90">
        <f t="shared" si="92"/>
        <v>0</v>
      </c>
      <c r="Q2944" s="90">
        <f>IFERROR(VLOOKUP(CONCATENATE($A2944,"C"),'05 APU'!$T:$AB,9,),0)</f>
        <v>0</v>
      </c>
      <c r="R2944" s="90">
        <f>IFERROR(VLOOKUP(CONCATENATE($A2944,"B"),'05 APU'!$T:$AB,9,),0)</f>
        <v>0</v>
      </c>
      <c r="S2944" s="90">
        <f>IFERROR(VLOOKUP(CONCATENATE($A2944,"A"),'05 APU'!$T:$AB,9,),0)</f>
        <v>0</v>
      </c>
      <c r="U2944" s="421"/>
      <c r="V2944" s="424"/>
      <c r="W2944" s="429" t="s">
        <v>7203</v>
      </c>
    </row>
    <row r="2945" spans="1:23" ht="42" x14ac:dyDescent="0.25">
      <c r="A2945" s="88">
        <v>2935</v>
      </c>
      <c r="B2945" s="673" t="s">
        <v>5833</v>
      </c>
      <c r="C2945" s="682" t="s">
        <v>6982</v>
      </c>
      <c r="D2945" s="681" t="str">
        <f>IFERROR(VLOOKUP(CONCATENATE($A2945,"T"),'05 APU'!$1:$1048576,3,),"")</f>
        <v/>
      </c>
      <c r="E2945" s="681" t="str">
        <f>IFERROR(VLOOKUP(CONCATENATE($A2945,"T2"),'05 APU'!$1:$1048576,3,),"")</f>
        <v/>
      </c>
      <c r="F2945" s="681" t="str">
        <f>IFERROR(VLOOKUP(CONCATENATE($A2945,"T3"),'05 APU'!$1:$1048576,3,),"")</f>
        <v/>
      </c>
      <c r="G2945" s="672" t="s">
        <v>168</v>
      </c>
      <c r="H2945" s="351"/>
      <c r="I2945" s="90">
        <f>IFERROR((VLOOKUP(CONCATENATE($A2945,"D"),'05 APU'!$1:$1048576,9,)),0)</f>
        <v>0</v>
      </c>
      <c r="J2945" s="90">
        <f t="shared" si="93"/>
        <v>0</v>
      </c>
      <c r="K2945" s="297" t="str">
        <f>IFERROR(VLOOKUP(CONCATENATE($A2945,"C"),'05 APU'!$1:$1048576,9,),"")</f>
        <v/>
      </c>
      <c r="L2945" s="297" t="str">
        <f>IFERROR(VLOOKUP(CONCATENATE($A2945,"B"),'05 APU'!$1:$1048576,9,),"")</f>
        <v/>
      </c>
      <c r="M2945" s="297" t="str">
        <f>IFERROR(VLOOKUP(CONCATENATE($A2945,"A"),'05 APU'!$1:$1048576,9,),"")</f>
        <v/>
      </c>
      <c r="N2945" s="86"/>
      <c r="O2945" s="90">
        <f>IFERROR(VLOOKUP(CONCATENATE($A2945,"D"),'05 APU'!$T:$AB,9,),0)</f>
        <v>0</v>
      </c>
      <c r="P2945" s="90">
        <f t="shared" si="92"/>
        <v>0</v>
      </c>
      <c r="Q2945" s="90">
        <f>IFERROR(VLOOKUP(CONCATENATE($A2945,"C"),'05 APU'!$T:$AB,9,),0)</f>
        <v>0</v>
      </c>
      <c r="R2945" s="90">
        <f>IFERROR(VLOOKUP(CONCATENATE($A2945,"B"),'05 APU'!$T:$AB,9,),0)</f>
        <v>0</v>
      </c>
      <c r="S2945" s="90">
        <f>IFERROR(VLOOKUP(CONCATENATE($A2945,"A"),'05 APU'!$T:$AB,9,),0)</f>
        <v>0</v>
      </c>
      <c r="U2945" s="421"/>
      <c r="V2945" s="424"/>
      <c r="W2945" s="429" t="s">
        <v>7203</v>
      </c>
    </row>
    <row r="2946" spans="1:23" ht="42" x14ac:dyDescent="0.25">
      <c r="A2946" s="88">
        <v>2936</v>
      </c>
      <c r="B2946" s="673" t="s">
        <v>5834</v>
      </c>
      <c r="C2946" s="682" t="s">
        <v>6983</v>
      </c>
      <c r="D2946" s="681" t="str">
        <f>IFERROR(VLOOKUP(CONCATENATE($A2946,"T"),'05 APU'!$1:$1048576,3,),"")</f>
        <v/>
      </c>
      <c r="E2946" s="681" t="str">
        <f>IFERROR(VLOOKUP(CONCATENATE($A2946,"T2"),'05 APU'!$1:$1048576,3,),"")</f>
        <v/>
      </c>
      <c r="F2946" s="681" t="str">
        <f>IFERROR(VLOOKUP(CONCATENATE($A2946,"T3"),'05 APU'!$1:$1048576,3,),"")</f>
        <v/>
      </c>
      <c r="G2946" s="672" t="s">
        <v>168</v>
      </c>
      <c r="H2946" s="351"/>
      <c r="I2946" s="90">
        <f>IFERROR((VLOOKUP(CONCATENATE($A2946,"D"),'05 APU'!$1:$1048576,9,)),0)</f>
        <v>0</v>
      </c>
      <c r="J2946" s="90">
        <f t="shared" si="93"/>
        <v>0</v>
      </c>
      <c r="K2946" s="297" t="str">
        <f>IFERROR(VLOOKUP(CONCATENATE($A2946,"C"),'05 APU'!$1:$1048576,9,),"")</f>
        <v/>
      </c>
      <c r="L2946" s="297" t="str">
        <f>IFERROR(VLOOKUP(CONCATENATE($A2946,"B"),'05 APU'!$1:$1048576,9,),"")</f>
        <v/>
      </c>
      <c r="M2946" s="297" t="str">
        <f>IFERROR(VLOOKUP(CONCATENATE($A2946,"A"),'05 APU'!$1:$1048576,9,),"")</f>
        <v/>
      </c>
      <c r="N2946" s="86"/>
      <c r="O2946" s="90">
        <f>IFERROR(VLOOKUP(CONCATENATE($A2946,"D"),'05 APU'!$T:$AB,9,),0)</f>
        <v>0</v>
      </c>
      <c r="P2946" s="90">
        <f t="shared" si="92"/>
        <v>0</v>
      </c>
      <c r="Q2946" s="90">
        <f>IFERROR(VLOOKUP(CONCATENATE($A2946,"C"),'05 APU'!$T:$AB,9,),0)</f>
        <v>0</v>
      </c>
      <c r="R2946" s="90">
        <f>IFERROR(VLOOKUP(CONCATENATE($A2946,"B"),'05 APU'!$T:$AB,9,),0)</f>
        <v>0</v>
      </c>
      <c r="S2946" s="90">
        <f>IFERROR(VLOOKUP(CONCATENATE($A2946,"A"),'05 APU'!$T:$AB,9,),0)</f>
        <v>0</v>
      </c>
      <c r="U2946" s="421"/>
      <c r="V2946" s="424"/>
      <c r="W2946" s="429" t="s">
        <v>7203</v>
      </c>
    </row>
    <row r="2947" spans="1:23" ht="52.5" x14ac:dyDescent="0.25">
      <c r="A2947" s="88">
        <v>2937</v>
      </c>
      <c r="B2947" s="673" t="s">
        <v>5835</v>
      </c>
      <c r="C2947" s="682" t="s">
        <v>6984</v>
      </c>
      <c r="D2947" s="681" t="str">
        <f>IFERROR(VLOOKUP(CONCATENATE($A2947,"T"),'05 APU'!$1:$1048576,3,),"")</f>
        <v/>
      </c>
      <c r="E2947" s="681" t="str">
        <f>IFERROR(VLOOKUP(CONCATENATE($A2947,"T2"),'05 APU'!$1:$1048576,3,),"")</f>
        <v/>
      </c>
      <c r="F2947" s="681" t="str">
        <f>IFERROR(VLOOKUP(CONCATENATE($A2947,"T3"),'05 APU'!$1:$1048576,3,),"")</f>
        <v/>
      </c>
      <c r="G2947" s="672" t="s">
        <v>168</v>
      </c>
      <c r="H2947" s="351"/>
      <c r="I2947" s="90">
        <f>IFERROR((VLOOKUP(CONCATENATE($A2947,"D"),'05 APU'!$1:$1048576,9,)),0)</f>
        <v>0</v>
      </c>
      <c r="J2947" s="90">
        <f t="shared" si="93"/>
        <v>0</v>
      </c>
      <c r="K2947" s="297" t="str">
        <f>IFERROR(VLOOKUP(CONCATENATE($A2947,"C"),'05 APU'!$1:$1048576,9,),"")</f>
        <v/>
      </c>
      <c r="L2947" s="297" t="str">
        <f>IFERROR(VLOOKUP(CONCATENATE($A2947,"B"),'05 APU'!$1:$1048576,9,),"")</f>
        <v/>
      </c>
      <c r="M2947" s="297" t="str">
        <f>IFERROR(VLOOKUP(CONCATENATE($A2947,"A"),'05 APU'!$1:$1048576,9,),"")</f>
        <v/>
      </c>
      <c r="N2947" s="86"/>
      <c r="O2947" s="90">
        <f>IFERROR(VLOOKUP(CONCATENATE($A2947,"D"),'05 APU'!$T:$AB,9,),0)</f>
        <v>0</v>
      </c>
      <c r="P2947" s="90">
        <f t="shared" si="92"/>
        <v>0</v>
      </c>
      <c r="Q2947" s="90">
        <f>IFERROR(VLOOKUP(CONCATENATE($A2947,"C"),'05 APU'!$T:$AB,9,),0)</f>
        <v>0</v>
      </c>
      <c r="R2947" s="90">
        <f>IFERROR(VLOOKUP(CONCATENATE($A2947,"B"),'05 APU'!$T:$AB,9,),0)</f>
        <v>0</v>
      </c>
      <c r="S2947" s="90">
        <f>IFERROR(VLOOKUP(CONCATENATE($A2947,"A"),'05 APU'!$T:$AB,9,),0)</f>
        <v>0</v>
      </c>
      <c r="U2947" s="421"/>
      <c r="V2947" s="424"/>
      <c r="W2947" s="429" t="s">
        <v>7203</v>
      </c>
    </row>
    <row r="2948" spans="1:23" ht="31.5" x14ac:dyDescent="0.25">
      <c r="A2948" s="88">
        <v>2938</v>
      </c>
      <c r="B2948" s="673" t="s">
        <v>5836</v>
      </c>
      <c r="C2948" s="682" t="s">
        <v>6985</v>
      </c>
      <c r="D2948" s="681" t="str">
        <f>IFERROR(VLOOKUP(CONCATENATE($A2948,"T"),'05 APU'!$1:$1048576,3,),"")</f>
        <v/>
      </c>
      <c r="E2948" s="681" t="str">
        <f>IFERROR(VLOOKUP(CONCATENATE($A2948,"T2"),'05 APU'!$1:$1048576,3,),"")</f>
        <v/>
      </c>
      <c r="F2948" s="681" t="str">
        <f>IFERROR(VLOOKUP(CONCATENATE($A2948,"T3"),'05 APU'!$1:$1048576,3,),"")</f>
        <v/>
      </c>
      <c r="G2948" s="672" t="s">
        <v>168</v>
      </c>
      <c r="H2948" s="351"/>
      <c r="I2948" s="90">
        <f>IFERROR((VLOOKUP(CONCATENATE($A2948,"D"),'05 APU'!$1:$1048576,9,)),0)</f>
        <v>0</v>
      </c>
      <c r="J2948" s="90">
        <f t="shared" si="93"/>
        <v>0</v>
      </c>
      <c r="K2948" s="297" t="str">
        <f>IFERROR(VLOOKUP(CONCATENATE($A2948,"C"),'05 APU'!$1:$1048576,9,),"")</f>
        <v/>
      </c>
      <c r="L2948" s="297" t="str">
        <f>IFERROR(VLOOKUP(CONCATENATE($A2948,"B"),'05 APU'!$1:$1048576,9,),"")</f>
        <v/>
      </c>
      <c r="M2948" s="297" t="str">
        <f>IFERROR(VLOOKUP(CONCATENATE($A2948,"A"),'05 APU'!$1:$1048576,9,),"")</f>
        <v/>
      </c>
      <c r="N2948" s="86"/>
      <c r="O2948" s="90">
        <f>IFERROR(VLOOKUP(CONCATENATE($A2948,"D"),'05 APU'!$T:$AB,9,),0)</f>
        <v>0</v>
      </c>
      <c r="P2948" s="90">
        <f t="shared" si="92"/>
        <v>0</v>
      </c>
      <c r="Q2948" s="90">
        <f>IFERROR(VLOOKUP(CONCATENATE($A2948,"C"),'05 APU'!$T:$AB,9,),0)</f>
        <v>0</v>
      </c>
      <c r="R2948" s="90">
        <f>IFERROR(VLOOKUP(CONCATENATE($A2948,"B"),'05 APU'!$T:$AB,9,),0)</f>
        <v>0</v>
      </c>
      <c r="S2948" s="90">
        <f>IFERROR(VLOOKUP(CONCATENATE($A2948,"A"),'05 APU'!$T:$AB,9,),0)</f>
        <v>0</v>
      </c>
      <c r="U2948" s="421"/>
      <c r="V2948" s="424"/>
      <c r="W2948" s="429" t="s">
        <v>7203</v>
      </c>
    </row>
    <row r="2949" spans="1:23" ht="42" x14ac:dyDescent="0.25">
      <c r="A2949" s="88">
        <v>2939</v>
      </c>
      <c r="B2949" s="673" t="s">
        <v>5837</v>
      </c>
      <c r="C2949" s="682" t="s">
        <v>6986</v>
      </c>
      <c r="D2949" s="681" t="str">
        <f>IFERROR(VLOOKUP(CONCATENATE($A2949,"T"),'05 APU'!$1:$1048576,3,),"")</f>
        <v/>
      </c>
      <c r="E2949" s="681" t="str">
        <f>IFERROR(VLOOKUP(CONCATENATE($A2949,"T2"),'05 APU'!$1:$1048576,3,),"")</f>
        <v/>
      </c>
      <c r="F2949" s="681" t="str">
        <f>IFERROR(VLOOKUP(CONCATENATE($A2949,"T3"),'05 APU'!$1:$1048576,3,),"")</f>
        <v/>
      </c>
      <c r="G2949" s="672" t="s">
        <v>168</v>
      </c>
      <c r="H2949" s="351"/>
      <c r="I2949" s="90">
        <f>IFERROR((VLOOKUP(CONCATENATE($A2949,"D"),'05 APU'!$1:$1048576,9,)),0)</f>
        <v>0</v>
      </c>
      <c r="J2949" s="90">
        <f t="shared" si="93"/>
        <v>0</v>
      </c>
      <c r="K2949" s="297" t="str">
        <f>IFERROR(VLOOKUP(CONCATENATE($A2949,"C"),'05 APU'!$1:$1048576,9,),"")</f>
        <v/>
      </c>
      <c r="L2949" s="297" t="str">
        <f>IFERROR(VLOOKUP(CONCATENATE($A2949,"B"),'05 APU'!$1:$1048576,9,),"")</f>
        <v/>
      </c>
      <c r="M2949" s="297" t="str">
        <f>IFERROR(VLOOKUP(CONCATENATE($A2949,"A"),'05 APU'!$1:$1048576,9,),"")</f>
        <v/>
      </c>
      <c r="N2949" s="86"/>
      <c r="O2949" s="90">
        <f>IFERROR(VLOOKUP(CONCATENATE($A2949,"D"),'05 APU'!$T:$AB,9,),0)</f>
        <v>0</v>
      </c>
      <c r="P2949" s="90">
        <f t="shared" si="92"/>
        <v>0</v>
      </c>
      <c r="Q2949" s="90">
        <f>IFERROR(VLOOKUP(CONCATENATE($A2949,"C"),'05 APU'!$T:$AB,9,),0)</f>
        <v>0</v>
      </c>
      <c r="R2949" s="90">
        <f>IFERROR(VLOOKUP(CONCATENATE($A2949,"B"),'05 APU'!$T:$AB,9,),0)</f>
        <v>0</v>
      </c>
      <c r="S2949" s="90">
        <f>IFERROR(VLOOKUP(CONCATENATE($A2949,"A"),'05 APU'!$T:$AB,9,),0)</f>
        <v>0</v>
      </c>
      <c r="U2949" s="421"/>
      <c r="V2949" s="424"/>
      <c r="W2949" s="429" t="s">
        <v>7203</v>
      </c>
    </row>
    <row r="2950" spans="1:23" ht="31.5" x14ac:dyDescent="0.25">
      <c r="A2950" s="88">
        <v>2940</v>
      </c>
      <c r="B2950" s="673" t="s">
        <v>5838</v>
      </c>
      <c r="C2950" s="682" t="s">
        <v>6987</v>
      </c>
      <c r="D2950" s="681" t="str">
        <f>IFERROR(VLOOKUP(CONCATENATE($A2950,"T"),'05 APU'!$1:$1048576,3,),"")</f>
        <v/>
      </c>
      <c r="E2950" s="681" t="str">
        <f>IFERROR(VLOOKUP(CONCATENATE($A2950,"T2"),'05 APU'!$1:$1048576,3,),"")</f>
        <v/>
      </c>
      <c r="F2950" s="681" t="str">
        <f>IFERROR(VLOOKUP(CONCATENATE($A2950,"T3"),'05 APU'!$1:$1048576,3,),"")</f>
        <v/>
      </c>
      <c r="G2950" s="672" t="s">
        <v>168</v>
      </c>
      <c r="H2950" s="351"/>
      <c r="I2950" s="90">
        <f>IFERROR((VLOOKUP(CONCATENATE($A2950,"D"),'05 APU'!$1:$1048576,9,)),0)</f>
        <v>0</v>
      </c>
      <c r="J2950" s="90">
        <f t="shared" si="93"/>
        <v>0</v>
      </c>
      <c r="K2950" s="297" t="str">
        <f>IFERROR(VLOOKUP(CONCATENATE($A2950,"C"),'05 APU'!$1:$1048576,9,),"")</f>
        <v/>
      </c>
      <c r="L2950" s="297" t="str">
        <f>IFERROR(VLOOKUP(CONCATENATE($A2950,"B"),'05 APU'!$1:$1048576,9,),"")</f>
        <v/>
      </c>
      <c r="M2950" s="297" t="str">
        <f>IFERROR(VLOOKUP(CONCATENATE($A2950,"A"),'05 APU'!$1:$1048576,9,),"")</f>
        <v/>
      </c>
      <c r="N2950" s="86"/>
      <c r="O2950" s="90">
        <f>IFERROR(VLOOKUP(CONCATENATE($A2950,"D"),'05 APU'!$T:$AB,9,),0)</f>
        <v>0</v>
      </c>
      <c r="P2950" s="90">
        <f t="shared" si="92"/>
        <v>0</v>
      </c>
      <c r="Q2950" s="90">
        <f>IFERROR(VLOOKUP(CONCATENATE($A2950,"C"),'05 APU'!$T:$AB,9,),0)</f>
        <v>0</v>
      </c>
      <c r="R2950" s="90">
        <f>IFERROR(VLOOKUP(CONCATENATE($A2950,"B"),'05 APU'!$T:$AB,9,),0)</f>
        <v>0</v>
      </c>
      <c r="S2950" s="90">
        <f>IFERROR(VLOOKUP(CONCATENATE($A2950,"A"),'05 APU'!$T:$AB,9,),0)</f>
        <v>0</v>
      </c>
      <c r="U2950" s="421"/>
      <c r="V2950" s="424"/>
      <c r="W2950" s="429" t="s">
        <v>7203</v>
      </c>
    </row>
    <row r="2951" spans="1:23" ht="21" x14ac:dyDescent="0.25">
      <c r="A2951" s="88">
        <v>2941</v>
      </c>
      <c r="B2951" s="673" t="s">
        <v>5839</v>
      </c>
      <c r="C2951" s="684" t="s">
        <v>6988</v>
      </c>
      <c r="D2951" s="681" t="str">
        <f>IFERROR(VLOOKUP(CONCATENATE($A2951,"T"),'05 APU'!$1:$1048576,3,),"")</f>
        <v/>
      </c>
      <c r="E2951" s="681" t="str">
        <f>IFERROR(VLOOKUP(CONCATENATE($A2951,"T2"),'05 APU'!$1:$1048576,3,),"")</f>
        <v/>
      </c>
      <c r="F2951" s="681" t="str">
        <f>IFERROR(VLOOKUP(CONCATENATE($A2951,"T3"),'05 APU'!$1:$1048576,3,),"")</f>
        <v/>
      </c>
      <c r="G2951" s="672" t="s">
        <v>168</v>
      </c>
      <c r="H2951" s="351"/>
      <c r="I2951" s="90">
        <f>IFERROR((VLOOKUP(CONCATENATE($A2951,"D"),'05 APU'!$1:$1048576,9,)),0)</f>
        <v>0</v>
      </c>
      <c r="J2951" s="90">
        <f t="shared" si="93"/>
        <v>0</v>
      </c>
      <c r="K2951" s="297" t="str">
        <f>IFERROR(VLOOKUP(CONCATENATE($A2951,"C"),'05 APU'!$1:$1048576,9,),"")</f>
        <v/>
      </c>
      <c r="L2951" s="297" t="str">
        <f>IFERROR(VLOOKUP(CONCATENATE($A2951,"B"),'05 APU'!$1:$1048576,9,),"")</f>
        <v/>
      </c>
      <c r="M2951" s="297" t="str">
        <f>IFERROR(VLOOKUP(CONCATENATE($A2951,"A"),'05 APU'!$1:$1048576,9,),"")</f>
        <v/>
      </c>
      <c r="N2951" s="86"/>
      <c r="O2951" s="90">
        <f>IFERROR(VLOOKUP(CONCATENATE($A2951,"D"),'05 APU'!$T:$AB,9,),0)</f>
        <v>0</v>
      </c>
      <c r="P2951" s="90">
        <f t="shared" si="92"/>
        <v>0</v>
      </c>
      <c r="Q2951" s="90">
        <f>IFERROR(VLOOKUP(CONCATENATE($A2951,"C"),'05 APU'!$T:$AB,9,),0)</f>
        <v>0</v>
      </c>
      <c r="R2951" s="90">
        <f>IFERROR(VLOOKUP(CONCATENATE($A2951,"B"),'05 APU'!$T:$AB,9,),0)</f>
        <v>0</v>
      </c>
      <c r="S2951" s="90">
        <f>IFERROR(VLOOKUP(CONCATENATE($A2951,"A"),'05 APU'!$T:$AB,9,),0)</f>
        <v>0</v>
      </c>
      <c r="U2951" s="421"/>
      <c r="V2951" s="424"/>
      <c r="W2951" s="429" t="s">
        <v>7203</v>
      </c>
    </row>
    <row r="2952" spans="1:23" ht="21" x14ac:dyDescent="0.25">
      <c r="A2952" s="88">
        <v>2942</v>
      </c>
      <c r="B2952" s="673" t="s">
        <v>5840</v>
      </c>
      <c r="C2952" s="684" t="s">
        <v>6989</v>
      </c>
      <c r="D2952" s="681" t="str">
        <f>IFERROR(VLOOKUP(CONCATENATE($A2952,"T"),'05 APU'!$1:$1048576,3,),"")</f>
        <v/>
      </c>
      <c r="E2952" s="681" t="str">
        <f>IFERROR(VLOOKUP(CONCATENATE($A2952,"T2"),'05 APU'!$1:$1048576,3,),"")</f>
        <v/>
      </c>
      <c r="F2952" s="681" t="str">
        <f>IFERROR(VLOOKUP(CONCATENATE($A2952,"T3"),'05 APU'!$1:$1048576,3,),"")</f>
        <v/>
      </c>
      <c r="G2952" s="672" t="s">
        <v>168</v>
      </c>
      <c r="H2952" s="351"/>
      <c r="I2952" s="90">
        <f>IFERROR((VLOOKUP(CONCATENATE($A2952,"D"),'05 APU'!$1:$1048576,9,)),0)</f>
        <v>0</v>
      </c>
      <c r="J2952" s="90">
        <f t="shared" si="93"/>
        <v>0</v>
      </c>
      <c r="K2952" s="297" t="str">
        <f>IFERROR(VLOOKUP(CONCATENATE($A2952,"C"),'05 APU'!$1:$1048576,9,),"")</f>
        <v/>
      </c>
      <c r="L2952" s="297" t="str">
        <f>IFERROR(VLOOKUP(CONCATENATE($A2952,"B"),'05 APU'!$1:$1048576,9,),"")</f>
        <v/>
      </c>
      <c r="M2952" s="297" t="str">
        <f>IFERROR(VLOOKUP(CONCATENATE($A2952,"A"),'05 APU'!$1:$1048576,9,),"")</f>
        <v/>
      </c>
      <c r="N2952" s="86"/>
      <c r="O2952" s="90">
        <f>IFERROR(VLOOKUP(CONCATENATE($A2952,"D"),'05 APU'!$T:$AB,9,),0)</f>
        <v>0</v>
      </c>
      <c r="P2952" s="90">
        <f t="shared" si="92"/>
        <v>0</v>
      </c>
      <c r="Q2952" s="90">
        <f>IFERROR(VLOOKUP(CONCATENATE($A2952,"C"),'05 APU'!$T:$AB,9,),0)</f>
        <v>0</v>
      </c>
      <c r="R2952" s="90">
        <f>IFERROR(VLOOKUP(CONCATENATE($A2952,"B"),'05 APU'!$T:$AB,9,),0)</f>
        <v>0</v>
      </c>
      <c r="S2952" s="90">
        <f>IFERROR(VLOOKUP(CONCATENATE($A2952,"A"),'05 APU'!$T:$AB,9,),0)</f>
        <v>0</v>
      </c>
      <c r="U2952" s="421"/>
      <c r="V2952" s="424"/>
      <c r="W2952" s="429" t="s">
        <v>7203</v>
      </c>
    </row>
    <row r="2953" spans="1:23" ht="31.5" x14ac:dyDescent="0.25">
      <c r="A2953" s="88">
        <v>2943</v>
      </c>
      <c r="B2953" s="673" t="s">
        <v>5841</v>
      </c>
      <c r="C2953" s="684" t="s">
        <v>6990</v>
      </c>
      <c r="D2953" s="681" t="str">
        <f>IFERROR(VLOOKUP(CONCATENATE($A2953,"T"),'05 APU'!$1:$1048576,3,),"")</f>
        <v/>
      </c>
      <c r="E2953" s="681" t="str">
        <f>IFERROR(VLOOKUP(CONCATENATE($A2953,"T2"),'05 APU'!$1:$1048576,3,),"")</f>
        <v/>
      </c>
      <c r="F2953" s="681" t="str">
        <f>IFERROR(VLOOKUP(CONCATENATE($A2953,"T3"),'05 APU'!$1:$1048576,3,),"")</f>
        <v/>
      </c>
      <c r="G2953" s="672" t="s">
        <v>168</v>
      </c>
      <c r="H2953" s="351"/>
      <c r="I2953" s="90">
        <f>IFERROR((VLOOKUP(CONCATENATE($A2953,"D"),'05 APU'!$1:$1048576,9,)),0)</f>
        <v>0</v>
      </c>
      <c r="J2953" s="90">
        <f t="shared" si="93"/>
        <v>0</v>
      </c>
      <c r="K2953" s="297" t="str">
        <f>IFERROR(VLOOKUP(CONCATENATE($A2953,"C"),'05 APU'!$1:$1048576,9,),"")</f>
        <v/>
      </c>
      <c r="L2953" s="297" t="str">
        <f>IFERROR(VLOOKUP(CONCATENATE($A2953,"B"),'05 APU'!$1:$1048576,9,),"")</f>
        <v/>
      </c>
      <c r="M2953" s="297" t="str">
        <f>IFERROR(VLOOKUP(CONCATENATE($A2953,"A"),'05 APU'!$1:$1048576,9,),"")</f>
        <v/>
      </c>
      <c r="N2953" s="86"/>
      <c r="O2953" s="90">
        <f>IFERROR(VLOOKUP(CONCATENATE($A2953,"D"),'05 APU'!$T:$AB,9,),0)</f>
        <v>0</v>
      </c>
      <c r="P2953" s="90">
        <f t="shared" si="92"/>
        <v>0</v>
      </c>
      <c r="Q2953" s="90">
        <f>IFERROR(VLOOKUP(CONCATENATE($A2953,"C"),'05 APU'!$T:$AB,9,),0)</f>
        <v>0</v>
      </c>
      <c r="R2953" s="90">
        <f>IFERROR(VLOOKUP(CONCATENATE($A2953,"B"),'05 APU'!$T:$AB,9,),0)</f>
        <v>0</v>
      </c>
      <c r="S2953" s="90">
        <f>IFERROR(VLOOKUP(CONCATENATE($A2953,"A"),'05 APU'!$T:$AB,9,),0)</f>
        <v>0</v>
      </c>
      <c r="U2953" s="421"/>
      <c r="V2953" s="424"/>
      <c r="W2953" s="429" t="s">
        <v>7203</v>
      </c>
    </row>
    <row r="2954" spans="1:23" ht="31.5" x14ac:dyDescent="0.25">
      <c r="A2954" s="88">
        <v>2944</v>
      </c>
      <c r="B2954" s="673" t="s">
        <v>5842</v>
      </c>
      <c r="C2954" s="685" t="s">
        <v>6991</v>
      </c>
      <c r="D2954" s="681" t="str">
        <f>IFERROR(VLOOKUP(CONCATENATE($A2954,"T"),'05 APU'!$1:$1048576,3,),"")</f>
        <v/>
      </c>
      <c r="E2954" s="681" t="str">
        <f>IFERROR(VLOOKUP(CONCATENATE($A2954,"T2"),'05 APU'!$1:$1048576,3,),"")</f>
        <v/>
      </c>
      <c r="F2954" s="681" t="str">
        <f>IFERROR(VLOOKUP(CONCATENATE($A2954,"T3"),'05 APU'!$1:$1048576,3,),"")</f>
        <v/>
      </c>
      <c r="G2954" s="672" t="s">
        <v>168</v>
      </c>
      <c r="H2954" s="351"/>
      <c r="I2954" s="90">
        <f>IFERROR((VLOOKUP(CONCATENATE($A2954,"D"),'05 APU'!$1:$1048576,9,)),0)</f>
        <v>0</v>
      </c>
      <c r="J2954" s="90">
        <f t="shared" si="93"/>
        <v>0</v>
      </c>
      <c r="K2954" s="297" t="str">
        <f>IFERROR(VLOOKUP(CONCATENATE($A2954,"C"),'05 APU'!$1:$1048576,9,),"")</f>
        <v/>
      </c>
      <c r="L2954" s="297" t="str">
        <f>IFERROR(VLOOKUP(CONCATENATE($A2954,"B"),'05 APU'!$1:$1048576,9,),"")</f>
        <v/>
      </c>
      <c r="M2954" s="297" t="str">
        <f>IFERROR(VLOOKUP(CONCATENATE($A2954,"A"),'05 APU'!$1:$1048576,9,),"")</f>
        <v/>
      </c>
      <c r="N2954" s="86"/>
      <c r="O2954" s="90">
        <f>IFERROR(VLOOKUP(CONCATENATE($A2954,"D"),'05 APU'!$T:$AB,9,),0)</f>
        <v>0</v>
      </c>
      <c r="P2954" s="90">
        <f t="shared" si="92"/>
        <v>0</v>
      </c>
      <c r="Q2954" s="90">
        <f>IFERROR(VLOOKUP(CONCATENATE($A2954,"C"),'05 APU'!$T:$AB,9,),0)</f>
        <v>0</v>
      </c>
      <c r="R2954" s="90">
        <f>IFERROR(VLOOKUP(CONCATENATE($A2954,"B"),'05 APU'!$T:$AB,9,),0)</f>
        <v>0</v>
      </c>
      <c r="S2954" s="90">
        <f>IFERROR(VLOOKUP(CONCATENATE($A2954,"A"),'05 APU'!$T:$AB,9,),0)</f>
        <v>0</v>
      </c>
      <c r="U2954" s="421"/>
      <c r="V2954" s="424"/>
      <c r="W2954" s="429" t="s">
        <v>7203</v>
      </c>
    </row>
    <row r="2955" spans="1:23" ht="21" x14ac:dyDescent="0.25">
      <c r="A2955" s="88">
        <v>2945</v>
      </c>
      <c r="B2955" s="673" t="s">
        <v>5843</v>
      </c>
      <c r="C2955" s="685" t="s">
        <v>6992</v>
      </c>
      <c r="D2955" s="681" t="str">
        <f>IFERROR(VLOOKUP(CONCATENATE($A2955,"T"),'05 APU'!$1:$1048576,3,),"")</f>
        <v/>
      </c>
      <c r="E2955" s="681" t="str">
        <f>IFERROR(VLOOKUP(CONCATENATE($A2955,"T2"),'05 APU'!$1:$1048576,3,),"")</f>
        <v/>
      </c>
      <c r="F2955" s="681" t="str">
        <f>IFERROR(VLOOKUP(CONCATENATE($A2955,"T3"),'05 APU'!$1:$1048576,3,),"")</f>
        <v/>
      </c>
      <c r="G2955" s="672" t="s">
        <v>168</v>
      </c>
      <c r="H2955" s="351"/>
      <c r="I2955" s="90">
        <f>IFERROR((VLOOKUP(CONCATENATE($A2955,"D"),'05 APU'!$1:$1048576,9,)),0)</f>
        <v>0</v>
      </c>
      <c r="J2955" s="90">
        <f t="shared" si="93"/>
        <v>0</v>
      </c>
      <c r="K2955" s="297" t="str">
        <f>IFERROR(VLOOKUP(CONCATENATE($A2955,"C"),'05 APU'!$1:$1048576,9,),"")</f>
        <v/>
      </c>
      <c r="L2955" s="297" t="str">
        <f>IFERROR(VLOOKUP(CONCATENATE($A2955,"B"),'05 APU'!$1:$1048576,9,),"")</f>
        <v/>
      </c>
      <c r="M2955" s="297" t="str">
        <f>IFERROR(VLOOKUP(CONCATENATE($A2955,"A"),'05 APU'!$1:$1048576,9,),"")</f>
        <v/>
      </c>
      <c r="N2955" s="86"/>
      <c r="O2955" s="90">
        <f>IFERROR(VLOOKUP(CONCATENATE($A2955,"D"),'05 APU'!$T:$AB,9,),0)</f>
        <v>0</v>
      </c>
      <c r="P2955" s="90">
        <f t="shared" ref="P2955:P3018" si="94">IFERROR($O2955*$H2955,0)</f>
        <v>0</v>
      </c>
      <c r="Q2955" s="90">
        <f>IFERROR(VLOOKUP(CONCATENATE($A2955,"C"),'05 APU'!$T:$AB,9,),0)</f>
        <v>0</v>
      </c>
      <c r="R2955" s="90">
        <f>IFERROR(VLOOKUP(CONCATENATE($A2955,"B"),'05 APU'!$T:$AB,9,),0)</f>
        <v>0</v>
      </c>
      <c r="S2955" s="90">
        <f>IFERROR(VLOOKUP(CONCATENATE($A2955,"A"),'05 APU'!$T:$AB,9,),0)</f>
        <v>0</v>
      </c>
      <c r="U2955" s="421"/>
      <c r="V2955" s="424"/>
      <c r="W2955" s="429" t="s">
        <v>7203</v>
      </c>
    </row>
    <row r="2956" spans="1:23" ht="31.5" x14ac:dyDescent="0.25">
      <c r="A2956" s="88">
        <v>2946</v>
      </c>
      <c r="B2956" s="673" t="s">
        <v>5844</v>
      </c>
      <c r="C2956" s="685" t="s">
        <v>6993</v>
      </c>
      <c r="D2956" s="681" t="str">
        <f>IFERROR(VLOOKUP(CONCATENATE($A2956,"T"),'05 APU'!$1:$1048576,3,),"")</f>
        <v/>
      </c>
      <c r="E2956" s="681" t="str">
        <f>IFERROR(VLOOKUP(CONCATENATE($A2956,"T2"),'05 APU'!$1:$1048576,3,),"")</f>
        <v/>
      </c>
      <c r="F2956" s="681" t="str">
        <f>IFERROR(VLOOKUP(CONCATENATE($A2956,"T3"),'05 APU'!$1:$1048576,3,),"")</f>
        <v/>
      </c>
      <c r="G2956" s="672" t="s">
        <v>168</v>
      </c>
      <c r="H2956" s="351"/>
      <c r="I2956" s="90">
        <f>IFERROR((VLOOKUP(CONCATENATE($A2956,"D"),'05 APU'!$1:$1048576,9,)),0)</f>
        <v>0</v>
      </c>
      <c r="J2956" s="90">
        <f t="shared" si="93"/>
        <v>0</v>
      </c>
      <c r="K2956" s="297" t="str">
        <f>IFERROR(VLOOKUP(CONCATENATE($A2956,"C"),'05 APU'!$1:$1048576,9,),"")</f>
        <v/>
      </c>
      <c r="L2956" s="297" t="str">
        <f>IFERROR(VLOOKUP(CONCATENATE($A2956,"B"),'05 APU'!$1:$1048576,9,),"")</f>
        <v/>
      </c>
      <c r="M2956" s="297" t="str">
        <f>IFERROR(VLOOKUP(CONCATENATE($A2956,"A"),'05 APU'!$1:$1048576,9,),"")</f>
        <v/>
      </c>
      <c r="N2956" s="86"/>
      <c r="O2956" s="90">
        <f>IFERROR(VLOOKUP(CONCATENATE($A2956,"D"),'05 APU'!$T:$AB,9,),0)</f>
        <v>0</v>
      </c>
      <c r="P2956" s="90">
        <f t="shared" si="94"/>
        <v>0</v>
      </c>
      <c r="Q2956" s="90">
        <f>IFERROR(VLOOKUP(CONCATENATE($A2956,"C"),'05 APU'!$T:$AB,9,),0)</f>
        <v>0</v>
      </c>
      <c r="R2956" s="90">
        <f>IFERROR(VLOOKUP(CONCATENATE($A2956,"B"),'05 APU'!$T:$AB,9,),0)</f>
        <v>0</v>
      </c>
      <c r="S2956" s="90">
        <f>IFERROR(VLOOKUP(CONCATENATE($A2956,"A"),'05 APU'!$T:$AB,9,),0)</f>
        <v>0</v>
      </c>
      <c r="U2956" s="421"/>
      <c r="V2956" s="424"/>
      <c r="W2956" s="429" t="s">
        <v>7203</v>
      </c>
    </row>
    <row r="2957" spans="1:23" ht="31.5" x14ac:dyDescent="0.25">
      <c r="A2957" s="88">
        <v>2947</v>
      </c>
      <c r="B2957" s="673" t="s">
        <v>5845</v>
      </c>
      <c r="C2957" s="685" t="s">
        <v>6994</v>
      </c>
      <c r="D2957" s="681" t="str">
        <f>IFERROR(VLOOKUP(CONCATENATE($A2957,"T"),'05 APU'!$1:$1048576,3,),"")</f>
        <v/>
      </c>
      <c r="E2957" s="681" t="str">
        <f>IFERROR(VLOOKUP(CONCATENATE($A2957,"T2"),'05 APU'!$1:$1048576,3,),"")</f>
        <v/>
      </c>
      <c r="F2957" s="681" t="str">
        <f>IFERROR(VLOOKUP(CONCATENATE($A2957,"T3"),'05 APU'!$1:$1048576,3,),"")</f>
        <v/>
      </c>
      <c r="G2957" s="672" t="s">
        <v>168</v>
      </c>
      <c r="H2957" s="351"/>
      <c r="I2957" s="90">
        <f>IFERROR((VLOOKUP(CONCATENATE($A2957,"D"),'05 APU'!$1:$1048576,9,)),0)</f>
        <v>0</v>
      </c>
      <c r="J2957" s="90">
        <f t="shared" si="93"/>
        <v>0</v>
      </c>
      <c r="K2957" s="297" t="str">
        <f>IFERROR(VLOOKUP(CONCATENATE($A2957,"C"),'05 APU'!$1:$1048576,9,),"")</f>
        <v/>
      </c>
      <c r="L2957" s="297" t="str">
        <f>IFERROR(VLOOKUP(CONCATENATE($A2957,"B"),'05 APU'!$1:$1048576,9,),"")</f>
        <v/>
      </c>
      <c r="M2957" s="297" t="str">
        <f>IFERROR(VLOOKUP(CONCATENATE($A2957,"A"),'05 APU'!$1:$1048576,9,),"")</f>
        <v/>
      </c>
      <c r="N2957" s="86"/>
      <c r="O2957" s="90">
        <f>IFERROR(VLOOKUP(CONCATENATE($A2957,"D"),'05 APU'!$T:$AB,9,),0)</f>
        <v>0</v>
      </c>
      <c r="P2957" s="90">
        <f t="shared" si="94"/>
        <v>0</v>
      </c>
      <c r="Q2957" s="90">
        <f>IFERROR(VLOOKUP(CONCATENATE($A2957,"C"),'05 APU'!$T:$AB,9,),0)</f>
        <v>0</v>
      </c>
      <c r="R2957" s="90">
        <f>IFERROR(VLOOKUP(CONCATENATE($A2957,"B"),'05 APU'!$T:$AB,9,),0)</f>
        <v>0</v>
      </c>
      <c r="S2957" s="90">
        <f>IFERROR(VLOOKUP(CONCATENATE($A2957,"A"),'05 APU'!$T:$AB,9,),0)</f>
        <v>0</v>
      </c>
      <c r="U2957" s="421"/>
      <c r="V2957" s="424"/>
      <c r="W2957" s="429" t="s">
        <v>7203</v>
      </c>
    </row>
    <row r="2958" spans="1:23" ht="31.5" x14ac:dyDescent="0.25">
      <c r="A2958" s="88">
        <v>2948</v>
      </c>
      <c r="B2958" s="673" t="s">
        <v>5846</v>
      </c>
      <c r="C2958" s="684" t="s">
        <v>6995</v>
      </c>
      <c r="D2958" s="681" t="str">
        <f>IFERROR(VLOOKUP(CONCATENATE($A2958,"T"),'05 APU'!$1:$1048576,3,),"")</f>
        <v/>
      </c>
      <c r="E2958" s="681" t="str">
        <f>IFERROR(VLOOKUP(CONCATENATE($A2958,"T2"),'05 APU'!$1:$1048576,3,),"")</f>
        <v/>
      </c>
      <c r="F2958" s="681" t="str">
        <f>IFERROR(VLOOKUP(CONCATENATE($A2958,"T3"),'05 APU'!$1:$1048576,3,),"")</f>
        <v/>
      </c>
      <c r="G2958" s="672" t="s">
        <v>168</v>
      </c>
      <c r="H2958" s="351"/>
      <c r="I2958" s="90">
        <f>IFERROR((VLOOKUP(CONCATENATE($A2958,"D"),'05 APU'!$1:$1048576,9,)),0)</f>
        <v>0</v>
      </c>
      <c r="J2958" s="90">
        <f t="shared" si="93"/>
        <v>0</v>
      </c>
      <c r="K2958" s="297" t="str">
        <f>IFERROR(VLOOKUP(CONCATENATE($A2958,"C"),'05 APU'!$1:$1048576,9,),"")</f>
        <v/>
      </c>
      <c r="L2958" s="297" t="str">
        <f>IFERROR(VLOOKUP(CONCATENATE($A2958,"B"),'05 APU'!$1:$1048576,9,),"")</f>
        <v/>
      </c>
      <c r="M2958" s="297" t="str">
        <f>IFERROR(VLOOKUP(CONCATENATE($A2958,"A"),'05 APU'!$1:$1048576,9,),"")</f>
        <v/>
      </c>
      <c r="N2958" s="86"/>
      <c r="O2958" s="90">
        <f>IFERROR(VLOOKUP(CONCATENATE($A2958,"D"),'05 APU'!$T:$AB,9,),0)</f>
        <v>0</v>
      </c>
      <c r="P2958" s="90">
        <f t="shared" si="94"/>
        <v>0</v>
      </c>
      <c r="Q2958" s="90">
        <f>IFERROR(VLOOKUP(CONCATENATE($A2958,"C"),'05 APU'!$T:$AB,9,),0)</f>
        <v>0</v>
      </c>
      <c r="R2958" s="90">
        <f>IFERROR(VLOOKUP(CONCATENATE($A2958,"B"),'05 APU'!$T:$AB,9,),0)</f>
        <v>0</v>
      </c>
      <c r="S2958" s="90">
        <f>IFERROR(VLOOKUP(CONCATENATE($A2958,"A"),'05 APU'!$T:$AB,9,),0)</f>
        <v>0</v>
      </c>
      <c r="U2958" s="421"/>
      <c r="V2958" s="424"/>
      <c r="W2958" s="429" t="s">
        <v>7203</v>
      </c>
    </row>
    <row r="2959" spans="1:23" ht="31.5" x14ac:dyDescent="0.25">
      <c r="A2959" s="88">
        <v>2949</v>
      </c>
      <c r="B2959" s="673" t="s">
        <v>5847</v>
      </c>
      <c r="C2959" s="685" t="s">
        <v>6996</v>
      </c>
      <c r="D2959" s="681" t="str">
        <f>IFERROR(VLOOKUP(CONCATENATE($A2959,"T"),'05 APU'!$1:$1048576,3,),"")</f>
        <v/>
      </c>
      <c r="E2959" s="681" t="str">
        <f>IFERROR(VLOOKUP(CONCATENATE($A2959,"T2"),'05 APU'!$1:$1048576,3,),"")</f>
        <v/>
      </c>
      <c r="F2959" s="681" t="str">
        <f>IFERROR(VLOOKUP(CONCATENATE($A2959,"T3"),'05 APU'!$1:$1048576,3,),"")</f>
        <v/>
      </c>
      <c r="G2959" s="672" t="s">
        <v>168</v>
      </c>
      <c r="H2959" s="351"/>
      <c r="I2959" s="90">
        <f>IFERROR((VLOOKUP(CONCATENATE($A2959,"D"),'05 APU'!$1:$1048576,9,)),0)</f>
        <v>0</v>
      </c>
      <c r="J2959" s="90">
        <f t="shared" si="93"/>
        <v>0</v>
      </c>
      <c r="K2959" s="297" t="str">
        <f>IFERROR(VLOOKUP(CONCATENATE($A2959,"C"),'05 APU'!$1:$1048576,9,),"")</f>
        <v/>
      </c>
      <c r="L2959" s="297" t="str">
        <f>IFERROR(VLOOKUP(CONCATENATE($A2959,"B"),'05 APU'!$1:$1048576,9,),"")</f>
        <v/>
      </c>
      <c r="M2959" s="297" t="str">
        <f>IFERROR(VLOOKUP(CONCATENATE($A2959,"A"),'05 APU'!$1:$1048576,9,),"")</f>
        <v/>
      </c>
      <c r="N2959" s="86"/>
      <c r="O2959" s="90">
        <f>IFERROR(VLOOKUP(CONCATENATE($A2959,"D"),'05 APU'!$T:$AB,9,),0)</f>
        <v>0</v>
      </c>
      <c r="P2959" s="90">
        <f t="shared" si="94"/>
        <v>0</v>
      </c>
      <c r="Q2959" s="90">
        <f>IFERROR(VLOOKUP(CONCATENATE($A2959,"C"),'05 APU'!$T:$AB,9,),0)</f>
        <v>0</v>
      </c>
      <c r="R2959" s="90">
        <f>IFERROR(VLOOKUP(CONCATENATE($A2959,"B"),'05 APU'!$T:$AB,9,),0)</f>
        <v>0</v>
      </c>
      <c r="S2959" s="90">
        <f>IFERROR(VLOOKUP(CONCATENATE($A2959,"A"),'05 APU'!$T:$AB,9,),0)</f>
        <v>0</v>
      </c>
      <c r="U2959" s="421"/>
      <c r="V2959" s="424"/>
      <c r="W2959" s="429" t="s">
        <v>7203</v>
      </c>
    </row>
    <row r="2960" spans="1:23" ht="21" x14ac:dyDescent="0.25">
      <c r="A2960" s="88">
        <v>2950</v>
      </c>
      <c r="B2960" s="673" t="s">
        <v>5848</v>
      </c>
      <c r="C2960" s="685" t="s">
        <v>6997</v>
      </c>
      <c r="D2960" s="681" t="str">
        <f>IFERROR(VLOOKUP(CONCATENATE($A2960,"T"),'05 APU'!$1:$1048576,3,),"")</f>
        <v/>
      </c>
      <c r="E2960" s="681" t="str">
        <f>IFERROR(VLOOKUP(CONCATENATE($A2960,"T2"),'05 APU'!$1:$1048576,3,),"")</f>
        <v/>
      </c>
      <c r="F2960" s="681" t="str">
        <f>IFERROR(VLOOKUP(CONCATENATE($A2960,"T3"),'05 APU'!$1:$1048576,3,),"")</f>
        <v/>
      </c>
      <c r="G2960" s="672" t="s">
        <v>168</v>
      </c>
      <c r="H2960" s="351"/>
      <c r="I2960" s="90">
        <f>IFERROR((VLOOKUP(CONCATENATE($A2960,"D"),'05 APU'!$1:$1048576,9,)),0)</f>
        <v>0</v>
      </c>
      <c r="J2960" s="90">
        <f t="shared" si="93"/>
        <v>0</v>
      </c>
      <c r="K2960" s="297" t="str">
        <f>IFERROR(VLOOKUP(CONCATENATE($A2960,"C"),'05 APU'!$1:$1048576,9,),"")</f>
        <v/>
      </c>
      <c r="L2960" s="297" t="str">
        <f>IFERROR(VLOOKUP(CONCATENATE($A2960,"B"),'05 APU'!$1:$1048576,9,),"")</f>
        <v/>
      </c>
      <c r="M2960" s="297" t="str">
        <f>IFERROR(VLOOKUP(CONCATENATE($A2960,"A"),'05 APU'!$1:$1048576,9,),"")</f>
        <v/>
      </c>
      <c r="N2960" s="86"/>
      <c r="O2960" s="90">
        <f>IFERROR(VLOOKUP(CONCATENATE($A2960,"D"),'05 APU'!$T:$AB,9,),0)</f>
        <v>0</v>
      </c>
      <c r="P2960" s="90">
        <f t="shared" si="94"/>
        <v>0</v>
      </c>
      <c r="Q2960" s="90">
        <f>IFERROR(VLOOKUP(CONCATENATE($A2960,"C"),'05 APU'!$T:$AB,9,),0)</f>
        <v>0</v>
      </c>
      <c r="R2960" s="90">
        <f>IFERROR(VLOOKUP(CONCATENATE($A2960,"B"),'05 APU'!$T:$AB,9,),0)</f>
        <v>0</v>
      </c>
      <c r="S2960" s="90">
        <f>IFERROR(VLOOKUP(CONCATENATE($A2960,"A"),'05 APU'!$T:$AB,9,),0)</f>
        <v>0</v>
      </c>
      <c r="U2960" s="421"/>
      <c r="V2960" s="424"/>
      <c r="W2960" s="429" t="s">
        <v>7203</v>
      </c>
    </row>
    <row r="2961" spans="1:23" ht="21" x14ac:dyDescent="0.25">
      <c r="A2961" s="88">
        <v>2951</v>
      </c>
      <c r="B2961" s="673" t="s">
        <v>5849</v>
      </c>
      <c r="C2961" s="685" t="s">
        <v>6998</v>
      </c>
      <c r="D2961" s="681" t="str">
        <f>IFERROR(VLOOKUP(CONCATENATE($A2961,"T"),'05 APU'!$1:$1048576,3,),"")</f>
        <v/>
      </c>
      <c r="E2961" s="681" t="str">
        <f>IFERROR(VLOOKUP(CONCATENATE($A2961,"T2"),'05 APU'!$1:$1048576,3,),"")</f>
        <v/>
      </c>
      <c r="F2961" s="681" t="str">
        <f>IFERROR(VLOOKUP(CONCATENATE($A2961,"T3"),'05 APU'!$1:$1048576,3,),"")</f>
        <v/>
      </c>
      <c r="G2961" s="672" t="s">
        <v>168</v>
      </c>
      <c r="H2961" s="351"/>
      <c r="I2961" s="90">
        <f>IFERROR((VLOOKUP(CONCATENATE($A2961,"D"),'05 APU'!$1:$1048576,9,)),0)</f>
        <v>0</v>
      </c>
      <c r="J2961" s="90">
        <f t="shared" si="93"/>
        <v>0</v>
      </c>
      <c r="K2961" s="297" t="str">
        <f>IFERROR(VLOOKUP(CONCATENATE($A2961,"C"),'05 APU'!$1:$1048576,9,),"")</f>
        <v/>
      </c>
      <c r="L2961" s="297" t="str">
        <f>IFERROR(VLOOKUP(CONCATENATE($A2961,"B"),'05 APU'!$1:$1048576,9,),"")</f>
        <v/>
      </c>
      <c r="M2961" s="297" t="str">
        <f>IFERROR(VLOOKUP(CONCATENATE($A2961,"A"),'05 APU'!$1:$1048576,9,),"")</f>
        <v/>
      </c>
      <c r="N2961" s="86"/>
      <c r="O2961" s="90">
        <f>IFERROR(VLOOKUP(CONCATENATE($A2961,"D"),'05 APU'!$T:$AB,9,),0)</f>
        <v>0</v>
      </c>
      <c r="P2961" s="90">
        <f t="shared" si="94"/>
        <v>0</v>
      </c>
      <c r="Q2961" s="90">
        <f>IFERROR(VLOOKUP(CONCATENATE($A2961,"C"),'05 APU'!$T:$AB,9,),0)</f>
        <v>0</v>
      </c>
      <c r="R2961" s="90">
        <f>IFERROR(VLOOKUP(CONCATENATE($A2961,"B"),'05 APU'!$T:$AB,9,),0)</f>
        <v>0</v>
      </c>
      <c r="S2961" s="90">
        <f>IFERROR(VLOOKUP(CONCATENATE($A2961,"A"),'05 APU'!$T:$AB,9,),0)</f>
        <v>0</v>
      </c>
      <c r="U2961" s="421"/>
      <c r="V2961" s="424"/>
      <c r="W2961" s="429" t="s">
        <v>7203</v>
      </c>
    </row>
    <row r="2962" spans="1:23" ht="31.5" x14ac:dyDescent="0.25">
      <c r="A2962" s="88">
        <v>2952</v>
      </c>
      <c r="B2962" s="676" t="s">
        <v>1926</v>
      </c>
      <c r="C2962" s="678" t="s">
        <v>1927</v>
      </c>
      <c r="D2962" s="681" t="str">
        <f>IFERROR(VLOOKUP(CONCATENATE($A2962,"T"),'05 APU'!$1:$1048576,3,),"")</f>
        <v/>
      </c>
      <c r="E2962" s="681" t="str">
        <f>IFERROR(VLOOKUP(CONCATENATE($A2962,"T2"),'05 APU'!$1:$1048576,3,),"")</f>
        <v/>
      </c>
      <c r="F2962" s="681" t="str">
        <f>IFERROR(VLOOKUP(CONCATENATE($A2962,"T3"),'05 APU'!$1:$1048576,3,),"")</f>
        <v/>
      </c>
      <c r="G2962" s="672"/>
      <c r="H2962" s="351"/>
      <c r="I2962" s="90">
        <f>IFERROR((VLOOKUP(CONCATENATE($A2962,"D"),'05 APU'!$1:$1048576,9,)),0)</f>
        <v>0</v>
      </c>
      <c r="J2962" s="90">
        <f t="shared" si="93"/>
        <v>0</v>
      </c>
      <c r="K2962" s="297" t="str">
        <f>IFERROR(VLOOKUP(CONCATENATE($A2962,"C"),'05 APU'!$1:$1048576,9,),"")</f>
        <v/>
      </c>
      <c r="L2962" s="297" t="str">
        <f>IFERROR(VLOOKUP(CONCATENATE($A2962,"B"),'05 APU'!$1:$1048576,9,),"")</f>
        <v/>
      </c>
      <c r="M2962" s="297" t="str">
        <f>IFERROR(VLOOKUP(CONCATENATE($A2962,"A"),'05 APU'!$1:$1048576,9,),"")</f>
        <v/>
      </c>
      <c r="N2962" s="86"/>
      <c r="O2962" s="90">
        <f>IFERROR(VLOOKUP(CONCATENATE($A2962,"D"),'05 APU'!$T:$AB,9,),0)</f>
        <v>0</v>
      </c>
      <c r="P2962" s="90">
        <f t="shared" si="94"/>
        <v>0</v>
      </c>
      <c r="Q2962" s="90">
        <f>IFERROR(VLOOKUP(CONCATENATE($A2962,"C"),'05 APU'!$T:$AB,9,),0)</f>
        <v>0</v>
      </c>
      <c r="R2962" s="90">
        <f>IFERROR(VLOOKUP(CONCATENATE($A2962,"B"),'05 APU'!$T:$AB,9,),0)</f>
        <v>0</v>
      </c>
      <c r="S2962" s="90">
        <f>IFERROR(VLOOKUP(CONCATENATE($A2962,"A"),'05 APU'!$T:$AB,9,),0)</f>
        <v>0</v>
      </c>
      <c r="U2962" s="421"/>
      <c r="V2962" s="424"/>
      <c r="W2962" s="429"/>
    </row>
    <row r="2963" spans="1:23" ht="21" x14ac:dyDescent="0.25">
      <c r="A2963" s="88">
        <v>2953</v>
      </c>
      <c r="B2963" s="673" t="s">
        <v>1928</v>
      </c>
      <c r="C2963" s="682" t="s">
        <v>1929</v>
      </c>
      <c r="D2963" s="681" t="str">
        <f>IFERROR(VLOOKUP(CONCATENATE($A2963,"T"),'05 APU'!$1:$1048576,3,),"")</f>
        <v/>
      </c>
      <c r="E2963" s="681" t="str">
        <f>IFERROR(VLOOKUP(CONCATENATE($A2963,"T2"),'05 APU'!$1:$1048576,3,),"")</f>
        <v/>
      </c>
      <c r="F2963" s="681" t="str">
        <f>IFERROR(VLOOKUP(CONCATENATE($A2963,"T3"),'05 APU'!$1:$1048576,3,),"")</f>
        <v/>
      </c>
      <c r="G2963" s="672" t="s">
        <v>168</v>
      </c>
      <c r="H2963" s="351"/>
      <c r="I2963" s="90">
        <f>IFERROR((VLOOKUP(CONCATENATE($A2963,"D"),'05 APU'!$1:$1048576,9,)),0)</f>
        <v>0</v>
      </c>
      <c r="J2963" s="90">
        <f t="shared" si="93"/>
        <v>0</v>
      </c>
      <c r="K2963" s="297" t="str">
        <f>IFERROR(VLOOKUP(CONCATENATE($A2963,"C"),'05 APU'!$1:$1048576,9,),"")</f>
        <v/>
      </c>
      <c r="L2963" s="297" t="str">
        <f>IFERROR(VLOOKUP(CONCATENATE($A2963,"B"),'05 APU'!$1:$1048576,9,),"")</f>
        <v/>
      </c>
      <c r="M2963" s="297" t="str">
        <f>IFERROR(VLOOKUP(CONCATENATE($A2963,"A"),'05 APU'!$1:$1048576,9,),"")</f>
        <v/>
      </c>
      <c r="N2963" s="86"/>
      <c r="O2963" s="90">
        <f>IFERROR(VLOOKUP(CONCATENATE($A2963,"D"),'05 APU'!$T:$AB,9,),0)</f>
        <v>0</v>
      </c>
      <c r="P2963" s="90">
        <f t="shared" si="94"/>
        <v>0</v>
      </c>
      <c r="Q2963" s="90">
        <f>IFERROR(VLOOKUP(CONCATENATE($A2963,"C"),'05 APU'!$T:$AB,9,),0)</f>
        <v>0</v>
      </c>
      <c r="R2963" s="90">
        <f>IFERROR(VLOOKUP(CONCATENATE($A2963,"B"),'05 APU'!$T:$AB,9,),0)</f>
        <v>0</v>
      </c>
      <c r="S2963" s="90">
        <f>IFERROR(VLOOKUP(CONCATENATE($A2963,"A"),'05 APU'!$T:$AB,9,),0)</f>
        <v>0</v>
      </c>
      <c r="U2963" s="421"/>
      <c r="V2963" s="424"/>
      <c r="W2963" s="429" t="s">
        <v>7203</v>
      </c>
    </row>
    <row r="2964" spans="1:23" ht="21" x14ac:dyDescent="0.25">
      <c r="A2964" s="88">
        <v>2954</v>
      </c>
      <c r="B2964" s="673" t="s">
        <v>1930</v>
      </c>
      <c r="C2964" s="678" t="s">
        <v>1931</v>
      </c>
      <c r="D2964" s="681" t="str">
        <f>IFERROR(VLOOKUP(CONCATENATE($A2964,"T"),'05 APU'!$1:$1048576,3,),"")</f>
        <v/>
      </c>
      <c r="E2964" s="681" t="str">
        <f>IFERROR(VLOOKUP(CONCATENATE($A2964,"T2"),'05 APU'!$1:$1048576,3,),"")</f>
        <v/>
      </c>
      <c r="F2964" s="681" t="str">
        <f>IFERROR(VLOOKUP(CONCATENATE($A2964,"T3"),'05 APU'!$1:$1048576,3,),"")</f>
        <v/>
      </c>
      <c r="G2964" s="672"/>
      <c r="H2964" s="351"/>
      <c r="I2964" s="90">
        <f>IFERROR((VLOOKUP(CONCATENATE($A2964,"D"),'05 APU'!$1:$1048576,9,)),0)</f>
        <v>0</v>
      </c>
      <c r="J2964" s="90">
        <f t="shared" si="93"/>
        <v>0</v>
      </c>
      <c r="K2964" s="297" t="str">
        <f>IFERROR(VLOOKUP(CONCATENATE($A2964,"C"),'05 APU'!$1:$1048576,9,),"")</f>
        <v/>
      </c>
      <c r="L2964" s="297" t="str">
        <f>IFERROR(VLOOKUP(CONCATENATE($A2964,"B"),'05 APU'!$1:$1048576,9,),"")</f>
        <v/>
      </c>
      <c r="M2964" s="297" t="str">
        <f>IFERROR(VLOOKUP(CONCATENATE($A2964,"A"),'05 APU'!$1:$1048576,9,),"")</f>
        <v/>
      </c>
      <c r="N2964" s="86"/>
      <c r="O2964" s="90">
        <f>IFERROR(VLOOKUP(CONCATENATE($A2964,"D"),'05 APU'!$T:$AB,9,),0)</f>
        <v>0</v>
      </c>
      <c r="P2964" s="90">
        <f t="shared" si="94"/>
        <v>0</v>
      </c>
      <c r="Q2964" s="90">
        <f>IFERROR(VLOOKUP(CONCATENATE($A2964,"C"),'05 APU'!$T:$AB,9,),0)</f>
        <v>0</v>
      </c>
      <c r="R2964" s="90">
        <f>IFERROR(VLOOKUP(CONCATENATE($A2964,"B"),'05 APU'!$T:$AB,9,),0)</f>
        <v>0</v>
      </c>
      <c r="S2964" s="90">
        <f>IFERROR(VLOOKUP(CONCATENATE($A2964,"A"),'05 APU'!$T:$AB,9,),0)</f>
        <v>0</v>
      </c>
      <c r="U2964" s="421"/>
      <c r="V2964" s="424"/>
      <c r="W2964" s="429"/>
    </row>
    <row r="2965" spans="1:23" ht="21" x14ac:dyDescent="0.25">
      <c r="A2965" s="88">
        <v>2955</v>
      </c>
      <c r="B2965" s="673" t="s">
        <v>1932</v>
      </c>
      <c r="C2965" s="682" t="s">
        <v>1933</v>
      </c>
      <c r="D2965" s="681" t="str">
        <f>IFERROR(VLOOKUP(CONCATENATE($A2965,"T"),'05 APU'!$1:$1048576,3,),"")</f>
        <v/>
      </c>
      <c r="E2965" s="681" t="str">
        <f>IFERROR(VLOOKUP(CONCATENATE($A2965,"T2"),'05 APU'!$1:$1048576,3,),"")</f>
        <v/>
      </c>
      <c r="F2965" s="681" t="str">
        <f>IFERROR(VLOOKUP(CONCATENATE($A2965,"T3"),'05 APU'!$1:$1048576,3,),"")</f>
        <v/>
      </c>
      <c r="G2965" s="672" t="s">
        <v>168</v>
      </c>
      <c r="H2965" s="351"/>
      <c r="I2965" s="90">
        <f>IFERROR((VLOOKUP(CONCATENATE($A2965,"D"),'05 APU'!$1:$1048576,9,)),0)</f>
        <v>0</v>
      </c>
      <c r="J2965" s="90">
        <f t="shared" si="93"/>
        <v>0</v>
      </c>
      <c r="K2965" s="297" t="str">
        <f>IFERROR(VLOOKUP(CONCATENATE($A2965,"C"),'05 APU'!$1:$1048576,9,),"")</f>
        <v/>
      </c>
      <c r="L2965" s="297" t="str">
        <f>IFERROR(VLOOKUP(CONCATENATE($A2965,"B"),'05 APU'!$1:$1048576,9,),"")</f>
        <v/>
      </c>
      <c r="M2965" s="297" t="str">
        <f>IFERROR(VLOOKUP(CONCATENATE($A2965,"A"),'05 APU'!$1:$1048576,9,),"")</f>
        <v/>
      </c>
      <c r="N2965" s="86"/>
      <c r="O2965" s="90">
        <f>IFERROR(VLOOKUP(CONCATENATE($A2965,"D"),'05 APU'!$T:$AB,9,),0)</f>
        <v>0</v>
      </c>
      <c r="P2965" s="90">
        <f t="shared" si="94"/>
        <v>0</v>
      </c>
      <c r="Q2965" s="90">
        <f>IFERROR(VLOOKUP(CONCATENATE($A2965,"C"),'05 APU'!$T:$AB,9,),0)</f>
        <v>0</v>
      </c>
      <c r="R2965" s="90">
        <f>IFERROR(VLOOKUP(CONCATENATE($A2965,"B"),'05 APU'!$T:$AB,9,),0)</f>
        <v>0</v>
      </c>
      <c r="S2965" s="90">
        <f>IFERROR(VLOOKUP(CONCATENATE($A2965,"A"),'05 APU'!$T:$AB,9,),0)</f>
        <v>0</v>
      </c>
      <c r="U2965" s="421"/>
      <c r="V2965" s="424"/>
      <c r="W2965" s="429" t="s">
        <v>7203</v>
      </c>
    </row>
    <row r="2966" spans="1:23" ht="21" x14ac:dyDescent="0.25">
      <c r="A2966" s="88">
        <v>2956</v>
      </c>
      <c r="B2966" s="667" t="s">
        <v>7189</v>
      </c>
      <c r="C2966" s="678" t="s">
        <v>7190</v>
      </c>
      <c r="D2966" s="681" t="str">
        <f>IFERROR(VLOOKUP(CONCATENATE($A2966,"T"),'05 APU'!$1:$1048576,3,),"")</f>
        <v/>
      </c>
      <c r="E2966" s="681" t="str">
        <f>IFERROR(VLOOKUP(CONCATENATE($A2966,"T2"),'05 APU'!$1:$1048576,3,),"")</f>
        <v/>
      </c>
      <c r="F2966" s="681" t="str">
        <f>IFERROR(VLOOKUP(CONCATENATE($A2966,"T3"),'05 APU'!$1:$1048576,3,),"")</f>
        <v/>
      </c>
      <c r="G2966" s="669"/>
      <c r="H2966" s="351"/>
      <c r="I2966" s="90">
        <f>IFERROR((VLOOKUP(CONCATENATE($A2966,"D"),'05 APU'!$1:$1048576,9,)),0)</f>
        <v>0</v>
      </c>
      <c r="J2966" s="90">
        <f t="shared" si="93"/>
        <v>0</v>
      </c>
      <c r="K2966" s="297" t="str">
        <f>IFERROR(VLOOKUP(CONCATENATE($A2966,"C"),'05 APU'!$1:$1048576,9,),"")</f>
        <v/>
      </c>
      <c r="L2966" s="297" t="str">
        <f>IFERROR(VLOOKUP(CONCATENATE($A2966,"B"),'05 APU'!$1:$1048576,9,),"")</f>
        <v/>
      </c>
      <c r="M2966" s="297" t="str">
        <f>IFERROR(VLOOKUP(CONCATENATE($A2966,"A"),'05 APU'!$1:$1048576,9,),"")</f>
        <v/>
      </c>
      <c r="N2966" s="86"/>
      <c r="O2966" s="90">
        <f>IFERROR(VLOOKUP(CONCATENATE($A2966,"D"),'05 APU'!$T:$AB,9,),0)</f>
        <v>0</v>
      </c>
      <c r="P2966" s="90">
        <f t="shared" si="94"/>
        <v>0</v>
      </c>
      <c r="Q2966" s="90">
        <f>IFERROR(VLOOKUP(CONCATENATE($A2966,"C"),'05 APU'!$T:$AB,9,),0)</f>
        <v>0</v>
      </c>
      <c r="R2966" s="90">
        <f>IFERROR(VLOOKUP(CONCATENATE($A2966,"B"),'05 APU'!$T:$AB,9,),0)</f>
        <v>0</v>
      </c>
      <c r="S2966" s="90">
        <f>IFERROR(VLOOKUP(CONCATENATE($A2966,"A"),'05 APU'!$T:$AB,9,),0)</f>
        <v>0</v>
      </c>
      <c r="U2966" s="421"/>
      <c r="V2966" s="424"/>
      <c r="W2966" s="429"/>
    </row>
    <row r="2967" spans="1:23" ht="21" x14ac:dyDescent="0.25">
      <c r="A2967" s="88">
        <v>2957</v>
      </c>
      <c r="B2967" s="670" t="s">
        <v>5850</v>
      </c>
      <c r="C2967" s="682" t="s">
        <v>6999</v>
      </c>
      <c r="D2967" s="681" t="str">
        <f>IFERROR(VLOOKUP(CONCATENATE($A2967,"T"),'05 APU'!$1:$1048576,3,),"")</f>
        <v/>
      </c>
      <c r="E2967" s="681" t="str">
        <f>IFERROR(VLOOKUP(CONCATENATE($A2967,"T2"),'05 APU'!$1:$1048576,3,),"")</f>
        <v/>
      </c>
      <c r="F2967" s="681" t="str">
        <f>IFERROR(VLOOKUP(CONCATENATE($A2967,"T3"),'05 APU'!$1:$1048576,3,),"")</f>
        <v/>
      </c>
      <c r="G2967" s="672" t="s">
        <v>138</v>
      </c>
      <c r="H2967" s="351"/>
      <c r="I2967" s="90">
        <f>IFERROR((VLOOKUP(CONCATENATE($A2967,"D"),'05 APU'!$1:$1048576,9,)),0)</f>
        <v>0</v>
      </c>
      <c r="J2967" s="90">
        <f t="shared" si="93"/>
        <v>0</v>
      </c>
      <c r="K2967" s="297" t="str">
        <f>IFERROR(VLOOKUP(CONCATENATE($A2967,"C"),'05 APU'!$1:$1048576,9,),"")</f>
        <v/>
      </c>
      <c r="L2967" s="297" t="str">
        <f>IFERROR(VLOOKUP(CONCATENATE($A2967,"B"),'05 APU'!$1:$1048576,9,),"")</f>
        <v/>
      </c>
      <c r="M2967" s="297" t="str">
        <f>IFERROR(VLOOKUP(CONCATENATE($A2967,"A"),'05 APU'!$1:$1048576,9,),"")</f>
        <v/>
      </c>
      <c r="N2967" s="86"/>
      <c r="O2967" s="90">
        <f>IFERROR(VLOOKUP(CONCATENATE($A2967,"D"),'05 APU'!$T:$AB,9,),0)</f>
        <v>0</v>
      </c>
      <c r="P2967" s="90">
        <f t="shared" si="94"/>
        <v>0</v>
      </c>
      <c r="Q2967" s="90">
        <f>IFERROR(VLOOKUP(CONCATENATE($A2967,"C"),'05 APU'!$T:$AB,9,),0)</f>
        <v>0</v>
      </c>
      <c r="R2967" s="90">
        <f>IFERROR(VLOOKUP(CONCATENATE($A2967,"B"),'05 APU'!$T:$AB,9,),0)</f>
        <v>0</v>
      </c>
      <c r="S2967" s="90">
        <f>IFERROR(VLOOKUP(CONCATENATE($A2967,"A"),'05 APU'!$T:$AB,9,),0)</f>
        <v>0</v>
      </c>
      <c r="U2967" s="421"/>
      <c r="V2967" s="424"/>
      <c r="W2967" s="429" t="s">
        <v>7203</v>
      </c>
    </row>
    <row r="2968" spans="1:23" ht="21" x14ac:dyDescent="0.25">
      <c r="A2968" s="88">
        <v>2958</v>
      </c>
      <c r="B2968" s="670" t="s">
        <v>5851</v>
      </c>
      <c r="C2968" s="682" t="s">
        <v>7000</v>
      </c>
      <c r="D2968" s="681" t="str">
        <f>IFERROR(VLOOKUP(CONCATENATE($A2968,"T"),'05 APU'!$1:$1048576,3,),"")</f>
        <v/>
      </c>
      <c r="E2968" s="681" t="str">
        <f>IFERROR(VLOOKUP(CONCATENATE($A2968,"T2"),'05 APU'!$1:$1048576,3,),"")</f>
        <v/>
      </c>
      <c r="F2968" s="681" t="str">
        <f>IFERROR(VLOOKUP(CONCATENATE($A2968,"T3"),'05 APU'!$1:$1048576,3,),"")</f>
        <v/>
      </c>
      <c r="G2968" s="672" t="s">
        <v>138</v>
      </c>
      <c r="H2968" s="351"/>
      <c r="I2968" s="90">
        <f>IFERROR((VLOOKUP(CONCATENATE($A2968,"D"),'05 APU'!$1:$1048576,9,)),0)</f>
        <v>0</v>
      </c>
      <c r="J2968" s="90">
        <f t="shared" si="93"/>
        <v>0</v>
      </c>
      <c r="K2968" s="297" t="str">
        <f>IFERROR(VLOOKUP(CONCATENATE($A2968,"C"),'05 APU'!$1:$1048576,9,),"")</f>
        <v/>
      </c>
      <c r="L2968" s="297" t="str">
        <f>IFERROR(VLOOKUP(CONCATENATE($A2968,"B"),'05 APU'!$1:$1048576,9,),"")</f>
        <v/>
      </c>
      <c r="M2968" s="297" t="str">
        <f>IFERROR(VLOOKUP(CONCATENATE($A2968,"A"),'05 APU'!$1:$1048576,9,),"")</f>
        <v/>
      </c>
      <c r="N2968" s="86"/>
      <c r="O2968" s="90">
        <f>IFERROR(VLOOKUP(CONCATENATE($A2968,"D"),'05 APU'!$T:$AB,9,),0)</f>
        <v>0</v>
      </c>
      <c r="P2968" s="90">
        <f t="shared" si="94"/>
        <v>0</v>
      </c>
      <c r="Q2968" s="90">
        <f>IFERROR(VLOOKUP(CONCATENATE($A2968,"C"),'05 APU'!$T:$AB,9,),0)</f>
        <v>0</v>
      </c>
      <c r="R2968" s="90">
        <f>IFERROR(VLOOKUP(CONCATENATE($A2968,"B"),'05 APU'!$T:$AB,9,),0)</f>
        <v>0</v>
      </c>
      <c r="S2968" s="90">
        <f>IFERROR(VLOOKUP(CONCATENATE($A2968,"A"),'05 APU'!$T:$AB,9,),0)</f>
        <v>0</v>
      </c>
      <c r="U2968" s="421"/>
      <c r="V2968" s="424"/>
      <c r="W2968" s="429" t="s">
        <v>7203</v>
      </c>
    </row>
    <row r="2969" spans="1:23" ht="21" x14ac:dyDescent="0.25">
      <c r="A2969" s="88">
        <v>2959</v>
      </c>
      <c r="B2969" s="670" t="s">
        <v>5852</v>
      </c>
      <c r="C2969" s="682" t="s">
        <v>7001</v>
      </c>
      <c r="D2969" s="681" t="str">
        <f>IFERROR(VLOOKUP(CONCATENATE($A2969,"T"),'05 APU'!$1:$1048576,3,),"")</f>
        <v/>
      </c>
      <c r="E2969" s="681" t="str">
        <f>IFERROR(VLOOKUP(CONCATENATE($A2969,"T2"),'05 APU'!$1:$1048576,3,),"")</f>
        <v/>
      </c>
      <c r="F2969" s="681" t="str">
        <f>IFERROR(VLOOKUP(CONCATENATE($A2969,"T3"),'05 APU'!$1:$1048576,3,),"")</f>
        <v/>
      </c>
      <c r="G2969" s="672" t="s">
        <v>138</v>
      </c>
      <c r="H2969" s="351"/>
      <c r="I2969" s="90">
        <f>IFERROR((VLOOKUP(CONCATENATE($A2969,"D"),'05 APU'!$1:$1048576,9,)),0)</f>
        <v>0</v>
      </c>
      <c r="J2969" s="90">
        <f t="shared" si="93"/>
        <v>0</v>
      </c>
      <c r="K2969" s="297" t="str">
        <f>IFERROR(VLOOKUP(CONCATENATE($A2969,"C"),'05 APU'!$1:$1048576,9,),"")</f>
        <v/>
      </c>
      <c r="L2969" s="297" t="str">
        <f>IFERROR(VLOOKUP(CONCATENATE($A2969,"B"),'05 APU'!$1:$1048576,9,),"")</f>
        <v/>
      </c>
      <c r="M2969" s="297" t="str">
        <f>IFERROR(VLOOKUP(CONCATENATE($A2969,"A"),'05 APU'!$1:$1048576,9,),"")</f>
        <v/>
      </c>
      <c r="N2969" s="86"/>
      <c r="O2969" s="90">
        <f>IFERROR(VLOOKUP(CONCATENATE($A2969,"D"),'05 APU'!$T:$AB,9,),0)</f>
        <v>0</v>
      </c>
      <c r="P2969" s="90">
        <f t="shared" si="94"/>
        <v>0</v>
      </c>
      <c r="Q2969" s="90">
        <f>IFERROR(VLOOKUP(CONCATENATE($A2969,"C"),'05 APU'!$T:$AB,9,),0)</f>
        <v>0</v>
      </c>
      <c r="R2969" s="90">
        <f>IFERROR(VLOOKUP(CONCATENATE($A2969,"B"),'05 APU'!$T:$AB,9,),0)</f>
        <v>0</v>
      </c>
      <c r="S2969" s="90">
        <f>IFERROR(VLOOKUP(CONCATENATE($A2969,"A"),'05 APU'!$T:$AB,9,),0)</f>
        <v>0</v>
      </c>
      <c r="U2969" s="421"/>
      <c r="V2969" s="424"/>
      <c r="W2969" s="429" t="s">
        <v>7203</v>
      </c>
    </row>
    <row r="2970" spans="1:23" ht="21" x14ac:dyDescent="0.25">
      <c r="A2970" s="88">
        <v>2960</v>
      </c>
      <c r="B2970" s="670" t="s">
        <v>5853</v>
      </c>
      <c r="C2970" s="682" t="s">
        <v>7002</v>
      </c>
      <c r="D2970" s="681" t="str">
        <f>IFERROR(VLOOKUP(CONCATENATE($A2970,"T"),'05 APU'!$1:$1048576,3,),"")</f>
        <v/>
      </c>
      <c r="E2970" s="681" t="str">
        <f>IFERROR(VLOOKUP(CONCATENATE($A2970,"T2"),'05 APU'!$1:$1048576,3,),"")</f>
        <v/>
      </c>
      <c r="F2970" s="681" t="str">
        <f>IFERROR(VLOOKUP(CONCATENATE($A2970,"T3"),'05 APU'!$1:$1048576,3,),"")</f>
        <v/>
      </c>
      <c r="G2970" s="672" t="s">
        <v>138</v>
      </c>
      <c r="H2970" s="351"/>
      <c r="I2970" s="90">
        <f>IFERROR((VLOOKUP(CONCATENATE($A2970,"D"),'05 APU'!$1:$1048576,9,)),0)</f>
        <v>0</v>
      </c>
      <c r="J2970" s="90">
        <f t="shared" si="93"/>
        <v>0</v>
      </c>
      <c r="K2970" s="297" t="str">
        <f>IFERROR(VLOOKUP(CONCATENATE($A2970,"C"),'05 APU'!$1:$1048576,9,),"")</f>
        <v/>
      </c>
      <c r="L2970" s="297" t="str">
        <f>IFERROR(VLOOKUP(CONCATENATE($A2970,"B"),'05 APU'!$1:$1048576,9,),"")</f>
        <v/>
      </c>
      <c r="M2970" s="297" t="str">
        <f>IFERROR(VLOOKUP(CONCATENATE($A2970,"A"),'05 APU'!$1:$1048576,9,),"")</f>
        <v/>
      </c>
      <c r="N2970" s="86"/>
      <c r="O2970" s="90">
        <f>IFERROR(VLOOKUP(CONCATENATE($A2970,"D"),'05 APU'!$T:$AB,9,),0)</f>
        <v>0</v>
      </c>
      <c r="P2970" s="90">
        <f t="shared" si="94"/>
        <v>0</v>
      </c>
      <c r="Q2970" s="90">
        <f>IFERROR(VLOOKUP(CONCATENATE($A2970,"C"),'05 APU'!$T:$AB,9,),0)</f>
        <v>0</v>
      </c>
      <c r="R2970" s="90">
        <f>IFERROR(VLOOKUP(CONCATENATE($A2970,"B"),'05 APU'!$T:$AB,9,),0)</f>
        <v>0</v>
      </c>
      <c r="S2970" s="90">
        <f>IFERROR(VLOOKUP(CONCATENATE($A2970,"A"),'05 APU'!$T:$AB,9,),0)</f>
        <v>0</v>
      </c>
      <c r="U2970" s="421"/>
      <c r="V2970" s="424"/>
      <c r="W2970" s="429" t="s">
        <v>7203</v>
      </c>
    </row>
    <row r="2971" spans="1:23" ht="21" x14ac:dyDescent="0.25">
      <c r="A2971" s="88">
        <v>2961</v>
      </c>
      <c r="B2971" s="670" t="s">
        <v>5854</v>
      </c>
      <c r="C2971" s="682" t="s">
        <v>7003</v>
      </c>
      <c r="D2971" s="681" t="str">
        <f>IFERROR(VLOOKUP(CONCATENATE($A2971,"T"),'05 APU'!$1:$1048576,3,),"")</f>
        <v/>
      </c>
      <c r="E2971" s="681" t="str">
        <f>IFERROR(VLOOKUP(CONCATENATE($A2971,"T2"),'05 APU'!$1:$1048576,3,),"")</f>
        <v/>
      </c>
      <c r="F2971" s="681" t="str">
        <f>IFERROR(VLOOKUP(CONCATENATE($A2971,"T3"),'05 APU'!$1:$1048576,3,),"")</f>
        <v/>
      </c>
      <c r="G2971" s="672" t="s">
        <v>138</v>
      </c>
      <c r="H2971" s="351"/>
      <c r="I2971" s="90">
        <f>IFERROR((VLOOKUP(CONCATENATE($A2971,"D"),'05 APU'!$1:$1048576,9,)),0)</f>
        <v>0</v>
      </c>
      <c r="J2971" s="90">
        <f t="shared" si="93"/>
        <v>0</v>
      </c>
      <c r="K2971" s="297" t="str">
        <f>IFERROR(VLOOKUP(CONCATENATE($A2971,"C"),'05 APU'!$1:$1048576,9,),"")</f>
        <v/>
      </c>
      <c r="L2971" s="297" t="str">
        <f>IFERROR(VLOOKUP(CONCATENATE($A2971,"B"),'05 APU'!$1:$1048576,9,),"")</f>
        <v/>
      </c>
      <c r="M2971" s="297" t="str">
        <f>IFERROR(VLOOKUP(CONCATENATE($A2971,"A"),'05 APU'!$1:$1048576,9,),"")</f>
        <v/>
      </c>
      <c r="N2971" s="86"/>
      <c r="O2971" s="90">
        <f>IFERROR(VLOOKUP(CONCATENATE($A2971,"D"),'05 APU'!$T:$AB,9,),0)</f>
        <v>0</v>
      </c>
      <c r="P2971" s="90">
        <f t="shared" si="94"/>
        <v>0</v>
      </c>
      <c r="Q2971" s="90">
        <f>IFERROR(VLOOKUP(CONCATENATE($A2971,"C"),'05 APU'!$T:$AB,9,),0)</f>
        <v>0</v>
      </c>
      <c r="R2971" s="90">
        <f>IFERROR(VLOOKUP(CONCATENATE($A2971,"B"),'05 APU'!$T:$AB,9,),0)</f>
        <v>0</v>
      </c>
      <c r="S2971" s="90">
        <f>IFERROR(VLOOKUP(CONCATENATE($A2971,"A"),'05 APU'!$T:$AB,9,),0)</f>
        <v>0</v>
      </c>
      <c r="U2971" s="421"/>
      <c r="V2971" s="424"/>
      <c r="W2971" s="429" t="s">
        <v>7203</v>
      </c>
    </row>
    <row r="2972" spans="1:23" ht="21" x14ac:dyDescent="0.25">
      <c r="A2972" s="88">
        <v>2962</v>
      </c>
      <c r="B2972" s="670" t="s">
        <v>5855</v>
      </c>
      <c r="C2972" s="682" t="s">
        <v>7004</v>
      </c>
      <c r="D2972" s="681" t="str">
        <f>IFERROR(VLOOKUP(CONCATENATE($A2972,"T"),'05 APU'!$1:$1048576,3,),"")</f>
        <v/>
      </c>
      <c r="E2972" s="681" t="str">
        <f>IFERROR(VLOOKUP(CONCATENATE($A2972,"T2"),'05 APU'!$1:$1048576,3,),"")</f>
        <v/>
      </c>
      <c r="F2972" s="681" t="str">
        <f>IFERROR(VLOOKUP(CONCATENATE($A2972,"T3"),'05 APU'!$1:$1048576,3,),"")</f>
        <v/>
      </c>
      <c r="G2972" s="672" t="s">
        <v>138</v>
      </c>
      <c r="H2972" s="351"/>
      <c r="I2972" s="90">
        <f>IFERROR((VLOOKUP(CONCATENATE($A2972,"D"),'05 APU'!$1:$1048576,9,)),0)</f>
        <v>0</v>
      </c>
      <c r="J2972" s="90">
        <f t="shared" si="93"/>
        <v>0</v>
      </c>
      <c r="K2972" s="297" t="str">
        <f>IFERROR(VLOOKUP(CONCATENATE($A2972,"C"),'05 APU'!$1:$1048576,9,),"")</f>
        <v/>
      </c>
      <c r="L2972" s="297" t="str">
        <f>IFERROR(VLOOKUP(CONCATENATE($A2972,"B"),'05 APU'!$1:$1048576,9,),"")</f>
        <v/>
      </c>
      <c r="M2972" s="297" t="str">
        <f>IFERROR(VLOOKUP(CONCATENATE($A2972,"A"),'05 APU'!$1:$1048576,9,),"")</f>
        <v/>
      </c>
      <c r="N2972" s="86"/>
      <c r="O2972" s="90">
        <f>IFERROR(VLOOKUP(CONCATENATE($A2972,"D"),'05 APU'!$T:$AB,9,),0)</f>
        <v>0</v>
      </c>
      <c r="P2972" s="90">
        <f t="shared" si="94"/>
        <v>0</v>
      </c>
      <c r="Q2972" s="90">
        <f>IFERROR(VLOOKUP(CONCATENATE($A2972,"C"),'05 APU'!$T:$AB,9,),0)</f>
        <v>0</v>
      </c>
      <c r="R2972" s="90">
        <f>IFERROR(VLOOKUP(CONCATENATE($A2972,"B"),'05 APU'!$T:$AB,9,),0)</f>
        <v>0</v>
      </c>
      <c r="S2972" s="90">
        <f>IFERROR(VLOOKUP(CONCATENATE($A2972,"A"),'05 APU'!$T:$AB,9,),0)</f>
        <v>0</v>
      </c>
      <c r="U2972" s="421"/>
      <c r="V2972" s="424"/>
      <c r="W2972" s="429" t="s">
        <v>7203</v>
      </c>
    </row>
    <row r="2973" spans="1:23" ht="21" x14ac:dyDescent="0.25">
      <c r="A2973" s="88">
        <v>2963</v>
      </c>
      <c r="B2973" s="670" t="s">
        <v>5856</v>
      </c>
      <c r="C2973" s="682" t="s">
        <v>7005</v>
      </c>
      <c r="D2973" s="681" t="str">
        <f>IFERROR(VLOOKUP(CONCATENATE($A2973,"T"),'05 APU'!$1:$1048576,3,),"")</f>
        <v/>
      </c>
      <c r="E2973" s="681" t="str">
        <f>IFERROR(VLOOKUP(CONCATENATE($A2973,"T2"),'05 APU'!$1:$1048576,3,),"")</f>
        <v/>
      </c>
      <c r="F2973" s="681" t="str">
        <f>IFERROR(VLOOKUP(CONCATENATE($A2973,"T3"),'05 APU'!$1:$1048576,3,),"")</f>
        <v/>
      </c>
      <c r="G2973" s="672" t="s">
        <v>138</v>
      </c>
      <c r="H2973" s="351"/>
      <c r="I2973" s="90">
        <f>IFERROR((VLOOKUP(CONCATENATE($A2973,"D"),'05 APU'!$1:$1048576,9,)),0)</f>
        <v>0</v>
      </c>
      <c r="J2973" s="90">
        <f t="shared" si="93"/>
        <v>0</v>
      </c>
      <c r="K2973" s="297" t="str">
        <f>IFERROR(VLOOKUP(CONCATENATE($A2973,"C"),'05 APU'!$1:$1048576,9,),"")</f>
        <v/>
      </c>
      <c r="L2973" s="297" t="str">
        <f>IFERROR(VLOOKUP(CONCATENATE($A2973,"B"),'05 APU'!$1:$1048576,9,),"")</f>
        <v/>
      </c>
      <c r="M2973" s="297" t="str">
        <f>IFERROR(VLOOKUP(CONCATENATE($A2973,"A"),'05 APU'!$1:$1048576,9,),"")</f>
        <v/>
      </c>
      <c r="N2973" s="86"/>
      <c r="O2973" s="90">
        <f>IFERROR(VLOOKUP(CONCATENATE($A2973,"D"),'05 APU'!$T:$AB,9,),0)</f>
        <v>0</v>
      </c>
      <c r="P2973" s="90">
        <f t="shared" si="94"/>
        <v>0</v>
      </c>
      <c r="Q2973" s="90">
        <f>IFERROR(VLOOKUP(CONCATENATE($A2973,"C"),'05 APU'!$T:$AB,9,),0)</f>
        <v>0</v>
      </c>
      <c r="R2973" s="90">
        <f>IFERROR(VLOOKUP(CONCATENATE($A2973,"B"),'05 APU'!$T:$AB,9,),0)</f>
        <v>0</v>
      </c>
      <c r="S2973" s="90">
        <f>IFERROR(VLOOKUP(CONCATENATE($A2973,"A"),'05 APU'!$T:$AB,9,),0)</f>
        <v>0</v>
      </c>
      <c r="U2973" s="421"/>
      <c r="V2973" s="424"/>
      <c r="W2973" s="429" t="s">
        <v>7203</v>
      </c>
    </row>
    <row r="2974" spans="1:23" ht="21" x14ac:dyDescent="0.25">
      <c r="A2974" s="88">
        <v>2964</v>
      </c>
      <c r="B2974" s="670" t="s">
        <v>5857</v>
      </c>
      <c r="C2974" s="682" t="s">
        <v>7006</v>
      </c>
      <c r="D2974" s="681" t="str">
        <f>IFERROR(VLOOKUP(CONCATENATE($A2974,"T"),'05 APU'!$1:$1048576,3,),"")</f>
        <v/>
      </c>
      <c r="E2974" s="681" t="str">
        <f>IFERROR(VLOOKUP(CONCATENATE($A2974,"T2"),'05 APU'!$1:$1048576,3,),"")</f>
        <v/>
      </c>
      <c r="F2974" s="681" t="str">
        <f>IFERROR(VLOOKUP(CONCATENATE($A2974,"T3"),'05 APU'!$1:$1048576,3,),"")</f>
        <v/>
      </c>
      <c r="G2974" s="672" t="s">
        <v>138</v>
      </c>
      <c r="H2974" s="351"/>
      <c r="I2974" s="90">
        <f>IFERROR((VLOOKUP(CONCATENATE($A2974,"D"),'05 APU'!$1:$1048576,9,)),0)</f>
        <v>0</v>
      </c>
      <c r="J2974" s="90">
        <f t="shared" si="93"/>
        <v>0</v>
      </c>
      <c r="K2974" s="297" t="str">
        <f>IFERROR(VLOOKUP(CONCATENATE($A2974,"C"),'05 APU'!$1:$1048576,9,),"")</f>
        <v/>
      </c>
      <c r="L2974" s="297" t="str">
        <f>IFERROR(VLOOKUP(CONCATENATE($A2974,"B"),'05 APU'!$1:$1048576,9,),"")</f>
        <v/>
      </c>
      <c r="M2974" s="297" t="str">
        <f>IFERROR(VLOOKUP(CONCATENATE($A2974,"A"),'05 APU'!$1:$1048576,9,),"")</f>
        <v/>
      </c>
      <c r="N2974" s="86"/>
      <c r="O2974" s="90">
        <f>IFERROR(VLOOKUP(CONCATENATE($A2974,"D"),'05 APU'!$T:$AB,9,),0)</f>
        <v>0</v>
      </c>
      <c r="P2974" s="90">
        <f t="shared" si="94"/>
        <v>0</v>
      </c>
      <c r="Q2974" s="90">
        <f>IFERROR(VLOOKUP(CONCATENATE($A2974,"C"),'05 APU'!$T:$AB,9,),0)</f>
        <v>0</v>
      </c>
      <c r="R2974" s="90">
        <f>IFERROR(VLOOKUP(CONCATENATE($A2974,"B"),'05 APU'!$T:$AB,9,),0)</f>
        <v>0</v>
      </c>
      <c r="S2974" s="90">
        <f>IFERROR(VLOOKUP(CONCATENATE($A2974,"A"),'05 APU'!$T:$AB,9,),0)</f>
        <v>0</v>
      </c>
      <c r="U2974" s="421"/>
      <c r="V2974" s="424"/>
      <c r="W2974" s="429" t="s">
        <v>7203</v>
      </c>
    </row>
    <row r="2975" spans="1:23" ht="21" x14ac:dyDescent="0.25">
      <c r="A2975" s="88">
        <v>2965</v>
      </c>
      <c r="B2975" s="670" t="s">
        <v>5858</v>
      </c>
      <c r="C2975" s="682" t="s">
        <v>7007</v>
      </c>
      <c r="D2975" s="681" t="str">
        <f>IFERROR(VLOOKUP(CONCATENATE($A2975,"T"),'05 APU'!$1:$1048576,3,),"")</f>
        <v/>
      </c>
      <c r="E2975" s="681" t="str">
        <f>IFERROR(VLOOKUP(CONCATENATE($A2975,"T2"),'05 APU'!$1:$1048576,3,),"")</f>
        <v/>
      </c>
      <c r="F2975" s="681" t="str">
        <f>IFERROR(VLOOKUP(CONCATENATE($A2975,"T3"),'05 APU'!$1:$1048576,3,),"")</f>
        <v/>
      </c>
      <c r="G2975" s="672" t="s">
        <v>138</v>
      </c>
      <c r="H2975" s="351"/>
      <c r="I2975" s="90">
        <f>IFERROR((VLOOKUP(CONCATENATE($A2975,"D"),'05 APU'!$1:$1048576,9,)),0)</f>
        <v>0</v>
      </c>
      <c r="J2975" s="90">
        <f t="shared" si="93"/>
        <v>0</v>
      </c>
      <c r="K2975" s="297" t="str">
        <f>IFERROR(VLOOKUP(CONCATENATE($A2975,"C"),'05 APU'!$1:$1048576,9,),"")</f>
        <v/>
      </c>
      <c r="L2975" s="297" t="str">
        <f>IFERROR(VLOOKUP(CONCATENATE($A2975,"B"),'05 APU'!$1:$1048576,9,),"")</f>
        <v/>
      </c>
      <c r="M2975" s="297" t="str">
        <f>IFERROR(VLOOKUP(CONCATENATE($A2975,"A"),'05 APU'!$1:$1048576,9,),"")</f>
        <v/>
      </c>
      <c r="N2975" s="86"/>
      <c r="O2975" s="90">
        <f>IFERROR(VLOOKUP(CONCATENATE($A2975,"D"),'05 APU'!$T:$AB,9,),0)</f>
        <v>0</v>
      </c>
      <c r="P2975" s="90">
        <f t="shared" si="94"/>
        <v>0</v>
      </c>
      <c r="Q2975" s="90">
        <f>IFERROR(VLOOKUP(CONCATENATE($A2975,"C"),'05 APU'!$T:$AB,9,),0)</f>
        <v>0</v>
      </c>
      <c r="R2975" s="90">
        <f>IFERROR(VLOOKUP(CONCATENATE($A2975,"B"),'05 APU'!$T:$AB,9,),0)</f>
        <v>0</v>
      </c>
      <c r="S2975" s="90">
        <f>IFERROR(VLOOKUP(CONCATENATE($A2975,"A"),'05 APU'!$T:$AB,9,),0)</f>
        <v>0</v>
      </c>
      <c r="U2975" s="421"/>
      <c r="V2975" s="424"/>
      <c r="W2975" s="429" t="s">
        <v>7203</v>
      </c>
    </row>
    <row r="2976" spans="1:23" ht="21" x14ac:dyDescent="0.25">
      <c r="A2976" s="88">
        <v>2966</v>
      </c>
      <c r="B2976" s="670" t="s">
        <v>5859</v>
      </c>
      <c r="C2976" s="682" t="s">
        <v>7008</v>
      </c>
      <c r="D2976" s="681" t="str">
        <f>IFERROR(VLOOKUP(CONCATENATE($A2976,"T"),'05 APU'!$1:$1048576,3,),"")</f>
        <v/>
      </c>
      <c r="E2976" s="681" t="str">
        <f>IFERROR(VLOOKUP(CONCATENATE($A2976,"T2"),'05 APU'!$1:$1048576,3,),"")</f>
        <v/>
      </c>
      <c r="F2976" s="681" t="str">
        <f>IFERROR(VLOOKUP(CONCATENATE($A2976,"T3"),'05 APU'!$1:$1048576,3,),"")</f>
        <v/>
      </c>
      <c r="G2976" s="672" t="s">
        <v>138</v>
      </c>
      <c r="H2976" s="351"/>
      <c r="I2976" s="90">
        <f>IFERROR((VLOOKUP(CONCATENATE($A2976,"D"),'05 APU'!$1:$1048576,9,)),0)</f>
        <v>0</v>
      </c>
      <c r="J2976" s="90">
        <f t="shared" si="93"/>
        <v>0</v>
      </c>
      <c r="K2976" s="297" t="str">
        <f>IFERROR(VLOOKUP(CONCATENATE($A2976,"C"),'05 APU'!$1:$1048576,9,),"")</f>
        <v/>
      </c>
      <c r="L2976" s="297" t="str">
        <f>IFERROR(VLOOKUP(CONCATENATE($A2976,"B"),'05 APU'!$1:$1048576,9,),"")</f>
        <v/>
      </c>
      <c r="M2976" s="297" t="str">
        <f>IFERROR(VLOOKUP(CONCATENATE($A2976,"A"),'05 APU'!$1:$1048576,9,),"")</f>
        <v/>
      </c>
      <c r="N2976" s="86"/>
      <c r="O2976" s="90">
        <f>IFERROR(VLOOKUP(CONCATENATE($A2976,"D"),'05 APU'!$T:$AB,9,),0)</f>
        <v>0</v>
      </c>
      <c r="P2976" s="90">
        <f t="shared" si="94"/>
        <v>0</v>
      </c>
      <c r="Q2976" s="90">
        <f>IFERROR(VLOOKUP(CONCATENATE($A2976,"C"),'05 APU'!$T:$AB,9,),0)</f>
        <v>0</v>
      </c>
      <c r="R2976" s="90">
        <f>IFERROR(VLOOKUP(CONCATENATE($A2976,"B"),'05 APU'!$T:$AB,9,),0)</f>
        <v>0</v>
      </c>
      <c r="S2976" s="90">
        <f>IFERROR(VLOOKUP(CONCATENATE($A2976,"A"),'05 APU'!$T:$AB,9,),0)</f>
        <v>0</v>
      </c>
      <c r="U2976" s="421"/>
      <c r="V2976" s="424"/>
      <c r="W2976" s="429" t="s">
        <v>7203</v>
      </c>
    </row>
    <row r="2977" spans="1:23" ht="21" x14ac:dyDescent="0.25">
      <c r="A2977" s="88">
        <v>2967</v>
      </c>
      <c r="B2977" s="670" t="s">
        <v>5860</v>
      </c>
      <c r="C2977" s="682" t="s">
        <v>7009</v>
      </c>
      <c r="D2977" s="681" t="str">
        <f>IFERROR(VLOOKUP(CONCATENATE($A2977,"T"),'05 APU'!$1:$1048576,3,),"")</f>
        <v/>
      </c>
      <c r="E2977" s="681" t="str">
        <f>IFERROR(VLOOKUP(CONCATENATE($A2977,"T2"),'05 APU'!$1:$1048576,3,),"")</f>
        <v/>
      </c>
      <c r="F2977" s="681" t="str">
        <f>IFERROR(VLOOKUP(CONCATENATE($A2977,"T3"),'05 APU'!$1:$1048576,3,),"")</f>
        <v/>
      </c>
      <c r="G2977" s="672" t="s">
        <v>138</v>
      </c>
      <c r="H2977" s="351"/>
      <c r="I2977" s="90">
        <f>IFERROR((VLOOKUP(CONCATENATE($A2977,"D"),'05 APU'!$1:$1048576,9,)),0)</f>
        <v>0</v>
      </c>
      <c r="J2977" s="90">
        <f t="shared" si="93"/>
        <v>0</v>
      </c>
      <c r="K2977" s="297" t="str">
        <f>IFERROR(VLOOKUP(CONCATENATE($A2977,"C"),'05 APU'!$1:$1048576,9,),"")</f>
        <v/>
      </c>
      <c r="L2977" s="297" t="str">
        <f>IFERROR(VLOOKUP(CONCATENATE($A2977,"B"),'05 APU'!$1:$1048576,9,),"")</f>
        <v/>
      </c>
      <c r="M2977" s="297" t="str">
        <f>IFERROR(VLOOKUP(CONCATENATE($A2977,"A"),'05 APU'!$1:$1048576,9,),"")</f>
        <v/>
      </c>
      <c r="N2977" s="86"/>
      <c r="O2977" s="90">
        <f>IFERROR(VLOOKUP(CONCATENATE($A2977,"D"),'05 APU'!$T:$AB,9,),0)</f>
        <v>0</v>
      </c>
      <c r="P2977" s="90">
        <f t="shared" si="94"/>
        <v>0</v>
      </c>
      <c r="Q2977" s="90">
        <f>IFERROR(VLOOKUP(CONCATENATE($A2977,"C"),'05 APU'!$T:$AB,9,),0)</f>
        <v>0</v>
      </c>
      <c r="R2977" s="90">
        <f>IFERROR(VLOOKUP(CONCATENATE($A2977,"B"),'05 APU'!$T:$AB,9,),0)</f>
        <v>0</v>
      </c>
      <c r="S2977" s="90">
        <f>IFERROR(VLOOKUP(CONCATENATE($A2977,"A"),'05 APU'!$T:$AB,9,),0)</f>
        <v>0</v>
      </c>
      <c r="U2977" s="421"/>
      <c r="V2977" s="424"/>
      <c r="W2977" s="429" t="s">
        <v>7203</v>
      </c>
    </row>
    <row r="2978" spans="1:23" ht="21" x14ac:dyDescent="0.25">
      <c r="A2978" s="88">
        <v>2968</v>
      </c>
      <c r="B2978" s="670" t="s">
        <v>5861</v>
      </c>
      <c r="C2978" s="682" t="s">
        <v>7010</v>
      </c>
      <c r="D2978" s="681" t="str">
        <f>IFERROR(VLOOKUP(CONCATENATE($A2978,"T"),'05 APU'!$1:$1048576,3,),"")</f>
        <v/>
      </c>
      <c r="E2978" s="681" t="str">
        <f>IFERROR(VLOOKUP(CONCATENATE($A2978,"T2"),'05 APU'!$1:$1048576,3,),"")</f>
        <v/>
      </c>
      <c r="F2978" s="681" t="str">
        <f>IFERROR(VLOOKUP(CONCATENATE($A2978,"T3"),'05 APU'!$1:$1048576,3,),"")</f>
        <v/>
      </c>
      <c r="G2978" s="672" t="s">
        <v>138</v>
      </c>
      <c r="H2978" s="351"/>
      <c r="I2978" s="90">
        <f>IFERROR((VLOOKUP(CONCATENATE($A2978,"D"),'05 APU'!$1:$1048576,9,)),0)</f>
        <v>0</v>
      </c>
      <c r="J2978" s="90">
        <f t="shared" si="93"/>
        <v>0</v>
      </c>
      <c r="K2978" s="297" t="str">
        <f>IFERROR(VLOOKUP(CONCATENATE($A2978,"C"),'05 APU'!$1:$1048576,9,),"")</f>
        <v/>
      </c>
      <c r="L2978" s="297" t="str">
        <f>IFERROR(VLOOKUP(CONCATENATE($A2978,"B"),'05 APU'!$1:$1048576,9,),"")</f>
        <v/>
      </c>
      <c r="M2978" s="297" t="str">
        <f>IFERROR(VLOOKUP(CONCATENATE($A2978,"A"),'05 APU'!$1:$1048576,9,),"")</f>
        <v/>
      </c>
      <c r="N2978" s="86"/>
      <c r="O2978" s="90">
        <f>IFERROR(VLOOKUP(CONCATENATE($A2978,"D"),'05 APU'!$T:$AB,9,),0)</f>
        <v>0</v>
      </c>
      <c r="P2978" s="90">
        <f t="shared" si="94"/>
        <v>0</v>
      </c>
      <c r="Q2978" s="90">
        <f>IFERROR(VLOOKUP(CONCATENATE($A2978,"C"),'05 APU'!$T:$AB,9,),0)</f>
        <v>0</v>
      </c>
      <c r="R2978" s="90">
        <f>IFERROR(VLOOKUP(CONCATENATE($A2978,"B"),'05 APU'!$T:$AB,9,),0)</f>
        <v>0</v>
      </c>
      <c r="S2978" s="90">
        <f>IFERROR(VLOOKUP(CONCATENATE($A2978,"A"),'05 APU'!$T:$AB,9,),0)</f>
        <v>0</v>
      </c>
      <c r="U2978" s="421"/>
      <c r="V2978" s="424"/>
      <c r="W2978" s="429" t="s">
        <v>7203</v>
      </c>
    </row>
    <row r="2979" spans="1:23" ht="21" x14ac:dyDescent="0.25">
      <c r="A2979" s="88">
        <v>2969</v>
      </c>
      <c r="B2979" s="670" t="s">
        <v>5862</v>
      </c>
      <c r="C2979" s="682" t="s">
        <v>7011</v>
      </c>
      <c r="D2979" s="681" t="str">
        <f>IFERROR(VLOOKUP(CONCATENATE($A2979,"T"),'05 APU'!$1:$1048576,3,),"")</f>
        <v/>
      </c>
      <c r="E2979" s="681" t="str">
        <f>IFERROR(VLOOKUP(CONCATENATE($A2979,"T2"),'05 APU'!$1:$1048576,3,),"")</f>
        <v/>
      </c>
      <c r="F2979" s="681" t="str">
        <f>IFERROR(VLOOKUP(CONCATENATE($A2979,"T3"),'05 APU'!$1:$1048576,3,),"")</f>
        <v/>
      </c>
      <c r="G2979" s="672" t="s">
        <v>138</v>
      </c>
      <c r="H2979" s="351"/>
      <c r="I2979" s="90">
        <f>IFERROR((VLOOKUP(CONCATENATE($A2979,"D"),'05 APU'!$1:$1048576,9,)),0)</f>
        <v>0</v>
      </c>
      <c r="J2979" s="90">
        <f t="shared" si="93"/>
        <v>0</v>
      </c>
      <c r="K2979" s="297" t="str">
        <f>IFERROR(VLOOKUP(CONCATENATE($A2979,"C"),'05 APU'!$1:$1048576,9,),"")</f>
        <v/>
      </c>
      <c r="L2979" s="297" t="str">
        <f>IFERROR(VLOOKUP(CONCATENATE($A2979,"B"),'05 APU'!$1:$1048576,9,),"")</f>
        <v/>
      </c>
      <c r="M2979" s="297" t="str">
        <f>IFERROR(VLOOKUP(CONCATENATE($A2979,"A"),'05 APU'!$1:$1048576,9,),"")</f>
        <v/>
      </c>
      <c r="N2979" s="86"/>
      <c r="O2979" s="90">
        <f>IFERROR(VLOOKUP(CONCATENATE($A2979,"D"),'05 APU'!$T:$AB,9,),0)</f>
        <v>0</v>
      </c>
      <c r="P2979" s="90">
        <f t="shared" si="94"/>
        <v>0</v>
      </c>
      <c r="Q2979" s="90">
        <f>IFERROR(VLOOKUP(CONCATENATE($A2979,"C"),'05 APU'!$T:$AB,9,),0)</f>
        <v>0</v>
      </c>
      <c r="R2979" s="90">
        <f>IFERROR(VLOOKUP(CONCATENATE($A2979,"B"),'05 APU'!$T:$AB,9,),0)</f>
        <v>0</v>
      </c>
      <c r="S2979" s="90">
        <f>IFERROR(VLOOKUP(CONCATENATE($A2979,"A"),'05 APU'!$T:$AB,9,),0)</f>
        <v>0</v>
      </c>
      <c r="U2979" s="421"/>
      <c r="V2979" s="424"/>
      <c r="W2979" s="429" t="s">
        <v>7203</v>
      </c>
    </row>
    <row r="2980" spans="1:23" ht="21" x14ac:dyDescent="0.25">
      <c r="A2980" s="88">
        <v>2970</v>
      </c>
      <c r="B2980" s="670" t="s">
        <v>5863</v>
      </c>
      <c r="C2980" s="682" t="s">
        <v>7012</v>
      </c>
      <c r="D2980" s="681" t="str">
        <f>IFERROR(VLOOKUP(CONCATENATE($A2980,"T"),'05 APU'!$1:$1048576,3,),"")</f>
        <v/>
      </c>
      <c r="E2980" s="681" t="str">
        <f>IFERROR(VLOOKUP(CONCATENATE($A2980,"T2"),'05 APU'!$1:$1048576,3,),"")</f>
        <v/>
      </c>
      <c r="F2980" s="681" t="str">
        <f>IFERROR(VLOOKUP(CONCATENATE($A2980,"T3"),'05 APU'!$1:$1048576,3,),"")</f>
        <v/>
      </c>
      <c r="G2980" s="672" t="s">
        <v>138</v>
      </c>
      <c r="H2980" s="351"/>
      <c r="I2980" s="90">
        <f>IFERROR((VLOOKUP(CONCATENATE($A2980,"D"),'05 APU'!$1:$1048576,9,)),0)</f>
        <v>0</v>
      </c>
      <c r="J2980" s="90">
        <f t="shared" si="93"/>
        <v>0</v>
      </c>
      <c r="K2980" s="297" t="str">
        <f>IFERROR(VLOOKUP(CONCATENATE($A2980,"C"),'05 APU'!$1:$1048576,9,),"")</f>
        <v/>
      </c>
      <c r="L2980" s="297" t="str">
        <f>IFERROR(VLOOKUP(CONCATENATE($A2980,"B"),'05 APU'!$1:$1048576,9,),"")</f>
        <v/>
      </c>
      <c r="M2980" s="297" t="str">
        <f>IFERROR(VLOOKUP(CONCATENATE($A2980,"A"),'05 APU'!$1:$1048576,9,),"")</f>
        <v/>
      </c>
      <c r="N2980" s="86"/>
      <c r="O2980" s="90">
        <f>IFERROR(VLOOKUP(CONCATENATE($A2980,"D"),'05 APU'!$T:$AB,9,),0)</f>
        <v>0</v>
      </c>
      <c r="P2980" s="90">
        <f t="shared" si="94"/>
        <v>0</v>
      </c>
      <c r="Q2980" s="90">
        <f>IFERROR(VLOOKUP(CONCATENATE($A2980,"C"),'05 APU'!$T:$AB,9,),0)</f>
        <v>0</v>
      </c>
      <c r="R2980" s="90">
        <f>IFERROR(VLOOKUP(CONCATENATE($A2980,"B"),'05 APU'!$T:$AB,9,),0)</f>
        <v>0</v>
      </c>
      <c r="S2980" s="90">
        <f>IFERROR(VLOOKUP(CONCATENATE($A2980,"A"),'05 APU'!$T:$AB,9,),0)</f>
        <v>0</v>
      </c>
      <c r="U2980" s="421"/>
      <c r="V2980" s="424"/>
      <c r="W2980" s="429" t="s">
        <v>7203</v>
      </c>
    </row>
    <row r="2981" spans="1:23" ht="21" x14ac:dyDescent="0.25">
      <c r="A2981" s="88">
        <v>2971</v>
      </c>
      <c r="B2981" s="670" t="s">
        <v>5864</v>
      </c>
      <c r="C2981" s="682" t="s">
        <v>7013</v>
      </c>
      <c r="D2981" s="681" t="str">
        <f>IFERROR(VLOOKUP(CONCATENATE($A2981,"T"),'05 APU'!$1:$1048576,3,),"")</f>
        <v/>
      </c>
      <c r="E2981" s="681" t="str">
        <f>IFERROR(VLOOKUP(CONCATENATE($A2981,"T2"),'05 APU'!$1:$1048576,3,),"")</f>
        <v/>
      </c>
      <c r="F2981" s="681" t="str">
        <f>IFERROR(VLOOKUP(CONCATENATE($A2981,"T3"),'05 APU'!$1:$1048576,3,),"")</f>
        <v/>
      </c>
      <c r="G2981" s="672" t="s">
        <v>168</v>
      </c>
      <c r="H2981" s="351"/>
      <c r="I2981" s="90">
        <f>IFERROR((VLOOKUP(CONCATENATE($A2981,"D"),'05 APU'!$1:$1048576,9,)),0)</f>
        <v>0</v>
      </c>
      <c r="J2981" s="90">
        <f t="shared" si="93"/>
        <v>0</v>
      </c>
      <c r="K2981" s="297" t="str">
        <f>IFERROR(VLOOKUP(CONCATENATE($A2981,"C"),'05 APU'!$1:$1048576,9,),"")</f>
        <v/>
      </c>
      <c r="L2981" s="297" t="str">
        <f>IFERROR(VLOOKUP(CONCATENATE($A2981,"B"),'05 APU'!$1:$1048576,9,),"")</f>
        <v/>
      </c>
      <c r="M2981" s="297" t="str">
        <f>IFERROR(VLOOKUP(CONCATENATE($A2981,"A"),'05 APU'!$1:$1048576,9,),"")</f>
        <v/>
      </c>
      <c r="N2981" s="86"/>
      <c r="O2981" s="90">
        <f>IFERROR(VLOOKUP(CONCATENATE($A2981,"D"),'05 APU'!$T:$AB,9,),0)</f>
        <v>0</v>
      </c>
      <c r="P2981" s="90">
        <f t="shared" si="94"/>
        <v>0</v>
      </c>
      <c r="Q2981" s="90">
        <f>IFERROR(VLOOKUP(CONCATENATE($A2981,"C"),'05 APU'!$T:$AB,9,),0)</f>
        <v>0</v>
      </c>
      <c r="R2981" s="90">
        <f>IFERROR(VLOOKUP(CONCATENATE($A2981,"B"),'05 APU'!$T:$AB,9,),0)</f>
        <v>0</v>
      </c>
      <c r="S2981" s="90">
        <f>IFERROR(VLOOKUP(CONCATENATE($A2981,"A"),'05 APU'!$T:$AB,9,),0)</f>
        <v>0</v>
      </c>
      <c r="U2981" s="421"/>
      <c r="V2981" s="424"/>
      <c r="W2981" s="429" t="s">
        <v>7203</v>
      </c>
    </row>
    <row r="2982" spans="1:23" ht="21" x14ac:dyDescent="0.25">
      <c r="A2982" s="88">
        <v>2972</v>
      </c>
      <c r="B2982" s="670" t="s">
        <v>5865</v>
      </c>
      <c r="C2982" s="682" t="s">
        <v>7014</v>
      </c>
      <c r="D2982" s="681" t="str">
        <f>IFERROR(VLOOKUP(CONCATENATE($A2982,"T"),'05 APU'!$1:$1048576,3,),"")</f>
        <v/>
      </c>
      <c r="E2982" s="681" t="str">
        <f>IFERROR(VLOOKUP(CONCATENATE($A2982,"T2"),'05 APU'!$1:$1048576,3,),"")</f>
        <v/>
      </c>
      <c r="F2982" s="681" t="str">
        <f>IFERROR(VLOOKUP(CONCATENATE($A2982,"T3"),'05 APU'!$1:$1048576,3,),"")</f>
        <v/>
      </c>
      <c r="G2982" s="672" t="s">
        <v>168</v>
      </c>
      <c r="H2982" s="351"/>
      <c r="I2982" s="90">
        <f>IFERROR((VLOOKUP(CONCATENATE($A2982,"D"),'05 APU'!$1:$1048576,9,)),0)</f>
        <v>0</v>
      </c>
      <c r="J2982" s="90">
        <f t="shared" si="93"/>
        <v>0</v>
      </c>
      <c r="K2982" s="297" t="str">
        <f>IFERROR(VLOOKUP(CONCATENATE($A2982,"C"),'05 APU'!$1:$1048576,9,),"")</f>
        <v/>
      </c>
      <c r="L2982" s="297" t="str">
        <f>IFERROR(VLOOKUP(CONCATENATE($A2982,"B"),'05 APU'!$1:$1048576,9,),"")</f>
        <v/>
      </c>
      <c r="M2982" s="297" t="str">
        <f>IFERROR(VLOOKUP(CONCATENATE($A2982,"A"),'05 APU'!$1:$1048576,9,),"")</f>
        <v/>
      </c>
      <c r="N2982" s="86"/>
      <c r="O2982" s="90">
        <f>IFERROR(VLOOKUP(CONCATENATE($A2982,"D"),'05 APU'!$T:$AB,9,),0)</f>
        <v>0</v>
      </c>
      <c r="P2982" s="90">
        <f t="shared" si="94"/>
        <v>0</v>
      </c>
      <c r="Q2982" s="90">
        <f>IFERROR(VLOOKUP(CONCATENATE($A2982,"C"),'05 APU'!$T:$AB,9,),0)</f>
        <v>0</v>
      </c>
      <c r="R2982" s="90">
        <f>IFERROR(VLOOKUP(CONCATENATE($A2982,"B"),'05 APU'!$T:$AB,9,),0)</f>
        <v>0</v>
      </c>
      <c r="S2982" s="90">
        <f>IFERROR(VLOOKUP(CONCATENATE($A2982,"A"),'05 APU'!$T:$AB,9,),0)</f>
        <v>0</v>
      </c>
      <c r="U2982" s="421"/>
      <c r="V2982" s="424"/>
      <c r="W2982" s="429" t="s">
        <v>7203</v>
      </c>
    </row>
    <row r="2983" spans="1:23" ht="21" x14ac:dyDescent="0.25">
      <c r="A2983" s="88">
        <v>2973</v>
      </c>
      <c r="B2983" s="670" t="s">
        <v>5866</v>
      </c>
      <c r="C2983" s="682" t="s">
        <v>7015</v>
      </c>
      <c r="D2983" s="681" t="str">
        <f>IFERROR(VLOOKUP(CONCATENATE($A2983,"T"),'05 APU'!$1:$1048576,3,),"")</f>
        <v/>
      </c>
      <c r="E2983" s="681" t="str">
        <f>IFERROR(VLOOKUP(CONCATENATE($A2983,"T2"),'05 APU'!$1:$1048576,3,),"")</f>
        <v/>
      </c>
      <c r="F2983" s="681" t="str">
        <f>IFERROR(VLOOKUP(CONCATENATE($A2983,"T3"),'05 APU'!$1:$1048576,3,),"")</f>
        <v/>
      </c>
      <c r="G2983" s="672" t="s">
        <v>168</v>
      </c>
      <c r="H2983" s="351"/>
      <c r="I2983" s="90">
        <f>IFERROR((VLOOKUP(CONCATENATE($A2983,"D"),'05 APU'!$1:$1048576,9,)),0)</f>
        <v>0</v>
      </c>
      <c r="J2983" s="90">
        <f t="shared" si="93"/>
        <v>0</v>
      </c>
      <c r="K2983" s="297" t="str">
        <f>IFERROR(VLOOKUP(CONCATENATE($A2983,"C"),'05 APU'!$1:$1048576,9,),"")</f>
        <v/>
      </c>
      <c r="L2983" s="297" t="str">
        <f>IFERROR(VLOOKUP(CONCATENATE($A2983,"B"),'05 APU'!$1:$1048576,9,),"")</f>
        <v/>
      </c>
      <c r="M2983" s="297" t="str">
        <f>IFERROR(VLOOKUP(CONCATENATE($A2983,"A"),'05 APU'!$1:$1048576,9,),"")</f>
        <v/>
      </c>
      <c r="N2983" s="86"/>
      <c r="O2983" s="90">
        <f>IFERROR(VLOOKUP(CONCATENATE($A2983,"D"),'05 APU'!$T:$AB,9,),0)</f>
        <v>0</v>
      </c>
      <c r="P2983" s="90">
        <f t="shared" si="94"/>
        <v>0</v>
      </c>
      <c r="Q2983" s="90">
        <f>IFERROR(VLOOKUP(CONCATENATE($A2983,"C"),'05 APU'!$T:$AB,9,),0)</f>
        <v>0</v>
      </c>
      <c r="R2983" s="90">
        <f>IFERROR(VLOOKUP(CONCATENATE($A2983,"B"),'05 APU'!$T:$AB,9,),0)</f>
        <v>0</v>
      </c>
      <c r="S2983" s="90">
        <f>IFERROR(VLOOKUP(CONCATENATE($A2983,"A"),'05 APU'!$T:$AB,9,),0)</f>
        <v>0</v>
      </c>
      <c r="U2983" s="421"/>
      <c r="V2983" s="424"/>
      <c r="W2983" s="429" t="s">
        <v>7203</v>
      </c>
    </row>
    <row r="2984" spans="1:23" ht="21" x14ac:dyDescent="0.25">
      <c r="A2984" s="88">
        <v>2974</v>
      </c>
      <c r="B2984" s="670" t="s">
        <v>5867</v>
      </c>
      <c r="C2984" s="682" t="s">
        <v>7016</v>
      </c>
      <c r="D2984" s="681" t="str">
        <f>IFERROR(VLOOKUP(CONCATENATE($A2984,"T"),'05 APU'!$1:$1048576,3,),"")</f>
        <v/>
      </c>
      <c r="E2984" s="681" t="str">
        <f>IFERROR(VLOOKUP(CONCATENATE($A2984,"T2"),'05 APU'!$1:$1048576,3,),"")</f>
        <v/>
      </c>
      <c r="F2984" s="681" t="str">
        <f>IFERROR(VLOOKUP(CONCATENATE($A2984,"T3"),'05 APU'!$1:$1048576,3,),"")</f>
        <v/>
      </c>
      <c r="G2984" s="672" t="s">
        <v>168</v>
      </c>
      <c r="H2984" s="351"/>
      <c r="I2984" s="90">
        <f>IFERROR((VLOOKUP(CONCATENATE($A2984,"D"),'05 APU'!$1:$1048576,9,)),0)</f>
        <v>0</v>
      </c>
      <c r="J2984" s="90">
        <f t="shared" si="93"/>
        <v>0</v>
      </c>
      <c r="K2984" s="297" t="str">
        <f>IFERROR(VLOOKUP(CONCATENATE($A2984,"C"),'05 APU'!$1:$1048576,9,),"")</f>
        <v/>
      </c>
      <c r="L2984" s="297" t="str">
        <f>IFERROR(VLOOKUP(CONCATENATE($A2984,"B"),'05 APU'!$1:$1048576,9,),"")</f>
        <v/>
      </c>
      <c r="M2984" s="297" t="str">
        <f>IFERROR(VLOOKUP(CONCATENATE($A2984,"A"),'05 APU'!$1:$1048576,9,),"")</f>
        <v/>
      </c>
      <c r="N2984" s="86"/>
      <c r="O2984" s="90">
        <f>IFERROR(VLOOKUP(CONCATENATE($A2984,"D"),'05 APU'!$T:$AB,9,),0)</f>
        <v>0</v>
      </c>
      <c r="P2984" s="90">
        <f t="shared" si="94"/>
        <v>0</v>
      </c>
      <c r="Q2984" s="90">
        <f>IFERROR(VLOOKUP(CONCATENATE($A2984,"C"),'05 APU'!$T:$AB,9,),0)</f>
        <v>0</v>
      </c>
      <c r="R2984" s="90">
        <f>IFERROR(VLOOKUP(CONCATENATE($A2984,"B"),'05 APU'!$T:$AB,9,),0)</f>
        <v>0</v>
      </c>
      <c r="S2984" s="90">
        <f>IFERROR(VLOOKUP(CONCATENATE($A2984,"A"),'05 APU'!$T:$AB,9,),0)</f>
        <v>0</v>
      </c>
      <c r="U2984" s="421"/>
      <c r="V2984" s="424"/>
      <c r="W2984" s="429" t="s">
        <v>7203</v>
      </c>
    </row>
    <row r="2985" spans="1:23" ht="21" x14ac:dyDescent="0.25">
      <c r="A2985" s="88">
        <v>2975</v>
      </c>
      <c r="B2985" s="670" t="s">
        <v>5868</v>
      </c>
      <c r="C2985" s="682" t="s">
        <v>7017</v>
      </c>
      <c r="D2985" s="681" t="str">
        <f>IFERROR(VLOOKUP(CONCATENATE($A2985,"T"),'05 APU'!$1:$1048576,3,),"")</f>
        <v/>
      </c>
      <c r="E2985" s="681" t="str">
        <f>IFERROR(VLOOKUP(CONCATENATE($A2985,"T2"),'05 APU'!$1:$1048576,3,),"")</f>
        <v/>
      </c>
      <c r="F2985" s="681" t="str">
        <f>IFERROR(VLOOKUP(CONCATENATE($A2985,"T3"),'05 APU'!$1:$1048576,3,),"")</f>
        <v/>
      </c>
      <c r="G2985" s="672" t="s">
        <v>168</v>
      </c>
      <c r="H2985" s="351"/>
      <c r="I2985" s="90">
        <f>IFERROR((VLOOKUP(CONCATENATE($A2985,"D"),'05 APU'!$1:$1048576,9,)),0)</f>
        <v>0</v>
      </c>
      <c r="J2985" s="90">
        <f t="shared" si="93"/>
        <v>0</v>
      </c>
      <c r="K2985" s="297" t="str">
        <f>IFERROR(VLOOKUP(CONCATENATE($A2985,"C"),'05 APU'!$1:$1048576,9,),"")</f>
        <v/>
      </c>
      <c r="L2985" s="297" t="str">
        <f>IFERROR(VLOOKUP(CONCATENATE($A2985,"B"),'05 APU'!$1:$1048576,9,),"")</f>
        <v/>
      </c>
      <c r="M2985" s="297" t="str">
        <f>IFERROR(VLOOKUP(CONCATENATE($A2985,"A"),'05 APU'!$1:$1048576,9,),"")</f>
        <v/>
      </c>
      <c r="N2985" s="86"/>
      <c r="O2985" s="90">
        <f>IFERROR(VLOOKUP(CONCATENATE($A2985,"D"),'05 APU'!$T:$AB,9,),0)</f>
        <v>0</v>
      </c>
      <c r="P2985" s="90">
        <f t="shared" si="94"/>
        <v>0</v>
      </c>
      <c r="Q2985" s="90">
        <f>IFERROR(VLOOKUP(CONCATENATE($A2985,"C"),'05 APU'!$T:$AB,9,),0)</f>
        <v>0</v>
      </c>
      <c r="R2985" s="90">
        <f>IFERROR(VLOOKUP(CONCATENATE($A2985,"B"),'05 APU'!$T:$AB,9,),0)</f>
        <v>0</v>
      </c>
      <c r="S2985" s="90">
        <f>IFERROR(VLOOKUP(CONCATENATE($A2985,"A"),'05 APU'!$T:$AB,9,),0)</f>
        <v>0</v>
      </c>
      <c r="U2985" s="421"/>
      <c r="V2985" s="424"/>
      <c r="W2985" s="429" t="s">
        <v>7203</v>
      </c>
    </row>
    <row r="2986" spans="1:23" ht="21" x14ac:dyDescent="0.25">
      <c r="A2986" s="88">
        <v>2976</v>
      </c>
      <c r="B2986" s="670" t="s">
        <v>5869</v>
      </c>
      <c r="C2986" s="682" t="s">
        <v>7018</v>
      </c>
      <c r="D2986" s="681" t="str">
        <f>IFERROR(VLOOKUP(CONCATENATE($A2986,"T"),'05 APU'!$1:$1048576,3,),"")</f>
        <v/>
      </c>
      <c r="E2986" s="681" t="str">
        <f>IFERROR(VLOOKUP(CONCATENATE($A2986,"T2"),'05 APU'!$1:$1048576,3,),"")</f>
        <v/>
      </c>
      <c r="F2986" s="681" t="str">
        <f>IFERROR(VLOOKUP(CONCATENATE($A2986,"T3"),'05 APU'!$1:$1048576,3,),"")</f>
        <v/>
      </c>
      <c r="G2986" s="672" t="s">
        <v>168</v>
      </c>
      <c r="H2986" s="351"/>
      <c r="I2986" s="90">
        <f>IFERROR((VLOOKUP(CONCATENATE($A2986,"D"),'05 APU'!$1:$1048576,9,)),0)</f>
        <v>0</v>
      </c>
      <c r="J2986" s="90">
        <f t="shared" si="93"/>
        <v>0</v>
      </c>
      <c r="K2986" s="297" t="str">
        <f>IFERROR(VLOOKUP(CONCATENATE($A2986,"C"),'05 APU'!$1:$1048576,9,),"")</f>
        <v/>
      </c>
      <c r="L2986" s="297" t="str">
        <f>IFERROR(VLOOKUP(CONCATENATE($A2986,"B"),'05 APU'!$1:$1048576,9,),"")</f>
        <v/>
      </c>
      <c r="M2986" s="297" t="str">
        <f>IFERROR(VLOOKUP(CONCATENATE($A2986,"A"),'05 APU'!$1:$1048576,9,),"")</f>
        <v/>
      </c>
      <c r="N2986" s="86"/>
      <c r="O2986" s="90">
        <f>IFERROR(VLOOKUP(CONCATENATE($A2986,"D"),'05 APU'!$T:$AB,9,),0)</f>
        <v>0</v>
      </c>
      <c r="P2986" s="90">
        <f t="shared" si="94"/>
        <v>0</v>
      </c>
      <c r="Q2986" s="90">
        <f>IFERROR(VLOOKUP(CONCATENATE($A2986,"C"),'05 APU'!$T:$AB,9,),0)</f>
        <v>0</v>
      </c>
      <c r="R2986" s="90">
        <f>IFERROR(VLOOKUP(CONCATENATE($A2986,"B"),'05 APU'!$T:$AB,9,),0)</f>
        <v>0</v>
      </c>
      <c r="S2986" s="90">
        <f>IFERROR(VLOOKUP(CONCATENATE($A2986,"A"),'05 APU'!$T:$AB,9,),0)</f>
        <v>0</v>
      </c>
      <c r="U2986" s="421"/>
      <c r="V2986" s="424"/>
      <c r="W2986" s="429" t="s">
        <v>7203</v>
      </c>
    </row>
    <row r="2987" spans="1:23" ht="21" x14ac:dyDescent="0.25">
      <c r="A2987" s="88">
        <v>2977</v>
      </c>
      <c r="B2987" s="670" t="s">
        <v>5870</v>
      </c>
      <c r="C2987" s="682" t="s">
        <v>7019</v>
      </c>
      <c r="D2987" s="681" t="str">
        <f>IFERROR(VLOOKUP(CONCATENATE($A2987,"T"),'05 APU'!$1:$1048576,3,),"")</f>
        <v/>
      </c>
      <c r="E2987" s="681" t="str">
        <f>IFERROR(VLOOKUP(CONCATENATE($A2987,"T2"),'05 APU'!$1:$1048576,3,),"")</f>
        <v/>
      </c>
      <c r="F2987" s="681" t="str">
        <f>IFERROR(VLOOKUP(CONCATENATE($A2987,"T3"),'05 APU'!$1:$1048576,3,),"")</f>
        <v/>
      </c>
      <c r="G2987" s="672" t="s">
        <v>168</v>
      </c>
      <c r="H2987" s="351"/>
      <c r="I2987" s="90">
        <f>IFERROR((VLOOKUP(CONCATENATE($A2987,"D"),'05 APU'!$1:$1048576,9,)),0)</f>
        <v>0</v>
      </c>
      <c r="J2987" s="90">
        <f t="shared" si="93"/>
        <v>0</v>
      </c>
      <c r="K2987" s="297" t="str">
        <f>IFERROR(VLOOKUP(CONCATENATE($A2987,"C"),'05 APU'!$1:$1048576,9,),"")</f>
        <v/>
      </c>
      <c r="L2987" s="297" t="str">
        <f>IFERROR(VLOOKUP(CONCATENATE($A2987,"B"),'05 APU'!$1:$1048576,9,),"")</f>
        <v/>
      </c>
      <c r="M2987" s="297" t="str">
        <f>IFERROR(VLOOKUP(CONCATENATE($A2987,"A"),'05 APU'!$1:$1048576,9,),"")</f>
        <v/>
      </c>
      <c r="N2987" s="86"/>
      <c r="O2987" s="90">
        <f>IFERROR(VLOOKUP(CONCATENATE($A2987,"D"),'05 APU'!$T:$AB,9,),0)</f>
        <v>0</v>
      </c>
      <c r="P2987" s="90">
        <f t="shared" si="94"/>
        <v>0</v>
      </c>
      <c r="Q2987" s="90">
        <f>IFERROR(VLOOKUP(CONCATENATE($A2987,"C"),'05 APU'!$T:$AB,9,),0)</f>
        <v>0</v>
      </c>
      <c r="R2987" s="90">
        <f>IFERROR(VLOOKUP(CONCATENATE($A2987,"B"),'05 APU'!$T:$AB,9,),0)</f>
        <v>0</v>
      </c>
      <c r="S2987" s="90">
        <f>IFERROR(VLOOKUP(CONCATENATE($A2987,"A"),'05 APU'!$T:$AB,9,),0)</f>
        <v>0</v>
      </c>
      <c r="U2987" s="421"/>
      <c r="V2987" s="424"/>
      <c r="W2987" s="429" t="s">
        <v>7203</v>
      </c>
    </row>
    <row r="2988" spans="1:23" ht="21" x14ac:dyDescent="0.25">
      <c r="A2988" s="88">
        <v>2978</v>
      </c>
      <c r="B2988" s="670" t="s">
        <v>5871</v>
      </c>
      <c r="C2988" s="682" t="s">
        <v>7020</v>
      </c>
      <c r="D2988" s="681" t="str">
        <f>IFERROR(VLOOKUP(CONCATENATE($A2988,"T"),'05 APU'!$1:$1048576,3,),"")</f>
        <v/>
      </c>
      <c r="E2988" s="681" t="str">
        <f>IFERROR(VLOOKUP(CONCATENATE($A2988,"T2"),'05 APU'!$1:$1048576,3,),"")</f>
        <v/>
      </c>
      <c r="F2988" s="681" t="str">
        <f>IFERROR(VLOOKUP(CONCATENATE($A2988,"T3"),'05 APU'!$1:$1048576,3,),"")</f>
        <v/>
      </c>
      <c r="G2988" s="672" t="s">
        <v>168</v>
      </c>
      <c r="H2988" s="351"/>
      <c r="I2988" s="90">
        <f>IFERROR((VLOOKUP(CONCATENATE($A2988,"D"),'05 APU'!$1:$1048576,9,)),0)</f>
        <v>0</v>
      </c>
      <c r="J2988" s="90">
        <f t="shared" si="93"/>
        <v>0</v>
      </c>
      <c r="K2988" s="297" t="str">
        <f>IFERROR(VLOOKUP(CONCATENATE($A2988,"C"),'05 APU'!$1:$1048576,9,),"")</f>
        <v/>
      </c>
      <c r="L2988" s="297" t="str">
        <f>IFERROR(VLOOKUP(CONCATENATE($A2988,"B"),'05 APU'!$1:$1048576,9,),"")</f>
        <v/>
      </c>
      <c r="M2988" s="297" t="str">
        <f>IFERROR(VLOOKUP(CONCATENATE($A2988,"A"),'05 APU'!$1:$1048576,9,),"")</f>
        <v/>
      </c>
      <c r="N2988" s="86"/>
      <c r="O2988" s="90">
        <f>IFERROR(VLOOKUP(CONCATENATE($A2988,"D"),'05 APU'!$T:$AB,9,),0)</f>
        <v>0</v>
      </c>
      <c r="P2988" s="90">
        <f t="shared" si="94"/>
        <v>0</v>
      </c>
      <c r="Q2988" s="90">
        <f>IFERROR(VLOOKUP(CONCATENATE($A2988,"C"),'05 APU'!$T:$AB,9,),0)</f>
        <v>0</v>
      </c>
      <c r="R2988" s="90">
        <f>IFERROR(VLOOKUP(CONCATENATE($A2988,"B"),'05 APU'!$T:$AB,9,),0)</f>
        <v>0</v>
      </c>
      <c r="S2988" s="90">
        <f>IFERROR(VLOOKUP(CONCATENATE($A2988,"A"),'05 APU'!$T:$AB,9,),0)</f>
        <v>0</v>
      </c>
      <c r="U2988" s="421"/>
      <c r="V2988" s="424"/>
      <c r="W2988" s="429" t="s">
        <v>7203</v>
      </c>
    </row>
    <row r="2989" spans="1:23" ht="21" x14ac:dyDescent="0.25">
      <c r="A2989" s="88">
        <v>2979</v>
      </c>
      <c r="B2989" s="670" t="s">
        <v>5872</v>
      </c>
      <c r="C2989" s="682" t="s">
        <v>7021</v>
      </c>
      <c r="D2989" s="681" t="str">
        <f>IFERROR(VLOOKUP(CONCATENATE($A2989,"T"),'05 APU'!$1:$1048576,3,),"")</f>
        <v/>
      </c>
      <c r="E2989" s="681" t="str">
        <f>IFERROR(VLOOKUP(CONCATENATE($A2989,"T2"),'05 APU'!$1:$1048576,3,),"")</f>
        <v/>
      </c>
      <c r="F2989" s="681" t="str">
        <f>IFERROR(VLOOKUP(CONCATENATE($A2989,"T3"),'05 APU'!$1:$1048576,3,),"")</f>
        <v/>
      </c>
      <c r="G2989" s="672" t="s">
        <v>168</v>
      </c>
      <c r="H2989" s="351"/>
      <c r="I2989" s="90">
        <f>IFERROR((VLOOKUP(CONCATENATE($A2989,"D"),'05 APU'!$1:$1048576,9,)),0)</f>
        <v>0</v>
      </c>
      <c r="J2989" s="90">
        <f t="shared" si="93"/>
        <v>0</v>
      </c>
      <c r="K2989" s="297" t="str">
        <f>IFERROR(VLOOKUP(CONCATENATE($A2989,"C"),'05 APU'!$1:$1048576,9,),"")</f>
        <v/>
      </c>
      <c r="L2989" s="297" t="str">
        <f>IFERROR(VLOOKUP(CONCATENATE($A2989,"B"),'05 APU'!$1:$1048576,9,),"")</f>
        <v/>
      </c>
      <c r="M2989" s="297" t="str">
        <f>IFERROR(VLOOKUP(CONCATENATE($A2989,"A"),'05 APU'!$1:$1048576,9,),"")</f>
        <v/>
      </c>
      <c r="N2989" s="86"/>
      <c r="O2989" s="90">
        <f>IFERROR(VLOOKUP(CONCATENATE($A2989,"D"),'05 APU'!$T:$AB,9,),0)</f>
        <v>0</v>
      </c>
      <c r="P2989" s="90">
        <f t="shared" si="94"/>
        <v>0</v>
      </c>
      <c r="Q2989" s="90">
        <f>IFERROR(VLOOKUP(CONCATENATE($A2989,"C"),'05 APU'!$T:$AB,9,),0)</f>
        <v>0</v>
      </c>
      <c r="R2989" s="90">
        <f>IFERROR(VLOOKUP(CONCATENATE($A2989,"B"),'05 APU'!$T:$AB,9,),0)</f>
        <v>0</v>
      </c>
      <c r="S2989" s="90">
        <f>IFERROR(VLOOKUP(CONCATENATE($A2989,"A"),'05 APU'!$T:$AB,9,),0)</f>
        <v>0</v>
      </c>
      <c r="U2989" s="421"/>
      <c r="V2989" s="424"/>
      <c r="W2989" s="429" t="s">
        <v>7203</v>
      </c>
    </row>
    <row r="2990" spans="1:23" ht="21" x14ac:dyDescent="0.25">
      <c r="A2990" s="88">
        <v>2980</v>
      </c>
      <c r="B2990" s="670" t="s">
        <v>5873</v>
      </c>
      <c r="C2990" s="682" t="s">
        <v>7022</v>
      </c>
      <c r="D2990" s="681" t="str">
        <f>IFERROR(VLOOKUP(CONCATENATE($A2990,"T"),'05 APU'!$1:$1048576,3,),"")</f>
        <v/>
      </c>
      <c r="E2990" s="681" t="str">
        <f>IFERROR(VLOOKUP(CONCATENATE($A2990,"T2"),'05 APU'!$1:$1048576,3,),"")</f>
        <v/>
      </c>
      <c r="F2990" s="681" t="str">
        <f>IFERROR(VLOOKUP(CONCATENATE($A2990,"T3"),'05 APU'!$1:$1048576,3,),"")</f>
        <v/>
      </c>
      <c r="G2990" s="672" t="s">
        <v>168</v>
      </c>
      <c r="H2990" s="351"/>
      <c r="I2990" s="90">
        <f>IFERROR((VLOOKUP(CONCATENATE($A2990,"D"),'05 APU'!$1:$1048576,9,)),0)</f>
        <v>0</v>
      </c>
      <c r="J2990" s="90">
        <f t="shared" si="93"/>
        <v>0</v>
      </c>
      <c r="K2990" s="297" t="str">
        <f>IFERROR(VLOOKUP(CONCATENATE($A2990,"C"),'05 APU'!$1:$1048576,9,),"")</f>
        <v/>
      </c>
      <c r="L2990" s="297" t="str">
        <f>IFERROR(VLOOKUP(CONCATENATE($A2990,"B"),'05 APU'!$1:$1048576,9,),"")</f>
        <v/>
      </c>
      <c r="M2990" s="297" t="str">
        <f>IFERROR(VLOOKUP(CONCATENATE($A2990,"A"),'05 APU'!$1:$1048576,9,),"")</f>
        <v/>
      </c>
      <c r="N2990" s="86"/>
      <c r="O2990" s="90">
        <f>IFERROR(VLOOKUP(CONCATENATE($A2990,"D"),'05 APU'!$T:$AB,9,),0)</f>
        <v>0</v>
      </c>
      <c r="P2990" s="90">
        <f t="shared" si="94"/>
        <v>0</v>
      </c>
      <c r="Q2990" s="90">
        <f>IFERROR(VLOOKUP(CONCATENATE($A2990,"C"),'05 APU'!$T:$AB,9,),0)</f>
        <v>0</v>
      </c>
      <c r="R2990" s="90">
        <f>IFERROR(VLOOKUP(CONCATENATE($A2990,"B"),'05 APU'!$T:$AB,9,),0)</f>
        <v>0</v>
      </c>
      <c r="S2990" s="90">
        <f>IFERROR(VLOOKUP(CONCATENATE($A2990,"A"),'05 APU'!$T:$AB,9,),0)</f>
        <v>0</v>
      </c>
      <c r="U2990" s="421"/>
      <c r="V2990" s="424"/>
      <c r="W2990" s="429" t="s">
        <v>7203</v>
      </c>
    </row>
    <row r="2991" spans="1:23" ht="42" x14ac:dyDescent="0.25">
      <c r="A2991" s="88">
        <v>2981</v>
      </c>
      <c r="B2991" s="670" t="s">
        <v>5874</v>
      </c>
      <c r="C2991" s="682" t="s">
        <v>7023</v>
      </c>
      <c r="D2991" s="681" t="str">
        <f>IFERROR(VLOOKUP(CONCATENATE($A2991,"T"),'05 APU'!$1:$1048576,3,),"")</f>
        <v/>
      </c>
      <c r="E2991" s="681" t="str">
        <f>IFERROR(VLOOKUP(CONCATENATE($A2991,"T2"),'05 APU'!$1:$1048576,3,),"")</f>
        <v/>
      </c>
      <c r="F2991" s="681" t="str">
        <f>IFERROR(VLOOKUP(CONCATENATE($A2991,"T3"),'05 APU'!$1:$1048576,3,),"")</f>
        <v/>
      </c>
      <c r="G2991" s="672" t="s">
        <v>138</v>
      </c>
      <c r="H2991" s="351"/>
      <c r="I2991" s="90">
        <f>IFERROR((VLOOKUP(CONCATENATE($A2991,"D"),'05 APU'!$1:$1048576,9,)),0)</f>
        <v>0</v>
      </c>
      <c r="J2991" s="90">
        <f t="shared" si="93"/>
        <v>0</v>
      </c>
      <c r="K2991" s="297" t="str">
        <f>IFERROR(VLOOKUP(CONCATENATE($A2991,"C"),'05 APU'!$1:$1048576,9,),"")</f>
        <v/>
      </c>
      <c r="L2991" s="297" t="str">
        <f>IFERROR(VLOOKUP(CONCATENATE($A2991,"B"),'05 APU'!$1:$1048576,9,),"")</f>
        <v/>
      </c>
      <c r="M2991" s="297" t="str">
        <f>IFERROR(VLOOKUP(CONCATENATE($A2991,"A"),'05 APU'!$1:$1048576,9,),"")</f>
        <v/>
      </c>
      <c r="N2991" s="86"/>
      <c r="O2991" s="90">
        <f>IFERROR(VLOOKUP(CONCATENATE($A2991,"D"),'05 APU'!$T:$AB,9,),0)</f>
        <v>0</v>
      </c>
      <c r="P2991" s="90">
        <f t="shared" si="94"/>
        <v>0</v>
      </c>
      <c r="Q2991" s="90">
        <f>IFERROR(VLOOKUP(CONCATENATE($A2991,"C"),'05 APU'!$T:$AB,9,),0)</f>
        <v>0</v>
      </c>
      <c r="R2991" s="90">
        <f>IFERROR(VLOOKUP(CONCATENATE($A2991,"B"),'05 APU'!$T:$AB,9,),0)</f>
        <v>0</v>
      </c>
      <c r="S2991" s="90">
        <f>IFERROR(VLOOKUP(CONCATENATE($A2991,"A"),'05 APU'!$T:$AB,9,),0)</f>
        <v>0</v>
      </c>
      <c r="U2991" s="421"/>
      <c r="V2991" s="424"/>
      <c r="W2991" s="429" t="s">
        <v>7203</v>
      </c>
    </row>
    <row r="2992" spans="1:23" ht="42" x14ac:dyDescent="0.25">
      <c r="A2992" s="88">
        <v>2982</v>
      </c>
      <c r="B2992" s="670" t="s">
        <v>5875</v>
      </c>
      <c r="C2992" s="682" t="s">
        <v>7024</v>
      </c>
      <c r="D2992" s="681" t="str">
        <f>IFERROR(VLOOKUP(CONCATENATE($A2992,"T"),'05 APU'!$1:$1048576,3,),"")</f>
        <v/>
      </c>
      <c r="E2992" s="681" t="str">
        <f>IFERROR(VLOOKUP(CONCATENATE($A2992,"T2"),'05 APU'!$1:$1048576,3,),"")</f>
        <v/>
      </c>
      <c r="F2992" s="681" t="str">
        <f>IFERROR(VLOOKUP(CONCATENATE($A2992,"T3"),'05 APU'!$1:$1048576,3,),"")</f>
        <v/>
      </c>
      <c r="G2992" s="672" t="s">
        <v>168</v>
      </c>
      <c r="H2992" s="351"/>
      <c r="I2992" s="90">
        <f>IFERROR((VLOOKUP(CONCATENATE($A2992,"D"),'05 APU'!$1:$1048576,9,)),0)</f>
        <v>0</v>
      </c>
      <c r="J2992" s="90">
        <f t="shared" si="93"/>
        <v>0</v>
      </c>
      <c r="K2992" s="297" t="str">
        <f>IFERROR(VLOOKUP(CONCATENATE($A2992,"C"),'05 APU'!$1:$1048576,9,),"")</f>
        <v/>
      </c>
      <c r="L2992" s="297" t="str">
        <f>IFERROR(VLOOKUP(CONCATENATE($A2992,"B"),'05 APU'!$1:$1048576,9,),"")</f>
        <v/>
      </c>
      <c r="M2992" s="297" t="str">
        <f>IFERROR(VLOOKUP(CONCATENATE($A2992,"A"),'05 APU'!$1:$1048576,9,),"")</f>
        <v/>
      </c>
      <c r="N2992" s="86"/>
      <c r="O2992" s="90">
        <f>IFERROR(VLOOKUP(CONCATENATE($A2992,"D"),'05 APU'!$T:$AB,9,),0)</f>
        <v>0</v>
      </c>
      <c r="P2992" s="90">
        <f t="shared" si="94"/>
        <v>0</v>
      </c>
      <c r="Q2992" s="90">
        <f>IFERROR(VLOOKUP(CONCATENATE($A2992,"C"),'05 APU'!$T:$AB,9,),0)</f>
        <v>0</v>
      </c>
      <c r="R2992" s="90">
        <f>IFERROR(VLOOKUP(CONCATENATE($A2992,"B"),'05 APU'!$T:$AB,9,),0)</f>
        <v>0</v>
      </c>
      <c r="S2992" s="90">
        <f>IFERROR(VLOOKUP(CONCATENATE($A2992,"A"),'05 APU'!$T:$AB,9,),0)</f>
        <v>0</v>
      </c>
      <c r="U2992" s="421"/>
      <c r="V2992" s="424"/>
      <c r="W2992" s="429" t="s">
        <v>7203</v>
      </c>
    </row>
    <row r="2993" spans="1:23" ht="21" x14ac:dyDescent="0.25">
      <c r="A2993" s="88">
        <v>2983</v>
      </c>
      <c r="B2993" s="670" t="s">
        <v>5876</v>
      </c>
      <c r="C2993" s="682" t="s">
        <v>7025</v>
      </c>
      <c r="D2993" s="681" t="str">
        <f>IFERROR(VLOOKUP(CONCATENATE($A2993,"T"),'05 APU'!$1:$1048576,3,),"")</f>
        <v/>
      </c>
      <c r="E2993" s="681" t="str">
        <f>IFERROR(VLOOKUP(CONCATENATE($A2993,"T2"),'05 APU'!$1:$1048576,3,),"")</f>
        <v/>
      </c>
      <c r="F2993" s="681" t="str">
        <f>IFERROR(VLOOKUP(CONCATENATE($A2993,"T3"),'05 APU'!$1:$1048576,3,),"")</f>
        <v/>
      </c>
      <c r="G2993" s="672" t="s">
        <v>168</v>
      </c>
      <c r="H2993" s="351"/>
      <c r="I2993" s="90">
        <f>IFERROR((VLOOKUP(CONCATENATE($A2993,"D"),'05 APU'!$1:$1048576,9,)),0)</f>
        <v>0</v>
      </c>
      <c r="J2993" s="90">
        <f t="shared" si="93"/>
        <v>0</v>
      </c>
      <c r="K2993" s="297" t="str">
        <f>IFERROR(VLOOKUP(CONCATENATE($A2993,"C"),'05 APU'!$1:$1048576,9,),"")</f>
        <v/>
      </c>
      <c r="L2993" s="297" t="str">
        <f>IFERROR(VLOOKUP(CONCATENATE($A2993,"B"),'05 APU'!$1:$1048576,9,),"")</f>
        <v/>
      </c>
      <c r="M2993" s="297" t="str">
        <f>IFERROR(VLOOKUP(CONCATENATE($A2993,"A"),'05 APU'!$1:$1048576,9,),"")</f>
        <v/>
      </c>
      <c r="N2993" s="86"/>
      <c r="O2993" s="90">
        <f>IFERROR(VLOOKUP(CONCATENATE($A2993,"D"),'05 APU'!$T:$AB,9,),0)</f>
        <v>0</v>
      </c>
      <c r="P2993" s="90">
        <f t="shared" si="94"/>
        <v>0</v>
      </c>
      <c r="Q2993" s="90">
        <f>IFERROR(VLOOKUP(CONCATENATE($A2993,"C"),'05 APU'!$T:$AB,9,),0)</f>
        <v>0</v>
      </c>
      <c r="R2993" s="90">
        <f>IFERROR(VLOOKUP(CONCATENATE($A2993,"B"),'05 APU'!$T:$AB,9,),0)</f>
        <v>0</v>
      </c>
      <c r="S2993" s="90">
        <f>IFERROR(VLOOKUP(CONCATENATE($A2993,"A"),'05 APU'!$T:$AB,9,),0)</f>
        <v>0</v>
      </c>
      <c r="U2993" s="421"/>
      <c r="V2993" s="424"/>
      <c r="W2993" s="429" t="s">
        <v>7203</v>
      </c>
    </row>
    <row r="2994" spans="1:23" ht="31.5" x14ac:dyDescent="0.25">
      <c r="A2994" s="88">
        <v>2984</v>
      </c>
      <c r="B2994" s="670" t="s">
        <v>5877</v>
      </c>
      <c r="C2994" s="682" t="s">
        <v>7026</v>
      </c>
      <c r="D2994" s="681" t="str">
        <f>IFERROR(VLOOKUP(CONCATENATE($A2994,"T"),'05 APU'!$1:$1048576,3,),"")</f>
        <v/>
      </c>
      <c r="E2994" s="681" t="str">
        <f>IFERROR(VLOOKUP(CONCATENATE($A2994,"T2"),'05 APU'!$1:$1048576,3,),"")</f>
        <v/>
      </c>
      <c r="F2994" s="681" t="str">
        <f>IFERROR(VLOOKUP(CONCATENATE($A2994,"T3"),'05 APU'!$1:$1048576,3,),"")</f>
        <v/>
      </c>
      <c r="G2994" s="672" t="s">
        <v>168</v>
      </c>
      <c r="H2994" s="351"/>
      <c r="I2994" s="90">
        <f>IFERROR((VLOOKUP(CONCATENATE($A2994,"D"),'05 APU'!$1:$1048576,9,)),0)</f>
        <v>0</v>
      </c>
      <c r="J2994" s="90">
        <f t="shared" si="93"/>
        <v>0</v>
      </c>
      <c r="K2994" s="297" t="str">
        <f>IFERROR(VLOOKUP(CONCATENATE($A2994,"C"),'05 APU'!$1:$1048576,9,),"")</f>
        <v/>
      </c>
      <c r="L2994" s="297" t="str">
        <f>IFERROR(VLOOKUP(CONCATENATE($A2994,"B"),'05 APU'!$1:$1048576,9,),"")</f>
        <v/>
      </c>
      <c r="M2994" s="297" t="str">
        <f>IFERROR(VLOOKUP(CONCATENATE($A2994,"A"),'05 APU'!$1:$1048576,9,),"")</f>
        <v/>
      </c>
      <c r="N2994" s="86"/>
      <c r="O2994" s="90">
        <f>IFERROR(VLOOKUP(CONCATENATE($A2994,"D"),'05 APU'!$T:$AB,9,),0)</f>
        <v>0</v>
      </c>
      <c r="P2994" s="90">
        <f t="shared" si="94"/>
        <v>0</v>
      </c>
      <c r="Q2994" s="90">
        <f>IFERROR(VLOOKUP(CONCATENATE($A2994,"C"),'05 APU'!$T:$AB,9,),0)</f>
        <v>0</v>
      </c>
      <c r="R2994" s="90">
        <f>IFERROR(VLOOKUP(CONCATENATE($A2994,"B"),'05 APU'!$T:$AB,9,),0)</f>
        <v>0</v>
      </c>
      <c r="S2994" s="90">
        <f>IFERROR(VLOOKUP(CONCATENATE($A2994,"A"),'05 APU'!$T:$AB,9,),0)</f>
        <v>0</v>
      </c>
      <c r="U2994" s="421"/>
      <c r="V2994" s="424"/>
      <c r="W2994" s="429" t="s">
        <v>7203</v>
      </c>
    </row>
    <row r="2995" spans="1:23" ht="31.5" x14ac:dyDescent="0.25">
      <c r="A2995" s="88">
        <v>2985</v>
      </c>
      <c r="B2995" s="670" t="s">
        <v>5878</v>
      </c>
      <c r="C2995" s="682" t="s">
        <v>7027</v>
      </c>
      <c r="D2995" s="681" t="str">
        <f>IFERROR(VLOOKUP(CONCATENATE($A2995,"T"),'05 APU'!$1:$1048576,3,),"")</f>
        <v/>
      </c>
      <c r="E2995" s="681" t="str">
        <f>IFERROR(VLOOKUP(CONCATENATE($A2995,"T2"),'05 APU'!$1:$1048576,3,),"")</f>
        <v/>
      </c>
      <c r="F2995" s="681" t="str">
        <f>IFERROR(VLOOKUP(CONCATENATE($A2995,"T3"),'05 APU'!$1:$1048576,3,),"")</f>
        <v/>
      </c>
      <c r="G2995" s="672" t="s">
        <v>168</v>
      </c>
      <c r="H2995" s="351"/>
      <c r="I2995" s="90">
        <f>IFERROR((VLOOKUP(CONCATENATE($A2995,"D"),'05 APU'!$1:$1048576,9,)),0)</f>
        <v>0</v>
      </c>
      <c r="J2995" s="90">
        <f t="shared" ref="J2995:J3058" si="95">IFERROR(I2995*H2995,0)</f>
        <v>0</v>
      </c>
      <c r="K2995" s="297" t="str">
        <f>IFERROR(VLOOKUP(CONCATENATE($A2995,"C"),'05 APU'!$1:$1048576,9,),"")</f>
        <v/>
      </c>
      <c r="L2995" s="297" t="str">
        <f>IFERROR(VLOOKUP(CONCATENATE($A2995,"B"),'05 APU'!$1:$1048576,9,),"")</f>
        <v/>
      </c>
      <c r="M2995" s="297" t="str">
        <f>IFERROR(VLOOKUP(CONCATENATE($A2995,"A"),'05 APU'!$1:$1048576,9,),"")</f>
        <v/>
      </c>
      <c r="N2995" s="86"/>
      <c r="O2995" s="90">
        <f>IFERROR(VLOOKUP(CONCATENATE($A2995,"D"),'05 APU'!$T:$AB,9,),0)</f>
        <v>0</v>
      </c>
      <c r="P2995" s="90">
        <f t="shared" si="94"/>
        <v>0</v>
      </c>
      <c r="Q2995" s="90">
        <f>IFERROR(VLOOKUP(CONCATENATE($A2995,"C"),'05 APU'!$T:$AB,9,),0)</f>
        <v>0</v>
      </c>
      <c r="R2995" s="90">
        <f>IFERROR(VLOOKUP(CONCATENATE($A2995,"B"),'05 APU'!$T:$AB,9,),0)</f>
        <v>0</v>
      </c>
      <c r="S2995" s="90">
        <f>IFERROR(VLOOKUP(CONCATENATE($A2995,"A"),'05 APU'!$T:$AB,9,),0)</f>
        <v>0</v>
      </c>
      <c r="U2995" s="421"/>
      <c r="V2995" s="424"/>
      <c r="W2995" s="429" t="s">
        <v>7203</v>
      </c>
    </row>
    <row r="2996" spans="1:23" ht="31.5" x14ac:dyDescent="0.25">
      <c r="A2996" s="88">
        <v>2986</v>
      </c>
      <c r="B2996" s="670" t="s">
        <v>5879</v>
      </c>
      <c r="C2996" s="682" t="s">
        <v>7028</v>
      </c>
      <c r="D2996" s="681" t="str">
        <f>IFERROR(VLOOKUP(CONCATENATE($A2996,"T"),'05 APU'!$1:$1048576,3,),"")</f>
        <v/>
      </c>
      <c r="E2996" s="681" t="str">
        <f>IFERROR(VLOOKUP(CONCATENATE($A2996,"T2"),'05 APU'!$1:$1048576,3,),"")</f>
        <v/>
      </c>
      <c r="F2996" s="681" t="str">
        <f>IFERROR(VLOOKUP(CONCATENATE($A2996,"T3"),'05 APU'!$1:$1048576,3,),"")</f>
        <v/>
      </c>
      <c r="G2996" s="672" t="s">
        <v>168</v>
      </c>
      <c r="H2996" s="351"/>
      <c r="I2996" s="90">
        <f>IFERROR((VLOOKUP(CONCATENATE($A2996,"D"),'05 APU'!$1:$1048576,9,)),0)</f>
        <v>0</v>
      </c>
      <c r="J2996" s="90">
        <f t="shared" si="95"/>
        <v>0</v>
      </c>
      <c r="K2996" s="297" t="str">
        <f>IFERROR(VLOOKUP(CONCATENATE($A2996,"C"),'05 APU'!$1:$1048576,9,),"")</f>
        <v/>
      </c>
      <c r="L2996" s="297" t="str">
        <f>IFERROR(VLOOKUP(CONCATENATE($A2996,"B"),'05 APU'!$1:$1048576,9,),"")</f>
        <v/>
      </c>
      <c r="M2996" s="297" t="str">
        <f>IFERROR(VLOOKUP(CONCATENATE($A2996,"A"),'05 APU'!$1:$1048576,9,),"")</f>
        <v/>
      </c>
      <c r="N2996" s="86"/>
      <c r="O2996" s="90">
        <f>IFERROR(VLOOKUP(CONCATENATE($A2996,"D"),'05 APU'!$T:$AB,9,),0)</f>
        <v>0</v>
      </c>
      <c r="P2996" s="90">
        <f t="shared" si="94"/>
        <v>0</v>
      </c>
      <c r="Q2996" s="90">
        <f>IFERROR(VLOOKUP(CONCATENATE($A2996,"C"),'05 APU'!$T:$AB,9,),0)</f>
        <v>0</v>
      </c>
      <c r="R2996" s="90">
        <f>IFERROR(VLOOKUP(CONCATENATE($A2996,"B"),'05 APU'!$T:$AB,9,),0)</f>
        <v>0</v>
      </c>
      <c r="S2996" s="90">
        <f>IFERROR(VLOOKUP(CONCATENATE($A2996,"A"),'05 APU'!$T:$AB,9,),0)</f>
        <v>0</v>
      </c>
      <c r="U2996" s="421"/>
      <c r="V2996" s="424"/>
      <c r="W2996" s="429" t="s">
        <v>7203</v>
      </c>
    </row>
    <row r="2997" spans="1:23" ht="31.5" x14ac:dyDescent="0.25">
      <c r="A2997" s="88">
        <v>2987</v>
      </c>
      <c r="B2997" s="670" t="s">
        <v>5880</v>
      </c>
      <c r="C2997" s="682" t="s">
        <v>7029</v>
      </c>
      <c r="D2997" s="681" t="str">
        <f>IFERROR(VLOOKUP(CONCATENATE($A2997,"T"),'05 APU'!$1:$1048576,3,),"")</f>
        <v/>
      </c>
      <c r="E2997" s="681" t="str">
        <f>IFERROR(VLOOKUP(CONCATENATE($A2997,"T2"),'05 APU'!$1:$1048576,3,),"")</f>
        <v/>
      </c>
      <c r="F2997" s="681" t="str">
        <f>IFERROR(VLOOKUP(CONCATENATE($A2997,"T3"),'05 APU'!$1:$1048576,3,),"")</f>
        <v/>
      </c>
      <c r="G2997" s="672" t="s">
        <v>168</v>
      </c>
      <c r="H2997" s="351"/>
      <c r="I2997" s="90">
        <f>IFERROR((VLOOKUP(CONCATENATE($A2997,"D"),'05 APU'!$1:$1048576,9,)),0)</f>
        <v>0</v>
      </c>
      <c r="J2997" s="90">
        <f t="shared" si="95"/>
        <v>0</v>
      </c>
      <c r="K2997" s="297" t="str">
        <f>IFERROR(VLOOKUP(CONCATENATE($A2997,"C"),'05 APU'!$1:$1048576,9,),"")</f>
        <v/>
      </c>
      <c r="L2997" s="297" t="str">
        <f>IFERROR(VLOOKUP(CONCATENATE($A2997,"B"),'05 APU'!$1:$1048576,9,),"")</f>
        <v/>
      </c>
      <c r="M2997" s="297" t="str">
        <f>IFERROR(VLOOKUP(CONCATENATE($A2997,"A"),'05 APU'!$1:$1048576,9,),"")</f>
        <v/>
      </c>
      <c r="N2997" s="86"/>
      <c r="O2997" s="90">
        <f>IFERROR(VLOOKUP(CONCATENATE($A2997,"D"),'05 APU'!$T:$AB,9,),0)</f>
        <v>0</v>
      </c>
      <c r="P2997" s="90">
        <f t="shared" si="94"/>
        <v>0</v>
      </c>
      <c r="Q2997" s="90">
        <f>IFERROR(VLOOKUP(CONCATENATE($A2997,"C"),'05 APU'!$T:$AB,9,),0)</f>
        <v>0</v>
      </c>
      <c r="R2997" s="90">
        <f>IFERROR(VLOOKUP(CONCATENATE($A2997,"B"),'05 APU'!$T:$AB,9,),0)</f>
        <v>0</v>
      </c>
      <c r="S2997" s="90">
        <f>IFERROR(VLOOKUP(CONCATENATE($A2997,"A"),'05 APU'!$T:$AB,9,),0)</f>
        <v>0</v>
      </c>
      <c r="U2997" s="421"/>
      <c r="V2997" s="424"/>
      <c r="W2997" s="429" t="s">
        <v>7203</v>
      </c>
    </row>
    <row r="2998" spans="1:23" ht="31.5" x14ac:dyDescent="0.25">
      <c r="A2998" s="88">
        <v>2988</v>
      </c>
      <c r="B2998" s="670" t="s">
        <v>5881</v>
      </c>
      <c r="C2998" s="682" t="s">
        <v>7030</v>
      </c>
      <c r="D2998" s="681" t="str">
        <f>IFERROR(VLOOKUP(CONCATENATE($A2998,"T"),'05 APU'!$1:$1048576,3,),"")</f>
        <v/>
      </c>
      <c r="E2998" s="681" t="str">
        <f>IFERROR(VLOOKUP(CONCATENATE($A2998,"T2"),'05 APU'!$1:$1048576,3,),"")</f>
        <v/>
      </c>
      <c r="F2998" s="681" t="str">
        <f>IFERROR(VLOOKUP(CONCATENATE($A2998,"T3"),'05 APU'!$1:$1048576,3,),"")</f>
        <v/>
      </c>
      <c r="G2998" s="672" t="s">
        <v>168</v>
      </c>
      <c r="H2998" s="351"/>
      <c r="I2998" s="90">
        <f>IFERROR((VLOOKUP(CONCATENATE($A2998,"D"),'05 APU'!$1:$1048576,9,)),0)</f>
        <v>0</v>
      </c>
      <c r="J2998" s="90">
        <f t="shared" si="95"/>
        <v>0</v>
      </c>
      <c r="K2998" s="297" t="str">
        <f>IFERROR(VLOOKUP(CONCATENATE($A2998,"C"),'05 APU'!$1:$1048576,9,),"")</f>
        <v/>
      </c>
      <c r="L2998" s="297" t="str">
        <f>IFERROR(VLOOKUP(CONCATENATE($A2998,"B"),'05 APU'!$1:$1048576,9,),"")</f>
        <v/>
      </c>
      <c r="M2998" s="297" t="str">
        <f>IFERROR(VLOOKUP(CONCATENATE($A2998,"A"),'05 APU'!$1:$1048576,9,),"")</f>
        <v/>
      </c>
      <c r="N2998" s="86"/>
      <c r="O2998" s="90">
        <f>IFERROR(VLOOKUP(CONCATENATE($A2998,"D"),'05 APU'!$T:$AB,9,),0)</f>
        <v>0</v>
      </c>
      <c r="P2998" s="90">
        <f t="shared" si="94"/>
        <v>0</v>
      </c>
      <c r="Q2998" s="90">
        <f>IFERROR(VLOOKUP(CONCATENATE($A2998,"C"),'05 APU'!$T:$AB,9,),0)</f>
        <v>0</v>
      </c>
      <c r="R2998" s="90">
        <f>IFERROR(VLOOKUP(CONCATENATE($A2998,"B"),'05 APU'!$T:$AB,9,),0)</f>
        <v>0</v>
      </c>
      <c r="S2998" s="90">
        <f>IFERROR(VLOOKUP(CONCATENATE($A2998,"A"),'05 APU'!$T:$AB,9,),0)</f>
        <v>0</v>
      </c>
      <c r="U2998" s="421"/>
      <c r="V2998" s="424"/>
      <c r="W2998" s="429" t="s">
        <v>7203</v>
      </c>
    </row>
    <row r="2999" spans="1:23" ht="21" x14ac:dyDescent="0.25">
      <c r="A2999" s="88">
        <v>2989</v>
      </c>
      <c r="B2999" s="670" t="s">
        <v>5882</v>
      </c>
      <c r="C2999" s="682" t="s">
        <v>7031</v>
      </c>
      <c r="D2999" s="681" t="str">
        <f>IFERROR(VLOOKUP(CONCATENATE($A2999,"T"),'05 APU'!$1:$1048576,3,),"")</f>
        <v/>
      </c>
      <c r="E2999" s="681" t="str">
        <f>IFERROR(VLOOKUP(CONCATENATE($A2999,"T2"),'05 APU'!$1:$1048576,3,),"")</f>
        <v/>
      </c>
      <c r="F2999" s="681" t="str">
        <f>IFERROR(VLOOKUP(CONCATENATE($A2999,"T3"),'05 APU'!$1:$1048576,3,),"")</f>
        <v/>
      </c>
      <c r="G2999" s="672" t="s">
        <v>168</v>
      </c>
      <c r="H2999" s="351"/>
      <c r="I2999" s="90">
        <f>IFERROR((VLOOKUP(CONCATENATE($A2999,"D"),'05 APU'!$1:$1048576,9,)),0)</f>
        <v>0</v>
      </c>
      <c r="J2999" s="90">
        <f t="shared" si="95"/>
        <v>0</v>
      </c>
      <c r="K2999" s="297" t="str">
        <f>IFERROR(VLOOKUP(CONCATENATE($A2999,"C"),'05 APU'!$1:$1048576,9,),"")</f>
        <v/>
      </c>
      <c r="L2999" s="297" t="str">
        <f>IFERROR(VLOOKUP(CONCATENATE($A2999,"B"),'05 APU'!$1:$1048576,9,),"")</f>
        <v/>
      </c>
      <c r="M2999" s="297" t="str">
        <f>IFERROR(VLOOKUP(CONCATENATE($A2999,"A"),'05 APU'!$1:$1048576,9,),"")</f>
        <v/>
      </c>
      <c r="N2999" s="86"/>
      <c r="O2999" s="90">
        <f>IFERROR(VLOOKUP(CONCATENATE($A2999,"D"),'05 APU'!$T:$AB,9,),0)</f>
        <v>0</v>
      </c>
      <c r="P2999" s="90">
        <f t="shared" si="94"/>
        <v>0</v>
      </c>
      <c r="Q2999" s="90">
        <f>IFERROR(VLOOKUP(CONCATENATE($A2999,"C"),'05 APU'!$T:$AB,9,),0)</f>
        <v>0</v>
      </c>
      <c r="R2999" s="90">
        <f>IFERROR(VLOOKUP(CONCATENATE($A2999,"B"),'05 APU'!$T:$AB,9,),0)</f>
        <v>0</v>
      </c>
      <c r="S2999" s="90">
        <f>IFERROR(VLOOKUP(CONCATENATE($A2999,"A"),'05 APU'!$T:$AB,9,),0)</f>
        <v>0</v>
      </c>
      <c r="U2999" s="421"/>
      <c r="V2999" s="424"/>
      <c r="W2999" s="429" t="s">
        <v>7203</v>
      </c>
    </row>
    <row r="3000" spans="1:23" ht="21" x14ac:dyDescent="0.25">
      <c r="A3000" s="88">
        <v>2990</v>
      </c>
      <c r="B3000" s="670" t="s">
        <v>5883</v>
      </c>
      <c r="C3000" s="682" t="s">
        <v>7032</v>
      </c>
      <c r="D3000" s="681" t="str">
        <f>IFERROR(VLOOKUP(CONCATENATE($A3000,"T"),'05 APU'!$1:$1048576,3,),"")</f>
        <v/>
      </c>
      <c r="E3000" s="681" t="str">
        <f>IFERROR(VLOOKUP(CONCATENATE($A3000,"T2"),'05 APU'!$1:$1048576,3,),"")</f>
        <v/>
      </c>
      <c r="F3000" s="681" t="str">
        <f>IFERROR(VLOOKUP(CONCATENATE($A3000,"T3"),'05 APU'!$1:$1048576,3,),"")</f>
        <v/>
      </c>
      <c r="G3000" s="672" t="s">
        <v>168</v>
      </c>
      <c r="H3000" s="351"/>
      <c r="I3000" s="90">
        <f>IFERROR((VLOOKUP(CONCATENATE($A3000,"D"),'05 APU'!$1:$1048576,9,)),0)</f>
        <v>0</v>
      </c>
      <c r="J3000" s="90">
        <f t="shared" si="95"/>
        <v>0</v>
      </c>
      <c r="K3000" s="297" t="str">
        <f>IFERROR(VLOOKUP(CONCATENATE($A3000,"C"),'05 APU'!$1:$1048576,9,),"")</f>
        <v/>
      </c>
      <c r="L3000" s="297" t="str">
        <f>IFERROR(VLOOKUP(CONCATENATE($A3000,"B"),'05 APU'!$1:$1048576,9,),"")</f>
        <v/>
      </c>
      <c r="M3000" s="297" t="str">
        <f>IFERROR(VLOOKUP(CONCATENATE($A3000,"A"),'05 APU'!$1:$1048576,9,),"")</f>
        <v/>
      </c>
      <c r="N3000" s="86"/>
      <c r="O3000" s="90">
        <f>IFERROR(VLOOKUP(CONCATENATE($A3000,"D"),'05 APU'!$T:$AB,9,),0)</f>
        <v>0</v>
      </c>
      <c r="P3000" s="90">
        <f t="shared" si="94"/>
        <v>0</v>
      </c>
      <c r="Q3000" s="90">
        <f>IFERROR(VLOOKUP(CONCATENATE($A3000,"C"),'05 APU'!$T:$AB,9,),0)</f>
        <v>0</v>
      </c>
      <c r="R3000" s="90">
        <f>IFERROR(VLOOKUP(CONCATENATE($A3000,"B"),'05 APU'!$T:$AB,9,),0)</f>
        <v>0</v>
      </c>
      <c r="S3000" s="90">
        <f>IFERROR(VLOOKUP(CONCATENATE($A3000,"A"),'05 APU'!$T:$AB,9,),0)</f>
        <v>0</v>
      </c>
      <c r="U3000" s="421"/>
      <c r="V3000" s="424"/>
      <c r="W3000" s="429" t="s">
        <v>7203</v>
      </c>
    </row>
    <row r="3001" spans="1:23" ht="21" x14ac:dyDescent="0.25">
      <c r="A3001" s="88">
        <v>2991</v>
      </c>
      <c r="B3001" s="670" t="s">
        <v>5884</v>
      </c>
      <c r="C3001" s="682" t="s">
        <v>7033</v>
      </c>
      <c r="D3001" s="681" t="str">
        <f>IFERROR(VLOOKUP(CONCATENATE($A3001,"T"),'05 APU'!$1:$1048576,3,),"")</f>
        <v/>
      </c>
      <c r="E3001" s="681" t="str">
        <f>IFERROR(VLOOKUP(CONCATENATE($A3001,"T2"),'05 APU'!$1:$1048576,3,),"")</f>
        <v/>
      </c>
      <c r="F3001" s="681" t="str">
        <f>IFERROR(VLOOKUP(CONCATENATE($A3001,"T3"),'05 APU'!$1:$1048576,3,),"")</f>
        <v/>
      </c>
      <c r="G3001" s="672" t="s">
        <v>168</v>
      </c>
      <c r="H3001" s="351"/>
      <c r="I3001" s="90">
        <f>IFERROR((VLOOKUP(CONCATENATE($A3001,"D"),'05 APU'!$1:$1048576,9,)),0)</f>
        <v>0</v>
      </c>
      <c r="J3001" s="90">
        <f t="shared" si="95"/>
        <v>0</v>
      </c>
      <c r="K3001" s="297" t="str">
        <f>IFERROR(VLOOKUP(CONCATENATE($A3001,"C"),'05 APU'!$1:$1048576,9,),"")</f>
        <v/>
      </c>
      <c r="L3001" s="297" t="str">
        <f>IFERROR(VLOOKUP(CONCATENATE($A3001,"B"),'05 APU'!$1:$1048576,9,),"")</f>
        <v/>
      </c>
      <c r="M3001" s="297" t="str">
        <f>IFERROR(VLOOKUP(CONCATENATE($A3001,"A"),'05 APU'!$1:$1048576,9,),"")</f>
        <v/>
      </c>
      <c r="N3001" s="86"/>
      <c r="O3001" s="90">
        <f>IFERROR(VLOOKUP(CONCATENATE($A3001,"D"),'05 APU'!$T:$AB,9,),0)</f>
        <v>0</v>
      </c>
      <c r="P3001" s="90">
        <f t="shared" si="94"/>
        <v>0</v>
      </c>
      <c r="Q3001" s="90">
        <f>IFERROR(VLOOKUP(CONCATENATE($A3001,"C"),'05 APU'!$T:$AB,9,),0)</f>
        <v>0</v>
      </c>
      <c r="R3001" s="90">
        <f>IFERROR(VLOOKUP(CONCATENATE($A3001,"B"),'05 APU'!$T:$AB,9,),0)</f>
        <v>0</v>
      </c>
      <c r="S3001" s="90">
        <f>IFERROR(VLOOKUP(CONCATENATE($A3001,"A"),'05 APU'!$T:$AB,9,),0)</f>
        <v>0</v>
      </c>
      <c r="U3001" s="421"/>
      <c r="V3001" s="424"/>
      <c r="W3001" s="429" t="s">
        <v>7203</v>
      </c>
    </row>
    <row r="3002" spans="1:23" ht="31.5" x14ac:dyDescent="0.25">
      <c r="A3002" s="88">
        <v>2992</v>
      </c>
      <c r="B3002" s="670" t="s">
        <v>5885</v>
      </c>
      <c r="C3002" s="682" t="s">
        <v>7034</v>
      </c>
      <c r="D3002" s="681" t="str">
        <f>IFERROR(VLOOKUP(CONCATENATE($A3002,"T"),'05 APU'!$1:$1048576,3,),"")</f>
        <v/>
      </c>
      <c r="E3002" s="681" t="str">
        <f>IFERROR(VLOOKUP(CONCATENATE($A3002,"T2"),'05 APU'!$1:$1048576,3,),"")</f>
        <v/>
      </c>
      <c r="F3002" s="681" t="str">
        <f>IFERROR(VLOOKUP(CONCATENATE($A3002,"T3"),'05 APU'!$1:$1048576,3,),"")</f>
        <v/>
      </c>
      <c r="G3002" s="672" t="s">
        <v>168</v>
      </c>
      <c r="H3002" s="351"/>
      <c r="I3002" s="90">
        <f>IFERROR((VLOOKUP(CONCATENATE($A3002,"D"),'05 APU'!$1:$1048576,9,)),0)</f>
        <v>0</v>
      </c>
      <c r="J3002" s="90">
        <f t="shared" si="95"/>
        <v>0</v>
      </c>
      <c r="K3002" s="297" t="str">
        <f>IFERROR(VLOOKUP(CONCATENATE($A3002,"C"),'05 APU'!$1:$1048576,9,),"")</f>
        <v/>
      </c>
      <c r="L3002" s="297" t="str">
        <f>IFERROR(VLOOKUP(CONCATENATE($A3002,"B"),'05 APU'!$1:$1048576,9,),"")</f>
        <v/>
      </c>
      <c r="M3002" s="297" t="str">
        <f>IFERROR(VLOOKUP(CONCATENATE($A3002,"A"),'05 APU'!$1:$1048576,9,),"")</f>
        <v/>
      </c>
      <c r="N3002" s="86"/>
      <c r="O3002" s="90">
        <f>IFERROR(VLOOKUP(CONCATENATE($A3002,"D"),'05 APU'!$T:$AB,9,),0)</f>
        <v>0</v>
      </c>
      <c r="P3002" s="90">
        <f t="shared" si="94"/>
        <v>0</v>
      </c>
      <c r="Q3002" s="90">
        <f>IFERROR(VLOOKUP(CONCATENATE($A3002,"C"),'05 APU'!$T:$AB,9,),0)</f>
        <v>0</v>
      </c>
      <c r="R3002" s="90">
        <f>IFERROR(VLOOKUP(CONCATENATE($A3002,"B"),'05 APU'!$T:$AB,9,),0)</f>
        <v>0</v>
      </c>
      <c r="S3002" s="90">
        <f>IFERROR(VLOOKUP(CONCATENATE($A3002,"A"),'05 APU'!$T:$AB,9,),0)</f>
        <v>0</v>
      </c>
      <c r="U3002" s="421"/>
      <c r="V3002" s="424"/>
      <c r="W3002" s="429" t="s">
        <v>7203</v>
      </c>
    </row>
    <row r="3003" spans="1:23" ht="31.5" x14ac:dyDescent="0.25">
      <c r="A3003" s="88">
        <v>2993</v>
      </c>
      <c r="B3003" s="670" t="s">
        <v>5886</v>
      </c>
      <c r="C3003" s="682" t="s">
        <v>7035</v>
      </c>
      <c r="D3003" s="681" t="str">
        <f>IFERROR(VLOOKUP(CONCATENATE($A3003,"T"),'05 APU'!$1:$1048576,3,),"")</f>
        <v/>
      </c>
      <c r="E3003" s="681" t="str">
        <f>IFERROR(VLOOKUP(CONCATENATE($A3003,"T2"),'05 APU'!$1:$1048576,3,),"")</f>
        <v/>
      </c>
      <c r="F3003" s="681" t="str">
        <f>IFERROR(VLOOKUP(CONCATENATE($A3003,"T3"),'05 APU'!$1:$1048576,3,),"")</f>
        <v/>
      </c>
      <c r="G3003" s="672" t="s">
        <v>168</v>
      </c>
      <c r="H3003" s="351"/>
      <c r="I3003" s="90">
        <f>IFERROR((VLOOKUP(CONCATENATE($A3003,"D"),'05 APU'!$1:$1048576,9,)),0)</f>
        <v>0</v>
      </c>
      <c r="J3003" s="90">
        <f t="shared" si="95"/>
        <v>0</v>
      </c>
      <c r="K3003" s="297" t="str">
        <f>IFERROR(VLOOKUP(CONCATENATE($A3003,"C"),'05 APU'!$1:$1048576,9,),"")</f>
        <v/>
      </c>
      <c r="L3003" s="297" t="str">
        <f>IFERROR(VLOOKUP(CONCATENATE($A3003,"B"),'05 APU'!$1:$1048576,9,),"")</f>
        <v/>
      </c>
      <c r="M3003" s="297" t="str">
        <f>IFERROR(VLOOKUP(CONCATENATE($A3003,"A"),'05 APU'!$1:$1048576,9,),"")</f>
        <v/>
      </c>
      <c r="N3003" s="86"/>
      <c r="O3003" s="90">
        <f>IFERROR(VLOOKUP(CONCATENATE($A3003,"D"),'05 APU'!$T:$AB,9,),0)</f>
        <v>0</v>
      </c>
      <c r="P3003" s="90">
        <f t="shared" si="94"/>
        <v>0</v>
      </c>
      <c r="Q3003" s="90">
        <f>IFERROR(VLOOKUP(CONCATENATE($A3003,"C"),'05 APU'!$T:$AB,9,),0)</f>
        <v>0</v>
      </c>
      <c r="R3003" s="90">
        <f>IFERROR(VLOOKUP(CONCATENATE($A3003,"B"),'05 APU'!$T:$AB,9,),0)</f>
        <v>0</v>
      </c>
      <c r="S3003" s="90">
        <f>IFERROR(VLOOKUP(CONCATENATE($A3003,"A"),'05 APU'!$T:$AB,9,),0)</f>
        <v>0</v>
      </c>
      <c r="U3003" s="421"/>
      <c r="V3003" s="424"/>
      <c r="W3003" s="429" t="s">
        <v>7203</v>
      </c>
    </row>
    <row r="3004" spans="1:23" ht="31.5" x14ac:dyDescent="0.25">
      <c r="A3004" s="88">
        <v>2994</v>
      </c>
      <c r="B3004" s="670" t="s">
        <v>5887</v>
      </c>
      <c r="C3004" s="682" t="s">
        <v>7036</v>
      </c>
      <c r="D3004" s="681" t="str">
        <f>IFERROR(VLOOKUP(CONCATENATE($A3004,"T"),'05 APU'!$1:$1048576,3,),"")</f>
        <v/>
      </c>
      <c r="E3004" s="681" t="str">
        <f>IFERROR(VLOOKUP(CONCATENATE($A3004,"T2"),'05 APU'!$1:$1048576,3,),"")</f>
        <v/>
      </c>
      <c r="F3004" s="681" t="str">
        <f>IFERROR(VLOOKUP(CONCATENATE($A3004,"T3"),'05 APU'!$1:$1048576,3,),"")</f>
        <v/>
      </c>
      <c r="G3004" s="672" t="s">
        <v>168</v>
      </c>
      <c r="H3004" s="351"/>
      <c r="I3004" s="90">
        <f>IFERROR((VLOOKUP(CONCATENATE($A3004,"D"),'05 APU'!$1:$1048576,9,)),0)</f>
        <v>0</v>
      </c>
      <c r="J3004" s="90">
        <f t="shared" si="95"/>
        <v>0</v>
      </c>
      <c r="K3004" s="297" t="str">
        <f>IFERROR(VLOOKUP(CONCATENATE($A3004,"C"),'05 APU'!$1:$1048576,9,),"")</f>
        <v/>
      </c>
      <c r="L3004" s="297" t="str">
        <f>IFERROR(VLOOKUP(CONCATENATE($A3004,"B"),'05 APU'!$1:$1048576,9,),"")</f>
        <v/>
      </c>
      <c r="M3004" s="297" t="str">
        <f>IFERROR(VLOOKUP(CONCATENATE($A3004,"A"),'05 APU'!$1:$1048576,9,),"")</f>
        <v/>
      </c>
      <c r="N3004" s="86"/>
      <c r="O3004" s="90">
        <f>IFERROR(VLOOKUP(CONCATENATE($A3004,"D"),'05 APU'!$T:$AB,9,),0)</f>
        <v>0</v>
      </c>
      <c r="P3004" s="90">
        <f t="shared" si="94"/>
        <v>0</v>
      </c>
      <c r="Q3004" s="90">
        <f>IFERROR(VLOOKUP(CONCATENATE($A3004,"C"),'05 APU'!$T:$AB,9,),0)</f>
        <v>0</v>
      </c>
      <c r="R3004" s="90">
        <f>IFERROR(VLOOKUP(CONCATENATE($A3004,"B"),'05 APU'!$T:$AB,9,),0)</f>
        <v>0</v>
      </c>
      <c r="S3004" s="90">
        <f>IFERROR(VLOOKUP(CONCATENATE($A3004,"A"),'05 APU'!$T:$AB,9,),0)</f>
        <v>0</v>
      </c>
      <c r="U3004" s="421"/>
      <c r="V3004" s="424"/>
      <c r="W3004" s="429" t="s">
        <v>7203</v>
      </c>
    </row>
    <row r="3005" spans="1:23" ht="31.5" x14ac:dyDescent="0.25">
      <c r="A3005" s="88">
        <v>2995</v>
      </c>
      <c r="B3005" s="670" t="s">
        <v>5888</v>
      </c>
      <c r="C3005" s="682" t="s">
        <v>7037</v>
      </c>
      <c r="D3005" s="681" t="str">
        <f>IFERROR(VLOOKUP(CONCATENATE($A3005,"T"),'05 APU'!$1:$1048576,3,),"")</f>
        <v/>
      </c>
      <c r="E3005" s="681" t="str">
        <f>IFERROR(VLOOKUP(CONCATENATE($A3005,"T2"),'05 APU'!$1:$1048576,3,),"")</f>
        <v/>
      </c>
      <c r="F3005" s="681" t="str">
        <f>IFERROR(VLOOKUP(CONCATENATE($A3005,"T3"),'05 APU'!$1:$1048576,3,),"")</f>
        <v/>
      </c>
      <c r="G3005" s="672" t="s">
        <v>168</v>
      </c>
      <c r="H3005" s="351"/>
      <c r="I3005" s="90">
        <f>IFERROR((VLOOKUP(CONCATENATE($A3005,"D"),'05 APU'!$1:$1048576,9,)),0)</f>
        <v>0</v>
      </c>
      <c r="J3005" s="90">
        <f t="shared" si="95"/>
        <v>0</v>
      </c>
      <c r="K3005" s="297" t="str">
        <f>IFERROR(VLOOKUP(CONCATENATE($A3005,"C"),'05 APU'!$1:$1048576,9,),"")</f>
        <v/>
      </c>
      <c r="L3005" s="297" t="str">
        <f>IFERROR(VLOOKUP(CONCATENATE($A3005,"B"),'05 APU'!$1:$1048576,9,),"")</f>
        <v/>
      </c>
      <c r="M3005" s="297" t="str">
        <f>IFERROR(VLOOKUP(CONCATENATE($A3005,"A"),'05 APU'!$1:$1048576,9,),"")</f>
        <v/>
      </c>
      <c r="N3005" s="86"/>
      <c r="O3005" s="90">
        <f>IFERROR(VLOOKUP(CONCATENATE($A3005,"D"),'05 APU'!$T:$AB,9,),0)</f>
        <v>0</v>
      </c>
      <c r="P3005" s="90">
        <f t="shared" si="94"/>
        <v>0</v>
      </c>
      <c r="Q3005" s="90">
        <f>IFERROR(VLOOKUP(CONCATENATE($A3005,"C"),'05 APU'!$T:$AB,9,),0)</f>
        <v>0</v>
      </c>
      <c r="R3005" s="90">
        <f>IFERROR(VLOOKUP(CONCATENATE($A3005,"B"),'05 APU'!$T:$AB,9,),0)</f>
        <v>0</v>
      </c>
      <c r="S3005" s="90">
        <f>IFERROR(VLOOKUP(CONCATENATE($A3005,"A"),'05 APU'!$T:$AB,9,),0)</f>
        <v>0</v>
      </c>
      <c r="U3005" s="421"/>
      <c r="V3005" s="424"/>
      <c r="W3005" s="429" t="s">
        <v>7203</v>
      </c>
    </row>
    <row r="3006" spans="1:23" ht="31.5" x14ac:dyDescent="0.25">
      <c r="A3006" s="88">
        <v>2996</v>
      </c>
      <c r="B3006" s="670" t="s">
        <v>5889</v>
      </c>
      <c r="C3006" s="682" t="s">
        <v>7038</v>
      </c>
      <c r="D3006" s="681" t="str">
        <f>IFERROR(VLOOKUP(CONCATENATE($A3006,"T"),'05 APU'!$1:$1048576,3,),"")</f>
        <v/>
      </c>
      <c r="E3006" s="681" t="str">
        <f>IFERROR(VLOOKUP(CONCATENATE($A3006,"T2"),'05 APU'!$1:$1048576,3,),"")</f>
        <v/>
      </c>
      <c r="F3006" s="681" t="str">
        <f>IFERROR(VLOOKUP(CONCATENATE($A3006,"T3"),'05 APU'!$1:$1048576,3,),"")</f>
        <v/>
      </c>
      <c r="G3006" s="672" t="s">
        <v>168</v>
      </c>
      <c r="H3006" s="351"/>
      <c r="I3006" s="90">
        <f>IFERROR((VLOOKUP(CONCATENATE($A3006,"D"),'05 APU'!$1:$1048576,9,)),0)</f>
        <v>0</v>
      </c>
      <c r="J3006" s="90">
        <f t="shared" si="95"/>
        <v>0</v>
      </c>
      <c r="K3006" s="297" t="str">
        <f>IFERROR(VLOOKUP(CONCATENATE($A3006,"C"),'05 APU'!$1:$1048576,9,),"")</f>
        <v/>
      </c>
      <c r="L3006" s="297" t="str">
        <f>IFERROR(VLOOKUP(CONCATENATE($A3006,"B"),'05 APU'!$1:$1048576,9,),"")</f>
        <v/>
      </c>
      <c r="M3006" s="297" t="str">
        <f>IFERROR(VLOOKUP(CONCATENATE($A3006,"A"),'05 APU'!$1:$1048576,9,),"")</f>
        <v/>
      </c>
      <c r="N3006" s="86"/>
      <c r="O3006" s="90">
        <f>IFERROR(VLOOKUP(CONCATENATE($A3006,"D"),'05 APU'!$T:$AB,9,),0)</f>
        <v>0</v>
      </c>
      <c r="P3006" s="90">
        <f t="shared" si="94"/>
        <v>0</v>
      </c>
      <c r="Q3006" s="90">
        <f>IFERROR(VLOOKUP(CONCATENATE($A3006,"C"),'05 APU'!$T:$AB,9,),0)</f>
        <v>0</v>
      </c>
      <c r="R3006" s="90">
        <f>IFERROR(VLOOKUP(CONCATENATE($A3006,"B"),'05 APU'!$T:$AB,9,),0)</f>
        <v>0</v>
      </c>
      <c r="S3006" s="90">
        <f>IFERROR(VLOOKUP(CONCATENATE($A3006,"A"),'05 APU'!$T:$AB,9,),0)</f>
        <v>0</v>
      </c>
      <c r="U3006" s="421"/>
      <c r="V3006" s="424"/>
      <c r="W3006" s="429" t="s">
        <v>7203</v>
      </c>
    </row>
    <row r="3007" spans="1:23" ht="21" x14ac:dyDescent="0.25">
      <c r="A3007" s="88">
        <v>2997</v>
      </c>
      <c r="B3007" s="670" t="s">
        <v>5890</v>
      </c>
      <c r="C3007" s="682" t="s">
        <v>7039</v>
      </c>
      <c r="D3007" s="681" t="str">
        <f>IFERROR(VLOOKUP(CONCATENATE($A3007,"T"),'05 APU'!$1:$1048576,3,),"")</f>
        <v/>
      </c>
      <c r="E3007" s="681" t="str">
        <f>IFERROR(VLOOKUP(CONCATENATE($A3007,"T2"),'05 APU'!$1:$1048576,3,),"")</f>
        <v/>
      </c>
      <c r="F3007" s="681" t="str">
        <f>IFERROR(VLOOKUP(CONCATENATE($A3007,"T3"),'05 APU'!$1:$1048576,3,),"")</f>
        <v/>
      </c>
      <c r="G3007" s="672" t="s">
        <v>168</v>
      </c>
      <c r="H3007" s="351"/>
      <c r="I3007" s="90">
        <f>IFERROR((VLOOKUP(CONCATENATE($A3007,"D"),'05 APU'!$1:$1048576,9,)),0)</f>
        <v>0</v>
      </c>
      <c r="J3007" s="90">
        <f t="shared" si="95"/>
        <v>0</v>
      </c>
      <c r="K3007" s="297" t="str">
        <f>IFERROR(VLOOKUP(CONCATENATE($A3007,"C"),'05 APU'!$1:$1048576,9,),"")</f>
        <v/>
      </c>
      <c r="L3007" s="297" t="str">
        <f>IFERROR(VLOOKUP(CONCATENATE($A3007,"B"),'05 APU'!$1:$1048576,9,),"")</f>
        <v/>
      </c>
      <c r="M3007" s="297" t="str">
        <f>IFERROR(VLOOKUP(CONCATENATE($A3007,"A"),'05 APU'!$1:$1048576,9,),"")</f>
        <v/>
      </c>
      <c r="N3007" s="86"/>
      <c r="O3007" s="90">
        <f>IFERROR(VLOOKUP(CONCATENATE($A3007,"D"),'05 APU'!$T:$AB,9,),0)</f>
        <v>0</v>
      </c>
      <c r="P3007" s="90">
        <f t="shared" si="94"/>
        <v>0</v>
      </c>
      <c r="Q3007" s="90">
        <f>IFERROR(VLOOKUP(CONCATENATE($A3007,"C"),'05 APU'!$T:$AB,9,),0)</f>
        <v>0</v>
      </c>
      <c r="R3007" s="90">
        <f>IFERROR(VLOOKUP(CONCATENATE($A3007,"B"),'05 APU'!$T:$AB,9,),0)</f>
        <v>0</v>
      </c>
      <c r="S3007" s="90">
        <f>IFERROR(VLOOKUP(CONCATENATE($A3007,"A"),'05 APU'!$T:$AB,9,),0)</f>
        <v>0</v>
      </c>
      <c r="U3007" s="421"/>
      <c r="V3007" s="424"/>
      <c r="W3007" s="429" t="s">
        <v>7203</v>
      </c>
    </row>
    <row r="3008" spans="1:23" ht="21" x14ac:dyDescent="0.25">
      <c r="A3008" s="88">
        <v>2998</v>
      </c>
      <c r="B3008" s="670" t="s">
        <v>5891</v>
      </c>
      <c r="C3008" s="682" t="s">
        <v>7040</v>
      </c>
      <c r="D3008" s="681" t="str">
        <f>IFERROR(VLOOKUP(CONCATENATE($A3008,"T"),'05 APU'!$1:$1048576,3,),"")</f>
        <v/>
      </c>
      <c r="E3008" s="681" t="str">
        <f>IFERROR(VLOOKUP(CONCATENATE($A3008,"T2"),'05 APU'!$1:$1048576,3,),"")</f>
        <v/>
      </c>
      <c r="F3008" s="681" t="str">
        <f>IFERROR(VLOOKUP(CONCATENATE($A3008,"T3"),'05 APU'!$1:$1048576,3,),"")</f>
        <v/>
      </c>
      <c r="G3008" s="672" t="s">
        <v>168</v>
      </c>
      <c r="H3008" s="351"/>
      <c r="I3008" s="90">
        <f>IFERROR((VLOOKUP(CONCATENATE($A3008,"D"),'05 APU'!$1:$1048576,9,)),0)</f>
        <v>0</v>
      </c>
      <c r="J3008" s="90">
        <f t="shared" si="95"/>
        <v>0</v>
      </c>
      <c r="K3008" s="297" t="str">
        <f>IFERROR(VLOOKUP(CONCATENATE($A3008,"C"),'05 APU'!$1:$1048576,9,),"")</f>
        <v/>
      </c>
      <c r="L3008" s="297" t="str">
        <f>IFERROR(VLOOKUP(CONCATENATE($A3008,"B"),'05 APU'!$1:$1048576,9,),"")</f>
        <v/>
      </c>
      <c r="M3008" s="297" t="str">
        <f>IFERROR(VLOOKUP(CONCATENATE($A3008,"A"),'05 APU'!$1:$1048576,9,),"")</f>
        <v/>
      </c>
      <c r="N3008" s="86"/>
      <c r="O3008" s="90">
        <f>IFERROR(VLOOKUP(CONCATENATE($A3008,"D"),'05 APU'!$T:$AB,9,),0)</f>
        <v>0</v>
      </c>
      <c r="P3008" s="90">
        <f t="shared" si="94"/>
        <v>0</v>
      </c>
      <c r="Q3008" s="90">
        <f>IFERROR(VLOOKUP(CONCATENATE($A3008,"C"),'05 APU'!$T:$AB,9,),0)</f>
        <v>0</v>
      </c>
      <c r="R3008" s="90">
        <f>IFERROR(VLOOKUP(CONCATENATE($A3008,"B"),'05 APU'!$T:$AB,9,),0)</f>
        <v>0</v>
      </c>
      <c r="S3008" s="90">
        <f>IFERROR(VLOOKUP(CONCATENATE($A3008,"A"),'05 APU'!$T:$AB,9,),0)</f>
        <v>0</v>
      </c>
      <c r="U3008" s="421"/>
      <c r="V3008" s="424"/>
      <c r="W3008" s="429" t="s">
        <v>7203</v>
      </c>
    </row>
    <row r="3009" spans="1:23" ht="31.5" x14ac:dyDescent="0.25">
      <c r="A3009" s="88">
        <v>2999</v>
      </c>
      <c r="B3009" s="670" t="s">
        <v>5892</v>
      </c>
      <c r="C3009" s="682" t="s">
        <v>7041</v>
      </c>
      <c r="D3009" s="681" t="str">
        <f>IFERROR(VLOOKUP(CONCATENATE($A3009,"T"),'05 APU'!$1:$1048576,3,),"")</f>
        <v/>
      </c>
      <c r="E3009" s="681" t="str">
        <f>IFERROR(VLOOKUP(CONCATENATE($A3009,"T2"),'05 APU'!$1:$1048576,3,),"")</f>
        <v/>
      </c>
      <c r="F3009" s="681" t="str">
        <f>IFERROR(VLOOKUP(CONCATENATE($A3009,"T3"),'05 APU'!$1:$1048576,3,),"")</f>
        <v/>
      </c>
      <c r="G3009" s="672" t="s">
        <v>168</v>
      </c>
      <c r="H3009" s="351"/>
      <c r="I3009" s="90">
        <f>IFERROR((VLOOKUP(CONCATENATE($A3009,"D"),'05 APU'!$1:$1048576,9,)),0)</f>
        <v>0</v>
      </c>
      <c r="J3009" s="90">
        <f t="shared" si="95"/>
        <v>0</v>
      </c>
      <c r="K3009" s="297" t="str">
        <f>IFERROR(VLOOKUP(CONCATENATE($A3009,"C"),'05 APU'!$1:$1048576,9,),"")</f>
        <v/>
      </c>
      <c r="L3009" s="297" t="str">
        <f>IFERROR(VLOOKUP(CONCATENATE($A3009,"B"),'05 APU'!$1:$1048576,9,),"")</f>
        <v/>
      </c>
      <c r="M3009" s="297" t="str">
        <f>IFERROR(VLOOKUP(CONCATENATE($A3009,"A"),'05 APU'!$1:$1048576,9,),"")</f>
        <v/>
      </c>
      <c r="N3009" s="86"/>
      <c r="O3009" s="90">
        <f>IFERROR(VLOOKUP(CONCATENATE($A3009,"D"),'05 APU'!$T:$AB,9,),0)</f>
        <v>0</v>
      </c>
      <c r="P3009" s="90">
        <f t="shared" si="94"/>
        <v>0</v>
      </c>
      <c r="Q3009" s="90">
        <f>IFERROR(VLOOKUP(CONCATENATE($A3009,"C"),'05 APU'!$T:$AB,9,),0)</f>
        <v>0</v>
      </c>
      <c r="R3009" s="90">
        <f>IFERROR(VLOOKUP(CONCATENATE($A3009,"B"),'05 APU'!$T:$AB,9,),0)</f>
        <v>0</v>
      </c>
      <c r="S3009" s="90">
        <f>IFERROR(VLOOKUP(CONCATENATE($A3009,"A"),'05 APU'!$T:$AB,9,),0)</f>
        <v>0</v>
      </c>
      <c r="U3009" s="421"/>
      <c r="V3009" s="424"/>
      <c r="W3009" s="429" t="s">
        <v>7203</v>
      </c>
    </row>
    <row r="3010" spans="1:23" ht="31.5" x14ac:dyDescent="0.25">
      <c r="A3010" s="88">
        <v>3000</v>
      </c>
      <c r="B3010" s="670" t="s">
        <v>5893</v>
      </c>
      <c r="C3010" s="682" t="s">
        <v>7042</v>
      </c>
      <c r="D3010" s="681" t="str">
        <f>IFERROR(VLOOKUP(CONCATENATE($A3010,"T"),'05 APU'!$1:$1048576,3,),"")</f>
        <v/>
      </c>
      <c r="E3010" s="681" t="str">
        <f>IFERROR(VLOOKUP(CONCATENATE($A3010,"T2"),'05 APU'!$1:$1048576,3,),"")</f>
        <v/>
      </c>
      <c r="F3010" s="681" t="str">
        <f>IFERROR(VLOOKUP(CONCATENATE($A3010,"T3"),'05 APU'!$1:$1048576,3,),"")</f>
        <v/>
      </c>
      <c r="G3010" s="672" t="s">
        <v>168</v>
      </c>
      <c r="H3010" s="351"/>
      <c r="I3010" s="90">
        <f>IFERROR((VLOOKUP(CONCATENATE($A3010,"D"),'05 APU'!$1:$1048576,9,)),0)</f>
        <v>0</v>
      </c>
      <c r="J3010" s="90">
        <f t="shared" si="95"/>
        <v>0</v>
      </c>
      <c r="K3010" s="297" t="str">
        <f>IFERROR(VLOOKUP(CONCATENATE($A3010,"C"),'05 APU'!$1:$1048576,9,),"")</f>
        <v/>
      </c>
      <c r="L3010" s="297" t="str">
        <f>IFERROR(VLOOKUP(CONCATENATE($A3010,"B"),'05 APU'!$1:$1048576,9,),"")</f>
        <v/>
      </c>
      <c r="M3010" s="297" t="str">
        <f>IFERROR(VLOOKUP(CONCATENATE($A3010,"A"),'05 APU'!$1:$1048576,9,),"")</f>
        <v/>
      </c>
      <c r="N3010" s="86"/>
      <c r="O3010" s="90">
        <f>IFERROR(VLOOKUP(CONCATENATE($A3010,"D"),'05 APU'!$T:$AB,9,),0)</f>
        <v>0</v>
      </c>
      <c r="P3010" s="90">
        <f t="shared" si="94"/>
        <v>0</v>
      </c>
      <c r="Q3010" s="90">
        <f>IFERROR(VLOOKUP(CONCATENATE($A3010,"C"),'05 APU'!$T:$AB,9,),0)</f>
        <v>0</v>
      </c>
      <c r="R3010" s="90">
        <f>IFERROR(VLOOKUP(CONCATENATE($A3010,"B"),'05 APU'!$T:$AB,9,),0)</f>
        <v>0</v>
      </c>
      <c r="S3010" s="90">
        <f>IFERROR(VLOOKUP(CONCATENATE($A3010,"A"),'05 APU'!$T:$AB,9,),0)</f>
        <v>0</v>
      </c>
      <c r="U3010" s="421"/>
      <c r="V3010" s="424"/>
      <c r="W3010" s="429" t="s">
        <v>7203</v>
      </c>
    </row>
    <row r="3011" spans="1:23" ht="31.5" x14ac:dyDescent="0.25">
      <c r="A3011" s="88">
        <v>3001</v>
      </c>
      <c r="B3011" s="670" t="s">
        <v>5894</v>
      </c>
      <c r="C3011" s="682" t="s">
        <v>7043</v>
      </c>
      <c r="D3011" s="681" t="str">
        <f>IFERROR(VLOOKUP(CONCATENATE($A3011,"T"),'05 APU'!$1:$1048576,3,),"")</f>
        <v/>
      </c>
      <c r="E3011" s="681" t="str">
        <f>IFERROR(VLOOKUP(CONCATENATE($A3011,"T2"),'05 APU'!$1:$1048576,3,),"")</f>
        <v/>
      </c>
      <c r="F3011" s="681" t="str">
        <f>IFERROR(VLOOKUP(CONCATENATE($A3011,"T3"),'05 APU'!$1:$1048576,3,),"")</f>
        <v/>
      </c>
      <c r="G3011" s="672" t="s">
        <v>168</v>
      </c>
      <c r="H3011" s="351"/>
      <c r="I3011" s="90">
        <f>IFERROR((VLOOKUP(CONCATENATE($A3011,"D"),'05 APU'!$1:$1048576,9,)),0)</f>
        <v>0</v>
      </c>
      <c r="J3011" s="90">
        <f t="shared" si="95"/>
        <v>0</v>
      </c>
      <c r="K3011" s="297" t="str">
        <f>IFERROR(VLOOKUP(CONCATENATE($A3011,"C"),'05 APU'!$1:$1048576,9,),"")</f>
        <v/>
      </c>
      <c r="L3011" s="297" t="str">
        <f>IFERROR(VLOOKUP(CONCATENATE($A3011,"B"),'05 APU'!$1:$1048576,9,),"")</f>
        <v/>
      </c>
      <c r="M3011" s="297" t="str">
        <f>IFERROR(VLOOKUP(CONCATENATE($A3011,"A"),'05 APU'!$1:$1048576,9,),"")</f>
        <v/>
      </c>
      <c r="N3011" s="86"/>
      <c r="O3011" s="90">
        <f>IFERROR(VLOOKUP(CONCATENATE($A3011,"D"),'05 APU'!$T:$AB,9,),0)</f>
        <v>0</v>
      </c>
      <c r="P3011" s="90">
        <f t="shared" si="94"/>
        <v>0</v>
      </c>
      <c r="Q3011" s="90">
        <f>IFERROR(VLOOKUP(CONCATENATE($A3011,"C"),'05 APU'!$T:$AB,9,),0)</f>
        <v>0</v>
      </c>
      <c r="R3011" s="90">
        <f>IFERROR(VLOOKUP(CONCATENATE($A3011,"B"),'05 APU'!$T:$AB,9,),0)</f>
        <v>0</v>
      </c>
      <c r="S3011" s="90">
        <f>IFERROR(VLOOKUP(CONCATENATE($A3011,"A"),'05 APU'!$T:$AB,9,),0)</f>
        <v>0</v>
      </c>
      <c r="U3011" s="421"/>
      <c r="V3011" s="424"/>
      <c r="W3011" s="429" t="s">
        <v>7203</v>
      </c>
    </row>
    <row r="3012" spans="1:23" ht="21" x14ac:dyDescent="0.25">
      <c r="A3012" s="88">
        <v>3002</v>
      </c>
      <c r="B3012" s="670" t="s">
        <v>5895</v>
      </c>
      <c r="C3012" s="682" t="s">
        <v>7044</v>
      </c>
      <c r="D3012" s="681" t="str">
        <f>IFERROR(VLOOKUP(CONCATENATE($A3012,"T"),'05 APU'!$1:$1048576,3,),"")</f>
        <v/>
      </c>
      <c r="E3012" s="681" t="str">
        <f>IFERROR(VLOOKUP(CONCATENATE($A3012,"T2"),'05 APU'!$1:$1048576,3,),"")</f>
        <v/>
      </c>
      <c r="F3012" s="681" t="str">
        <f>IFERROR(VLOOKUP(CONCATENATE($A3012,"T3"),'05 APU'!$1:$1048576,3,),"")</f>
        <v/>
      </c>
      <c r="G3012" s="672" t="s">
        <v>168</v>
      </c>
      <c r="H3012" s="351"/>
      <c r="I3012" s="90">
        <f>IFERROR((VLOOKUP(CONCATENATE($A3012,"D"),'05 APU'!$1:$1048576,9,)),0)</f>
        <v>0</v>
      </c>
      <c r="J3012" s="90">
        <f t="shared" si="95"/>
        <v>0</v>
      </c>
      <c r="K3012" s="297" t="str">
        <f>IFERROR(VLOOKUP(CONCATENATE($A3012,"C"),'05 APU'!$1:$1048576,9,),"")</f>
        <v/>
      </c>
      <c r="L3012" s="297" t="str">
        <f>IFERROR(VLOOKUP(CONCATENATE($A3012,"B"),'05 APU'!$1:$1048576,9,),"")</f>
        <v/>
      </c>
      <c r="M3012" s="297" t="str">
        <f>IFERROR(VLOOKUP(CONCATENATE($A3012,"A"),'05 APU'!$1:$1048576,9,),"")</f>
        <v/>
      </c>
      <c r="N3012" s="86"/>
      <c r="O3012" s="90">
        <f>IFERROR(VLOOKUP(CONCATENATE($A3012,"D"),'05 APU'!$T:$AB,9,),0)</f>
        <v>0</v>
      </c>
      <c r="P3012" s="90">
        <f t="shared" si="94"/>
        <v>0</v>
      </c>
      <c r="Q3012" s="90">
        <f>IFERROR(VLOOKUP(CONCATENATE($A3012,"C"),'05 APU'!$T:$AB,9,),0)</f>
        <v>0</v>
      </c>
      <c r="R3012" s="90">
        <f>IFERROR(VLOOKUP(CONCATENATE($A3012,"B"),'05 APU'!$T:$AB,9,),0)</f>
        <v>0</v>
      </c>
      <c r="S3012" s="90">
        <f>IFERROR(VLOOKUP(CONCATENATE($A3012,"A"),'05 APU'!$T:$AB,9,),0)</f>
        <v>0</v>
      </c>
      <c r="U3012" s="421"/>
      <c r="V3012" s="424"/>
      <c r="W3012" s="429" t="s">
        <v>7203</v>
      </c>
    </row>
    <row r="3013" spans="1:23" ht="21" x14ac:dyDescent="0.25">
      <c r="A3013" s="88">
        <v>3003</v>
      </c>
      <c r="B3013" s="670" t="s">
        <v>5896</v>
      </c>
      <c r="C3013" s="682" t="s">
        <v>7045</v>
      </c>
      <c r="D3013" s="681" t="str">
        <f>IFERROR(VLOOKUP(CONCATENATE($A3013,"T"),'05 APU'!$1:$1048576,3,),"")</f>
        <v/>
      </c>
      <c r="E3013" s="681" t="str">
        <f>IFERROR(VLOOKUP(CONCATENATE($A3013,"T2"),'05 APU'!$1:$1048576,3,),"")</f>
        <v/>
      </c>
      <c r="F3013" s="681" t="str">
        <f>IFERROR(VLOOKUP(CONCATENATE($A3013,"T3"),'05 APU'!$1:$1048576,3,),"")</f>
        <v/>
      </c>
      <c r="G3013" s="672" t="s">
        <v>168</v>
      </c>
      <c r="H3013" s="351"/>
      <c r="I3013" s="90">
        <f>IFERROR((VLOOKUP(CONCATENATE($A3013,"D"),'05 APU'!$1:$1048576,9,)),0)</f>
        <v>0</v>
      </c>
      <c r="J3013" s="90">
        <f t="shared" si="95"/>
        <v>0</v>
      </c>
      <c r="K3013" s="297" t="str">
        <f>IFERROR(VLOOKUP(CONCATENATE($A3013,"C"),'05 APU'!$1:$1048576,9,),"")</f>
        <v/>
      </c>
      <c r="L3013" s="297" t="str">
        <f>IFERROR(VLOOKUP(CONCATENATE($A3013,"B"),'05 APU'!$1:$1048576,9,),"")</f>
        <v/>
      </c>
      <c r="M3013" s="297" t="str">
        <f>IFERROR(VLOOKUP(CONCATENATE($A3013,"A"),'05 APU'!$1:$1048576,9,),"")</f>
        <v/>
      </c>
      <c r="N3013" s="86"/>
      <c r="O3013" s="90">
        <f>IFERROR(VLOOKUP(CONCATENATE($A3013,"D"),'05 APU'!$T:$AB,9,),0)</f>
        <v>0</v>
      </c>
      <c r="P3013" s="90">
        <f t="shared" si="94"/>
        <v>0</v>
      </c>
      <c r="Q3013" s="90">
        <f>IFERROR(VLOOKUP(CONCATENATE($A3013,"C"),'05 APU'!$T:$AB,9,),0)</f>
        <v>0</v>
      </c>
      <c r="R3013" s="90">
        <f>IFERROR(VLOOKUP(CONCATENATE($A3013,"B"),'05 APU'!$T:$AB,9,),0)</f>
        <v>0</v>
      </c>
      <c r="S3013" s="90">
        <f>IFERROR(VLOOKUP(CONCATENATE($A3013,"A"),'05 APU'!$T:$AB,9,),0)</f>
        <v>0</v>
      </c>
      <c r="U3013" s="421"/>
      <c r="V3013" s="424"/>
      <c r="W3013" s="429" t="s">
        <v>7203</v>
      </c>
    </row>
    <row r="3014" spans="1:23" ht="21" x14ac:dyDescent="0.25">
      <c r="A3014" s="88">
        <v>3004</v>
      </c>
      <c r="B3014" s="670" t="s">
        <v>5897</v>
      </c>
      <c r="C3014" s="682" t="s">
        <v>7046</v>
      </c>
      <c r="D3014" s="681" t="str">
        <f>IFERROR(VLOOKUP(CONCATENATE($A3014,"T"),'05 APU'!$1:$1048576,3,),"")</f>
        <v/>
      </c>
      <c r="E3014" s="681" t="str">
        <f>IFERROR(VLOOKUP(CONCATENATE($A3014,"T2"),'05 APU'!$1:$1048576,3,),"")</f>
        <v/>
      </c>
      <c r="F3014" s="681" t="str">
        <f>IFERROR(VLOOKUP(CONCATENATE($A3014,"T3"),'05 APU'!$1:$1048576,3,),"")</f>
        <v/>
      </c>
      <c r="G3014" s="672" t="s">
        <v>168</v>
      </c>
      <c r="H3014" s="351"/>
      <c r="I3014" s="90">
        <f>IFERROR((VLOOKUP(CONCATENATE($A3014,"D"),'05 APU'!$1:$1048576,9,)),0)</f>
        <v>0</v>
      </c>
      <c r="J3014" s="90">
        <f t="shared" si="95"/>
        <v>0</v>
      </c>
      <c r="K3014" s="297" t="str">
        <f>IFERROR(VLOOKUP(CONCATENATE($A3014,"C"),'05 APU'!$1:$1048576,9,),"")</f>
        <v/>
      </c>
      <c r="L3014" s="297" t="str">
        <f>IFERROR(VLOOKUP(CONCATENATE($A3014,"B"),'05 APU'!$1:$1048576,9,),"")</f>
        <v/>
      </c>
      <c r="M3014" s="297" t="str">
        <f>IFERROR(VLOOKUP(CONCATENATE($A3014,"A"),'05 APU'!$1:$1048576,9,),"")</f>
        <v/>
      </c>
      <c r="N3014" s="86"/>
      <c r="O3014" s="90">
        <f>IFERROR(VLOOKUP(CONCATENATE($A3014,"D"),'05 APU'!$T:$AB,9,),0)</f>
        <v>0</v>
      </c>
      <c r="P3014" s="90">
        <f t="shared" si="94"/>
        <v>0</v>
      </c>
      <c r="Q3014" s="90">
        <f>IFERROR(VLOOKUP(CONCATENATE($A3014,"C"),'05 APU'!$T:$AB,9,),0)</f>
        <v>0</v>
      </c>
      <c r="R3014" s="90">
        <f>IFERROR(VLOOKUP(CONCATENATE($A3014,"B"),'05 APU'!$T:$AB,9,),0)</f>
        <v>0</v>
      </c>
      <c r="S3014" s="90">
        <f>IFERROR(VLOOKUP(CONCATENATE($A3014,"A"),'05 APU'!$T:$AB,9,),0)</f>
        <v>0</v>
      </c>
      <c r="U3014" s="421"/>
      <c r="V3014" s="424"/>
      <c r="W3014" s="429" t="s">
        <v>7203</v>
      </c>
    </row>
    <row r="3015" spans="1:23" ht="21" x14ac:dyDescent="0.25">
      <c r="A3015" s="88">
        <v>3005</v>
      </c>
      <c r="B3015" s="670" t="s">
        <v>5898</v>
      </c>
      <c r="C3015" s="682" t="s">
        <v>7047</v>
      </c>
      <c r="D3015" s="681" t="str">
        <f>IFERROR(VLOOKUP(CONCATENATE($A3015,"T"),'05 APU'!$1:$1048576,3,),"")</f>
        <v/>
      </c>
      <c r="E3015" s="681" t="str">
        <f>IFERROR(VLOOKUP(CONCATENATE($A3015,"T2"),'05 APU'!$1:$1048576,3,),"")</f>
        <v/>
      </c>
      <c r="F3015" s="681" t="str">
        <f>IFERROR(VLOOKUP(CONCATENATE($A3015,"T3"),'05 APU'!$1:$1048576,3,),"")</f>
        <v/>
      </c>
      <c r="G3015" s="672" t="s">
        <v>168</v>
      </c>
      <c r="H3015" s="351"/>
      <c r="I3015" s="90">
        <f>IFERROR((VLOOKUP(CONCATENATE($A3015,"D"),'05 APU'!$1:$1048576,9,)),0)</f>
        <v>0</v>
      </c>
      <c r="J3015" s="90">
        <f t="shared" si="95"/>
        <v>0</v>
      </c>
      <c r="K3015" s="297" t="str">
        <f>IFERROR(VLOOKUP(CONCATENATE($A3015,"C"),'05 APU'!$1:$1048576,9,),"")</f>
        <v/>
      </c>
      <c r="L3015" s="297" t="str">
        <f>IFERROR(VLOOKUP(CONCATENATE($A3015,"B"),'05 APU'!$1:$1048576,9,),"")</f>
        <v/>
      </c>
      <c r="M3015" s="297" t="str">
        <f>IFERROR(VLOOKUP(CONCATENATE($A3015,"A"),'05 APU'!$1:$1048576,9,),"")</f>
        <v/>
      </c>
      <c r="N3015" s="86"/>
      <c r="O3015" s="90">
        <f>IFERROR(VLOOKUP(CONCATENATE($A3015,"D"),'05 APU'!$T:$AB,9,),0)</f>
        <v>0</v>
      </c>
      <c r="P3015" s="90">
        <f t="shared" si="94"/>
        <v>0</v>
      </c>
      <c r="Q3015" s="90">
        <f>IFERROR(VLOOKUP(CONCATENATE($A3015,"C"),'05 APU'!$T:$AB,9,),0)</f>
        <v>0</v>
      </c>
      <c r="R3015" s="90">
        <f>IFERROR(VLOOKUP(CONCATENATE($A3015,"B"),'05 APU'!$T:$AB,9,),0)</f>
        <v>0</v>
      </c>
      <c r="S3015" s="90">
        <f>IFERROR(VLOOKUP(CONCATENATE($A3015,"A"),'05 APU'!$T:$AB,9,),0)</f>
        <v>0</v>
      </c>
      <c r="U3015" s="421"/>
      <c r="V3015" s="424"/>
      <c r="W3015" s="429" t="s">
        <v>7203</v>
      </c>
    </row>
    <row r="3016" spans="1:23" ht="21" x14ac:dyDescent="0.25">
      <c r="A3016" s="88">
        <v>3006</v>
      </c>
      <c r="B3016" s="670" t="s">
        <v>5899</v>
      </c>
      <c r="C3016" s="682" t="s">
        <v>7048</v>
      </c>
      <c r="D3016" s="681" t="str">
        <f>IFERROR(VLOOKUP(CONCATENATE($A3016,"T"),'05 APU'!$1:$1048576,3,),"")</f>
        <v/>
      </c>
      <c r="E3016" s="681" t="str">
        <f>IFERROR(VLOOKUP(CONCATENATE($A3016,"T2"),'05 APU'!$1:$1048576,3,),"")</f>
        <v/>
      </c>
      <c r="F3016" s="681" t="str">
        <f>IFERROR(VLOOKUP(CONCATENATE($A3016,"T3"),'05 APU'!$1:$1048576,3,),"")</f>
        <v/>
      </c>
      <c r="G3016" s="672" t="s">
        <v>168</v>
      </c>
      <c r="H3016" s="351"/>
      <c r="I3016" s="90">
        <f>IFERROR((VLOOKUP(CONCATENATE($A3016,"D"),'05 APU'!$1:$1048576,9,)),0)</f>
        <v>0</v>
      </c>
      <c r="J3016" s="90">
        <f t="shared" si="95"/>
        <v>0</v>
      </c>
      <c r="K3016" s="297" t="str">
        <f>IFERROR(VLOOKUP(CONCATENATE($A3016,"C"),'05 APU'!$1:$1048576,9,),"")</f>
        <v/>
      </c>
      <c r="L3016" s="297" t="str">
        <f>IFERROR(VLOOKUP(CONCATENATE($A3016,"B"),'05 APU'!$1:$1048576,9,),"")</f>
        <v/>
      </c>
      <c r="M3016" s="297" t="str">
        <f>IFERROR(VLOOKUP(CONCATENATE($A3016,"A"),'05 APU'!$1:$1048576,9,),"")</f>
        <v/>
      </c>
      <c r="N3016" s="86"/>
      <c r="O3016" s="90">
        <f>IFERROR(VLOOKUP(CONCATENATE($A3016,"D"),'05 APU'!$T:$AB,9,),0)</f>
        <v>0</v>
      </c>
      <c r="P3016" s="90">
        <f t="shared" si="94"/>
        <v>0</v>
      </c>
      <c r="Q3016" s="90">
        <f>IFERROR(VLOOKUP(CONCATENATE($A3016,"C"),'05 APU'!$T:$AB,9,),0)</f>
        <v>0</v>
      </c>
      <c r="R3016" s="90">
        <f>IFERROR(VLOOKUP(CONCATENATE($A3016,"B"),'05 APU'!$T:$AB,9,),0)</f>
        <v>0</v>
      </c>
      <c r="S3016" s="90">
        <f>IFERROR(VLOOKUP(CONCATENATE($A3016,"A"),'05 APU'!$T:$AB,9,),0)</f>
        <v>0</v>
      </c>
      <c r="U3016" s="421"/>
      <c r="V3016" s="424"/>
      <c r="W3016" s="429" t="s">
        <v>7203</v>
      </c>
    </row>
    <row r="3017" spans="1:23" ht="31.5" x14ac:dyDescent="0.25">
      <c r="A3017" s="88">
        <v>3007</v>
      </c>
      <c r="B3017" s="670" t="s">
        <v>5900</v>
      </c>
      <c r="C3017" s="682" t="s">
        <v>7049</v>
      </c>
      <c r="D3017" s="681" t="str">
        <f>IFERROR(VLOOKUP(CONCATENATE($A3017,"T"),'05 APU'!$1:$1048576,3,),"")</f>
        <v/>
      </c>
      <c r="E3017" s="681" t="str">
        <f>IFERROR(VLOOKUP(CONCATENATE($A3017,"T2"),'05 APU'!$1:$1048576,3,),"")</f>
        <v/>
      </c>
      <c r="F3017" s="681" t="str">
        <f>IFERROR(VLOOKUP(CONCATENATE($A3017,"T3"),'05 APU'!$1:$1048576,3,),"")</f>
        <v/>
      </c>
      <c r="G3017" s="672" t="s">
        <v>168</v>
      </c>
      <c r="H3017" s="351"/>
      <c r="I3017" s="90">
        <f>IFERROR((VLOOKUP(CONCATENATE($A3017,"D"),'05 APU'!$1:$1048576,9,)),0)</f>
        <v>0</v>
      </c>
      <c r="J3017" s="90">
        <f t="shared" si="95"/>
        <v>0</v>
      </c>
      <c r="K3017" s="297" t="str">
        <f>IFERROR(VLOOKUP(CONCATENATE($A3017,"C"),'05 APU'!$1:$1048576,9,),"")</f>
        <v/>
      </c>
      <c r="L3017" s="297" t="str">
        <f>IFERROR(VLOOKUP(CONCATENATE($A3017,"B"),'05 APU'!$1:$1048576,9,),"")</f>
        <v/>
      </c>
      <c r="M3017" s="297" t="str">
        <f>IFERROR(VLOOKUP(CONCATENATE($A3017,"A"),'05 APU'!$1:$1048576,9,),"")</f>
        <v/>
      </c>
      <c r="N3017" s="86"/>
      <c r="O3017" s="90">
        <f>IFERROR(VLOOKUP(CONCATENATE($A3017,"D"),'05 APU'!$T:$AB,9,),0)</f>
        <v>0</v>
      </c>
      <c r="P3017" s="90">
        <f t="shared" si="94"/>
        <v>0</v>
      </c>
      <c r="Q3017" s="90">
        <f>IFERROR(VLOOKUP(CONCATENATE($A3017,"C"),'05 APU'!$T:$AB,9,),0)</f>
        <v>0</v>
      </c>
      <c r="R3017" s="90">
        <f>IFERROR(VLOOKUP(CONCATENATE($A3017,"B"),'05 APU'!$T:$AB,9,),0)</f>
        <v>0</v>
      </c>
      <c r="S3017" s="90">
        <f>IFERROR(VLOOKUP(CONCATENATE($A3017,"A"),'05 APU'!$T:$AB,9,),0)</f>
        <v>0</v>
      </c>
      <c r="U3017" s="421"/>
      <c r="V3017" s="424"/>
      <c r="W3017" s="429" t="s">
        <v>7203</v>
      </c>
    </row>
    <row r="3018" spans="1:23" ht="31.5" x14ac:dyDescent="0.25">
      <c r="A3018" s="88">
        <v>3008</v>
      </c>
      <c r="B3018" s="670" t="s">
        <v>5901</v>
      </c>
      <c r="C3018" s="682" t="s">
        <v>7050</v>
      </c>
      <c r="D3018" s="681" t="str">
        <f>IFERROR(VLOOKUP(CONCATENATE($A3018,"T"),'05 APU'!$1:$1048576,3,),"")</f>
        <v/>
      </c>
      <c r="E3018" s="681" t="str">
        <f>IFERROR(VLOOKUP(CONCATENATE($A3018,"T2"),'05 APU'!$1:$1048576,3,),"")</f>
        <v/>
      </c>
      <c r="F3018" s="681" t="str">
        <f>IFERROR(VLOOKUP(CONCATENATE($A3018,"T3"),'05 APU'!$1:$1048576,3,),"")</f>
        <v/>
      </c>
      <c r="G3018" s="672" t="s">
        <v>168</v>
      </c>
      <c r="H3018" s="351"/>
      <c r="I3018" s="90">
        <f>IFERROR((VLOOKUP(CONCATENATE($A3018,"D"),'05 APU'!$1:$1048576,9,)),0)</f>
        <v>0</v>
      </c>
      <c r="J3018" s="90">
        <f t="shared" si="95"/>
        <v>0</v>
      </c>
      <c r="K3018" s="297" t="str">
        <f>IFERROR(VLOOKUP(CONCATENATE($A3018,"C"),'05 APU'!$1:$1048576,9,),"")</f>
        <v/>
      </c>
      <c r="L3018" s="297" t="str">
        <f>IFERROR(VLOOKUP(CONCATENATE($A3018,"B"),'05 APU'!$1:$1048576,9,),"")</f>
        <v/>
      </c>
      <c r="M3018" s="297" t="str">
        <f>IFERROR(VLOOKUP(CONCATENATE($A3018,"A"),'05 APU'!$1:$1048576,9,),"")</f>
        <v/>
      </c>
      <c r="N3018" s="86"/>
      <c r="O3018" s="90">
        <f>IFERROR(VLOOKUP(CONCATENATE($A3018,"D"),'05 APU'!$T:$AB,9,),0)</f>
        <v>0</v>
      </c>
      <c r="P3018" s="90">
        <f t="shared" si="94"/>
        <v>0</v>
      </c>
      <c r="Q3018" s="90">
        <f>IFERROR(VLOOKUP(CONCATENATE($A3018,"C"),'05 APU'!$T:$AB,9,),0)</f>
        <v>0</v>
      </c>
      <c r="R3018" s="90">
        <f>IFERROR(VLOOKUP(CONCATENATE($A3018,"B"),'05 APU'!$T:$AB,9,),0)</f>
        <v>0</v>
      </c>
      <c r="S3018" s="90">
        <f>IFERROR(VLOOKUP(CONCATENATE($A3018,"A"),'05 APU'!$T:$AB,9,),0)</f>
        <v>0</v>
      </c>
      <c r="U3018" s="421"/>
      <c r="V3018" s="424"/>
      <c r="W3018" s="429" t="s">
        <v>7203</v>
      </c>
    </row>
    <row r="3019" spans="1:23" ht="21" x14ac:dyDescent="0.25">
      <c r="A3019" s="88">
        <v>3009</v>
      </c>
      <c r="B3019" s="670" t="s">
        <v>5902</v>
      </c>
      <c r="C3019" s="682" t="s">
        <v>7051</v>
      </c>
      <c r="D3019" s="681" t="str">
        <f>IFERROR(VLOOKUP(CONCATENATE($A3019,"T"),'05 APU'!$1:$1048576,3,),"")</f>
        <v/>
      </c>
      <c r="E3019" s="681" t="str">
        <f>IFERROR(VLOOKUP(CONCATENATE($A3019,"T2"),'05 APU'!$1:$1048576,3,),"")</f>
        <v/>
      </c>
      <c r="F3019" s="681" t="str">
        <f>IFERROR(VLOOKUP(CONCATENATE($A3019,"T3"),'05 APU'!$1:$1048576,3,),"")</f>
        <v/>
      </c>
      <c r="G3019" s="672" t="s">
        <v>168</v>
      </c>
      <c r="H3019" s="351"/>
      <c r="I3019" s="90">
        <f>IFERROR((VLOOKUP(CONCATENATE($A3019,"D"),'05 APU'!$1:$1048576,9,)),0)</f>
        <v>0</v>
      </c>
      <c r="J3019" s="90">
        <f t="shared" si="95"/>
        <v>0</v>
      </c>
      <c r="K3019" s="297" t="str">
        <f>IFERROR(VLOOKUP(CONCATENATE($A3019,"C"),'05 APU'!$1:$1048576,9,),"")</f>
        <v/>
      </c>
      <c r="L3019" s="297" t="str">
        <f>IFERROR(VLOOKUP(CONCATENATE($A3019,"B"),'05 APU'!$1:$1048576,9,),"")</f>
        <v/>
      </c>
      <c r="M3019" s="297" t="str">
        <f>IFERROR(VLOOKUP(CONCATENATE($A3019,"A"),'05 APU'!$1:$1048576,9,),"")</f>
        <v/>
      </c>
      <c r="N3019" s="86"/>
      <c r="O3019" s="90">
        <f>IFERROR(VLOOKUP(CONCATENATE($A3019,"D"),'05 APU'!$T:$AB,9,),0)</f>
        <v>0</v>
      </c>
      <c r="P3019" s="90">
        <f t="shared" ref="P3019:P3082" si="96">IFERROR($O3019*$H3019,0)</f>
        <v>0</v>
      </c>
      <c r="Q3019" s="90">
        <f>IFERROR(VLOOKUP(CONCATENATE($A3019,"C"),'05 APU'!$T:$AB,9,),0)</f>
        <v>0</v>
      </c>
      <c r="R3019" s="90">
        <f>IFERROR(VLOOKUP(CONCATENATE($A3019,"B"),'05 APU'!$T:$AB,9,),0)</f>
        <v>0</v>
      </c>
      <c r="S3019" s="90">
        <f>IFERROR(VLOOKUP(CONCATENATE($A3019,"A"),'05 APU'!$T:$AB,9,),0)</f>
        <v>0</v>
      </c>
      <c r="U3019" s="421"/>
      <c r="V3019" s="424"/>
      <c r="W3019" s="429" t="s">
        <v>7203</v>
      </c>
    </row>
    <row r="3020" spans="1:23" ht="31.5" x14ac:dyDescent="0.25">
      <c r="A3020" s="88">
        <v>3010</v>
      </c>
      <c r="B3020" s="670" t="s">
        <v>5903</v>
      </c>
      <c r="C3020" s="682" t="s">
        <v>7052</v>
      </c>
      <c r="D3020" s="681" t="str">
        <f>IFERROR(VLOOKUP(CONCATENATE($A3020,"T"),'05 APU'!$1:$1048576,3,),"")</f>
        <v/>
      </c>
      <c r="E3020" s="681" t="str">
        <f>IFERROR(VLOOKUP(CONCATENATE($A3020,"T2"),'05 APU'!$1:$1048576,3,),"")</f>
        <v/>
      </c>
      <c r="F3020" s="681" t="str">
        <f>IFERROR(VLOOKUP(CONCATENATE($A3020,"T3"),'05 APU'!$1:$1048576,3,),"")</f>
        <v/>
      </c>
      <c r="G3020" s="672" t="s">
        <v>168</v>
      </c>
      <c r="H3020" s="351"/>
      <c r="I3020" s="90">
        <f>IFERROR((VLOOKUP(CONCATENATE($A3020,"D"),'05 APU'!$1:$1048576,9,)),0)</f>
        <v>0</v>
      </c>
      <c r="J3020" s="90">
        <f t="shared" si="95"/>
        <v>0</v>
      </c>
      <c r="K3020" s="297" t="str">
        <f>IFERROR(VLOOKUP(CONCATENATE($A3020,"C"),'05 APU'!$1:$1048576,9,),"")</f>
        <v/>
      </c>
      <c r="L3020" s="297" t="str">
        <f>IFERROR(VLOOKUP(CONCATENATE($A3020,"B"),'05 APU'!$1:$1048576,9,),"")</f>
        <v/>
      </c>
      <c r="M3020" s="297" t="str">
        <f>IFERROR(VLOOKUP(CONCATENATE($A3020,"A"),'05 APU'!$1:$1048576,9,),"")</f>
        <v/>
      </c>
      <c r="N3020" s="86"/>
      <c r="O3020" s="90">
        <f>IFERROR(VLOOKUP(CONCATENATE($A3020,"D"),'05 APU'!$T:$AB,9,),0)</f>
        <v>0</v>
      </c>
      <c r="P3020" s="90">
        <f t="shared" si="96"/>
        <v>0</v>
      </c>
      <c r="Q3020" s="90">
        <f>IFERROR(VLOOKUP(CONCATENATE($A3020,"C"),'05 APU'!$T:$AB,9,),0)</f>
        <v>0</v>
      </c>
      <c r="R3020" s="90">
        <f>IFERROR(VLOOKUP(CONCATENATE($A3020,"B"),'05 APU'!$T:$AB,9,),0)</f>
        <v>0</v>
      </c>
      <c r="S3020" s="90">
        <f>IFERROR(VLOOKUP(CONCATENATE($A3020,"A"),'05 APU'!$T:$AB,9,),0)</f>
        <v>0</v>
      </c>
      <c r="U3020" s="421"/>
      <c r="V3020" s="424"/>
      <c r="W3020" s="429" t="s">
        <v>7203</v>
      </c>
    </row>
    <row r="3021" spans="1:23" ht="31.5" x14ac:dyDescent="0.25">
      <c r="A3021" s="88">
        <v>3011</v>
      </c>
      <c r="B3021" s="670" t="s">
        <v>5904</v>
      </c>
      <c r="C3021" s="682" t="s">
        <v>7053</v>
      </c>
      <c r="D3021" s="681" t="str">
        <f>IFERROR(VLOOKUP(CONCATENATE($A3021,"T"),'05 APU'!$1:$1048576,3,),"")</f>
        <v/>
      </c>
      <c r="E3021" s="681" t="str">
        <f>IFERROR(VLOOKUP(CONCATENATE($A3021,"T2"),'05 APU'!$1:$1048576,3,),"")</f>
        <v/>
      </c>
      <c r="F3021" s="681" t="str">
        <f>IFERROR(VLOOKUP(CONCATENATE($A3021,"T3"),'05 APU'!$1:$1048576,3,),"")</f>
        <v/>
      </c>
      <c r="G3021" s="672" t="s">
        <v>168</v>
      </c>
      <c r="H3021" s="351"/>
      <c r="I3021" s="90">
        <f>IFERROR((VLOOKUP(CONCATENATE($A3021,"D"),'05 APU'!$1:$1048576,9,)),0)</f>
        <v>0</v>
      </c>
      <c r="J3021" s="90">
        <f t="shared" si="95"/>
        <v>0</v>
      </c>
      <c r="K3021" s="297" t="str">
        <f>IFERROR(VLOOKUP(CONCATENATE($A3021,"C"),'05 APU'!$1:$1048576,9,),"")</f>
        <v/>
      </c>
      <c r="L3021" s="297" t="str">
        <f>IFERROR(VLOOKUP(CONCATENATE($A3021,"B"),'05 APU'!$1:$1048576,9,),"")</f>
        <v/>
      </c>
      <c r="M3021" s="297" t="str">
        <f>IFERROR(VLOOKUP(CONCATENATE($A3021,"A"),'05 APU'!$1:$1048576,9,),"")</f>
        <v/>
      </c>
      <c r="N3021" s="86"/>
      <c r="O3021" s="90">
        <f>IFERROR(VLOOKUP(CONCATENATE($A3021,"D"),'05 APU'!$T:$AB,9,),0)</f>
        <v>0</v>
      </c>
      <c r="P3021" s="90">
        <f t="shared" si="96"/>
        <v>0</v>
      </c>
      <c r="Q3021" s="90">
        <f>IFERROR(VLOOKUP(CONCATENATE($A3021,"C"),'05 APU'!$T:$AB,9,),0)</f>
        <v>0</v>
      </c>
      <c r="R3021" s="90">
        <f>IFERROR(VLOOKUP(CONCATENATE($A3021,"B"),'05 APU'!$T:$AB,9,),0)</f>
        <v>0</v>
      </c>
      <c r="S3021" s="90">
        <f>IFERROR(VLOOKUP(CONCATENATE($A3021,"A"),'05 APU'!$T:$AB,9,),0)</f>
        <v>0</v>
      </c>
      <c r="U3021" s="421"/>
      <c r="V3021" s="424"/>
      <c r="W3021" s="429" t="s">
        <v>7203</v>
      </c>
    </row>
    <row r="3022" spans="1:23" ht="21" x14ac:dyDescent="0.25">
      <c r="A3022" s="88">
        <v>3012</v>
      </c>
      <c r="B3022" s="670" t="s">
        <v>5905</v>
      </c>
      <c r="C3022" s="682" t="s">
        <v>7054</v>
      </c>
      <c r="D3022" s="681" t="str">
        <f>IFERROR(VLOOKUP(CONCATENATE($A3022,"T"),'05 APU'!$1:$1048576,3,),"")</f>
        <v/>
      </c>
      <c r="E3022" s="681" t="str">
        <f>IFERROR(VLOOKUP(CONCATENATE($A3022,"T2"),'05 APU'!$1:$1048576,3,),"")</f>
        <v/>
      </c>
      <c r="F3022" s="681" t="str">
        <f>IFERROR(VLOOKUP(CONCATENATE($A3022,"T3"),'05 APU'!$1:$1048576,3,),"")</f>
        <v/>
      </c>
      <c r="G3022" s="672" t="s">
        <v>168</v>
      </c>
      <c r="H3022" s="351"/>
      <c r="I3022" s="90">
        <f>IFERROR((VLOOKUP(CONCATENATE($A3022,"D"),'05 APU'!$1:$1048576,9,)),0)</f>
        <v>0</v>
      </c>
      <c r="J3022" s="90">
        <f t="shared" si="95"/>
        <v>0</v>
      </c>
      <c r="K3022" s="297" t="str">
        <f>IFERROR(VLOOKUP(CONCATENATE($A3022,"C"),'05 APU'!$1:$1048576,9,),"")</f>
        <v/>
      </c>
      <c r="L3022" s="297" t="str">
        <f>IFERROR(VLOOKUP(CONCATENATE($A3022,"B"),'05 APU'!$1:$1048576,9,),"")</f>
        <v/>
      </c>
      <c r="M3022" s="297" t="str">
        <f>IFERROR(VLOOKUP(CONCATENATE($A3022,"A"),'05 APU'!$1:$1048576,9,),"")</f>
        <v/>
      </c>
      <c r="N3022" s="86"/>
      <c r="O3022" s="90">
        <f>IFERROR(VLOOKUP(CONCATENATE($A3022,"D"),'05 APU'!$T:$AB,9,),0)</f>
        <v>0</v>
      </c>
      <c r="P3022" s="90">
        <f t="shared" si="96"/>
        <v>0</v>
      </c>
      <c r="Q3022" s="90">
        <f>IFERROR(VLOOKUP(CONCATENATE($A3022,"C"),'05 APU'!$T:$AB,9,),0)</f>
        <v>0</v>
      </c>
      <c r="R3022" s="90">
        <f>IFERROR(VLOOKUP(CONCATENATE($A3022,"B"),'05 APU'!$T:$AB,9,),0)</f>
        <v>0</v>
      </c>
      <c r="S3022" s="90">
        <f>IFERROR(VLOOKUP(CONCATENATE($A3022,"A"),'05 APU'!$T:$AB,9,),0)</f>
        <v>0</v>
      </c>
      <c r="U3022" s="421"/>
      <c r="V3022" s="424"/>
      <c r="W3022" s="429" t="s">
        <v>7203</v>
      </c>
    </row>
    <row r="3023" spans="1:23" ht="21" x14ac:dyDescent="0.25">
      <c r="A3023" s="88">
        <v>3013</v>
      </c>
      <c r="B3023" s="670" t="s">
        <v>5906</v>
      </c>
      <c r="C3023" s="682" t="s">
        <v>7055</v>
      </c>
      <c r="D3023" s="681" t="str">
        <f>IFERROR(VLOOKUP(CONCATENATE($A3023,"T"),'05 APU'!$1:$1048576,3,),"")</f>
        <v/>
      </c>
      <c r="E3023" s="681" t="str">
        <f>IFERROR(VLOOKUP(CONCATENATE($A3023,"T2"),'05 APU'!$1:$1048576,3,),"")</f>
        <v/>
      </c>
      <c r="F3023" s="681" t="str">
        <f>IFERROR(VLOOKUP(CONCATENATE($A3023,"T3"),'05 APU'!$1:$1048576,3,),"")</f>
        <v/>
      </c>
      <c r="G3023" s="672" t="s">
        <v>168</v>
      </c>
      <c r="H3023" s="351"/>
      <c r="I3023" s="90">
        <f>IFERROR((VLOOKUP(CONCATENATE($A3023,"D"),'05 APU'!$1:$1048576,9,)),0)</f>
        <v>0</v>
      </c>
      <c r="J3023" s="90">
        <f t="shared" si="95"/>
        <v>0</v>
      </c>
      <c r="K3023" s="297" t="str">
        <f>IFERROR(VLOOKUP(CONCATENATE($A3023,"C"),'05 APU'!$1:$1048576,9,),"")</f>
        <v/>
      </c>
      <c r="L3023" s="297" t="str">
        <f>IFERROR(VLOOKUP(CONCATENATE($A3023,"B"),'05 APU'!$1:$1048576,9,),"")</f>
        <v/>
      </c>
      <c r="M3023" s="297" t="str">
        <f>IFERROR(VLOOKUP(CONCATENATE($A3023,"A"),'05 APU'!$1:$1048576,9,),"")</f>
        <v/>
      </c>
      <c r="N3023" s="86"/>
      <c r="O3023" s="90">
        <f>IFERROR(VLOOKUP(CONCATENATE($A3023,"D"),'05 APU'!$T:$AB,9,),0)</f>
        <v>0</v>
      </c>
      <c r="P3023" s="90">
        <f t="shared" si="96"/>
        <v>0</v>
      </c>
      <c r="Q3023" s="90">
        <f>IFERROR(VLOOKUP(CONCATENATE($A3023,"C"),'05 APU'!$T:$AB,9,),0)</f>
        <v>0</v>
      </c>
      <c r="R3023" s="90">
        <f>IFERROR(VLOOKUP(CONCATENATE($A3023,"B"),'05 APU'!$T:$AB,9,),0)</f>
        <v>0</v>
      </c>
      <c r="S3023" s="90">
        <f>IFERROR(VLOOKUP(CONCATENATE($A3023,"A"),'05 APU'!$T:$AB,9,),0)</f>
        <v>0</v>
      </c>
      <c r="U3023" s="421"/>
      <c r="V3023" s="424"/>
      <c r="W3023" s="429" t="s">
        <v>7203</v>
      </c>
    </row>
    <row r="3024" spans="1:23" ht="21" x14ac:dyDescent="0.25">
      <c r="A3024" s="88">
        <v>3014</v>
      </c>
      <c r="B3024" s="670" t="s">
        <v>5907</v>
      </c>
      <c r="C3024" s="682" t="s">
        <v>7056</v>
      </c>
      <c r="D3024" s="681" t="str">
        <f>IFERROR(VLOOKUP(CONCATENATE($A3024,"T"),'05 APU'!$1:$1048576,3,),"")</f>
        <v/>
      </c>
      <c r="E3024" s="681" t="str">
        <f>IFERROR(VLOOKUP(CONCATENATE($A3024,"T2"),'05 APU'!$1:$1048576,3,),"")</f>
        <v/>
      </c>
      <c r="F3024" s="681" t="str">
        <f>IFERROR(VLOOKUP(CONCATENATE($A3024,"T3"),'05 APU'!$1:$1048576,3,),"")</f>
        <v/>
      </c>
      <c r="G3024" s="672" t="s">
        <v>168</v>
      </c>
      <c r="H3024" s="351"/>
      <c r="I3024" s="90">
        <f>IFERROR((VLOOKUP(CONCATENATE($A3024,"D"),'05 APU'!$1:$1048576,9,)),0)</f>
        <v>0</v>
      </c>
      <c r="J3024" s="90">
        <f t="shared" si="95"/>
        <v>0</v>
      </c>
      <c r="K3024" s="297" t="str">
        <f>IFERROR(VLOOKUP(CONCATENATE($A3024,"C"),'05 APU'!$1:$1048576,9,),"")</f>
        <v/>
      </c>
      <c r="L3024" s="297" t="str">
        <f>IFERROR(VLOOKUP(CONCATENATE($A3024,"B"),'05 APU'!$1:$1048576,9,),"")</f>
        <v/>
      </c>
      <c r="M3024" s="297" t="str">
        <f>IFERROR(VLOOKUP(CONCATENATE($A3024,"A"),'05 APU'!$1:$1048576,9,),"")</f>
        <v/>
      </c>
      <c r="N3024" s="86"/>
      <c r="O3024" s="90">
        <f>IFERROR(VLOOKUP(CONCATENATE($A3024,"D"),'05 APU'!$T:$AB,9,),0)</f>
        <v>0</v>
      </c>
      <c r="P3024" s="90">
        <f t="shared" si="96"/>
        <v>0</v>
      </c>
      <c r="Q3024" s="90">
        <f>IFERROR(VLOOKUP(CONCATENATE($A3024,"C"),'05 APU'!$T:$AB,9,),0)</f>
        <v>0</v>
      </c>
      <c r="R3024" s="90">
        <f>IFERROR(VLOOKUP(CONCATENATE($A3024,"B"),'05 APU'!$T:$AB,9,),0)</f>
        <v>0</v>
      </c>
      <c r="S3024" s="90">
        <f>IFERROR(VLOOKUP(CONCATENATE($A3024,"A"),'05 APU'!$T:$AB,9,),0)</f>
        <v>0</v>
      </c>
      <c r="U3024" s="421"/>
      <c r="V3024" s="424"/>
      <c r="W3024" s="429" t="s">
        <v>7203</v>
      </c>
    </row>
    <row r="3025" spans="1:23" ht="21" x14ac:dyDescent="0.25">
      <c r="A3025" s="88">
        <v>3015</v>
      </c>
      <c r="B3025" s="670" t="s">
        <v>5908</v>
      </c>
      <c r="C3025" s="682" t="s">
        <v>7057</v>
      </c>
      <c r="D3025" s="681" t="str">
        <f>IFERROR(VLOOKUP(CONCATENATE($A3025,"T"),'05 APU'!$1:$1048576,3,),"")</f>
        <v/>
      </c>
      <c r="E3025" s="681" t="str">
        <f>IFERROR(VLOOKUP(CONCATENATE($A3025,"T2"),'05 APU'!$1:$1048576,3,),"")</f>
        <v/>
      </c>
      <c r="F3025" s="681" t="str">
        <f>IFERROR(VLOOKUP(CONCATENATE($A3025,"T3"),'05 APU'!$1:$1048576,3,),"")</f>
        <v/>
      </c>
      <c r="G3025" s="672" t="s">
        <v>168</v>
      </c>
      <c r="H3025" s="351"/>
      <c r="I3025" s="90">
        <f>IFERROR((VLOOKUP(CONCATENATE($A3025,"D"),'05 APU'!$1:$1048576,9,)),0)</f>
        <v>0</v>
      </c>
      <c r="J3025" s="90">
        <f t="shared" si="95"/>
        <v>0</v>
      </c>
      <c r="K3025" s="297" t="str">
        <f>IFERROR(VLOOKUP(CONCATENATE($A3025,"C"),'05 APU'!$1:$1048576,9,),"")</f>
        <v/>
      </c>
      <c r="L3025" s="297" t="str">
        <f>IFERROR(VLOOKUP(CONCATENATE($A3025,"B"),'05 APU'!$1:$1048576,9,),"")</f>
        <v/>
      </c>
      <c r="M3025" s="297" t="str">
        <f>IFERROR(VLOOKUP(CONCATENATE($A3025,"A"),'05 APU'!$1:$1048576,9,),"")</f>
        <v/>
      </c>
      <c r="N3025" s="86"/>
      <c r="O3025" s="90">
        <f>IFERROR(VLOOKUP(CONCATENATE($A3025,"D"),'05 APU'!$T:$AB,9,),0)</f>
        <v>0</v>
      </c>
      <c r="P3025" s="90">
        <f t="shared" si="96"/>
        <v>0</v>
      </c>
      <c r="Q3025" s="90">
        <f>IFERROR(VLOOKUP(CONCATENATE($A3025,"C"),'05 APU'!$T:$AB,9,),0)</f>
        <v>0</v>
      </c>
      <c r="R3025" s="90">
        <f>IFERROR(VLOOKUP(CONCATENATE($A3025,"B"),'05 APU'!$T:$AB,9,),0)</f>
        <v>0</v>
      </c>
      <c r="S3025" s="90">
        <f>IFERROR(VLOOKUP(CONCATENATE($A3025,"A"),'05 APU'!$T:$AB,9,),0)</f>
        <v>0</v>
      </c>
      <c r="U3025" s="421"/>
      <c r="V3025" s="424"/>
      <c r="W3025" s="429" t="s">
        <v>7203</v>
      </c>
    </row>
    <row r="3026" spans="1:23" ht="21" x14ac:dyDescent="0.25">
      <c r="A3026" s="88">
        <v>3016</v>
      </c>
      <c r="B3026" s="670" t="s">
        <v>5909</v>
      </c>
      <c r="C3026" s="682" t="s">
        <v>7058</v>
      </c>
      <c r="D3026" s="681" t="str">
        <f>IFERROR(VLOOKUP(CONCATENATE($A3026,"T"),'05 APU'!$1:$1048576,3,),"")</f>
        <v/>
      </c>
      <c r="E3026" s="681" t="str">
        <f>IFERROR(VLOOKUP(CONCATENATE($A3026,"T2"),'05 APU'!$1:$1048576,3,),"")</f>
        <v/>
      </c>
      <c r="F3026" s="681" t="str">
        <f>IFERROR(VLOOKUP(CONCATENATE($A3026,"T3"),'05 APU'!$1:$1048576,3,),"")</f>
        <v/>
      </c>
      <c r="G3026" s="672" t="s">
        <v>168</v>
      </c>
      <c r="H3026" s="351"/>
      <c r="I3026" s="90">
        <f>IFERROR((VLOOKUP(CONCATENATE($A3026,"D"),'05 APU'!$1:$1048576,9,)),0)</f>
        <v>0</v>
      </c>
      <c r="J3026" s="90">
        <f t="shared" si="95"/>
        <v>0</v>
      </c>
      <c r="K3026" s="297" t="str">
        <f>IFERROR(VLOOKUP(CONCATENATE($A3026,"C"),'05 APU'!$1:$1048576,9,),"")</f>
        <v/>
      </c>
      <c r="L3026" s="297" t="str">
        <f>IFERROR(VLOOKUP(CONCATENATE($A3026,"B"),'05 APU'!$1:$1048576,9,),"")</f>
        <v/>
      </c>
      <c r="M3026" s="297" t="str">
        <f>IFERROR(VLOOKUP(CONCATENATE($A3026,"A"),'05 APU'!$1:$1048576,9,),"")</f>
        <v/>
      </c>
      <c r="N3026" s="86"/>
      <c r="O3026" s="90">
        <f>IFERROR(VLOOKUP(CONCATENATE($A3026,"D"),'05 APU'!$T:$AB,9,),0)</f>
        <v>0</v>
      </c>
      <c r="P3026" s="90">
        <f t="shared" si="96"/>
        <v>0</v>
      </c>
      <c r="Q3026" s="90">
        <f>IFERROR(VLOOKUP(CONCATENATE($A3026,"C"),'05 APU'!$T:$AB,9,),0)</f>
        <v>0</v>
      </c>
      <c r="R3026" s="90">
        <f>IFERROR(VLOOKUP(CONCATENATE($A3026,"B"),'05 APU'!$T:$AB,9,),0)</f>
        <v>0</v>
      </c>
      <c r="S3026" s="90">
        <f>IFERROR(VLOOKUP(CONCATENATE($A3026,"A"),'05 APU'!$T:$AB,9,),0)</f>
        <v>0</v>
      </c>
      <c r="U3026" s="421"/>
      <c r="V3026" s="424"/>
      <c r="W3026" s="429" t="s">
        <v>7203</v>
      </c>
    </row>
    <row r="3027" spans="1:23" x14ac:dyDescent="0.25">
      <c r="A3027" s="88">
        <v>3017</v>
      </c>
      <c r="B3027" s="670" t="s">
        <v>5910</v>
      </c>
      <c r="C3027" s="682" t="s">
        <v>7059</v>
      </c>
      <c r="D3027" s="681" t="str">
        <f>IFERROR(VLOOKUP(CONCATENATE($A3027,"T"),'05 APU'!$1:$1048576,3,),"")</f>
        <v/>
      </c>
      <c r="E3027" s="681" t="str">
        <f>IFERROR(VLOOKUP(CONCATENATE($A3027,"T2"),'05 APU'!$1:$1048576,3,),"")</f>
        <v/>
      </c>
      <c r="F3027" s="681" t="str">
        <f>IFERROR(VLOOKUP(CONCATENATE($A3027,"T3"),'05 APU'!$1:$1048576,3,),"")</f>
        <v/>
      </c>
      <c r="G3027" s="672" t="s">
        <v>168</v>
      </c>
      <c r="H3027" s="351"/>
      <c r="I3027" s="90">
        <f>IFERROR((VLOOKUP(CONCATENATE($A3027,"D"),'05 APU'!$1:$1048576,9,)),0)</f>
        <v>0</v>
      </c>
      <c r="J3027" s="90">
        <f t="shared" si="95"/>
        <v>0</v>
      </c>
      <c r="K3027" s="297" t="str">
        <f>IFERROR(VLOOKUP(CONCATENATE($A3027,"C"),'05 APU'!$1:$1048576,9,),"")</f>
        <v/>
      </c>
      <c r="L3027" s="297" t="str">
        <f>IFERROR(VLOOKUP(CONCATENATE($A3027,"B"),'05 APU'!$1:$1048576,9,),"")</f>
        <v/>
      </c>
      <c r="M3027" s="297" t="str">
        <f>IFERROR(VLOOKUP(CONCATENATE($A3027,"A"),'05 APU'!$1:$1048576,9,),"")</f>
        <v/>
      </c>
      <c r="N3027" s="86"/>
      <c r="O3027" s="90">
        <f>IFERROR(VLOOKUP(CONCATENATE($A3027,"D"),'05 APU'!$T:$AB,9,),0)</f>
        <v>0</v>
      </c>
      <c r="P3027" s="90">
        <f t="shared" si="96"/>
        <v>0</v>
      </c>
      <c r="Q3027" s="90">
        <f>IFERROR(VLOOKUP(CONCATENATE($A3027,"C"),'05 APU'!$T:$AB,9,),0)</f>
        <v>0</v>
      </c>
      <c r="R3027" s="90">
        <f>IFERROR(VLOOKUP(CONCATENATE($A3027,"B"),'05 APU'!$T:$AB,9,),0)</f>
        <v>0</v>
      </c>
      <c r="S3027" s="90">
        <f>IFERROR(VLOOKUP(CONCATENATE($A3027,"A"),'05 APU'!$T:$AB,9,),0)</f>
        <v>0</v>
      </c>
      <c r="U3027" s="421"/>
      <c r="V3027" s="424"/>
      <c r="W3027" s="429" t="s">
        <v>7203</v>
      </c>
    </row>
    <row r="3028" spans="1:23" ht="21" x14ac:dyDescent="0.25">
      <c r="A3028" s="88">
        <v>3018</v>
      </c>
      <c r="B3028" s="667" t="s">
        <v>7191</v>
      </c>
      <c r="C3028" s="678" t="s">
        <v>7192</v>
      </c>
      <c r="D3028" s="681" t="str">
        <f>IFERROR(VLOOKUP(CONCATENATE($A3028,"T"),'05 APU'!$1:$1048576,3,),"")</f>
        <v/>
      </c>
      <c r="E3028" s="681" t="str">
        <f>IFERROR(VLOOKUP(CONCATENATE($A3028,"T2"),'05 APU'!$1:$1048576,3,),"")</f>
        <v/>
      </c>
      <c r="F3028" s="681" t="str">
        <f>IFERROR(VLOOKUP(CONCATENATE($A3028,"T3"),'05 APU'!$1:$1048576,3,),"")</f>
        <v/>
      </c>
      <c r="G3028" s="669"/>
      <c r="H3028" s="351"/>
      <c r="I3028" s="90">
        <f>IFERROR((VLOOKUP(CONCATENATE($A3028,"D"),'05 APU'!$1:$1048576,9,)),0)</f>
        <v>0</v>
      </c>
      <c r="J3028" s="90">
        <f t="shared" si="95"/>
        <v>0</v>
      </c>
      <c r="K3028" s="297" t="str">
        <f>IFERROR(VLOOKUP(CONCATENATE($A3028,"C"),'05 APU'!$1:$1048576,9,),"")</f>
        <v/>
      </c>
      <c r="L3028" s="297" t="str">
        <f>IFERROR(VLOOKUP(CONCATENATE($A3028,"B"),'05 APU'!$1:$1048576,9,),"")</f>
        <v/>
      </c>
      <c r="M3028" s="297" t="str">
        <f>IFERROR(VLOOKUP(CONCATENATE($A3028,"A"),'05 APU'!$1:$1048576,9,),"")</f>
        <v/>
      </c>
      <c r="N3028" s="86"/>
      <c r="O3028" s="90">
        <f>IFERROR(VLOOKUP(CONCATENATE($A3028,"D"),'05 APU'!$T:$AB,9,),0)</f>
        <v>0</v>
      </c>
      <c r="P3028" s="90">
        <f t="shared" si="96"/>
        <v>0</v>
      </c>
      <c r="Q3028" s="90">
        <f>IFERROR(VLOOKUP(CONCATENATE($A3028,"C"),'05 APU'!$T:$AB,9,),0)</f>
        <v>0</v>
      </c>
      <c r="R3028" s="90">
        <f>IFERROR(VLOOKUP(CONCATENATE($A3028,"B"),'05 APU'!$T:$AB,9,),0)</f>
        <v>0</v>
      </c>
      <c r="S3028" s="90">
        <f>IFERROR(VLOOKUP(CONCATENATE($A3028,"A"),'05 APU'!$T:$AB,9,),0)</f>
        <v>0</v>
      </c>
      <c r="U3028" s="421"/>
      <c r="V3028" s="424"/>
      <c r="W3028" s="429"/>
    </row>
    <row r="3029" spans="1:23" ht="21" x14ac:dyDescent="0.25">
      <c r="A3029" s="88">
        <v>3019</v>
      </c>
      <c r="B3029" s="673" t="s">
        <v>5911</v>
      </c>
      <c r="C3029" s="682" t="s">
        <v>7060</v>
      </c>
      <c r="D3029" s="681" t="str">
        <f>IFERROR(VLOOKUP(CONCATENATE($A3029,"T"),'05 APU'!$1:$1048576,3,),"")</f>
        <v/>
      </c>
      <c r="E3029" s="681" t="str">
        <f>IFERROR(VLOOKUP(CONCATENATE($A3029,"T2"),'05 APU'!$1:$1048576,3,),"")</f>
        <v/>
      </c>
      <c r="F3029" s="681" t="str">
        <f>IFERROR(VLOOKUP(CONCATENATE($A3029,"T3"),'05 APU'!$1:$1048576,3,),"")</f>
        <v/>
      </c>
      <c r="G3029" s="672" t="s">
        <v>138</v>
      </c>
      <c r="H3029" s="351"/>
      <c r="I3029" s="90">
        <f>IFERROR((VLOOKUP(CONCATENATE($A3029,"D"),'05 APU'!$1:$1048576,9,)),0)</f>
        <v>0</v>
      </c>
      <c r="J3029" s="90">
        <f t="shared" si="95"/>
        <v>0</v>
      </c>
      <c r="K3029" s="297" t="str">
        <f>IFERROR(VLOOKUP(CONCATENATE($A3029,"C"),'05 APU'!$1:$1048576,9,),"")</f>
        <v/>
      </c>
      <c r="L3029" s="297" t="str">
        <f>IFERROR(VLOOKUP(CONCATENATE($A3029,"B"),'05 APU'!$1:$1048576,9,),"")</f>
        <v/>
      </c>
      <c r="M3029" s="297" t="str">
        <f>IFERROR(VLOOKUP(CONCATENATE($A3029,"A"),'05 APU'!$1:$1048576,9,),"")</f>
        <v/>
      </c>
      <c r="N3029" s="86"/>
      <c r="O3029" s="90">
        <f>IFERROR(VLOOKUP(CONCATENATE($A3029,"D"),'05 APU'!$T:$AB,9,),0)</f>
        <v>0</v>
      </c>
      <c r="P3029" s="90">
        <f t="shared" si="96"/>
        <v>0</v>
      </c>
      <c r="Q3029" s="90">
        <f>IFERROR(VLOOKUP(CONCATENATE($A3029,"C"),'05 APU'!$T:$AB,9,),0)</f>
        <v>0</v>
      </c>
      <c r="R3029" s="90">
        <f>IFERROR(VLOOKUP(CONCATENATE($A3029,"B"),'05 APU'!$T:$AB,9,),0)</f>
        <v>0</v>
      </c>
      <c r="S3029" s="90">
        <f>IFERROR(VLOOKUP(CONCATENATE($A3029,"A"),'05 APU'!$T:$AB,9,),0)</f>
        <v>0</v>
      </c>
      <c r="U3029" s="421"/>
      <c r="V3029" s="424"/>
      <c r="W3029" s="429" t="s">
        <v>7203</v>
      </c>
    </row>
    <row r="3030" spans="1:23" ht="31.5" x14ac:dyDescent="0.25">
      <c r="A3030" s="88">
        <v>3020</v>
      </c>
      <c r="B3030" s="673" t="s">
        <v>5912</v>
      </c>
      <c r="C3030" s="682" t="s">
        <v>7061</v>
      </c>
      <c r="D3030" s="681" t="str">
        <f>IFERROR(VLOOKUP(CONCATENATE($A3030,"T"),'05 APU'!$1:$1048576,3,),"")</f>
        <v/>
      </c>
      <c r="E3030" s="681" t="str">
        <f>IFERROR(VLOOKUP(CONCATENATE($A3030,"T2"),'05 APU'!$1:$1048576,3,),"")</f>
        <v/>
      </c>
      <c r="F3030" s="681" t="str">
        <f>IFERROR(VLOOKUP(CONCATENATE($A3030,"T3"),'05 APU'!$1:$1048576,3,),"")</f>
        <v/>
      </c>
      <c r="G3030" s="672" t="s">
        <v>138</v>
      </c>
      <c r="H3030" s="351"/>
      <c r="I3030" s="90">
        <f>IFERROR((VLOOKUP(CONCATENATE($A3030,"D"),'05 APU'!$1:$1048576,9,)),0)</f>
        <v>0</v>
      </c>
      <c r="J3030" s="90">
        <f t="shared" si="95"/>
        <v>0</v>
      </c>
      <c r="K3030" s="297" t="str">
        <f>IFERROR(VLOOKUP(CONCATENATE($A3030,"C"),'05 APU'!$1:$1048576,9,),"")</f>
        <v/>
      </c>
      <c r="L3030" s="297" t="str">
        <f>IFERROR(VLOOKUP(CONCATENATE($A3030,"B"),'05 APU'!$1:$1048576,9,),"")</f>
        <v/>
      </c>
      <c r="M3030" s="297" t="str">
        <f>IFERROR(VLOOKUP(CONCATENATE($A3030,"A"),'05 APU'!$1:$1048576,9,),"")</f>
        <v/>
      </c>
      <c r="N3030" s="86"/>
      <c r="O3030" s="90">
        <f>IFERROR(VLOOKUP(CONCATENATE($A3030,"D"),'05 APU'!$T:$AB,9,),0)</f>
        <v>0</v>
      </c>
      <c r="P3030" s="90">
        <f t="shared" si="96"/>
        <v>0</v>
      </c>
      <c r="Q3030" s="90">
        <f>IFERROR(VLOOKUP(CONCATENATE($A3030,"C"),'05 APU'!$T:$AB,9,),0)</f>
        <v>0</v>
      </c>
      <c r="R3030" s="90">
        <f>IFERROR(VLOOKUP(CONCATENATE($A3030,"B"),'05 APU'!$T:$AB,9,),0)</f>
        <v>0</v>
      </c>
      <c r="S3030" s="90">
        <f>IFERROR(VLOOKUP(CONCATENATE($A3030,"A"),'05 APU'!$T:$AB,9,),0)</f>
        <v>0</v>
      </c>
      <c r="U3030" s="421"/>
      <c r="V3030" s="424"/>
      <c r="W3030" s="429" t="s">
        <v>7203</v>
      </c>
    </row>
    <row r="3031" spans="1:23" ht="31.5" x14ac:dyDescent="0.25">
      <c r="A3031" s="88">
        <v>3021</v>
      </c>
      <c r="B3031" s="673" t="s">
        <v>5913</v>
      </c>
      <c r="C3031" s="682" t="s">
        <v>7062</v>
      </c>
      <c r="D3031" s="681" t="str">
        <f>IFERROR(VLOOKUP(CONCATENATE($A3031,"T"),'05 APU'!$1:$1048576,3,),"")</f>
        <v/>
      </c>
      <c r="E3031" s="681" t="str">
        <f>IFERROR(VLOOKUP(CONCATENATE($A3031,"T2"),'05 APU'!$1:$1048576,3,),"")</f>
        <v/>
      </c>
      <c r="F3031" s="681" t="str">
        <f>IFERROR(VLOOKUP(CONCATENATE($A3031,"T3"),'05 APU'!$1:$1048576,3,),"")</f>
        <v/>
      </c>
      <c r="G3031" s="672" t="s">
        <v>138</v>
      </c>
      <c r="H3031" s="351"/>
      <c r="I3031" s="90">
        <f>IFERROR((VLOOKUP(CONCATENATE($A3031,"D"),'05 APU'!$1:$1048576,9,)),0)</f>
        <v>0</v>
      </c>
      <c r="J3031" s="90">
        <f t="shared" si="95"/>
        <v>0</v>
      </c>
      <c r="K3031" s="297" t="str">
        <f>IFERROR(VLOOKUP(CONCATENATE($A3031,"C"),'05 APU'!$1:$1048576,9,),"")</f>
        <v/>
      </c>
      <c r="L3031" s="297" t="str">
        <f>IFERROR(VLOOKUP(CONCATENATE($A3031,"B"),'05 APU'!$1:$1048576,9,),"")</f>
        <v/>
      </c>
      <c r="M3031" s="297" t="str">
        <f>IFERROR(VLOOKUP(CONCATENATE($A3031,"A"),'05 APU'!$1:$1048576,9,),"")</f>
        <v/>
      </c>
      <c r="N3031" s="86"/>
      <c r="O3031" s="90">
        <f>IFERROR(VLOOKUP(CONCATENATE($A3031,"D"),'05 APU'!$T:$AB,9,),0)</f>
        <v>0</v>
      </c>
      <c r="P3031" s="90">
        <f t="shared" si="96"/>
        <v>0</v>
      </c>
      <c r="Q3031" s="90">
        <f>IFERROR(VLOOKUP(CONCATENATE($A3031,"C"),'05 APU'!$T:$AB,9,),0)</f>
        <v>0</v>
      </c>
      <c r="R3031" s="90">
        <f>IFERROR(VLOOKUP(CONCATENATE($A3031,"B"),'05 APU'!$T:$AB,9,),0)</f>
        <v>0</v>
      </c>
      <c r="S3031" s="90">
        <f>IFERROR(VLOOKUP(CONCATENATE($A3031,"A"),'05 APU'!$T:$AB,9,),0)</f>
        <v>0</v>
      </c>
      <c r="U3031" s="421"/>
      <c r="V3031" s="424"/>
      <c r="W3031" s="429" t="s">
        <v>7203</v>
      </c>
    </row>
    <row r="3032" spans="1:23" ht="21" x14ac:dyDescent="0.25">
      <c r="A3032" s="88">
        <v>3022</v>
      </c>
      <c r="B3032" s="673" t="s">
        <v>5914</v>
      </c>
      <c r="C3032" s="682" t="s">
        <v>7063</v>
      </c>
      <c r="D3032" s="681" t="str">
        <f>IFERROR(VLOOKUP(CONCATENATE($A3032,"T"),'05 APU'!$1:$1048576,3,),"")</f>
        <v/>
      </c>
      <c r="E3032" s="681" t="str">
        <f>IFERROR(VLOOKUP(CONCATENATE($A3032,"T2"),'05 APU'!$1:$1048576,3,),"")</f>
        <v/>
      </c>
      <c r="F3032" s="681" t="str">
        <f>IFERROR(VLOOKUP(CONCATENATE($A3032,"T3"),'05 APU'!$1:$1048576,3,),"")</f>
        <v/>
      </c>
      <c r="G3032" s="672" t="s">
        <v>138</v>
      </c>
      <c r="H3032" s="351"/>
      <c r="I3032" s="90">
        <f>IFERROR((VLOOKUP(CONCATENATE($A3032,"D"),'05 APU'!$1:$1048576,9,)),0)</f>
        <v>0</v>
      </c>
      <c r="J3032" s="90">
        <f t="shared" si="95"/>
        <v>0</v>
      </c>
      <c r="K3032" s="297" t="str">
        <f>IFERROR(VLOOKUP(CONCATENATE($A3032,"C"),'05 APU'!$1:$1048576,9,),"")</f>
        <v/>
      </c>
      <c r="L3032" s="297" t="str">
        <f>IFERROR(VLOOKUP(CONCATENATE($A3032,"B"),'05 APU'!$1:$1048576,9,),"")</f>
        <v/>
      </c>
      <c r="M3032" s="297" t="str">
        <f>IFERROR(VLOOKUP(CONCATENATE($A3032,"A"),'05 APU'!$1:$1048576,9,),"")</f>
        <v/>
      </c>
      <c r="N3032" s="86"/>
      <c r="O3032" s="90">
        <f>IFERROR(VLOOKUP(CONCATENATE($A3032,"D"),'05 APU'!$T:$AB,9,),0)</f>
        <v>0</v>
      </c>
      <c r="P3032" s="90">
        <f t="shared" si="96"/>
        <v>0</v>
      </c>
      <c r="Q3032" s="90">
        <f>IFERROR(VLOOKUP(CONCATENATE($A3032,"C"),'05 APU'!$T:$AB,9,),0)</f>
        <v>0</v>
      </c>
      <c r="R3032" s="90">
        <f>IFERROR(VLOOKUP(CONCATENATE($A3032,"B"),'05 APU'!$T:$AB,9,),0)</f>
        <v>0</v>
      </c>
      <c r="S3032" s="90">
        <f>IFERROR(VLOOKUP(CONCATENATE($A3032,"A"),'05 APU'!$T:$AB,9,),0)</f>
        <v>0</v>
      </c>
      <c r="U3032" s="421"/>
      <c r="V3032" s="424"/>
      <c r="W3032" s="429" t="s">
        <v>7203</v>
      </c>
    </row>
    <row r="3033" spans="1:23" ht="21" x14ac:dyDescent="0.25">
      <c r="A3033" s="88">
        <v>3023</v>
      </c>
      <c r="B3033" s="673" t="s">
        <v>5915</v>
      </c>
      <c r="C3033" s="682" t="s">
        <v>7064</v>
      </c>
      <c r="D3033" s="681" t="str">
        <f>IFERROR(VLOOKUP(CONCATENATE($A3033,"T"),'05 APU'!$1:$1048576,3,),"")</f>
        <v/>
      </c>
      <c r="E3033" s="681" t="str">
        <f>IFERROR(VLOOKUP(CONCATENATE($A3033,"T2"),'05 APU'!$1:$1048576,3,),"")</f>
        <v/>
      </c>
      <c r="F3033" s="681" t="str">
        <f>IFERROR(VLOOKUP(CONCATENATE($A3033,"T3"),'05 APU'!$1:$1048576,3,),"")</f>
        <v/>
      </c>
      <c r="G3033" s="672" t="s">
        <v>138</v>
      </c>
      <c r="H3033" s="351"/>
      <c r="I3033" s="90">
        <f>IFERROR((VLOOKUP(CONCATENATE($A3033,"D"),'05 APU'!$1:$1048576,9,)),0)</f>
        <v>0</v>
      </c>
      <c r="J3033" s="90">
        <f t="shared" si="95"/>
        <v>0</v>
      </c>
      <c r="K3033" s="297" t="str">
        <f>IFERROR(VLOOKUP(CONCATENATE($A3033,"C"),'05 APU'!$1:$1048576,9,),"")</f>
        <v/>
      </c>
      <c r="L3033" s="297" t="str">
        <f>IFERROR(VLOOKUP(CONCATENATE($A3033,"B"),'05 APU'!$1:$1048576,9,),"")</f>
        <v/>
      </c>
      <c r="M3033" s="297" t="str">
        <f>IFERROR(VLOOKUP(CONCATENATE($A3033,"A"),'05 APU'!$1:$1048576,9,),"")</f>
        <v/>
      </c>
      <c r="N3033" s="86"/>
      <c r="O3033" s="90">
        <f>IFERROR(VLOOKUP(CONCATENATE($A3033,"D"),'05 APU'!$T:$AB,9,),0)</f>
        <v>0</v>
      </c>
      <c r="P3033" s="90">
        <f t="shared" si="96"/>
        <v>0</v>
      </c>
      <c r="Q3033" s="90">
        <f>IFERROR(VLOOKUP(CONCATENATE($A3033,"C"),'05 APU'!$T:$AB,9,),0)</f>
        <v>0</v>
      </c>
      <c r="R3033" s="90">
        <f>IFERROR(VLOOKUP(CONCATENATE($A3033,"B"),'05 APU'!$T:$AB,9,),0)</f>
        <v>0</v>
      </c>
      <c r="S3033" s="90">
        <f>IFERROR(VLOOKUP(CONCATENATE($A3033,"A"),'05 APU'!$T:$AB,9,),0)</f>
        <v>0</v>
      </c>
      <c r="U3033" s="421"/>
      <c r="V3033" s="424"/>
      <c r="W3033" s="429" t="s">
        <v>7203</v>
      </c>
    </row>
    <row r="3034" spans="1:23" ht="21" x14ac:dyDescent="0.25">
      <c r="A3034" s="88">
        <v>3024</v>
      </c>
      <c r="B3034" s="673" t="s">
        <v>5916</v>
      </c>
      <c r="C3034" s="682" t="s">
        <v>7065</v>
      </c>
      <c r="D3034" s="681" t="str">
        <f>IFERROR(VLOOKUP(CONCATENATE($A3034,"T"),'05 APU'!$1:$1048576,3,),"")</f>
        <v/>
      </c>
      <c r="E3034" s="681" t="str">
        <f>IFERROR(VLOOKUP(CONCATENATE($A3034,"T2"),'05 APU'!$1:$1048576,3,),"")</f>
        <v/>
      </c>
      <c r="F3034" s="681" t="str">
        <f>IFERROR(VLOOKUP(CONCATENATE($A3034,"T3"),'05 APU'!$1:$1048576,3,),"")</f>
        <v/>
      </c>
      <c r="G3034" s="672" t="s">
        <v>138</v>
      </c>
      <c r="H3034" s="351"/>
      <c r="I3034" s="90">
        <f>IFERROR((VLOOKUP(CONCATENATE($A3034,"D"),'05 APU'!$1:$1048576,9,)),0)</f>
        <v>0</v>
      </c>
      <c r="J3034" s="90">
        <f t="shared" si="95"/>
        <v>0</v>
      </c>
      <c r="K3034" s="297" t="str">
        <f>IFERROR(VLOOKUP(CONCATENATE($A3034,"C"),'05 APU'!$1:$1048576,9,),"")</f>
        <v/>
      </c>
      <c r="L3034" s="297" t="str">
        <f>IFERROR(VLOOKUP(CONCATENATE($A3034,"B"),'05 APU'!$1:$1048576,9,),"")</f>
        <v/>
      </c>
      <c r="M3034" s="297" t="str">
        <f>IFERROR(VLOOKUP(CONCATENATE($A3034,"A"),'05 APU'!$1:$1048576,9,),"")</f>
        <v/>
      </c>
      <c r="N3034" s="86"/>
      <c r="O3034" s="90">
        <f>IFERROR(VLOOKUP(CONCATENATE($A3034,"D"),'05 APU'!$T:$AB,9,),0)</f>
        <v>0</v>
      </c>
      <c r="P3034" s="90">
        <f t="shared" si="96"/>
        <v>0</v>
      </c>
      <c r="Q3034" s="90">
        <f>IFERROR(VLOOKUP(CONCATENATE($A3034,"C"),'05 APU'!$T:$AB,9,),0)</f>
        <v>0</v>
      </c>
      <c r="R3034" s="90">
        <f>IFERROR(VLOOKUP(CONCATENATE($A3034,"B"),'05 APU'!$T:$AB,9,),0)</f>
        <v>0</v>
      </c>
      <c r="S3034" s="90">
        <f>IFERROR(VLOOKUP(CONCATENATE($A3034,"A"),'05 APU'!$T:$AB,9,),0)</f>
        <v>0</v>
      </c>
      <c r="U3034" s="421"/>
      <c r="V3034" s="424"/>
      <c r="W3034" s="429" t="s">
        <v>7203</v>
      </c>
    </row>
    <row r="3035" spans="1:23" ht="21" x14ac:dyDescent="0.25">
      <c r="A3035" s="88">
        <v>3025</v>
      </c>
      <c r="B3035" s="673" t="s">
        <v>5917</v>
      </c>
      <c r="C3035" s="682" t="s">
        <v>7066</v>
      </c>
      <c r="D3035" s="681" t="str">
        <f>IFERROR(VLOOKUP(CONCATENATE($A3035,"T"),'05 APU'!$1:$1048576,3,),"")</f>
        <v/>
      </c>
      <c r="E3035" s="681" t="str">
        <f>IFERROR(VLOOKUP(CONCATENATE($A3035,"T2"),'05 APU'!$1:$1048576,3,),"")</f>
        <v/>
      </c>
      <c r="F3035" s="681" t="str">
        <f>IFERROR(VLOOKUP(CONCATENATE($A3035,"T3"),'05 APU'!$1:$1048576,3,),"")</f>
        <v/>
      </c>
      <c r="G3035" s="672" t="s">
        <v>138</v>
      </c>
      <c r="H3035" s="351"/>
      <c r="I3035" s="90">
        <f>IFERROR((VLOOKUP(CONCATENATE($A3035,"D"),'05 APU'!$1:$1048576,9,)),0)</f>
        <v>0</v>
      </c>
      <c r="J3035" s="90">
        <f t="shared" si="95"/>
        <v>0</v>
      </c>
      <c r="K3035" s="297" t="str">
        <f>IFERROR(VLOOKUP(CONCATENATE($A3035,"C"),'05 APU'!$1:$1048576,9,),"")</f>
        <v/>
      </c>
      <c r="L3035" s="297" t="str">
        <f>IFERROR(VLOOKUP(CONCATENATE($A3035,"B"),'05 APU'!$1:$1048576,9,),"")</f>
        <v/>
      </c>
      <c r="M3035" s="297" t="str">
        <f>IFERROR(VLOOKUP(CONCATENATE($A3035,"A"),'05 APU'!$1:$1048576,9,),"")</f>
        <v/>
      </c>
      <c r="N3035" s="86"/>
      <c r="O3035" s="90">
        <f>IFERROR(VLOOKUP(CONCATENATE($A3035,"D"),'05 APU'!$T:$AB,9,),0)</f>
        <v>0</v>
      </c>
      <c r="P3035" s="90">
        <f t="shared" si="96"/>
        <v>0</v>
      </c>
      <c r="Q3035" s="90">
        <f>IFERROR(VLOOKUP(CONCATENATE($A3035,"C"),'05 APU'!$T:$AB,9,),0)</f>
        <v>0</v>
      </c>
      <c r="R3035" s="90">
        <f>IFERROR(VLOOKUP(CONCATENATE($A3035,"B"),'05 APU'!$T:$AB,9,),0)</f>
        <v>0</v>
      </c>
      <c r="S3035" s="90">
        <f>IFERROR(VLOOKUP(CONCATENATE($A3035,"A"),'05 APU'!$T:$AB,9,),0)</f>
        <v>0</v>
      </c>
      <c r="U3035" s="421"/>
      <c r="V3035" s="424"/>
      <c r="W3035" s="429" t="s">
        <v>7203</v>
      </c>
    </row>
    <row r="3036" spans="1:23" ht="21" x14ac:dyDescent="0.25">
      <c r="A3036" s="88">
        <v>3026</v>
      </c>
      <c r="B3036" s="673" t="s">
        <v>5918</v>
      </c>
      <c r="C3036" s="682" t="s">
        <v>7067</v>
      </c>
      <c r="D3036" s="681" t="str">
        <f>IFERROR(VLOOKUP(CONCATENATE($A3036,"T"),'05 APU'!$1:$1048576,3,),"")</f>
        <v/>
      </c>
      <c r="E3036" s="681" t="str">
        <f>IFERROR(VLOOKUP(CONCATENATE($A3036,"T2"),'05 APU'!$1:$1048576,3,),"")</f>
        <v/>
      </c>
      <c r="F3036" s="681" t="str">
        <f>IFERROR(VLOOKUP(CONCATENATE($A3036,"T3"),'05 APU'!$1:$1048576,3,),"")</f>
        <v/>
      </c>
      <c r="G3036" s="672" t="s">
        <v>138</v>
      </c>
      <c r="H3036" s="351"/>
      <c r="I3036" s="90">
        <f>IFERROR((VLOOKUP(CONCATENATE($A3036,"D"),'05 APU'!$1:$1048576,9,)),0)</f>
        <v>0</v>
      </c>
      <c r="J3036" s="90">
        <f t="shared" si="95"/>
        <v>0</v>
      </c>
      <c r="K3036" s="297" t="str">
        <f>IFERROR(VLOOKUP(CONCATENATE($A3036,"C"),'05 APU'!$1:$1048576,9,),"")</f>
        <v/>
      </c>
      <c r="L3036" s="297" t="str">
        <f>IFERROR(VLOOKUP(CONCATENATE($A3036,"B"),'05 APU'!$1:$1048576,9,),"")</f>
        <v/>
      </c>
      <c r="M3036" s="297" t="str">
        <f>IFERROR(VLOOKUP(CONCATENATE($A3036,"A"),'05 APU'!$1:$1048576,9,),"")</f>
        <v/>
      </c>
      <c r="N3036" s="86"/>
      <c r="O3036" s="90">
        <f>IFERROR(VLOOKUP(CONCATENATE($A3036,"D"),'05 APU'!$T:$AB,9,),0)</f>
        <v>0</v>
      </c>
      <c r="P3036" s="90">
        <f t="shared" si="96"/>
        <v>0</v>
      </c>
      <c r="Q3036" s="90">
        <f>IFERROR(VLOOKUP(CONCATENATE($A3036,"C"),'05 APU'!$T:$AB,9,),0)</f>
        <v>0</v>
      </c>
      <c r="R3036" s="90">
        <f>IFERROR(VLOOKUP(CONCATENATE($A3036,"B"),'05 APU'!$T:$AB,9,),0)</f>
        <v>0</v>
      </c>
      <c r="S3036" s="90">
        <f>IFERROR(VLOOKUP(CONCATENATE($A3036,"A"),'05 APU'!$T:$AB,9,),0)</f>
        <v>0</v>
      </c>
      <c r="U3036" s="421"/>
      <c r="V3036" s="424"/>
      <c r="W3036" s="429" t="s">
        <v>7203</v>
      </c>
    </row>
    <row r="3037" spans="1:23" ht="21" x14ac:dyDescent="0.25">
      <c r="A3037" s="88">
        <v>3027</v>
      </c>
      <c r="B3037" s="673" t="s">
        <v>5919</v>
      </c>
      <c r="C3037" s="682" t="s">
        <v>7068</v>
      </c>
      <c r="D3037" s="681" t="str">
        <f>IFERROR(VLOOKUP(CONCATENATE($A3037,"T"),'05 APU'!$1:$1048576,3,),"")</f>
        <v/>
      </c>
      <c r="E3037" s="681" t="str">
        <f>IFERROR(VLOOKUP(CONCATENATE($A3037,"T2"),'05 APU'!$1:$1048576,3,),"")</f>
        <v/>
      </c>
      <c r="F3037" s="681" t="str">
        <f>IFERROR(VLOOKUP(CONCATENATE($A3037,"T3"),'05 APU'!$1:$1048576,3,),"")</f>
        <v/>
      </c>
      <c r="G3037" s="672" t="s">
        <v>138</v>
      </c>
      <c r="H3037" s="351"/>
      <c r="I3037" s="90">
        <f>IFERROR((VLOOKUP(CONCATENATE($A3037,"D"),'05 APU'!$1:$1048576,9,)),0)</f>
        <v>0</v>
      </c>
      <c r="J3037" s="90">
        <f t="shared" si="95"/>
        <v>0</v>
      </c>
      <c r="K3037" s="297" t="str">
        <f>IFERROR(VLOOKUP(CONCATENATE($A3037,"C"),'05 APU'!$1:$1048576,9,),"")</f>
        <v/>
      </c>
      <c r="L3037" s="297" t="str">
        <f>IFERROR(VLOOKUP(CONCATENATE($A3037,"B"),'05 APU'!$1:$1048576,9,),"")</f>
        <v/>
      </c>
      <c r="M3037" s="297" t="str">
        <f>IFERROR(VLOOKUP(CONCATENATE($A3037,"A"),'05 APU'!$1:$1048576,9,),"")</f>
        <v/>
      </c>
      <c r="N3037" s="86"/>
      <c r="O3037" s="90">
        <f>IFERROR(VLOOKUP(CONCATENATE($A3037,"D"),'05 APU'!$T:$AB,9,),0)</f>
        <v>0</v>
      </c>
      <c r="P3037" s="90">
        <f t="shared" si="96"/>
        <v>0</v>
      </c>
      <c r="Q3037" s="90">
        <f>IFERROR(VLOOKUP(CONCATENATE($A3037,"C"),'05 APU'!$T:$AB,9,),0)</f>
        <v>0</v>
      </c>
      <c r="R3037" s="90">
        <f>IFERROR(VLOOKUP(CONCATENATE($A3037,"B"),'05 APU'!$T:$AB,9,),0)</f>
        <v>0</v>
      </c>
      <c r="S3037" s="90">
        <f>IFERROR(VLOOKUP(CONCATENATE($A3037,"A"),'05 APU'!$T:$AB,9,),0)</f>
        <v>0</v>
      </c>
      <c r="U3037" s="421"/>
      <c r="V3037" s="424"/>
      <c r="W3037" s="429" t="s">
        <v>7203</v>
      </c>
    </row>
    <row r="3038" spans="1:23" ht="21" x14ac:dyDescent="0.25">
      <c r="A3038" s="88">
        <v>3028</v>
      </c>
      <c r="B3038" s="673" t="s">
        <v>5920</v>
      </c>
      <c r="C3038" s="682" t="s">
        <v>7069</v>
      </c>
      <c r="D3038" s="681" t="str">
        <f>IFERROR(VLOOKUP(CONCATENATE($A3038,"T"),'05 APU'!$1:$1048576,3,),"")</f>
        <v/>
      </c>
      <c r="E3038" s="681" t="str">
        <f>IFERROR(VLOOKUP(CONCATENATE($A3038,"T2"),'05 APU'!$1:$1048576,3,),"")</f>
        <v/>
      </c>
      <c r="F3038" s="681" t="str">
        <f>IFERROR(VLOOKUP(CONCATENATE($A3038,"T3"),'05 APU'!$1:$1048576,3,),"")</f>
        <v/>
      </c>
      <c r="G3038" s="672" t="s">
        <v>138</v>
      </c>
      <c r="H3038" s="351"/>
      <c r="I3038" s="90">
        <f>IFERROR((VLOOKUP(CONCATENATE($A3038,"D"),'05 APU'!$1:$1048576,9,)),0)</f>
        <v>0</v>
      </c>
      <c r="J3038" s="90">
        <f t="shared" si="95"/>
        <v>0</v>
      </c>
      <c r="K3038" s="297" t="str">
        <f>IFERROR(VLOOKUP(CONCATENATE($A3038,"C"),'05 APU'!$1:$1048576,9,),"")</f>
        <v/>
      </c>
      <c r="L3038" s="297" t="str">
        <f>IFERROR(VLOOKUP(CONCATENATE($A3038,"B"),'05 APU'!$1:$1048576,9,),"")</f>
        <v/>
      </c>
      <c r="M3038" s="297" t="str">
        <f>IFERROR(VLOOKUP(CONCATENATE($A3038,"A"),'05 APU'!$1:$1048576,9,),"")</f>
        <v/>
      </c>
      <c r="N3038" s="86"/>
      <c r="O3038" s="90">
        <f>IFERROR(VLOOKUP(CONCATENATE($A3038,"D"),'05 APU'!$T:$AB,9,),0)</f>
        <v>0</v>
      </c>
      <c r="P3038" s="90">
        <f t="shared" si="96"/>
        <v>0</v>
      </c>
      <c r="Q3038" s="90">
        <f>IFERROR(VLOOKUP(CONCATENATE($A3038,"C"),'05 APU'!$T:$AB,9,),0)</f>
        <v>0</v>
      </c>
      <c r="R3038" s="90">
        <f>IFERROR(VLOOKUP(CONCATENATE($A3038,"B"),'05 APU'!$T:$AB,9,),0)</f>
        <v>0</v>
      </c>
      <c r="S3038" s="90">
        <f>IFERROR(VLOOKUP(CONCATENATE($A3038,"A"),'05 APU'!$T:$AB,9,),0)</f>
        <v>0</v>
      </c>
      <c r="U3038" s="421"/>
      <c r="V3038" s="424"/>
      <c r="W3038" s="429" t="s">
        <v>7203</v>
      </c>
    </row>
    <row r="3039" spans="1:23" ht="21" x14ac:dyDescent="0.25">
      <c r="A3039" s="88">
        <v>3029</v>
      </c>
      <c r="B3039" s="673" t="s">
        <v>5921</v>
      </c>
      <c r="C3039" s="682" t="s">
        <v>7070</v>
      </c>
      <c r="D3039" s="681" t="str">
        <f>IFERROR(VLOOKUP(CONCATENATE($A3039,"T"),'05 APU'!$1:$1048576,3,),"")</f>
        <v/>
      </c>
      <c r="E3039" s="681" t="str">
        <f>IFERROR(VLOOKUP(CONCATENATE($A3039,"T2"),'05 APU'!$1:$1048576,3,),"")</f>
        <v/>
      </c>
      <c r="F3039" s="681" t="str">
        <f>IFERROR(VLOOKUP(CONCATENATE($A3039,"T3"),'05 APU'!$1:$1048576,3,),"")</f>
        <v/>
      </c>
      <c r="G3039" s="672" t="s">
        <v>138</v>
      </c>
      <c r="H3039" s="351"/>
      <c r="I3039" s="90">
        <f>IFERROR((VLOOKUP(CONCATENATE($A3039,"D"),'05 APU'!$1:$1048576,9,)),0)</f>
        <v>0</v>
      </c>
      <c r="J3039" s="90">
        <f t="shared" si="95"/>
        <v>0</v>
      </c>
      <c r="K3039" s="297" t="str">
        <f>IFERROR(VLOOKUP(CONCATENATE($A3039,"C"),'05 APU'!$1:$1048576,9,),"")</f>
        <v/>
      </c>
      <c r="L3039" s="297" t="str">
        <f>IFERROR(VLOOKUP(CONCATENATE($A3039,"B"),'05 APU'!$1:$1048576,9,),"")</f>
        <v/>
      </c>
      <c r="M3039" s="297" t="str">
        <f>IFERROR(VLOOKUP(CONCATENATE($A3039,"A"),'05 APU'!$1:$1048576,9,),"")</f>
        <v/>
      </c>
      <c r="N3039" s="86"/>
      <c r="O3039" s="90">
        <f>IFERROR(VLOOKUP(CONCATENATE($A3039,"D"),'05 APU'!$T:$AB,9,),0)</f>
        <v>0</v>
      </c>
      <c r="P3039" s="90">
        <f t="shared" si="96"/>
        <v>0</v>
      </c>
      <c r="Q3039" s="90">
        <f>IFERROR(VLOOKUP(CONCATENATE($A3039,"C"),'05 APU'!$T:$AB,9,),0)</f>
        <v>0</v>
      </c>
      <c r="R3039" s="90">
        <f>IFERROR(VLOOKUP(CONCATENATE($A3039,"B"),'05 APU'!$T:$AB,9,),0)</f>
        <v>0</v>
      </c>
      <c r="S3039" s="90">
        <f>IFERROR(VLOOKUP(CONCATENATE($A3039,"A"),'05 APU'!$T:$AB,9,),0)</f>
        <v>0</v>
      </c>
      <c r="U3039" s="421"/>
      <c r="V3039" s="424"/>
      <c r="W3039" s="429" t="s">
        <v>7203</v>
      </c>
    </row>
    <row r="3040" spans="1:23" ht="21" x14ac:dyDescent="0.25">
      <c r="A3040" s="88">
        <v>3030</v>
      </c>
      <c r="B3040" s="673" t="s">
        <v>5922</v>
      </c>
      <c r="C3040" s="682" t="s">
        <v>7071</v>
      </c>
      <c r="D3040" s="681" t="str">
        <f>IFERROR(VLOOKUP(CONCATENATE($A3040,"T"),'05 APU'!$1:$1048576,3,),"")</f>
        <v/>
      </c>
      <c r="E3040" s="681" t="str">
        <f>IFERROR(VLOOKUP(CONCATENATE($A3040,"T2"),'05 APU'!$1:$1048576,3,),"")</f>
        <v/>
      </c>
      <c r="F3040" s="681" t="str">
        <f>IFERROR(VLOOKUP(CONCATENATE($A3040,"T3"),'05 APU'!$1:$1048576,3,),"")</f>
        <v/>
      </c>
      <c r="G3040" s="672" t="s">
        <v>138</v>
      </c>
      <c r="H3040" s="351"/>
      <c r="I3040" s="90">
        <f>IFERROR((VLOOKUP(CONCATENATE($A3040,"D"),'05 APU'!$1:$1048576,9,)),0)</f>
        <v>0</v>
      </c>
      <c r="J3040" s="90">
        <f t="shared" si="95"/>
        <v>0</v>
      </c>
      <c r="K3040" s="297" t="str">
        <f>IFERROR(VLOOKUP(CONCATENATE($A3040,"C"),'05 APU'!$1:$1048576,9,),"")</f>
        <v/>
      </c>
      <c r="L3040" s="297" t="str">
        <f>IFERROR(VLOOKUP(CONCATENATE($A3040,"B"),'05 APU'!$1:$1048576,9,),"")</f>
        <v/>
      </c>
      <c r="M3040" s="297" t="str">
        <f>IFERROR(VLOOKUP(CONCATENATE($A3040,"A"),'05 APU'!$1:$1048576,9,),"")</f>
        <v/>
      </c>
      <c r="N3040" s="86"/>
      <c r="O3040" s="90">
        <f>IFERROR(VLOOKUP(CONCATENATE($A3040,"D"),'05 APU'!$T:$AB,9,),0)</f>
        <v>0</v>
      </c>
      <c r="P3040" s="90">
        <f t="shared" si="96"/>
        <v>0</v>
      </c>
      <c r="Q3040" s="90">
        <f>IFERROR(VLOOKUP(CONCATENATE($A3040,"C"),'05 APU'!$T:$AB,9,),0)</f>
        <v>0</v>
      </c>
      <c r="R3040" s="90">
        <f>IFERROR(VLOOKUP(CONCATENATE($A3040,"B"),'05 APU'!$T:$AB,9,),0)</f>
        <v>0</v>
      </c>
      <c r="S3040" s="90">
        <f>IFERROR(VLOOKUP(CONCATENATE($A3040,"A"),'05 APU'!$T:$AB,9,),0)</f>
        <v>0</v>
      </c>
      <c r="U3040" s="421"/>
      <c r="V3040" s="424"/>
      <c r="W3040" s="429" t="s">
        <v>7203</v>
      </c>
    </row>
    <row r="3041" spans="1:23" ht="21" x14ac:dyDescent="0.25">
      <c r="A3041" s="88">
        <v>3031</v>
      </c>
      <c r="B3041" s="673" t="s">
        <v>5923</v>
      </c>
      <c r="C3041" s="682" t="s">
        <v>7072</v>
      </c>
      <c r="D3041" s="681" t="str">
        <f>IFERROR(VLOOKUP(CONCATENATE($A3041,"T"),'05 APU'!$1:$1048576,3,),"")</f>
        <v/>
      </c>
      <c r="E3041" s="681" t="str">
        <f>IFERROR(VLOOKUP(CONCATENATE($A3041,"T2"),'05 APU'!$1:$1048576,3,),"")</f>
        <v/>
      </c>
      <c r="F3041" s="681" t="str">
        <f>IFERROR(VLOOKUP(CONCATENATE($A3041,"T3"),'05 APU'!$1:$1048576,3,),"")</f>
        <v/>
      </c>
      <c r="G3041" s="672" t="s">
        <v>138</v>
      </c>
      <c r="H3041" s="351"/>
      <c r="I3041" s="90">
        <f>IFERROR((VLOOKUP(CONCATENATE($A3041,"D"),'05 APU'!$1:$1048576,9,)),0)</f>
        <v>0</v>
      </c>
      <c r="J3041" s="90">
        <f t="shared" si="95"/>
        <v>0</v>
      </c>
      <c r="K3041" s="297" t="str">
        <f>IFERROR(VLOOKUP(CONCATENATE($A3041,"C"),'05 APU'!$1:$1048576,9,),"")</f>
        <v/>
      </c>
      <c r="L3041" s="297" t="str">
        <f>IFERROR(VLOOKUP(CONCATENATE($A3041,"B"),'05 APU'!$1:$1048576,9,),"")</f>
        <v/>
      </c>
      <c r="M3041" s="297" t="str">
        <f>IFERROR(VLOOKUP(CONCATENATE($A3041,"A"),'05 APU'!$1:$1048576,9,),"")</f>
        <v/>
      </c>
      <c r="N3041" s="86"/>
      <c r="O3041" s="90">
        <f>IFERROR(VLOOKUP(CONCATENATE($A3041,"D"),'05 APU'!$T:$AB,9,),0)</f>
        <v>0</v>
      </c>
      <c r="P3041" s="90">
        <f t="shared" si="96"/>
        <v>0</v>
      </c>
      <c r="Q3041" s="90">
        <f>IFERROR(VLOOKUP(CONCATENATE($A3041,"C"),'05 APU'!$T:$AB,9,),0)</f>
        <v>0</v>
      </c>
      <c r="R3041" s="90">
        <f>IFERROR(VLOOKUP(CONCATENATE($A3041,"B"),'05 APU'!$T:$AB,9,),0)</f>
        <v>0</v>
      </c>
      <c r="S3041" s="90">
        <f>IFERROR(VLOOKUP(CONCATENATE($A3041,"A"),'05 APU'!$T:$AB,9,),0)</f>
        <v>0</v>
      </c>
      <c r="U3041" s="421"/>
      <c r="V3041" s="424"/>
      <c r="W3041" s="429" t="s">
        <v>7203</v>
      </c>
    </row>
    <row r="3042" spans="1:23" ht="21" x14ac:dyDescent="0.25">
      <c r="A3042" s="88">
        <v>3032</v>
      </c>
      <c r="B3042" s="673" t="s">
        <v>5924</v>
      </c>
      <c r="C3042" s="682" t="s">
        <v>7073</v>
      </c>
      <c r="D3042" s="681" t="str">
        <f>IFERROR(VLOOKUP(CONCATENATE($A3042,"T"),'05 APU'!$1:$1048576,3,),"")</f>
        <v/>
      </c>
      <c r="E3042" s="681" t="str">
        <f>IFERROR(VLOOKUP(CONCATENATE($A3042,"T2"),'05 APU'!$1:$1048576,3,),"")</f>
        <v/>
      </c>
      <c r="F3042" s="681" t="str">
        <f>IFERROR(VLOOKUP(CONCATENATE($A3042,"T3"),'05 APU'!$1:$1048576,3,),"")</f>
        <v/>
      </c>
      <c r="G3042" s="672" t="s">
        <v>138</v>
      </c>
      <c r="H3042" s="351"/>
      <c r="I3042" s="90">
        <f>IFERROR((VLOOKUP(CONCATENATE($A3042,"D"),'05 APU'!$1:$1048576,9,)),0)</f>
        <v>0</v>
      </c>
      <c r="J3042" s="90">
        <f t="shared" si="95"/>
        <v>0</v>
      </c>
      <c r="K3042" s="297" t="str">
        <f>IFERROR(VLOOKUP(CONCATENATE($A3042,"C"),'05 APU'!$1:$1048576,9,),"")</f>
        <v/>
      </c>
      <c r="L3042" s="297" t="str">
        <f>IFERROR(VLOOKUP(CONCATENATE($A3042,"B"),'05 APU'!$1:$1048576,9,),"")</f>
        <v/>
      </c>
      <c r="M3042" s="297" t="str">
        <f>IFERROR(VLOOKUP(CONCATENATE($A3042,"A"),'05 APU'!$1:$1048576,9,),"")</f>
        <v/>
      </c>
      <c r="N3042" s="86"/>
      <c r="O3042" s="90">
        <f>IFERROR(VLOOKUP(CONCATENATE($A3042,"D"),'05 APU'!$T:$AB,9,),0)</f>
        <v>0</v>
      </c>
      <c r="P3042" s="90">
        <f t="shared" si="96"/>
        <v>0</v>
      </c>
      <c r="Q3042" s="90">
        <f>IFERROR(VLOOKUP(CONCATENATE($A3042,"C"),'05 APU'!$T:$AB,9,),0)</f>
        <v>0</v>
      </c>
      <c r="R3042" s="90">
        <f>IFERROR(VLOOKUP(CONCATENATE($A3042,"B"),'05 APU'!$T:$AB,9,),0)</f>
        <v>0</v>
      </c>
      <c r="S3042" s="90">
        <f>IFERROR(VLOOKUP(CONCATENATE($A3042,"A"),'05 APU'!$T:$AB,9,),0)</f>
        <v>0</v>
      </c>
      <c r="U3042" s="421"/>
      <c r="V3042" s="424"/>
      <c r="W3042" s="429" t="s">
        <v>7203</v>
      </c>
    </row>
    <row r="3043" spans="1:23" ht="21" x14ac:dyDescent="0.25">
      <c r="A3043" s="88">
        <v>3033</v>
      </c>
      <c r="B3043" s="673" t="s">
        <v>5925</v>
      </c>
      <c r="C3043" s="682" t="s">
        <v>7074</v>
      </c>
      <c r="D3043" s="681" t="str">
        <f>IFERROR(VLOOKUP(CONCATENATE($A3043,"T"),'05 APU'!$1:$1048576,3,),"")</f>
        <v/>
      </c>
      <c r="E3043" s="681" t="str">
        <f>IFERROR(VLOOKUP(CONCATENATE($A3043,"T2"),'05 APU'!$1:$1048576,3,),"")</f>
        <v/>
      </c>
      <c r="F3043" s="681" t="str">
        <f>IFERROR(VLOOKUP(CONCATENATE($A3043,"T3"),'05 APU'!$1:$1048576,3,),"")</f>
        <v/>
      </c>
      <c r="G3043" s="672" t="s">
        <v>138</v>
      </c>
      <c r="H3043" s="351"/>
      <c r="I3043" s="90">
        <f>IFERROR((VLOOKUP(CONCATENATE($A3043,"D"),'05 APU'!$1:$1048576,9,)),0)</f>
        <v>0</v>
      </c>
      <c r="J3043" s="90">
        <f t="shared" si="95"/>
        <v>0</v>
      </c>
      <c r="K3043" s="297" t="str">
        <f>IFERROR(VLOOKUP(CONCATENATE($A3043,"C"),'05 APU'!$1:$1048576,9,),"")</f>
        <v/>
      </c>
      <c r="L3043" s="297" t="str">
        <f>IFERROR(VLOOKUP(CONCATENATE($A3043,"B"),'05 APU'!$1:$1048576,9,),"")</f>
        <v/>
      </c>
      <c r="M3043" s="297" t="str">
        <f>IFERROR(VLOOKUP(CONCATENATE($A3043,"A"),'05 APU'!$1:$1048576,9,),"")</f>
        <v/>
      </c>
      <c r="N3043" s="86"/>
      <c r="O3043" s="90">
        <f>IFERROR(VLOOKUP(CONCATENATE($A3043,"D"),'05 APU'!$T:$AB,9,),0)</f>
        <v>0</v>
      </c>
      <c r="P3043" s="90">
        <f t="shared" si="96"/>
        <v>0</v>
      </c>
      <c r="Q3043" s="90">
        <f>IFERROR(VLOOKUP(CONCATENATE($A3043,"C"),'05 APU'!$T:$AB,9,),0)</f>
        <v>0</v>
      </c>
      <c r="R3043" s="90">
        <f>IFERROR(VLOOKUP(CONCATENATE($A3043,"B"),'05 APU'!$T:$AB,9,),0)</f>
        <v>0</v>
      </c>
      <c r="S3043" s="90">
        <f>IFERROR(VLOOKUP(CONCATENATE($A3043,"A"),'05 APU'!$T:$AB,9,),0)</f>
        <v>0</v>
      </c>
      <c r="U3043" s="421"/>
      <c r="V3043" s="424"/>
      <c r="W3043" s="429" t="s">
        <v>7203</v>
      </c>
    </row>
    <row r="3044" spans="1:23" ht="21" x14ac:dyDescent="0.25">
      <c r="A3044" s="88">
        <v>3034</v>
      </c>
      <c r="B3044" s="673" t="s">
        <v>5926</v>
      </c>
      <c r="C3044" s="682" t="s">
        <v>7075</v>
      </c>
      <c r="D3044" s="681" t="str">
        <f>IFERROR(VLOOKUP(CONCATENATE($A3044,"T"),'05 APU'!$1:$1048576,3,),"")</f>
        <v/>
      </c>
      <c r="E3044" s="681" t="str">
        <f>IFERROR(VLOOKUP(CONCATENATE($A3044,"T2"),'05 APU'!$1:$1048576,3,),"")</f>
        <v/>
      </c>
      <c r="F3044" s="681" t="str">
        <f>IFERROR(VLOOKUP(CONCATENATE($A3044,"T3"),'05 APU'!$1:$1048576,3,),"")</f>
        <v/>
      </c>
      <c r="G3044" s="672" t="s">
        <v>138</v>
      </c>
      <c r="H3044" s="351"/>
      <c r="I3044" s="90">
        <f>IFERROR((VLOOKUP(CONCATENATE($A3044,"D"),'05 APU'!$1:$1048576,9,)),0)</f>
        <v>0</v>
      </c>
      <c r="J3044" s="90">
        <f t="shared" si="95"/>
        <v>0</v>
      </c>
      <c r="K3044" s="297" t="str">
        <f>IFERROR(VLOOKUP(CONCATENATE($A3044,"C"),'05 APU'!$1:$1048576,9,),"")</f>
        <v/>
      </c>
      <c r="L3044" s="297" t="str">
        <f>IFERROR(VLOOKUP(CONCATENATE($A3044,"B"),'05 APU'!$1:$1048576,9,),"")</f>
        <v/>
      </c>
      <c r="M3044" s="297" t="str">
        <f>IFERROR(VLOOKUP(CONCATENATE($A3044,"A"),'05 APU'!$1:$1048576,9,),"")</f>
        <v/>
      </c>
      <c r="N3044" s="86"/>
      <c r="O3044" s="90">
        <f>IFERROR(VLOOKUP(CONCATENATE($A3044,"D"),'05 APU'!$T:$AB,9,),0)</f>
        <v>0</v>
      </c>
      <c r="P3044" s="90">
        <f t="shared" si="96"/>
        <v>0</v>
      </c>
      <c r="Q3044" s="90">
        <f>IFERROR(VLOOKUP(CONCATENATE($A3044,"C"),'05 APU'!$T:$AB,9,),0)</f>
        <v>0</v>
      </c>
      <c r="R3044" s="90">
        <f>IFERROR(VLOOKUP(CONCATENATE($A3044,"B"),'05 APU'!$T:$AB,9,),0)</f>
        <v>0</v>
      </c>
      <c r="S3044" s="90">
        <f>IFERROR(VLOOKUP(CONCATENATE($A3044,"A"),'05 APU'!$T:$AB,9,),0)</f>
        <v>0</v>
      </c>
      <c r="U3044" s="421"/>
      <c r="V3044" s="424"/>
      <c r="W3044" s="429" t="s">
        <v>7203</v>
      </c>
    </row>
    <row r="3045" spans="1:23" ht="21" x14ac:dyDescent="0.25">
      <c r="A3045" s="88">
        <v>3035</v>
      </c>
      <c r="B3045" s="673" t="s">
        <v>5927</v>
      </c>
      <c r="C3045" s="682" t="s">
        <v>7076</v>
      </c>
      <c r="D3045" s="681" t="str">
        <f>IFERROR(VLOOKUP(CONCATENATE($A3045,"T"),'05 APU'!$1:$1048576,3,),"")</f>
        <v/>
      </c>
      <c r="E3045" s="681" t="str">
        <f>IFERROR(VLOOKUP(CONCATENATE($A3045,"T2"),'05 APU'!$1:$1048576,3,),"")</f>
        <v/>
      </c>
      <c r="F3045" s="681" t="str">
        <f>IFERROR(VLOOKUP(CONCATENATE($A3045,"T3"),'05 APU'!$1:$1048576,3,),"")</f>
        <v/>
      </c>
      <c r="G3045" s="672" t="s">
        <v>138</v>
      </c>
      <c r="H3045" s="351"/>
      <c r="I3045" s="90">
        <f>IFERROR((VLOOKUP(CONCATENATE($A3045,"D"),'05 APU'!$1:$1048576,9,)),0)</f>
        <v>0</v>
      </c>
      <c r="J3045" s="90">
        <f t="shared" si="95"/>
        <v>0</v>
      </c>
      <c r="K3045" s="297" t="str">
        <f>IFERROR(VLOOKUP(CONCATENATE($A3045,"C"),'05 APU'!$1:$1048576,9,),"")</f>
        <v/>
      </c>
      <c r="L3045" s="297" t="str">
        <f>IFERROR(VLOOKUP(CONCATENATE($A3045,"B"),'05 APU'!$1:$1048576,9,),"")</f>
        <v/>
      </c>
      <c r="M3045" s="297" t="str">
        <f>IFERROR(VLOOKUP(CONCATENATE($A3045,"A"),'05 APU'!$1:$1048576,9,),"")</f>
        <v/>
      </c>
      <c r="N3045" s="86"/>
      <c r="O3045" s="90">
        <f>IFERROR(VLOOKUP(CONCATENATE($A3045,"D"),'05 APU'!$T:$AB,9,),0)</f>
        <v>0</v>
      </c>
      <c r="P3045" s="90">
        <f t="shared" si="96"/>
        <v>0</v>
      </c>
      <c r="Q3045" s="90">
        <f>IFERROR(VLOOKUP(CONCATENATE($A3045,"C"),'05 APU'!$T:$AB,9,),0)</f>
        <v>0</v>
      </c>
      <c r="R3045" s="90">
        <f>IFERROR(VLOOKUP(CONCATENATE($A3045,"B"),'05 APU'!$T:$AB,9,),0)</f>
        <v>0</v>
      </c>
      <c r="S3045" s="90">
        <f>IFERROR(VLOOKUP(CONCATENATE($A3045,"A"),'05 APU'!$T:$AB,9,),0)</f>
        <v>0</v>
      </c>
      <c r="U3045" s="421"/>
      <c r="V3045" s="424"/>
      <c r="W3045" s="429" t="s">
        <v>7203</v>
      </c>
    </row>
    <row r="3046" spans="1:23" ht="21" x14ac:dyDescent="0.25">
      <c r="A3046" s="88">
        <v>3036</v>
      </c>
      <c r="B3046" s="673" t="s">
        <v>5928</v>
      </c>
      <c r="C3046" s="682" t="s">
        <v>7077</v>
      </c>
      <c r="D3046" s="681" t="str">
        <f>IFERROR(VLOOKUP(CONCATENATE($A3046,"T"),'05 APU'!$1:$1048576,3,),"")</f>
        <v/>
      </c>
      <c r="E3046" s="681" t="str">
        <f>IFERROR(VLOOKUP(CONCATENATE($A3046,"T2"),'05 APU'!$1:$1048576,3,),"")</f>
        <v/>
      </c>
      <c r="F3046" s="681" t="str">
        <f>IFERROR(VLOOKUP(CONCATENATE($A3046,"T3"),'05 APU'!$1:$1048576,3,),"")</f>
        <v/>
      </c>
      <c r="G3046" s="672" t="s">
        <v>138</v>
      </c>
      <c r="H3046" s="351"/>
      <c r="I3046" s="90">
        <f>IFERROR((VLOOKUP(CONCATENATE($A3046,"D"),'05 APU'!$1:$1048576,9,)),0)</f>
        <v>0</v>
      </c>
      <c r="J3046" s="90">
        <f t="shared" si="95"/>
        <v>0</v>
      </c>
      <c r="K3046" s="297" t="str">
        <f>IFERROR(VLOOKUP(CONCATENATE($A3046,"C"),'05 APU'!$1:$1048576,9,),"")</f>
        <v/>
      </c>
      <c r="L3046" s="297" t="str">
        <f>IFERROR(VLOOKUP(CONCATENATE($A3046,"B"),'05 APU'!$1:$1048576,9,),"")</f>
        <v/>
      </c>
      <c r="M3046" s="297" t="str">
        <f>IFERROR(VLOOKUP(CONCATENATE($A3046,"A"),'05 APU'!$1:$1048576,9,),"")</f>
        <v/>
      </c>
      <c r="N3046" s="86"/>
      <c r="O3046" s="90">
        <f>IFERROR(VLOOKUP(CONCATENATE($A3046,"D"),'05 APU'!$T:$AB,9,),0)</f>
        <v>0</v>
      </c>
      <c r="P3046" s="90">
        <f t="shared" si="96"/>
        <v>0</v>
      </c>
      <c r="Q3046" s="90">
        <f>IFERROR(VLOOKUP(CONCATENATE($A3046,"C"),'05 APU'!$T:$AB,9,),0)</f>
        <v>0</v>
      </c>
      <c r="R3046" s="90">
        <f>IFERROR(VLOOKUP(CONCATENATE($A3046,"B"),'05 APU'!$T:$AB,9,),0)</f>
        <v>0</v>
      </c>
      <c r="S3046" s="90">
        <f>IFERROR(VLOOKUP(CONCATENATE($A3046,"A"),'05 APU'!$T:$AB,9,),0)</f>
        <v>0</v>
      </c>
      <c r="U3046" s="421"/>
      <c r="V3046" s="424"/>
      <c r="W3046" s="429" t="s">
        <v>7203</v>
      </c>
    </row>
    <row r="3047" spans="1:23" ht="52.5" x14ac:dyDescent="0.25">
      <c r="A3047" s="88">
        <v>3037</v>
      </c>
      <c r="B3047" s="673" t="s">
        <v>5929</v>
      </c>
      <c r="C3047" s="682" t="s">
        <v>7078</v>
      </c>
      <c r="D3047" s="681" t="str">
        <f>IFERROR(VLOOKUP(CONCATENATE($A3047,"T"),'05 APU'!$1:$1048576,3,),"")</f>
        <v/>
      </c>
      <c r="E3047" s="681" t="str">
        <f>IFERROR(VLOOKUP(CONCATENATE($A3047,"T2"),'05 APU'!$1:$1048576,3,),"")</f>
        <v/>
      </c>
      <c r="F3047" s="681" t="str">
        <f>IFERROR(VLOOKUP(CONCATENATE($A3047,"T3"),'05 APU'!$1:$1048576,3,),"")</f>
        <v/>
      </c>
      <c r="G3047" s="672" t="s">
        <v>168</v>
      </c>
      <c r="H3047" s="351"/>
      <c r="I3047" s="90">
        <f>IFERROR((VLOOKUP(CONCATENATE($A3047,"D"),'05 APU'!$1:$1048576,9,)),0)</f>
        <v>0</v>
      </c>
      <c r="J3047" s="90">
        <f t="shared" si="95"/>
        <v>0</v>
      </c>
      <c r="K3047" s="297" t="str">
        <f>IFERROR(VLOOKUP(CONCATENATE($A3047,"C"),'05 APU'!$1:$1048576,9,),"")</f>
        <v/>
      </c>
      <c r="L3047" s="297" t="str">
        <f>IFERROR(VLOOKUP(CONCATENATE($A3047,"B"),'05 APU'!$1:$1048576,9,),"")</f>
        <v/>
      </c>
      <c r="M3047" s="297" t="str">
        <f>IFERROR(VLOOKUP(CONCATENATE($A3047,"A"),'05 APU'!$1:$1048576,9,),"")</f>
        <v/>
      </c>
      <c r="N3047" s="86"/>
      <c r="O3047" s="90">
        <f>IFERROR(VLOOKUP(CONCATENATE($A3047,"D"),'05 APU'!$T:$AB,9,),0)</f>
        <v>0</v>
      </c>
      <c r="P3047" s="90">
        <f t="shared" si="96"/>
        <v>0</v>
      </c>
      <c r="Q3047" s="90">
        <f>IFERROR(VLOOKUP(CONCATENATE($A3047,"C"),'05 APU'!$T:$AB,9,),0)</f>
        <v>0</v>
      </c>
      <c r="R3047" s="90">
        <f>IFERROR(VLOOKUP(CONCATENATE($A3047,"B"),'05 APU'!$T:$AB,9,),0)</f>
        <v>0</v>
      </c>
      <c r="S3047" s="90">
        <f>IFERROR(VLOOKUP(CONCATENATE($A3047,"A"),'05 APU'!$T:$AB,9,),0)</f>
        <v>0</v>
      </c>
      <c r="U3047" s="421"/>
      <c r="V3047" s="424"/>
      <c r="W3047" s="429" t="s">
        <v>7203</v>
      </c>
    </row>
    <row r="3048" spans="1:23" ht="21" x14ac:dyDescent="0.25">
      <c r="A3048" s="88">
        <v>3038</v>
      </c>
      <c r="B3048" s="673" t="s">
        <v>5930</v>
      </c>
      <c r="C3048" s="682" t="s">
        <v>7079</v>
      </c>
      <c r="D3048" s="681" t="str">
        <f>IFERROR(VLOOKUP(CONCATENATE($A3048,"T"),'05 APU'!$1:$1048576,3,),"")</f>
        <v/>
      </c>
      <c r="E3048" s="681" t="str">
        <f>IFERROR(VLOOKUP(CONCATENATE($A3048,"T2"),'05 APU'!$1:$1048576,3,),"")</f>
        <v/>
      </c>
      <c r="F3048" s="681" t="str">
        <f>IFERROR(VLOOKUP(CONCATENATE($A3048,"T3"),'05 APU'!$1:$1048576,3,),"")</f>
        <v/>
      </c>
      <c r="G3048" s="672" t="s">
        <v>168</v>
      </c>
      <c r="H3048" s="351"/>
      <c r="I3048" s="90">
        <f>IFERROR((VLOOKUP(CONCATENATE($A3048,"D"),'05 APU'!$1:$1048576,9,)),0)</f>
        <v>0</v>
      </c>
      <c r="J3048" s="90">
        <f t="shared" si="95"/>
        <v>0</v>
      </c>
      <c r="K3048" s="297" t="str">
        <f>IFERROR(VLOOKUP(CONCATENATE($A3048,"C"),'05 APU'!$1:$1048576,9,),"")</f>
        <v/>
      </c>
      <c r="L3048" s="297" t="str">
        <f>IFERROR(VLOOKUP(CONCATENATE($A3048,"B"),'05 APU'!$1:$1048576,9,),"")</f>
        <v/>
      </c>
      <c r="M3048" s="297" t="str">
        <f>IFERROR(VLOOKUP(CONCATENATE($A3048,"A"),'05 APU'!$1:$1048576,9,),"")</f>
        <v/>
      </c>
      <c r="N3048" s="86"/>
      <c r="O3048" s="90">
        <f>IFERROR(VLOOKUP(CONCATENATE($A3048,"D"),'05 APU'!$T:$AB,9,),0)</f>
        <v>0</v>
      </c>
      <c r="P3048" s="90">
        <f t="shared" si="96"/>
        <v>0</v>
      </c>
      <c r="Q3048" s="90">
        <f>IFERROR(VLOOKUP(CONCATENATE($A3048,"C"),'05 APU'!$T:$AB,9,),0)</f>
        <v>0</v>
      </c>
      <c r="R3048" s="90">
        <f>IFERROR(VLOOKUP(CONCATENATE($A3048,"B"),'05 APU'!$T:$AB,9,),0)</f>
        <v>0</v>
      </c>
      <c r="S3048" s="90">
        <f>IFERROR(VLOOKUP(CONCATENATE($A3048,"A"),'05 APU'!$T:$AB,9,),0)</f>
        <v>0</v>
      </c>
      <c r="U3048" s="421"/>
      <c r="V3048" s="424"/>
      <c r="W3048" s="429" t="s">
        <v>7203</v>
      </c>
    </row>
    <row r="3049" spans="1:23" ht="21" x14ac:dyDescent="0.25">
      <c r="A3049" s="88">
        <v>3039</v>
      </c>
      <c r="B3049" s="673" t="s">
        <v>5931</v>
      </c>
      <c r="C3049" s="682" t="s">
        <v>7080</v>
      </c>
      <c r="D3049" s="681" t="str">
        <f>IFERROR(VLOOKUP(CONCATENATE($A3049,"T"),'05 APU'!$1:$1048576,3,),"")</f>
        <v/>
      </c>
      <c r="E3049" s="681" t="str">
        <f>IFERROR(VLOOKUP(CONCATENATE($A3049,"T2"),'05 APU'!$1:$1048576,3,),"")</f>
        <v/>
      </c>
      <c r="F3049" s="681" t="str">
        <f>IFERROR(VLOOKUP(CONCATENATE($A3049,"T3"),'05 APU'!$1:$1048576,3,),"")</f>
        <v/>
      </c>
      <c r="G3049" s="672" t="s">
        <v>168</v>
      </c>
      <c r="H3049" s="351"/>
      <c r="I3049" s="90">
        <f>IFERROR((VLOOKUP(CONCATENATE($A3049,"D"),'05 APU'!$1:$1048576,9,)),0)</f>
        <v>0</v>
      </c>
      <c r="J3049" s="90">
        <f t="shared" si="95"/>
        <v>0</v>
      </c>
      <c r="K3049" s="297" t="str">
        <f>IFERROR(VLOOKUP(CONCATENATE($A3049,"C"),'05 APU'!$1:$1048576,9,),"")</f>
        <v/>
      </c>
      <c r="L3049" s="297" t="str">
        <f>IFERROR(VLOOKUP(CONCATENATE($A3049,"B"),'05 APU'!$1:$1048576,9,),"")</f>
        <v/>
      </c>
      <c r="M3049" s="297" t="str">
        <f>IFERROR(VLOOKUP(CONCATENATE($A3049,"A"),'05 APU'!$1:$1048576,9,),"")</f>
        <v/>
      </c>
      <c r="N3049" s="86"/>
      <c r="O3049" s="90">
        <f>IFERROR(VLOOKUP(CONCATENATE($A3049,"D"),'05 APU'!$T:$AB,9,),0)</f>
        <v>0</v>
      </c>
      <c r="P3049" s="90">
        <f t="shared" si="96"/>
        <v>0</v>
      </c>
      <c r="Q3049" s="90">
        <f>IFERROR(VLOOKUP(CONCATENATE($A3049,"C"),'05 APU'!$T:$AB,9,),0)</f>
        <v>0</v>
      </c>
      <c r="R3049" s="90">
        <f>IFERROR(VLOOKUP(CONCATENATE($A3049,"B"),'05 APU'!$T:$AB,9,),0)</f>
        <v>0</v>
      </c>
      <c r="S3049" s="90">
        <f>IFERROR(VLOOKUP(CONCATENATE($A3049,"A"),'05 APU'!$T:$AB,9,),0)</f>
        <v>0</v>
      </c>
      <c r="U3049" s="421"/>
      <c r="V3049" s="424"/>
      <c r="W3049" s="429" t="s">
        <v>7203</v>
      </c>
    </row>
    <row r="3050" spans="1:23" ht="21" x14ac:dyDescent="0.25">
      <c r="A3050" s="88">
        <v>3040</v>
      </c>
      <c r="B3050" s="673" t="s">
        <v>5932</v>
      </c>
      <c r="C3050" s="682" t="s">
        <v>7081</v>
      </c>
      <c r="D3050" s="681" t="str">
        <f>IFERROR(VLOOKUP(CONCATENATE($A3050,"T"),'05 APU'!$1:$1048576,3,),"")</f>
        <v/>
      </c>
      <c r="E3050" s="681" t="str">
        <f>IFERROR(VLOOKUP(CONCATENATE($A3050,"T2"),'05 APU'!$1:$1048576,3,),"")</f>
        <v/>
      </c>
      <c r="F3050" s="681" t="str">
        <f>IFERROR(VLOOKUP(CONCATENATE($A3050,"T3"),'05 APU'!$1:$1048576,3,),"")</f>
        <v/>
      </c>
      <c r="G3050" s="672" t="s">
        <v>168</v>
      </c>
      <c r="H3050" s="351"/>
      <c r="I3050" s="90">
        <f>IFERROR((VLOOKUP(CONCATENATE($A3050,"D"),'05 APU'!$1:$1048576,9,)),0)</f>
        <v>0</v>
      </c>
      <c r="J3050" s="90">
        <f t="shared" si="95"/>
        <v>0</v>
      </c>
      <c r="K3050" s="297" t="str">
        <f>IFERROR(VLOOKUP(CONCATENATE($A3050,"C"),'05 APU'!$1:$1048576,9,),"")</f>
        <v/>
      </c>
      <c r="L3050" s="297" t="str">
        <f>IFERROR(VLOOKUP(CONCATENATE($A3050,"B"),'05 APU'!$1:$1048576,9,),"")</f>
        <v/>
      </c>
      <c r="M3050" s="297" t="str">
        <f>IFERROR(VLOOKUP(CONCATENATE($A3050,"A"),'05 APU'!$1:$1048576,9,),"")</f>
        <v/>
      </c>
      <c r="N3050" s="86"/>
      <c r="O3050" s="90">
        <f>IFERROR(VLOOKUP(CONCATENATE($A3050,"D"),'05 APU'!$T:$AB,9,),0)</f>
        <v>0</v>
      </c>
      <c r="P3050" s="90">
        <f t="shared" si="96"/>
        <v>0</v>
      </c>
      <c r="Q3050" s="90">
        <f>IFERROR(VLOOKUP(CONCATENATE($A3050,"C"),'05 APU'!$T:$AB,9,),0)</f>
        <v>0</v>
      </c>
      <c r="R3050" s="90">
        <f>IFERROR(VLOOKUP(CONCATENATE($A3050,"B"),'05 APU'!$T:$AB,9,),0)</f>
        <v>0</v>
      </c>
      <c r="S3050" s="90">
        <f>IFERROR(VLOOKUP(CONCATENATE($A3050,"A"),'05 APU'!$T:$AB,9,),0)</f>
        <v>0</v>
      </c>
      <c r="U3050" s="421"/>
      <c r="V3050" s="424"/>
      <c r="W3050" s="429" t="s">
        <v>7203</v>
      </c>
    </row>
    <row r="3051" spans="1:23" ht="21" x14ac:dyDescent="0.25">
      <c r="A3051" s="88">
        <v>3041</v>
      </c>
      <c r="B3051" s="673" t="s">
        <v>5933</v>
      </c>
      <c r="C3051" s="682" t="s">
        <v>7082</v>
      </c>
      <c r="D3051" s="681" t="str">
        <f>IFERROR(VLOOKUP(CONCATENATE($A3051,"T"),'05 APU'!$1:$1048576,3,),"")</f>
        <v/>
      </c>
      <c r="E3051" s="681" t="str">
        <f>IFERROR(VLOOKUP(CONCATENATE($A3051,"T2"),'05 APU'!$1:$1048576,3,),"")</f>
        <v/>
      </c>
      <c r="F3051" s="681" t="str">
        <f>IFERROR(VLOOKUP(CONCATENATE($A3051,"T3"),'05 APU'!$1:$1048576,3,),"")</f>
        <v/>
      </c>
      <c r="G3051" s="672" t="s">
        <v>168</v>
      </c>
      <c r="H3051" s="351"/>
      <c r="I3051" s="90">
        <f>IFERROR((VLOOKUP(CONCATENATE($A3051,"D"),'05 APU'!$1:$1048576,9,)),0)</f>
        <v>0</v>
      </c>
      <c r="J3051" s="90">
        <f t="shared" si="95"/>
        <v>0</v>
      </c>
      <c r="K3051" s="297" t="str">
        <f>IFERROR(VLOOKUP(CONCATENATE($A3051,"C"),'05 APU'!$1:$1048576,9,),"")</f>
        <v/>
      </c>
      <c r="L3051" s="297" t="str">
        <f>IFERROR(VLOOKUP(CONCATENATE($A3051,"B"),'05 APU'!$1:$1048576,9,),"")</f>
        <v/>
      </c>
      <c r="M3051" s="297" t="str">
        <f>IFERROR(VLOOKUP(CONCATENATE($A3051,"A"),'05 APU'!$1:$1048576,9,),"")</f>
        <v/>
      </c>
      <c r="N3051" s="86"/>
      <c r="O3051" s="90">
        <f>IFERROR(VLOOKUP(CONCATENATE($A3051,"D"),'05 APU'!$T:$AB,9,),0)</f>
        <v>0</v>
      </c>
      <c r="P3051" s="90">
        <f t="shared" si="96"/>
        <v>0</v>
      </c>
      <c r="Q3051" s="90">
        <f>IFERROR(VLOOKUP(CONCATENATE($A3051,"C"),'05 APU'!$T:$AB,9,),0)</f>
        <v>0</v>
      </c>
      <c r="R3051" s="90">
        <f>IFERROR(VLOOKUP(CONCATENATE($A3051,"B"),'05 APU'!$T:$AB,9,),0)</f>
        <v>0</v>
      </c>
      <c r="S3051" s="90">
        <f>IFERROR(VLOOKUP(CONCATENATE($A3051,"A"),'05 APU'!$T:$AB,9,),0)</f>
        <v>0</v>
      </c>
      <c r="U3051" s="421"/>
      <c r="V3051" s="424"/>
      <c r="W3051" s="429" t="s">
        <v>7203</v>
      </c>
    </row>
    <row r="3052" spans="1:23" x14ac:dyDescent="0.25">
      <c r="A3052" s="88">
        <v>3042</v>
      </c>
      <c r="B3052" s="667" t="s">
        <v>7193</v>
      </c>
      <c r="C3052" s="678" t="s">
        <v>7194</v>
      </c>
      <c r="D3052" s="681" t="str">
        <f>IFERROR(VLOOKUP(CONCATENATE($A3052,"T"),'05 APU'!$1:$1048576,3,),"")</f>
        <v/>
      </c>
      <c r="E3052" s="681" t="str">
        <f>IFERROR(VLOOKUP(CONCATENATE($A3052,"T2"),'05 APU'!$1:$1048576,3,),"")</f>
        <v/>
      </c>
      <c r="F3052" s="681" t="str">
        <f>IFERROR(VLOOKUP(CONCATENATE($A3052,"T3"),'05 APU'!$1:$1048576,3,),"")</f>
        <v/>
      </c>
      <c r="G3052" s="669"/>
      <c r="H3052" s="351"/>
      <c r="I3052" s="90">
        <f>IFERROR((VLOOKUP(CONCATENATE($A3052,"D"),'05 APU'!$1:$1048576,9,)),0)</f>
        <v>0</v>
      </c>
      <c r="J3052" s="90">
        <f t="shared" si="95"/>
        <v>0</v>
      </c>
      <c r="K3052" s="297" t="str">
        <f>IFERROR(VLOOKUP(CONCATENATE($A3052,"C"),'05 APU'!$1:$1048576,9,),"")</f>
        <v/>
      </c>
      <c r="L3052" s="297" t="str">
        <f>IFERROR(VLOOKUP(CONCATENATE($A3052,"B"),'05 APU'!$1:$1048576,9,),"")</f>
        <v/>
      </c>
      <c r="M3052" s="297" t="str">
        <f>IFERROR(VLOOKUP(CONCATENATE($A3052,"A"),'05 APU'!$1:$1048576,9,),"")</f>
        <v/>
      </c>
      <c r="N3052" s="86"/>
      <c r="O3052" s="90">
        <f>IFERROR(VLOOKUP(CONCATENATE($A3052,"D"),'05 APU'!$T:$AB,9,),0)</f>
        <v>0</v>
      </c>
      <c r="P3052" s="90">
        <f t="shared" si="96"/>
        <v>0</v>
      </c>
      <c r="Q3052" s="90">
        <f>IFERROR(VLOOKUP(CONCATENATE($A3052,"C"),'05 APU'!$T:$AB,9,),0)</f>
        <v>0</v>
      </c>
      <c r="R3052" s="90">
        <f>IFERROR(VLOOKUP(CONCATENATE($A3052,"B"),'05 APU'!$T:$AB,9,),0)</f>
        <v>0</v>
      </c>
      <c r="S3052" s="90">
        <f>IFERROR(VLOOKUP(CONCATENATE($A3052,"A"),'05 APU'!$T:$AB,9,),0)</f>
        <v>0</v>
      </c>
      <c r="U3052" s="421"/>
      <c r="V3052" s="424"/>
      <c r="W3052" s="429"/>
    </row>
    <row r="3053" spans="1:23" ht="63" x14ac:dyDescent="0.25">
      <c r="A3053" s="88">
        <v>3043</v>
      </c>
      <c r="B3053" s="673" t="s">
        <v>5934</v>
      </c>
      <c r="C3053" s="682" t="s">
        <v>7083</v>
      </c>
      <c r="D3053" s="681" t="str">
        <f>IFERROR(VLOOKUP(CONCATENATE($A3053,"T"),'05 APU'!$1:$1048576,3,),"")</f>
        <v/>
      </c>
      <c r="E3053" s="681" t="str">
        <f>IFERROR(VLOOKUP(CONCATENATE($A3053,"T2"),'05 APU'!$1:$1048576,3,),"")</f>
        <v/>
      </c>
      <c r="F3053" s="681" t="str">
        <f>IFERROR(VLOOKUP(CONCATENATE($A3053,"T3"),'05 APU'!$1:$1048576,3,),"")</f>
        <v/>
      </c>
      <c r="G3053" s="672" t="s">
        <v>168</v>
      </c>
      <c r="H3053" s="351"/>
      <c r="I3053" s="90">
        <f>IFERROR((VLOOKUP(CONCATENATE($A3053,"D"),'05 APU'!$1:$1048576,9,)),0)</f>
        <v>0</v>
      </c>
      <c r="J3053" s="90">
        <f t="shared" si="95"/>
        <v>0</v>
      </c>
      <c r="K3053" s="297" t="str">
        <f>IFERROR(VLOOKUP(CONCATENATE($A3053,"C"),'05 APU'!$1:$1048576,9,),"")</f>
        <v/>
      </c>
      <c r="L3053" s="297" t="str">
        <f>IFERROR(VLOOKUP(CONCATENATE($A3053,"B"),'05 APU'!$1:$1048576,9,),"")</f>
        <v/>
      </c>
      <c r="M3053" s="297" t="str">
        <f>IFERROR(VLOOKUP(CONCATENATE($A3053,"A"),'05 APU'!$1:$1048576,9,),"")</f>
        <v/>
      </c>
      <c r="N3053" s="86"/>
      <c r="O3053" s="90">
        <f>IFERROR(VLOOKUP(CONCATENATE($A3053,"D"),'05 APU'!$T:$AB,9,),0)</f>
        <v>0</v>
      </c>
      <c r="P3053" s="90">
        <f t="shared" si="96"/>
        <v>0</v>
      </c>
      <c r="Q3053" s="90">
        <f>IFERROR(VLOOKUP(CONCATENATE($A3053,"C"),'05 APU'!$T:$AB,9,),0)</f>
        <v>0</v>
      </c>
      <c r="R3053" s="90">
        <f>IFERROR(VLOOKUP(CONCATENATE($A3053,"B"),'05 APU'!$T:$AB,9,),0)</f>
        <v>0</v>
      </c>
      <c r="S3053" s="90">
        <f>IFERROR(VLOOKUP(CONCATENATE($A3053,"A"),'05 APU'!$T:$AB,9,),0)</f>
        <v>0</v>
      </c>
      <c r="U3053" s="421"/>
      <c r="V3053" s="424"/>
      <c r="W3053" s="429" t="s">
        <v>7203</v>
      </c>
    </row>
    <row r="3054" spans="1:23" ht="63" x14ac:dyDescent="0.25">
      <c r="A3054" s="88">
        <v>3044</v>
      </c>
      <c r="B3054" s="673" t="s">
        <v>5935</v>
      </c>
      <c r="C3054" s="682" t="s">
        <v>7084</v>
      </c>
      <c r="D3054" s="681" t="str">
        <f>IFERROR(VLOOKUP(CONCATENATE($A3054,"T"),'05 APU'!$1:$1048576,3,),"")</f>
        <v/>
      </c>
      <c r="E3054" s="681" t="str">
        <f>IFERROR(VLOOKUP(CONCATENATE($A3054,"T2"),'05 APU'!$1:$1048576,3,),"")</f>
        <v/>
      </c>
      <c r="F3054" s="681" t="str">
        <f>IFERROR(VLOOKUP(CONCATENATE($A3054,"T3"),'05 APU'!$1:$1048576,3,),"")</f>
        <v/>
      </c>
      <c r="G3054" s="672" t="s">
        <v>168</v>
      </c>
      <c r="H3054" s="351"/>
      <c r="I3054" s="90">
        <f>IFERROR((VLOOKUP(CONCATENATE($A3054,"D"),'05 APU'!$1:$1048576,9,)),0)</f>
        <v>0</v>
      </c>
      <c r="J3054" s="90">
        <f t="shared" si="95"/>
        <v>0</v>
      </c>
      <c r="K3054" s="297" t="str">
        <f>IFERROR(VLOOKUP(CONCATENATE($A3054,"C"),'05 APU'!$1:$1048576,9,),"")</f>
        <v/>
      </c>
      <c r="L3054" s="297" t="str">
        <f>IFERROR(VLOOKUP(CONCATENATE($A3054,"B"),'05 APU'!$1:$1048576,9,),"")</f>
        <v/>
      </c>
      <c r="M3054" s="297" t="str">
        <f>IFERROR(VLOOKUP(CONCATENATE($A3054,"A"),'05 APU'!$1:$1048576,9,),"")</f>
        <v/>
      </c>
      <c r="N3054" s="86"/>
      <c r="O3054" s="90">
        <f>IFERROR(VLOOKUP(CONCATENATE($A3054,"D"),'05 APU'!$T:$AB,9,),0)</f>
        <v>0</v>
      </c>
      <c r="P3054" s="90">
        <f t="shared" si="96"/>
        <v>0</v>
      </c>
      <c r="Q3054" s="90">
        <f>IFERROR(VLOOKUP(CONCATENATE($A3054,"C"),'05 APU'!$T:$AB,9,),0)</f>
        <v>0</v>
      </c>
      <c r="R3054" s="90">
        <f>IFERROR(VLOOKUP(CONCATENATE($A3054,"B"),'05 APU'!$T:$AB,9,),0)</f>
        <v>0</v>
      </c>
      <c r="S3054" s="90">
        <f>IFERROR(VLOOKUP(CONCATENATE($A3054,"A"),'05 APU'!$T:$AB,9,),0)</f>
        <v>0</v>
      </c>
      <c r="U3054" s="421"/>
      <c r="V3054" s="424"/>
      <c r="W3054" s="429" t="s">
        <v>7203</v>
      </c>
    </row>
    <row r="3055" spans="1:23" ht="42" x14ac:dyDescent="0.25">
      <c r="A3055" s="88">
        <v>3045</v>
      </c>
      <c r="B3055" s="673" t="s">
        <v>5936</v>
      </c>
      <c r="C3055" s="682" t="s">
        <v>7085</v>
      </c>
      <c r="D3055" s="681" t="str">
        <f>IFERROR(VLOOKUP(CONCATENATE($A3055,"T"),'05 APU'!$1:$1048576,3,),"")</f>
        <v/>
      </c>
      <c r="E3055" s="681" t="str">
        <f>IFERROR(VLOOKUP(CONCATENATE($A3055,"T2"),'05 APU'!$1:$1048576,3,),"")</f>
        <v/>
      </c>
      <c r="F3055" s="681" t="str">
        <f>IFERROR(VLOOKUP(CONCATENATE($A3055,"T3"),'05 APU'!$1:$1048576,3,),"")</f>
        <v/>
      </c>
      <c r="G3055" s="672" t="s">
        <v>168</v>
      </c>
      <c r="H3055" s="351"/>
      <c r="I3055" s="90">
        <f>IFERROR((VLOOKUP(CONCATENATE($A3055,"D"),'05 APU'!$1:$1048576,9,)),0)</f>
        <v>0</v>
      </c>
      <c r="J3055" s="90">
        <f t="shared" si="95"/>
        <v>0</v>
      </c>
      <c r="K3055" s="297" t="str">
        <f>IFERROR(VLOOKUP(CONCATENATE($A3055,"C"),'05 APU'!$1:$1048576,9,),"")</f>
        <v/>
      </c>
      <c r="L3055" s="297" t="str">
        <f>IFERROR(VLOOKUP(CONCATENATE($A3055,"B"),'05 APU'!$1:$1048576,9,),"")</f>
        <v/>
      </c>
      <c r="M3055" s="297" t="str">
        <f>IFERROR(VLOOKUP(CONCATENATE($A3055,"A"),'05 APU'!$1:$1048576,9,),"")</f>
        <v/>
      </c>
      <c r="N3055" s="86"/>
      <c r="O3055" s="90">
        <f>IFERROR(VLOOKUP(CONCATENATE($A3055,"D"),'05 APU'!$T:$AB,9,),0)</f>
        <v>0</v>
      </c>
      <c r="P3055" s="90">
        <f t="shared" si="96"/>
        <v>0</v>
      </c>
      <c r="Q3055" s="90">
        <f>IFERROR(VLOOKUP(CONCATENATE($A3055,"C"),'05 APU'!$T:$AB,9,),0)</f>
        <v>0</v>
      </c>
      <c r="R3055" s="90">
        <f>IFERROR(VLOOKUP(CONCATENATE($A3055,"B"),'05 APU'!$T:$AB,9,),0)</f>
        <v>0</v>
      </c>
      <c r="S3055" s="90">
        <f>IFERROR(VLOOKUP(CONCATENATE($A3055,"A"),'05 APU'!$T:$AB,9,),0)</f>
        <v>0</v>
      </c>
      <c r="U3055" s="421"/>
      <c r="V3055" s="424"/>
      <c r="W3055" s="429" t="s">
        <v>7203</v>
      </c>
    </row>
    <row r="3056" spans="1:23" ht="94.5" x14ac:dyDescent="0.25">
      <c r="A3056" s="88">
        <v>3046</v>
      </c>
      <c r="B3056" s="673" t="s">
        <v>5937</v>
      </c>
      <c r="C3056" s="682" t="s">
        <v>7086</v>
      </c>
      <c r="D3056" s="681" t="str">
        <f>IFERROR(VLOOKUP(CONCATENATE($A3056,"T"),'05 APU'!$1:$1048576,3,),"")</f>
        <v/>
      </c>
      <c r="E3056" s="681" t="str">
        <f>IFERROR(VLOOKUP(CONCATENATE($A3056,"T2"),'05 APU'!$1:$1048576,3,),"")</f>
        <v/>
      </c>
      <c r="F3056" s="681" t="str">
        <f>IFERROR(VLOOKUP(CONCATENATE($A3056,"T3"),'05 APU'!$1:$1048576,3,),"")</f>
        <v/>
      </c>
      <c r="G3056" s="672" t="s">
        <v>168</v>
      </c>
      <c r="H3056" s="351"/>
      <c r="I3056" s="90">
        <f>IFERROR((VLOOKUP(CONCATENATE($A3056,"D"),'05 APU'!$1:$1048576,9,)),0)</f>
        <v>0</v>
      </c>
      <c r="J3056" s="90">
        <f t="shared" si="95"/>
        <v>0</v>
      </c>
      <c r="K3056" s="297" t="str">
        <f>IFERROR(VLOOKUP(CONCATENATE($A3056,"C"),'05 APU'!$1:$1048576,9,),"")</f>
        <v/>
      </c>
      <c r="L3056" s="297" t="str">
        <f>IFERROR(VLOOKUP(CONCATENATE($A3056,"B"),'05 APU'!$1:$1048576,9,),"")</f>
        <v/>
      </c>
      <c r="M3056" s="297" t="str">
        <f>IFERROR(VLOOKUP(CONCATENATE($A3056,"A"),'05 APU'!$1:$1048576,9,),"")</f>
        <v/>
      </c>
      <c r="N3056" s="86"/>
      <c r="O3056" s="90">
        <f>IFERROR(VLOOKUP(CONCATENATE($A3056,"D"),'05 APU'!$T:$AB,9,),0)</f>
        <v>0</v>
      </c>
      <c r="P3056" s="90">
        <f t="shared" si="96"/>
        <v>0</v>
      </c>
      <c r="Q3056" s="90">
        <f>IFERROR(VLOOKUP(CONCATENATE($A3056,"C"),'05 APU'!$T:$AB,9,),0)</f>
        <v>0</v>
      </c>
      <c r="R3056" s="90">
        <f>IFERROR(VLOOKUP(CONCATENATE($A3056,"B"),'05 APU'!$T:$AB,9,),0)</f>
        <v>0</v>
      </c>
      <c r="S3056" s="90">
        <f>IFERROR(VLOOKUP(CONCATENATE($A3056,"A"),'05 APU'!$T:$AB,9,),0)</f>
        <v>0</v>
      </c>
      <c r="U3056" s="421"/>
      <c r="V3056" s="424"/>
      <c r="W3056" s="429" t="s">
        <v>7203</v>
      </c>
    </row>
    <row r="3057" spans="1:23" ht="94.5" x14ac:dyDescent="0.25">
      <c r="A3057" s="88">
        <v>3047</v>
      </c>
      <c r="B3057" s="673" t="s">
        <v>5938</v>
      </c>
      <c r="C3057" s="682" t="s">
        <v>7087</v>
      </c>
      <c r="D3057" s="681" t="str">
        <f>IFERROR(VLOOKUP(CONCATENATE($A3057,"T"),'05 APU'!$1:$1048576,3,),"")</f>
        <v/>
      </c>
      <c r="E3057" s="681" t="str">
        <f>IFERROR(VLOOKUP(CONCATENATE($A3057,"T2"),'05 APU'!$1:$1048576,3,),"")</f>
        <v/>
      </c>
      <c r="F3057" s="681" t="str">
        <f>IFERROR(VLOOKUP(CONCATENATE($A3057,"T3"),'05 APU'!$1:$1048576,3,),"")</f>
        <v/>
      </c>
      <c r="G3057" s="672" t="s">
        <v>168</v>
      </c>
      <c r="H3057" s="351"/>
      <c r="I3057" s="90">
        <f>IFERROR((VLOOKUP(CONCATENATE($A3057,"D"),'05 APU'!$1:$1048576,9,)),0)</f>
        <v>0</v>
      </c>
      <c r="J3057" s="90">
        <f t="shared" si="95"/>
        <v>0</v>
      </c>
      <c r="K3057" s="297" t="str">
        <f>IFERROR(VLOOKUP(CONCATENATE($A3057,"C"),'05 APU'!$1:$1048576,9,),"")</f>
        <v/>
      </c>
      <c r="L3057" s="297" t="str">
        <f>IFERROR(VLOOKUP(CONCATENATE($A3057,"B"),'05 APU'!$1:$1048576,9,),"")</f>
        <v/>
      </c>
      <c r="M3057" s="297" t="str">
        <f>IFERROR(VLOOKUP(CONCATENATE($A3057,"A"),'05 APU'!$1:$1048576,9,),"")</f>
        <v/>
      </c>
      <c r="N3057" s="86"/>
      <c r="O3057" s="90">
        <f>IFERROR(VLOOKUP(CONCATENATE($A3057,"D"),'05 APU'!$T:$AB,9,),0)</f>
        <v>0</v>
      </c>
      <c r="P3057" s="90">
        <f t="shared" si="96"/>
        <v>0</v>
      </c>
      <c r="Q3057" s="90">
        <f>IFERROR(VLOOKUP(CONCATENATE($A3057,"C"),'05 APU'!$T:$AB,9,),0)</f>
        <v>0</v>
      </c>
      <c r="R3057" s="90">
        <f>IFERROR(VLOOKUP(CONCATENATE($A3057,"B"),'05 APU'!$T:$AB,9,),0)</f>
        <v>0</v>
      </c>
      <c r="S3057" s="90">
        <f>IFERROR(VLOOKUP(CONCATENATE($A3057,"A"),'05 APU'!$T:$AB,9,),0)</f>
        <v>0</v>
      </c>
      <c r="U3057" s="421"/>
      <c r="V3057" s="424"/>
      <c r="W3057" s="429" t="s">
        <v>7203</v>
      </c>
    </row>
    <row r="3058" spans="1:23" ht="42" x14ac:dyDescent="0.25">
      <c r="A3058" s="88">
        <v>3048</v>
      </c>
      <c r="B3058" s="673" t="s">
        <v>5939</v>
      </c>
      <c r="C3058" s="682" t="s">
        <v>7088</v>
      </c>
      <c r="D3058" s="681" t="str">
        <f>IFERROR(VLOOKUP(CONCATENATE($A3058,"T"),'05 APU'!$1:$1048576,3,),"")</f>
        <v/>
      </c>
      <c r="E3058" s="681" t="str">
        <f>IFERROR(VLOOKUP(CONCATENATE($A3058,"T2"),'05 APU'!$1:$1048576,3,),"")</f>
        <v/>
      </c>
      <c r="F3058" s="681" t="str">
        <f>IFERROR(VLOOKUP(CONCATENATE($A3058,"T3"),'05 APU'!$1:$1048576,3,),"")</f>
        <v/>
      </c>
      <c r="G3058" s="672" t="s">
        <v>168</v>
      </c>
      <c r="H3058" s="351"/>
      <c r="I3058" s="90">
        <f>IFERROR((VLOOKUP(CONCATENATE($A3058,"D"),'05 APU'!$1:$1048576,9,)),0)</f>
        <v>0</v>
      </c>
      <c r="J3058" s="90">
        <f t="shared" si="95"/>
        <v>0</v>
      </c>
      <c r="K3058" s="297" t="str">
        <f>IFERROR(VLOOKUP(CONCATENATE($A3058,"C"),'05 APU'!$1:$1048576,9,),"")</f>
        <v/>
      </c>
      <c r="L3058" s="297" t="str">
        <f>IFERROR(VLOOKUP(CONCATENATE($A3058,"B"),'05 APU'!$1:$1048576,9,),"")</f>
        <v/>
      </c>
      <c r="M3058" s="297" t="str">
        <f>IFERROR(VLOOKUP(CONCATENATE($A3058,"A"),'05 APU'!$1:$1048576,9,),"")</f>
        <v/>
      </c>
      <c r="N3058" s="86"/>
      <c r="O3058" s="90">
        <f>IFERROR(VLOOKUP(CONCATENATE($A3058,"D"),'05 APU'!$T:$AB,9,),0)</f>
        <v>0</v>
      </c>
      <c r="P3058" s="90">
        <f t="shared" si="96"/>
        <v>0</v>
      </c>
      <c r="Q3058" s="90">
        <f>IFERROR(VLOOKUP(CONCATENATE($A3058,"C"),'05 APU'!$T:$AB,9,),0)</f>
        <v>0</v>
      </c>
      <c r="R3058" s="90">
        <f>IFERROR(VLOOKUP(CONCATENATE($A3058,"B"),'05 APU'!$T:$AB,9,),0)</f>
        <v>0</v>
      </c>
      <c r="S3058" s="90">
        <f>IFERROR(VLOOKUP(CONCATENATE($A3058,"A"),'05 APU'!$T:$AB,9,),0)</f>
        <v>0</v>
      </c>
      <c r="U3058" s="421"/>
      <c r="V3058" s="424"/>
      <c r="W3058" s="429" t="s">
        <v>7203</v>
      </c>
    </row>
    <row r="3059" spans="1:23" ht="42" x14ac:dyDescent="0.25">
      <c r="A3059" s="88">
        <v>3049</v>
      </c>
      <c r="B3059" s="673" t="s">
        <v>5940</v>
      </c>
      <c r="C3059" s="682" t="s">
        <v>7089</v>
      </c>
      <c r="D3059" s="681" t="str">
        <f>IFERROR(VLOOKUP(CONCATENATE($A3059,"T"),'05 APU'!$1:$1048576,3,),"")</f>
        <v/>
      </c>
      <c r="E3059" s="681" t="str">
        <f>IFERROR(VLOOKUP(CONCATENATE($A3059,"T2"),'05 APU'!$1:$1048576,3,),"")</f>
        <v/>
      </c>
      <c r="F3059" s="681" t="str">
        <f>IFERROR(VLOOKUP(CONCATENATE($A3059,"T3"),'05 APU'!$1:$1048576,3,),"")</f>
        <v/>
      </c>
      <c r="G3059" s="672" t="s">
        <v>168</v>
      </c>
      <c r="H3059" s="351"/>
      <c r="I3059" s="90">
        <f>IFERROR((VLOOKUP(CONCATENATE($A3059,"D"),'05 APU'!$1:$1048576,9,)),0)</f>
        <v>0</v>
      </c>
      <c r="J3059" s="90">
        <f t="shared" ref="J3059:J3122" si="97">IFERROR(I3059*H3059,0)</f>
        <v>0</v>
      </c>
      <c r="K3059" s="297" t="str">
        <f>IFERROR(VLOOKUP(CONCATENATE($A3059,"C"),'05 APU'!$1:$1048576,9,),"")</f>
        <v/>
      </c>
      <c r="L3059" s="297" t="str">
        <f>IFERROR(VLOOKUP(CONCATENATE($A3059,"B"),'05 APU'!$1:$1048576,9,),"")</f>
        <v/>
      </c>
      <c r="M3059" s="297" t="str">
        <f>IFERROR(VLOOKUP(CONCATENATE($A3059,"A"),'05 APU'!$1:$1048576,9,),"")</f>
        <v/>
      </c>
      <c r="N3059" s="86"/>
      <c r="O3059" s="90">
        <f>IFERROR(VLOOKUP(CONCATENATE($A3059,"D"),'05 APU'!$T:$AB,9,),0)</f>
        <v>0</v>
      </c>
      <c r="P3059" s="90">
        <f t="shared" si="96"/>
        <v>0</v>
      </c>
      <c r="Q3059" s="90">
        <f>IFERROR(VLOOKUP(CONCATENATE($A3059,"C"),'05 APU'!$T:$AB,9,),0)</f>
        <v>0</v>
      </c>
      <c r="R3059" s="90">
        <f>IFERROR(VLOOKUP(CONCATENATE($A3059,"B"),'05 APU'!$T:$AB,9,),0)</f>
        <v>0</v>
      </c>
      <c r="S3059" s="90">
        <f>IFERROR(VLOOKUP(CONCATENATE($A3059,"A"),'05 APU'!$T:$AB,9,),0)</f>
        <v>0</v>
      </c>
      <c r="U3059" s="421"/>
      <c r="V3059" s="424"/>
      <c r="W3059" s="429" t="s">
        <v>7203</v>
      </c>
    </row>
    <row r="3060" spans="1:23" ht="105" x14ac:dyDescent="0.25">
      <c r="A3060" s="88">
        <v>3050</v>
      </c>
      <c r="B3060" s="667" t="s">
        <v>7195</v>
      </c>
      <c r="C3060" s="678" t="s">
        <v>7196</v>
      </c>
      <c r="D3060" s="681" t="str">
        <f>IFERROR(VLOOKUP(CONCATENATE($A3060,"T"),'05 APU'!$1:$1048576,3,),"")</f>
        <v/>
      </c>
      <c r="E3060" s="681" t="str">
        <f>IFERROR(VLOOKUP(CONCATENATE($A3060,"T2"),'05 APU'!$1:$1048576,3,),"")</f>
        <v/>
      </c>
      <c r="F3060" s="681" t="str">
        <f>IFERROR(VLOOKUP(CONCATENATE($A3060,"T3"),'05 APU'!$1:$1048576,3,),"")</f>
        <v/>
      </c>
      <c r="G3060" s="669"/>
      <c r="H3060" s="351"/>
      <c r="I3060" s="90">
        <f>IFERROR((VLOOKUP(CONCATENATE($A3060,"D"),'05 APU'!$1:$1048576,9,)),0)</f>
        <v>0</v>
      </c>
      <c r="J3060" s="90">
        <f t="shared" si="97"/>
        <v>0</v>
      </c>
      <c r="K3060" s="297" t="str">
        <f>IFERROR(VLOOKUP(CONCATENATE($A3060,"C"),'05 APU'!$1:$1048576,9,),"")</f>
        <v/>
      </c>
      <c r="L3060" s="297" t="str">
        <f>IFERROR(VLOOKUP(CONCATENATE($A3060,"B"),'05 APU'!$1:$1048576,9,),"")</f>
        <v/>
      </c>
      <c r="M3060" s="297" t="str">
        <f>IFERROR(VLOOKUP(CONCATENATE($A3060,"A"),'05 APU'!$1:$1048576,9,),"")</f>
        <v/>
      </c>
      <c r="N3060" s="86"/>
      <c r="O3060" s="90">
        <f>IFERROR(VLOOKUP(CONCATENATE($A3060,"D"),'05 APU'!$T:$AB,9,),0)</f>
        <v>0</v>
      </c>
      <c r="P3060" s="90">
        <f t="shared" si="96"/>
        <v>0</v>
      </c>
      <c r="Q3060" s="90">
        <f>IFERROR(VLOOKUP(CONCATENATE($A3060,"C"),'05 APU'!$T:$AB,9,),0)</f>
        <v>0</v>
      </c>
      <c r="R3060" s="90">
        <f>IFERROR(VLOOKUP(CONCATENATE($A3060,"B"),'05 APU'!$T:$AB,9,),0)</f>
        <v>0</v>
      </c>
      <c r="S3060" s="90">
        <f>IFERROR(VLOOKUP(CONCATENATE($A3060,"A"),'05 APU'!$T:$AB,9,),0)</f>
        <v>0</v>
      </c>
      <c r="U3060" s="421"/>
      <c r="V3060" s="424"/>
      <c r="W3060" s="429"/>
    </row>
    <row r="3061" spans="1:23" ht="31.5" x14ac:dyDescent="0.25">
      <c r="A3061" s="88">
        <v>3051</v>
      </c>
      <c r="B3061" s="673" t="s">
        <v>5941</v>
      </c>
      <c r="C3061" s="684" t="s">
        <v>2190</v>
      </c>
      <c r="D3061" s="681" t="str">
        <f>IFERROR(VLOOKUP(CONCATENATE($A3061,"T"),'05 APU'!$1:$1048576,3,),"")</f>
        <v/>
      </c>
      <c r="E3061" s="681" t="str">
        <f>IFERROR(VLOOKUP(CONCATENATE($A3061,"T2"),'05 APU'!$1:$1048576,3,),"")</f>
        <v/>
      </c>
      <c r="F3061" s="681" t="str">
        <f>IFERROR(VLOOKUP(CONCATENATE($A3061,"T3"),'05 APU'!$1:$1048576,3,),"")</f>
        <v/>
      </c>
      <c r="G3061" s="672" t="s">
        <v>168</v>
      </c>
      <c r="H3061" s="351"/>
      <c r="I3061" s="90">
        <f>IFERROR((VLOOKUP(CONCATENATE($A3061,"D"),'05 APU'!$1:$1048576,9,)),0)</f>
        <v>0</v>
      </c>
      <c r="J3061" s="90">
        <f t="shared" si="97"/>
        <v>0</v>
      </c>
      <c r="K3061" s="297" t="str">
        <f>IFERROR(VLOOKUP(CONCATENATE($A3061,"C"),'05 APU'!$1:$1048576,9,),"")</f>
        <v/>
      </c>
      <c r="L3061" s="297" t="str">
        <f>IFERROR(VLOOKUP(CONCATENATE($A3061,"B"),'05 APU'!$1:$1048576,9,),"")</f>
        <v/>
      </c>
      <c r="M3061" s="297" t="str">
        <f>IFERROR(VLOOKUP(CONCATENATE($A3061,"A"),'05 APU'!$1:$1048576,9,),"")</f>
        <v/>
      </c>
      <c r="N3061" s="86"/>
      <c r="O3061" s="90">
        <f>IFERROR(VLOOKUP(CONCATENATE($A3061,"D"),'05 APU'!$T:$AB,9,),0)</f>
        <v>0</v>
      </c>
      <c r="P3061" s="90">
        <f t="shared" si="96"/>
        <v>0</v>
      </c>
      <c r="Q3061" s="90">
        <f>IFERROR(VLOOKUP(CONCATENATE($A3061,"C"),'05 APU'!$T:$AB,9,),0)</f>
        <v>0</v>
      </c>
      <c r="R3061" s="90">
        <f>IFERROR(VLOOKUP(CONCATENATE($A3061,"B"),'05 APU'!$T:$AB,9,),0)</f>
        <v>0</v>
      </c>
      <c r="S3061" s="90">
        <f>IFERROR(VLOOKUP(CONCATENATE($A3061,"A"),'05 APU'!$T:$AB,9,),0)</f>
        <v>0</v>
      </c>
      <c r="U3061" s="421"/>
      <c r="V3061" s="424"/>
      <c r="W3061" s="429" t="s">
        <v>7203</v>
      </c>
    </row>
    <row r="3062" spans="1:23" ht="31.5" x14ac:dyDescent="0.25">
      <c r="A3062" s="88">
        <v>3052</v>
      </c>
      <c r="B3062" s="673" t="s">
        <v>5942</v>
      </c>
      <c r="C3062" s="684" t="s">
        <v>2192</v>
      </c>
      <c r="D3062" s="681" t="str">
        <f>IFERROR(VLOOKUP(CONCATENATE($A3062,"T"),'05 APU'!$1:$1048576,3,),"")</f>
        <v/>
      </c>
      <c r="E3062" s="681" t="str">
        <f>IFERROR(VLOOKUP(CONCATENATE($A3062,"T2"),'05 APU'!$1:$1048576,3,),"")</f>
        <v/>
      </c>
      <c r="F3062" s="681" t="str">
        <f>IFERROR(VLOOKUP(CONCATENATE($A3062,"T3"),'05 APU'!$1:$1048576,3,),"")</f>
        <v/>
      </c>
      <c r="G3062" s="672" t="s">
        <v>168</v>
      </c>
      <c r="H3062" s="351"/>
      <c r="I3062" s="90">
        <f>IFERROR((VLOOKUP(CONCATENATE($A3062,"D"),'05 APU'!$1:$1048576,9,)),0)</f>
        <v>0</v>
      </c>
      <c r="J3062" s="90">
        <f t="shared" si="97"/>
        <v>0</v>
      </c>
      <c r="K3062" s="297" t="str">
        <f>IFERROR(VLOOKUP(CONCATENATE($A3062,"C"),'05 APU'!$1:$1048576,9,),"")</f>
        <v/>
      </c>
      <c r="L3062" s="297" t="str">
        <f>IFERROR(VLOOKUP(CONCATENATE($A3062,"B"),'05 APU'!$1:$1048576,9,),"")</f>
        <v/>
      </c>
      <c r="M3062" s="297" t="str">
        <f>IFERROR(VLOOKUP(CONCATENATE($A3062,"A"),'05 APU'!$1:$1048576,9,),"")</f>
        <v/>
      </c>
      <c r="N3062" s="86"/>
      <c r="O3062" s="90">
        <f>IFERROR(VLOOKUP(CONCATENATE($A3062,"D"),'05 APU'!$T:$AB,9,),0)</f>
        <v>0</v>
      </c>
      <c r="P3062" s="90">
        <f t="shared" si="96"/>
        <v>0</v>
      </c>
      <c r="Q3062" s="90">
        <f>IFERROR(VLOOKUP(CONCATENATE($A3062,"C"),'05 APU'!$T:$AB,9,),0)</f>
        <v>0</v>
      </c>
      <c r="R3062" s="90">
        <f>IFERROR(VLOOKUP(CONCATENATE($A3062,"B"),'05 APU'!$T:$AB,9,),0)</f>
        <v>0</v>
      </c>
      <c r="S3062" s="90">
        <f>IFERROR(VLOOKUP(CONCATENATE($A3062,"A"),'05 APU'!$T:$AB,9,),0)</f>
        <v>0</v>
      </c>
      <c r="U3062" s="421"/>
      <c r="V3062" s="424"/>
      <c r="W3062" s="429" t="s">
        <v>7203</v>
      </c>
    </row>
    <row r="3063" spans="1:23" ht="21" x14ac:dyDescent="0.25">
      <c r="A3063" s="88">
        <v>3053</v>
      </c>
      <c r="B3063" s="673" t="s">
        <v>5943</v>
      </c>
      <c r="C3063" s="684" t="s">
        <v>2194</v>
      </c>
      <c r="D3063" s="681" t="str">
        <f>IFERROR(VLOOKUP(CONCATENATE($A3063,"T"),'05 APU'!$1:$1048576,3,),"")</f>
        <v/>
      </c>
      <c r="E3063" s="681" t="str">
        <f>IFERROR(VLOOKUP(CONCATENATE($A3063,"T2"),'05 APU'!$1:$1048576,3,),"")</f>
        <v/>
      </c>
      <c r="F3063" s="681" t="str">
        <f>IFERROR(VLOOKUP(CONCATENATE($A3063,"T3"),'05 APU'!$1:$1048576,3,),"")</f>
        <v/>
      </c>
      <c r="G3063" s="672" t="s">
        <v>168</v>
      </c>
      <c r="H3063" s="351"/>
      <c r="I3063" s="90">
        <f>IFERROR((VLOOKUP(CONCATENATE($A3063,"D"),'05 APU'!$1:$1048576,9,)),0)</f>
        <v>0</v>
      </c>
      <c r="J3063" s="90">
        <f t="shared" si="97"/>
        <v>0</v>
      </c>
      <c r="K3063" s="297" t="str">
        <f>IFERROR(VLOOKUP(CONCATENATE($A3063,"C"),'05 APU'!$1:$1048576,9,),"")</f>
        <v/>
      </c>
      <c r="L3063" s="297" t="str">
        <f>IFERROR(VLOOKUP(CONCATENATE($A3063,"B"),'05 APU'!$1:$1048576,9,),"")</f>
        <v/>
      </c>
      <c r="M3063" s="297" t="str">
        <f>IFERROR(VLOOKUP(CONCATENATE($A3063,"A"),'05 APU'!$1:$1048576,9,),"")</f>
        <v/>
      </c>
      <c r="N3063" s="86"/>
      <c r="O3063" s="90">
        <f>IFERROR(VLOOKUP(CONCATENATE($A3063,"D"),'05 APU'!$T:$AB,9,),0)</f>
        <v>0</v>
      </c>
      <c r="P3063" s="90">
        <f t="shared" si="96"/>
        <v>0</v>
      </c>
      <c r="Q3063" s="90">
        <f>IFERROR(VLOOKUP(CONCATENATE($A3063,"C"),'05 APU'!$T:$AB,9,),0)</f>
        <v>0</v>
      </c>
      <c r="R3063" s="90">
        <f>IFERROR(VLOOKUP(CONCATENATE($A3063,"B"),'05 APU'!$T:$AB,9,),0)</f>
        <v>0</v>
      </c>
      <c r="S3063" s="90">
        <f>IFERROR(VLOOKUP(CONCATENATE($A3063,"A"),'05 APU'!$T:$AB,9,),0)</f>
        <v>0</v>
      </c>
      <c r="U3063" s="421"/>
      <c r="V3063" s="424"/>
      <c r="W3063" s="429" t="s">
        <v>7203</v>
      </c>
    </row>
    <row r="3064" spans="1:23" ht="31.5" x14ac:dyDescent="0.25">
      <c r="A3064" s="88">
        <v>3054</v>
      </c>
      <c r="B3064" s="673" t="s">
        <v>5944</v>
      </c>
      <c r="C3064" s="686" t="s">
        <v>2196</v>
      </c>
      <c r="D3064" s="681" t="str">
        <f>IFERROR(VLOOKUP(CONCATENATE($A3064,"T"),'05 APU'!$1:$1048576,3,),"")</f>
        <v/>
      </c>
      <c r="E3064" s="681" t="str">
        <f>IFERROR(VLOOKUP(CONCATENATE($A3064,"T2"),'05 APU'!$1:$1048576,3,),"")</f>
        <v/>
      </c>
      <c r="F3064" s="681" t="str">
        <f>IFERROR(VLOOKUP(CONCATENATE($A3064,"T3"),'05 APU'!$1:$1048576,3,),"")</f>
        <v/>
      </c>
      <c r="G3064" s="672" t="s">
        <v>168</v>
      </c>
      <c r="H3064" s="351"/>
      <c r="I3064" s="90">
        <f>IFERROR((VLOOKUP(CONCATENATE($A3064,"D"),'05 APU'!$1:$1048576,9,)),0)</f>
        <v>0</v>
      </c>
      <c r="J3064" s="90">
        <f t="shared" si="97"/>
        <v>0</v>
      </c>
      <c r="K3064" s="297" t="str">
        <f>IFERROR(VLOOKUP(CONCATENATE($A3064,"C"),'05 APU'!$1:$1048576,9,),"")</f>
        <v/>
      </c>
      <c r="L3064" s="297" t="str">
        <f>IFERROR(VLOOKUP(CONCATENATE($A3064,"B"),'05 APU'!$1:$1048576,9,),"")</f>
        <v/>
      </c>
      <c r="M3064" s="297" t="str">
        <f>IFERROR(VLOOKUP(CONCATENATE($A3064,"A"),'05 APU'!$1:$1048576,9,),"")</f>
        <v/>
      </c>
      <c r="N3064" s="86"/>
      <c r="O3064" s="90">
        <f>IFERROR(VLOOKUP(CONCATENATE($A3064,"D"),'05 APU'!$T:$AB,9,),0)</f>
        <v>0</v>
      </c>
      <c r="P3064" s="90">
        <f t="shared" si="96"/>
        <v>0</v>
      </c>
      <c r="Q3064" s="90">
        <f>IFERROR(VLOOKUP(CONCATENATE($A3064,"C"),'05 APU'!$T:$AB,9,),0)</f>
        <v>0</v>
      </c>
      <c r="R3064" s="90">
        <f>IFERROR(VLOOKUP(CONCATENATE($A3064,"B"),'05 APU'!$T:$AB,9,),0)</f>
        <v>0</v>
      </c>
      <c r="S3064" s="90">
        <f>IFERROR(VLOOKUP(CONCATENATE($A3064,"A"),'05 APU'!$T:$AB,9,),0)</f>
        <v>0</v>
      </c>
      <c r="U3064" s="421"/>
      <c r="V3064" s="424"/>
      <c r="W3064" s="429" t="s">
        <v>7203</v>
      </c>
    </row>
    <row r="3065" spans="1:23" ht="31.5" x14ac:dyDescent="0.25">
      <c r="A3065" s="88">
        <v>3055</v>
      </c>
      <c r="B3065" s="673" t="s">
        <v>5945</v>
      </c>
      <c r="C3065" s="684" t="s">
        <v>2198</v>
      </c>
      <c r="D3065" s="681" t="str">
        <f>IFERROR(VLOOKUP(CONCATENATE($A3065,"T"),'05 APU'!$1:$1048576,3,),"")</f>
        <v/>
      </c>
      <c r="E3065" s="681" t="str">
        <f>IFERROR(VLOOKUP(CONCATENATE($A3065,"T2"),'05 APU'!$1:$1048576,3,),"")</f>
        <v/>
      </c>
      <c r="F3065" s="681" t="str">
        <f>IFERROR(VLOOKUP(CONCATENATE($A3065,"T3"),'05 APU'!$1:$1048576,3,),"")</f>
        <v/>
      </c>
      <c r="G3065" s="672" t="s">
        <v>168</v>
      </c>
      <c r="H3065" s="351"/>
      <c r="I3065" s="90">
        <f>IFERROR((VLOOKUP(CONCATENATE($A3065,"D"),'05 APU'!$1:$1048576,9,)),0)</f>
        <v>0</v>
      </c>
      <c r="J3065" s="90">
        <f t="shared" si="97"/>
        <v>0</v>
      </c>
      <c r="K3065" s="297" t="str">
        <f>IFERROR(VLOOKUP(CONCATENATE($A3065,"C"),'05 APU'!$1:$1048576,9,),"")</f>
        <v/>
      </c>
      <c r="L3065" s="297" t="str">
        <f>IFERROR(VLOOKUP(CONCATENATE($A3065,"B"),'05 APU'!$1:$1048576,9,),"")</f>
        <v/>
      </c>
      <c r="M3065" s="297" t="str">
        <f>IFERROR(VLOOKUP(CONCATENATE($A3065,"A"),'05 APU'!$1:$1048576,9,),"")</f>
        <v/>
      </c>
      <c r="N3065" s="86"/>
      <c r="O3065" s="90">
        <f>IFERROR(VLOOKUP(CONCATENATE($A3065,"D"),'05 APU'!$T:$AB,9,),0)</f>
        <v>0</v>
      </c>
      <c r="P3065" s="90">
        <f t="shared" si="96"/>
        <v>0</v>
      </c>
      <c r="Q3065" s="90">
        <f>IFERROR(VLOOKUP(CONCATENATE($A3065,"C"),'05 APU'!$T:$AB,9,),0)</f>
        <v>0</v>
      </c>
      <c r="R3065" s="90">
        <f>IFERROR(VLOOKUP(CONCATENATE($A3065,"B"),'05 APU'!$T:$AB,9,),0)</f>
        <v>0</v>
      </c>
      <c r="S3065" s="90">
        <f>IFERROR(VLOOKUP(CONCATENATE($A3065,"A"),'05 APU'!$T:$AB,9,),0)</f>
        <v>0</v>
      </c>
      <c r="U3065" s="421"/>
      <c r="V3065" s="424"/>
      <c r="W3065" s="429" t="s">
        <v>7203</v>
      </c>
    </row>
    <row r="3066" spans="1:23" ht="31.5" x14ac:dyDescent="0.25">
      <c r="A3066" s="88">
        <v>3056</v>
      </c>
      <c r="B3066" s="673" t="s">
        <v>5946</v>
      </c>
      <c r="C3066" s="684" t="s">
        <v>2200</v>
      </c>
      <c r="D3066" s="681" t="str">
        <f>IFERROR(VLOOKUP(CONCATENATE($A3066,"T"),'05 APU'!$1:$1048576,3,),"")</f>
        <v/>
      </c>
      <c r="E3066" s="681" t="str">
        <f>IFERROR(VLOOKUP(CONCATENATE($A3066,"T2"),'05 APU'!$1:$1048576,3,),"")</f>
        <v/>
      </c>
      <c r="F3066" s="681" t="str">
        <f>IFERROR(VLOOKUP(CONCATENATE($A3066,"T3"),'05 APU'!$1:$1048576,3,),"")</f>
        <v/>
      </c>
      <c r="G3066" s="672" t="s">
        <v>168</v>
      </c>
      <c r="H3066" s="351"/>
      <c r="I3066" s="90">
        <f>IFERROR((VLOOKUP(CONCATENATE($A3066,"D"),'05 APU'!$1:$1048576,9,)),0)</f>
        <v>0</v>
      </c>
      <c r="J3066" s="90">
        <f t="shared" si="97"/>
        <v>0</v>
      </c>
      <c r="K3066" s="297" t="str">
        <f>IFERROR(VLOOKUP(CONCATENATE($A3066,"C"),'05 APU'!$1:$1048576,9,),"")</f>
        <v/>
      </c>
      <c r="L3066" s="297" t="str">
        <f>IFERROR(VLOOKUP(CONCATENATE($A3066,"B"),'05 APU'!$1:$1048576,9,),"")</f>
        <v/>
      </c>
      <c r="M3066" s="297" t="str">
        <f>IFERROR(VLOOKUP(CONCATENATE($A3066,"A"),'05 APU'!$1:$1048576,9,),"")</f>
        <v/>
      </c>
      <c r="N3066" s="86"/>
      <c r="O3066" s="90">
        <f>IFERROR(VLOOKUP(CONCATENATE($A3066,"D"),'05 APU'!$T:$AB,9,),0)</f>
        <v>0</v>
      </c>
      <c r="P3066" s="90">
        <f t="shared" si="96"/>
        <v>0</v>
      </c>
      <c r="Q3066" s="90">
        <f>IFERROR(VLOOKUP(CONCATENATE($A3066,"C"),'05 APU'!$T:$AB,9,),0)</f>
        <v>0</v>
      </c>
      <c r="R3066" s="90">
        <f>IFERROR(VLOOKUP(CONCATENATE($A3066,"B"),'05 APU'!$T:$AB,9,),0)</f>
        <v>0</v>
      </c>
      <c r="S3066" s="90">
        <f>IFERROR(VLOOKUP(CONCATENATE($A3066,"A"),'05 APU'!$T:$AB,9,),0)</f>
        <v>0</v>
      </c>
      <c r="U3066" s="421"/>
      <c r="V3066" s="424"/>
      <c r="W3066" s="429" t="s">
        <v>7203</v>
      </c>
    </row>
    <row r="3067" spans="1:23" ht="31.5" x14ac:dyDescent="0.25">
      <c r="A3067" s="88">
        <v>3057</v>
      </c>
      <c r="B3067" s="673" t="s">
        <v>5947</v>
      </c>
      <c r="C3067" s="684" t="s">
        <v>2202</v>
      </c>
      <c r="D3067" s="681" t="str">
        <f>IFERROR(VLOOKUP(CONCATENATE($A3067,"T"),'05 APU'!$1:$1048576,3,),"")</f>
        <v/>
      </c>
      <c r="E3067" s="681" t="str">
        <f>IFERROR(VLOOKUP(CONCATENATE($A3067,"T2"),'05 APU'!$1:$1048576,3,),"")</f>
        <v/>
      </c>
      <c r="F3067" s="681" t="str">
        <f>IFERROR(VLOOKUP(CONCATENATE($A3067,"T3"),'05 APU'!$1:$1048576,3,),"")</f>
        <v/>
      </c>
      <c r="G3067" s="672" t="s">
        <v>168</v>
      </c>
      <c r="H3067" s="351"/>
      <c r="I3067" s="90">
        <f>IFERROR((VLOOKUP(CONCATENATE($A3067,"D"),'05 APU'!$1:$1048576,9,)),0)</f>
        <v>0</v>
      </c>
      <c r="J3067" s="90">
        <f t="shared" si="97"/>
        <v>0</v>
      </c>
      <c r="K3067" s="297" t="str">
        <f>IFERROR(VLOOKUP(CONCATENATE($A3067,"C"),'05 APU'!$1:$1048576,9,),"")</f>
        <v/>
      </c>
      <c r="L3067" s="297" t="str">
        <f>IFERROR(VLOOKUP(CONCATENATE($A3067,"B"),'05 APU'!$1:$1048576,9,),"")</f>
        <v/>
      </c>
      <c r="M3067" s="297" t="str">
        <f>IFERROR(VLOOKUP(CONCATENATE($A3067,"A"),'05 APU'!$1:$1048576,9,),"")</f>
        <v/>
      </c>
      <c r="N3067" s="86"/>
      <c r="O3067" s="90">
        <f>IFERROR(VLOOKUP(CONCATENATE($A3067,"D"),'05 APU'!$T:$AB,9,),0)</f>
        <v>0</v>
      </c>
      <c r="P3067" s="90">
        <f t="shared" si="96"/>
        <v>0</v>
      </c>
      <c r="Q3067" s="90">
        <f>IFERROR(VLOOKUP(CONCATENATE($A3067,"C"),'05 APU'!$T:$AB,9,),0)</f>
        <v>0</v>
      </c>
      <c r="R3067" s="90">
        <f>IFERROR(VLOOKUP(CONCATENATE($A3067,"B"),'05 APU'!$T:$AB,9,),0)</f>
        <v>0</v>
      </c>
      <c r="S3067" s="90">
        <f>IFERROR(VLOOKUP(CONCATENATE($A3067,"A"),'05 APU'!$T:$AB,9,),0)</f>
        <v>0</v>
      </c>
      <c r="U3067" s="421"/>
      <c r="V3067" s="424"/>
      <c r="W3067" s="429" t="s">
        <v>7203</v>
      </c>
    </row>
    <row r="3068" spans="1:23" ht="31.5" x14ac:dyDescent="0.25">
      <c r="A3068" s="88">
        <v>3058</v>
      </c>
      <c r="B3068" s="673" t="s">
        <v>5948</v>
      </c>
      <c r="C3068" s="684" t="s">
        <v>2204</v>
      </c>
      <c r="D3068" s="681" t="str">
        <f>IFERROR(VLOOKUP(CONCATENATE($A3068,"T"),'05 APU'!$1:$1048576,3,),"")</f>
        <v/>
      </c>
      <c r="E3068" s="681" t="str">
        <f>IFERROR(VLOOKUP(CONCATENATE($A3068,"T2"),'05 APU'!$1:$1048576,3,),"")</f>
        <v/>
      </c>
      <c r="F3068" s="681" t="str">
        <f>IFERROR(VLOOKUP(CONCATENATE($A3068,"T3"),'05 APU'!$1:$1048576,3,),"")</f>
        <v/>
      </c>
      <c r="G3068" s="672" t="s">
        <v>168</v>
      </c>
      <c r="H3068" s="351"/>
      <c r="I3068" s="90">
        <f>IFERROR((VLOOKUP(CONCATENATE($A3068,"D"),'05 APU'!$1:$1048576,9,)),0)</f>
        <v>0</v>
      </c>
      <c r="J3068" s="90">
        <f t="shared" si="97"/>
        <v>0</v>
      </c>
      <c r="K3068" s="297" t="str">
        <f>IFERROR(VLOOKUP(CONCATENATE($A3068,"C"),'05 APU'!$1:$1048576,9,),"")</f>
        <v/>
      </c>
      <c r="L3068" s="297" t="str">
        <f>IFERROR(VLOOKUP(CONCATENATE($A3068,"B"),'05 APU'!$1:$1048576,9,),"")</f>
        <v/>
      </c>
      <c r="M3068" s="297" t="str">
        <f>IFERROR(VLOOKUP(CONCATENATE($A3068,"A"),'05 APU'!$1:$1048576,9,),"")</f>
        <v/>
      </c>
      <c r="N3068" s="86"/>
      <c r="O3068" s="90">
        <f>IFERROR(VLOOKUP(CONCATENATE($A3068,"D"),'05 APU'!$T:$AB,9,),0)</f>
        <v>0</v>
      </c>
      <c r="P3068" s="90">
        <f t="shared" si="96"/>
        <v>0</v>
      </c>
      <c r="Q3068" s="90">
        <f>IFERROR(VLOOKUP(CONCATENATE($A3068,"C"),'05 APU'!$T:$AB,9,),0)</f>
        <v>0</v>
      </c>
      <c r="R3068" s="90">
        <f>IFERROR(VLOOKUP(CONCATENATE($A3068,"B"),'05 APU'!$T:$AB,9,),0)</f>
        <v>0</v>
      </c>
      <c r="S3068" s="90">
        <f>IFERROR(VLOOKUP(CONCATENATE($A3068,"A"),'05 APU'!$T:$AB,9,),0)</f>
        <v>0</v>
      </c>
      <c r="U3068" s="421"/>
      <c r="V3068" s="424"/>
      <c r="W3068" s="429" t="s">
        <v>7203</v>
      </c>
    </row>
    <row r="3069" spans="1:23" ht="31.5" x14ac:dyDescent="0.25">
      <c r="A3069" s="88">
        <v>3059</v>
      </c>
      <c r="B3069" s="673" t="s">
        <v>5949</v>
      </c>
      <c r="C3069" s="684" t="s">
        <v>2206</v>
      </c>
      <c r="D3069" s="681" t="str">
        <f>IFERROR(VLOOKUP(CONCATENATE($A3069,"T"),'05 APU'!$1:$1048576,3,),"")</f>
        <v/>
      </c>
      <c r="E3069" s="681" t="str">
        <f>IFERROR(VLOOKUP(CONCATENATE($A3069,"T2"),'05 APU'!$1:$1048576,3,),"")</f>
        <v/>
      </c>
      <c r="F3069" s="681" t="str">
        <f>IFERROR(VLOOKUP(CONCATENATE($A3069,"T3"),'05 APU'!$1:$1048576,3,),"")</f>
        <v/>
      </c>
      <c r="G3069" s="672" t="s">
        <v>168</v>
      </c>
      <c r="H3069" s="351"/>
      <c r="I3069" s="90">
        <f>IFERROR((VLOOKUP(CONCATENATE($A3069,"D"),'05 APU'!$1:$1048576,9,)),0)</f>
        <v>0</v>
      </c>
      <c r="J3069" s="90">
        <f t="shared" si="97"/>
        <v>0</v>
      </c>
      <c r="K3069" s="297" t="str">
        <f>IFERROR(VLOOKUP(CONCATENATE($A3069,"C"),'05 APU'!$1:$1048576,9,),"")</f>
        <v/>
      </c>
      <c r="L3069" s="297" t="str">
        <f>IFERROR(VLOOKUP(CONCATENATE($A3069,"B"),'05 APU'!$1:$1048576,9,),"")</f>
        <v/>
      </c>
      <c r="M3069" s="297" t="str">
        <f>IFERROR(VLOOKUP(CONCATENATE($A3069,"A"),'05 APU'!$1:$1048576,9,),"")</f>
        <v/>
      </c>
      <c r="N3069" s="86"/>
      <c r="O3069" s="90">
        <f>IFERROR(VLOOKUP(CONCATENATE($A3069,"D"),'05 APU'!$T:$AB,9,),0)</f>
        <v>0</v>
      </c>
      <c r="P3069" s="90">
        <f t="shared" si="96"/>
        <v>0</v>
      </c>
      <c r="Q3069" s="90">
        <f>IFERROR(VLOOKUP(CONCATENATE($A3069,"C"),'05 APU'!$T:$AB,9,),0)</f>
        <v>0</v>
      </c>
      <c r="R3069" s="90">
        <f>IFERROR(VLOOKUP(CONCATENATE($A3069,"B"),'05 APU'!$T:$AB,9,),0)</f>
        <v>0</v>
      </c>
      <c r="S3069" s="90">
        <f>IFERROR(VLOOKUP(CONCATENATE($A3069,"A"),'05 APU'!$T:$AB,9,),0)</f>
        <v>0</v>
      </c>
      <c r="U3069" s="421"/>
      <c r="V3069" s="424"/>
      <c r="W3069" s="429" t="s">
        <v>7203</v>
      </c>
    </row>
    <row r="3070" spans="1:23" ht="31.5" x14ac:dyDescent="0.25">
      <c r="A3070" s="88">
        <v>3060</v>
      </c>
      <c r="B3070" s="673" t="s">
        <v>5950</v>
      </c>
      <c r="C3070" s="684" t="s">
        <v>2208</v>
      </c>
      <c r="D3070" s="681" t="str">
        <f>IFERROR(VLOOKUP(CONCATENATE($A3070,"T"),'05 APU'!$1:$1048576,3,),"")</f>
        <v/>
      </c>
      <c r="E3070" s="681" t="str">
        <f>IFERROR(VLOOKUP(CONCATENATE($A3070,"T2"),'05 APU'!$1:$1048576,3,),"")</f>
        <v/>
      </c>
      <c r="F3070" s="681" t="str">
        <f>IFERROR(VLOOKUP(CONCATENATE($A3070,"T3"),'05 APU'!$1:$1048576,3,),"")</f>
        <v/>
      </c>
      <c r="G3070" s="672" t="s">
        <v>168</v>
      </c>
      <c r="H3070" s="351"/>
      <c r="I3070" s="90">
        <f>IFERROR((VLOOKUP(CONCATENATE($A3070,"D"),'05 APU'!$1:$1048576,9,)),0)</f>
        <v>0</v>
      </c>
      <c r="J3070" s="90">
        <f t="shared" si="97"/>
        <v>0</v>
      </c>
      <c r="K3070" s="297" t="str">
        <f>IFERROR(VLOOKUP(CONCATENATE($A3070,"C"),'05 APU'!$1:$1048576,9,),"")</f>
        <v/>
      </c>
      <c r="L3070" s="297" t="str">
        <f>IFERROR(VLOOKUP(CONCATENATE($A3070,"B"),'05 APU'!$1:$1048576,9,),"")</f>
        <v/>
      </c>
      <c r="M3070" s="297" t="str">
        <f>IFERROR(VLOOKUP(CONCATENATE($A3070,"A"),'05 APU'!$1:$1048576,9,),"")</f>
        <v/>
      </c>
      <c r="N3070" s="86"/>
      <c r="O3070" s="90">
        <f>IFERROR(VLOOKUP(CONCATENATE($A3070,"D"),'05 APU'!$T:$AB,9,),0)</f>
        <v>0</v>
      </c>
      <c r="P3070" s="90">
        <f t="shared" si="96"/>
        <v>0</v>
      </c>
      <c r="Q3070" s="90">
        <f>IFERROR(VLOOKUP(CONCATENATE($A3070,"C"),'05 APU'!$T:$AB,9,),0)</f>
        <v>0</v>
      </c>
      <c r="R3070" s="90">
        <f>IFERROR(VLOOKUP(CONCATENATE($A3070,"B"),'05 APU'!$T:$AB,9,),0)</f>
        <v>0</v>
      </c>
      <c r="S3070" s="90">
        <f>IFERROR(VLOOKUP(CONCATENATE($A3070,"A"),'05 APU'!$T:$AB,9,),0)</f>
        <v>0</v>
      </c>
      <c r="U3070" s="421"/>
      <c r="V3070" s="424"/>
      <c r="W3070" s="429" t="s">
        <v>7203</v>
      </c>
    </row>
    <row r="3071" spans="1:23" ht="21" x14ac:dyDescent="0.25">
      <c r="A3071" s="88">
        <v>3061</v>
      </c>
      <c r="B3071" s="673" t="s">
        <v>5951</v>
      </c>
      <c r="C3071" s="684" t="s">
        <v>2210</v>
      </c>
      <c r="D3071" s="681" t="str">
        <f>IFERROR(VLOOKUP(CONCATENATE($A3071,"T"),'05 APU'!$1:$1048576,3,),"")</f>
        <v/>
      </c>
      <c r="E3071" s="681" t="str">
        <f>IFERROR(VLOOKUP(CONCATENATE($A3071,"T2"),'05 APU'!$1:$1048576,3,),"")</f>
        <v/>
      </c>
      <c r="F3071" s="681" t="str">
        <f>IFERROR(VLOOKUP(CONCATENATE($A3071,"T3"),'05 APU'!$1:$1048576,3,),"")</f>
        <v/>
      </c>
      <c r="G3071" s="672" t="s">
        <v>168</v>
      </c>
      <c r="H3071" s="351"/>
      <c r="I3071" s="90">
        <f>IFERROR((VLOOKUP(CONCATENATE($A3071,"D"),'05 APU'!$1:$1048576,9,)),0)</f>
        <v>0</v>
      </c>
      <c r="J3071" s="90">
        <f t="shared" si="97"/>
        <v>0</v>
      </c>
      <c r="K3071" s="297" t="str">
        <f>IFERROR(VLOOKUP(CONCATENATE($A3071,"C"),'05 APU'!$1:$1048576,9,),"")</f>
        <v/>
      </c>
      <c r="L3071" s="297" t="str">
        <f>IFERROR(VLOOKUP(CONCATENATE($A3071,"B"),'05 APU'!$1:$1048576,9,),"")</f>
        <v/>
      </c>
      <c r="M3071" s="297" t="str">
        <f>IFERROR(VLOOKUP(CONCATENATE($A3071,"A"),'05 APU'!$1:$1048576,9,),"")</f>
        <v/>
      </c>
      <c r="N3071" s="86"/>
      <c r="O3071" s="90">
        <f>IFERROR(VLOOKUP(CONCATENATE($A3071,"D"),'05 APU'!$T:$AB,9,),0)</f>
        <v>0</v>
      </c>
      <c r="P3071" s="90">
        <f t="shared" si="96"/>
        <v>0</v>
      </c>
      <c r="Q3071" s="90">
        <f>IFERROR(VLOOKUP(CONCATENATE($A3071,"C"),'05 APU'!$T:$AB,9,),0)</f>
        <v>0</v>
      </c>
      <c r="R3071" s="90">
        <f>IFERROR(VLOOKUP(CONCATENATE($A3071,"B"),'05 APU'!$T:$AB,9,),0)</f>
        <v>0</v>
      </c>
      <c r="S3071" s="90">
        <f>IFERROR(VLOOKUP(CONCATENATE($A3071,"A"),'05 APU'!$T:$AB,9,),0)</f>
        <v>0</v>
      </c>
      <c r="U3071" s="421"/>
      <c r="V3071" s="424"/>
      <c r="W3071" s="429" t="s">
        <v>7203</v>
      </c>
    </row>
    <row r="3072" spans="1:23" ht="21" x14ac:dyDescent="0.25">
      <c r="A3072" s="88">
        <v>3062</v>
      </c>
      <c r="B3072" s="673" t="s">
        <v>5952</v>
      </c>
      <c r="C3072" s="684" t="s">
        <v>2212</v>
      </c>
      <c r="D3072" s="681" t="str">
        <f>IFERROR(VLOOKUP(CONCATENATE($A3072,"T"),'05 APU'!$1:$1048576,3,),"")</f>
        <v/>
      </c>
      <c r="E3072" s="681" t="str">
        <f>IFERROR(VLOOKUP(CONCATENATE($A3072,"T2"),'05 APU'!$1:$1048576,3,),"")</f>
        <v/>
      </c>
      <c r="F3072" s="681" t="str">
        <f>IFERROR(VLOOKUP(CONCATENATE($A3072,"T3"),'05 APU'!$1:$1048576,3,),"")</f>
        <v/>
      </c>
      <c r="G3072" s="672" t="s">
        <v>168</v>
      </c>
      <c r="H3072" s="351"/>
      <c r="I3072" s="90">
        <f>IFERROR((VLOOKUP(CONCATENATE($A3072,"D"),'05 APU'!$1:$1048576,9,)),0)</f>
        <v>0</v>
      </c>
      <c r="J3072" s="90">
        <f t="shared" si="97"/>
        <v>0</v>
      </c>
      <c r="K3072" s="297" t="str">
        <f>IFERROR(VLOOKUP(CONCATENATE($A3072,"C"),'05 APU'!$1:$1048576,9,),"")</f>
        <v/>
      </c>
      <c r="L3072" s="297" t="str">
        <f>IFERROR(VLOOKUP(CONCATENATE($A3072,"B"),'05 APU'!$1:$1048576,9,),"")</f>
        <v/>
      </c>
      <c r="M3072" s="297" t="str">
        <f>IFERROR(VLOOKUP(CONCATENATE($A3072,"A"),'05 APU'!$1:$1048576,9,),"")</f>
        <v/>
      </c>
      <c r="N3072" s="86"/>
      <c r="O3072" s="90">
        <f>IFERROR(VLOOKUP(CONCATENATE($A3072,"D"),'05 APU'!$T:$AB,9,),0)</f>
        <v>0</v>
      </c>
      <c r="P3072" s="90">
        <f t="shared" si="96"/>
        <v>0</v>
      </c>
      <c r="Q3072" s="90">
        <f>IFERROR(VLOOKUP(CONCATENATE($A3072,"C"),'05 APU'!$T:$AB,9,),0)</f>
        <v>0</v>
      </c>
      <c r="R3072" s="90">
        <f>IFERROR(VLOOKUP(CONCATENATE($A3072,"B"),'05 APU'!$T:$AB,9,),0)</f>
        <v>0</v>
      </c>
      <c r="S3072" s="90">
        <f>IFERROR(VLOOKUP(CONCATENATE($A3072,"A"),'05 APU'!$T:$AB,9,),0)</f>
        <v>0</v>
      </c>
      <c r="U3072" s="421"/>
      <c r="V3072" s="424"/>
      <c r="W3072" s="429" t="s">
        <v>7203</v>
      </c>
    </row>
    <row r="3073" spans="1:23" ht="31.5" x14ac:dyDescent="0.25">
      <c r="A3073" s="88">
        <v>3063</v>
      </c>
      <c r="B3073" s="673" t="s">
        <v>5953</v>
      </c>
      <c r="C3073" s="684" t="s">
        <v>2214</v>
      </c>
      <c r="D3073" s="681" t="str">
        <f>IFERROR(VLOOKUP(CONCATENATE($A3073,"T"),'05 APU'!$1:$1048576,3,),"")</f>
        <v/>
      </c>
      <c r="E3073" s="681" t="str">
        <f>IFERROR(VLOOKUP(CONCATENATE($A3073,"T2"),'05 APU'!$1:$1048576,3,),"")</f>
        <v/>
      </c>
      <c r="F3073" s="681" t="str">
        <f>IFERROR(VLOOKUP(CONCATENATE($A3073,"T3"),'05 APU'!$1:$1048576,3,),"")</f>
        <v/>
      </c>
      <c r="G3073" s="672" t="s">
        <v>168</v>
      </c>
      <c r="H3073" s="351"/>
      <c r="I3073" s="90">
        <f>IFERROR((VLOOKUP(CONCATENATE($A3073,"D"),'05 APU'!$1:$1048576,9,)),0)</f>
        <v>0</v>
      </c>
      <c r="J3073" s="90">
        <f t="shared" si="97"/>
        <v>0</v>
      </c>
      <c r="K3073" s="297" t="str">
        <f>IFERROR(VLOOKUP(CONCATENATE($A3073,"C"),'05 APU'!$1:$1048576,9,),"")</f>
        <v/>
      </c>
      <c r="L3073" s="297" t="str">
        <f>IFERROR(VLOOKUP(CONCATENATE($A3073,"B"),'05 APU'!$1:$1048576,9,),"")</f>
        <v/>
      </c>
      <c r="M3073" s="297" t="str">
        <f>IFERROR(VLOOKUP(CONCATENATE($A3073,"A"),'05 APU'!$1:$1048576,9,),"")</f>
        <v/>
      </c>
      <c r="N3073" s="86"/>
      <c r="O3073" s="90">
        <f>IFERROR(VLOOKUP(CONCATENATE($A3073,"D"),'05 APU'!$T:$AB,9,),0)</f>
        <v>0</v>
      </c>
      <c r="P3073" s="90">
        <f t="shared" si="96"/>
        <v>0</v>
      </c>
      <c r="Q3073" s="90">
        <f>IFERROR(VLOOKUP(CONCATENATE($A3073,"C"),'05 APU'!$T:$AB,9,),0)</f>
        <v>0</v>
      </c>
      <c r="R3073" s="90">
        <f>IFERROR(VLOOKUP(CONCATENATE($A3073,"B"),'05 APU'!$T:$AB,9,),0)</f>
        <v>0</v>
      </c>
      <c r="S3073" s="90">
        <f>IFERROR(VLOOKUP(CONCATENATE($A3073,"A"),'05 APU'!$T:$AB,9,),0)</f>
        <v>0</v>
      </c>
      <c r="U3073" s="421"/>
      <c r="V3073" s="424"/>
      <c r="W3073" s="429" t="s">
        <v>7203</v>
      </c>
    </row>
    <row r="3074" spans="1:23" ht="31.5" x14ac:dyDescent="0.25">
      <c r="A3074" s="88">
        <v>3064</v>
      </c>
      <c r="B3074" s="673" t="s">
        <v>5954</v>
      </c>
      <c r="C3074" s="684" t="s">
        <v>2216</v>
      </c>
      <c r="D3074" s="681" t="str">
        <f>IFERROR(VLOOKUP(CONCATENATE($A3074,"T"),'05 APU'!$1:$1048576,3,),"")</f>
        <v/>
      </c>
      <c r="E3074" s="681" t="str">
        <f>IFERROR(VLOOKUP(CONCATENATE($A3074,"T2"),'05 APU'!$1:$1048576,3,),"")</f>
        <v/>
      </c>
      <c r="F3074" s="681" t="str">
        <f>IFERROR(VLOOKUP(CONCATENATE($A3074,"T3"),'05 APU'!$1:$1048576,3,),"")</f>
        <v/>
      </c>
      <c r="G3074" s="672" t="s">
        <v>168</v>
      </c>
      <c r="H3074" s="351"/>
      <c r="I3074" s="90">
        <f>IFERROR((VLOOKUP(CONCATENATE($A3074,"D"),'05 APU'!$1:$1048576,9,)),0)</f>
        <v>0</v>
      </c>
      <c r="J3074" s="90">
        <f t="shared" si="97"/>
        <v>0</v>
      </c>
      <c r="K3074" s="297" t="str">
        <f>IFERROR(VLOOKUP(CONCATENATE($A3074,"C"),'05 APU'!$1:$1048576,9,),"")</f>
        <v/>
      </c>
      <c r="L3074" s="297" t="str">
        <f>IFERROR(VLOOKUP(CONCATENATE($A3074,"B"),'05 APU'!$1:$1048576,9,),"")</f>
        <v/>
      </c>
      <c r="M3074" s="297" t="str">
        <f>IFERROR(VLOOKUP(CONCATENATE($A3074,"A"),'05 APU'!$1:$1048576,9,),"")</f>
        <v/>
      </c>
      <c r="N3074" s="86"/>
      <c r="O3074" s="90">
        <f>IFERROR(VLOOKUP(CONCATENATE($A3074,"D"),'05 APU'!$T:$AB,9,),0)</f>
        <v>0</v>
      </c>
      <c r="P3074" s="90">
        <f t="shared" si="96"/>
        <v>0</v>
      </c>
      <c r="Q3074" s="90">
        <f>IFERROR(VLOOKUP(CONCATENATE($A3074,"C"),'05 APU'!$T:$AB,9,),0)</f>
        <v>0</v>
      </c>
      <c r="R3074" s="90">
        <f>IFERROR(VLOOKUP(CONCATENATE($A3074,"B"),'05 APU'!$T:$AB,9,),0)</f>
        <v>0</v>
      </c>
      <c r="S3074" s="90">
        <f>IFERROR(VLOOKUP(CONCATENATE($A3074,"A"),'05 APU'!$T:$AB,9,),0)</f>
        <v>0</v>
      </c>
      <c r="U3074" s="421"/>
      <c r="V3074" s="424"/>
      <c r="W3074" s="429" t="s">
        <v>7203</v>
      </c>
    </row>
    <row r="3075" spans="1:23" ht="31.5" x14ac:dyDescent="0.25">
      <c r="A3075" s="88">
        <v>3065</v>
      </c>
      <c r="B3075" s="673" t="s">
        <v>5955</v>
      </c>
      <c r="C3075" s="684" t="s">
        <v>2218</v>
      </c>
      <c r="D3075" s="681" t="str">
        <f>IFERROR(VLOOKUP(CONCATENATE($A3075,"T"),'05 APU'!$1:$1048576,3,),"")</f>
        <v/>
      </c>
      <c r="E3075" s="681" t="str">
        <f>IFERROR(VLOOKUP(CONCATENATE($A3075,"T2"),'05 APU'!$1:$1048576,3,),"")</f>
        <v/>
      </c>
      <c r="F3075" s="681" t="str">
        <f>IFERROR(VLOOKUP(CONCATENATE($A3075,"T3"),'05 APU'!$1:$1048576,3,),"")</f>
        <v/>
      </c>
      <c r="G3075" s="672" t="s">
        <v>168</v>
      </c>
      <c r="H3075" s="351"/>
      <c r="I3075" s="90">
        <f>IFERROR((VLOOKUP(CONCATENATE($A3075,"D"),'05 APU'!$1:$1048576,9,)),0)</f>
        <v>0</v>
      </c>
      <c r="J3075" s="90">
        <f t="shared" si="97"/>
        <v>0</v>
      </c>
      <c r="K3075" s="297" t="str">
        <f>IFERROR(VLOOKUP(CONCATENATE($A3075,"C"),'05 APU'!$1:$1048576,9,),"")</f>
        <v/>
      </c>
      <c r="L3075" s="297" t="str">
        <f>IFERROR(VLOOKUP(CONCATENATE($A3075,"B"),'05 APU'!$1:$1048576,9,),"")</f>
        <v/>
      </c>
      <c r="M3075" s="297" t="str">
        <f>IFERROR(VLOOKUP(CONCATENATE($A3075,"A"),'05 APU'!$1:$1048576,9,),"")</f>
        <v/>
      </c>
      <c r="N3075" s="86"/>
      <c r="O3075" s="90">
        <f>IFERROR(VLOOKUP(CONCATENATE($A3075,"D"),'05 APU'!$T:$AB,9,),0)</f>
        <v>0</v>
      </c>
      <c r="P3075" s="90">
        <f t="shared" si="96"/>
        <v>0</v>
      </c>
      <c r="Q3075" s="90">
        <f>IFERROR(VLOOKUP(CONCATENATE($A3075,"C"),'05 APU'!$T:$AB,9,),0)</f>
        <v>0</v>
      </c>
      <c r="R3075" s="90">
        <f>IFERROR(VLOOKUP(CONCATENATE($A3075,"B"),'05 APU'!$T:$AB,9,),0)</f>
        <v>0</v>
      </c>
      <c r="S3075" s="90">
        <f>IFERROR(VLOOKUP(CONCATENATE($A3075,"A"),'05 APU'!$T:$AB,9,),0)</f>
        <v>0</v>
      </c>
      <c r="U3075" s="421"/>
      <c r="V3075" s="424"/>
      <c r="W3075" s="429" t="s">
        <v>7203</v>
      </c>
    </row>
    <row r="3076" spans="1:23" ht="31.5" x14ac:dyDescent="0.25">
      <c r="A3076" s="88">
        <v>3066</v>
      </c>
      <c r="B3076" s="673" t="s">
        <v>5956</v>
      </c>
      <c r="C3076" s="684" t="s">
        <v>2220</v>
      </c>
      <c r="D3076" s="681" t="str">
        <f>IFERROR(VLOOKUP(CONCATENATE($A3076,"T"),'05 APU'!$1:$1048576,3,),"")</f>
        <v/>
      </c>
      <c r="E3076" s="681" t="str">
        <f>IFERROR(VLOOKUP(CONCATENATE($A3076,"T2"),'05 APU'!$1:$1048576,3,),"")</f>
        <v/>
      </c>
      <c r="F3076" s="681" t="str">
        <f>IFERROR(VLOOKUP(CONCATENATE($A3076,"T3"),'05 APU'!$1:$1048576,3,),"")</f>
        <v/>
      </c>
      <c r="G3076" s="672" t="s">
        <v>168</v>
      </c>
      <c r="H3076" s="351"/>
      <c r="I3076" s="90">
        <f>IFERROR((VLOOKUP(CONCATENATE($A3076,"D"),'05 APU'!$1:$1048576,9,)),0)</f>
        <v>0</v>
      </c>
      <c r="J3076" s="90">
        <f t="shared" si="97"/>
        <v>0</v>
      </c>
      <c r="K3076" s="297" t="str">
        <f>IFERROR(VLOOKUP(CONCATENATE($A3076,"C"),'05 APU'!$1:$1048576,9,),"")</f>
        <v/>
      </c>
      <c r="L3076" s="297" t="str">
        <f>IFERROR(VLOOKUP(CONCATENATE($A3076,"B"),'05 APU'!$1:$1048576,9,),"")</f>
        <v/>
      </c>
      <c r="M3076" s="297" t="str">
        <f>IFERROR(VLOOKUP(CONCATENATE($A3076,"A"),'05 APU'!$1:$1048576,9,),"")</f>
        <v/>
      </c>
      <c r="N3076" s="86"/>
      <c r="O3076" s="90">
        <f>IFERROR(VLOOKUP(CONCATENATE($A3076,"D"),'05 APU'!$T:$AB,9,),0)</f>
        <v>0</v>
      </c>
      <c r="P3076" s="90">
        <f t="shared" si="96"/>
        <v>0</v>
      </c>
      <c r="Q3076" s="90">
        <f>IFERROR(VLOOKUP(CONCATENATE($A3076,"C"),'05 APU'!$T:$AB,9,),0)</f>
        <v>0</v>
      </c>
      <c r="R3076" s="90">
        <f>IFERROR(VLOOKUP(CONCATENATE($A3076,"B"),'05 APU'!$T:$AB,9,),0)</f>
        <v>0</v>
      </c>
      <c r="S3076" s="90">
        <f>IFERROR(VLOOKUP(CONCATENATE($A3076,"A"),'05 APU'!$T:$AB,9,),0)</f>
        <v>0</v>
      </c>
      <c r="U3076" s="421"/>
      <c r="V3076" s="424"/>
      <c r="W3076" s="429" t="s">
        <v>7203</v>
      </c>
    </row>
    <row r="3077" spans="1:23" ht="31.5" x14ac:dyDescent="0.25">
      <c r="A3077" s="88">
        <v>3067</v>
      </c>
      <c r="B3077" s="673" t="s">
        <v>5957</v>
      </c>
      <c r="C3077" s="684" t="s">
        <v>2222</v>
      </c>
      <c r="D3077" s="681" t="str">
        <f>IFERROR(VLOOKUP(CONCATENATE($A3077,"T"),'05 APU'!$1:$1048576,3,),"")</f>
        <v/>
      </c>
      <c r="E3077" s="681" t="str">
        <f>IFERROR(VLOOKUP(CONCATENATE($A3077,"T2"),'05 APU'!$1:$1048576,3,),"")</f>
        <v/>
      </c>
      <c r="F3077" s="681" t="str">
        <f>IFERROR(VLOOKUP(CONCATENATE($A3077,"T3"),'05 APU'!$1:$1048576,3,),"")</f>
        <v/>
      </c>
      <c r="G3077" s="672" t="s">
        <v>168</v>
      </c>
      <c r="H3077" s="351"/>
      <c r="I3077" s="90">
        <f>IFERROR((VLOOKUP(CONCATENATE($A3077,"D"),'05 APU'!$1:$1048576,9,)),0)</f>
        <v>0</v>
      </c>
      <c r="J3077" s="90">
        <f t="shared" si="97"/>
        <v>0</v>
      </c>
      <c r="K3077" s="297" t="str">
        <f>IFERROR(VLOOKUP(CONCATENATE($A3077,"C"),'05 APU'!$1:$1048576,9,),"")</f>
        <v/>
      </c>
      <c r="L3077" s="297" t="str">
        <f>IFERROR(VLOOKUP(CONCATENATE($A3077,"B"),'05 APU'!$1:$1048576,9,),"")</f>
        <v/>
      </c>
      <c r="M3077" s="297" t="str">
        <f>IFERROR(VLOOKUP(CONCATENATE($A3077,"A"),'05 APU'!$1:$1048576,9,),"")</f>
        <v/>
      </c>
      <c r="N3077" s="86"/>
      <c r="O3077" s="90">
        <f>IFERROR(VLOOKUP(CONCATENATE($A3077,"D"),'05 APU'!$T:$AB,9,),0)</f>
        <v>0</v>
      </c>
      <c r="P3077" s="90">
        <f t="shared" si="96"/>
        <v>0</v>
      </c>
      <c r="Q3077" s="90">
        <f>IFERROR(VLOOKUP(CONCATENATE($A3077,"C"),'05 APU'!$T:$AB,9,),0)</f>
        <v>0</v>
      </c>
      <c r="R3077" s="90">
        <f>IFERROR(VLOOKUP(CONCATENATE($A3077,"B"),'05 APU'!$T:$AB,9,),0)</f>
        <v>0</v>
      </c>
      <c r="S3077" s="90">
        <f>IFERROR(VLOOKUP(CONCATENATE($A3077,"A"),'05 APU'!$T:$AB,9,),0)</f>
        <v>0</v>
      </c>
      <c r="U3077" s="421"/>
      <c r="V3077" s="424"/>
      <c r="W3077" s="429" t="s">
        <v>7203</v>
      </c>
    </row>
    <row r="3078" spans="1:23" ht="31.5" x14ac:dyDescent="0.25">
      <c r="A3078" s="88">
        <v>3068</v>
      </c>
      <c r="B3078" s="673" t="s">
        <v>5958</v>
      </c>
      <c r="C3078" s="684" t="s">
        <v>2224</v>
      </c>
      <c r="D3078" s="681" t="str">
        <f>IFERROR(VLOOKUP(CONCATENATE($A3078,"T"),'05 APU'!$1:$1048576,3,),"")</f>
        <v/>
      </c>
      <c r="E3078" s="681" t="str">
        <f>IFERROR(VLOOKUP(CONCATENATE($A3078,"T2"),'05 APU'!$1:$1048576,3,),"")</f>
        <v/>
      </c>
      <c r="F3078" s="681" t="str">
        <f>IFERROR(VLOOKUP(CONCATENATE($A3078,"T3"),'05 APU'!$1:$1048576,3,),"")</f>
        <v/>
      </c>
      <c r="G3078" s="672" t="s">
        <v>168</v>
      </c>
      <c r="H3078" s="351"/>
      <c r="I3078" s="90">
        <f>IFERROR((VLOOKUP(CONCATENATE($A3078,"D"),'05 APU'!$1:$1048576,9,)),0)</f>
        <v>0</v>
      </c>
      <c r="J3078" s="90">
        <f t="shared" si="97"/>
        <v>0</v>
      </c>
      <c r="K3078" s="297" t="str">
        <f>IFERROR(VLOOKUP(CONCATENATE($A3078,"C"),'05 APU'!$1:$1048576,9,),"")</f>
        <v/>
      </c>
      <c r="L3078" s="297" t="str">
        <f>IFERROR(VLOOKUP(CONCATENATE($A3078,"B"),'05 APU'!$1:$1048576,9,),"")</f>
        <v/>
      </c>
      <c r="M3078" s="297" t="str">
        <f>IFERROR(VLOOKUP(CONCATENATE($A3078,"A"),'05 APU'!$1:$1048576,9,),"")</f>
        <v/>
      </c>
      <c r="N3078" s="86"/>
      <c r="O3078" s="90">
        <f>IFERROR(VLOOKUP(CONCATENATE($A3078,"D"),'05 APU'!$T:$AB,9,),0)</f>
        <v>0</v>
      </c>
      <c r="P3078" s="90">
        <f t="shared" si="96"/>
        <v>0</v>
      </c>
      <c r="Q3078" s="90">
        <f>IFERROR(VLOOKUP(CONCATENATE($A3078,"C"),'05 APU'!$T:$AB,9,),0)</f>
        <v>0</v>
      </c>
      <c r="R3078" s="90">
        <f>IFERROR(VLOOKUP(CONCATENATE($A3078,"B"),'05 APU'!$T:$AB,9,),0)</f>
        <v>0</v>
      </c>
      <c r="S3078" s="90">
        <f>IFERROR(VLOOKUP(CONCATENATE($A3078,"A"),'05 APU'!$T:$AB,9,),0)</f>
        <v>0</v>
      </c>
      <c r="U3078" s="421"/>
      <c r="V3078" s="424"/>
      <c r="W3078" s="429" t="s">
        <v>7203</v>
      </c>
    </row>
    <row r="3079" spans="1:23" ht="31.5" x14ac:dyDescent="0.25">
      <c r="A3079" s="88">
        <v>3069</v>
      </c>
      <c r="B3079" s="673" t="s">
        <v>5959</v>
      </c>
      <c r="C3079" s="684" t="s">
        <v>2226</v>
      </c>
      <c r="D3079" s="681" t="str">
        <f>IFERROR(VLOOKUP(CONCATENATE($A3079,"T"),'05 APU'!$1:$1048576,3,),"")</f>
        <v/>
      </c>
      <c r="E3079" s="681" t="str">
        <f>IFERROR(VLOOKUP(CONCATENATE($A3079,"T2"),'05 APU'!$1:$1048576,3,),"")</f>
        <v/>
      </c>
      <c r="F3079" s="681" t="str">
        <f>IFERROR(VLOOKUP(CONCATENATE($A3079,"T3"),'05 APU'!$1:$1048576,3,),"")</f>
        <v/>
      </c>
      <c r="G3079" s="672" t="s">
        <v>168</v>
      </c>
      <c r="H3079" s="351"/>
      <c r="I3079" s="90">
        <f>IFERROR((VLOOKUP(CONCATENATE($A3079,"D"),'05 APU'!$1:$1048576,9,)),0)</f>
        <v>0</v>
      </c>
      <c r="J3079" s="90">
        <f t="shared" si="97"/>
        <v>0</v>
      </c>
      <c r="K3079" s="297" t="str">
        <f>IFERROR(VLOOKUP(CONCATENATE($A3079,"C"),'05 APU'!$1:$1048576,9,),"")</f>
        <v/>
      </c>
      <c r="L3079" s="297" t="str">
        <f>IFERROR(VLOOKUP(CONCATENATE($A3079,"B"),'05 APU'!$1:$1048576,9,),"")</f>
        <v/>
      </c>
      <c r="M3079" s="297" t="str">
        <f>IFERROR(VLOOKUP(CONCATENATE($A3079,"A"),'05 APU'!$1:$1048576,9,),"")</f>
        <v/>
      </c>
      <c r="N3079" s="86"/>
      <c r="O3079" s="90">
        <f>IFERROR(VLOOKUP(CONCATENATE($A3079,"D"),'05 APU'!$T:$AB,9,),0)</f>
        <v>0</v>
      </c>
      <c r="P3079" s="90">
        <f t="shared" si="96"/>
        <v>0</v>
      </c>
      <c r="Q3079" s="90">
        <f>IFERROR(VLOOKUP(CONCATENATE($A3079,"C"),'05 APU'!$T:$AB,9,),0)</f>
        <v>0</v>
      </c>
      <c r="R3079" s="90">
        <f>IFERROR(VLOOKUP(CONCATENATE($A3079,"B"),'05 APU'!$T:$AB,9,),0)</f>
        <v>0</v>
      </c>
      <c r="S3079" s="90">
        <f>IFERROR(VLOOKUP(CONCATENATE($A3079,"A"),'05 APU'!$T:$AB,9,),0)</f>
        <v>0</v>
      </c>
      <c r="U3079" s="421"/>
      <c r="V3079" s="424"/>
      <c r="W3079" s="429" t="s">
        <v>7203</v>
      </c>
    </row>
    <row r="3080" spans="1:23" ht="115.5" x14ac:dyDescent="0.25">
      <c r="A3080" s="88">
        <v>3070</v>
      </c>
      <c r="B3080" s="667" t="s">
        <v>7197</v>
      </c>
      <c r="C3080" s="678" t="s">
        <v>7198</v>
      </c>
      <c r="D3080" s="681" t="str">
        <f>IFERROR(VLOOKUP(CONCATENATE($A3080,"T"),'05 APU'!$1:$1048576,3,),"")</f>
        <v/>
      </c>
      <c r="E3080" s="681" t="str">
        <f>IFERROR(VLOOKUP(CONCATENATE($A3080,"T2"),'05 APU'!$1:$1048576,3,),"")</f>
        <v/>
      </c>
      <c r="F3080" s="681" t="str">
        <f>IFERROR(VLOOKUP(CONCATENATE($A3080,"T3"),'05 APU'!$1:$1048576,3,),"")</f>
        <v/>
      </c>
      <c r="G3080" s="669"/>
      <c r="H3080" s="351"/>
      <c r="I3080" s="90">
        <f>IFERROR((VLOOKUP(CONCATENATE($A3080,"D"),'05 APU'!$1:$1048576,9,)),0)</f>
        <v>0</v>
      </c>
      <c r="J3080" s="90">
        <f t="shared" si="97"/>
        <v>0</v>
      </c>
      <c r="K3080" s="297" t="str">
        <f>IFERROR(VLOOKUP(CONCATENATE($A3080,"C"),'05 APU'!$1:$1048576,9,),"")</f>
        <v/>
      </c>
      <c r="L3080" s="297" t="str">
        <f>IFERROR(VLOOKUP(CONCATENATE($A3080,"B"),'05 APU'!$1:$1048576,9,),"")</f>
        <v/>
      </c>
      <c r="M3080" s="297" t="str">
        <f>IFERROR(VLOOKUP(CONCATENATE($A3080,"A"),'05 APU'!$1:$1048576,9,),"")</f>
        <v/>
      </c>
      <c r="N3080" s="86"/>
      <c r="O3080" s="90">
        <f>IFERROR(VLOOKUP(CONCATENATE($A3080,"D"),'05 APU'!$T:$AB,9,),0)</f>
        <v>0</v>
      </c>
      <c r="P3080" s="90">
        <f t="shared" si="96"/>
        <v>0</v>
      </c>
      <c r="Q3080" s="90">
        <f>IFERROR(VLOOKUP(CONCATENATE($A3080,"C"),'05 APU'!$T:$AB,9,),0)</f>
        <v>0</v>
      </c>
      <c r="R3080" s="90">
        <f>IFERROR(VLOOKUP(CONCATENATE($A3080,"B"),'05 APU'!$T:$AB,9,),0)</f>
        <v>0</v>
      </c>
      <c r="S3080" s="90">
        <f>IFERROR(VLOOKUP(CONCATENATE($A3080,"A"),'05 APU'!$T:$AB,9,),0)</f>
        <v>0</v>
      </c>
      <c r="U3080" s="421"/>
      <c r="V3080" s="424"/>
      <c r="W3080" s="429"/>
    </row>
    <row r="3081" spans="1:23" x14ac:dyDescent="0.25">
      <c r="A3081" s="88">
        <v>3071</v>
      </c>
      <c r="B3081" s="669" t="s">
        <v>5960</v>
      </c>
      <c r="C3081" s="684" t="s">
        <v>2228</v>
      </c>
      <c r="D3081" s="681" t="str">
        <f>IFERROR(VLOOKUP(CONCATENATE($A3081,"T"),'05 APU'!$1:$1048576,3,),"")</f>
        <v/>
      </c>
      <c r="E3081" s="681" t="str">
        <f>IFERROR(VLOOKUP(CONCATENATE($A3081,"T2"),'05 APU'!$1:$1048576,3,),"")</f>
        <v/>
      </c>
      <c r="F3081" s="681" t="str">
        <f>IFERROR(VLOOKUP(CONCATENATE($A3081,"T3"),'05 APU'!$1:$1048576,3,),"")</f>
        <v/>
      </c>
      <c r="G3081" s="672" t="s">
        <v>168</v>
      </c>
      <c r="H3081" s="351"/>
      <c r="I3081" s="90">
        <f>IFERROR((VLOOKUP(CONCATENATE($A3081,"D"),'05 APU'!$1:$1048576,9,)),0)</f>
        <v>0</v>
      </c>
      <c r="J3081" s="90">
        <f t="shared" si="97"/>
        <v>0</v>
      </c>
      <c r="K3081" s="297" t="str">
        <f>IFERROR(VLOOKUP(CONCATENATE($A3081,"C"),'05 APU'!$1:$1048576,9,),"")</f>
        <v/>
      </c>
      <c r="L3081" s="297" t="str">
        <f>IFERROR(VLOOKUP(CONCATENATE($A3081,"B"),'05 APU'!$1:$1048576,9,),"")</f>
        <v/>
      </c>
      <c r="M3081" s="297" t="str">
        <f>IFERROR(VLOOKUP(CONCATENATE($A3081,"A"),'05 APU'!$1:$1048576,9,),"")</f>
        <v/>
      </c>
      <c r="N3081" s="86"/>
      <c r="O3081" s="90">
        <f>IFERROR(VLOOKUP(CONCATENATE($A3081,"D"),'05 APU'!$T:$AB,9,),0)</f>
        <v>0</v>
      </c>
      <c r="P3081" s="90">
        <f t="shared" si="96"/>
        <v>0</v>
      </c>
      <c r="Q3081" s="90">
        <f>IFERROR(VLOOKUP(CONCATENATE($A3081,"C"),'05 APU'!$T:$AB,9,),0)</f>
        <v>0</v>
      </c>
      <c r="R3081" s="90">
        <f>IFERROR(VLOOKUP(CONCATENATE($A3081,"B"),'05 APU'!$T:$AB,9,),0)</f>
        <v>0</v>
      </c>
      <c r="S3081" s="90">
        <f>IFERROR(VLOOKUP(CONCATENATE($A3081,"A"),'05 APU'!$T:$AB,9,),0)</f>
        <v>0</v>
      </c>
      <c r="U3081" s="421"/>
      <c r="V3081" s="424"/>
      <c r="W3081" s="429" t="s">
        <v>7203</v>
      </c>
    </row>
    <row r="3082" spans="1:23" x14ac:dyDescent="0.25">
      <c r="A3082" s="88">
        <v>3072</v>
      </c>
      <c r="B3082" s="669" t="s">
        <v>5961</v>
      </c>
      <c r="C3082" s="684" t="s">
        <v>2230</v>
      </c>
      <c r="D3082" s="681" t="str">
        <f>IFERROR(VLOOKUP(CONCATENATE($A3082,"T"),'05 APU'!$1:$1048576,3,),"")</f>
        <v/>
      </c>
      <c r="E3082" s="681" t="str">
        <f>IFERROR(VLOOKUP(CONCATENATE($A3082,"T2"),'05 APU'!$1:$1048576,3,),"")</f>
        <v/>
      </c>
      <c r="F3082" s="681" t="str">
        <f>IFERROR(VLOOKUP(CONCATENATE($A3082,"T3"),'05 APU'!$1:$1048576,3,),"")</f>
        <v/>
      </c>
      <c r="G3082" s="672" t="s">
        <v>168</v>
      </c>
      <c r="H3082" s="351"/>
      <c r="I3082" s="90">
        <f>IFERROR((VLOOKUP(CONCATENATE($A3082,"D"),'05 APU'!$1:$1048576,9,)),0)</f>
        <v>0</v>
      </c>
      <c r="J3082" s="90">
        <f t="shared" si="97"/>
        <v>0</v>
      </c>
      <c r="K3082" s="297" t="str">
        <f>IFERROR(VLOOKUP(CONCATENATE($A3082,"C"),'05 APU'!$1:$1048576,9,),"")</f>
        <v/>
      </c>
      <c r="L3082" s="297" t="str">
        <f>IFERROR(VLOOKUP(CONCATENATE($A3082,"B"),'05 APU'!$1:$1048576,9,),"")</f>
        <v/>
      </c>
      <c r="M3082" s="297" t="str">
        <f>IFERROR(VLOOKUP(CONCATENATE($A3082,"A"),'05 APU'!$1:$1048576,9,),"")</f>
        <v/>
      </c>
      <c r="N3082" s="86"/>
      <c r="O3082" s="90">
        <f>IFERROR(VLOOKUP(CONCATENATE($A3082,"D"),'05 APU'!$T:$AB,9,),0)</f>
        <v>0</v>
      </c>
      <c r="P3082" s="90">
        <f t="shared" si="96"/>
        <v>0</v>
      </c>
      <c r="Q3082" s="90">
        <f>IFERROR(VLOOKUP(CONCATENATE($A3082,"C"),'05 APU'!$T:$AB,9,),0)</f>
        <v>0</v>
      </c>
      <c r="R3082" s="90">
        <f>IFERROR(VLOOKUP(CONCATENATE($A3082,"B"),'05 APU'!$T:$AB,9,),0)</f>
        <v>0</v>
      </c>
      <c r="S3082" s="90">
        <f>IFERROR(VLOOKUP(CONCATENATE($A3082,"A"),'05 APU'!$T:$AB,9,),0)</f>
        <v>0</v>
      </c>
      <c r="U3082" s="421"/>
      <c r="V3082" s="424"/>
      <c r="W3082" s="429" t="s">
        <v>7203</v>
      </c>
    </row>
    <row r="3083" spans="1:23" x14ac:dyDescent="0.25">
      <c r="A3083" s="88">
        <v>3073</v>
      </c>
      <c r="B3083" s="669" t="s">
        <v>5962</v>
      </c>
      <c r="C3083" s="684" t="s">
        <v>2232</v>
      </c>
      <c r="D3083" s="681" t="str">
        <f>IFERROR(VLOOKUP(CONCATENATE($A3083,"T"),'05 APU'!$1:$1048576,3,),"")</f>
        <v/>
      </c>
      <c r="E3083" s="681" t="str">
        <f>IFERROR(VLOOKUP(CONCATENATE($A3083,"T2"),'05 APU'!$1:$1048576,3,),"")</f>
        <v/>
      </c>
      <c r="F3083" s="681" t="str">
        <f>IFERROR(VLOOKUP(CONCATENATE($A3083,"T3"),'05 APU'!$1:$1048576,3,),"")</f>
        <v/>
      </c>
      <c r="G3083" s="672" t="s">
        <v>168</v>
      </c>
      <c r="H3083" s="351"/>
      <c r="I3083" s="90">
        <f>IFERROR((VLOOKUP(CONCATENATE($A3083,"D"),'05 APU'!$1:$1048576,9,)),0)</f>
        <v>0</v>
      </c>
      <c r="J3083" s="90">
        <f t="shared" si="97"/>
        <v>0</v>
      </c>
      <c r="K3083" s="297" t="str">
        <f>IFERROR(VLOOKUP(CONCATENATE($A3083,"C"),'05 APU'!$1:$1048576,9,),"")</f>
        <v/>
      </c>
      <c r="L3083" s="297" t="str">
        <f>IFERROR(VLOOKUP(CONCATENATE($A3083,"B"),'05 APU'!$1:$1048576,9,),"")</f>
        <v/>
      </c>
      <c r="M3083" s="297" t="str">
        <f>IFERROR(VLOOKUP(CONCATENATE($A3083,"A"),'05 APU'!$1:$1048576,9,),"")</f>
        <v/>
      </c>
      <c r="N3083" s="86"/>
      <c r="O3083" s="90">
        <f>IFERROR(VLOOKUP(CONCATENATE($A3083,"D"),'05 APU'!$T:$AB,9,),0)</f>
        <v>0</v>
      </c>
      <c r="P3083" s="90">
        <f t="shared" ref="P3083:P3146" si="98">IFERROR($O3083*$H3083,0)</f>
        <v>0</v>
      </c>
      <c r="Q3083" s="90">
        <f>IFERROR(VLOOKUP(CONCATENATE($A3083,"C"),'05 APU'!$T:$AB,9,),0)</f>
        <v>0</v>
      </c>
      <c r="R3083" s="90">
        <f>IFERROR(VLOOKUP(CONCATENATE($A3083,"B"),'05 APU'!$T:$AB,9,),0)</f>
        <v>0</v>
      </c>
      <c r="S3083" s="90">
        <f>IFERROR(VLOOKUP(CONCATENATE($A3083,"A"),'05 APU'!$T:$AB,9,),0)</f>
        <v>0</v>
      </c>
      <c r="U3083" s="421"/>
      <c r="V3083" s="424"/>
      <c r="W3083" s="429" t="s">
        <v>7203</v>
      </c>
    </row>
    <row r="3084" spans="1:23" x14ac:dyDescent="0.25">
      <c r="A3084" s="88">
        <v>3074</v>
      </c>
      <c r="B3084" s="669" t="s">
        <v>5963</v>
      </c>
      <c r="C3084" s="684" t="s">
        <v>2234</v>
      </c>
      <c r="D3084" s="681" t="str">
        <f>IFERROR(VLOOKUP(CONCATENATE($A3084,"T"),'05 APU'!$1:$1048576,3,),"")</f>
        <v/>
      </c>
      <c r="E3084" s="681" t="str">
        <f>IFERROR(VLOOKUP(CONCATENATE($A3084,"T2"),'05 APU'!$1:$1048576,3,),"")</f>
        <v/>
      </c>
      <c r="F3084" s="681" t="str">
        <f>IFERROR(VLOOKUP(CONCATENATE($A3084,"T3"),'05 APU'!$1:$1048576,3,),"")</f>
        <v/>
      </c>
      <c r="G3084" s="672" t="s">
        <v>168</v>
      </c>
      <c r="H3084" s="351"/>
      <c r="I3084" s="90">
        <f>IFERROR((VLOOKUP(CONCATENATE($A3084,"D"),'05 APU'!$1:$1048576,9,)),0)</f>
        <v>0</v>
      </c>
      <c r="J3084" s="90">
        <f t="shared" si="97"/>
        <v>0</v>
      </c>
      <c r="K3084" s="297" t="str">
        <f>IFERROR(VLOOKUP(CONCATENATE($A3084,"C"),'05 APU'!$1:$1048576,9,),"")</f>
        <v/>
      </c>
      <c r="L3084" s="297" t="str">
        <f>IFERROR(VLOOKUP(CONCATENATE($A3084,"B"),'05 APU'!$1:$1048576,9,),"")</f>
        <v/>
      </c>
      <c r="M3084" s="297" t="str">
        <f>IFERROR(VLOOKUP(CONCATENATE($A3084,"A"),'05 APU'!$1:$1048576,9,),"")</f>
        <v/>
      </c>
      <c r="N3084" s="86"/>
      <c r="O3084" s="90">
        <f>IFERROR(VLOOKUP(CONCATENATE($A3084,"D"),'05 APU'!$T:$AB,9,),0)</f>
        <v>0</v>
      </c>
      <c r="P3084" s="90">
        <f t="shared" si="98"/>
        <v>0</v>
      </c>
      <c r="Q3084" s="90">
        <f>IFERROR(VLOOKUP(CONCATENATE($A3084,"C"),'05 APU'!$T:$AB,9,),0)</f>
        <v>0</v>
      </c>
      <c r="R3084" s="90">
        <f>IFERROR(VLOOKUP(CONCATENATE($A3084,"B"),'05 APU'!$T:$AB,9,),0)</f>
        <v>0</v>
      </c>
      <c r="S3084" s="90">
        <f>IFERROR(VLOOKUP(CONCATENATE($A3084,"A"),'05 APU'!$T:$AB,9,),0)</f>
        <v>0</v>
      </c>
      <c r="U3084" s="421"/>
      <c r="V3084" s="424"/>
      <c r="W3084" s="429" t="s">
        <v>7203</v>
      </c>
    </row>
    <row r="3085" spans="1:23" x14ac:dyDescent="0.25">
      <c r="A3085" s="88">
        <v>3075</v>
      </c>
      <c r="B3085" s="669" t="s">
        <v>5964</v>
      </c>
      <c r="C3085" s="684" t="s">
        <v>2236</v>
      </c>
      <c r="D3085" s="681" t="str">
        <f>IFERROR(VLOOKUP(CONCATENATE($A3085,"T"),'05 APU'!$1:$1048576,3,),"")</f>
        <v/>
      </c>
      <c r="E3085" s="681" t="str">
        <f>IFERROR(VLOOKUP(CONCATENATE($A3085,"T2"),'05 APU'!$1:$1048576,3,),"")</f>
        <v/>
      </c>
      <c r="F3085" s="681" t="str">
        <f>IFERROR(VLOOKUP(CONCATENATE($A3085,"T3"),'05 APU'!$1:$1048576,3,),"")</f>
        <v/>
      </c>
      <c r="G3085" s="672" t="s">
        <v>168</v>
      </c>
      <c r="H3085" s="351"/>
      <c r="I3085" s="90">
        <f>IFERROR((VLOOKUP(CONCATENATE($A3085,"D"),'05 APU'!$1:$1048576,9,)),0)</f>
        <v>0</v>
      </c>
      <c r="J3085" s="90">
        <f t="shared" si="97"/>
        <v>0</v>
      </c>
      <c r="K3085" s="297" t="str">
        <f>IFERROR(VLOOKUP(CONCATENATE($A3085,"C"),'05 APU'!$1:$1048576,9,),"")</f>
        <v/>
      </c>
      <c r="L3085" s="297" t="str">
        <f>IFERROR(VLOOKUP(CONCATENATE($A3085,"B"),'05 APU'!$1:$1048576,9,),"")</f>
        <v/>
      </c>
      <c r="M3085" s="297" t="str">
        <f>IFERROR(VLOOKUP(CONCATENATE($A3085,"A"),'05 APU'!$1:$1048576,9,),"")</f>
        <v/>
      </c>
      <c r="N3085" s="86"/>
      <c r="O3085" s="90">
        <f>IFERROR(VLOOKUP(CONCATENATE($A3085,"D"),'05 APU'!$T:$AB,9,),0)</f>
        <v>0</v>
      </c>
      <c r="P3085" s="90">
        <f t="shared" si="98"/>
        <v>0</v>
      </c>
      <c r="Q3085" s="90">
        <f>IFERROR(VLOOKUP(CONCATENATE($A3085,"C"),'05 APU'!$T:$AB,9,),0)</f>
        <v>0</v>
      </c>
      <c r="R3085" s="90">
        <f>IFERROR(VLOOKUP(CONCATENATE($A3085,"B"),'05 APU'!$T:$AB,9,),0)</f>
        <v>0</v>
      </c>
      <c r="S3085" s="90">
        <f>IFERROR(VLOOKUP(CONCATENATE($A3085,"A"),'05 APU'!$T:$AB,9,),0)</f>
        <v>0</v>
      </c>
      <c r="U3085" s="421"/>
      <c r="V3085" s="424"/>
      <c r="W3085" s="429" t="s">
        <v>7203</v>
      </c>
    </row>
    <row r="3086" spans="1:23" x14ac:dyDescent="0.25">
      <c r="A3086" s="88">
        <v>3076</v>
      </c>
      <c r="B3086" s="669" t="s">
        <v>5965</v>
      </c>
      <c r="C3086" s="684" t="s">
        <v>2238</v>
      </c>
      <c r="D3086" s="681" t="str">
        <f>IFERROR(VLOOKUP(CONCATENATE($A3086,"T"),'05 APU'!$1:$1048576,3,),"")</f>
        <v/>
      </c>
      <c r="E3086" s="681" t="str">
        <f>IFERROR(VLOOKUP(CONCATENATE($A3086,"T2"),'05 APU'!$1:$1048576,3,),"")</f>
        <v/>
      </c>
      <c r="F3086" s="681" t="str">
        <f>IFERROR(VLOOKUP(CONCATENATE($A3086,"T3"),'05 APU'!$1:$1048576,3,),"")</f>
        <v/>
      </c>
      <c r="G3086" s="672" t="s">
        <v>168</v>
      </c>
      <c r="H3086" s="351"/>
      <c r="I3086" s="90">
        <f>IFERROR((VLOOKUP(CONCATENATE($A3086,"D"),'05 APU'!$1:$1048576,9,)),0)</f>
        <v>0</v>
      </c>
      <c r="J3086" s="90">
        <f t="shared" si="97"/>
        <v>0</v>
      </c>
      <c r="K3086" s="297" t="str">
        <f>IFERROR(VLOOKUP(CONCATENATE($A3086,"C"),'05 APU'!$1:$1048576,9,),"")</f>
        <v/>
      </c>
      <c r="L3086" s="297" t="str">
        <f>IFERROR(VLOOKUP(CONCATENATE($A3086,"B"),'05 APU'!$1:$1048576,9,),"")</f>
        <v/>
      </c>
      <c r="M3086" s="297" t="str">
        <f>IFERROR(VLOOKUP(CONCATENATE($A3086,"A"),'05 APU'!$1:$1048576,9,),"")</f>
        <v/>
      </c>
      <c r="N3086" s="86"/>
      <c r="O3086" s="90">
        <f>IFERROR(VLOOKUP(CONCATENATE($A3086,"D"),'05 APU'!$T:$AB,9,),0)</f>
        <v>0</v>
      </c>
      <c r="P3086" s="90">
        <f t="shared" si="98"/>
        <v>0</v>
      </c>
      <c r="Q3086" s="90">
        <f>IFERROR(VLOOKUP(CONCATENATE($A3086,"C"),'05 APU'!$T:$AB,9,),0)</f>
        <v>0</v>
      </c>
      <c r="R3086" s="90">
        <f>IFERROR(VLOOKUP(CONCATENATE($A3086,"B"),'05 APU'!$T:$AB,9,),0)</f>
        <v>0</v>
      </c>
      <c r="S3086" s="90">
        <f>IFERROR(VLOOKUP(CONCATENATE($A3086,"A"),'05 APU'!$T:$AB,9,),0)</f>
        <v>0</v>
      </c>
      <c r="U3086" s="421"/>
      <c r="V3086" s="424"/>
      <c r="W3086" s="429" t="s">
        <v>7203</v>
      </c>
    </row>
    <row r="3087" spans="1:23" x14ac:dyDescent="0.25">
      <c r="A3087" s="88">
        <v>3077</v>
      </c>
      <c r="B3087" s="667" t="s">
        <v>7199</v>
      </c>
      <c r="C3087" s="678" t="s">
        <v>7200</v>
      </c>
      <c r="D3087" s="681" t="str">
        <f>IFERROR(VLOOKUP(CONCATENATE($A3087,"T"),'05 APU'!$1:$1048576,3,),"")</f>
        <v/>
      </c>
      <c r="E3087" s="681" t="str">
        <f>IFERROR(VLOOKUP(CONCATENATE($A3087,"T2"),'05 APU'!$1:$1048576,3,),"")</f>
        <v/>
      </c>
      <c r="F3087" s="681" t="str">
        <f>IFERROR(VLOOKUP(CONCATENATE($A3087,"T3"),'05 APU'!$1:$1048576,3,),"")</f>
        <v/>
      </c>
      <c r="G3087" s="669"/>
      <c r="H3087" s="351"/>
      <c r="I3087" s="90">
        <f>IFERROR((VLOOKUP(CONCATENATE($A3087,"D"),'05 APU'!$1:$1048576,9,)),0)</f>
        <v>0</v>
      </c>
      <c r="J3087" s="90">
        <f t="shared" si="97"/>
        <v>0</v>
      </c>
      <c r="K3087" s="297" t="str">
        <f>IFERROR(VLOOKUP(CONCATENATE($A3087,"C"),'05 APU'!$1:$1048576,9,),"")</f>
        <v/>
      </c>
      <c r="L3087" s="297" t="str">
        <f>IFERROR(VLOOKUP(CONCATENATE($A3087,"B"),'05 APU'!$1:$1048576,9,),"")</f>
        <v/>
      </c>
      <c r="M3087" s="297" t="str">
        <f>IFERROR(VLOOKUP(CONCATENATE($A3087,"A"),'05 APU'!$1:$1048576,9,),"")</f>
        <v/>
      </c>
      <c r="N3087" s="86"/>
      <c r="O3087" s="90">
        <f>IFERROR(VLOOKUP(CONCATENATE($A3087,"D"),'05 APU'!$T:$AB,9,),0)</f>
        <v>0</v>
      </c>
      <c r="P3087" s="90">
        <f t="shared" si="98"/>
        <v>0</v>
      </c>
      <c r="Q3087" s="90">
        <f>IFERROR(VLOOKUP(CONCATENATE($A3087,"C"),'05 APU'!$T:$AB,9,),0)</f>
        <v>0</v>
      </c>
      <c r="R3087" s="90">
        <f>IFERROR(VLOOKUP(CONCATENATE($A3087,"B"),'05 APU'!$T:$AB,9,),0)</f>
        <v>0</v>
      </c>
      <c r="S3087" s="90">
        <f>IFERROR(VLOOKUP(CONCATENATE($A3087,"A"),'05 APU'!$T:$AB,9,),0)</f>
        <v>0</v>
      </c>
      <c r="U3087" s="421"/>
      <c r="V3087" s="424"/>
      <c r="W3087" s="429"/>
    </row>
    <row r="3088" spans="1:23" ht="42" x14ac:dyDescent="0.25">
      <c r="A3088" s="88">
        <v>3078</v>
      </c>
      <c r="B3088" s="673" t="s">
        <v>5966</v>
      </c>
      <c r="C3088" s="682" t="s">
        <v>7090</v>
      </c>
      <c r="D3088" s="681" t="str">
        <f>IFERROR(VLOOKUP(CONCATENATE($A3088,"T"),'05 APU'!$1:$1048576,3,),"")</f>
        <v/>
      </c>
      <c r="E3088" s="681" t="str">
        <f>IFERROR(VLOOKUP(CONCATENATE($A3088,"T2"),'05 APU'!$1:$1048576,3,),"")</f>
        <v/>
      </c>
      <c r="F3088" s="681" t="str">
        <f>IFERROR(VLOOKUP(CONCATENATE($A3088,"T3"),'05 APU'!$1:$1048576,3,),"")</f>
        <v/>
      </c>
      <c r="G3088" s="672" t="s">
        <v>168</v>
      </c>
      <c r="H3088" s="351"/>
      <c r="I3088" s="90">
        <f>IFERROR((VLOOKUP(CONCATENATE($A3088,"D"),'05 APU'!$1:$1048576,9,)),0)</f>
        <v>0</v>
      </c>
      <c r="J3088" s="90">
        <f t="shared" si="97"/>
        <v>0</v>
      </c>
      <c r="K3088" s="297" t="str">
        <f>IFERROR(VLOOKUP(CONCATENATE($A3088,"C"),'05 APU'!$1:$1048576,9,),"")</f>
        <v/>
      </c>
      <c r="L3088" s="297" t="str">
        <f>IFERROR(VLOOKUP(CONCATENATE($A3088,"B"),'05 APU'!$1:$1048576,9,),"")</f>
        <v/>
      </c>
      <c r="M3088" s="297" t="str">
        <f>IFERROR(VLOOKUP(CONCATENATE($A3088,"A"),'05 APU'!$1:$1048576,9,),"")</f>
        <v/>
      </c>
      <c r="N3088" s="86"/>
      <c r="O3088" s="90">
        <f>IFERROR(VLOOKUP(CONCATENATE($A3088,"D"),'05 APU'!$T:$AB,9,),0)</f>
        <v>0</v>
      </c>
      <c r="P3088" s="90">
        <f t="shared" si="98"/>
        <v>0</v>
      </c>
      <c r="Q3088" s="90">
        <f>IFERROR(VLOOKUP(CONCATENATE($A3088,"C"),'05 APU'!$T:$AB,9,),0)</f>
        <v>0</v>
      </c>
      <c r="R3088" s="90">
        <f>IFERROR(VLOOKUP(CONCATENATE($A3088,"B"),'05 APU'!$T:$AB,9,),0)</f>
        <v>0</v>
      </c>
      <c r="S3088" s="90">
        <f>IFERROR(VLOOKUP(CONCATENATE($A3088,"A"),'05 APU'!$T:$AB,9,),0)</f>
        <v>0</v>
      </c>
      <c r="U3088" s="421"/>
      <c r="V3088" s="424"/>
      <c r="W3088" s="429" t="s">
        <v>7203</v>
      </c>
    </row>
    <row r="3089" spans="1:23" ht="42" x14ac:dyDescent="0.25">
      <c r="A3089" s="88">
        <v>3079</v>
      </c>
      <c r="B3089" s="673" t="s">
        <v>5967</v>
      </c>
      <c r="C3089" s="682" t="s">
        <v>7091</v>
      </c>
      <c r="D3089" s="681" t="str">
        <f>IFERROR(VLOOKUP(CONCATENATE($A3089,"T"),'05 APU'!$1:$1048576,3,),"")</f>
        <v/>
      </c>
      <c r="E3089" s="681" t="str">
        <f>IFERROR(VLOOKUP(CONCATENATE($A3089,"T2"),'05 APU'!$1:$1048576,3,),"")</f>
        <v/>
      </c>
      <c r="F3089" s="681" t="str">
        <f>IFERROR(VLOOKUP(CONCATENATE($A3089,"T3"),'05 APU'!$1:$1048576,3,),"")</f>
        <v/>
      </c>
      <c r="G3089" s="672" t="s">
        <v>168</v>
      </c>
      <c r="H3089" s="351"/>
      <c r="I3089" s="90">
        <f>IFERROR((VLOOKUP(CONCATENATE($A3089,"D"),'05 APU'!$1:$1048576,9,)),0)</f>
        <v>0</v>
      </c>
      <c r="J3089" s="90">
        <f t="shared" si="97"/>
        <v>0</v>
      </c>
      <c r="K3089" s="297" t="str">
        <f>IFERROR(VLOOKUP(CONCATENATE($A3089,"C"),'05 APU'!$1:$1048576,9,),"")</f>
        <v/>
      </c>
      <c r="L3089" s="297" t="str">
        <f>IFERROR(VLOOKUP(CONCATENATE($A3089,"B"),'05 APU'!$1:$1048576,9,),"")</f>
        <v/>
      </c>
      <c r="M3089" s="297" t="str">
        <f>IFERROR(VLOOKUP(CONCATENATE($A3089,"A"),'05 APU'!$1:$1048576,9,),"")</f>
        <v/>
      </c>
      <c r="N3089" s="86"/>
      <c r="O3089" s="90">
        <f>IFERROR(VLOOKUP(CONCATENATE($A3089,"D"),'05 APU'!$T:$AB,9,),0)</f>
        <v>0</v>
      </c>
      <c r="P3089" s="90">
        <f t="shared" si="98"/>
        <v>0</v>
      </c>
      <c r="Q3089" s="90">
        <f>IFERROR(VLOOKUP(CONCATENATE($A3089,"C"),'05 APU'!$T:$AB,9,),0)</f>
        <v>0</v>
      </c>
      <c r="R3089" s="90">
        <f>IFERROR(VLOOKUP(CONCATENATE($A3089,"B"),'05 APU'!$T:$AB,9,),0)</f>
        <v>0</v>
      </c>
      <c r="S3089" s="90">
        <f>IFERROR(VLOOKUP(CONCATENATE($A3089,"A"),'05 APU'!$T:$AB,9,),0)</f>
        <v>0</v>
      </c>
      <c r="U3089" s="421"/>
      <c r="V3089" s="424"/>
      <c r="W3089" s="429" t="s">
        <v>7203</v>
      </c>
    </row>
    <row r="3090" spans="1:23" x14ac:dyDescent="0.25">
      <c r="A3090" s="88">
        <v>3080</v>
      </c>
      <c r="B3090" s="673" t="s">
        <v>5968</v>
      </c>
      <c r="C3090" s="682" t="s">
        <v>7092</v>
      </c>
      <c r="D3090" s="681" t="str">
        <f>IFERROR(VLOOKUP(CONCATENATE($A3090,"T"),'05 APU'!$1:$1048576,3,),"")</f>
        <v/>
      </c>
      <c r="E3090" s="681" t="str">
        <f>IFERROR(VLOOKUP(CONCATENATE($A3090,"T2"),'05 APU'!$1:$1048576,3,),"")</f>
        <v/>
      </c>
      <c r="F3090" s="681" t="str">
        <f>IFERROR(VLOOKUP(CONCATENATE($A3090,"T3"),'05 APU'!$1:$1048576,3,),"")</f>
        <v/>
      </c>
      <c r="G3090" s="672" t="s">
        <v>168</v>
      </c>
      <c r="H3090" s="351"/>
      <c r="I3090" s="90">
        <f>IFERROR((VLOOKUP(CONCATENATE($A3090,"D"),'05 APU'!$1:$1048576,9,)),0)</f>
        <v>0</v>
      </c>
      <c r="J3090" s="90">
        <f t="shared" si="97"/>
        <v>0</v>
      </c>
      <c r="K3090" s="297" t="str">
        <f>IFERROR(VLOOKUP(CONCATENATE($A3090,"C"),'05 APU'!$1:$1048576,9,),"")</f>
        <v/>
      </c>
      <c r="L3090" s="297" t="str">
        <f>IFERROR(VLOOKUP(CONCATENATE($A3090,"B"),'05 APU'!$1:$1048576,9,),"")</f>
        <v/>
      </c>
      <c r="M3090" s="297" t="str">
        <f>IFERROR(VLOOKUP(CONCATENATE($A3090,"A"),'05 APU'!$1:$1048576,9,),"")</f>
        <v/>
      </c>
      <c r="N3090" s="86"/>
      <c r="O3090" s="90">
        <f>IFERROR(VLOOKUP(CONCATENATE($A3090,"D"),'05 APU'!$T:$AB,9,),0)</f>
        <v>0</v>
      </c>
      <c r="P3090" s="90">
        <f t="shared" si="98"/>
        <v>0</v>
      </c>
      <c r="Q3090" s="90">
        <f>IFERROR(VLOOKUP(CONCATENATE($A3090,"C"),'05 APU'!$T:$AB,9,),0)</f>
        <v>0</v>
      </c>
      <c r="R3090" s="90">
        <f>IFERROR(VLOOKUP(CONCATENATE($A3090,"B"),'05 APU'!$T:$AB,9,),0)</f>
        <v>0</v>
      </c>
      <c r="S3090" s="90">
        <f>IFERROR(VLOOKUP(CONCATENATE($A3090,"A"),'05 APU'!$T:$AB,9,),0)</f>
        <v>0</v>
      </c>
      <c r="U3090" s="421"/>
      <c r="V3090" s="424"/>
      <c r="W3090" s="429" t="s">
        <v>7203</v>
      </c>
    </row>
    <row r="3091" spans="1:23" x14ac:dyDescent="0.25">
      <c r="A3091" s="88">
        <v>3081</v>
      </c>
      <c r="B3091" s="673" t="s">
        <v>5969</v>
      </c>
      <c r="C3091" s="682" t="s">
        <v>7093</v>
      </c>
      <c r="D3091" s="681" t="str">
        <f>IFERROR(VLOOKUP(CONCATENATE($A3091,"T"),'05 APU'!$1:$1048576,3,),"")</f>
        <v/>
      </c>
      <c r="E3091" s="681" t="str">
        <f>IFERROR(VLOOKUP(CONCATENATE($A3091,"T2"),'05 APU'!$1:$1048576,3,),"")</f>
        <v/>
      </c>
      <c r="F3091" s="681" t="str">
        <f>IFERROR(VLOOKUP(CONCATENATE($A3091,"T3"),'05 APU'!$1:$1048576,3,),"")</f>
        <v/>
      </c>
      <c r="G3091" s="672" t="s">
        <v>168</v>
      </c>
      <c r="H3091" s="351"/>
      <c r="I3091" s="90">
        <f>IFERROR((VLOOKUP(CONCATENATE($A3091,"D"),'05 APU'!$1:$1048576,9,)),0)</f>
        <v>0</v>
      </c>
      <c r="J3091" s="90">
        <f t="shared" si="97"/>
        <v>0</v>
      </c>
      <c r="K3091" s="297" t="str">
        <f>IFERROR(VLOOKUP(CONCATENATE($A3091,"C"),'05 APU'!$1:$1048576,9,),"")</f>
        <v/>
      </c>
      <c r="L3091" s="297" t="str">
        <f>IFERROR(VLOOKUP(CONCATENATE($A3091,"B"),'05 APU'!$1:$1048576,9,),"")</f>
        <v/>
      </c>
      <c r="M3091" s="297" t="str">
        <f>IFERROR(VLOOKUP(CONCATENATE($A3091,"A"),'05 APU'!$1:$1048576,9,),"")</f>
        <v/>
      </c>
      <c r="N3091" s="86"/>
      <c r="O3091" s="90">
        <f>IFERROR(VLOOKUP(CONCATENATE($A3091,"D"),'05 APU'!$T:$AB,9,),0)</f>
        <v>0</v>
      </c>
      <c r="P3091" s="90">
        <f t="shared" si="98"/>
        <v>0</v>
      </c>
      <c r="Q3091" s="90">
        <f>IFERROR(VLOOKUP(CONCATENATE($A3091,"C"),'05 APU'!$T:$AB,9,),0)</f>
        <v>0</v>
      </c>
      <c r="R3091" s="90">
        <f>IFERROR(VLOOKUP(CONCATENATE($A3091,"B"),'05 APU'!$T:$AB,9,),0)</f>
        <v>0</v>
      </c>
      <c r="S3091" s="90">
        <f>IFERROR(VLOOKUP(CONCATENATE($A3091,"A"),'05 APU'!$T:$AB,9,),0)</f>
        <v>0</v>
      </c>
      <c r="U3091" s="421"/>
      <c r="V3091" s="424"/>
      <c r="W3091" s="429" t="s">
        <v>7203</v>
      </c>
    </row>
    <row r="3092" spans="1:23" x14ac:dyDescent="0.25">
      <c r="A3092" s="88">
        <v>3082</v>
      </c>
      <c r="B3092" s="673" t="s">
        <v>5970</v>
      </c>
      <c r="C3092" s="682" t="s">
        <v>7094</v>
      </c>
      <c r="D3092" s="681" t="str">
        <f>IFERROR(VLOOKUP(CONCATENATE($A3092,"T"),'05 APU'!$1:$1048576,3,),"")</f>
        <v/>
      </c>
      <c r="E3092" s="681" t="str">
        <f>IFERROR(VLOOKUP(CONCATENATE($A3092,"T2"),'05 APU'!$1:$1048576,3,),"")</f>
        <v/>
      </c>
      <c r="F3092" s="681" t="str">
        <f>IFERROR(VLOOKUP(CONCATENATE($A3092,"T3"),'05 APU'!$1:$1048576,3,),"")</f>
        <v/>
      </c>
      <c r="G3092" s="672" t="s">
        <v>168</v>
      </c>
      <c r="H3092" s="351"/>
      <c r="I3092" s="90">
        <f>IFERROR((VLOOKUP(CONCATENATE($A3092,"D"),'05 APU'!$1:$1048576,9,)),0)</f>
        <v>0</v>
      </c>
      <c r="J3092" s="90">
        <f t="shared" si="97"/>
        <v>0</v>
      </c>
      <c r="K3092" s="297" t="str">
        <f>IFERROR(VLOOKUP(CONCATENATE($A3092,"C"),'05 APU'!$1:$1048576,9,),"")</f>
        <v/>
      </c>
      <c r="L3092" s="297" t="str">
        <f>IFERROR(VLOOKUP(CONCATENATE($A3092,"B"),'05 APU'!$1:$1048576,9,),"")</f>
        <v/>
      </c>
      <c r="M3092" s="297" t="str">
        <f>IFERROR(VLOOKUP(CONCATENATE($A3092,"A"),'05 APU'!$1:$1048576,9,),"")</f>
        <v/>
      </c>
      <c r="N3092" s="86"/>
      <c r="O3092" s="90">
        <f>IFERROR(VLOOKUP(CONCATENATE($A3092,"D"),'05 APU'!$T:$AB,9,),0)</f>
        <v>0</v>
      </c>
      <c r="P3092" s="90">
        <f t="shared" si="98"/>
        <v>0</v>
      </c>
      <c r="Q3092" s="90">
        <f>IFERROR(VLOOKUP(CONCATENATE($A3092,"C"),'05 APU'!$T:$AB,9,),0)</f>
        <v>0</v>
      </c>
      <c r="R3092" s="90">
        <f>IFERROR(VLOOKUP(CONCATENATE($A3092,"B"),'05 APU'!$T:$AB,9,),0)</f>
        <v>0</v>
      </c>
      <c r="S3092" s="90">
        <f>IFERROR(VLOOKUP(CONCATENATE($A3092,"A"),'05 APU'!$T:$AB,9,),0)</f>
        <v>0</v>
      </c>
      <c r="U3092" s="421"/>
      <c r="V3092" s="424"/>
      <c r="W3092" s="429" t="s">
        <v>7203</v>
      </c>
    </row>
    <row r="3093" spans="1:23" x14ac:dyDescent="0.25">
      <c r="A3093" s="88">
        <v>3083</v>
      </c>
      <c r="B3093" s="673" t="s">
        <v>5971</v>
      </c>
      <c r="C3093" s="682" t="s">
        <v>7095</v>
      </c>
      <c r="D3093" s="681" t="str">
        <f>IFERROR(VLOOKUP(CONCATENATE($A3093,"T"),'05 APU'!$1:$1048576,3,),"")</f>
        <v/>
      </c>
      <c r="E3093" s="681" t="str">
        <f>IFERROR(VLOOKUP(CONCATENATE($A3093,"T2"),'05 APU'!$1:$1048576,3,),"")</f>
        <v/>
      </c>
      <c r="F3093" s="681" t="str">
        <f>IFERROR(VLOOKUP(CONCATENATE($A3093,"T3"),'05 APU'!$1:$1048576,3,),"")</f>
        <v/>
      </c>
      <c r="G3093" s="672" t="s">
        <v>168</v>
      </c>
      <c r="H3093" s="351"/>
      <c r="I3093" s="90">
        <f>IFERROR((VLOOKUP(CONCATENATE($A3093,"D"),'05 APU'!$1:$1048576,9,)),0)</f>
        <v>0</v>
      </c>
      <c r="J3093" s="90">
        <f t="shared" si="97"/>
        <v>0</v>
      </c>
      <c r="K3093" s="297" t="str">
        <f>IFERROR(VLOOKUP(CONCATENATE($A3093,"C"),'05 APU'!$1:$1048576,9,),"")</f>
        <v/>
      </c>
      <c r="L3093" s="297" t="str">
        <f>IFERROR(VLOOKUP(CONCATENATE($A3093,"B"),'05 APU'!$1:$1048576,9,),"")</f>
        <v/>
      </c>
      <c r="M3093" s="297" t="str">
        <f>IFERROR(VLOOKUP(CONCATENATE($A3093,"A"),'05 APU'!$1:$1048576,9,),"")</f>
        <v/>
      </c>
      <c r="N3093" s="86"/>
      <c r="O3093" s="90">
        <f>IFERROR(VLOOKUP(CONCATENATE($A3093,"D"),'05 APU'!$T:$AB,9,),0)</f>
        <v>0</v>
      </c>
      <c r="P3093" s="90">
        <f t="shared" si="98"/>
        <v>0</v>
      </c>
      <c r="Q3093" s="90">
        <f>IFERROR(VLOOKUP(CONCATENATE($A3093,"C"),'05 APU'!$T:$AB,9,),0)</f>
        <v>0</v>
      </c>
      <c r="R3093" s="90">
        <f>IFERROR(VLOOKUP(CONCATENATE($A3093,"B"),'05 APU'!$T:$AB,9,),0)</f>
        <v>0</v>
      </c>
      <c r="S3093" s="90">
        <f>IFERROR(VLOOKUP(CONCATENATE($A3093,"A"),'05 APU'!$T:$AB,9,),0)</f>
        <v>0</v>
      </c>
      <c r="U3093" s="421"/>
      <c r="V3093" s="424"/>
      <c r="W3093" s="429" t="s">
        <v>7203</v>
      </c>
    </row>
    <row r="3094" spans="1:23" x14ac:dyDescent="0.25">
      <c r="A3094" s="88">
        <v>3084</v>
      </c>
      <c r="B3094" s="673" t="s">
        <v>5972</v>
      </c>
      <c r="C3094" s="682" t="s">
        <v>7096</v>
      </c>
      <c r="D3094" s="681" t="str">
        <f>IFERROR(VLOOKUP(CONCATENATE($A3094,"T"),'05 APU'!$1:$1048576,3,),"")</f>
        <v/>
      </c>
      <c r="E3094" s="681" t="str">
        <f>IFERROR(VLOOKUP(CONCATENATE($A3094,"T2"),'05 APU'!$1:$1048576,3,),"")</f>
        <v/>
      </c>
      <c r="F3094" s="681" t="str">
        <f>IFERROR(VLOOKUP(CONCATENATE($A3094,"T3"),'05 APU'!$1:$1048576,3,),"")</f>
        <v/>
      </c>
      <c r="G3094" s="672" t="s">
        <v>168</v>
      </c>
      <c r="H3094" s="351"/>
      <c r="I3094" s="90">
        <f>IFERROR((VLOOKUP(CONCATENATE($A3094,"D"),'05 APU'!$1:$1048576,9,)),0)</f>
        <v>0</v>
      </c>
      <c r="J3094" s="90">
        <f t="shared" si="97"/>
        <v>0</v>
      </c>
      <c r="K3094" s="297" t="str">
        <f>IFERROR(VLOOKUP(CONCATENATE($A3094,"C"),'05 APU'!$1:$1048576,9,),"")</f>
        <v/>
      </c>
      <c r="L3094" s="297" t="str">
        <f>IFERROR(VLOOKUP(CONCATENATE($A3094,"B"),'05 APU'!$1:$1048576,9,),"")</f>
        <v/>
      </c>
      <c r="M3094" s="297" t="str">
        <f>IFERROR(VLOOKUP(CONCATENATE($A3094,"A"),'05 APU'!$1:$1048576,9,),"")</f>
        <v/>
      </c>
      <c r="N3094" s="86"/>
      <c r="O3094" s="90">
        <f>IFERROR(VLOOKUP(CONCATENATE($A3094,"D"),'05 APU'!$T:$AB,9,),0)</f>
        <v>0</v>
      </c>
      <c r="P3094" s="90">
        <f t="shared" si="98"/>
        <v>0</v>
      </c>
      <c r="Q3094" s="90">
        <f>IFERROR(VLOOKUP(CONCATENATE($A3094,"C"),'05 APU'!$T:$AB,9,),0)</f>
        <v>0</v>
      </c>
      <c r="R3094" s="90">
        <f>IFERROR(VLOOKUP(CONCATENATE($A3094,"B"),'05 APU'!$T:$AB,9,),0)</f>
        <v>0</v>
      </c>
      <c r="S3094" s="90">
        <f>IFERROR(VLOOKUP(CONCATENATE($A3094,"A"),'05 APU'!$T:$AB,9,),0)</f>
        <v>0</v>
      </c>
      <c r="U3094" s="421"/>
      <c r="V3094" s="424"/>
      <c r="W3094" s="429" t="s">
        <v>7203</v>
      </c>
    </row>
    <row r="3095" spans="1:23" x14ac:dyDescent="0.25">
      <c r="A3095" s="88">
        <v>3085</v>
      </c>
      <c r="B3095" s="673" t="s">
        <v>5973</v>
      </c>
      <c r="C3095" s="682" t="s">
        <v>7097</v>
      </c>
      <c r="D3095" s="681" t="str">
        <f>IFERROR(VLOOKUP(CONCATENATE($A3095,"T"),'05 APU'!$1:$1048576,3,),"")</f>
        <v/>
      </c>
      <c r="E3095" s="681" t="str">
        <f>IFERROR(VLOOKUP(CONCATENATE($A3095,"T2"),'05 APU'!$1:$1048576,3,),"")</f>
        <v/>
      </c>
      <c r="F3095" s="681" t="str">
        <f>IFERROR(VLOOKUP(CONCATENATE($A3095,"T3"),'05 APU'!$1:$1048576,3,),"")</f>
        <v/>
      </c>
      <c r="G3095" s="672" t="s">
        <v>168</v>
      </c>
      <c r="H3095" s="351"/>
      <c r="I3095" s="90">
        <f>IFERROR((VLOOKUP(CONCATENATE($A3095,"D"),'05 APU'!$1:$1048576,9,)),0)</f>
        <v>0</v>
      </c>
      <c r="J3095" s="90">
        <f t="shared" si="97"/>
        <v>0</v>
      </c>
      <c r="K3095" s="297" t="str">
        <f>IFERROR(VLOOKUP(CONCATENATE($A3095,"C"),'05 APU'!$1:$1048576,9,),"")</f>
        <v/>
      </c>
      <c r="L3095" s="297" t="str">
        <f>IFERROR(VLOOKUP(CONCATENATE($A3095,"B"),'05 APU'!$1:$1048576,9,),"")</f>
        <v/>
      </c>
      <c r="M3095" s="297" t="str">
        <f>IFERROR(VLOOKUP(CONCATENATE($A3095,"A"),'05 APU'!$1:$1048576,9,),"")</f>
        <v/>
      </c>
      <c r="N3095" s="86"/>
      <c r="O3095" s="90">
        <f>IFERROR(VLOOKUP(CONCATENATE($A3095,"D"),'05 APU'!$T:$AB,9,),0)</f>
        <v>0</v>
      </c>
      <c r="P3095" s="90">
        <f t="shared" si="98"/>
        <v>0</v>
      </c>
      <c r="Q3095" s="90">
        <f>IFERROR(VLOOKUP(CONCATENATE($A3095,"C"),'05 APU'!$T:$AB,9,),0)</f>
        <v>0</v>
      </c>
      <c r="R3095" s="90">
        <f>IFERROR(VLOOKUP(CONCATENATE($A3095,"B"),'05 APU'!$T:$AB,9,),0)</f>
        <v>0</v>
      </c>
      <c r="S3095" s="90">
        <f>IFERROR(VLOOKUP(CONCATENATE($A3095,"A"),'05 APU'!$T:$AB,9,),0)</f>
        <v>0</v>
      </c>
      <c r="U3095" s="421"/>
      <c r="V3095" s="424"/>
      <c r="W3095" s="429" t="s">
        <v>7203</v>
      </c>
    </row>
    <row r="3096" spans="1:23" x14ac:dyDescent="0.25">
      <c r="A3096" s="88">
        <v>3086</v>
      </c>
      <c r="B3096" s="673" t="s">
        <v>5974</v>
      </c>
      <c r="C3096" s="682" t="s">
        <v>7098</v>
      </c>
      <c r="D3096" s="681" t="str">
        <f>IFERROR(VLOOKUP(CONCATENATE($A3096,"T"),'05 APU'!$1:$1048576,3,),"")</f>
        <v/>
      </c>
      <c r="E3096" s="681" t="str">
        <f>IFERROR(VLOOKUP(CONCATENATE($A3096,"T2"),'05 APU'!$1:$1048576,3,),"")</f>
        <v/>
      </c>
      <c r="F3096" s="681" t="str">
        <f>IFERROR(VLOOKUP(CONCATENATE($A3096,"T3"),'05 APU'!$1:$1048576,3,),"")</f>
        <v/>
      </c>
      <c r="G3096" s="672" t="s">
        <v>168</v>
      </c>
      <c r="H3096" s="351"/>
      <c r="I3096" s="90">
        <f>IFERROR((VLOOKUP(CONCATENATE($A3096,"D"),'05 APU'!$1:$1048576,9,)),0)</f>
        <v>0</v>
      </c>
      <c r="J3096" s="90">
        <f t="shared" si="97"/>
        <v>0</v>
      </c>
      <c r="K3096" s="297" t="str">
        <f>IFERROR(VLOOKUP(CONCATENATE($A3096,"C"),'05 APU'!$1:$1048576,9,),"")</f>
        <v/>
      </c>
      <c r="L3096" s="297" t="str">
        <f>IFERROR(VLOOKUP(CONCATENATE($A3096,"B"),'05 APU'!$1:$1048576,9,),"")</f>
        <v/>
      </c>
      <c r="M3096" s="297" t="str">
        <f>IFERROR(VLOOKUP(CONCATENATE($A3096,"A"),'05 APU'!$1:$1048576,9,),"")</f>
        <v/>
      </c>
      <c r="N3096" s="86"/>
      <c r="O3096" s="90">
        <f>IFERROR(VLOOKUP(CONCATENATE($A3096,"D"),'05 APU'!$T:$AB,9,),0)</f>
        <v>0</v>
      </c>
      <c r="P3096" s="90">
        <f t="shared" si="98"/>
        <v>0</v>
      </c>
      <c r="Q3096" s="90">
        <f>IFERROR(VLOOKUP(CONCATENATE($A3096,"C"),'05 APU'!$T:$AB,9,),0)</f>
        <v>0</v>
      </c>
      <c r="R3096" s="90">
        <f>IFERROR(VLOOKUP(CONCATENATE($A3096,"B"),'05 APU'!$T:$AB,9,),0)</f>
        <v>0</v>
      </c>
      <c r="S3096" s="90">
        <f>IFERROR(VLOOKUP(CONCATENATE($A3096,"A"),'05 APU'!$T:$AB,9,),0)</f>
        <v>0</v>
      </c>
      <c r="U3096" s="421"/>
      <c r="V3096" s="424"/>
      <c r="W3096" s="429" t="s">
        <v>7203</v>
      </c>
    </row>
    <row r="3097" spans="1:23" x14ac:dyDescent="0.25">
      <c r="A3097" s="88">
        <v>3087</v>
      </c>
      <c r="B3097" s="676" t="s">
        <v>7201</v>
      </c>
      <c r="C3097" s="680" t="s">
        <v>7202</v>
      </c>
      <c r="D3097" s="681" t="str">
        <f>IFERROR(VLOOKUP(CONCATENATE($A3097,"T"),'05 APU'!$1:$1048576,3,),"")</f>
        <v/>
      </c>
      <c r="E3097" s="681" t="str">
        <f>IFERROR(VLOOKUP(CONCATENATE($A3097,"T2"),'05 APU'!$1:$1048576,3,),"")</f>
        <v/>
      </c>
      <c r="F3097" s="681" t="str">
        <f>IFERROR(VLOOKUP(CONCATENATE($A3097,"T3"),'05 APU'!$1:$1048576,3,),"")</f>
        <v/>
      </c>
      <c r="G3097" s="672"/>
      <c r="H3097" s="351"/>
      <c r="I3097" s="90">
        <f>IFERROR((VLOOKUP(CONCATENATE($A3097,"D"),'05 APU'!$1:$1048576,9,)),0)</f>
        <v>0</v>
      </c>
      <c r="J3097" s="90">
        <f t="shared" si="97"/>
        <v>0</v>
      </c>
      <c r="K3097" s="297" t="str">
        <f>IFERROR(VLOOKUP(CONCATENATE($A3097,"C"),'05 APU'!$1:$1048576,9,),"")</f>
        <v/>
      </c>
      <c r="L3097" s="297" t="str">
        <f>IFERROR(VLOOKUP(CONCATENATE($A3097,"B"),'05 APU'!$1:$1048576,9,),"")</f>
        <v/>
      </c>
      <c r="M3097" s="297" t="str">
        <f>IFERROR(VLOOKUP(CONCATENATE($A3097,"A"),'05 APU'!$1:$1048576,9,),"")</f>
        <v/>
      </c>
      <c r="N3097" s="86"/>
      <c r="O3097" s="90">
        <f>IFERROR(VLOOKUP(CONCATENATE($A3097,"D"),'05 APU'!$T:$AB,9,),0)</f>
        <v>0</v>
      </c>
      <c r="P3097" s="90">
        <f t="shared" si="98"/>
        <v>0</v>
      </c>
      <c r="Q3097" s="90">
        <f>IFERROR(VLOOKUP(CONCATENATE($A3097,"C"),'05 APU'!$T:$AB,9,),0)</f>
        <v>0</v>
      </c>
      <c r="R3097" s="90">
        <f>IFERROR(VLOOKUP(CONCATENATE($A3097,"B"),'05 APU'!$T:$AB,9,),0)</f>
        <v>0</v>
      </c>
      <c r="S3097" s="90">
        <f>IFERROR(VLOOKUP(CONCATENATE($A3097,"A"),'05 APU'!$T:$AB,9,),0)</f>
        <v>0</v>
      </c>
      <c r="U3097" s="421"/>
      <c r="V3097" s="424"/>
      <c r="W3097" s="429"/>
    </row>
    <row r="3098" spans="1:23" ht="42" x14ac:dyDescent="0.25">
      <c r="A3098" s="88">
        <v>3088</v>
      </c>
      <c r="B3098" s="673" t="s">
        <v>5975</v>
      </c>
      <c r="C3098" s="682" t="s">
        <v>7099</v>
      </c>
      <c r="D3098" s="681" t="str">
        <f>IFERROR(VLOOKUP(CONCATENATE($A3098,"T"),'05 APU'!$1:$1048576,3,),"")</f>
        <v/>
      </c>
      <c r="E3098" s="681" t="str">
        <f>IFERROR(VLOOKUP(CONCATENATE($A3098,"T2"),'05 APU'!$1:$1048576,3,),"")</f>
        <v/>
      </c>
      <c r="F3098" s="681" t="str">
        <f>IFERROR(VLOOKUP(CONCATENATE($A3098,"T3"),'05 APU'!$1:$1048576,3,),"")</f>
        <v/>
      </c>
      <c r="G3098" s="672" t="s">
        <v>168</v>
      </c>
      <c r="H3098" s="351"/>
      <c r="I3098" s="90">
        <f>IFERROR((VLOOKUP(CONCATENATE($A3098,"D"),'05 APU'!$1:$1048576,9,)),0)</f>
        <v>0</v>
      </c>
      <c r="J3098" s="90">
        <f t="shared" si="97"/>
        <v>0</v>
      </c>
      <c r="K3098" s="297" t="str">
        <f>IFERROR(VLOOKUP(CONCATENATE($A3098,"C"),'05 APU'!$1:$1048576,9,),"")</f>
        <v/>
      </c>
      <c r="L3098" s="297" t="str">
        <f>IFERROR(VLOOKUP(CONCATENATE($A3098,"B"),'05 APU'!$1:$1048576,9,),"")</f>
        <v/>
      </c>
      <c r="M3098" s="297" t="str">
        <f>IFERROR(VLOOKUP(CONCATENATE($A3098,"A"),'05 APU'!$1:$1048576,9,),"")</f>
        <v/>
      </c>
      <c r="N3098" s="86"/>
      <c r="O3098" s="90">
        <f>IFERROR(VLOOKUP(CONCATENATE($A3098,"D"),'05 APU'!$T:$AB,9,),0)</f>
        <v>0</v>
      </c>
      <c r="P3098" s="90">
        <f t="shared" si="98"/>
        <v>0</v>
      </c>
      <c r="Q3098" s="90">
        <f>IFERROR(VLOOKUP(CONCATENATE($A3098,"C"),'05 APU'!$T:$AB,9,),0)</f>
        <v>0</v>
      </c>
      <c r="R3098" s="90">
        <f>IFERROR(VLOOKUP(CONCATENATE($A3098,"B"),'05 APU'!$T:$AB,9,),0)</f>
        <v>0</v>
      </c>
      <c r="S3098" s="90">
        <f>IFERROR(VLOOKUP(CONCATENATE($A3098,"A"),'05 APU'!$T:$AB,9,),0)</f>
        <v>0</v>
      </c>
      <c r="U3098" s="421"/>
      <c r="V3098" s="424"/>
      <c r="W3098" s="429" t="s">
        <v>7203</v>
      </c>
    </row>
    <row r="3099" spans="1:23" ht="31.5" x14ac:dyDescent="0.25">
      <c r="A3099" s="88">
        <v>3089</v>
      </c>
      <c r="B3099" s="673" t="s">
        <v>5976</v>
      </c>
      <c r="C3099" s="682" t="s">
        <v>7100</v>
      </c>
      <c r="D3099" s="681" t="str">
        <f>IFERROR(VLOOKUP(CONCATENATE($A3099,"T"),'05 APU'!$1:$1048576,3,),"")</f>
        <v/>
      </c>
      <c r="E3099" s="681" t="str">
        <f>IFERROR(VLOOKUP(CONCATENATE($A3099,"T2"),'05 APU'!$1:$1048576,3,),"")</f>
        <v/>
      </c>
      <c r="F3099" s="681" t="str">
        <f>IFERROR(VLOOKUP(CONCATENATE($A3099,"T3"),'05 APU'!$1:$1048576,3,),"")</f>
        <v/>
      </c>
      <c r="G3099" s="672" t="s">
        <v>168</v>
      </c>
      <c r="H3099" s="351"/>
      <c r="I3099" s="90">
        <f>IFERROR((VLOOKUP(CONCATENATE($A3099,"D"),'05 APU'!$1:$1048576,9,)),0)</f>
        <v>0</v>
      </c>
      <c r="J3099" s="90">
        <f t="shared" si="97"/>
        <v>0</v>
      </c>
      <c r="K3099" s="297" t="str">
        <f>IFERROR(VLOOKUP(CONCATENATE($A3099,"C"),'05 APU'!$1:$1048576,9,),"")</f>
        <v/>
      </c>
      <c r="L3099" s="297" t="str">
        <f>IFERROR(VLOOKUP(CONCATENATE($A3099,"B"),'05 APU'!$1:$1048576,9,),"")</f>
        <v/>
      </c>
      <c r="M3099" s="297" t="str">
        <f>IFERROR(VLOOKUP(CONCATENATE($A3099,"A"),'05 APU'!$1:$1048576,9,),"")</f>
        <v/>
      </c>
      <c r="N3099" s="86"/>
      <c r="O3099" s="90">
        <f>IFERROR(VLOOKUP(CONCATENATE($A3099,"D"),'05 APU'!$T:$AB,9,),0)</f>
        <v>0</v>
      </c>
      <c r="P3099" s="90">
        <f t="shared" si="98"/>
        <v>0</v>
      </c>
      <c r="Q3099" s="90">
        <f>IFERROR(VLOOKUP(CONCATENATE($A3099,"C"),'05 APU'!$T:$AB,9,),0)</f>
        <v>0</v>
      </c>
      <c r="R3099" s="90">
        <f>IFERROR(VLOOKUP(CONCATENATE($A3099,"B"),'05 APU'!$T:$AB,9,),0)</f>
        <v>0</v>
      </c>
      <c r="S3099" s="90">
        <f>IFERROR(VLOOKUP(CONCATENATE($A3099,"A"),'05 APU'!$T:$AB,9,),0)</f>
        <v>0</v>
      </c>
      <c r="U3099" s="421"/>
      <c r="V3099" s="424"/>
      <c r="W3099" s="429" t="s">
        <v>7203</v>
      </c>
    </row>
    <row r="3100" spans="1:23" ht="31.5" x14ac:dyDescent="0.25">
      <c r="A3100" s="88">
        <v>3090</v>
      </c>
      <c r="B3100" s="673" t="s">
        <v>5977</v>
      </c>
      <c r="C3100" s="682" t="s">
        <v>7101</v>
      </c>
      <c r="D3100" s="681" t="str">
        <f>IFERROR(VLOOKUP(CONCATENATE($A3100,"T"),'05 APU'!$1:$1048576,3,),"")</f>
        <v/>
      </c>
      <c r="E3100" s="681" t="str">
        <f>IFERROR(VLOOKUP(CONCATENATE($A3100,"T2"),'05 APU'!$1:$1048576,3,),"")</f>
        <v/>
      </c>
      <c r="F3100" s="681" t="str">
        <f>IFERROR(VLOOKUP(CONCATENATE($A3100,"T3"),'05 APU'!$1:$1048576,3,),"")</f>
        <v/>
      </c>
      <c r="G3100" s="672" t="s">
        <v>168</v>
      </c>
      <c r="H3100" s="351"/>
      <c r="I3100" s="90">
        <f>IFERROR((VLOOKUP(CONCATENATE($A3100,"D"),'05 APU'!$1:$1048576,9,)),0)</f>
        <v>0</v>
      </c>
      <c r="J3100" s="90">
        <f t="shared" si="97"/>
        <v>0</v>
      </c>
      <c r="K3100" s="297" t="str">
        <f>IFERROR(VLOOKUP(CONCATENATE($A3100,"C"),'05 APU'!$1:$1048576,9,),"")</f>
        <v/>
      </c>
      <c r="L3100" s="297" t="str">
        <f>IFERROR(VLOOKUP(CONCATENATE($A3100,"B"),'05 APU'!$1:$1048576,9,),"")</f>
        <v/>
      </c>
      <c r="M3100" s="297" t="str">
        <f>IFERROR(VLOOKUP(CONCATENATE($A3100,"A"),'05 APU'!$1:$1048576,9,),"")</f>
        <v/>
      </c>
      <c r="N3100" s="86"/>
      <c r="O3100" s="90">
        <f>IFERROR(VLOOKUP(CONCATENATE($A3100,"D"),'05 APU'!$T:$AB,9,),0)</f>
        <v>0</v>
      </c>
      <c r="P3100" s="90">
        <f t="shared" si="98"/>
        <v>0</v>
      </c>
      <c r="Q3100" s="90">
        <f>IFERROR(VLOOKUP(CONCATENATE($A3100,"C"),'05 APU'!$T:$AB,9,),0)</f>
        <v>0</v>
      </c>
      <c r="R3100" s="90">
        <f>IFERROR(VLOOKUP(CONCATENATE($A3100,"B"),'05 APU'!$T:$AB,9,),0)</f>
        <v>0</v>
      </c>
      <c r="S3100" s="90">
        <f>IFERROR(VLOOKUP(CONCATENATE($A3100,"A"),'05 APU'!$T:$AB,9,),0)</f>
        <v>0</v>
      </c>
      <c r="U3100" s="421"/>
      <c r="V3100" s="424"/>
      <c r="W3100" s="429" t="s">
        <v>7203</v>
      </c>
    </row>
    <row r="3101" spans="1:23" ht="52.5" x14ac:dyDescent="0.25">
      <c r="A3101" s="88">
        <v>3091</v>
      </c>
      <c r="B3101" s="673" t="s">
        <v>5978</v>
      </c>
      <c r="C3101" s="682" t="s">
        <v>7102</v>
      </c>
      <c r="D3101" s="681" t="str">
        <f>IFERROR(VLOOKUP(CONCATENATE($A3101,"T"),'05 APU'!$1:$1048576,3,),"")</f>
        <v/>
      </c>
      <c r="E3101" s="681" t="str">
        <f>IFERROR(VLOOKUP(CONCATENATE($A3101,"T2"),'05 APU'!$1:$1048576,3,),"")</f>
        <v/>
      </c>
      <c r="F3101" s="681" t="str">
        <f>IFERROR(VLOOKUP(CONCATENATE($A3101,"T3"),'05 APU'!$1:$1048576,3,),"")</f>
        <v/>
      </c>
      <c r="G3101" s="672" t="s">
        <v>168</v>
      </c>
      <c r="H3101" s="351"/>
      <c r="I3101" s="90">
        <f>IFERROR((VLOOKUP(CONCATENATE($A3101,"D"),'05 APU'!$1:$1048576,9,)),0)</f>
        <v>0</v>
      </c>
      <c r="J3101" s="90">
        <f t="shared" si="97"/>
        <v>0</v>
      </c>
      <c r="K3101" s="297" t="str">
        <f>IFERROR(VLOOKUP(CONCATENATE($A3101,"C"),'05 APU'!$1:$1048576,9,),"")</f>
        <v/>
      </c>
      <c r="L3101" s="297" t="str">
        <f>IFERROR(VLOOKUP(CONCATENATE($A3101,"B"),'05 APU'!$1:$1048576,9,),"")</f>
        <v/>
      </c>
      <c r="M3101" s="297" t="str">
        <f>IFERROR(VLOOKUP(CONCATENATE($A3101,"A"),'05 APU'!$1:$1048576,9,),"")</f>
        <v/>
      </c>
      <c r="N3101" s="86"/>
      <c r="O3101" s="90">
        <f>IFERROR(VLOOKUP(CONCATENATE($A3101,"D"),'05 APU'!$T:$AB,9,),0)</f>
        <v>0</v>
      </c>
      <c r="P3101" s="90">
        <f t="shared" si="98"/>
        <v>0</v>
      </c>
      <c r="Q3101" s="90">
        <f>IFERROR(VLOOKUP(CONCATENATE($A3101,"C"),'05 APU'!$T:$AB,9,),0)</f>
        <v>0</v>
      </c>
      <c r="R3101" s="90">
        <f>IFERROR(VLOOKUP(CONCATENATE($A3101,"B"),'05 APU'!$T:$AB,9,),0)</f>
        <v>0</v>
      </c>
      <c r="S3101" s="90">
        <f>IFERROR(VLOOKUP(CONCATENATE($A3101,"A"),'05 APU'!$T:$AB,9,),0)</f>
        <v>0</v>
      </c>
      <c r="U3101" s="421"/>
      <c r="V3101" s="424"/>
      <c r="W3101" s="429" t="s">
        <v>7203</v>
      </c>
    </row>
    <row r="3102" spans="1:23" ht="52.5" x14ac:dyDescent="0.25">
      <c r="A3102" s="88">
        <v>3092</v>
      </c>
      <c r="B3102" s="673" t="s">
        <v>5979</v>
      </c>
      <c r="C3102" s="682" t="s">
        <v>7103</v>
      </c>
      <c r="D3102" s="681" t="str">
        <f>IFERROR(VLOOKUP(CONCATENATE($A3102,"T"),'05 APU'!$1:$1048576,3,),"")</f>
        <v/>
      </c>
      <c r="E3102" s="681" t="str">
        <f>IFERROR(VLOOKUP(CONCATENATE($A3102,"T2"),'05 APU'!$1:$1048576,3,),"")</f>
        <v/>
      </c>
      <c r="F3102" s="681" t="str">
        <f>IFERROR(VLOOKUP(CONCATENATE($A3102,"T3"),'05 APU'!$1:$1048576,3,),"")</f>
        <v/>
      </c>
      <c r="G3102" s="672" t="s">
        <v>168</v>
      </c>
      <c r="H3102" s="351"/>
      <c r="I3102" s="90">
        <f>IFERROR((VLOOKUP(CONCATENATE($A3102,"D"),'05 APU'!$1:$1048576,9,)),0)</f>
        <v>0</v>
      </c>
      <c r="J3102" s="90">
        <f t="shared" si="97"/>
        <v>0</v>
      </c>
      <c r="K3102" s="297" t="str">
        <f>IFERROR(VLOOKUP(CONCATENATE($A3102,"C"),'05 APU'!$1:$1048576,9,),"")</f>
        <v/>
      </c>
      <c r="L3102" s="297" t="str">
        <f>IFERROR(VLOOKUP(CONCATENATE($A3102,"B"),'05 APU'!$1:$1048576,9,),"")</f>
        <v/>
      </c>
      <c r="M3102" s="297" t="str">
        <f>IFERROR(VLOOKUP(CONCATENATE($A3102,"A"),'05 APU'!$1:$1048576,9,),"")</f>
        <v/>
      </c>
      <c r="N3102" s="86"/>
      <c r="O3102" s="90">
        <f>IFERROR(VLOOKUP(CONCATENATE($A3102,"D"),'05 APU'!$T:$AB,9,),0)</f>
        <v>0</v>
      </c>
      <c r="P3102" s="90">
        <f t="shared" si="98"/>
        <v>0</v>
      </c>
      <c r="Q3102" s="90">
        <f>IFERROR(VLOOKUP(CONCATENATE($A3102,"C"),'05 APU'!$T:$AB,9,),0)</f>
        <v>0</v>
      </c>
      <c r="R3102" s="90">
        <f>IFERROR(VLOOKUP(CONCATENATE($A3102,"B"),'05 APU'!$T:$AB,9,),0)</f>
        <v>0</v>
      </c>
      <c r="S3102" s="90">
        <f>IFERROR(VLOOKUP(CONCATENATE($A3102,"A"),'05 APU'!$T:$AB,9,),0)</f>
        <v>0</v>
      </c>
      <c r="U3102" s="421"/>
      <c r="V3102" s="424"/>
      <c r="W3102" s="429" t="s">
        <v>7203</v>
      </c>
    </row>
    <row r="3103" spans="1:23" ht="52.5" x14ac:dyDescent="0.25">
      <c r="A3103" s="88">
        <v>3093</v>
      </c>
      <c r="B3103" s="673" t="s">
        <v>5980</v>
      </c>
      <c r="C3103" s="682" t="s">
        <v>7104</v>
      </c>
      <c r="D3103" s="681" t="str">
        <f>IFERROR(VLOOKUP(CONCATENATE($A3103,"T"),'05 APU'!$1:$1048576,3,),"")</f>
        <v/>
      </c>
      <c r="E3103" s="681" t="str">
        <f>IFERROR(VLOOKUP(CONCATENATE($A3103,"T2"),'05 APU'!$1:$1048576,3,),"")</f>
        <v/>
      </c>
      <c r="F3103" s="681" t="str">
        <f>IFERROR(VLOOKUP(CONCATENATE($A3103,"T3"),'05 APU'!$1:$1048576,3,),"")</f>
        <v/>
      </c>
      <c r="G3103" s="672" t="s">
        <v>168</v>
      </c>
      <c r="H3103" s="351"/>
      <c r="I3103" s="90">
        <f>IFERROR((VLOOKUP(CONCATENATE($A3103,"D"),'05 APU'!$1:$1048576,9,)),0)</f>
        <v>0</v>
      </c>
      <c r="J3103" s="90">
        <f t="shared" si="97"/>
        <v>0</v>
      </c>
      <c r="K3103" s="297" t="str">
        <f>IFERROR(VLOOKUP(CONCATENATE($A3103,"C"),'05 APU'!$1:$1048576,9,),"")</f>
        <v/>
      </c>
      <c r="L3103" s="297" t="str">
        <f>IFERROR(VLOOKUP(CONCATENATE($A3103,"B"),'05 APU'!$1:$1048576,9,),"")</f>
        <v/>
      </c>
      <c r="M3103" s="297" t="str">
        <f>IFERROR(VLOOKUP(CONCATENATE($A3103,"A"),'05 APU'!$1:$1048576,9,),"")</f>
        <v/>
      </c>
      <c r="N3103" s="86"/>
      <c r="O3103" s="90">
        <f>IFERROR(VLOOKUP(CONCATENATE($A3103,"D"),'05 APU'!$T:$AB,9,),0)</f>
        <v>0</v>
      </c>
      <c r="P3103" s="90">
        <f t="shared" si="98"/>
        <v>0</v>
      </c>
      <c r="Q3103" s="90">
        <f>IFERROR(VLOOKUP(CONCATENATE($A3103,"C"),'05 APU'!$T:$AB,9,),0)</f>
        <v>0</v>
      </c>
      <c r="R3103" s="90">
        <f>IFERROR(VLOOKUP(CONCATENATE($A3103,"B"),'05 APU'!$T:$AB,9,),0)</f>
        <v>0</v>
      </c>
      <c r="S3103" s="90">
        <f>IFERROR(VLOOKUP(CONCATENATE($A3103,"A"),'05 APU'!$T:$AB,9,),0)</f>
        <v>0</v>
      </c>
      <c r="U3103" s="421"/>
      <c r="V3103" s="424"/>
      <c r="W3103" s="429" t="s">
        <v>7203</v>
      </c>
    </row>
    <row r="3104" spans="1:23" ht="52.5" x14ac:dyDescent="0.25">
      <c r="A3104" s="88">
        <v>3094</v>
      </c>
      <c r="B3104" s="673" t="s">
        <v>5981</v>
      </c>
      <c r="C3104" s="682" t="s">
        <v>7105</v>
      </c>
      <c r="D3104" s="681" t="str">
        <f>IFERROR(VLOOKUP(CONCATENATE($A3104,"T"),'05 APU'!$1:$1048576,3,),"")</f>
        <v/>
      </c>
      <c r="E3104" s="681" t="str">
        <f>IFERROR(VLOOKUP(CONCATENATE($A3104,"T2"),'05 APU'!$1:$1048576,3,),"")</f>
        <v/>
      </c>
      <c r="F3104" s="681" t="str">
        <f>IFERROR(VLOOKUP(CONCATENATE($A3104,"T3"),'05 APU'!$1:$1048576,3,),"")</f>
        <v/>
      </c>
      <c r="G3104" s="672" t="s">
        <v>168</v>
      </c>
      <c r="H3104" s="351"/>
      <c r="I3104" s="90">
        <f>IFERROR((VLOOKUP(CONCATENATE($A3104,"D"),'05 APU'!$1:$1048576,9,)),0)</f>
        <v>0</v>
      </c>
      <c r="J3104" s="90">
        <f t="shared" si="97"/>
        <v>0</v>
      </c>
      <c r="K3104" s="297" t="str">
        <f>IFERROR(VLOOKUP(CONCATENATE($A3104,"C"),'05 APU'!$1:$1048576,9,),"")</f>
        <v/>
      </c>
      <c r="L3104" s="297" t="str">
        <f>IFERROR(VLOOKUP(CONCATENATE($A3104,"B"),'05 APU'!$1:$1048576,9,),"")</f>
        <v/>
      </c>
      <c r="M3104" s="297" t="str">
        <f>IFERROR(VLOOKUP(CONCATENATE($A3104,"A"),'05 APU'!$1:$1048576,9,),"")</f>
        <v/>
      </c>
      <c r="N3104" s="86"/>
      <c r="O3104" s="90">
        <f>IFERROR(VLOOKUP(CONCATENATE($A3104,"D"),'05 APU'!$T:$AB,9,),0)</f>
        <v>0</v>
      </c>
      <c r="P3104" s="90">
        <f t="shared" si="98"/>
        <v>0</v>
      </c>
      <c r="Q3104" s="90">
        <f>IFERROR(VLOOKUP(CONCATENATE($A3104,"C"),'05 APU'!$T:$AB,9,),0)</f>
        <v>0</v>
      </c>
      <c r="R3104" s="90">
        <f>IFERROR(VLOOKUP(CONCATENATE($A3104,"B"),'05 APU'!$T:$AB,9,),0)</f>
        <v>0</v>
      </c>
      <c r="S3104" s="90">
        <f>IFERROR(VLOOKUP(CONCATENATE($A3104,"A"),'05 APU'!$T:$AB,9,),0)</f>
        <v>0</v>
      </c>
      <c r="U3104" s="421"/>
      <c r="V3104" s="424"/>
      <c r="W3104" s="429" t="s">
        <v>7203</v>
      </c>
    </row>
    <row r="3105" spans="1:23" ht="52.5" x14ac:dyDescent="0.25">
      <c r="A3105" s="88">
        <v>3095</v>
      </c>
      <c r="B3105" s="673" t="s">
        <v>5982</v>
      </c>
      <c r="C3105" s="682" t="s">
        <v>7106</v>
      </c>
      <c r="D3105" s="681" t="str">
        <f>IFERROR(VLOOKUP(CONCATENATE($A3105,"T"),'05 APU'!$1:$1048576,3,),"")</f>
        <v/>
      </c>
      <c r="E3105" s="681" t="str">
        <f>IFERROR(VLOOKUP(CONCATENATE($A3105,"T2"),'05 APU'!$1:$1048576,3,),"")</f>
        <v/>
      </c>
      <c r="F3105" s="681" t="str">
        <f>IFERROR(VLOOKUP(CONCATENATE($A3105,"T3"),'05 APU'!$1:$1048576,3,),"")</f>
        <v/>
      </c>
      <c r="G3105" s="672" t="s">
        <v>168</v>
      </c>
      <c r="H3105" s="351"/>
      <c r="I3105" s="90">
        <f>IFERROR((VLOOKUP(CONCATENATE($A3105,"D"),'05 APU'!$1:$1048576,9,)),0)</f>
        <v>0</v>
      </c>
      <c r="J3105" s="90">
        <f t="shared" si="97"/>
        <v>0</v>
      </c>
      <c r="K3105" s="297" t="str">
        <f>IFERROR(VLOOKUP(CONCATENATE($A3105,"C"),'05 APU'!$1:$1048576,9,),"")</f>
        <v/>
      </c>
      <c r="L3105" s="297" t="str">
        <f>IFERROR(VLOOKUP(CONCATENATE($A3105,"B"),'05 APU'!$1:$1048576,9,),"")</f>
        <v/>
      </c>
      <c r="M3105" s="297" t="str">
        <f>IFERROR(VLOOKUP(CONCATENATE($A3105,"A"),'05 APU'!$1:$1048576,9,),"")</f>
        <v/>
      </c>
      <c r="N3105" s="86"/>
      <c r="O3105" s="90">
        <f>IFERROR(VLOOKUP(CONCATENATE($A3105,"D"),'05 APU'!$T:$AB,9,),0)</f>
        <v>0</v>
      </c>
      <c r="P3105" s="90">
        <f t="shared" si="98"/>
        <v>0</v>
      </c>
      <c r="Q3105" s="90">
        <f>IFERROR(VLOOKUP(CONCATENATE($A3105,"C"),'05 APU'!$T:$AB,9,),0)</f>
        <v>0</v>
      </c>
      <c r="R3105" s="90">
        <f>IFERROR(VLOOKUP(CONCATENATE($A3105,"B"),'05 APU'!$T:$AB,9,),0)</f>
        <v>0</v>
      </c>
      <c r="S3105" s="90">
        <f>IFERROR(VLOOKUP(CONCATENATE($A3105,"A"),'05 APU'!$T:$AB,9,),0)</f>
        <v>0</v>
      </c>
      <c r="U3105" s="421"/>
      <c r="V3105" s="424"/>
      <c r="W3105" s="429" t="s">
        <v>7203</v>
      </c>
    </row>
    <row r="3106" spans="1:23" ht="21" x14ac:dyDescent="0.25">
      <c r="A3106" s="88">
        <v>3096</v>
      </c>
      <c r="B3106" s="673" t="s">
        <v>5983</v>
      </c>
      <c r="C3106" s="682" t="s">
        <v>7107</v>
      </c>
      <c r="D3106" s="681" t="str">
        <f>IFERROR(VLOOKUP(CONCATENATE($A3106,"T"),'05 APU'!$1:$1048576,3,),"")</f>
        <v/>
      </c>
      <c r="E3106" s="681" t="str">
        <f>IFERROR(VLOOKUP(CONCATENATE($A3106,"T2"),'05 APU'!$1:$1048576,3,),"")</f>
        <v/>
      </c>
      <c r="F3106" s="681" t="str">
        <f>IFERROR(VLOOKUP(CONCATENATE($A3106,"T3"),'05 APU'!$1:$1048576,3,),"")</f>
        <v/>
      </c>
      <c r="G3106" s="672" t="s">
        <v>168</v>
      </c>
      <c r="H3106" s="351"/>
      <c r="I3106" s="90">
        <f>IFERROR((VLOOKUP(CONCATENATE($A3106,"D"),'05 APU'!$1:$1048576,9,)),0)</f>
        <v>0</v>
      </c>
      <c r="J3106" s="90">
        <f t="shared" si="97"/>
        <v>0</v>
      </c>
      <c r="K3106" s="297" t="str">
        <f>IFERROR(VLOOKUP(CONCATENATE($A3106,"C"),'05 APU'!$1:$1048576,9,),"")</f>
        <v/>
      </c>
      <c r="L3106" s="297" t="str">
        <f>IFERROR(VLOOKUP(CONCATENATE($A3106,"B"),'05 APU'!$1:$1048576,9,),"")</f>
        <v/>
      </c>
      <c r="M3106" s="297" t="str">
        <f>IFERROR(VLOOKUP(CONCATENATE($A3106,"A"),'05 APU'!$1:$1048576,9,),"")</f>
        <v/>
      </c>
      <c r="N3106" s="86"/>
      <c r="O3106" s="90">
        <f>IFERROR(VLOOKUP(CONCATENATE($A3106,"D"),'05 APU'!$T:$AB,9,),0)</f>
        <v>0</v>
      </c>
      <c r="P3106" s="90">
        <f t="shared" si="98"/>
        <v>0</v>
      </c>
      <c r="Q3106" s="90">
        <f>IFERROR(VLOOKUP(CONCATENATE($A3106,"C"),'05 APU'!$T:$AB,9,),0)</f>
        <v>0</v>
      </c>
      <c r="R3106" s="90">
        <f>IFERROR(VLOOKUP(CONCATENATE($A3106,"B"),'05 APU'!$T:$AB,9,),0)</f>
        <v>0</v>
      </c>
      <c r="S3106" s="90">
        <f>IFERROR(VLOOKUP(CONCATENATE($A3106,"A"),'05 APU'!$T:$AB,9,),0)</f>
        <v>0</v>
      </c>
      <c r="U3106" s="421"/>
      <c r="V3106" s="424"/>
      <c r="W3106" s="429" t="s">
        <v>7203</v>
      </c>
    </row>
    <row r="3107" spans="1:23" ht="21" x14ac:dyDescent="0.25">
      <c r="A3107" s="88">
        <v>3097</v>
      </c>
      <c r="B3107" s="673" t="s">
        <v>5984</v>
      </c>
      <c r="C3107" s="682" t="s">
        <v>7108</v>
      </c>
      <c r="D3107" s="681" t="str">
        <f>IFERROR(VLOOKUP(CONCATENATE($A3107,"T"),'05 APU'!$1:$1048576,3,),"")</f>
        <v/>
      </c>
      <c r="E3107" s="681" t="str">
        <f>IFERROR(VLOOKUP(CONCATENATE($A3107,"T2"),'05 APU'!$1:$1048576,3,),"")</f>
        <v/>
      </c>
      <c r="F3107" s="681" t="str">
        <f>IFERROR(VLOOKUP(CONCATENATE($A3107,"T3"),'05 APU'!$1:$1048576,3,),"")</f>
        <v/>
      </c>
      <c r="G3107" s="672" t="s">
        <v>168</v>
      </c>
      <c r="H3107" s="351"/>
      <c r="I3107" s="90">
        <f>IFERROR((VLOOKUP(CONCATENATE($A3107,"D"),'05 APU'!$1:$1048576,9,)),0)</f>
        <v>0</v>
      </c>
      <c r="J3107" s="90">
        <f t="shared" si="97"/>
        <v>0</v>
      </c>
      <c r="K3107" s="297" t="str">
        <f>IFERROR(VLOOKUP(CONCATENATE($A3107,"C"),'05 APU'!$1:$1048576,9,),"")</f>
        <v/>
      </c>
      <c r="L3107" s="297" t="str">
        <f>IFERROR(VLOOKUP(CONCATENATE($A3107,"B"),'05 APU'!$1:$1048576,9,),"")</f>
        <v/>
      </c>
      <c r="M3107" s="297" t="str">
        <f>IFERROR(VLOOKUP(CONCATENATE($A3107,"A"),'05 APU'!$1:$1048576,9,),"")</f>
        <v/>
      </c>
      <c r="N3107" s="86"/>
      <c r="O3107" s="90">
        <f>IFERROR(VLOOKUP(CONCATENATE($A3107,"D"),'05 APU'!$T:$AB,9,),0)</f>
        <v>0</v>
      </c>
      <c r="P3107" s="90">
        <f t="shared" si="98"/>
        <v>0</v>
      </c>
      <c r="Q3107" s="90">
        <f>IFERROR(VLOOKUP(CONCATENATE($A3107,"C"),'05 APU'!$T:$AB,9,),0)</f>
        <v>0</v>
      </c>
      <c r="R3107" s="90">
        <f>IFERROR(VLOOKUP(CONCATENATE($A3107,"B"),'05 APU'!$T:$AB,9,),0)</f>
        <v>0</v>
      </c>
      <c r="S3107" s="90">
        <f>IFERROR(VLOOKUP(CONCATENATE($A3107,"A"),'05 APU'!$T:$AB,9,),0)</f>
        <v>0</v>
      </c>
      <c r="U3107" s="421"/>
      <c r="V3107" s="424"/>
      <c r="W3107" s="429" t="s">
        <v>7203</v>
      </c>
    </row>
    <row r="3108" spans="1:23" ht="21" x14ac:dyDescent="0.25">
      <c r="A3108" s="88">
        <v>3098</v>
      </c>
      <c r="B3108" s="673" t="s">
        <v>5985</v>
      </c>
      <c r="C3108" s="682" t="s">
        <v>7109</v>
      </c>
      <c r="D3108" s="681" t="str">
        <f>IFERROR(VLOOKUP(CONCATENATE($A3108,"T"),'05 APU'!$1:$1048576,3,),"")</f>
        <v/>
      </c>
      <c r="E3108" s="681" t="str">
        <f>IFERROR(VLOOKUP(CONCATENATE($A3108,"T2"),'05 APU'!$1:$1048576,3,),"")</f>
        <v/>
      </c>
      <c r="F3108" s="681" t="str">
        <f>IFERROR(VLOOKUP(CONCATENATE($A3108,"T3"),'05 APU'!$1:$1048576,3,),"")</f>
        <v/>
      </c>
      <c r="G3108" s="672" t="s">
        <v>168</v>
      </c>
      <c r="H3108" s="351"/>
      <c r="I3108" s="90">
        <f>IFERROR((VLOOKUP(CONCATENATE($A3108,"D"),'05 APU'!$1:$1048576,9,)),0)</f>
        <v>0</v>
      </c>
      <c r="J3108" s="90">
        <f t="shared" si="97"/>
        <v>0</v>
      </c>
      <c r="K3108" s="297" t="str">
        <f>IFERROR(VLOOKUP(CONCATENATE($A3108,"C"),'05 APU'!$1:$1048576,9,),"")</f>
        <v/>
      </c>
      <c r="L3108" s="297" t="str">
        <f>IFERROR(VLOOKUP(CONCATENATE($A3108,"B"),'05 APU'!$1:$1048576,9,),"")</f>
        <v/>
      </c>
      <c r="M3108" s="297" t="str">
        <f>IFERROR(VLOOKUP(CONCATENATE($A3108,"A"),'05 APU'!$1:$1048576,9,),"")</f>
        <v/>
      </c>
      <c r="N3108" s="86"/>
      <c r="O3108" s="90">
        <f>IFERROR(VLOOKUP(CONCATENATE($A3108,"D"),'05 APU'!$T:$AB,9,),0)</f>
        <v>0</v>
      </c>
      <c r="P3108" s="90">
        <f t="shared" si="98"/>
        <v>0</v>
      </c>
      <c r="Q3108" s="90">
        <f>IFERROR(VLOOKUP(CONCATENATE($A3108,"C"),'05 APU'!$T:$AB,9,),0)</f>
        <v>0</v>
      </c>
      <c r="R3108" s="90">
        <f>IFERROR(VLOOKUP(CONCATENATE($A3108,"B"),'05 APU'!$T:$AB,9,),0)</f>
        <v>0</v>
      </c>
      <c r="S3108" s="90">
        <f>IFERROR(VLOOKUP(CONCATENATE($A3108,"A"),'05 APU'!$T:$AB,9,),0)</f>
        <v>0</v>
      </c>
      <c r="U3108" s="421"/>
      <c r="V3108" s="424"/>
      <c r="W3108" s="429" t="s">
        <v>7203</v>
      </c>
    </row>
    <row r="3109" spans="1:23" ht="42" x14ac:dyDescent="0.25">
      <c r="A3109" s="88">
        <v>3099</v>
      </c>
      <c r="B3109" s="673" t="s">
        <v>5986</v>
      </c>
      <c r="C3109" s="682" t="s">
        <v>7110</v>
      </c>
      <c r="D3109" s="681" t="str">
        <f>IFERROR(VLOOKUP(CONCATENATE($A3109,"T"),'05 APU'!$1:$1048576,3,),"")</f>
        <v/>
      </c>
      <c r="E3109" s="681" t="str">
        <f>IFERROR(VLOOKUP(CONCATENATE($A3109,"T2"),'05 APU'!$1:$1048576,3,),"")</f>
        <v/>
      </c>
      <c r="F3109" s="681" t="str">
        <f>IFERROR(VLOOKUP(CONCATENATE($A3109,"T3"),'05 APU'!$1:$1048576,3,),"")</f>
        <v/>
      </c>
      <c r="G3109" s="672" t="s">
        <v>168</v>
      </c>
      <c r="H3109" s="351"/>
      <c r="I3109" s="90">
        <f>IFERROR((VLOOKUP(CONCATENATE($A3109,"D"),'05 APU'!$1:$1048576,9,)),0)</f>
        <v>0</v>
      </c>
      <c r="J3109" s="90">
        <f t="shared" si="97"/>
        <v>0</v>
      </c>
      <c r="K3109" s="297" t="str">
        <f>IFERROR(VLOOKUP(CONCATENATE($A3109,"C"),'05 APU'!$1:$1048576,9,),"")</f>
        <v/>
      </c>
      <c r="L3109" s="297" t="str">
        <f>IFERROR(VLOOKUP(CONCATENATE($A3109,"B"),'05 APU'!$1:$1048576,9,),"")</f>
        <v/>
      </c>
      <c r="M3109" s="297" t="str">
        <f>IFERROR(VLOOKUP(CONCATENATE($A3109,"A"),'05 APU'!$1:$1048576,9,),"")</f>
        <v/>
      </c>
      <c r="N3109" s="86"/>
      <c r="O3109" s="90">
        <f>IFERROR(VLOOKUP(CONCATENATE($A3109,"D"),'05 APU'!$T:$AB,9,),0)</f>
        <v>0</v>
      </c>
      <c r="P3109" s="90">
        <f t="shared" si="98"/>
        <v>0</v>
      </c>
      <c r="Q3109" s="90">
        <f>IFERROR(VLOOKUP(CONCATENATE($A3109,"C"),'05 APU'!$T:$AB,9,),0)</f>
        <v>0</v>
      </c>
      <c r="R3109" s="90">
        <f>IFERROR(VLOOKUP(CONCATENATE($A3109,"B"),'05 APU'!$T:$AB,9,),0)</f>
        <v>0</v>
      </c>
      <c r="S3109" s="90">
        <f>IFERROR(VLOOKUP(CONCATENATE($A3109,"A"),'05 APU'!$T:$AB,9,),0)</f>
        <v>0</v>
      </c>
      <c r="U3109" s="421"/>
      <c r="V3109" s="424"/>
      <c r="W3109" s="429" t="s">
        <v>7203</v>
      </c>
    </row>
    <row r="3110" spans="1:23" ht="52.5" x14ac:dyDescent="0.25">
      <c r="A3110" s="88">
        <v>3100</v>
      </c>
      <c r="B3110" s="673" t="s">
        <v>5987</v>
      </c>
      <c r="C3110" s="682" t="s">
        <v>7111</v>
      </c>
      <c r="D3110" s="681" t="str">
        <f>IFERROR(VLOOKUP(CONCATENATE($A3110,"T"),'05 APU'!$1:$1048576,3,),"")</f>
        <v/>
      </c>
      <c r="E3110" s="681" t="str">
        <f>IFERROR(VLOOKUP(CONCATENATE($A3110,"T2"),'05 APU'!$1:$1048576,3,),"")</f>
        <v/>
      </c>
      <c r="F3110" s="681" t="str">
        <f>IFERROR(VLOOKUP(CONCATENATE($A3110,"T3"),'05 APU'!$1:$1048576,3,),"")</f>
        <v/>
      </c>
      <c r="G3110" s="672" t="s">
        <v>168</v>
      </c>
      <c r="H3110" s="351"/>
      <c r="I3110" s="90">
        <f>IFERROR((VLOOKUP(CONCATENATE($A3110,"D"),'05 APU'!$1:$1048576,9,)),0)</f>
        <v>0</v>
      </c>
      <c r="J3110" s="90">
        <f t="shared" si="97"/>
        <v>0</v>
      </c>
      <c r="K3110" s="297" t="str">
        <f>IFERROR(VLOOKUP(CONCATENATE($A3110,"C"),'05 APU'!$1:$1048576,9,),"")</f>
        <v/>
      </c>
      <c r="L3110" s="297" t="str">
        <f>IFERROR(VLOOKUP(CONCATENATE($A3110,"B"),'05 APU'!$1:$1048576,9,),"")</f>
        <v/>
      </c>
      <c r="M3110" s="297" t="str">
        <f>IFERROR(VLOOKUP(CONCATENATE($A3110,"A"),'05 APU'!$1:$1048576,9,),"")</f>
        <v/>
      </c>
      <c r="N3110" s="86"/>
      <c r="O3110" s="90">
        <f>IFERROR(VLOOKUP(CONCATENATE($A3110,"D"),'05 APU'!$T:$AB,9,),0)</f>
        <v>0</v>
      </c>
      <c r="P3110" s="90">
        <f t="shared" si="98"/>
        <v>0</v>
      </c>
      <c r="Q3110" s="90">
        <f>IFERROR(VLOOKUP(CONCATENATE($A3110,"C"),'05 APU'!$T:$AB,9,),0)</f>
        <v>0</v>
      </c>
      <c r="R3110" s="90">
        <f>IFERROR(VLOOKUP(CONCATENATE($A3110,"B"),'05 APU'!$T:$AB,9,),0)</f>
        <v>0</v>
      </c>
      <c r="S3110" s="90">
        <f>IFERROR(VLOOKUP(CONCATENATE($A3110,"A"),'05 APU'!$T:$AB,9,),0)</f>
        <v>0</v>
      </c>
      <c r="U3110" s="421"/>
      <c r="V3110" s="424"/>
      <c r="W3110" s="429" t="s">
        <v>7203</v>
      </c>
    </row>
    <row r="3111" spans="1:23" ht="52.5" x14ac:dyDescent="0.25">
      <c r="A3111" s="88">
        <v>3101</v>
      </c>
      <c r="B3111" s="673" t="s">
        <v>5988</v>
      </c>
      <c r="C3111" s="682" t="s">
        <v>7112</v>
      </c>
      <c r="D3111" s="681" t="str">
        <f>IFERROR(VLOOKUP(CONCATENATE($A3111,"T"),'05 APU'!$1:$1048576,3,),"")</f>
        <v/>
      </c>
      <c r="E3111" s="681" t="str">
        <f>IFERROR(VLOOKUP(CONCATENATE($A3111,"T2"),'05 APU'!$1:$1048576,3,),"")</f>
        <v/>
      </c>
      <c r="F3111" s="681" t="str">
        <f>IFERROR(VLOOKUP(CONCATENATE($A3111,"T3"),'05 APU'!$1:$1048576,3,),"")</f>
        <v/>
      </c>
      <c r="G3111" s="672" t="s">
        <v>168</v>
      </c>
      <c r="H3111" s="351"/>
      <c r="I3111" s="90">
        <f>IFERROR((VLOOKUP(CONCATENATE($A3111,"D"),'05 APU'!$1:$1048576,9,)),0)</f>
        <v>0</v>
      </c>
      <c r="J3111" s="90">
        <f t="shared" si="97"/>
        <v>0</v>
      </c>
      <c r="K3111" s="297" t="str">
        <f>IFERROR(VLOOKUP(CONCATENATE($A3111,"C"),'05 APU'!$1:$1048576,9,),"")</f>
        <v/>
      </c>
      <c r="L3111" s="297" t="str">
        <f>IFERROR(VLOOKUP(CONCATENATE($A3111,"B"),'05 APU'!$1:$1048576,9,),"")</f>
        <v/>
      </c>
      <c r="M3111" s="297" t="str">
        <f>IFERROR(VLOOKUP(CONCATENATE($A3111,"A"),'05 APU'!$1:$1048576,9,),"")</f>
        <v/>
      </c>
      <c r="N3111" s="86"/>
      <c r="O3111" s="90">
        <f>IFERROR(VLOOKUP(CONCATENATE($A3111,"D"),'05 APU'!$T:$AB,9,),0)</f>
        <v>0</v>
      </c>
      <c r="P3111" s="90">
        <f t="shared" si="98"/>
        <v>0</v>
      </c>
      <c r="Q3111" s="90">
        <f>IFERROR(VLOOKUP(CONCATENATE($A3111,"C"),'05 APU'!$T:$AB,9,),0)</f>
        <v>0</v>
      </c>
      <c r="R3111" s="90">
        <f>IFERROR(VLOOKUP(CONCATENATE($A3111,"B"),'05 APU'!$T:$AB,9,),0)</f>
        <v>0</v>
      </c>
      <c r="S3111" s="90">
        <f>IFERROR(VLOOKUP(CONCATENATE($A3111,"A"),'05 APU'!$T:$AB,9,),0)</f>
        <v>0</v>
      </c>
      <c r="U3111" s="421"/>
      <c r="V3111" s="424"/>
      <c r="W3111" s="429" t="s">
        <v>7203</v>
      </c>
    </row>
    <row r="3112" spans="1:23" ht="52.5" x14ac:dyDescent="0.25">
      <c r="A3112" s="88">
        <v>3102</v>
      </c>
      <c r="B3112" s="673" t="s">
        <v>5989</v>
      </c>
      <c r="C3112" s="682" t="s">
        <v>7113</v>
      </c>
      <c r="D3112" s="681" t="str">
        <f>IFERROR(VLOOKUP(CONCATENATE($A3112,"T"),'05 APU'!$1:$1048576,3,),"")</f>
        <v/>
      </c>
      <c r="E3112" s="681" t="str">
        <f>IFERROR(VLOOKUP(CONCATENATE($A3112,"T2"),'05 APU'!$1:$1048576,3,),"")</f>
        <v/>
      </c>
      <c r="F3112" s="681" t="str">
        <f>IFERROR(VLOOKUP(CONCATENATE($A3112,"T3"),'05 APU'!$1:$1048576,3,),"")</f>
        <v/>
      </c>
      <c r="G3112" s="672" t="s">
        <v>168</v>
      </c>
      <c r="H3112" s="351"/>
      <c r="I3112" s="90">
        <f>IFERROR((VLOOKUP(CONCATENATE($A3112,"D"),'05 APU'!$1:$1048576,9,)),0)</f>
        <v>0</v>
      </c>
      <c r="J3112" s="90">
        <f t="shared" si="97"/>
        <v>0</v>
      </c>
      <c r="K3112" s="297" t="str">
        <f>IFERROR(VLOOKUP(CONCATENATE($A3112,"C"),'05 APU'!$1:$1048576,9,),"")</f>
        <v/>
      </c>
      <c r="L3112" s="297" t="str">
        <f>IFERROR(VLOOKUP(CONCATENATE($A3112,"B"),'05 APU'!$1:$1048576,9,),"")</f>
        <v/>
      </c>
      <c r="M3112" s="297" t="str">
        <f>IFERROR(VLOOKUP(CONCATENATE($A3112,"A"),'05 APU'!$1:$1048576,9,),"")</f>
        <v/>
      </c>
      <c r="N3112" s="86"/>
      <c r="O3112" s="90">
        <f>IFERROR(VLOOKUP(CONCATENATE($A3112,"D"),'05 APU'!$T:$AB,9,),0)</f>
        <v>0</v>
      </c>
      <c r="P3112" s="90">
        <f t="shared" si="98"/>
        <v>0</v>
      </c>
      <c r="Q3112" s="90">
        <f>IFERROR(VLOOKUP(CONCATENATE($A3112,"C"),'05 APU'!$T:$AB,9,),0)</f>
        <v>0</v>
      </c>
      <c r="R3112" s="90">
        <f>IFERROR(VLOOKUP(CONCATENATE($A3112,"B"),'05 APU'!$T:$AB,9,),0)</f>
        <v>0</v>
      </c>
      <c r="S3112" s="90">
        <f>IFERROR(VLOOKUP(CONCATENATE($A3112,"A"),'05 APU'!$T:$AB,9,),0)</f>
        <v>0</v>
      </c>
      <c r="U3112" s="421"/>
      <c r="V3112" s="424"/>
      <c r="W3112" s="429" t="s">
        <v>7203</v>
      </c>
    </row>
    <row r="3113" spans="1:23" ht="52.5" x14ac:dyDescent="0.25">
      <c r="A3113" s="88">
        <v>3103</v>
      </c>
      <c r="B3113" s="673" t="s">
        <v>5990</v>
      </c>
      <c r="C3113" s="682" t="s">
        <v>7114</v>
      </c>
      <c r="D3113" s="681" t="str">
        <f>IFERROR(VLOOKUP(CONCATENATE($A3113,"T"),'05 APU'!$1:$1048576,3,),"")</f>
        <v/>
      </c>
      <c r="E3113" s="681" t="str">
        <f>IFERROR(VLOOKUP(CONCATENATE($A3113,"T2"),'05 APU'!$1:$1048576,3,),"")</f>
        <v/>
      </c>
      <c r="F3113" s="681" t="str">
        <f>IFERROR(VLOOKUP(CONCATENATE($A3113,"T3"),'05 APU'!$1:$1048576,3,),"")</f>
        <v/>
      </c>
      <c r="G3113" s="672" t="s">
        <v>168</v>
      </c>
      <c r="H3113" s="351"/>
      <c r="I3113" s="90">
        <f>IFERROR((VLOOKUP(CONCATENATE($A3113,"D"),'05 APU'!$1:$1048576,9,)),0)</f>
        <v>0</v>
      </c>
      <c r="J3113" s="90">
        <f t="shared" si="97"/>
        <v>0</v>
      </c>
      <c r="K3113" s="297" t="str">
        <f>IFERROR(VLOOKUP(CONCATENATE($A3113,"C"),'05 APU'!$1:$1048576,9,),"")</f>
        <v/>
      </c>
      <c r="L3113" s="297" t="str">
        <f>IFERROR(VLOOKUP(CONCATENATE($A3113,"B"),'05 APU'!$1:$1048576,9,),"")</f>
        <v/>
      </c>
      <c r="M3113" s="297" t="str">
        <f>IFERROR(VLOOKUP(CONCATENATE($A3113,"A"),'05 APU'!$1:$1048576,9,),"")</f>
        <v/>
      </c>
      <c r="N3113" s="86"/>
      <c r="O3113" s="90">
        <f>IFERROR(VLOOKUP(CONCATENATE($A3113,"D"),'05 APU'!$T:$AB,9,),0)</f>
        <v>0</v>
      </c>
      <c r="P3113" s="90">
        <f t="shared" si="98"/>
        <v>0</v>
      </c>
      <c r="Q3113" s="90">
        <f>IFERROR(VLOOKUP(CONCATENATE($A3113,"C"),'05 APU'!$T:$AB,9,),0)</f>
        <v>0</v>
      </c>
      <c r="R3113" s="90">
        <f>IFERROR(VLOOKUP(CONCATENATE($A3113,"B"),'05 APU'!$T:$AB,9,),0)</f>
        <v>0</v>
      </c>
      <c r="S3113" s="90">
        <f>IFERROR(VLOOKUP(CONCATENATE($A3113,"A"),'05 APU'!$T:$AB,9,),0)</f>
        <v>0</v>
      </c>
      <c r="U3113" s="421"/>
      <c r="V3113" s="424"/>
      <c r="W3113" s="429" t="s">
        <v>7203</v>
      </c>
    </row>
    <row r="3114" spans="1:23" ht="52.5" x14ac:dyDescent="0.25">
      <c r="A3114" s="88">
        <v>3104</v>
      </c>
      <c r="B3114" s="673" t="s">
        <v>5991</v>
      </c>
      <c r="C3114" s="682" t="s">
        <v>7115</v>
      </c>
      <c r="D3114" s="681" t="str">
        <f>IFERROR(VLOOKUP(CONCATENATE($A3114,"T"),'05 APU'!$1:$1048576,3,),"")</f>
        <v/>
      </c>
      <c r="E3114" s="681" t="str">
        <f>IFERROR(VLOOKUP(CONCATENATE($A3114,"T2"),'05 APU'!$1:$1048576,3,),"")</f>
        <v/>
      </c>
      <c r="F3114" s="681" t="str">
        <f>IFERROR(VLOOKUP(CONCATENATE($A3114,"T3"),'05 APU'!$1:$1048576,3,),"")</f>
        <v/>
      </c>
      <c r="G3114" s="672" t="s">
        <v>168</v>
      </c>
      <c r="H3114" s="351"/>
      <c r="I3114" s="90">
        <f>IFERROR((VLOOKUP(CONCATENATE($A3114,"D"),'05 APU'!$1:$1048576,9,)),0)</f>
        <v>0</v>
      </c>
      <c r="J3114" s="90">
        <f t="shared" si="97"/>
        <v>0</v>
      </c>
      <c r="K3114" s="297" t="str">
        <f>IFERROR(VLOOKUP(CONCATENATE($A3114,"C"),'05 APU'!$1:$1048576,9,),"")</f>
        <v/>
      </c>
      <c r="L3114" s="297" t="str">
        <f>IFERROR(VLOOKUP(CONCATENATE($A3114,"B"),'05 APU'!$1:$1048576,9,),"")</f>
        <v/>
      </c>
      <c r="M3114" s="297" t="str">
        <f>IFERROR(VLOOKUP(CONCATENATE($A3114,"A"),'05 APU'!$1:$1048576,9,),"")</f>
        <v/>
      </c>
      <c r="N3114" s="86"/>
      <c r="O3114" s="90">
        <f>IFERROR(VLOOKUP(CONCATENATE($A3114,"D"),'05 APU'!$T:$AB,9,),0)</f>
        <v>0</v>
      </c>
      <c r="P3114" s="90">
        <f t="shared" si="98"/>
        <v>0</v>
      </c>
      <c r="Q3114" s="90">
        <f>IFERROR(VLOOKUP(CONCATENATE($A3114,"C"),'05 APU'!$T:$AB,9,),0)</f>
        <v>0</v>
      </c>
      <c r="R3114" s="90">
        <f>IFERROR(VLOOKUP(CONCATENATE($A3114,"B"),'05 APU'!$T:$AB,9,),0)</f>
        <v>0</v>
      </c>
      <c r="S3114" s="90">
        <f>IFERROR(VLOOKUP(CONCATENATE($A3114,"A"),'05 APU'!$T:$AB,9,),0)</f>
        <v>0</v>
      </c>
      <c r="U3114" s="421"/>
      <c r="V3114" s="424"/>
      <c r="W3114" s="429" t="s">
        <v>7203</v>
      </c>
    </row>
    <row r="3115" spans="1:23" ht="52.5" x14ac:dyDescent="0.25">
      <c r="A3115" s="88">
        <v>3105</v>
      </c>
      <c r="B3115" s="673" t="s">
        <v>5992</v>
      </c>
      <c r="C3115" s="682" t="s">
        <v>7116</v>
      </c>
      <c r="D3115" s="681" t="str">
        <f>IFERROR(VLOOKUP(CONCATENATE($A3115,"T"),'05 APU'!$1:$1048576,3,),"")</f>
        <v/>
      </c>
      <c r="E3115" s="681" t="str">
        <f>IFERROR(VLOOKUP(CONCATENATE($A3115,"T2"),'05 APU'!$1:$1048576,3,),"")</f>
        <v/>
      </c>
      <c r="F3115" s="681" t="str">
        <f>IFERROR(VLOOKUP(CONCATENATE($A3115,"T3"),'05 APU'!$1:$1048576,3,),"")</f>
        <v/>
      </c>
      <c r="G3115" s="672" t="s">
        <v>168</v>
      </c>
      <c r="H3115" s="351"/>
      <c r="I3115" s="90">
        <f>IFERROR((VLOOKUP(CONCATENATE($A3115,"D"),'05 APU'!$1:$1048576,9,)),0)</f>
        <v>0</v>
      </c>
      <c r="J3115" s="90">
        <f t="shared" si="97"/>
        <v>0</v>
      </c>
      <c r="K3115" s="297" t="str">
        <f>IFERROR(VLOOKUP(CONCATENATE($A3115,"C"),'05 APU'!$1:$1048576,9,),"")</f>
        <v/>
      </c>
      <c r="L3115" s="297" t="str">
        <f>IFERROR(VLOOKUP(CONCATENATE($A3115,"B"),'05 APU'!$1:$1048576,9,),"")</f>
        <v/>
      </c>
      <c r="M3115" s="297" t="str">
        <f>IFERROR(VLOOKUP(CONCATENATE($A3115,"A"),'05 APU'!$1:$1048576,9,),"")</f>
        <v/>
      </c>
      <c r="N3115" s="86"/>
      <c r="O3115" s="90">
        <f>IFERROR(VLOOKUP(CONCATENATE($A3115,"D"),'05 APU'!$T:$AB,9,),0)</f>
        <v>0</v>
      </c>
      <c r="P3115" s="90">
        <f t="shared" si="98"/>
        <v>0</v>
      </c>
      <c r="Q3115" s="90">
        <f>IFERROR(VLOOKUP(CONCATENATE($A3115,"C"),'05 APU'!$T:$AB,9,),0)</f>
        <v>0</v>
      </c>
      <c r="R3115" s="90">
        <f>IFERROR(VLOOKUP(CONCATENATE($A3115,"B"),'05 APU'!$T:$AB,9,),0)</f>
        <v>0</v>
      </c>
      <c r="S3115" s="90">
        <f>IFERROR(VLOOKUP(CONCATENATE($A3115,"A"),'05 APU'!$T:$AB,9,),0)</f>
        <v>0</v>
      </c>
      <c r="U3115" s="421"/>
      <c r="V3115" s="424"/>
      <c r="W3115" s="429" t="s">
        <v>7203</v>
      </c>
    </row>
    <row r="3116" spans="1:23" x14ac:dyDescent="0.25">
      <c r="A3116" s="88">
        <v>3106</v>
      </c>
      <c r="B3116" s="664"/>
      <c r="C3116" s="665"/>
      <c r="D3116" s="300" t="str">
        <f>IFERROR(VLOOKUP(CONCATENATE($A3116,"T"),'05 APU'!$1:$1048576,3,),"")</f>
        <v/>
      </c>
      <c r="E3116" s="300" t="str">
        <f>IFERROR(VLOOKUP(CONCATENATE($A3116,"T2"),'05 APU'!$1:$1048576,3,),"")</f>
        <v/>
      </c>
      <c r="F3116" s="300" t="str">
        <f>IFERROR(VLOOKUP(CONCATENATE($A3116,"T3"),'05 APU'!$1:$1048576,3,),"")</f>
        <v/>
      </c>
      <c r="G3116" s="666"/>
      <c r="H3116" s="351"/>
      <c r="I3116" s="90">
        <f>IFERROR((VLOOKUP(CONCATENATE($A3116,"D"),'05 APU'!$1:$1048576,9,)),0)</f>
        <v>0</v>
      </c>
      <c r="J3116" s="90">
        <f t="shared" si="97"/>
        <v>0</v>
      </c>
      <c r="K3116" s="297" t="str">
        <f>IFERROR(VLOOKUP(CONCATENATE($A3116,"C"),'05 APU'!$1:$1048576,9,),"")</f>
        <v/>
      </c>
      <c r="L3116" s="297" t="str">
        <f>IFERROR(VLOOKUP(CONCATENATE($A3116,"B"),'05 APU'!$1:$1048576,9,),"")</f>
        <v/>
      </c>
      <c r="M3116" s="297" t="str">
        <f>IFERROR(VLOOKUP(CONCATENATE($A3116,"A"),'05 APU'!$1:$1048576,9,),"")</f>
        <v/>
      </c>
      <c r="N3116" s="86"/>
      <c r="O3116" s="90">
        <f>IFERROR(VLOOKUP(CONCATENATE($A3116,"D"),'05 APU'!$T:$AB,9,),0)</f>
        <v>0</v>
      </c>
      <c r="P3116" s="90">
        <f t="shared" si="98"/>
        <v>0</v>
      </c>
      <c r="Q3116" s="90">
        <f>IFERROR(VLOOKUP(CONCATENATE($A3116,"C"),'05 APU'!$T:$AB,9,),0)</f>
        <v>0</v>
      </c>
      <c r="R3116" s="90">
        <f>IFERROR(VLOOKUP(CONCATENATE($A3116,"B"),'05 APU'!$T:$AB,9,),0)</f>
        <v>0</v>
      </c>
      <c r="S3116" s="90">
        <f>IFERROR(VLOOKUP(CONCATENATE($A3116,"A"),'05 APU'!$T:$AB,9,),0)</f>
        <v>0</v>
      </c>
      <c r="U3116" s="421"/>
      <c r="V3116" s="424"/>
      <c r="W3116" s="429"/>
    </row>
    <row r="3117" spans="1:23" x14ac:dyDescent="0.25">
      <c r="A3117" s="88">
        <v>3107</v>
      </c>
      <c r="B3117" s="408"/>
      <c r="C3117" s="409"/>
      <c r="D3117" s="89" t="str">
        <f>IFERROR(VLOOKUP(CONCATENATE($A3117,"T"),'05 APU'!$1:$1048576,3,),"")</f>
        <v/>
      </c>
      <c r="E3117" s="89" t="str">
        <f>IFERROR(VLOOKUP(CONCATENATE($A3117,"T2"),'05 APU'!$1:$1048576,3,),"")</f>
        <v/>
      </c>
      <c r="F3117" s="89" t="str">
        <f>IFERROR(VLOOKUP(CONCATENATE($A3117,"T3"),'05 APU'!$1:$1048576,3,),"")</f>
        <v/>
      </c>
      <c r="G3117" s="415"/>
      <c r="H3117" s="351"/>
      <c r="I3117" s="90">
        <f>IFERROR((VLOOKUP(CONCATENATE($A3117,"D"),'05 APU'!$1:$1048576,9,)),0)</f>
        <v>0</v>
      </c>
      <c r="J3117" s="90">
        <f t="shared" si="97"/>
        <v>0</v>
      </c>
      <c r="K3117" s="297" t="str">
        <f>IFERROR(VLOOKUP(CONCATENATE($A3117,"C"),'05 APU'!$1:$1048576,9,),"")</f>
        <v/>
      </c>
      <c r="L3117" s="297" t="str">
        <f>IFERROR(VLOOKUP(CONCATENATE($A3117,"B"),'05 APU'!$1:$1048576,9,),"")</f>
        <v/>
      </c>
      <c r="M3117" s="297" t="str">
        <f>IFERROR(VLOOKUP(CONCATENATE($A3117,"A"),'05 APU'!$1:$1048576,9,),"")</f>
        <v/>
      </c>
      <c r="N3117" s="86"/>
      <c r="O3117" s="90">
        <f>IFERROR(VLOOKUP(CONCATENATE($A3117,"D"),'05 APU'!$T:$AB,9,),0)</f>
        <v>0</v>
      </c>
      <c r="P3117" s="90">
        <f t="shared" si="98"/>
        <v>0</v>
      </c>
      <c r="Q3117" s="90">
        <f>IFERROR(VLOOKUP(CONCATENATE($A3117,"C"),'05 APU'!$T:$AB,9,),0)</f>
        <v>0</v>
      </c>
      <c r="R3117" s="90">
        <f>IFERROR(VLOOKUP(CONCATENATE($A3117,"B"),'05 APU'!$T:$AB,9,),0)</f>
        <v>0</v>
      </c>
      <c r="S3117" s="90">
        <f>IFERROR(VLOOKUP(CONCATENATE($A3117,"A"),'05 APU'!$T:$AB,9,),0)</f>
        <v>0</v>
      </c>
      <c r="U3117" s="421"/>
      <c r="V3117" s="424"/>
      <c r="W3117" s="429"/>
    </row>
    <row r="3118" spans="1:23" x14ac:dyDescent="0.25">
      <c r="A3118" s="88">
        <v>3108</v>
      </c>
      <c r="B3118" s="408"/>
      <c r="C3118" s="409"/>
      <c r="D3118" s="89" t="str">
        <f>IFERROR(VLOOKUP(CONCATENATE($A3118,"T"),'05 APU'!$1:$1048576,3,),"")</f>
        <v/>
      </c>
      <c r="E3118" s="89" t="str">
        <f>IFERROR(VLOOKUP(CONCATENATE($A3118,"T2"),'05 APU'!$1:$1048576,3,),"")</f>
        <v/>
      </c>
      <c r="F3118" s="89" t="str">
        <f>IFERROR(VLOOKUP(CONCATENATE($A3118,"T3"),'05 APU'!$1:$1048576,3,),"")</f>
        <v/>
      </c>
      <c r="G3118" s="415"/>
      <c r="H3118" s="351"/>
      <c r="I3118" s="90">
        <f>IFERROR((VLOOKUP(CONCATENATE($A3118,"D"),'05 APU'!$1:$1048576,9,)),0)</f>
        <v>0</v>
      </c>
      <c r="J3118" s="90">
        <f t="shared" si="97"/>
        <v>0</v>
      </c>
      <c r="K3118" s="297" t="str">
        <f>IFERROR(VLOOKUP(CONCATENATE($A3118,"C"),'05 APU'!$1:$1048576,9,),"")</f>
        <v/>
      </c>
      <c r="L3118" s="297" t="str">
        <f>IFERROR(VLOOKUP(CONCATENATE($A3118,"B"),'05 APU'!$1:$1048576,9,),"")</f>
        <v/>
      </c>
      <c r="M3118" s="297" t="str">
        <f>IFERROR(VLOOKUP(CONCATENATE($A3118,"A"),'05 APU'!$1:$1048576,9,),"")</f>
        <v/>
      </c>
      <c r="N3118" s="86"/>
      <c r="O3118" s="90">
        <f>IFERROR(VLOOKUP(CONCATENATE($A3118,"D"),'05 APU'!$T:$AB,9,),0)</f>
        <v>0</v>
      </c>
      <c r="P3118" s="90">
        <f t="shared" si="98"/>
        <v>0</v>
      </c>
      <c r="Q3118" s="90">
        <f>IFERROR(VLOOKUP(CONCATENATE($A3118,"C"),'05 APU'!$T:$AB,9,),0)</f>
        <v>0</v>
      </c>
      <c r="R3118" s="90">
        <f>IFERROR(VLOOKUP(CONCATENATE($A3118,"B"),'05 APU'!$T:$AB,9,),0)</f>
        <v>0</v>
      </c>
      <c r="S3118" s="90">
        <f>IFERROR(VLOOKUP(CONCATENATE($A3118,"A"),'05 APU'!$T:$AB,9,),0)</f>
        <v>0</v>
      </c>
      <c r="U3118" s="421"/>
      <c r="V3118" s="424"/>
      <c r="W3118" s="429"/>
    </row>
    <row r="3119" spans="1:23" x14ac:dyDescent="0.25">
      <c r="A3119" s="88">
        <v>3109</v>
      </c>
      <c r="B3119" s="408"/>
      <c r="C3119" s="409"/>
      <c r="D3119" s="89" t="str">
        <f>IFERROR(VLOOKUP(CONCATENATE($A3119,"T"),'05 APU'!$1:$1048576,3,),"")</f>
        <v/>
      </c>
      <c r="E3119" s="89" t="str">
        <f>IFERROR(VLOOKUP(CONCATENATE($A3119,"T2"),'05 APU'!$1:$1048576,3,),"")</f>
        <v/>
      </c>
      <c r="F3119" s="89" t="str">
        <f>IFERROR(VLOOKUP(CONCATENATE($A3119,"T3"),'05 APU'!$1:$1048576,3,),"")</f>
        <v/>
      </c>
      <c r="G3119" s="415"/>
      <c r="H3119" s="351"/>
      <c r="I3119" s="90">
        <f>IFERROR((VLOOKUP(CONCATENATE($A3119,"D"),'05 APU'!$1:$1048576,9,)),0)</f>
        <v>0</v>
      </c>
      <c r="J3119" s="90">
        <f t="shared" si="97"/>
        <v>0</v>
      </c>
      <c r="K3119" s="297" t="str">
        <f>IFERROR(VLOOKUP(CONCATENATE($A3119,"C"),'05 APU'!$1:$1048576,9,),"")</f>
        <v/>
      </c>
      <c r="L3119" s="297" t="str">
        <f>IFERROR(VLOOKUP(CONCATENATE($A3119,"B"),'05 APU'!$1:$1048576,9,),"")</f>
        <v/>
      </c>
      <c r="M3119" s="297" t="str">
        <f>IFERROR(VLOOKUP(CONCATENATE($A3119,"A"),'05 APU'!$1:$1048576,9,),"")</f>
        <v/>
      </c>
      <c r="N3119" s="86"/>
      <c r="O3119" s="90">
        <f>IFERROR(VLOOKUP(CONCATENATE($A3119,"D"),'05 APU'!$T:$AB,9,),0)</f>
        <v>0</v>
      </c>
      <c r="P3119" s="90">
        <f t="shared" si="98"/>
        <v>0</v>
      </c>
      <c r="Q3119" s="90">
        <f>IFERROR(VLOOKUP(CONCATENATE($A3119,"C"),'05 APU'!$T:$AB,9,),0)</f>
        <v>0</v>
      </c>
      <c r="R3119" s="90">
        <f>IFERROR(VLOOKUP(CONCATENATE($A3119,"B"),'05 APU'!$T:$AB,9,),0)</f>
        <v>0</v>
      </c>
      <c r="S3119" s="90">
        <f>IFERROR(VLOOKUP(CONCATENATE($A3119,"A"),'05 APU'!$T:$AB,9,),0)</f>
        <v>0</v>
      </c>
      <c r="U3119" s="421"/>
      <c r="V3119" s="424"/>
      <c r="W3119" s="429"/>
    </row>
    <row r="3120" spans="1:23" x14ac:dyDescent="0.25">
      <c r="A3120" s="88">
        <v>3110</v>
      </c>
      <c r="B3120" s="408"/>
      <c r="C3120" s="409"/>
      <c r="D3120" s="89" t="str">
        <f>IFERROR(VLOOKUP(CONCATENATE($A3120,"T"),'05 APU'!$1:$1048576,3,),"")</f>
        <v/>
      </c>
      <c r="E3120" s="89" t="str">
        <f>IFERROR(VLOOKUP(CONCATENATE($A3120,"T2"),'05 APU'!$1:$1048576,3,),"")</f>
        <v/>
      </c>
      <c r="F3120" s="89" t="str">
        <f>IFERROR(VLOOKUP(CONCATENATE($A3120,"T3"),'05 APU'!$1:$1048576,3,),"")</f>
        <v/>
      </c>
      <c r="G3120" s="415"/>
      <c r="H3120" s="351"/>
      <c r="I3120" s="90">
        <f>IFERROR((VLOOKUP(CONCATENATE($A3120,"D"),'05 APU'!$1:$1048576,9,)),0)</f>
        <v>0</v>
      </c>
      <c r="J3120" s="90">
        <f t="shared" si="97"/>
        <v>0</v>
      </c>
      <c r="K3120" s="297" t="str">
        <f>IFERROR(VLOOKUP(CONCATENATE($A3120,"C"),'05 APU'!$1:$1048576,9,),"")</f>
        <v/>
      </c>
      <c r="L3120" s="297" t="str">
        <f>IFERROR(VLOOKUP(CONCATENATE($A3120,"B"),'05 APU'!$1:$1048576,9,),"")</f>
        <v/>
      </c>
      <c r="M3120" s="297" t="str">
        <f>IFERROR(VLOOKUP(CONCATENATE($A3120,"A"),'05 APU'!$1:$1048576,9,),"")</f>
        <v/>
      </c>
      <c r="N3120" s="86"/>
      <c r="O3120" s="90">
        <f>IFERROR(VLOOKUP(CONCATENATE($A3120,"D"),'05 APU'!$T:$AB,9,),0)</f>
        <v>0</v>
      </c>
      <c r="P3120" s="90">
        <f t="shared" si="98"/>
        <v>0</v>
      </c>
      <c r="Q3120" s="90">
        <f>IFERROR(VLOOKUP(CONCATENATE($A3120,"C"),'05 APU'!$T:$AB,9,),0)</f>
        <v>0</v>
      </c>
      <c r="R3120" s="90">
        <f>IFERROR(VLOOKUP(CONCATENATE($A3120,"B"),'05 APU'!$T:$AB,9,),0)</f>
        <v>0</v>
      </c>
      <c r="S3120" s="90">
        <f>IFERROR(VLOOKUP(CONCATENATE($A3120,"A"),'05 APU'!$T:$AB,9,),0)</f>
        <v>0</v>
      </c>
      <c r="U3120" s="421"/>
      <c r="V3120" s="424"/>
      <c r="W3120" s="429"/>
    </row>
    <row r="3121" spans="1:23" x14ac:dyDescent="0.25">
      <c r="A3121" s="88">
        <v>3111</v>
      </c>
      <c r="B3121" s="408"/>
      <c r="C3121" s="409"/>
      <c r="D3121" s="89" t="str">
        <f>IFERROR(VLOOKUP(CONCATENATE($A3121,"T"),'05 APU'!$1:$1048576,3,),"")</f>
        <v/>
      </c>
      <c r="E3121" s="89" t="str">
        <f>IFERROR(VLOOKUP(CONCATENATE($A3121,"T2"),'05 APU'!$1:$1048576,3,),"")</f>
        <v/>
      </c>
      <c r="F3121" s="89" t="str">
        <f>IFERROR(VLOOKUP(CONCATENATE($A3121,"T3"),'05 APU'!$1:$1048576,3,),"")</f>
        <v/>
      </c>
      <c r="G3121" s="415"/>
      <c r="H3121" s="351"/>
      <c r="I3121" s="90">
        <f>IFERROR((VLOOKUP(CONCATENATE($A3121,"D"),'05 APU'!$1:$1048576,9,)),0)</f>
        <v>0</v>
      </c>
      <c r="J3121" s="90">
        <f t="shared" si="97"/>
        <v>0</v>
      </c>
      <c r="K3121" s="297" t="str">
        <f>IFERROR(VLOOKUP(CONCATENATE($A3121,"C"),'05 APU'!$1:$1048576,9,),"")</f>
        <v/>
      </c>
      <c r="L3121" s="297" t="str">
        <f>IFERROR(VLOOKUP(CONCATENATE($A3121,"B"),'05 APU'!$1:$1048576,9,),"")</f>
        <v/>
      </c>
      <c r="M3121" s="297" t="str">
        <f>IFERROR(VLOOKUP(CONCATENATE($A3121,"A"),'05 APU'!$1:$1048576,9,),"")</f>
        <v/>
      </c>
      <c r="N3121" s="86"/>
      <c r="O3121" s="90">
        <f>IFERROR(VLOOKUP(CONCATENATE($A3121,"D"),'05 APU'!$T:$AB,9,),0)</f>
        <v>0</v>
      </c>
      <c r="P3121" s="90">
        <f t="shared" si="98"/>
        <v>0</v>
      </c>
      <c r="Q3121" s="90">
        <f>IFERROR(VLOOKUP(CONCATENATE($A3121,"C"),'05 APU'!$T:$AB,9,),0)</f>
        <v>0</v>
      </c>
      <c r="R3121" s="90">
        <f>IFERROR(VLOOKUP(CONCATENATE($A3121,"B"),'05 APU'!$T:$AB,9,),0)</f>
        <v>0</v>
      </c>
      <c r="S3121" s="90">
        <f>IFERROR(VLOOKUP(CONCATENATE($A3121,"A"),'05 APU'!$T:$AB,9,),0)</f>
        <v>0</v>
      </c>
      <c r="U3121" s="421"/>
      <c r="V3121" s="424"/>
      <c r="W3121" s="429"/>
    </row>
    <row r="3122" spans="1:23" x14ac:dyDescent="0.25">
      <c r="A3122" s="88">
        <v>3112</v>
      </c>
      <c r="B3122" s="408"/>
      <c r="C3122" s="409"/>
      <c r="D3122" s="89" t="str">
        <f>IFERROR(VLOOKUP(CONCATENATE($A3122,"T"),'05 APU'!$1:$1048576,3,),"")</f>
        <v/>
      </c>
      <c r="E3122" s="89" t="str">
        <f>IFERROR(VLOOKUP(CONCATENATE($A3122,"T2"),'05 APU'!$1:$1048576,3,),"")</f>
        <v/>
      </c>
      <c r="F3122" s="89" t="str">
        <f>IFERROR(VLOOKUP(CONCATENATE($A3122,"T3"),'05 APU'!$1:$1048576,3,),"")</f>
        <v/>
      </c>
      <c r="G3122" s="415"/>
      <c r="H3122" s="351"/>
      <c r="I3122" s="90">
        <f>IFERROR((VLOOKUP(CONCATENATE($A3122,"D"),'05 APU'!$1:$1048576,9,)),0)</f>
        <v>0</v>
      </c>
      <c r="J3122" s="90">
        <f t="shared" si="97"/>
        <v>0</v>
      </c>
      <c r="K3122" s="297" t="str">
        <f>IFERROR(VLOOKUP(CONCATENATE($A3122,"C"),'05 APU'!$1:$1048576,9,),"")</f>
        <v/>
      </c>
      <c r="L3122" s="297" t="str">
        <f>IFERROR(VLOOKUP(CONCATENATE($A3122,"B"),'05 APU'!$1:$1048576,9,),"")</f>
        <v/>
      </c>
      <c r="M3122" s="297" t="str">
        <f>IFERROR(VLOOKUP(CONCATENATE($A3122,"A"),'05 APU'!$1:$1048576,9,),"")</f>
        <v/>
      </c>
      <c r="N3122" s="86"/>
      <c r="O3122" s="90">
        <f>IFERROR(VLOOKUP(CONCATENATE($A3122,"D"),'05 APU'!$T:$AB,9,),0)</f>
        <v>0</v>
      </c>
      <c r="P3122" s="90">
        <f t="shared" si="98"/>
        <v>0</v>
      </c>
      <c r="Q3122" s="90">
        <f>IFERROR(VLOOKUP(CONCATENATE($A3122,"C"),'05 APU'!$T:$AB,9,),0)</f>
        <v>0</v>
      </c>
      <c r="R3122" s="90">
        <f>IFERROR(VLOOKUP(CONCATENATE($A3122,"B"),'05 APU'!$T:$AB,9,),0)</f>
        <v>0</v>
      </c>
      <c r="S3122" s="90">
        <f>IFERROR(VLOOKUP(CONCATENATE($A3122,"A"),'05 APU'!$T:$AB,9,),0)</f>
        <v>0</v>
      </c>
      <c r="U3122" s="421"/>
      <c r="V3122" s="424"/>
      <c r="W3122" s="429"/>
    </row>
    <row r="3123" spans="1:23" x14ac:dyDescent="0.25">
      <c r="A3123" s="88">
        <v>3113</v>
      </c>
      <c r="B3123" s="408"/>
      <c r="C3123" s="409"/>
      <c r="D3123" s="89" t="str">
        <f>IFERROR(VLOOKUP(CONCATENATE($A3123,"T"),'05 APU'!$1:$1048576,3,),"")</f>
        <v/>
      </c>
      <c r="E3123" s="89" t="str">
        <f>IFERROR(VLOOKUP(CONCATENATE($A3123,"T2"),'05 APU'!$1:$1048576,3,),"")</f>
        <v/>
      </c>
      <c r="F3123" s="89" t="str">
        <f>IFERROR(VLOOKUP(CONCATENATE($A3123,"T3"),'05 APU'!$1:$1048576,3,),"")</f>
        <v/>
      </c>
      <c r="G3123" s="415"/>
      <c r="H3123" s="351"/>
      <c r="I3123" s="90">
        <f>IFERROR((VLOOKUP(CONCATENATE($A3123,"D"),'05 APU'!$1:$1048576,9,)),0)</f>
        <v>0</v>
      </c>
      <c r="J3123" s="90">
        <f t="shared" ref="J3123:J3186" si="99">IFERROR(I3123*H3123,0)</f>
        <v>0</v>
      </c>
      <c r="K3123" s="297" t="str">
        <f>IFERROR(VLOOKUP(CONCATENATE($A3123,"C"),'05 APU'!$1:$1048576,9,),"")</f>
        <v/>
      </c>
      <c r="L3123" s="297" t="str">
        <f>IFERROR(VLOOKUP(CONCATENATE($A3123,"B"),'05 APU'!$1:$1048576,9,),"")</f>
        <v/>
      </c>
      <c r="M3123" s="297" t="str">
        <f>IFERROR(VLOOKUP(CONCATENATE($A3123,"A"),'05 APU'!$1:$1048576,9,),"")</f>
        <v/>
      </c>
      <c r="N3123" s="86"/>
      <c r="O3123" s="90">
        <f>IFERROR(VLOOKUP(CONCATENATE($A3123,"D"),'05 APU'!$T:$AB,9,),0)</f>
        <v>0</v>
      </c>
      <c r="P3123" s="90">
        <f t="shared" si="98"/>
        <v>0</v>
      </c>
      <c r="Q3123" s="90">
        <f>IFERROR(VLOOKUP(CONCATENATE($A3123,"C"),'05 APU'!$T:$AB,9,),0)</f>
        <v>0</v>
      </c>
      <c r="R3123" s="90">
        <f>IFERROR(VLOOKUP(CONCATENATE($A3123,"B"),'05 APU'!$T:$AB,9,),0)</f>
        <v>0</v>
      </c>
      <c r="S3123" s="90">
        <f>IFERROR(VLOOKUP(CONCATENATE($A3123,"A"),'05 APU'!$T:$AB,9,),0)</f>
        <v>0</v>
      </c>
      <c r="U3123" s="421"/>
      <c r="V3123" s="424"/>
      <c r="W3123" s="429"/>
    </row>
    <row r="3124" spans="1:23" x14ac:dyDescent="0.25">
      <c r="A3124" s="88">
        <v>3114</v>
      </c>
      <c r="B3124" s="408"/>
      <c r="C3124" s="409"/>
      <c r="D3124" s="89" t="str">
        <f>IFERROR(VLOOKUP(CONCATENATE($A3124,"T"),'05 APU'!$1:$1048576,3,),"")</f>
        <v/>
      </c>
      <c r="E3124" s="89" t="str">
        <f>IFERROR(VLOOKUP(CONCATENATE($A3124,"T2"),'05 APU'!$1:$1048576,3,),"")</f>
        <v/>
      </c>
      <c r="F3124" s="89" t="str">
        <f>IFERROR(VLOOKUP(CONCATENATE($A3124,"T3"),'05 APU'!$1:$1048576,3,),"")</f>
        <v/>
      </c>
      <c r="G3124" s="415"/>
      <c r="H3124" s="351"/>
      <c r="I3124" s="90">
        <f>IFERROR((VLOOKUP(CONCATENATE($A3124,"D"),'05 APU'!$1:$1048576,9,)),0)</f>
        <v>0</v>
      </c>
      <c r="J3124" s="90">
        <f t="shared" si="99"/>
        <v>0</v>
      </c>
      <c r="K3124" s="297" t="str">
        <f>IFERROR(VLOOKUP(CONCATENATE($A3124,"C"),'05 APU'!$1:$1048576,9,),"")</f>
        <v/>
      </c>
      <c r="L3124" s="297" t="str">
        <f>IFERROR(VLOOKUP(CONCATENATE($A3124,"B"),'05 APU'!$1:$1048576,9,),"")</f>
        <v/>
      </c>
      <c r="M3124" s="297" t="str">
        <f>IFERROR(VLOOKUP(CONCATENATE($A3124,"A"),'05 APU'!$1:$1048576,9,),"")</f>
        <v/>
      </c>
      <c r="N3124" s="86"/>
      <c r="O3124" s="90">
        <f>IFERROR(VLOOKUP(CONCATENATE($A3124,"D"),'05 APU'!$T:$AB,9,),0)</f>
        <v>0</v>
      </c>
      <c r="P3124" s="90">
        <f t="shared" si="98"/>
        <v>0</v>
      </c>
      <c r="Q3124" s="90">
        <f>IFERROR(VLOOKUP(CONCATENATE($A3124,"C"),'05 APU'!$T:$AB,9,),0)</f>
        <v>0</v>
      </c>
      <c r="R3124" s="90">
        <f>IFERROR(VLOOKUP(CONCATENATE($A3124,"B"),'05 APU'!$T:$AB,9,),0)</f>
        <v>0</v>
      </c>
      <c r="S3124" s="90">
        <f>IFERROR(VLOOKUP(CONCATENATE($A3124,"A"),'05 APU'!$T:$AB,9,),0)</f>
        <v>0</v>
      </c>
      <c r="U3124" s="421"/>
      <c r="V3124" s="424"/>
      <c r="W3124" s="429"/>
    </row>
    <row r="3125" spans="1:23" x14ac:dyDescent="0.25">
      <c r="A3125" s="88">
        <v>3115</v>
      </c>
      <c r="B3125" s="408"/>
      <c r="C3125" s="409"/>
      <c r="D3125" s="89" t="str">
        <f>IFERROR(VLOOKUP(CONCATENATE($A3125,"T"),'05 APU'!$1:$1048576,3,),"")</f>
        <v/>
      </c>
      <c r="E3125" s="89" t="str">
        <f>IFERROR(VLOOKUP(CONCATENATE($A3125,"T2"),'05 APU'!$1:$1048576,3,),"")</f>
        <v/>
      </c>
      <c r="F3125" s="89" t="str">
        <f>IFERROR(VLOOKUP(CONCATENATE($A3125,"T3"),'05 APU'!$1:$1048576,3,),"")</f>
        <v/>
      </c>
      <c r="G3125" s="415"/>
      <c r="H3125" s="351"/>
      <c r="I3125" s="90">
        <f>IFERROR((VLOOKUP(CONCATENATE($A3125,"D"),'05 APU'!$1:$1048576,9,)),0)</f>
        <v>0</v>
      </c>
      <c r="J3125" s="90">
        <f t="shared" si="99"/>
        <v>0</v>
      </c>
      <c r="K3125" s="297" t="str">
        <f>IFERROR(VLOOKUP(CONCATENATE($A3125,"C"),'05 APU'!$1:$1048576,9,),"")</f>
        <v/>
      </c>
      <c r="L3125" s="297" t="str">
        <f>IFERROR(VLOOKUP(CONCATENATE($A3125,"B"),'05 APU'!$1:$1048576,9,),"")</f>
        <v/>
      </c>
      <c r="M3125" s="297" t="str">
        <f>IFERROR(VLOOKUP(CONCATENATE($A3125,"A"),'05 APU'!$1:$1048576,9,),"")</f>
        <v/>
      </c>
      <c r="N3125" s="86"/>
      <c r="O3125" s="90">
        <f>IFERROR(VLOOKUP(CONCATENATE($A3125,"D"),'05 APU'!$T:$AB,9,),0)</f>
        <v>0</v>
      </c>
      <c r="P3125" s="90">
        <f t="shared" si="98"/>
        <v>0</v>
      </c>
      <c r="Q3125" s="90">
        <f>IFERROR(VLOOKUP(CONCATENATE($A3125,"C"),'05 APU'!$T:$AB,9,),0)</f>
        <v>0</v>
      </c>
      <c r="R3125" s="90">
        <f>IFERROR(VLOOKUP(CONCATENATE($A3125,"B"),'05 APU'!$T:$AB,9,),0)</f>
        <v>0</v>
      </c>
      <c r="S3125" s="90">
        <f>IFERROR(VLOOKUP(CONCATENATE($A3125,"A"),'05 APU'!$T:$AB,9,),0)</f>
        <v>0</v>
      </c>
      <c r="U3125" s="421"/>
      <c r="V3125" s="424"/>
      <c r="W3125" s="429"/>
    </row>
    <row r="3126" spans="1:23" x14ac:dyDescent="0.25">
      <c r="A3126" s="88">
        <v>3116</v>
      </c>
      <c r="B3126" s="408"/>
      <c r="C3126" s="409"/>
      <c r="D3126" s="89" t="str">
        <f>IFERROR(VLOOKUP(CONCATENATE($A3126,"T"),'05 APU'!$1:$1048576,3,),"")</f>
        <v/>
      </c>
      <c r="E3126" s="89" t="str">
        <f>IFERROR(VLOOKUP(CONCATENATE($A3126,"T2"),'05 APU'!$1:$1048576,3,),"")</f>
        <v/>
      </c>
      <c r="F3126" s="89" t="str">
        <f>IFERROR(VLOOKUP(CONCATENATE($A3126,"T3"),'05 APU'!$1:$1048576,3,),"")</f>
        <v/>
      </c>
      <c r="G3126" s="415"/>
      <c r="H3126" s="351"/>
      <c r="I3126" s="90">
        <f>IFERROR((VLOOKUP(CONCATENATE($A3126,"D"),'05 APU'!$1:$1048576,9,)),0)</f>
        <v>0</v>
      </c>
      <c r="J3126" s="90">
        <f t="shared" si="99"/>
        <v>0</v>
      </c>
      <c r="K3126" s="297" t="str">
        <f>IFERROR(VLOOKUP(CONCATENATE($A3126,"C"),'05 APU'!$1:$1048576,9,),"")</f>
        <v/>
      </c>
      <c r="L3126" s="297" t="str">
        <f>IFERROR(VLOOKUP(CONCATENATE($A3126,"B"),'05 APU'!$1:$1048576,9,),"")</f>
        <v/>
      </c>
      <c r="M3126" s="297" t="str">
        <f>IFERROR(VLOOKUP(CONCATENATE($A3126,"A"),'05 APU'!$1:$1048576,9,),"")</f>
        <v/>
      </c>
      <c r="N3126" s="86"/>
      <c r="O3126" s="90">
        <f>IFERROR(VLOOKUP(CONCATENATE($A3126,"D"),'05 APU'!$T:$AB,9,),0)</f>
        <v>0</v>
      </c>
      <c r="P3126" s="90">
        <f t="shared" si="98"/>
        <v>0</v>
      </c>
      <c r="Q3126" s="90">
        <f>IFERROR(VLOOKUP(CONCATENATE($A3126,"C"),'05 APU'!$T:$AB,9,),0)</f>
        <v>0</v>
      </c>
      <c r="R3126" s="90">
        <f>IFERROR(VLOOKUP(CONCATENATE($A3126,"B"),'05 APU'!$T:$AB,9,),0)</f>
        <v>0</v>
      </c>
      <c r="S3126" s="90">
        <f>IFERROR(VLOOKUP(CONCATENATE($A3126,"A"),'05 APU'!$T:$AB,9,),0)</f>
        <v>0</v>
      </c>
      <c r="U3126" s="421"/>
      <c r="V3126" s="424"/>
      <c r="W3126" s="429"/>
    </row>
    <row r="3127" spans="1:23" x14ac:dyDescent="0.25">
      <c r="A3127" s="88">
        <v>3117</v>
      </c>
      <c r="B3127" s="408"/>
      <c r="C3127" s="409"/>
      <c r="D3127" s="89" t="str">
        <f>IFERROR(VLOOKUP(CONCATENATE($A3127,"T"),'05 APU'!$1:$1048576,3,),"")</f>
        <v/>
      </c>
      <c r="E3127" s="89" t="str">
        <f>IFERROR(VLOOKUP(CONCATENATE($A3127,"T2"),'05 APU'!$1:$1048576,3,),"")</f>
        <v/>
      </c>
      <c r="F3127" s="89" t="str">
        <f>IFERROR(VLOOKUP(CONCATENATE($A3127,"T3"),'05 APU'!$1:$1048576,3,),"")</f>
        <v/>
      </c>
      <c r="G3127" s="415"/>
      <c r="H3127" s="351"/>
      <c r="I3127" s="90">
        <f>IFERROR((VLOOKUP(CONCATENATE($A3127,"D"),'05 APU'!$1:$1048576,9,)),0)</f>
        <v>0</v>
      </c>
      <c r="J3127" s="90">
        <f t="shared" si="99"/>
        <v>0</v>
      </c>
      <c r="K3127" s="297" t="str">
        <f>IFERROR(VLOOKUP(CONCATENATE($A3127,"C"),'05 APU'!$1:$1048576,9,),"")</f>
        <v/>
      </c>
      <c r="L3127" s="297" t="str">
        <f>IFERROR(VLOOKUP(CONCATENATE($A3127,"B"),'05 APU'!$1:$1048576,9,),"")</f>
        <v/>
      </c>
      <c r="M3127" s="297" t="str">
        <f>IFERROR(VLOOKUP(CONCATENATE($A3127,"A"),'05 APU'!$1:$1048576,9,),"")</f>
        <v/>
      </c>
      <c r="N3127" s="86"/>
      <c r="O3127" s="90">
        <f>IFERROR(VLOOKUP(CONCATENATE($A3127,"D"),'05 APU'!$T:$AB,9,),0)</f>
        <v>0</v>
      </c>
      <c r="P3127" s="90">
        <f t="shared" si="98"/>
        <v>0</v>
      </c>
      <c r="Q3127" s="90">
        <f>IFERROR(VLOOKUP(CONCATENATE($A3127,"C"),'05 APU'!$T:$AB,9,),0)</f>
        <v>0</v>
      </c>
      <c r="R3127" s="90">
        <f>IFERROR(VLOOKUP(CONCATENATE($A3127,"B"),'05 APU'!$T:$AB,9,),0)</f>
        <v>0</v>
      </c>
      <c r="S3127" s="90">
        <f>IFERROR(VLOOKUP(CONCATENATE($A3127,"A"),'05 APU'!$T:$AB,9,),0)</f>
        <v>0</v>
      </c>
      <c r="U3127" s="421"/>
      <c r="V3127" s="424"/>
      <c r="W3127" s="429"/>
    </row>
    <row r="3128" spans="1:23" x14ac:dyDescent="0.25">
      <c r="A3128" s="88">
        <v>3118</v>
      </c>
      <c r="B3128" s="408"/>
      <c r="C3128" s="409"/>
      <c r="D3128" s="89" t="str">
        <f>IFERROR(VLOOKUP(CONCATENATE($A3128,"T"),'05 APU'!$1:$1048576,3,),"")</f>
        <v/>
      </c>
      <c r="E3128" s="89" t="str">
        <f>IFERROR(VLOOKUP(CONCATENATE($A3128,"T2"),'05 APU'!$1:$1048576,3,),"")</f>
        <v/>
      </c>
      <c r="F3128" s="89" t="str">
        <f>IFERROR(VLOOKUP(CONCATENATE($A3128,"T3"),'05 APU'!$1:$1048576,3,),"")</f>
        <v/>
      </c>
      <c r="G3128" s="415"/>
      <c r="H3128" s="351"/>
      <c r="I3128" s="90">
        <f>IFERROR((VLOOKUP(CONCATENATE($A3128,"D"),'05 APU'!$1:$1048576,9,)),0)</f>
        <v>0</v>
      </c>
      <c r="J3128" s="90">
        <f t="shared" si="99"/>
        <v>0</v>
      </c>
      <c r="K3128" s="297" t="str">
        <f>IFERROR(VLOOKUP(CONCATENATE($A3128,"C"),'05 APU'!$1:$1048576,9,),"")</f>
        <v/>
      </c>
      <c r="L3128" s="297" t="str">
        <f>IFERROR(VLOOKUP(CONCATENATE($A3128,"B"),'05 APU'!$1:$1048576,9,),"")</f>
        <v/>
      </c>
      <c r="M3128" s="297" t="str">
        <f>IFERROR(VLOOKUP(CONCATENATE($A3128,"A"),'05 APU'!$1:$1048576,9,),"")</f>
        <v/>
      </c>
      <c r="N3128" s="86"/>
      <c r="O3128" s="90">
        <f>IFERROR(VLOOKUP(CONCATENATE($A3128,"D"),'05 APU'!$T:$AB,9,),0)</f>
        <v>0</v>
      </c>
      <c r="P3128" s="90">
        <f t="shared" si="98"/>
        <v>0</v>
      </c>
      <c r="Q3128" s="90">
        <f>IFERROR(VLOOKUP(CONCATENATE($A3128,"C"),'05 APU'!$T:$AB,9,),0)</f>
        <v>0</v>
      </c>
      <c r="R3128" s="90">
        <f>IFERROR(VLOOKUP(CONCATENATE($A3128,"B"),'05 APU'!$T:$AB,9,),0)</f>
        <v>0</v>
      </c>
      <c r="S3128" s="90">
        <f>IFERROR(VLOOKUP(CONCATENATE($A3128,"A"),'05 APU'!$T:$AB,9,),0)</f>
        <v>0</v>
      </c>
      <c r="U3128" s="421"/>
      <c r="V3128" s="424"/>
      <c r="W3128" s="429"/>
    </row>
    <row r="3129" spans="1:23" x14ac:dyDescent="0.25">
      <c r="A3129" s="88">
        <v>3119</v>
      </c>
      <c r="B3129" s="408"/>
      <c r="C3129" s="409"/>
      <c r="D3129" s="89" t="str">
        <f>IFERROR(VLOOKUP(CONCATENATE($A3129,"T"),'05 APU'!$1:$1048576,3,),"")</f>
        <v/>
      </c>
      <c r="E3129" s="89" t="str">
        <f>IFERROR(VLOOKUP(CONCATENATE($A3129,"T2"),'05 APU'!$1:$1048576,3,),"")</f>
        <v/>
      </c>
      <c r="F3129" s="89" t="str">
        <f>IFERROR(VLOOKUP(CONCATENATE($A3129,"T3"),'05 APU'!$1:$1048576,3,),"")</f>
        <v/>
      </c>
      <c r="G3129" s="415"/>
      <c r="H3129" s="351"/>
      <c r="I3129" s="90">
        <f>IFERROR((VLOOKUP(CONCATENATE($A3129,"D"),'05 APU'!$1:$1048576,9,)),0)</f>
        <v>0</v>
      </c>
      <c r="J3129" s="90">
        <f t="shared" si="99"/>
        <v>0</v>
      </c>
      <c r="K3129" s="297" t="str">
        <f>IFERROR(VLOOKUP(CONCATENATE($A3129,"C"),'05 APU'!$1:$1048576,9,),"")</f>
        <v/>
      </c>
      <c r="L3129" s="297" t="str">
        <f>IFERROR(VLOOKUP(CONCATENATE($A3129,"B"),'05 APU'!$1:$1048576,9,),"")</f>
        <v/>
      </c>
      <c r="M3129" s="297" t="str">
        <f>IFERROR(VLOOKUP(CONCATENATE($A3129,"A"),'05 APU'!$1:$1048576,9,),"")</f>
        <v/>
      </c>
      <c r="N3129" s="86"/>
      <c r="O3129" s="90">
        <f>IFERROR(VLOOKUP(CONCATENATE($A3129,"D"),'05 APU'!$T:$AB,9,),0)</f>
        <v>0</v>
      </c>
      <c r="P3129" s="90">
        <f t="shared" si="98"/>
        <v>0</v>
      </c>
      <c r="Q3129" s="90">
        <f>IFERROR(VLOOKUP(CONCATENATE($A3129,"C"),'05 APU'!$T:$AB,9,),0)</f>
        <v>0</v>
      </c>
      <c r="R3129" s="90">
        <f>IFERROR(VLOOKUP(CONCATENATE($A3129,"B"),'05 APU'!$T:$AB,9,),0)</f>
        <v>0</v>
      </c>
      <c r="S3129" s="90">
        <f>IFERROR(VLOOKUP(CONCATENATE($A3129,"A"),'05 APU'!$T:$AB,9,),0)</f>
        <v>0</v>
      </c>
      <c r="U3129" s="421"/>
      <c r="V3129" s="424"/>
      <c r="W3129" s="429"/>
    </row>
    <row r="3130" spans="1:23" x14ac:dyDescent="0.25">
      <c r="A3130" s="88">
        <v>3120</v>
      </c>
      <c r="B3130" s="408"/>
      <c r="C3130" s="409"/>
      <c r="D3130" s="89" t="str">
        <f>IFERROR(VLOOKUP(CONCATENATE($A3130,"T"),'05 APU'!$1:$1048576,3,),"")</f>
        <v/>
      </c>
      <c r="E3130" s="89" t="str">
        <f>IFERROR(VLOOKUP(CONCATENATE($A3130,"T2"),'05 APU'!$1:$1048576,3,),"")</f>
        <v/>
      </c>
      <c r="F3130" s="89" t="str">
        <f>IFERROR(VLOOKUP(CONCATENATE($A3130,"T3"),'05 APU'!$1:$1048576,3,),"")</f>
        <v/>
      </c>
      <c r="G3130" s="415"/>
      <c r="H3130" s="351"/>
      <c r="I3130" s="90">
        <f>IFERROR((VLOOKUP(CONCATENATE($A3130,"D"),'05 APU'!$1:$1048576,9,)),0)</f>
        <v>0</v>
      </c>
      <c r="J3130" s="90">
        <f t="shared" si="99"/>
        <v>0</v>
      </c>
      <c r="K3130" s="297" t="str">
        <f>IFERROR(VLOOKUP(CONCATENATE($A3130,"C"),'05 APU'!$1:$1048576,9,),"")</f>
        <v/>
      </c>
      <c r="L3130" s="297" t="str">
        <f>IFERROR(VLOOKUP(CONCATENATE($A3130,"B"),'05 APU'!$1:$1048576,9,),"")</f>
        <v/>
      </c>
      <c r="M3130" s="297" t="str">
        <f>IFERROR(VLOOKUP(CONCATENATE($A3130,"A"),'05 APU'!$1:$1048576,9,),"")</f>
        <v/>
      </c>
      <c r="N3130" s="86"/>
      <c r="O3130" s="90">
        <f>IFERROR(VLOOKUP(CONCATENATE($A3130,"D"),'05 APU'!$T:$AB,9,),0)</f>
        <v>0</v>
      </c>
      <c r="P3130" s="90">
        <f t="shared" si="98"/>
        <v>0</v>
      </c>
      <c r="Q3130" s="90">
        <f>IFERROR(VLOOKUP(CONCATENATE($A3130,"C"),'05 APU'!$T:$AB,9,),0)</f>
        <v>0</v>
      </c>
      <c r="R3130" s="90">
        <f>IFERROR(VLOOKUP(CONCATENATE($A3130,"B"),'05 APU'!$T:$AB,9,),0)</f>
        <v>0</v>
      </c>
      <c r="S3130" s="90">
        <f>IFERROR(VLOOKUP(CONCATENATE($A3130,"A"),'05 APU'!$T:$AB,9,),0)</f>
        <v>0</v>
      </c>
      <c r="U3130" s="421"/>
      <c r="V3130" s="424"/>
      <c r="W3130" s="429"/>
    </row>
    <row r="3131" spans="1:23" x14ac:dyDescent="0.25">
      <c r="A3131" s="88">
        <v>3121</v>
      </c>
      <c r="B3131" s="408"/>
      <c r="C3131" s="409"/>
      <c r="D3131" s="89" t="str">
        <f>IFERROR(VLOOKUP(CONCATENATE($A3131,"T"),'05 APU'!$1:$1048576,3,),"")</f>
        <v/>
      </c>
      <c r="E3131" s="89" t="str">
        <f>IFERROR(VLOOKUP(CONCATENATE($A3131,"T2"),'05 APU'!$1:$1048576,3,),"")</f>
        <v/>
      </c>
      <c r="F3131" s="89" t="str">
        <f>IFERROR(VLOOKUP(CONCATENATE($A3131,"T3"),'05 APU'!$1:$1048576,3,),"")</f>
        <v/>
      </c>
      <c r="G3131" s="415"/>
      <c r="H3131" s="351"/>
      <c r="I3131" s="90">
        <f>IFERROR((VLOOKUP(CONCATENATE($A3131,"D"),'05 APU'!$1:$1048576,9,)),0)</f>
        <v>0</v>
      </c>
      <c r="J3131" s="90">
        <f t="shared" si="99"/>
        <v>0</v>
      </c>
      <c r="K3131" s="297" t="str">
        <f>IFERROR(VLOOKUP(CONCATENATE($A3131,"C"),'05 APU'!$1:$1048576,9,),"")</f>
        <v/>
      </c>
      <c r="L3131" s="297" t="str">
        <f>IFERROR(VLOOKUP(CONCATENATE($A3131,"B"),'05 APU'!$1:$1048576,9,),"")</f>
        <v/>
      </c>
      <c r="M3131" s="297" t="str">
        <f>IFERROR(VLOOKUP(CONCATENATE($A3131,"A"),'05 APU'!$1:$1048576,9,),"")</f>
        <v/>
      </c>
      <c r="N3131" s="86"/>
      <c r="O3131" s="90">
        <f>IFERROR(VLOOKUP(CONCATENATE($A3131,"D"),'05 APU'!$T:$AB,9,),0)</f>
        <v>0</v>
      </c>
      <c r="P3131" s="90">
        <f t="shared" si="98"/>
        <v>0</v>
      </c>
      <c r="Q3131" s="90">
        <f>IFERROR(VLOOKUP(CONCATENATE($A3131,"C"),'05 APU'!$T:$AB,9,),0)</f>
        <v>0</v>
      </c>
      <c r="R3131" s="90">
        <f>IFERROR(VLOOKUP(CONCATENATE($A3131,"B"),'05 APU'!$T:$AB,9,),0)</f>
        <v>0</v>
      </c>
      <c r="S3131" s="90">
        <f>IFERROR(VLOOKUP(CONCATENATE($A3131,"A"),'05 APU'!$T:$AB,9,),0)</f>
        <v>0</v>
      </c>
      <c r="U3131" s="421"/>
      <c r="V3131" s="424"/>
      <c r="W3131" s="429"/>
    </row>
    <row r="3132" spans="1:23" x14ac:dyDescent="0.25">
      <c r="A3132" s="88">
        <v>3122</v>
      </c>
      <c r="B3132" s="408"/>
      <c r="C3132" s="409"/>
      <c r="D3132" s="89" t="str">
        <f>IFERROR(VLOOKUP(CONCATENATE($A3132,"T"),'05 APU'!$1:$1048576,3,),"")</f>
        <v/>
      </c>
      <c r="E3132" s="89" t="str">
        <f>IFERROR(VLOOKUP(CONCATENATE($A3132,"T2"),'05 APU'!$1:$1048576,3,),"")</f>
        <v/>
      </c>
      <c r="F3132" s="89" t="str">
        <f>IFERROR(VLOOKUP(CONCATENATE($A3132,"T3"),'05 APU'!$1:$1048576,3,),"")</f>
        <v/>
      </c>
      <c r="G3132" s="415"/>
      <c r="H3132" s="351"/>
      <c r="I3132" s="90">
        <f>IFERROR((VLOOKUP(CONCATENATE($A3132,"D"),'05 APU'!$1:$1048576,9,)),0)</f>
        <v>0</v>
      </c>
      <c r="J3132" s="90">
        <f t="shared" si="99"/>
        <v>0</v>
      </c>
      <c r="K3132" s="297" t="str">
        <f>IFERROR(VLOOKUP(CONCATENATE($A3132,"C"),'05 APU'!$1:$1048576,9,),"")</f>
        <v/>
      </c>
      <c r="L3132" s="297" t="str">
        <f>IFERROR(VLOOKUP(CONCATENATE($A3132,"B"),'05 APU'!$1:$1048576,9,),"")</f>
        <v/>
      </c>
      <c r="M3132" s="297" t="str">
        <f>IFERROR(VLOOKUP(CONCATENATE($A3132,"A"),'05 APU'!$1:$1048576,9,),"")</f>
        <v/>
      </c>
      <c r="N3132" s="86"/>
      <c r="O3132" s="90">
        <f>IFERROR(VLOOKUP(CONCATENATE($A3132,"D"),'05 APU'!$T:$AB,9,),0)</f>
        <v>0</v>
      </c>
      <c r="P3132" s="90">
        <f t="shared" si="98"/>
        <v>0</v>
      </c>
      <c r="Q3132" s="90">
        <f>IFERROR(VLOOKUP(CONCATENATE($A3132,"C"),'05 APU'!$T:$AB,9,),0)</f>
        <v>0</v>
      </c>
      <c r="R3132" s="90">
        <f>IFERROR(VLOOKUP(CONCATENATE($A3132,"B"),'05 APU'!$T:$AB,9,),0)</f>
        <v>0</v>
      </c>
      <c r="S3132" s="90">
        <f>IFERROR(VLOOKUP(CONCATENATE($A3132,"A"),'05 APU'!$T:$AB,9,),0)</f>
        <v>0</v>
      </c>
      <c r="U3132" s="421"/>
      <c r="V3132" s="424"/>
      <c r="W3132" s="429"/>
    </row>
    <row r="3133" spans="1:23" x14ac:dyDescent="0.25">
      <c r="A3133" s="88">
        <v>3123</v>
      </c>
      <c r="B3133" s="408"/>
      <c r="C3133" s="409"/>
      <c r="D3133" s="89" t="str">
        <f>IFERROR(VLOOKUP(CONCATENATE($A3133,"T"),'05 APU'!$1:$1048576,3,),"")</f>
        <v/>
      </c>
      <c r="E3133" s="89" t="str">
        <f>IFERROR(VLOOKUP(CONCATENATE($A3133,"T2"),'05 APU'!$1:$1048576,3,),"")</f>
        <v/>
      </c>
      <c r="F3133" s="89" t="str">
        <f>IFERROR(VLOOKUP(CONCATENATE($A3133,"T3"),'05 APU'!$1:$1048576,3,),"")</f>
        <v/>
      </c>
      <c r="G3133" s="415"/>
      <c r="H3133" s="351"/>
      <c r="I3133" s="90">
        <f>IFERROR((VLOOKUP(CONCATENATE($A3133,"D"),'05 APU'!$1:$1048576,9,)),0)</f>
        <v>0</v>
      </c>
      <c r="J3133" s="90">
        <f t="shared" si="99"/>
        <v>0</v>
      </c>
      <c r="K3133" s="297" t="str">
        <f>IFERROR(VLOOKUP(CONCATENATE($A3133,"C"),'05 APU'!$1:$1048576,9,),"")</f>
        <v/>
      </c>
      <c r="L3133" s="297" t="str">
        <f>IFERROR(VLOOKUP(CONCATENATE($A3133,"B"),'05 APU'!$1:$1048576,9,),"")</f>
        <v/>
      </c>
      <c r="M3133" s="297" t="str">
        <f>IFERROR(VLOOKUP(CONCATENATE($A3133,"A"),'05 APU'!$1:$1048576,9,),"")</f>
        <v/>
      </c>
      <c r="N3133" s="86"/>
      <c r="O3133" s="90">
        <f>IFERROR(VLOOKUP(CONCATENATE($A3133,"D"),'05 APU'!$T:$AB,9,),0)</f>
        <v>0</v>
      </c>
      <c r="P3133" s="90">
        <f t="shared" si="98"/>
        <v>0</v>
      </c>
      <c r="Q3133" s="90">
        <f>IFERROR(VLOOKUP(CONCATENATE($A3133,"C"),'05 APU'!$T:$AB,9,),0)</f>
        <v>0</v>
      </c>
      <c r="R3133" s="90">
        <f>IFERROR(VLOOKUP(CONCATENATE($A3133,"B"),'05 APU'!$T:$AB,9,),0)</f>
        <v>0</v>
      </c>
      <c r="S3133" s="90">
        <f>IFERROR(VLOOKUP(CONCATENATE($A3133,"A"),'05 APU'!$T:$AB,9,),0)</f>
        <v>0</v>
      </c>
      <c r="U3133" s="421"/>
      <c r="V3133" s="424"/>
      <c r="W3133" s="429"/>
    </row>
    <row r="3134" spans="1:23" x14ac:dyDescent="0.25">
      <c r="A3134" s="88">
        <v>3124</v>
      </c>
      <c r="B3134" s="408"/>
      <c r="C3134" s="409"/>
      <c r="D3134" s="89" t="str">
        <f>IFERROR(VLOOKUP(CONCATENATE($A3134,"T"),'05 APU'!$1:$1048576,3,),"")</f>
        <v/>
      </c>
      <c r="E3134" s="89" t="str">
        <f>IFERROR(VLOOKUP(CONCATENATE($A3134,"T2"),'05 APU'!$1:$1048576,3,),"")</f>
        <v/>
      </c>
      <c r="F3134" s="89" t="str">
        <f>IFERROR(VLOOKUP(CONCATENATE($A3134,"T3"),'05 APU'!$1:$1048576,3,),"")</f>
        <v/>
      </c>
      <c r="G3134" s="415"/>
      <c r="H3134" s="351"/>
      <c r="I3134" s="90">
        <f>IFERROR((VLOOKUP(CONCATENATE($A3134,"D"),'05 APU'!$1:$1048576,9,)),0)</f>
        <v>0</v>
      </c>
      <c r="J3134" s="90">
        <f t="shared" si="99"/>
        <v>0</v>
      </c>
      <c r="K3134" s="297" t="str">
        <f>IFERROR(VLOOKUP(CONCATENATE($A3134,"C"),'05 APU'!$1:$1048576,9,),"")</f>
        <v/>
      </c>
      <c r="L3134" s="297" t="str">
        <f>IFERROR(VLOOKUP(CONCATENATE($A3134,"B"),'05 APU'!$1:$1048576,9,),"")</f>
        <v/>
      </c>
      <c r="M3134" s="297" t="str">
        <f>IFERROR(VLOOKUP(CONCATENATE($A3134,"A"),'05 APU'!$1:$1048576,9,),"")</f>
        <v/>
      </c>
      <c r="N3134" s="86"/>
      <c r="O3134" s="90">
        <f>IFERROR(VLOOKUP(CONCATENATE($A3134,"D"),'05 APU'!$T:$AB,9,),0)</f>
        <v>0</v>
      </c>
      <c r="P3134" s="90">
        <f t="shared" si="98"/>
        <v>0</v>
      </c>
      <c r="Q3134" s="90">
        <f>IFERROR(VLOOKUP(CONCATENATE($A3134,"C"),'05 APU'!$T:$AB,9,),0)</f>
        <v>0</v>
      </c>
      <c r="R3134" s="90">
        <f>IFERROR(VLOOKUP(CONCATENATE($A3134,"B"),'05 APU'!$T:$AB,9,),0)</f>
        <v>0</v>
      </c>
      <c r="S3134" s="90">
        <f>IFERROR(VLOOKUP(CONCATENATE($A3134,"A"),'05 APU'!$T:$AB,9,),0)</f>
        <v>0</v>
      </c>
      <c r="U3134" s="421"/>
      <c r="V3134" s="424"/>
      <c r="W3134" s="429"/>
    </row>
    <row r="3135" spans="1:23" x14ac:dyDescent="0.25">
      <c r="A3135" s="88">
        <v>3125</v>
      </c>
      <c r="B3135" s="408"/>
      <c r="C3135" s="409"/>
      <c r="D3135" s="89" t="str">
        <f>IFERROR(VLOOKUP(CONCATENATE($A3135,"T"),'05 APU'!$1:$1048576,3,),"")</f>
        <v/>
      </c>
      <c r="E3135" s="89" t="str">
        <f>IFERROR(VLOOKUP(CONCATENATE($A3135,"T2"),'05 APU'!$1:$1048576,3,),"")</f>
        <v/>
      </c>
      <c r="F3135" s="89" t="str">
        <f>IFERROR(VLOOKUP(CONCATENATE($A3135,"T3"),'05 APU'!$1:$1048576,3,),"")</f>
        <v/>
      </c>
      <c r="G3135" s="415"/>
      <c r="H3135" s="351"/>
      <c r="I3135" s="90">
        <f>IFERROR((VLOOKUP(CONCATENATE($A3135,"D"),'05 APU'!$1:$1048576,9,)),0)</f>
        <v>0</v>
      </c>
      <c r="J3135" s="90">
        <f t="shared" si="99"/>
        <v>0</v>
      </c>
      <c r="K3135" s="297" t="str">
        <f>IFERROR(VLOOKUP(CONCATENATE($A3135,"C"),'05 APU'!$1:$1048576,9,),"")</f>
        <v/>
      </c>
      <c r="L3135" s="297" t="str">
        <f>IFERROR(VLOOKUP(CONCATENATE($A3135,"B"),'05 APU'!$1:$1048576,9,),"")</f>
        <v/>
      </c>
      <c r="M3135" s="297" t="str">
        <f>IFERROR(VLOOKUP(CONCATENATE($A3135,"A"),'05 APU'!$1:$1048576,9,),"")</f>
        <v/>
      </c>
      <c r="N3135" s="86"/>
      <c r="O3135" s="90">
        <f>IFERROR(VLOOKUP(CONCATENATE($A3135,"D"),'05 APU'!$T:$AB,9,),0)</f>
        <v>0</v>
      </c>
      <c r="P3135" s="90">
        <f t="shared" si="98"/>
        <v>0</v>
      </c>
      <c r="Q3135" s="90">
        <f>IFERROR(VLOOKUP(CONCATENATE($A3135,"C"),'05 APU'!$T:$AB,9,),0)</f>
        <v>0</v>
      </c>
      <c r="R3135" s="90">
        <f>IFERROR(VLOOKUP(CONCATENATE($A3135,"B"),'05 APU'!$T:$AB,9,),0)</f>
        <v>0</v>
      </c>
      <c r="S3135" s="90">
        <f>IFERROR(VLOOKUP(CONCATENATE($A3135,"A"),'05 APU'!$T:$AB,9,),0)</f>
        <v>0</v>
      </c>
      <c r="U3135" s="421"/>
      <c r="V3135" s="424"/>
      <c r="W3135" s="429"/>
    </row>
    <row r="3136" spans="1:23" x14ac:dyDescent="0.25">
      <c r="A3136" s="88">
        <v>3126</v>
      </c>
      <c r="B3136" s="408"/>
      <c r="C3136" s="409"/>
      <c r="D3136" s="89" t="str">
        <f>IFERROR(VLOOKUP(CONCATENATE($A3136,"T"),'05 APU'!$1:$1048576,3,),"")</f>
        <v/>
      </c>
      <c r="E3136" s="89" t="str">
        <f>IFERROR(VLOOKUP(CONCATENATE($A3136,"T2"),'05 APU'!$1:$1048576,3,),"")</f>
        <v/>
      </c>
      <c r="F3136" s="89" t="str">
        <f>IFERROR(VLOOKUP(CONCATENATE($A3136,"T3"),'05 APU'!$1:$1048576,3,),"")</f>
        <v/>
      </c>
      <c r="G3136" s="415"/>
      <c r="H3136" s="351"/>
      <c r="I3136" s="90">
        <f>IFERROR((VLOOKUP(CONCATENATE($A3136,"D"),'05 APU'!$1:$1048576,9,)),0)</f>
        <v>0</v>
      </c>
      <c r="J3136" s="90">
        <f t="shared" si="99"/>
        <v>0</v>
      </c>
      <c r="K3136" s="297" t="str">
        <f>IFERROR(VLOOKUP(CONCATENATE($A3136,"C"),'05 APU'!$1:$1048576,9,),"")</f>
        <v/>
      </c>
      <c r="L3136" s="297" t="str">
        <f>IFERROR(VLOOKUP(CONCATENATE($A3136,"B"),'05 APU'!$1:$1048576,9,),"")</f>
        <v/>
      </c>
      <c r="M3136" s="297" t="str">
        <f>IFERROR(VLOOKUP(CONCATENATE($A3136,"A"),'05 APU'!$1:$1048576,9,),"")</f>
        <v/>
      </c>
      <c r="N3136" s="86"/>
      <c r="O3136" s="90">
        <f>IFERROR(VLOOKUP(CONCATENATE($A3136,"D"),'05 APU'!$T:$AB,9,),0)</f>
        <v>0</v>
      </c>
      <c r="P3136" s="90">
        <f t="shared" si="98"/>
        <v>0</v>
      </c>
      <c r="Q3136" s="90">
        <f>IFERROR(VLOOKUP(CONCATENATE($A3136,"C"),'05 APU'!$T:$AB,9,),0)</f>
        <v>0</v>
      </c>
      <c r="R3136" s="90">
        <f>IFERROR(VLOOKUP(CONCATENATE($A3136,"B"),'05 APU'!$T:$AB,9,),0)</f>
        <v>0</v>
      </c>
      <c r="S3136" s="90">
        <f>IFERROR(VLOOKUP(CONCATENATE($A3136,"A"),'05 APU'!$T:$AB,9,),0)</f>
        <v>0</v>
      </c>
      <c r="U3136" s="421"/>
      <c r="V3136" s="424"/>
      <c r="W3136" s="429"/>
    </row>
    <row r="3137" spans="1:23" x14ac:dyDescent="0.25">
      <c r="A3137" s="88">
        <v>3127</v>
      </c>
      <c r="B3137" s="408"/>
      <c r="C3137" s="409"/>
      <c r="D3137" s="89" t="str">
        <f>IFERROR(VLOOKUP(CONCATENATE($A3137,"T"),'05 APU'!$1:$1048576,3,),"")</f>
        <v/>
      </c>
      <c r="E3137" s="89" t="str">
        <f>IFERROR(VLOOKUP(CONCATENATE($A3137,"T2"),'05 APU'!$1:$1048576,3,),"")</f>
        <v/>
      </c>
      <c r="F3137" s="89" t="str">
        <f>IFERROR(VLOOKUP(CONCATENATE($A3137,"T3"),'05 APU'!$1:$1048576,3,),"")</f>
        <v/>
      </c>
      <c r="G3137" s="415"/>
      <c r="H3137" s="351"/>
      <c r="I3137" s="90">
        <f>IFERROR((VLOOKUP(CONCATENATE($A3137,"D"),'05 APU'!$1:$1048576,9,)),0)</f>
        <v>0</v>
      </c>
      <c r="J3137" s="90">
        <f t="shared" si="99"/>
        <v>0</v>
      </c>
      <c r="K3137" s="297" t="str">
        <f>IFERROR(VLOOKUP(CONCATENATE($A3137,"C"),'05 APU'!$1:$1048576,9,),"")</f>
        <v/>
      </c>
      <c r="L3137" s="297" t="str">
        <f>IFERROR(VLOOKUP(CONCATENATE($A3137,"B"),'05 APU'!$1:$1048576,9,),"")</f>
        <v/>
      </c>
      <c r="M3137" s="297" t="str">
        <f>IFERROR(VLOOKUP(CONCATENATE($A3137,"A"),'05 APU'!$1:$1048576,9,),"")</f>
        <v/>
      </c>
      <c r="N3137" s="86"/>
      <c r="O3137" s="90">
        <f>IFERROR(VLOOKUP(CONCATENATE($A3137,"D"),'05 APU'!$T:$AB,9,),0)</f>
        <v>0</v>
      </c>
      <c r="P3137" s="90">
        <f t="shared" si="98"/>
        <v>0</v>
      </c>
      <c r="Q3137" s="90">
        <f>IFERROR(VLOOKUP(CONCATENATE($A3137,"C"),'05 APU'!$T:$AB,9,),0)</f>
        <v>0</v>
      </c>
      <c r="R3137" s="90">
        <f>IFERROR(VLOOKUP(CONCATENATE($A3137,"B"),'05 APU'!$T:$AB,9,),0)</f>
        <v>0</v>
      </c>
      <c r="S3137" s="90">
        <f>IFERROR(VLOOKUP(CONCATENATE($A3137,"A"),'05 APU'!$T:$AB,9,),0)</f>
        <v>0</v>
      </c>
      <c r="U3137" s="421"/>
      <c r="V3137" s="424"/>
      <c r="W3137" s="429"/>
    </row>
    <row r="3138" spans="1:23" x14ac:dyDescent="0.25">
      <c r="A3138" s="88">
        <v>3128</v>
      </c>
      <c r="B3138" s="408"/>
      <c r="C3138" s="409"/>
      <c r="D3138" s="89" t="str">
        <f>IFERROR(VLOOKUP(CONCATENATE($A3138,"T"),'05 APU'!$1:$1048576,3,),"")</f>
        <v/>
      </c>
      <c r="E3138" s="89" t="str">
        <f>IFERROR(VLOOKUP(CONCATENATE($A3138,"T2"),'05 APU'!$1:$1048576,3,),"")</f>
        <v/>
      </c>
      <c r="F3138" s="89" t="str">
        <f>IFERROR(VLOOKUP(CONCATENATE($A3138,"T3"),'05 APU'!$1:$1048576,3,),"")</f>
        <v/>
      </c>
      <c r="G3138" s="415"/>
      <c r="H3138" s="351"/>
      <c r="I3138" s="90">
        <f>IFERROR((VLOOKUP(CONCATENATE($A3138,"D"),'05 APU'!$1:$1048576,9,)),0)</f>
        <v>0</v>
      </c>
      <c r="J3138" s="90">
        <f t="shared" si="99"/>
        <v>0</v>
      </c>
      <c r="K3138" s="297" t="str">
        <f>IFERROR(VLOOKUP(CONCATENATE($A3138,"C"),'05 APU'!$1:$1048576,9,),"")</f>
        <v/>
      </c>
      <c r="L3138" s="297" t="str">
        <f>IFERROR(VLOOKUP(CONCATENATE($A3138,"B"),'05 APU'!$1:$1048576,9,),"")</f>
        <v/>
      </c>
      <c r="M3138" s="297" t="str">
        <f>IFERROR(VLOOKUP(CONCATENATE($A3138,"A"),'05 APU'!$1:$1048576,9,),"")</f>
        <v/>
      </c>
      <c r="N3138" s="86"/>
      <c r="O3138" s="90">
        <f>IFERROR(VLOOKUP(CONCATENATE($A3138,"D"),'05 APU'!$T:$AB,9,),0)</f>
        <v>0</v>
      </c>
      <c r="P3138" s="90">
        <f t="shared" si="98"/>
        <v>0</v>
      </c>
      <c r="Q3138" s="90">
        <f>IFERROR(VLOOKUP(CONCATENATE($A3138,"C"),'05 APU'!$T:$AB,9,),0)</f>
        <v>0</v>
      </c>
      <c r="R3138" s="90">
        <f>IFERROR(VLOOKUP(CONCATENATE($A3138,"B"),'05 APU'!$T:$AB,9,),0)</f>
        <v>0</v>
      </c>
      <c r="S3138" s="90">
        <f>IFERROR(VLOOKUP(CONCATENATE($A3138,"A"),'05 APU'!$T:$AB,9,),0)</f>
        <v>0</v>
      </c>
      <c r="U3138" s="421"/>
      <c r="V3138" s="424"/>
      <c r="W3138" s="429"/>
    </row>
    <row r="3139" spans="1:23" x14ac:dyDescent="0.25">
      <c r="A3139" s="88">
        <v>3129</v>
      </c>
      <c r="B3139" s="408"/>
      <c r="C3139" s="409"/>
      <c r="D3139" s="89" t="str">
        <f>IFERROR(VLOOKUP(CONCATENATE($A3139,"T"),'05 APU'!$1:$1048576,3,),"")</f>
        <v/>
      </c>
      <c r="E3139" s="89" t="str">
        <f>IFERROR(VLOOKUP(CONCATENATE($A3139,"T2"),'05 APU'!$1:$1048576,3,),"")</f>
        <v/>
      </c>
      <c r="F3139" s="89" t="str">
        <f>IFERROR(VLOOKUP(CONCATENATE($A3139,"T3"),'05 APU'!$1:$1048576,3,),"")</f>
        <v/>
      </c>
      <c r="G3139" s="415"/>
      <c r="H3139" s="351"/>
      <c r="I3139" s="90">
        <f>IFERROR((VLOOKUP(CONCATENATE($A3139,"D"),'05 APU'!$1:$1048576,9,)),0)</f>
        <v>0</v>
      </c>
      <c r="J3139" s="90">
        <f t="shared" si="99"/>
        <v>0</v>
      </c>
      <c r="K3139" s="297" t="str">
        <f>IFERROR(VLOOKUP(CONCATENATE($A3139,"C"),'05 APU'!$1:$1048576,9,),"")</f>
        <v/>
      </c>
      <c r="L3139" s="297" t="str">
        <f>IFERROR(VLOOKUP(CONCATENATE($A3139,"B"),'05 APU'!$1:$1048576,9,),"")</f>
        <v/>
      </c>
      <c r="M3139" s="297" t="str">
        <f>IFERROR(VLOOKUP(CONCATENATE($A3139,"A"),'05 APU'!$1:$1048576,9,),"")</f>
        <v/>
      </c>
      <c r="N3139" s="86"/>
      <c r="O3139" s="90">
        <f>IFERROR(VLOOKUP(CONCATENATE($A3139,"D"),'05 APU'!$T:$AB,9,),0)</f>
        <v>0</v>
      </c>
      <c r="P3139" s="90">
        <f t="shared" si="98"/>
        <v>0</v>
      </c>
      <c r="Q3139" s="90">
        <f>IFERROR(VLOOKUP(CONCATENATE($A3139,"C"),'05 APU'!$T:$AB,9,),0)</f>
        <v>0</v>
      </c>
      <c r="R3139" s="90">
        <f>IFERROR(VLOOKUP(CONCATENATE($A3139,"B"),'05 APU'!$T:$AB,9,),0)</f>
        <v>0</v>
      </c>
      <c r="S3139" s="90">
        <f>IFERROR(VLOOKUP(CONCATENATE($A3139,"A"),'05 APU'!$T:$AB,9,),0)</f>
        <v>0</v>
      </c>
      <c r="U3139" s="421"/>
      <c r="V3139" s="424"/>
      <c r="W3139" s="429"/>
    </row>
    <row r="3140" spans="1:23" x14ac:dyDescent="0.25">
      <c r="A3140" s="88">
        <v>3130</v>
      </c>
      <c r="B3140" s="408"/>
      <c r="C3140" s="409"/>
      <c r="D3140" s="89" t="str">
        <f>IFERROR(VLOOKUP(CONCATENATE($A3140,"T"),'05 APU'!$1:$1048576,3,),"")</f>
        <v/>
      </c>
      <c r="E3140" s="89" t="str">
        <f>IFERROR(VLOOKUP(CONCATENATE($A3140,"T2"),'05 APU'!$1:$1048576,3,),"")</f>
        <v/>
      </c>
      <c r="F3140" s="89" t="str">
        <f>IFERROR(VLOOKUP(CONCATENATE($A3140,"T3"),'05 APU'!$1:$1048576,3,),"")</f>
        <v/>
      </c>
      <c r="G3140" s="415"/>
      <c r="H3140" s="351"/>
      <c r="I3140" s="90">
        <f>IFERROR((VLOOKUP(CONCATENATE($A3140,"D"),'05 APU'!$1:$1048576,9,)),0)</f>
        <v>0</v>
      </c>
      <c r="J3140" s="90">
        <f t="shared" si="99"/>
        <v>0</v>
      </c>
      <c r="K3140" s="297" t="str">
        <f>IFERROR(VLOOKUP(CONCATENATE($A3140,"C"),'05 APU'!$1:$1048576,9,),"")</f>
        <v/>
      </c>
      <c r="L3140" s="297" t="str">
        <f>IFERROR(VLOOKUP(CONCATENATE($A3140,"B"),'05 APU'!$1:$1048576,9,),"")</f>
        <v/>
      </c>
      <c r="M3140" s="297" t="str">
        <f>IFERROR(VLOOKUP(CONCATENATE($A3140,"A"),'05 APU'!$1:$1048576,9,),"")</f>
        <v/>
      </c>
      <c r="N3140" s="86"/>
      <c r="O3140" s="90">
        <f>IFERROR(VLOOKUP(CONCATENATE($A3140,"D"),'05 APU'!$T:$AB,9,),0)</f>
        <v>0</v>
      </c>
      <c r="P3140" s="90">
        <f t="shared" si="98"/>
        <v>0</v>
      </c>
      <c r="Q3140" s="90">
        <f>IFERROR(VLOOKUP(CONCATENATE($A3140,"C"),'05 APU'!$T:$AB,9,),0)</f>
        <v>0</v>
      </c>
      <c r="R3140" s="90">
        <f>IFERROR(VLOOKUP(CONCATENATE($A3140,"B"),'05 APU'!$T:$AB,9,),0)</f>
        <v>0</v>
      </c>
      <c r="S3140" s="90">
        <f>IFERROR(VLOOKUP(CONCATENATE($A3140,"A"),'05 APU'!$T:$AB,9,),0)</f>
        <v>0</v>
      </c>
      <c r="U3140" s="421"/>
      <c r="V3140" s="424"/>
      <c r="W3140" s="429"/>
    </row>
    <row r="3141" spans="1:23" x14ac:dyDescent="0.25">
      <c r="A3141" s="88">
        <v>3131</v>
      </c>
      <c r="B3141" s="408"/>
      <c r="C3141" s="409"/>
      <c r="D3141" s="89" t="str">
        <f>IFERROR(VLOOKUP(CONCATENATE($A3141,"T"),'05 APU'!$1:$1048576,3,),"")</f>
        <v/>
      </c>
      <c r="E3141" s="89" t="str">
        <f>IFERROR(VLOOKUP(CONCATENATE($A3141,"T2"),'05 APU'!$1:$1048576,3,),"")</f>
        <v/>
      </c>
      <c r="F3141" s="89" t="str">
        <f>IFERROR(VLOOKUP(CONCATENATE($A3141,"T3"),'05 APU'!$1:$1048576,3,),"")</f>
        <v/>
      </c>
      <c r="G3141" s="415"/>
      <c r="H3141" s="351"/>
      <c r="I3141" s="90">
        <f>IFERROR((VLOOKUP(CONCATENATE($A3141,"D"),'05 APU'!$1:$1048576,9,)),0)</f>
        <v>0</v>
      </c>
      <c r="J3141" s="90">
        <f t="shared" si="99"/>
        <v>0</v>
      </c>
      <c r="K3141" s="297" t="str">
        <f>IFERROR(VLOOKUP(CONCATENATE($A3141,"C"),'05 APU'!$1:$1048576,9,),"")</f>
        <v/>
      </c>
      <c r="L3141" s="297" t="str">
        <f>IFERROR(VLOOKUP(CONCATENATE($A3141,"B"),'05 APU'!$1:$1048576,9,),"")</f>
        <v/>
      </c>
      <c r="M3141" s="297" t="str">
        <f>IFERROR(VLOOKUP(CONCATENATE($A3141,"A"),'05 APU'!$1:$1048576,9,),"")</f>
        <v/>
      </c>
      <c r="N3141" s="86"/>
      <c r="O3141" s="90">
        <f>IFERROR(VLOOKUP(CONCATENATE($A3141,"D"),'05 APU'!$T:$AB,9,),0)</f>
        <v>0</v>
      </c>
      <c r="P3141" s="90">
        <f t="shared" si="98"/>
        <v>0</v>
      </c>
      <c r="Q3141" s="90">
        <f>IFERROR(VLOOKUP(CONCATENATE($A3141,"C"),'05 APU'!$T:$AB,9,),0)</f>
        <v>0</v>
      </c>
      <c r="R3141" s="90">
        <f>IFERROR(VLOOKUP(CONCATENATE($A3141,"B"),'05 APU'!$T:$AB,9,),0)</f>
        <v>0</v>
      </c>
      <c r="S3141" s="90">
        <f>IFERROR(VLOOKUP(CONCATENATE($A3141,"A"),'05 APU'!$T:$AB,9,),0)</f>
        <v>0</v>
      </c>
      <c r="U3141" s="421"/>
      <c r="V3141" s="424"/>
      <c r="W3141" s="429"/>
    </row>
    <row r="3142" spans="1:23" x14ac:dyDescent="0.25">
      <c r="A3142" s="88">
        <v>3132</v>
      </c>
      <c r="B3142" s="408"/>
      <c r="C3142" s="409"/>
      <c r="D3142" s="89" t="str">
        <f>IFERROR(VLOOKUP(CONCATENATE($A3142,"T"),'05 APU'!$1:$1048576,3,),"")</f>
        <v/>
      </c>
      <c r="E3142" s="89" t="str">
        <f>IFERROR(VLOOKUP(CONCATENATE($A3142,"T2"),'05 APU'!$1:$1048576,3,),"")</f>
        <v/>
      </c>
      <c r="F3142" s="89" t="str">
        <f>IFERROR(VLOOKUP(CONCATENATE($A3142,"T3"),'05 APU'!$1:$1048576,3,),"")</f>
        <v/>
      </c>
      <c r="G3142" s="415"/>
      <c r="H3142" s="351"/>
      <c r="I3142" s="90">
        <f>IFERROR((VLOOKUP(CONCATENATE($A3142,"D"),'05 APU'!$1:$1048576,9,)),0)</f>
        <v>0</v>
      </c>
      <c r="J3142" s="90">
        <f t="shared" si="99"/>
        <v>0</v>
      </c>
      <c r="K3142" s="297" t="str">
        <f>IFERROR(VLOOKUP(CONCATENATE($A3142,"C"),'05 APU'!$1:$1048576,9,),"")</f>
        <v/>
      </c>
      <c r="L3142" s="297" t="str">
        <f>IFERROR(VLOOKUP(CONCATENATE($A3142,"B"),'05 APU'!$1:$1048576,9,),"")</f>
        <v/>
      </c>
      <c r="M3142" s="297" t="str">
        <f>IFERROR(VLOOKUP(CONCATENATE($A3142,"A"),'05 APU'!$1:$1048576,9,),"")</f>
        <v/>
      </c>
      <c r="N3142" s="86"/>
      <c r="O3142" s="90">
        <f>IFERROR(VLOOKUP(CONCATENATE($A3142,"D"),'05 APU'!$T:$AB,9,),0)</f>
        <v>0</v>
      </c>
      <c r="P3142" s="90">
        <f t="shared" si="98"/>
        <v>0</v>
      </c>
      <c r="Q3142" s="90">
        <f>IFERROR(VLOOKUP(CONCATENATE($A3142,"C"),'05 APU'!$T:$AB,9,),0)</f>
        <v>0</v>
      </c>
      <c r="R3142" s="90">
        <f>IFERROR(VLOOKUP(CONCATENATE($A3142,"B"),'05 APU'!$T:$AB,9,),0)</f>
        <v>0</v>
      </c>
      <c r="S3142" s="90">
        <f>IFERROR(VLOOKUP(CONCATENATE($A3142,"A"),'05 APU'!$T:$AB,9,),0)</f>
        <v>0</v>
      </c>
      <c r="U3142" s="421"/>
      <c r="V3142" s="424"/>
      <c r="W3142" s="429"/>
    </row>
    <row r="3143" spans="1:23" x14ac:dyDescent="0.25">
      <c r="A3143" s="88">
        <v>3133</v>
      </c>
      <c r="B3143" s="408"/>
      <c r="C3143" s="409"/>
      <c r="D3143" s="89" t="str">
        <f>IFERROR(VLOOKUP(CONCATENATE($A3143,"T"),'05 APU'!$1:$1048576,3,),"")</f>
        <v/>
      </c>
      <c r="E3143" s="89" t="str">
        <f>IFERROR(VLOOKUP(CONCATENATE($A3143,"T2"),'05 APU'!$1:$1048576,3,),"")</f>
        <v/>
      </c>
      <c r="F3143" s="89" t="str">
        <f>IFERROR(VLOOKUP(CONCATENATE($A3143,"T3"),'05 APU'!$1:$1048576,3,),"")</f>
        <v/>
      </c>
      <c r="G3143" s="415"/>
      <c r="H3143" s="351"/>
      <c r="I3143" s="90">
        <f>IFERROR((VLOOKUP(CONCATENATE($A3143,"D"),'05 APU'!$1:$1048576,9,)),0)</f>
        <v>0</v>
      </c>
      <c r="J3143" s="90">
        <f t="shared" si="99"/>
        <v>0</v>
      </c>
      <c r="K3143" s="297" t="str">
        <f>IFERROR(VLOOKUP(CONCATENATE($A3143,"C"),'05 APU'!$1:$1048576,9,),"")</f>
        <v/>
      </c>
      <c r="L3143" s="297" t="str">
        <f>IFERROR(VLOOKUP(CONCATENATE($A3143,"B"),'05 APU'!$1:$1048576,9,),"")</f>
        <v/>
      </c>
      <c r="M3143" s="297" t="str">
        <f>IFERROR(VLOOKUP(CONCATENATE($A3143,"A"),'05 APU'!$1:$1048576,9,),"")</f>
        <v/>
      </c>
      <c r="N3143" s="86"/>
      <c r="O3143" s="90">
        <f>IFERROR(VLOOKUP(CONCATENATE($A3143,"D"),'05 APU'!$T:$AB,9,),0)</f>
        <v>0</v>
      </c>
      <c r="P3143" s="90">
        <f t="shared" si="98"/>
        <v>0</v>
      </c>
      <c r="Q3143" s="90">
        <f>IFERROR(VLOOKUP(CONCATENATE($A3143,"C"),'05 APU'!$T:$AB,9,),0)</f>
        <v>0</v>
      </c>
      <c r="R3143" s="90">
        <f>IFERROR(VLOOKUP(CONCATENATE($A3143,"B"),'05 APU'!$T:$AB,9,),0)</f>
        <v>0</v>
      </c>
      <c r="S3143" s="90">
        <f>IFERROR(VLOOKUP(CONCATENATE($A3143,"A"),'05 APU'!$T:$AB,9,),0)</f>
        <v>0</v>
      </c>
      <c r="U3143" s="421"/>
      <c r="V3143" s="424"/>
      <c r="W3143" s="429"/>
    </row>
    <row r="3144" spans="1:23" x14ac:dyDescent="0.25">
      <c r="A3144" s="88">
        <v>3134</v>
      </c>
      <c r="B3144" s="408"/>
      <c r="C3144" s="409"/>
      <c r="D3144" s="89" t="str">
        <f>IFERROR(VLOOKUP(CONCATENATE($A3144,"T"),'05 APU'!$1:$1048576,3,),"")</f>
        <v/>
      </c>
      <c r="E3144" s="89" t="str">
        <f>IFERROR(VLOOKUP(CONCATENATE($A3144,"T2"),'05 APU'!$1:$1048576,3,),"")</f>
        <v/>
      </c>
      <c r="F3144" s="89" t="str">
        <f>IFERROR(VLOOKUP(CONCATENATE($A3144,"T3"),'05 APU'!$1:$1048576,3,),"")</f>
        <v/>
      </c>
      <c r="G3144" s="415"/>
      <c r="H3144" s="351"/>
      <c r="I3144" s="90">
        <f>IFERROR((VLOOKUP(CONCATENATE($A3144,"D"),'05 APU'!$1:$1048576,9,)),0)</f>
        <v>0</v>
      </c>
      <c r="J3144" s="90">
        <f t="shared" si="99"/>
        <v>0</v>
      </c>
      <c r="K3144" s="297" t="str">
        <f>IFERROR(VLOOKUP(CONCATENATE($A3144,"C"),'05 APU'!$1:$1048576,9,),"")</f>
        <v/>
      </c>
      <c r="L3144" s="297" t="str">
        <f>IFERROR(VLOOKUP(CONCATENATE($A3144,"B"),'05 APU'!$1:$1048576,9,),"")</f>
        <v/>
      </c>
      <c r="M3144" s="297" t="str">
        <f>IFERROR(VLOOKUP(CONCATENATE($A3144,"A"),'05 APU'!$1:$1048576,9,),"")</f>
        <v/>
      </c>
      <c r="N3144" s="86"/>
      <c r="O3144" s="90">
        <f>IFERROR(VLOOKUP(CONCATENATE($A3144,"D"),'05 APU'!$T:$AB,9,),0)</f>
        <v>0</v>
      </c>
      <c r="P3144" s="90">
        <f t="shared" si="98"/>
        <v>0</v>
      </c>
      <c r="Q3144" s="90">
        <f>IFERROR(VLOOKUP(CONCATENATE($A3144,"C"),'05 APU'!$T:$AB,9,),0)</f>
        <v>0</v>
      </c>
      <c r="R3144" s="90">
        <f>IFERROR(VLOOKUP(CONCATENATE($A3144,"B"),'05 APU'!$T:$AB,9,),0)</f>
        <v>0</v>
      </c>
      <c r="S3144" s="90">
        <f>IFERROR(VLOOKUP(CONCATENATE($A3144,"A"),'05 APU'!$T:$AB,9,),0)</f>
        <v>0</v>
      </c>
      <c r="U3144" s="421"/>
      <c r="V3144" s="424"/>
      <c r="W3144" s="429"/>
    </row>
    <row r="3145" spans="1:23" x14ac:dyDescent="0.25">
      <c r="A3145" s="88">
        <v>3135</v>
      </c>
      <c r="B3145" s="408"/>
      <c r="C3145" s="409"/>
      <c r="D3145" s="89" t="str">
        <f>IFERROR(VLOOKUP(CONCATENATE($A3145,"T"),'05 APU'!$1:$1048576,3,),"")</f>
        <v/>
      </c>
      <c r="E3145" s="89" t="str">
        <f>IFERROR(VLOOKUP(CONCATENATE($A3145,"T2"),'05 APU'!$1:$1048576,3,),"")</f>
        <v/>
      </c>
      <c r="F3145" s="89" t="str">
        <f>IFERROR(VLOOKUP(CONCATENATE($A3145,"T3"),'05 APU'!$1:$1048576,3,),"")</f>
        <v/>
      </c>
      <c r="G3145" s="415"/>
      <c r="H3145" s="351"/>
      <c r="I3145" s="90">
        <f>IFERROR((VLOOKUP(CONCATENATE($A3145,"D"),'05 APU'!$1:$1048576,9,)),0)</f>
        <v>0</v>
      </c>
      <c r="J3145" s="90">
        <f t="shared" si="99"/>
        <v>0</v>
      </c>
      <c r="K3145" s="297" t="str">
        <f>IFERROR(VLOOKUP(CONCATENATE($A3145,"C"),'05 APU'!$1:$1048576,9,),"")</f>
        <v/>
      </c>
      <c r="L3145" s="297" t="str">
        <f>IFERROR(VLOOKUP(CONCATENATE($A3145,"B"),'05 APU'!$1:$1048576,9,),"")</f>
        <v/>
      </c>
      <c r="M3145" s="297" t="str">
        <f>IFERROR(VLOOKUP(CONCATENATE($A3145,"A"),'05 APU'!$1:$1048576,9,),"")</f>
        <v/>
      </c>
      <c r="N3145" s="86"/>
      <c r="O3145" s="90">
        <f>IFERROR(VLOOKUP(CONCATENATE($A3145,"D"),'05 APU'!$T:$AB,9,),0)</f>
        <v>0</v>
      </c>
      <c r="P3145" s="90">
        <f t="shared" si="98"/>
        <v>0</v>
      </c>
      <c r="Q3145" s="90">
        <f>IFERROR(VLOOKUP(CONCATENATE($A3145,"C"),'05 APU'!$T:$AB,9,),0)</f>
        <v>0</v>
      </c>
      <c r="R3145" s="90">
        <f>IFERROR(VLOOKUP(CONCATENATE($A3145,"B"),'05 APU'!$T:$AB,9,),0)</f>
        <v>0</v>
      </c>
      <c r="S3145" s="90">
        <f>IFERROR(VLOOKUP(CONCATENATE($A3145,"A"),'05 APU'!$T:$AB,9,),0)</f>
        <v>0</v>
      </c>
      <c r="U3145" s="421"/>
      <c r="V3145" s="424"/>
      <c r="W3145" s="429"/>
    </row>
    <row r="3146" spans="1:23" x14ac:dyDescent="0.25">
      <c r="A3146" s="88">
        <v>3136</v>
      </c>
      <c r="B3146" s="408"/>
      <c r="C3146" s="409"/>
      <c r="D3146" s="89" t="str">
        <f>IFERROR(VLOOKUP(CONCATENATE($A3146,"T"),'05 APU'!$1:$1048576,3,),"")</f>
        <v/>
      </c>
      <c r="E3146" s="89" t="str">
        <f>IFERROR(VLOOKUP(CONCATENATE($A3146,"T2"),'05 APU'!$1:$1048576,3,),"")</f>
        <v/>
      </c>
      <c r="F3146" s="89" t="str">
        <f>IFERROR(VLOOKUP(CONCATENATE($A3146,"T3"),'05 APU'!$1:$1048576,3,),"")</f>
        <v/>
      </c>
      <c r="G3146" s="415"/>
      <c r="H3146" s="351"/>
      <c r="I3146" s="90">
        <f>IFERROR((VLOOKUP(CONCATENATE($A3146,"D"),'05 APU'!$1:$1048576,9,)),0)</f>
        <v>0</v>
      </c>
      <c r="J3146" s="90">
        <f t="shared" si="99"/>
        <v>0</v>
      </c>
      <c r="K3146" s="297" t="str">
        <f>IFERROR(VLOOKUP(CONCATENATE($A3146,"C"),'05 APU'!$1:$1048576,9,),"")</f>
        <v/>
      </c>
      <c r="L3146" s="297" t="str">
        <f>IFERROR(VLOOKUP(CONCATENATE($A3146,"B"),'05 APU'!$1:$1048576,9,),"")</f>
        <v/>
      </c>
      <c r="M3146" s="297" t="str">
        <f>IFERROR(VLOOKUP(CONCATENATE($A3146,"A"),'05 APU'!$1:$1048576,9,),"")</f>
        <v/>
      </c>
      <c r="N3146" s="86"/>
      <c r="O3146" s="90">
        <f>IFERROR(VLOOKUP(CONCATENATE($A3146,"D"),'05 APU'!$T:$AB,9,),0)</f>
        <v>0</v>
      </c>
      <c r="P3146" s="90">
        <f t="shared" si="98"/>
        <v>0</v>
      </c>
      <c r="Q3146" s="90">
        <f>IFERROR(VLOOKUP(CONCATENATE($A3146,"C"),'05 APU'!$T:$AB,9,),0)</f>
        <v>0</v>
      </c>
      <c r="R3146" s="90">
        <f>IFERROR(VLOOKUP(CONCATENATE($A3146,"B"),'05 APU'!$T:$AB,9,),0)</f>
        <v>0</v>
      </c>
      <c r="S3146" s="90">
        <f>IFERROR(VLOOKUP(CONCATENATE($A3146,"A"),'05 APU'!$T:$AB,9,),0)</f>
        <v>0</v>
      </c>
      <c r="U3146" s="421"/>
      <c r="V3146" s="424"/>
      <c r="W3146" s="429"/>
    </row>
    <row r="3147" spans="1:23" x14ac:dyDescent="0.25">
      <c r="A3147" s="88">
        <v>3137</v>
      </c>
      <c r="B3147" s="408"/>
      <c r="C3147" s="409"/>
      <c r="D3147" s="89" t="str">
        <f>IFERROR(VLOOKUP(CONCATENATE($A3147,"T"),'05 APU'!$1:$1048576,3,),"")</f>
        <v/>
      </c>
      <c r="E3147" s="89" t="str">
        <f>IFERROR(VLOOKUP(CONCATENATE($A3147,"T2"),'05 APU'!$1:$1048576,3,),"")</f>
        <v/>
      </c>
      <c r="F3147" s="89" t="str">
        <f>IFERROR(VLOOKUP(CONCATENATE($A3147,"T3"),'05 APU'!$1:$1048576,3,),"")</f>
        <v/>
      </c>
      <c r="G3147" s="415"/>
      <c r="H3147" s="351"/>
      <c r="I3147" s="90">
        <f>IFERROR((VLOOKUP(CONCATENATE($A3147,"D"),'05 APU'!$1:$1048576,9,)),0)</f>
        <v>0</v>
      </c>
      <c r="J3147" s="90">
        <f t="shared" si="99"/>
        <v>0</v>
      </c>
      <c r="K3147" s="297" t="str">
        <f>IFERROR(VLOOKUP(CONCATENATE($A3147,"C"),'05 APU'!$1:$1048576,9,),"")</f>
        <v/>
      </c>
      <c r="L3147" s="297" t="str">
        <f>IFERROR(VLOOKUP(CONCATENATE($A3147,"B"),'05 APU'!$1:$1048576,9,),"")</f>
        <v/>
      </c>
      <c r="M3147" s="297" t="str">
        <f>IFERROR(VLOOKUP(CONCATENATE($A3147,"A"),'05 APU'!$1:$1048576,9,),"")</f>
        <v/>
      </c>
      <c r="N3147" s="86"/>
      <c r="O3147" s="90">
        <f>IFERROR(VLOOKUP(CONCATENATE($A3147,"D"),'05 APU'!$T:$AB,9,),0)</f>
        <v>0</v>
      </c>
      <c r="P3147" s="90">
        <f t="shared" ref="P3147:P3210" si="100">IFERROR($O3147*$H3147,0)</f>
        <v>0</v>
      </c>
      <c r="Q3147" s="90">
        <f>IFERROR(VLOOKUP(CONCATENATE($A3147,"C"),'05 APU'!$T:$AB,9,),0)</f>
        <v>0</v>
      </c>
      <c r="R3147" s="90">
        <f>IFERROR(VLOOKUP(CONCATENATE($A3147,"B"),'05 APU'!$T:$AB,9,),0)</f>
        <v>0</v>
      </c>
      <c r="S3147" s="90">
        <f>IFERROR(VLOOKUP(CONCATENATE($A3147,"A"),'05 APU'!$T:$AB,9,),0)</f>
        <v>0</v>
      </c>
      <c r="U3147" s="421"/>
      <c r="V3147" s="424"/>
      <c r="W3147" s="429"/>
    </row>
    <row r="3148" spans="1:23" x14ac:dyDescent="0.25">
      <c r="A3148" s="88">
        <v>3138</v>
      </c>
      <c r="B3148" s="408"/>
      <c r="C3148" s="409"/>
      <c r="D3148" s="89" t="str">
        <f>IFERROR(VLOOKUP(CONCATENATE($A3148,"T"),'05 APU'!$1:$1048576,3,),"")</f>
        <v/>
      </c>
      <c r="E3148" s="89" t="str">
        <f>IFERROR(VLOOKUP(CONCATENATE($A3148,"T2"),'05 APU'!$1:$1048576,3,),"")</f>
        <v/>
      </c>
      <c r="F3148" s="89" t="str">
        <f>IFERROR(VLOOKUP(CONCATENATE($A3148,"T3"),'05 APU'!$1:$1048576,3,),"")</f>
        <v/>
      </c>
      <c r="G3148" s="415"/>
      <c r="H3148" s="351"/>
      <c r="I3148" s="90">
        <f>IFERROR((VLOOKUP(CONCATENATE($A3148,"D"),'05 APU'!$1:$1048576,9,)),0)</f>
        <v>0</v>
      </c>
      <c r="J3148" s="90">
        <f t="shared" si="99"/>
        <v>0</v>
      </c>
      <c r="K3148" s="297" t="str">
        <f>IFERROR(VLOOKUP(CONCATENATE($A3148,"C"),'05 APU'!$1:$1048576,9,),"")</f>
        <v/>
      </c>
      <c r="L3148" s="297" t="str">
        <f>IFERROR(VLOOKUP(CONCATENATE($A3148,"B"),'05 APU'!$1:$1048576,9,),"")</f>
        <v/>
      </c>
      <c r="M3148" s="297" t="str">
        <f>IFERROR(VLOOKUP(CONCATENATE($A3148,"A"),'05 APU'!$1:$1048576,9,),"")</f>
        <v/>
      </c>
      <c r="N3148" s="86"/>
      <c r="O3148" s="90">
        <f>IFERROR(VLOOKUP(CONCATENATE($A3148,"D"),'05 APU'!$T:$AB,9,),0)</f>
        <v>0</v>
      </c>
      <c r="P3148" s="90">
        <f t="shared" si="100"/>
        <v>0</v>
      </c>
      <c r="Q3148" s="90">
        <f>IFERROR(VLOOKUP(CONCATENATE($A3148,"C"),'05 APU'!$T:$AB,9,),0)</f>
        <v>0</v>
      </c>
      <c r="R3148" s="90">
        <f>IFERROR(VLOOKUP(CONCATENATE($A3148,"B"),'05 APU'!$T:$AB,9,),0)</f>
        <v>0</v>
      </c>
      <c r="S3148" s="90">
        <f>IFERROR(VLOOKUP(CONCATENATE($A3148,"A"),'05 APU'!$T:$AB,9,),0)</f>
        <v>0</v>
      </c>
      <c r="U3148" s="421"/>
      <c r="V3148" s="424"/>
      <c r="W3148" s="429"/>
    </row>
    <row r="3149" spans="1:23" x14ac:dyDescent="0.25">
      <c r="A3149" s="88">
        <v>3139</v>
      </c>
      <c r="B3149" s="408"/>
      <c r="C3149" s="409"/>
      <c r="D3149" s="89" t="str">
        <f>IFERROR(VLOOKUP(CONCATENATE($A3149,"T"),'05 APU'!$1:$1048576,3,),"")</f>
        <v/>
      </c>
      <c r="E3149" s="89" t="str">
        <f>IFERROR(VLOOKUP(CONCATENATE($A3149,"T2"),'05 APU'!$1:$1048576,3,),"")</f>
        <v/>
      </c>
      <c r="F3149" s="89" t="str">
        <f>IFERROR(VLOOKUP(CONCATENATE($A3149,"T3"),'05 APU'!$1:$1048576,3,),"")</f>
        <v/>
      </c>
      <c r="G3149" s="415"/>
      <c r="H3149" s="351"/>
      <c r="I3149" s="90">
        <f>IFERROR((VLOOKUP(CONCATENATE($A3149,"D"),'05 APU'!$1:$1048576,9,)),0)</f>
        <v>0</v>
      </c>
      <c r="J3149" s="90">
        <f t="shared" si="99"/>
        <v>0</v>
      </c>
      <c r="K3149" s="297" t="str">
        <f>IFERROR(VLOOKUP(CONCATENATE($A3149,"C"),'05 APU'!$1:$1048576,9,),"")</f>
        <v/>
      </c>
      <c r="L3149" s="297" t="str">
        <f>IFERROR(VLOOKUP(CONCATENATE($A3149,"B"),'05 APU'!$1:$1048576,9,),"")</f>
        <v/>
      </c>
      <c r="M3149" s="297" t="str">
        <f>IFERROR(VLOOKUP(CONCATENATE($A3149,"A"),'05 APU'!$1:$1048576,9,),"")</f>
        <v/>
      </c>
      <c r="N3149" s="86"/>
      <c r="O3149" s="90">
        <f>IFERROR(VLOOKUP(CONCATENATE($A3149,"D"),'05 APU'!$T:$AB,9,),0)</f>
        <v>0</v>
      </c>
      <c r="P3149" s="90">
        <f t="shared" si="100"/>
        <v>0</v>
      </c>
      <c r="Q3149" s="90">
        <f>IFERROR(VLOOKUP(CONCATENATE($A3149,"C"),'05 APU'!$T:$AB,9,),0)</f>
        <v>0</v>
      </c>
      <c r="R3149" s="90">
        <f>IFERROR(VLOOKUP(CONCATENATE($A3149,"B"),'05 APU'!$T:$AB,9,),0)</f>
        <v>0</v>
      </c>
      <c r="S3149" s="90">
        <f>IFERROR(VLOOKUP(CONCATENATE($A3149,"A"),'05 APU'!$T:$AB,9,),0)</f>
        <v>0</v>
      </c>
      <c r="U3149" s="421"/>
      <c r="V3149" s="424"/>
      <c r="W3149" s="429"/>
    </row>
    <row r="3150" spans="1:23" x14ac:dyDescent="0.25">
      <c r="A3150" s="88">
        <v>3140</v>
      </c>
      <c r="B3150" s="408"/>
      <c r="C3150" s="409"/>
      <c r="D3150" s="89" t="str">
        <f>IFERROR(VLOOKUP(CONCATENATE($A3150,"T"),'05 APU'!$1:$1048576,3,),"")</f>
        <v/>
      </c>
      <c r="E3150" s="89" t="str">
        <f>IFERROR(VLOOKUP(CONCATENATE($A3150,"T2"),'05 APU'!$1:$1048576,3,),"")</f>
        <v/>
      </c>
      <c r="F3150" s="89" t="str">
        <f>IFERROR(VLOOKUP(CONCATENATE($A3150,"T3"),'05 APU'!$1:$1048576,3,),"")</f>
        <v/>
      </c>
      <c r="G3150" s="415"/>
      <c r="H3150" s="351"/>
      <c r="I3150" s="90">
        <f>IFERROR((VLOOKUP(CONCATENATE($A3150,"D"),'05 APU'!$1:$1048576,9,)),0)</f>
        <v>0</v>
      </c>
      <c r="J3150" s="90">
        <f t="shared" si="99"/>
        <v>0</v>
      </c>
      <c r="K3150" s="297" t="str">
        <f>IFERROR(VLOOKUP(CONCATENATE($A3150,"C"),'05 APU'!$1:$1048576,9,),"")</f>
        <v/>
      </c>
      <c r="L3150" s="297" t="str">
        <f>IFERROR(VLOOKUP(CONCATENATE($A3150,"B"),'05 APU'!$1:$1048576,9,),"")</f>
        <v/>
      </c>
      <c r="M3150" s="297" t="str">
        <f>IFERROR(VLOOKUP(CONCATENATE($A3150,"A"),'05 APU'!$1:$1048576,9,),"")</f>
        <v/>
      </c>
      <c r="N3150" s="86"/>
      <c r="O3150" s="90">
        <f>IFERROR(VLOOKUP(CONCATENATE($A3150,"D"),'05 APU'!$T:$AB,9,),0)</f>
        <v>0</v>
      </c>
      <c r="P3150" s="90">
        <f t="shared" si="100"/>
        <v>0</v>
      </c>
      <c r="Q3150" s="90">
        <f>IFERROR(VLOOKUP(CONCATENATE($A3150,"C"),'05 APU'!$T:$AB,9,),0)</f>
        <v>0</v>
      </c>
      <c r="R3150" s="90">
        <f>IFERROR(VLOOKUP(CONCATENATE($A3150,"B"),'05 APU'!$T:$AB,9,),0)</f>
        <v>0</v>
      </c>
      <c r="S3150" s="90">
        <f>IFERROR(VLOOKUP(CONCATENATE($A3150,"A"),'05 APU'!$T:$AB,9,),0)</f>
        <v>0</v>
      </c>
      <c r="U3150" s="421"/>
      <c r="V3150" s="424"/>
      <c r="W3150" s="429"/>
    </row>
    <row r="3151" spans="1:23" x14ac:dyDescent="0.25">
      <c r="A3151" s="88">
        <v>3141</v>
      </c>
      <c r="B3151" s="408"/>
      <c r="C3151" s="409"/>
      <c r="D3151" s="89" t="str">
        <f>IFERROR(VLOOKUP(CONCATENATE($A3151,"T"),'05 APU'!$1:$1048576,3,),"")</f>
        <v/>
      </c>
      <c r="E3151" s="89" t="str">
        <f>IFERROR(VLOOKUP(CONCATENATE($A3151,"T2"),'05 APU'!$1:$1048576,3,),"")</f>
        <v/>
      </c>
      <c r="F3151" s="89" t="str">
        <f>IFERROR(VLOOKUP(CONCATENATE($A3151,"T3"),'05 APU'!$1:$1048576,3,),"")</f>
        <v/>
      </c>
      <c r="G3151" s="415"/>
      <c r="H3151" s="351"/>
      <c r="I3151" s="90">
        <f>IFERROR((VLOOKUP(CONCATENATE($A3151,"D"),'05 APU'!$1:$1048576,9,)),0)</f>
        <v>0</v>
      </c>
      <c r="J3151" s="90">
        <f t="shared" si="99"/>
        <v>0</v>
      </c>
      <c r="K3151" s="297" t="str">
        <f>IFERROR(VLOOKUP(CONCATENATE($A3151,"C"),'05 APU'!$1:$1048576,9,),"")</f>
        <v/>
      </c>
      <c r="L3151" s="297" t="str">
        <f>IFERROR(VLOOKUP(CONCATENATE($A3151,"B"),'05 APU'!$1:$1048576,9,),"")</f>
        <v/>
      </c>
      <c r="M3151" s="297" t="str">
        <f>IFERROR(VLOOKUP(CONCATENATE($A3151,"A"),'05 APU'!$1:$1048576,9,),"")</f>
        <v/>
      </c>
      <c r="N3151" s="86"/>
      <c r="O3151" s="90">
        <f>IFERROR(VLOOKUP(CONCATENATE($A3151,"D"),'05 APU'!$T:$AB,9,),0)</f>
        <v>0</v>
      </c>
      <c r="P3151" s="90">
        <f t="shared" si="100"/>
        <v>0</v>
      </c>
      <c r="Q3151" s="90">
        <f>IFERROR(VLOOKUP(CONCATENATE($A3151,"C"),'05 APU'!$T:$AB,9,),0)</f>
        <v>0</v>
      </c>
      <c r="R3151" s="90">
        <f>IFERROR(VLOOKUP(CONCATENATE($A3151,"B"),'05 APU'!$T:$AB,9,),0)</f>
        <v>0</v>
      </c>
      <c r="S3151" s="90">
        <f>IFERROR(VLOOKUP(CONCATENATE($A3151,"A"),'05 APU'!$T:$AB,9,),0)</f>
        <v>0</v>
      </c>
      <c r="U3151" s="421"/>
      <c r="V3151" s="424"/>
      <c r="W3151" s="429"/>
    </row>
    <row r="3152" spans="1:23" x14ac:dyDescent="0.25">
      <c r="A3152" s="88">
        <v>3142</v>
      </c>
      <c r="B3152" s="408"/>
      <c r="C3152" s="409"/>
      <c r="D3152" s="89" t="str">
        <f>IFERROR(VLOOKUP(CONCATENATE($A3152,"T"),'05 APU'!$1:$1048576,3,),"")</f>
        <v/>
      </c>
      <c r="E3152" s="89" t="str">
        <f>IFERROR(VLOOKUP(CONCATENATE($A3152,"T2"),'05 APU'!$1:$1048576,3,),"")</f>
        <v/>
      </c>
      <c r="F3152" s="89" t="str">
        <f>IFERROR(VLOOKUP(CONCATENATE($A3152,"T3"),'05 APU'!$1:$1048576,3,),"")</f>
        <v/>
      </c>
      <c r="G3152" s="415"/>
      <c r="H3152" s="351"/>
      <c r="I3152" s="90">
        <f>IFERROR((VLOOKUP(CONCATENATE($A3152,"D"),'05 APU'!$1:$1048576,9,)),0)</f>
        <v>0</v>
      </c>
      <c r="J3152" s="90">
        <f t="shared" si="99"/>
        <v>0</v>
      </c>
      <c r="K3152" s="297" t="str">
        <f>IFERROR(VLOOKUP(CONCATENATE($A3152,"C"),'05 APU'!$1:$1048576,9,),"")</f>
        <v/>
      </c>
      <c r="L3152" s="297" t="str">
        <f>IFERROR(VLOOKUP(CONCATENATE($A3152,"B"),'05 APU'!$1:$1048576,9,),"")</f>
        <v/>
      </c>
      <c r="M3152" s="297" t="str">
        <f>IFERROR(VLOOKUP(CONCATENATE($A3152,"A"),'05 APU'!$1:$1048576,9,),"")</f>
        <v/>
      </c>
      <c r="N3152" s="86"/>
      <c r="O3152" s="90">
        <f>IFERROR(VLOOKUP(CONCATENATE($A3152,"D"),'05 APU'!$T:$AB,9,),0)</f>
        <v>0</v>
      </c>
      <c r="P3152" s="90">
        <f t="shared" si="100"/>
        <v>0</v>
      </c>
      <c r="Q3152" s="90">
        <f>IFERROR(VLOOKUP(CONCATENATE($A3152,"C"),'05 APU'!$T:$AB,9,),0)</f>
        <v>0</v>
      </c>
      <c r="R3152" s="90">
        <f>IFERROR(VLOOKUP(CONCATENATE($A3152,"B"),'05 APU'!$T:$AB,9,),0)</f>
        <v>0</v>
      </c>
      <c r="S3152" s="90">
        <f>IFERROR(VLOOKUP(CONCATENATE($A3152,"A"),'05 APU'!$T:$AB,9,),0)</f>
        <v>0</v>
      </c>
      <c r="U3152" s="421"/>
      <c r="V3152" s="424"/>
      <c r="W3152" s="429"/>
    </row>
    <row r="3153" spans="1:23" x14ac:dyDescent="0.25">
      <c r="A3153" s="88">
        <v>3143</v>
      </c>
      <c r="B3153" s="408"/>
      <c r="C3153" s="409"/>
      <c r="D3153" s="89" t="str">
        <f>IFERROR(VLOOKUP(CONCATENATE($A3153,"T"),'05 APU'!$1:$1048576,3,),"")</f>
        <v/>
      </c>
      <c r="E3153" s="89" t="str">
        <f>IFERROR(VLOOKUP(CONCATENATE($A3153,"T2"),'05 APU'!$1:$1048576,3,),"")</f>
        <v/>
      </c>
      <c r="F3153" s="89" t="str">
        <f>IFERROR(VLOOKUP(CONCATENATE($A3153,"T3"),'05 APU'!$1:$1048576,3,),"")</f>
        <v/>
      </c>
      <c r="G3153" s="415"/>
      <c r="H3153" s="351"/>
      <c r="I3153" s="90">
        <f>IFERROR((VLOOKUP(CONCATENATE($A3153,"D"),'05 APU'!$1:$1048576,9,)),0)</f>
        <v>0</v>
      </c>
      <c r="J3153" s="90">
        <f t="shared" si="99"/>
        <v>0</v>
      </c>
      <c r="K3153" s="297" t="str">
        <f>IFERROR(VLOOKUP(CONCATENATE($A3153,"C"),'05 APU'!$1:$1048576,9,),"")</f>
        <v/>
      </c>
      <c r="L3153" s="297" t="str">
        <f>IFERROR(VLOOKUP(CONCATENATE($A3153,"B"),'05 APU'!$1:$1048576,9,),"")</f>
        <v/>
      </c>
      <c r="M3153" s="297" t="str">
        <f>IFERROR(VLOOKUP(CONCATENATE($A3153,"A"),'05 APU'!$1:$1048576,9,),"")</f>
        <v/>
      </c>
      <c r="N3153" s="86"/>
      <c r="O3153" s="90">
        <f>IFERROR(VLOOKUP(CONCATENATE($A3153,"D"),'05 APU'!$T:$AB,9,),0)</f>
        <v>0</v>
      </c>
      <c r="P3153" s="90">
        <f t="shared" si="100"/>
        <v>0</v>
      </c>
      <c r="Q3153" s="90">
        <f>IFERROR(VLOOKUP(CONCATENATE($A3153,"C"),'05 APU'!$T:$AB,9,),0)</f>
        <v>0</v>
      </c>
      <c r="R3153" s="90">
        <f>IFERROR(VLOOKUP(CONCATENATE($A3153,"B"),'05 APU'!$T:$AB,9,),0)</f>
        <v>0</v>
      </c>
      <c r="S3153" s="90">
        <f>IFERROR(VLOOKUP(CONCATENATE($A3153,"A"),'05 APU'!$T:$AB,9,),0)</f>
        <v>0</v>
      </c>
      <c r="U3153" s="421"/>
      <c r="V3153" s="424"/>
      <c r="W3153" s="429"/>
    </row>
    <row r="3154" spans="1:23" x14ac:dyDescent="0.25">
      <c r="A3154" s="88">
        <v>3144</v>
      </c>
      <c r="B3154" s="408"/>
      <c r="C3154" s="409"/>
      <c r="D3154" s="89" t="str">
        <f>IFERROR(VLOOKUP(CONCATENATE($A3154,"T"),'05 APU'!$1:$1048576,3,),"")</f>
        <v/>
      </c>
      <c r="E3154" s="89" t="str">
        <f>IFERROR(VLOOKUP(CONCATENATE($A3154,"T2"),'05 APU'!$1:$1048576,3,),"")</f>
        <v/>
      </c>
      <c r="F3154" s="89" t="str">
        <f>IFERROR(VLOOKUP(CONCATENATE($A3154,"T3"),'05 APU'!$1:$1048576,3,),"")</f>
        <v/>
      </c>
      <c r="G3154" s="415"/>
      <c r="H3154" s="351"/>
      <c r="I3154" s="90">
        <f>IFERROR((VLOOKUP(CONCATENATE($A3154,"D"),'05 APU'!$1:$1048576,9,)),0)</f>
        <v>0</v>
      </c>
      <c r="J3154" s="90">
        <f t="shared" si="99"/>
        <v>0</v>
      </c>
      <c r="K3154" s="297" t="str">
        <f>IFERROR(VLOOKUP(CONCATENATE($A3154,"C"),'05 APU'!$1:$1048576,9,),"")</f>
        <v/>
      </c>
      <c r="L3154" s="297" t="str">
        <f>IFERROR(VLOOKUP(CONCATENATE($A3154,"B"),'05 APU'!$1:$1048576,9,),"")</f>
        <v/>
      </c>
      <c r="M3154" s="297" t="str">
        <f>IFERROR(VLOOKUP(CONCATENATE($A3154,"A"),'05 APU'!$1:$1048576,9,),"")</f>
        <v/>
      </c>
      <c r="N3154" s="86"/>
      <c r="O3154" s="90">
        <f>IFERROR(VLOOKUP(CONCATENATE($A3154,"D"),'05 APU'!$T:$AB,9,),0)</f>
        <v>0</v>
      </c>
      <c r="P3154" s="90">
        <f t="shared" si="100"/>
        <v>0</v>
      </c>
      <c r="Q3154" s="90">
        <f>IFERROR(VLOOKUP(CONCATENATE($A3154,"C"),'05 APU'!$T:$AB,9,),0)</f>
        <v>0</v>
      </c>
      <c r="R3154" s="90">
        <f>IFERROR(VLOOKUP(CONCATENATE($A3154,"B"),'05 APU'!$T:$AB,9,),0)</f>
        <v>0</v>
      </c>
      <c r="S3154" s="90">
        <f>IFERROR(VLOOKUP(CONCATENATE($A3154,"A"),'05 APU'!$T:$AB,9,),0)</f>
        <v>0</v>
      </c>
      <c r="U3154" s="421"/>
      <c r="V3154" s="424"/>
      <c r="W3154" s="429"/>
    </row>
    <row r="3155" spans="1:23" x14ac:dyDescent="0.25">
      <c r="A3155" s="88">
        <v>3145</v>
      </c>
      <c r="B3155" s="408"/>
      <c r="C3155" s="409"/>
      <c r="D3155" s="89" t="str">
        <f>IFERROR(VLOOKUP(CONCATENATE($A3155,"T"),'05 APU'!$1:$1048576,3,),"")</f>
        <v/>
      </c>
      <c r="E3155" s="89" t="str">
        <f>IFERROR(VLOOKUP(CONCATENATE($A3155,"T2"),'05 APU'!$1:$1048576,3,),"")</f>
        <v/>
      </c>
      <c r="F3155" s="89" t="str">
        <f>IFERROR(VLOOKUP(CONCATENATE($A3155,"T3"),'05 APU'!$1:$1048576,3,),"")</f>
        <v/>
      </c>
      <c r="G3155" s="415"/>
      <c r="H3155" s="351"/>
      <c r="I3155" s="90">
        <f>IFERROR((VLOOKUP(CONCATENATE($A3155,"D"),'05 APU'!$1:$1048576,9,)),0)</f>
        <v>0</v>
      </c>
      <c r="J3155" s="90">
        <f t="shared" si="99"/>
        <v>0</v>
      </c>
      <c r="K3155" s="297" t="str">
        <f>IFERROR(VLOOKUP(CONCATENATE($A3155,"C"),'05 APU'!$1:$1048576,9,),"")</f>
        <v/>
      </c>
      <c r="L3155" s="297" t="str">
        <f>IFERROR(VLOOKUP(CONCATENATE($A3155,"B"),'05 APU'!$1:$1048576,9,),"")</f>
        <v/>
      </c>
      <c r="M3155" s="297" t="str">
        <f>IFERROR(VLOOKUP(CONCATENATE($A3155,"A"),'05 APU'!$1:$1048576,9,),"")</f>
        <v/>
      </c>
      <c r="N3155" s="86"/>
      <c r="O3155" s="90">
        <f>IFERROR(VLOOKUP(CONCATENATE($A3155,"D"),'05 APU'!$T:$AB,9,),0)</f>
        <v>0</v>
      </c>
      <c r="P3155" s="90">
        <f t="shared" si="100"/>
        <v>0</v>
      </c>
      <c r="Q3155" s="90">
        <f>IFERROR(VLOOKUP(CONCATENATE($A3155,"C"),'05 APU'!$T:$AB,9,),0)</f>
        <v>0</v>
      </c>
      <c r="R3155" s="90">
        <f>IFERROR(VLOOKUP(CONCATENATE($A3155,"B"),'05 APU'!$T:$AB,9,),0)</f>
        <v>0</v>
      </c>
      <c r="S3155" s="90">
        <f>IFERROR(VLOOKUP(CONCATENATE($A3155,"A"),'05 APU'!$T:$AB,9,),0)</f>
        <v>0</v>
      </c>
      <c r="U3155" s="421"/>
      <c r="V3155" s="424"/>
      <c r="W3155" s="429"/>
    </row>
    <row r="3156" spans="1:23" x14ac:dyDescent="0.25">
      <c r="A3156" s="88">
        <v>3146</v>
      </c>
      <c r="B3156" s="408"/>
      <c r="C3156" s="409"/>
      <c r="D3156" s="89" t="str">
        <f>IFERROR(VLOOKUP(CONCATENATE($A3156,"T"),'05 APU'!$1:$1048576,3,),"")</f>
        <v/>
      </c>
      <c r="E3156" s="89" t="str">
        <f>IFERROR(VLOOKUP(CONCATENATE($A3156,"T2"),'05 APU'!$1:$1048576,3,),"")</f>
        <v/>
      </c>
      <c r="F3156" s="89" t="str">
        <f>IFERROR(VLOOKUP(CONCATENATE($A3156,"T3"),'05 APU'!$1:$1048576,3,),"")</f>
        <v/>
      </c>
      <c r="G3156" s="415"/>
      <c r="H3156" s="351"/>
      <c r="I3156" s="90">
        <f>IFERROR((VLOOKUP(CONCATENATE($A3156,"D"),'05 APU'!$1:$1048576,9,)),0)</f>
        <v>0</v>
      </c>
      <c r="J3156" s="90">
        <f t="shared" si="99"/>
        <v>0</v>
      </c>
      <c r="K3156" s="297" t="str">
        <f>IFERROR(VLOOKUP(CONCATENATE($A3156,"C"),'05 APU'!$1:$1048576,9,),"")</f>
        <v/>
      </c>
      <c r="L3156" s="297" t="str">
        <f>IFERROR(VLOOKUP(CONCATENATE($A3156,"B"),'05 APU'!$1:$1048576,9,),"")</f>
        <v/>
      </c>
      <c r="M3156" s="297" t="str">
        <f>IFERROR(VLOOKUP(CONCATENATE($A3156,"A"),'05 APU'!$1:$1048576,9,),"")</f>
        <v/>
      </c>
      <c r="N3156" s="86"/>
      <c r="O3156" s="90">
        <f>IFERROR(VLOOKUP(CONCATENATE($A3156,"D"),'05 APU'!$T:$AB,9,),0)</f>
        <v>0</v>
      </c>
      <c r="P3156" s="90">
        <f t="shared" si="100"/>
        <v>0</v>
      </c>
      <c r="Q3156" s="90">
        <f>IFERROR(VLOOKUP(CONCATENATE($A3156,"C"),'05 APU'!$T:$AB,9,),0)</f>
        <v>0</v>
      </c>
      <c r="R3156" s="90">
        <f>IFERROR(VLOOKUP(CONCATENATE($A3156,"B"),'05 APU'!$T:$AB,9,),0)</f>
        <v>0</v>
      </c>
      <c r="S3156" s="90">
        <f>IFERROR(VLOOKUP(CONCATENATE($A3156,"A"),'05 APU'!$T:$AB,9,),0)</f>
        <v>0</v>
      </c>
      <c r="U3156" s="421"/>
      <c r="V3156" s="424"/>
      <c r="W3156" s="429"/>
    </row>
    <row r="3157" spans="1:23" x14ac:dyDescent="0.25">
      <c r="A3157" s="88">
        <v>3147</v>
      </c>
      <c r="B3157" s="408"/>
      <c r="C3157" s="409"/>
      <c r="D3157" s="89" t="str">
        <f>IFERROR(VLOOKUP(CONCATENATE($A3157,"T"),'05 APU'!$1:$1048576,3,),"")</f>
        <v/>
      </c>
      <c r="E3157" s="89" t="str">
        <f>IFERROR(VLOOKUP(CONCATENATE($A3157,"T2"),'05 APU'!$1:$1048576,3,),"")</f>
        <v/>
      </c>
      <c r="F3157" s="89" t="str">
        <f>IFERROR(VLOOKUP(CONCATENATE($A3157,"T3"),'05 APU'!$1:$1048576,3,),"")</f>
        <v/>
      </c>
      <c r="G3157" s="415"/>
      <c r="H3157" s="351"/>
      <c r="I3157" s="90">
        <f>IFERROR((VLOOKUP(CONCATENATE($A3157,"D"),'05 APU'!$1:$1048576,9,)),0)</f>
        <v>0</v>
      </c>
      <c r="J3157" s="90">
        <f t="shared" si="99"/>
        <v>0</v>
      </c>
      <c r="K3157" s="297" t="str">
        <f>IFERROR(VLOOKUP(CONCATENATE($A3157,"C"),'05 APU'!$1:$1048576,9,),"")</f>
        <v/>
      </c>
      <c r="L3157" s="297" t="str">
        <f>IFERROR(VLOOKUP(CONCATENATE($A3157,"B"),'05 APU'!$1:$1048576,9,),"")</f>
        <v/>
      </c>
      <c r="M3157" s="297" t="str">
        <f>IFERROR(VLOOKUP(CONCATENATE($A3157,"A"),'05 APU'!$1:$1048576,9,),"")</f>
        <v/>
      </c>
      <c r="N3157" s="86"/>
      <c r="O3157" s="90">
        <f>IFERROR(VLOOKUP(CONCATENATE($A3157,"D"),'05 APU'!$T:$AB,9,),0)</f>
        <v>0</v>
      </c>
      <c r="P3157" s="90">
        <f t="shared" si="100"/>
        <v>0</v>
      </c>
      <c r="Q3157" s="90">
        <f>IFERROR(VLOOKUP(CONCATENATE($A3157,"C"),'05 APU'!$T:$AB,9,),0)</f>
        <v>0</v>
      </c>
      <c r="R3157" s="90">
        <f>IFERROR(VLOOKUP(CONCATENATE($A3157,"B"),'05 APU'!$T:$AB,9,),0)</f>
        <v>0</v>
      </c>
      <c r="S3157" s="90">
        <f>IFERROR(VLOOKUP(CONCATENATE($A3157,"A"),'05 APU'!$T:$AB,9,),0)</f>
        <v>0</v>
      </c>
      <c r="U3157" s="421"/>
      <c r="V3157" s="424"/>
      <c r="W3157" s="429"/>
    </row>
    <row r="3158" spans="1:23" x14ac:dyDescent="0.25">
      <c r="A3158" s="88">
        <v>3148</v>
      </c>
      <c r="B3158" s="408"/>
      <c r="C3158" s="409"/>
      <c r="D3158" s="89" t="str">
        <f>IFERROR(VLOOKUP(CONCATENATE($A3158,"T"),'05 APU'!$1:$1048576,3,),"")</f>
        <v/>
      </c>
      <c r="E3158" s="89" t="str">
        <f>IFERROR(VLOOKUP(CONCATENATE($A3158,"T2"),'05 APU'!$1:$1048576,3,),"")</f>
        <v/>
      </c>
      <c r="F3158" s="89" t="str">
        <f>IFERROR(VLOOKUP(CONCATENATE($A3158,"T3"),'05 APU'!$1:$1048576,3,),"")</f>
        <v/>
      </c>
      <c r="G3158" s="415"/>
      <c r="H3158" s="351"/>
      <c r="I3158" s="90">
        <f>IFERROR((VLOOKUP(CONCATENATE($A3158,"D"),'05 APU'!$1:$1048576,9,)),0)</f>
        <v>0</v>
      </c>
      <c r="J3158" s="90">
        <f t="shared" si="99"/>
        <v>0</v>
      </c>
      <c r="K3158" s="297" t="str">
        <f>IFERROR(VLOOKUP(CONCATENATE($A3158,"C"),'05 APU'!$1:$1048576,9,),"")</f>
        <v/>
      </c>
      <c r="L3158" s="297" t="str">
        <f>IFERROR(VLOOKUP(CONCATENATE($A3158,"B"),'05 APU'!$1:$1048576,9,),"")</f>
        <v/>
      </c>
      <c r="M3158" s="297" t="str">
        <f>IFERROR(VLOOKUP(CONCATENATE($A3158,"A"),'05 APU'!$1:$1048576,9,),"")</f>
        <v/>
      </c>
      <c r="N3158" s="86"/>
      <c r="O3158" s="90">
        <f>IFERROR(VLOOKUP(CONCATENATE($A3158,"D"),'05 APU'!$T:$AB,9,),0)</f>
        <v>0</v>
      </c>
      <c r="P3158" s="90">
        <f t="shared" si="100"/>
        <v>0</v>
      </c>
      <c r="Q3158" s="90">
        <f>IFERROR(VLOOKUP(CONCATENATE($A3158,"C"),'05 APU'!$T:$AB,9,),0)</f>
        <v>0</v>
      </c>
      <c r="R3158" s="90">
        <f>IFERROR(VLOOKUP(CONCATENATE($A3158,"B"),'05 APU'!$T:$AB,9,),0)</f>
        <v>0</v>
      </c>
      <c r="S3158" s="90">
        <f>IFERROR(VLOOKUP(CONCATENATE($A3158,"A"),'05 APU'!$T:$AB,9,),0)</f>
        <v>0</v>
      </c>
      <c r="U3158" s="421"/>
      <c r="V3158" s="424"/>
      <c r="W3158" s="429"/>
    </row>
    <row r="3159" spans="1:23" x14ac:dyDescent="0.25">
      <c r="A3159" s="88">
        <v>3149</v>
      </c>
      <c r="B3159" s="408"/>
      <c r="C3159" s="409"/>
      <c r="D3159" s="89" t="str">
        <f>IFERROR(VLOOKUP(CONCATENATE($A3159,"T"),'05 APU'!$1:$1048576,3,),"")</f>
        <v/>
      </c>
      <c r="E3159" s="89" t="str">
        <f>IFERROR(VLOOKUP(CONCATENATE($A3159,"T2"),'05 APU'!$1:$1048576,3,),"")</f>
        <v/>
      </c>
      <c r="F3159" s="89" t="str">
        <f>IFERROR(VLOOKUP(CONCATENATE($A3159,"T3"),'05 APU'!$1:$1048576,3,),"")</f>
        <v/>
      </c>
      <c r="G3159" s="415"/>
      <c r="H3159" s="351"/>
      <c r="I3159" s="90">
        <f>IFERROR((VLOOKUP(CONCATENATE($A3159,"D"),'05 APU'!$1:$1048576,9,)),0)</f>
        <v>0</v>
      </c>
      <c r="J3159" s="90">
        <f t="shared" si="99"/>
        <v>0</v>
      </c>
      <c r="K3159" s="297" t="str">
        <f>IFERROR(VLOOKUP(CONCATENATE($A3159,"C"),'05 APU'!$1:$1048576,9,),"")</f>
        <v/>
      </c>
      <c r="L3159" s="297" t="str">
        <f>IFERROR(VLOOKUP(CONCATENATE($A3159,"B"),'05 APU'!$1:$1048576,9,),"")</f>
        <v/>
      </c>
      <c r="M3159" s="297" t="str">
        <f>IFERROR(VLOOKUP(CONCATENATE($A3159,"A"),'05 APU'!$1:$1048576,9,),"")</f>
        <v/>
      </c>
      <c r="N3159" s="86"/>
      <c r="O3159" s="90">
        <f>IFERROR(VLOOKUP(CONCATENATE($A3159,"D"),'05 APU'!$T:$AB,9,),0)</f>
        <v>0</v>
      </c>
      <c r="P3159" s="90">
        <f t="shared" si="100"/>
        <v>0</v>
      </c>
      <c r="Q3159" s="90">
        <f>IFERROR(VLOOKUP(CONCATENATE($A3159,"C"),'05 APU'!$T:$AB,9,),0)</f>
        <v>0</v>
      </c>
      <c r="R3159" s="90">
        <f>IFERROR(VLOOKUP(CONCATENATE($A3159,"B"),'05 APU'!$T:$AB,9,),0)</f>
        <v>0</v>
      </c>
      <c r="S3159" s="90">
        <f>IFERROR(VLOOKUP(CONCATENATE($A3159,"A"),'05 APU'!$T:$AB,9,),0)</f>
        <v>0</v>
      </c>
      <c r="U3159" s="421"/>
      <c r="V3159" s="424"/>
      <c r="W3159" s="429"/>
    </row>
    <row r="3160" spans="1:23" x14ac:dyDescent="0.25">
      <c r="A3160" s="88">
        <v>3150</v>
      </c>
      <c r="B3160" s="408"/>
      <c r="C3160" s="409"/>
      <c r="D3160" s="89" t="str">
        <f>IFERROR(VLOOKUP(CONCATENATE($A3160,"T"),'05 APU'!$1:$1048576,3,),"")</f>
        <v/>
      </c>
      <c r="E3160" s="89" t="str">
        <f>IFERROR(VLOOKUP(CONCATENATE($A3160,"T2"),'05 APU'!$1:$1048576,3,),"")</f>
        <v/>
      </c>
      <c r="F3160" s="89" t="str">
        <f>IFERROR(VLOOKUP(CONCATENATE($A3160,"T3"),'05 APU'!$1:$1048576,3,),"")</f>
        <v/>
      </c>
      <c r="G3160" s="415"/>
      <c r="H3160" s="351"/>
      <c r="I3160" s="90">
        <f>IFERROR((VLOOKUP(CONCATENATE($A3160,"D"),'05 APU'!$1:$1048576,9,)),0)</f>
        <v>0</v>
      </c>
      <c r="J3160" s="90">
        <f t="shared" si="99"/>
        <v>0</v>
      </c>
      <c r="K3160" s="297" t="str">
        <f>IFERROR(VLOOKUP(CONCATENATE($A3160,"C"),'05 APU'!$1:$1048576,9,),"")</f>
        <v/>
      </c>
      <c r="L3160" s="297" t="str">
        <f>IFERROR(VLOOKUP(CONCATENATE($A3160,"B"),'05 APU'!$1:$1048576,9,),"")</f>
        <v/>
      </c>
      <c r="M3160" s="297" t="str">
        <f>IFERROR(VLOOKUP(CONCATENATE($A3160,"A"),'05 APU'!$1:$1048576,9,),"")</f>
        <v/>
      </c>
      <c r="N3160" s="86"/>
      <c r="O3160" s="90">
        <f>IFERROR(VLOOKUP(CONCATENATE($A3160,"D"),'05 APU'!$T:$AB,9,),0)</f>
        <v>0</v>
      </c>
      <c r="P3160" s="90">
        <f t="shared" si="100"/>
        <v>0</v>
      </c>
      <c r="Q3160" s="90">
        <f>IFERROR(VLOOKUP(CONCATENATE($A3160,"C"),'05 APU'!$T:$AB,9,),0)</f>
        <v>0</v>
      </c>
      <c r="R3160" s="90">
        <f>IFERROR(VLOOKUP(CONCATENATE($A3160,"B"),'05 APU'!$T:$AB,9,),0)</f>
        <v>0</v>
      </c>
      <c r="S3160" s="90">
        <f>IFERROR(VLOOKUP(CONCATENATE($A3160,"A"),'05 APU'!$T:$AB,9,),0)</f>
        <v>0</v>
      </c>
      <c r="U3160" s="421"/>
      <c r="V3160" s="424"/>
      <c r="W3160" s="429"/>
    </row>
    <row r="3161" spans="1:23" x14ac:dyDescent="0.25">
      <c r="A3161" s="88">
        <v>3151</v>
      </c>
      <c r="B3161" s="408"/>
      <c r="C3161" s="409"/>
      <c r="D3161" s="89" t="str">
        <f>IFERROR(VLOOKUP(CONCATENATE($A3161,"T"),'05 APU'!$1:$1048576,3,),"")</f>
        <v/>
      </c>
      <c r="E3161" s="89" t="str">
        <f>IFERROR(VLOOKUP(CONCATENATE($A3161,"T2"),'05 APU'!$1:$1048576,3,),"")</f>
        <v/>
      </c>
      <c r="F3161" s="89" t="str">
        <f>IFERROR(VLOOKUP(CONCATENATE($A3161,"T3"),'05 APU'!$1:$1048576,3,),"")</f>
        <v/>
      </c>
      <c r="G3161" s="415"/>
      <c r="H3161" s="351"/>
      <c r="I3161" s="90">
        <f>IFERROR((VLOOKUP(CONCATENATE($A3161,"D"),'05 APU'!$1:$1048576,9,)),0)</f>
        <v>0</v>
      </c>
      <c r="J3161" s="90">
        <f t="shared" si="99"/>
        <v>0</v>
      </c>
      <c r="K3161" s="297" t="str">
        <f>IFERROR(VLOOKUP(CONCATENATE($A3161,"C"),'05 APU'!$1:$1048576,9,),"")</f>
        <v/>
      </c>
      <c r="L3161" s="297" t="str">
        <f>IFERROR(VLOOKUP(CONCATENATE($A3161,"B"),'05 APU'!$1:$1048576,9,),"")</f>
        <v/>
      </c>
      <c r="M3161" s="297" t="str">
        <f>IFERROR(VLOOKUP(CONCATENATE($A3161,"A"),'05 APU'!$1:$1048576,9,),"")</f>
        <v/>
      </c>
      <c r="N3161" s="86"/>
      <c r="O3161" s="90">
        <f>IFERROR(VLOOKUP(CONCATENATE($A3161,"D"),'05 APU'!$T:$AB,9,),0)</f>
        <v>0</v>
      </c>
      <c r="P3161" s="90">
        <f t="shared" si="100"/>
        <v>0</v>
      </c>
      <c r="Q3161" s="90">
        <f>IFERROR(VLOOKUP(CONCATENATE($A3161,"C"),'05 APU'!$T:$AB,9,),0)</f>
        <v>0</v>
      </c>
      <c r="R3161" s="90">
        <f>IFERROR(VLOOKUP(CONCATENATE($A3161,"B"),'05 APU'!$T:$AB,9,),0)</f>
        <v>0</v>
      </c>
      <c r="S3161" s="90">
        <f>IFERROR(VLOOKUP(CONCATENATE($A3161,"A"),'05 APU'!$T:$AB,9,),0)</f>
        <v>0</v>
      </c>
      <c r="U3161" s="421"/>
      <c r="V3161" s="424"/>
      <c r="W3161" s="429"/>
    </row>
    <row r="3162" spans="1:23" x14ac:dyDescent="0.25">
      <c r="A3162" s="88">
        <v>3152</v>
      </c>
      <c r="B3162" s="408"/>
      <c r="C3162" s="409"/>
      <c r="D3162" s="89" t="str">
        <f>IFERROR(VLOOKUP(CONCATENATE($A3162,"T"),'05 APU'!$1:$1048576,3,),"")</f>
        <v/>
      </c>
      <c r="E3162" s="89" t="str">
        <f>IFERROR(VLOOKUP(CONCATENATE($A3162,"T2"),'05 APU'!$1:$1048576,3,),"")</f>
        <v/>
      </c>
      <c r="F3162" s="89" t="str">
        <f>IFERROR(VLOOKUP(CONCATENATE($A3162,"T3"),'05 APU'!$1:$1048576,3,),"")</f>
        <v/>
      </c>
      <c r="G3162" s="415"/>
      <c r="H3162" s="351"/>
      <c r="I3162" s="90">
        <f>IFERROR((VLOOKUP(CONCATENATE($A3162,"D"),'05 APU'!$1:$1048576,9,)),0)</f>
        <v>0</v>
      </c>
      <c r="J3162" s="90">
        <f t="shared" si="99"/>
        <v>0</v>
      </c>
      <c r="K3162" s="297" t="str">
        <f>IFERROR(VLOOKUP(CONCATENATE($A3162,"C"),'05 APU'!$1:$1048576,9,),"")</f>
        <v/>
      </c>
      <c r="L3162" s="297" t="str">
        <f>IFERROR(VLOOKUP(CONCATENATE($A3162,"B"),'05 APU'!$1:$1048576,9,),"")</f>
        <v/>
      </c>
      <c r="M3162" s="297" t="str">
        <f>IFERROR(VLOOKUP(CONCATENATE($A3162,"A"),'05 APU'!$1:$1048576,9,),"")</f>
        <v/>
      </c>
      <c r="N3162" s="86"/>
      <c r="O3162" s="90">
        <f>IFERROR(VLOOKUP(CONCATENATE($A3162,"D"),'05 APU'!$T:$AB,9,),0)</f>
        <v>0</v>
      </c>
      <c r="P3162" s="90">
        <f t="shared" si="100"/>
        <v>0</v>
      </c>
      <c r="Q3162" s="90">
        <f>IFERROR(VLOOKUP(CONCATENATE($A3162,"C"),'05 APU'!$T:$AB,9,),0)</f>
        <v>0</v>
      </c>
      <c r="R3162" s="90">
        <f>IFERROR(VLOOKUP(CONCATENATE($A3162,"B"),'05 APU'!$T:$AB,9,),0)</f>
        <v>0</v>
      </c>
      <c r="S3162" s="90">
        <f>IFERROR(VLOOKUP(CONCATENATE($A3162,"A"),'05 APU'!$T:$AB,9,),0)</f>
        <v>0</v>
      </c>
      <c r="U3162" s="421"/>
      <c r="V3162" s="424"/>
      <c r="W3162" s="429"/>
    </row>
    <row r="3163" spans="1:23" x14ac:dyDescent="0.25">
      <c r="A3163" s="88">
        <v>3153</v>
      </c>
      <c r="B3163" s="408"/>
      <c r="C3163" s="409"/>
      <c r="D3163" s="89" t="str">
        <f>IFERROR(VLOOKUP(CONCATENATE($A3163,"T"),'05 APU'!$1:$1048576,3,),"")</f>
        <v/>
      </c>
      <c r="E3163" s="89" t="str">
        <f>IFERROR(VLOOKUP(CONCATENATE($A3163,"T2"),'05 APU'!$1:$1048576,3,),"")</f>
        <v/>
      </c>
      <c r="F3163" s="89" t="str">
        <f>IFERROR(VLOOKUP(CONCATENATE($A3163,"T3"),'05 APU'!$1:$1048576,3,),"")</f>
        <v/>
      </c>
      <c r="G3163" s="415"/>
      <c r="H3163" s="351"/>
      <c r="I3163" s="90">
        <f>IFERROR((VLOOKUP(CONCATENATE($A3163,"D"),'05 APU'!$1:$1048576,9,)),0)</f>
        <v>0</v>
      </c>
      <c r="J3163" s="90">
        <f t="shared" si="99"/>
        <v>0</v>
      </c>
      <c r="K3163" s="297" t="str">
        <f>IFERROR(VLOOKUP(CONCATENATE($A3163,"C"),'05 APU'!$1:$1048576,9,),"")</f>
        <v/>
      </c>
      <c r="L3163" s="297" t="str">
        <f>IFERROR(VLOOKUP(CONCATENATE($A3163,"B"),'05 APU'!$1:$1048576,9,),"")</f>
        <v/>
      </c>
      <c r="M3163" s="297" t="str">
        <f>IFERROR(VLOOKUP(CONCATENATE($A3163,"A"),'05 APU'!$1:$1048576,9,),"")</f>
        <v/>
      </c>
      <c r="N3163" s="86"/>
      <c r="O3163" s="90">
        <f>IFERROR(VLOOKUP(CONCATENATE($A3163,"D"),'05 APU'!$T:$AB,9,),0)</f>
        <v>0</v>
      </c>
      <c r="P3163" s="90">
        <f t="shared" si="100"/>
        <v>0</v>
      </c>
      <c r="Q3163" s="90">
        <f>IFERROR(VLOOKUP(CONCATENATE($A3163,"C"),'05 APU'!$T:$AB,9,),0)</f>
        <v>0</v>
      </c>
      <c r="R3163" s="90">
        <f>IFERROR(VLOOKUP(CONCATENATE($A3163,"B"),'05 APU'!$T:$AB,9,),0)</f>
        <v>0</v>
      </c>
      <c r="S3163" s="90">
        <f>IFERROR(VLOOKUP(CONCATENATE($A3163,"A"),'05 APU'!$T:$AB,9,),0)</f>
        <v>0</v>
      </c>
      <c r="U3163" s="421"/>
      <c r="V3163" s="424"/>
      <c r="W3163" s="429"/>
    </row>
    <row r="3164" spans="1:23" x14ac:dyDescent="0.25">
      <c r="A3164" s="88">
        <v>3154</v>
      </c>
      <c r="B3164" s="408"/>
      <c r="C3164" s="409"/>
      <c r="D3164" s="89" t="str">
        <f>IFERROR(VLOOKUP(CONCATENATE($A3164,"T"),'05 APU'!$1:$1048576,3,),"")</f>
        <v/>
      </c>
      <c r="E3164" s="89" t="str">
        <f>IFERROR(VLOOKUP(CONCATENATE($A3164,"T2"),'05 APU'!$1:$1048576,3,),"")</f>
        <v/>
      </c>
      <c r="F3164" s="89" t="str">
        <f>IFERROR(VLOOKUP(CONCATENATE($A3164,"T3"),'05 APU'!$1:$1048576,3,),"")</f>
        <v/>
      </c>
      <c r="G3164" s="415"/>
      <c r="H3164" s="351"/>
      <c r="I3164" s="90">
        <f>IFERROR((VLOOKUP(CONCATENATE($A3164,"D"),'05 APU'!$1:$1048576,9,)),0)</f>
        <v>0</v>
      </c>
      <c r="J3164" s="90">
        <f t="shared" si="99"/>
        <v>0</v>
      </c>
      <c r="K3164" s="297" t="str">
        <f>IFERROR(VLOOKUP(CONCATENATE($A3164,"C"),'05 APU'!$1:$1048576,9,),"")</f>
        <v/>
      </c>
      <c r="L3164" s="297" t="str">
        <f>IFERROR(VLOOKUP(CONCATENATE($A3164,"B"),'05 APU'!$1:$1048576,9,),"")</f>
        <v/>
      </c>
      <c r="M3164" s="297" t="str">
        <f>IFERROR(VLOOKUP(CONCATENATE($A3164,"A"),'05 APU'!$1:$1048576,9,),"")</f>
        <v/>
      </c>
      <c r="N3164" s="86"/>
      <c r="O3164" s="90">
        <f>IFERROR(VLOOKUP(CONCATENATE($A3164,"D"),'05 APU'!$T:$AB,9,),0)</f>
        <v>0</v>
      </c>
      <c r="P3164" s="90">
        <f t="shared" si="100"/>
        <v>0</v>
      </c>
      <c r="Q3164" s="90">
        <f>IFERROR(VLOOKUP(CONCATENATE($A3164,"C"),'05 APU'!$T:$AB,9,),0)</f>
        <v>0</v>
      </c>
      <c r="R3164" s="90">
        <f>IFERROR(VLOOKUP(CONCATENATE($A3164,"B"),'05 APU'!$T:$AB,9,),0)</f>
        <v>0</v>
      </c>
      <c r="S3164" s="90">
        <f>IFERROR(VLOOKUP(CONCATENATE($A3164,"A"),'05 APU'!$T:$AB,9,),0)</f>
        <v>0</v>
      </c>
      <c r="U3164" s="421"/>
      <c r="V3164" s="424"/>
      <c r="W3164" s="429"/>
    </row>
    <row r="3165" spans="1:23" x14ac:dyDescent="0.25">
      <c r="A3165" s="88">
        <v>3155</v>
      </c>
      <c r="B3165" s="408"/>
      <c r="C3165" s="409"/>
      <c r="D3165" s="89" t="str">
        <f>IFERROR(VLOOKUP(CONCATENATE($A3165,"T"),'05 APU'!$1:$1048576,3,),"")</f>
        <v/>
      </c>
      <c r="E3165" s="89" t="str">
        <f>IFERROR(VLOOKUP(CONCATENATE($A3165,"T2"),'05 APU'!$1:$1048576,3,),"")</f>
        <v/>
      </c>
      <c r="F3165" s="89" t="str">
        <f>IFERROR(VLOOKUP(CONCATENATE($A3165,"T3"),'05 APU'!$1:$1048576,3,),"")</f>
        <v/>
      </c>
      <c r="G3165" s="415"/>
      <c r="H3165" s="351"/>
      <c r="I3165" s="90">
        <f>IFERROR((VLOOKUP(CONCATENATE($A3165,"D"),'05 APU'!$1:$1048576,9,)),0)</f>
        <v>0</v>
      </c>
      <c r="J3165" s="90">
        <f t="shared" si="99"/>
        <v>0</v>
      </c>
      <c r="K3165" s="297" t="str">
        <f>IFERROR(VLOOKUP(CONCATENATE($A3165,"C"),'05 APU'!$1:$1048576,9,),"")</f>
        <v/>
      </c>
      <c r="L3165" s="297" t="str">
        <f>IFERROR(VLOOKUP(CONCATENATE($A3165,"B"),'05 APU'!$1:$1048576,9,),"")</f>
        <v/>
      </c>
      <c r="M3165" s="297" t="str">
        <f>IFERROR(VLOOKUP(CONCATENATE($A3165,"A"),'05 APU'!$1:$1048576,9,),"")</f>
        <v/>
      </c>
      <c r="N3165" s="86"/>
      <c r="O3165" s="90">
        <f>IFERROR(VLOOKUP(CONCATENATE($A3165,"D"),'05 APU'!$T:$AB,9,),0)</f>
        <v>0</v>
      </c>
      <c r="P3165" s="90">
        <f t="shared" si="100"/>
        <v>0</v>
      </c>
      <c r="Q3165" s="90">
        <f>IFERROR(VLOOKUP(CONCATENATE($A3165,"C"),'05 APU'!$T:$AB,9,),0)</f>
        <v>0</v>
      </c>
      <c r="R3165" s="90">
        <f>IFERROR(VLOOKUP(CONCATENATE($A3165,"B"),'05 APU'!$T:$AB,9,),0)</f>
        <v>0</v>
      </c>
      <c r="S3165" s="90">
        <f>IFERROR(VLOOKUP(CONCATENATE($A3165,"A"),'05 APU'!$T:$AB,9,),0)</f>
        <v>0</v>
      </c>
      <c r="U3165" s="421"/>
      <c r="V3165" s="424"/>
      <c r="W3165" s="429"/>
    </row>
    <row r="3166" spans="1:23" x14ac:dyDescent="0.25">
      <c r="A3166" s="88">
        <v>3156</v>
      </c>
      <c r="B3166" s="408"/>
      <c r="C3166" s="409"/>
      <c r="D3166" s="89" t="str">
        <f>IFERROR(VLOOKUP(CONCATENATE($A3166,"T"),'05 APU'!$1:$1048576,3,),"")</f>
        <v/>
      </c>
      <c r="E3166" s="89" t="str">
        <f>IFERROR(VLOOKUP(CONCATENATE($A3166,"T2"),'05 APU'!$1:$1048576,3,),"")</f>
        <v/>
      </c>
      <c r="F3166" s="89" t="str">
        <f>IFERROR(VLOOKUP(CONCATENATE($A3166,"T3"),'05 APU'!$1:$1048576,3,),"")</f>
        <v/>
      </c>
      <c r="G3166" s="415"/>
      <c r="H3166" s="351"/>
      <c r="I3166" s="90">
        <f>IFERROR((VLOOKUP(CONCATENATE($A3166,"D"),'05 APU'!$1:$1048576,9,)),0)</f>
        <v>0</v>
      </c>
      <c r="J3166" s="90">
        <f t="shared" si="99"/>
        <v>0</v>
      </c>
      <c r="K3166" s="297" t="str">
        <f>IFERROR(VLOOKUP(CONCATENATE($A3166,"C"),'05 APU'!$1:$1048576,9,),"")</f>
        <v/>
      </c>
      <c r="L3166" s="297" t="str">
        <f>IFERROR(VLOOKUP(CONCATENATE($A3166,"B"),'05 APU'!$1:$1048576,9,),"")</f>
        <v/>
      </c>
      <c r="M3166" s="297" t="str">
        <f>IFERROR(VLOOKUP(CONCATENATE($A3166,"A"),'05 APU'!$1:$1048576,9,),"")</f>
        <v/>
      </c>
      <c r="N3166" s="86"/>
      <c r="O3166" s="90">
        <f>IFERROR(VLOOKUP(CONCATENATE($A3166,"D"),'05 APU'!$T:$AB,9,),0)</f>
        <v>0</v>
      </c>
      <c r="P3166" s="90">
        <f t="shared" si="100"/>
        <v>0</v>
      </c>
      <c r="Q3166" s="90">
        <f>IFERROR(VLOOKUP(CONCATENATE($A3166,"C"),'05 APU'!$T:$AB,9,),0)</f>
        <v>0</v>
      </c>
      <c r="R3166" s="90">
        <f>IFERROR(VLOOKUP(CONCATENATE($A3166,"B"),'05 APU'!$T:$AB,9,),0)</f>
        <v>0</v>
      </c>
      <c r="S3166" s="90">
        <f>IFERROR(VLOOKUP(CONCATENATE($A3166,"A"),'05 APU'!$T:$AB,9,),0)</f>
        <v>0</v>
      </c>
      <c r="U3166" s="421"/>
      <c r="V3166" s="424"/>
      <c r="W3166" s="429"/>
    </row>
    <row r="3167" spans="1:23" x14ac:dyDescent="0.25">
      <c r="A3167" s="88">
        <v>3157</v>
      </c>
      <c r="B3167" s="408"/>
      <c r="C3167" s="409"/>
      <c r="D3167" s="89" t="str">
        <f>IFERROR(VLOOKUP(CONCATENATE($A3167,"T"),'05 APU'!$1:$1048576,3,),"")</f>
        <v/>
      </c>
      <c r="E3167" s="89" t="str">
        <f>IFERROR(VLOOKUP(CONCATENATE($A3167,"T2"),'05 APU'!$1:$1048576,3,),"")</f>
        <v/>
      </c>
      <c r="F3167" s="89" t="str">
        <f>IFERROR(VLOOKUP(CONCATENATE($A3167,"T3"),'05 APU'!$1:$1048576,3,),"")</f>
        <v/>
      </c>
      <c r="G3167" s="415"/>
      <c r="H3167" s="351"/>
      <c r="I3167" s="90">
        <f>IFERROR((VLOOKUP(CONCATENATE($A3167,"D"),'05 APU'!$1:$1048576,9,)),0)</f>
        <v>0</v>
      </c>
      <c r="J3167" s="90">
        <f t="shared" si="99"/>
        <v>0</v>
      </c>
      <c r="K3167" s="297" t="str">
        <f>IFERROR(VLOOKUP(CONCATENATE($A3167,"C"),'05 APU'!$1:$1048576,9,),"")</f>
        <v/>
      </c>
      <c r="L3167" s="297" t="str">
        <f>IFERROR(VLOOKUP(CONCATENATE($A3167,"B"),'05 APU'!$1:$1048576,9,),"")</f>
        <v/>
      </c>
      <c r="M3167" s="297" t="str">
        <f>IFERROR(VLOOKUP(CONCATENATE($A3167,"A"),'05 APU'!$1:$1048576,9,),"")</f>
        <v/>
      </c>
      <c r="N3167" s="86"/>
      <c r="O3167" s="90">
        <f>IFERROR(VLOOKUP(CONCATENATE($A3167,"D"),'05 APU'!$T:$AB,9,),0)</f>
        <v>0</v>
      </c>
      <c r="P3167" s="90">
        <f t="shared" si="100"/>
        <v>0</v>
      </c>
      <c r="Q3167" s="90">
        <f>IFERROR(VLOOKUP(CONCATENATE($A3167,"C"),'05 APU'!$T:$AB,9,),0)</f>
        <v>0</v>
      </c>
      <c r="R3167" s="90">
        <f>IFERROR(VLOOKUP(CONCATENATE($A3167,"B"),'05 APU'!$T:$AB,9,),0)</f>
        <v>0</v>
      </c>
      <c r="S3167" s="90">
        <f>IFERROR(VLOOKUP(CONCATENATE($A3167,"A"),'05 APU'!$T:$AB,9,),0)</f>
        <v>0</v>
      </c>
      <c r="U3167" s="421"/>
      <c r="V3167" s="424"/>
      <c r="W3167" s="429"/>
    </row>
    <row r="3168" spans="1:23" x14ac:dyDescent="0.25">
      <c r="A3168" s="88">
        <v>3158</v>
      </c>
      <c r="B3168" s="408"/>
      <c r="C3168" s="409"/>
      <c r="D3168" s="89" t="str">
        <f>IFERROR(VLOOKUP(CONCATENATE($A3168,"T"),'05 APU'!$1:$1048576,3,),"")</f>
        <v/>
      </c>
      <c r="E3168" s="89" t="str">
        <f>IFERROR(VLOOKUP(CONCATENATE($A3168,"T2"),'05 APU'!$1:$1048576,3,),"")</f>
        <v/>
      </c>
      <c r="F3168" s="89" t="str">
        <f>IFERROR(VLOOKUP(CONCATENATE($A3168,"T3"),'05 APU'!$1:$1048576,3,),"")</f>
        <v/>
      </c>
      <c r="G3168" s="415"/>
      <c r="H3168" s="351"/>
      <c r="I3168" s="90">
        <f>IFERROR((VLOOKUP(CONCATENATE($A3168,"D"),'05 APU'!$1:$1048576,9,)),0)</f>
        <v>0</v>
      </c>
      <c r="J3168" s="90">
        <f t="shared" si="99"/>
        <v>0</v>
      </c>
      <c r="K3168" s="297" t="str">
        <f>IFERROR(VLOOKUP(CONCATENATE($A3168,"C"),'05 APU'!$1:$1048576,9,),"")</f>
        <v/>
      </c>
      <c r="L3168" s="297" t="str">
        <f>IFERROR(VLOOKUP(CONCATENATE($A3168,"B"),'05 APU'!$1:$1048576,9,),"")</f>
        <v/>
      </c>
      <c r="M3168" s="297" t="str">
        <f>IFERROR(VLOOKUP(CONCATENATE($A3168,"A"),'05 APU'!$1:$1048576,9,),"")</f>
        <v/>
      </c>
      <c r="N3168" s="86"/>
      <c r="O3168" s="90">
        <f>IFERROR(VLOOKUP(CONCATENATE($A3168,"D"),'05 APU'!$T:$AB,9,),0)</f>
        <v>0</v>
      </c>
      <c r="P3168" s="90">
        <f t="shared" si="100"/>
        <v>0</v>
      </c>
      <c r="Q3168" s="90">
        <f>IFERROR(VLOOKUP(CONCATENATE($A3168,"C"),'05 APU'!$T:$AB,9,),0)</f>
        <v>0</v>
      </c>
      <c r="R3168" s="90">
        <f>IFERROR(VLOOKUP(CONCATENATE($A3168,"B"),'05 APU'!$T:$AB,9,),0)</f>
        <v>0</v>
      </c>
      <c r="S3168" s="90">
        <f>IFERROR(VLOOKUP(CONCATENATE($A3168,"A"),'05 APU'!$T:$AB,9,),0)</f>
        <v>0</v>
      </c>
      <c r="U3168" s="421"/>
      <c r="V3168" s="424"/>
      <c r="W3168" s="429"/>
    </row>
    <row r="3169" spans="1:23" x14ac:dyDescent="0.25">
      <c r="A3169" s="88">
        <v>3159</v>
      </c>
      <c r="B3169" s="408"/>
      <c r="C3169" s="409"/>
      <c r="D3169" s="89" t="str">
        <f>IFERROR(VLOOKUP(CONCATENATE($A3169,"T"),'05 APU'!$1:$1048576,3,),"")</f>
        <v/>
      </c>
      <c r="E3169" s="89" t="str">
        <f>IFERROR(VLOOKUP(CONCATENATE($A3169,"T2"),'05 APU'!$1:$1048576,3,),"")</f>
        <v/>
      </c>
      <c r="F3169" s="89" t="str">
        <f>IFERROR(VLOOKUP(CONCATENATE($A3169,"T3"),'05 APU'!$1:$1048576,3,),"")</f>
        <v/>
      </c>
      <c r="G3169" s="415"/>
      <c r="H3169" s="351"/>
      <c r="I3169" s="90">
        <f>IFERROR((VLOOKUP(CONCATENATE($A3169,"D"),'05 APU'!$1:$1048576,9,)),0)</f>
        <v>0</v>
      </c>
      <c r="J3169" s="90">
        <f t="shared" si="99"/>
        <v>0</v>
      </c>
      <c r="K3169" s="297" t="str">
        <f>IFERROR(VLOOKUP(CONCATENATE($A3169,"C"),'05 APU'!$1:$1048576,9,),"")</f>
        <v/>
      </c>
      <c r="L3169" s="297" t="str">
        <f>IFERROR(VLOOKUP(CONCATENATE($A3169,"B"),'05 APU'!$1:$1048576,9,),"")</f>
        <v/>
      </c>
      <c r="M3169" s="297" t="str">
        <f>IFERROR(VLOOKUP(CONCATENATE($A3169,"A"),'05 APU'!$1:$1048576,9,),"")</f>
        <v/>
      </c>
      <c r="N3169" s="86"/>
      <c r="O3169" s="90">
        <f>IFERROR(VLOOKUP(CONCATENATE($A3169,"D"),'05 APU'!$T:$AB,9,),0)</f>
        <v>0</v>
      </c>
      <c r="P3169" s="90">
        <f t="shared" si="100"/>
        <v>0</v>
      </c>
      <c r="Q3169" s="90">
        <f>IFERROR(VLOOKUP(CONCATENATE($A3169,"C"),'05 APU'!$T:$AB,9,),0)</f>
        <v>0</v>
      </c>
      <c r="R3169" s="90">
        <f>IFERROR(VLOOKUP(CONCATENATE($A3169,"B"),'05 APU'!$T:$AB,9,),0)</f>
        <v>0</v>
      </c>
      <c r="S3169" s="90">
        <f>IFERROR(VLOOKUP(CONCATENATE($A3169,"A"),'05 APU'!$T:$AB,9,),0)</f>
        <v>0</v>
      </c>
      <c r="U3169" s="421"/>
      <c r="V3169" s="424"/>
      <c r="W3169" s="429"/>
    </row>
    <row r="3170" spans="1:23" x14ac:dyDescent="0.25">
      <c r="A3170" s="88">
        <v>3160</v>
      </c>
      <c r="B3170" s="408"/>
      <c r="C3170" s="409"/>
      <c r="D3170" s="89" t="str">
        <f>IFERROR(VLOOKUP(CONCATENATE($A3170,"T"),'05 APU'!$1:$1048576,3,),"")</f>
        <v/>
      </c>
      <c r="E3170" s="89" t="str">
        <f>IFERROR(VLOOKUP(CONCATENATE($A3170,"T2"),'05 APU'!$1:$1048576,3,),"")</f>
        <v/>
      </c>
      <c r="F3170" s="89" t="str">
        <f>IFERROR(VLOOKUP(CONCATENATE($A3170,"T3"),'05 APU'!$1:$1048576,3,),"")</f>
        <v/>
      </c>
      <c r="G3170" s="415"/>
      <c r="H3170" s="351"/>
      <c r="I3170" s="90">
        <f>IFERROR((VLOOKUP(CONCATENATE($A3170,"D"),'05 APU'!$1:$1048576,9,)),0)</f>
        <v>0</v>
      </c>
      <c r="J3170" s="90">
        <f t="shared" si="99"/>
        <v>0</v>
      </c>
      <c r="K3170" s="297" t="str">
        <f>IFERROR(VLOOKUP(CONCATENATE($A3170,"C"),'05 APU'!$1:$1048576,9,),"")</f>
        <v/>
      </c>
      <c r="L3170" s="297" t="str">
        <f>IFERROR(VLOOKUP(CONCATENATE($A3170,"B"),'05 APU'!$1:$1048576,9,),"")</f>
        <v/>
      </c>
      <c r="M3170" s="297" t="str">
        <f>IFERROR(VLOOKUP(CONCATENATE($A3170,"A"),'05 APU'!$1:$1048576,9,),"")</f>
        <v/>
      </c>
      <c r="N3170" s="86"/>
      <c r="O3170" s="90">
        <f>IFERROR(VLOOKUP(CONCATENATE($A3170,"D"),'05 APU'!$T:$AB,9,),0)</f>
        <v>0</v>
      </c>
      <c r="P3170" s="90">
        <f t="shared" si="100"/>
        <v>0</v>
      </c>
      <c r="Q3170" s="90">
        <f>IFERROR(VLOOKUP(CONCATENATE($A3170,"C"),'05 APU'!$T:$AB,9,),0)</f>
        <v>0</v>
      </c>
      <c r="R3170" s="90">
        <f>IFERROR(VLOOKUP(CONCATENATE($A3170,"B"),'05 APU'!$T:$AB,9,),0)</f>
        <v>0</v>
      </c>
      <c r="S3170" s="90">
        <f>IFERROR(VLOOKUP(CONCATENATE($A3170,"A"),'05 APU'!$T:$AB,9,),0)</f>
        <v>0</v>
      </c>
      <c r="U3170" s="421"/>
      <c r="V3170" s="424"/>
      <c r="W3170" s="429"/>
    </row>
    <row r="3171" spans="1:23" x14ac:dyDescent="0.25">
      <c r="A3171" s="88">
        <v>3161</v>
      </c>
      <c r="B3171" s="408"/>
      <c r="C3171" s="409"/>
      <c r="D3171" s="89" t="str">
        <f>IFERROR(VLOOKUP(CONCATENATE($A3171,"T"),'05 APU'!$1:$1048576,3,),"")</f>
        <v/>
      </c>
      <c r="E3171" s="89" t="str">
        <f>IFERROR(VLOOKUP(CONCATENATE($A3171,"T2"),'05 APU'!$1:$1048576,3,),"")</f>
        <v/>
      </c>
      <c r="F3171" s="89" t="str">
        <f>IFERROR(VLOOKUP(CONCATENATE($A3171,"T3"),'05 APU'!$1:$1048576,3,),"")</f>
        <v/>
      </c>
      <c r="G3171" s="415"/>
      <c r="H3171" s="351"/>
      <c r="I3171" s="90">
        <f>IFERROR((VLOOKUP(CONCATENATE($A3171,"D"),'05 APU'!$1:$1048576,9,)),0)</f>
        <v>0</v>
      </c>
      <c r="J3171" s="90">
        <f t="shared" si="99"/>
        <v>0</v>
      </c>
      <c r="K3171" s="297" t="str">
        <f>IFERROR(VLOOKUP(CONCATENATE($A3171,"C"),'05 APU'!$1:$1048576,9,),"")</f>
        <v/>
      </c>
      <c r="L3171" s="297" t="str">
        <f>IFERROR(VLOOKUP(CONCATENATE($A3171,"B"),'05 APU'!$1:$1048576,9,),"")</f>
        <v/>
      </c>
      <c r="M3171" s="297" t="str">
        <f>IFERROR(VLOOKUP(CONCATENATE($A3171,"A"),'05 APU'!$1:$1048576,9,),"")</f>
        <v/>
      </c>
      <c r="N3171" s="86"/>
      <c r="O3171" s="90">
        <f>IFERROR(VLOOKUP(CONCATENATE($A3171,"D"),'05 APU'!$T:$AB,9,),0)</f>
        <v>0</v>
      </c>
      <c r="P3171" s="90">
        <f t="shared" si="100"/>
        <v>0</v>
      </c>
      <c r="Q3171" s="90">
        <f>IFERROR(VLOOKUP(CONCATENATE($A3171,"C"),'05 APU'!$T:$AB,9,),0)</f>
        <v>0</v>
      </c>
      <c r="R3171" s="90">
        <f>IFERROR(VLOOKUP(CONCATENATE($A3171,"B"),'05 APU'!$T:$AB,9,),0)</f>
        <v>0</v>
      </c>
      <c r="S3171" s="90">
        <f>IFERROR(VLOOKUP(CONCATENATE($A3171,"A"),'05 APU'!$T:$AB,9,),0)</f>
        <v>0</v>
      </c>
      <c r="U3171" s="421"/>
      <c r="V3171" s="424"/>
      <c r="W3171" s="429"/>
    </row>
    <row r="3172" spans="1:23" x14ac:dyDescent="0.25">
      <c r="A3172" s="88">
        <v>3162</v>
      </c>
      <c r="B3172" s="408"/>
      <c r="C3172" s="409"/>
      <c r="D3172" s="89" t="str">
        <f>IFERROR(VLOOKUP(CONCATENATE($A3172,"T"),'05 APU'!$1:$1048576,3,),"")</f>
        <v/>
      </c>
      <c r="E3172" s="89" t="str">
        <f>IFERROR(VLOOKUP(CONCATENATE($A3172,"T2"),'05 APU'!$1:$1048576,3,),"")</f>
        <v/>
      </c>
      <c r="F3172" s="89" t="str">
        <f>IFERROR(VLOOKUP(CONCATENATE($A3172,"T3"),'05 APU'!$1:$1048576,3,),"")</f>
        <v/>
      </c>
      <c r="G3172" s="415"/>
      <c r="H3172" s="351"/>
      <c r="I3172" s="90">
        <f>IFERROR((VLOOKUP(CONCATENATE($A3172,"D"),'05 APU'!$1:$1048576,9,)),0)</f>
        <v>0</v>
      </c>
      <c r="J3172" s="90">
        <f t="shared" si="99"/>
        <v>0</v>
      </c>
      <c r="K3172" s="297" t="str">
        <f>IFERROR(VLOOKUP(CONCATENATE($A3172,"C"),'05 APU'!$1:$1048576,9,),"")</f>
        <v/>
      </c>
      <c r="L3172" s="297" t="str">
        <f>IFERROR(VLOOKUP(CONCATENATE($A3172,"B"),'05 APU'!$1:$1048576,9,),"")</f>
        <v/>
      </c>
      <c r="M3172" s="297" t="str">
        <f>IFERROR(VLOOKUP(CONCATENATE($A3172,"A"),'05 APU'!$1:$1048576,9,),"")</f>
        <v/>
      </c>
      <c r="N3172" s="86"/>
      <c r="O3172" s="90">
        <f>IFERROR(VLOOKUP(CONCATENATE($A3172,"D"),'05 APU'!$T:$AB,9,),0)</f>
        <v>0</v>
      </c>
      <c r="P3172" s="90">
        <f t="shared" si="100"/>
        <v>0</v>
      </c>
      <c r="Q3172" s="90">
        <f>IFERROR(VLOOKUP(CONCATENATE($A3172,"C"),'05 APU'!$T:$AB,9,),0)</f>
        <v>0</v>
      </c>
      <c r="R3172" s="90">
        <f>IFERROR(VLOOKUP(CONCATENATE($A3172,"B"),'05 APU'!$T:$AB,9,),0)</f>
        <v>0</v>
      </c>
      <c r="S3172" s="90">
        <f>IFERROR(VLOOKUP(CONCATENATE($A3172,"A"),'05 APU'!$T:$AB,9,),0)</f>
        <v>0</v>
      </c>
      <c r="U3172" s="421"/>
      <c r="V3172" s="424"/>
      <c r="W3172" s="429"/>
    </row>
    <row r="3173" spans="1:23" x14ac:dyDescent="0.25">
      <c r="A3173" s="88">
        <v>3163</v>
      </c>
      <c r="B3173" s="408"/>
      <c r="C3173" s="409"/>
      <c r="D3173" s="89" t="str">
        <f>IFERROR(VLOOKUP(CONCATENATE($A3173,"T"),'05 APU'!$1:$1048576,3,),"")</f>
        <v/>
      </c>
      <c r="E3173" s="89" t="str">
        <f>IFERROR(VLOOKUP(CONCATENATE($A3173,"T2"),'05 APU'!$1:$1048576,3,),"")</f>
        <v/>
      </c>
      <c r="F3173" s="89" t="str">
        <f>IFERROR(VLOOKUP(CONCATENATE($A3173,"T3"),'05 APU'!$1:$1048576,3,),"")</f>
        <v/>
      </c>
      <c r="G3173" s="415"/>
      <c r="H3173" s="351"/>
      <c r="I3173" s="90">
        <f>IFERROR((VLOOKUP(CONCATENATE($A3173,"D"),'05 APU'!$1:$1048576,9,)),0)</f>
        <v>0</v>
      </c>
      <c r="J3173" s="90">
        <f t="shared" si="99"/>
        <v>0</v>
      </c>
      <c r="K3173" s="297" t="str">
        <f>IFERROR(VLOOKUP(CONCATENATE($A3173,"C"),'05 APU'!$1:$1048576,9,),"")</f>
        <v/>
      </c>
      <c r="L3173" s="297" t="str">
        <f>IFERROR(VLOOKUP(CONCATENATE($A3173,"B"),'05 APU'!$1:$1048576,9,),"")</f>
        <v/>
      </c>
      <c r="M3173" s="297" t="str">
        <f>IFERROR(VLOOKUP(CONCATENATE($A3173,"A"),'05 APU'!$1:$1048576,9,),"")</f>
        <v/>
      </c>
      <c r="N3173" s="86"/>
      <c r="O3173" s="90">
        <f>IFERROR(VLOOKUP(CONCATENATE($A3173,"D"),'05 APU'!$T:$AB,9,),0)</f>
        <v>0</v>
      </c>
      <c r="P3173" s="90">
        <f t="shared" si="100"/>
        <v>0</v>
      </c>
      <c r="Q3173" s="90">
        <f>IFERROR(VLOOKUP(CONCATENATE($A3173,"C"),'05 APU'!$T:$AB,9,),0)</f>
        <v>0</v>
      </c>
      <c r="R3173" s="90">
        <f>IFERROR(VLOOKUP(CONCATENATE($A3173,"B"),'05 APU'!$T:$AB,9,),0)</f>
        <v>0</v>
      </c>
      <c r="S3173" s="90">
        <f>IFERROR(VLOOKUP(CONCATENATE($A3173,"A"),'05 APU'!$T:$AB,9,),0)</f>
        <v>0</v>
      </c>
      <c r="U3173" s="421"/>
      <c r="V3173" s="424"/>
      <c r="W3173" s="429"/>
    </row>
    <row r="3174" spans="1:23" x14ac:dyDescent="0.25">
      <c r="A3174" s="88">
        <v>3164</v>
      </c>
      <c r="B3174" s="408"/>
      <c r="C3174" s="409"/>
      <c r="D3174" s="89" t="str">
        <f>IFERROR(VLOOKUP(CONCATENATE($A3174,"T"),'05 APU'!$1:$1048576,3,),"")</f>
        <v/>
      </c>
      <c r="E3174" s="89" t="str">
        <f>IFERROR(VLOOKUP(CONCATENATE($A3174,"T2"),'05 APU'!$1:$1048576,3,),"")</f>
        <v/>
      </c>
      <c r="F3174" s="89" t="str">
        <f>IFERROR(VLOOKUP(CONCATENATE($A3174,"T3"),'05 APU'!$1:$1048576,3,),"")</f>
        <v/>
      </c>
      <c r="G3174" s="415"/>
      <c r="H3174" s="351"/>
      <c r="I3174" s="90">
        <f>IFERROR((VLOOKUP(CONCATENATE($A3174,"D"),'05 APU'!$1:$1048576,9,)),0)</f>
        <v>0</v>
      </c>
      <c r="J3174" s="90">
        <f t="shared" si="99"/>
        <v>0</v>
      </c>
      <c r="K3174" s="297" t="str">
        <f>IFERROR(VLOOKUP(CONCATENATE($A3174,"C"),'05 APU'!$1:$1048576,9,),"")</f>
        <v/>
      </c>
      <c r="L3174" s="297" t="str">
        <f>IFERROR(VLOOKUP(CONCATENATE($A3174,"B"),'05 APU'!$1:$1048576,9,),"")</f>
        <v/>
      </c>
      <c r="M3174" s="297" t="str">
        <f>IFERROR(VLOOKUP(CONCATENATE($A3174,"A"),'05 APU'!$1:$1048576,9,),"")</f>
        <v/>
      </c>
      <c r="N3174" s="86"/>
      <c r="O3174" s="90">
        <f>IFERROR(VLOOKUP(CONCATENATE($A3174,"D"),'05 APU'!$T:$AB,9,),0)</f>
        <v>0</v>
      </c>
      <c r="P3174" s="90">
        <f t="shared" si="100"/>
        <v>0</v>
      </c>
      <c r="Q3174" s="90">
        <f>IFERROR(VLOOKUP(CONCATENATE($A3174,"C"),'05 APU'!$T:$AB,9,),0)</f>
        <v>0</v>
      </c>
      <c r="R3174" s="90">
        <f>IFERROR(VLOOKUP(CONCATENATE($A3174,"B"),'05 APU'!$T:$AB,9,),0)</f>
        <v>0</v>
      </c>
      <c r="S3174" s="90">
        <f>IFERROR(VLOOKUP(CONCATENATE($A3174,"A"),'05 APU'!$T:$AB,9,),0)</f>
        <v>0</v>
      </c>
      <c r="U3174" s="421"/>
      <c r="V3174" s="424"/>
      <c r="W3174" s="429"/>
    </row>
    <row r="3175" spans="1:23" x14ac:dyDescent="0.25">
      <c r="A3175" s="88">
        <v>3165</v>
      </c>
      <c r="B3175" s="408"/>
      <c r="C3175" s="409"/>
      <c r="D3175" s="89" t="str">
        <f>IFERROR(VLOOKUP(CONCATENATE($A3175,"T"),'05 APU'!$1:$1048576,3,),"")</f>
        <v/>
      </c>
      <c r="E3175" s="89" t="str">
        <f>IFERROR(VLOOKUP(CONCATENATE($A3175,"T2"),'05 APU'!$1:$1048576,3,),"")</f>
        <v/>
      </c>
      <c r="F3175" s="89" t="str">
        <f>IFERROR(VLOOKUP(CONCATENATE($A3175,"T3"),'05 APU'!$1:$1048576,3,),"")</f>
        <v/>
      </c>
      <c r="G3175" s="415"/>
      <c r="H3175" s="351"/>
      <c r="I3175" s="90">
        <f>IFERROR((VLOOKUP(CONCATENATE($A3175,"D"),'05 APU'!$1:$1048576,9,)),0)</f>
        <v>0</v>
      </c>
      <c r="J3175" s="90">
        <f t="shared" si="99"/>
        <v>0</v>
      </c>
      <c r="K3175" s="297" t="str">
        <f>IFERROR(VLOOKUP(CONCATENATE($A3175,"C"),'05 APU'!$1:$1048576,9,),"")</f>
        <v/>
      </c>
      <c r="L3175" s="297" t="str">
        <f>IFERROR(VLOOKUP(CONCATENATE($A3175,"B"),'05 APU'!$1:$1048576,9,),"")</f>
        <v/>
      </c>
      <c r="M3175" s="297" t="str">
        <f>IFERROR(VLOOKUP(CONCATENATE($A3175,"A"),'05 APU'!$1:$1048576,9,),"")</f>
        <v/>
      </c>
      <c r="N3175" s="86"/>
      <c r="O3175" s="90">
        <f>IFERROR(VLOOKUP(CONCATENATE($A3175,"D"),'05 APU'!$T:$AB,9,),0)</f>
        <v>0</v>
      </c>
      <c r="P3175" s="90">
        <f t="shared" si="100"/>
        <v>0</v>
      </c>
      <c r="Q3175" s="90">
        <f>IFERROR(VLOOKUP(CONCATENATE($A3175,"C"),'05 APU'!$T:$AB,9,),0)</f>
        <v>0</v>
      </c>
      <c r="R3175" s="90">
        <f>IFERROR(VLOOKUP(CONCATENATE($A3175,"B"),'05 APU'!$T:$AB,9,),0)</f>
        <v>0</v>
      </c>
      <c r="S3175" s="90">
        <f>IFERROR(VLOOKUP(CONCATENATE($A3175,"A"),'05 APU'!$T:$AB,9,),0)</f>
        <v>0</v>
      </c>
      <c r="U3175" s="421"/>
      <c r="V3175" s="424"/>
      <c r="W3175" s="429"/>
    </row>
    <row r="3176" spans="1:23" x14ac:dyDescent="0.25">
      <c r="A3176" s="88">
        <v>3166</v>
      </c>
      <c r="B3176" s="408"/>
      <c r="C3176" s="409"/>
      <c r="D3176" s="89" t="str">
        <f>IFERROR(VLOOKUP(CONCATENATE($A3176,"T"),'05 APU'!$1:$1048576,3,),"")</f>
        <v/>
      </c>
      <c r="E3176" s="89" t="str">
        <f>IFERROR(VLOOKUP(CONCATENATE($A3176,"T2"),'05 APU'!$1:$1048576,3,),"")</f>
        <v/>
      </c>
      <c r="F3176" s="89" t="str">
        <f>IFERROR(VLOOKUP(CONCATENATE($A3176,"T3"),'05 APU'!$1:$1048576,3,),"")</f>
        <v/>
      </c>
      <c r="G3176" s="415"/>
      <c r="H3176" s="351"/>
      <c r="I3176" s="90">
        <f>IFERROR((VLOOKUP(CONCATENATE($A3176,"D"),'05 APU'!$1:$1048576,9,)),0)</f>
        <v>0</v>
      </c>
      <c r="J3176" s="90">
        <f t="shared" si="99"/>
        <v>0</v>
      </c>
      <c r="K3176" s="297" t="str">
        <f>IFERROR(VLOOKUP(CONCATENATE($A3176,"C"),'05 APU'!$1:$1048576,9,),"")</f>
        <v/>
      </c>
      <c r="L3176" s="297" t="str">
        <f>IFERROR(VLOOKUP(CONCATENATE($A3176,"B"),'05 APU'!$1:$1048576,9,),"")</f>
        <v/>
      </c>
      <c r="M3176" s="297" t="str">
        <f>IFERROR(VLOOKUP(CONCATENATE($A3176,"A"),'05 APU'!$1:$1048576,9,),"")</f>
        <v/>
      </c>
      <c r="N3176" s="86"/>
      <c r="O3176" s="90">
        <f>IFERROR(VLOOKUP(CONCATENATE($A3176,"D"),'05 APU'!$T:$AB,9,),0)</f>
        <v>0</v>
      </c>
      <c r="P3176" s="90">
        <f t="shared" si="100"/>
        <v>0</v>
      </c>
      <c r="Q3176" s="90">
        <f>IFERROR(VLOOKUP(CONCATENATE($A3176,"C"),'05 APU'!$T:$AB,9,),0)</f>
        <v>0</v>
      </c>
      <c r="R3176" s="90">
        <f>IFERROR(VLOOKUP(CONCATENATE($A3176,"B"),'05 APU'!$T:$AB,9,),0)</f>
        <v>0</v>
      </c>
      <c r="S3176" s="90">
        <f>IFERROR(VLOOKUP(CONCATENATE($A3176,"A"),'05 APU'!$T:$AB,9,),0)</f>
        <v>0</v>
      </c>
      <c r="U3176" s="421"/>
      <c r="V3176" s="424"/>
      <c r="W3176" s="429"/>
    </row>
    <row r="3177" spans="1:23" x14ac:dyDescent="0.25">
      <c r="A3177" s="88">
        <v>3167</v>
      </c>
      <c r="B3177" s="408"/>
      <c r="C3177" s="409"/>
      <c r="D3177" s="89" t="str">
        <f>IFERROR(VLOOKUP(CONCATENATE($A3177,"T"),'05 APU'!$1:$1048576,3,),"")</f>
        <v/>
      </c>
      <c r="E3177" s="89" t="str">
        <f>IFERROR(VLOOKUP(CONCATENATE($A3177,"T2"),'05 APU'!$1:$1048576,3,),"")</f>
        <v/>
      </c>
      <c r="F3177" s="89" t="str">
        <f>IFERROR(VLOOKUP(CONCATENATE($A3177,"T3"),'05 APU'!$1:$1048576,3,),"")</f>
        <v/>
      </c>
      <c r="G3177" s="415"/>
      <c r="H3177" s="351"/>
      <c r="I3177" s="90">
        <f>IFERROR((VLOOKUP(CONCATENATE($A3177,"D"),'05 APU'!$1:$1048576,9,)),0)</f>
        <v>0</v>
      </c>
      <c r="J3177" s="90">
        <f t="shared" si="99"/>
        <v>0</v>
      </c>
      <c r="K3177" s="297" t="str">
        <f>IFERROR(VLOOKUP(CONCATENATE($A3177,"C"),'05 APU'!$1:$1048576,9,),"")</f>
        <v/>
      </c>
      <c r="L3177" s="297" t="str">
        <f>IFERROR(VLOOKUP(CONCATENATE($A3177,"B"),'05 APU'!$1:$1048576,9,),"")</f>
        <v/>
      </c>
      <c r="M3177" s="297" t="str">
        <f>IFERROR(VLOOKUP(CONCATENATE($A3177,"A"),'05 APU'!$1:$1048576,9,),"")</f>
        <v/>
      </c>
      <c r="N3177" s="86"/>
      <c r="O3177" s="90">
        <f>IFERROR(VLOOKUP(CONCATENATE($A3177,"D"),'05 APU'!$T:$AB,9,),0)</f>
        <v>0</v>
      </c>
      <c r="P3177" s="90">
        <f t="shared" si="100"/>
        <v>0</v>
      </c>
      <c r="Q3177" s="90">
        <f>IFERROR(VLOOKUP(CONCATENATE($A3177,"C"),'05 APU'!$T:$AB,9,),0)</f>
        <v>0</v>
      </c>
      <c r="R3177" s="90">
        <f>IFERROR(VLOOKUP(CONCATENATE($A3177,"B"),'05 APU'!$T:$AB,9,),0)</f>
        <v>0</v>
      </c>
      <c r="S3177" s="90">
        <f>IFERROR(VLOOKUP(CONCATENATE($A3177,"A"),'05 APU'!$T:$AB,9,),0)</f>
        <v>0</v>
      </c>
      <c r="U3177" s="421"/>
      <c r="V3177" s="424"/>
      <c r="W3177" s="429"/>
    </row>
    <row r="3178" spans="1:23" x14ac:dyDescent="0.25">
      <c r="A3178" s="88">
        <v>3168</v>
      </c>
      <c r="B3178" s="408"/>
      <c r="C3178" s="409"/>
      <c r="D3178" s="89" t="str">
        <f>IFERROR(VLOOKUP(CONCATENATE($A3178,"T"),'05 APU'!$1:$1048576,3,),"")</f>
        <v/>
      </c>
      <c r="E3178" s="89" t="str">
        <f>IFERROR(VLOOKUP(CONCATENATE($A3178,"T2"),'05 APU'!$1:$1048576,3,),"")</f>
        <v/>
      </c>
      <c r="F3178" s="89" t="str">
        <f>IFERROR(VLOOKUP(CONCATENATE($A3178,"T3"),'05 APU'!$1:$1048576,3,),"")</f>
        <v/>
      </c>
      <c r="G3178" s="415"/>
      <c r="H3178" s="351"/>
      <c r="I3178" s="90">
        <f>IFERROR((VLOOKUP(CONCATENATE($A3178,"D"),'05 APU'!$1:$1048576,9,)),0)</f>
        <v>0</v>
      </c>
      <c r="J3178" s="90">
        <f t="shared" si="99"/>
        <v>0</v>
      </c>
      <c r="K3178" s="297" t="str">
        <f>IFERROR(VLOOKUP(CONCATENATE($A3178,"C"),'05 APU'!$1:$1048576,9,),"")</f>
        <v/>
      </c>
      <c r="L3178" s="297" t="str">
        <f>IFERROR(VLOOKUP(CONCATENATE($A3178,"B"),'05 APU'!$1:$1048576,9,),"")</f>
        <v/>
      </c>
      <c r="M3178" s="297" t="str">
        <f>IFERROR(VLOOKUP(CONCATENATE($A3178,"A"),'05 APU'!$1:$1048576,9,),"")</f>
        <v/>
      </c>
      <c r="N3178" s="86"/>
      <c r="O3178" s="90">
        <f>IFERROR(VLOOKUP(CONCATENATE($A3178,"D"),'05 APU'!$T:$AB,9,),0)</f>
        <v>0</v>
      </c>
      <c r="P3178" s="90">
        <f t="shared" si="100"/>
        <v>0</v>
      </c>
      <c r="Q3178" s="90">
        <f>IFERROR(VLOOKUP(CONCATENATE($A3178,"C"),'05 APU'!$T:$AB,9,),0)</f>
        <v>0</v>
      </c>
      <c r="R3178" s="90">
        <f>IFERROR(VLOOKUP(CONCATENATE($A3178,"B"),'05 APU'!$T:$AB,9,),0)</f>
        <v>0</v>
      </c>
      <c r="S3178" s="90">
        <f>IFERROR(VLOOKUP(CONCATENATE($A3178,"A"),'05 APU'!$T:$AB,9,),0)</f>
        <v>0</v>
      </c>
      <c r="U3178" s="421"/>
      <c r="V3178" s="424"/>
      <c r="W3178" s="429"/>
    </row>
    <row r="3179" spans="1:23" x14ac:dyDescent="0.25">
      <c r="A3179" s="88">
        <v>3169</v>
      </c>
      <c r="B3179" s="408"/>
      <c r="C3179" s="409"/>
      <c r="D3179" s="89" t="str">
        <f>IFERROR(VLOOKUP(CONCATENATE($A3179,"T"),'05 APU'!$1:$1048576,3,),"")</f>
        <v/>
      </c>
      <c r="E3179" s="89" t="str">
        <f>IFERROR(VLOOKUP(CONCATENATE($A3179,"T2"),'05 APU'!$1:$1048576,3,),"")</f>
        <v/>
      </c>
      <c r="F3179" s="89" t="str">
        <f>IFERROR(VLOOKUP(CONCATENATE($A3179,"T3"),'05 APU'!$1:$1048576,3,),"")</f>
        <v/>
      </c>
      <c r="G3179" s="415"/>
      <c r="H3179" s="351"/>
      <c r="I3179" s="90">
        <f>IFERROR((VLOOKUP(CONCATENATE($A3179,"D"),'05 APU'!$1:$1048576,9,)),0)</f>
        <v>0</v>
      </c>
      <c r="J3179" s="90">
        <f t="shared" si="99"/>
        <v>0</v>
      </c>
      <c r="K3179" s="297" t="str">
        <f>IFERROR(VLOOKUP(CONCATENATE($A3179,"C"),'05 APU'!$1:$1048576,9,),"")</f>
        <v/>
      </c>
      <c r="L3179" s="297" t="str">
        <f>IFERROR(VLOOKUP(CONCATENATE($A3179,"B"),'05 APU'!$1:$1048576,9,),"")</f>
        <v/>
      </c>
      <c r="M3179" s="297" t="str">
        <f>IFERROR(VLOOKUP(CONCATENATE($A3179,"A"),'05 APU'!$1:$1048576,9,),"")</f>
        <v/>
      </c>
      <c r="N3179" s="86"/>
      <c r="O3179" s="90">
        <f>IFERROR(VLOOKUP(CONCATENATE($A3179,"D"),'05 APU'!$T:$AB,9,),0)</f>
        <v>0</v>
      </c>
      <c r="P3179" s="90">
        <f t="shared" si="100"/>
        <v>0</v>
      </c>
      <c r="Q3179" s="90">
        <f>IFERROR(VLOOKUP(CONCATENATE($A3179,"C"),'05 APU'!$T:$AB,9,),0)</f>
        <v>0</v>
      </c>
      <c r="R3179" s="90">
        <f>IFERROR(VLOOKUP(CONCATENATE($A3179,"B"),'05 APU'!$T:$AB,9,),0)</f>
        <v>0</v>
      </c>
      <c r="S3179" s="90">
        <f>IFERROR(VLOOKUP(CONCATENATE($A3179,"A"),'05 APU'!$T:$AB,9,),0)</f>
        <v>0</v>
      </c>
      <c r="U3179" s="421"/>
      <c r="V3179" s="424"/>
      <c r="W3179" s="429"/>
    </row>
    <row r="3180" spans="1:23" x14ac:dyDescent="0.25">
      <c r="A3180" s="88">
        <v>3170</v>
      </c>
      <c r="B3180" s="408"/>
      <c r="C3180" s="409"/>
      <c r="D3180" s="89" t="str">
        <f>IFERROR(VLOOKUP(CONCATENATE($A3180,"T"),'05 APU'!$1:$1048576,3,),"")</f>
        <v/>
      </c>
      <c r="E3180" s="89" t="str">
        <f>IFERROR(VLOOKUP(CONCATENATE($A3180,"T2"),'05 APU'!$1:$1048576,3,),"")</f>
        <v/>
      </c>
      <c r="F3180" s="89" t="str">
        <f>IFERROR(VLOOKUP(CONCATENATE($A3180,"T3"),'05 APU'!$1:$1048576,3,),"")</f>
        <v/>
      </c>
      <c r="G3180" s="415"/>
      <c r="H3180" s="351"/>
      <c r="I3180" s="90">
        <f>IFERROR((VLOOKUP(CONCATENATE($A3180,"D"),'05 APU'!$1:$1048576,9,)),0)</f>
        <v>0</v>
      </c>
      <c r="J3180" s="90">
        <f t="shared" si="99"/>
        <v>0</v>
      </c>
      <c r="K3180" s="297" t="str">
        <f>IFERROR(VLOOKUP(CONCATENATE($A3180,"C"),'05 APU'!$1:$1048576,9,),"")</f>
        <v/>
      </c>
      <c r="L3180" s="297" t="str">
        <f>IFERROR(VLOOKUP(CONCATENATE($A3180,"B"),'05 APU'!$1:$1048576,9,),"")</f>
        <v/>
      </c>
      <c r="M3180" s="297" t="str">
        <f>IFERROR(VLOOKUP(CONCATENATE($A3180,"A"),'05 APU'!$1:$1048576,9,),"")</f>
        <v/>
      </c>
      <c r="N3180" s="86"/>
      <c r="O3180" s="90">
        <f>IFERROR(VLOOKUP(CONCATENATE($A3180,"D"),'05 APU'!$T:$AB,9,),0)</f>
        <v>0</v>
      </c>
      <c r="P3180" s="90">
        <f t="shared" si="100"/>
        <v>0</v>
      </c>
      <c r="Q3180" s="90">
        <f>IFERROR(VLOOKUP(CONCATENATE($A3180,"C"),'05 APU'!$T:$AB,9,),0)</f>
        <v>0</v>
      </c>
      <c r="R3180" s="90">
        <f>IFERROR(VLOOKUP(CONCATENATE($A3180,"B"),'05 APU'!$T:$AB,9,),0)</f>
        <v>0</v>
      </c>
      <c r="S3180" s="90">
        <f>IFERROR(VLOOKUP(CONCATENATE($A3180,"A"),'05 APU'!$T:$AB,9,),0)</f>
        <v>0</v>
      </c>
      <c r="U3180" s="421"/>
      <c r="V3180" s="424"/>
      <c r="W3180" s="429"/>
    </row>
    <row r="3181" spans="1:23" x14ac:dyDescent="0.25">
      <c r="A3181" s="88">
        <v>3171</v>
      </c>
      <c r="B3181" s="408"/>
      <c r="C3181" s="409"/>
      <c r="D3181" s="89" t="str">
        <f>IFERROR(VLOOKUP(CONCATENATE($A3181,"T"),'05 APU'!$1:$1048576,3,),"")</f>
        <v/>
      </c>
      <c r="E3181" s="89" t="str">
        <f>IFERROR(VLOOKUP(CONCATENATE($A3181,"T2"),'05 APU'!$1:$1048576,3,),"")</f>
        <v/>
      </c>
      <c r="F3181" s="89" t="str">
        <f>IFERROR(VLOOKUP(CONCATENATE($A3181,"T3"),'05 APU'!$1:$1048576,3,),"")</f>
        <v/>
      </c>
      <c r="G3181" s="415"/>
      <c r="H3181" s="351"/>
      <c r="I3181" s="90">
        <f>IFERROR((VLOOKUP(CONCATENATE($A3181,"D"),'05 APU'!$1:$1048576,9,)),0)</f>
        <v>0</v>
      </c>
      <c r="J3181" s="90">
        <f t="shared" si="99"/>
        <v>0</v>
      </c>
      <c r="K3181" s="297" t="str">
        <f>IFERROR(VLOOKUP(CONCATENATE($A3181,"C"),'05 APU'!$1:$1048576,9,),"")</f>
        <v/>
      </c>
      <c r="L3181" s="297" t="str">
        <f>IFERROR(VLOOKUP(CONCATENATE($A3181,"B"),'05 APU'!$1:$1048576,9,),"")</f>
        <v/>
      </c>
      <c r="M3181" s="297" t="str">
        <f>IFERROR(VLOOKUP(CONCATENATE($A3181,"A"),'05 APU'!$1:$1048576,9,),"")</f>
        <v/>
      </c>
      <c r="N3181" s="86"/>
      <c r="O3181" s="90">
        <f>IFERROR(VLOOKUP(CONCATENATE($A3181,"D"),'05 APU'!$T:$AB,9,),0)</f>
        <v>0</v>
      </c>
      <c r="P3181" s="90">
        <f t="shared" si="100"/>
        <v>0</v>
      </c>
      <c r="Q3181" s="90">
        <f>IFERROR(VLOOKUP(CONCATENATE($A3181,"C"),'05 APU'!$T:$AB,9,),0)</f>
        <v>0</v>
      </c>
      <c r="R3181" s="90">
        <f>IFERROR(VLOOKUP(CONCATENATE($A3181,"B"),'05 APU'!$T:$AB,9,),0)</f>
        <v>0</v>
      </c>
      <c r="S3181" s="90">
        <f>IFERROR(VLOOKUP(CONCATENATE($A3181,"A"),'05 APU'!$T:$AB,9,),0)</f>
        <v>0</v>
      </c>
      <c r="U3181" s="421"/>
      <c r="V3181" s="424"/>
      <c r="W3181" s="429"/>
    </row>
    <row r="3182" spans="1:23" x14ac:dyDescent="0.25">
      <c r="A3182" s="88">
        <v>3172</v>
      </c>
      <c r="B3182" s="408"/>
      <c r="C3182" s="409"/>
      <c r="D3182" s="89" t="str">
        <f>IFERROR(VLOOKUP(CONCATENATE($A3182,"T"),'05 APU'!$1:$1048576,3,),"")</f>
        <v/>
      </c>
      <c r="E3182" s="89" t="str">
        <f>IFERROR(VLOOKUP(CONCATENATE($A3182,"T2"),'05 APU'!$1:$1048576,3,),"")</f>
        <v/>
      </c>
      <c r="F3182" s="89" t="str">
        <f>IFERROR(VLOOKUP(CONCATENATE($A3182,"T3"),'05 APU'!$1:$1048576,3,),"")</f>
        <v/>
      </c>
      <c r="G3182" s="415"/>
      <c r="H3182" s="351"/>
      <c r="I3182" s="90">
        <f>IFERROR((VLOOKUP(CONCATENATE($A3182,"D"),'05 APU'!$1:$1048576,9,)),0)</f>
        <v>0</v>
      </c>
      <c r="J3182" s="90">
        <f t="shared" si="99"/>
        <v>0</v>
      </c>
      <c r="K3182" s="297" t="str">
        <f>IFERROR(VLOOKUP(CONCATENATE($A3182,"C"),'05 APU'!$1:$1048576,9,),"")</f>
        <v/>
      </c>
      <c r="L3182" s="297" t="str">
        <f>IFERROR(VLOOKUP(CONCATENATE($A3182,"B"),'05 APU'!$1:$1048576,9,),"")</f>
        <v/>
      </c>
      <c r="M3182" s="297" t="str">
        <f>IFERROR(VLOOKUP(CONCATENATE($A3182,"A"),'05 APU'!$1:$1048576,9,),"")</f>
        <v/>
      </c>
      <c r="N3182" s="86"/>
      <c r="O3182" s="90">
        <f>IFERROR(VLOOKUP(CONCATENATE($A3182,"D"),'05 APU'!$T:$AB,9,),0)</f>
        <v>0</v>
      </c>
      <c r="P3182" s="90">
        <f t="shared" si="100"/>
        <v>0</v>
      </c>
      <c r="Q3182" s="90">
        <f>IFERROR(VLOOKUP(CONCATENATE($A3182,"C"),'05 APU'!$T:$AB,9,),0)</f>
        <v>0</v>
      </c>
      <c r="R3182" s="90">
        <f>IFERROR(VLOOKUP(CONCATENATE($A3182,"B"),'05 APU'!$T:$AB,9,),0)</f>
        <v>0</v>
      </c>
      <c r="S3182" s="90">
        <f>IFERROR(VLOOKUP(CONCATENATE($A3182,"A"),'05 APU'!$T:$AB,9,),0)</f>
        <v>0</v>
      </c>
      <c r="U3182" s="421"/>
      <c r="V3182" s="424"/>
      <c r="W3182" s="429"/>
    </row>
    <row r="3183" spans="1:23" x14ac:dyDescent="0.25">
      <c r="A3183" s="88">
        <v>3173</v>
      </c>
      <c r="B3183" s="408"/>
      <c r="C3183" s="409"/>
      <c r="D3183" s="89" t="str">
        <f>IFERROR(VLOOKUP(CONCATENATE($A3183,"T"),'05 APU'!$1:$1048576,3,),"")</f>
        <v/>
      </c>
      <c r="E3183" s="89" t="str">
        <f>IFERROR(VLOOKUP(CONCATENATE($A3183,"T2"),'05 APU'!$1:$1048576,3,),"")</f>
        <v/>
      </c>
      <c r="F3183" s="89" t="str">
        <f>IFERROR(VLOOKUP(CONCATENATE($A3183,"T3"),'05 APU'!$1:$1048576,3,),"")</f>
        <v/>
      </c>
      <c r="G3183" s="415"/>
      <c r="H3183" s="351"/>
      <c r="I3183" s="90">
        <f>IFERROR((VLOOKUP(CONCATENATE($A3183,"D"),'05 APU'!$1:$1048576,9,)),0)</f>
        <v>0</v>
      </c>
      <c r="J3183" s="90">
        <f t="shared" si="99"/>
        <v>0</v>
      </c>
      <c r="K3183" s="297" t="str">
        <f>IFERROR(VLOOKUP(CONCATENATE($A3183,"C"),'05 APU'!$1:$1048576,9,),"")</f>
        <v/>
      </c>
      <c r="L3183" s="297" t="str">
        <f>IFERROR(VLOOKUP(CONCATENATE($A3183,"B"),'05 APU'!$1:$1048576,9,),"")</f>
        <v/>
      </c>
      <c r="M3183" s="297" t="str">
        <f>IFERROR(VLOOKUP(CONCATENATE($A3183,"A"),'05 APU'!$1:$1048576,9,),"")</f>
        <v/>
      </c>
      <c r="N3183" s="86"/>
      <c r="O3183" s="90">
        <f>IFERROR(VLOOKUP(CONCATENATE($A3183,"D"),'05 APU'!$T:$AB,9,),0)</f>
        <v>0</v>
      </c>
      <c r="P3183" s="90">
        <f t="shared" si="100"/>
        <v>0</v>
      </c>
      <c r="Q3183" s="90">
        <f>IFERROR(VLOOKUP(CONCATENATE($A3183,"C"),'05 APU'!$T:$AB,9,),0)</f>
        <v>0</v>
      </c>
      <c r="R3183" s="90">
        <f>IFERROR(VLOOKUP(CONCATENATE($A3183,"B"),'05 APU'!$T:$AB,9,),0)</f>
        <v>0</v>
      </c>
      <c r="S3183" s="90">
        <f>IFERROR(VLOOKUP(CONCATENATE($A3183,"A"),'05 APU'!$T:$AB,9,),0)</f>
        <v>0</v>
      </c>
      <c r="U3183" s="421"/>
      <c r="V3183" s="424"/>
      <c r="W3183" s="429"/>
    </row>
    <row r="3184" spans="1:23" x14ac:dyDescent="0.25">
      <c r="A3184" s="88">
        <v>3174</v>
      </c>
      <c r="B3184" s="408"/>
      <c r="C3184" s="409"/>
      <c r="D3184" s="89" t="str">
        <f>IFERROR(VLOOKUP(CONCATENATE($A3184,"T"),'05 APU'!$1:$1048576,3,),"")</f>
        <v/>
      </c>
      <c r="E3184" s="89" t="str">
        <f>IFERROR(VLOOKUP(CONCATENATE($A3184,"T2"),'05 APU'!$1:$1048576,3,),"")</f>
        <v/>
      </c>
      <c r="F3184" s="89" t="str">
        <f>IFERROR(VLOOKUP(CONCATENATE($A3184,"T3"),'05 APU'!$1:$1048576,3,),"")</f>
        <v/>
      </c>
      <c r="G3184" s="415"/>
      <c r="H3184" s="351"/>
      <c r="I3184" s="90">
        <f>IFERROR((VLOOKUP(CONCATENATE($A3184,"D"),'05 APU'!$1:$1048576,9,)),0)</f>
        <v>0</v>
      </c>
      <c r="J3184" s="90">
        <f t="shared" si="99"/>
        <v>0</v>
      </c>
      <c r="K3184" s="297" t="str">
        <f>IFERROR(VLOOKUP(CONCATENATE($A3184,"C"),'05 APU'!$1:$1048576,9,),"")</f>
        <v/>
      </c>
      <c r="L3184" s="297" t="str">
        <f>IFERROR(VLOOKUP(CONCATENATE($A3184,"B"),'05 APU'!$1:$1048576,9,),"")</f>
        <v/>
      </c>
      <c r="M3184" s="297" t="str">
        <f>IFERROR(VLOOKUP(CONCATENATE($A3184,"A"),'05 APU'!$1:$1048576,9,),"")</f>
        <v/>
      </c>
      <c r="N3184" s="86"/>
      <c r="O3184" s="90">
        <f>IFERROR(VLOOKUP(CONCATENATE($A3184,"D"),'05 APU'!$T:$AB,9,),0)</f>
        <v>0</v>
      </c>
      <c r="P3184" s="90">
        <f t="shared" si="100"/>
        <v>0</v>
      </c>
      <c r="Q3184" s="90">
        <f>IFERROR(VLOOKUP(CONCATENATE($A3184,"C"),'05 APU'!$T:$AB,9,),0)</f>
        <v>0</v>
      </c>
      <c r="R3184" s="90">
        <f>IFERROR(VLOOKUP(CONCATENATE($A3184,"B"),'05 APU'!$T:$AB,9,),0)</f>
        <v>0</v>
      </c>
      <c r="S3184" s="90">
        <f>IFERROR(VLOOKUP(CONCATENATE($A3184,"A"),'05 APU'!$T:$AB,9,),0)</f>
        <v>0</v>
      </c>
      <c r="U3184" s="421"/>
      <c r="V3184" s="424"/>
      <c r="W3184" s="429"/>
    </row>
    <row r="3185" spans="1:23" x14ac:dyDescent="0.25">
      <c r="A3185" s="88">
        <v>3175</v>
      </c>
      <c r="B3185" s="408"/>
      <c r="C3185" s="409"/>
      <c r="D3185" s="89" t="str">
        <f>IFERROR(VLOOKUP(CONCATENATE($A3185,"T"),'05 APU'!$1:$1048576,3,),"")</f>
        <v/>
      </c>
      <c r="E3185" s="89" t="str">
        <f>IFERROR(VLOOKUP(CONCATENATE($A3185,"T2"),'05 APU'!$1:$1048576,3,),"")</f>
        <v/>
      </c>
      <c r="F3185" s="89" t="str">
        <f>IFERROR(VLOOKUP(CONCATENATE($A3185,"T3"),'05 APU'!$1:$1048576,3,),"")</f>
        <v/>
      </c>
      <c r="G3185" s="415"/>
      <c r="H3185" s="351"/>
      <c r="I3185" s="90">
        <f>IFERROR((VLOOKUP(CONCATENATE($A3185,"D"),'05 APU'!$1:$1048576,9,)),0)</f>
        <v>0</v>
      </c>
      <c r="J3185" s="90">
        <f t="shared" si="99"/>
        <v>0</v>
      </c>
      <c r="K3185" s="297" t="str">
        <f>IFERROR(VLOOKUP(CONCATENATE($A3185,"C"),'05 APU'!$1:$1048576,9,),"")</f>
        <v/>
      </c>
      <c r="L3185" s="297" t="str">
        <f>IFERROR(VLOOKUP(CONCATENATE($A3185,"B"),'05 APU'!$1:$1048576,9,),"")</f>
        <v/>
      </c>
      <c r="M3185" s="297" t="str">
        <f>IFERROR(VLOOKUP(CONCATENATE($A3185,"A"),'05 APU'!$1:$1048576,9,),"")</f>
        <v/>
      </c>
      <c r="N3185" s="86"/>
      <c r="O3185" s="90">
        <f>IFERROR(VLOOKUP(CONCATENATE($A3185,"D"),'05 APU'!$T:$AB,9,),0)</f>
        <v>0</v>
      </c>
      <c r="P3185" s="90">
        <f t="shared" si="100"/>
        <v>0</v>
      </c>
      <c r="Q3185" s="90">
        <f>IFERROR(VLOOKUP(CONCATENATE($A3185,"C"),'05 APU'!$T:$AB,9,),0)</f>
        <v>0</v>
      </c>
      <c r="R3185" s="90">
        <f>IFERROR(VLOOKUP(CONCATENATE($A3185,"B"),'05 APU'!$T:$AB,9,),0)</f>
        <v>0</v>
      </c>
      <c r="S3185" s="90">
        <f>IFERROR(VLOOKUP(CONCATENATE($A3185,"A"),'05 APU'!$T:$AB,9,),0)</f>
        <v>0</v>
      </c>
      <c r="U3185" s="421"/>
      <c r="V3185" s="424"/>
      <c r="W3185" s="429"/>
    </row>
    <row r="3186" spans="1:23" x14ac:dyDescent="0.25">
      <c r="A3186" s="88">
        <v>3176</v>
      </c>
      <c r="B3186" s="408"/>
      <c r="C3186" s="409"/>
      <c r="D3186" s="89" t="str">
        <f>IFERROR(VLOOKUP(CONCATENATE($A3186,"T"),'05 APU'!$1:$1048576,3,),"")</f>
        <v/>
      </c>
      <c r="E3186" s="89" t="str">
        <f>IFERROR(VLOOKUP(CONCATENATE($A3186,"T2"),'05 APU'!$1:$1048576,3,),"")</f>
        <v/>
      </c>
      <c r="F3186" s="89" t="str">
        <f>IFERROR(VLOOKUP(CONCATENATE($A3186,"T3"),'05 APU'!$1:$1048576,3,),"")</f>
        <v/>
      </c>
      <c r="G3186" s="415"/>
      <c r="H3186" s="351"/>
      <c r="I3186" s="90">
        <f>IFERROR((VLOOKUP(CONCATENATE($A3186,"D"),'05 APU'!$1:$1048576,9,)),0)</f>
        <v>0</v>
      </c>
      <c r="J3186" s="90">
        <f t="shared" si="99"/>
        <v>0</v>
      </c>
      <c r="K3186" s="297" t="str">
        <f>IFERROR(VLOOKUP(CONCATENATE($A3186,"C"),'05 APU'!$1:$1048576,9,),"")</f>
        <v/>
      </c>
      <c r="L3186" s="297" t="str">
        <f>IFERROR(VLOOKUP(CONCATENATE($A3186,"B"),'05 APU'!$1:$1048576,9,),"")</f>
        <v/>
      </c>
      <c r="M3186" s="297" t="str">
        <f>IFERROR(VLOOKUP(CONCATENATE($A3186,"A"),'05 APU'!$1:$1048576,9,),"")</f>
        <v/>
      </c>
      <c r="N3186" s="86"/>
      <c r="O3186" s="90">
        <f>IFERROR(VLOOKUP(CONCATENATE($A3186,"D"),'05 APU'!$T:$AB,9,),0)</f>
        <v>0</v>
      </c>
      <c r="P3186" s="90">
        <f t="shared" si="100"/>
        <v>0</v>
      </c>
      <c r="Q3186" s="90">
        <f>IFERROR(VLOOKUP(CONCATENATE($A3186,"C"),'05 APU'!$T:$AB,9,),0)</f>
        <v>0</v>
      </c>
      <c r="R3186" s="90">
        <f>IFERROR(VLOOKUP(CONCATENATE($A3186,"B"),'05 APU'!$T:$AB,9,),0)</f>
        <v>0</v>
      </c>
      <c r="S3186" s="90">
        <f>IFERROR(VLOOKUP(CONCATENATE($A3186,"A"),'05 APU'!$T:$AB,9,),0)</f>
        <v>0</v>
      </c>
      <c r="U3186" s="421"/>
      <c r="V3186" s="424"/>
      <c r="W3186" s="429"/>
    </row>
    <row r="3187" spans="1:23" x14ac:dyDescent="0.25">
      <c r="A3187" s="88">
        <v>3177</v>
      </c>
      <c r="B3187" s="408"/>
      <c r="C3187" s="409"/>
      <c r="D3187" s="89" t="str">
        <f>IFERROR(VLOOKUP(CONCATENATE($A3187,"T"),'05 APU'!$1:$1048576,3,),"")</f>
        <v/>
      </c>
      <c r="E3187" s="89" t="str">
        <f>IFERROR(VLOOKUP(CONCATENATE($A3187,"T2"),'05 APU'!$1:$1048576,3,),"")</f>
        <v/>
      </c>
      <c r="F3187" s="89" t="str">
        <f>IFERROR(VLOOKUP(CONCATENATE($A3187,"T3"),'05 APU'!$1:$1048576,3,),"")</f>
        <v/>
      </c>
      <c r="G3187" s="415"/>
      <c r="H3187" s="351"/>
      <c r="I3187" s="90">
        <f>IFERROR((VLOOKUP(CONCATENATE($A3187,"D"),'05 APU'!$1:$1048576,9,)),0)</f>
        <v>0</v>
      </c>
      <c r="J3187" s="90">
        <f t="shared" ref="J3187:J3250" si="101">IFERROR(I3187*H3187,0)</f>
        <v>0</v>
      </c>
      <c r="K3187" s="297" t="str">
        <f>IFERROR(VLOOKUP(CONCATENATE($A3187,"C"),'05 APU'!$1:$1048576,9,),"")</f>
        <v/>
      </c>
      <c r="L3187" s="297" t="str">
        <f>IFERROR(VLOOKUP(CONCATENATE($A3187,"B"),'05 APU'!$1:$1048576,9,),"")</f>
        <v/>
      </c>
      <c r="M3187" s="297" t="str">
        <f>IFERROR(VLOOKUP(CONCATENATE($A3187,"A"),'05 APU'!$1:$1048576,9,),"")</f>
        <v/>
      </c>
      <c r="N3187" s="86"/>
      <c r="O3187" s="90">
        <f>IFERROR(VLOOKUP(CONCATENATE($A3187,"D"),'05 APU'!$T:$AB,9,),0)</f>
        <v>0</v>
      </c>
      <c r="P3187" s="90">
        <f t="shared" si="100"/>
        <v>0</v>
      </c>
      <c r="Q3187" s="90">
        <f>IFERROR(VLOOKUP(CONCATENATE($A3187,"C"),'05 APU'!$T:$AB,9,),0)</f>
        <v>0</v>
      </c>
      <c r="R3187" s="90">
        <f>IFERROR(VLOOKUP(CONCATENATE($A3187,"B"),'05 APU'!$T:$AB,9,),0)</f>
        <v>0</v>
      </c>
      <c r="S3187" s="90">
        <f>IFERROR(VLOOKUP(CONCATENATE($A3187,"A"),'05 APU'!$T:$AB,9,),0)</f>
        <v>0</v>
      </c>
      <c r="U3187" s="421"/>
      <c r="V3187" s="424"/>
      <c r="W3187" s="429"/>
    </row>
    <row r="3188" spans="1:23" x14ac:dyDescent="0.25">
      <c r="A3188" s="88">
        <v>3178</v>
      </c>
      <c r="B3188" s="408"/>
      <c r="C3188" s="409"/>
      <c r="D3188" s="89" t="str">
        <f>IFERROR(VLOOKUP(CONCATENATE($A3188,"T"),'05 APU'!$1:$1048576,3,),"")</f>
        <v/>
      </c>
      <c r="E3188" s="89" t="str">
        <f>IFERROR(VLOOKUP(CONCATENATE($A3188,"T2"),'05 APU'!$1:$1048576,3,),"")</f>
        <v/>
      </c>
      <c r="F3188" s="89" t="str">
        <f>IFERROR(VLOOKUP(CONCATENATE($A3188,"T3"),'05 APU'!$1:$1048576,3,),"")</f>
        <v/>
      </c>
      <c r="G3188" s="415"/>
      <c r="H3188" s="351"/>
      <c r="I3188" s="90">
        <f>IFERROR((VLOOKUP(CONCATENATE($A3188,"D"),'05 APU'!$1:$1048576,9,)),0)</f>
        <v>0</v>
      </c>
      <c r="J3188" s="90">
        <f t="shared" si="101"/>
        <v>0</v>
      </c>
      <c r="K3188" s="297" t="str">
        <f>IFERROR(VLOOKUP(CONCATENATE($A3188,"C"),'05 APU'!$1:$1048576,9,),"")</f>
        <v/>
      </c>
      <c r="L3188" s="297" t="str">
        <f>IFERROR(VLOOKUP(CONCATENATE($A3188,"B"),'05 APU'!$1:$1048576,9,),"")</f>
        <v/>
      </c>
      <c r="M3188" s="297" t="str">
        <f>IFERROR(VLOOKUP(CONCATENATE($A3188,"A"),'05 APU'!$1:$1048576,9,),"")</f>
        <v/>
      </c>
      <c r="N3188" s="86"/>
      <c r="O3188" s="90">
        <f>IFERROR(VLOOKUP(CONCATENATE($A3188,"D"),'05 APU'!$T:$AB,9,),0)</f>
        <v>0</v>
      </c>
      <c r="P3188" s="90">
        <f t="shared" si="100"/>
        <v>0</v>
      </c>
      <c r="Q3188" s="90">
        <f>IFERROR(VLOOKUP(CONCATENATE($A3188,"C"),'05 APU'!$T:$AB,9,),0)</f>
        <v>0</v>
      </c>
      <c r="R3188" s="90">
        <f>IFERROR(VLOOKUP(CONCATENATE($A3188,"B"),'05 APU'!$T:$AB,9,),0)</f>
        <v>0</v>
      </c>
      <c r="S3188" s="90">
        <f>IFERROR(VLOOKUP(CONCATENATE($A3188,"A"),'05 APU'!$T:$AB,9,),0)</f>
        <v>0</v>
      </c>
      <c r="U3188" s="421"/>
      <c r="V3188" s="424"/>
      <c r="W3188" s="429"/>
    </row>
    <row r="3189" spans="1:23" x14ac:dyDescent="0.25">
      <c r="A3189" s="88">
        <v>3179</v>
      </c>
      <c r="B3189" s="408"/>
      <c r="C3189" s="409"/>
      <c r="D3189" s="89" t="str">
        <f>IFERROR(VLOOKUP(CONCATENATE($A3189,"T"),'05 APU'!$1:$1048576,3,),"")</f>
        <v/>
      </c>
      <c r="E3189" s="89" t="str">
        <f>IFERROR(VLOOKUP(CONCATENATE($A3189,"T2"),'05 APU'!$1:$1048576,3,),"")</f>
        <v/>
      </c>
      <c r="F3189" s="89" t="str">
        <f>IFERROR(VLOOKUP(CONCATENATE($A3189,"T3"),'05 APU'!$1:$1048576,3,),"")</f>
        <v/>
      </c>
      <c r="G3189" s="415"/>
      <c r="H3189" s="351"/>
      <c r="I3189" s="90">
        <f>IFERROR((VLOOKUP(CONCATENATE($A3189,"D"),'05 APU'!$1:$1048576,9,)),0)</f>
        <v>0</v>
      </c>
      <c r="J3189" s="90">
        <f t="shared" si="101"/>
        <v>0</v>
      </c>
      <c r="K3189" s="297" t="str">
        <f>IFERROR(VLOOKUP(CONCATENATE($A3189,"C"),'05 APU'!$1:$1048576,9,),"")</f>
        <v/>
      </c>
      <c r="L3189" s="297" t="str">
        <f>IFERROR(VLOOKUP(CONCATENATE($A3189,"B"),'05 APU'!$1:$1048576,9,),"")</f>
        <v/>
      </c>
      <c r="M3189" s="297" t="str">
        <f>IFERROR(VLOOKUP(CONCATENATE($A3189,"A"),'05 APU'!$1:$1048576,9,),"")</f>
        <v/>
      </c>
      <c r="N3189" s="86"/>
      <c r="O3189" s="90">
        <f>IFERROR(VLOOKUP(CONCATENATE($A3189,"D"),'05 APU'!$T:$AB,9,),0)</f>
        <v>0</v>
      </c>
      <c r="P3189" s="90">
        <f t="shared" si="100"/>
        <v>0</v>
      </c>
      <c r="Q3189" s="90">
        <f>IFERROR(VLOOKUP(CONCATENATE($A3189,"C"),'05 APU'!$T:$AB,9,),0)</f>
        <v>0</v>
      </c>
      <c r="R3189" s="90">
        <f>IFERROR(VLOOKUP(CONCATENATE($A3189,"B"),'05 APU'!$T:$AB,9,),0)</f>
        <v>0</v>
      </c>
      <c r="S3189" s="90">
        <f>IFERROR(VLOOKUP(CONCATENATE($A3189,"A"),'05 APU'!$T:$AB,9,),0)</f>
        <v>0</v>
      </c>
      <c r="U3189" s="421"/>
      <c r="V3189" s="424"/>
      <c r="W3189" s="429"/>
    </row>
    <row r="3190" spans="1:23" x14ac:dyDescent="0.25">
      <c r="A3190" s="88">
        <v>3180</v>
      </c>
      <c r="B3190" s="408"/>
      <c r="C3190" s="409"/>
      <c r="D3190" s="89" t="str">
        <f>IFERROR(VLOOKUP(CONCATENATE($A3190,"T"),'05 APU'!$1:$1048576,3,),"")</f>
        <v/>
      </c>
      <c r="E3190" s="89" t="str">
        <f>IFERROR(VLOOKUP(CONCATENATE($A3190,"T2"),'05 APU'!$1:$1048576,3,),"")</f>
        <v/>
      </c>
      <c r="F3190" s="89" t="str">
        <f>IFERROR(VLOOKUP(CONCATENATE($A3190,"T3"),'05 APU'!$1:$1048576,3,),"")</f>
        <v/>
      </c>
      <c r="G3190" s="415"/>
      <c r="H3190" s="351"/>
      <c r="I3190" s="90">
        <f>IFERROR((VLOOKUP(CONCATENATE($A3190,"D"),'05 APU'!$1:$1048576,9,)),0)</f>
        <v>0</v>
      </c>
      <c r="J3190" s="90">
        <f t="shared" si="101"/>
        <v>0</v>
      </c>
      <c r="K3190" s="297" t="str">
        <f>IFERROR(VLOOKUP(CONCATENATE($A3190,"C"),'05 APU'!$1:$1048576,9,),"")</f>
        <v/>
      </c>
      <c r="L3190" s="297" t="str">
        <f>IFERROR(VLOOKUP(CONCATENATE($A3190,"B"),'05 APU'!$1:$1048576,9,),"")</f>
        <v/>
      </c>
      <c r="M3190" s="297" t="str">
        <f>IFERROR(VLOOKUP(CONCATENATE($A3190,"A"),'05 APU'!$1:$1048576,9,),"")</f>
        <v/>
      </c>
      <c r="N3190" s="86"/>
      <c r="O3190" s="90">
        <f>IFERROR(VLOOKUP(CONCATENATE($A3190,"D"),'05 APU'!$T:$AB,9,),0)</f>
        <v>0</v>
      </c>
      <c r="P3190" s="90">
        <f t="shared" si="100"/>
        <v>0</v>
      </c>
      <c r="Q3190" s="90">
        <f>IFERROR(VLOOKUP(CONCATENATE($A3190,"C"),'05 APU'!$T:$AB,9,),0)</f>
        <v>0</v>
      </c>
      <c r="R3190" s="90">
        <f>IFERROR(VLOOKUP(CONCATENATE($A3190,"B"),'05 APU'!$T:$AB,9,),0)</f>
        <v>0</v>
      </c>
      <c r="S3190" s="90">
        <f>IFERROR(VLOOKUP(CONCATENATE($A3190,"A"),'05 APU'!$T:$AB,9,),0)</f>
        <v>0</v>
      </c>
      <c r="U3190" s="421"/>
      <c r="V3190" s="424"/>
      <c r="W3190" s="429"/>
    </row>
    <row r="3191" spans="1:23" x14ac:dyDescent="0.25">
      <c r="A3191" s="88">
        <v>3181</v>
      </c>
      <c r="B3191" s="408"/>
      <c r="C3191" s="409"/>
      <c r="D3191" s="89" t="str">
        <f>IFERROR(VLOOKUP(CONCATENATE($A3191,"T"),'05 APU'!$1:$1048576,3,),"")</f>
        <v/>
      </c>
      <c r="E3191" s="89" t="str">
        <f>IFERROR(VLOOKUP(CONCATENATE($A3191,"T2"),'05 APU'!$1:$1048576,3,),"")</f>
        <v/>
      </c>
      <c r="F3191" s="89" t="str">
        <f>IFERROR(VLOOKUP(CONCATENATE($A3191,"T3"),'05 APU'!$1:$1048576,3,),"")</f>
        <v/>
      </c>
      <c r="G3191" s="415"/>
      <c r="H3191" s="351"/>
      <c r="I3191" s="90">
        <f>IFERROR((VLOOKUP(CONCATENATE($A3191,"D"),'05 APU'!$1:$1048576,9,)),0)</f>
        <v>0</v>
      </c>
      <c r="J3191" s="90">
        <f t="shared" si="101"/>
        <v>0</v>
      </c>
      <c r="K3191" s="297" t="str">
        <f>IFERROR(VLOOKUP(CONCATENATE($A3191,"C"),'05 APU'!$1:$1048576,9,),"")</f>
        <v/>
      </c>
      <c r="L3191" s="297" t="str">
        <f>IFERROR(VLOOKUP(CONCATENATE($A3191,"B"),'05 APU'!$1:$1048576,9,),"")</f>
        <v/>
      </c>
      <c r="M3191" s="297" t="str">
        <f>IFERROR(VLOOKUP(CONCATENATE($A3191,"A"),'05 APU'!$1:$1048576,9,),"")</f>
        <v/>
      </c>
      <c r="N3191" s="86"/>
      <c r="O3191" s="90">
        <f>IFERROR(VLOOKUP(CONCATENATE($A3191,"D"),'05 APU'!$T:$AB,9,),0)</f>
        <v>0</v>
      </c>
      <c r="P3191" s="90">
        <f t="shared" si="100"/>
        <v>0</v>
      </c>
      <c r="Q3191" s="90">
        <f>IFERROR(VLOOKUP(CONCATENATE($A3191,"C"),'05 APU'!$T:$AB,9,),0)</f>
        <v>0</v>
      </c>
      <c r="R3191" s="90">
        <f>IFERROR(VLOOKUP(CONCATENATE($A3191,"B"),'05 APU'!$T:$AB,9,),0)</f>
        <v>0</v>
      </c>
      <c r="S3191" s="90">
        <f>IFERROR(VLOOKUP(CONCATENATE($A3191,"A"),'05 APU'!$T:$AB,9,),0)</f>
        <v>0</v>
      </c>
      <c r="U3191" s="421"/>
      <c r="V3191" s="424"/>
      <c r="W3191" s="429"/>
    </row>
    <row r="3192" spans="1:23" x14ac:dyDescent="0.25">
      <c r="A3192" s="88">
        <v>3182</v>
      </c>
      <c r="B3192" s="408"/>
      <c r="C3192" s="409"/>
      <c r="D3192" s="89" t="str">
        <f>IFERROR(VLOOKUP(CONCATENATE($A3192,"T"),'05 APU'!$1:$1048576,3,),"")</f>
        <v/>
      </c>
      <c r="E3192" s="89" t="str">
        <f>IFERROR(VLOOKUP(CONCATENATE($A3192,"T2"),'05 APU'!$1:$1048576,3,),"")</f>
        <v/>
      </c>
      <c r="F3192" s="89" t="str">
        <f>IFERROR(VLOOKUP(CONCATENATE($A3192,"T3"),'05 APU'!$1:$1048576,3,),"")</f>
        <v/>
      </c>
      <c r="G3192" s="415"/>
      <c r="H3192" s="351"/>
      <c r="I3192" s="90">
        <f>IFERROR((VLOOKUP(CONCATENATE($A3192,"D"),'05 APU'!$1:$1048576,9,)),0)</f>
        <v>0</v>
      </c>
      <c r="J3192" s="90">
        <f t="shared" si="101"/>
        <v>0</v>
      </c>
      <c r="K3192" s="297" t="str">
        <f>IFERROR(VLOOKUP(CONCATENATE($A3192,"C"),'05 APU'!$1:$1048576,9,),"")</f>
        <v/>
      </c>
      <c r="L3192" s="297" t="str">
        <f>IFERROR(VLOOKUP(CONCATENATE($A3192,"B"),'05 APU'!$1:$1048576,9,),"")</f>
        <v/>
      </c>
      <c r="M3192" s="297" t="str">
        <f>IFERROR(VLOOKUP(CONCATENATE($A3192,"A"),'05 APU'!$1:$1048576,9,),"")</f>
        <v/>
      </c>
      <c r="N3192" s="86"/>
      <c r="O3192" s="90">
        <f>IFERROR(VLOOKUP(CONCATENATE($A3192,"D"),'05 APU'!$T:$AB,9,),0)</f>
        <v>0</v>
      </c>
      <c r="P3192" s="90">
        <f t="shared" si="100"/>
        <v>0</v>
      </c>
      <c r="Q3192" s="90">
        <f>IFERROR(VLOOKUP(CONCATENATE($A3192,"C"),'05 APU'!$T:$AB,9,),0)</f>
        <v>0</v>
      </c>
      <c r="R3192" s="90">
        <f>IFERROR(VLOOKUP(CONCATENATE($A3192,"B"),'05 APU'!$T:$AB,9,),0)</f>
        <v>0</v>
      </c>
      <c r="S3192" s="90">
        <f>IFERROR(VLOOKUP(CONCATENATE($A3192,"A"),'05 APU'!$T:$AB,9,),0)</f>
        <v>0</v>
      </c>
      <c r="U3192" s="421"/>
      <c r="V3192" s="424"/>
      <c r="W3192" s="429"/>
    </row>
    <row r="3193" spans="1:23" x14ac:dyDescent="0.25">
      <c r="A3193" s="88">
        <v>3183</v>
      </c>
      <c r="B3193" s="408"/>
      <c r="C3193" s="409"/>
      <c r="D3193" s="89" t="str">
        <f>IFERROR(VLOOKUP(CONCATENATE($A3193,"T"),'05 APU'!$1:$1048576,3,),"")</f>
        <v/>
      </c>
      <c r="E3193" s="89" t="str">
        <f>IFERROR(VLOOKUP(CONCATENATE($A3193,"T2"),'05 APU'!$1:$1048576,3,),"")</f>
        <v/>
      </c>
      <c r="F3193" s="89" t="str">
        <f>IFERROR(VLOOKUP(CONCATENATE($A3193,"T3"),'05 APU'!$1:$1048576,3,),"")</f>
        <v/>
      </c>
      <c r="G3193" s="415"/>
      <c r="H3193" s="351"/>
      <c r="I3193" s="90">
        <f>IFERROR((VLOOKUP(CONCATENATE($A3193,"D"),'05 APU'!$1:$1048576,9,)),0)</f>
        <v>0</v>
      </c>
      <c r="J3193" s="90">
        <f t="shared" si="101"/>
        <v>0</v>
      </c>
      <c r="K3193" s="297" t="str">
        <f>IFERROR(VLOOKUP(CONCATENATE($A3193,"C"),'05 APU'!$1:$1048576,9,),"")</f>
        <v/>
      </c>
      <c r="L3193" s="297" t="str">
        <f>IFERROR(VLOOKUP(CONCATENATE($A3193,"B"),'05 APU'!$1:$1048576,9,),"")</f>
        <v/>
      </c>
      <c r="M3193" s="297" t="str">
        <f>IFERROR(VLOOKUP(CONCATENATE($A3193,"A"),'05 APU'!$1:$1048576,9,),"")</f>
        <v/>
      </c>
      <c r="N3193" s="86"/>
      <c r="O3193" s="90">
        <f>IFERROR(VLOOKUP(CONCATENATE($A3193,"D"),'05 APU'!$T:$AB,9,),0)</f>
        <v>0</v>
      </c>
      <c r="P3193" s="90">
        <f t="shared" si="100"/>
        <v>0</v>
      </c>
      <c r="Q3193" s="90">
        <f>IFERROR(VLOOKUP(CONCATENATE($A3193,"C"),'05 APU'!$T:$AB,9,),0)</f>
        <v>0</v>
      </c>
      <c r="R3193" s="90">
        <f>IFERROR(VLOOKUP(CONCATENATE($A3193,"B"),'05 APU'!$T:$AB,9,),0)</f>
        <v>0</v>
      </c>
      <c r="S3193" s="90">
        <f>IFERROR(VLOOKUP(CONCATENATE($A3193,"A"),'05 APU'!$T:$AB,9,),0)</f>
        <v>0</v>
      </c>
      <c r="U3193" s="421"/>
      <c r="V3193" s="424"/>
      <c r="W3193" s="429"/>
    </row>
    <row r="3194" spans="1:23" x14ac:dyDescent="0.25">
      <c r="A3194" s="88">
        <v>3184</v>
      </c>
      <c r="B3194" s="408"/>
      <c r="C3194" s="409"/>
      <c r="D3194" s="89" t="str">
        <f>IFERROR(VLOOKUP(CONCATENATE($A3194,"T"),'05 APU'!$1:$1048576,3,),"")</f>
        <v/>
      </c>
      <c r="E3194" s="89" t="str">
        <f>IFERROR(VLOOKUP(CONCATENATE($A3194,"T2"),'05 APU'!$1:$1048576,3,),"")</f>
        <v/>
      </c>
      <c r="F3194" s="89" t="str">
        <f>IFERROR(VLOOKUP(CONCATENATE($A3194,"T3"),'05 APU'!$1:$1048576,3,),"")</f>
        <v/>
      </c>
      <c r="G3194" s="415"/>
      <c r="H3194" s="351"/>
      <c r="I3194" s="90">
        <f>IFERROR((VLOOKUP(CONCATENATE($A3194,"D"),'05 APU'!$1:$1048576,9,)),0)</f>
        <v>0</v>
      </c>
      <c r="J3194" s="90">
        <f t="shared" si="101"/>
        <v>0</v>
      </c>
      <c r="K3194" s="297" t="str">
        <f>IFERROR(VLOOKUP(CONCATENATE($A3194,"C"),'05 APU'!$1:$1048576,9,),"")</f>
        <v/>
      </c>
      <c r="L3194" s="297" t="str">
        <f>IFERROR(VLOOKUP(CONCATENATE($A3194,"B"),'05 APU'!$1:$1048576,9,),"")</f>
        <v/>
      </c>
      <c r="M3194" s="297" t="str">
        <f>IFERROR(VLOOKUP(CONCATENATE($A3194,"A"),'05 APU'!$1:$1048576,9,),"")</f>
        <v/>
      </c>
      <c r="N3194" s="86"/>
      <c r="O3194" s="90">
        <f>IFERROR(VLOOKUP(CONCATENATE($A3194,"D"),'05 APU'!$T:$AB,9,),0)</f>
        <v>0</v>
      </c>
      <c r="P3194" s="90">
        <f t="shared" si="100"/>
        <v>0</v>
      </c>
      <c r="Q3194" s="90">
        <f>IFERROR(VLOOKUP(CONCATENATE($A3194,"C"),'05 APU'!$T:$AB,9,),0)</f>
        <v>0</v>
      </c>
      <c r="R3194" s="90">
        <f>IFERROR(VLOOKUP(CONCATENATE($A3194,"B"),'05 APU'!$T:$AB,9,),0)</f>
        <v>0</v>
      </c>
      <c r="S3194" s="90">
        <f>IFERROR(VLOOKUP(CONCATENATE($A3194,"A"),'05 APU'!$T:$AB,9,),0)</f>
        <v>0</v>
      </c>
      <c r="U3194" s="421"/>
      <c r="V3194" s="424"/>
      <c r="W3194" s="429"/>
    </row>
    <row r="3195" spans="1:23" x14ac:dyDescent="0.25">
      <c r="A3195" s="88">
        <v>3185</v>
      </c>
      <c r="B3195" s="408"/>
      <c r="C3195" s="409"/>
      <c r="D3195" s="89" t="str">
        <f>IFERROR(VLOOKUP(CONCATENATE($A3195,"T"),'05 APU'!$1:$1048576,3,),"")</f>
        <v/>
      </c>
      <c r="E3195" s="89" t="str">
        <f>IFERROR(VLOOKUP(CONCATENATE($A3195,"T2"),'05 APU'!$1:$1048576,3,),"")</f>
        <v/>
      </c>
      <c r="F3195" s="89" t="str">
        <f>IFERROR(VLOOKUP(CONCATENATE($A3195,"T3"),'05 APU'!$1:$1048576,3,),"")</f>
        <v/>
      </c>
      <c r="G3195" s="415"/>
      <c r="H3195" s="351"/>
      <c r="I3195" s="90">
        <f>IFERROR((VLOOKUP(CONCATENATE($A3195,"D"),'05 APU'!$1:$1048576,9,)),0)</f>
        <v>0</v>
      </c>
      <c r="J3195" s="90">
        <f t="shared" si="101"/>
        <v>0</v>
      </c>
      <c r="K3195" s="297" t="str">
        <f>IFERROR(VLOOKUP(CONCATENATE($A3195,"C"),'05 APU'!$1:$1048576,9,),"")</f>
        <v/>
      </c>
      <c r="L3195" s="297" t="str">
        <f>IFERROR(VLOOKUP(CONCATENATE($A3195,"B"),'05 APU'!$1:$1048576,9,),"")</f>
        <v/>
      </c>
      <c r="M3195" s="297" t="str">
        <f>IFERROR(VLOOKUP(CONCATENATE($A3195,"A"),'05 APU'!$1:$1048576,9,),"")</f>
        <v/>
      </c>
      <c r="N3195" s="86"/>
      <c r="O3195" s="90">
        <f>IFERROR(VLOOKUP(CONCATENATE($A3195,"D"),'05 APU'!$T:$AB,9,),0)</f>
        <v>0</v>
      </c>
      <c r="P3195" s="90">
        <f t="shared" si="100"/>
        <v>0</v>
      </c>
      <c r="Q3195" s="90">
        <f>IFERROR(VLOOKUP(CONCATENATE($A3195,"C"),'05 APU'!$T:$AB,9,),0)</f>
        <v>0</v>
      </c>
      <c r="R3195" s="90">
        <f>IFERROR(VLOOKUP(CONCATENATE($A3195,"B"),'05 APU'!$T:$AB,9,),0)</f>
        <v>0</v>
      </c>
      <c r="S3195" s="90">
        <f>IFERROR(VLOOKUP(CONCATENATE($A3195,"A"),'05 APU'!$T:$AB,9,),0)</f>
        <v>0</v>
      </c>
      <c r="U3195" s="421"/>
      <c r="V3195" s="424"/>
      <c r="W3195" s="429"/>
    </row>
    <row r="3196" spans="1:23" x14ac:dyDescent="0.25">
      <c r="A3196" s="88">
        <v>3186</v>
      </c>
      <c r="B3196" s="408"/>
      <c r="C3196" s="409"/>
      <c r="D3196" s="89" t="str">
        <f>IFERROR(VLOOKUP(CONCATENATE($A3196,"T"),'05 APU'!$1:$1048576,3,),"")</f>
        <v/>
      </c>
      <c r="E3196" s="89" t="str">
        <f>IFERROR(VLOOKUP(CONCATENATE($A3196,"T2"),'05 APU'!$1:$1048576,3,),"")</f>
        <v/>
      </c>
      <c r="F3196" s="89" t="str">
        <f>IFERROR(VLOOKUP(CONCATENATE($A3196,"T3"),'05 APU'!$1:$1048576,3,),"")</f>
        <v/>
      </c>
      <c r="G3196" s="415"/>
      <c r="H3196" s="351"/>
      <c r="I3196" s="90">
        <f>IFERROR((VLOOKUP(CONCATENATE($A3196,"D"),'05 APU'!$1:$1048576,9,)),0)</f>
        <v>0</v>
      </c>
      <c r="J3196" s="90">
        <f t="shared" si="101"/>
        <v>0</v>
      </c>
      <c r="K3196" s="297" t="str">
        <f>IFERROR(VLOOKUP(CONCATENATE($A3196,"C"),'05 APU'!$1:$1048576,9,),"")</f>
        <v/>
      </c>
      <c r="L3196" s="297" t="str">
        <f>IFERROR(VLOOKUP(CONCATENATE($A3196,"B"),'05 APU'!$1:$1048576,9,),"")</f>
        <v/>
      </c>
      <c r="M3196" s="297" t="str">
        <f>IFERROR(VLOOKUP(CONCATENATE($A3196,"A"),'05 APU'!$1:$1048576,9,),"")</f>
        <v/>
      </c>
      <c r="N3196" s="86"/>
      <c r="O3196" s="90">
        <f>IFERROR(VLOOKUP(CONCATENATE($A3196,"D"),'05 APU'!$T:$AB,9,),0)</f>
        <v>0</v>
      </c>
      <c r="P3196" s="90">
        <f t="shared" si="100"/>
        <v>0</v>
      </c>
      <c r="Q3196" s="90">
        <f>IFERROR(VLOOKUP(CONCATENATE($A3196,"C"),'05 APU'!$T:$AB,9,),0)</f>
        <v>0</v>
      </c>
      <c r="R3196" s="90">
        <f>IFERROR(VLOOKUP(CONCATENATE($A3196,"B"),'05 APU'!$T:$AB,9,),0)</f>
        <v>0</v>
      </c>
      <c r="S3196" s="90">
        <f>IFERROR(VLOOKUP(CONCATENATE($A3196,"A"),'05 APU'!$T:$AB,9,),0)</f>
        <v>0</v>
      </c>
      <c r="U3196" s="421"/>
      <c r="V3196" s="424"/>
      <c r="W3196" s="429"/>
    </row>
    <row r="3197" spans="1:23" x14ac:dyDescent="0.25">
      <c r="A3197" s="88">
        <v>3187</v>
      </c>
      <c r="B3197" s="408"/>
      <c r="C3197" s="409"/>
      <c r="D3197" s="89" t="str">
        <f>IFERROR(VLOOKUP(CONCATENATE($A3197,"T"),'05 APU'!$1:$1048576,3,),"")</f>
        <v/>
      </c>
      <c r="E3197" s="89" t="str">
        <f>IFERROR(VLOOKUP(CONCATENATE($A3197,"T2"),'05 APU'!$1:$1048576,3,),"")</f>
        <v/>
      </c>
      <c r="F3197" s="89" t="str">
        <f>IFERROR(VLOOKUP(CONCATENATE($A3197,"T3"),'05 APU'!$1:$1048576,3,),"")</f>
        <v/>
      </c>
      <c r="G3197" s="415"/>
      <c r="H3197" s="351"/>
      <c r="I3197" s="90">
        <f>IFERROR((VLOOKUP(CONCATENATE($A3197,"D"),'05 APU'!$1:$1048576,9,)),0)</f>
        <v>0</v>
      </c>
      <c r="J3197" s="90">
        <f t="shared" si="101"/>
        <v>0</v>
      </c>
      <c r="K3197" s="297" t="str">
        <f>IFERROR(VLOOKUP(CONCATENATE($A3197,"C"),'05 APU'!$1:$1048576,9,),"")</f>
        <v/>
      </c>
      <c r="L3197" s="297" t="str">
        <f>IFERROR(VLOOKUP(CONCATENATE($A3197,"B"),'05 APU'!$1:$1048576,9,),"")</f>
        <v/>
      </c>
      <c r="M3197" s="297" t="str">
        <f>IFERROR(VLOOKUP(CONCATENATE($A3197,"A"),'05 APU'!$1:$1048576,9,),"")</f>
        <v/>
      </c>
      <c r="N3197" s="86"/>
      <c r="O3197" s="90">
        <f>IFERROR(VLOOKUP(CONCATENATE($A3197,"D"),'05 APU'!$T:$AB,9,),0)</f>
        <v>0</v>
      </c>
      <c r="P3197" s="90">
        <f t="shared" si="100"/>
        <v>0</v>
      </c>
      <c r="Q3197" s="90">
        <f>IFERROR(VLOOKUP(CONCATENATE($A3197,"C"),'05 APU'!$T:$AB,9,),0)</f>
        <v>0</v>
      </c>
      <c r="R3197" s="90">
        <f>IFERROR(VLOOKUP(CONCATENATE($A3197,"B"),'05 APU'!$T:$AB,9,),0)</f>
        <v>0</v>
      </c>
      <c r="S3197" s="90">
        <f>IFERROR(VLOOKUP(CONCATENATE($A3197,"A"),'05 APU'!$T:$AB,9,),0)</f>
        <v>0</v>
      </c>
      <c r="U3197" s="421"/>
      <c r="V3197" s="424"/>
      <c r="W3197" s="429"/>
    </row>
    <row r="3198" spans="1:23" x14ac:dyDescent="0.25">
      <c r="A3198" s="88">
        <v>3188</v>
      </c>
      <c r="B3198" s="408"/>
      <c r="C3198" s="409"/>
      <c r="D3198" s="89" t="str">
        <f>IFERROR(VLOOKUP(CONCATENATE($A3198,"T"),'05 APU'!$1:$1048576,3,),"")</f>
        <v/>
      </c>
      <c r="E3198" s="89" t="str">
        <f>IFERROR(VLOOKUP(CONCATENATE($A3198,"T2"),'05 APU'!$1:$1048576,3,),"")</f>
        <v/>
      </c>
      <c r="F3198" s="89" t="str">
        <f>IFERROR(VLOOKUP(CONCATENATE($A3198,"T3"),'05 APU'!$1:$1048576,3,),"")</f>
        <v/>
      </c>
      <c r="G3198" s="415"/>
      <c r="H3198" s="351"/>
      <c r="I3198" s="90">
        <f>IFERROR((VLOOKUP(CONCATENATE($A3198,"D"),'05 APU'!$1:$1048576,9,)),0)</f>
        <v>0</v>
      </c>
      <c r="J3198" s="90">
        <f t="shared" si="101"/>
        <v>0</v>
      </c>
      <c r="K3198" s="297" t="str">
        <f>IFERROR(VLOOKUP(CONCATENATE($A3198,"C"),'05 APU'!$1:$1048576,9,),"")</f>
        <v/>
      </c>
      <c r="L3198" s="297" t="str">
        <f>IFERROR(VLOOKUP(CONCATENATE($A3198,"B"),'05 APU'!$1:$1048576,9,),"")</f>
        <v/>
      </c>
      <c r="M3198" s="297" t="str">
        <f>IFERROR(VLOOKUP(CONCATENATE($A3198,"A"),'05 APU'!$1:$1048576,9,),"")</f>
        <v/>
      </c>
      <c r="N3198" s="86"/>
      <c r="O3198" s="90">
        <f>IFERROR(VLOOKUP(CONCATENATE($A3198,"D"),'05 APU'!$T:$AB,9,),0)</f>
        <v>0</v>
      </c>
      <c r="P3198" s="90">
        <f t="shared" si="100"/>
        <v>0</v>
      </c>
      <c r="Q3198" s="90">
        <f>IFERROR(VLOOKUP(CONCATENATE($A3198,"C"),'05 APU'!$T:$AB,9,),0)</f>
        <v>0</v>
      </c>
      <c r="R3198" s="90">
        <f>IFERROR(VLOOKUP(CONCATENATE($A3198,"B"),'05 APU'!$T:$AB,9,),0)</f>
        <v>0</v>
      </c>
      <c r="S3198" s="90">
        <f>IFERROR(VLOOKUP(CONCATENATE($A3198,"A"),'05 APU'!$T:$AB,9,),0)</f>
        <v>0</v>
      </c>
      <c r="U3198" s="421"/>
      <c r="V3198" s="424"/>
      <c r="W3198" s="429"/>
    </row>
    <row r="3199" spans="1:23" x14ac:dyDescent="0.25">
      <c r="A3199" s="88">
        <v>3189</v>
      </c>
      <c r="B3199" s="408"/>
      <c r="C3199" s="409"/>
      <c r="D3199" s="89" t="str">
        <f>IFERROR(VLOOKUP(CONCATENATE($A3199,"T"),'05 APU'!$1:$1048576,3,),"")</f>
        <v/>
      </c>
      <c r="E3199" s="89" t="str">
        <f>IFERROR(VLOOKUP(CONCATENATE($A3199,"T2"),'05 APU'!$1:$1048576,3,),"")</f>
        <v/>
      </c>
      <c r="F3199" s="89" t="str">
        <f>IFERROR(VLOOKUP(CONCATENATE($A3199,"T3"),'05 APU'!$1:$1048576,3,),"")</f>
        <v/>
      </c>
      <c r="G3199" s="415"/>
      <c r="H3199" s="351"/>
      <c r="I3199" s="90">
        <f>IFERROR((VLOOKUP(CONCATENATE($A3199,"D"),'05 APU'!$1:$1048576,9,)),0)</f>
        <v>0</v>
      </c>
      <c r="J3199" s="90">
        <f t="shared" si="101"/>
        <v>0</v>
      </c>
      <c r="K3199" s="297" t="str">
        <f>IFERROR(VLOOKUP(CONCATENATE($A3199,"C"),'05 APU'!$1:$1048576,9,),"")</f>
        <v/>
      </c>
      <c r="L3199" s="297" t="str">
        <f>IFERROR(VLOOKUP(CONCATENATE($A3199,"B"),'05 APU'!$1:$1048576,9,),"")</f>
        <v/>
      </c>
      <c r="M3199" s="297" t="str">
        <f>IFERROR(VLOOKUP(CONCATENATE($A3199,"A"),'05 APU'!$1:$1048576,9,),"")</f>
        <v/>
      </c>
      <c r="N3199" s="86"/>
      <c r="O3199" s="90">
        <f>IFERROR(VLOOKUP(CONCATENATE($A3199,"D"),'05 APU'!$T:$AB,9,),0)</f>
        <v>0</v>
      </c>
      <c r="P3199" s="90">
        <f t="shared" si="100"/>
        <v>0</v>
      </c>
      <c r="Q3199" s="90">
        <f>IFERROR(VLOOKUP(CONCATENATE($A3199,"C"),'05 APU'!$T:$AB,9,),0)</f>
        <v>0</v>
      </c>
      <c r="R3199" s="90">
        <f>IFERROR(VLOOKUP(CONCATENATE($A3199,"B"),'05 APU'!$T:$AB,9,),0)</f>
        <v>0</v>
      </c>
      <c r="S3199" s="90">
        <f>IFERROR(VLOOKUP(CONCATENATE($A3199,"A"),'05 APU'!$T:$AB,9,),0)</f>
        <v>0</v>
      </c>
      <c r="U3199" s="421"/>
      <c r="V3199" s="424"/>
      <c r="W3199" s="429"/>
    </row>
    <row r="3200" spans="1:23" x14ac:dyDescent="0.25">
      <c r="A3200" s="88">
        <v>3190</v>
      </c>
      <c r="B3200" s="408"/>
      <c r="C3200" s="409"/>
      <c r="D3200" s="89" t="str">
        <f>IFERROR(VLOOKUP(CONCATENATE($A3200,"T"),'05 APU'!$1:$1048576,3,),"")</f>
        <v/>
      </c>
      <c r="E3200" s="89" t="str">
        <f>IFERROR(VLOOKUP(CONCATENATE($A3200,"T2"),'05 APU'!$1:$1048576,3,),"")</f>
        <v/>
      </c>
      <c r="F3200" s="89" t="str">
        <f>IFERROR(VLOOKUP(CONCATENATE($A3200,"T3"),'05 APU'!$1:$1048576,3,),"")</f>
        <v/>
      </c>
      <c r="G3200" s="415"/>
      <c r="H3200" s="351"/>
      <c r="I3200" s="90">
        <f>IFERROR((VLOOKUP(CONCATENATE($A3200,"D"),'05 APU'!$1:$1048576,9,)),0)</f>
        <v>0</v>
      </c>
      <c r="J3200" s="90">
        <f t="shared" si="101"/>
        <v>0</v>
      </c>
      <c r="K3200" s="297" t="str">
        <f>IFERROR(VLOOKUP(CONCATENATE($A3200,"C"),'05 APU'!$1:$1048576,9,),"")</f>
        <v/>
      </c>
      <c r="L3200" s="297" t="str">
        <f>IFERROR(VLOOKUP(CONCATENATE($A3200,"B"),'05 APU'!$1:$1048576,9,),"")</f>
        <v/>
      </c>
      <c r="M3200" s="297" t="str">
        <f>IFERROR(VLOOKUP(CONCATENATE($A3200,"A"),'05 APU'!$1:$1048576,9,),"")</f>
        <v/>
      </c>
      <c r="N3200" s="86"/>
      <c r="O3200" s="90">
        <f>IFERROR(VLOOKUP(CONCATENATE($A3200,"D"),'05 APU'!$T:$AB,9,),0)</f>
        <v>0</v>
      </c>
      <c r="P3200" s="90">
        <f t="shared" si="100"/>
        <v>0</v>
      </c>
      <c r="Q3200" s="90">
        <f>IFERROR(VLOOKUP(CONCATENATE($A3200,"C"),'05 APU'!$T:$AB,9,),0)</f>
        <v>0</v>
      </c>
      <c r="R3200" s="90">
        <f>IFERROR(VLOOKUP(CONCATENATE($A3200,"B"),'05 APU'!$T:$AB,9,),0)</f>
        <v>0</v>
      </c>
      <c r="S3200" s="90">
        <f>IFERROR(VLOOKUP(CONCATENATE($A3200,"A"),'05 APU'!$T:$AB,9,),0)</f>
        <v>0</v>
      </c>
      <c r="U3200" s="421"/>
      <c r="V3200" s="424"/>
      <c r="W3200" s="429"/>
    </row>
    <row r="3201" spans="1:23" x14ac:dyDescent="0.25">
      <c r="A3201" s="88">
        <v>3191</v>
      </c>
      <c r="B3201" s="408"/>
      <c r="C3201" s="409"/>
      <c r="D3201" s="89" t="str">
        <f>IFERROR(VLOOKUP(CONCATENATE($A3201,"T"),'05 APU'!$1:$1048576,3,),"")</f>
        <v/>
      </c>
      <c r="E3201" s="89" t="str">
        <f>IFERROR(VLOOKUP(CONCATENATE($A3201,"T2"),'05 APU'!$1:$1048576,3,),"")</f>
        <v/>
      </c>
      <c r="F3201" s="89" t="str">
        <f>IFERROR(VLOOKUP(CONCATENATE($A3201,"T3"),'05 APU'!$1:$1048576,3,),"")</f>
        <v/>
      </c>
      <c r="G3201" s="415"/>
      <c r="H3201" s="351"/>
      <c r="I3201" s="90">
        <f>IFERROR((VLOOKUP(CONCATENATE($A3201,"D"),'05 APU'!$1:$1048576,9,)),0)</f>
        <v>0</v>
      </c>
      <c r="J3201" s="90">
        <f t="shared" si="101"/>
        <v>0</v>
      </c>
      <c r="K3201" s="297" t="str">
        <f>IFERROR(VLOOKUP(CONCATENATE($A3201,"C"),'05 APU'!$1:$1048576,9,),"")</f>
        <v/>
      </c>
      <c r="L3201" s="297" t="str">
        <f>IFERROR(VLOOKUP(CONCATENATE($A3201,"B"),'05 APU'!$1:$1048576,9,),"")</f>
        <v/>
      </c>
      <c r="M3201" s="297" t="str">
        <f>IFERROR(VLOOKUP(CONCATENATE($A3201,"A"),'05 APU'!$1:$1048576,9,),"")</f>
        <v/>
      </c>
      <c r="N3201" s="86"/>
      <c r="O3201" s="90">
        <f>IFERROR(VLOOKUP(CONCATENATE($A3201,"D"),'05 APU'!$T:$AB,9,),0)</f>
        <v>0</v>
      </c>
      <c r="P3201" s="90">
        <f t="shared" si="100"/>
        <v>0</v>
      </c>
      <c r="Q3201" s="90">
        <f>IFERROR(VLOOKUP(CONCATENATE($A3201,"C"),'05 APU'!$T:$AB,9,),0)</f>
        <v>0</v>
      </c>
      <c r="R3201" s="90">
        <f>IFERROR(VLOOKUP(CONCATENATE($A3201,"B"),'05 APU'!$T:$AB,9,),0)</f>
        <v>0</v>
      </c>
      <c r="S3201" s="90">
        <f>IFERROR(VLOOKUP(CONCATENATE($A3201,"A"),'05 APU'!$T:$AB,9,),0)</f>
        <v>0</v>
      </c>
      <c r="U3201" s="421"/>
      <c r="V3201" s="424"/>
      <c r="W3201" s="429"/>
    </row>
    <row r="3202" spans="1:23" x14ac:dyDescent="0.25">
      <c r="A3202" s="88">
        <v>3192</v>
      </c>
      <c r="B3202" s="408"/>
      <c r="C3202" s="409"/>
      <c r="D3202" s="89" t="str">
        <f>IFERROR(VLOOKUP(CONCATENATE($A3202,"T"),'05 APU'!$1:$1048576,3,),"")</f>
        <v/>
      </c>
      <c r="E3202" s="89" t="str">
        <f>IFERROR(VLOOKUP(CONCATENATE($A3202,"T2"),'05 APU'!$1:$1048576,3,),"")</f>
        <v/>
      </c>
      <c r="F3202" s="89" t="str">
        <f>IFERROR(VLOOKUP(CONCATENATE($A3202,"T3"),'05 APU'!$1:$1048576,3,),"")</f>
        <v/>
      </c>
      <c r="G3202" s="415"/>
      <c r="H3202" s="351"/>
      <c r="I3202" s="90">
        <f>IFERROR((VLOOKUP(CONCATENATE($A3202,"D"),'05 APU'!$1:$1048576,9,)),0)</f>
        <v>0</v>
      </c>
      <c r="J3202" s="90">
        <f t="shared" si="101"/>
        <v>0</v>
      </c>
      <c r="K3202" s="297" t="str">
        <f>IFERROR(VLOOKUP(CONCATENATE($A3202,"C"),'05 APU'!$1:$1048576,9,),"")</f>
        <v/>
      </c>
      <c r="L3202" s="297" t="str">
        <f>IFERROR(VLOOKUP(CONCATENATE($A3202,"B"),'05 APU'!$1:$1048576,9,),"")</f>
        <v/>
      </c>
      <c r="M3202" s="297" t="str">
        <f>IFERROR(VLOOKUP(CONCATENATE($A3202,"A"),'05 APU'!$1:$1048576,9,),"")</f>
        <v/>
      </c>
      <c r="N3202" s="86"/>
      <c r="O3202" s="90">
        <f>IFERROR(VLOOKUP(CONCATENATE($A3202,"D"),'05 APU'!$T:$AB,9,),0)</f>
        <v>0</v>
      </c>
      <c r="P3202" s="90">
        <f t="shared" si="100"/>
        <v>0</v>
      </c>
      <c r="Q3202" s="90">
        <f>IFERROR(VLOOKUP(CONCATENATE($A3202,"C"),'05 APU'!$T:$AB,9,),0)</f>
        <v>0</v>
      </c>
      <c r="R3202" s="90">
        <f>IFERROR(VLOOKUP(CONCATENATE($A3202,"B"),'05 APU'!$T:$AB,9,),0)</f>
        <v>0</v>
      </c>
      <c r="S3202" s="90">
        <f>IFERROR(VLOOKUP(CONCATENATE($A3202,"A"),'05 APU'!$T:$AB,9,),0)</f>
        <v>0</v>
      </c>
      <c r="U3202" s="421"/>
      <c r="V3202" s="424"/>
      <c r="W3202" s="429"/>
    </row>
    <row r="3203" spans="1:23" x14ac:dyDescent="0.25">
      <c r="A3203" s="88">
        <v>3193</v>
      </c>
      <c r="B3203" s="408"/>
      <c r="C3203" s="409"/>
      <c r="D3203" s="89" t="str">
        <f>IFERROR(VLOOKUP(CONCATENATE($A3203,"T"),'05 APU'!$1:$1048576,3,),"")</f>
        <v/>
      </c>
      <c r="E3203" s="89" t="str">
        <f>IFERROR(VLOOKUP(CONCATENATE($A3203,"T2"),'05 APU'!$1:$1048576,3,),"")</f>
        <v/>
      </c>
      <c r="F3203" s="89" t="str">
        <f>IFERROR(VLOOKUP(CONCATENATE($A3203,"T3"),'05 APU'!$1:$1048576,3,),"")</f>
        <v/>
      </c>
      <c r="G3203" s="415"/>
      <c r="H3203" s="351"/>
      <c r="I3203" s="90">
        <f>IFERROR((VLOOKUP(CONCATENATE($A3203,"D"),'05 APU'!$1:$1048576,9,)),0)</f>
        <v>0</v>
      </c>
      <c r="J3203" s="90">
        <f t="shared" si="101"/>
        <v>0</v>
      </c>
      <c r="K3203" s="297" t="str">
        <f>IFERROR(VLOOKUP(CONCATENATE($A3203,"C"),'05 APU'!$1:$1048576,9,),"")</f>
        <v/>
      </c>
      <c r="L3203" s="297" t="str">
        <f>IFERROR(VLOOKUP(CONCATENATE($A3203,"B"),'05 APU'!$1:$1048576,9,),"")</f>
        <v/>
      </c>
      <c r="M3203" s="297" t="str">
        <f>IFERROR(VLOOKUP(CONCATENATE($A3203,"A"),'05 APU'!$1:$1048576,9,),"")</f>
        <v/>
      </c>
      <c r="N3203" s="86"/>
      <c r="O3203" s="90">
        <f>IFERROR(VLOOKUP(CONCATENATE($A3203,"D"),'05 APU'!$T:$AB,9,),0)</f>
        <v>0</v>
      </c>
      <c r="P3203" s="90">
        <f t="shared" si="100"/>
        <v>0</v>
      </c>
      <c r="Q3203" s="90">
        <f>IFERROR(VLOOKUP(CONCATENATE($A3203,"C"),'05 APU'!$T:$AB,9,),0)</f>
        <v>0</v>
      </c>
      <c r="R3203" s="90">
        <f>IFERROR(VLOOKUP(CONCATENATE($A3203,"B"),'05 APU'!$T:$AB,9,),0)</f>
        <v>0</v>
      </c>
      <c r="S3203" s="90">
        <f>IFERROR(VLOOKUP(CONCATENATE($A3203,"A"),'05 APU'!$T:$AB,9,),0)</f>
        <v>0</v>
      </c>
      <c r="U3203" s="421"/>
      <c r="V3203" s="424"/>
      <c r="W3203" s="429"/>
    </row>
    <row r="3204" spans="1:23" x14ac:dyDescent="0.25">
      <c r="A3204" s="88">
        <v>3194</v>
      </c>
      <c r="B3204" s="408"/>
      <c r="C3204" s="409"/>
      <c r="D3204" s="89" t="str">
        <f>IFERROR(VLOOKUP(CONCATENATE($A3204,"T"),'05 APU'!$1:$1048576,3,),"")</f>
        <v/>
      </c>
      <c r="E3204" s="89" t="str">
        <f>IFERROR(VLOOKUP(CONCATENATE($A3204,"T2"),'05 APU'!$1:$1048576,3,),"")</f>
        <v/>
      </c>
      <c r="F3204" s="89" t="str">
        <f>IFERROR(VLOOKUP(CONCATENATE($A3204,"T3"),'05 APU'!$1:$1048576,3,),"")</f>
        <v/>
      </c>
      <c r="G3204" s="415"/>
      <c r="H3204" s="351"/>
      <c r="I3204" s="90">
        <f>IFERROR((VLOOKUP(CONCATENATE($A3204,"D"),'05 APU'!$1:$1048576,9,)),0)</f>
        <v>0</v>
      </c>
      <c r="J3204" s="90">
        <f t="shared" si="101"/>
        <v>0</v>
      </c>
      <c r="K3204" s="297" t="str">
        <f>IFERROR(VLOOKUP(CONCATENATE($A3204,"C"),'05 APU'!$1:$1048576,9,),"")</f>
        <v/>
      </c>
      <c r="L3204" s="297" t="str">
        <f>IFERROR(VLOOKUP(CONCATENATE($A3204,"B"),'05 APU'!$1:$1048576,9,),"")</f>
        <v/>
      </c>
      <c r="M3204" s="297" t="str">
        <f>IFERROR(VLOOKUP(CONCATENATE($A3204,"A"),'05 APU'!$1:$1048576,9,),"")</f>
        <v/>
      </c>
      <c r="N3204" s="86"/>
      <c r="O3204" s="90">
        <f>IFERROR(VLOOKUP(CONCATENATE($A3204,"D"),'05 APU'!$T:$AB,9,),0)</f>
        <v>0</v>
      </c>
      <c r="P3204" s="90">
        <f t="shared" si="100"/>
        <v>0</v>
      </c>
      <c r="Q3204" s="90">
        <f>IFERROR(VLOOKUP(CONCATENATE($A3204,"C"),'05 APU'!$T:$AB,9,),0)</f>
        <v>0</v>
      </c>
      <c r="R3204" s="90">
        <f>IFERROR(VLOOKUP(CONCATENATE($A3204,"B"),'05 APU'!$T:$AB,9,),0)</f>
        <v>0</v>
      </c>
      <c r="S3204" s="90">
        <f>IFERROR(VLOOKUP(CONCATENATE($A3204,"A"),'05 APU'!$T:$AB,9,),0)</f>
        <v>0</v>
      </c>
      <c r="U3204" s="421"/>
      <c r="V3204" s="424"/>
      <c r="W3204" s="429"/>
    </row>
    <row r="3205" spans="1:23" x14ac:dyDescent="0.25">
      <c r="A3205" s="88">
        <v>3195</v>
      </c>
      <c r="B3205" s="408"/>
      <c r="C3205" s="409"/>
      <c r="D3205" s="89" t="str">
        <f>IFERROR(VLOOKUP(CONCATENATE($A3205,"T"),'05 APU'!$1:$1048576,3,),"")</f>
        <v/>
      </c>
      <c r="E3205" s="89" t="str">
        <f>IFERROR(VLOOKUP(CONCATENATE($A3205,"T2"),'05 APU'!$1:$1048576,3,),"")</f>
        <v/>
      </c>
      <c r="F3205" s="89" t="str">
        <f>IFERROR(VLOOKUP(CONCATENATE($A3205,"T3"),'05 APU'!$1:$1048576,3,),"")</f>
        <v/>
      </c>
      <c r="G3205" s="415"/>
      <c r="H3205" s="351"/>
      <c r="I3205" s="90">
        <f>IFERROR((VLOOKUP(CONCATENATE($A3205,"D"),'05 APU'!$1:$1048576,9,)),0)</f>
        <v>0</v>
      </c>
      <c r="J3205" s="90">
        <f t="shared" si="101"/>
        <v>0</v>
      </c>
      <c r="K3205" s="297" t="str">
        <f>IFERROR(VLOOKUP(CONCATENATE($A3205,"C"),'05 APU'!$1:$1048576,9,),"")</f>
        <v/>
      </c>
      <c r="L3205" s="297" t="str">
        <f>IFERROR(VLOOKUP(CONCATENATE($A3205,"B"),'05 APU'!$1:$1048576,9,),"")</f>
        <v/>
      </c>
      <c r="M3205" s="297" t="str">
        <f>IFERROR(VLOOKUP(CONCATENATE($A3205,"A"),'05 APU'!$1:$1048576,9,),"")</f>
        <v/>
      </c>
      <c r="N3205" s="86"/>
      <c r="O3205" s="90">
        <f>IFERROR(VLOOKUP(CONCATENATE($A3205,"D"),'05 APU'!$T:$AB,9,),0)</f>
        <v>0</v>
      </c>
      <c r="P3205" s="90">
        <f t="shared" si="100"/>
        <v>0</v>
      </c>
      <c r="Q3205" s="90">
        <f>IFERROR(VLOOKUP(CONCATENATE($A3205,"C"),'05 APU'!$T:$AB,9,),0)</f>
        <v>0</v>
      </c>
      <c r="R3205" s="90">
        <f>IFERROR(VLOOKUP(CONCATENATE($A3205,"B"),'05 APU'!$T:$AB,9,),0)</f>
        <v>0</v>
      </c>
      <c r="S3205" s="90">
        <f>IFERROR(VLOOKUP(CONCATENATE($A3205,"A"),'05 APU'!$T:$AB,9,),0)</f>
        <v>0</v>
      </c>
      <c r="U3205" s="421"/>
      <c r="V3205" s="424"/>
      <c r="W3205" s="429"/>
    </row>
    <row r="3206" spans="1:23" x14ac:dyDescent="0.25">
      <c r="A3206" s="88">
        <v>3196</v>
      </c>
      <c r="B3206" s="408"/>
      <c r="C3206" s="409"/>
      <c r="D3206" s="89" t="str">
        <f>IFERROR(VLOOKUP(CONCATENATE($A3206,"T"),'05 APU'!$1:$1048576,3,),"")</f>
        <v/>
      </c>
      <c r="E3206" s="89" t="str">
        <f>IFERROR(VLOOKUP(CONCATENATE($A3206,"T2"),'05 APU'!$1:$1048576,3,),"")</f>
        <v/>
      </c>
      <c r="F3206" s="89" t="str">
        <f>IFERROR(VLOOKUP(CONCATENATE($A3206,"T3"),'05 APU'!$1:$1048576,3,),"")</f>
        <v/>
      </c>
      <c r="G3206" s="415"/>
      <c r="H3206" s="351"/>
      <c r="I3206" s="90">
        <f>IFERROR((VLOOKUP(CONCATENATE($A3206,"D"),'05 APU'!$1:$1048576,9,)),0)</f>
        <v>0</v>
      </c>
      <c r="J3206" s="90">
        <f t="shared" si="101"/>
        <v>0</v>
      </c>
      <c r="K3206" s="297" t="str">
        <f>IFERROR(VLOOKUP(CONCATENATE($A3206,"C"),'05 APU'!$1:$1048576,9,),"")</f>
        <v/>
      </c>
      <c r="L3206" s="297" t="str">
        <f>IFERROR(VLOOKUP(CONCATENATE($A3206,"B"),'05 APU'!$1:$1048576,9,),"")</f>
        <v/>
      </c>
      <c r="M3206" s="297" t="str">
        <f>IFERROR(VLOOKUP(CONCATENATE($A3206,"A"),'05 APU'!$1:$1048576,9,),"")</f>
        <v/>
      </c>
      <c r="N3206" s="86"/>
      <c r="O3206" s="90">
        <f>IFERROR(VLOOKUP(CONCATENATE($A3206,"D"),'05 APU'!$T:$AB,9,),0)</f>
        <v>0</v>
      </c>
      <c r="P3206" s="90">
        <f t="shared" si="100"/>
        <v>0</v>
      </c>
      <c r="Q3206" s="90">
        <f>IFERROR(VLOOKUP(CONCATENATE($A3206,"C"),'05 APU'!$T:$AB,9,),0)</f>
        <v>0</v>
      </c>
      <c r="R3206" s="90">
        <f>IFERROR(VLOOKUP(CONCATENATE($A3206,"B"),'05 APU'!$T:$AB,9,),0)</f>
        <v>0</v>
      </c>
      <c r="S3206" s="90">
        <f>IFERROR(VLOOKUP(CONCATENATE($A3206,"A"),'05 APU'!$T:$AB,9,),0)</f>
        <v>0</v>
      </c>
      <c r="U3206" s="421"/>
      <c r="V3206" s="424"/>
      <c r="W3206" s="429"/>
    </row>
    <row r="3207" spans="1:23" x14ac:dyDescent="0.25">
      <c r="A3207" s="88">
        <v>3197</v>
      </c>
      <c r="B3207" s="408"/>
      <c r="C3207" s="409"/>
      <c r="D3207" s="89" t="str">
        <f>IFERROR(VLOOKUP(CONCATENATE($A3207,"T"),'05 APU'!$1:$1048576,3,),"")</f>
        <v/>
      </c>
      <c r="E3207" s="89" t="str">
        <f>IFERROR(VLOOKUP(CONCATENATE($A3207,"T2"),'05 APU'!$1:$1048576,3,),"")</f>
        <v/>
      </c>
      <c r="F3207" s="89" t="str">
        <f>IFERROR(VLOOKUP(CONCATENATE($A3207,"T3"),'05 APU'!$1:$1048576,3,),"")</f>
        <v/>
      </c>
      <c r="G3207" s="415"/>
      <c r="H3207" s="351"/>
      <c r="I3207" s="90">
        <f>IFERROR((VLOOKUP(CONCATENATE($A3207,"D"),'05 APU'!$1:$1048576,9,)),0)</f>
        <v>0</v>
      </c>
      <c r="J3207" s="90">
        <f t="shared" si="101"/>
        <v>0</v>
      </c>
      <c r="K3207" s="297" t="str">
        <f>IFERROR(VLOOKUP(CONCATENATE($A3207,"C"),'05 APU'!$1:$1048576,9,),"")</f>
        <v/>
      </c>
      <c r="L3207" s="297" t="str">
        <f>IFERROR(VLOOKUP(CONCATENATE($A3207,"B"),'05 APU'!$1:$1048576,9,),"")</f>
        <v/>
      </c>
      <c r="M3207" s="297" t="str">
        <f>IFERROR(VLOOKUP(CONCATENATE($A3207,"A"),'05 APU'!$1:$1048576,9,),"")</f>
        <v/>
      </c>
      <c r="N3207" s="86"/>
      <c r="O3207" s="90">
        <f>IFERROR(VLOOKUP(CONCATENATE($A3207,"D"),'05 APU'!$T:$AB,9,),0)</f>
        <v>0</v>
      </c>
      <c r="P3207" s="90">
        <f t="shared" si="100"/>
        <v>0</v>
      </c>
      <c r="Q3207" s="90">
        <f>IFERROR(VLOOKUP(CONCATENATE($A3207,"C"),'05 APU'!$T:$AB,9,),0)</f>
        <v>0</v>
      </c>
      <c r="R3207" s="90">
        <f>IFERROR(VLOOKUP(CONCATENATE($A3207,"B"),'05 APU'!$T:$AB,9,),0)</f>
        <v>0</v>
      </c>
      <c r="S3207" s="90">
        <f>IFERROR(VLOOKUP(CONCATENATE($A3207,"A"),'05 APU'!$T:$AB,9,),0)</f>
        <v>0</v>
      </c>
      <c r="U3207" s="421"/>
      <c r="V3207" s="424"/>
      <c r="W3207" s="429"/>
    </row>
    <row r="3208" spans="1:23" x14ac:dyDescent="0.25">
      <c r="A3208" s="88">
        <v>3198</v>
      </c>
      <c r="B3208" s="408"/>
      <c r="C3208" s="409"/>
      <c r="D3208" s="89" t="str">
        <f>IFERROR(VLOOKUP(CONCATENATE($A3208,"T"),'05 APU'!$1:$1048576,3,),"")</f>
        <v/>
      </c>
      <c r="E3208" s="89" t="str">
        <f>IFERROR(VLOOKUP(CONCATENATE($A3208,"T2"),'05 APU'!$1:$1048576,3,),"")</f>
        <v/>
      </c>
      <c r="F3208" s="89" t="str">
        <f>IFERROR(VLOOKUP(CONCATENATE($A3208,"T3"),'05 APU'!$1:$1048576,3,),"")</f>
        <v/>
      </c>
      <c r="G3208" s="415"/>
      <c r="H3208" s="351"/>
      <c r="I3208" s="90">
        <f>IFERROR((VLOOKUP(CONCATENATE($A3208,"D"),'05 APU'!$1:$1048576,9,)),0)</f>
        <v>0</v>
      </c>
      <c r="J3208" s="90">
        <f t="shared" si="101"/>
        <v>0</v>
      </c>
      <c r="K3208" s="297" t="str">
        <f>IFERROR(VLOOKUP(CONCATENATE($A3208,"C"),'05 APU'!$1:$1048576,9,),"")</f>
        <v/>
      </c>
      <c r="L3208" s="297" t="str">
        <f>IFERROR(VLOOKUP(CONCATENATE($A3208,"B"),'05 APU'!$1:$1048576,9,),"")</f>
        <v/>
      </c>
      <c r="M3208" s="297" t="str">
        <f>IFERROR(VLOOKUP(CONCATENATE($A3208,"A"),'05 APU'!$1:$1048576,9,),"")</f>
        <v/>
      </c>
      <c r="N3208" s="86"/>
      <c r="O3208" s="90">
        <f>IFERROR(VLOOKUP(CONCATENATE($A3208,"D"),'05 APU'!$T:$AB,9,),0)</f>
        <v>0</v>
      </c>
      <c r="P3208" s="90">
        <f t="shared" si="100"/>
        <v>0</v>
      </c>
      <c r="Q3208" s="90">
        <f>IFERROR(VLOOKUP(CONCATENATE($A3208,"C"),'05 APU'!$T:$AB,9,),0)</f>
        <v>0</v>
      </c>
      <c r="R3208" s="90">
        <f>IFERROR(VLOOKUP(CONCATENATE($A3208,"B"),'05 APU'!$T:$AB,9,),0)</f>
        <v>0</v>
      </c>
      <c r="S3208" s="90">
        <f>IFERROR(VLOOKUP(CONCATENATE($A3208,"A"),'05 APU'!$T:$AB,9,),0)</f>
        <v>0</v>
      </c>
      <c r="U3208" s="421"/>
      <c r="V3208" s="424"/>
      <c r="W3208" s="429"/>
    </row>
    <row r="3209" spans="1:23" x14ac:dyDescent="0.25">
      <c r="A3209" s="88">
        <v>3199</v>
      </c>
      <c r="B3209" s="408"/>
      <c r="C3209" s="409"/>
      <c r="D3209" s="89" t="str">
        <f>IFERROR(VLOOKUP(CONCATENATE($A3209,"T"),'05 APU'!$1:$1048576,3,),"")</f>
        <v/>
      </c>
      <c r="E3209" s="89" t="str">
        <f>IFERROR(VLOOKUP(CONCATENATE($A3209,"T2"),'05 APU'!$1:$1048576,3,),"")</f>
        <v/>
      </c>
      <c r="F3209" s="89" t="str">
        <f>IFERROR(VLOOKUP(CONCATENATE($A3209,"T3"),'05 APU'!$1:$1048576,3,),"")</f>
        <v/>
      </c>
      <c r="G3209" s="415"/>
      <c r="H3209" s="351"/>
      <c r="I3209" s="90">
        <f>IFERROR((VLOOKUP(CONCATENATE($A3209,"D"),'05 APU'!$1:$1048576,9,)),0)</f>
        <v>0</v>
      </c>
      <c r="J3209" s="90">
        <f t="shared" si="101"/>
        <v>0</v>
      </c>
      <c r="K3209" s="297" t="str">
        <f>IFERROR(VLOOKUP(CONCATENATE($A3209,"C"),'05 APU'!$1:$1048576,9,),"")</f>
        <v/>
      </c>
      <c r="L3209" s="297" t="str">
        <f>IFERROR(VLOOKUP(CONCATENATE($A3209,"B"),'05 APU'!$1:$1048576,9,),"")</f>
        <v/>
      </c>
      <c r="M3209" s="297" t="str">
        <f>IFERROR(VLOOKUP(CONCATENATE($A3209,"A"),'05 APU'!$1:$1048576,9,),"")</f>
        <v/>
      </c>
      <c r="N3209" s="86"/>
      <c r="O3209" s="90">
        <f>IFERROR(VLOOKUP(CONCATENATE($A3209,"D"),'05 APU'!$T:$AB,9,),0)</f>
        <v>0</v>
      </c>
      <c r="P3209" s="90">
        <f t="shared" si="100"/>
        <v>0</v>
      </c>
      <c r="Q3209" s="90">
        <f>IFERROR(VLOOKUP(CONCATENATE($A3209,"C"),'05 APU'!$T:$AB,9,),0)</f>
        <v>0</v>
      </c>
      <c r="R3209" s="90">
        <f>IFERROR(VLOOKUP(CONCATENATE($A3209,"B"),'05 APU'!$T:$AB,9,),0)</f>
        <v>0</v>
      </c>
      <c r="S3209" s="90">
        <f>IFERROR(VLOOKUP(CONCATENATE($A3209,"A"),'05 APU'!$T:$AB,9,),0)</f>
        <v>0</v>
      </c>
      <c r="U3209" s="421"/>
      <c r="V3209" s="424"/>
      <c r="W3209" s="429"/>
    </row>
    <row r="3210" spans="1:23" x14ac:dyDescent="0.25">
      <c r="A3210" s="88">
        <v>3200</v>
      </c>
      <c r="B3210" s="408"/>
      <c r="C3210" s="409"/>
      <c r="D3210" s="89" t="str">
        <f>IFERROR(VLOOKUP(CONCATENATE($A3210,"T"),'05 APU'!$1:$1048576,3,),"")</f>
        <v/>
      </c>
      <c r="E3210" s="89" t="str">
        <f>IFERROR(VLOOKUP(CONCATENATE($A3210,"T2"),'05 APU'!$1:$1048576,3,),"")</f>
        <v/>
      </c>
      <c r="F3210" s="89" t="str">
        <f>IFERROR(VLOOKUP(CONCATENATE($A3210,"T3"),'05 APU'!$1:$1048576,3,),"")</f>
        <v/>
      </c>
      <c r="G3210" s="415"/>
      <c r="H3210" s="351"/>
      <c r="I3210" s="90">
        <f>IFERROR((VLOOKUP(CONCATENATE($A3210,"D"),'05 APU'!$1:$1048576,9,)),0)</f>
        <v>0</v>
      </c>
      <c r="J3210" s="90">
        <f t="shared" si="101"/>
        <v>0</v>
      </c>
      <c r="K3210" s="297" t="str">
        <f>IFERROR(VLOOKUP(CONCATENATE($A3210,"C"),'05 APU'!$1:$1048576,9,),"")</f>
        <v/>
      </c>
      <c r="L3210" s="297" t="str">
        <f>IFERROR(VLOOKUP(CONCATENATE($A3210,"B"),'05 APU'!$1:$1048576,9,),"")</f>
        <v/>
      </c>
      <c r="M3210" s="297" t="str">
        <f>IFERROR(VLOOKUP(CONCATENATE($A3210,"A"),'05 APU'!$1:$1048576,9,),"")</f>
        <v/>
      </c>
      <c r="N3210" s="86"/>
      <c r="O3210" s="90">
        <f>IFERROR(VLOOKUP(CONCATENATE($A3210,"D"),'05 APU'!$T:$AB,9,),0)</f>
        <v>0</v>
      </c>
      <c r="P3210" s="90">
        <f t="shared" si="100"/>
        <v>0</v>
      </c>
      <c r="Q3210" s="90">
        <f>IFERROR(VLOOKUP(CONCATENATE($A3210,"C"),'05 APU'!$T:$AB,9,),0)</f>
        <v>0</v>
      </c>
      <c r="R3210" s="90">
        <f>IFERROR(VLOOKUP(CONCATENATE($A3210,"B"),'05 APU'!$T:$AB,9,),0)</f>
        <v>0</v>
      </c>
      <c r="S3210" s="90">
        <f>IFERROR(VLOOKUP(CONCATENATE($A3210,"A"),'05 APU'!$T:$AB,9,),0)</f>
        <v>0</v>
      </c>
      <c r="U3210" s="421"/>
      <c r="V3210" s="424"/>
      <c r="W3210" s="429"/>
    </row>
    <row r="3211" spans="1:23" x14ac:dyDescent="0.25">
      <c r="A3211" s="88">
        <v>3201</v>
      </c>
      <c r="B3211" s="408"/>
      <c r="C3211" s="409"/>
      <c r="D3211" s="89" t="str">
        <f>IFERROR(VLOOKUP(CONCATENATE($A3211,"T"),'05 APU'!$1:$1048576,3,),"")</f>
        <v/>
      </c>
      <c r="E3211" s="89" t="str">
        <f>IFERROR(VLOOKUP(CONCATENATE($A3211,"T2"),'05 APU'!$1:$1048576,3,),"")</f>
        <v/>
      </c>
      <c r="F3211" s="89" t="str">
        <f>IFERROR(VLOOKUP(CONCATENATE($A3211,"T3"),'05 APU'!$1:$1048576,3,),"")</f>
        <v/>
      </c>
      <c r="G3211" s="415"/>
      <c r="H3211" s="351"/>
      <c r="I3211" s="90">
        <f>IFERROR((VLOOKUP(CONCATENATE($A3211,"D"),'05 APU'!$1:$1048576,9,)),0)</f>
        <v>0</v>
      </c>
      <c r="J3211" s="90">
        <f t="shared" si="101"/>
        <v>0</v>
      </c>
      <c r="K3211" s="297" t="str">
        <f>IFERROR(VLOOKUP(CONCATENATE($A3211,"C"),'05 APU'!$1:$1048576,9,),"")</f>
        <v/>
      </c>
      <c r="L3211" s="297" t="str">
        <f>IFERROR(VLOOKUP(CONCATENATE($A3211,"B"),'05 APU'!$1:$1048576,9,),"")</f>
        <v/>
      </c>
      <c r="M3211" s="297" t="str">
        <f>IFERROR(VLOOKUP(CONCATENATE($A3211,"A"),'05 APU'!$1:$1048576,9,),"")</f>
        <v/>
      </c>
      <c r="N3211" s="86"/>
      <c r="O3211" s="90">
        <f>IFERROR(VLOOKUP(CONCATENATE($A3211,"D"),'05 APU'!$T:$AB,9,),0)</f>
        <v>0</v>
      </c>
      <c r="P3211" s="90">
        <f t="shared" ref="P3211:P3274" si="102">IFERROR($O3211*$H3211,0)</f>
        <v>0</v>
      </c>
      <c r="Q3211" s="90">
        <f>IFERROR(VLOOKUP(CONCATENATE($A3211,"C"),'05 APU'!$T:$AB,9,),0)</f>
        <v>0</v>
      </c>
      <c r="R3211" s="90">
        <f>IFERROR(VLOOKUP(CONCATENATE($A3211,"B"),'05 APU'!$T:$AB,9,),0)</f>
        <v>0</v>
      </c>
      <c r="S3211" s="90">
        <f>IFERROR(VLOOKUP(CONCATENATE($A3211,"A"),'05 APU'!$T:$AB,9,),0)</f>
        <v>0</v>
      </c>
      <c r="U3211" s="421"/>
      <c r="V3211" s="424"/>
      <c r="W3211" s="429"/>
    </row>
    <row r="3212" spans="1:23" x14ac:dyDescent="0.25">
      <c r="A3212" s="88">
        <v>3202</v>
      </c>
      <c r="B3212" s="408"/>
      <c r="C3212" s="409"/>
      <c r="D3212" s="89" t="str">
        <f>IFERROR(VLOOKUP(CONCATENATE($A3212,"T"),'05 APU'!$1:$1048576,3,),"")</f>
        <v/>
      </c>
      <c r="E3212" s="89" t="str">
        <f>IFERROR(VLOOKUP(CONCATENATE($A3212,"T2"),'05 APU'!$1:$1048576,3,),"")</f>
        <v/>
      </c>
      <c r="F3212" s="89" t="str">
        <f>IFERROR(VLOOKUP(CONCATENATE($A3212,"T3"),'05 APU'!$1:$1048576,3,),"")</f>
        <v/>
      </c>
      <c r="G3212" s="415"/>
      <c r="H3212" s="351"/>
      <c r="I3212" s="90">
        <f>IFERROR((VLOOKUP(CONCATENATE($A3212,"D"),'05 APU'!$1:$1048576,9,)),0)</f>
        <v>0</v>
      </c>
      <c r="J3212" s="90">
        <f t="shared" si="101"/>
        <v>0</v>
      </c>
      <c r="K3212" s="297" t="str">
        <f>IFERROR(VLOOKUP(CONCATENATE($A3212,"C"),'05 APU'!$1:$1048576,9,),"")</f>
        <v/>
      </c>
      <c r="L3212" s="297" t="str">
        <f>IFERROR(VLOOKUP(CONCATENATE($A3212,"B"),'05 APU'!$1:$1048576,9,),"")</f>
        <v/>
      </c>
      <c r="M3212" s="297" t="str">
        <f>IFERROR(VLOOKUP(CONCATENATE($A3212,"A"),'05 APU'!$1:$1048576,9,),"")</f>
        <v/>
      </c>
      <c r="N3212" s="86"/>
      <c r="O3212" s="90">
        <f>IFERROR(VLOOKUP(CONCATENATE($A3212,"D"),'05 APU'!$T:$AB,9,),0)</f>
        <v>0</v>
      </c>
      <c r="P3212" s="90">
        <f t="shared" si="102"/>
        <v>0</v>
      </c>
      <c r="Q3212" s="90">
        <f>IFERROR(VLOOKUP(CONCATENATE($A3212,"C"),'05 APU'!$T:$AB,9,),0)</f>
        <v>0</v>
      </c>
      <c r="R3212" s="90">
        <f>IFERROR(VLOOKUP(CONCATENATE($A3212,"B"),'05 APU'!$T:$AB,9,),0)</f>
        <v>0</v>
      </c>
      <c r="S3212" s="90">
        <f>IFERROR(VLOOKUP(CONCATENATE($A3212,"A"),'05 APU'!$T:$AB,9,),0)</f>
        <v>0</v>
      </c>
      <c r="U3212" s="421"/>
      <c r="V3212" s="424"/>
      <c r="W3212" s="429"/>
    </row>
    <row r="3213" spans="1:23" x14ac:dyDescent="0.25">
      <c r="A3213" s="88">
        <v>3203</v>
      </c>
      <c r="B3213" s="408"/>
      <c r="C3213" s="409"/>
      <c r="D3213" s="89" t="str">
        <f>IFERROR(VLOOKUP(CONCATENATE($A3213,"T"),'05 APU'!$1:$1048576,3,),"")</f>
        <v/>
      </c>
      <c r="E3213" s="89" t="str">
        <f>IFERROR(VLOOKUP(CONCATENATE($A3213,"T2"),'05 APU'!$1:$1048576,3,),"")</f>
        <v/>
      </c>
      <c r="F3213" s="89" t="str">
        <f>IFERROR(VLOOKUP(CONCATENATE($A3213,"T3"),'05 APU'!$1:$1048576,3,),"")</f>
        <v/>
      </c>
      <c r="G3213" s="415"/>
      <c r="H3213" s="351"/>
      <c r="I3213" s="90">
        <f>IFERROR((VLOOKUP(CONCATENATE($A3213,"D"),'05 APU'!$1:$1048576,9,)),0)</f>
        <v>0</v>
      </c>
      <c r="J3213" s="90">
        <f t="shared" si="101"/>
        <v>0</v>
      </c>
      <c r="K3213" s="297" t="str">
        <f>IFERROR(VLOOKUP(CONCATENATE($A3213,"C"),'05 APU'!$1:$1048576,9,),"")</f>
        <v/>
      </c>
      <c r="L3213" s="297" t="str">
        <f>IFERROR(VLOOKUP(CONCATENATE($A3213,"B"),'05 APU'!$1:$1048576,9,),"")</f>
        <v/>
      </c>
      <c r="M3213" s="297" t="str">
        <f>IFERROR(VLOOKUP(CONCATENATE($A3213,"A"),'05 APU'!$1:$1048576,9,),"")</f>
        <v/>
      </c>
      <c r="N3213" s="86"/>
      <c r="O3213" s="90">
        <f>IFERROR(VLOOKUP(CONCATENATE($A3213,"D"),'05 APU'!$T:$AB,9,),0)</f>
        <v>0</v>
      </c>
      <c r="P3213" s="90">
        <f t="shared" si="102"/>
        <v>0</v>
      </c>
      <c r="Q3213" s="90">
        <f>IFERROR(VLOOKUP(CONCATENATE($A3213,"C"),'05 APU'!$T:$AB,9,),0)</f>
        <v>0</v>
      </c>
      <c r="R3213" s="90">
        <f>IFERROR(VLOOKUP(CONCATENATE($A3213,"B"),'05 APU'!$T:$AB,9,),0)</f>
        <v>0</v>
      </c>
      <c r="S3213" s="90">
        <f>IFERROR(VLOOKUP(CONCATENATE($A3213,"A"),'05 APU'!$T:$AB,9,),0)</f>
        <v>0</v>
      </c>
      <c r="U3213" s="421"/>
      <c r="V3213" s="424"/>
      <c r="W3213" s="429"/>
    </row>
    <row r="3214" spans="1:23" x14ac:dyDescent="0.25">
      <c r="A3214" s="88">
        <v>3204</v>
      </c>
      <c r="B3214" s="347"/>
      <c r="C3214" s="348"/>
      <c r="D3214" s="89" t="str">
        <f>IFERROR(VLOOKUP(CONCATENATE($A3214,"T"),'05 APU'!$1:$1048576,3,),"")</f>
        <v/>
      </c>
      <c r="E3214" s="89" t="str">
        <f>IFERROR(VLOOKUP(CONCATENATE($A3214,"T2"),'05 APU'!$1:$1048576,3,),"")</f>
        <v/>
      </c>
      <c r="F3214" s="89" t="str">
        <f>IFERROR(VLOOKUP(CONCATENATE($A3214,"T3"),'05 APU'!$1:$1048576,3,),"")</f>
        <v/>
      </c>
      <c r="G3214" s="350"/>
      <c r="H3214" s="351"/>
      <c r="I3214" s="90">
        <f>IFERROR((VLOOKUP(CONCATENATE($A3214,"D"),'05 APU'!$1:$1048576,9,)),0)</f>
        <v>0</v>
      </c>
      <c r="J3214" s="90">
        <f t="shared" si="101"/>
        <v>0</v>
      </c>
      <c r="K3214" s="297" t="str">
        <f>IFERROR(VLOOKUP(CONCATENATE($A3214,"C"),'05 APU'!$1:$1048576,9,),"")</f>
        <v/>
      </c>
      <c r="L3214" s="297" t="str">
        <f>IFERROR(VLOOKUP(CONCATENATE($A3214,"B"),'05 APU'!$1:$1048576,9,),"")</f>
        <v/>
      </c>
      <c r="M3214" s="297" t="str">
        <f>IFERROR(VLOOKUP(CONCATENATE($A3214,"A"),'05 APU'!$1:$1048576,9,),"")</f>
        <v/>
      </c>
      <c r="N3214" s="86"/>
      <c r="O3214" s="90">
        <f>IFERROR(VLOOKUP(CONCATENATE($A3214,"D"),'05 APU'!$T:$AB,9,),0)</f>
        <v>0</v>
      </c>
      <c r="P3214" s="90">
        <f t="shared" si="102"/>
        <v>0</v>
      </c>
      <c r="Q3214" s="90">
        <f>IFERROR(VLOOKUP(CONCATENATE($A3214,"C"),'05 APU'!$T:$AB,9,),0)</f>
        <v>0</v>
      </c>
      <c r="R3214" s="90">
        <f>IFERROR(VLOOKUP(CONCATENATE($A3214,"B"),'05 APU'!$T:$AB,9,),0)</f>
        <v>0</v>
      </c>
      <c r="S3214" s="90">
        <f>IFERROR(VLOOKUP(CONCATENATE($A3214,"A"),'05 APU'!$T:$AB,9,),0)</f>
        <v>0</v>
      </c>
    </row>
    <row r="3215" spans="1:23" x14ac:dyDescent="0.25">
      <c r="A3215" s="88">
        <v>3205</v>
      </c>
      <c r="B3215" s="347"/>
      <c r="C3215" s="348"/>
      <c r="D3215" s="89" t="str">
        <f>IFERROR(VLOOKUP(CONCATENATE($A3215,"T"),'05 APU'!$1:$1048576,3,),"")</f>
        <v/>
      </c>
      <c r="E3215" s="89" t="str">
        <f>IFERROR(VLOOKUP(CONCATENATE($A3215,"T2"),'05 APU'!$1:$1048576,3,),"")</f>
        <v/>
      </c>
      <c r="F3215" s="89" t="str">
        <f>IFERROR(VLOOKUP(CONCATENATE($A3215,"T3"),'05 APU'!$1:$1048576,3,),"")</f>
        <v/>
      </c>
      <c r="G3215" s="350"/>
      <c r="H3215" s="351"/>
      <c r="I3215" s="90">
        <f>IFERROR((VLOOKUP(CONCATENATE($A3215,"D"),'05 APU'!$1:$1048576,9,)),0)</f>
        <v>0</v>
      </c>
      <c r="J3215" s="90">
        <f t="shared" si="101"/>
        <v>0</v>
      </c>
      <c r="K3215" s="297" t="str">
        <f>IFERROR(VLOOKUP(CONCATENATE($A3215,"C"),'05 APU'!$1:$1048576,9,),"")</f>
        <v/>
      </c>
      <c r="L3215" s="297" t="str">
        <f>IFERROR(VLOOKUP(CONCATENATE($A3215,"B"),'05 APU'!$1:$1048576,9,),"")</f>
        <v/>
      </c>
      <c r="M3215" s="297" t="str">
        <f>IFERROR(VLOOKUP(CONCATENATE($A3215,"A"),'05 APU'!$1:$1048576,9,),"")</f>
        <v/>
      </c>
      <c r="N3215" s="86"/>
      <c r="O3215" s="90">
        <f>IFERROR(VLOOKUP(CONCATENATE($A3215,"D"),'05 APU'!$T:$AB,9,),0)</f>
        <v>0</v>
      </c>
      <c r="P3215" s="90">
        <f t="shared" si="102"/>
        <v>0</v>
      </c>
      <c r="Q3215" s="90">
        <f>IFERROR(VLOOKUP(CONCATENATE($A3215,"C"),'05 APU'!$T:$AB,9,),0)</f>
        <v>0</v>
      </c>
      <c r="R3215" s="90">
        <f>IFERROR(VLOOKUP(CONCATENATE($A3215,"B"),'05 APU'!$T:$AB,9,),0)</f>
        <v>0</v>
      </c>
      <c r="S3215" s="90">
        <f>IFERROR(VLOOKUP(CONCATENATE($A3215,"A"),'05 APU'!$T:$AB,9,),0)</f>
        <v>0</v>
      </c>
    </row>
    <row r="3216" spans="1:23" x14ac:dyDescent="0.25">
      <c r="A3216" s="88">
        <v>3206</v>
      </c>
      <c r="B3216" s="347"/>
      <c r="C3216" s="348"/>
      <c r="D3216" s="89" t="str">
        <f>IFERROR(VLOOKUP(CONCATENATE($A3216,"T"),'05 APU'!$1:$1048576,3,),"")</f>
        <v/>
      </c>
      <c r="E3216" s="89" t="str">
        <f>IFERROR(VLOOKUP(CONCATENATE($A3216,"T2"),'05 APU'!$1:$1048576,3,),"")</f>
        <v/>
      </c>
      <c r="F3216" s="89" t="str">
        <f>IFERROR(VLOOKUP(CONCATENATE($A3216,"T3"),'05 APU'!$1:$1048576,3,),"")</f>
        <v/>
      </c>
      <c r="G3216" s="350"/>
      <c r="H3216" s="351"/>
      <c r="I3216" s="90">
        <f>IFERROR((VLOOKUP(CONCATENATE($A3216,"D"),'05 APU'!$1:$1048576,9,)),0)</f>
        <v>0</v>
      </c>
      <c r="J3216" s="90">
        <f t="shared" si="101"/>
        <v>0</v>
      </c>
      <c r="K3216" s="297" t="str">
        <f>IFERROR(VLOOKUP(CONCATENATE($A3216,"C"),'05 APU'!$1:$1048576,9,),"")</f>
        <v/>
      </c>
      <c r="L3216" s="297" t="str">
        <f>IFERROR(VLOOKUP(CONCATENATE($A3216,"B"),'05 APU'!$1:$1048576,9,),"")</f>
        <v/>
      </c>
      <c r="M3216" s="297" t="str">
        <f>IFERROR(VLOOKUP(CONCATENATE($A3216,"A"),'05 APU'!$1:$1048576,9,),"")</f>
        <v/>
      </c>
      <c r="N3216" s="86"/>
      <c r="O3216" s="90">
        <f>IFERROR(VLOOKUP(CONCATENATE($A3216,"D"),'05 APU'!$T:$AB,9,),0)</f>
        <v>0</v>
      </c>
      <c r="P3216" s="90">
        <f t="shared" si="102"/>
        <v>0</v>
      </c>
      <c r="Q3216" s="90">
        <f>IFERROR(VLOOKUP(CONCATENATE($A3216,"C"),'05 APU'!$T:$AB,9,),0)</f>
        <v>0</v>
      </c>
      <c r="R3216" s="90">
        <f>IFERROR(VLOOKUP(CONCATENATE($A3216,"B"),'05 APU'!$T:$AB,9,),0)</f>
        <v>0</v>
      </c>
      <c r="S3216" s="90">
        <f>IFERROR(VLOOKUP(CONCATENATE($A3216,"A"),'05 APU'!$T:$AB,9,),0)</f>
        <v>0</v>
      </c>
    </row>
    <row r="3217" spans="1:19" x14ac:dyDescent="0.25">
      <c r="A3217" s="88">
        <v>3207</v>
      </c>
      <c r="B3217" s="347"/>
      <c r="C3217" s="348"/>
      <c r="D3217" s="89" t="str">
        <f>IFERROR(VLOOKUP(CONCATENATE($A3217,"T"),'05 APU'!$1:$1048576,3,),"")</f>
        <v/>
      </c>
      <c r="E3217" s="89" t="str">
        <f>IFERROR(VLOOKUP(CONCATENATE($A3217,"T2"),'05 APU'!$1:$1048576,3,),"")</f>
        <v/>
      </c>
      <c r="F3217" s="89" t="str">
        <f>IFERROR(VLOOKUP(CONCATENATE($A3217,"T3"),'05 APU'!$1:$1048576,3,),"")</f>
        <v/>
      </c>
      <c r="G3217" s="350"/>
      <c r="H3217" s="351"/>
      <c r="I3217" s="90">
        <f>IFERROR((VLOOKUP(CONCATENATE($A3217,"D"),'05 APU'!$1:$1048576,9,)),0)</f>
        <v>0</v>
      </c>
      <c r="J3217" s="90">
        <f t="shared" si="101"/>
        <v>0</v>
      </c>
      <c r="K3217" s="297" t="str">
        <f>IFERROR(VLOOKUP(CONCATENATE($A3217,"C"),'05 APU'!$1:$1048576,9,),"")</f>
        <v/>
      </c>
      <c r="L3217" s="297" t="str">
        <f>IFERROR(VLOOKUP(CONCATENATE($A3217,"B"),'05 APU'!$1:$1048576,9,),"")</f>
        <v/>
      </c>
      <c r="M3217" s="297" t="str">
        <f>IFERROR(VLOOKUP(CONCATENATE($A3217,"A"),'05 APU'!$1:$1048576,9,),"")</f>
        <v/>
      </c>
      <c r="N3217" s="86"/>
      <c r="O3217" s="90">
        <f>IFERROR(VLOOKUP(CONCATENATE($A3217,"D"),'05 APU'!$T:$AB,9,),0)</f>
        <v>0</v>
      </c>
      <c r="P3217" s="90">
        <f t="shared" si="102"/>
        <v>0</v>
      </c>
      <c r="Q3217" s="90">
        <f>IFERROR(VLOOKUP(CONCATENATE($A3217,"C"),'05 APU'!$T:$AB,9,),0)</f>
        <v>0</v>
      </c>
      <c r="R3217" s="90">
        <f>IFERROR(VLOOKUP(CONCATENATE($A3217,"B"),'05 APU'!$T:$AB,9,),0)</f>
        <v>0</v>
      </c>
      <c r="S3217" s="90">
        <f>IFERROR(VLOOKUP(CONCATENATE($A3217,"A"),'05 APU'!$T:$AB,9,),0)</f>
        <v>0</v>
      </c>
    </row>
    <row r="3218" spans="1:19" x14ac:dyDescent="0.25">
      <c r="A3218" s="88">
        <v>3208</v>
      </c>
      <c r="B3218" s="347"/>
      <c r="C3218" s="348"/>
      <c r="D3218" s="89" t="str">
        <f>IFERROR(VLOOKUP(CONCATENATE($A3218,"T"),'05 APU'!$1:$1048576,3,),"")</f>
        <v/>
      </c>
      <c r="E3218" s="89" t="str">
        <f>IFERROR(VLOOKUP(CONCATENATE($A3218,"T2"),'05 APU'!$1:$1048576,3,),"")</f>
        <v/>
      </c>
      <c r="F3218" s="89" t="str">
        <f>IFERROR(VLOOKUP(CONCATENATE($A3218,"T3"),'05 APU'!$1:$1048576,3,),"")</f>
        <v/>
      </c>
      <c r="G3218" s="350"/>
      <c r="H3218" s="351"/>
      <c r="I3218" s="90">
        <f>IFERROR((VLOOKUP(CONCATENATE($A3218,"D"),'05 APU'!$1:$1048576,9,)),0)</f>
        <v>0</v>
      </c>
      <c r="J3218" s="90">
        <f t="shared" si="101"/>
        <v>0</v>
      </c>
      <c r="K3218" s="297" t="str">
        <f>IFERROR(VLOOKUP(CONCATENATE($A3218,"C"),'05 APU'!$1:$1048576,9,),"")</f>
        <v/>
      </c>
      <c r="L3218" s="297" t="str">
        <f>IFERROR(VLOOKUP(CONCATENATE($A3218,"B"),'05 APU'!$1:$1048576,9,),"")</f>
        <v/>
      </c>
      <c r="M3218" s="297" t="str">
        <f>IFERROR(VLOOKUP(CONCATENATE($A3218,"A"),'05 APU'!$1:$1048576,9,),"")</f>
        <v/>
      </c>
      <c r="N3218" s="86"/>
      <c r="O3218" s="90">
        <f>IFERROR(VLOOKUP(CONCATENATE($A3218,"D"),'05 APU'!$T:$AB,9,),0)</f>
        <v>0</v>
      </c>
      <c r="P3218" s="90">
        <f t="shared" si="102"/>
        <v>0</v>
      </c>
      <c r="Q3218" s="90">
        <f>IFERROR(VLOOKUP(CONCATENATE($A3218,"C"),'05 APU'!$T:$AB,9,),0)</f>
        <v>0</v>
      </c>
      <c r="R3218" s="90">
        <f>IFERROR(VLOOKUP(CONCATENATE($A3218,"B"),'05 APU'!$T:$AB,9,),0)</f>
        <v>0</v>
      </c>
      <c r="S3218" s="90">
        <f>IFERROR(VLOOKUP(CONCATENATE($A3218,"A"),'05 APU'!$T:$AB,9,),0)</f>
        <v>0</v>
      </c>
    </row>
    <row r="3219" spans="1:19" x14ac:dyDescent="0.25">
      <c r="A3219" s="88">
        <v>3209</v>
      </c>
      <c r="B3219" s="347"/>
      <c r="C3219" s="348"/>
      <c r="D3219" s="89" t="str">
        <f>IFERROR(VLOOKUP(CONCATENATE($A3219,"T"),'05 APU'!$1:$1048576,3,),"")</f>
        <v/>
      </c>
      <c r="E3219" s="89" t="str">
        <f>IFERROR(VLOOKUP(CONCATENATE($A3219,"T2"),'05 APU'!$1:$1048576,3,),"")</f>
        <v/>
      </c>
      <c r="F3219" s="89" t="str">
        <f>IFERROR(VLOOKUP(CONCATENATE($A3219,"T3"),'05 APU'!$1:$1048576,3,),"")</f>
        <v/>
      </c>
      <c r="G3219" s="350"/>
      <c r="H3219" s="351"/>
      <c r="I3219" s="90">
        <f>IFERROR((VLOOKUP(CONCATENATE($A3219,"D"),'05 APU'!$1:$1048576,9,)),0)</f>
        <v>0</v>
      </c>
      <c r="J3219" s="90">
        <f t="shared" si="101"/>
        <v>0</v>
      </c>
      <c r="K3219" s="297" t="str">
        <f>IFERROR(VLOOKUP(CONCATENATE($A3219,"C"),'05 APU'!$1:$1048576,9,),"")</f>
        <v/>
      </c>
      <c r="L3219" s="297" t="str">
        <f>IFERROR(VLOOKUP(CONCATENATE($A3219,"B"),'05 APU'!$1:$1048576,9,),"")</f>
        <v/>
      </c>
      <c r="M3219" s="297" t="str">
        <f>IFERROR(VLOOKUP(CONCATENATE($A3219,"A"),'05 APU'!$1:$1048576,9,),"")</f>
        <v/>
      </c>
      <c r="N3219" s="86"/>
      <c r="O3219" s="90">
        <f>IFERROR(VLOOKUP(CONCATENATE($A3219,"D"),'05 APU'!$T:$AB,9,),0)</f>
        <v>0</v>
      </c>
      <c r="P3219" s="90">
        <f t="shared" si="102"/>
        <v>0</v>
      </c>
      <c r="Q3219" s="90">
        <f>IFERROR(VLOOKUP(CONCATENATE($A3219,"C"),'05 APU'!$T:$AB,9,),0)</f>
        <v>0</v>
      </c>
      <c r="R3219" s="90">
        <f>IFERROR(VLOOKUP(CONCATENATE($A3219,"B"),'05 APU'!$T:$AB,9,),0)</f>
        <v>0</v>
      </c>
      <c r="S3219" s="90">
        <f>IFERROR(VLOOKUP(CONCATENATE($A3219,"A"),'05 APU'!$T:$AB,9,),0)</f>
        <v>0</v>
      </c>
    </row>
    <row r="3220" spans="1:19" x14ac:dyDescent="0.25">
      <c r="A3220" s="88">
        <v>3210</v>
      </c>
      <c r="B3220" s="347"/>
      <c r="C3220" s="348"/>
      <c r="D3220" s="89" t="str">
        <f>IFERROR(VLOOKUP(CONCATENATE($A3220,"T"),'05 APU'!$1:$1048576,3,),"")</f>
        <v/>
      </c>
      <c r="E3220" s="89" t="str">
        <f>IFERROR(VLOOKUP(CONCATENATE($A3220,"T2"),'05 APU'!$1:$1048576,3,),"")</f>
        <v/>
      </c>
      <c r="F3220" s="89" t="str">
        <f>IFERROR(VLOOKUP(CONCATENATE($A3220,"T3"),'05 APU'!$1:$1048576,3,),"")</f>
        <v/>
      </c>
      <c r="G3220" s="350"/>
      <c r="H3220" s="351"/>
      <c r="I3220" s="90">
        <f>IFERROR((VLOOKUP(CONCATENATE($A3220,"D"),'05 APU'!$1:$1048576,9,)),0)</f>
        <v>0</v>
      </c>
      <c r="J3220" s="90">
        <f t="shared" si="101"/>
        <v>0</v>
      </c>
      <c r="K3220" s="297" t="str">
        <f>IFERROR(VLOOKUP(CONCATENATE($A3220,"C"),'05 APU'!$1:$1048576,9,),"")</f>
        <v/>
      </c>
      <c r="L3220" s="297" t="str">
        <f>IFERROR(VLOOKUP(CONCATENATE($A3220,"B"),'05 APU'!$1:$1048576,9,),"")</f>
        <v/>
      </c>
      <c r="M3220" s="297" t="str">
        <f>IFERROR(VLOOKUP(CONCATENATE($A3220,"A"),'05 APU'!$1:$1048576,9,),"")</f>
        <v/>
      </c>
      <c r="N3220" s="86"/>
      <c r="O3220" s="90">
        <f>IFERROR(VLOOKUP(CONCATENATE($A3220,"D"),'05 APU'!$T:$AB,9,),0)</f>
        <v>0</v>
      </c>
      <c r="P3220" s="90">
        <f t="shared" si="102"/>
        <v>0</v>
      </c>
      <c r="Q3220" s="90">
        <f>IFERROR(VLOOKUP(CONCATENATE($A3220,"C"),'05 APU'!$T:$AB,9,),0)</f>
        <v>0</v>
      </c>
      <c r="R3220" s="90">
        <f>IFERROR(VLOOKUP(CONCATENATE($A3220,"B"),'05 APU'!$T:$AB,9,),0)</f>
        <v>0</v>
      </c>
      <c r="S3220" s="90">
        <f>IFERROR(VLOOKUP(CONCATENATE($A3220,"A"),'05 APU'!$T:$AB,9,),0)</f>
        <v>0</v>
      </c>
    </row>
    <row r="3221" spans="1:19" x14ac:dyDescent="0.25">
      <c r="A3221" s="88">
        <v>3211</v>
      </c>
      <c r="B3221" s="347"/>
      <c r="C3221" s="348"/>
      <c r="D3221" s="89" t="str">
        <f>IFERROR(VLOOKUP(CONCATENATE($A3221,"T"),'05 APU'!$1:$1048576,3,),"")</f>
        <v/>
      </c>
      <c r="E3221" s="89" t="str">
        <f>IFERROR(VLOOKUP(CONCATENATE($A3221,"T2"),'05 APU'!$1:$1048576,3,),"")</f>
        <v/>
      </c>
      <c r="F3221" s="89" t="str">
        <f>IFERROR(VLOOKUP(CONCATENATE($A3221,"T3"),'05 APU'!$1:$1048576,3,),"")</f>
        <v/>
      </c>
      <c r="G3221" s="350"/>
      <c r="H3221" s="351"/>
      <c r="I3221" s="90">
        <f>IFERROR((VLOOKUP(CONCATENATE($A3221,"D"),'05 APU'!$1:$1048576,9,)),0)</f>
        <v>0</v>
      </c>
      <c r="J3221" s="90">
        <f t="shared" si="101"/>
        <v>0</v>
      </c>
      <c r="K3221" s="297" t="str">
        <f>IFERROR(VLOOKUP(CONCATENATE($A3221,"C"),'05 APU'!$1:$1048576,9,),"")</f>
        <v/>
      </c>
      <c r="L3221" s="297" t="str">
        <f>IFERROR(VLOOKUP(CONCATENATE($A3221,"B"),'05 APU'!$1:$1048576,9,),"")</f>
        <v/>
      </c>
      <c r="M3221" s="297" t="str">
        <f>IFERROR(VLOOKUP(CONCATENATE($A3221,"A"),'05 APU'!$1:$1048576,9,),"")</f>
        <v/>
      </c>
      <c r="N3221" s="86"/>
      <c r="O3221" s="90">
        <f>IFERROR(VLOOKUP(CONCATENATE($A3221,"D"),'05 APU'!$T:$AB,9,),0)</f>
        <v>0</v>
      </c>
      <c r="P3221" s="90">
        <f t="shared" si="102"/>
        <v>0</v>
      </c>
      <c r="Q3221" s="90">
        <f>IFERROR(VLOOKUP(CONCATENATE($A3221,"C"),'05 APU'!$T:$AB,9,),0)</f>
        <v>0</v>
      </c>
      <c r="R3221" s="90">
        <f>IFERROR(VLOOKUP(CONCATENATE($A3221,"B"),'05 APU'!$T:$AB,9,),0)</f>
        <v>0</v>
      </c>
      <c r="S3221" s="90">
        <f>IFERROR(VLOOKUP(CONCATENATE($A3221,"A"),'05 APU'!$T:$AB,9,),0)</f>
        <v>0</v>
      </c>
    </row>
    <row r="3222" spans="1:19" x14ac:dyDescent="0.25">
      <c r="A3222" s="88">
        <v>3212</v>
      </c>
      <c r="B3222" s="347"/>
      <c r="C3222" s="348"/>
      <c r="D3222" s="89" t="str">
        <f>IFERROR(VLOOKUP(CONCATENATE($A3222,"T"),'05 APU'!$1:$1048576,3,),"")</f>
        <v/>
      </c>
      <c r="E3222" s="89" t="str">
        <f>IFERROR(VLOOKUP(CONCATENATE($A3222,"T2"),'05 APU'!$1:$1048576,3,),"")</f>
        <v/>
      </c>
      <c r="F3222" s="89" t="str">
        <f>IFERROR(VLOOKUP(CONCATENATE($A3222,"T3"),'05 APU'!$1:$1048576,3,),"")</f>
        <v/>
      </c>
      <c r="G3222" s="350"/>
      <c r="H3222" s="351"/>
      <c r="I3222" s="90">
        <f>IFERROR((VLOOKUP(CONCATENATE($A3222,"D"),'05 APU'!$1:$1048576,9,)),0)</f>
        <v>0</v>
      </c>
      <c r="J3222" s="90">
        <f t="shared" si="101"/>
        <v>0</v>
      </c>
      <c r="K3222" s="297" t="str">
        <f>IFERROR(VLOOKUP(CONCATENATE($A3222,"C"),'05 APU'!$1:$1048576,9,),"")</f>
        <v/>
      </c>
      <c r="L3222" s="297" t="str">
        <f>IFERROR(VLOOKUP(CONCATENATE($A3222,"B"),'05 APU'!$1:$1048576,9,),"")</f>
        <v/>
      </c>
      <c r="M3222" s="297" t="str">
        <f>IFERROR(VLOOKUP(CONCATENATE($A3222,"A"),'05 APU'!$1:$1048576,9,),"")</f>
        <v/>
      </c>
      <c r="N3222" s="86"/>
      <c r="O3222" s="90">
        <f>IFERROR(VLOOKUP(CONCATENATE($A3222,"D"),'05 APU'!$T:$AB,9,),0)</f>
        <v>0</v>
      </c>
      <c r="P3222" s="90">
        <f t="shared" si="102"/>
        <v>0</v>
      </c>
      <c r="Q3222" s="90">
        <f>IFERROR(VLOOKUP(CONCATENATE($A3222,"C"),'05 APU'!$T:$AB,9,),0)</f>
        <v>0</v>
      </c>
      <c r="R3222" s="90">
        <f>IFERROR(VLOOKUP(CONCATENATE($A3222,"B"),'05 APU'!$T:$AB,9,),0)</f>
        <v>0</v>
      </c>
      <c r="S3222" s="90">
        <f>IFERROR(VLOOKUP(CONCATENATE($A3222,"A"),'05 APU'!$T:$AB,9,),0)</f>
        <v>0</v>
      </c>
    </row>
    <row r="3223" spans="1:19" x14ac:dyDescent="0.25">
      <c r="A3223" s="88">
        <v>3213</v>
      </c>
      <c r="B3223" s="347"/>
      <c r="C3223" s="348"/>
      <c r="D3223" s="89" t="str">
        <f>IFERROR(VLOOKUP(CONCATENATE($A3223,"T"),'05 APU'!$1:$1048576,3,),"")</f>
        <v/>
      </c>
      <c r="E3223" s="89" t="str">
        <f>IFERROR(VLOOKUP(CONCATENATE($A3223,"T2"),'05 APU'!$1:$1048576,3,),"")</f>
        <v/>
      </c>
      <c r="F3223" s="89" t="str">
        <f>IFERROR(VLOOKUP(CONCATENATE($A3223,"T3"),'05 APU'!$1:$1048576,3,),"")</f>
        <v/>
      </c>
      <c r="G3223" s="350"/>
      <c r="H3223" s="351"/>
      <c r="I3223" s="90">
        <f>IFERROR((VLOOKUP(CONCATENATE($A3223,"D"),'05 APU'!$1:$1048576,9,)),0)</f>
        <v>0</v>
      </c>
      <c r="J3223" s="90">
        <f t="shared" si="101"/>
        <v>0</v>
      </c>
      <c r="K3223" s="297" t="str">
        <f>IFERROR(VLOOKUP(CONCATENATE($A3223,"C"),'05 APU'!$1:$1048576,9,),"")</f>
        <v/>
      </c>
      <c r="L3223" s="297" t="str">
        <f>IFERROR(VLOOKUP(CONCATENATE($A3223,"B"),'05 APU'!$1:$1048576,9,),"")</f>
        <v/>
      </c>
      <c r="M3223" s="297" t="str">
        <f>IFERROR(VLOOKUP(CONCATENATE($A3223,"A"),'05 APU'!$1:$1048576,9,),"")</f>
        <v/>
      </c>
      <c r="N3223" s="86"/>
      <c r="O3223" s="90">
        <f>IFERROR(VLOOKUP(CONCATENATE($A3223,"D"),'05 APU'!$T:$AB,9,),0)</f>
        <v>0</v>
      </c>
      <c r="P3223" s="90">
        <f t="shared" si="102"/>
        <v>0</v>
      </c>
      <c r="Q3223" s="90">
        <f>IFERROR(VLOOKUP(CONCATENATE($A3223,"C"),'05 APU'!$T:$AB,9,),0)</f>
        <v>0</v>
      </c>
      <c r="R3223" s="90">
        <f>IFERROR(VLOOKUP(CONCATENATE($A3223,"B"),'05 APU'!$T:$AB,9,),0)</f>
        <v>0</v>
      </c>
      <c r="S3223" s="90">
        <f>IFERROR(VLOOKUP(CONCATENATE($A3223,"A"),'05 APU'!$T:$AB,9,),0)</f>
        <v>0</v>
      </c>
    </row>
    <row r="3224" spans="1:19" x14ac:dyDescent="0.25">
      <c r="A3224" s="88">
        <v>3214</v>
      </c>
      <c r="B3224" s="347"/>
      <c r="C3224" s="348"/>
      <c r="D3224" s="89" t="str">
        <f>IFERROR(VLOOKUP(CONCATENATE($A3224,"T"),'05 APU'!$1:$1048576,3,),"")</f>
        <v/>
      </c>
      <c r="E3224" s="89" t="str">
        <f>IFERROR(VLOOKUP(CONCATENATE($A3224,"T2"),'05 APU'!$1:$1048576,3,),"")</f>
        <v/>
      </c>
      <c r="F3224" s="89" t="str">
        <f>IFERROR(VLOOKUP(CONCATENATE($A3224,"T3"),'05 APU'!$1:$1048576,3,),"")</f>
        <v/>
      </c>
      <c r="G3224" s="350"/>
      <c r="H3224" s="351"/>
      <c r="I3224" s="90">
        <f>IFERROR((VLOOKUP(CONCATENATE($A3224,"D"),'05 APU'!$1:$1048576,9,)),0)</f>
        <v>0</v>
      </c>
      <c r="J3224" s="90">
        <f t="shared" si="101"/>
        <v>0</v>
      </c>
      <c r="K3224" s="297" t="str">
        <f>IFERROR(VLOOKUP(CONCATENATE($A3224,"C"),'05 APU'!$1:$1048576,9,),"")</f>
        <v/>
      </c>
      <c r="L3224" s="297" t="str">
        <f>IFERROR(VLOOKUP(CONCATENATE($A3224,"B"),'05 APU'!$1:$1048576,9,),"")</f>
        <v/>
      </c>
      <c r="M3224" s="297" t="str">
        <f>IFERROR(VLOOKUP(CONCATENATE($A3224,"A"),'05 APU'!$1:$1048576,9,),"")</f>
        <v/>
      </c>
      <c r="N3224" s="86"/>
      <c r="O3224" s="90">
        <f>IFERROR(VLOOKUP(CONCATENATE($A3224,"D"),'05 APU'!$T:$AB,9,),0)</f>
        <v>0</v>
      </c>
      <c r="P3224" s="90">
        <f t="shared" si="102"/>
        <v>0</v>
      </c>
      <c r="Q3224" s="90">
        <f>IFERROR(VLOOKUP(CONCATENATE($A3224,"C"),'05 APU'!$T:$AB,9,),0)</f>
        <v>0</v>
      </c>
      <c r="R3224" s="90">
        <f>IFERROR(VLOOKUP(CONCATENATE($A3224,"B"),'05 APU'!$T:$AB,9,),0)</f>
        <v>0</v>
      </c>
      <c r="S3224" s="90">
        <f>IFERROR(VLOOKUP(CONCATENATE($A3224,"A"),'05 APU'!$T:$AB,9,),0)</f>
        <v>0</v>
      </c>
    </row>
    <row r="3225" spans="1:19" x14ac:dyDescent="0.25">
      <c r="A3225" s="88">
        <v>3215</v>
      </c>
      <c r="B3225" s="347"/>
      <c r="C3225" s="348"/>
      <c r="D3225" s="89" t="str">
        <f>IFERROR(VLOOKUP(CONCATENATE($A3225,"T"),'05 APU'!$1:$1048576,3,),"")</f>
        <v/>
      </c>
      <c r="E3225" s="89" t="str">
        <f>IFERROR(VLOOKUP(CONCATENATE($A3225,"T2"),'05 APU'!$1:$1048576,3,),"")</f>
        <v/>
      </c>
      <c r="F3225" s="89" t="str">
        <f>IFERROR(VLOOKUP(CONCATENATE($A3225,"T3"),'05 APU'!$1:$1048576,3,),"")</f>
        <v/>
      </c>
      <c r="G3225" s="350"/>
      <c r="H3225" s="351"/>
      <c r="I3225" s="90">
        <f>IFERROR((VLOOKUP(CONCATENATE($A3225,"D"),'05 APU'!$1:$1048576,9,)),0)</f>
        <v>0</v>
      </c>
      <c r="J3225" s="90">
        <f t="shared" si="101"/>
        <v>0</v>
      </c>
      <c r="K3225" s="297" t="str">
        <f>IFERROR(VLOOKUP(CONCATENATE($A3225,"C"),'05 APU'!$1:$1048576,9,),"")</f>
        <v/>
      </c>
      <c r="L3225" s="297" t="str">
        <f>IFERROR(VLOOKUP(CONCATENATE($A3225,"B"),'05 APU'!$1:$1048576,9,),"")</f>
        <v/>
      </c>
      <c r="M3225" s="297" t="str">
        <f>IFERROR(VLOOKUP(CONCATENATE($A3225,"A"),'05 APU'!$1:$1048576,9,),"")</f>
        <v/>
      </c>
      <c r="N3225" s="86"/>
      <c r="O3225" s="90">
        <f>IFERROR(VLOOKUP(CONCATENATE($A3225,"D"),'05 APU'!$T:$AB,9,),0)</f>
        <v>0</v>
      </c>
      <c r="P3225" s="90">
        <f t="shared" si="102"/>
        <v>0</v>
      </c>
      <c r="Q3225" s="90">
        <f>IFERROR(VLOOKUP(CONCATENATE($A3225,"C"),'05 APU'!$T:$AB,9,),0)</f>
        <v>0</v>
      </c>
      <c r="R3225" s="90">
        <f>IFERROR(VLOOKUP(CONCATENATE($A3225,"B"),'05 APU'!$T:$AB,9,),0)</f>
        <v>0</v>
      </c>
      <c r="S3225" s="90">
        <f>IFERROR(VLOOKUP(CONCATENATE($A3225,"A"),'05 APU'!$T:$AB,9,),0)</f>
        <v>0</v>
      </c>
    </row>
    <row r="3226" spans="1:19" x14ac:dyDescent="0.25">
      <c r="A3226" s="88">
        <v>3216</v>
      </c>
      <c r="B3226" s="347"/>
      <c r="C3226" s="348"/>
      <c r="D3226" s="89" t="str">
        <f>IFERROR(VLOOKUP(CONCATENATE($A3226,"T"),'05 APU'!$1:$1048576,3,),"")</f>
        <v/>
      </c>
      <c r="E3226" s="89" t="str">
        <f>IFERROR(VLOOKUP(CONCATENATE($A3226,"T2"),'05 APU'!$1:$1048576,3,),"")</f>
        <v/>
      </c>
      <c r="F3226" s="89" t="str">
        <f>IFERROR(VLOOKUP(CONCATENATE($A3226,"T3"),'05 APU'!$1:$1048576,3,),"")</f>
        <v/>
      </c>
      <c r="G3226" s="350"/>
      <c r="H3226" s="351"/>
      <c r="I3226" s="90">
        <f>IFERROR((VLOOKUP(CONCATENATE($A3226,"D"),'05 APU'!$1:$1048576,9,)),0)</f>
        <v>0</v>
      </c>
      <c r="J3226" s="90">
        <f t="shared" si="101"/>
        <v>0</v>
      </c>
      <c r="K3226" s="297" t="str">
        <f>IFERROR(VLOOKUP(CONCATENATE($A3226,"C"),'05 APU'!$1:$1048576,9,),"")</f>
        <v/>
      </c>
      <c r="L3226" s="297" t="str">
        <f>IFERROR(VLOOKUP(CONCATENATE($A3226,"B"),'05 APU'!$1:$1048576,9,),"")</f>
        <v/>
      </c>
      <c r="M3226" s="297" t="str">
        <f>IFERROR(VLOOKUP(CONCATENATE($A3226,"A"),'05 APU'!$1:$1048576,9,),"")</f>
        <v/>
      </c>
      <c r="N3226" s="86"/>
      <c r="O3226" s="90">
        <f>IFERROR(VLOOKUP(CONCATENATE($A3226,"D"),'05 APU'!$T:$AB,9,),0)</f>
        <v>0</v>
      </c>
      <c r="P3226" s="90">
        <f t="shared" si="102"/>
        <v>0</v>
      </c>
      <c r="Q3226" s="90">
        <f>IFERROR(VLOOKUP(CONCATENATE($A3226,"C"),'05 APU'!$T:$AB,9,),0)</f>
        <v>0</v>
      </c>
      <c r="R3226" s="90">
        <f>IFERROR(VLOOKUP(CONCATENATE($A3226,"B"),'05 APU'!$T:$AB,9,),0)</f>
        <v>0</v>
      </c>
      <c r="S3226" s="90">
        <f>IFERROR(VLOOKUP(CONCATENATE($A3226,"A"),'05 APU'!$T:$AB,9,),0)</f>
        <v>0</v>
      </c>
    </row>
    <row r="3227" spans="1:19" x14ac:dyDescent="0.25">
      <c r="A3227" s="88">
        <v>3217</v>
      </c>
      <c r="B3227" s="347"/>
      <c r="C3227" s="348"/>
      <c r="D3227" s="89" t="str">
        <f>IFERROR(VLOOKUP(CONCATENATE($A3227,"T"),'05 APU'!$1:$1048576,3,),"")</f>
        <v/>
      </c>
      <c r="E3227" s="89" t="str">
        <f>IFERROR(VLOOKUP(CONCATENATE($A3227,"T2"),'05 APU'!$1:$1048576,3,),"")</f>
        <v/>
      </c>
      <c r="F3227" s="89" t="str">
        <f>IFERROR(VLOOKUP(CONCATENATE($A3227,"T3"),'05 APU'!$1:$1048576,3,),"")</f>
        <v/>
      </c>
      <c r="G3227" s="350"/>
      <c r="H3227" s="351"/>
      <c r="I3227" s="90">
        <f>IFERROR((VLOOKUP(CONCATENATE($A3227,"D"),'05 APU'!$1:$1048576,9,)),0)</f>
        <v>0</v>
      </c>
      <c r="J3227" s="90">
        <f t="shared" si="101"/>
        <v>0</v>
      </c>
      <c r="K3227" s="297" t="str">
        <f>IFERROR(VLOOKUP(CONCATENATE($A3227,"C"),'05 APU'!$1:$1048576,9,),"")</f>
        <v/>
      </c>
      <c r="L3227" s="297" t="str">
        <f>IFERROR(VLOOKUP(CONCATENATE($A3227,"B"),'05 APU'!$1:$1048576,9,),"")</f>
        <v/>
      </c>
      <c r="M3227" s="297" t="str">
        <f>IFERROR(VLOOKUP(CONCATENATE($A3227,"A"),'05 APU'!$1:$1048576,9,),"")</f>
        <v/>
      </c>
      <c r="N3227" s="86"/>
      <c r="O3227" s="90">
        <f>IFERROR(VLOOKUP(CONCATENATE($A3227,"D"),'05 APU'!$T:$AB,9,),0)</f>
        <v>0</v>
      </c>
      <c r="P3227" s="90">
        <f t="shared" si="102"/>
        <v>0</v>
      </c>
      <c r="Q3227" s="90">
        <f>IFERROR(VLOOKUP(CONCATENATE($A3227,"C"),'05 APU'!$T:$AB,9,),0)</f>
        <v>0</v>
      </c>
      <c r="R3227" s="90">
        <f>IFERROR(VLOOKUP(CONCATENATE($A3227,"B"),'05 APU'!$T:$AB,9,),0)</f>
        <v>0</v>
      </c>
      <c r="S3227" s="90">
        <f>IFERROR(VLOOKUP(CONCATENATE($A3227,"A"),'05 APU'!$T:$AB,9,),0)</f>
        <v>0</v>
      </c>
    </row>
    <row r="3228" spans="1:19" x14ac:dyDescent="0.25">
      <c r="A3228" s="88">
        <v>3218</v>
      </c>
      <c r="B3228" s="347"/>
      <c r="C3228" s="348"/>
      <c r="D3228" s="89" t="str">
        <f>IFERROR(VLOOKUP(CONCATENATE($A3228,"T"),'05 APU'!$1:$1048576,3,),"")</f>
        <v/>
      </c>
      <c r="E3228" s="89" t="str">
        <f>IFERROR(VLOOKUP(CONCATENATE($A3228,"T2"),'05 APU'!$1:$1048576,3,),"")</f>
        <v/>
      </c>
      <c r="F3228" s="89" t="str">
        <f>IFERROR(VLOOKUP(CONCATENATE($A3228,"T3"),'05 APU'!$1:$1048576,3,),"")</f>
        <v/>
      </c>
      <c r="G3228" s="350"/>
      <c r="H3228" s="351"/>
      <c r="I3228" s="90">
        <f>IFERROR((VLOOKUP(CONCATENATE($A3228,"D"),'05 APU'!$1:$1048576,9,)),0)</f>
        <v>0</v>
      </c>
      <c r="J3228" s="90">
        <f t="shared" si="101"/>
        <v>0</v>
      </c>
      <c r="K3228" s="297" t="str">
        <f>IFERROR(VLOOKUP(CONCATENATE($A3228,"C"),'05 APU'!$1:$1048576,9,),"")</f>
        <v/>
      </c>
      <c r="L3228" s="297" t="str">
        <f>IFERROR(VLOOKUP(CONCATENATE($A3228,"B"),'05 APU'!$1:$1048576,9,),"")</f>
        <v/>
      </c>
      <c r="M3228" s="297" t="str">
        <f>IFERROR(VLOOKUP(CONCATENATE($A3228,"A"),'05 APU'!$1:$1048576,9,),"")</f>
        <v/>
      </c>
      <c r="N3228" s="86"/>
      <c r="O3228" s="90">
        <f>IFERROR(VLOOKUP(CONCATENATE($A3228,"D"),'05 APU'!$T:$AB,9,),0)</f>
        <v>0</v>
      </c>
      <c r="P3228" s="90">
        <f t="shared" si="102"/>
        <v>0</v>
      </c>
      <c r="Q3228" s="90">
        <f>IFERROR(VLOOKUP(CONCATENATE($A3228,"C"),'05 APU'!$T:$AB,9,),0)</f>
        <v>0</v>
      </c>
      <c r="R3228" s="90">
        <f>IFERROR(VLOOKUP(CONCATENATE($A3228,"B"),'05 APU'!$T:$AB,9,),0)</f>
        <v>0</v>
      </c>
      <c r="S3228" s="90">
        <f>IFERROR(VLOOKUP(CONCATENATE($A3228,"A"),'05 APU'!$T:$AB,9,),0)</f>
        <v>0</v>
      </c>
    </row>
    <row r="3229" spans="1:19" x14ac:dyDescent="0.25">
      <c r="A3229" s="88">
        <v>3219</v>
      </c>
      <c r="B3229" s="347"/>
      <c r="C3229" s="348"/>
      <c r="D3229" s="89" t="str">
        <f>IFERROR(VLOOKUP(CONCATENATE($A3229,"T"),'05 APU'!$1:$1048576,3,),"")</f>
        <v/>
      </c>
      <c r="E3229" s="89" t="str">
        <f>IFERROR(VLOOKUP(CONCATENATE($A3229,"T2"),'05 APU'!$1:$1048576,3,),"")</f>
        <v/>
      </c>
      <c r="F3229" s="89" t="str">
        <f>IFERROR(VLOOKUP(CONCATENATE($A3229,"T3"),'05 APU'!$1:$1048576,3,),"")</f>
        <v/>
      </c>
      <c r="G3229" s="350"/>
      <c r="H3229" s="351"/>
      <c r="I3229" s="90">
        <f>IFERROR((VLOOKUP(CONCATENATE($A3229,"D"),'05 APU'!$1:$1048576,9,)),0)</f>
        <v>0</v>
      </c>
      <c r="J3229" s="90">
        <f t="shared" si="101"/>
        <v>0</v>
      </c>
      <c r="K3229" s="297" t="str">
        <f>IFERROR(VLOOKUP(CONCATENATE($A3229,"C"),'05 APU'!$1:$1048576,9,),"")</f>
        <v/>
      </c>
      <c r="L3229" s="297" t="str">
        <f>IFERROR(VLOOKUP(CONCATENATE($A3229,"B"),'05 APU'!$1:$1048576,9,),"")</f>
        <v/>
      </c>
      <c r="M3229" s="297" t="str">
        <f>IFERROR(VLOOKUP(CONCATENATE($A3229,"A"),'05 APU'!$1:$1048576,9,),"")</f>
        <v/>
      </c>
      <c r="N3229" s="86"/>
      <c r="O3229" s="90">
        <f>IFERROR(VLOOKUP(CONCATENATE($A3229,"D"),'05 APU'!$T:$AB,9,),0)</f>
        <v>0</v>
      </c>
      <c r="P3229" s="90">
        <f t="shared" si="102"/>
        <v>0</v>
      </c>
      <c r="Q3229" s="90">
        <f>IFERROR(VLOOKUP(CONCATENATE($A3229,"C"),'05 APU'!$T:$AB,9,),0)</f>
        <v>0</v>
      </c>
      <c r="R3229" s="90">
        <f>IFERROR(VLOOKUP(CONCATENATE($A3229,"B"),'05 APU'!$T:$AB,9,),0)</f>
        <v>0</v>
      </c>
      <c r="S3229" s="90">
        <f>IFERROR(VLOOKUP(CONCATENATE($A3229,"A"),'05 APU'!$T:$AB,9,),0)</f>
        <v>0</v>
      </c>
    </row>
    <row r="3230" spans="1:19" x14ac:dyDescent="0.25">
      <c r="A3230" s="88">
        <v>3220</v>
      </c>
      <c r="B3230" s="347"/>
      <c r="C3230" s="348"/>
      <c r="D3230" s="89" t="str">
        <f>IFERROR(VLOOKUP(CONCATENATE($A3230,"T"),'05 APU'!$1:$1048576,3,),"")</f>
        <v/>
      </c>
      <c r="E3230" s="89" t="str">
        <f>IFERROR(VLOOKUP(CONCATENATE($A3230,"T2"),'05 APU'!$1:$1048576,3,),"")</f>
        <v/>
      </c>
      <c r="F3230" s="89" t="str">
        <f>IFERROR(VLOOKUP(CONCATENATE($A3230,"T3"),'05 APU'!$1:$1048576,3,),"")</f>
        <v/>
      </c>
      <c r="G3230" s="350"/>
      <c r="H3230" s="351"/>
      <c r="I3230" s="90">
        <f>IFERROR((VLOOKUP(CONCATENATE($A3230,"D"),'05 APU'!$1:$1048576,9,)),0)</f>
        <v>0</v>
      </c>
      <c r="J3230" s="90">
        <f t="shared" si="101"/>
        <v>0</v>
      </c>
      <c r="K3230" s="297" t="str">
        <f>IFERROR(VLOOKUP(CONCATENATE($A3230,"C"),'05 APU'!$1:$1048576,9,),"")</f>
        <v/>
      </c>
      <c r="L3230" s="297" t="str">
        <f>IFERROR(VLOOKUP(CONCATENATE($A3230,"B"),'05 APU'!$1:$1048576,9,),"")</f>
        <v/>
      </c>
      <c r="M3230" s="297" t="str">
        <f>IFERROR(VLOOKUP(CONCATENATE($A3230,"A"),'05 APU'!$1:$1048576,9,),"")</f>
        <v/>
      </c>
      <c r="N3230" s="86"/>
      <c r="O3230" s="90">
        <f>IFERROR(VLOOKUP(CONCATENATE($A3230,"D"),'05 APU'!$T:$AB,9,),0)</f>
        <v>0</v>
      </c>
      <c r="P3230" s="90">
        <f t="shared" si="102"/>
        <v>0</v>
      </c>
      <c r="Q3230" s="90">
        <f>IFERROR(VLOOKUP(CONCATENATE($A3230,"C"),'05 APU'!$T:$AB,9,),0)</f>
        <v>0</v>
      </c>
      <c r="R3230" s="90">
        <f>IFERROR(VLOOKUP(CONCATENATE($A3230,"B"),'05 APU'!$T:$AB,9,),0)</f>
        <v>0</v>
      </c>
      <c r="S3230" s="90">
        <f>IFERROR(VLOOKUP(CONCATENATE($A3230,"A"),'05 APU'!$T:$AB,9,),0)</f>
        <v>0</v>
      </c>
    </row>
    <row r="3231" spans="1:19" x14ac:dyDescent="0.25">
      <c r="A3231" s="88">
        <v>3221</v>
      </c>
      <c r="B3231" s="347"/>
      <c r="C3231" s="348"/>
      <c r="D3231" s="89" t="str">
        <f>IFERROR(VLOOKUP(CONCATENATE($A3231,"T"),'05 APU'!$1:$1048576,3,),"")</f>
        <v/>
      </c>
      <c r="E3231" s="89" t="str">
        <f>IFERROR(VLOOKUP(CONCATENATE($A3231,"T2"),'05 APU'!$1:$1048576,3,),"")</f>
        <v/>
      </c>
      <c r="F3231" s="89" t="str">
        <f>IFERROR(VLOOKUP(CONCATENATE($A3231,"T3"),'05 APU'!$1:$1048576,3,),"")</f>
        <v/>
      </c>
      <c r="G3231" s="350"/>
      <c r="H3231" s="351"/>
      <c r="I3231" s="90">
        <f>IFERROR((VLOOKUP(CONCATENATE($A3231,"D"),'05 APU'!$1:$1048576,9,)),0)</f>
        <v>0</v>
      </c>
      <c r="J3231" s="90">
        <f t="shared" si="101"/>
        <v>0</v>
      </c>
      <c r="K3231" s="297" t="str">
        <f>IFERROR(VLOOKUP(CONCATENATE($A3231,"C"),'05 APU'!$1:$1048576,9,),"")</f>
        <v/>
      </c>
      <c r="L3231" s="297" t="str">
        <f>IFERROR(VLOOKUP(CONCATENATE($A3231,"B"),'05 APU'!$1:$1048576,9,),"")</f>
        <v/>
      </c>
      <c r="M3231" s="297" t="str">
        <f>IFERROR(VLOOKUP(CONCATENATE($A3231,"A"),'05 APU'!$1:$1048576,9,),"")</f>
        <v/>
      </c>
      <c r="N3231" s="86"/>
      <c r="O3231" s="90">
        <f>IFERROR(VLOOKUP(CONCATENATE($A3231,"D"),'05 APU'!$T:$AB,9,),0)</f>
        <v>0</v>
      </c>
      <c r="P3231" s="90">
        <f t="shared" si="102"/>
        <v>0</v>
      </c>
      <c r="Q3231" s="90">
        <f>IFERROR(VLOOKUP(CONCATENATE($A3231,"C"),'05 APU'!$T:$AB,9,),0)</f>
        <v>0</v>
      </c>
      <c r="R3231" s="90">
        <f>IFERROR(VLOOKUP(CONCATENATE($A3231,"B"),'05 APU'!$T:$AB,9,),0)</f>
        <v>0</v>
      </c>
      <c r="S3231" s="90">
        <f>IFERROR(VLOOKUP(CONCATENATE($A3231,"A"),'05 APU'!$T:$AB,9,),0)</f>
        <v>0</v>
      </c>
    </row>
    <row r="3232" spans="1:19" x14ac:dyDescent="0.25">
      <c r="A3232" s="88">
        <v>3222</v>
      </c>
      <c r="B3232" s="347"/>
      <c r="C3232" s="348"/>
      <c r="D3232" s="89" t="str">
        <f>IFERROR(VLOOKUP(CONCATENATE($A3232,"T"),'05 APU'!$1:$1048576,3,),"")</f>
        <v/>
      </c>
      <c r="E3232" s="89" t="str">
        <f>IFERROR(VLOOKUP(CONCATENATE($A3232,"T2"),'05 APU'!$1:$1048576,3,),"")</f>
        <v/>
      </c>
      <c r="F3232" s="89" t="str">
        <f>IFERROR(VLOOKUP(CONCATENATE($A3232,"T3"),'05 APU'!$1:$1048576,3,),"")</f>
        <v/>
      </c>
      <c r="G3232" s="350"/>
      <c r="H3232" s="351"/>
      <c r="I3232" s="90">
        <f>IFERROR((VLOOKUP(CONCATENATE($A3232,"D"),'05 APU'!$1:$1048576,9,)),0)</f>
        <v>0</v>
      </c>
      <c r="J3232" s="90">
        <f t="shared" si="101"/>
        <v>0</v>
      </c>
      <c r="K3232" s="297" t="str">
        <f>IFERROR(VLOOKUP(CONCATENATE($A3232,"C"),'05 APU'!$1:$1048576,9,),"")</f>
        <v/>
      </c>
      <c r="L3232" s="297" t="str">
        <f>IFERROR(VLOOKUP(CONCATENATE($A3232,"B"),'05 APU'!$1:$1048576,9,),"")</f>
        <v/>
      </c>
      <c r="M3232" s="297" t="str">
        <f>IFERROR(VLOOKUP(CONCATENATE($A3232,"A"),'05 APU'!$1:$1048576,9,),"")</f>
        <v/>
      </c>
      <c r="N3232" s="86"/>
      <c r="O3232" s="90">
        <f>IFERROR(VLOOKUP(CONCATENATE($A3232,"D"),'05 APU'!$T:$AB,9,),0)</f>
        <v>0</v>
      </c>
      <c r="P3232" s="90">
        <f t="shared" si="102"/>
        <v>0</v>
      </c>
      <c r="Q3232" s="90">
        <f>IFERROR(VLOOKUP(CONCATENATE($A3232,"C"),'05 APU'!$T:$AB,9,),0)</f>
        <v>0</v>
      </c>
      <c r="R3232" s="90">
        <f>IFERROR(VLOOKUP(CONCATENATE($A3232,"B"),'05 APU'!$T:$AB,9,),0)</f>
        <v>0</v>
      </c>
      <c r="S3232" s="90">
        <f>IFERROR(VLOOKUP(CONCATENATE($A3232,"A"),'05 APU'!$T:$AB,9,),0)</f>
        <v>0</v>
      </c>
    </row>
    <row r="3233" spans="1:19" x14ac:dyDescent="0.25">
      <c r="A3233" s="88">
        <v>3223</v>
      </c>
      <c r="B3233" s="347"/>
      <c r="C3233" s="348"/>
      <c r="D3233" s="89" t="str">
        <f>IFERROR(VLOOKUP(CONCATENATE($A3233,"T"),'05 APU'!$1:$1048576,3,),"")</f>
        <v/>
      </c>
      <c r="E3233" s="89" t="str">
        <f>IFERROR(VLOOKUP(CONCATENATE($A3233,"T2"),'05 APU'!$1:$1048576,3,),"")</f>
        <v/>
      </c>
      <c r="F3233" s="89" t="str">
        <f>IFERROR(VLOOKUP(CONCATENATE($A3233,"T3"),'05 APU'!$1:$1048576,3,),"")</f>
        <v/>
      </c>
      <c r="G3233" s="350"/>
      <c r="H3233" s="351"/>
      <c r="I3233" s="90">
        <f>IFERROR((VLOOKUP(CONCATENATE($A3233,"D"),'05 APU'!$1:$1048576,9,)),0)</f>
        <v>0</v>
      </c>
      <c r="J3233" s="90">
        <f t="shared" si="101"/>
        <v>0</v>
      </c>
      <c r="K3233" s="297" t="str">
        <f>IFERROR(VLOOKUP(CONCATENATE($A3233,"C"),'05 APU'!$1:$1048576,9,),"")</f>
        <v/>
      </c>
      <c r="L3233" s="297" t="str">
        <f>IFERROR(VLOOKUP(CONCATENATE($A3233,"B"),'05 APU'!$1:$1048576,9,),"")</f>
        <v/>
      </c>
      <c r="M3233" s="297" t="str">
        <f>IFERROR(VLOOKUP(CONCATENATE($A3233,"A"),'05 APU'!$1:$1048576,9,),"")</f>
        <v/>
      </c>
      <c r="N3233" s="86"/>
      <c r="O3233" s="90">
        <f>IFERROR(VLOOKUP(CONCATENATE($A3233,"D"),'05 APU'!$T:$AB,9,),0)</f>
        <v>0</v>
      </c>
      <c r="P3233" s="90">
        <f t="shared" si="102"/>
        <v>0</v>
      </c>
      <c r="Q3233" s="90">
        <f>IFERROR(VLOOKUP(CONCATENATE($A3233,"C"),'05 APU'!$T:$AB,9,),0)</f>
        <v>0</v>
      </c>
      <c r="R3233" s="90">
        <f>IFERROR(VLOOKUP(CONCATENATE($A3233,"B"),'05 APU'!$T:$AB,9,),0)</f>
        <v>0</v>
      </c>
      <c r="S3233" s="90">
        <f>IFERROR(VLOOKUP(CONCATENATE($A3233,"A"),'05 APU'!$T:$AB,9,),0)</f>
        <v>0</v>
      </c>
    </row>
    <row r="3234" spans="1:19" x14ac:dyDescent="0.25">
      <c r="A3234" s="88">
        <v>3224</v>
      </c>
      <c r="B3234" s="347"/>
      <c r="C3234" s="348"/>
      <c r="D3234" s="89" t="str">
        <f>IFERROR(VLOOKUP(CONCATENATE($A3234,"T"),'05 APU'!$1:$1048576,3,),"")</f>
        <v/>
      </c>
      <c r="E3234" s="89" t="str">
        <f>IFERROR(VLOOKUP(CONCATENATE($A3234,"T2"),'05 APU'!$1:$1048576,3,),"")</f>
        <v/>
      </c>
      <c r="F3234" s="89" t="str">
        <f>IFERROR(VLOOKUP(CONCATENATE($A3234,"T3"),'05 APU'!$1:$1048576,3,),"")</f>
        <v/>
      </c>
      <c r="G3234" s="350"/>
      <c r="H3234" s="351"/>
      <c r="I3234" s="90">
        <f>IFERROR((VLOOKUP(CONCATENATE($A3234,"D"),'05 APU'!$1:$1048576,9,)),0)</f>
        <v>0</v>
      </c>
      <c r="J3234" s="90">
        <f t="shared" si="101"/>
        <v>0</v>
      </c>
      <c r="K3234" s="297" t="str">
        <f>IFERROR(VLOOKUP(CONCATENATE($A3234,"C"),'05 APU'!$1:$1048576,9,),"")</f>
        <v/>
      </c>
      <c r="L3234" s="297" t="str">
        <f>IFERROR(VLOOKUP(CONCATENATE($A3234,"B"),'05 APU'!$1:$1048576,9,),"")</f>
        <v/>
      </c>
      <c r="M3234" s="297" t="str">
        <f>IFERROR(VLOOKUP(CONCATENATE($A3234,"A"),'05 APU'!$1:$1048576,9,),"")</f>
        <v/>
      </c>
      <c r="N3234" s="86"/>
      <c r="O3234" s="90">
        <f>IFERROR(VLOOKUP(CONCATENATE($A3234,"D"),'05 APU'!$T:$AB,9,),0)</f>
        <v>0</v>
      </c>
      <c r="P3234" s="90">
        <f t="shared" si="102"/>
        <v>0</v>
      </c>
      <c r="Q3234" s="90">
        <f>IFERROR(VLOOKUP(CONCATENATE($A3234,"C"),'05 APU'!$T:$AB,9,),0)</f>
        <v>0</v>
      </c>
      <c r="R3234" s="90">
        <f>IFERROR(VLOOKUP(CONCATENATE($A3234,"B"),'05 APU'!$T:$AB,9,),0)</f>
        <v>0</v>
      </c>
      <c r="S3234" s="90">
        <f>IFERROR(VLOOKUP(CONCATENATE($A3234,"A"),'05 APU'!$T:$AB,9,),0)</f>
        <v>0</v>
      </c>
    </row>
    <row r="3235" spans="1:19" x14ac:dyDescent="0.25">
      <c r="A3235" s="88">
        <v>3225</v>
      </c>
      <c r="B3235" s="347"/>
      <c r="C3235" s="348"/>
      <c r="D3235" s="89" t="str">
        <f>IFERROR(VLOOKUP(CONCATENATE($A3235,"T"),'05 APU'!$1:$1048576,3,),"")</f>
        <v/>
      </c>
      <c r="E3235" s="89" t="str">
        <f>IFERROR(VLOOKUP(CONCATENATE($A3235,"T2"),'05 APU'!$1:$1048576,3,),"")</f>
        <v/>
      </c>
      <c r="F3235" s="89" t="str">
        <f>IFERROR(VLOOKUP(CONCATENATE($A3235,"T3"),'05 APU'!$1:$1048576,3,),"")</f>
        <v/>
      </c>
      <c r="G3235" s="350"/>
      <c r="H3235" s="351"/>
      <c r="I3235" s="90">
        <f>IFERROR((VLOOKUP(CONCATENATE($A3235,"D"),'05 APU'!$1:$1048576,9,)),0)</f>
        <v>0</v>
      </c>
      <c r="J3235" s="90">
        <f t="shared" si="101"/>
        <v>0</v>
      </c>
      <c r="K3235" s="297" t="str">
        <f>IFERROR(VLOOKUP(CONCATENATE($A3235,"C"),'05 APU'!$1:$1048576,9,),"")</f>
        <v/>
      </c>
      <c r="L3235" s="297" t="str">
        <f>IFERROR(VLOOKUP(CONCATENATE($A3235,"B"),'05 APU'!$1:$1048576,9,),"")</f>
        <v/>
      </c>
      <c r="M3235" s="297" t="str">
        <f>IFERROR(VLOOKUP(CONCATENATE($A3235,"A"),'05 APU'!$1:$1048576,9,),"")</f>
        <v/>
      </c>
      <c r="N3235" s="86"/>
      <c r="O3235" s="90">
        <f>IFERROR(VLOOKUP(CONCATENATE($A3235,"D"),'05 APU'!$T:$AB,9,),0)</f>
        <v>0</v>
      </c>
      <c r="P3235" s="90">
        <f t="shared" si="102"/>
        <v>0</v>
      </c>
      <c r="Q3235" s="90">
        <f>IFERROR(VLOOKUP(CONCATENATE($A3235,"C"),'05 APU'!$T:$AB,9,),0)</f>
        <v>0</v>
      </c>
      <c r="R3235" s="90">
        <f>IFERROR(VLOOKUP(CONCATENATE($A3235,"B"),'05 APU'!$T:$AB,9,),0)</f>
        <v>0</v>
      </c>
      <c r="S3235" s="90">
        <f>IFERROR(VLOOKUP(CONCATENATE($A3235,"A"),'05 APU'!$T:$AB,9,),0)</f>
        <v>0</v>
      </c>
    </row>
    <row r="3236" spans="1:19" x14ac:dyDescent="0.25">
      <c r="A3236" s="88">
        <v>3226</v>
      </c>
      <c r="B3236" s="347"/>
      <c r="C3236" s="348"/>
      <c r="D3236" s="89" t="str">
        <f>IFERROR(VLOOKUP(CONCATENATE($A3236,"T"),'05 APU'!$1:$1048576,3,),"")</f>
        <v/>
      </c>
      <c r="E3236" s="89" t="str">
        <f>IFERROR(VLOOKUP(CONCATENATE($A3236,"T2"),'05 APU'!$1:$1048576,3,),"")</f>
        <v/>
      </c>
      <c r="F3236" s="89" t="str">
        <f>IFERROR(VLOOKUP(CONCATENATE($A3236,"T3"),'05 APU'!$1:$1048576,3,),"")</f>
        <v/>
      </c>
      <c r="G3236" s="350"/>
      <c r="H3236" s="351"/>
      <c r="I3236" s="90">
        <f>IFERROR((VLOOKUP(CONCATENATE($A3236,"D"),'05 APU'!$1:$1048576,9,)),0)</f>
        <v>0</v>
      </c>
      <c r="J3236" s="90">
        <f t="shared" si="101"/>
        <v>0</v>
      </c>
      <c r="K3236" s="297" t="str">
        <f>IFERROR(VLOOKUP(CONCATENATE($A3236,"C"),'05 APU'!$1:$1048576,9,),"")</f>
        <v/>
      </c>
      <c r="L3236" s="297" t="str">
        <f>IFERROR(VLOOKUP(CONCATENATE($A3236,"B"),'05 APU'!$1:$1048576,9,),"")</f>
        <v/>
      </c>
      <c r="M3236" s="297" t="str">
        <f>IFERROR(VLOOKUP(CONCATENATE($A3236,"A"),'05 APU'!$1:$1048576,9,),"")</f>
        <v/>
      </c>
      <c r="N3236" s="86"/>
      <c r="O3236" s="90">
        <f>IFERROR(VLOOKUP(CONCATENATE($A3236,"D"),'05 APU'!$T:$AB,9,),0)</f>
        <v>0</v>
      </c>
      <c r="P3236" s="90">
        <f t="shared" si="102"/>
        <v>0</v>
      </c>
      <c r="Q3236" s="90">
        <f>IFERROR(VLOOKUP(CONCATENATE($A3236,"C"),'05 APU'!$T:$AB,9,),0)</f>
        <v>0</v>
      </c>
      <c r="R3236" s="90">
        <f>IFERROR(VLOOKUP(CONCATENATE($A3236,"B"),'05 APU'!$T:$AB,9,),0)</f>
        <v>0</v>
      </c>
      <c r="S3236" s="90">
        <f>IFERROR(VLOOKUP(CONCATENATE($A3236,"A"),'05 APU'!$T:$AB,9,),0)</f>
        <v>0</v>
      </c>
    </row>
    <row r="3237" spans="1:19" x14ac:dyDescent="0.25">
      <c r="A3237" s="88">
        <v>3227</v>
      </c>
      <c r="B3237" s="347"/>
      <c r="C3237" s="348"/>
      <c r="D3237" s="89" t="str">
        <f>IFERROR(VLOOKUP(CONCATENATE($A3237,"T"),'05 APU'!$1:$1048576,3,),"")</f>
        <v/>
      </c>
      <c r="E3237" s="89" t="str">
        <f>IFERROR(VLOOKUP(CONCATENATE($A3237,"T2"),'05 APU'!$1:$1048576,3,),"")</f>
        <v/>
      </c>
      <c r="F3237" s="89" t="str">
        <f>IFERROR(VLOOKUP(CONCATENATE($A3237,"T3"),'05 APU'!$1:$1048576,3,),"")</f>
        <v/>
      </c>
      <c r="G3237" s="350"/>
      <c r="H3237" s="351"/>
      <c r="I3237" s="90">
        <f>IFERROR((VLOOKUP(CONCATENATE($A3237,"D"),'05 APU'!$1:$1048576,9,)),0)</f>
        <v>0</v>
      </c>
      <c r="J3237" s="90">
        <f t="shared" si="101"/>
        <v>0</v>
      </c>
      <c r="K3237" s="297" t="str">
        <f>IFERROR(VLOOKUP(CONCATENATE($A3237,"C"),'05 APU'!$1:$1048576,9,),"")</f>
        <v/>
      </c>
      <c r="L3237" s="297" t="str">
        <f>IFERROR(VLOOKUP(CONCATENATE($A3237,"B"),'05 APU'!$1:$1048576,9,),"")</f>
        <v/>
      </c>
      <c r="M3237" s="297" t="str">
        <f>IFERROR(VLOOKUP(CONCATENATE($A3237,"A"),'05 APU'!$1:$1048576,9,),"")</f>
        <v/>
      </c>
      <c r="N3237" s="86"/>
      <c r="O3237" s="90">
        <f>IFERROR(VLOOKUP(CONCATENATE($A3237,"D"),'05 APU'!$T:$AB,9,),0)</f>
        <v>0</v>
      </c>
      <c r="P3237" s="90">
        <f t="shared" si="102"/>
        <v>0</v>
      </c>
      <c r="Q3237" s="90">
        <f>IFERROR(VLOOKUP(CONCATENATE($A3237,"C"),'05 APU'!$T:$AB,9,),0)</f>
        <v>0</v>
      </c>
      <c r="R3237" s="90">
        <f>IFERROR(VLOOKUP(CONCATENATE($A3237,"B"),'05 APU'!$T:$AB,9,),0)</f>
        <v>0</v>
      </c>
      <c r="S3237" s="90">
        <f>IFERROR(VLOOKUP(CONCATENATE($A3237,"A"),'05 APU'!$T:$AB,9,),0)</f>
        <v>0</v>
      </c>
    </row>
    <row r="3238" spans="1:19" x14ac:dyDescent="0.25">
      <c r="A3238" s="88">
        <v>3228</v>
      </c>
      <c r="B3238" s="347"/>
      <c r="C3238" s="348"/>
      <c r="D3238" s="89" t="str">
        <f>IFERROR(VLOOKUP(CONCATENATE($A3238,"T"),'05 APU'!$1:$1048576,3,),"")</f>
        <v/>
      </c>
      <c r="E3238" s="89" t="str">
        <f>IFERROR(VLOOKUP(CONCATENATE($A3238,"T2"),'05 APU'!$1:$1048576,3,),"")</f>
        <v/>
      </c>
      <c r="F3238" s="89" t="str">
        <f>IFERROR(VLOOKUP(CONCATENATE($A3238,"T3"),'05 APU'!$1:$1048576,3,),"")</f>
        <v/>
      </c>
      <c r="G3238" s="350"/>
      <c r="H3238" s="351"/>
      <c r="I3238" s="90">
        <f>IFERROR((VLOOKUP(CONCATENATE($A3238,"D"),'05 APU'!$1:$1048576,9,)),0)</f>
        <v>0</v>
      </c>
      <c r="J3238" s="90">
        <f t="shared" si="101"/>
        <v>0</v>
      </c>
      <c r="K3238" s="297" t="str">
        <f>IFERROR(VLOOKUP(CONCATENATE($A3238,"C"),'05 APU'!$1:$1048576,9,),"")</f>
        <v/>
      </c>
      <c r="L3238" s="297" t="str">
        <f>IFERROR(VLOOKUP(CONCATENATE($A3238,"B"),'05 APU'!$1:$1048576,9,),"")</f>
        <v/>
      </c>
      <c r="M3238" s="297" t="str">
        <f>IFERROR(VLOOKUP(CONCATENATE($A3238,"A"),'05 APU'!$1:$1048576,9,),"")</f>
        <v/>
      </c>
      <c r="N3238" s="86"/>
      <c r="O3238" s="90">
        <f>IFERROR(VLOOKUP(CONCATENATE($A3238,"D"),'05 APU'!$T:$AB,9,),0)</f>
        <v>0</v>
      </c>
      <c r="P3238" s="90">
        <f t="shared" si="102"/>
        <v>0</v>
      </c>
      <c r="Q3238" s="90">
        <f>IFERROR(VLOOKUP(CONCATENATE($A3238,"C"),'05 APU'!$T:$AB,9,),0)</f>
        <v>0</v>
      </c>
      <c r="R3238" s="90">
        <f>IFERROR(VLOOKUP(CONCATENATE($A3238,"B"),'05 APU'!$T:$AB,9,),0)</f>
        <v>0</v>
      </c>
      <c r="S3238" s="90">
        <f>IFERROR(VLOOKUP(CONCATENATE($A3238,"A"),'05 APU'!$T:$AB,9,),0)</f>
        <v>0</v>
      </c>
    </row>
    <row r="3239" spans="1:19" x14ac:dyDescent="0.25">
      <c r="A3239" s="88">
        <v>3229</v>
      </c>
      <c r="B3239" s="347"/>
      <c r="C3239" s="348"/>
      <c r="D3239" s="89" t="str">
        <f>IFERROR(VLOOKUP(CONCATENATE($A3239,"T"),'05 APU'!$1:$1048576,3,),"")</f>
        <v/>
      </c>
      <c r="E3239" s="89" t="str">
        <f>IFERROR(VLOOKUP(CONCATENATE($A3239,"T2"),'05 APU'!$1:$1048576,3,),"")</f>
        <v/>
      </c>
      <c r="F3239" s="89" t="str">
        <f>IFERROR(VLOOKUP(CONCATENATE($A3239,"T3"),'05 APU'!$1:$1048576,3,),"")</f>
        <v/>
      </c>
      <c r="G3239" s="350"/>
      <c r="H3239" s="351"/>
      <c r="I3239" s="90">
        <f>IFERROR((VLOOKUP(CONCATENATE($A3239,"D"),'05 APU'!$1:$1048576,9,)),0)</f>
        <v>0</v>
      </c>
      <c r="J3239" s="90">
        <f t="shared" si="101"/>
        <v>0</v>
      </c>
      <c r="K3239" s="297" t="str">
        <f>IFERROR(VLOOKUP(CONCATENATE($A3239,"C"),'05 APU'!$1:$1048576,9,),"")</f>
        <v/>
      </c>
      <c r="L3239" s="297" t="str">
        <f>IFERROR(VLOOKUP(CONCATENATE($A3239,"B"),'05 APU'!$1:$1048576,9,),"")</f>
        <v/>
      </c>
      <c r="M3239" s="297" t="str">
        <f>IFERROR(VLOOKUP(CONCATENATE($A3239,"A"),'05 APU'!$1:$1048576,9,),"")</f>
        <v/>
      </c>
      <c r="N3239" s="86"/>
      <c r="O3239" s="90">
        <f>IFERROR(VLOOKUP(CONCATENATE($A3239,"D"),'05 APU'!$T:$AB,9,),0)</f>
        <v>0</v>
      </c>
      <c r="P3239" s="90">
        <f t="shared" si="102"/>
        <v>0</v>
      </c>
      <c r="Q3239" s="90">
        <f>IFERROR(VLOOKUP(CONCATENATE($A3239,"C"),'05 APU'!$T:$AB,9,),0)</f>
        <v>0</v>
      </c>
      <c r="R3239" s="90">
        <f>IFERROR(VLOOKUP(CONCATENATE($A3239,"B"),'05 APU'!$T:$AB,9,),0)</f>
        <v>0</v>
      </c>
      <c r="S3239" s="90">
        <f>IFERROR(VLOOKUP(CONCATENATE($A3239,"A"),'05 APU'!$T:$AB,9,),0)</f>
        <v>0</v>
      </c>
    </row>
    <row r="3240" spans="1:19" x14ac:dyDescent="0.25">
      <c r="A3240" s="88">
        <v>3230</v>
      </c>
      <c r="B3240" s="347"/>
      <c r="C3240" s="348"/>
      <c r="D3240" s="89" t="str">
        <f>IFERROR(VLOOKUP(CONCATENATE($A3240,"T"),'05 APU'!$1:$1048576,3,),"")</f>
        <v/>
      </c>
      <c r="E3240" s="89" t="str">
        <f>IFERROR(VLOOKUP(CONCATENATE($A3240,"T2"),'05 APU'!$1:$1048576,3,),"")</f>
        <v/>
      </c>
      <c r="F3240" s="89" t="str">
        <f>IFERROR(VLOOKUP(CONCATENATE($A3240,"T3"),'05 APU'!$1:$1048576,3,),"")</f>
        <v/>
      </c>
      <c r="G3240" s="350"/>
      <c r="H3240" s="351"/>
      <c r="I3240" s="90">
        <f>IFERROR((VLOOKUP(CONCATENATE($A3240,"D"),'05 APU'!$1:$1048576,9,)),0)</f>
        <v>0</v>
      </c>
      <c r="J3240" s="90">
        <f t="shared" si="101"/>
        <v>0</v>
      </c>
      <c r="K3240" s="297" t="str">
        <f>IFERROR(VLOOKUP(CONCATENATE($A3240,"C"),'05 APU'!$1:$1048576,9,),"")</f>
        <v/>
      </c>
      <c r="L3240" s="297" t="str">
        <f>IFERROR(VLOOKUP(CONCATENATE($A3240,"B"),'05 APU'!$1:$1048576,9,),"")</f>
        <v/>
      </c>
      <c r="M3240" s="297" t="str">
        <f>IFERROR(VLOOKUP(CONCATENATE($A3240,"A"),'05 APU'!$1:$1048576,9,),"")</f>
        <v/>
      </c>
      <c r="N3240" s="86"/>
      <c r="O3240" s="90">
        <f>IFERROR(VLOOKUP(CONCATENATE($A3240,"D"),'05 APU'!$T:$AB,9,),0)</f>
        <v>0</v>
      </c>
      <c r="P3240" s="90">
        <f t="shared" si="102"/>
        <v>0</v>
      </c>
      <c r="Q3240" s="90">
        <f>IFERROR(VLOOKUP(CONCATENATE($A3240,"C"),'05 APU'!$T:$AB,9,),0)</f>
        <v>0</v>
      </c>
      <c r="R3240" s="90">
        <f>IFERROR(VLOOKUP(CONCATENATE($A3240,"B"),'05 APU'!$T:$AB,9,),0)</f>
        <v>0</v>
      </c>
      <c r="S3240" s="90">
        <f>IFERROR(VLOOKUP(CONCATENATE($A3240,"A"),'05 APU'!$T:$AB,9,),0)</f>
        <v>0</v>
      </c>
    </row>
    <row r="3241" spans="1:19" x14ac:dyDescent="0.25">
      <c r="A3241" s="88">
        <v>3231</v>
      </c>
      <c r="B3241" s="347"/>
      <c r="C3241" s="348"/>
      <c r="D3241" s="89" t="str">
        <f>IFERROR(VLOOKUP(CONCATENATE($A3241,"T"),'05 APU'!$1:$1048576,3,),"")</f>
        <v/>
      </c>
      <c r="E3241" s="89" t="str">
        <f>IFERROR(VLOOKUP(CONCATENATE($A3241,"T2"),'05 APU'!$1:$1048576,3,),"")</f>
        <v/>
      </c>
      <c r="F3241" s="89" t="str">
        <f>IFERROR(VLOOKUP(CONCATENATE($A3241,"T3"),'05 APU'!$1:$1048576,3,),"")</f>
        <v/>
      </c>
      <c r="G3241" s="350"/>
      <c r="H3241" s="351"/>
      <c r="I3241" s="90">
        <f>IFERROR((VLOOKUP(CONCATENATE($A3241,"D"),'05 APU'!$1:$1048576,9,)),0)</f>
        <v>0</v>
      </c>
      <c r="J3241" s="90">
        <f t="shared" si="101"/>
        <v>0</v>
      </c>
      <c r="K3241" s="297" t="str">
        <f>IFERROR(VLOOKUP(CONCATENATE($A3241,"C"),'05 APU'!$1:$1048576,9,),"")</f>
        <v/>
      </c>
      <c r="L3241" s="297" t="str">
        <f>IFERROR(VLOOKUP(CONCATENATE($A3241,"B"),'05 APU'!$1:$1048576,9,),"")</f>
        <v/>
      </c>
      <c r="M3241" s="297" t="str">
        <f>IFERROR(VLOOKUP(CONCATENATE($A3241,"A"),'05 APU'!$1:$1048576,9,),"")</f>
        <v/>
      </c>
      <c r="N3241" s="86"/>
      <c r="O3241" s="90">
        <f>IFERROR(VLOOKUP(CONCATENATE($A3241,"D"),'05 APU'!$T:$AB,9,),0)</f>
        <v>0</v>
      </c>
      <c r="P3241" s="90">
        <f t="shared" si="102"/>
        <v>0</v>
      </c>
      <c r="Q3241" s="90">
        <f>IFERROR(VLOOKUP(CONCATENATE($A3241,"C"),'05 APU'!$T:$AB,9,),0)</f>
        <v>0</v>
      </c>
      <c r="R3241" s="90">
        <f>IFERROR(VLOOKUP(CONCATENATE($A3241,"B"),'05 APU'!$T:$AB,9,),0)</f>
        <v>0</v>
      </c>
      <c r="S3241" s="90">
        <f>IFERROR(VLOOKUP(CONCATENATE($A3241,"A"),'05 APU'!$T:$AB,9,),0)</f>
        <v>0</v>
      </c>
    </row>
    <row r="3242" spans="1:19" x14ac:dyDescent="0.25">
      <c r="A3242" s="88">
        <v>3232</v>
      </c>
      <c r="B3242" s="347"/>
      <c r="C3242" s="348"/>
      <c r="D3242" s="89" t="str">
        <f>IFERROR(VLOOKUP(CONCATENATE($A3242,"T"),'05 APU'!$1:$1048576,3,),"")</f>
        <v/>
      </c>
      <c r="E3242" s="89" t="str">
        <f>IFERROR(VLOOKUP(CONCATENATE($A3242,"T2"),'05 APU'!$1:$1048576,3,),"")</f>
        <v/>
      </c>
      <c r="F3242" s="89" t="str">
        <f>IFERROR(VLOOKUP(CONCATENATE($A3242,"T3"),'05 APU'!$1:$1048576,3,),"")</f>
        <v/>
      </c>
      <c r="G3242" s="350"/>
      <c r="H3242" s="351"/>
      <c r="I3242" s="90">
        <f>IFERROR((VLOOKUP(CONCATENATE($A3242,"D"),'05 APU'!$1:$1048576,9,)),0)</f>
        <v>0</v>
      </c>
      <c r="J3242" s="90">
        <f t="shared" si="101"/>
        <v>0</v>
      </c>
      <c r="K3242" s="297" t="str">
        <f>IFERROR(VLOOKUP(CONCATENATE($A3242,"C"),'05 APU'!$1:$1048576,9,),"")</f>
        <v/>
      </c>
      <c r="L3242" s="297" t="str">
        <f>IFERROR(VLOOKUP(CONCATENATE($A3242,"B"),'05 APU'!$1:$1048576,9,),"")</f>
        <v/>
      </c>
      <c r="M3242" s="297" t="str">
        <f>IFERROR(VLOOKUP(CONCATENATE($A3242,"A"),'05 APU'!$1:$1048576,9,),"")</f>
        <v/>
      </c>
      <c r="N3242" s="86"/>
      <c r="O3242" s="90">
        <f>IFERROR(VLOOKUP(CONCATENATE($A3242,"D"),'05 APU'!$T:$AB,9,),0)</f>
        <v>0</v>
      </c>
      <c r="P3242" s="90">
        <f t="shared" si="102"/>
        <v>0</v>
      </c>
      <c r="Q3242" s="90">
        <f>IFERROR(VLOOKUP(CONCATENATE($A3242,"C"),'05 APU'!$T:$AB,9,),0)</f>
        <v>0</v>
      </c>
      <c r="R3242" s="90">
        <f>IFERROR(VLOOKUP(CONCATENATE($A3242,"B"),'05 APU'!$T:$AB,9,),0)</f>
        <v>0</v>
      </c>
      <c r="S3242" s="90">
        <f>IFERROR(VLOOKUP(CONCATENATE($A3242,"A"),'05 APU'!$T:$AB,9,),0)</f>
        <v>0</v>
      </c>
    </row>
    <row r="3243" spans="1:19" x14ac:dyDescent="0.25">
      <c r="A3243" s="88">
        <v>3233</v>
      </c>
      <c r="B3243" s="347"/>
      <c r="C3243" s="348"/>
      <c r="D3243" s="89" t="str">
        <f>IFERROR(VLOOKUP(CONCATENATE($A3243,"T"),'05 APU'!$1:$1048576,3,),"")</f>
        <v/>
      </c>
      <c r="E3243" s="89" t="str">
        <f>IFERROR(VLOOKUP(CONCATENATE($A3243,"T2"),'05 APU'!$1:$1048576,3,),"")</f>
        <v/>
      </c>
      <c r="F3243" s="89" t="str">
        <f>IFERROR(VLOOKUP(CONCATENATE($A3243,"T3"),'05 APU'!$1:$1048576,3,),"")</f>
        <v/>
      </c>
      <c r="G3243" s="350"/>
      <c r="H3243" s="351"/>
      <c r="I3243" s="90">
        <f>IFERROR((VLOOKUP(CONCATENATE($A3243,"D"),'05 APU'!$1:$1048576,9,)),0)</f>
        <v>0</v>
      </c>
      <c r="J3243" s="90">
        <f t="shared" si="101"/>
        <v>0</v>
      </c>
      <c r="K3243" s="297" t="str">
        <f>IFERROR(VLOOKUP(CONCATENATE($A3243,"C"),'05 APU'!$1:$1048576,9,),"")</f>
        <v/>
      </c>
      <c r="L3243" s="297" t="str">
        <f>IFERROR(VLOOKUP(CONCATENATE($A3243,"B"),'05 APU'!$1:$1048576,9,),"")</f>
        <v/>
      </c>
      <c r="M3243" s="297" t="str">
        <f>IFERROR(VLOOKUP(CONCATENATE($A3243,"A"),'05 APU'!$1:$1048576,9,),"")</f>
        <v/>
      </c>
      <c r="N3243" s="86"/>
      <c r="O3243" s="90">
        <f>IFERROR(VLOOKUP(CONCATENATE($A3243,"D"),'05 APU'!$T:$AB,9,),0)</f>
        <v>0</v>
      </c>
      <c r="P3243" s="90">
        <f t="shared" si="102"/>
        <v>0</v>
      </c>
      <c r="Q3243" s="90">
        <f>IFERROR(VLOOKUP(CONCATENATE($A3243,"C"),'05 APU'!$T:$AB,9,),0)</f>
        <v>0</v>
      </c>
      <c r="R3243" s="90">
        <f>IFERROR(VLOOKUP(CONCATENATE($A3243,"B"),'05 APU'!$T:$AB,9,),0)</f>
        <v>0</v>
      </c>
      <c r="S3243" s="90">
        <f>IFERROR(VLOOKUP(CONCATENATE($A3243,"A"),'05 APU'!$T:$AB,9,),0)</f>
        <v>0</v>
      </c>
    </row>
    <row r="3244" spans="1:19" x14ac:dyDescent="0.25">
      <c r="A3244" s="88">
        <v>3234</v>
      </c>
      <c r="B3244" s="347"/>
      <c r="C3244" s="348"/>
      <c r="D3244" s="89" t="str">
        <f>IFERROR(VLOOKUP(CONCATENATE($A3244,"T"),'05 APU'!$1:$1048576,3,),"")</f>
        <v/>
      </c>
      <c r="E3244" s="89" t="str">
        <f>IFERROR(VLOOKUP(CONCATENATE($A3244,"T2"),'05 APU'!$1:$1048576,3,),"")</f>
        <v/>
      </c>
      <c r="F3244" s="89" t="str">
        <f>IFERROR(VLOOKUP(CONCATENATE($A3244,"T3"),'05 APU'!$1:$1048576,3,),"")</f>
        <v/>
      </c>
      <c r="G3244" s="350"/>
      <c r="H3244" s="351"/>
      <c r="I3244" s="90">
        <f>IFERROR((VLOOKUP(CONCATENATE($A3244,"D"),'05 APU'!$1:$1048576,9,)),0)</f>
        <v>0</v>
      </c>
      <c r="J3244" s="90">
        <f t="shared" si="101"/>
        <v>0</v>
      </c>
      <c r="K3244" s="297" t="str">
        <f>IFERROR(VLOOKUP(CONCATENATE($A3244,"C"),'05 APU'!$1:$1048576,9,),"")</f>
        <v/>
      </c>
      <c r="L3244" s="297" t="str">
        <f>IFERROR(VLOOKUP(CONCATENATE($A3244,"B"),'05 APU'!$1:$1048576,9,),"")</f>
        <v/>
      </c>
      <c r="M3244" s="297" t="str">
        <f>IFERROR(VLOOKUP(CONCATENATE($A3244,"A"),'05 APU'!$1:$1048576,9,),"")</f>
        <v/>
      </c>
      <c r="N3244" s="86"/>
      <c r="O3244" s="90">
        <f>IFERROR(VLOOKUP(CONCATENATE($A3244,"D"),'05 APU'!$T:$AB,9,),0)</f>
        <v>0</v>
      </c>
      <c r="P3244" s="90">
        <f t="shared" si="102"/>
        <v>0</v>
      </c>
      <c r="Q3244" s="90">
        <f>IFERROR(VLOOKUP(CONCATENATE($A3244,"C"),'05 APU'!$T:$AB,9,),0)</f>
        <v>0</v>
      </c>
      <c r="R3244" s="90">
        <f>IFERROR(VLOOKUP(CONCATENATE($A3244,"B"),'05 APU'!$T:$AB,9,),0)</f>
        <v>0</v>
      </c>
      <c r="S3244" s="90">
        <f>IFERROR(VLOOKUP(CONCATENATE($A3244,"A"),'05 APU'!$T:$AB,9,),0)</f>
        <v>0</v>
      </c>
    </row>
    <row r="3245" spans="1:19" x14ac:dyDescent="0.25">
      <c r="A3245" s="88">
        <v>3235</v>
      </c>
      <c r="B3245" s="347"/>
      <c r="C3245" s="348"/>
      <c r="D3245" s="89" t="str">
        <f>IFERROR(VLOOKUP(CONCATENATE($A3245,"T"),'05 APU'!$1:$1048576,3,),"")</f>
        <v/>
      </c>
      <c r="E3245" s="89" t="str">
        <f>IFERROR(VLOOKUP(CONCATENATE($A3245,"T2"),'05 APU'!$1:$1048576,3,),"")</f>
        <v/>
      </c>
      <c r="F3245" s="89" t="str">
        <f>IFERROR(VLOOKUP(CONCATENATE($A3245,"T3"),'05 APU'!$1:$1048576,3,),"")</f>
        <v/>
      </c>
      <c r="G3245" s="350"/>
      <c r="H3245" s="351"/>
      <c r="I3245" s="90">
        <f>IFERROR((VLOOKUP(CONCATENATE($A3245,"D"),'05 APU'!$1:$1048576,9,)),0)</f>
        <v>0</v>
      </c>
      <c r="J3245" s="90">
        <f t="shared" si="101"/>
        <v>0</v>
      </c>
      <c r="K3245" s="297" t="str">
        <f>IFERROR(VLOOKUP(CONCATENATE($A3245,"C"),'05 APU'!$1:$1048576,9,),"")</f>
        <v/>
      </c>
      <c r="L3245" s="297" t="str">
        <f>IFERROR(VLOOKUP(CONCATENATE($A3245,"B"),'05 APU'!$1:$1048576,9,),"")</f>
        <v/>
      </c>
      <c r="M3245" s="297" t="str">
        <f>IFERROR(VLOOKUP(CONCATENATE($A3245,"A"),'05 APU'!$1:$1048576,9,),"")</f>
        <v/>
      </c>
      <c r="N3245" s="86"/>
      <c r="O3245" s="90">
        <f>IFERROR(VLOOKUP(CONCATENATE($A3245,"D"),'05 APU'!$T:$AB,9,),0)</f>
        <v>0</v>
      </c>
      <c r="P3245" s="90">
        <f t="shared" si="102"/>
        <v>0</v>
      </c>
      <c r="Q3245" s="90">
        <f>IFERROR(VLOOKUP(CONCATENATE($A3245,"C"),'05 APU'!$T:$AB,9,),0)</f>
        <v>0</v>
      </c>
      <c r="R3245" s="90">
        <f>IFERROR(VLOOKUP(CONCATENATE($A3245,"B"),'05 APU'!$T:$AB,9,),0)</f>
        <v>0</v>
      </c>
      <c r="S3245" s="90">
        <f>IFERROR(VLOOKUP(CONCATENATE($A3245,"A"),'05 APU'!$T:$AB,9,),0)</f>
        <v>0</v>
      </c>
    </row>
    <row r="3246" spans="1:19" x14ac:dyDescent="0.25">
      <c r="A3246" s="88">
        <v>3236</v>
      </c>
      <c r="B3246" s="347"/>
      <c r="C3246" s="348"/>
      <c r="D3246" s="89" t="str">
        <f>IFERROR(VLOOKUP(CONCATENATE($A3246,"T"),'05 APU'!$1:$1048576,3,),"")</f>
        <v/>
      </c>
      <c r="E3246" s="89" t="str">
        <f>IFERROR(VLOOKUP(CONCATENATE($A3246,"T2"),'05 APU'!$1:$1048576,3,),"")</f>
        <v/>
      </c>
      <c r="F3246" s="89" t="str">
        <f>IFERROR(VLOOKUP(CONCATENATE($A3246,"T3"),'05 APU'!$1:$1048576,3,),"")</f>
        <v/>
      </c>
      <c r="G3246" s="350"/>
      <c r="H3246" s="351"/>
      <c r="I3246" s="90">
        <f>IFERROR((VLOOKUP(CONCATENATE($A3246,"D"),'05 APU'!$1:$1048576,9,)),0)</f>
        <v>0</v>
      </c>
      <c r="J3246" s="90">
        <f t="shared" si="101"/>
        <v>0</v>
      </c>
      <c r="K3246" s="297" t="str">
        <f>IFERROR(VLOOKUP(CONCATENATE($A3246,"C"),'05 APU'!$1:$1048576,9,),"")</f>
        <v/>
      </c>
      <c r="L3246" s="297" t="str">
        <f>IFERROR(VLOOKUP(CONCATENATE($A3246,"B"),'05 APU'!$1:$1048576,9,),"")</f>
        <v/>
      </c>
      <c r="M3246" s="297" t="str">
        <f>IFERROR(VLOOKUP(CONCATENATE($A3246,"A"),'05 APU'!$1:$1048576,9,),"")</f>
        <v/>
      </c>
      <c r="N3246" s="86"/>
      <c r="O3246" s="90">
        <f>IFERROR(VLOOKUP(CONCATENATE($A3246,"D"),'05 APU'!$T:$AB,9,),0)</f>
        <v>0</v>
      </c>
      <c r="P3246" s="90">
        <f t="shared" si="102"/>
        <v>0</v>
      </c>
      <c r="Q3246" s="90">
        <f>IFERROR(VLOOKUP(CONCATENATE($A3246,"C"),'05 APU'!$T:$AB,9,),0)</f>
        <v>0</v>
      </c>
      <c r="R3246" s="90">
        <f>IFERROR(VLOOKUP(CONCATENATE($A3246,"B"),'05 APU'!$T:$AB,9,),0)</f>
        <v>0</v>
      </c>
      <c r="S3246" s="90">
        <f>IFERROR(VLOOKUP(CONCATENATE($A3246,"A"),'05 APU'!$T:$AB,9,),0)</f>
        <v>0</v>
      </c>
    </row>
    <row r="3247" spans="1:19" x14ac:dyDescent="0.25">
      <c r="A3247" s="88">
        <v>3237</v>
      </c>
      <c r="B3247" s="347"/>
      <c r="C3247" s="348"/>
      <c r="D3247" s="89" t="str">
        <f>IFERROR(VLOOKUP(CONCATENATE($A3247,"T"),'05 APU'!$1:$1048576,3,),"")</f>
        <v/>
      </c>
      <c r="E3247" s="89" t="str">
        <f>IFERROR(VLOOKUP(CONCATENATE($A3247,"T2"),'05 APU'!$1:$1048576,3,),"")</f>
        <v/>
      </c>
      <c r="F3247" s="89" t="str">
        <f>IFERROR(VLOOKUP(CONCATENATE($A3247,"T3"),'05 APU'!$1:$1048576,3,),"")</f>
        <v/>
      </c>
      <c r="G3247" s="350"/>
      <c r="H3247" s="351"/>
      <c r="I3247" s="90">
        <f>IFERROR((VLOOKUP(CONCATENATE($A3247,"D"),'05 APU'!$1:$1048576,9,)),0)</f>
        <v>0</v>
      </c>
      <c r="J3247" s="90">
        <f t="shared" si="101"/>
        <v>0</v>
      </c>
      <c r="K3247" s="297" t="str">
        <f>IFERROR(VLOOKUP(CONCATENATE($A3247,"C"),'05 APU'!$1:$1048576,9,),"")</f>
        <v/>
      </c>
      <c r="L3247" s="297" t="str">
        <f>IFERROR(VLOOKUP(CONCATENATE($A3247,"B"),'05 APU'!$1:$1048576,9,),"")</f>
        <v/>
      </c>
      <c r="M3247" s="297" t="str">
        <f>IFERROR(VLOOKUP(CONCATENATE($A3247,"A"),'05 APU'!$1:$1048576,9,),"")</f>
        <v/>
      </c>
      <c r="N3247" s="86"/>
      <c r="O3247" s="90">
        <f>IFERROR(VLOOKUP(CONCATENATE($A3247,"D"),'05 APU'!$T:$AB,9,),0)</f>
        <v>0</v>
      </c>
      <c r="P3247" s="90">
        <f t="shared" si="102"/>
        <v>0</v>
      </c>
      <c r="Q3247" s="90">
        <f>IFERROR(VLOOKUP(CONCATENATE($A3247,"C"),'05 APU'!$T:$AB,9,),0)</f>
        <v>0</v>
      </c>
      <c r="R3247" s="90">
        <f>IFERROR(VLOOKUP(CONCATENATE($A3247,"B"),'05 APU'!$T:$AB,9,),0)</f>
        <v>0</v>
      </c>
      <c r="S3247" s="90">
        <f>IFERROR(VLOOKUP(CONCATENATE($A3247,"A"),'05 APU'!$T:$AB,9,),0)</f>
        <v>0</v>
      </c>
    </row>
    <row r="3248" spans="1:19" x14ac:dyDescent="0.25">
      <c r="A3248" s="88">
        <v>3238</v>
      </c>
      <c r="B3248" s="347"/>
      <c r="C3248" s="348"/>
      <c r="D3248" s="89" t="str">
        <f>IFERROR(VLOOKUP(CONCATENATE($A3248,"T"),'05 APU'!$1:$1048576,3,),"")</f>
        <v/>
      </c>
      <c r="E3248" s="89" t="str">
        <f>IFERROR(VLOOKUP(CONCATENATE($A3248,"T2"),'05 APU'!$1:$1048576,3,),"")</f>
        <v/>
      </c>
      <c r="F3248" s="89" t="str">
        <f>IFERROR(VLOOKUP(CONCATENATE($A3248,"T3"),'05 APU'!$1:$1048576,3,),"")</f>
        <v/>
      </c>
      <c r="G3248" s="350"/>
      <c r="H3248" s="351"/>
      <c r="I3248" s="90">
        <f>IFERROR((VLOOKUP(CONCATENATE($A3248,"D"),'05 APU'!$1:$1048576,9,)),0)</f>
        <v>0</v>
      </c>
      <c r="J3248" s="90">
        <f t="shared" si="101"/>
        <v>0</v>
      </c>
      <c r="K3248" s="297" t="str">
        <f>IFERROR(VLOOKUP(CONCATENATE($A3248,"C"),'05 APU'!$1:$1048576,9,),"")</f>
        <v/>
      </c>
      <c r="L3248" s="297" t="str">
        <f>IFERROR(VLOOKUP(CONCATENATE($A3248,"B"),'05 APU'!$1:$1048576,9,),"")</f>
        <v/>
      </c>
      <c r="M3248" s="297" t="str">
        <f>IFERROR(VLOOKUP(CONCATENATE($A3248,"A"),'05 APU'!$1:$1048576,9,),"")</f>
        <v/>
      </c>
      <c r="N3248" s="86"/>
      <c r="O3248" s="90">
        <f>IFERROR(VLOOKUP(CONCATENATE($A3248,"D"),'05 APU'!$T:$AB,9,),0)</f>
        <v>0</v>
      </c>
      <c r="P3248" s="90">
        <f t="shared" si="102"/>
        <v>0</v>
      </c>
      <c r="Q3248" s="90">
        <f>IFERROR(VLOOKUP(CONCATENATE($A3248,"C"),'05 APU'!$T:$AB,9,),0)</f>
        <v>0</v>
      </c>
      <c r="R3248" s="90">
        <f>IFERROR(VLOOKUP(CONCATENATE($A3248,"B"),'05 APU'!$T:$AB,9,),0)</f>
        <v>0</v>
      </c>
      <c r="S3248" s="90">
        <f>IFERROR(VLOOKUP(CONCATENATE($A3248,"A"),'05 APU'!$T:$AB,9,),0)</f>
        <v>0</v>
      </c>
    </row>
    <row r="3249" spans="1:19" x14ac:dyDescent="0.25">
      <c r="A3249" s="88">
        <v>3239</v>
      </c>
      <c r="B3249" s="347"/>
      <c r="C3249" s="348"/>
      <c r="D3249" s="89" t="str">
        <f>IFERROR(VLOOKUP(CONCATENATE($A3249,"T"),'05 APU'!$1:$1048576,3,),"")</f>
        <v/>
      </c>
      <c r="E3249" s="89" t="str">
        <f>IFERROR(VLOOKUP(CONCATENATE($A3249,"T2"),'05 APU'!$1:$1048576,3,),"")</f>
        <v/>
      </c>
      <c r="F3249" s="89" t="str">
        <f>IFERROR(VLOOKUP(CONCATENATE($A3249,"T3"),'05 APU'!$1:$1048576,3,),"")</f>
        <v/>
      </c>
      <c r="G3249" s="350"/>
      <c r="H3249" s="351"/>
      <c r="I3249" s="90">
        <f>IFERROR((VLOOKUP(CONCATENATE($A3249,"D"),'05 APU'!$1:$1048576,9,)),0)</f>
        <v>0</v>
      </c>
      <c r="J3249" s="90">
        <f t="shared" si="101"/>
        <v>0</v>
      </c>
      <c r="K3249" s="297" t="str">
        <f>IFERROR(VLOOKUP(CONCATENATE($A3249,"C"),'05 APU'!$1:$1048576,9,),"")</f>
        <v/>
      </c>
      <c r="L3249" s="297" t="str">
        <f>IFERROR(VLOOKUP(CONCATENATE($A3249,"B"),'05 APU'!$1:$1048576,9,),"")</f>
        <v/>
      </c>
      <c r="M3249" s="297" t="str">
        <f>IFERROR(VLOOKUP(CONCATENATE($A3249,"A"),'05 APU'!$1:$1048576,9,),"")</f>
        <v/>
      </c>
      <c r="N3249" s="86"/>
      <c r="O3249" s="90">
        <f>IFERROR(VLOOKUP(CONCATENATE($A3249,"D"),'05 APU'!$T:$AB,9,),0)</f>
        <v>0</v>
      </c>
      <c r="P3249" s="90">
        <f t="shared" si="102"/>
        <v>0</v>
      </c>
      <c r="Q3249" s="90">
        <f>IFERROR(VLOOKUP(CONCATENATE($A3249,"C"),'05 APU'!$T:$AB,9,),0)</f>
        <v>0</v>
      </c>
      <c r="R3249" s="90">
        <f>IFERROR(VLOOKUP(CONCATENATE($A3249,"B"),'05 APU'!$T:$AB,9,),0)</f>
        <v>0</v>
      </c>
      <c r="S3249" s="90">
        <f>IFERROR(VLOOKUP(CONCATENATE($A3249,"A"),'05 APU'!$T:$AB,9,),0)</f>
        <v>0</v>
      </c>
    </row>
    <row r="3250" spans="1:19" x14ac:dyDescent="0.25">
      <c r="A3250" s="88">
        <v>3240</v>
      </c>
      <c r="B3250" s="347"/>
      <c r="C3250" s="348"/>
      <c r="D3250" s="89" t="str">
        <f>IFERROR(VLOOKUP(CONCATENATE($A3250,"T"),'05 APU'!$1:$1048576,3,),"")</f>
        <v/>
      </c>
      <c r="E3250" s="89" t="str">
        <f>IFERROR(VLOOKUP(CONCATENATE($A3250,"T2"),'05 APU'!$1:$1048576,3,),"")</f>
        <v/>
      </c>
      <c r="F3250" s="89" t="str">
        <f>IFERROR(VLOOKUP(CONCATENATE($A3250,"T3"),'05 APU'!$1:$1048576,3,),"")</f>
        <v/>
      </c>
      <c r="G3250" s="350"/>
      <c r="H3250" s="351"/>
      <c r="I3250" s="90">
        <f>IFERROR((VLOOKUP(CONCATENATE($A3250,"D"),'05 APU'!$1:$1048576,9,)),0)</f>
        <v>0</v>
      </c>
      <c r="J3250" s="90">
        <f t="shared" si="101"/>
        <v>0</v>
      </c>
      <c r="K3250" s="297" t="str">
        <f>IFERROR(VLOOKUP(CONCATENATE($A3250,"C"),'05 APU'!$1:$1048576,9,),"")</f>
        <v/>
      </c>
      <c r="L3250" s="297" t="str">
        <f>IFERROR(VLOOKUP(CONCATENATE($A3250,"B"),'05 APU'!$1:$1048576,9,),"")</f>
        <v/>
      </c>
      <c r="M3250" s="297" t="str">
        <f>IFERROR(VLOOKUP(CONCATENATE($A3250,"A"),'05 APU'!$1:$1048576,9,),"")</f>
        <v/>
      </c>
      <c r="N3250" s="86"/>
      <c r="O3250" s="90">
        <f>IFERROR(VLOOKUP(CONCATENATE($A3250,"D"),'05 APU'!$T:$AB,9,),0)</f>
        <v>0</v>
      </c>
      <c r="P3250" s="90">
        <f t="shared" si="102"/>
        <v>0</v>
      </c>
      <c r="Q3250" s="90">
        <f>IFERROR(VLOOKUP(CONCATENATE($A3250,"C"),'05 APU'!$T:$AB,9,),0)</f>
        <v>0</v>
      </c>
      <c r="R3250" s="90">
        <f>IFERROR(VLOOKUP(CONCATENATE($A3250,"B"),'05 APU'!$T:$AB,9,),0)</f>
        <v>0</v>
      </c>
      <c r="S3250" s="90">
        <f>IFERROR(VLOOKUP(CONCATENATE($A3250,"A"),'05 APU'!$T:$AB,9,),0)</f>
        <v>0</v>
      </c>
    </row>
    <row r="3251" spans="1:19" x14ac:dyDescent="0.25">
      <c r="A3251" s="88">
        <v>3241</v>
      </c>
      <c r="B3251" s="347"/>
      <c r="C3251" s="348"/>
      <c r="D3251" s="89" t="str">
        <f>IFERROR(VLOOKUP(CONCATENATE($A3251,"T"),'05 APU'!$1:$1048576,3,),"")</f>
        <v/>
      </c>
      <c r="E3251" s="89" t="str">
        <f>IFERROR(VLOOKUP(CONCATENATE($A3251,"T2"),'05 APU'!$1:$1048576,3,),"")</f>
        <v/>
      </c>
      <c r="F3251" s="89" t="str">
        <f>IFERROR(VLOOKUP(CONCATENATE($A3251,"T3"),'05 APU'!$1:$1048576,3,),"")</f>
        <v/>
      </c>
      <c r="G3251" s="350"/>
      <c r="H3251" s="351"/>
      <c r="I3251" s="90">
        <f>IFERROR((VLOOKUP(CONCATENATE($A3251,"D"),'05 APU'!$1:$1048576,9,)),0)</f>
        <v>0</v>
      </c>
      <c r="J3251" s="90">
        <f t="shared" ref="J3251:J3314" si="103">IFERROR(I3251*H3251,0)</f>
        <v>0</v>
      </c>
      <c r="K3251" s="297" t="str">
        <f>IFERROR(VLOOKUP(CONCATENATE($A3251,"C"),'05 APU'!$1:$1048576,9,),"")</f>
        <v/>
      </c>
      <c r="L3251" s="297" t="str">
        <f>IFERROR(VLOOKUP(CONCATENATE($A3251,"B"),'05 APU'!$1:$1048576,9,),"")</f>
        <v/>
      </c>
      <c r="M3251" s="297" t="str">
        <f>IFERROR(VLOOKUP(CONCATENATE($A3251,"A"),'05 APU'!$1:$1048576,9,),"")</f>
        <v/>
      </c>
      <c r="N3251" s="86"/>
      <c r="O3251" s="90">
        <f>IFERROR(VLOOKUP(CONCATENATE($A3251,"D"),'05 APU'!$T:$AB,9,),0)</f>
        <v>0</v>
      </c>
      <c r="P3251" s="90">
        <f t="shared" si="102"/>
        <v>0</v>
      </c>
      <c r="Q3251" s="90">
        <f>IFERROR(VLOOKUP(CONCATENATE($A3251,"C"),'05 APU'!$T:$AB,9,),0)</f>
        <v>0</v>
      </c>
      <c r="R3251" s="90">
        <f>IFERROR(VLOOKUP(CONCATENATE($A3251,"B"),'05 APU'!$T:$AB,9,),0)</f>
        <v>0</v>
      </c>
      <c r="S3251" s="90">
        <f>IFERROR(VLOOKUP(CONCATENATE($A3251,"A"),'05 APU'!$T:$AB,9,),0)</f>
        <v>0</v>
      </c>
    </row>
    <row r="3252" spans="1:19" x14ac:dyDescent="0.25">
      <c r="A3252" s="88">
        <v>3242</v>
      </c>
      <c r="B3252" s="347"/>
      <c r="C3252" s="348"/>
      <c r="D3252" s="89" t="str">
        <f>IFERROR(VLOOKUP(CONCATENATE($A3252,"T"),'05 APU'!$1:$1048576,3,),"")</f>
        <v/>
      </c>
      <c r="E3252" s="89" t="str">
        <f>IFERROR(VLOOKUP(CONCATENATE($A3252,"T2"),'05 APU'!$1:$1048576,3,),"")</f>
        <v/>
      </c>
      <c r="F3252" s="89" t="str">
        <f>IFERROR(VLOOKUP(CONCATENATE($A3252,"T3"),'05 APU'!$1:$1048576,3,),"")</f>
        <v/>
      </c>
      <c r="G3252" s="350"/>
      <c r="H3252" s="351"/>
      <c r="I3252" s="90">
        <f>IFERROR((VLOOKUP(CONCATENATE($A3252,"D"),'05 APU'!$1:$1048576,9,)),0)</f>
        <v>0</v>
      </c>
      <c r="J3252" s="90">
        <f t="shared" si="103"/>
        <v>0</v>
      </c>
      <c r="K3252" s="297" t="str">
        <f>IFERROR(VLOOKUP(CONCATENATE($A3252,"C"),'05 APU'!$1:$1048576,9,),"")</f>
        <v/>
      </c>
      <c r="L3252" s="297" t="str">
        <f>IFERROR(VLOOKUP(CONCATENATE($A3252,"B"),'05 APU'!$1:$1048576,9,),"")</f>
        <v/>
      </c>
      <c r="M3252" s="297" t="str">
        <f>IFERROR(VLOOKUP(CONCATENATE($A3252,"A"),'05 APU'!$1:$1048576,9,),"")</f>
        <v/>
      </c>
      <c r="N3252" s="86"/>
      <c r="O3252" s="90">
        <f>IFERROR(VLOOKUP(CONCATENATE($A3252,"D"),'05 APU'!$T:$AB,9,),0)</f>
        <v>0</v>
      </c>
      <c r="P3252" s="90">
        <f t="shared" si="102"/>
        <v>0</v>
      </c>
      <c r="Q3252" s="90">
        <f>IFERROR(VLOOKUP(CONCATENATE($A3252,"C"),'05 APU'!$T:$AB,9,),0)</f>
        <v>0</v>
      </c>
      <c r="R3252" s="90">
        <f>IFERROR(VLOOKUP(CONCATENATE($A3252,"B"),'05 APU'!$T:$AB,9,),0)</f>
        <v>0</v>
      </c>
      <c r="S3252" s="90">
        <f>IFERROR(VLOOKUP(CONCATENATE($A3252,"A"),'05 APU'!$T:$AB,9,),0)</f>
        <v>0</v>
      </c>
    </row>
    <row r="3253" spans="1:19" x14ac:dyDescent="0.25">
      <c r="A3253" s="88">
        <v>3243</v>
      </c>
      <c r="B3253" s="347"/>
      <c r="C3253" s="348"/>
      <c r="D3253" s="89" t="str">
        <f>IFERROR(VLOOKUP(CONCATENATE($A3253,"T"),'05 APU'!$1:$1048576,3,),"")</f>
        <v/>
      </c>
      <c r="E3253" s="89" t="str">
        <f>IFERROR(VLOOKUP(CONCATENATE($A3253,"T2"),'05 APU'!$1:$1048576,3,),"")</f>
        <v/>
      </c>
      <c r="F3253" s="89" t="str">
        <f>IFERROR(VLOOKUP(CONCATENATE($A3253,"T3"),'05 APU'!$1:$1048576,3,),"")</f>
        <v/>
      </c>
      <c r="G3253" s="350"/>
      <c r="H3253" s="351"/>
      <c r="I3253" s="90">
        <f>IFERROR((VLOOKUP(CONCATENATE($A3253,"D"),'05 APU'!$1:$1048576,9,)),0)</f>
        <v>0</v>
      </c>
      <c r="J3253" s="90">
        <f t="shared" si="103"/>
        <v>0</v>
      </c>
      <c r="K3253" s="297" t="str">
        <f>IFERROR(VLOOKUP(CONCATENATE($A3253,"C"),'05 APU'!$1:$1048576,9,),"")</f>
        <v/>
      </c>
      <c r="L3253" s="297" t="str">
        <f>IFERROR(VLOOKUP(CONCATENATE($A3253,"B"),'05 APU'!$1:$1048576,9,),"")</f>
        <v/>
      </c>
      <c r="M3253" s="297" t="str">
        <f>IFERROR(VLOOKUP(CONCATENATE($A3253,"A"),'05 APU'!$1:$1048576,9,),"")</f>
        <v/>
      </c>
      <c r="N3253" s="86"/>
      <c r="O3253" s="90">
        <f>IFERROR(VLOOKUP(CONCATENATE($A3253,"D"),'05 APU'!$T:$AB,9,),0)</f>
        <v>0</v>
      </c>
      <c r="P3253" s="90">
        <f t="shared" si="102"/>
        <v>0</v>
      </c>
      <c r="Q3253" s="90">
        <f>IFERROR(VLOOKUP(CONCATENATE($A3253,"C"),'05 APU'!$T:$AB,9,),0)</f>
        <v>0</v>
      </c>
      <c r="R3253" s="90">
        <f>IFERROR(VLOOKUP(CONCATENATE($A3253,"B"),'05 APU'!$T:$AB,9,),0)</f>
        <v>0</v>
      </c>
      <c r="S3253" s="90">
        <f>IFERROR(VLOOKUP(CONCATENATE($A3253,"A"),'05 APU'!$T:$AB,9,),0)</f>
        <v>0</v>
      </c>
    </row>
    <row r="3254" spans="1:19" x14ac:dyDescent="0.25">
      <c r="A3254" s="88">
        <v>3244</v>
      </c>
      <c r="B3254" s="347"/>
      <c r="C3254" s="348"/>
      <c r="D3254" s="89" t="str">
        <f>IFERROR(VLOOKUP(CONCATENATE($A3254,"T"),'05 APU'!$1:$1048576,3,),"")</f>
        <v/>
      </c>
      <c r="E3254" s="89" t="str">
        <f>IFERROR(VLOOKUP(CONCATENATE($A3254,"T2"),'05 APU'!$1:$1048576,3,),"")</f>
        <v/>
      </c>
      <c r="F3254" s="89" t="str">
        <f>IFERROR(VLOOKUP(CONCATENATE($A3254,"T3"),'05 APU'!$1:$1048576,3,),"")</f>
        <v/>
      </c>
      <c r="G3254" s="350"/>
      <c r="H3254" s="351"/>
      <c r="I3254" s="90">
        <f>IFERROR((VLOOKUP(CONCATENATE($A3254,"D"),'05 APU'!$1:$1048576,9,)),0)</f>
        <v>0</v>
      </c>
      <c r="J3254" s="90">
        <f t="shared" si="103"/>
        <v>0</v>
      </c>
      <c r="K3254" s="297" t="str">
        <f>IFERROR(VLOOKUP(CONCATENATE($A3254,"C"),'05 APU'!$1:$1048576,9,),"")</f>
        <v/>
      </c>
      <c r="L3254" s="297" t="str">
        <f>IFERROR(VLOOKUP(CONCATENATE($A3254,"B"),'05 APU'!$1:$1048576,9,),"")</f>
        <v/>
      </c>
      <c r="M3254" s="297" t="str">
        <f>IFERROR(VLOOKUP(CONCATENATE($A3254,"A"),'05 APU'!$1:$1048576,9,),"")</f>
        <v/>
      </c>
      <c r="N3254" s="86"/>
      <c r="O3254" s="90">
        <f>IFERROR(VLOOKUP(CONCATENATE($A3254,"D"),'05 APU'!$T:$AB,9,),0)</f>
        <v>0</v>
      </c>
      <c r="P3254" s="90">
        <f t="shared" si="102"/>
        <v>0</v>
      </c>
      <c r="Q3254" s="90">
        <f>IFERROR(VLOOKUP(CONCATENATE($A3254,"C"),'05 APU'!$T:$AB,9,),0)</f>
        <v>0</v>
      </c>
      <c r="R3254" s="90">
        <f>IFERROR(VLOOKUP(CONCATENATE($A3254,"B"),'05 APU'!$T:$AB,9,),0)</f>
        <v>0</v>
      </c>
      <c r="S3254" s="90">
        <f>IFERROR(VLOOKUP(CONCATENATE($A3254,"A"),'05 APU'!$T:$AB,9,),0)</f>
        <v>0</v>
      </c>
    </row>
    <row r="3255" spans="1:19" x14ac:dyDescent="0.25">
      <c r="A3255" s="88">
        <v>3245</v>
      </c>
      <c r="B3255" s="347"/>
      <c r="C3255" s="348"/>
      <c r="D3255" s="89" t="str">
        <f>IFERROR(VLOOKUP(CONCATENATE($A3255,"T"),'05 APU'!$1:$1048576,3,),"")</f>
        <v/>
      </c>
      <c r="E3255" s="89" t="str">
        <f>IFERROR(VLOOKUP(CONCATENATE($A3255,"T2"),'05 APU'!$1:$1048576,3,),"")</f>
        <v/>
      </c>
      <c r="F3255" s="89" t="str">
        <f>IFERROR(VLOOKUP(CONCATENATE($A3255,"T3"),'05 APU'!$1:$1048576,3,),"")</f>
        <v/>
      </c>
      <c r="G3255" s="350"/>
      <c r="H3255" s="351"/>
      <c r="I3255" s="90">
        <f>IFERROR((VLOOKUP(CONCATENATE($A3255,"D"),'05 APU'!$1:$1048576,9,)),0)</f>
        <v>0</v>
      </c>
      <c r="J3255" s="90">
        <f t="shared" si="103"/>
        <v>0</v>
      </c>
      <c r="K3255" s="297" t="str">
        <f>IFERROR(VLOOKUP(CONCATENATE($A3255,"C"),'05 APU'!$1:$1048576,9,),"")</f>
        <v/>
      </c>
      <c r="L3255" s="297" t="str">
        <f>IFERROR(VLOOKUP(CONCATENATE($A3255,"B"),'05 APU'!$1:$1048576,9,),"")</f>
        <v/>
      </c>
      <c r="M3255" s="297" t="str">
        <f>IFERROR(VLOOKUP(CONCATENATE($A3255,"A"),'05 APU'!$1:$1048576,9,),"")</f>
        <v/>
      </c>
      <c r="N3255" s="86"/>
      <c r="O3255" s="90">
        <f>IFERROR(VLOOKUP(CONCATENATE($A3255,"D"),'05 APU'!$T:$AB,9,),0)</f>
        <v>0</v>
      </c>
      <c r="P3255" s="90">
        <f t="shared" si="102"/>
        <v>0</v>
      </c>
      <c r="Q3255" s="90">
        <f>IFERROR(VLOOKUP(CONCATENATE($A3255,"C"),'05 APU'!$T:$AB,9,),0)</f>
        <v>0</v>
      </c>
      <c r="R3255" s="90">
        <f>IFERROR(VLOOKUP(CONCATENATE($A3255,"B"),'05 APU'!$T:$AB,9,),0)</f>
        <v>0</v>
      </c>
      <c r="S3255" s="90">
        <f>IFERROR(VLOOKUP(CONCATENATE($A3255,"A"),'05 APU'!$T:$AB,9,),0)</f>
        <v>0</v>
      </c>
    </row>
    <row r="3256" spans="1:19" x14ac:dyDescent="0.25">
      <c r="A3256" s="88">
        <v>3246</v>
      </c>
      <c r="B3256" s="347"/>
      <c r="C3256" s="348"/>
      <c r="D3256" s="89" t="str">
        <f>IFERROR(VLOOKUP(CONCATENATE($A3256,"T"),'05 APU'!$1:$1048576,3,),"")</f>
        <v/>
      </c>
      <c r="E3256" s="89" t="str">
        <f>IFERROR(VLOOKUP(CONCATENATE($A3256,"T2"),'05 APU'!$1:$1048576,3,),"")</f>
        <v/>
      </c>
      <c r="F3256" s="89" t="str">
        <f>IFERROR(VLOOKUP(CONCATENATE($A3256,"T3"),'05 APU'!$1:$1048576,3,),"")</f>
        <v/>
      </c>
      <c r="G3256" s="350"/>
      <c r="H3256" s="351"/>
      <c r="I3256" s="90">
        <f>IFERROR((VLOOKUP(CONCATENATE($A3256,"D"),'05 APU'!$1:$1048576,9,)),0)</f>
        <v>0</v>
      </c>
      <c r="J3256" s="90">
        <f t="shared" si="103"/>
        <v>0</v>
      </c>
      <c r="K3256" s="297" t="str">
        <f>IFERROR(VLOOKUP(CONCATENATE($A3256,"C"),'05 APU'!$1:$1048576,9,),"")</f>
        <v/>
      </c>
      <c r="L3256" s="297" t="str">
        <f>IFERROR(VLOOKUP(CONCATENATE($A3256,"B"),'05 APU'!$1:$1048576,9,),"")</f>
        <v/>
      </c>
      <c r="M3256" s="297" t="str">
        <f>IFERROR(VLOOKUP(CONCATENATE($A3256,"A"),'05 APU'!$1:$1048576,9,),"")</f>
        <v/>
      </c>
      <c r="N3256" s="86"/>
      <c r="O3256" s="90">
        <f>IFERROR(VLOOKUP(CONCATENATE($A3256,"D"),'05 APU'!$T:$AB,9,),0)</f>
        <v>0</v>
      </c>
      <c r="P3256" s="90">
        <f t="shared" si="102"/>
        <v>0</v>
      </c>
      <c r="Q3256" s="90">
        <f>IFERROR(VLOOKUP(CONCATENATE($A3256,"C"),'05 APU'!$T:$AB,9,),0)</f>
        <v>0</v>
      </c>
      <c r="R3256" s="90">
        <f>IFERROR(VLOOKUP(CONCATENATE($A3256,"B"),'05 APU'!$T:$AB,9,),0)</f>
        <v>0</v>
      </c>
      <c r="S3256" s="90">
        <f>IFERROR(VLOOKUP(CONCATENATE($A3256,"A"),'05 APU'!$T:$AB,9,),0)</f>
        <v>0</v>
      </c>
    </row>
    <row r="3257" spans="1:19" x14ac:dyDescent="0.25">
      <c r="A3257" s="88">
        <v>3247</v>
      </c>
      <c r="B3257" s="347"/>
      <c r="C3257" s="348"/>
      <c r="D3257" s="89" t="str">
        <f>IFERROR(VLOOKUP(CONCATENATE($A3257,"T"),'05 APU'!$1:$1048576,3,),"")</f>
        <v/>
      </c>
      <c r="E3257" s="89" t="str">
        <f>IFERROR(VLOOKUP(CONCATENATE($A3257,"T2"),'05 APU'!$1:$1048576,3,),"")</f>
        <v/>
      </c>
      <c r="F3257" s="89" t="str">
        <f>IFERROR(VLOOKUP(CONCATENATE($A3257,"T3"),'05 APU'!$1:$1048576,3,),"")</f>
        <v/>
      </c>
      <c r="G3257" s="350"/>
      <c r="H3257" s="351"/>
      <c r="I3257" s="90">
        <f>IFERROR((VLOOKUP(CONCATENATE($A3257,"D"),'05 APU'!$1:$1048576,9,)),0)</f>
        <v>0</v>
      </c>
      <c r="J3257" s="90">
        <f t="shared" si="103"/>
        <v>0</v>
      </c>
      <c r="K3257" s="297" t="str">
        <f>IFERROR(VLOOKUP(CONCATENATE($A3257,"C"),'05 APU'!$1:$1048576,9,),"")</f>
        <v/>
      </c>
      <c r="L3257" s="297" t="str">
        <f>IFERROR(VLOOKUP(CONCATENATE($A3257,"B"),'05 APU'!$1:$1048576,9,),"")</f>
        <v/>
      </c>
      <c r="M3257" s="297" t="str">
        <f>IFERROR(VLOOKUP(CONCATENATE($A3257,"A"),'05 APU'!$1:$1048576,9,),"")</f>
        <v/>
      </c>
      <c r="N3257" s="86"/>
      <c r="O3257" s="90">
        <f>IFERROR(VLOOKUP(CONCATENATE($A3257,"D"),'05 APU'!$T:$AB,9,),0)</f>
        <v>0</v>
      </c>
      <c r="P3257" s="90">
        <f t="shared" si="102"/>
        <v>0</v>
      </c>
      <c r="Q3257" s="90">
        <f>IFERROR(VLOOKUP(CONCATENATE($A3257,"C"),'05 APU'!$T:$AB,9,),0)</f>
        <v>0</v>
      </c>
      <c r="R3257" s="90">
        <f>IFERROR(VLOOKUP(CONCATENATE($A3257,"B"),'05 APU'!$T:$AB,9,),0)</f>
        <v>0</v>
      </c>
      <c r="S3257" s="90">
        <f>IFERROR(VLOOKUP(CONCATENATE($A3257,"A"),'05 APU'!$T:$AB,9,),0)</f>
        <v>0</v>
      </c>
    </row>
    <row r="3258" spans="1:19" x14ac:dyDescent="0.25">
      <c r="A3258" s="88">
        <v>3248</v>
      </c>
      <c r="B3258" s="347"/>
      <c r="C3258" s="348"/>
      <c r="D3258" s="89" t="str">
        <f>IFERROR(VLOOKUP(CONCATENATE($A3258,"T"),'05 APU'!$1:$1048576,3,),"")</f>
        <v/>
      </c>
      <c r="E3258" s="89" t="str">
        <f>IFERROR(VLOOKUP(CONCATENATE($A3258,"T2"),'05 APU'!$1:$1048576,3,),"")</f>
        <v/>
      </c>
      <c r="F3258" s="89" t="str">
        <f>IFERROR(VLOOKUP(CONCATENATE($A3258,"T3"),'05 APU'!$1:$1048576,3,),"")</f>
        <v/>
      </c>
      <c r="G3258" s="350"/>
      <c r="H3258" s="351"/>
      <c r="I3258" s="90">
        <f>IFERROR((VLOOKUP(CONCATENATE($A3258,"D"),'05 APU'!$1:$1048576,9,)),0)</f>
        <v>0</v>
      </c>
      <c r="J3258" s="90">
        <f t="shared" si="103"/>
        <v>0</v>
      </c>
      <c r="K3258" s="297" t="str">
        <f>IFERROR(VLOOKUP(CONCATENATE($A3258,"C"),'05 APU'!$1:$1048576,9,),"")</f>
        <v/>
      </c>
      <c r="L3258" s="297" t="str">
        <f>IFERROR(VLOOKUP(CONCATENATE($A3258,"B"),'05 APU'!$1:$1048576,9,),"")</f>
        <v/>
      </c>
      <c r="M3258" s="297" t="str">
        <f>IFERROR(VLOOKUP(CONCATENATE($A3258,"A"),'05 APU'!$1:$1048576,9,),"")</f>
        <v/>
      </c>
      <c r="N3258" s="86"/>
      <c r="O3258" s="90">
        <f>IFERROR(VLOOKUP(CONCATENATE($A3258,"D"),'05 APU'!$T:$AB,9,),0)</f>
        <v>0</v>
      </c>
      <c r="P3258" s="90">
        <f t="shared" si="102"/>
        <v>0</v>
      </c>
      <c r="Q3258" s="90">
        <f>IFERROR(VLOOKUP(CONCATENATE($A3258,"C"),'05 APU'!$T:$AB,9,),0)</f>
        <v>0</v>
      </c>
      <c r="R3258" s="90">
        <f>IFERROR(VLOOKUP(CONCATENATE($A3258,"B"),'05 APU'!$T:$AB,9,),0)</f>
        <v>0</v>
      </c>
      <c r="S3258" s="90">
        <f>IFERROR(VLOOKUP(CONCATENATE($A3258,"A"),'05 APU'!$T:$AB,9,),0)</f>
        <v>0</v>
      </c>
    </row>
    <row r="3259" spans="1:19" x14ac:dyDescent="0.25">
      <c r="A3259" s="88">
        <v>3249</v>
      </c>
      <c r="B3259" s="347"/>
      <c r="C3259" s="348"/>
      <c r="D3259" s="89" t="str">
        <f>IFERROR(VLOOKUP(CONCATENATE($A3259,"T"),'05 APU'!$1:$1048576,3,),"")</f>
        <v/>
      </c>
      <c r="E3259" s="89" t="str">
        <f>IFERROR(VLOOKUP(CONCATENATE($A3259,"T2"),'05 APU'!$1:$1048576,3,),"")</f>
        <v/>
      </c>
      <c r="F3259" s="89" t="str">
        <f>IFERROR(VLOOKUP(CONCATENATE($A3259,"T3"),'05 APU'!$1:$1048576,3,),"")</f>
        <v/>
      </c>
      <c r="G3259" s="350"/>
      <c r="H3259" s="351"/>
      <c r="I3259" s="90">
        <f>IFERROR((VLOOKUP(CONCATENATE($A3259,"D"),'05 APU'!$1:$1048576,9,)),0)</f>
        <v>0</v>
      </c>
      <c r="J3259" s="90">
        <f t="shared" si="103"/>
        <v>0</v>
      </c>
      <c r="K3259" s="297" t="str">
        <f>IFERROR(VLOOKUP(CONCATENATE($A3259,"C"),'05 APU'!$1:$1048576,9,),"")</f>
        <v/>
      </c>
      <c r="L3259" s="297" t="str">
        <f>IFERROR(VLOOKUP(CONCATENATE($A3259,"B"),'05 APU'!$1:$1048576,9,),"")</f>
        <v/>
      </c>
      <c r="M3259" s="297" t="str">
        <f>IFERROR(VLOOKUP(CONCATENATE($A3259,"A"),'05 APU'!$1:$1048576,9,),"")</f>
        <v/>
      </c>
      <c r="N3259" s="86"/>
      <c r="O3259" s="90">
        <f>IFERROR(VLOOKUP(CONCATENATE($A3259,"D"),'05 APU'!$T:$AB,9,),0)</f>
        <v>0</v>
      </c>
      <c r="P3259" s="90">
        <f t="shared" si="102"/>
        <v>0</v>
      </c>
      <c r="Q3259" s="90">
        <f>IFERROR(VLOOKUP(CONCATENATE($A3259,"C"),'05 APU'!$T:$AB,9,),0)</f>
        <v>0</v>
      </c>
      <c r="R3259" s="90">
        <f>IFERROR(VLOOKUP(CONCATENATE($A3259,"B"),'05 APU'!$T:$AB,9,),0)</f>
        <v>0</v>
      </c>
      <c r="S3259" s="90">
        <f>IFERROR(VLOOKUP(CONCATENATE($A3259,"A"),'05 APU'!$T:$AB,9,),0)</f>
        <v>0</v>
      </c>
    </row>
    <row r="3260" spans="1:19" x14ac:dyDescent="0.25">
      <c r="A3260" s="88">
        <v>3250</v>
      </c>
      <c r="B3260" s="347"/>
      <c r="C3260" s="348"/>
      <c r="D3260" s="89" t="str">
        <f>IFERROR(VLOOKUP(CONCATENATE($A3260,"T"),'05 APU'!$1:$1048576,3,),"")</f>
        <v/>
      </c>
      <c r="E3260" s="89" t="str">
        <f>IFERROR(VLOOKUP(CONCATENATE($A3260,"T2"),'05 APU'!$1:$1048576,3,),"")</f>
        <v/>
      </c>
      <c r="F3260" s="89" t="str">
        <f>IFERROR(VLOOKUP(CONCATENATE($A3260,"T3"),'05 APU'!$1:$1048576,3,),"")</f>
        <v/>
      </c>
      <c r="G3260" s="350"/>
      <c r="H3260" s="351"/>
      <c r="I3260" s="90">
        <f>IFERROR((VLOOKUP(CONCATENATE($A3260,"D"),'05 APU'!$1:$1048576,9,)),0)</f>
        <v>0</v>
      </c>
      <c r="J3260" s="90">
        <f t="shared" si="103"/>
        <v>0</v>
      </c>
      <c r="K3260" s="297" t="str">
        <f>IFERROR(VLOOKUP(CONCATENATE($A3260,"C"),'05 APU'!$1:$1048576,9,),"")</f>
        <v/>
      </c>
      <c r="L3260" s="297" t="str">
        <f>IFERROR(VLOOKUP(CONCATENATE($A3260,"B"),'05 APU'!$1:$1048576,9,),"")</f>
        <v/>
      </c>
      <c r="M3260" s="297" t="str">
        <f>IFERROR(VLOOKUP(CONCATENATE($A3260,"A"),'05 APU'!$1:$1048576,9,),"")</f>
        <v/>
      </c>
      <c r="N3260" s="86"/>
      <c r="O3260" s="90">
        <f>IFERROR(VLOOKUP(CONCATENATE($A3260,"D"),'05 APU'!$T:$AB,9,),0)</f>
        <v>0</v>
      </c>
      <c r="P3260" s="90">
        <f t="shared" si="102"/>
        <v>0</v>
      </c>
      <c r="Q3260" s="90">
        <f>IFERROR(VLOOKUP(CONCATENATE($A3260,"C"),'05 APU'!$T:$AB,9,),0)</f>
        <v>0</v>
      </c>
      <c r="R3260" s="90">
        <f>IFERROR(VLOOKUP(CONCATENATE($A3260,"B"),'05 APU'!$T:$AB,9,),0)</f>
        <v>0</v>
      </c>
      <c r="S3260" s="90">
        <f>IFERROR(VLOOKUP(CONCATENATE($A3260,"A"),'05 APU'!$T:$AB,9,),0)</f>
        <v>0</v>
      </c>
    </row>
    <row r="3261" spans="1:19" x14ac:dyDescent="0.25">
      <c r="A3261" s="88">
        <v>3251</v>
      </c>
      <c r="B3261" s="347"/>
      <c r="C3261" s="348"/>
      <c r="D3261" s="89" t="str">
        <f>IFERROR(VLOOKUP(CONCATENATE($A3261,"T"),'05 APU'!$1:$1048576,3,),"")</f>
        <v/>
      </c>
      <c r="E3261" s="89" t="str">
        <f>IFERROR(VLOOKUP(CONCATENATE($A3261,"T2"),'05 APU'!$1:$1048576,3,),"")</f>
        <v/>
      </c>
      <c r="F3261" s="89" t="str">
        <f>IFERROR(VLOOKUP(CONCATENATE($A3261,"T3"),'05 APU'!$1:$1048576,3,),"")</f>
        <v/>
      </c>
      <c r="G3261" s="350"/>
      <c r="H3261" s="351"/>
      <c r="I3261" s="90">
        <f>IFERROR((VLOOKUP(CONCATENATE($A3261,"D"),'05 APU'!$1:$1048576,9,)),0)</f>
        <v>0</v>
      </c>
      <c r="J3261" s="90">
        <f t="shared" si="103"/>
        <v>0</v>
      </c>
      <c r="K3261" s="297" t="str">
        <f>IFERROR(VLOOKUP(CONCATENATE($A3261,"C"),'05 APU'!$1:$1048576,9,),"")</f>
        <v/>
      </c>
      <c r="L3261" s="297" t="str">
        <f>IFERROR(VLOOKUP(CONCATENATE($A3261,"B"),'05 APU'!$1:$1048576,9,),"")</f>
        <v/>
      </c>
      <c r="M3261" s="297" t="str">
        <f>IFERROR(VLOOKUP(CONCATENATE($A3261,"A"),'05 APU'!$1:$1048576,9,),"")</f>
        <v/>
      </c>
      <c r="N3261" s="86"/>
      <c r="O3261" s="90">
        <f>IFERROR(VLOOKUP(CONCATENATE($A3261,"D"),'05 APU'!$T:$AB,9,),0)</f>
        <v>0</v>
      </c>
      <c r="P3261" s="90">
        <f t="shared" si="102"/>
        <v>0</v>
      </c>
      <c r="Q3261" s="90">
        <f>IFERROR(VLOOKUP(CONCATENATE($A3261,"C"),'05 APU'!$T:$AB,9,),0)</f>
        <v>0</v>
      </c>
      <c r="R3261" s="90">
        <f>IFERROR(VLOOKUP(CONCATENATE($A3261,"B"),'05 APU'!$T:$AB,9,),0)</f>
        <v>0</v>
      </c>
      <c r="S3261" s="90">
        <f>IFERROR(VLOOKUP(CONCATENATE($A3261,"A"),'05 APU'!$T:$AB,9,),0)</f>
        <v>0</v>
      </c>
    </row>
    <row r="3262" spans="1:19" x14ac:dyDescent="0.25">
      <c r="A3262" s="88">
        <v>3252</v>
      </c>
      <c r="B3262" s="347"/>
      <c r="C3262" s="348"/>
      <c r="D3262" s="89" t="str">
        <f>IFERROR(VLOOKUP(CONCATENATE($A3262,"T"),'05 APU'!$1:$1048576,3,),"")</f>
        <v/>
      </c>
      <c r="E3262" s="89" t="str">
        <f>IFERROR(VLOOKUP(CONCATENATE($A3262,"T2"),'05 APU'!$1:$1048576,3,),"")</f>
        <v/>
      </c>
      <c r="F3262" s="89" t="str">
        <f>IFERROR(VLOOKUP(CONCATENATE($A3262,"T3"),'05 APU'!$1:$1048576,3,),"")</f>
        <v/>
      </c>
      <c r="G3262" s="350"/>
      <c r="H3262" s="351"/>
      <c r="I3262" s="90">
        <f>IFERROR((VLOOKUP(CONCATENATE($A3262,"D"),'05 APU'!$1:$1048576,9,)),0)</f>
        <v>0</v>
      </c>
      <c r="J3262" s="90">
        <f t="shared" si="103"/>
        <v>0</v>
      </c>
      <c r="K3262" s="297" t="str">
        <f>IFERROR(VLOOKUP(CONCATENATE($A3262,"C"),'05 APU'!$1:$1048576,9,),"")</f>
        <v/>
      </c>
      <c r="L3262" s="297" t="str">
        <f>IFERROR(VLOOKUP(CONCATENATE($A3262,"B"),'05 APU'!$1:$1048576,9,),"")</f>
        <v/>
      </c>
      <c r="M3262" s="297" t="str">
        <f>IFERROR(VLOOKUP(CONCATENATE($A3262,"A"),'05 APU'!$1:$1048576,9,),"")</f>
        <v/>
      </c>
      <c r="N3262" s="86"/>
      <c r="O3262" s="90">
        <f>IFERROR(VLOOKUP(CONCATENATE($A3262,"D"),'05 APU'!$T:$AB,9,),0)</f>
        <v>0</v>
      </c>
      <c r="P3262" s="90">
        <f t="shared" si="102"/>
        <v>0</v>
      </c>
      <c r="Q3262" s="90">
        <f>IFERROR(VLOOKUP(CONCATENATE($A3262,"C"),'05 APU'!$T:$AB,9,),0)</f>
        <v>0</v>
      </c>
      <c r="R3262" s="90">
        <f>IFERROR(VLOOKUP(CONCATENATE($A3262,"B"),'05 APU'!$T:$AB,9,),0)</f>
        <v>0</v>
      </c>
      <c r="S3262" s="90">
        <f>IFERROR(VLOOKUP(CONCATENATE($A3262,"A"),'05 APU'!$T:$AB,9,),0)</f>
        <v>0</v>
      </c>
    </row>
    <row r="3263" spans="1:19" x14ac:dyDescent="0.25">
      <c r="A3263" s="88">
        <v>3253</v>
      </c>
      <c r="B3263" s="347"/>
      <c r="C3263" s="348"/>
      <c r="D3263" s="89" t="str">
        <f>IFERROR(VLOOKUP(CONCATENATE($A3263,"T"),'05 APU'!$1:$1048576,3,),"")</f>
        <v/>
      </c>
      <c r="E3263" s="89" t="str">
        <f>IFERROR(VLOOKUP(CONCATENATE($A3263,"T2"),'05 APU'!$1:$1048576,3,),"")</f>
        <v/>
      </c>
      <c r="F3263" s="89" t="str">
        <f>IFERROR(VLOOKUP(CONCATENATE($A3263,"T3"),'05 APU'!$1:$1048576,3,),"")</f>
        <v/>
      </c>
      <c r="G3263" s="350"/>
      <c r="H3263" s="351"/>
      <c r="I3263" s="90">
        <f>IFERROR((VLOOKUP(CONCATENATE($A3263,"D"),'05 APU'!$1:$1048576,9,)),0)</f>
        <v>0</v>
      </c>
      <c r="J3263" s="90">
        <f t="shared" si="103"/>
        <v>0</v>
      </c>
      <c r="K3263" s="297" t="str">
        <f>IFERROR(VLOOKUP(CONCATENATE($A3263,"C"),'05 APU'!$1:$1048576,9,),"")</f>
        <v/>
      </c>
      <c r="L3263" s="297" t="str">
        <f>IFERROR(VLOOKUP(CONCATENATE($A3263,"B"),'05 APU'!$1:$1048576,9,),"")</f>
        <v/>
      </c>
      <c r="M3263" s="297" t="str">
        <f>IFERROR(VLOOKUP(CONCATENATE($A3263,"A"),'05 APU'!$1:$1048576,9,),"")</f>
        <v/>
      </c>
      <c r="N3263" s="86"/>
      <c r="O3263" s="90">
        <f>IFERROR(VLOOKUP(CONCATENATE($A3263,"D"),'05 APU'!$T:$AB,9,),0)</f>
        <v>0</v>
      </c>
      <c r="P3263" s="90">
        <f t="shared" si="102"/>
        <v>0</v>
      </c>
      <c r="Q3263" s="90">
        <f>IFERROR(VLOOKUP(CONCATENATE($A3263,"C"),'05 APU'!$T:$AB,9,),0)</f>
        <v>0</v>
      </c>
      <c r="R3263" s="90">
        <f>IFERROR(VLOOKUP(CONCATENATE($A3263,"B"),'05 APU'!$T:$AB,9,),0)</f>
        <v>0</v>
      </c>
      <c r="S3263" s="90">
        <f>IFERROR(VLOOKUP(CONCATENATE($A3263,"A"),'05 APU'!$T:$AB,9,),0)</f>
        <v>0</v>
      </c>
    </row>
    <row r="3264" spans="1:19" x14ac:dyDescent="0.25">
      <c r="A3264" s="88">
        <v>3254</v>
      </c>
      <c r="B3264" s="347"/>
      <c r="C3264" s="348"/>
      <c r="D3264" s="89" t="str">
        <f>IFERROR(VLOOKUP(CONCATENATE($A3264,"T"),'05 APU'!$1:$1048576,3,),"")</f>
        <v/>
      </c>
      <c r="E3264" s="89" t="str">
        <f>IFERROR(VLOOKUP(CONCATENATE($A3264,"T2"),'05 APU'!$1:$1048576,3,),"")</f>
        <v/>
      </c>
      <c r="F3264" s="89" t="str">
        <f>IFERROR(VLOOKUP(CONCATENATE($A3264,"T3"),'05 APU'!$1:$1048576,3,),"")</f>
        <v/>
      </c>
      <c r="G3264" s="350"/>
      <c r="H3264" s="351"/>
      <c r="I3264" s="90">
        <f>IFERROR((VLOOKUP(CONCATENATE($A3264,"D"),'05 APU'!$1:$1048576,9,)),0)</f>
        <v>0</v>
      </c>
      <c r="J3264" s="90">
        <f t="shared" si="103"/>
        <v>0</v>
      </c>
      <c r="K3264" s="297" t="str">
        <f>IFERROR(VLOOKUP(CONCATENATE($A3264,"C"),'05 APU'!$1:$1048576,9,),"")</f>
        <v/>
      </c>
      <c r="L3264" s="297" t="str">
        <f>IFERROR(VLOOKUP(CONCATENATE($A3264,"B"),'05 APU'!$1:$1048576,9,),"")</f>
        <v/>
      </c>
      <c r="M3264" s="297" t="str">
        <f>IFERROR(VLOOKUP(CONCATENATE($A3264,"A"),'05 APU'!$1:$1048576,9,),"")</f>
        <v/>
      </c>
      <c r="N3264" s="86"/>
      <c r="O3264" s="90">
        <f>IFERROR(VLOOKUP(CONCATENATE($A3264,"D"),'05 APU'!$T:$AB,9,),0)</f>
        <v>0</v>
      </c>
      <c r="P3264" s="90">
        <f t="shared" si="102"/>
        <v>0</v>
      </c>
      <c r="Q3264" s="90">
        <f>IFERROR(VLOOKUP(CONCATENATE($A3264,"C"),'05 APU'!$T:$AB,9,),0)</f>
        <v>0</v>
      </c>
      <c r="R3264" s="90">
        <f>IFERROR(VLOOKUP(CONCATENATE($A3264,"B"),'05 APU'!$T:$AB,9,),0)</f>
        <v>0</v>
      </c>
      <c r="S3264" s="90">
        <f>IFERROR(VLOOKUP(CONCATENATE($A3264,"A"),'05 APU'!$T:$AB,9,),0)</f>
        <v>0</v>
      </c>
    </row>
    <row r="3265" spans="1:19" x14ac:dyDescent="0.25">
      <c r="A3265" s="88">
        <v>3255</v>
      </c>
      <c r="B3265" s="347"/>
      <c r="C3265" s="348"/>
      <c r="D3265" s="89" t="str">
        <f>IFERROR(VLOOKUP(CONCATENATE($A3265,"T"),'05 APU'!$1:$1048576,3,),"")</f>
        <v/>
      </c>
      <c r="E3265" s="89" t="str">
        <f>IFERROR(VLOOKUP(CONCATENATE($A3265,"T2"),'05 APU'!$1:$1048576,3,),"")</f>
        <v/>
      </c>
      <c r="F3265" s="89" t="str">
        <f>IFERROR(VLOOKUP(CONCATENATE($A3265,"T3"),'05 APU'!$1:$1048576,3,),"")</f>
        <v/>
      </c>
      <c r="G3265" s="350"/>
      <c r="H3265" s="351"/>
      <c r="I3265" s="90">
        <f>IFERROR((VLOOKUP(CONCATENATE($A3265,"D"),'05 APU'!$1:$1048576,9,)),0)</f>
        <v>0</v>
      </c>
      <c r="J3265" s="90">
        <f t="shared" si="103"/>
        <v>0</v>
      </c>
      <c r="K3265" s="297" t="str">
        <f>IFERROR(VLOOKUP(CONCATENATE($A3265,"C"),'05 APU'!$1:$1048576,9,),"")</f>
        <v/>
      </c>
      <c r="L3265" s="297" t="str">
        <f>IFERROR(VLOOKUP(CONCATENATE($A3265,"B"),'05 APU'!$1:$1048576,9,),"")</f>
        <v/>
      </c>
      <c r="M3265" s="297" t="str">
        <f>IFERROR(VLOOKUP(CONCATENATE($A3265,"A"),'05 APU'!$1:$1048576,9,),"")</f>
        <v/>
      </c>
      <c r="N3265" s="86"/>
      <c r="O3265" s="90">
        <f>IFERROR(VLOOKUP(CONCATENATE($A3265,"D"),'05 APU'!$T:$AB,9,),0)</f>
        <v>0</v>
      </c>
      <c r="P3265" s="90">
        <f t="shared" si="102"/>
        <v>0</v>
      </c>
      <c r="Q3265" s="90">
        <f>IFERROR(VLOOKUP(CONCATENATE($A3265,"C"),'05 APU'!$T:$AB,9,),0)</f>
        <v>0</v>
      </c>
      <c r="R3265" s="90">
        <f>IFERROR(VLOOKUP(CONCATENATE($A3265,"B"),'05 APU'!$T:$AB,9,),0)</f>
        <v>0</v>
      </c>
      <c r="S3265" s="90">
        <f>IFERROR(VLOOKUP(CONCATENATE($A3265,"A"),'05 APU'!$T:$AB,9,),0)</f>
        <v>0</v>
      </c>
    </row>
    <row r="3266" spans="1:19" x14ac:dyDescent="0.25">
      <c r="A3266" s="88">
        <v>3256</v>
      </c>
      <c r="B3266" s="347"/>
      <c r="C3266" s="348"/>
      <c r="D3266" s="89" t="str">
        <f>IFERROR(VLOOKUP(CONCATENATE($A3266,"T"),'05 APU'!$1:$1048576,3,),"")</f>
        <v/>
      </c>
      <c r="E3266" s="89" t="str">
        <f>IFERROR(VLOOKUP(CONCATENATE($A3266,"T2"),'05 APU'!$1:$1048576,3,),"")</f>
        <v/>
      </c>
      <c r="F3266" s="89" t="str">
        <f>IFERROR(VLOOKUP(CONCATENATE($A3266,"T3"),'05 APU'!$1:$1048576,3,),"")</f>
        <v/>
      </c>
      <c r="G3266" s="350"/>
      <c r="H3266" s="351"/>
      <c r="I3266" s="90">
        <f>IFERROR((VLOOKUP(CONCATENATE($A3266,"D"),'05 APU'!$1:$1048576,9,)),0)</f>
        <v>0</v>
      </c>
      <c r="J3266" s="90">
        <f t="shared" si="103"/>
        <v>0</v>
      </c>
      <c r="K3266" s="297" t="str">
        <f>IFERROR(VLOOKUP(CONCATENATE($A3266,"C"),'05 APU'!$1:$1048576,9,),"")</f>
        <v/>
      </c>
      <c r="L3266" s="297" t="str">
        <f>IFERROR(VLOOKUP(CONCATENATE($A3266,"B"),'05 APU'!$1:$1048576,9,),"")</f>
        <v/>
      </c>
      <c r="M3266" s="297" t="str">
        <f>IFERROR(VLOOKUP(CONCATENATE($A3266,"A"),'05 APU'!$1:$1048576,9,),"")</f>
        <v/>
      </c>
      <c r="N3266" s="86"/>
      <c r="O3266" s="90">
        <f>IFERROR(VLOOKUP(CONCATENATE($A3266,"D"),'05 APU'!$T:$AB,9,),0)</f>
        <v>0</v>
      </c>
      <c r="P3266" s="90">
        <f t="shared" si="102"/>
        <v>0</v>
      </c>
      <c r="Q3266" s="90">
        <f>IFERROR(VLOOKUP(CONCATENATE($A3266,"C"),'05 APU'!$T:$AB,9,),0)</f>
        <v>0</v>
      </c>
      <c r="R3266" s="90">
        <f>IFERROR(VLOOKUP(CONCATENATE($A3266,"B"),'05 APU'!$T:$AB,9,),0)</f>
        <v>0</v>
      </c>
      <c r="S3266" s="90">
        <f>IFERROR(VLOOKUP(CONCATENATE($A3266,"A"),'05 APU'!$T:$AB,9,),0)</f>
        <v>0</v>
      </c>
    </row>
    <row r="3267" spans="1:19" x14ac:dyDescent="0.25">
      <c r="A3267" s="88">
        <v>3257</v>
      </c>
      <c r="B3267" s="347"/>
      <c r="C3267" s="348"/>
      <c r="D3267" s="89" t="str">
        <f>IFERROR(VLOOKUP(CONCATENATE($A3267,"T"),'05 APU'!$1:$1048576,3,),"")</f>
        <v/>
      </c>
      <c r="E3267" s="89" t="str">
        <f>IFERROR(VLOOKUP(CONCATENATE($A3267,"T2"),'05 APU'!$1:$1048576,3,),"")</f>
        <v/>
      </c>
      <c r="F3267" s="89" t="str">
        <f>IFERROR(VLOOKUP(CONCATENATE($A3267,"T3"),'05 APU'!$1:$1048576,3,),"")</f>
        <v/>
      </c>
      <c r="G3267" s="350"/>
      <c r="H3267" s="351"/>
      <c r="I3267" s="90">
        <f>IFERROR((VLOOKUP(CONCATENATE($A3267,"D"),'05 APU'!$1:$1048576,9,)),0)</f>
        <v>0</v>
      </c>
      <c r="J3267" s="90">
        <f t="shared" si="103"/>
        <v>0</v>
      </c>
      <c r="K3267" s="297" t="str">
        <f>IFERROR(VLOOKUP(CONCATENATE($A3267,"C"),'05 APU'!$1:$1048576,9,),"")</f>
        <v/>
      </c>
      <c r="L3267" s="297" t="str">
        <f>IFERROR(VLOOKUP(CONCATENATE($A3267,"B"),'05 APU'!$1:$1048576,9,),"")</f>
        <v/>
      </c>
      <c r="M3267" s="297" t="str">
        <f>IFERROR(VLOOKUP(CONCATENATE($A3267,"A"),'05 APU'!$1:$1048576,9,),"")</f>
        <v/>
      </c>
      <c r="N3267" s="86"/>
      <c r="O3267" s="90">
        <f>IFERROR(VLOOKUP(CONCATENATE($A3267,"D"),'05 APU'!$T:$AB,9,),0)</f>
        <v>0</v>
      </c>
      <c r="P3267" s="90">
        <f t="shared" si="102"/>
        <v>0</v>
      </c>
      <c r="Q3267" s="90">
        <f>IFERROR(VLOOKUP(CONCATENATE($A3267,"C"),'05 APU'!$T:$AB,9,),0)</f>
        <v>0</v>
      </c>
      <c r="R3267" s="90">
        <f>IFERROR(VLOOKUP(CONCATENATE($A3267,"B"),'05 APU'!$T:$AB,9,),0)</f>
        <v>0</v>
      </c>
      <c r="S3267" s="90">
        <f>IFERROR(VLOOKUP(CONCATENATE($A3267,"A"),'05 APU'!$T:$AB,9,),0)</f>
        <v>0</v>
      </c>
    </row>
    <row r="3268" spans="1:19" x14ac:dyDescent="0.25">
      <c r="A3268" s="88">
        <v>3258</v>
      </c>
      <c r="B3268" s="347"/>
      <c r="C3268" s="348"/>
      <c r="D3268" s="89" t="str">
        <f>IFERROR(VLOOKUP(CONCATENATE($A3268,"T"),'05 APU'!$1:$1048576,3,),"")</f>
        <v/>
      </c>
      <c r="E3268" s="89" t="str">
        <f>IFERROR(VLOOKUP(CONCATENATE($A3268,"T2"),'05 APU'!$1:$1048576,3,),"")</f>
        <v/>
      </c>
      <c r="F3268" s="89" t="str">
        <f>IFERROR(VLOOKUP(CONCATENATE($A3268,"T3"),'05 APU'!$1:$1048576,3,),"")</f>
        <v/>
      </c>
      <c r="G3268" s="350"/>
      <c r="H3268" s="351"/>
      <c r="I3268" s="90">
        <f>IFERROR((VLOOKUP(CONCATENATE($A3268,"D"),'05 APU'!$1:$1048576,9,)),0)</f>
        <v>0</v>
      </c>
      <c r="J3268" s="90">
        <f t="shared" si="103"/>
        <v>0</v>
      </c>
      <c r="K3268" s="297" t="str">
        <f>IFERROR(VLOOKUP(CONCATENATE($A3268,"C"),'05 APU'!$1:$1048576,9,),"")</f>
        <v/>
      </c>
      <c r="L3268" s="297" t="str">
        <f>IFERROR(VLOOKUP(CONCATENATE($A3268,"B"),'05 APU'!$1:$1048576,9,),"")</f>
        <v/>
      </c>
      <c r="M3268" s="297" t="str">
        <f>IFERROR(VLOOKUP(CONCATENATE($A3268,"A"),'05 APU'!$1:$1048576,9,),"")</f>
        <v/>
      </c>
      <c r="N3268" s="86"/>
      <c r="O3268" s="90">
        <f>IFERROR(VLOOKUP(CONCATENATE($A3268,"D"),'05 APU'!$T:$AB,9,),0)</f>
        <v>0</v>
      </c>
      <c r="P3268" s="90">
        <f t="shared" si="102"/>
        <v>0</v>
      </c>
      <c r="Q3268" s="90">
        <f>IFERROR(VLOOKUP(CONCATENATE($A3268,"C"),'05 APU'!$T:$AB,9,),0)</f>
        <v>0</v>
      </c>
      <c r="R3268" s="90">
        <f>IFERROR(VLOOKUP(CONCATENATE($A3268,"B"),'05 APU'!$T:$AB,9,),0)</f>
        <v>0</v>
      </c>
      <c r="S3268" s="90">
        <f>IFERROR(VLOOKUP(CONCATENATE($A3268,"A"),'05 APU'!$T:$AB,9,),0)</f>
        <v>0</v>
      </c>
    </row>
    <row r="3269" spans="1:19" x14ac:dyDescent="0.25">
      <c r="A3269" s="88">
        <v>3259</v>
      </c>
      <c r="B3269" s="347"/>
      <c r="C3269" s="348"/>
      <c r="D3269" s="89" t="str">
        <f>IFERROR(VLOOKUP(CONCATENATE($A3269,"T"),'05 APU'!$1:$1048576,3,),"")</f>
        <v/>
      </c>
      <c r="E3269" s="89" t="str">
        <f>IFERROR(VLOOKUP(CONCATENATE($A3269,"T2"),'05 APU'!$1:$1048576,3,),"")</f>
        <v/>
      </c>
      <c r="F3269" s="89" t="str">
        <f>IFERROR(VLOOKUP(CONCATENATE($A3269,"T3"),'05 APU'!$1:$1048576,3,),"")</f>
        <v/>
      </c>
      <c r="G3269" s="350"/>
      <c r="H3269" s="351"/>
      <c r="I3269" s="90">
        <f>IFERROR((VLOOKUP(CONCATENATE($A3269,"D"),'05 APU'!$1:$1048576,9,)),0)</f>
        <v>0</v>
      </c>
      <c r="J3269" s="90">
        <f t="shared" si="103"/>
        <v>0</v>
      </c>
      <c r="K3269" s="297" t="str">
        <f>IFERROR(VLOOKUP(CONCATENATE($A3269,"C"),'05 APU'!$1:$1048576,9,),"")</f>
        <v/>
      </c>
      <c r="L3269" s="297" t="str">
        <f>IFERROR(VLOOKUP(CONCATENATE($A3269,"B"),'05 APU'!$1:$1048576,9,),"")</f>
        <v/>
      </c>
      <c r="M3269" s="297" t="str">
        <f>IFERROR(VLOOKUP(CONCATENATE($A3269,"A"),'05 APU'!$1:$1048576,9,),"")</f>
        <v/>
      </c>
      <c r="N3269" s="86"/>
      <c r="O3269" s="90">
        <f>IFERROR(VLOOKUP(CONCATENATE($A3269,"D"),'05 APU'!$T:$AB,9,),0)</f>
        <v>0</v>
      </c>
      <c r="P3269" s="90">
        <f t="shared" si="102"/>
        <v>0</v>
      </c>
      <c r="Q3269" s="90">
        <f>IFERROR(VLOOKUP(CONCATENATE($A3269,"C"),'05 APU'!$T:$AB,9,),0)</f>
        <v>0</v>
      </c>
      <c r="R3269" s="90">
        <f>IFERROR(VLOOKUP(CONCATENATE($A3269,"B"),'05 APU'!$T:$AB,9,),0)</f>
        <v>0</v>
      </c>
      <c r="S3269" s="90">
        <f>IFERROR(VLOOKUP(CONCATENATE($A3269,"A"),'05 APU'!$T:$AB,9,),0)</f>
        <v>0</v>
      </c>
    </row>
    <row r="3270" spans="1:19" x14ac:dyDescent="0.25">
      <c r="A3270" s="88">
        <v>3260</v>
      </c>
      <c r="B3270" s="347"/>
      <c r="C3270" s="348"/>
      <c r="D3270" s="89" t="str">
        <f>IFERROR(VLOOKUP(CONCATENATE($A3270,"T"),'05 APU'!$1:$1048576,3,),"")</f>
        <v/>
      </c>
      <c r="E3270" s="89" t="str">
        <f>IFERROR(VLOOKUP(CONCATENATE($A3270,"T2"),'05 APU'!$1:$1048576,3,),"")</f>
        <v/>
      </c>
      <c r="F3270" s="89" t="str">
        <f>IFERROR(VLOOKUP(CONCATENATE($A3270,"T3"),'05 APU'!$1:$1048576,3,),"")</f>
        <v/>
      </c>
      <c r="G3270" s="350"/>
      <c r="H3270" s="351"/>
      <c r="I3270" s="90">
        <f>IFERROR((VLOOKUP(CONCATENATE($A3270,"D"),'05 APU'!$1:$1048576,9,)),0)</f>
        <v>0</v>
      </c>
      <c r="J3270" s="90">
        <f t="shared" si="103"/>
        <v>0</v>
      </c>
      <c r="K3270" s="297" t="str">
        <f>IFERROR(VLOOKUP(CONCATENATE($A3270,"C"),'05 APU'!$1:$1048576,9,),"")</f>
        <v/>
      </c>
      <c r="L3270" s="297" t="str">
        <f>IFERROR(VLOOKUP(CONCATENATE($A3270,"B"),'05 APU'!$1:$1048576,9,),"")</f>
        <v/>
      </c>
      <c r="M3270" s="297" t="str">
        <f>IFERROR(VLOOKUP(CONCATENATE($A3270,"A"),'05 APU'!$1:$1048576,9,),"")</f>
        <v/>
      </c>
      <c r="N3270" s="86"/>
      <c r="O3270" s="90">
        <f>IFERROR(VLOOKUP(CONCATENATE($A3270,"D"),'05 APU'!$T:$AB,9,),0)</f>
        <v>0</v>
      </c>
      <c r="P3270" s="90">
        <f t="shared" si="102"/>
        <v>0</v>
      </c>
      <c r="Q3270" s="90">
        <f>IFERROR(VLOOKUP(CONCATENATE($A3270,"C"),'05 APU'!$T:$AB,9,),0)</f>
        <v>0</v>
      </c>
      <c r="R3270" s="90">
        <f>IFERROR(VLOOKUP(CONCATENATE($A3270,"B"),'05 APU'!$T:$AB,9,),0)</f>
        <v>0</v>
      </c>
      <c r="S3270" s="90">
        <f>IFERROR(VLOOKUP(CONCATENATE($A3270,"A"),'05 APU'!$T:$AB,9,),0)</f>
        <v>0</v>
      </c>
    </row>
    <row r="3271" spans="1:19" x14ac:dyDescent="0.25">
      <c r="A3271" s="88">
        <v>3261</v>
      </c>
      <c r="B3271" s="347"/>
      <c r="C3271" s="348"/>
      <c r="D3271" s="89" t="str">
        <f>IFERROR(VLOOKUP(CONCATENATE($A3271,"T"),'05 APU'!$1:$1048576,3,),"")</f>
        <v/>
      </c>
      <c r="E3271" s="89" t="str">
        <f>IFERROR(VLOOKUP(CONCATENATE($A3271,"T2"),'05 APU'!$1:$1048576,3,),"")</f>
        <v/>
      </c>
      <c r="F3271" s="89" t="str">
        <f>IFERROR(VLOOKUP(CONCATENATE($A3271,"T3"),'05 APU'!$1:$1048576,3,),"")</f>
        <v/>
      </c>
      <c r="G3271" s="350"/>
      <c r="H3271" s="351"/>
      <c r="I3271" s="90">
        <f>IFERROR((VLOOKUP(CONCATENATE($A3271,"D"),'05 APU'!$1:$1048576,9,)),0)</f>
        <v>0</v>
      </c>
      <c r="J3271" s="90">
        <f t="shared" si="103"/>
        <v>0</v>
      </c>
      <c r="K3271" s="297" t="str">
        <f>IFERROR(VLOOKUP(CONCATENATE($A3271,"C"),'05 APU'!$1:$1048576,9,),"")</f>
        <v/>
      </c>
      <c r="L3271" s="297" t="str">
        <f>IFERROR(VLOOKUP(CONCATENATE($A3271,"B"),'05 APU'!$1:$1048576,9,),"")</f>
        <v/>
      </c>
      <c r="M3271" s="297" t="str">
        <f>IFERROR(VLOOKUP(CONCATENATE($A3271,"A"),'05 APU'!$1:$1048576,9,),"")</f>
        <v/>
      </c>
      <c r="N3271" s="86"/>
      <c r="O3271" s="90">
        <f>IFERROR(VLOOKUP(CONCATENATE($A3271,"D"),'05 APU'!$T:$AB,9,),0)</f>
        <v>0</v>
      </c>
      <c r="P3271" s="90">
        <f t="shared" si="102"/>
        <v>0</v>
      </c>
      <c r="Q3271" s="90">
        <f>IFERROR(VLOOKUP(CONCATENATE($A3271,"C"),'05 APU'!$T:$AB,9,),0)</f>
        <v>0</v>
      </c>
      <c r="R3271" s="90">
        <f>IFERROR(VLOOKUP(CONCATENATE($A3271,"B"),'05 APU'!$T:$AB,9,),0)</f>
        <v>0</v>
      </c>
      <c r="S3271" s="90">
        <f>IFERROR(VLOOKUP(CONCATENATE($A3271,"A"),'05 APU'!$T:$AB,9,),0)</f>
        <v>0</v>
      </c>
    </row>
    <row r="3272" spans="1:19" x14ac:dyDescent="0.25">
      <c r="A3272" s="88">
        <v>3262</v>
      </c>
      <c r="B3272" s="347"/>
      <c r="C3272" s="348"/>
      <c r="D3272" s="89" t="str">
        <f>IFERROR(VLOOKUP(CONCATENATE($A3272,"T"),'05 APU'!$1:$1048576,3,),"")</f>
        <v/>
      </c>
      <c r="E3272" s="89" t="str">
        <f>IFERROR(VLOOKUP(CONCATENATE($A3272,"T2"),'05 APU'!$1:$1048576,3,),"")</f>
        <v/>
      </c>
      <c r="F3272" s="89" t="str">
        <f>IFERROR(VLOOKUP(CONCATENATE($A3272,"T3"),'05 APU'!$1:$1048576,3,),"")</f>
        <v/>
      </c>
      <c r="G3272" s="350"/>
      <c r="H3272" s="351"/>
      <c r="I3272" s="90">
        <f>IFERROR((VLOOKUP(CONCATENATE($A3272,"D"),'05 APU'!$1:$1048576,9,)),0)</f>
        <v>0</v>
      </c>
      <c r="J3272" s="90">
        <f t="shared" si="103"/>
        <v>0</v>
      </c>
      <c r="K3272" s="297" t="str">
        <f>IFERROR(VLOOKUP(CONCATENATE($A3272,"C"),'05 APU'!$1:$1048576,9,),"")</f>
        <v/>
      </c>
      <c r="L3272" s="297" t="str">
        <f>IFERROR(VLOOKUP(CONCATENATE($A3272,"B"),'05 APU'!$1:$1048576,9,),"")</f>
        <v/>
      </c>
      <c r="M3272" s="297" t="str">
        <f>IFERROR(VLOOKUP(CONCATENATE($A3272,"A"),'05 APU'!$1:$1048576,9,),"")</f>
        <v/>
      </c>
      <c r="N3272" s="86"/>
      <c r="O3272" s="90">
        <f>IFERROR(VLOOKUP(CONCATENATE($A3272,"D"),'05 APU'!$T:$AB,9,),0)</f>
        <v>0</v>
      </c>
      <c r="P3272" s="90">
        <f t="shared" si="102"/>
        <v>0</v>
      </c>
      <c r="Q3272" s="90">
        <f>IFERROR(VLOOKUP(CONCATENATE($A3272,"C"),'05 APU'!$T:$AB,9,),0)</f>
        <v>0</v>
      </c>
      <c r="R3272" s="90">
        <f>IFERROR(VLOOKUP(CONCATENATE($A3272,"B"),'05 APU'!$T:$AB,9,),0)</f>
        <v>0</v>
      </c>
      <c r="S3272" s="90">
        <f>IFERROR(VLOOKUP(CONCATENATE($A3272,"A"),'05 APU'!$T:$AB,9,),0)</f>
        <v>0</v>
      </c>
    </row>
    <row r="3273" spans="1:19" x14ac:dyDescent="0.25">
      <c r="A3273" s="88">
        <v>3263</v>
      </c>
      <c r="B3273" s="347"/>
      <c r="C3273" s="348"/>
      <c r="D3273" s="89" t="str">
        <f>IFERROR(VLOOKUP(CONCATENATE($A3273,"T"),'05 APU'!$1:$1048576,3,),"")</f>
        <v/>
      </c>
      <c r="E3273" s="89" t="str">
        <f>IFERROR(VLOOKUP(CONCATENATE($A3273,"T2"),'05 APU'!$1:$1048576,3,),"")</f>
        <v/>
      </c>
      <c r="F3273" s="89" t="str">
        <f>IFERROR(VLOOKUP(CONCATENATE($A3273,"T3"),'05 APU'!$1:$1048576,3,),"")</f>
        <v/>
      </c>
      <c r="G3273" s="350"/>
      <c r="H3273" s="351"/>
      <c r="I3273" s="90">
        <f>IFERROR((VLOOKUP(CONCATENATE($A3273,"D"),'05 APU'!$1:$1048576,9,)),0)</f>
        <v>0</v>
      </c>
      <c r="J3273" s="90">
        <f t="shared" si="103"/>
        <v>0</v>
      </c>
      <c r="K3273" s="297" t="str">
        <f>IFERROR(VLOOKUP(CONCATENATE($A3273,"C"),'05 APU'!$1:$1048576,9,),"")</f>
        <v/>
      </c>
      <c r="L3273" s="297" t="str">
        <f>IFERROR(VLOOKUP(CONCATENATE($A3273,"B"),'05 APU'!$1:$1048576,9,),"")</f>
        <v/>
      </c>
      <c r="M3273" s="297" t="str">
        <f>IFERROR(VLOOKUP(CONCATENATE($A3273,"A"),'05 APU'!$1:$1048576,9,),"")</f>
        <v/>
      </c>
      <c r="N3273" s="86"/>
      <c r="O3273" s="90">
        <f>IFERROR(VLOOKUP(CONCATENATE($A3273,"D"),'05 APU'!$T:$AB,9,),0)</f>
        <v>0</v>
      </c>
      <c r="P3273" s="90">
        <f t="shared" si="102"/>
        <v>0</v>
      </c>
      <c r="Q3273" s="90">
        <f>IFERROR(VLOOKUP(CONCATENATE($A3273,"C"),'05 APU'!$T:$AB,9,),0)</f>
        <v>0</v>
      </c>
      <c r="R3273" s="90">
        <f>IFERROR(VLOOKUP(CONCATENATE($A3273,"B"),'05 APU'!$T:$AB,9,),0)</f>
        <v>0</v>
      </c>
      <c r="S3273" s="90">
        <f>IFERROR(VLOOKUP(CONCATENATE($A3273,"A"),'05 APU'!$T:$AB,9,),0)</f>
        <v>0</v>
      </c>
    </row>
    <row r="3274" spans="1:19" x14ac:dyDescent="0.25">
      <c r="A3274" s="88">
        <v>3264</v>
      </c>
      <c r="B3274" s="347"/>
      <c r="C3274" s="348"/>
      <c r="D3274" s="89" t="str">
        <f>IFERROR(VLOOKUP(CONCATENATE($A3274,"T"),'05 APU'!$1:$1048576,3,),"")</f>
        <v/>
      </c>
      <c r="E3274" s="89" t="str">
        <f>IFERROR(VLOOKUP(CONCATENATE($A3274,"T2"),'05 APU'!$1:$1048576,3,),"")</f>
        <v/>
      </c>
      <c r="F3274" s="89" t="str">
        <f>IFERROR(VLOOKUP(CONCATENATE($A3274,"T3"),'05 APU'!$1:$1048576,3,),"")</f>
        <v/>
      </c>
      <c r="G3274" s="350"/>
      <c r="H3274" s="351"/>
      <c r="I3274" s="90">
        <f>IFERROR((VLOOKUP(CONCATENATE($A3274,"D"),'05 APU'!$1:$1048576,9,)),0)</f>
        <v>0</v>
      </c>
      <c r="J3274" s="90">
        <f t="shared" si="103"/>
        <v>0</v>
      </c>
      <c r="K3274" s="297" t="str">
        <f>IFERROR(VLOOKUP(CONCATENATE($A3274,"C"),'05 APU'!$1:$1048576,9,),"")</f>
        <v/>
      </c>
      <c r="L3274" s="297" t="str">
        <f>IFERROR(VLOOKUP(CONCATENATE($A3274,"B"),'05 APU'!$1:$1048576,9,),"")</f>
        <v/>
      </c>
      <c r="M3274" s="297" t="str">
        <f>IFERROR(VLOOKUP(CONCATENATE($A3274,"A"),'05 APU'!$1:$1048576,9,),"")</f>
        <v/>
      </c>
      <c r="N3274" s="86"/>
      <c r="O3274" s="90">
        <f>IFERROR(VLOOKUP(CONCATENATE($A3274,"D"),'05 APU'!$T:$AB,9,),0)</f>
        <v>0</v>
      </c>
      <c r="P3274" s="90">
        <f t="shared" si="102"/>
        <v>0</v>
      </c>
      <c r="Q3274" s="90">
        <f>IFERROR(VLOOKUP(CONCATENATE($A3274,"C"),'05 APU'!$T:$AB,9,),0)</f>
        <v>0</v>
      </c>
      <c r="R3274" s="90">
        <f>IFERROR(VLOOKUP(CONCATENATE($A3274,"B"),'05 APU'!$T:$AB,9,),0)</f>
        <v>0</v>
      </c>
      <c r="S3274" s="90">
        <f>IFERROR(VLOOKUP(CONCATENATE($A3274,"A"),'05 APU'!$T:$AB,9,),0)</f>
        <v>0</v>
      </c>
    </row>
    <row r="3275" spans="1:19" x14ac:dyDescent="0.25">
      <c r="A3275" s="88">
        <v>3265</v>
      </c>
      <c r="B3275" s="347"/>
      <c r="C3275" s="348"/>
      <c r="D3275" s="89" t="str">
        <f>IFERROR(VLOOKUP(CONCATENATE($A3275,"T"),'05 APU'!$1:$1048576,3,),"")</f>
        <v/>
      </c>
      <c r="E3275" s="89" t="str">
        <f>IFERROR(VLOOKUP(CONCATENATE($A3275,"T2"),'05 APU'!$1:$1048576,3,),"")</f>
        <v/>
      </c>
      <c r="F3275" s="89" t="str">
        <f>IFERROR(VLOOKUP(CONCATENATE($A3275,"T3"),'05 APU'!$1:$1048576,3,),"")</f>
        <v/>
      </c>
      <c r="G3275" s="350"/>
      <c r="H3275" s="351"/>
      <c r="I3275" s="90">
        <f>IFERROR((VLOOKUP(CONCATENATE($A3275,"D"),'05 APU'!$1:$1048576,9,)),0)</f>
        <v>0</v>
      </c>
      <c r="J3275" s="90">
        <f t="shared" si="103"/>
        <v>0</v>
      </c>
      <c r="K3275" s="297" t="str">
        <f>IFERROR(VLOOKUP(CONCATENATE($A3275,"C"),'05 APU'!$1:$1048576,9,),"")</f>
        <v/>
      </c>
      <c r="L3275" s="297" t="str">
        <f>IFERROR(VLOOKUP(CONCATENATE($A3275,"B"),'05 APU'!$1:$1048576,9,),"")</f>
        <v/>
      </c>
      <c r="M3275" s="297" t="str">
        <f>IFERROR(VLOOKUP(CONCATENATE($A3275,"A"),'05 APU'!$1:$1048576,9,),"")</f>
        <v/>
      </c>
      <c r="N3275" s="86"/>
      <c r="O3275" s="90">
        <f>IFERROR(VLOOKUP(CONCATENATE($A3275,"D"),'05 APU'!$T:$AB,9,),0)</f>
        <v>0</v>
      </c>
      <c r="P3275" s="90">
        <f t="shared" ref="P3275:P3338" si="104">IFERROR($O3275*$H3275,0)</f>
        <v>0</v>
      </c>
      <c r="Q3275" s="90">
        <f>IFERROR(VLOOKUP(CONCATENATE($A3275,"C"),'05 APU'!$T:$AB,9,),0)</f>
        <v>0</v>
      </c>
      <c r="R3275" s="90">
        <f>IFERROR(VLOOKUP(CONCATENATE($A3275,"B"),'05 APU'!$T:$AB,9,),0)</f>
        <v>0</v>
      </c>
      <c r="S3275" s="90">
        <f>IFERROR(VLOOKUP(CONCATENATE($A3275,"A"),'05 APU'!$T:$AB,9,),0)</f>
        <v>0</v>
      </c>
    </row>
    <row r="3276" spans="1:19" x14ac:dyDescent="0.25">
      <c r="A3276" s="88">
        <v>3266</v>
      </c>
      <c r="B3276" s="347"/>
      <c r="C3276" s="348"/>
      <c r="D3276" s="89" t="str">
        <f>IFERROR(VLOOKUP(CONCATENATE($A3276,"T"),'05 APU'!$1:$1048576,3,),"")</f>
        <v/>
      </c>
      <c r="E3276" s="89" t="str">
        <f>IFERROR(VLOOKUP(CONCATENATE($A3276,"T2"),'05 APU'!$1:$1048576,3,),"")</f>
        <v/>
      </c>
      <c r="F3276" s="89" t="str">
        <f>IFERROR(VLOOKUP(CONCATENATE($A3276,"T3"),'05 APU'!$1:$1048576,3,),"")</f>
        <v/>
      </c>
      <c r="G3276" s="350"/>
      <c r="H3276" s="351"/>
      <c r="I3276" s="90">
        <f>IFERROR((VLOOKUP(CONCATENATE($A3276,"D"),'05 APU'!$1:$1048576,9,)),0)</f>
        <v>0</v>
      </c>
      <c r="J3276" s="90">
        <f t="shared" si="103"/>
        <v>0</v>
      </c>
      <c r="K3276" s="297" t="str">
        <f>IFERROR(VLOOKUP(CONCATENATE($A3276,"C"),'05 APU'!$1:$1048576,9,),"")</f>
        <v/>
      </c>
      <c r="L3276" s="297" t="str">
        <f>IFERROR(VLOOKUP(CONCATENATE($A3276,"B"),'05 APU'!$1:$1048576,9,),"")</f>
        <v/>
      </c>
      <c r="M3276" s="297" t="str">
        <f>IFERROR(VLOOKUP(CONCATENATE($A3276,"A"),'05 APU'!$1:$1048576,9,),"")</f>
        <v/>
      </c>
      <c r="N3276" s="86"/>
      <c r="O3276" s="90">
        <f>IFERROR(VLOOKUP(CONCATENATE($A3276,"D"),'05 APU'!$T:$AB,9,),0)</f>
        <v>0</v>
      </c>
      <c r="P3276" s="90">
        <f t="shared" si="104"/>
        <v>0</v>
      </c>
      <c r="Q3276" s="90">
        <f>IFERROR(VLOOKUP(CONCATENATE($A3276,"C"),'05 APU'!$T:$AB,9,),0)</f>
        <v>0</v>
      </c>
      <c r="R3276" s="90">
        <f>IFERROR(VLOOKUP(CONCATENATE($A3276,"B"),'05 APU'!$T:$AB,9,),0)</f>
        <v>0</v>
      </c>
      <c r="S3276" s="90">
        <f>IFERROR(VLOOKUP(CONCATENATE($A3276,"A"),'05 APU'!$T:$AB,9,),0)</f>
        <v>0</v>
      </c>
    </row>
    <row r="3277" spans="1:19" x14ac:dyDescent="0.25">
      <c r="A3277" s="88">
        <v>3267</v>
      </c>
      <c r="B3277" s="347"/>
      <c r="C3277" s="348"/>
      <c r="D3277" s="89" t="str">
        <f>IFERROR(VLOOKUP(CONCATENATE($A3277,"T"),'05 APU'!$1:$1048576,3,),"")</f>
        <v/>
      </c>
      <c r="E3277" s="89" t="str">
        <f>IFERROR(VLOOKUP(CONCATENATE($A3277,"T2"),'05 APU'!$1:$1048576,3,),"")</f>
        <v/>
      </c>
      <c r="F3277" s="89" t="str">
        <f>IFERROR(VLOOKUP(CONCATENATE($A3277,"T3"),'05 APU'!$1:$1048576,3,),"")</f>
        <v/>
      </c>
      <c r="G3277" s="350"/>
      <c r="H3277" s="351"/>
      <c r="I3277" s="90">
        <f>IFERROR((VLOOKUP(CONCATENATE($A3277,"D"),'05 APU'!$1:$1048576,9,)),0)</f>
        <v>0</v>
      </c>
      <c r="J3277" s="90">
        <f t="shared" si="103"/>
        <v>0</v>
      </c>
      <c r="K3277" s="297" t="str">
        <f>IFERROR(VLOOKUP(CONCATENATE($A3277,"C"),'05 APU'!$1:$1048576,9,),"")</f>
        <v/>
      </c>
      <c r="L3277" s="297" t="str">
        <f>IFERROR(VLOOKUP(CONCATENATE($A3277,"B"),'05 APU'!$1:$1048576,9,),"")</f>
        <v/>
      </c>
      <c r="M3277" s="297" t="str">
        <f>IFERROR(VLOOKUP(CONCATENATE($A3277,"A"),'05 APU'!$1:$1048576,9,),"")</f>
        <v/>
      </c>
      <c r="N3277" s="86"/>
      <c r="O3277" s="90">
        <f>IFERROR(VLOOKUP(CONCATENATE($A3277,"D"),'05 APU'!$T:$AB,9,),0)</f>
        <v>0</v>
      </c>
      <c r="P3277" s="90">
        <f t="shared" si="104"/>
        <v>0</v>
      </c>
      <c r="Q3277" s="90">
        <f>IFERROR(VLOOKUP(CONCATENATE($A3277,"C"),'05 APU'!$T:$AB,9,),0)</f>
        <v>0</v>
      </c>
      <c r="R3277" s="90">
        <f>IFERROR(VLOOKUP(CONCATENATE($A3277,"B"),'05 APU'!$T:$AB,9,),0)</f>
        <v>0</v>
      </c>
      <c r="S3277" s="90">
        <f>IFERROR(VLOOKUP(CONCATENATE($A3277,"A"),'05 APU'!$T:$AB,9,),0)</f>
        <v>0</v>
      </c>
    </row>
    <row r="3278" spans="1:19" x14ac:dyDescent="0.25">
      <c r="A3278" s="88">
        <v>3268</v>
      </c>
      <c r="B3278" s="347"/>
      <c r="C3278" s="348"/>
      <c r="D3278" s="89" t="str">
        <f>IFERROR(VLOOKUP(CONCATENATE($A3278,"T"),'05 APU'!$1:$1048576,3,),"")</f>
        <v/>
      </c>
      <c r="E3278" s="89" t="str">
        <f>IFERROR(VLOOKUP(CONCATENATE($A3278,"T2"),'05 APU'!$1:$1048576,3,),"")</f>
        <v/>
      </c>
      <c r="F3278" s="89" t="str">
        <f>IFERROR(VLOOKUP(CONCATENATE($A3278,"T3"),'05 APU'!$1:$1048576,3,),"")</f>
        <v/>
      </c>
      <c r="G3278" s="350"/>
      <c r="H3278" s="351"/>
      <c r="I3278" s="90">
        <f>IFERROR((VLOOKUP(CONCATENATE($A3278,"D"),'05 APU'!$1:$1048576,9,)),0)</f>
        <v>0</v>
      </c>
      <c r="J3278" s="90">
        <f t="shared" si="103"/>
        <v>0</v>
      </c>
      <c r="K3278" s="297" t="str">
        <f>IFERROR(VLOOKUP(CONCATENATE($A3278,"C"),'05 APU'!$1:$1048576,9,),"")</f>
        <v/>
      </c>
      <c r="L3278" s="297" t="str">
        <f>IFERROR(VLOOKUP(CONCATENATE($A3278,"B"),'05 APU'!$1:$1048576,9,),"")</f>
        <v/>
      </c>
      <c r="M3278" s="297" t="str">
        <f>IFERROR(VLOOKUP(CONCATENATE($A3278,"A"),'05 APU'!$1:$1048576,9,),"")</f>
        <v/>
      </c>
      <c r="N3278" s="86"/>
      <c r="O3278" s="90">
        <f>IFERROR(VLOOKUP(CONCATENATE($A3278,"D"),'05 APU'!$T:$AB,9,),0)</f>
        <v>0</v>
      </c>
      <c r="P3278" s="90">
        <f t="shared" si="104"/>
        <v>0</v>
      </c>
      <c r="Q3278" s="90">
        <f>IFERROR(VLOOKUP(CONCATENATE($A3278,"C"),'05 APU'!$T:$AB,9,),0)</f>
        <v>0</v>
      </c>
      <c r="R3278" s="90">
        <f>IFERROR(VLOOKUP(CONCATENATE($A3278,"B"),'05 APU'!$T:$AB,9,),0)</f>
        <v>0</v>
      </c>
      <c r="S3278" s="90">
        <f>IFERROR(VLOOKUP(CONCATENATE($A3278,"A"),'05 APU'!$T:$AB,9,),0)</f>
        <v>0</v>
      </c>
    </row>
    <row r="3279" spans="1:19" x14ac:dyDescent="0.25">
      <c r="A3279" s="88">
        <v>3269</v>
      </c>
      <c r="B3279" s="347"/>
      <c r="C3279" s="348"/>
      <c r="D3279" s="89" t="str">
        <f>IFERROR(VLOOKUP(CONCATENATE($A3279,"T"),'05 APU'!$1:$1048576,3,),"")</f>
        <v/>
      </c>
      <c r="E3279" s="89" t="str">
        <f>IFERROR(VLOOKUP(CONCATENATE($A3279,"T2"),'05 APU'!$1:$1048576,3,),"")</f>
        <v/>
      </c>
      <c r="F3279" s="89" t="str">
        <f>IFERROR(VLOOKUP(CONCATENATE($A3279,"T3"),'05 APU'!$1:$1048576,3,),"")</f>
        <v/>
      </c>
      <c r="G3279" s="350"/>
      <c r="H3279" s="351"/>
      <c r="I3279" s="90">
        <f>IFERROR((VLOOKUP(CONCATENATE($A3279,"D"),'05 APU'!$1:$1048576,9,)),0)</f>
        <v>0</v>
      </c>
      <c r="J3279" s="90">
        <f t="shared" si="103"/>
        <v>0</v>
      </c>
      <c r="K3279" s="297" t="str">
        <f>IFERROR(VLOOKUP(CONCATENATE($A3279,"C"),'05 APU'!$1:$1048576,9,),"")</f>
        <v/>
      </c>
      <c r="L3279" s="297" t="str">
        <f>IFERROR(VLOOKUP(CONCATENATE($A3279,"B"),'05 APU'!$1:$1048576,9,),"")</f>
        <v/>
      </c>
      <c r="M3279" s="297" t="str">
        <f>IFERROR(VLOOKUP(CONCATENATE($A3279,"A"),'05 APU'!$1:$1048576,9,),"")</f>
        <v/>
      </c>
      <c r="N3279" s="86"/>
      <c r="O3279" s="90">
        <f>IFERROR(VLOOKUP(CONCATENATE($A3279,"D"),'05 APU'!$T:$AB,9,),0)</f>
        <v>0</v>
      </c>
      <c r="P3279" s="90">
        <f t="shared" si="104"/>
        <v>0</v>
      </c>
      <c r="Q3279" s="90">
        <f>IFERROR(VLOOKUP(CONCATENATE($A3279,"C"),'05 APU'!$T:$AB,9,),0)</f>
        <v>0</v>
      </c>
      <c r="R3279" s="90">
        <f>IFERROR(VLOOKUP(CONCATENATE($A3279,"B"),'05 APU'!$T:$AB,9,),0)</f>
        <v>0</v>
      </c>
      <c r="S3279" s="90">
        <f>IFERROR(VLOOKUP(CONCATENATE($A3279,"A"),'05 APU'!$T:$AB,9,),0)</f>
        <v>0</v>
      </c>
    </row>
    <row r="3280" spans="1:19" x14ac:dyDescent="0.25">
      <c r="A3280" s="88">
        <v>3270</v>
      </c>
      <c r="B3280" s="347"/>
      <c r="C3280" s="348"/>
      <c r="D3280" s="89" t="str">
        <f>IFERROR(VLOOKUP(CONCATENATE($A3280,"T"),'05 APU'!$1:$1048576,3,),"")</f>
        <v/>
      </c>
      <c r="E3280" s="89" t="str">
        <f>IFERROR(VLOOKUP(CONCATENATE($A3280,"T2"),'05 APU'!$1:$1048576,3,),"")</f>
        <v/>
      </c>
      <c r="F3280" s="89" t="str">
        <f>IFERROR(VLOOKUP(CONCATENATE($A3280,"T3"),'05 APU'!$1:$1048576,3,),"")</f>
        <v/>
      </c>
      <c r="G3280" s="350"/>
      <c r="H3280" s="351"/>
      <c r="I3280" s="90">
        <f>IFERROR((VLOOKUP(CONCATENATE($A3280,"D"),'05 APU'!$1:$1048576,9,)),0)</f>
        <v>0</v>
      </c>
      <c r="J3280" s="90">
        <f t="shared" si="103"/>
        <v>0</v>
      </c>
      <c r="K3280" s="297" t="str">
        <f>IFERROR(VLOOKUP(CONCATENATE($A3280,"C"),'05 APU'!$1:$1048576,9,),"")</f>
        <v/>
      </c>
      <c r="L3280" s="297" t="str">
        <f>IFERROR(VLOOKUP(CONCATENATE($A3280,"B"),'05 APU'!$1:$1048576,9,),"")</f>
        <v/>
      </c>
      <c r="M3280" s="297" t="str">
        <f>IFERROR(VLOOKUP(CONCATENATE($A3280,"A"),'05 APU'!$1:$1048576,9,),"")</f>
        <v/>
      </c>
      <c r="N3280" s="86"/>
      <c r="O3280" s="90">
        <f>IFERROR(VLOOKUP(CONCATENATE($A3280,"D"),'05 APU'!$T:$AB,9,),0)</f>
        <v>0</v>
      </c>
      <c r="P3280" s="90">
        <f t="shared" si="104"/>
        <v>0</v>
      </c>
      <c r="Q3280" s="90">
        <f>IFERROR(VLOOKUP(CONCATENATE($A3280,"C"),'05 APU'!$T:$AB,9,),0)</f>
        <v>0</v>
      </c>
      <c r="R3280" s="90">
        <f>IFERROR(VLOOKUP(CONCATENATE($A3280,"B"),'05 APU'!$T:$AB,9,),0)</f>
        <v>0</v>
      </c>
      <c r="S3280" s="90">
        <f>IFERROR(VLOOKUP(CONCATENATE($A3280,"A"),'05 APU'!$T:$AB,9,),0)</f>
        <v>0</v>
      </c>
    </row>
    <row r="3281" spans="1:19" x14ac:dyDescent="0.25">
      <c r="A3281" s="88">
        <v>3271</v>
      </c>
      <c r="B3281" s="347"/>
      <c r="C3281" s="348"/>
      <c r="D3281" s="89" t="str">
        <f>IFERROR(VLOOKUP(CONCATENATE($A3281,"T"),'05 APU'!$1:$1048576,3,),"")</f>
        <v/>
      </c>
      <c r="E3281" s="89" t="str">
        <f>IFERROR(VLOOKUP(CONCATENATE($A3281,"T2"),'05 APU'!$1:$1048576,3,),"")</f>
        <v/>
      </c>
      <c r="F3281" s="89" t="str">
        <f>IFERROR(VLOOKUP(CONCATENATE($A3281,"T3"),'05 APU'!$1:$1048576,3,),"")</f>
        <v/>
      </c>
      <c r="G3281" s="350"/>
      <c r="H3281" s="351"/>
      <c r="I3281" s="90">
        <f>IFERROR((VLOOKUP(CONCATENATE($A3281,"D"),'05 APU'!$1:$1048576,9,)),0)</f>
        <v>0</v>
      </c>
      <c r="J3281" s="90">
        <f t="shared" si="103"/>
        <v>0</v>
      </c>
      <c r="K3281" s="297" t="str">
        <f>IFERROR(VLOOKUP(CONCATENATE($A3281,"C"),'05 APU'!$1:$1048576,9,),"")</f>
        <v/>
      </c>
      <c r="L3281" s="297" t="str">
        <f>IFERROR(VLOOKUP(CONCATENATE($A3281,"B"),'05 APU'!$1:$1048576,9,),"")</f>
        <v/>
      </c>
      <c r="M3281" s="297" t="str">
        <f>IFERROR(VLOOKUP(CONCATENATE($A3281,"A"),'05 APU'!$1:$1048576,9,),"")</f>
        <v/>
      </c>
      <c r="N3281" s="86"/>
      <c r="O3281" s="90">
        <f>IFERROR(VLOOKUP(CONCATENATE($A3281,"D"),'05 APU'!$T:$AB,9,),0)</f>
        <v>0</v>
      </c>
      <c r="P3281" s="90">
        <f t="shared" si="104"/>
        <v>0</v>
      </c>
      <c r="Q3281" s="90">
        <f>IFERROR(VLOOKUP(CONCATENATE($A3281,"C"),'05 APU'!$T:$AB,9,),0)</f>
        <v>0</v>
      </c>
      <c r="R3281" s="90">
        <f>IFERROR(VLOOKUP(CONCATENATE($A3281,"B"),'05 APU'!$T:$AB,9,),0)</f>
        <v>0</v>
      </c>
      <c r="S3281" s="90">
        <f>IFERROR(VLOOKUP(CONCATENATE($A3281,"A"),'05 APU'!$T:$AB,9,),0)</f>
        <v>0</v>
      </c>
    </row>
    <row r="3282" spans="1:19" x14ac:dyDescent="0.25">
      <c r="A3282" s="88">
        <v>3272</v>
      </c>
      <c r="B3282" s="347"/>
      <c r="C3282" s="348"/>
      <c r="D3282" s="89" t="str">
        <f>IFERROR(VLOOKUP(CONCATENATE($A3282,"T"),'05 APU'!$1:$1048576,3,),"")</f>
        <v/>
      </c>
      <c r="E3282" s="89" t="str">
        <f>IFERROR(VLOOKUP(CONCATENATE($A3282,"T2"),'05 APU'!$1:$1048576,3,),"")</f>
        <v/>
      </c>
      <c r="F3282" s="89" t="str">
        <f>IFERROR(VLOOKUP(CONCATENATE($A3282,"T3"),'05 APU'!$1:$1048576,3,),"")</f>
        <v/>
      </c>
      <c r="G3282" s="350"/>
      <c r="H3282" s="351"/>
      <c r="I3282" s="90">
        <f>IFERROR((VLOOKUP(CONCATENATE($A3282,"D"),'05 APU'!$1:$1048576,9,)),0)</f>
        <v>0</v>
      </c>
      <c r="J3282" s="90">
        <f t="shared" si="103"/>
        <v>0</v>
      </c>
      <c r="K3282" s="297" t="str">
        <f>IFERROR(VLOOKUP(CONCATENATE($A3282,"C"),'05 APU'!$1:$1048576,9,),"")</f>
        <v/>
      </c>
      <c r="L3282" s="297" t="str">
        <f>IFERROR(VLOOKUP(CONCATENATE($A3282,"B"),'05 APU'!$1:$1048576,9,),"")</f>
        <v/>
      </c>
      <c r="M3282" s="297" t="str">
        <f>IFERROR(VLOOKUP(CONCATENATE($A3282,"A"),'05 APU'!$1:$1048576,9,),"")</f>
        <v/>
      </c>
      <c r="N3282" s="86"/>
      <c r="O3282" s="90">
        <f>IFERROR(VLOOKUP(CONCATENATE($A3282,"D"),'05 APU'!$T:$AB,9,),0)</f>
        <v>0</v>
      </c>
      <c r="P3282" s="90">
        <f t="shared" si="104"/>
        <v>0</v>
      </c>
      <c r="Q3282" s="90">
        <f>IFERROR(VLOOKUP(CONCATENATE($A3282,"C"),'05 APU'!$T:$AB,9,),0)</f>
        <v>0</v>
      </c>
      <c r="R3282" s="90">
        <f>IFERROR(VLOOKUP(CONCATENATE($A3282,"B"),'05 APU'!$T:$AB,9,),0)</f>
        <v>0</v>
      </c>
      <c r="S3282" s="90">
        <f>IFERROR(VLOOKUP(CONCATENATE($A3282,"A"),'05 APU'!$T:$AB,9,),0)</f>
        <v>0</v>
      </c>
    </row>
    <row r="3283" spans="1:19" x14ac:dyDescent="0.25">
      <c r="A3283" s="88">
        <v>3273</v>
      </c>
      <c r="B3283" s="347"/>
      <c r="C3283" s="348"/>
      <c r="D3283" s="89" t="str">
        <f>IFERROR(VLOOKUP(CONCATENATE($A3283,"T"),'05 APU'!$1:$1048576,3,),"")</f>
        <v/>
      </c>
      <c r="E3283" s="89" t="str">
        <f>IFERROR(VLOOKUP(CONCATENATE($A3283,"T2"),'05 APU'!$1:$1048576,3,),"")</f>
        <v/>
      </c>
      <c r="F3283" s="89" t="str">
        <f>IFERROR(VLOOKUP(CONCATENATE($A3283,"T3"),'05 APU'!$1:$1048576,3,),"")</f>
        <v/>
      </c>
      <c r="G3283" s="350"/>
      <c r="H3283" s="351"/>
      <c r="I3283" s="90">
        <f>IFERROR((VLOOKUP(CONCATENATE($A3283,"D"),'05 APU'!$1:$1048576,9,)),0)</f>
        <v>0</v>
      </c>
      <c r="J3283" s="90">
        <f t="shared" si="103"/>
        <v>0</v>
      </c>
      <c r="K3283" s="297" t="str">
        <f>IFERROR(VLOOKUP(CONCATENATE($A3283,"C"),'05 APU'!$1:$1048576,9,),"")</f>
        <v/>
      </c>
      <c r="L3283" s="297" t="str">
        <f>IFERROR(VLOOKUP(CONCATENATE($A3283,"B"),'05 APU'!$1:$1048576,9,),"")</f>
        <v/>
      </c>
      <c r="M3283" s="297" t="str">
        <f>IFERROR(VLOOKUP(CONCATENATE($A3283,"A"),'05 APU'!$1:$1048576,9,),"")</f>
        <v/>
      </c>
      <c r="N3283" s="86"/>
      <c r="O3283" s="90">
        <f>IFERROR(VLOOKUP(CONCATENATE($A3283,"D"),'05 APU'!$T:$AB,9,),0)</f>
        <v>0</v>
      </c>
      <c r="P3283" s="90">
        <f t="shared" si="104"/>
        <v>0</v>
      </c>
      <c r="Q3283" s="90">
        <f>IFERROR(VLOOKUP(CONCATENATE($A3283,"C"),'05 APU'!$T:$AB,9,),0)</f>
        <v>0</v>
      </c>
      <c r="R3283" s="90">
        <f>IFERROR(VLOOKUP(CONCATENATE($A3283,"B"),'05 APU'!$T:$AB,9,),0)</f>
        <v>0</v>
      </c>
      <c r="S3283" s="90">
        <f>IFERROR(VLOOKUP(CONCATENATE($A3283,"A"),'05 APU'!$T:$AB,9,),0)</f>
        <v>0</v>
      </c>
    </row>
    <row r="3284" spans="1:19" x14ac:dyDescent="0.25">
      <c r="A3284" s="88">
        <v>3274</v>
      </c>
      <c r="B3284" s="347"/>
      <c r="C3284" s="348"/>
      <c r="D3284" s="89" t="str">
        <f>IFERROR(VLOOKUP(CONCATENATE($A3284,"T"),'05 APU'!$1:$1048576,3,),"")</f>
        <v/>
      </c>
      <c r="E3284" s="89" t="str">
        <f>IFERROR(VLOOKUP(CONCATENATE($A3284,"T2"),'05 APU'!$1:$1048576,3,),"")</f>
        <v/>
      </c>
      <c r="F3284" s="89" t="str">
        <f>IFERROR(VLOOKUP(CONCATENATE($A3284,"T3"),'05 APU'!$1:$1048576,3,),"")</f>
        <v/>
      </c>
      <c r="G3284" s="350"/>
      <c r="H3284" s="351"/>
      <c r="I3284" s="90">
        <f>IFERROR((VLOOKUP(CONCATENATE($A3284,"D"),'05 APU'!$1:$1048576,9,)),0)</f>
        <v>0</v>
      </c>
      <c r="J3284" s="90">
        <f t="shared" si="103"/>
        <v>0</v>
      </c>
      <c r="K3284" s="297" t="str">
        <f>IFERROR(VLOOKUP(CONCATENATE($A3284,"C"),'05 APU'!$1:$1048576,9,),"")</f>
        <v/>
      </c>
      <c r="L3284" s="297" t="str">
        <f>IFERROR(VLOOKUP(CONCATENATE($A3284,"B"),'05 APU'!$1:$1048576,9,),"")</f>
        <v/>
      </c>
      <c r="M3284" s="297" t="str">
        <f>IFERROR(VLOOKUP(CONCATENATE($A3284,"A"),'05 APU'!$1:$1048576,9,),"")</f>
        <v/>
      </c>
      <c r="N3284" s="86"/>
      <c r="O3284" s="90">
        <f>IFERROR(VLOOKUP(CONCATENATE($A3284,"D"),'05 APU'!$T:$AB,9,),0)</f>
        <v>0</v>
      </c>
      <c r="P3284" s="90">
        <f t="shared" si="104"/>
        <v>0</v>
      </c>
      <c r="Q3284" s="90">
        <f>IFERROR(VLOOKUP(CONCATENATE($A3284,"C"),'05 APU'!$T:$AB,9,),0)</f>
        <v>0</v>
      </c>
      <c r="R3284" s="90">
        <f>IFERROR(VLOOKUP(CONCATENATE($A3284,"B"),'05 APU'!$T:$AB,9,),0)</f>
        <v>0</v>
      </c>
      <c r="S3284" s="90">
        <f>IFERROR(VLOOKUP(CONCATENATE($A3284,"A"),'05 APU'!$T:$AB,9,),0)</f>
        <v>0</v>
      </c>
    </row>
    <row r="3285" spans="1:19" x14ac:dyDescent="0.25">
      <c r="A3285" s="88">
        <v>3275</v>
      </c>
      <c r="B3285" s="347"/>
      <c r="C3285" s="348"/>
      <c r="D3285" s="89" t="str">
        <f>IFERROR(VLOOKUP(CONCATENATE($A3285,"T"),'05 APU'!$1:$1048576,3,),"")</f>
        <v/>
      </c>
      <c r="E3285" s="89" t="str">
        <f>IFERROR(VLOOKUP(CONCATENATE($A3285,"T2"),'05 APU'!$1:$1048576,3,),"")</f>
        <v/>
      </c>
      <c r="F3285" s="89" t="str">
        <f>IFERROR(VLOOKUP(CONCATENATE($A3285,"T3"),'05 APU'!$1:$1048576,3,),"")</f>
        <v/>
      </c>
      <c r="G3285" s="350"/>
      <c r="H3285" s="351"/>
      <c r="I3285" s="90">
        <f>IFERROR((VLOOKUP(CONCATENATE($A3285,"D"),'05 APU'!$1:$1048576,9,)),0)</f>
        <v>0</v>
      </c>
      <c r="J3285" s="90">
        <f t="shared" si="103"/>
        <v>0</v>
      </c>
      <c r="K3285" s="297" t="str">
        <f>IFERROR(VLOOKUP(CONCATENATE($A3285,"C"),'05 APU'!$1:$1048576,9,),"")</f>
        <v/>
      </c>
      <c r="L3285" s="297" t="str">
        <f>IFERROR(VLOOKUP(CONCATENATE($A3285,"B"),'05 APU'!$1:$1048576,9,),"")</f>
        <v/>
      </c>
      <c r="M3285" s="297" t="str">
        <f>IFERROR(VLOOKUP(CONCATENATE($A3285,"A"),'05 APU'!$1:$1048576,9,),"")</f>
        <v/>
      </c>
      <c r="N3285" s="86"/>
      <c r="O3285" s="90">
        <f>IFERROR(VLOOKUP(CONCATENATE($A3285,"D"),'05 APU'!$T:$AB,9,),0)</f>
        <v>0</v>
      </c>
      <c r="P3285" s="90">
        <f t="shared" si="104"/>
        <v>0</v>
      </c>
      <c r="Q3285" s="90">
        <f>IFERROR(VLOOKUP(CONCATENATE($A3285,"C"),'05 APU'!$T:$AB,9,),0)</f>
        <v>0</v>
      </c>
      <c r="R3285" s="90">
        <f>IFERROR(VLOOKUP(CONCATENATE($A3285,"B"),'05 APU'!$T:$AB,9,),0)</f>
        <v>0</v>
      </c>
      <c r="S3285" s="90">
        <f>IFERROR(VLOOKUP(CONCATENATE($A3285,"A"),'05 APU'!$T:$AB,9,),0)</f>
        <v>0</v>
      </c>
    </row>
    <row r="3286" spans="1:19" x14ac:dyDescent="0.25">
      <c r="A3286" s="88">
        <v>3276</v>
      </c>
      <c r="B3286" s="347"/>
      <c r="C3286" s="348"/>
      <c r="D3286" s="89" t="str">
        <f>IFERROR(VLOOKUP(CONCATENATE($A3286,"T"),'05 APU'!$1:$1048576,3,),"")</f>
        <v/>
      </c>
      <c r="E3286" s="89" t="str">
        <f>IFERROR(VLOOKUP(CONCATENATE($A3286,"T2"),'05 APU'!$1:$1048576,3,),"")</f>
        <v/>
      </c>
      <c r="F3286" s="89" t="str">
        <f>IFERROR(VLOOKUP(CONCATENATE($A3286,"T3"),'05 APU'!$1:$1048576,3,),"")</f>
        <v/>
      </c>
      <c r="G3286" s="350"/>
      <c r="H3286" s="351"/>
      <c r="I3286" s="90">
        <f>IFERROR((VLOOKUP(CONCATENATE($A3286,"D"),'05 APU'!$1:$1048576,9,)),0)</f>
        <v>0</v>
      </c>
      <c r="J3286" s="90">
        <f t="shared" si="103"/>
        <v>0</v>
      </c>
      <c r="K3286" s="297" t="str">
        <f>IFERROR(VLOOKUP(CONCATENATE($A3286,"C"),'05 APU'!$1:$1048576,9,),"")</f>
        <v/>
      </c>
      <c r="L3286" s="297" t="str">
        <f>IFERROR(VLOOKUP(CONCATENATE($A3286,"B"),'05 APU'!$1:$1048576,9,),"")</f>
        <v/>
      </c>
      <c r="M3286" s="297" t="str">
        <f>IFERROR(VLOOKUP(CONCATENATE($A3286,"A"),'05 APU'!$1:$1048576,9,),"")</f>
        <v/>
      </c>
      <c r="N3286" s="86"/>
      <c r="O3286" s="90">
        <f>IFERROR(VLOOKUP(CONCATENATE($A3286,"D"),'05 APU'!$T:$AB,9,),0)</f>
        <v>0</v>
      </c>
      <c r="P3286" s="90">
        <f t="shared" si="104"/>
        <v>0</v>
      </c>
      <c r="Q3286" s="90">
        <f>IFERROR(VLOOKUP(CONCATENATE($A3286,"C"),'05 APU'!$T:$AB,9,),0)</f>
        <v>0</v>
      </c>
      <c r="R3286" s="90">
        <f>IFERROR(VLOOKUP(CONCATENATE($A3286,"B"),'05 APU'!$T:$AB,9,),0)</f>
        <v>0</v>
      </c>
      <c r="S3286" s="90">
        <f>IFERROR(VLOOKUP(CONCATENATE($A3286,"A"),'05 APU'!$T:$AB,9,),0)</f>
        <v>0</v>
      </c>
    </row>
    <row r="3287" spans="1:19" x14ac:dyDescent="0.25">
      <c r="A3287" s="88">
        <v>3277</v>
      </c>
      <c r="B3287" s="347"/>
      <c r="C3287" s="348"/>
      <c r="D3287" s="89" t="str">
        <f>IFERROR(VLOOKUP(CONCATENATE($A3287,"T"),'05 APU'!$1:$1048576,3,),"")</f>
        <v/>
      </c>
      <c r="E3287" s="89" t="str">
        <f>IFERROR(VLOOKUP(CONCATENATE($A3287,"T2"),'05 APU'!$1:$1048576,3,),"")</f>
        <v/>
      </c>
      <c r="F3287" s="89" t="str">
        <f>IFERROR(VLOOKUP(CONCATENATE($A3287,"T3"),'05 APU'!$1:$1048576,3,),"")</f>
        <v/>
      </c>
      <c r="G3287" s="350"/>
      <c r="H3287" s="351"/>
      <c r="I3287" s="90">
        <f>IFERROR((VLOOKUP(CONCATENATE($A3287,"D"),'05 APU'!$1:$1048576,9,)),0)</f>
        <v>0</v>
      </c>
      <c r="J3287" s="90">
        <f t="shared" si="103"/>
        <v>0</v>
      </c>
      <c r="K3287" s="297" t="str">
        <f>IFERROR(VLOOKUP(CONCATENATE($A3287,"C"),'05 APU'!$1:$1048576,9,),"")</f>
        <v/>
      </c>
      <c r="L3287" s="297" t="str">
        <f>IFERROR(VLOOKUP(CONCATENATE($A3287,"B"),'05 APU'!$1:$1048576,9,),"")</f>
        <v/>
      </c>
      <c r="M3287" s="297" t="str">
        <f>IFERROR(VLOOKUP(CONCATENATE($A3287,"A"),'05 APU'!$1:$1048576,9,),"")</f>
        <v/>
      </c>
      <c r="N3287" s="86"/>
      <c r="O3287" s="90">
        <f>IFERROR(VLOOKUP(CONCATENATE($A3287,"D"),'05 APU'!$T:$AB,9,),0)</f>
        <v>0</v>
      </c>
      <c r="P3287" s="90">
        <f t="shared" si="104"/>
        <v>0</v>
      </c>
      <c r="Q3287" s="90">
        <f>IFERROR(VLOOKUP(CONCATENATE($A3287,"C"),'05 APU'!$T:$AB,9,),0)</f>
        <v>0</v>
      </c>
      <c r="R3287" s="90">
        <f>IFERROR(VLOOKUP(CONCATENATE($A3287,"B"),'05 APU'!$T:$AB,9,),0)</f>
        <v>0</v>
      </c>
      <c r="S3287" s="90">
        <f>IFERROR(VLOOKUP(CONCATENATE($A3287,"A"),'05 APU'!$T:$AB,9,),0)</f>
        <v>0</v>
      </c>
    </row>
    <row r="3288" spans="1:19" x14ac:dyDescent="0.25">
      <c r="A3288" s="88">
        <v>3278</v>
      </c>
      <c r="B3288" s="347"/>
      <c r="C3288" s="348"/>
      <c r="D3288" s="89" t="str">
        <f>IFERROR(VLOOKUP(CONCATENATE($A3288,"T"),'05 APU'!$1:$1048576,3,),"")</f>
        <v/>
      </c>
      <c r="E3288" s="89" t="str">
        <f>IFERROR(VLOOKUP(CONCATENATE($A3288,"T2"),'05 APU'!$1:$1048576,3,),"")</f>
        <v/>
      </c>
      <c r="F3288" s="89" t="str">
        <f>IFERROR(VLOOKUP(CONCATENATE($A3288,"T3"),'05 APU'!$1:$1048576,3,),"")</f>
        <v/>
      </c>
      <c r="G3288" s="350"/>
      <c r="H3288" s="351"/>
      <c r="I3288" s="90">
        <f>IFERROR((VLOOKUP(CONCATENATE($A3288,"D"),'05 APU'!$1:$1048576,9,)),0)</f>
        <v>0</v>
      </c>
      <c r="J3288" s="90">
        <f t="shared" si="103"/>
        <v>0</v>
      </c>
      <c r="K3288" s="297" t="str">
        <f>IFERROR(VLOOKUP(CONCATENATE($A3288,"C"),'05 APU'!$1:$1048576,9,),"")</f>
        <v/>
      </c>
      <c r="L3288" s="297" t="str">
        <f>IFERROR(VLOOKUP(CONCATENATE($A3288,"B"),'05 APU'!$1:$1048576,9,),"")</f>
        <v/>
      </c>
      <c r="M3288" s="297" t="str">
        <f>IFERROR(VLOOKUP(CONCATENATE($A3288,"A"),'05 APU'!$1:$1048576,9,),"")</f>
        <v/>
      </c>
      <c r="N3288" s="86"/>
      <c r="O3288" s="90">
        <f>IFERROR(VLOOKUP(CONCATENATE($A3288,"D"),'05 APU'!$T:$AB,9,),0)</f>
        <v>0</v>
      </c>
      <c r="P3288" s="90">
        <f t="shared" si="104"/>
        <v>0</v>
      </c>
      <c r="Q3288" s="90">
        <f>IFERROR(VLOOKUP(CONCATENATE($A3288,"C"),'05 APU'!$T:$AB,9,),0)</f>
        <v>0</v>
      </c>
      <c r="R3288" s="90">
        <f>IFERROR(VLOOKUP(CONCATENATE($A3288,"B"),'05 APU'!$T:$AB,9,),0)</f>
        <v>0</v>
      </c>
      <c r="S3288" s="90">
        <f>IFERROR(VLOOKUP(CONCATENATE($A3288,"A"),'05 APU'!$T:$AB,9,),0)</f>
        <v>0</v>
      </c>
    </row>
    <row r="3289" spans="1:19" x14ac:dyDescent="0.25">
      <c r="A3289" s="88">
        <v>3279</v>
      </c>
      <c r="B3289" s="347"/>
      <c r="C3289" s="348"/>
      <c r="D3289" s="89" t="str">
        <f>IFERROR(VLOOKUP(CONCATENATE($A3289,"T"),'05 APU'!$1:$1048576,3,),"")</f>
        <v/>
      </c>
      <c r="E3289" s="89" t="str">
        <f>IFERROR(VLOOKUP(CONCATENATE($A3289,"T2"),'05 APU'!$1:$1048576,3,),"")</f>
        <v/>
      </c>
      <c r="F3289" s="89" t="str">
        <f>IFERROR(VLOOKUP(CONCATENATE($A3289,"T3"),'05 APU'!$1:$1048576,3,),"")</f>
        <v/>
      </c>
      <c r="G3289" s="350"/>
      <c r="H3289" s="351"/>
      <c r="I3289" s="90">
        <f>IFERROR((VLOOKUP(CONCATENATE($A3289,"D"),'05 APU'!$1:$1048576,9,)),0)</f>
        <v>0</v>
      </c>
      <c r="J3289" s="90">
        <f t="shared" si="103"/>
        <v>0</v>
      </c>
      <c r="K3289" s="297" t="str">
        <f>IFERROR(VLOOKUP(CONCATENATE($A3289,"C"),'05 APU'!$1:$1048576,9,),"")</f>
        <v/>
      </c>
      <c r="L3289" s="297" t="str">
        <f>IFERROR(VLOOKUP(CONCATENATE($A3289,"B"),'05 APU'!$1:$1048576,9,),"")</f>
        <v/>
      </c>
      <c r="M3289" s="297" t="str">
        <f>IFERROR(VLOOKUP(CONCATENATE($A3289,"A"),'05 APU'!$1:$1048576,9,),"")</f>
        <v/>
      </c>
      <c r="N3289" s="86"/>
      <c r="O3289" s="90">
        <f>IFERROR(VLOOKUP(CONCATENATE($A3289,"D"),'05 APU'!$T:$AB,9,),0)</f>
        <v>0</v>
      </c>
      <c r="P3289" s="90">
        <f t="shared" si="104"/>
        <v>0</v>
      </c>
      <c r="Q3289" s="90">
        <f>IFERROR(VLOOKUP(CONCATENATE($A3289,"C"),'05 APU'!$T:$AB,9,),0)</f>
        <v>0</v>
      </c>
      <c r="R3289" s="90">
        <f>IFERROR(VLOOKUP(CONCATENATE($A3289,"B"),'05 APU'!$T:$AB,9,),0)</f>
        <v>0</v>
      </c>
      <c r="S3289" s="90">
        <f>IFERROR(VLOOKUP(CONCATENATE($A3289,"A"),'05 APU'!$T:$AB,9,),0)</f>
        <v>0</v>
      </c>
    </row>
    <row r="3290" spans="1:19" x14ac:dyDescent="0.25">
      <c r="A3290" s="88">
        <v>3280</v>
      </c>
      <c r="B3290" s="347"/>
      <c r="C3290" s="348"/>
      <c r="D3290" s="89" t="str">
        <f>IFERROR(VLOOKUP(CONCATENATE($A3290,"T"),'05 APU'!$1:$1048576,3,),"")</f>
        <v/>
      </c>
      <c r="E3290" s="89" t="str">
        <f>IFERROR(VLOOKUP(CONCATENATE($A3290,"T2"),'05 APU'!$1:$1048576,3,),"")</f>
        <v/>
      </c>
      <c r="F3290" s="89" t="str">
        <f>IFERROR(VLOOKUP(CONCATENATE($A3290,"T3"),'05 APU'!$1:$1048576,3,),"")</f>
        <v/>
      </c>
      <c r="G3290" s="350"/>
      <c r="H3290" s="351"/>
      <c r="I3290" s="90">
        <f>IFERROR((VLOOKUP(CONCATENATE($A3290,"D"),'05 APU'!$1:$1048576,9,)),0)</f>
        <v>0</v>
      </c>
      <c r="J3290" s="90">
        <f t="shared" si="103"/>
        <v>0</v>
      </c>
      <c r="K3290" s="297" t="str">
        <f>IFERROR(VLOOKUP(CONCATENATE($A3290,"C"),'05 APU'!$1:$1048576,9,),"")</f>
        <v/>
      </c>
      <c r="L3290" s="297" t="str">
        <f>IFERROR(VLOOKUP(CONCATENATE($A3290,"B"),'05 APU'!$1:$1048576,9,),"")</f>
        <v/>
      </c>
      <c r="M3290" s="297" t="str">
        <f>IFERROR(VLOOKUP(CONCATENATE($A3290,"A"),'05 APU'!$1:$1048576,9,),"")</f>
        <v/>
      </c>
      <c r="N3290" s="86"/>
      <c r="O3290" s="90">
        <f>IFERROR(VLOOKUP(CONCATENATE($A3290,"D"),'05 APU'!$T:$AB,9,),0)</f>
        <v>0</v>
      </c>
      <c r="P3290" s="90">
        <f t="shared" si="104"/>
        <v>0</v>
      </c>
      <c r="Q3290" s="90">
        <f>IFERROR(VLOOKUP(CONCATENATE($A3290,"C"),'05 APU'!$T:$AB,9,),0)</f>
        <v>0</v>
      </c>
      <c r="R3290" s="90">
        <f>IFERROR(VLOOKUP(CONCATENATE($A3290,"B"),'05 APU'!$T:$AB,9,),0)</f>
        <v>0</v>
      </c>
      <c r="S3290" s="90">
        <f>IFERROR(VLOOKUP(CONCATENATE($A3290,"A"),'05 APU'!$T:$AB,9,),0)</f>
        <v>0</v>
      </c>
    </row>
    <row r="3291" spans="1:19" x14ac:dyDescent="0.25">
      <c r="A3291" s="88">
        <v>3281</v>
      </c>
      <c r="B3291" s="347"/>
      <c r="C3291" s="348"/>
      <c r="D3291" s="89" t="str">
        <f>IFERROR(VLOOKUP(CONCATENATE($A3291,"T"),'05 APU'!$1:$1048576,3,),"")</f>
        <v/>
      </c>
      <c r="E3291" s="89" t="str">
        <f>IFERROR(VLOOKUP(CONCATENATE($A3291,"T2"),'05 APU'!$1:$1048576,3,),"")</f>
        <v/>
      </c>
      <c r="F3291" s="89" t="str">
        <f>IFERROR(VLOOKUP(CONCATENATE($A3291,"T3"),'05 APU'!$1:$1048576,3,),"")</f>
        <v/>
      </c>
      <c r="G3291" s="350"/>
      <c r="H3291" s="351"/>
      <c r="I3291" s="90">
        <f>IFERROR((VLOOKUP(CONCATENATE($A3291,"D"),'05 APU'!$1:$1048576,9,)),0)</f>
        <v>0</v>
      </c>
      <c r="J3291" s="90">
        <f t="shared" si="103"/>
        <v>0</v>
      </c>
      <c r="K3291" s="297" t="str">
        <f>IFERROR(VLOOKUP(CONCATENATE($A3291,"C"),'05 APU'!$1:$1048576,9,),"")</f>
        <v/>
      </c>
      <c r="L3291" s="297" t="str">
        <f>IFERROR(VLOOKUP(CONCATENATE($A3291,"B"),'05 APU'!$1:$1048576,9,),"")</f>
        <v/>
      </c>
      <c r="M3291" s="297" t="str">
        <f>IFERROR(VLOOKUP(CONCATENATE($A3291,"A"),'05 APU'!$1:$1048576,9,),"")</f>
        <v/>
      </c>
      <c r="N3291" s="86"/>
      <c r="O3291" s="90">
        <f>IFERROR(VLOOKUP(CONCATENATE($A3291,"D"),'05 APU'!$T:$AB,9,),0)</f>
        <v>0</v>
      </c>
      <c r="P3291" s="90">
        <f t="shared" si="104"/>
        <v>0</v>
      </c>
      <c r="Q3291" s="90">
        <f>IFERROR(VLOOKUP(CONCATENATE($A3291,"C"),'05 APU'!$T:$AB,9,),0)</f>
        <v>0</v>
      </c>
      <c r="R3291" s="90">
        <f>IFERROR(VLOOKUP(CONCATENATE($A3291,"B"),'05 APU'!$T:$AB,9,),0)</f>
        <v>0</v>
      </c>
      <c r="S3291" s="90">
        <f>IFERROR(VLOOKUP(CONCATENATE($A3291,"A"),'05 APU'!$T:$AB,9,),0)</f>
        <v>0</v>
      </c>
    </row>
    <row r="3292" spans="1:19" x14ac:dyDescent="0.25">
      <c r="A3292" s="88">
        <v>3282</v>
      </c>
      <c r="B3292" s="347"/>
      <c r="C3292" s="348"/>
      <c r="D3292" s="89" t="str">
        <f>IFERROR(VLOOKUP(CONCATENATE($A3292,"T"),'05 APU'!$1:$1048576,3,),"")</f>
        <v/>
      </c>
      <c r="E3292" s="89" t="str">
        <f>IFERROR(VLOOKUP(CONCATENATE($A3292,"T2"),'05 APU'!$1:$1048576,3,),"")</f>
        <v/>
      </c>
      <c r="F3292" s="89" t="str">
        <f>IFERROR(VLOOKUP(CONCATENATE($A3292,"T3"),'05 APU'!$1:$1048576,3,),"")</f>
        <v/>
      </c>
      <c r="G3292" s="350"/>
      <c r="H3292" s="351"/>
      <c r="I3292" s="90">
        <f>IFERROR((VLOOKUP(CONCATENATE($A3292,"D"),'05 APU'!$1:$1048576,9,)),0)</f>
        <v>0</v>
      </c>
      <c r="J3292" s="90">
        <f t="shared" si="103"/>
        <v>0</v>
      </c>
      <c r="K3292" s="297" t="str">
        <f>IFERROR(VLOOKUP(CONCATENATE($A3292,"C"),'05 APU'!$1:$1048576,9,),"")</f>
        <v/>
      </c>
      <c r="L3292" s="297" t="str">
        <f>IFERROR(VLOOKUP(CONCATENATE($A3292,"B"),'05 APU'!$1:$1048576,9,),"")</f>
        <v/>
      </c>
      <c r="M3292" s="297" t="str">
        <f>IFERROR(VLOOKUP(CONCATENATE($A3292,"A"),'05 APU'!$1:$1048576,9,),"")</f>
        <v/>
      </c>
      <c r="N3292" s="86"/>
      <c r="O3292" s="90">
        <f>IFERROR(VLOOKUP(CONCATENATE($A3292,"D"),'05 APU'!$T:$AB,9,),0)</f>
        <v>0</v>
      </c>
      <c r="P3292" s="90">
        <f t="shared" si="104"/>
        <v>0</v>
      </c>
      <c r="Q3292" s="90">
        <f>IFERROR(VLOOKUP(CONCATENATE($A3292,"C"),'05 APU'!$T:$AB,9,),0)</f>
        <v>0</v>
      </c>
      <c r="R3292" s="90">
        <f>IFERROR(VLOOKUP(CONCATENATE($A3292,"B"),'05 APU'!$T:$AB,9,),0)</f>
        <v>0</v>
      </c>
      <c r="S3292" s="90">
        <f>IFERROR(VLOOKUP(CONCATENATE($A3292,"A"),'05 APU'!$T:$AB,9,),0)</f>
        <v>0</v>
      </c>
    </row>
    <row r="3293" spans="1:19" x14ac:dyDescent="0.25">
      <c r="A3293" s="88">
        <v>3283</v>
      </c>
      <c r="B3293" s="347"/>
      <c r="C3293" s="348"/>
      <c r="D3293" s="89" t="str">
        <f>IFERROR(VLOOKUP(CONCATENATE($A3293,"T"),'05 APU'!$1:$1048576,3,),"")</f>
        <v/>
      </c>
      <c r="E3293" s="89" t="str">
        <f>IFERROR(VLOOKUP(CONCATENATE($A3293,"T2"),'05 APU'!$1:$1048576,3,),"")</f>
        <v/>
      </c>
      <c r="F3293" s="89" t="str">
        <f>IFERROR(VLOOKUP(CONCATENATE($A3293,"T3"),'05 APU'!$1:$1048576,3,),"")</f>
        <v/>
      </c>
      <c r="G3293" s="350"/>
      <c r="H3293" s="351"/>
      <c r="I3293" s="90">
        <f>IFERROR((VLOOKUP(CONCATENATE($A3293,"D"),'05 APU'!$1:$1048576,9,)),0)</f>
        <v>0</v>
      </c>
      <c r="J3293" s="90">
        <f t="shared" si="103"/>
        <v>0</v>
      </c>
      <c r="K3293" s="297" t="str">
        <f>IFERROR(VLOOKUP(CONCATENATE($A3293,"C"),'05 APU'!$1:$1048576,9,),"")</f>
        <v/>
      </c>
      <c r="L3293" s="297" t="str">
        <f>IFERROR(VLOOKUP(CONCATENATE($A3293,"B"),'05 APU'!$1:$1048576,9,),"")</f>
        <v/>
      </c>
      <c r="M3293" s="297" t="str">
        <f>IFERROR(VLOOKUP(CONCATENATE($A3293,"A"),'05 APU'!$1:$1048576,9,),"")</f>
        <v/>
      </c>
      <c r="N3293" s="86"/>
      <c r="O3293" s="90">
        <f>IFERROR(VLOOKUP(CONCATENATE($A3293,"D"),'05 APU'!$T:$AB,9,),0)</f>
        <v>0</v>
      </c>
      <c r="P3293" s="90">
        <f t="shared" si="104"/>
        <v>0</v>
      </c>
      <c r="Q3293" s="90">
        <f>IFERROR(VLOOKUP(CONCATENATE($A3293,"C"),'05 APU'!$T:$AB,9,),0)</f>
        <v>0</v>
      </c>
      <c r="R3293" s="90">
        <f>IFERROR(VLOOKUP(CONCATENATE($A3293,"B"),'05 APU'!$T:$AB,9,),0)</f>
        <v>0</v>
      </c>
      <c r="S3293" s="90">
        <f>IFERROR(VLOOKUP(CONCATENATE($A3293,"A"),'05 APU'!$T:$AB,9,),0)</f>
        <v>0</v>
      </c>
    </row>
    <row r="3294" spans="1:19" x14ac:dyDescent="0.25">
      <c r="A3294" s="88">
        <v>3284</v>
      </c>
      <c r="B3294" s="347"/>
      <c r="C3294" s="348"/>
      <c r="D3294" s="89" t="str">
        <f>IFERROR(VLOOKUP(CONCATENATE($A3294,"T"),'05 APU'!$1:$1048576,3,),"")</f>
        <v/>
      </c>
      <c r="E3294" s="89" t="str">
        <f>IFERROR(VLOOKUP(CONCATENATE($A3294,"T2"),'05 APU'!$1:$1048576,3,),"")</f>
        <v/>
      </c>
      <c r="F3294" s="89" t="str">
        <f>IFERROR(VLOOKUP(CONCATENATE($A3294,"T3"),'05 APU'!$1:$1048576,3,),"")</f>
        <v/>
      </c>
      <c r="G3294" s="350"/>
      <c r="H3294" s="351"/>
      <c r="I3294" s="90">
        <f>IFERROR((VLOOKUP(CONCATENATE($A3294,"D"),'05 APU'!$1:$1048576,9,)),0)</f>
        <v>0</v>
      </c>
      <c r="J3294" s="90">
        <f t="shared" si="103"/>
        <v>0</v>
      </c>
      <c r="K3294" s="297" t="str">
        <f>IFERROR(VLOOKUP(CONCATENATE($A3294,"C"),'05 APU'!$1:$1048576,9,),"")</f>
        <v/>
      </c>
      <c r="L3294" s="297" t="str">
        <f>IFERROR(VLOOKUP(CONCATENATE($A3294,"B"),'05 APU'!$1:$1048576,9,),"")</f>
        <v/>
      </c>
      <c r="M3294" s="297" t="str">
        <f>IFERROR(VLOOKUP(CONCATENATE($A3294,"A"),'05 APU'!$1:$1048576,9,),"")</f>
        <v/>
      </c>
      <c r="N3294" s="86"/>
      <c r="O3294" s="90">
        <f>IFERROR(VLOOKUP(CONCATENATE($A3294,"D"),'05 APU'!$T:$AB,9,),0)</f>
        <v>0</v>
      </c>
      <c r="P3294" s="90">
        <f t="shared" si="104"/>
        <v>0</v>
      </c>
      <c r="Q3294" s="90">
        <f>IFERROR(VLOOKUP(CONCATENATE($A3294,"C"),'05 APU'!$T:$AB,9,),0)</f>
        <v>0</v>
      </c>
      <c r="R3294" s="90">
        <f>IFERROR(VLOOKUP(CONCATENATE($A3294,"B"),'05 APU'!$T:$AB,9,),0)</f>
        <v>0</v>
      </c>
      <c r="S3294" s="90">
        <f>IFERROR(VLOOKUP(CONCATENATE($A3294,"A"),'05 APU'!$T:$AB,9,),0)</f>
        <v>0</v>
      </c>
    </row>
    <row r="3295" spans="1:19" x14ac:dyDescent="0.25">
      <c r="A3295" s="88">
        <v>3285</v>
      </c>
      <c r="B3295" s="347"/>
      <c r="C3295" s="348"/>
      <c r="D3295" s="89" t="str">
        <f>IFERROR(VLOOKUP(CONCATENATE($A3295,"T"),'05 APU'!$1:$1048576,3,),"")</f>
        <v/>
      </c>
      <c r="E3295" s="89" t="str">
        <f>IFERROR(VLOOKUP(CONCATENATE($A3295,"T2"),'05 APU'!$1:$1048576,3,),"")</f>
        <v/>
      </c>
      <c r="F3295" s="89" t="str">
        <f>IFERROR(VLOOKUP(CONCATENATE($A3295,"T3"),'05 APU'!$1:$1048576,3,),"")</f>
        <v/>
      </c>
      <c r="G3295" s="350"/>
      <c r="H3295" s="351"/>
      <c r="I3295" s="90">
        <f>IFERROR((VLOOKUP(CONCATENATE($A3295,"D"),'05 APU'!$1:$1048576,9,)),0)</f>
        <v>0</v>
      </c>
      <c r="J3295" s="90">
        <f t="shared" si="103"/>
        <v>0</v>
      </c>
      <c r="K3295" s="297" t="str">
        <f>IFERROR(VLOOKUP(CONCATENATE($A3295,"C"),'05 APU'!$1:$1048576,9,),"")</f>
        <v/>
      </c>
      <c r="L3295" s="297" t="str">
        <f>IFERROR(VLOOKUP(CONCATENATE($A3295,"B"),'05 APU'!$1:$1048576,9,),"")</f>
        <v/>
      </c>
      <c r="M3295" s="297" t="str">
        <f>IFERROR(VLOOKUP(CONCATENATE($A3295,"A"),'05 APU'!$1:$1048576,9,),"")</f>
        <v/>
      </c>
      <c r="N3295" s="86"/>
      <c r="O3295" s="90">
        <f>IFERROR(VLOOKUP(CONCATENATE($A3295,"D"),'05 APU'!$T:$AB,9,),0)</f>
        <v>0</v>
      </c>
      <c r="P3295" s="90">
        <f t="shared" si="104"/>
        <v>0</v>
      </c>
      <c r="Q3295" s="90">
        <f>IFERROR(VLOOKUP(CONCATENATE($A3295,"C"),'05 APU'!$T:$AB,9,),0)</f>
        <v>0</v>
      </c>
      <c r="R3295" s="90">
        <f>IFERROR(VLOOKUP(CONCATENATE($A3295,"B"),'05 APU'!$T:$AB,9,),0)</f>
        <v>0</v>
      </c>
      <c r="S3295" s="90">
        <f>IFERROR(VLOOKUP(CONCATENATE($A3295,"A"),'05 APU'!$T:$AB,9,),0)</f>
        <v>0</v>
      </c>
    </row>
    <row r="3296" spans="1:19" x14ac:dyDescent="0.25">
      <c r="A3296" s="88">
        <v>3286</v>
      </c>
      <c r="B3296" s="347"/>
      <c r="C3296" s="348"/>
      <c r="D3296" s="89" t="str">
        <f>IFERROR(VLOOKUP(CONCATENATE($A3296,"T"),'05 APU'!$1:$1048576,3,),"")</f>
        <v/>
      </c>
      <c r="E3296" s="89" t="str">
        <f>IFERROR(VLOOKUP(CONCATENATE($A3296,"T2"),'05 APU'!$1:$1048576,3,),"")</f>
        <v/>
      </c>
      <c r="F3296" s="89" t="str">
        <f>IFERROR(VLOOKUP(CONCATENATE($A3296,"T3"),'05 APU'!$1:$1048576,3,),"")</f>
        <v/>
      </c>
      <c r="G3296" s="350"/>
      <c r="H3296" s="351"/>
      <c r="I3296" s="90">
        <f>IFERROR((VLOOKUP(CONCATENATE($A3296,"D"),'05 APU'!$1:$1048576,9,)),0)</f>
        <v>0</v>
      </c>
      <c r="J3296" s="90">
        <f t="shared" si="103"/>
        <v>0</v>
      </c>
      <c r="K3296" s="297" t="str">
        <f>IFERROR(VLOOKUP(CONCATENATE($A3296,"C"),'05 APU'!$1:$1048576,9,),"")</f>
        <v/>
      </c>
      <c r="L3296" s="297" t="str">
        <f>IFERROR(VLOOKUP(CONCATENATE($A3296,"B"),'05 APU'!$1:$1048576,9,),"")</f>
        <v/>
      </c>
      <c r="M3296" s="297" t="str">
        <f>IFERROR(VLOOKUP(CONCATENATE($A3296,"A"),'05 APU'!$1:$1048576,9,),"")</f>
        <v/>
      </c>
      <c r="N3296" s="86"/>
      <c r="O3296" s="90">
        <f>IFERROR(VLOOKUP(CONCATENATE($A3296,"D"),'05 APU'!$T:$AB,9,),0)</f>
        <v>0</v>
      </c>
      <c r="P3296" s="90">
        <f t="shared" si="104"/>
        <v>0</v>
      </c>
      <c r="Q3296" s="90">
        <f>IFERROR(VLOOKUP(CONCATENATE($A3296,"C"),'05 APU'!$T:$AB,9,),0)</f>
        <v>0</v>
      </c>
      <c r="R3296" s="90">
        <f>IFERROR(VLOOKUP(CONCATENATE($A3296,"B"),'05 APU'!$T:$AB,9,),0)</f>
        <v>0</v>
      </c>
      <c r="S3296" s="90">
        <f>IFERROR(VLOOKUP(CONCATENATE($A3296,"A"),'05 APU'!$T:$AB,9,),0)</f>
        <v>0</v>
      </c>
    </row>
    <row r="3297" spans="1:19" x14ac:dyDescent="0.25">
      <c r="A3297" s="88">
        <v>3287</v>
      </c>
      <c r="B3297" s="347"/>
      <c r="C3297" s="348"/>
      <c r="D3297" s="89" t="str">
        <f>IFERROR(VLOOKUP(CONCATENATE($A3297,"T"),'05 APU'!$1:$1048576,3,),"")</f>
        <v/>
      </c>
      <c r="E3297" s="89" t="str">
        <f>IFERROR(VLOOKUP(CONCATENATE($A3297,"T2"),'05 APU'!$1:$1048576,3,),"")</f>
        <v/>
      </c>
      <c r="F3297" s="89" t="str">
        <f>IFERROR(VLOOKUP(CONCATENATE($A3297,"T3"),'05 APU'!$1:$1048576,3,),"")</f>
        <v/>
      </c>
      <c r="G3297" s="350"/>
      <c r="H3297" s="351"/>
      <c r="I3297" s="90">
        <f>IFERROR((VLOOKUP(CONCATENATE($A3297,"D"),'05 APU'!$1:$1048576,9,)),0)</f>
        <v>0</v>
      </c>
      <c r="J3297" s="90">
        <f t="shared" si="103"/>
        <v>0</v>
      </c>
      <c r="K3297" s="297" t="str">
        <f>IFERROR(VLOOKUP(CONCATENATE($A3297,"C"),'05 APU'!$1:$1048576,9,),"")</f>
        <v/>
      </c>
      <c r="L3297" s="297" t="str">
        <f>IFERROR(VLOOKUP(CONCATENATE($A3297,"B"),'05 APU'!$1:$1048576,9,),"")</f>
        <v/>
      </c>
      <c r="M3297" s="297" t="str">
        <f>IFERROR(VLOOKUP(CONCATENATE($A3297,"A"),'05 APU'!$1:$1048576,9,),"")</f>
        <v/>
      </c>
      <c r="N3297" s="86"/>
      <c r="O3297" s="90">
        <f>IFERROR(VLOOKUP(CONCATENATE($A3297,"D"),'05 APU'!$T:$AB,9,),0)</f>
        <v>0</v>
      </c>
      <c r="P3297" s="90">
        <f t="shared" si="104"/>
        <v>0</v>
      </c>
      <c r="Q3297" s="90">
        <f>IFERROR(VLOOKUP(CONCATENATE($A3297,"C"),'05 APU'!$T:$AB,9,),0)</f>
        <v>0</v>
      </c>
      <c r="R3297" s="90">
        <f>IFERROR(VLOOKUP(CONCATENATE($A3297,"B"),'05 APU'!$T:$AB,9,),0)</f>
        <v>0</v>
      </c>
      <c r="S3297" s="90">
        <f>IFERROR(VLOOKUP(CONCATENATE($A3297,"A"),'05 APU'!$T:$AB,9,),0)</f>
        <v>0</v>
      </c>
    </row>
    <row r="3298" spans="1:19" x14ac:dyDescent="0.25">
      <c r="A3298" s="88">
        <v>3288</v>
      </c>
      <c r="B3298" s="347"/>
      <c r="C3298" s="348"/>
      <c r="D3298" s="89" t="str">
        <f>IFERROR(VLOOKUP(CONCATENATE($A3298,"T"),'05 APU'!$1:$1048576,3,),"")</f>
        <v/>
      </c>
      <c r="E3298" s="89" t="str">
        <f>IFERROR(VLOOKUP(CONCATENATE($A3298,"T2"),'05 APU'!$1:$1048576,3,),"")</f>
        <v/>
      </c>
      <c r="F3298" s="89" t="str">
        <f>IFERROR(VLOOKUP(CONCATENATE($A3298,"T3"),'05 APU'!$1:$1048576,3,),"")</f>
        <v/>
      </c>
      <c r="G3298" s="350"/>
      <c r="H3298" s="351"/>
      <c r="I3298" s="90">
        <f>IFERROR((VLOOKUP(CONCATENATE($A3298,"D"),'05 APU'!$1:$1048576,9,)),0)</f>
        <v>0</v>
      </c>
      <c r="J3298" s="90">
        <f t="shared" si="103"/>
        <v>0</v>
      </c>
      <c r="K3298" s="297" t="str">
        <f>IFERROR(VLOOKUP(CONCATENATE($A3298,"C"),'05 APU'!$1:$1048576,9,),"")</f>
        <v/>
      </c>
      <c r="L3298" s="297" t="str">
        <f>IFERROR(VLOOKUP(CONCATENATE($A3298,"B"),'05 APU'!$1:$1048576,9,),"")</f>
        <v/>
      </c>
      <c r="M3298" s="297" t="str">
        <f>IFERROR(VLOOKUP(CONCATENATE($A3298,"A"),'05 APU'!$1:$1048576,9,),"")</f>
        <v/>
      </c>
      <c r="N3298" s="86"/>
      <c r="O3298" s="90">
        <f>IFERROR(VLOOKUP(CONCATENATE($A3298,"D"),'05 APU'!$T:$AB,9,),0)</f>
        <v>0</v>
      </c>
      <c r="P3298" s="90">
        <f t="shared" si="104"/>
        <v>0</v>
      </c>
      <c r="Q3298" s="90">
        <f>IFERROR(VLOOKUP(CONCATENATE($A3298,"C"),'05 APU'!$T:$AB,9,),0)</f>
        <v>0</v>
      </c>
      <c r="R3298" s="90">
        <f>IFERROR(VLOOKUP(CONCATENATE($A3298,"B"),'05 APU'!$T:$AB,9,),0)</f>
        <v>0</v>
      </c>
      <c r="S3298" s="90">
        <f>IFERROR(VLOOKUP(CONCATENATE($A3298,"A"),'05 APU'!$T:$AB,9,),0)</f>
        <v>0</v>
      </c>
    </row>
    <row r="3299" spans="1:19" x14ac:dyDescent="0.25">
      <c r="A3299" s="88">
        <v>3289</v>
      </c>
      <c r="B3299" s="347"/>
      <c r="C3299" s="348"/>
      <c r="D3299" s="89" t="str">
        <f>IFERROR(VLOOKUP(CONCATENATE($A3299,"T"),'05 APU'!$1:$1048576,3,),"")</f>
        <v/>
      </c>
      <c r="E3299" s="89" t="str">
        <f>IFERROR(VLOOKUP(CONCATENATE($A3299,"T2"),'05 APU'!$1:$1048576,3,),"")</f>
        <v/>
      </c>
      <c r="F3299" s="89" t="str">
        <f>IFERROR(VLOOKUP(CONCATENATE($A3299,"T3"),'05 APU'!$1:$1048576,3,),"")</f>
        <v/>
      </c>
      <c r="G3299" s="350"/>
      <c r="H3299" s="351"/>
      <c r="I3299" s="90">
        <f>IFERROR((VLOOKUP(CONCATENATE($A3299,"D"),'05 APU'!$1:$1048576,9,)),0)</f>
        <v>0</v>
      </c>
      <c r="J3299" s="90">
        <f t="shared" si="103"/>
        <v>0</v>
      </c>
      <c r="K3299" s="297" t="str">
        <f>IFERROR(VLOOKUP(CONCATENATE($A3299,"C"),'05 APU'!$1:$1048576,9,),"")</f>
        <v/>
      </c>
      <c r="L3299" s="297" t="str">
        <f>IFERROR(VLOOKUP(CONCATENATE($A3299,"B"),'05 APU'!$1:$1048576,9,),"")</f>
        <v/>
      </c>
      <c r="M3299" s="297" t="str">
        <f>IFERROR(VLOOKUP(CONCATENATE($A3299,"A"),'05 APU'!$1:$1048576,9,),"")</f>
        <v/>
      </c>
      <c r="N3299" s="86"/>
      <c r="O3299" s="90">
        <f>IFERROR(VLOOKUP(CONCATENATE($A3299,"D"),'05 APU'!$T:$AB,9,),0)</f>
        <v>0</v>
      </c>
      <c r="P3299" s="90">
        <f t="shared" si="104"/>
        <v>0</v>
      </c>
      <c r="Q3299" s="90">
        <f>IFERROR(VLOOKUP(CONCATENATE($A3299,"C"),'05 APU'!$T:$AB,9,),0)</f>
        <v>0</v>
      </c>
      <c r="R3299" s="90">
        <f>IFERROR(VLOOKUP(CONCATENATE($A3299,"B"),'05 APU'!$T:$AB,9,),0)</f>
        <v>0</v>
      </c>
      <c r="S3299" s="90">
        <f>IFERROR(VLOOKUP(CONCATENATE($A3299,"A"),'05 APU'!$T:$AB,9,),0)</f>
        <v>0</v>
      </c>
    </row>
    <row r="3300" spans="1:19" x14ac:dyDescent="0.25">
      <c r="A3300" s="88">
        <v>3290</v>
      </c>
      <c r="B3300" s="347"/>
      <c r="C3300" s="348"/>
      <c r="D3300" s="89" t="str">
        <f>IFERROR(VLOOKUP(CONCATENATE($A3300,"T"),'05 APU'!$1:$1048576,3,),"")</f>
        <v/>
      </c>
      <c r="E3300" s="89" t="str">
        <f>IFERROR(VLOOKUP(CONCATENATE($A3300,"T2"),'05 APU'!$1:$1048576,3,),"")</f>
        <v/>
      </c>
      <c r="F3300" s="89" t="str">
        <f>IFERROR(VLOOKUP(CONCATENATE($A3300,"T3"),'05 APU'!$1:$1048576,3,),"")</f>
        <v/>
      </c>
      <c r="G3300" s="350"/>
      <c r="H3300" s="351"/>
      <c r="I3300" s="90">
        <f>IFERROR((VLOOKUP(CONCATENATE($A3300,"D"),'05 APU'!$1:$1048576,9,)),0)</f>
        <v>0</v>
      </c>
      <c r="J3300" s="90">
        <f t="shared" si="103"/>
        <v>0</v>
      </c>
      <c r="K3300" s="297" t="str">
        <f>IFERROR(VLOOKUP(CONCATENATE($A3300,"C"),'05 APU'!$1:$1048576,9,),"")</f>
        <v/>
      </c>
      <c r="L3300" s="297" t="str">
        <f>IFERROR(VLOOKUP(CONCATENATE($A3300,"B"),'05 APU'!$1:$1048576,9,),"")</f>
        <v/>
      </c>
      <c r="M3300" s="297" t="str">
        <f>IFERROR(VLOOKUP(CONCATENATE($A3300,"A"),'05 APU'!$1:$1048576,9,),"")</f>
        <v/>
      </c>
      <c r="N3300" s="86"/>
      <c r="O3300" s="90">
        <f>IFERROR(VLOOKUP(CONCATENATE($A3300,"D"),'05 APU'!$T:$AB,9,),0)</f>
        <v>0</v>
      </c>
      <c r="P3300" s="90">
        <f t="shared" si="104"/>
        <v>0</v>
      </c>
      <c r="Q3300" s="90">
        <f>IFERROR(VLOOKUP(CONCATENATE($A3300,"C"),'05 APU'!$T:$AB,9,),0)</f>
        <v>0</v>
      </c>
      <c r="R3300" s="90">
        <f>IFERROR(VLOOKUP(CONCATENATE($A3300,"B"),'05 APU'!$T:$AB,9,),0)</f>
        <v>0</v>
      </c>
      <c r="S3300" s="90">
        <f>IFERROR(VLOOKUP(CONCATENATE($A3300,"A"),'05 APU'!$T:$AB,9,),0)</f>
        <v>0</v>
      </c>
    </row>
    <row r="3301" spans="1:19" x14ac:dyDescent="0.25">
      <c r="A3301" s="88">
        <v>3291</v>
      </c>
      <c r="B3301" s="347"/>
      <c r="C3301" s="348"/>
      <c r="D3301" s="89" t="str">
        <f>IFERROR(VLOOKUP(CONCATENATE($A3301,"T"),'05 APU'!$1:$1048576,3,),"")</f>
        <v/>
      </c>
      <c r="E3301" s="89" t="str">
        <f>IFERROR(VLOOKUP(CONCATENATE($A3301,"T2"),'05 APU'!$1:$1048576,3,),"")</f>
        <v/>
      </c>
      <c r="F3301" s="89" t="str">
        <f>IFERROR(VLOOKUP(CONCATENATE($A3301,"T3"),'05 APU'!$1:$1048576,3,),"")</f>
        <v/>
      </c>
      <c r="G3301" s="350"/>
      <c r="H3301" s="351"/>
      <c r="I3301" s="90">
        <f>IFERROR((VLOOKUP(CONCATENATE($A3301,"D"),'05 APU'!$1:$1048576,9,)),0)</f>
        <v>0</v>
      </c>
      <c r="J3301" s="90">
        <f t="shared" si="103"/>
        <v>0</v>
      </c>
      <c r="K3301" s="297" t="str">
        <f>IFERROR(VLOOKUP(CONCATENATE($A3301,"C"),'05 APU'!$1:$1048576,9,),"")</f>
        <v/>
      </c>
      <c r="L3301" s="297" t="str">
        <f>IFERROR(VLOOKUP(CONCATENATE($A3301,"B"),'05 APU'!$1:$1048576,9,),"")</f>
        <v/>
      </c>
      <c r="M3301" s="297" t="str">
        <f>IFERROR(VLOOKUP(CONCATENATE($A3301,"A"),'05 APU'!$1:$1048576,9,),"")</f>
        <v/>
      </c>
      <c r="N3301" s="86"/>
      <c r="O3301" s="90">
        <f>IFERROR(VLOOKUP(CONCATENATE($A3301,"D"),'05 APU'!$T:$AB,9,),0)</f>
        <v>0</v>
      </c>
      <c r="P3301" s="90">
        <f t="shared" si="104"/>
        <v>0</v>
      </c>
      <c r="Q3301" s="90">
        <f>IFERROR(VLOOKUP(CONCATENATE($A3301,"C"),'05 APU'!$T:$AB,9,),0)</f>
        <v>0</v>
      </c>
      <c r="R3301" s="90">
        <f>IFERROR(VLOOKUP(CONCATENATE($A3301,"B"),'05 APU'!$T:$AB,9,),0)</f>
        <v>0</v>
      </c>
      <c r="S3301" s="90">
        <f>IFERROR(VLOOKUP(CONCATENATE($A3301,"A"),'05 APU'!$T:$AB,9,),0)</f>
        <v>0</v>
      </c>
    </row>
    <row r="3302" spans="1:19" x14ac:dyDescent="0.25">
      <c r="A3302" s="88">
        <v>3292</v>
      </c>
      <c r="B3302" s="347"/>
      <c r="C3302" s="348"/>
      <c r="D3302" s="89" t="str">
        <f>IFERROR(VLOOKUP(CONCATENATE($A3302,"T"),'05 APU'!$1:$1048576,3,),"")</f>
        <v/>
      </c>
      <c r="E3302" s="89" t="str">
        <f>IFERROR(VLOOKUP(CONCATENATE($A3302,"T2"),'05 APU'!$1:$1048576,3,),"")</f>
        <v/>
      </c>
      <c r="F3302" s="89" t="str">
        <f>IFERROR(VLOOKUP(CONCATENATE($A3302,"T3"),'05 APU'!$1:$1048576,3,),"")</f>
        <v/>
      </c>
      <c r="G3302" s="350"/>
      <c r="H3302" s="351"/>
      <c r="I3302" s="90">
        <f>IFERROR((VLOOKUP(CONCATENATE($A3302,"D"),'05 APU'!$1:$1048576,9,)),0)</f>
        <v>0</v>
      </c>
      <c r="J3302" s="90">
        <f t="shared" si="103"/>
        <v>0</v>
      </c>
      <c r="K3302" s="297" t="str">
        <f>IFERROR(VLOOKUP(CONCATENATE($A3302,"C"),'05 APU'!$1:$1048576,9,),"")</f>
        <v/>
      </c>
      <c r="L3302" s="297" t="str">
        <f>IFERROR(VLOOKUP(CONCATENATE($A3302,"B"),'05 APU'!$1:$1048576,9,),"")</f>
        <v/>
      </c>
      <c r="M3302" s="297" t="str">
        <f>IFERROR(VLOOKUP(CONCATENATE($A3302,"A"),'05 APU'!$1:$1048576,9,),"")</f>
        <v/>
      </c>
      <c r="N3302" s="86"/>
      <c r="O3302" s="90">
        <f>IFERROR(VLOOKUP(CONCATENATE($A3302,"D"),'05 APU'!$T:$AB,9,),0)</f>
        <v>0</v>
      </c>
      <c r="P3302" s="90">
        <f t="shared" si="104"/>
        <v>0</v>
      </c>
      <c r="Q3302" s="90">
        <f>IFERROR(VLOOKUP(CONCATENATE($A3302,"C"),'05 APU'!$T:$AB,9,),0)</f>
        <v>0</v>
      </c>
      <c r="R3302" s="90">
        <f>IFERROR(VLOOKUP(CONCATENATE($A3302,"B"),'05 APU'!$T:$AB,9,),0)</f>
        <v>0</v>
      </c>
      <c r="S3302" s="90">
        <f>IFERROR(VLOOKUP(CONCATENATE($A3302,"A"),'05 APU'!$T:$AB,9,),0)</f>
        <v>0</v>
      </c>
    </row>
    <row r="3303" spans="1:19" x14ac:dyDescent="0.25">
      <c r="A3303" s="88">
        <v>3293</v>
      </c>
      <c r="B3303" s="347"/>
      <c r="C3303" s="348"/>
      <c r="D3303" s="89" t="str">
        <f>IFERROR(VLOOKUP(CONCATENATE($A3303,"T"),'05 APU'!$1:$1048576,3,),"")</f>
        <v/>
      </c>
      <c r="E3303" s="89" t="str">
        <f>IFERROR(VLOOKUP(CONCATENATE($A3303,"T2"),'05 APU'!$1:$1048576,3,),"")</f>
        <v/>
      </c>
      <c r="F3303" s="89" t="str">
        <f>IFERROR(VLOOKUP(CONCATENATE($A3303,"T3"),'05 APU'!$1:$1048576,3,),"")</f>
        <v/>
      </c>
      <c r="G3303" s="350"/>
      <c r="H3303" s="351"/>
      <c r="I3303" s="90">
        <f>IFERROR((VLOOKUP(CONCATENATE($A3303,"D"),'05 APU'!$1:$1048576,9,)),0)</f>
        <v>0</v>
      </c>
      <c r="J3303" s="90">
        <f t="shared" si="103"/>
        <v>0</v>
      </c>
      <c r="K3303" s="297" t="str">
        <f>IFERROR(VLOOKUP(CONCATENATE($A3303,"C"),'05 APU'!$1:$1048576,9,),"")</f>
        <v/>
      </c>
      <c r="L3303" s="297" t="str">
        <f>IFERROR(VLOOKUP(CONCATENATE($A3303,"B"),'05 APU'!$1:$1048576,9,),"")</f>
        <v/>
      </c>
      <c r="M3303" s="297" t="str">
        <f>IFERROR(VLOOKUP(CONCATENATE($A3303,"A"),'05 APU'!$1:$1048576,9,),"")</f>
        <v/>
      </c>
      <c r="N3303" s="86"/>
      <c r="O3303" s="90">
        <f>IFERROR(VLOOKUP(CONCATENATE($A3303,"D"),'05 APU'!$T:$AB,9,),0)</f>
        <v>0</v>
      </c>
      <c r="P3303" s="90">
        <f t="shared" si="104"/>
        <v>0</v>
      </c>
      <c r="Q3303" s="90">
        <f>IFERROR(VLOOKUP(CONCATENATE($A3303,"C"),'05 APU'!$T:$AB,9,),0)</f>
        <v>0</v>
      </c>
      <c r="R3303" s="90">
        <f>IFERROR(VLOOKUP(CONCATENATE($A3303,"B"),'05 APU'!$T:$AB,9,),0)</f>
        <v>0</v>
      </c>
      <c r="S3303" s="90">
        <f>IFERROR(VLOOKUP(CONCATENATE($A3303,"A"),'05 APU'!$T:$AB,9,),0)</f>
        <v>0</v>
      </c>
    </row>
    <row r="3304" spans="1:19" x14ac:dyDescent="0.25">
      <c r="A3304" s="88">
        <v>3294</v>
      </c>
      <c r="B3304" s="347"/>
      <c r="C3304" s="348"/>
      <c r="D3304" s="89" t="str">
        <f>IFERROR(VLOOKUP(CONCATENATE($A3304,"T"),'05 APU'!$1:$1048576,3,),"")</f>
        <v/>
      </c>
      <c r="E3304" s="89" t="str">
        <f>IFERROR(VLOOKUP(CONCATENATE($A3304,"T2"),'05 APU'!$1:$1048576,3,),"")</f>
        <v/>
      </c>
      <c r="F3304" s="89" t="str">
        <f>IFERROR(VLOOKUP(CONCATENATE($A3304,"T3"),'05 APU'!$1:$1048576,3,),"")</f>
        <v/>
      </c>
      <c r="G3304" s="350"/>
      <c r="H3304" s="351"/>
      <c r="I3304" s="90">
        <f>IFERROR((VLOOKUP(CONCATENATE($A3304,"D"),'05 APU'!$1:$1048576,9,)),0)</f>
        <v>0</v>
      </c>
      <c r="J3304" s="90">
        <f t="shared" si="103"/>
        <v>0</v>
      </c>
      <c r="K3304" s="297" t="str">
        <f>IFERROR(VLOOKUP(CONCATENATE($A3304,"C"),'05 APU'!$1:$1048576,9,),"")</f>
        <v/>
      </c>
      <c r="L3304" s="297" t="str">
        <f>IFERROR(VLOOKUP(CONCATENATE($A3304,"B"),'05 APU'!$1:$1048576,9,),"")</f>
        <v/>
      </c>
      <c r="M3304" s="297" t="str">
        <f>IFERROR(VLOOKUP(CONCATENATE($A3304,"A"),'05 APU'!$1:$1048576,9,),"")</f>
        <v/>
      </c>
      <c r="N3304" s="86"/>
      <c r="O3304" s="90">
        <f>IFERROR(VLOOKUP(CONCATENATE($A3304,"D"),'05 APU'!$T:$AB,9,),0)</f>
        <v>0</v>
      </c>
      <c r="P3304" s="90">
        <f t="shared" si="104"/>
        <v>0</v>
      </c>
      <c r="Q3304" s="90">
        <f>IFERROR(VLOOKUP(CONCATENATE($A3304,"C"),'05 APU'!$T:$AB,9,),0)</f>
        <v>0</v>
      </c>
      <c r="R3304" s="90">
        <f>IFERROR(VLOOKUP(CONCATENATE($A3304,"B"),'05 APU'!$T:$AB,9,),0)</f>
        <v>0</v>
      </c>
      <c r="S3304" s="90">
        <f>IFERROR(VLOOKUP(CONCATENATE($A3304,"A"),'05 APU'!$T:$AB,9,),0)</f>
        <v>0</v>
      </c>
    </row>
    <row r="3305" spans="1:19" x14ac:dyDescent="0.25">
      <c r="A3305" s="88">
        <v>3295</v>
      </c>
      <c r="B3305" s="347"/>
      <c r="C3305" s="348"/>
      <c r="D3305" s="89" t="str">
        <f>IFERROR(VLOOKUP(CONCATENATE($A3305,"T"),'05 APU'!$1:$1048576,3,),"")</f>
        <v/>
      </c>
      <c r="E3305" s="89" t="str">
        <f>IFERROR(VLOOKUP(CONCATENATE($A3305,"T2"),'05 APU'!$1:$1048576,3,),"")</f>
        <v/>
      </c>
      <c r="F3305" s="89" t="str">
        <f>IFERROR(VLOOKUP(CONCATENATE($A3305,"T3"),'05 APU'!$1:$1048576,3,),"")</f>
        <v/>
      </c>
      <c r="G3305" s="350"/>
      <c r="H3305" s="351"/>
      <c r="I3305" s="90">
        <f>IFERROR((VLOOKUP(CONCATENATE($A3305,"D"),'05 APU'!$1:$1048576,9,)),0)</f>
        <v>0</v>
      </c>
      <c r="J3305" s="90">
        <f t="shared" si="103"/>
        <v>0</v>
      </c>
      <c r="K3305" s="297" t="str">
        <f>IFERROR(VLOOKUP(CONCATENATE($A3305,"C"),'05 APU'!$1:$1048576,9,),"")</f>
        <v/>
      </c>
      <c r="L3305" s="297" t="str">
        <f>IFERROR(VLOOKUP(CONCATENATE($A3305,"B"),'05 APU'!$1:$1048576,9,),"")</f>
        <v/>
      </c>
      <c r="M3305" s="297" t="str">
        <f>IFERROR(VLOOKUP(CONCATENATE($A3305,"A"),'05 APU'!$1:$1048576,9,),"")</f>
        <v/>
      </c>
      <c r="N3305" s="86"/>
      <c r="O3305" s="90">
        <f>IFERROR(VLOOKUP(CONCATENATE($A3305,"D"),'05 APU'!$T:$AB,9,),0)</f>
        <v>0</v>
      </c>
      <c r="P3305" s="90">
        <f t="shared" si="104"/>
        <v>0</v>
      </c>
      <c r="Q3305" s="90">
        <f>IFERROR(VLOOKUP(CONCATENATE($A3305,"C"),'05 APU'!$T:$AB,9,),0)</f>
        <v>0</v>
      </c>
      <c r="R3305" s="90">
        <f>IFERROR(VLOOKUP(CONCATENATE($A3305,"B"),'05 APU'!$T:$AB,9,),0)</f>
        <v>0</v>
      </c>
      <c r="S3305" s="90">
        <f>IFERROR(VLOOKUP(CONCATENATE($A3305,"A"),'05 APU'!$T:$AB,9,),0)</f>
        <v>0</v>
      </c>
    </row>
    <row r="3306" spans="1:19" x14ac:dyDescent="0.25">
      <c r="A3306" s="88">
        <v>3296</v>
      </c>
      <c r="B3306" s="347"/>
      <c r="C3306" s="348"/>
      <c r="D3306" s="89" t="str">
        <f>IFERROR(VLOOKUP(CONCATENATE($A3306,"T"),'05 APU'!$1:$1048576,3,),"")</f>
        <v/>
      </c>
      <c r="E3306" s="89" t="str">
        <f>IFERROR(VLOOKUP(CONCATENATE($A3306,"T2"),'05 APU'!$1:$1048576,3,),"")</f>
        <v/>
      </c>
      <c r="F3306" s="89" t="str">
        <f>IFERROR(VLOOKUP(CONCATENATE($A3306,"T3"),'05 APU'!$1:$1048576,3,),"")</f>
        <v/>
      </c>
      <c r="G3306" s="350"/>
      <c r="H3306" s="351"/>
      <c r="I3306" s="90">
        <f>IFERROR((VLOOKUP(CONCATENATE($A3306,"D"),'05 APU'!$1:$1048576,9,)),0)</f>
        <v>0</v>
      </c>
      <c r="J3306" s="90">
        <f t="shared" si="103"/>
        <v>0</v>
      </c>
      <c r="K3306" s="297" t="str">
        <f>IFERROR(VLOOKUP(CONCATENATE($A3306,"C"),'05 APU'!$1:$1048576,9,),"")</f>
        <v/>
      </c>
      <c r="L3306" s="297" t="str">
        <f>IFERROR(VLOOKUP(CONCATENATE($A3306,"B"),'05 APU'!$1:$1048576,9,),"")</f>
        <v/>
      </c>
      <c r="M3306" s="297" t="str">
        <f>IFERROR(VLOOKUP(CONCATENATE($A3306,"A"),'05 APU'!$1:$1048576,9,),"")</f>
        <v/>
      </c>
      <c r="N3306" s="86"/>
      <c r="O3306" s="90">
        <f>IFERROR(VLOOKUP(CONCATENATE($A3306,"D"),'05 APU'!$T:$AB,9,),0)</f>
        <v>0</v>
      </c>
      <c r="P3306" s="90">
        <f t="shared" si="104"/>
        <v>0</v>
      </c>
      <c r="Q3306" s="90">
        <f>IFERROR(VLOOKUP(CONCATENATE($A3306,"C"),'05 APU'!$T:$AB,9,),0)</f>
        <v>0</v>
      </c>
      <c r="R3306" s="90">
        <f>IFERROR(VLOOKUP(CONCATENATE($A3306,"B"),'05 APU'!$T:$AB,9,),0)</f>
        <v>0</v>
      </c>
      <c r="S3306" s="90">
        <f>IFERROR(VLOOKUP(CONCATENATE($A3306,"A"),'05 APU'!$T:$AB,9,),0)</f>
        <v>0</v>
      </c>
    </row>
    <row r="3307" spans="1:19" x14ac:dyDescent="0.25">
      <c r="A3307" s="88">
        <v>3297</v>
      </c>
      <c r="B3307" s="347"/>
      <c r="C3307" s="348"/>
      <c r="D3307" s="89" t="str">
        <f>IFERROR(VLOOKUP(CONCATENATE($A3307,"T"),'05 APU'!$1:$1048576,3,),"")</f>
        <v/>
      </c>
      <c r="E3307" s="89" t="str">
        <f>IFERROR(VLOOKUP(CONCATENATE($A3307,"T2"),'05 APU'!$1:$1048576,3,),"")</f>
        <v/>
      </c>
      <c r="F3307" s="89" t="str">
        <f>IFERROR(VLOOKUP(CONCATENATE($A3307,"T3"),'05 APU'!$1:$1048576,3,),"")</f>
        <v/>
      </c>
      <c r="G3307" s="350"/>
      <c r="H3307" s="351"/>
      <c r="I3307" s="90">
        <f>IFERROR((VLOOKUP(CONCATENATE($A3307,"D"),'05 APU'!$1:$1048576,9,)),0)</f>
        <v>0</v>
      </c>
      <c r="J3307" s="90">
        <f t="shared" si="103"/>
        <v>0</v>
      </c>
      <c r="K3307" s="297" t="str">
        <f>IFERROR(VLOOKUP(CONCATENATE($A3307,"C"),'05 APU'!$1:$1048576,9,),"")</f>
        <v/>
      </c>
      <c r="L3307" s="297" t="str">
        <f>IFERROR(VLOOKUP(CONCATENATE($A3307,"B"),'05 APU'!$1:$1048576,9,),"")</f>
        <v/>
      </c>
      <c r="M3307" s="297" t="str">
        <f>IFERROR(VLOOKUP(CONCATENATE($A3307,"A"),'05 APU'!$1:$1048576,9,),"")</f>
        <v/>
      </c>
      <c r="N3307" s="86"/>
      <c r="O3307" s="90">
        <f>IFERROR(VLOOKUP(CONCATENATE($A3307,"D"),'05 APU'!$T:$AB,9,),0)</f>
        <v>0</v>
      </c>
      <c r="P3307" s="90">
        <f t="shared" si="104"/>
        <v>0</v>
      </c>
      <c r="Q3307" s="90">
        <f>IFERROR(VLOOKUP(CONCATENATE($A3307,"C"),'05 APU'!$T:$AB,9,),0)</f>
        <v>0</v>
      </c>
      <c r="R3307" s="90">
        <f>IFERROR(VLOOKUP(CONCATENATE($A3307,"B"),'05 APU'!$T:$AB,9,),0)</f>
        <v>0</v>
      </c>
      <c r="S3307" s="90">
        <f>IFERROR(VLOOKUP(CONCATENATE($A3307,"A"),'05 APU'!$T:$AB,9,),0)</f>
        <v>0</v>
      </c>
    </row>
    <row r="3308" spans="1:19" x14ac:dyDescent="0.25">
      <c r="A3308" s="88">
        <v>3298</v>
      </c>
      <c r="B3308" s="347"/>
      <c r="C3308" s="348"/>
      <c r="D3308" s="89" t="str">
        <f>IFERROR(VLOOKUP(CONCATENATE($A3308,"T"),'05 APU'!$1:$1048576,3,),"")</f>
        <v/>
      </c>
      <c r="E3308" s="89" t="str">
        <f>IFERROR(VLOOKUP(CONCATENATE($A3308,"T2"),'05 APU'!$1:$1048576,3,),"")</f>
        <v/>
      </c>
      <c r="F3308" s="89" t="str">
        <f>IFERROR(VLOOKUP(CONCATENATE($A3308,"T3"),'05 APU'!$1:$1048576,3,),"")</f>
        <v/>
      </c>
      <c r="G3308" s="350"/>
      <c r="H3308" s="351"/>
      <c r="I3308" s="90">
        <f>IFERROR((VLOOKUP(CONCATENATE($A3308,"D"),'05 APU'!$1:$1048576,9,)),0)</f>
        <v>0</v>
      </c>
      <c r="J3308" s="90">
        <f t="shared" si="103"/>
        <v>0</v>
      </c>
      <c r="K3308" s="297" t="str">
        <f>IFERROR(VLOOKUP(CONCATENATE($A3308,"C"),'05 APU'!$1:$1048576,9,),"")</f>
        <v/>
      </c>
      <c r="L3308" s="297" t="str">
        <f>IFERROR(VLOOKUP(CONCATENATE($A3308,"B"),'05 APU'!$1:$1048576,9,),"")</f>
        <v/>
      </c>
      <c r="M3308" s="297" t="str">
        <f>IFERROR(VLOOKUP(CONCATENATE($A3308,"A"),'05 APU'!$1:$1048576,9,),"")</f>
        <v/>
      </c>
      <c r="N3308" s="86"/>
      <c r="O3308" s="90">
        <f>IFERROR(VLOOKUP(CONCATENATE($A3308,"D"),'05 APU'!$T:$AB,9,),0)</f>
        <v>0</v>
      </c>
      <c r="P3308" s="90">
        <f t="shared" si="104"/>
        <v>0</v>
      </c>
      <c r="Q3308" s="90">
        <f>IFERROR(VLOOKUP(CONCATENATE($A3308,"C"),'05 APU'!$T:$AB,9,),0)</f>
        <v>0</v>
      </c>
      <c r="R3308" s="90">
        <f>IFERROR(VLOOKUP(CONCATENATE($A3308,"B"),'05 APU'!$T:$AB,9,),0)</f>
        <v>0</v>
      </c>
      <c r="S3308" s="90">
        <f>IFERROR(VLOOKUP(CONCATENATE($A3308,"A"),'05 APU'!$T:$AB,9,),0)</f>
        <v>0</v>
      </c>
    </row>
    <row r="3309" spans="1:19" x14ac:dyDescent="0.25">
      <c r="A3309" s="88">
        <v>3299</v>
      </c>
      <c r="B3309" s="347"/>
      <c r="C3309" s="348"/>
      <c r="D3309" s="89" t="str">
        <f>IFERROR(VLOOKUP(CONCATENATE($A3309,"T"),'05 APU'!$1:$1048576,3,),"")</f>
        <v/>
      </c>
      <c r="E3309" s="89" t="str">
        <f>IFERROR(VLOOKUP(CONCATENATE($A3309,"T2"),'05 APU'!$1:$1048576,3,),"")</f>
        <v/>
      </c>
      <c r="F3309" s="89" t="str">
        <f>IFERROR(VLOOKUP(CONCATENATE($A3309,"T3"),'05 APU'!$1:$1048576,3,),"")</f>
        <v/>
      </c>
      <c r="G3309" s="350"/>
      <c r="H3309" s="351"/>
      <c r="I3309" s="90">
        <f>IFERROR((VLOOKUP(CONCATENATE($A3309,"D"),'05 APU'!$1:$1048576,9,)),0)</f>
        <v>0</v>
      </c>
      <c r="J3309" s="90">
        <f t="shared" si="103"/>
        <v>0</v>
      </c>
      <c r="K3309" s="297" t="str">
        <f>IFERROR(VLOOKUP(CONCATENATE($A3309,"C"),'05 APU'!$1:$1048576,9,),"")</f>
        <v/>
      </c>
      <c r="L3309" s="297" t="str">
        <f>IFERROR(VLOOKUP(CONCATENATE($A3309,"B"),'05 APU'!$1:$1048576,9,),"")</f>
        <v/>
      </c>
      <c r="M3309" s="297" t="str">
        <f>IFERROR(VLOOKUP(CONCATENATE($A3309,"A"),'05 APU'!$1:$1048576,9,),"")</f>
        <v/>
      </c>
      <c r="N3309" s="86"/>
      <c r="O3309" s="90">
        <f>IFERROR(VLOOKUP(CONCATENATE($A3309,"D"),'05 APU'!$T:$AB,9,),0)</f>
        <v>0</v>
      </c>
      <c r="P3309" s="90">
        <f t="shared" si="104"/>
        <v>0</v>
      </c>
      <c r="Q3309" s="90">
        <f>IFERROR(VLOOKUP(CONCATENATE($A3309,"C"),'05 APU'!$T:$AB,9,),0)</f>
        <v>0</v>
      </c>
      <c r="R3309" s="90">
        <f>IFERROR(VLOOKUP(CONCATENATE($A3309,"B"),'05 APU'!$T:$AB,9,),0)</f>
        <v>0</v>
      </c>
      <c r="S3309" s="90">
        <f>IFERROR(VLOOKUP(CONCATENATE($A3309,"A"),'05 APU'!$T:$AB,9,),0)</f>
        <v>0</v>
      </c>
    </row>
    <row r="3310" spans="1:19" x14ac:dyDescent="0.25">
      <c r="A3310" s="88">
        <v>3300</v>
      </c>
      <c r="B3310" s="347"/>
      <c r="C3310" s="348"/>
      <c r="D3310" s="89" t="str">
        <f>IFERROR(VLOOKUP(CONCATENATE($A3310,"T"),'05 APU'!$1:$1048576,3,),"")</f>
        <v/>
      </c>
      <c r="E3310" s="89" t="str">
        <f>IFERROR(VLOOKUP(CONCATENATE($A3310,"T2"),'05 APU'!$1:$1048576,3,),"")</f>
        <v/>
      </c>
      <c r="F3310" s="89" t="str">
        <f>IFERROR(VLOOKUP(CONCATENATE($A3310,"T3"),'05 APU'!$1:$1048576,3,),"")</f>
        <v/>
      </c>
      <c r="G3310" s="350"/>
      <c r="H3310" s="351"/>
      <c r="I3310" s="90">
        <f>IFERROR((VLOOKUP(CONCATENATE($A3310,"D"),'05 APU'!$1:$1048576,9,)),0)</f>
        <v>0</v>
      </c>
      <c r="J3310" s="90">
        <f t="shared" si="103"/>
        <v>0</v>
      </c>
      <c r="K3310" s="297" t="str">
        <f>IFERROR(VLOOKUP(CONCATENATE($A3310,"C"),'05 APU'!$1:$1048576,9,),"")</f>
        <v/>
      </c>
      <c r="L3310" s="297" t="str">
        <f>IFERROR(VLOOKUP(CONCATENATE($A3310,"B"),'05 APU'!$1:$1048576,9,),"")</f>
        <v/>
      </c>
      <c r="M3310" s="297" t="str">
        <f>IFERROR(VLOOKUP(CONCATENATE($A3310,"A"),'05 APU'!$1:$1048576,9,),"")</f>
        <v/>
      </c>
      <c r="N3310" s="86"/>
      <c r="O3310" s="90">
        <f>IFERROR(VLOOKUP(CONCATENATE($A3310,"D"),'05 APU'!$T:$AB,9,),0)</f>
        <v>0</v>
      </c>
      <c r="P3310" s="90">
        <f t="shared" si="104"/>
        <v>0</v>
      </c>
      <c r="Q3310" s="90">
        <f>IFERROR(VLOOKUP(CONCATENATE($A3310,"C"),'05 APU'!$T:$AB,9,),0)</f>
        <v>0</v>
      </c>
      <c r="R3310" s="90">
        <f>IFERROR(VLOOKUP(CONCATENATE($A3310,"B"),'05 APU'!$T:$AB,9,),0)</f>
        <v>0</v>
      </c>
      <c r="S3310" s="90">
        <f>IFERROR(VLOOKUP(CONCATENATE($A3310,"A"),'05 APU'!$T:$AB,9,),0)</f>
        <v>0</v>
      </c>
    </row>
    <row r="3311" spans="1:19" x14ac:dyDescent="0.25">
      <c r="A3311" s="88">
        <v>3301</v>
      </c>
      <c r="B3311" s="347"/>
      <c r="C3311" s="348"/>
      <c r="D3311" s="89" t="str">
        <f>IFERROR(VLOOKUP(CONCATENATE($A3311,"T"),'05 APU'!$1:$1048576,3,),"")</f>
        <v/>
      </c>
      <c r="E3311" s="89" t="str">
        <f>IFERROR(VLOOKUP(CONCATENATE($A3311,"T2"),'05 APU'!$1:$1048576,3,),"")</f>
        <v/>
      </c>
      <c r="F3311" s="89" t="str">
        <f>IFERROR(VLOOKUP(CONCATENATE($A3311,"T3"),'05 APU'!$1:$1048576,3,),"")</f>
        <v/>
      </c>
      <c r="G3311" s="350"/>
      <c r="H3311" s="351"/>
      <c r="I3311" s="90">
        <f>IFERROR((VLOOKUP(CONCATENATE($A3311,"D"),'05 APU'!$1:$1048576,9,)),0)</f>
        <v>0</v>
      </c>
      <c r="J3311" s="90">
        <f t="shared" si="103"/>
        <v>0</v>
      </c>
      <c r="K3311" s="297" t="str">
        <f>IFERROR(VLOOKUP(CONCATENATE($A3311,"C"),'05 APU'!$1:$1048576,9,),"")</f>
        <v/>
      </c>
      <c r="L3311" s="297" t="str">
        <f>IFERROR(VLOOKUP(CONCATENATE($A3311,"B"),'05 APU'!$1:$1048576,9,),"")</f>
        <v/>
      </c>
      <c r="M3311" s="297" t="str">
        <f>IFERROR(VLOOKUP(CONCATENATE($A3311,"A"),'05 APU'!$1:$1048576,9,),"")</f>
        <v/>
      </c>
      <c r="N3311" s="86"/>
      <c r="O3311" s="90">
        <f>IFERROR(VLOOKUP(CONCATENATE($A3311,"D"),'05 APU'!$T:$AB,9,),0)</f>
        <v>0</v>
      </c>
      <c r="P3311" s="90">
        <f t="shared" si="104"/>
        <v>0</v>
      </c>
      <c r="Q3311" s="90">
        <f>IFERROR(VLOOKUP(CONCATENATE($A3311,"C"),'05 APU'!$T:$AB,9,),0)</f>
        <v>0</v>
      </c>
      <c r="R3311" s="90">
        <f>IFERROR(VLOOKUP(CONCATENATE($A3311,"B"),'05 APU'!$T:$AB,9,),0)</f>
        <v>0</v>
      </c>
      <c r="S3311" s="90">
        <f>IFERROR(VLOOKUP(CONCATENATE($A3311,"A"),'05 APU'!$T:$AB,9,),0)</f>
        <v>0</v>
      </c>
    </row>
    <row r="3312" spans="1:19" x14ac:dyDescent="0.25">
      <c r="A3312" s="88">
        <v>3302</v>
      </c>
      <c r="B3312" s="347"/>
      <c r="C3312" s="348"/>
      <c r="D3312" s="89" t="str">
        <f>IFERROR(VLOOKUP(CONCATENATE($A3312,"T"),'05 APU'!$1:$1048576,3,),"")</f>
        <v/>
      </c>
      <c r="E3312" s="89" t="str">
        <f>IFERROR(VLOOKUP(CONCATENATE($A3312,"T2"),'05 APU'!$1:$1048576,3,),"")</f>
        <v/>
      </c>
      <c r="F3312" s="89" t="str">
        <f>IFERROR(VLOOKUP(CONCATENATE($A3312,"T3"),'05 APU'!$1:$1048576,3,),"")</f>
        <v/>
      </c>
      <c r="G3312" s="350"/>
      <c r="H3312" s="351"/>
      <c r="I3312" s="90">
        <f>IFERROR((VLOOKUP(CONCATENATE($A3312,"D"),'05 APU'!$1:$1048576,9,)),0)</f>
        <v>0</v>
      </c>
      <c r="J3312" s="90">
        <f t="shared" si="103"/>
        <v>0</v>
      </c>
      <c r="K3312" s="297" t="str">
        <f>IFERROR(VLOOKUP(CONCATENATE($A3312,"C"),'05 APU'!$1:$1048576,9,),"")</f>
        <v/>
      </c>
      <c r="L3312" s="297" t="str">
        <f>IFERROR(VLOOKUP(CONCATENATE($A3312,"B"),'05 APU'!$1:$1048576,9,),"")</f>
        <v/>
      </c>
      <c r="M3312" s="297" t="str">
        <f>IFERROR(VLOOKUP(CONCATENATE($A3312,"A"),'05 APU'!$1:$1048576,9,),"")</f>
        <v/>
      </c>
      <c r="N3312" s="86"/>
      <c r="O3312" s="90">
        <f>IFERROR(VLOOKUP(CONCATENATE($A3312,"D"),'05 APU'!$T:$AB,9,),0)</f>
        <v>0</v>
      </c>
      <c r="P3312" s="90">
        <f t="shared" si="104"/>
        <v>0</v>
      </c>
      <c r="Q3312" s="90">
        <f>IFERROR(VLOOKUP(CONCATENATE($A3312,"C"),'05 APU'!$T:$AB,9,),0)</f>
        <v>0</v>
      </c>
      <c r="R3312" s="90">
        <f>IFERROR(VLOOKUP(CONCATENATE($A3312,"B"),'05 APU'!$T:$AB,9,),0)</f>
        <v>0</v>
      </c>
      <c r="S3312" s="90">
        <f>IFERROR(VLOOKUP(CONCATENATE($A3312,"A"),'05 APU'!$T:$AB,9,),0)</f>
        <v>0</v>
      </c>
    </row>
    <row r="3313" spans="1:19" x14ac:dyDescent="0.25">
      <c r="A3313" s="88">
        <v>3303</v>
      </c>
      <c r="B3313" s="347"/>
      <c r="C3313" s="348"/>
      <c r="D3313" s="89" t="str">
        <f>IFERROR(VLOOKUP(CONCATENATE($A3313,"T"),'05 APU'!$1:$1048576,3,),"")</f>
        <v/>
      </c>
      <c r="E3313" s="89" t="str">
        <f>IFERROR(VLOOKUP(CONCATENATE($A3313,"T2"),'05 APU'!$1:$1048576,3,),"")</f>
        <v/>
      </c>
      <c r="F3313" s="89" t="str">
        <f>IFERROR(VLOOKUP(CONCATENATE($A3313,"T3"),'05 APU'!$1:$1048576,3,),"")</f>
        <v/>
      </c>
      <c r="G3313" s="350"/>
      <c r="H3313" s="351"/>
      <c r="I3313" s="90">
        <f>IFERROR((VLOOKUP(CONCATENATE($A3313,"D"),'05 APU'!$1:$1048576,9,)),0)</f>
        <v>0</v>
      </c>
      <c r="J3313" s="90">
        <f t="shared" si="103"/>
        <v>0</v>
      </c>
      <c r="K3313" s="297" t="str">
        <f>IFERROR(VLOOKUP(CONCATENATE($A3313,"C"),'05 APU'!$1:$1048576,9,),"")</f>
        <v/>
      </c>
      <c r="L3313" s="297" t="str">
        <f>IFERROR(VLOOKUP(CONCATENATE($A3313,"B"),'05 APU'!$1:$1048576,9,),"")</f>
        <v/>
      </c>
      <c r="M3313" s="297" t="str">
        <f>IFERROR(VLOOKUP(CONCATENATE($A3313,"A"),'05 APU'!$1:$1048576,9,),"")</f>
        <v/>
      </c>
      <c r="N3313" s="86"/>
      <c r="O3313" s="90">
        <f>IFERROR(VLOOKUP(CONCATENATE($A3313,"D"),'05 APU'!$T:$AB,9,),0)</f>
        <v>0</v>
      </c>
      <c r="P3313" s="90">
        <f t="shared" si="104"/>
        <v>0</v>
      </c>
      <c r="Q3313" s="90">
        <f>IFERROR(VLOOKUP(CONCATENATE($A3313,"C"),'05 APU'!$T:$AB,9,),0)</f>
        <v>0</v>
      </c>
      <c r="R3313" s="90">
        <f>IFERROR(VLOOKUP(CONCATENATE($A3313,"B"),'05 APU'!$T:$AB,9,),0)</f>
        <v>0</v>
      </c>
      <c r="S3313" s="90">
        <f>IFERROR(VLOOKUP(CONCATENATE($A3313,"A"),'05 APU'!$T:$AB,9,),0)</f>
        <v>0</v>
      </c>
    </row>
    <row r="3314" spans="1:19" x14ac:dyDescent="0.25">
      <c r="A3314" s="88">
        <v>3304</v>
      </c>
      <c r="B3314" s="347"/>
      <c r="C3314" s="348"/>
      <c r="D3314" s="89" t="str">
        <f>IFERROR(VLOOKUP(CONCATENATE($A3314,"T"),'05 APU'!$1:$1048576,3,),"")</f>
        <v/>
      </c>
      <c r="E3314" s="89" t="str">
        <f>IFERROR(VLOOKUP(CONCATENATE($A3314,"T2"),'05 APU'!$1:$1048576,3,),"")</f>
        <v/>
      </c>
      <c r="F3314" s="89" t="str">
        <f>IFERROR(VLOOKUP(CONCATENATE($A3314,"T3"),'05 APU'!$1:$1048576,3,),"")</f>
        <v/>
      </c>
      <c r="G3314" s="350"/>
      <c r="H3314" s="351"/>
      <c r="I3314" s="90">
        <f>IFERROR((VLOOKUP(CONCATENATE($A3314,"D"),'05 APU'!$1:$1048576,9,)),0)</f>
        <v>0</v>
      </c>
      <c r="J3314" s="90">
        <f t="shared" si="103"/>
        <v>0</v>
      </c>
      <c r="K3314" s="297" t="str">
        <f>IFERROR(VLOOKUP(CONCATENATE($A3314,"C"),'05 APU'!$1:$1048576,9,),"")</f>
        <v/>
      </c>
      <c r="L3314" s="297" t="str">
        <f>IFERROR(VLOOKUP(CONCATENATE($A3314,"B"),'05 APU'!$1:$1048576,9,),"")</f>
        <v/>
      </c>
      <c r="M3314" s="297" t="str">
        <f>IFERROR(VLOOKUP(CONCATENATE($A3314,"A"),'05 APU'!$1:$1048576,9,),"")</f>
        <v/>
      </c>
      <c r="N3314" s="86"/>
      <c r="O3314" s="90">
        <f>IFERROR(VLOOKUP(CONCATENATE($A3314,"D"),'05 APU'!$T:$AB,9,),0)</f>
        <v>0</v>
      </c>
      <c r="P3314" s="90">
        <f t="shared" si="104"/>
        <v>0</v>
      </c>
      <c r="Q3314" s="90">
        <f>IFERROR(VLOOKUP(CONCATENATE($A3314,"C"),'05 APU'!$T:$AB,9,),0)</f>
        <v>0</v>
      </c>
      <c r="R3314" s="90">
        <f>IFERROR(VLOOKUP(CONCATENATE($A3314,"B"),'05 APU'!$T:$AB,9,),0)</f>
        <v>0</v>
      </c>
      <c r="S3314" s="90">
        <f>IFERROR(VLOOKUP(CONCATENATE($A3314,"A"),'05 APU'!$T:$AB,9,),0)</f>
        <v>0</v>
      </c>
    </row>
    <row r="3315" spans="1:19" x14ac:dyDescent="0.25">
      <c r="A3315" s="88">
        <v>3305</v>
      </c>
      <c r="B3315" s="347"/>
      <c r="C3315" s="348"/>
      <c r="D3315" s="89" t="str">
        <f>IFERROR(VLOOKUP(CONCATENATE($A3315,"T"),'05 APU'!$1:$1048576,3,),"")</f>
        <v/>
      </c>
      <c r="E3315" s="89" t="str">
        <f>IFERROR(VLOOKUP(CONCATENATE($A3315,"T2"),'05 APU'!$1:$1048576,3,),"")</f>
        <v/>
      </c>
      <c r="F3315" s="89" t="str">
        <f>IFERROR(VLOOKUP(CONCATENATE($A3315,"T3"),'05 APU'!$1:$1048576,3,),"")</f>
        <v/>
      </c>
      <c r="G3315" s="350"/>
      <c r="H3315" s="351"/>
      <c r="I3315" s="90">
        <f>IFERROR((VLOOKUP(CONCATENATE($A3315,"D"),'05 APU'!$1:$1048576,9,)),0)</f>
        <v>0</v>
      </c>
      <c r="J3315" s="90">
        <f t="shared" ref="J3315:J3378" si="105">IFERROR(I3315*H3315,0)</f>
        <v>0</v>
      </c>
      <c r="K3315" s="297" t="str">
        <f>IFERROR(VLOOKUP(CONCATENATE($A3315,"C"),'05 APU'!$1:$1048576,9,),"")</f>
        <v/>
      </c>
      <c r="L3315" s="297" t="str">
        <f>IFERROR(VLOOKUP(CONCATENATE($A3315,"B"),'05 APU'!$1:$1048576,9,),"")</f>
        <v/>
      </c>
      <c r="M3315" s="297" t="str">
        <f>IFERROR(VLOOKUP(CONCATENATE($A3315,"A"),'05 APU'!$1:$1048576,9,),"")</f>
        <v/>
      </c>
      <c r="N3315" s="86"/>
      <c r="O3315" s="90">
        <f>IFERROR(VLOOKUP(CONCATENATE($A3315,"D"),'05 APU'!$T:$AB,9,),0)</f>
        <v>0</v>
      </c>
      <c r="P3315" s="90">
        <f t="shared" si="104"/>
        <v>0</v>
      </c>
      <c r="Q3315" s="90">
        <f>IFERROR(VLOOKUP(CONCATENATE($A3315,"C"),'05 APU'!$T:$AB,9,),0)</f>
        <v>0</v>
      </c>
      <c r="R3315" s="90">
        <f>IFERROR(VLOOKUP(CONCATENATE($A3315,"B"),'05 APU'!$T:$AB,9,),0)</f>
        <v>0</v>
      </c>
      <c r="S3315" s="90">
        <f>IFERROR(VLOOKUP(CONCATENATE($A3315,"A"),'05 APU'!$T:$AB,9,),0)</f>
        <v>0</v>
      </c>
    </row>
    <row r="3316" spans="1:19" x14ac:dyDescent="0.25">
      <c r="A3316" s="88">
        <v>3306</v>
      </c>
      <c r="B3316" s="347"/>
      <c r="C3316" s="348"/>
      <c r="D3316" s="89" t="str">
        <f>IFERROR(VLOOKUP(CONCATENATE($A3316,"T"),'05 APU'!$1:$1048576,3,),"")</f>
        <v/>
      </c>
      <c r="E3316" s="89" t="str">
        <f>IFERROR(VLOOKUP(CONCATENATE($A3316,"T2"),'05 APU'!$1:$1048576,3,),"")</f>
        <v/>
      </c>
      <c r="F3316" s="89" t="str">
        <f>IFERROR(VLOOKUP(CONCATENATE($A3316,"T3"),'05 APU'!$1:$1048576,3,),"")</f>
        <v/>
      </c>
      <c r="G3316" s="350"/>
      <c r="H3316" s="351"/>
      <c r="I3316" s="90">
        <f>IFERROR((VLOOKUP(CONCATENATE($A3316,"D"),'05 APU'!$1:$1048576,9,)),0)</f>
        <v>0</v>
      </c>
      <c r="J3316" s="90">
        <f t="shared" si="105"/>
        <v>0</v>
      </c>
      <c r="K3316" s="297" t="str">
        <f>IFERROR(VLOOKUP(CONCATENATE($A3316,"C"),'05 APU'!$1:$1048576,9,),"")</f>
        <v/>
      </c>
      <c r="L3316" s="297" t="str">
        <f>IFERROR(VLOOKUP(CONCATENATE($A3316,"B"),'05 APU'!$1:$1048576,9,),"")</f>
        <v/>
      </c>
      <c r="M3316" s="297" t="str">
        <f>IFERROR(VLOOKUP(CONCATENATE($A3316,"A"),'05 APU'!$1:$1048576,9,),"")</f>
        <v/>
      </c>
      <c r="N3316" s="86"/>
      <c r="O3316" s="90">
        <f>IFERROR(VLOOKUP(CONCATENATE($A3316,"D"),'05 APU'!$T:$AB,9,),0)</f>
        <v>0</v>
      </c>
      <c r="P3316" s="90">
        <f t="shared" si="104"/>
        <v>0</v>
      </c>
      <c r="Q3316" s="90">
        <f>IFERROR(VLOOKUP(CONCATENATE($A3316,"C"),'05 APU'!$T:$AB,9,),0)</f>
        <v>0</v>
      </c>
      <c r="R3316" s="90">
        <f>IFERROR(VLOOKUP(CONCATENATE($A3316,"B"),'05 APU'!$T:$AB,9,),0)</f>
        <v>0</v>
      </c>
      <c r="S3316" s="90">
        <f>IFERROR(VLOOKUP(CONCATENATE($A3316,"A"),'05 APU'!$T:$AB,9,),0)</f>
        <v>0</v>
      </c>
    </row>
    <row r="3317" spans="1:19" x14ac:dyDescent="0.25">
      <c r="A3317" s="88">
        <v>3307</v>
      </c>
      <c r="B3317" s="347"/>
      <c r="C3317" s="348"/>
      <c r="D3317" s="89" t="str">
        <f>IFERROR(VLOOKUP(CONCATENATE($A3317,"T"),'05 APU'!$1:$1048576,3,),"")</f>
        <v/>
      </c>
      <c r="E3317" s="89" t="str">
        <f>IFERROR(VLOOKUP(CONCATENATE($A3317,"T2"),'05 APU'!$1:$1048576,3,),"")</f>
        <v/>
      </c>
      <c r="F3317" s="89" t="str">
        <f>IFERROR(VLOOKUP(CONCATENATE($A3317,"T3"),'05 APU'!$1:$1048576,3,),"")</f>
        <v/>
      </c>
      <c r="G3317" s="350"/>
      <c r="H3317" s="351"/>
      <c r="I3317" s="90">
        <f>IFERROR((VLOOKUP(CONCATENATE($A3317,"D"),'05 APU'!$1:$1048576,9,)),0)</f>
        <v>0</v>
      </c>
      <c r="J3317" s="90">
        <f t="shared" si="105"/>
        <v>0</v>
      </c>
      <c r="K3317" s="297" t="str">
        <f>IFERROR(VLOOKUP(CONCATENATE($A3317,"C"),'05 APU'!$1:$1048576,9,),"")</f>
        <v/>
      </c>
      <c r="L3317" s="297" t="str">
        <f>IFERROR(VLOOKUP(CONCATENATE($A3317,"B"),'05 APU'!$1:$1048576,9,),"")</f>
        <v/>
      </c>
      <c r="M3317" s="297" t="str">
        <f>IFERROR(VLOOKUP(CONCATENATE($A3317,"A"),'05 APU'!$1:$1048576,9,),"")</f>
        <v/>
      </c>
      <c r="N3317" s="86"/>
      <c r="O3317" s="90">
        <f>IFERROR(VLOOKUP(CONCATENATE($A3317,"D"),'05 APU'!$T:$AB,9,),0)</f>
        <v>0</v>
      </c>
      <c r="P3317" s="90">
        <f t="shared" si="104"/>
        <v>0</v>
      </c>
      <c r="Q3317" s="90">
        <f>IFERROR(VLOOKUP(CONCATENATE($A3317,"C"),'05 APU'!$T:$AB,9,),0)</f>
        <v>0</v>
      </c>
      <c r="R3317" s="90">
        <f>IFERROR(VLOOKUP(CONCATENATE($A3317,"B"),'05 APU'!$T:$AB,9,),0)</f>
        <v>0</v>
      </c>
      <c r="S3317" s="90">
        <f>IFERROR(VLOOKUP(CONCATENATE($A3317,"A"),'05 APU'!$T:$AB,9,),0)</f>
        <v>0</v>
      </c>
    </row>
    <row r="3318" spans="1:19" x14ac:dyDescent="0.25">
      <c r="A3318" s="88">
        <v>3308</v>
      </c>
      <c r="B3318" s="347"/>
      <c r="C3318" s="348"/>
      <c r="D3318" s="89" t="str">
        <f>IFERROR(VLOOKUP(CONCATENATE($A3318,"T"),'05 APU'!$1:$1048576,3,),"")</f>
        <v/>
      </c>
      <c r="E3318" s="89" t="str">
        <f>IFERROR(VLOOKUP(CONCATENATE($A3318,"T2"),'05 APU'!$1:$1048576,3,),"")</f>
        <v/>
      </c>
      <c r="F3318" s="89" t="str">
        <f>IFERROR(VLOOKUP(CONCATENATE($A3318,"T3"),'05 APU'!$1:$1048576,3,),"")</f>
        <v/>
      </c>
      <c r="G3318" s="350"/>
      <c r="H3318" s="351"/>
      <c r="I3318" s="90">
        <f>IFERROR((VLOOKUP(CONCATENATE($A3318,"D"),'05 APU'!$1:$1048576,9,)),0)</f>
        <v>0</v>
      </c>
      <c r="J3318" s="90">
        <f t="shared" si="105"/>
        <v>0</v>
      </c>
      <c r="K3318" s="297" t="str">
        <f>IFERROR(VLOOKUP(CONCATENATE($A3318,"C"),'05 APU'!$1:$1048576,9,),"")</f>
        <v/>
      </c>
      <c r="L3318" s="297" t="str">
        <f>IFERROR(VLOOKUP(CONCATENATE($A3318,"B"),'05 APU'!$1:$1048576,9,),"")</f>
        <v/>
      </c>
      <c r="M3318" s="297" t="str">
        <f>IFERROR(VLOOKUP(CONCATENATE($A3318,"A"),'05 APU'!$1:$1048576,9,),"")</f>
        <v/>
      </c>
      <c r="N3318" s="86"/>
      <c r="O3318" s="90">
        <f>IFERROR(VLOOKUP(CONCATENATE($A3318,"D"),'05 APU'!$T:$AB,9,),0)</f>
        <v>0</v>
      </c>
      <c r="P3318" s="90">
        <f t="shared" si="104"/>
        <v>0</v>
      </c>
      <c r="Q3318" s="90">
        <f>IFERROR(VLOOKUP(CONCATENATE($A3318,"C"),'05 APU'!$T:$AB,9,),0)</f>
        <v>0</v>
      </c>
      <c r="R3318" s="90">
        <f>IFERROR(VLOOKUP(CONCATENATE($A3318,"B"),'05 APU'!$T:$AB,9,),0)</f>
        <v>0</v>
      </c>
      <c r="S3318" s="90">
        <f>IFERROR(VLOOKUP(CONCATENATE($A3318,"A"),'05 APU'!$T:$AB,9,),0)</f>
        <v>0</v>
      </c>
    </row>
    <row r="3319" spans="1:19" x14ac:dyDescent="0.25">
      <c r="A3319" s="88">
        <v>3309</v>
      </c>
      <c r="B3319" s="347"/>
      <c r="C3319" s="348"/>
      <c r="D3319" s="89" t="str">
        <f>IFERROR(VLOOKUP(CONCATENATE($A3319,"T"),'05 APU'!$1:$1048576,3,),"")</f>
        <v/>
      </c>
      <c r="E3319" s="89" t="str">
        <f>IFERROR(VLOOKUP(CONCATENATE($A3319,"T2"),'05 APU'!$1:$1048576,3,),"")</f>
        <v/>
      </c>
      <c r="F3319" s="89" t="str">
        <f>IFERROR(VLOOKUP(CONCATENATE($A3319,"T3"),'05 APU'!$1:$1048576,3,),"")</f>
        <v/>
      </c>
      <c r="G3319" s="350"/>
      <c r="H3319" s="351"/>
      <c r="I3319" s="90">
        <f>IFERROR((VLOOKUP(CONCATENATE($A3319,"D"),'05 APU'!$1:$1048576,9,)),0)</f>
        <v>0</v>
      </c>
      <c r="J3319" s="90">
        <f t="shared" si="105"/>
        <v>0</v>
      </c>
      <c r="K3319" s="297" t="str">
        <f>IFERROR(VLOOKUP(CONCATENATE($A3319,"C"),'05 APU'!$1:$1048576,9,),"")</f>
        <v/>
      </c>
      <c r="L3319" s="297" t="str">
        <f>IFERROR(VLOOKUP(CONCATENATE($A3319,"B"),'05 APU'!$1:$1048576,9,),"")</f>
        <v/>
      </c>
      <c r="M3319" s="297" t="str">
        <f>IFERROR(VLOOKUP(CONCATENATE($A3319,"A"),'05 APU'!$1:$1048576,9,),"")</f>
        <v/>
      </c>
      <c r="N3319" s="86"/>
      <c r="O3319" s="90">
        <f>IFERROR(VLOOKUP(CONCATENATE($A3319,"D"),'05 APU'!$T:$AB,9,),0)</f>
        <v>0</v>
      </c>
      <c r="P3319" s="90">
        <f t="shared" si="104"/>
        <v>0</v>
      </c>
      <c r="Q3319" s="90">
        <f>IFERROR(VLOOKUP(CONCATENATE($A3319,"C"),'05 APU'!$T:$AB,9,),0)</f>
        <v>0</v>
      </c>
      <c r="R3319" s="90">
        <f>IFERROR(VLOOKUP(CONCATENATE($A3319,"B"),'05 APU'!$T:$AB,9,),0)</f>
        <v>0</v>
      </c>
      <c r="S3319" s="90">
        <f>IFERROR(VLOOKUP(CONCATENATE($A3319,"A"),'05 APU'!$T:$AB,9,),0)</f>
        <v>0</v>
      </c>
    </row>
    <row r="3320" spans="1:19" x14ac:dyDescent="0.25">
      <c r="A3320" s="88">
        <v>3310</v>
      </c>
      <c r="B3320" s="347"/>
      <c r="C3320" s="348"/>
      <c r="D3320" s="89" t="str">
        <f>IFERROR(VLOOKUP(CONCATENATE($A3320,"T"),'05 APU'!$1:$1048576,3,),"")</f>
        <v/>
      </c>
      <c r="E3320" s="89" t="str">
        <f>IFERROR(VLOOKUP(CONCATENATE($A3320,"T2"),'05 APU'!$1:$1048576,3,),"")</f>
        <v/>
      </c>
      <c r="F3320" s="89" t="str">
        <f>IFERROR(VLOOKUP(CONCATENATE($A3320,"T3"),'05 APU'!$1:$1048576,3,),"")</f>
        <v/>
      </c>
      <c r="G3320" s="350"/>
      <c r="H3320" s="351"/>
      <c r="I3320" s="90">
        <f>IFERROR((VLOOKUP(CONCATENATE($A3320,"D"),'05 APU'!$1:$1048576,9,)),0)</f>
        <v>0</v>
      </c>
      <c r="J3320" s="90">
        <f t="shared" si="105"/>
        <v>0</v>
      </c>
      <c r="K3320" s="297" t="str">
        <f>IFERROR(VLOOKUP(CONCATENATE($A3320,"C"),'05 APU'!$1:$1048576,9,),"")</f>
        <v/>
      </c>
      <c r="L3320" s="297" t="str">
        <f>IFERROR(VLOOKUP(CONCATENATE($A3320,"B"),'05 APU'!$1:$1048576,9,),"")</f>
        <v/>
      </c>
      <c r="M3320" s="297" t="str">
        <f>IFERROR(VLOOKUP(CONCATENATE($A3320,"A"),'05 APU'!$1:$1048576,9,),"")</f>
        <v/>
      </c>
      <c r="N3320" s="86"/>
      <c r="O3320" s="90">
        <f>IFERROR(VLOOKUP(CONCATENATE($A3320,"D"),'05 APU'!$T:$AB,9,),0)</f>
        <v>0</v>
      </c>
      <c r="P3320" s="90">
        <f t="shared" si="104"/>
        <v>0</v>
      </c>
      <c r="Q3320" s="90">
        <f>IFERROR(VLOOKUP(CONCATENATE($A3320,"C"),'05 APU'!$T:$AB,9,),0)</f>
        <v>0</v>
      </c>
      <c r="R3320" s="90">
        <f>IFERROR(VLOOKUP(CONCATENATE($A3320,"B"),'05 APU'!$T:$AB,9,),0)</f>
        <v>0</v>
      </c>
      <c r="S3320" s="90">
        <f>IFERROR(VLOOKUP(CONCATENATE($A3320,"A"),'05 APU'!$T:$AB,9,),0)</f>
        <v>0</v>
      </c>
    </row>
    <row r="3321" spans="1:19" x14ac:dyDescent="0.25">
      <c r="A3321" s="88">
        <v>3311</v>
      </c>
      <c r="B3321" s="347"/>
      <c r="C3321" s="348"/>
      <c r="D3321" s="89" t="str">
        <f>IFERROR(VLOOKUP(CONCATENATE($A3321,"T"),'05 APU'!$1:$1048576,3,),"")</f>
        <v/>
      </c>
      <c r="E3321" s="89" t="str">
        <f>IFERROR(VLOOKUP(CONCATENATE($A3321,"T2"),'05 APU'!$1:$1048576,3,),"")</f>
        <v/>
      </c>
      <c r="F3321" s="89" t="str">
        <f>IFERROR(VLOOKUP(CONCATENATE($A3321,"T3"),'05 APU'!$1:$1048576,3,),"")</f>
        <v/>
      </c>
      <c r="G3321" s="350"/>
      <c r="H3321" s="351"/>
      <c r="I3321" s="90">
        <f>IFERROR((VLOOKUP(CONCATENATE($A3321,"D"),'05 APU'!$1:$1048576,9,)),0)</f>
        <v>0</v>
      </c>
      <c r="J3321" s="90">
        <f t="shared" si="105"/>
        <v>0</v>
      </c>
      <c r="K3321" s="297" t="str">
        <f>IFERROR(VLOOKUP(CONCATENATE($A3321,"C"),'05 APU'!$1:$1048576,9,),"")</f>
        <v/>
      </c>
      <c r="L3321" s="297" t="str">
        <f>IFERROR(VLOOKUP(CONCATENATE($A3321,"B"),'05 APU'!$1:$1048576,9,),"")</f>
        <v/>
      </c>
      <c r="M3321" s="297" t="str">
        <f>IFERROR(VLOOKUP(CONCATENATE($A3321,"A"),'05 APU'!$1:$1048576,9,),"")</f>
        <v/>
      </c>
      <c r="N3321" s="86"/>
      <c r="O3321" s="90">
        <f>IFERROR(VLOOKUP(CONCATENATE($A3321,"D"),'05 APU'!$T:$AB,9,),0)</f>
        <v>0</v>
      </c>
      <c r="P3321" s="90">
        <f t="shared" si="104"/>
        <v>0</v>
      </c>
      <c r="Q3321" s="90">
        <f>IFERROR(VLOOKUP(CONCATENATE($A3321,"C"),'05 APU'!$T:$AB,9,),0)</f>
        <v>0</v>
      </c>
      <c r="R3321" s="90">
        <f>IFERROR(VLOOKUP(CONCATENATE($A3321,"B"),'05 APU'!$T:$AB,9,),0)</f>
        <v>0</v>
      </c>
      <c r="S3321" s="90">
        <f>IFERROR(VLOOKUP(CONCATENATE($A3321,"A"),'05 APU'!$T:$AB,9,),0)</f>
        <v>0</v>
      </c>
    </row>
    <row r="3322" spans="1:19" x14ac:dyDescent="0.25">
      <c r="A3322" s="88">
        <v>3312</v>
      </c>
      <c r="B3322" s="347"/>
      <c r="C3322" s="348"/>
      <c r="D3322" s="89" t="str">
        <f>IFERROR(VLOOKUP(CONCATENATE($A3322,"T"),'05 APU'!$1:$1048576,3,),"")</f>
        <v/>
      </c>
      <c r="E3322" s="89" t="str">
        <f>IFERROR(VLOOKUP(CONCATENATE($A3322,"T2"),'05 APU'!$1:$1048576,3,),"")</f>
        <v/>
      </c>
      <c r="F3322" s="89" t="str">
        <f>IFERROR(VLOOKUP(CONCATENATE($A3322,"T3"),'05 APU'!$1:$1048576,3,),"")</f>
        <v/>
      </c>
      <c r="G3322" s="350"/>
      <c r="H3322" s="351"/>
      <c r="I3322" s="90">
        <f>IFERROR((VLOOKUP(CONCATENATE($A3322,"D"),'05 APU'!$1:$1048576,9,)),0)</f>
        <v>0</v>
      </c>
      <c r="J3322" s="90">
        <f t="shared" si="105"/>
        <v>0</v>
      </c>
      <c r="K3322" s="297" t="str">
        <f>IFERROR(VLOOKUP(CONCATENATE($A3322,"C"),'05 APU'!$1:$1048576,9,),"")</f>
        <v/>
      </c>
      <c r="L3322" s="297" t="str">
        <f>IFERROR(VLOOKUP(CONCATENATE($A3322,"B"),'05 APU'!$1:$1048576,9,),"")</f>
        <v/>
      </c>
      <c r="M3322" s="297" t="str">
        <f>IFERROR(VLOOKUP(CONCATENATE($A3322,"A"),'05 APU'!$1:$1048576,9,),"")</f>
        <v/>
      </c>
      <c r="N3322" s="86"/>
      <c r="O3322" s="90">
        <f>IFERROR(VLOOKUP(CONCATENATE($A3322,"D"),'05 APU'!$T:$AB,9,),0)</f>
        <v>0</v>
      </c>
      <c r="P3322" s="90">
        <f t="shared" si="104"/>
        <v>0</v>
      </c>
      <c r="Q3322" s="90">
        <f>IFERROR(VLOOKUP(CONCATENATE($A3322,"C"),'05 APU'!$T:$AB,9,),0)</f>
        <v>0</v>
      </c>
      <c r="R3322" s="90">
        <f>IFERROR(VLOOKUP(CONCATENATE($A3322,"B"),'05 APU'!$T:$AB,9,),0)</f>
        <v>0</v>
      </c>
      <c r="S3322" s="90">
        <f>IFERROR(VLOOKUP(CONCATENATE($A3322,"A"),'05 APU'!$T:$AB,9,),0)</f>
        <v>0</v>
      </c>
    </row>
    <row r="3323" spans="1:19" x14ac:dyDescent="0.25">
      <c r="A3323" s="88">
        <v>3313</v>
      </c>
      <c r="B3323" s="347"/>
      <c r="C3323" s="348"/>
      <c r="D3323" s="89" t="str">
        <f>IFERROR(VLOOKUP(CONCATENATE($A3323,"T"),'05 APU'!$1:$1048576,3,),"")</f>
        <v/>
      </c>
      <c r="E3323" s="89" t="str">
        <f>IFERROR(VLOOKUP(CONCATENATE($A3323,"T2"),'05 APU'!$1:$1048576,3,),"")</f>
        <v/>
      </c>
      <c r="F3323" s="89" t="str">
        <f>IFERROR(VLOOKUP(CONCATENATE($A3323,"T3"),'05 APU'!$1:$1048576,3,),"")</f>
        <v/>
      </c>
      <c r="G3323" s="350"/>
      <c r="H3323" s="351"/>
      <c r="I3323" s="90">
        <f>IFERROR((VLOOKUP(CONCATENATE($A3323,"D"),'05 APU'!$1:$1048576,9,)),0)</f>
        <v>0</v>
      </c>
      <c r="J3323" s="90">
        <f t="shared" si="105"/>
        <v>0</v>
      </c>
      <c r="K3323" s="297" t="str">
        <f>IFERROR(VLOOKUP(CONCATENATE($A3323,"C"),'05 APU'!$1:$1048576,9,),"")</f>
        <v/>
      </c>
      <c r="L3323" s="297" t="str">
        <f>IFERROR(VLOOKUP(CONCATENATE($A3323,"B"),'05 APU'!$1:$1048576,9,),"")</f>
        <v/>
      </c>
      <c r="M3323" s="297" t="str">
        <f>IFERROR(VLOOKUP(CONCATENATE($A3323,"A"),'05 APU'!$1:$1048576,9,),"")</f>
        <v/>
      </c>
      <c r="N3323" s="86"/>
      <c r="O3323" s="90">
        <f>IFERROR(VLOOKUP(CONCATENATE($A3323,"D"),'05 APU'!$T:$AB,9,),0)</f>
        <v>0</v>
      </c>
      <c r="P3323" s="90">
        <f t="shared" si="104"/>
        <v>0</v>
      </c>
      <c r="Q3323" s="90">
        <f>IFERROR(VLOOKUP(CONCATENATE($A3323,"C"),'05 APU'!$T:$AB,9,),0)</f>
        <v>0</v>
      </c>
      <c r="R3323" s="90">
        <f>IFERROR(VLOOKUP(CONCATENATE($A3323,"B"),'05 APU'!$T:$AB,9,),0)</f>
        <v>0</v>
      </c>
      <c r="S3323" s="90">
        <f>IFERROR(VLOOKUP(CONCATENATE($A3323,"A"),'05 APU'!$T:$AB,9,),0)</f>
        <v>0</v>
      </c>
    </row>
    <row r="3324" spans="1:19" x14ac:dyDescent="0.25">
      <c r="A3324" s="88">
        <v>3314</v>
      </c>
      <c r="B3324" s="347"/>
      <c r="C3324" s="348"/>
      <c r="D3324" s="89" t="str">
        <f>IFERROR(VLOOKUP(CONCATENATE($A3324,"T"),'05 APU'!$1:$1048576,3,),"")</f>
        <v/>
      </c>
      <c r="E3324" s="89" t="str">
        <f>IFERROR(VLOOKUP(CONCATENATE($A3324,"T2"),'05 APU'!$1:$1048576,3,),"")</f>
        <v/>
      </c>
      <c r="F3324" s="89" t="str">
        <f>IFERROR(VLOOKUP(CONCATENATE($A3324,"T3"),'05 APU'!$1:$1048576,3,),"")</f>
        <v/>
      </c>
      <c r="G3324" s="350"/>
      <c r="H3324" s="351"/>
      <c r="I3324" s="90">
        <f>IFERROR((VLOOKUP(CONCATENATE($A3324,"D"),'05 APU'!$1:$1048576,9,)),0)</f>
        <v>0</v>
      </c>
      <c r="J3324" s="90">
        <f t="shared" si="105"/>
        <v>0</v>
      </c>
      <c r="K3324" s="297" t="str">
        <f>IFERROR(VLOOKUP(CONCATENATE($A3324,"C"),'05 APU'!$1:$1048576,9,),"")</f>
        <v/>
      </c>
      <c r="L3324" s="297" t="str">
        <f>IFERROR(VLOOKUP(CONCATENATE($A3324,"B"),'05 APU'!$1:$1048576,9,),"")</f>
        <v/>
      </c>
      <c r="M3324" s="297" t="str">
        <f>IFERROR(VLOOKUP(CONCATENATE($A3324,"A"),'05 APU'!$1:$1048576,9,),"")</f>
        <v/>
      </c>
      <c r="N3324" s="86"/>
      <c r="O3324" s="90">
        <f>IFERROR(VLOOKUP(CONCATENATE($A3324,"D"),'05 APU'!$T:$AB,9,),0)</f>
        <v>0</v>
      </c>
      <c r="P3324" s="90">
        <f t="shared" si="104"/>
        <v>0</v>
      </c>
      <c r="Q3324" s="90">
        <f>IFERROR(VLOOKUP(CONCATENATE($A3324,"C"),'05 APU'!$T:$AB,9,),0)</f>
        <v>0</v>
      </c>
      <c r="R3324" s="90">
        <f>IFERROR(VLOOKUP(CONCATENATE($A3324,"B"),'05 APU'!$T:$AB,9,),0)</f>
        <v>0</v>
      </c>
      <c r="S3324" s="90">
        <f>IFERROR(VLOOKUP(CONCATENATE($A3324,"A"),'05 APU'!$T:$AB,9,),0)</f>
        <v>0</v>
      </c>
    </row>
    <row r="3325" spans="1:19" x14ac:dyDescent="0.25">
      <c r="A3325" s="88">
        <v>3315</v>
      </c>
      <c r="B3325" s="347"/>
      <c r="C3325" s="348"/>
      <c r="D3325" s="89" t="str">
        <f>IFERROR(VLOOKUP(CONCATENATE($A3325,"T"),'05 APU'!$1:$1048576,3,),"")</f>
        <v/>
      </c>
      <c r="E3325" s="89" t="str">
        <f>IFERROR(VLOOKUP(CONCATENATE($A3325,"T2"),'05 APU'!$1:$1048576,3,),"")</f>
        <v/>
      </c>
      <c r="F3325" s="89" t="str">
        <f>IFERROR(VLOOKUP(CONCATENATE($A3325,"T3"),'05 APU'!$1:$1048576,3,),"")</f>
        <v/>
      </c>
      <c r="G3325" s="350"/>
      <c r="H3325" s="351"/>
      <c r="I3325" s="90">
        <f>IFERROR((VLOOKUP(CONCATENATE($A3325,"D"),'05 APU'!$1:$1048576,9,)),0)</f>
        <v>0</v>
      </c>
      <c r="J3325" s="90">
        <f t="shared" si="105"/>
        <v>0</v>
      </c>
      <c r="K3325" s="297" t="str">
        <f>IFERROR(VLOOKUP(CONCATENATE($A3325,"C"),'05 APU'!$1:$1048576,9,),"")</f>
        <v/>
      </c>
      <c r="L3325" s="297" t="str">
        <f>IFERROR(VLOOKUP(CONCATENATE($A3325,"B"),'05 APU'!$1:$1048576,9,),"")</f>
        <v/>
      </c>
      <c r="M3325" s="297" t="str">
        <f>IFERROR(VLOOKUP(CONCATENATE($A3325,"A"),'05 APU'!$1:$1048576,9,),"")</f>
        <v/>
      </c>
      <c r="N3325" s="86"/>
      <c r="O3325" s="90">
        <f>IFERROR(VLOOKUP(CONCATENATE($A3325,"D"),'05 APU'!$T:$AB,9,),0)</f>
        <v>0</v>
      </c>
      <c r="P3325" s="90">
        <f t="shared" si="104"/>
        <v>0</v>
      </c>
      <c r="Q3325" s="90">
        <f>IFERROR(VLOOKUP(CONCATENATE($A3325,"C"),'05 APU'!$T:$AB,9,),0)</f>
        <v>0</v>
      </c>
      <c r="R3325" s="90">
        <f>IFERROR(VLOOKUP(CONCATENATE($A3325,"B"),'05 APU'!$T:$AB,9,),0)</f>
        <v>0</v>
      </c>
      <c r="S3325" s="90">
        <f>IFERROR(VLOOKUP(CONCATENATE($A3325,"A"),'05 APU'!$T:$AB,9,),0)</f>
        <v>0</v>
      </c>
    </row>
    <row r="3326" spans="1:19" x14ac:dyDescent="0.25">
      <c r="A3326" s="88">
        <v>3316</v>
      </c>
      <c r="B3326" s="347"/>
      <c r="C3326" s="348"/>
      <c r="D3326" s="89" t="str">
        <f>IFERROR(VLOOKUP(CONCATENATE($A3326,"T"),'05 APU'!$1:$1048576,3,),"")</f>
        <v/>
      </c>
      <c r="E3326" s="89" t="str">
        <f>IFERROR(VLOOKUP(CONCATENATE($A3326,"T2"),'05 APU'!$1:$1048576,3,),"")</f>
        <v/>
      </c>
      <c r="F3326" s="89" t="str">
        <f>IFERROR(VLOOKUP(CONCATENATE($A3326,"T3"),'05 APU'!$1:$1048576,3,),"")</f>
        <v/>
      </c>
      <c r="G3326" s="350"/>
      <c r="H3326" s="351"/>
      <c r="I3326" s="90">
        <f>IFERROR((VLOOKUP(CONCATENATE($A3326,"D"),'05 APU'!$1:$1048576,9,)),0)</f>
        <v>0</v>
      </c>
      <c r="J3326" s="90">
        <f t="shared" si="105"/>
        <v>0</v>
      </c>
      <c r="K3326" s="297" t="str">
        <f>IFERROR(VLOOKUP(CONCATENATE($A3326,"C"),'05 APU'!$1:$1048576,9,),"")</f>
        <v/>
      </c>
      <c r="L3326" s="297" t="str">
        <f>IFERROR(VLOOKUP(CONCATENATE($A3326,"B"),'05 APU'!$1:$1048576,9,),"")</f>
        <v/>
      </c>
      <c r="M3326" s="297" t="str">
        <f>IFERROR(VLOOKUP(CONCATENATE($A3326,"A"),'05 APU'!$1:$1048576,9,),"")</f>
        <v/>
      </c>
      <c r="N3326" s="86"/>
      <c r="O3326" s="90">
        <f>IFERROR(VLOOKUP(CONCATENATE($A3326,"D"),'05 APU'!$T:$AB,9,),0)</f>
        <v>0</v>
      </c>
      <c r="P3326" s="90">
        <f t="shared" si="104"/>
        <v>0</v>
      </c>
      <c r="Q3326" s="90">
        <f>IFERROR(VLOOKUP(CONCATENATE($A3326,"C"),'05 APU'!$T:$AB,9,),0)</f>
        <v>0</v>
      </c>
      <c r="R3326" s="90">
        <f>IFERROR(VLOOKUP(CONCATENATE($A3326,"B"),'05 APU'!$T:$AB,9,),0)</f>
        <v>0</v>
      </c>
      <c r="S3326" s="90">
        <f>IFERROR(VLOOKUP(CONCATENATE($A3326,"A"),'05 APU'!$T:$AB,9,),0)</f>
        <v>0</v>
      </c>
    </row>
    <row r="3327" spans="1:19" x14ac:dyDescent="0.25">
      <c r="A3327" s="88">
        <v>3317</v>
      </c>
      <c r="B3327" s="347"/>
      <c r="C3327" s="348"/>
      <c r="D3327" s="89" t="str">
        <f>IFERROR(VLOOKUP(CONCATENATE($A3327,"T"),'05 APU'!$1:$1048576,3,),"")</f>
        <v/>
      </c>
      <c r="E3327" s="89" t="str">
        <f>IFERROR(VLOOKUP(CONCATENATE($A3327,"T2"),'05 APU'!$1:$1048576,3,),"")</f>
        <v/>
      </c>
      <c r="F3327" s="89" t="str">
        <f>IFERROR(VLOOKUP(CONCATENATE($A3327,"T3"),'05 APU'!$1:$1048576,3,),"")</f>
        <v/>
      </c>
      <c r="G3327" s="350"/>
      <c r="H3327" s="351"/>
      <c r="I3327" s="90">
        <f>IFERROR((VLOOKUP(CONCATENATE($A3327,"D"),'05 APU'!$1:$1048576,9,)),0)</f>
        <v>0</v>
      </c>
      <c r="J3327" s="90">
        <f t="shared" si="105"/>
        <v>0</v>
      </c>
      <c r="K3327" s="297" t="str">
        <f>IFERROR(VLOOKUP(CONCATENATE($A3327,"C"),'05 APU'!$1:$1048576,9,),"")</f>
        <v/>
      </c>
      <c r="L3327" s="297" t="str">
        <f>IFERROR(VLOOKUP(CONCATENATE($A3327,"B"),'05 APU'!$1:$1048576,9,),"")</f>
        <v/>
      </c>
      <c r="M3327" s="297" t="str">
        <f>IFERROR(VLOOKUP(CONCATENATE($A3327,"A"),'05 APU'!$1:$1048576,9,),"")</f>
        <v/>
      </c>
      <c r="N3327" s="86"/>
      <c r="O3327" s="90">
        <f>IFERROR(VLOOKUP(CONCATENATE($A3327,"D"),'05 APU'!$T:$AB,9,),0)</f>
        <v>0</v>
      </c>
      <c r="P3327" s="90">
        <f t="shared" si="104"/>
        <v>0</v>
      </c>
      <c r="Q3327" s="90">
        <f>IFERROR(VLOOKUP(CONCATENATE($A3327,"C"),'05 APU'!$T:$AB,9,),0)</f>
        <v>0</v>
      </c>
      <c r="R3327" s="90">
        <f>IFERROR(VLOOKUP(CONCATENATE($A3327,"B"),'05 APU'!$T:$AB,9,),0)</f>
        <v>0</v>
      </c>
      <c r="S3327" s="90">
        <f>IFERROR(VLOOKUP(CONCATENATE($A3327,"A"),'05 APU'!$T:$AB,9,),0)</f>
        <v>0</v>
      </c>
    </row>
    <row r="3328" spans="1:19" x14ac:dyDescent="0.25">
      <c r="A3328" s="88">
        <v>3318</v>
      </c>
      <c r="B3328" s="347"/>
      <c r="C3328" s="348"/>
      <c r="D3328" s="89" t="str">
        <f>IFERROR(VLOOKUP(CONCATENATE($A3328,"T"),'05 APU'!$1:$1048576,3,),"")</f>
        <v/>
      </c>
      <c r="E3328" s="89" t="str">
        <f>IFERROR(VLOOKUP(CONCATENATE($A3328,"T2"),'05 APU'!$1:$1048576,3,),"")</f>
        <v/>
      </c>
      <c r="F3328" s="89" t="str">
        <f>IFERROR(VLOOKUP(CONCATENATE($A3328,"T3"),'05 APU'!$1:$1048576,3,),"")</f>
        <v/>
      </c>
      <c r="G3328" s="350"/>
      <c r="H3328" s="351"/>
      <c r="I3328" s="90">
        <f>IFERROR((VLOOKUP(CONCATENATE($A3328,"D"),'05 APU'!$1:$1048576,9,)),0)</f>
        <v>0</v>
      </c>
      <c r="J3328" s="90">
        <f t="shared" si="105"/>
        <v>0</v>
      </c>
      <c r="K3328" s="297" t="str">
        <f>IFERROR(VLOOKUP(CONCATENATE($A3328,"C"),'05 APU'!$1:$1048576,9,),"")</f>
        <v/>
      </c>
      <c r="L3328" s="297" t="str">
        <f>IFERROR(VLOOKUP(CONCATENATE($A3328,"B"),'05 APU'!$1:$1048576,9,),"")</f>
        <v/>
      </c>
      <c r="M3328" s="297" t="str">
        <f>IFERROR(VLOOKUP(CONCATENATE($A3328,"A"),'05 APU'!$1:$1048576,9,),"")</f>
        <v/>
      </c>
      <c r="N3328" s="86"/>
      <c r="O3328" s="90">
        <f>IFERROR(VLOOKUP(CONCATENATE($A3328,"D"),'05 APU'!$T:$AB,9,),0)</f>
        <v>0</v>
      </c>
      <c r="P3328" s="90">
        <f t="shared" si="104"/>
        <v>0</v>
      </c>
      <c r="Q3328" s="90">
        <f>IFERROR(VLOOKUP(CONCATENATE($A3328,"C"),'05 APU'!$T:$AB,9,),0)</f>
        <v>0</v>
      </c>
      <c r="R3328" s="90">
        <f>IFERROR(VLOOKUP(CONCATENATE($A3328,"B"),'05 APU'!$T:$AB,9,),0)</f>
        <v>0</v>
      </c>
      <c r="S3328" s="90">
        <f>IFERROR(VLOOKUP(CONCATENATE($A3328,"A"),'05 APU'!$T:$AB,9,),0)</f>
        <v>0</v>
      </c>
    </row>
    <row r="3329" spans="1:19" x14ac:dyDescent="0.25">
      <c r="A3329" s="88">
        <v>3319</v>
      </c>
      <c r="B3329" s="347"/>
      <c r="C3329" s="348"/>
      <c r="D3329" s="89" t="str">
        <f>IFERROR(VLOOKUP(CONCATENATE($A3329,"T"),'05 APU'!$1:$1048576,3,),"")</f>
        <v/>
      </c>
      <c r="E3329" s="89" t="str">
        <f>IFERROR(VLOOKUP(CONCATENATE($A3329,"T2"),'05 APU'!$1:$1048576,3,),"")</f>
        <v/>
      </c>
      <c r="F3329" s="89" t="str">
        <f>IFERROR(VLOOKUP(CONCATENATE($A3329,"T3"),'05 APU'!$1:$1048576,3,),"")</f>
        <v/>
      </c>
      <c r="G3329" s="350"/>
      <c r="H3329" s="351"/>
      <c r="I3329" s="90">
        <f>IFERROR((VLOOKUP(CONCATENATE($A3329,"D"),'05 APU'!$1:$1048576,9,)),0)</f>
        <v>0</v>
      </c>
      <c r="J3329" s="90">
        <f t="shared" si="105"/>
        <v>0</v>
      </c>
      <c r="K3329" s="297" t="str">
        <f>IFERROR(VLOOKUP(CONCATENATE($A3329,"C"),'05 APU'!$1:$1048576,9,),"")</f>
        <v/>
      </c>
      <c r="L3329" s="297" t="str">
        <f>IFERROR(VLOOKUP(CONCATENATE($A3329,"B"),'05 APU'!$1:$1048576,9,),"")</f>
        <v/>
      </c>
      <c r="M3329" s="297" t="str">
        <f>IFERROR(VLOOKUP(CONCATENATE($A3329,"A"),'05 APU'!$1:$1048576,9,),"")</f>
        <v/>
      </c>
      <c r="N3329" s="86"/>
      <c r="O3329" s="90">
        <f>IFERROR(VLOOKUP(CONCATENATE($A3329,"D"),'05 APU'!$T:$AB,9,),0)</f>
        <v>0</v>
      </c>
      <c r="P3329" s="90">
        <f t="shared" si="104"/>
        <v>0</v>
      </c>
      <c r="Q3329" s="90">
        <f>IFERROR(VLOOKUP(CONCATENATE($A3329,"C"),'05 APU'!$T:$AB,9,),0)</f>
        <v>0</v>
      </c>
      <c r="R3329" s="90">
        <f>IFERROR(VLOOKUP(CONCATENATE($A3329,"B"),'05 APU'!$T:$AB,9,),0)</f>
        <v>0</v>
      </c>
      <c r="S3329" s="90">
        <f>IFERROR(VLOOKUP(CONCATENATE($A3329,"A"),'05 APU'!$T:$AB,9,),0)</f>
        <v>0</v>
      </c>
    </row>
    <row r="3330" spans="1:19" x14ac:dyDescent="0.25">
      <c r="A3330" s="88">
        <v>3320</v>
      </c>
      <c r="B3330" s="347"/>
      <c r="C3330" s="348"/>
      <c r="D3330" s="89" t="str">
        <f>IFERROR(VLOOKUP(CONCATENATE($A3330,"T"),'05 APU'!$1:$1048576,3,),"")</f>
        <v/>
      </c>
      <c r="E3330" s="89" t="str">
        <f>IFERROR(VLOOKUP(CONCATENATE($A3330,"T2"),'05 APU'!$1:$1048576,3,),"")</f>
        <v/>
      </c>
      <c r="F3330" s="89" t="str">
        <f>IFERROR(VLOOKUP(CONCATENATE($A3330,"T3"),'05 APU'!$1:$1048576,3,),"")</f>
        <v/>
      </c>
      <c r="G3330" s="350"/>
      <c r="H3330" s="351"/>
      <c r="I3330" s="90">
        <f>IFERROR((VLOOKUP(CONCATENATE($A3330,"D"),'05 APU'!$1:$1048576,9,)),0)</f>
        <v>0</v>
      </c>
      <c r="J3330" s="90">
        <f t="shared" si="105"/>
        <v>0</v>
      </c>
      <c r="K3330" s="297" t="str">
        <f>IFERROR(VLOOKUP(CONCATENATE($A3330,"C"),'05 APU'!$1:$1048576,9,),"")</f>
        <v/>
      </c>
      <c r="L3330" s="297" t="str">
        <f>IFERROR(VLOOKUP(CONCATENATE($A3330,"B"),'05 APU'!$1:$1048576,9,),"")</f>
        <v/>
      </c>
      <c r="M3330" s="297" t="str">
        <f>IFERROR(VLOOKUP(CONCATENATE($A3330,"A"),'05 APU'!$1:$1048576,9,),"")</f>
        <v/>
      </c>
      <c r="N3330" s="86"/>
      <c r="O3330" s="90">
        <f>IFERROR(VLOOKUP(CONCATENATE($A3330,"D"),'05 APU'!$T:$AB,9,),0)</f>
        <v>0</v>
      </c>
      <c r="P3330" s="90">
        <f t="shared" si="104"/>
        <v>0</v>
      </c>
      <c r="Q3330" s="90">
        <f>IFERROR(VLOOKUP(CONCATENATE($A3330,"C"),'05 APU'!$T:$AB,9,),0)</f>
        <v>0</v>
      </c>
      <c r="R3330" s="90">
        <f>IFERROR(VLOOKUP(CONCATENATE($A3330,"B"),'05 APU'!$T:$AB,9,),0)</f>
        <v>0</v>
      </c>
      <c r="S3330" s="90">
        <f>IFERROR(VLOOKUP(CONCATENATE($A3330,"A"),'05 APU'!$T:$AB,9,),0)</f>
        <v>0</v>
      </c>
    </row>
    <row r="3331" spans="1:19" x14ac:dyDescent="0.25">
      <c r="A3331" s="88">
        <v>3321</v>
      </c>
      <c r="B3331" s="347"/>
      <c r="C3331" s="348"/>
      <c r="D3331" s="89" t="str">
        <f>IFERROR(VLOOKUP(CONCATENATE($A3331,"T"),'05 APU'!$1:$1048576,3,),"")</f>
        <v/>
      </c>
      <c r="E3331" s="89" t="str">
        <f>IFERROR(VLOOKUP(CONCATENATE($A3331,"T2"),'05 APU'!$1:$1048576,3,),"")</f>
        <v/>
      </c>
      <c r="F3331" s="89" t="str">
        <f>IFERROR(VLOOKUP(CONCATENATE($A3331,"T3"),'05 APU'!$1:$1048576,3,),"")</f>
        <v/>
      </c>
      <c r="G3331" s="350"/>
      <c r="H3331" s="351"/>
      <c r="I3331" s="90">
        <f>IFERROR((VLOOKUP(CONCATENATE($A3331,"D"),'05 APU'!$1:$1048576,9,)),0)</f>
        <v>0</v>
      </c>
      <c r="J3331" s="90">
        <f t="shared" si="105"/>
        <v>0</v>
      </c>
      <c r="K3331" s="297" t="str">
        <f>IFERROR(VLOOKUP(CONCATENATE($A3331,"C"),'05 APU'!$1:$1048576,9,),"")</f>
        <v/>
      </c>
      <c r="L3331" s="297" t="str">
        <f>IFERROR(VLOOKUP(CONCATENATE($A3331,"B"),'05 APU'!$1:$1048576,9,),"")</f>
        <v/>
      </c>
      <c r="M3331" s="297" t="str">
        <f>IFERROR(VLOOKUP(CONCATENATE($A3331,"A"),'05 APU'!$1:$1048576,9,),"")</f>
        <v/>
      </c>
      <c r="N3331" s="86"/>
      <c r="O3331" s="90">
        <f>IFERROR(VLOOKUP(CONCATENATE($A3331,"D"),'05 APU'!$T:$AB,9,),0)</f>
        <v>0</v>
      </c>
      <c r="P3331" s="90">
        <f t="shared" si="104"/>
        <v>0</v>
      </c>
      <c r="Q3331" s="90">
        <f>IFERROR(VLOOKUP(CONCATENATE($A3331,"C"),'05 APU'!$T:$AB,9,),0)</f>
        <v>0</v>
      </c>
      <c r="R3331" s="90">
        <f>IFERROR(VLOOKUP(CONCATENATE($A3331,"B"),'05 APU'!$T:$AB,9,),0)</f>
        <v>0</v>
      </c>
      <c r="S3331" s="90">
        <f>IFERROR(VLOOKUP(CONCATENATE($A3331,"A"),'05 APU'!$T:$AB,9,),0)</f>
        <v>0</v>
      </c>
    </row>
    <row r="3332" spans="1:19" x14ac:dyDescent="0.25">
      <c r="A3332" s="88">
        <v>3322</v>
      </c>
      <c r="B3332" s="347"/>
      <c r="C3332" s="348"/>
      <c r="D3332" s="89" t="str">
        <f>IFERROR(VLOOKUP(CONCATENATE($A3332,"T"),'05 APU'!$1:$1048576,3,),"")</f>
        <v/>
      </c>
      <c r="E3332" s="89" t="str">
        <f>IFERROR(VLOOKUP(CONCATENATE($A3332,"T2"),'05 APU'!$1:$1048576,3,),"")</f>
        <v/>
      </c>
      <c r="F3332" s="89" t="str">
        <f>IFERROR(VLOOKUP(CONCATENATE($A3332,"T3"),'05 APU'!$1:$1048576,3,),"")</f>
        <v/>
      </c>
      <c r="G3332" s="350"/>
      <c r="H3332" s="351"/>
      <c r="I3332" s="90">
        <f>IFERROR((VLOOKUP(CONCATENATE($A3332,"D"),'05 APU'!$1:$1048576,9,)),0)</f>
        <v>0</v>
      </c>
      <c r="J3332" s="90">
        <f t="shared" si="105"/>
        <v>0</v>
      </c>
      <c r="K3332" s="297" t="str">
        <f>IFERROR(VLOOKUP(CONCATENATE($A3332,"C"),'05 APU'!$1:$1048576,9,),"")</f>
        <v/>
      </c>
      <c r="L3332" s="297" t="str">
        <f>IFERROR(VLOOKUP(CONCATENATE($A3332,"B"),'05 APU'!$1:$1048576,9,),"")</f>
        <v/>
      </c>
      <c r="M3332" s="297" t="str">
        <f>IFERROR(VLOOKUP(CONCATENATE($A3332,"A"),'05 APU'!$1:$1048576,9,),"")</f>
        <v/>
      </c>
      <c r="N3332" s="86"/>
      <c r="O3332" s="90">
        <f>IFERROR(VLOOKUP(CONCATENATE($A3332,"D"),'05 APU'!$T:$AB,9,),0)</f>
        <v>0</v>
      </c>
      <c r="P3332" s="90">
        <f t="shared" si="104"/>
        <v>0</v>
      </c>
      <c r="Q3332" s="90">
        <f>IFERROR(VLOOKUP(CONCATENATE($A3332,"C"),'05 APU'!$T:$AB,9,),0)</f>
        <v>0</v>
      </c>
      <c r="R3332" s="90">
        <f>IFERROR(VLOOKUP(CONCATENATE($A3332,"B"),'05 APU'!$T:$AB,9,),0)</f>
        <v>0</v>
      </c>
      <c r="S3332" s="90">
        <f>IFERROR(VLOOKUP(CONCATENATE($A3332,"A"),'05 APU'!$T:$AB,9,),0)</f>
        <v>0</v>
      </c>
    </row>
    <row r="3333" spans="1:19" x14ac:dyDescent="0.25">
      <c r="A3333" s="88">
        <v>3323</v>
      </c>
      <c r="B3333" s="347"/>
      <c r="C3333" s="348"/>
      <c r="D3333" s="89" t="str">
        <f>IFERROR(VLOOKUP(CONCATENATE($A3333,"T"),'05 APU'!$1:$1048576,3,),"")</f>
        <v/>
      </c>
      <c r="E3333" s="89" t="str">
        <f>IFERROR(VLOOKUP(CONCATENATE($A3333,"T2"),'05 APU'!$1:$1048576,3,),"")</f>
        <v/>
      </c>
      <c r="F3333" s="89" t="str">
        <f>IFERROR(VLOOKUP(CONCATENATE($A3333,"T3"),'05 APU'!$1:$1048576,3,),"")</f>
        <v/>
      </c>
      <c r="G3333" s="350"/>
      <c r="H3333" s="351"/>
      <c r="I3333" s="90">
        <f>IFERROR((VLOOKUP(CONCATENATE($A3333,"D"),'05 APU'!$1:$1048576,9,)),0)</f>
        <v>0</v>
      </c>
      <c r="J3333" s="90">
        <f t="shared" si="105"/>
        <v>0</v>
      </c>
      <c r="K3333" s="297" t="str">
        <f>IFERROR(VLOOKUP(CONCATENATE($A3333,"C"),'05 APU'!$1:$1048576,9,),"")</f>
        <v/>
      </c>
      <c r="L3333" s="297" t="str">
        <f>IFERROR(VLOOKUP(CONCATENATE($A3333,"B"),'05 APU'!$1:$1048576,9,),"")</f>
        <v/>
      </c>
      <c r="M3333" s="297" t="str">
        <f>IFERROR(VLOOKUP(CONCATENATE($A3333,"A"),'05 APU'!$1:$1048576,9,),"")</f>
        <v/>
      </c>
      <c r="N3333" s="86"/>
      <c r="O3333" s="90">
        <f>IFERROR(VLOOKUP(CONCATENATE($A3333,"D"),'05 APU'!$T:$AB,9,),0)</f>
        <v>0</v>
      </c>
      <c r="P3333" s="90">
        <f t="shared" si="104"/>
        <v>0</v>
      </c>
      <c r="Q3333" s="90">
        <f>IFERROR(VLOOKUP(CONCATENATE($A3333,"C"),'05 APU'!$T:$AB,9,),0)</f>
        <v>0</v>
      </c>
      <c r="R3333" s="90">
        <f>IFERROR(VLOOKUP(CONCATENATE($A3333,"B"),'05 APU'!$T:$AB,9,),0)</f>
        <v>0</v>
      </c>
      <c r="S3333" s="90">
        <f>IFERROR(VLOOKUP(CONCATENATE($A3333,"A"),'05 APU'!$T:$AB,9,),0)</f>
        <v>0</v>
      </c>
    </row>
    <row r="3334" spans="1:19" x14ac:dyDescent="0.25">
      <c r="A3334" s="88">
        <v>3324</v>
      </c>
      <c r="B3334" s="347"/>
      <c r="C3334" s="348"/>
      <c r="D3334" s="89" t="str">
        <f>IFERROR(VLOOKUP(CONCATENATE($A3334,"T"),'05 APU'!$1:$1048576,3,),"")</f>
        <v/>
      </c>
      <c r="E3334" s="89" t="str">
        <f>IFERROR(VLOOKUP(CONCATENATE($A3334,"T2"),'05 APU'!$1:$1048576,3,),"")</f>
        <v/>
      </c>
      <c r="F3334" s="89" t="str">
        <f>IFERROR(VLOOKUP(CONCATENATE($A3334,"T3"),'05 APU'!$1:$1048576,3,),"")</f>
        <v/>
      </c>
      <c r="G3334" s="350"/>
      <c r="H3334" s="351"/>
      <c r="I3334" s="90">
        <f>IFERROR((VLOOKUP(CONCATENATE($A3334,"D"),'05 APU'!$1:$1048576,9,)),0)</f>
        <v>0</v>
      </c>
      <c r="J3334" s="90">
        <f t="shared" si="105"/>
        <v>0</v>
      </c>
      <c r="K3334" s="297" t="str">
        <f>IFERROR(VLOOKUP(CONCATENATE($A3334,"C"),'05 APU'!$1:$1048576,9,),"")</f>
        <v/>
      </c>
      <c r="L3334" s="297" t="str">
        <f>IFERROR(VLOOKUP(CONCATENATE($A3334,"B"),'05 APU'!$1:$1048576,9,),"")</f>
        <v/>
      </c>
      <c r="M3334" s="297" t="str">
        <f>IFERROR(VLOOKUP(CONCATENATE($A3334,"A"),'05 APU'!$1:$1048576,9,),"")</f>
        <v/>
      </c>
      <c r="N3334" s="86"/>
      <c r="O3334" s="90">
        <f>IFERROR(VLOOKUP(CONCATENATE($A3334,"D"),'05 APU'!$T:$AB,9,),0)</f>
        <v>0</v>
      </c>
      <c r="P3334" s="90">
        <f t="shared" si="104"/>
        <v>0</v>
      </c>
      <c r="Q3334" s="90">
        <f>IFERROR(VLOOKUP(CONCATENATE($A3334,"C"),'05 APU'!$T:$AB,9,),0)</f>
        <v>0</v>
      </c>
      <c r="R3334" s="90">
        <f>IFERROR(VLOOKUP(CONCATENATE($A3334,"B"),'05 APU'!$T:$AB,9,),0)</f>
        <v>0</v>
      </c>
      <c r="S3334" s="90">
        <f>IFERROR(VLOOKUP(CONCATENATE($A3334,"A"),'05 APU'!$T:$AB,9,),0)</f>
        <v>0</v>
      </c>
    </row>
    <row r="3335" spans="1:19" x14ac:dyDescent="0.25">
      <c r="A3335" s="88">
        <v>3325</v>
      </c>
      <c r="B3335" s="347"/>
      <c r="C3335" s="348"/>
      <c r="D3335" s="89" t="str">
        <f>IFERROR(VLOOKUP(CONCATENATE($A3335,"T"),'05 APU'!$1:$1048576,3,),"")</f>
        <v/>
      </c>
      <c r="E3335" s="89" t="str">
        <f>IFERROR(VLOOKUP(CONCATENATE($A3335,"T2"),'05 APU'!$1:$1048576,3,),"")</f>
        <v/>
      </c>
      <c r="F3335" s="89" t="str">
        <f>IFERROR(VLOOKUP(CONCATENATE($A3335,"T3"),'05 APU'!$1:$1048576,3,),"")</f>
        <v/>
      </c>
      <c r="G3335" s="350"/>
      <c r="H3335" s="351"/>
      <c r="I3335" s="90">
        <f>IFERROR((VLOOKUP(CONCATENATE($A3335,"D"),'05 APU'!$1:$1048576,9,)),0)</f>
        <v>0</v>
      </c>
      <c r="J3335" s="90">
        <f t="shared" si="105"/>
        <v>0</v>
      </c>
      <c r="K3335" s="297" t="str">
        <f>IFERROR(VLOOKUP(CONCATENATE($A3335,"C"),'05 APU'!$1:$1048576,9,),"")</f>
        <v/>
      </c>
      <c r="L3335" s="297" t="str">
        <f>IFERROR(VLOOKUP(CONCATENATE($A3335,"B"),'05 APU'!$1:$1048576,9,),"")</f>
        <v/>
      </c>
      <c r="M3335" s="297" t="str">
        <f>IFERROR(VLOOKUP(CONCATENATE($A3335,"A"),'05 APU'!$1:$1048576,9,),"")</f>
        <v/>
      </c>
      <c r="N3335" s="86"/>
      <c r="O3335" s="90">
        <f>IFERROR(VLOOKUP(CONCATENATE($A3335,"D"),'05 APU'!$T:$AB,9,),0)</f>
        <v>0</v>
      </c>
      <c r="P3335" s="90">
        <f t="shared" si="104"/>
        <v>0</v>
      </c>
      <c r="Q3335" s="90">
        <f>IFERROR(VLOOKUP(CONCATENATE($A3335,"C"),'05 APU'!$T:$AB,9,),0)</f>
        <v>0</v>
      </c>
      <c r="R3335" s="90">
        <f>IFERROR(VLOOKUP(CONCATENATE($A3335,"B"),'05 APU'!$T:$AB,9,),0)</f>
        <v>0</v>
      </c>
      <c r="S3335" s="90">
        <f>IFERROR(VLOOKUP(CONCATENATE($A3335,"A"),'05 APU'!$T:$AB,9,),0)</f>
        <v>0</v>
      </c>
    </row>
    <row r="3336" spans="1:19" x14ac:dyDescent="0.25">
      <c r="A3336" s="88">
        <v>3326</v>
      </c>
      <c r="B3336" s="347"/>
      <c r="C3336" s="348"/>
      <c r="D3336" s="89" t="str">
        <f>IFERROR(VLOOKUP(CONCATENATE($A3336,"T"),'05 APU'!$1:$1048576,3,),"")</f>
        <v/>
      </c>
      <c r="E3336" s="89" t="str">
        <f>IFERROR(VLOOKUP(CONCATENATE($A3336,"T2"),'05 APU'!$1:$1048576,3,),"")</f>
        <v/>
      </c>
      <c r="F3336" s="89" t="str">
        <f>IFERROR(VLOOKUP(CONCATENATE($A3336,"T3"),'05 APU'!$1:$1048576,3,),"")</f>
        <v/>
      </c>
      <c r="G3336" s="350"/>
      <c r="H3336" s="351"/>
      <c r="I3336" s="90">
        <f>IFERROR((VLOOKUP(CONCATENATE($A3336,"D"),'05 APU'!$1:$1048576,9,)),0)</f>
        <v>0</v>
      </c>
      <c r="J3336" s="90">
        <f t="shared" si="105"/>
        <v>0</v>
      </c>
      <c r="K3336" s="297" t="str">
        <f>IFERROR(VLOOKUP(CONCATENATE($A3336,"C"),'05 APU'!$1:$1048576,9,),"")</f>
        <v/>
      </c>
      <c r="L3336" s="297" t="str">
        <f>IFERROR(VLOOKUP(CONCATENATE($A3336,"B"),'05 APU'!$1:$1048576,9,),"")</f>
        <v/>
      </c>
      <c r="M3336" s="297" t="str">
        <f>IFERROR(VLOOKUP(CONCATENATE($A3336,"A"),'05 APU'!$1:$1048576,9,),"")</f>
        <v/>
      </c>
      <c r="N3336" s="86"/>
      <c r="O3336" s="90">
        <f>IFERROR(VLOOKUP(CONCATENATE($A3336,"D"),'05 APU'!$T:$AB,9,),0)</f>
        <v>0</v>
      </c>
      <c r="P3336" s="90">
        <f t="shared" si="104"/>
        <v>0</v>
      </c>
      <c r="Q3336" s="90">
        <f>IFERROR(VLOOKUP(CONCATENATE($A3336,"C"),'05 APU'!$T:$AB,9,),0)</f>
        <v>0</v>
      </c>
      <c r="R3336" s="90">
        <f>IFERROR(VLOOKUP(CONCATENATE($A3336,"B"),'05 APU'!$T:$AB,9,),0)</f>
        <v>0</v>
      </c>
      <c r="S3336" s="90">
        <f>IFERROR(VLOOKUP(CONCATENATE($A3336,"A"),'05 APU'!$T:$AB,9,),0)</f>
        <v>0</v>
      </c>
    </row>
    <row r="3337" spans="1:19" x14ac:dyDescent="0.25">
      <c r="A3337" s="88">
        <v>3327</v>
      </c>
      <c r="B3337" s="347"/>
      <c r="C3337" s="348"/>
      <c r="D3337" s="89" t="str">
        <f>IFERROR(VLOOKUP(CONCATENATE($A3337,"T"),'05 APU'!$1:$1048576,3,),"")</f>
        <v/>
      </c>
      <c r="E3337" s="89" t="str">
        <f>IFERROR(VLOOKUP(CONCATENATE($A3337,"T2"),'05 APU'!$1:$1048576,3,),"")</f>
        <v/>
      </c>
      <c r="F3337" s="89" t="str">
        <f>IFERROR(VLOOKUP(CONCATENATE($A3337,"T3"),'05 APU'!$1:$1048576,3,),"")</f>
        <v/>
      </c>
      <c r="G3337" s="350"/>
      <c r="H3337" s="351"/>
      <c r="I3337" s="90">
        <f>IFERROR((VLOOKUP(CONCATENATE($A3337,"D"),'05 APU'!$1:$1048576,9,)),0)</f>
        <v>0</v>
      </c>
      <c r="J3337" s="90">
        <f t="shared" si="105"/>
        <v>0</v>
      </c>
      <c r="K3337" s="297" t="str">
        <f>IFERROR(VLOOKUP(CONCATENATE($A3337,"C"),'05 APU'!$1:$1048576,9,),"")</f>
        <v/>
      </c>
      <c r="L3337" s="297" t="str">
        <f>IFERROR(VLOOKUP(CONCATENATE($A3337,"B"),'05 APU'!$1:$1048576,9,),"")</f>
        <v/>
      </c>
      <c r="M3337" s="297" t="str">
        <f>IFERROR(VLOOKUP(CONCATENATE($A3337,"A"),'05 APU'!$1:$1048576,9,),"")</f>
        <v/>
      </c>
      <c r="N3337" s="86"/>
      <c r="O3337" s="90">
        <f>IFERROR(VLOOKUP(CONCATENATE($A3337,"D"),'05 APU'!$T:$AB,9,),0)</f>
        <v>0</v>
      </c>
      <c r="P3337" s="90">
        <f t="shared" si="104"/>
        <v>0</v>
      </c>
      <c r="Q3337" s="90">
        <f>IFERROR(VLOOKUP(CONCATENATE($A3337,"C"),'05 APU'!$T:$AB,9,),0)</f>
        <v>0</v>
      </c>
      <c r="R3337" s="90">
        <f>IFERROR(VLOOKUP(CONCATENATE($A3337,"B"),'05 APU'!$T:$AB,9,),0)</f>
        <v>0</v>
      </c>
      <c r="S3337" s="90">
        <f>IFERROR(VLOOKUP(CONCATENATE($A3337,"A"),'05 APU'!$T:$AB,9,),0)</f>
        <v>0</v>
      </c>
    </row>
    <row r="3338" spans="1:19" x14ac:dyDescent="0.25">
      <c r="A3338" s="88">
        <v>3328</v>
      </c>
      <c r="B3338" s="347"/>
      <c r="C3338" s="348"/>
      <c r="D3338" s="89" t="str">
        <f>IFERROR(VLOOKUP(CONCATENATE($A3338,"T"),'05 APU'!$1:$1048576,3,),"")</f>
        <v/>
      </c>
      <c r="E3338" s="89" t="str">
        <f>IFERROR(VLOOKUP(CONCATENATE($A3338,"T2"),'05 APU'!$1:$1048576,3,),"")</f>
        <v/>
      </c>
      <c r="F3338" s="89" t="str">
        <f>IFERROR(VLOOKUP(CONCATENATE($A3338,"T3"),'05 APU'!$1:$1048576,3,),"")</f>
        <v/>
      </c>
      <c r="G3338" s="350"/>
      <c r="H3338" s="351"/>
      <c r="I3338" s="90">
        <f>IFERROR((VLOOKUP(CONCATENATE($A3338,"D"),'05 APU'!$1:$1048576,9,)),0)</f>
        <v>0</v>
      </c>
      <c r="J3338" s="90">
        <f t="shared" si="105"/>
        <v>0</v>
      </c>
      <c r="K3338" s="297" t="str">
        <f>IFERROR(VLOOKUP(CONCATENATE($A3338,"C"),'05 APU'!$1:$1048576,9,),"")</f>
        <v/>
      </c>
      <c r="L3338" s="297" t="str">
        <f>IFERROR(VLOOKUP(CONCATENATE($A3338,"B"),'05 APU'!$1:$1048576,9,),"")</f>
        <v/>
      </c>
      <c r="M3338" s="297" t="str">
        <f>IFERROR(VLOOKUP(CONCATENATE($A3338,"A"),'05 APU'!$1:$1048576,9,),"")</f>
        <v/>
      </c>
      <c r="N3338" s="86"/>
      <c r="O3338" s="90">
        <f>IFERROR(VLOOKUP(CONCATENATE($A3338,"D"),'05 APU'!$T:$AB,9,),0)</f>
        <v>0</v>
      </c>
      <c r="P3338" s="90">
        <f t="shared" si="104"/>
        <v>0</v>
      </c>
      <c r="Q3338" s="90">
        <f>IFERROR(VLOOKUP(CONCATENATE($A3338,"C"),'05 APU'!$T:$AB,9,),0)</f>
        <v>0</v>
      </c>
      <c r="R3338" s="90">
        <f>IFERROR(VLOOKUP(CONCATENATE($A3338,"B"),'05 APU'!$T:$AB,9,),0)</f>
        <v>0</v>
      </c>
      <c r="S3338" s="90">
        <f>IFERROR(VLOOKUP(CONCATENATE($A3338,"A"),'05 APU'!$T:$AB,9,),0)</f>
        <v>0</v>
      </c>
    </row>
    <row r="3339" spans="1:19" x14ac:dyDescent="0.25">
      <c r="A3339" s="88">
        <v>3329</v>
      </c>
      <c r="B3339" s="347"/>
      <c r="C3339" s="348"/>
      <c r="D3339" s="89" t="str">
        <f>IFERROR(VLOOKUP(CONCATENATE($A3339,"T"),'05 APU'!$1:$1048576,3,),"")</f>
        <v/>
      </c>
      <c r="E3339" s="89" t="str">
        <f>IFERROR(VLOOKUP(CONCATENATE($A3339,"T2"),'05 APU'!$1:$1048576,3,),"")</f>
        <v/>
      </c>
      <c r="F3339" s="89" t="str">
        <f>IFERROR(VLOOKUP(CONCATENATE($A3339,"T3"),'05 APU'!$1:$1048576,3,),"")</f>
        <v/>
      </c>
      <c r="G3339" s="350"/>
      <c r="H3339" s="351"/>
      <c r="I3339" s="90">
        <f>IFERROR((VLOOKUP(CONCATENATE($A3339,"D"),'05 APU'!$1:$1048576,9,)),0)</f>
        <v>0</v>
      </c>
      <c r="J3339" s="90">
        <f t="shared" si="105"/>
        <v>0</v>
      </c>
      <c r="K3339" s="297" t="str">
        <f>IFERROR(VLOOKUP(CONCATENATE($A3339,"C"),'05 APU'!$1:$1048576,9,),"")</f>
        <v/>
      </c>
      <c r="L3339" s="297" t="str">
        <f>IFERROR(VLOOKUP(CONCATENATE($A3339,"B"),'05 APU'!$1:$1048576,9,),"")</f>
        <v/>
      </c>
      <c r="M3339" s="297" t="str">
        <f>IFERROR(VLOOKUP(CONCATENATE($A3339,"A"),'05 APU'!$1:$1048576,9,),"")</f>
        <v/>
      </c>
      <c r="N3339" s="86"/>
      <c r="O3339" s="90">
        <f>IFERROR(VLOOKUP(CONCATENATE($A3339,"D"),'05 APU'!$T:$AB,9,),0)</f>
        <v>0</v>
      </c>
      <c r="P3339" s="90">
        <f t="shared" ref="P3339:P3402" si="106">IFERROR($O3339*$H3339,0)</f>
        <v>0</v>
      </c>
      <c r="Q3339" s="90">
        <f>IFERROR(VLOOKUP(CONCATENATE($A3339,"C"),'05 APU'!$T:$AB,9,),0)</f>
        <v>0</v>
      </c>
      <c r="R3339" s="90">
        <f>IFERROR(VLOOKUP(CONCATENATE($A3339,"B"),'05 APU'!$T:$AB,9,),0)</f>
        <v>0</v>
      </c>
      <c r="S3339" s="90">
        <f>IFERROR(VLOOKUP(CONCATENATE($A3339,"A"),'05 APU'!$T:$AB,9,),0)</f>
        <v>0</v>
      </c>
    </row>
    <row r="3340" spans="1:19" x14ac:dyDescent="0.25">
      <c r="A3340" s="88">
        <v>3330</v>
      </c>
      <c r="B3340" s="347"/>
      <c r="C3340" s="348"/>
      <c r="D3340" s="89" t="str">
        <f>IFERROR(VLOOKUP(CONCATENATE($A3340,"T"),'05 APU'!$1:$1048576,3,),"")</f>
        <v/>
      </c>
      <c r="E3340" s="89" t="str">
        <f>IFERROR(VLOOKUP(CONCATENATE($A3340,"T2"),'05 APU'!$1:$1048576,3,),"")</f>
        <v/>
      </c>
      <c r="F3340" s="89" t="str">
        <f>IFERROR(VLOOKUP(CONCATENATE($A3340,"T3"),'05 APU'!$1:$1048576,3,),"")</f>
        <v/>
      </c>
      <c r="G3340" s="350"/>
      <c r="H3340" s="351"/>
      <c r="I3340" s="90">
        <f>IFERROR((VLOOKUP(CONCATENATE($A3340,"D"),'05 APU'!$1:$1048576,9,)),0)</f>
        <v>0</v>
      </c>
      <c r="J3340" s="90">
        <f t="shared" si="105"/>
        <v>0</v>
      </c>
      <c r="K3340" s="297" t="str">
        <f>IFERROR(VLOOKUP(CONCATENATE($A3340,"C"),'05 APU'!$1:$1048576,9,),"")</f>
        <v/>
      </c>
      <c r="L3340" s="297" t="str">
        <f>IFERROR(VLOOKUP(CONCATENATE($A3340,"B"),'05 APU'!$1:$1048576,9,),"")</f>
        <v/>
      </c>
      <c r="M3340" s="297" t="str">
        <f>IFERROR(VLOOKUP(CONCATENATE($A3340,"A"),'05 APU'!$1:$1048576,9,),"")</f>
        <v/>
      </c>
      <c r="N3340" s="86"/>
      <c r="O3340" s="90">
        <f>IFERROR(VLOOKUP(CONCATENATE($A3340,"D"),'05 APU'!$T:$AB,9,),0)</f>
        <v>0</v>
      </c>
      <c r="P3340" s="90">
        <f t="shared" si="106"/>
        <v>0</v>
      </c>
      <c r="Q3340" s="90">
        <f>IFERROR(VLOOKUP(CONCATENATE($A3340,"C"),'05 APU'!$T:$AB,9,),0)</f>
        <v>0</v>
      </c>
      <c r="R3340" s="90">
        <f>IFERROR(VLOOKUP(CONCATENATE($A3340,"B"),'05 APU'!$T:$AB,9,),0)</f>
        <v>0</v>
      </c>
      <c r="S3340" s="90">
        <f>IFERROR(VLOOKUP(CONCATENATE($A3340,"A"),'05 APU'!$T:$AB,9,),0)</f>
        <v>0</v>
      </c>
    </row>
    <row r="3341" spans="1:19" x14ac:dyDescent="0.25">
      <c r="A3341" s="88">
        <v>3331</v>
      </c>
      <c r="B3341" s="347"/>
      <c r="C3341" s="348"/>
      <c r="D3341" s="89" t="str">
        <f>IFERROR(VLOOKUP(CONCATENATE($A3341,"T"),'05 APU'!$1:$1048576,3,),"")</f>
        <v/>
      </c>
      <c r="E3341" s="89" t="str">
        <f>IFERROR(VLOOKUP(CONCATENATE($A3341,"T2"),'05 APU'!$1:$1048576,3,),"")</f>
        <v/>
      </c>
      <c r="F3341" s="89" t="str">
        <f>IFERROR(VLOOKUP(CONCATENATE($A3341,"T3"),'05 APU'!$1:$1048576,3,),"")</f>
        <v/>
      </c>
      <c r="G3341" s="350"/>
      <c r="H3341" s="351"/>
      <c r="I3341" s="90">
        <f>IFERROR((VLOOKUP(CONCATENATE($A3341,"D"),'05 APU'!$1:$1048576,9,)),0)</f>
        <v>0</v>
      </c>
      <c r="J3341" s="90">
        <f t="shared" si="105"/>
        <v>0</v>
      </c>
      <c r="K3341" s="297" t="str">
        <f>IFERROR(VLOOKUP(CONCATENATE($A3341,"C"),'05 APU'!$1:$1048576,9,),"")</f>
        <v/>
      </c>
      <c r="L3341" s="297" t="str">
        <f>IFERROR(VLOOKUP(CONCATENATE($A3341,"B"),'05 APU'!$1:$1048576,9,),"")</f>
        <v/>
      </c>
      <c r="M3341" s="297" t="str">
        <f>IFERROR(VLOOKUP(CONCATENATE($A3341,"A"),'05 APU'!$1:$1048576,9,),"")</f>
        <v/>
      </c>
      <c r="N3341" s="86"/>
      <c r="O3341" s="90">
        <f>IFERROR(VLOOKUP(CONCATENATE($A3341,"D"),'05 APU'!$T:$AB,9,),0)</f>
        <v>0</v>
      </c>
      <c r="P3341" s="90">
        <f t="shared" si="106"/>
        <v>0</v>
      </c>
      <c r="Q3341" s="90">
        <f>IFERROR(VLOOKUP(CONCATENATE($A3341,"C"),'05 APU'!$T:$AB,9,),0)</f>
        <v>0</v>
      </c>
      <c r="R3341" s="90">
        <f>IFERROR(VLOOKUP(CONCATENATE($A3341,"B"),'05 APU'!$T:$AB,9,),0)</f>
        <v>0</v>
      </c>
      <c r="S3341" s="90">
        <f>IFERROR(VLOOKUP(CONCATENATE($A3341,"A"),'05 APU'!$T:$AB,9,),0)</f>
        <v>0</v>
      </c>
    </row>
    <row r="3342" spans="1:19" x14ac:dyDescent="0.25">
      <c r="A3342" s="88">
        <v>3332</v>
      </c>
      <c r="B3342" s="347"/>
      <c r="C3342" s="348"/>
      <c r="D3342" s="89" t="str">
        <f>IFERROR(VLOOKUP(CONCATENATE($A3342,"T"),'05 APU'!$1:$1048576,3,),"")</f>
        <v/>
      </c>
      <c r="E3342" s="89" t="str">
        <f>IFERROR(VLOOKUP(CONCATENATE($A3342,"T2"),'05 APU'!$1:$1048576,3,),"")</f>
        <v/>
      </c>
      <c r="F3342" s="89" t="str">
        <f>IFERROR(VLOOKUP(CONCATENATE($A3342,"T3"),'05 APU'!$1:$1048576,3,),"")</f>
        <v/>
      </c>
      <c r="G3342" s="350"/>
      <c r="H3342" s="351"/>
      <c r="I3342" s="90">
        <f>IFERROR((VLOOKUP(CONCATENATE($A3342,"D"),'05 APU'!$1:$1048576,9,)),0)</f>
        <v>0</v>
      </c>
      <c r="J3342" s="90">
        <f t="shared" si="105"/>
        <v>0</v>
      </c>
      <c r="K3342" s="297" t="str">
        <f>IFERROR(VLOOKUP(CONCATENATE($A3342,"C"),'05 APU'!$1:$1048576,9,),"")</f>
        <v/>
      </c>
      <c r="L3342" s="297" t="str">
        <f>IFERROR(VLOOKUP(CONCATENATE($A3342,"B"),'05 APU'!$1:$1048576,9,),"")</f>
        <v/>
      </c>
      <c r="M3342" s="297" t="str">
        <f>IFERROR(VLOOKUP(CONCATENATE($A3342,"A"),'05 APU'!$1:$1048576,9,),"")</f>
        <v/>
      </c>
      <c r="N3342" s="86"/>
      <c r="O3342" s="90">
        <f>IFERROR(VLOOKUP(CONCATENATE($A3342,"D"),'05 APU'!$T:$AB,9,),0)</f>
        <v>0</v>
      </c>
      <c r="P3342" s="90">
        <f t="shared" si="106"/>
        <v>0</v>
      </c>
      <c r="Q3342" s="90">
        <f>IFERROR(VLOOKUP(CONCATENATE($A3342,"C"),'05 APU'!$T:$AB,9,),0)</f>
        <v>0</v>
      </c>
      <c r="R3342" s="90">
        <f>IFERROR(VLOOKUP(CONCATENATE($A3342,"B"),'05 APU'!$T:$AB,9,),0)</f>
        <v>0</v>
      </c>
      <c r="S3342" s="90">
        <f>IFERROR(VLOOKUP(CONCATENATE($A3342,"A"),'05 APU'!$T:$AB,9,),0)</f>
        <v>0</v>
      </c>
    </row>
    <row r="3343" spans="1:19" x14ac:dyDescent="0.25">
      <c r="A3343" s="88">
        <v>3333</v>
      </c>
      <c r="B3343" s="347"/>
      <c r="C3343" s="348"/>
      <c r="D3343" s="89" t="str">
        <f>IFERROR(VLOOKUP(CONCATENATE($A3343,"T"),'05 APU'!$1:$1048576,3,),"")</f>
        <v/>
      </c>
      <c r="E3343" s="89" t="str">
        <f>IFERROR(VLOOKUP(CONCATENATE($A3343,"T2"),'05 APU'!$1:$1048576,3,),"")</f>
        <v/>
      </c>
      <c r="F3343" s="89" t="str">
        <f>IFERROR(VLOOKUP(CONCATENATE($A3343,"T3"),'05 APU'!$1:$1048576,3,),"")</f>
        <v/>
      </c>
      <c r="G3343" s="350"/>
      <c r="H3343" s="351"/>
      <c r="I3343" s="90">
        <f>IFERROR((VLOOKUP(CONCATENATE($A3343,"D"),'05 APU'!$1:$1048576,9,)),0)</f>
        <v>0</v>
      </c>
      <c r="J3343" s="90">
        <f t="shared" si="105"/>
        <v>0</v>
      </c>
      <c r="K3343" s="297" t="str">
        <f>IFERROR(VLOOKUP(CONCATENATE($A3343,"C"),'05 APU'!$1:$1048576,9,),"")</f>
        <v/>
      </c>
      <c r="L3343" s="297" t="str">
        <f>IFERROR(VLOOKUP(CONCATENATE($A3343,"B"),'05 APU'!$1:$1048576,9,),"")</f>
        <v/>
      </c>
      <c r="M3343" s="297" t="str">
        <f>IFERROR(VLOOKUP(CONCATENATE($A3343,"A"),'05 APU'!$1:$1048576,9,),"")</f>
        <v/>
      </c>
      <c r="N3343" s="86"/>
      <c r="O3343" s="90">
        <f>IFERROR(VLOOKUP(CONCATENATE($A3343,"D"),'05 APU'!$T:$AB,9,),0)</f>
        <v>0</v>
      </c>
      <c r="P3343" s="90">
        <f t="shared" si="106"/>
        <v>0</v>
      </c>
      <c r="Q3343" s="90">
        <f>IFERROR(VLOOKUP(CONCATENATE($A3343,"C"),'05 APU'!$T:$AB,9,),0)</f>
        <v>0</v>
      </c>
      <c r="R3343" s="90">
        <f>IFERROR(VLOOKUP(CONCATENATE($A3343,"B"),'05 APU'!$T:$AB,9,),0)</f>
        <v>0</v>
      </c>
      <c r="S3343" s="90">
        <f>IFERROR(VLOOKUP(CONCATENATE($A3343,"A"),'05 APU'!$T:$AB,9,),0)</f>
        <v>0</v>
      </c>
    </row>
    <row r="3344" spans="1:19" x14ac:dyDescent="0.25">
      <c r="A3344" s="88">
        <v>3334</v>
      </c>
      <c r="B3344" s="347"/>
      <c r="C3344" s="348"/>
      <c r="D3344" s="89" t="str">
        <f>IFERROR(VLOOKUP(CONCATENATE($A3344,"T"),'05 APU'!$1:$1048576,3,),"")</f>
        <v/>
      </c>
      <c r="E3344" s="89" t="str">
        <f>IFERROR(VLOOKUP(CONCATENATE($A3344,"T2"),'05 APU'!$1:$1048576,3,),"")</f>
        <v/>
      </c>
      <c r="F3344" s="89" t="str">
        <f>IFERROR(VLOOKUP(CONCATENATE($A3344,"T3"),'05 APU'!$1:$1048576,3,),"")</f>
        <v/>
      </c>
      <c r="G3344" s="350"/>
      <c r="H3344" s="351"/>
      <c r="I3344" s="90">
        <f>IFERROR((VLOOKUP(CONCATENATE($A3344,"D"),'05 APU'!$1:$1048576,9,)),0)</f>
        <v>0</v>
      </c>
      <c r="J3344" s="90">
        <f t="shared" si="105"/>
        <v>0</v>
      </c>
      <c r="K3344" s="297" t="str">
        <f>IFERROR(VLOOKUP(CONCATENATE($A3344,"C"),'05 APU'!$1:$1048576,9,),"")</f>
        <v/>
      </c>
      <c r="L3344" s="297" t="str">
        <f>IFERROR(VLOOKUP(CONCATENATE($A3344,"B"),'05 APU'!$1:$1048576,9,),"")</f>
        <v/>
      </c>
      <c r="M3344" s="297" t="str">
        <f>IFERROR(VLOOKUP(CONCATENATE($A3344,"A"),'05 APU'!$1:$1048576,9,),"")</f>
        <v/>
      </c>
      <c r="N3344" s="86"/>
      <c r="O3344" s="90">
        <f>IFERROR(VLOOKUP(CONCATENATE($A3344,"D"),'05 APU'!$T:$AB,9,),0)</f>
        <v>0</v>
      </c>
      <c r="P3344" s="90">
        <f t="shared" si="106"/>
        <v>0</v>
      </c>
      <c r="Q3344" s="90">
        <f>IFERROR(VLOOKUP(CONCATENATE($A3344,"C"),'05 APU'!$T:$AB,9,),0)</f>
        <v>0</v>
      </c>
      <c r="R3344" s="90">
        <f>IFERROR(VLOOKUP(CONCATENATE($A3344,"B"),'05 APU'!$T:$AB,9,),0)</f>
        <v>0</v>
      </c>
      <c r="S3344" s="90">
        <f>IFERROR(VLOOKUP(CONCATENATE($A3344,"A"),'05 APU'!$T:$AB,9,),0)</f>
        <v>0</v>
      </c>
    </row>
    <row r="3345" spans="1:19" x14ac:dyDescent="0.25">
      <c r="A3345" s="88">
        <v>3335</v>
      </c>
      <c r="B3345" s="347"/>
      <c r="C3345" s="348"/>
      <c r="D3345" s="89" t="str">
        <f>IFERROR(VLOOKUP(CONCATENATE($A3345,"T"),'05 APU'!$1:$1048576,3,),"")</f>
        <v/>
      </c>
      <c r="E3345" s="89" t="str">
        <f>IFERROR(VLOOKUP(CONCATENATE($A3345,"T2"),'05 APU'!$1:$1048576,3,),"")</f>
        <v/>
      </c>
      <c r="F3345" s="89" t="str">
        <f>IFERROR(VLOOKUP(CONCATENATE($A3345,"T3"),'05 APU'!$1:$1048576,3,),"")</f>
        <v/>
      </c>
      <c r="G3345" s="350"/>
      <c r="H3345" s="351"/>
      <c r="I3345" s="90">
        <f>IFERROR((VLOOKUP(CONCATENATE($A3345,"D"),'05 APU'!$1:$1048576,9,)),0)</f>
        <v>0</v>
      </c>
      <c r="J3345" s="90">
        <f t="shared" si="105"/>
        <v>0</v>
      </c>
      <c r="K3345" s="297" t="str">
        <f>IFERROR(VLOOKUP(CONCATENATE($A3345,"C"),'05 APU'!$1:$1048576,9,),"")</f>
        <v/>
      </c>
      <c r="L3345" s="297" t="str">
        <f>IFERROR(VLOOKUP(CONCATENATE($A3345,"B"),'05 APU'!$1:$1048576,9,),"")</f>
        <v/>
      </c>
      <c r="M3345" s="297" t="str">
        <f>IFERROR(VLOOKUP(CONCATENATE($A3345,"A"),'05 APU'!$1:$1048576,9,),"")</f>
        <v/>
      </c>
      <c r="N3345" s="86"/>
      <c r="O3345" s="90">
        <f>IFERROR(VLOOKUP(CONCATENATE($A3345,"D"),'05 APU'!$T:$AB,9,),0)</f>
        <v>0</v>
      </c>
      <c r="P3345" s="90">
        <f t="shared" si="106"/>
        <v>0</v>
      </c>
      <c r="Q3345" s="90">
        <f>IFERROR(VLOOKUP(CONCATENATE($A3345,"C"),'05 APU'!$T:$AB,9,),0)</f>
        <v>0</v>
      </c>
      <c r="R3345" s="90">
        <f>IFERROR(VLOOKUP(CONCATENATE($A3345,"B"),'05 APU'!$T:$AB,9,),0)</f>
        <v>0</v>
      </c>
      <c r="S3345" s="90">
        <f>IFERROR(VLOOKUP(CONCATENATE($A3345,"A"),'05 APU'!$T:$AB,9,),0)</f>
        <v>0</v>
      </c>
    </row>
    <row r="3346" spans="1:19" x14ac:dyDescent="0.25">
      <c r="A3346" s="88">
        <v>3336</v>
      </c>
      <c r="B3346" s="347"/>
      <c r="C3346" s="348"/>
      <c r="D3346" s="89" t="str">
        <f>IFERROR(VLOOKUP(CONCATENATE($A3346,"T"),'05 APU'!$1:$1048576,3,),"")</f>
        <v/>
      </c>
      <c r="E3346" s="89" t="str">
        <f>IFERROR(VLOOKUP(CONCATENATE($A3346,"T2"),'05 APU'!$1:$1048576,3,),"")</f>
        <v/>
      </c>
      <c r="F3346" s="89" t="str">
        <f>IFERROR(VLOOKUP(CONCATENATE($A3346,"T3"),'05 APU'!$1:$1048576,3,),"")</f>
        <v/>
      </c>
      <c r="G3346" s="350"/>
      <c r="H3346" s="351"/>
      <c r="I3346" s="90">
        <f>IFERROR((VLOOKUP(CONCATENATE($A3346,"D"),'05 APU'!$1:$1048576,9,)),0)</f>
        <v>0</v>
      </c>
      <c r="J3346" s="90">
        <f t="shared" si="105"/>
        <v>0</v>
      </c>
      <c r="K3346" s="297" t="str">
        <f>IFERROR(VLOOKUP(CONCATENATE($A3346,"C"),'05 APU'!$1:$1048576,9,),"")</f>
        <v/>
      </c>
      <c r="L3346" s="297" t="str">
        <f>IFERROR(VLOOKUP(CONCATENATE($A3346,"B"),'05 APU'!$1:$1048576,9,),"")</f>
        <v/>
      </c>
      <c r="M3346" s="297" t="str">
        <f>IFERROR(VLOOKUP(CONCATENATE($A3346,"A"),'05 APU'!$1:$1048576,9,),"")</f>
        <v/>
      </c>
      <c r="N3346" s="86"/>
      <c r="O3346" s="90">
        <f>IFERROR(VLOOKUP(CONCATENATE($A3346,"D"),'05 APU'!$T:$AB,9,),0)</f>
        <v>0</v>
      </c>
      <c r="P3346" s="90">
        <f t="shared" si="106"/>
        <v>0</v>
      </c>
      <c r="Q3346" s="90">
        <f>IFERROR(VLOOKUP(CONCATENATE($A3346,"C"),'05 APU'!$T:$AB,9,),0)</f>
        <v>0</v>
      </c>
      <c r="R3346" s="90">
        <f>IFERROR(VLOOKUP(CONCATENATE($A3346,"B"),'05 APU'!$T:$AB,9,),0)</f>
        <v>0</v>
      </c>
      <c r="S3346" s="90">
        <f>IFERROR(VLOOKUP(CONCATENATE($A3346,"A"),'05 APU'!$T:$AB,9,),0)</f>
        <v>0</v>
      </c>
    </row>
    <row r="3347" spans="1:19" x14ac:dyDescent="0.25">
      <c r="A3347" s="88">
        <v>3337</v>
      </c>
      <c r="B3347" s="347"/>
      <c r="C3347" s="348"/>
      <c r="D3347" s="89" t="str">
        <f>IFERROR(VLOOKUP(CONCATENATE($A3347,"T"),'05 APU'!$1:$1048576,3,),"")</f>
        <v/>
      </c>
      <c r="E3347" s="89" t="str">
        <f>IFERROR(VLOOKUP(CONCATENATE($A3347,"T2"),'05 APU'!$1:$1048576,3,),"")</f>
        <v/>
      </c>
      <c r="F3347" s="89" t="str">
        <f>IFERROR(VLOOKUP(CONCATENATE($A3347,"T3"),'05 APU'!$1:$1048576,3,),"")</f>
        <v/>
      </c>
      <c r="G3347" s="350"/>
      <c r="H3347" s="351"/>
      <c r="I3347" s="90">
        <f>IFERROR((VLOOKUP(CONCATENATE($A3347,"D"),'05 APU'!$1:$1048576,9,)),0)</f>
        <v>0</v>
      </c>
      <c r="J3347" s="90">
        <f t="shared" si="105"/>
        <v>0</v>
      </c>
      <c r="K3347" s="297" t="str">
        <f>IFERROR(VLOOKUP(CONCATENATE($A3347,"C"),'05 APU'!$1:$1048576,9,),"")</f>
        <v/>
      </c>
      <c r="L3347" s="297" t="str">
        <f>IFERROR(VLOOKUP(CONCATENATE($A3347,"B"),'05 APU'!$1:$1048576,9,),"")</f>
        <v/>
      </c>
      <c r="M3347" s="297" t="str">
        <f>IFERROR(VLOOKUP(CONCATENATE($A3347,"A"),'05 APU'!$1:$1048576,9,),"")</f>
        <v/>
      </c>
      <c r="N3347" s="86"/>
      <c r="O3347" s="90">
        <f>IFERROR(VLOOKUP(CONCATENATE($A3347,"D"),'05 APU'!$T:$AB,9,),0)</f>
        <v>0</v>
      </c>
      <c r="P3347" s="90">
        <f t="shared" si="106"/>
        <v>0</v>
      </c>
      <c r="Q3347" s="90">
        <f>IFERROR(VLOOKUP(CONCATENATE($A3347,"C"),'05 APU'!$T:$AB,9,),0)</f>
        <v>0</v>
      </c>
      <c r="R3347" s="90">
        <f>IFERROR(VLOOKUP(CONCATENATE($A3347,"B"),'05 APU'!$T:$AB,9,),0)</f>
        <v>0</v>
      </c>
      <c r="S3347" s="90">
        <f>IFERROR(VLOOKUP(CONCATENATE($A3347,"A"),'05 APU'!$T:$AB,9,),0)</f>
        <v>0</v>
      </c>
    </row>
    <row r="3348" spans="1:19" x14ac:dyDescent="0.25">
      <c r="A3348" s="88">
        <v>3338</v>
      </c>
      <c r="B3348" s="347"/>
      <c r="C3348" s="348"/>
      <c r="D3348" s="89" t="str">
        <f>IFERROR(VLOOKUP(CONCATENATE($A3348,"T"),'05 APU'!$1:$1048576,3,),"")</f>
        <v/>
      </c>
      <c r="E3348" s="89" t="str">
        <f>IFERROR(VLOOKUP(CONCATENATE($A3348,"T2"),'05 APU'!$1:$1048576,3,),"")</f>
        <v/>
      </c>
      <c r="F3348" s="89" t="str">
        <f>IFERROR(VLOOKUP(CONCATENATE($A3348,"T3"),'05 APU'!$1:$1048576,3,),"")</f>
        <v/>
      </c>
      <c r="G3348" s="350"/>
      <c r="H3348" s="351"/>
      <c r="I3348" s="90">
        <f>IFERROR((VLOOKUP(CONCATENATE($A3348,"D"),'05 APU'!$1:$1048576,9,)),0)</f>
        <v>0</v>
      </c>
      <c r="J3348" s="90">
        <f t="shared" si="105"/>
        <v>0</v>
      </c>
      <c r="K3348" s="297" t="str">
        <f>IFERROR(VLOOKUP(CONCATENATE($A3348,"C"),'05 APU'!$1:$1048576,9,),"")</f>
        <v/>
      </c>
      <c r="L3348" s="297" t="str">
        <f>IFERROR(VLOOKUP(CONCATENATE($A3348,"B"),'05 APU'!$1:$1048576,9,),"")</f>
        <v/>
      </c>
      <c r="M3348" s="297" t="str">
        <f>IFERROR(VLOOKUP(CONCATENATE($A3348,"A"),'05 APU'!$1:$1048576,9,),"")</f>
        <v/>
      </c>
      <c r="N3348" s="86"/>
      <c r="O3348" s="90">
        <f>IFERROR(VLOOKUP(CONCATENATE($A3348,"D"),'05 APU'!$T:$AB,9,),0)</f>
        <v>0</v>
      </c>
      <c r="P3348" s="90">
        <f t="shared" si="106"/>
        <v>0</v>
      </c>
      <c r="Q3348" s="90">
        <f>IFERROR(VLOOKUP(CONCATENATE($A3348,"C"),'05 APU'!$T:$AB,9,),0)</f>
        <v>0</v>
      </c>
      <c r="R3348" s="90">
        <f>IFERROR(VLOOKUP(CONCATENATE($A3348,"B"),'05 APU'!$T:$AB,9,),0)</f>
        <v>0</v>
      </c>
      <c r="S3348" s="90">
        <f>IFERROR(VLOOKUP(CONCATENATE($A3348,"A"),'05 APU'!$T:$AB,9,),0)</f>
        <v>0</v>
      </c>
    </row>
    <row r="3349" spans="1:19" x14ac:dyDescent="0.25">
      <c r="A3349" s="88">
        <v>3339</v>
      </c>
      <c r="B3349" s="347"/>
      <c r="C3349" s="348"/>
      <c r="D3349" s="89" t="str">
        <f>IFERROR(VLOOKUP(CONCATENATE($A3349,"T"),'05 APU'!$1:$1048576,3,),"")</f>
        <v/>
      </c>
      <c r="E3349" s="89" t="str">
        <f>IFERROR(VLOOKUP(CONCATENATE($A3349,"T2"),'05 APU'!$1:$1048576,3,),"")</f>
        <v/>
      </c>
      <c r="F3349" s="89" t="str">
        <f>IFERROR(VLOOKUP(CONCATENATE($A3349,"T3"),'05 APU'!$1:$1048576,3,),"")</f>
        <v/>
      </c>
      <c r="G3349" s="350"/>
      <c r="H3349" s="351"/>
      <c r="I3349" s="90">
        <f>IFERROR((VLOOKUP(CONCATENATE($A3349,"D"),'05 APU'!$1:$1048576,9,)),0)</f>
        <v>0</v>
      </c>
      <c r="J3349" s="90">
        <f t="shared" si="105"/>
        <v>0</v>
      </c>
      <c r="K3349" s="297" t="str">
        <f>IFERROR(VLOOKUP(CONCATENATE($A3349,"C"),'05 APU'!$1:$1048576,9,),"")</f>
        <v/>
      </c>
      <c r="L3349" s="297" t="str">
        <f>IFERROR(VLOOKUP(CONCATENATE($A3349,"B"),'05 APU'!$1:$1048576,9,),"")</f>
        <v/>
      </c>
      <c r="M3349" s="297" t="str">
        <f>IFERROR(VLOOKUP(CONCATENATE($A3349,"A"),'05 APU'!$1:$1048576,9,),"")</f>
        <v/>
      </c>
      <c r="N3349" s="86"/>
      <c r="O3349" s="90">
        <f>IFERROR(VLOOKUP(CONCATENATE($A3349,"D"),'05 APU'!$T:$AB,9,),0)</f>
        <v>0</v>
      </c>
      <c r="P3349" s="90">
        <f t="shared" si="106"/>
        <v>0</v>
      </c>
      <c r="Q3349" s="90">
        <f>IFERROR(VLOOKUP(CONCATENATE($A3349,"C"),'05 APU'!$T:$AB,9,),0)</f>
        <v>0</v>
      </c>
      <c r="R3349" s="90">
        <f>IFERROR(VLOOKUP(CONCATENATE($A3349,"B"),'05 APU'!$T:$AB,9,),0)</f>
        <v>0</v>
      </c>
      <c r="S3349" s="90">
        <f>IFERROR(VLOOKUP(CONCATENATE($A3349,"A"),'05 APU'!$T:$AB,9,),0)</f>
        <v>0</v>
      </c>
    </row>
    <row r="3350" spans="1:19" x14ac:dyDescent="0.25">
      <c r="A3350" s="88">
        <v>3340</v>
      </c>
      <c r="B3350" s="347"/>
      <c r="C3350" s="348"/>
      <c r="D3350" s="89" t="str">
        <f>IFERROR(VLOOKUP(CONCATENATE($A3350,"T"),'05 APU'!$1:$1048576,3,),"")</f>
        <v/>
      </c>
      <c r="E3350" s="89" t="str">
        <f>IFERROR(VLOOKUP(CONCATENATE($A3350,"T2"),'05 APU'!$1:$1048576,3,),"")</f>
        <v/>
      </c>
      <c r="F3350" s="89" t="str">
        <f>IFERROR(VLOOKUP(CONCATENATE($A3350,"T3"),'05 APU'!$1:$1048576,3,),"")</f>
        <v/>
      </c>
      <c r="G3350" s="350"/>
      <c r="H3350" s="351"/>
      <c r="I3350" s="90">
        <f>IFERROR((VLOOKUP(CONCATENATE($A3350,"D"),'05 APU'!$1:$1048576,9,)),0)</f>
        <v>0</v>
      </c>
      <c r="J3350" s="90">
        <f t="shared" si="105"/>
        <v>0</v>
      </c>
      <c r="K3350" s="297" t="str">
        <f>IFERROR(VLOOKUP(CONCATENATE($A3350,"C"),'05 APU'!$1:$1048576,9,),"")</f>
        <v/>
      </c>
      <c r="L3350" s="297" t="str">
        <f>IFERROR(VLOOKUP(CONCATENATE($A3350,"B"),'05 APU'!$1:$1048576,9,),"")</f>
        <v/>
      </c>
      <c r="M3350" s="297" t="str">
        <f>IFERROR(VLOOKUP(CONCATENATE($A3350,"A"),'05 APU'!$1:$1048576,9,),"")</f>
        <v/>
      </c>
      <c r="N3350" s="86"/>
      <c r="O3350" s="90">
        <f>IFERROR(VLOOKUP(CONCATENATE($A3350,"D"),'05 APU'!$T:$AB,9,),0)</f>
        <v>0</v>
      </c>
      <c r="P3350" s="90">
        <f t="shared" si="106"/>
        <v>0</v>
      </c>
      <c r="Q3350" s="90">
        <f>IFERROR(VLOOKUP(CONCATENATE($A3350,"C"),'05 APU'!$T:$AB,9,),0)</f>
        <v>0</v>
      </c>
      <c r="R3350" s="90">
        <f>IFERROR(VLOOKUP(CONCATENATE($A3350,"B"),'05 APU'!$T:$AB,9,),0)</f>
        <v>0</v>
      </c>
      <c r="S3350" s="90">
        <f>IFERROR(VLOOKUP(CONCATENATE($A3350,"A"),'05 APU'!$T:$AB,9,),0)</f>
        <v>0</v>
      </c>
    </row>
    <row r="3351" spans="1:19" x14ac:dyDescent="0.25">
      <c r="A3351" s="88">
        <v>3341</v>
      </c>
      <c r="B3351" s="347"/>
      <c r="C3351" s="348"/>
      <c r="D3351" s="89" t="str">
        <f>IFERROR(VLOOKUP(CONCATENATE($A3351,"T"),'05 APU'!$1:$1048576,3,),"")</f>
        <v/>
      </c>
      <c r="E3351" s="89" t="str">
        <f>IFERROR(VLOOKUP(CONCATENATE($A3351,"T2"),'05 APU'!$1:$1048576,3,),"")</f>
        <v/>
      </c>
      <c r="F3351" s="89" t="str">
        <f>IFERROR(VLOOKUP(CONCATENATE($A3351,"T3"),'05 APU'!$1:$1048576,3,),"")</f>
        <v/>
      </c>
      <c r="G3351" s="350"/>
      <c r="H3351" s="351"/>
      <c r="I3351" s="90">
        <f>IFERROR((VLOOKUP(CONCATENATE($A3351,"D"),'05 APU'!$1:$1048576,9,)),0)</f>
        <v>0</v>
      </c>
      <c r="J3351" s="90">
        <f t="shared" si="105"/>
        <v>0</v>
      </c>
      <c r="K3351" s="297" t="str">
        <f>IFERROR(VLOOKUP(CONCATENATE($A3351,"C"),'05 APU'!$1:$1048576,9,),"")</f>
        <v/>
      </c>
      <c r="L3351" s="297" t="str">
        <f>IFERROR(VLOOKUP(CONCATENATE($A3351,"B"),'05 APU'!$1:$1048576,9,),"")</f>
        <v/>
      </c>
      <c r="M3351" s="297" t="str">
        <f>IFERROR(VLOOKUP(CONCATENATE($A3351,"A"),'05 APU'!$1:$1048576,9,),"")</f>
        <v/>
      </c>
      <c r="N3351" s="86"/>
      <c r="O3351" s="90">
        <f>IFERROR(VLOOKUP(CONCATENATE($A3351,"D"),'05 APU'!$T:$AB,9,),0)</f>
        <v>0</v>
      </c>
      <c r="P3351" s="90">
        <f t="shared" si="106"/>
        <v>0</v>
      </c>
      <c r="Q3351" s="90">
        <f>IFERROR(VLOOKUP(CONCATENATE($A3351,"C"),'05 APU'!$T:$AB,9,),0)</f>
        <v>0</v>
      </c>
      <c r="R3351" s="90">
        <f>IFERROR(VLOOKUP(CONCATENATE($A3351,"B"),'05 APU'!$T:$AB,9,),0)</f>
        <v>0</v>
      </c>
      <c r="S3351" s="90">
        <f>IFERROR(VLOOKUP(CONCATENATE($A3351,"A"),'05 APU'!$T:$AB,9,),0)</f>
        <v>0</v>
      </c>
    </row>
    <row r="3352" spans="1:19" x14ac:dyDescent="0.25">
      <c r="A3352" s="88">
        <v>3342</v>
      </c>
      <c r="B3352" s="347"/>
      <c r="C3352" s="348"/>
      <c r="D3352" s="89" t="str">
        <f>IFERROR(VLOOKUP(CONCATENATE($A3352,"T"),'05 APU'!$1:$1048576,3,),"")</f>
        <v/>
      </c>
      <c r="E3352" s="89" t="str">
        <f>IFERROR(VLOOKUP(CONCATENATE($A3352,"T2"),'05 APU'!$1:$1048576,3,),"")</f>
        <v/>
      </c>
      <c r="F3352" s="89" t="str">
        <f>IFERROR(VLOOKUP(CONCATENATE($A3352,"T3"),'05 APU'!$1:$1048576,3,),"")</f>
        <v/>
      </c>
      <c r="G3352" s="350"/>
      <c r="H3352" s="351"/>
      <c r="I3352" s="90">
        <f>IFERROR((VLOOKUP(CONCATENATE($A3352,"D"),'05 APU'!$1:$1048576,9,)),0)</f>
        <v>0</v>
      </c>
      <c r="J3352" s="90">
        <f t="shared" si="105"/>
        <v>0</v>
      </c>
      <c r="K3352" s="297" t="str">
        <f>IFERROR(VLOOKUP(CONCATENATE($A3352,"C"),'05 APU'!$1:$1048576,9,),"")</f>
        <v/>
      </c>
      <c r="L3352" s="297" t="str">
        <f>IFERROR(VLOOKUP(CONCATENATE($A3352,"B"),'05 APU'!$1:$1048576,9,),"")</f>
        <v/>
      </c>
      <c r="M3352" s="297" t="str">
        <f>IFERROR(VLOOKUP(CONCATENATE($A3352,"A"),'05 APU'!$1:$1048576,9,),"")</f>
        <v/>
      </c>
      <c r="N3352" s="86"/>
      <c r="O3352" s="90">
        <f>IFERROR(VLOOKUP(CONCATENATE($A3352,"D"),'05 APU'!$T:$AB,9,),0)</f>
        <v>0</v>
      </c>
      <c r="P3352" s="90">
        <f t="shared" si="106"/>
        <v>0</v>
      </c>
      <c r="Q3352" s="90">
        <f>IFERROR(VLOOKUP(CONCATENATE($A3352,"C"),'05 APU'!$T:$AB,9,),0)</f>
        <v>0</v>
      </c>
      <c r="R3352" s="90">
        <f>IFERROR(VLOOKUP(CONCATENATE($A3352,"B"),'05 APU'!$T:$AB,9,),0)</f>
        <v>0</v>
      </c>
      <c r="S3352" s="90">
        <f>IFERROR(VLOOKUP(CONCATENATE($A3352,"A"),'05 APU'!$T:$AB,9,),0)</f>
        <v>0</v>
      </c>
    </row>
    <row r="3353" spans="1:19" x14ac:dyDescent="0.25">
      <c r="A3353" s="88">
        <v>3343</v>
      </c>
      <c r="B3353" s="347"/>
      <c r="C3353" s="348"/>
      <c r="D3353" s="89" t="str">
        <f>IFERROR(VLOOKUP(CONCATENATE($A3353,"T"),'05 APU'!$1:$1048576,3,),"")</f>
        <v/>
      </c>
      <c r="E3353" s="89" t="str">
        <f>IFERROR(VLOOKUP(CONCATENATE($A3353,"T2"),'05 APU'!$1:$1048576,3,),"")</f>
        <v/>
      </c>
      <c r="F3353" s="89" t="str">
        <f>IFERROR(VLOOKUP(CONCATENATE($A3353,"T3"),'05 APU'!$1:$1048576,3,),"")</f>
        <v/>
      </c>
      <c r="G3353" s="350"/>
      <c r="H3353" s="351"/>
      <c r="I3353" s="90">
        <f>IFERROR((VLOOKUP(CONCATENATE($A3353,"D"),'05 APU'!$1:$1048576,9,)),0)</f>
        <v>0</v>
      </c>
      <c r="J3353" s="90">
        <f t="shared" si="105"/>
        <v>0</v>
      </c>
      <c r="K3353" s="297" t="str">
        <f>IFERROR(VLOOKUP(CONCATENATE($A3353,"C"),'05 APU'!$1:$1048576,9,),"")</f>
        <v/>
      </c>
      <c r="L3353" s="297" t="str">
        <f>IFERROR(VLOOKUP(CONCATENATE($A3353,"B"),'05 APU'!$1:$1048576,9,),"")</f>
        <v/>
      </c>
      <c r="M3353" s="297" t="str">
        <f>IFERROR(VLOOKUP(CONCATENATE($A3353,"A"),'05 APU'!$1:$1048576,9,),"")</f>
        <v/>
      </c>
      <c r="N3353" s="86"/>
      <c r="O3353" s="90">
        <f>IFERROR(VLOOKUP(CONCATENATE($A3353,"D"),'05 APU'!$T:$AB,9,),0)</f>
        <v>0</v>
      </c>
      <c r="P3353" s="90">
        <f t="shared" si="106"/>
        <v>0</v>
      </c>
      <c r="Q3353" s="90">
        <f>IFERROR(VLOOKUP(CONCATENATE($A3353,"C"),'05 APU'!$T:$AB,9,),0)</f>
        <v>0</v>
      </c>
      <c r="R3353" s="90">
        <f>IFERROR(VLOOKUP(CONCATENATE($A3353,"B"),'05 APU'!$T:$AB,9,),0)</f>
        <v>0</v>
      </c>
      <c r="S3353" s="90">
        <f>IFERROR(VLOOKUP(CONCATENATE($A3353,"A"),'05 APU'!$T:$AB,9,),0)</f>
        <v>0</v>
      </c>
    </row>
    <row r="3354" spans="1:19" x14ac:dyDescent="0.25">
      <c r="A3354" s="88">
        <v>3344</v>
      </c>
      <c r="B3354" s="347"/>
      <c r="C3354" s="348"/>
      <c r="D3354" s="89" t="str">
        <f>IFERROR(VLOOKUP(CONCATENATE($A3354,"T"),'05 APU'!$1:$1048576,3,),"")</f>
        <v/>
      </c>
      <c r="E3354" s="89" t="str">
        <f>IFERROR(VLOOKUP(CONCATENATE($A3354,"T2"),'05 APU'!$1:$1048576,3,),"")</f>
        <v/>
      </c>
      <c r="F3354" s="89" t="str">
        <f>IFERROR(VLOOKUP(CONCATENATE($A3354,"T3"),'05 APU'!$1:$1048576,3,),"")</f>
        <v/>
      </c>
      <c r="G3354" s="350"/>
      <c r="H3354" s="351"/>
      <c r="I3354" s="90">
        <f>IFERROR((VLOOKUP(CONCATENATE($A3354,"D"),'05 APU'!$1:$1048576,9,)),0)</f>
        <v>0</v>
      </c>
      <c r="J3354" s="90">
        <f t="shared" si="105"/>
        <v>0</v>
      </c>
      <c r="K3354" s="297" t="str">
        <f>IFERROR(VLOOKUP(CONCATENATE($A3354,"C"),'05 APU'!$1:$1048576,9,),"")</f>
        <v/>
      </c>
      <c r="L3354" s="297" t="str">
        <f>IFERROR(VLOOKUP(CONCATENATE($A3354,"B"),'05 APU'!$1:$1048576,9,),"")</f>
        <v/>
      </c>
      <c r="M3354" s="297" t="str">
        <f>IFERROR(VLOOKUP(CONCATENATE($A3354,"A"),'05 APU'!$1:$1048576,9,),"")</f>
        <v/>
      </c>
      <c r="N3354" s="86"/>
      <c r="O3354" s="90">
        <f>IFERROR(VLOOKUP(CONCATENATE($A3354,"D"),'05 APU'!$T:$AB,9,),0)</f>
        <v>0</v>
      </c>
      <c r="P3354" s="90">
        <f t="shared" si="106"/>
        <v>0</v>
      </c>
      <c r="Q3354" s="90">
        <f>IFERROR(VLOOKUP(CONCATENATE($A3354,"C"),'05 APU'!$T:$AB,9,),0)</f>
        <v>0</v>
      </c>
      <c r="R3354" s="90">
        <f>IFERROR(VLOOKUP(CONCATENATE($A3354,"B"),'05 APU'!$T:$AB,9,),0)</f>
        <v>0</v>
      </c>
      <c r="S3354" s="90">
        <f>IFERROR(VLOOKUP(CONCATENATE($A3354,"A"),'05 APU'!$T:$AB,9,),0)</f>
        <v>0</v>
      </c>
    </row>
    <row r="3355" spans="1:19" x14ac:dyDescent="0.25">
      <c r="A3355" s="88">
        <v>3345</v>
      </c>
      <c r="B3355" s="347"/>
      <c r="C3355" s="348"/>
      <c r="D3355" s="89" t="str">
        <f>IFERROR(VLOOKUP(CONCATENATE($A3355,"T"),'05 APU'!$1:$1048576,3,),"")</f>
        <v/>
      </c>
      <c r="E3355" s="89" t="str">
        <f>IFERROR(VLOOKUP(CONCATENATE($A3355,"T2"),'05 APU'!$1:$1048576,3,),"")</f>
        <v/>
      </c>
      <c r="F3355" s="89" t="str">
        <f>IFERROR(VLOOKUP(CONCATENATE($A3355,"T3"),'05 APU'!$1:$1048576,3,),"")</f>
        <v/>
      </c>
      <c r="G3355" s="350"/>
      <c r="H3355" s="351"/>
      <c r="I3355" s="90">
        <f>IFERROR((VLOOKUP(CONCATENATE($A3355,"D"),'05 APU'!$1:$1048576,9,)),0)</f>
        <v>0</v>
      </c>
      <c r="J3355" s="90">
        <f t="shared" si="105"/>
        <v>0</v>
      </c>
      <c r="K3355" s="297" t="str">
        <f>IFERROR(VLOOKUP(CONCATENATE($A3355,"C"),'05 APU'!$1:$1048576,9,),"")</f>
        <v/>
      </c>
      <c r="L3355" s="297" t="str">
        <f>IFERROR(VLOOKUP(CONCATENATE($A3355,"B"),'05 APU'!$1:$1048576,9,),"")</f>
        <v/>
      </c>
      <c r="M3355" s="297" t="str">
        <f>IFERROR(VLOOKUP(CONCATENATE($A3355,"A"),'05 APU'!$1:$1048576,9,),"")</f>
        <v/>
      </c>
      <c r="N3355" s="86"/>
      <c r="O3355" s="90">
        <f>IFERROR(VLOOKUP(CONCATENATE($A3355,"D"),'05 APU'!$T:$AB,9,),0)</f>
        <v>0</v>
      </c>
      <c r="P3355" s="90">
        <f t="shared" si="106"/>
        <v>0</v>
      </c>
      <c r="Q3355" s="90">
        <f>IFERROR(VLOOKUP(CONCATENATE($A3355,"C"),'05 APU'!$T:$AB,9,),0)</f>
        <v>0</v>
      </c>
      <c r="R3355" s="90">
        <f>IFERROR(VLOOKUP(CONCATENATE($A3355,"B"),'05 APU'!$T:$AB,9,),0)</f>
        <v>0</v>
      </c>
      <c r="S3355" s="90">
        <f>IFERROR(VLOOKUP(CONCATENATE($A3355,"A"),'05 APU'!$T:$AB,9,),0)</f>
        <v>0</v>
      </c>
    </row>
    <row r="3356" spans="1:19" x14ac:dyDescent="0.25">
      <c r="A3356" s="88">
        <v>3346</v>
      </c>
      <c r="B3356" s="347"/>
      <c r="C3356" s="348"/>
      <c r="D3356" s="89" t="str">
        <f>IFERROR(VLOOKUP(CONCATENATE($A3356,"T"),'05 APU'!$1:$1048576,3,),"")</f>
        <v/>
      </c>
      <c r="E3356" s="89" t="str">
        <f>IFERROR(VLOOKUP(CONCATENATE($A3356,"T2"),'05 APU'!$1:$1048576,3,),"")</f>
        <v/>
      </c>
      <c r="F3356" s="89" t="str">
        <f>IFERROR(VLOOKUP(CONCATENATE($A3356,"T3"),'05 APU'!$1:$1048576,3,),"")</f>
        <v/>
      </c>
      <c r="G3356" s="350"/>
      <c r="H3356" s="351"/>
      <c r="I3356" s="90">
        <f>IFERROR((VLOOKUP(CONCATENATE($A3356,"D"),'05 APU'!$1:$1048576,9,)),0)</f>
        <v>0</v>
      </c>
      <c r="J3356" s="90">
        <f t="shared" si="105"/>
        <v>0</v>
      </c>
      <c r="K3356" s="297" t="str">
        <f>IFERROR(VLOOKUP(CONCATENATE($A3356,"C"),'05 APU'!$1:$1048576,9,),"")</f>
        <v/>
      </c>
      <c r="L3356" s="297" t="str">
        <f>IFERROR(VLOOKUP(CONCATENATE($A3356,"B"),'05 APU'!$1:$1048576,9,),"")</f>
        <v/>
      </c>
      <c r="M3356" s="297" t="str">
        <f>IFERROR(VLOOKUP(CONCATENATE($A3356,"A"),'05 APU'!$1:$1048576,9,),"")</f>
        <v/>
      </c>
      <c r="N3356" s="86"/>
      <c r="O3356" s="90">
        <f>IFERROR(VLOOKUP(CONCATENATE($A3356,"D"),'05 APU'!$T:$AB,9,),0)</f>
        <v>0</v>
      </c>
      <c r="P3356" s="90">
        <f t="shared" si="106"/>
        <v>0</v>
      </c>
      <c r="Q3356" s="90">
        <f>IFERROR(VLOOKUP(CONCATENATE($A3356,"C"),'05 APU'!$T:$AB,9,),0)</f>
        <v>0</v>
      </c>
      <c r="R3356" s="90">
        <f>IFERROR(VLOOKUP(CONCATENATE($A3356,"B"),'05 APU'!$T:$AB,9,),0)</f>
        <v>0</v>
      </c>
      <c r="S3356" s="90">
        <f>IFERROR(VLOOKUP(CONCATENATE($A3356,"A"),'05 APU'!$T:$AB,9,),0)</f>
        <v>0</v>
      </c>
    </row>
    <row r="3357" spans="1:19" x14ac:dyDescent="0.25">
      <c r="A3357" s="88">
        <v>3347</v>
      </c>
      <c r="B3357" s="347"/>
      <c r="C3357" s="348"/>
      <c r="D3357" s="89" t="str">
        <f>IFERROR(VLOOKUP(CONCATENATE($A3357,"T"),'05 APU'!$1:$1048576,3,),"")</f>
        <v/>
      </c>
      <c r="E3357" s="89" t="str">
        <f>IFERROR(VLOOKUP(CONCATENATE($A3357,"T2"),'05 APU'!$1:$1048576,3,),"")</f>
        <v/>
      </c>
      <c r="F3357" s="89" t="str">
        <f>IFERROR(VLOOKUP(CONCATENATE($A3357,"T3"),'05 APU'!$1:$1048576,3,),"")</f>
        <v/>
      </c>
      <c r="G3357" s="350"/>
      <c r="H3357" s="351"/>
      <c r="I3357" s="90">
        <f>IFERROR((VLOOKUP(CONCATENATE($A3357,"D"),'05 APU'!$1:$1048576,9,)),0)</f>
        <v>0</v>
      </c>
      <c r="J3357" s="90">
        <f t="shared" si="105"/>
        <v>0</v>
      </c>
      <c r="K3357" s="297" t="str">
        <f>IFERROR(VLOOKUP(CONCATENATE($A3357,"C"),'05 APU'!$1:$1048576,9,),"")</f>
        <v/>
      </c>
      <c r="L3357" s="297" t="str">
        <f>IFERROR(VLOOKUP(CONCATENATE($A3357,"B"),'05 APU'!$1:$1048576,9,),"")</f>
        <v/>
      </c>
      <c r="M3357" s="297" t="str">
        <f>IFERROR(VLOOKUP(CONCATENATE($A3357,"A"),'05 APU'!$1:$1048576,9,),"")</f>
        <v/>
      </c>
      <c r="N3357" s="86"/>
      <c r="O3357" s="90">
        <f>IFERROR(VLOOKUP(CONCATENATE($A3357,"D"),'05 APU'!$T:$AB,9,),0)</f>
        <v>0</v>
      </c>
      <c r="P3357" s="90">
        <f t="shared" si="106"/>
        <v>0</v>
      </c>
      <c r="Q3357" s="90">
        <f>IFERROR(VLOOKUP(CONCATENATE($A3357,"C"),'05 APU'!$T:$AB,9,),0)</f>
        <v>0</v>
      </c>
      <c r="R3357" s="90">
        <f>IFERROR(VLOOKUP(CONCATENATE($A3357,"B"),'05 APU'!$T:$AB,9,),0)</f>
        <v>0</v>
      </c>
      <c r="S3357" s="90">
        <f>IFERROR(VLOOKUP(CONCATENATE($A3357,"A"),'05 APU'!$T:$AB,9,),0)</f>
        <v>0</v>
      </c>
    </row>
    <row r="3358" spans="1:19" x14ac:dyDescent="0.25">
      <c r="A3358" s="88">
        <v>3348</v>
      </c>
      <c r="B3358" s="347"/>
      <c r="C3358" s="348"/>
      <c r="D3358" s="89" t="str">
        <f>IFERROR(VLOOKUP(CONCATENATE($A3358,"T"),'05 APU'!$1:$1048576,3,),"")</f>
        <v/>
      </c>
      <c r="E3358" s="89" t="str">
        <f>IFERROR(VLOOKUP(CONCATENATE($A3358,"T2"),'05 APU'!$1:$1048576,3,),"")</f>
        <v/>
      </c>
      <c r="F3358" s="89" t="str">
        <f>IFERROR(VLOOKUP(CONCATENATE($A3358,"T3"),'05 APU'!$1:$1048576,3,),"")</f>
        <v/>
      </c>
      <c r="G3358" s="350"/>
      <c r="H3358" s="351"/>
      <c r="I3358" s="90">
        <f>IFERROR((VLOOKUP(CONCATENATE($A3358,"D"),'05 APU'!$1:$1048576,9,)),0)</f>
        <v>0</v>
      </c>
      <c r="J3358" s="90">
        <f t="shared" si="105"/>
        <v>0</v>
      </c>
      <c r="K3358" s="297" t="str">
        <f>IFERROR(VLOOKUP(CONCATENATE($A3358,"C"),'05 APU'!$1:$1048576,9,),"")</f>
        <v/>
      </c>
      <c r="L3358" s="297" t="str">
        <f>IFERROR(VLOOKUP(CONCATENATE($A3358,"B"),'05 APU'!$1:$1048576,9,),"")</f>
        <v/>
      </c>
      <c r="M3358" s="297" t="str">
        <f>IFERROR(VLOOKUP(CONCATENATE($A3358,"A"),'05 APU'!$1:$1048576,9,),"")</f>
        <v/>
      </c>
      <c r="N3358" s="86"/>
      <c r="O3358" s="90">
        <f>IFERROR(VLOOKUP(CONCATENATE($A3358,"D"),'05 APU'!$T:$AB,9,),0)</f>
        <v>0</v>
      </c>
      <c r="P3358" s="90">
        <f t="shared" si="106"/>
        <v>0</v>
      </c>
      <c r="Q3358" s="90">
        <f>IFERROR(VLOOKUP(CONCATENATE($A3358,"C"),'05 APU'!$T:$AB,9,),0)</f>
        <v>0</v>
      </c>
      <c r="R3358" s="90">
        <f>IFERROR(VLOOKUP(CONCATENATE($A3358,"B"),'05 APU'!$T:$AB,9,),0)</f>
        <v>0</v>
      </c>
      <c r="S3358" s="90">
        <f>IFERROR(VLOOKUP(CONCATENATE($A3358,"A"),'05 APU'!$T:$AB,9,),0)</f>
        <v>0</v>
      </c>
    </row>
    <row r="3359" spans="1:19" x14ac:dyDescent="0.25">
      <c r="A3359" s="88">
        <v>3349</v>
      </c>
      <c r="B3359" s="347"/>
      <c r="C3359" s="348"/>
      <c r="D3359" s="89" t="str">
        <f>IFERROR(VLOOKUP(CONCATENATE($A3359,"T"),'05 APU'!$1:$1048576,3,),"")</f>
        <v/>
      </c>
      <c r="E3359" s="89" t="str">
        <f>IFERROR(VLOOKUP(CONCATENATE($A3359,"T2"),'05 APU'!$1:$1048576,3,),"")</f>
        <v/>
      </c>
      <c r="F3359" s="89" t="str">
        <f>IFERROR(VLOOKUP(CONCATENATE($A3359,"T3"),'05 APU'!$1:$1048576,3,),"")</f>
        <v/>
      </c>
      <c r="G3359" s="350"/>
      <c r="H3359" s="351"/>
      <c r="I3359" s="90">
        <f>IFERROR((VLOOKUP(CONCATENATE($A3359,"D"),'05 APU'!$1:$1048576,9,)),0)</f>
        <v>0</v>
      </c>
      <c r="J3359" s="90">
        <f t="shared" si="105"/>
        <v>0</v>
      </c>
      <c r="K3359" s="297" t="str">
        <f>IFERROR(VLOOKUP(CONCATENATE($A3359,"C"),'05 APU'!$1:$1048576,9,),"")</f>
        <v/>
      </c>
      <c r="L3359" s="297" t="str">
        <f>IFERROR(VLOOKUP(CONCATENATE($A3359,"B"),'05 APU'!$1:$1048576,9,),"")</f>
        <v/>
      </c>
      <c r="M3359" s="297" t="str">
        <f>IFERROR(VLOOKUP(CONCATENATE($A3359,"A"),'05 APU'!$1:$1048576,9,),"")</f>
        <v/>
      </c>
      <c r="N3359" s="86"/>
      <c r="O3359" s="90">
        <f>IFERROR(VLOOKUP(CONCATENATE($A3359,"D"),'05 APU'!$T:$AB,9,),0)</f>
        <v>0</v>
      </c>
      <c r="P3359" s="90">
        <f t="shared" si="106"/>
        <v>0</v>
      </c>
      <c r="Q3359" s="90">
        <f>IFERROR(VLOOKUP(CONCATENATE($A3359,"C"),'05 APU'!$T:$AB,9,),0)</f>
        <v>0</v>
      </c>
      <c r="R3359" s="90">
        <f>IFERROR(VLOOKUP(CONCATENATE($A3359,"B"),'05 APU'!$T:$AB,9,),0)</f>
        <v>0</v>
      </c>
      <c r="S3359" s="90">
        <f>IFERROR(VLOOKUP(CONCATENATE($A3359,"A"),'05 APU'!$T:$AB,9,),0)</f>
        <v>0</v>
      </c>
    </row>
    <row r="3360" spans="1:19" x14ac:dyDescent="0.25">
      <c r="A3360" s="88">
        <v>3350</v>
      </c>
      <c r="B3360" s="347"/>
      <c r="C3360" s="348"/>
      <c r="D3360" s="89" t="str">
        <f>IFERROR(VLOOKUP(CONCATENATE($A3360,"T"),'05 APU'!$1:$1048576,3,),"")</f>
        <v/>
      </c>
      <c r="E3360" s="89" t="str">
        <f>IFERROR(VLOOKUP(CONCATENATE($A3360,"T2"),'05 APU'!$1:$1048576,3,),"")</f>
        <v/>
      </c>
      <c r="F3360" s="89" t="str">
        <f>IFERROR(VLOOKUP(CONCATENATE($A3360,"T3"),'05 APU'!$1:$1048576,3,),"")</f>
        <v/>
      </c>
      <c r="G3360" s="350"/>
      <c r="H3360" s="351"/>
      <c r="I3360" s="90">
        <f>IFERROR((VLOOKUP(CONCATENATE($A3360,"D"),'05 APU'!$1:$1048576,9,)),0)</f>
        <v>0</v>
      </c>
      <c r="J3360" s="90">
        <f t="shared" si="105"/>
        <v>0</v>
      </c>
      <c r="K3360" s="297" t="str">
        <f>IFERROR(VLOOKUP(CONCATENATE($A3360,"C"),'05 APU'!$1:$1048576,9,),"")</f>
        <v/>
      </c>
      <c r="L3360" s="297" t="str">
        <f>IFERROR(VLOOKUP(CONCATENATE($A3360,"B"),'05 APU'!$1:$1048576,9,),"")</f>
        <v/>
      </c>
      <c r="M3360" s="297" t="str">
        <f>IFERROR(VLOOKUP(CONCATENATE($A3360,"A"),'05 APU'!$1:$1048576,9,),"")</f>
        <v/>
      </c>
      <c r="N3360" s="86"/>
      <c r="O3360" s="90">
        <f>IFERROR(VLOOKUP(CONCATENATE($A3360,"D"),'05 APU'!$T:$AB,9,),0)</f>
        <v>0</v>
      </c>
      <c r="P3360" s="90">
        <f t="shared" si="106"/>
        <v>0</v>
      </c>
      <c r="Q3360" s="90">
        <f>IFERROR(VLOOKUP(CONCATENATE($A3360,"C"),'05 APU'!$T:$AB,9,),0)</f>
        <v>0</v>
      </c>
      <c r="R3360" s="90">
        <f>IFERROR(VLOOKUP(CONCATENATE($A3360,"B"),'05 APU'!$T:$AB,9,),0)</f>
        <v>0</v>
      </c>
      <c r="S3360" s="90">
        <f>IFERROR(VLOOKUP(CONCATENATE($A3360,"A"),'05 APU'!$T:$AB,9,),0)</f>
        <v>0</v>
      </c>
    </row>
    <row r="3361" spans="1:19" x14ac:dyDescent="0.25">
      <c r="A3361" s="88">
        <v>3351</v>
      </c>
      <c r="B3361" s="347"/>
      <c r="C3361" s="348"/>
      <c r="D3361" s="89" t="str">
        <f>IFERROR(VLOOKUP(CONCATENATE($A3361,"T"),'05 APU'!$1:$1048576,3,),"")</f>
        <v/>
      </c>
      <c r="E3361" s="89" t="str">
        <f>IFERROR(VLOOKUP(CONCATENATE($A3361,"T2"),'05 APU'!$1:$1048576,3,),"")</f>
        <v/>
      </c>
      <c r="F3361" s="89" t="str">
        <f>IFERROR(VLOOKUP(CONCATENATE($A3361,"T3"),'05 APU'!$1:$1048576,3,),"")</f>
        <v/>
      </c>
      <c r="G3361" s="350"/>
      <c r="H3361" s="351"/>
      <c r="I3361" s="90">
        <f>IFERROR((VLOOKUP(CONCATENATE($A3361,"D"),'05 APU'!$1:$1048576,9,)),0)</f>
        <v>0</v>
      </c>
      <c r="J3361" s="90">
        <f t="shared" si="105"/>
        <v>0</v>
      </c>
      <c r="K3361" s="297" t="str">
        <f>IFERROR(VLOOKUP(CONCATENATE($A3361,"C"),'05 APU'!$1:$1048576,9,),"")</f>
        <v/>
      </c>
      <c r="L3361" s="297" t="str">
        <f>IFERROR(VLOOKUP(CONCATENATE($A3361,"B"),'05 APU'!$1:$1048576,9,),"")</f>
        <v/>
      </c>
      <c r="M3361" s="297" t="str">
        <f>IFERROR(VLOOKUP(CONCATENATE($A3361,"A"),'05 APU'!$1:$1048576,9,),"")</f>
        <v/>
      </c>
      <c r="N3361" s="86"/>
      <c r="O3361" s="90">
        <f>IFERROR(VLOOKUP(CONCATENATE($A3361,"D"),'05 APU'!$T:$AB,9,),0)</f>
        <v>0</v>
      </c>
      <c r="P3361" s="90">
        <f t="shared" si="106"/>
        <v>0</v>
      </c>
      <c r="Q3361" s="90">
        <f>IFERROR(VLOOKUP(CONCATENATE($A3361,"C"),'05 APU'!$T:$AB,9,),0)</f>
        <v>0</v>
      </c>
      <c r="R3361" s="90">
        <f>IFERROR(VLOOKUP(CONCATENATE($A3361,"B"),'05 APU'!$T:$AB,9,),0)</f>
        <v>0</v>
      </c>
      <c r="S3361" s="90">
        <f>IFERROR(VLOOKUP(CONCATENATE($A3361,"A"),'05 APU'!$T:$AB,9,),0)</f>
        <v>0</v>
      </c>
    </row>
    <row r="3362" spans="1:19" x14ac:dyDescent="0.25">
      <c r="A3362" s="88">
        <v>3352</v>
      </c>
      <c r="B3362" s="347"/>
      <c r="C3362" s="348"/>
      <c r="D3362" s="89" t="str">
        <f>IFERROR(VLOOKUP(CONCATENATE($A3362,"T"),'05 APU'!$1:$1048576,3,),"")</f>
        <v/>
      </c>
      <c r="E3362" s="89" t="str">
        <f>IFERROR(VLOOKUP(CONCATENATE($A3362,"T2"),'05 APU'!$1:$1048576,3,),"")</f>
        <v/>
      </c>
      <c r="F3362" s="89" t="str">
        <f>IFERROR(VLOOKUP(CONCATENATE($A3362,"T3"),'05 APU'!$1:$1048576,3,),"")</f>
        <v/>
      </c>
      <c r="G3362" s="350"/>
      <c r="H3362" s="351"/>
      <c r="I3362" s="90">
        <f>IFERROR((VLOOKUP(CONCATENATE($A3362,"D"),'05 APU'!$1:$1048576,9,)),0)</f>
        <v>0</v>
      </c>
      <c r="J3362" s="90">
        <f t="shared" si="105"/>
        <v>0</v>
      </c>
      <c r="K3362" s="297" t="str">
        <f>IFERROR(VLOOKUP(CONCATENATE($A3362,"C"),'05 APU'!$1:$1048576,9,),"")</f>
        <v/>
      </c>
      <c r="L3362" s="297" t="str">
        <f>IFERROR(VLOOKUP(CONCATENATE($A3362,"B"),'05 APU'!$1:$1048576,9,),"")</f>
        <v/>
      </c>
      <c r="M3362" s="297" t="str">
        <f>IFERROR(VLOOKUP(CONCATENATE($A3362,"A"),'05 APU'!$1:$1048576,9,),"")</f>
        <v/>
      </c>
      <c r="N3362" s="86"/>
      <c r="O3362" s="90">
        <f>IFERROR(VLOOKUP(CONCATENATE($A3362,"D"),'05 APU'!$T:$AB,9,),0)</f>
        <v>0</v>
      </c>
      <c r="P3362" s="90">
        <f t="shared" si="106"/>
        <v>0</v>
      </c>
      <c r="Q3362" s="90">
        <f>IFERROR(VLOOKUP(CONCATENATE($A3362,"C"),'05 APU'!$T:$AB,9,),0)</f>
        <v>0</v>
      </c>
      <c r="R3362" s="90">
        <f>IFERROR(VLOOKUP(CONCATENATE($A3362,"B"),'05 APU'!$T:$AB,9,),0)</f>
        <v>0</v>
      </c>
      <c r="S3362" s="90">
        <f>IFERROR(VLOOKUP(CONCATENATE($A3362,"A"),'05 APU'!$T:$AB,9,),0)</f>
        <v>0</v>
      </c>
    </row>
    <row r="3363" spans="1:19" x14ac:dyDescent="0.25">
      <c r="A3363" s="88">
        <v>3353</v>
      </c>
      <c r="B3363" s="347"/>
      <c r="C3363" s="348"/>
      <c r="D3363" s="89" t="str">
        <f>IFERROR(VLOOKUP(CONCATENATE($A3363,"T"),'05 APU'!$1:$1048576,3,),"")</f>
        <v/>
      </c>
      <c r="E3363" s="89" t="str">
        <f>IFERROR(VLOOKUP(CONCATENATE($A3363,"T2"),'05 APU'!$1:$1048576,3,),"")</f>
        <v/>
      </c>
      <c r="F3363" s="89" t="str">
        <f>IFERROR(VLOOKUP(CONCATENATE($A3363,"T3"),'05 APU'!$1:$1048576,3,),"")</f>
        <v/>
      </c>
      <c r="G3363" s="350"/>
      <c r="H3363" s="351"/>
      <c r="I3363" s="90">
        <f>IFERROR((VLOOKUP(CONCATENATE($A3363,"D"),'05 APU'!$1:$1048576,9,)),0)</f>
        <v>0</v>
      </c>
      <c r="J3363" s="90">
        <f t="shared" si="105"/>
        <v>0</v>
      </c>
      <c r="K3363" s="297" t="str">
        <f>IFERROR(VLOOKUP(CONCATENATE($A3363,"C"),'05 APU'!$1:$1048576,9,),"")</f>
        <v/>
      </c>
      <c r="L3363" s="297" t="str">
        <f>IFERROR(VLOOKUP(CONCATENATE($A3363,"B"),'05 APU'!$1:$1048576,9,),"")</f>
        <v/>
      </c>
      <c r="M3363" s="297" t="str">
        <f>IFERROR(VLOOKUP(CONCATENATE($A3363,"A"),'05 APU'!$1:$1048576,9,),"")</f>
        <v/>
      </c>
      <c r="N3363" s="86"/>
      <c r="O3363" s="90">
        <f>IFERROR(VLOOKUP(CONCATENATE($A3363,"D"),'05 APU'!$T:$AB,9,),0)</f>
        <v>0</v>
      </c>
      <c r="P3363" s="90">
        <f t="shared" si="106"/>
        <v>0</v>
      </c>
      <c r="Q3363" s="90">
        <f>IFERROR(VLOOKUP(CONCATENATE($A3363,"C"),'05 APU'!$T:$AB,9,),0)</f>
        <v>0</v>
      </c>
      <c r="R3363" s="90">
        <f>IFERROR(VLOOKUP(CONCATENATE($A3363,"B"),'05 APU'!$T:$AB,9,),0)</f>
        <v>0</v>
      </c>
      <c r="S3363" s="90">
        <f>IFERROR(VLOOKUP(CONCATENATE($A3363,"A"),'05 APU'!$T:$AB,9,),0)</f>
        <v>0</v>
      </c>
    </row>
    <row r="3364" spans="1:19" x14ac:dyDescent="0.25">
      <c r="A3364" s="88">
        <v>3354</v>
      </c>
      <c r="B3364" s="347"/>
      <c r="C3364" s="348"/>
      <c r="D3364" s="89" t="str">
        <f>IFERROR(VLOOKUP(CONCATENATE($A3364,"T"),'05 APU'!$1:$1048576,3,),"")</f>
        <v/>
      </c>
      <c r="E3364" s="89" t="str">
        <f>IFERROR(VLOOKUP(CONCATENATE($A3364,"T2"),'05 APU'!$1:$1048576,3,),"")</f>
        <v/>
      </c>
      <c r="F3364" s="89" t="str">
        <f>IFERROR(VLOOKUP(CONCATENATE($A3364,"T3"),'05 APU'!$1:$1048576,3,),"")</f>
        <v/>
      </c>
      <c r="G3364" s="350"/>
      <c r="H3364" s="351"/>
      <c r="I3364" s="90">
        <f>IFERROR((VLOOKUP(CONCATENATE($A3364,"D"),'05 APU'!$1:$1048576,9,)),0)</f>
        <v>0</v>
      </c>
      <c r="J3364" s="90">
        <f t="shared" si="105"/>
        <v>0</v>
      </c>
      <c r="K3364" s="297" t="str">
        <f>IFERROR(VLOOKUP(CONCATENATE($A3364,"C"),'05 APU'!$1:$1048576,9,),"")</f>
        <v/>
      </c>
      <c r="L3364" s="297" t="str">
        <f>IFERROR(VLOOKUP(CONCATENATE($A3364,"B"),'05 APU'!$1:$1048576,9,),"")</f>
        <v/>
      </c>
      <c r="M3364" s="297" t="str">
        <f>IFERROR(VLOOKUP(CONCATENATE($A3364,"A"),'05 APU'!$1:$1048576,9,),"")</f>
        <v/>
      </c>
      <c r="N3364" s="86"/>
      <c r="O3364" s="90">
        <f>IFERROR(VLOOKUP(CONCATENATE($A3364,"D"),'05 APU'!$T:$AB,9,),0)</f>
        <v>0</v>
      </c>
      <c r="P3364" s="90">
        <f t="shared" si="106"/>
        <v>0</v>
      </c>
      <c r="Q3364" s="90">
        <f>IFERROR(VLOOKUP(CONCATENATE($A3364,"C"),'05 APU'!$T:$AB,9,),0)</f>
        <v>0</v>
      </c>
      <c r="R3364" s="90">
        <f>IFERROR(VLOOKUP(CONCATENATE($A3364,"B"),'05 APU'!$T:$AB,9,),0)</f>
        <v>0</v>
      </c>
      <c r="S3364" s="90">
        <f>IFERROR(VLOOKUP(CONCATENATE($A3364,"A"),'05 APU'!$T:$AB,9,),0)</f>
        <v>0</v>
      </c>
    </row>
    <row r="3365" spans="1:19" x14ac:dyDescent="0.25">
      <c r="A3365" s="88">
        <v>3355</v>
      </c>
      <c r="B3365" s="347"/>
      <c r="C3365" s="348"/>
      <c r="D3365" s="89" t="str">
        <f>IFERROR(VLOOKUP(CONCATENATE($A3365,"T"),'05 APU'!$1:$1048576,3,),"")</f>
        <v/>
      </c>
      <c r="E3365" s="89" t="str">
        <f>IFERROR(VLOOKUP(CONCATENATE($A3365,"T2"),'05 APU'!$1:$1048576,3,),"")</f>
        <v/>
      </c>
      <c r="F3365" s="89" t="str">
        <f>IFERROR(VLOOKUP(CONCATENATE($A3365,"T3"),'05 APU'!$1:$1048576,3,),"")</f>
        <v/>
      </c>
      <c r="G3365" s="350"/>
      <c r="H3365" s="351"/>
      <c r="I3365" s="90">
        <f>IFERROR((VLOOKUP(CONCATENATE($A3365,"D"),'05 APU'!$1:$1048576,9,)),0)</f>
        <v>0</v>
      </c>
      <c r="J3365" s="90">
        <f t="shared" si="105"/>
        <v>0</v>
      </c>
      <c r="K3365" s="297" t="str">
        <f>IFERROR(VLOOKUP(CONCATENATE($A3365,"C"),'05 APU'!$1:$1048576,9,),"")</f>
        <v/>
      </c>
      <c r="L3365" s="297" t="str">
        <f>IFERROR(VLOOKUP(CONCATENATE($A3365,"B"),'05 APU'!$1:$1048576,9,),"")</f>
        <v/>
      </c>
      <c r="M3365" s="297" t="str">
        <f>IFERROR(VLOOKUP(CONCATENATE($A3365,"A"),'05 APU'!$1:$1048576,9,),"")</f>
        <v/>
      </c>
      <c r="N3365" s="86"/>
      <c r="O3365" s="90">
        <f>IFERROR(VLOOKUP(CONCATENATE($A3365,"D"),'05 APU'!$T:$AB,9,),0)</f>
        <v>0</v>
      </c>
      <c r="P3365" s="90">
        <f t="shared" si="106"/>
        <v>0</v>
      </c>
      <c r="Q3365" s="90">
        <f>IFERROR(VLOOKUP(CONCATENATE($A3365,"C"),'05 APU'!$T:$AB,9,),0)</f>
        <v>0</v>
      </c>
      <c r="R3365" s="90">
        <f>IFERROR(VLOOKUP(CONCATENATE($A3365,"B"),'05 APU'!$T:$AB,9,),0)</f>
        <v>0</v>
      </c>
      <c r="S3365" s="90">
        <f>IFERROR(VLOOKUP(CONCATENATE($A3365,"A"),'05 APU'!$T:$AB,9,),0)</f>
        <v>0</v>
      </c>
    </row>
    <row r="3366" spans="1:19" x14ac:dyDescent="0.25">
      <c r="A3366" s="88">
        <v>3356</v>
      </c>
      <c r="B3366" s="347"/>
      <c r="C3366" s="348"/>
      <c r="D3366" s="89" t="str">
        <f>IFERROR(VLOOKUP(CONCATENATE($A3366,"T"),'05 APU'!$1:$1048576,3,),"")</f>
        <v/>
      </c>
      <c r="E3366" s="89" t="str">
        <f>IFERROR(VLOOKUP(CONCATENATE($A3366,"T2"),'05 APU'!$1:$1048576,3,),"")</f>
        <v/>
      </c>
      <c r="F3366" s="89" t="str">
        <f>IFERROR(VLOOKUP(CONCATENATE($A3366,"T3"),'05 APU'!$1:$1048576,3,),"")</f>
        <v/>
      </c>
      <c r="G3366" s="350"/>
      <c r="H3366" s="351"/>
      <c r="I3366" s="90">
        <f>IFERROR((VLOOKUP(CONCATENATE($A3366,"D"),'05 APU'!$1:$1048576,9,)),0)</f>
        <v>0</v>
      </c>
      <c r="J3366" s="90">
        <f t="shared" si="105"/>
        <v>0</v>
      </c>
      <c r="K3366" s="297" t="str">
        <f>IFERROR(VLOOKUP(CONCATENATE($A3366,"C"),'05 APU'!$1:$1048576,9,),"")</f>
        <v/>
      </c>
      <c r="L3366" s="297" t="str">
        <f>IFERROR(VLOOKUP(CONCATENATE($A3366,"B"),'05 APU'!$1:$1048576,9,),"")</f>
        <v/>
      </c>
      <c r="M3366" s="297" t="str">
        <f>IFERROR(VLOOKUP(CONCATENATE($A3366,"A"),'05 APU'!$1:$1048576,9,),"")</f>
        <v/>
      </c>
      <c r="N3366" s="86"/>
      <c r="O3366" s="90">
        <f>IFERROR(VLOOKUP(CONCATENATE($A3366,"D"),'05 APU'!$T:$AB,9,),0)</f>
        <v>0</v>
      </c>
      <c r="P3366" s="90">
        <f t="shared" si="106"/>
        <v>0</v>
      </c>
      <c r="Q3366" s="90">
        <f>IFERROR(VLOOKUP(CONCATENATE($A3366,"C"),'05 APU'!$T:$AB,9,),0)</f>
        <v>0</v>
      </c>
      <c r="R3366" s="90">
        <f>IFERROR(VLOOKUP(CONCATENATE($A3366,"B"),'05 APU'!$T:$AB,9,),0)</f>
        <v>0</v>
      </c>
      <c r="S3366" s="90">
        <f>IFERROR(VLOOKUP(CONCATENATE($A3366,"A"),'05 APU'!$T:$AB,9,),0)</f>
        <v>0</v>
      </c>
    </row>
    <row r="3367" spans="1:19" x14ac:dyDescent="0.25">
      <c r="A3367" s="88">
        <v>3357</v>
      </c>
      <c r="B3367" s="347"/>
      <c r="C3367" s="348"/>
      <c r="D3367" s="89" t="str">
        <f>IFERROR(VLOOKUP(CONCATENATE($A3367,"T"),'05 APU'!$1:$1048576,3,),"")</f>
        <v/>
      </c>
      <c r="E3367" s="89" t="str">
        <f>IFERROR(VLOOKUP(CONCATENATE($A3367,"T2"),'05 APU'!$1:$1048576,3,),"")</f>
        <v/>
      </c>
      <c r="F3367" s="89" t="str">
        <f>IFERROR(VLOOKUP(CONCATENATE($A3367,"T3"),'05 APU'!$1:$1048576,3,),"")</f>
        <v/>
      </c>
      <c r="G3367" s="350"/>
      <c r="H3367" s="351"/>
      <c r="I3367" s="90">
        <f>IFERROR((VLOOKUP(CONCATENATE($A3367,"D"),'05 APU'!$1:$1048576,9,)),0)</f>
        <v>0</v>
      </c>
      <c r="J3367" s="90">
        <f t="shared" si="105"/>
        <v>0</v>
      </c>
      <c r="K3367" s="297" t="str">
        <f>IFERROR(VLOOKUP(CONCATENATE($A3367,"C"),'05 APU'!$1:$1048576,9,),"")</f>
        <v/>
      </c>
      <c r="L3367" s="297" t="str">
        <f>IFERROR(VLOOKUP(CONCATENATE($A3367,"B"),'05 APU'!$1:$1048576,9,),"")</f>
        <v/>
      </c>
      <c r="M3367" s="297" t="str">
        <f>IFERROR(VLOOKUP(CONCATENATE($A3367,"A"),'05 APU'!$1:$1048576,9,),"")</f>
        <v/>
      </c>
      <c r="N3367" s="86"/>
      <c r="O3367" s="90">
        <f>IFERROR(VLOOKUP(CONCATENATE($A3367,"D"),'05 APU'!$T:$AB,9,),0)</f>
        <v>0</v>
      </c>
      <c r="P3367" s="90">
        <f t="shared" si="106"/>
        <v>0</v>
      </c>
      <c r="Q3367" s="90">
        <f>IFERROR(VLOOKUP(CONCATENATE($A3367,"C"),'05 APU'!$T:$AB,9,),0)</f>
        <v>0</v>
      </c>
      <c r="R3367" s="90">
        <f>IFERROR(VLOOKUP(CONCATENATE($A3367,"B"),'05 APU'!$T:$AB,9,),0)</f>
        <v>0</v>
      </c>
      <c r="S3367" s="90">
        <f>IFERROR(VLOOKUP(CONCATENATE($A3367,"A"),'05 APU'!$T:$AB,9,),0)</f>
        <v>0</v>
      </c>
    </row>
    <row r="3368" spans="1:19" x14ac:dyDescent="0.25">
      <c r="A3368" s="88">
        <v>3358</v>
      </c>
      <c r="B3368" s="347"/>
      <c r="C3368" s="348"/>
      <c r="D3368" s="89" t="str">
        <f>IFERROR(VLOOKUP(CONCATENATE($A3368,"T"),'05 APU'!$1:$1048576,3,),"")</f>
        <v/>
      </c>
      <c r="E3368" s="89" t="str">
        <f>IFERROR(VLOOKUP(CONCATENATE($A3368,"T2"),'05 APU'!$1:$1048576,3,),"")</f>
        <v/>
      </c>
      <c r="F3368" s="89" t="str">
        <f>IFERROR(VLOOKUP(CONCATENATE($A3368,"T3"),'05 APU'!$1:$1048576,3,),"")</f>
        <v/>
      </c>
      <c r="G3368" s="350"/>
      <c r="H3368" s="351"/>
      <c r="I3368" s="90">
        <f>IFERROR((VLOOKUP(CONCATENATE($A3368,"D"),'05 APU'!$1:$1048576,9,)),0)</f>
        <v>0</v>
      </c>
      <c r="J3368" s="90">
        <f t="shared" si="105"/>
        <v>0</v>
      </c>
      <c r="K3368" s="297" t="str">
        <f>IFERROR(VLOOKUP(CONCATENATE($A3368,"C"),'05 APU'!$1:$1048576,9,),"")</f>
        <v/>
      </c>
      <c r="L3368" s="297" t="str">
        <f>IFERROR(VLOOKUP(CONCATENATE($A3368,"B"),'05 APU'!$1:$1048576,9,),"")</f>
        <v/>
      </c>
      <c r="M3368" s="297" t="str">
        <f>IFERROR(VLOOKUP(CONCATENATE($A3368,"A"),'05 APU'!$1:$1048576,9,),"")</f>
        <v/>
      </c>
      <c r="N3368" s="86"/>
      <c r="O3368" s="90">
        <f>IFERROR(VLOOKUP(CONCATENATE($A3368,"D"),'05 APU'!$T:$AB,9,),0)</f>
        <v>0</v>
      </c>
      <c r="P3368" s="90">
        <f t="shared" si="106"/>
        <v>0</v>
      </c>
      <c r="Q3368" s="90">
        <f>IFERROR(VLOOKUP(CONCATENATE($A3368,"C"),'05 APU'!$T:$AB,9,),0)</f>
        <v>0</v>
      </c>
      <c r="R3368" s="90">
        <f>IFERROR(VLOOKUP(CONCATENATE($A3368,"B"),'05 APU'!$T:$AB,9,),0)</f>
        <v>0</v>
      </c>
      <c r="S3368" s="90">
        <f>IFERROR(VLOOKUP(CONCATENATE($A3368,"A"),'05 APU'!$T:$AB,9,),0)</f>
        <v>0</v>
      </c>
    </row>
    <row r="3369" spans="1:19" x14ac:dyDescent="0.25">
      <c r="A3369" s="88">
        <v>3359</v>
      </c>
      <c r="B3369" s="347"/>
      <c r="C3369" s="348"/>
      <c r="D3369" s="89" t="str">
        <f>IFERROR(VLOOKUP(CONCATENATE($A3369,"T"),'05 APU'!$1:$1048576,3,),"")</f>
        <v/>
      </c>
      <c r="E3369" s="89" t="str">
        <f>IFERROR(VLOOKUP(CONCATENATE($A3369,"T2"),'05 APU'!$1:$1048576,3,),"")</f>
        <v/>
      </c>
      <c r="F3369" s="89" t="str">
        <f>IFERROR(VLOOKUP(CONCATENATE($A3369,"T3"),'05 APU'!$1:$1048576,3,),"")</f>
        <v/>
      </c>
      <c r="G3369" s="350"/>
      <c r="H3369" s="351"/>
      <c r="I3369" s="90">
        <f>IFERROR((VLOOKUP(CONCATENATE($A3369,"D"),'05 APU'!$1:$1048576,9,)),0)</f>
        <v>0</v>
      </c>
      <c r="J3369" s="90">
        <f t="shared" si="105"/>
        <v>0</v>
      </c>
      <c r="K3369" s="297" t="str">
        <f>IFERROR(VLOOKUP(CONCATENATE($A3369,"C"),'05 APU'!$1:$1048576,9,),"")</f>
        <v/>
      </c>
      <c r="L3369" s="297" t="str">
        <f>IFERROR(VLOOKUP(CONCATENATE($A3369,"B"),'05 APU'!$1:$1048576,9,),"")</f>
        <v/>
      </c>
      <c r="M3369" s="297" t="str">
        <f>IFERROR(VLOOKUP(CONCATENATE($A3369,"A"),'05 APU'!$1:$1048576,9,),"")</f>
        <v/>
      </c>
      <c r="N3369" s="86"/>
      <c r="O3369" s="90">
        <f>IFERROR(VLOOKUP(CONCATENATE($A3369,"D"),'05 APU'!$T:$AB,9,),0)</f>
        <v>0</v>
      </c>
      <c r="P3369" s="90">
        <f t="shared" si="106"/>
        <v>0</v>
      </c>
      <c r="Q3369" s="90">
        <f>IFERROR(VLOOKUP(CONCATENATE($A3369,"C"),'05 APU'!$T:$AB,9,),0)</f>
        <v>0</v>
      </c>
      <c r="R3369" s="90">
        <f>IFERROR(VLOOKUP(CONCATENATE($A3369,"B"),'05 APU'!$T:$AB,9,),0)</f>
        <v>0</v>
      </c>
      <c r="S3369" s="90">
        <f>IFERROR(VLOOKUP(CONCATENATE($A3369,"A"),'05 APU'!$T:$AB,9,),0)</f>
        <v>0</v>
      </c>
    </row>
    <row r="3370" spans="1:19" x14ac:dyDescent="0.25">
      <c r="A3370" s="88">
        <v>3360</v>
      </c>
      <c r="B3370" s="347"/>
      <c r="C3370" s="348"/>
      <c r="D3370" s="89" t="str">
        <f>IFERROR(VLOOKUP(CONCATENATE($A3370,"T"),'05 APU'!$1:$1048576,3,),"")</f>
        <v/>
      </c>
      <c r="E3370" s="89" t="str">
        <f>IFERROR(VLOOKUP(CONCATENATE($A3370,"T2"),'05 APU'!$1:$1048576,3,),"")</f>
        <v/>
      </c>
      <c r="F3370" s="89" t="str">
        <f>IFERROR(VLOOKUP(CONCATENATE($A3370,"T3"),'05 APU'!$1:$1048576,3,),"")</f>
        <v/>
      </c>
      <c r="G3370" s="350"/>
      <c r="H3370" s="351"/>
      <c r="I3370" s="90">
        <f>IFERROR((VLOOKUP(CONCATENATE($A3370,"D"),'05 APU'!$1:$1048576,9,)),0)</f>
        <v>0</v>
      </c>
      <c r="J3370" s="90">
        <f t="shared" si="105"/>
        <v>0</v>
      </c>
      <c r="K3370" s="297" t="str">
        <f>IFERROR(VLOOKUP(CONCATENATE($A3370,"C"),'05 APU'!$1:$1048576,9,),"")</f>
        <v/>
      </c>
      <c r="L3370" s="297" t="str">
        <f>IFERROR(VLOOKUP(CONCATENATE($A3370,"B"),'05 APU'!$1:$1048576,9,),"")</f>
        <v/>
      </c>
      <c r="M3370" s="297" t="str">
        <f>IFERROR(VLOOKUP(CONCATENATE($A3370,"A"),'05 APU'!$1:$1048576,9,),"")</f>
        <v/>
      </c>
      <c r="N3370" s="86"/>
      <c r="O3370" s="90">
        <f>IFERROR(VLOOKUP(CONCATENATE($A3370,"D"),'05 APU'!$T:$AB,9,),0)</f>
        <v>0</v>
      </c>
      <c r="P3370" s="90">
        <f t="shared" si="106"/>
        <v>0</v>
      </c>
      <c r="Q3370" s="90">
        <f>IFERROR(VLOOKUP(CONCATENATE($A3370,"C"),'05 APU'!$T:$AB,9,),0)</f>
        <v>0</v>
      </c>
      <c r="R3370" s="90">
        <f>IFERROR(VLOOKUP(CONCATENATE($A3370,"B"),'05 APU'!$T:$AB,9,),0)</f>
        <v>0</v>
      </c>
      <c r="S3370" s="90">
        <f>IFERROR(VLOOKUP(CONCATENATE($A3370,"A"),'05 APU'!$T:$AB,9,),0)</f>
        <v>0</v>
      </c>
    </row>
    <row r="3371" spans="1:19" x14ac:dyDescent="0.25">
      <c r="A3371" s="88">
        <v>3361</v>
      </c>
      <c r="B3371" s="347"/>
      <c r="C3371" s="348"/>
      <c r="D3371" s="89" t="str">
        <f>IFERROR(VLOOKUP(CONCATENATE($A3371,"T"),'05 APU'!$1:$1048576,3,),"")</f>
        <v/>
      </c>
      <c r="E3371" s="89" t="str">
        <f>IFERROR(VLOOKUP(CONCATENATE($A3371,"T2"),'05 APU'!$1:$1048576,3,),"")</f>
        <v/>
      </c>
      <c r="F3371" s="89" t="str">
        <f>IFERROR(VLOOKUP(CONCATENATE($A3371,"T3"),'05 APU'!$1:$1048576,3,),"")</f>
        <v/>
      </c>
      <c r="G3371" s="350"/>
      <c r="H3371" s="351"/>
      <c r="I3371" s="90">
        <f>IFERROR((VLOOKUP(CONCATENATE($A3371,"D"),'05 APU'!$1:$1048576,9,)),0)</f>
        <v>0</v>
      </c>
      <c r="J3371" s="90">
        <f t="shared" si="105"/>
        <v>0</v>
      </c>
      <c r="K3371" s="297" t="str">
        <f>IFERROR(VLOOKUP(CONCATENATE($A3371,"C"),'05 APU'!$1:$1048576,9,),"")</f>
        <v/>
      </c>
      <c r="L3371" s="297" t="str">
        <f>IFERROR(VLOOKUP(CONCATENATE($A3371,"B"),'05 APU'!$1:$1048576,9,),"")</f>
        <v/>
      </c>
      <c r="M3371" s="297" t="str">
        <f>IFERROR(VLOOKUP(CONCATENATE($A3371,"A"),'05 APU'!$1:$1048576,9,),"")</f>
        <v/>
      </c>
      <c r="N3371" s="86"/>
      <c r="O3371" s="90">
        <f>IFERROR(VLOOKUP(CONCATENATE($A3371,"D"),'05 APU'!$T:$AB,9,),0)</f>
        <v>0</v>
      </c>
      <c r="P3371" s="90">
        <f t="shared" si="106"/>
        <v>0</v>
      </c>
      <c r="Q3371" s="90">
        <f>IFERROR(VLOOKUP(CONCATENATE($A3371,"C"),'05 APU'!$T:$AB,9,),0)</f>
        <v>0</v>
      </c>
      <c r="R3371" s="90">
        <f>IFERROR(VLOOKUP(CONCATENATE($A3371,"B"),'05 APU'!$T:$AB,9,),0)</f>
        <v>0</v>
      </c>
      <c r="S3371" s="90">
        <f>IFERROR(VLOOKUP(CONCATENATE($A3371,"A"),'05 APU'!$T:$AB,9,),0)</f>
        <v>0</v>
      </c>
    </row>
    <row r="3372" spans="1:19" x14ac:dyDescent="0.25">
      <c r="A3372" s="88">
        <v>3362</v>
      </c>
      <c r="B3372" s="347"/>
      <c r="C3372" s="348"/>
      <c r="D3372" s="89" t="str">
        <f>IFERROR(VLOOKUP(CONCATENATE($A3372,"T"),'05 APU'!$1:$1048576,3,),"")</f>
        <v/>
      </c>
      <c r="E3372" s="89" t="str">
        <f>IFERROR(VLOOKUP(CONCATENATE($A3372,"T2"),'05 APU'!$1:$1048576,3,),"")</f>
        <v/>
      </c>
      <c r="F3372" s="89" t="str">
        <f>IFERROR(VLOOKUP(CONCATENATE($A3372,"T3"),'05 APU'!$1:$1048576,3,),"")</f>
        <v/>
      </c>
      <c r="G3372" s="350"/>
      <c r="H3372" s="351"/>
      <c r="I3372" s="90">
        <f>IFERROR((VLOOKUP(CONCATENATE($A3372,"D"),'05 APU'!$1:$1048576,9,)),0)</f>
        <v>0</v>
      </c>
      <c r="J3372" s="90">
        <f t="shared" si="105"/>
        <v>0</v>
      </c>
      <c r="K3372" s="297" t="str">
        <f>IFERROR(VLOOKUP(CONCATENATE($A3372,"C"),'05 APU'!$1:$1048576,9,),"")</f>
        <v/>
      </c>
      <c r="L3372" s="297" t="str">
        <f>IFERROR(VLOOKUP(CONCATENATE($A3372,"B"),'05 APU'!$1:$1048576,9,),"")</f>
        <v/>
      </c>
      <c r="M3372" s="297" t="str">
        <f>IFERROR(VLOOKUP(CONCATENATE($A3372,"A"),'05 APU'!$1:$1048576,9,),"")</f>
        <v/>
      </c>
      <c r="N3372" s="86"/>
      <c r="O3372" s="90">
        <f>IFERROR(VLOOKUP(CONCATENATE($A3372,"D"),'05 APU'!$T:$AB,9,),0)</f>
        <v>0</v>
      </c>
      <c r="P3372" s="90">
        <f t="shared" si="106"/>
        <v>0</v>
      </c>
      <c r="Q3372" s="90">
        <f>IFERROR(VLOOKUP(CONCATENATE($A3372,"C"),'05 APU'!$T:$AB,9,),0)</f>
        <v>0</v>
      </c>
      <c r="R3372" s="90">
        <f>IFERROR(VLOOKUP(CONCATENATE($A3372,"B"),'05 APU'!$T:$AB,9,),0)</f>
        <v>0</v>
      </c>
      <c r="S3372" s="90">
        <f>IFERROR(VLOOKUP(CONCATENATE($A3372,"A"),'05 APU'!$T:$AB,9,),0)</f>
        <v>0</v>
      </c>
    </row>
    <row r="3373" spans="1:19" x14ac:dyDescent="0.25">
      <c r="A3373" s="88">
        <v>3363</v>
      </c>
      <c r="B3373" s="347"/>
      <c r="C3373" s="348"/>
      <c r="D3373" s="89" t="str">
        <f>IFERROR(VLOOKUP(CONCATENATE($A3373,"T"),'05 APU'!$1:$1048576,3,),"")</f>
        <v/>
      </c>
      <c r="E3373" s="89" t="str">
        <f>IFERROR(VLOOKUP(CONCATENATE($A3373,"T2"),'05 APU'!$1:$1048576,3,),"")</f>
        <v/>
      </c>
      <c r="F3373" s="89" t="str">
        <f>IFERROR(VLOOKUP(CONCATENATE($A3373,"T3"),'05 APU'!$1:$1048576,3,),"")</f>
        <v/>
      </c>
      <c r="G3373" s="350"/>
      <c r="H3373" s="351"/>
      <c r="I3373" s="90">
        <f>IFERROR((VLOOKUP(CONCATENATE($A3373,"D"),'05 APU'!$1:$1048576,9,)),0)</f>
        <v>0</v>
      </c>
      <c r="J3373" s="90">
        <f t="shared" si="105"/>
        <v>0</v>
      </c>
      <c r="K3373" s="297" t="str">
        <f>IFERROR(VLOOKUP(CONCATENATE($A3373,"C"),'05 APU'!$1:$1048576,9,),"")</f>
        <v/>
      </c>
      <c r="L3373" s="297" t="str">
        <f>IFERROR(VLOOKUP(CONCATENATE($A3373,"B"),'05 APU'!$1:$1048576,9,),"")</f>
        <v/>
      </c>
      <c r="M3373" s="297" t="str">
        <f>IFERROR(VLOOKUP(CONCATENATE($A3373,"A"),'05 APU'!$1:$1048576,9,),"")</f>
        <v/>
      </c>
      <c r="N3373" s="86"/>
      <c r="O3373" s="90">
        <f>IFERROR(VLOOKUP(CONCATENATE($A3373,"D"),'05 APU'!$T:$AB,9,),0)</f>
        <v>0</v>
      </c>
      <c r="P3373" s="90">
        <f t="shared" si="106"/>
        <v>0</v>
      </c>
      <c r="Q3373" s="90">
        <f>IFERROR(VLOOKUP(CONCATENATE($A3373,"C"),'05 APU'!$T:$AB,9,),0)</f>
        <v>0</v>
      </c>
      <c r="R3373" s="90">
        <f>IFERROR(VLOOKUP(CONCATENATE($A3373,"B"),'05 APU'!$T:$AB,9,),0)</f>
        <v>0</v>
      </c>
      <c r="S3373" s="90">
        <f>IFERROR(VLOOKUP(CONCATENATE($A3373,"A"),'05 APU'!$T:$AB,9,),0)</f>
        <v>0</v>
      </c>
    </row>
    <row r="3374" spans="1:19" x14ac:dyDescent="0.25">
      <c r="A3374" s="88">
        <v>3364</v>
      </c>
      <c r="B3374" s="347"/>
      <c r="C3374" s="348"/>
      <c r="D3374" s="89" t="str">
        <f>IFERROR(VLOOKUP(CONCATENATE($A3374,"T"),'05 APU'!$1:$1048576,3,),"")</f>
        <v/>
      </c>
      <c r="E3374" s="89" t="str">
        <f>IFERROR(VLOOKUP(CONCATENATE($A3374,"T2"),'05 APU'!$1:$1048576,3,),"")</f>
        <v/>
      </c>
      <c r="F3374" s="89" t="str">
        <f>IFERROR(VLOOKUP(CONCATENATE($A3374,"T3"),'05 APU'!$1:$1048576,3,),"")</f>
        <v/>
      </c>
      <c r="G3374" s="350"/>
      <c r="H3374" s="351"/>
      <c r="I3374" s="90">
        <f>IFERROR((VLOOKUP(CONCATENATE($A3374,"D"),'05 APU'!$1:$1048576,9,)),0)</f>
        <v>0</v>
      </c>
      <c r="J3374" s="90">
        <f t="shared" si="105"/>
        <v>0</v>
      </c>
      <c r="K3374" s="297" t="str">
        <f>IFERROR(VLOOKUP(CONCATENATE($A3374,"C"),'05 APU'!$1:$1048576,9,),"")</f>
        <v/>
      </c>
      <c r="L3374" s="297" t="str">
        <f>IFERROR(VLOOKUP(CONCATENATE($A3374,"B"),'05 APU'!$1:$1048576,9,),"")</f>
        <v/>
      </c>
      <c r="M3374" s="297" t="str">
        <f>IFERROR(VLOOKUP(CONCATENATE($A3374,"A"),'05 APU'!$1:$1048576,9,),"")</f>
        <v/>
      </c>
      <c r="N3374" s="86"/>
      <c r="O3374" s="90">
        <f>IFERROR(VLOOKUP(CONCATENATE($A3374,"D"),'05 APU'!$T:$AB,9,),0)</f>
        <v>0</v>
      </c>
      <c r="P3374" s="90">
        <f t="shared" si="106"/>
        <v>0</v>
      </c>
      <c r="Q3374" s="90">
        <f>IFERROR(VLOOKUP(CONCATENATE($A3374,"C"),'05 APU'!$T:$AB,9,),0)</f>
        <v>0</v>
      </c>
      <c r="R3374" s="90">
        <f>IFERROR(VLOOKUP(CONCATENATE($A3374,"B"),'05 APU'!$T:$AB,9,),0)</f>
        <v>0</v>
      </c>
      <c r="S3374" s="90">
        <f>IFERROR(VLOOKUP(CONCATENATE($A3374,"A"),'05 APU'!$T:$AB,9,),0)</f>
        <v>0</v>
      </c>
    </row>
    <row r="3375" spans="1:19" x14ac:dyDescent="0.25">
      <c r="A3375" s="88">
        <v>3365</v>
      </c>
      <c r="B3375" s="347"/>
      <c r="C3375" s="348"/>
      <c r="D3375" s="89" t="str">
        <f>IFERROR(VLOOKUP(CONCATENATE($A3375,"T"),'05 APU'!$1:$1048576,3,),"")</f>
        <v/>
      </c>
      <c r="E3375" s="89" t="str">
        <f>IFERROR(VLOOKUP(CONCATENATE($A3375,"T2"),'05 APU'!$1:$1048576,3,),"")</f>
        <v/>
      </c>
      <c r="F3375" s="89" t="str">
        <f>IFERROR(VLOOKUP(CONCATENATE($A3375,"T3"),'05 APU'!$1:$1048576,3,),"")</f>
        <v/>
      </c>
      <c r="G3375" s="350"/>
      <c r="H3375" s="351"/>
      <c r="I3375" s="90">
        <f>IFERROR((VLOOKUP(CONCATENATE($A3375,"D"),'05 APU'!$1:$1048576,9,)),0)</f>
        <v>0</v>
      </c>
      <c r="J3375" s="90">
        <f t="shared" si="105"/>
        <v>0</v>
      </c>
      <c r="K3375" s="297" t="str">
        <f>IFERROR(VLOOKUP(CONCATENATE($A3375,"C"),'05 APU'!$1:$1048576,9,),"")</f>
        <v/>
      </c>
      <c r="L3375" s="297" t="str">
        <f>IFERROR(VLOOKUP(CONCATENATE($A3375,"B"),'05 APU'!$1:$1048576,9,),"")</f>
        <v/>
      </c>
      <c r="M3375" s="297" t="str">
        <f>IFERROR(VLOOKUP(CONCATENATE($A3375,"A"),'05 APU'!$1:$1048576,9,),"")</f>
        <v/>
      </c>
      <c r="N3375" s="86"/>
      <c r="O3375" s="90">
        <f>IFERROR(VLOOKUP(CONCATENATE($A3375,"D"),'05 APU'!$T:$AB,9,),0)</f>
        <v>0</v>
      </c>
      <c r="P3375" s="90">
        <f t="shared" si="106"/>
        <v>0</v>
      </c>
      <c r="Q3375" s="90">
        <f>IFERROR(VLOOKUP(CONCATENATE($A3375,"C"),'05 APU'!$T:$AB,9,),0)</f>
        <v>0</v>
      </c>
      <c r="R3375" s="90">
        <f>IFERROR(VLOOKUP(CONCATENATE($A3375,"B"),'05 APU'!$T:$AB,9,),0)</f>
        <v>0</v>
      </c>
      <c r="S3375" s="90">
        <f>IFERROR(VLOOKUP(CONCATENATE($A3375,"A"),'05 APU'!$T:$AB,9,),0)</f>
        <v>0</v>
      </c>
    </row>
    <row r="3376" spans="1:19" x14ac:dyDescent="0.25">
      <c r="A3376" s="88">
        <v>3366</v>
      </c>
      <c r="B3376" s="347"/>
      <c r="C3376" s="348"/>
      <c r="D3376" s="89" t="str">
        <f>IFERROR(VLOOKUP(CONCATENATE($A3376,"T"),'05 APU'!$1:$1048576,3,),"")</f>
        <v/>
      </c>
      <c r="E3376" s="89" t="str">
        <f>IFERROR(VLOOKUP(CONCATENATE($A3376,"T2"),'05 APU'!$1:$1048576,3,),"")</f>
        <v/>
      </c>
      <c r="F3376" s="89" t="str">
        <f>IFERROR(VLOOKUP(CONCATENATE($A3376,"T3"),'05 APU'!$1:$1048576,3,),"")</f>
        <v/>
      </c>
      <c r="G3376" s="350"/>
      <c r="H3376" s="351"/>
      <c r="I3376" s="90">
        <f>IFERROR((VLOOKUP(CONCATENATE($A3376,"D"),'05 APU'!$1:$1048576,9,)),0)</f>
        <v>0</v>
      </c>
      <c r="J3376" s="90">
        <f t="shared" si="105"/>
        <v>0</v>
      </c>
      <c r="K3376" s="297" t="str">
        <f>IFERROR(VLOOKUP(CONCATENATE($A3376,"C"),'05 APU'!$1:$1048576,9,),"")</f>
        <v/>
      </c>
      <c r="L3376" s="297" t="str">
        <f>IFERROR(VLOOKUP(CONCATENATE($A3376,"B"),'05 APU'!$1:$1048576,9,),"")</f>
        <v/>
      </c>
      <c r="M3376" s="297" t="str">
        <f>IFERROR(VLOOKUP(CONCATENATE($A3376,"A"),'05 APU'!$1:$1048576,9,),"")</f>
        <v/>
      </c>
      <c r="N3376" s="86"/>
      <c r="O3376" s="90">
        <f>IFERROR(VLOOKUP(CONCATENATE($A3376,"D"),'05 APU'!$T:$AB,9,),0)</f>
        <v>0</v>
      </c>
      <c r="P3376" s="90">
        <f t="shared" si="106"/>
        <v>0</v>
      </c>
      <c r="Q3376" s="90">
        <f>IFERROR(VLOOKUP(CONCATENATE($A3376,"C"),'05 APU'!$T:$AB,9,),0)</f>
        <v>0</v>
      </c>
      <c r="R3376" s="90">
        <f>IFERROR(VLOOKUP(CONCATENATE($A3376,"B"),'05 APU'!$T:$AB,9,),0)</f>
        <v>0</v>
      </c>
      <c r="S3376" s="90">
        <f>IFERROR(VLOOKUP(CONCATENATE($A3376,"A"),'05 APU'!$T:$AB,9,),0)</f>
        <v>0</v>
      </c>
    </row>
    <row r="3377" spans="1:19" x14ac:dyDescent="0.25">
      <c r="A3377" s="88">
        <v>3367</v>
      </c>
      <c r="B3377" s="347"/>
      <c r="C3377" s="348"/>
      <c r="D3377" s="89" t="str">
        <f>IFERROR(VLOOKUP(CONCATENATE($A3377,"T"),'05 APU'!$1:$1048576,3,),"")</f>
        <v/>
      </c>
      <c r="E3377" s="89" t="str">
        <f>IFERROR(VLOOKUP(CONCATENATE($A3377,"T2"),'05 APU'!$1:$1048576,3,),"")</f>
        <v/>
      </c>
      <c r="F3377" s="89" t="str">
        <f>IFERROR(VLOOKUP(CONCATENATE($A3377,"T3"),'05 APU'!$1:$1048576,3,),"")</f>
        <v/>
      </c>
      <c r="G3377" s="350"/>
      <c r="H3377" s="351"/>
      <c r="I3377" s="90">
        <f>IFERROR((VLOOKUP(CONCATENATE($A3377,"D"),'05 APU'!$1:$1048576,9,)),0)</f>
        <v>0</v>
      </c>
      <c r="J3377" s="90">
        <f t="shared" si="105"/>
        <v>0</v>
      </c>
      <c r="K3377" s="297" t="str">
        <f>IFERROR(VLOOKUP(CONCATENATE($A3377,"C"),'05 APU'!$1:$1048576,9,),"")</f>
        <v/>
      </c>
      <c r="L3377" s="297" t="str">
        <f>IFERROR(VLOOKUP(CONCATENATE($A3377,"B"),'05 APU'!$1:$1048576,9,),"")</f>
        <v/>
      </c>
      <c r="M3377" s="297" t="str">
        <f>IFERROR(VLOOKUP(CONCATENATE($A3377,"A"),'05 APU'!$1:$1048576,9,),"")</f>
        <v/>
      </c>
      <c r="N3377" s="86"/>
      <c r="O3377" s="90">
        <f>IFERROR(VLOOKUP(CONCATENATE($A3377,"D"),'05 APU'!$T:$AB,9,),0)</f>
        <v>0</v>
      </c>
      <c r="P3377" s="90">
        <f t="shared" si="106"/>
        <v>0</v>
      </c>
      <c r="Q3377" s="90">
        <f>IFERROR(VLOOKUP(CONCATENATE($A3377,"C"),'05 APU'!$T:$AB,9,),0)</f>
        <v>0</v>
      </c>
      <c r="R3377" s="90">
        <f>IFERROR(VLOOKUP(CONCATENATE($A3377,"B"),'05 APU'!$T:$AB,9,),0)</f>
        <v>0</v>
      </c>
      <c r="S3377" s="90">
        <f>IFERROR(VLOOKUP(CONCATENATE($A3377,"A"),'05 APU'!$T:$AB,9,),0)</f>
        <v>0</v>
      </c>
    </row>
    <row r="3378" spans="1:19" x14ac:dyDescent="0.25">
      <c r="A3378" s="88">
        <v>3368</v>
      </c>
      <c r="B3378" s="347"/>
      <c r="C3378" s="348"/>
      <c r="D3378" s="89" t="str">
        <f>IFERROR(VLOOKUP(CONCATENATE($A3378,"T"),'05 APU'!$1:$1048576,3,),"")</f>
        <v/>
      </c>
      <c r="E3378" s="89" t="str">
        <f>IFERROR(VLOOKUP(CONCATENATE($A3378,"T2"),'05 APU'!$1:$1048576,3,),"")</f>
        <v/>
      </c>
      <c r="F3378" s="89" t="str">
        <f>IFERROR(VLOOKUP(CONCATENATE($A3378,"T3"),'05 APU'!$1:$1048576,3,),"")</f>
        <v/>
      </c>
      <c r="G3378" s="350"/>
      <c r="H3378" s="351"/>
      <c r="I3378" s="90">
        <f>IFERROR((VLOOKUP(CONCATENATE($A3378,"D"),'05 APU'!$1:$1048576,9,)),0)</f>
        <v>0</v>
      </c>
      <c r="J3378" s="90">
        <f t="shared" si="105"/>
        <v>0</v>
      </c>
      <c r="K3378" s="297" t="str">
        <f>IFERROR(VLOOKUP(CONCATENATE($A3378,"C"),'05 APU'!$1:$1048576,9,),"")</f>
        <v/>
      </c>
      <c r="L3378" s="297" t="str">
        <f>IFERROR(VLOOKUP(CONCATENATE($A3378,"B"),'05 APU'!$1:$1048576,9,),"")</f>
        <v/>
      </c>
      <c r="M3378" s="297" t="str">
        <f>IFERROR(VLOOKUP(CONCATENATE($A3378,"A"),'05 APU'!$1:$1048576,9,),"")</f>
        <v/>
      </c>
      <c r="N3378" s="86"/>
      <c r="O3378" s="90">
        <f>IFERROR(VLOOKUP(CONCATENATE($A3378,"D"),'05 APU'!$T:$AB,9,),0)</f>
        <v>0</v>
      </c>
      <c r="P3378" s="90">
        <f t="shared" si="106"/>
        <v>0</v>
      </c>
      <c r="Q3378" s="90">
        <f>IFERROR(VLOOKUP(CONCATENATE($A3378,"C"),'05 APU'!$T:$AB,9,),0)</f>
        <v>0</v>
      </c>
      <c r="R3378" s="90">
        <f>IFERROR(VLOOKUP(CONCATENATE($A3378,"B"),'05 APU'!$T:$AB,9,),0)</f>
        <v>0</v>
      </c>
      <c r="S3378" s="90">
        <f>IFERROR(VLOOKUP(CONCATENATE($A3378,"A"),'05 APU'!$T:$AB,9,),0)</f>
        <v>0</v>
      </c>
    </row>
    <row r="3379" spans="1:19" x14ac:dyDescent="0.25">
      <c r="A3379" s="88">
        <v>3369</v>
      </c>
      <c r="B3379" s="347"/>
      <c r="C3379" s="348"/>
      <c r="D3379" s="89" t="str">
        <f>IFERROR(VLOOKUP(CONCATENATE($A3379,"T"),'05 APU'!$1:$1048576,3,),"")</f>
        <v/>
      </c>
      <c r="E3379" s="89" t="str">
        <f>IFERROR(VLOOKUP(CONCATENATE($A3379,"T2"),'05 APU'!$1:$1048576,3,),"")</f>
        <v/>
      </c>
      <c r="F3379" s="89" t="str">
        <f>IFERROR(VLOOKUP(CONCATENATE($A3379,"T3"),'05 APU'!$1:$1048576,3,),"")</f>
        <v/>
      </c>
      <c r="G3379" s="350"/>
      <c r="H3379" s="351"/>
      <c r="I3379" s="90">
        <f>IFERROR((VLOOKUP(CONCATENATE($A3379,"D"),'05 APU'!$1:$1048576,9,)),0)</f>
        <v>0</v>
      </c>
      <c r="J3379" s="90">
        <f t="shared" ref="J3379:J3442" si="107">IFERROR(I3379*H3379,0)</f>
        <v>0</v>
      </c>
      <c r="K3379" s="297" t="str">
        <f>IFERROR(VLOOKUP(CONCATENATE($A3379,"C"),'05 APU'!$1:$1048576,9,),"")</f>
        <v/>
      </c>
      <c r="L3379" s="297" t="str">
        <f>IFERROR(VLOOKUP(CONCATENATE($A3379,"B"),'05 APU'!$1:$1048576,9,),"")</f>
        <v/>
      </c>
      <c r="M3379" s="297" t="str">
        <f>IFERROR(VLOOKUP(CONCATENATE($A3379,"A"),'05 APU'!$1:$1048576,9,),"")</f>
        <v/>
      </c>
      <c r="N3379" s="86"/>
      <c r="O3379" s="90">
        <f>IFERROR(VLOOKUP(CONCATENATE($A3379,"D"),'05 APU'!$T:$AB,9,),0)</f>
        <v>0</v>
      </c>
      <c r="P3379" s="90">
        <f t="shared" si="106"/>
        <v>0</v>
      </c>
      <c r="Q3379" s="90">
        <f>IFERROR(VLOOKUP(CONCATENATE($A3379,"C"),'05 APU'!$T:$AB,9,),0)</f>
        <v>0</v>
      </c>
      <c r="R3379" s="90">
        <f>IFERROR(VLOOKUP(CONCATENATE($A3379,"B"),'05 APU'!$T:$AB,9,),0)</f>
        <v>0</v>
      </c>
      <c r="S3379" s="90">
        <f>IFERROR(VLOOKUP(CONCATENATE($A3379,"A"),'05 APU'!$T:$AB,9,),0)</f>
        <v>0</v>
      </c>
    </row>
    <row r="3380" spans="1:19" x14ac:dyDescent="0.25">
      <c r="A3380" s="88">
        <v>3370</v>
      </c>
      <c r="B3380" s="347"/>
      <c r="C3380" s="348"/>
      <c r="D3380" s="89" t="str">
        <f>IFERROR(VLOOKUP(CONCATENATE($A3380,"T"),'05 APU'!$1:$1048576,3,),"")</f>
        <v/>
      </c>
      <c r="E3380" s="89" t="str">
        <f>IFERROR(VLOOKUP(CONCATENATE($A3380,"T2"),'05 APU'!$1:$1048576,3,),"")</f>
        <v/>
      </c>
      <c r="F3380" s="89" t="str">
        <f>IFERROR(VLOOKUP(CONCATENATE($A3380,"T3"),'05 APU'!$1:$1048576,3,),"")</f>
        <v/>
      </c>
      <c r="G3380" s="350"/>
      <c r="H3380" s="351"/>
      <c r="I3380" s="90">
        <f>IFERROR((VLOOKUP(CONCATENATE($A3380,"D"),'05 APU'!$1:$1048576,9,)),0)</f>
        <v>0</v>
      </c>
      <c r="J3380" s="90">
        <f t="shared" si="107"/>
        <v>0</v>
      </c>
      <c r="K3380" s="297" t="str">
        <f>IFERROR(VLOOKUP(CONCATENATE($A3380,"C"),'05 APU'!$1:$1048576,9,),"")</f>
        <v/>
      </c>
      <c r="L3380" s="297" t="str">
        <f>IFERROR(VLOOKUP(CONCATENATE($A3380,"B"),'05 APU'!$1:$1048576,9,),"")</f>
        <v/>
      </c>
      <c r="M3380" s="297" t="str">
        <f>IFERROR(VLOOKUP(CONCATENATE($A3380,"A"),'05 APU'!$1:$1048576,9,),"")</f>
        <v/>
      </c>
      <c r="N3380" s="86"/>
      <c r="O3380" s="90">
        <f>IFERROR(VLOOKUP(CONCATENATE($A3380,"D"),'05 APU'!$T:$AB,9,),0)</f>
        <v>0</v>
      </c>
      <c r="P3380" s="90">
        <f t="shared" si="106"/>
        <v>0</v>
      </c>
      <c r="Q3380" s="90">
        <f>IFERROR(VLOOKUP(CONCATENATE($A3380,"C"),'05 APU'!$T:$AB,9,),0)</f>
        <v>0</v>
      </c>
      <c r="R3380" s="90">
        <f>IFERROR(VLOOKUP(CONCATENATE($A3380,"B"),'05 APU'!$T:$AB,9,),0)</f>
        <v>0</v>
      </c>
      <c r="S3380" s="90">
        <f>IFERROR(VLOOKUP(CONCATENATE($A3380,"A"),'05 APU'!$T:$AB,9,),0)</f>
        <v>0</v>
      </c>
    </row>
    <row r="3381" spans="1:19" x14ac:dyDescent="0.25">
      <c r="A3381" s="88">
        <v>3371</v>
      </c>
      <c r="B3381" s="347"/>
      <c r="C3381" s="348"/>
      <c r="D3381" s="89" t="str">
        <f>IFERROR(VLOOKUP(CONCATENATE($A3381,"T"),'05 APU'!$1:$1048576,3,),"")</f>
        <v/>
      </c>
      <c r="E3381" s="89" t="str">
        <f>IFERROR(VLOOKUP(CONCATENATE($A3381,"T2"),'05 APU'!$1:$1048576,3,),"")</f>
        <v/>
      </c>
      <c r="F3381" s="89" t="str">
        <f>IFERROR(VLOOKUP(CONCATENATE($A3381,"T3"),'05 APU'!$1:$1048576,3,),"")</f>
        <v/>
      </c>
      <c r="G3381" s="350"/>
      <c r="H3381" s="351"/>
      <c r="I3381" s="90">
        <f>IFERROR((VLOOKUP(CONCATENATE($A3381,"D"),'05 APU'!$1:$1048576,9,)),0)</f>
        <v>0</v>
      </c>
      <c r="J3381" s="90">
        <f t="shared" si="107"/>
        <v>0</v>
      </c>
      <c r="K3381" s="297" t="str">
        <f>IFERROR(VLOOKUP(CONCATENATE($A3381,"C"),'05 APU'!$1:$1048576,9,),"")</f>
        <v/>
      </c>
      <c r="L3381" s="297" t="str">
        <f>IFERROR(VLOOKUP(CONCATENATE($A3381,"B"),'05 APU'!$1:$1048576,9,),"")</f>
        <v/>
      </c>
      <c r="M3381" s="297" t="str">
        <f>IFERROR(VLOOKUP(CONCATENATE($A3381,"A"),'05 APU'!$1:$1048576,9,),"")</f>
        <v/>
      </c>
      <c r="N3381" s="86"/>
      <c r="O3381" s="90">
        <f>IFERROR(VLOOKUP(CONCATENATE($A3381,"D"),'05 APU'!$T:$AB,9,),0)</f>
        <v>0</v>
      </c>
      <c r="P3381" s="90">
        <f t="shared" si="106"/>
        <v>0</v>
      </c>
      <c r="Q3381" s="90">
        <f>IFERROR(VLOOKUP(CONCATENATE($A3381,"C"),'05 APU'!$T:$AB,9,),0)</f>
        <v>0</v>
      </c>
      <c r="R3381" s="90">
        <f>IFERROR(VLOOKUP(CONCATENATE($A3381,"B"),'05 APU'!$T:$AB,9,),0)</f>
        <v>0</v>
      </c>
      <c r="S3381" s="90">
        <f>IFERROR(VLOOKUP(CONCATENATE($A3381,"A"),'05 APU'!$T:$AB,9,),0)</f>
        <v>0</v>
      </c>
    </row>
    <row r="3382" spans="1:19" x14ac:dyDescent="0.25">
      <c r="A3382" s="88">
        <v>3372</v>
      </c>
      <c r="B3382" s="347"/>
      <c r="C3382" s="348"/>
      <c r="D3382" s="89" t="str">
        <f>IFERROR(VLOOKUP(CONCATENATE($A3382,"T"),'05 APU'!$1:$1048576,3,),"")</f>
        <v/>
      </c>
      <c r="E3382" s="89" t="str">
        <f>IFERROR(VLOOKUP(CONCATENATE($A3382,"T2"),'05 APU'!$1:$1048576,3,),"")</f>
        <v/>
      </c>
      <c r="F3382" s="89" t="str">
        <f>IFERROR(VLOOKUP(CONCATENATE($A3382,"T3"),'05 APU'!$1:$1048576,3,),"")</f>
        <v/>
      </c>
      <c r="G3382" s="350"/>
      <c r="H3382" s="351"/>
      <c r="I3382" s="90">
        <f>IFERROR((VLOOKUP(CONCATENATE($A3382,"D"),'05 APU'!$1:$1048576,9,)),0)</f>
        <v>0</v>
      </c>
      <c r="J3382" s="90">
        <f t="shared" si="107"/>
        <v>0</v>
      </c>
      <c r="K3382" s="297" t="str">
        <f>IFERROR(VLOOKUP(CONCATENATE($A3382,"C"),'05 APU'!$1:$1048576,9,),"")</f>
        <v/>
      </c>
      <c r="L3382" s="297" t="str">
        <f>IFERROR(VLOOKUP(CONCATENATE($A3382,"B"),'05 APU'!$1:$1048576,9,),"")</f>
        <v/>
      </c>
      <c r="M3382" s="297" t="str">
        <f>IFERROR(VLOOKUP(CONCATENATE($A3382,"A"),'05 APU'!$1:$1048576,9,),"")</f>
        <v/>
      </c>
      <c r="N3382" s="86"/>
      <c r="O3382" s="90">
        <f>IFERROR(VLOOKUP(CONCATENATE($A3382,"D"),'05 APU'!$T:$AB,9,),0)</f>
        <v>0</v>
      </c>
      <c r="P3382" s="90">
        <f t="shared" si="106"/>
        <v>0</v>
      </c>
      <c r="Q3382" s="90">
        <f>IFERROR(VLOOKUP(CONCATENATE($A3382,"C"),'05 APU'!$T:$AB,9,),0)</f>
        <v>0</v>
      </c>
      <c r="R3382" s="90">
        <f>IFERROR(VLOOKUP(CONCATENATE($A3382,"B"),'05 APU'!$T:$AB,9,),0)</f>
        <v>0</v>
      </c>
      <c r="S3382" s="90">
        <f>IFERROR(VLOOKUP(CONCATENATE($A3382,"A"),'05 APU'!$T:$AB,9,),0)</f>
        <v>0</v>
      </c>
    </row>
    <row r="3383" spans="1:19" x14ac:dyDescent="0.25">
      <c r="A3383" s="88">
        <v>3373</v>
      </c>
      <c r="B3383" s="347"/>
      <c r="C3383" s="348"/>
      <c r="D3383" s="89" t="str">
        <f>IFERROR(VLOOKUP(CONCATENATE($A3383,"T"),'05 APU'!$1:$1048576,3,),"")</f>
        <v/>
      </c>
      <c r="E3383" s="89" t="str">
        <f>IFERROR(VLOOKUP(CONCATENATE($A3383,"T2"),'05 APU'!$1:$1048576,3,),"")</f>
        <v/>
      </c>
      <c r="F3383" s="89" t="str">
        <f>IFERROR(VLOOKUP(CONCATENATE($A3383,"T3"),'05 APU'!$1:$1048576,3,),"")</f>
        <v/>
      </c>
      <c r="G3383" s="350"/>
      <c r="H3383" s="351"/>
      <c r="I3383" s="90">
        <f>IFERROR((VLOOKUP(CONCATENATE($A3383,"D"),'05 APU'!$1:$1048576,9,)),0)</f>
        <v>0</v>
      </c>
      <c r="J3383" s="90">
        <f t="shared" si="107"/>
        <v>0</v>
      </c>
      <c r="K3383" s="297" t="str">
        <f>IFERROR(VLOOKUP(CONCATENATE($A3383,"C"),'05 APU'!$1:$1048576,9,),"")</f>
        <v/>
      </c>
      <c r="L3383" s="297" t="str">
        <f>IFERROR(VLOOKUP(CONCATENATE($A3383,"B"),'05 APU'!$1:$1048576,9,),"")</f>
        <v/>
      </c>
      <c r="M3383" s="297" t="str">
        <f>IFERROR(VLOOKUP(CONCATENATE($A3383,"A"),'05 APU'!$1:$1048576,9,),"")</f>
        <v/>
      </c>
      <c r="N3383" s="86"/>
      <c r="O3383" s="90">
        <f>IFERROR(VLOOKUP(CONCATENATE($A3383,"D"),'05 APU'!$T:$AB,9,),0)</f>
        <v>0</v>
      </c>
      <c r="P3383" s="90">
        <f t="shared" si="106"/>
        <v>0</v>
      </c>
      <c r="Q3383" s="90">
        <f>IFERROR(VLOOKUP(CONCATENATE($A3383,"C"),'05 APU'!$T:$AB,9,),0)</f>
        <v>0</v>
      </c>
      <c r="R3383" s="90">
        <f>IFERROR(VLOOKUP(CONCATENATE($A3383,"B"),'05 APU'!$T:$AB,9,),0)</f>
        <v>0</v>
      </c>
      <c r="S3383" s="90">
        <f>IFERROR(VLOOKUP(CONCATENATE($A3383,"A"),'05 APU'!$T:$AB,9,),0)</f>
        <v>0</v>
      </c>
    </row>
    <row r="3384" spans="1:19" x14ac:dyDescent="0.25">
      <c r="A3384" s="88">
        <v>3374</v>
      </c>
      <c r="B3384" s="347"/>
      <c r="C3384" s="348"/>
      <c r="D3384" s="89" t="str">
        <f>IFERROR(VLOOKUP(CONCATENATE($A3384,"T"),'05 APU'!$1:$1048576,3,),"")</f>
        <v/>
      </c>
      <c r="E3384" s="89" t="str">
        <f>IFERROR(VLOOKUP(CONCATENATE($A3384,"T2"),'05 APU'!$1:$1048576,3,),"")</f>
        <v/>
      </c>
      <c r="F3384" s="89" t="str">
        <f>IFERROR(VLOOKUP(CONCATENATE($A3384,"T3"),'05 APU'!$1:$1048576,3,),"")</f>
        <v/>
      </c>
      <c r="G3384" s="350"/>
      <c r="H3384" s="351"/>
      <c r="I3384" s="90">
        <f>IFERROR((VLOOKUP(CONCATENATE($A3384,"D"),'05 APU'!$1:$1048576,9,)),0)</f>
        <v>0</v>
      </c>
      <c r="J3384" s="90">
        <f t="shared" si="107"/>
        <v>0</v>
      </c>
      <c r="K3384" s="297" t="str">
        <f>IFERROR(VLOOKUP(CONCATENATE($A3384,"C"),'05 APU'!$1:$1048576,9,),"")</f>
        <v/>
      </c>
      <c r="L3384" s="297" t="str">
        <f>IFERROR(VLOOKUP(CONCATENATE($A3384,"B"),'05 APU'!$1:$1048576,9,),"")</f>
        <v/>
      </c>
      <c r="M3384" s="297" t="str">
        <f>IFERROR(VLOOKUP(CONCATENATE($A3384,"A"),'05 APU'!$1:$1048576,9,),"")</f>
        <v/>
      </c>
      <c r="N3384" s="86"/>
      <c r="O3384" s="90">
        <f>IFERROR(VLOOKUP(CONCATENATE($A3384,"D"),'05 APU'!$T:$AB,9,),0)</f>
        <v>0</v>
      </c>
      <c r="P3384" s="90">
        <f t="shared" si="106"/>
        <v>0</v>
      </c>
      <c r="Q3384" s="90">
        <f>IFERROR(VLOOKUP(CONCATENATE($A3384,"C"),'05 APU'!$T:$AB,9,),0)</f>
        <v>0</v>
      </c>
      <c r="R3384" s="90">
        <f>IFERROR(VLOOKUP(CONCATENATE($A3384,"B"),'05 APU'!$T:$AB,9,),0)</f>
        <v>0</v>
      </c>
      <c r="S3384" s="90">
        <f>IFERROR(VLOOKUP(CONCATENATE($A3384,"A"),'05 APU'!$T:$AB,9,),0)</f>
        <v>0</v>
      </c>
    </row>
    <row r="3385" spans="1:19" x14ac:dyDescent="0.25">
      <c r="A3385" s="88">
        <v>3375</v>
      </c>
      <c r="B3385" s="347"/>
      <c r="C3385" s="348"/>
      <c r="D3385" s="89" t="str">
        <f>IFERROR(VLOOKUP(CONCATENATE($A3385,"T"),'05 APU'!$1:$1048576,3,),"")</f>
        <v/>
      </c>
      <c r="E3385" s="89" t="str">
        <f>IFERROR(VLOOKUP(CONCATENATE($A3385,"T2"),'05 APU'!$1:$1048576,3,),"")</f>
        <v/>
      </c>
      <c r="F3385" s="89" t="str">
        <f>IFERROR(VLOOKUP(CONCATENATE($A3385,"T3"),'05 APU'!$1:$1048576,3,),"")</f>
        <v/>
      </c>
      <c r="G3385" s="350"/>
      <c r="H3385" s="351"/>
      <c r="I3385" s="90">
        <f>IFERROR((VLOOKUP(CONCATENATE($A3385,"D"),'05 APU'!$1:$1048576,9,)),0)</f>
        <v>0</v>
      </c>
      <c r="J3385" s="90">
        <f t="shared" si="107"/>
        <v>0</v>
      </c>
      <c r="K3385" s="297" t="str">
        <f>IFERROR(VLOOKUP(CONCATENATE($A3385,"C"),'05 APU'!$1:$1048576,9,),"")</f>
        <v/>
      </c>
      <c r="L3385" s="297" t="str">
        <f>IFERROR(VLOOKUP(CONCATENATE($A3385,"B"),'05 APU'!$1:$1048576,9,),"")</f>
        <v/>
      </c>
      <c r="M3385" s="297" t="str">
        <f>IFERROR(VLOOKUP(CONCATENATE($A3385,"A"),'05 APU'!$1:$1048576,9,),"")</f>
        <v/>
      </c>
      <c r="N3385" s="86"/>
      <c r="O3385" s="90">
        <f>IFERROR(VLOOKUP(CONCATENATE($A3385,"D"),'05 APU'!$T:$AB,9,),0)</f>
        <v>0</v>
      </c>
      <c r="P3385" s="90">
        <f t="shared" si="106"/>
        <v>0</v>
      </c>
      <c r="Q3385" s="90">
        <f>IFERROR(VLOOKUP(CONCATENATE($A3385,"C"),'05 APU'!$T:$AB,9,),0)</f>
        <v>0</v>
      </c>
      <c r="R3385" s="90">
        <f>IFERROR(VLOOKUP(CONCATENATE($A3385,"B"),'05 APU'!$T:$AB,9,),0)</f>
        <v>0</v>
      </c>
      <c r="S3385" s="90">
        <f>IFERROR(VLOOKUP(CONCATENATE($A3385,"A"),'05 APU'!$T:$AB,9,),0)</f>
        <v>0</v>
      </c>
    </row>
    <row r="3386" spans="1:19" x14ac:dyDescent="0.25">
      <c r="A3386" s="88">
        <v>3376</v>
      </c>
      <c r="B3386" s="347"/>
      <c r="C3386" s="348"/>
      <c r="D3386" s="89" t="str">
        <f>IFERROR(VLOOKUP(CONCATENATE($A3386,"T"),'05 APU'!$1:$1048576,3,),"")</f>
        <v/>
      </c>
      <c r="E3386" s="89" t="str">
        <f>IFERROR(VLOOKUP(CONCATENATE($A3386,"T2"),'05 APU'!$1:$1048576,3,),"")</f>
        <v/>
      </c>
      <c r="F3386" s="89" t="str">
        <f>IFERROR(VLOOKUP(CONCATENATE($A3386,"T3"),'05 APU'!$1:$1048576,3,),"")</f>
        <v/>
      </c>
      <c r="G3386" s="350"/>
      <c r="H3386" s="351"/>
      <c r="I3386" s="90">
        <f>IFERROR((VLOOKUP(CONCATENATE($A3386,"D"),'05 APU'!$1:$1048576,9,)),0)</f>
        <v>0</v>
      </c>
      <c r="J3386" s="90">
        <f t="shared" si="107"/>
        <v>0</v>
      </c>
      <c r="K3386" s="297" t="str">
        <f>IFERROR(VLOOKUP(CONCATENATE($A3386,"C"),'05 APU'!$1:$1048576,9,),"")</f>
        <v/>
      </c>
      <c r="L3386" s="297" t="str">
        <f>IFERROR(VLOOKUP(CONCATENATE($A3386,"B"),'05 APU'!$1:$1048576,9,),"")</f>
        <v/>
      </c>
      <c r="M3386" s="297" t="str">
        <f>IFERROR(VLOOKUP(CONCATENATE($A3386,"A"),'05 APU'!$1:$1048576,9,),"")</f>
        <v/>
      </c>
      <c r="N3386" s="86"/>
      <c r="O3386" s="90">
        <f>IFERROR(VLOOKUP(CONCATENATE($A3386,"D"),'05 APU'!$T:$AB,9,),0)</f>
        <v>0</v>
      </c>
      <c r="P3386" s="90">
        <f t="shared" si="106"/>
        <v>0</v>
      </c>
      <c r="Q3386" s="90">
        <f>IFERROR(VLOOKUP(CONCATENATE($A3386,"C"),'05 APU'!$T:$AB,9,),0)</f>
        <v>0</v>
      </c>
      <c r="R3386" s="90">
        <f>IFERROR(VLOOKUP(CONCATENATE($A3386,"B"),'05 APU'!$T:$AB,9,),0)</f>
        <v>0</v>
      </c>
      <c r="S3386" s="90">
        <f>IFERROR(VLOOKUP(CONCATENATE($A3386,"A"),'05 APU'!$T:$AB,9,),0)</f>
        <v>0</v>
      </c>
    </row>
    <row r="3387" spans="1:19" x14ac:dyDescent="0.25">
      <c r="A3387" s="88">
        <v>3377</v>
      </c>
      <c r="B3387" s="347"/>
      <c r="C3387" s="348"/>
      <c r="D3387" s="89" t="str">
        <f>IFERROR(VLOOKUP(CONCATENATE($A3387,"T"),'05 APU'!$1:$1048576,3,),"")</f>
        <v/>
      </c>
      <c r="E3387" s="89" t="str">
        <f>IFERROR(VLOOKUP(CONCATENATE($A3387,"T2"),'05 APU'!$1:$1048576,3,),"")</f>
        <v/>
      </c>
      <c r="F3387" s="89" t="str">
        <f>IFERROR(VLOOKUP(CONCATENATE($A3387,"T3"),'05 APU'!$1:$1048576,3,),"")</f>
        <v/>
      </c>
      <c r="G3387" s="350"/>
      <c r="H3387" s="351"/>
      <c r="I3387" s="90">
        <f>IFERROR((VLOOKUP(CONCATENATE($A3387,"D"),'05 APU'!$1:$1048576,9,)),0)</f>
        <v>0</v>
      </c>
      <c r="J3387" s="90">
        <f t="shared" si="107"/>
        <v>0</v>
      </c>
      <c r="K3387" s="297" t="str">
        <f>IFERROR(VLOOKUP(CONCATENATE($A3387,"C"),'05 APU'!$1:$1048576,9,),"")</f>
        <v/>
      </c>
      <c r="L3387" s="297" t="str">
        <f>IFERROR(VLOOKUP(CONCATENATE($A3387,"B"),'05 APU'!$1:$1048576,9,),"")</f>
        <v/>
      </c>
      <c r="M3387" s="297" t="str">
        <f>IFERROR(VLOOKUP(CONCATENATE($A3387,"A"),'05 APU'!$1:$1048576,9,),"")</f>
        <v/>
      </c>
      <c r="N3387" s="86"/>
      <c r="O3387" s="90">
        <f>IFERROR(VLOOKUP(CONCATENATE($A3387,"D"),'05 APU'!$T:$AB,9,),0)</f>
        <v>0</v>
      </c>
      <c r="P3387" s="90">
        <f t="shared" si="106"/>
        <v>0</v>
      </c>
      <c r="Q3387" s="90">
        <f>IFERROR(VLOOKUP(CONCATENATE($A3387,"C"),'05 APU'!$T:$AB,9,),0)</f>
        <v>0</v>
      </c>
      <c r="R3387" s="90">
        <f>IFERROR(VLOOKUP(CONCATENATE($A3387,"B"),'05 APU'!$T:$AB,9,),0)</f>
        <v>0</v>
      </c>
      <c r="S3387" s="90">
        <f>IFERROR(VLOOKUP(CONCATENATE($A3387,"A"),'05 APU'!$T:$AB,9,),0)</f>
        <v>0</v>
      </c>
    </row>
    <row r="3388" spans="1:19" x14ac:dyDescent="0.25">
      <c r="A3388" s="88">
        <v>3378</v>
      </c>
      <c r="B3388" s="347"/>
      <c r="C3388" s="348"/>
      <c r="D3388" s="89" t="str">
        <f>IFERROR(VLOOKUP(CONCATENATE($A3388,"T"),'05 APU'!$1:$1048576,3,),"")</f>
        <v/>
      </c>
      <c r="E3388" s="89" t="str">
        <f>IFERROR(VLOOKUP(CONCATENATE($A3388,"T2"),'05 APU'!$1:$1048576,3,),"")</f>
        <v/>
      </c>
      <c r="F3388" s="89" t="str">
        <f>IFERROR(VLOOKUP(CONCATENATE($A3388,"T3"),'05 APU'!$1:$1048576,3,),"")</f>
        <v/>
      </c>
      <c r="G3388" s="350"/>
      <c r="H3388" s="351"/>
      <c r="I3388" s="90">
        <f>IFERROR((VLOOKUP(CONCATENATE($A3388,"D"),'05 APU'!$1:$1048576,9,)),0)</f>
        <v>0</v>
      </c>
      <c r="J3388" s="90">
        <f t="shared" si="107"/>
        <v>0</v>
      </c>
      <c r="K3388" s="297" t="str">
        <f>IFERROR(VLOOKUP(CONCATENATE($A3388,"C"),'05 APU'!$1:$1048576,9,),"")</f>
        <v/>
      </c>
      <c r="L3388" s="297" t="str">
        <f>IFERROR(VLOOKUP(CONCATENATE($A3388,"B"),'05 APU'!$1:$1048576,9,),"")</f>
        <v/>
      </c>
      <c r="M3388" s="297" t="str">
        <f>IFERROR(VLOOKUP(CONCATENATE($A3388,"A"),'05 APU'!$1:$1048576,9,),"")</f>
        <v/>
      </c>
      <c r="N3388" s="86"/>
      <c r="O3388" s="90">
        <f>IFERROR(VLOOKUP(CONCATENATE($A3388,"D"),'05 APU'!$T:$AB,9,),0)</f>
        <v>0</v>
      </c>
      <c r="P3388" s="90">
        <f t="shared" si="106"/>
        <v>0</v>
      </c>
      <c r="Q3388" s="90">
        <f>IFERROR(VLOOKUP(CONCATENATE($A3388,"C"),'05 APU'!$T:$AB,9,),0)</f>
        <v>0</v>
      </c>
      <c r="R3388" s="90">
        <f>IFERROR(VLOOKUP(CONCATENATE($A3388,"B"),'05 APU'!$T:$AB,9,),0)</f>
        <v>0</v>
      </c>
      <c r="S3388" s="90">
        <f>IFERROR(VLOOKUP(CONCATENATE($A3388,"A"),'05 APU'!$T:$AB,9,),0)</f>
        <v>0</v>
      </c>
    </row>
    <row r="3389" spans="1:19" x14ac:dyDescent="0.25">
      <c r="A3389" s="88">
        <v>3379</v>
      </c>
      <c r="B3389" s="347"/>
      <c r="C3389" s="348"/>
      <c r="D3389" s="89" t="str">
        <f>IFERROR(VLOOKUP(CONCATENATE($A3389,"T"),'05 APU'!$1:$1048576,3,),"")</f>
        <v/>
      </c>
      <c r="E3389" s="89" t="str">
        <f>IFERROR(VLOOKUP(CONCATENATE($A3389,"T2"),'05 APU'!$1:$1048576,3,),"")</f>
        <v/>
      </c>
      <c r="F3389" s="89" t="str">
        <f>IFERROR(VLOOKUP(CONCATENATE($A3389,"T3"),'05 APU'!$1:$1048576,3,),"")</f>
        <v/>
      </c>
      <c r="G3389" s="350"/>
      <c r="H3389" s="351"/>
      <c r="I3389" s="90">
        <f>IFERROR((VLOOKUP(CONCATENATE($A3389,"D"),'05 APU'!$1:$1048576,9,)),0)</f>
        <v>0</v>
      </c>
      <c r="J3389" s="90">
        <f t="shared" si="107"/>
        <v>0</v>
      </c>
      <c r="K3389" s="297" t="str">
        <f>IFERROR(VLOOKUP(CONCATENATE($A3389,"C"),'05 APU'!$1:$1048576,9,),"")</f>
        <v/>
      </c>
      <c r="L3389" s="297" t="str">
        <f>IFERROR(VLOOKUP(CONCATENATE($A3389,"B"),'05 APU'!$1:$1048576,9,),"")</f>
        <v/>
      </c>
      <c r="M3389" s="297" t="str">
        <f>IFERROR(VLOOKUP(CONCATENATE($A3389,"A"),'05 APU'!$1:$1048576,9,),"")</f>
        <v/>
      </c>
      <c r="N3389" s="86"/>
      <c r="O3389" s="90">
        <f>IFERROR(VLOOKUP(CONCATENATE($A3389,"D"),'05 APU'!$T:$AB,9,),0)</f>
        <v>0</v>
      </c>
      <c r="P3389" s="90">
        <f t="shared" si="106"/>
        <v>0</v>
      </c>
      <c r="Q3389" s="90">
        <f>IFERROR(VLOOKUP(CONCATENATE($A3389,"C"),'05 APU'!$T:$AB,9,),0)</f>
        <v>0</v>
      </c>
      <c r="R3389" s="90">
        <f>IFERROR(VLOOKUP(CONCATENATE($A3389,"B"),'05 APU'!$T:$AB,9,),0)</f>
        <v>0</v>
      </c>
      <c r="S3389" s="90">
        <f>IFERROR(VLOOKUP(CONCATENATE($A3389,"A"),'05 APU'!$T:$AB,9,),0)</f>
        <v>0</v>
      </c>
    </row>
    <row r="3390" spans="1:19" x14ac:dyDescent="0.25">
      <c r="A3390" s="88">
        <v>3380</v>
      </c>
      <c r="B3390" s="347"/>
      <c r="C3390" s="348"/>
      <c r="D3390" s="89" t="str">
        <f>IFERROR(VLOOKUP(CONCATENATE($A3390,"T"),'05 APU'!$1:$1048576,3,),"")</f>
        <v/>
      </c>
      <c r="E3390" s="89" t="str">
        <f>IFERROR(VLOOKUP(CONCATENATE($A3390,"T2"),'05 APU'!$1:$1048576,3,),"")</f>
        <v/>
      </c>
      <c r="F3390" s="89" t="str">
        <f>IFERROR(VLOOKUP(CONCATENATE($A3390,"T3"),'05 APU'!$1:$1048576,3,),"")</f>
        <v/>
      </c>
      <c r="G3390" s="350"/>
      <c r="H3390" s="351"/>
      <c r="I3390" s="90">
        <f>IFERROR((VLOOKUP(CONCATENATE($A3390,"D"),'05 APU'!$1:$1048576,9,)),0)</f>
        <v>0</v>
      </c>
      <c r="J3390" s="90">
        <f t="shared" si="107"/>
        <v>0</v>
      </c>
      <c r="K3390" s="297" t="str">
        <f>IFERROR(VLOOKUP(CONCATENATE($A3390,"C"),'05 APU'!$1:$1048576,9,),"")</f>
        <v/>
      </c>
      <c r="L3390" s="297" t="str">
        <f>IFERROR(VLOOKUP(CONCATENATE($A3390,"B"),'05 APU'!$1:$1048576,9,),"")</f>
        <v/>
      </c>
      <c r="M3390" s="297" t="str">
        <f>IFERROR(VLOOKUP(CONCATENATE($A3390,"A"),'05 APU'!$1:$1048576,9,),"")</f>
        <v/>
      </c>
      <c r="N3390" s="86"/>
      <c r="O3390" s="90">
        <f>IFERROR(VLOOKUP(CONCATENATE($A3390,"D"),'05 APU'!$T:$AB,9,),0)</f>
        <v>0</v>
      </c>
      <c r="P3390" s="90">
        <f t="shared" si="106"/>
        <v>0</v>
      </c>
      <c r="Q3390" s="90">
        <f>IFERROR(VLOOKUP(CONCATENATE($A3390,"C"),'05 APU'!$T:$AB,9,),0)</f>
        <v>0</v>
      </c>
      <c r="R3390" s="90">
        <f>IFERROR(VLOOKUP(CONCATENATE($A3390,"B"),'05 APU'!$T:$AB,9,),0)</f>
        <v>0</v>
      </c>
      <c r="S3390" s="90">
        <f>IFERROR(VLOOKUP(CONCATENATE($A3390,"A"),'05 APU'!$T:$AB,9,),0)</f>
        <v>0</v>
      </c>
    </row>
    <row r="3391" spans="1:19" x14ac:dyDescent="0.25">
      <c r="A3391" s="88">
        <v>3381</v>
      </c>
      <c r="B3391" s="347"/>
      <c r="C3391" s="348"/>
      <c r="D3391" s="89" t="str">
        <f>IFERROR(VLOOKUP(CONCATENATE($A3391,"T"),'05 APU'!$1:$1048576,3,),"")</f>
        <v/>
      </c>
      <c r="E3391" s="89" t="str">
        <f>IFERROR(VLOOKUP(CONCATENATE($A3391,"T2"),'05 APU'!$1:$1048576,3,),"")</f>
        <v/>
      </c>
      <c r="F3391" s="89" t="str">
        <f>IFERROR(VLOOKUP(CONCATENATE($A3391,"T3"),'05 APU'!$1:$1048576,3,),"")</f>
        <v/>
      </c>
      <c r="G3391" s="350"/>
      <c r="H3391" s="351"/>
      <c r="I3391" s="90">
        <f>IFERROR((VLOOKUP(CONCATENATE($A3391,"D"),'05 APU'!$1:$1048576,9,)),0)</f>
        <v>0</v>
      </c>
      <c r="J3391" s="90">
        <f t="shared" si="107"/>
        <v>0</v>
      </c>
      <c r="K3391" s="297" t="str">
        <f>IFERROR(VLOOKUP(CONCATENATE($A3391,"C"),'05 APU'!$1:$1048576,9,),"")</f>
        <v/>
      </c>
      <c r="L3391" s="297" t="str">
        <f>IFERROR(VLOOKUP(CONCATENATE($A3391,"B"),'05 APU'!$1:$1048576,9,),"")</f>
        <v/>
      </c>
      <c r="M3391" s="297" t="str">
        <f>IFERROR(VLOOKUP(CONCATENATE($A3391,"A"),'05 APU'!$1:$1048576,9,),"")</f>
        <v/>
      </c>
      <c r="N3391" s="86"/>
      <c r="O3391" s="90">
        <f>IFERROR(VLOOKUP(CONCATENATE($A3391,"D"),'05 APU'!$T:$AB,9,),0)</f>
        <v>0</v>
      </c>
      <c r="P3391" s="90">
        <f t="shared" si="106"/>
        <v>0</v>
      </c>
      <c r="Q3391" s="90">
        <f>IFERROR(VLOOKUP(CONCATENATE($A3391,"C"),'05 APU'!$T:$AB,9,),0)</f>
        <v>0</v>
      </c>
      <c r="R3391" s="90">
        <f>IFERROR(VLOOKUP(CONCATENATE($A3391,"B"),'05 APU'!$T:$AB,9,),0)</f>
        <v>0</v>
      </c>
      <c r="S3391" s="90">
        <f>IFERROR(VLOOKUP(CONCATENATE($A3391,"A"),'05 APU'!$T:$AB,9,),0)</f>
        <v>0</v>
      </c>
    </row>
    <row r="3392" spans="1:19" x14ac:dyDescent="0.25">
      <c r="A3392" s="88">
        <v>3382</v>
      </c>
      <c r="B3392" s="347"/>
      <c r="C3392" s="348"/>
      <c r="D3392" s="89" t="str">
        <f>IFERROR(VLOOKUP(CONCATENATE($A3392,"T"),'05 APU'!$1:$1048576,3,),"")</f>
        <v/>
      </c>
      <c r="E3392" s="89" t="str">
        <f>IFERROR(VLOOKUP(CONCATENATE($A3392,"T2"),'05 APU'!$1:$1048576,3,),"")</f>
        <v/>
      </c>
      <c r="F3392" s="89" t="str">
        <f>IFERROR(VLOOKUP(CONCATENATE($A3392,"T3"),'05 APU'!$1:$1048576,3,),"")</f>
        <v/>
      </c>
      <c r="G3392" s="350"/>
      <c r="H3392" s="351"/>
      <c r="I3392" s="90">
        <f>IFERROR((VLOOKUP(CONCATENATE($A3392,"D"),'05 APU'!$1:$1048576,9,)),0)</f>
        <v>0</v>
      </c>
      <c r="J3392" s="90">
        <f t="shared" si="107"/>
        <v>0</v>
      </c>
      <c r="K3392" s="297" t="str">
        <f>IFERROR(VLOOKUP(CONCATENATE($A3392,"C"),'05 APU'!$1:$1048576,9,),"")</f>
        <v/>
      </c>
      <c r="L3392" s="297" t="str">
        <f>IFERROR(VLOOKUP(CONCATENATE($A3392,"B"),'05 APU'!$1:$1048576,9,),"")</f>
        <v/>
      </c>
      <c r="M3392" s="297" t="str">
        <f>IFERROR(VLOOKUP(CONCATENATE($A3392,"A"),'05 APU'!$1:$1048576,9,),"")</f>
        <v/>
      </c>
      <c r="N3392" s="86"/>
      <c r="O3392" s="90">
        <f>IFERROR(VLOOKUP(CONCATENATE($A3392,"D"),'05 APU'!$T:$AB,9,),0)</f>
        <v>0</v>
      </c>
      <c r="P3392" s="90">
        <f t="shared" si="106"/>
        <v>0</v>
      </c>
      <c r="Q3392" s="90">
        <f>IFERROR(VLOOKUP(CONCATENATE($A3392,"C"),'05 APU'!$T:$AB,9,),0)</f>
        <v>0</v>
      </c>
      <c r="R3392" s="90">
        <f>IFERROR(VLOOKUP(CONCATENATE($A3392,"B"),'05 APU'!$T:$AB,9,),0)</f>
        <v>0</v>
      </c>
      <c r="S3392" s="90">
        <f>IFERROR(VLOOKUP(CONCATENATE($A3392,"A"),'05 APU'!$T:$AB,9,),0)</f>
        <v>0</v>
      </c>
    </row>
    <row r="3393" spans="1:19" x14ac:dyDescent="0.25">
      <c r="A3393" s="88">
        <v>3383</v>
      </c>
      <c r="B3393" s="347"/>
      <c r="C3393" s="348"/>
      <c r="D3393" s="89" t="str">
        <f>IFERROR(VLOOKUP(CONCATENATE($A3393,"T"),'05 APU'!$1:$1048576,3,),"")</f>
        <v/>
      </c>
      <c r="E3393" s="89" t="str">
        <f>IFERROR(VLOOKUP(CONCATENATE($A3393,"T2"),'05 APU'!$1:$1048576,3,),"")</f>
        <v/>
      </c>
      <c r="F3393" s="89" t="str">
        <f>IFERROR(VLOOKUP(CONCATENATE($A3393,"T3"),'05 APU'!$1:$1048576,3,),"")</f>
        <v/>
      </c>
      <c r="G3393" s="350"/>
      <c r="H3393" s="351"/>
      <c r="I3393" s="90">
        <f>IFERROR((VLOOKUP(CONCATENATE($A3393,"D"),'05 APU'!$1:$1048576,9,)),0)</f>
        <v>0</v>
      </c>
      <c r="J3393" s="90">
        <f t="shared" si="107"/>
        <v>0</v>
      </c>
      <c r="K3393" s="297" t="str">
        <f>IFERROR(VLOOKUP(CONCATENATE($A3393,"C"),'05 APU'!$1:$1048576,9,),"")</f>
        <v/>
      </c>
      <c r="L3393" s="297" t="str">
        <f>IFERROR(VLOOKUP(CONCATENATE($A3393,"B"),'05 APU'!$1:$1048576,9,),"")</f>
        <v/>
      </c>
      <c r="M3393" s="297" t="str">
        <f>IFERROR(VLOOKUP(CONCATENATE($A3393,"A"),'05 APU'!$1:$1048576,9,),"")</f>
        <v/>
      </c>
      <c r="N3393" s="86"/>
      <c r="O3393" s="90">
        <f>IFERROR(VLOOKUP(CONCATENATE($A3393,"D"),'05 APU'!$T:$AB,9,),0)</f>
        <v>0</v>
      </c>
      <c r="P3393" s="90">
        <f t="shared" si="106"/>
        <v>0</v>
      </c>
      <c r="Q3393" s="90">
        <f>IFERROR(VLOOKUP(CONCATENATE($A3393,"C"),'05 APU'!$T:$AB,9,),0)</f>
        <v>0</v>
      </c>
      <c r="R3393" s="90">
        <f>IFERROR(VLOOKUP(CONCATENATE($A3393,"B"),'05 APU'!$T:$AB,9,),0)</f>
        <v>0</v>
      </c>
      <c r="S3393" s="90">
        <f>IFERROR(VLOOKUP(CONCATENATE($A3393,"A"),'05 APU'!$T:$AB,9,),0)</f>
        <v>0</v>
      </c>
    </row>
    <row r="3394" spans="1:19" x14ac:dyDescent="0.25">
      <c r="A3394" s="88">
        <v>3384</v>
      </c>
      <c r="B3394" s="347"/>
      <c r="C3394" s="348"/>
      <c r="D3394" s="89" t="str">
        <f>IFERROR(VLOOKUP(CONCATENATE($A3394,"T"),'05 APU'!$1:$1048576,3,),"")</f>
        <v/>
      </c>
      <c r="E3394" s="89" t="str">
        <f>IFERROR(VLOOKUP(CONCATENATE($A3394,"T2"),'05 APU'!$1:$1048576,3,),"")</f>
        <v/>
      </c>
      <c r="F3394" s="89" t="str">
        <f>IFERROR(VLOOKUP(CONCATENATE($A3394,"T3"),'05 APU'!$1:$1048576,3,),"")</f>
        <v/>
      </c>
      <c r="G3394" s="350"/>
      <c r="H3394" s="351"/>
      <c r="I3394" s="90">
        <f>IFERROR((VLOOKUP(CONCATENATE($A3394,"D"),'05 APU'!$1:$1048576,9,)),0)</f>
        <v>0</v>
      </c>
      <c r="J3394" s="90">
        <f t="shared" si="107"/>
        <v>0</v>
      </c>
      <c r="K3394" s="297" t="str">
        <f>IFERROR(VLOOKUP(CONCATENATE($A3394,"C"),'05 APU'!$1:$1048576,9,),"")</f>
        <v/>
      </c>
      <c r="L3394" s="297" t="str">
        <f>IFERROR(VLOOKUP(CONCATENATE($A3394,"B"),'05 APU'!$1:$1048576,9,),"")</f>
        <v/>
      </c>
      <c r="M3394" s="297" t="str">
        <f>IFERROR(VLOOKUP(CONCATENATE($A3394,"A"),'05 APU'!$1:$1048576,9,),"")</f>
        <v/>
      </c>
      <c r="N3394" s="86"/>
      <c r="O3394" s="90">
        <f>IFERROR(VLOOKUP(CONCATENATE($A3394,"D"),'05 APU'!$T:$AB,9,),0)</f>
        <v>0</v>
      </c>
      <c r="P3394" s="90">
        <f t="shared" si="106"/>
        <v>0</v>
      </c>
      <c r="Q3394" s="90">
        <f>IFERROR(VLOOKUP(CONCATENATE($A3394,"C"),'05 APU'!$T:$AB,9,),0)</f>
        <v>0</v>
      </c>
      <c r="R3394" s="90">
        <f>IFERROR(VLOOKUP(CONCATENATE($A3394,"B"),'05 APU'!$T:$AB,9,),0)</f>
        <v>0</v>
      </c>
      <c r="S3394" s="90">
        <f>IFERROR(VLOOKUP(CONCATENATE($A3394,"A"),'05 APU'!$T:$AB,9,),0)</f>
        <v>0</v>
      </c>
    </row>
    <row r="3395" spans="1:19" x14ac:dyDescent="0.25">
      <c r="A3395" s="88">
        <v>3385</v>
      </c>
      <c r="B3395" s="347"/>
      <c r="C3395" s="348"/>
      <c r="D3395" s="89" t="str">
        <f>IFERROR(VLOOKUP(CONCATENATE($A3395,"T"),'05 APU'!$1:$1048576,3,),"")</f>
        <v/>
      </c>
      <c r="E3395" s="89" t="str">
        <f>IFERROR(VLOOKUP(CONCATENATE($A3395,"T2"),'05 APU'!$1:$1048576,3,),"")</f>
        <v/>
      </c>
      <c r="F3395" s="89" t="str">
        <f>IFERROR(VLOOKUP(CONCATENATE($A3395,"T3"),'05 APU'!$1:$1048576,3,),"")</f>
        <v/>
      </c>
      <c r="G3395" s="350"/>
      <c r="H3395" s="351"/>
      <c r="I3395" s="90">
        <f>IFERROR((VLOOKUP(CONCATENATE($A3395,"D"),'05 APU'!$1:$1048576,9,)),0)</f>
        <v>0</v>
      </c>
      <c r="J3395" s="90">
        <f t="shared" si="107"/>
        <v>0</v>
      </c>
      <c r="K3395" s="297" t="str">
        <f>IFERROR(VLOOKUP(CONCATENATE($A3395,"C"),'05 APU'!$1:$1048576,9,),"")</f>
        <v/>
      </c>
      <c r="L3395" s="297" t="str">
        <f>IFERROR(VLOOKUP(CONCATENATE($A3395,"B"),'05 APU'!$1:$1048576,9,),"")</f>
        <v/>
      </c>
      <c r="M3395" s="297" t="str">
        <f>IFERROR(VLOOKUP(CONCATENATE($A3395,"A"),'05 APU'!$1:$1048576,9,),"")</f>
        <v/>
      </c>
      <c r="N3395" s="86"/>
      <c r="O3395" s="90">
        <f>IFERROR(VLOOKUP(CONCATENATE($A3395,"D"),'05 APU'!$T:$AB,9,),0)</f>
        <v>0</v>
      </c>
      <c r="P3395" s="90">
        <f t="shared" si="106"/>
        <v>0</v>
      </c>
      <c r="Q3395" s="90">
        <f>IFERROR(VLOOKUP(CONCATENATE($A3395,"C"),'05 APU'!$T:$AB,9,),0)</f>
        <v>0</v>
      </c>
      <c r="R3395" s="90">
        <f>IFERROR(VLOOKUP(CONCATENATE($A3395,"B"),'05 APU'!$T:$AB,9,),0)</f>
        <v>0</v>
      </c>
      <c r="S3395" s="90">
        <f>IFERROR(VLOOKUP(CONCATENATE($A3395,"A"),'05 APU'!$T:$AB,9,),0)</f>
        <v>0</v>
      </c>
    </row>
    <row r="3396" spans="1:19" x14ac:dyDescent="0.25">
      <c r="A3396" s="88">
        <v>3386</v>
      </c>
      <c r="B3396" s="347"/>
      <c r="C3396" s="348"/>
      <c r="D3396" s="89" t="str">
        <f>IFERROR(VLOOKUP(CONCATENATE($A3396,"T"),'05 APU'!$1:$1048576,3,),"")</f>
        <v/>
      </c>
      <c r="E3396" s="89" t="str">
        <f>IFERROR(VLOOKUP(CONCATENATE($A3396,"T2"),'05 APU'!$1:$1048576,3,),"")</f>
        <v/>
      </c>
      <c r="F3396" s="89" t="str">
        <f>IFERROR(VLOOKUP(CONCATENATE($A3396,"T3"),'05 APU'!$1:$1048576,3,),"")</f>
        <v/>
      </c>
      <c r="G3396" s="350"/>
      <c r="H3396" s="351"/>
      <c r="I3396" s="90">
        <f>IFERROR((VLOOKUP(CONCATENATE($A3396,"D"),'05 APU'!$1:$1048576,9,)),0)</f>
        <v>0</v>
      </c>
      <c r="J3396" s="90">
        <f t="shared" si="107"/>
        <v>0</v>
      </c>
      <c r="K3396" s="297" t="str">
        <f>IFERROR(VLOOKUP(CONCATENATE($A3396,"C"),'05 APU'!$1:$1048576,9,),"")</f>
        <v/>
      </c>
      <c r="L3396" s="297" t="str">
        <f>IFERROR(VLOOKUP(CONCATENATE($A3396,"B"),'05 APU'!$1:$1048576,9,),"")</f>
        <v/>
      </c>
      <c r="M3396" s="297" t="str">
        <f>IFERROR(VLOOKUP(CONCATENATE($A3396,"A"),'05 APU'!$1:$1048576,9,),"")</f>
        <v/>
      </c>
      <c r="N3396" s="86"/>
      <c r="O3396" s="90">
        <f>IFERROR(VLOOKUP(CONCATENATE($A3396,"D"),'05 APU'!$T:$AB,9,),0)</f>
        <v>0</v>
      </c>
      <c r="P3396" s="90">
        <f t="shared" si="106"/>
        <v>0</v>
      </c>
      <c r="Q3396" s="90">
        <f>IFERROR(VLOOKUP(CONCATENATE($A3396,"C"),'05 APU'!$T:$AB,9,),0)</f>
        <v>0</v>
      </c>
      <c r="R3396" s="90">
        <f>IFERROR(VLOOKUP(CONCATENATE($A3396,"B"),'05 APU'!$T:$AB,9,),0)</f>
        <v>0</v>
      </c>
      <c r="S3396" s="90">
        <f>IFERROR(VLOOKUP(CONCATENATE($A3396,"A"),'05 APU'!$T:$AB,9,),0)</f>
        <v>0</v>
      </c>
    </row>
    <row r="3397" spans="1:19" x14ac:dyDescent="0.25">
      <c r="A3397" s="88">
        <v>3387</v>
      </c>
      <c r="B3397" s="347"/>
      <c r="C3397" s="348"/>
      <c r="D3397" s="89" t="str">
        <f>IFERROR(VLOOKUP(CONCATENATE($A3397,"T"),'05 APU'!$1:$1048576,3,),"")</f>
        <v/>
      </c>
      <c r="E3397" s="89" t="str">
        <f>IFERROR(VLOOKUP(CONCATENATE($A3397,"T2"),'05 APU'!$1:$1048576,3,),"")</f>
        <v/>
      </c>
      <c r="F3397" s="89" t="str">
        <f>IFERROR(VLOOKUP(CONCATENATE($A3397,"T3"),'05 APU'!$1:$1048576,3,),"")</f>
        <v/>
      </c>
      <c r="G3397" s="350"/>
      <c r="H3397" s="351"/>
      <c r="I3397" s="90">
        <f>IFERROR((VLOOKUP(CONCATENATE($A3397,"D"),'05 APU'!$1:$1048576,9,)),0)</f>
        <v>0</v>
      </c>
      <c r="J3397" s="90">
        <f t="shared" si="107"/>
        <v>0</v>
      </c>
      <c r="K3397" s="297" t="str">
        <f>IFERROR(VLOOKUP(CONCATENATE($A3397,"C"),'05 APU'!$1:$1048576,9,),"")</f>
        <v/>
      </c>
      <c r="L3397" s="297" t="str">
        <f>IFERROR(VLOOKUP(CONCATENATE($A3397,"B"),'05 APU'!$1:$1048576,9,),"")</f>
        <v/>
      </c>
      <c r="M3397" s="297" t="str">
        <f>IFERROR(VLOOKUP(CONCATENATE($A3397,"A"),'05 APU'!$1:$1048576,9,),"")</f>
        <v/>
      </c>
      <c r="N3397" s="86"/>
      <c r="O3397" s="90">
        <f>IFERROR(VLOOKUP(CONCATENATE($A3397,"D"),'05 APU'!$T:$AB,9,),0)</f>
        <v>0</v>
      </c>
      <c r="P3397" s="90">
        <f t="shared" si="106"/>
        <v>0</v>
      </c>
      <c r="Q3397" s="90">
        <f>IFERROR(VLOOKUP(CONCATENATE($A3397,"C"),'05 APU'!$T:$AB,9,),0)</f>
        <v>0</v>
      </c>
      <c r="R3397" s="90">
        <f>IFERROR(VLOOKUP(CONCATENATE($A3397,"B"),'05 APU'!$T:$AB,9,),0)</f>
        <v>0</v>
      </c>
      <c r="S3397" s="90">
        <f>IFERROR(VLOOKUP(CONCATENATE($A3397,"A"),'05 APU'!$T:$AB,9,),0)</f>
        <v>0</v>
      </c>
    </row>
    <row r="3398" spans="1:19" x14ac:dyDescent="0.25">
      <c r="A3398" s="88">
        <v>3388</v>
      </c>
      <c r="B3398" s="347"/>
      <c r="C3398" s="348"/>
      <c r="D3398" s="89" t="str">
        <f>IFERROR(VLOOKUP(CONCATENATE($A3398,"T"),'05 APU'!$1:$1048576,3,),"")</f>
        <v/>
      </c>
      <c r="E3398" s="89" t="str">
        <f>IFERROR(VLOOKUP(CONCATENATE($A3398,"T2"),'05 APU'!$1:$1048576,3,),"")</f>
        <v/>
      </c>
      <c r="F3398" s="89" t="str">
        <f>IFERROR(VLOOKUP(CONCATENATE($A3398,"T3"),'05 APU'!$1:$1048576,3,),"")</f>
        <v/>
      </c>
      <c r="G3398" s="350"/>
      <c r="H3398" s="351"/>
      <c r="I3398" s="90">
        <f>IFERROR((VLOOKUP(CONCATENATE($A3398,"D"),'05 APU'!$1:$1048576,9,)),0)</f>
        <v>0</v>
      </c>
      <c r="J3398" s="90">
        <f t="shared" si="107"/>
        <v>0</v>
      </c>
      <c r="K3398" s="297" t="str">
        <f>IFERROR(VLOOKUP(CONCATENATE($A3398,"C"),'05 APU'!$1:$1048576,9,),"")</f>
        <v/>
      </c>
      <c r="L3398" s="297" t="str">
        <f>IFERROR(VLOOKUP(CONCATENATE($A3398,"B"),'05 APU'!$1:$1048576,9,),"")</f>
        <v/>
      </c>
      <c r="M3398" s="297" t="str">
        <f>IFERROR(VLOOKUP(CONCATENATE($A3398,"A"),'05 APU'!$1:$1048576,9,),"")</f>
        <v/>
      </c>
      <c r="N3398" s="86"/>
      <c r="O3398" s="90">
        <f>IFERROR(VLOOKUP(CONCATENATE($A3398,"D"),'05 APU'!$T:$AB,9,),0)</f>
        <v>0</v>
      </c>
      <c r="P3398" s="90">
        <f t="shared" si="106"/>
        <v>0</v>
      </c>
      <c r="Q3398" s="90">
        <f>IFERROR(VLOOKUP(CONCATENATE($A3398,"C"),'05 APU'!$T:$AB,9,),0)</f>
        <v>0</v>
      </c>
      <c r="R3398" s="90">
        <f>IFERROR(VLOOKUP(CONCATENATE($A3398,"B"),'05 APU'!$T:$AB,9,),0)</f>
        <v>0</v>
      </c>
      <c r="S3398" s="90">
        <f>IFERROR(VLOOKUP(CONCATENATE($A3398,"A"),'05 APU'!$T:$AB,9,),0)</f>
        <v>0</v>
      </c>
    </row>
    <row r="3399" spans="1:19" x14ac:dyDescent="0.25">
      <c r="A3399" s="88">
        <v>3389</v>
      </c>
      <c r="B3399" s="347"/>
      <c r="C3399" s="348"/>
      <c r="D3399" s="89" t="str">
        <f>IFERROR(VLOOKUP(CONCATENATE($A3399,"T"),'05 APU'!$1:$1048576,3,),"")</f>
        <v/>
      </c>
      <c r="E3399" s="89" t="str">
        <f>IFERROR(VLOOKUP(CONCATENATE($A3399,"T2"),'05 APU'!$1:$1048576,3,),"")</f>
        <v/>
      </c>
      <c r="F3399" s="89" t="str">
        <f>IFERROR(VLOOKUP(CONCATENATE($A3399,"T3"),'05 APU'!$1:$1048576,3,),"")</f>
        <v/>
      </c>
      <c r="G3399" s="350"/>
      <c r="H3399" s="351"/>
      <c r="I3399" s="90">
        <f>IFERROR((VLOOKUP(CONCATENATE($A3399,"D"),'05 APU'!$1:$1048576,9,)),0)</f>
        <v>0</v>
      </c>
      <c r="J3399" s="90">
        <f t="shared" si="107"/>
        <v>0</v>
      </c>
      <c r="K3399" s="297" t="str">
        <f>IFERROR(VLOOKUP(CONCATENATE($A3399,"C"),'05 APU'!$1:$1048576,9,),"")</f>
        <v/>
      </c>
      <c r="L3399" s="297" t="str">
        <f>IFERROR(VLOOKUP(CONCATENATE($A3399,"B"),'05 APU'!$1:$1048576,9,),"")</f>
        <v/>
      </c>
      <c r="M3399" s="297" t="str">
        <f>IFERROR(VLOOKUP(CONCATENATE($A3399,"A"),'05 APU'!$1:$1048576,9,),"")</f>
        <v/>
      </c>
      <c r="N3399" s="86"/>
      <c r="O3399" s="90">
        <f>IFERROR(VLOOKUP(CONCATENATE($A3399,"D"),'05 APU'!$T:$AB,9,),0)</f>
        <v>0</v>
      </c>
      <c r="P3399" s="90">
        <f t="shared" si="106"/>
        <v>0</v>
      </c>
      <c r="Q3399" s="90">
        <f>IFERROR(VLOOKUP(CONCATENATE($A3399,"C"),'05 APU'!$T:$AB,9,),0)</f>
        <v>0</v>
      </c>
      <c r="R3399" s="90">
        <f>IFERROR(VLOOKUP(CONCATENATE($A3399,"B"),'05 APU'!$T:$AB,9,),0)</f>
        <v>0</v>
      </c>
      <c r="S3399" s="90">
        <f>IFERROR(VLOOKUP(CONCATENATE($A3399,"A"),'05 APU'!$T:$AB,9,),0)</f>
        <v>0</v>
      </c>
    </row>
    <row r="3400" spans="1:19" x14ac:dyDescent="0.25">
      <c r="A3400" s="88">
        <v>3390</v>
      </c>
      <c r="B3400" s="347"/>
      <c r="C3400" s="348"/>
      <c r="D3400" s="89" t="str">
        <f>IFERROR(VLOOKUP(CONCATENATE($A3400,"T"),'05 APU'!$1:$1048576,3,),"")</f>
        <v/>
      </c>
      <c r="E3400" s="89" t="str">
        <f>IFERROR(VLOOKUP(CONCATENATE($A3400,"T2"),'05 APU'!$1:$1048576,3,),"")</f>
        <v/>
      </c>
      <c r="F3400" s="89" t="str">
        <f>IFERROR(VLOOKUP(CONCATENATE($A3400,"T3"),'05 APU'!$1:$1048576,3,),"")</f>
        <v/>
      </c>
      <c r="G3400" s="350"/>
      <c r="H3400" s="351"/>
      <c r="I3400" s="90">
        <f>IFERROR((VLOOKUP(CONCATENATE($A3400,"D"),'05 APU'!$1:$1048576,9,)),0)</f>
        <v>0</v>
      </c>
      <c r="J3400" s="90">
        <f t="shared" si="107"/>
        <v>0</v>
      </c>
      <c r="K3400" s="297" t="str">
        <f>IFERROR(VLOOKUP(CONCATENATE($A3400,"C"),'05 APU'!$1:$1048576,9,),"")</f>
        <v/>
      </c>
      <c r="L3400" s="297" t="str">
        <f>IFERROR(VLOOKUP(CONCATENATE($A3400,"B"),'05 APU'!$1:$1048576,9,),"")</f>
        <v/>
      </c>
      <c r="M3400" s="297" t="str">
        <f>IFERROR(VLOOKUP(CONCATENATE($A3400,"A"),'05 APU'!$1:$1048576,9,),"")</f>
        <v/>
      </c>
      <c r="N3400" s="86"/>
      <c r="O3400" s="90">
        <f>IFERROR(VLOOKUP(CONCATENATE($A3400,"D"),'05 APU'!$T:$AB,9,),0)</f>
        <v>0</v>
      </c>
      <c r="P3400" s="90">
        <f t="shared" si="106"/>
        <v>0</v>
      </c>
      <c r="Q3400" s="90">
        <f>IFERROR(VLOOKUP(CONCATENATE($A3400,"C"),'05 APU'!$T:$AB,9,),0)</f>
        <v>0</v>
      </c>
      <c r="R3400" s="90">
        <f>IFERROR(VLOOKUP(CONCATENATE($A3400,"B"),'05 APU'!$T:$AB,9,),0)</f>
        <v>0</v>
      </c>
      <c r="S3400" s="90">
        <f>IFERROR(VLOOKUP(CONCATENATE($A3400,"A"),'05 APU'!$T:$AB,9,),0)</f>
        <v>0</v>
      </c>
    </row>
    <row r="3401" spans="1:19" x14ac:dyDescent="0.25">
      <c r="A3401" s="88">
        <v>3391</v>
      </c>
      <c r="B3401" s="347"/>
      <c r="C3401" s="348"/>
      <c r="D3401" s="89" t="str">
        <f>IFERROR(VLOOKUP(CONCATENATE($A3401,"T"),'05 APU'!$1:$1048576,3,),"")</f>
        <v/>
      </c>
      <c r="E3401" s="89" t="str">
        <f>IFERROR(VLOOKUP(CONCATENATE($A3401,"T2"),'05 APU'!$1:$1048576,3,),"")</f>
        <v/>
      </c>
      <c r="F3401" s="89" t="str">
        <f>IFERROR(VLOOKUP(CONCATENATE($A3401,"T3"),'05 APU'!$1:$1048576,3,),"")</f>
        <v/>
      </c>
      <c r="G3401" s="350"/>
      <c r="H3401" s="351"/>
      <c r="I3401" s="90">
        <f>IFERROR((VLOOKUP(CONCATENATE($A3401,"D"),'05 APU'!$1:$1048576,9,)),0)</f>
        <v>0</v>
      </c>
      <c r="J3401" s="90">
        <f t="shared" si="107"/>
        <v>0</v>
      </c>
      <c r="K3401" s="297" t="str">
        <f>IFERROR(VLOOKUP(CONCATENATE($A3401,"C"),'05 APU'!$1:$1048576,9,),"")</f>
        <v/>
      </c>
      <c r="L3401" s="297" t="str">
        <f>IFERROR(VLOOKUP(CONCATENATE($A3401,"B"),'05 APU'!$1:$1048576,9,),"")</f>
        <v/>
      </c>
      <c r="M3401" s="297" t="str">
        <f>IFERROR(VLOOKUP(CONCATENATE($A3401,"A"),'05 APU'!$1:$1048576,9,),"")</f>
        <v/>
      </c>
      <c r="N3401" s="86"/>
      <c r="O3401" s="90">
        <f>IFERROR(VLOOKUP(CONCATENATE($A3401,"D"),'05 APU'!$T:$AB,9,),0)</f>
        <v>0</v>
      </c>
      <c r="P3401" s="90">
        <f t="shared" si="106"/>
        <v>0</v>
      </c>
      <c r="Q3401" s="90">
        <f>IFERROR(VLOOKUP(CONCATENATE($A3401,"C"),'05 APU'!$T:$AB,9,),0)</f>
        <v>0</v>
      </c>
      <c r="R3401" s="90">
        <f>IFERROR(VLOOKUP(CONCATENATE($A3401,"B"),'05 APU'!$T:$AB,9,),0)</f>
        <v>0</v>
      </c>
      <c r="S3401" s="90">
        <f>IFERROR(VLOOKUP(CONCATENATE($A3401,"A"),'05 APU'!$T:$AB,9,),0)</f>
        <v>0</v>
      </c>
    </row>
    <row r="3402" spans="1:19" x14ac:dyDescent="0.25">
      <c r="A3402" s="88">
        <v>3392</v>
      </c>
      <c r="B3402" s="347"/>
      <c r="C3402" s="348"/>
      <c r="D3402" s="89" t="str">
        <f>IFERROR(VLOOKUP(CONCATENATE($A3402,"T"),'05 APU'!$1:$1048576,3,),"")</f>
        <v/>
      </c>
      <c r="E3402" s="89" t="str">
        <f>IFERROR(VLOOKUP(CONCATENATE($A3402,"T2"),'05 APU'!$1:$1048576,3,),"")</f>
        <v/>
      </c>
      <c r="F3402" s="89" t="str">
        <f>IFERROR(VLOOKUP(CONCATENATE($A3402,"T3"),'05 APU'!$1:$1048576,3,),"")</f>
        <v/>
      </c>
      <c r="G3402" s="350"/>
      <c r="H3402" s="351"/>
      <c r="I3402" s="90">
        <f>IFERROR((VLOOKUP(CONCATENATE($A3402,"D"),'05 APU'!$1:$1048576,9,)),0)</f>
        <v>0</v>
      </c>
      <c r="J3402" s="90">
        <f t="shared" si="107"/>
        <v>0</v>
      </c>
      <c r="K3402" s="297" t="str">
        <f>IFERROR(VLOOKUP(CONCATENATE($A3402,"C"),'05 APU'!$1:$1048576,9,),"")</f>
        <v/>
      </c>
      <c r="L3402" s="297" t="str">
        <f>IFERROR(VLOOKUP(CONCATENATE($A3402,"B"),'05 APU'!$1:$1048576,9,),"")</f>
        <v/>
      </c>
      <c r="M3402" s="297" t="str">
        <f>IFERROR(VLOOKUP(CONCATENATE($A3402,"A"),'05 APU'!$1:$1048576,9,),"")</f>
        <v/>
      </c>
      <c r="N3402" s="86"/>
      <c r="O3402" s="90">
        <f>IFERROR(VLOOKUP(CONCATENATE($A3402,"D"),'05 APU'!$T:$AB,9,),0)</f>
        <v>0</v>
      </c>
      <c r="P3402" s="90">
        <f t="shared" si="106"/>
        <v>0</v>
      </c>
      <c r="Q3402" s="90">
        <f>IFERROR(VLOOKUP(CONCATENATE($A3402,"C"),'05 APU'!$T:$AB,9,),0)</f>
        <v>0</v>
      </c>
      <c r="R3402" s="90">
        <f>IFERROR(VLOOKUP(CONCATENATE($A3402,"B"),'05 APU'!$T:$AB,9,),0)</f>
        <v>0</v>
      </c>
      <c r="S3402" s="90">
        <f>IFERROR(VLOOKUP(CONCATENATE($A3402,"A"),'05 APU'!$T:$AB,9,),0)</f>
        <v>0</v>
      </c>
    </row>
    <row r="3403" spans="1:19" x14ac:dyDescent="0.25">
      <c r="A3403" s="88">
        <v>3393</v>
      </c>
      <c r="B3403" s="347"/>
      <c r="C3403" s="348"/>
      <c r="D3403" s="89" t="str">
        <f>IFERROR(VLOOKUP(CONCATENATE($A3403,"T"),'05 APU'!$1:$1048576,3,),"")</f>
        <v/>
      </c>
      <c r="E3403" s="89" t="str">
        <f>IFERROR(VLOOKUP(CONCATENATE($A3403,"T2"),'05 APU'!$1:$1048576,3,),"")</f>
        <v/>
      </c>
      <c r="F3403" s="89" t="str">
        <f>IFERROR(VLOOKUP(CONCATENATE($A3403,"T3"),'05 APU'!$1:$1048576,3,),"")</f>
        <v/>
      </c>
      <c r="G3403" s="350"/>
      <c r="H3403" s="351"/>
      <c r="I3403" s="90">
        <f>IFERROR((VLOOKUP(CONCATENATE($A3403,"D"),'05 APU'!$1:$1048576,9,)),0)</f>
        <v>0</v>
      </c>
      <c r="J3403" s="90">
        <f t="shared" si="107"/>
        <v>0</v>
      </c>
      <c r="K3403" s="297" t="str">
        <f>IFERROR(VLOOKUP(CONCATENATE($A3403,"C"),'05 APU'!$1:$1048576,9,),"")</f>
        <v/>
      </c>
      <c r="L3403" s="297" t="str">
        <f>IFERROR(VLOOKUP(CONCATENATE($A3403,"B"),'05 APU'!$1:$1048576,9,),"")</f>
        <v/>
      </c>
      <c r="M3403" s="297" t="str">
        <f>IFERROR(VLOOKUP(CONCATENATE($A3403,"A"),'05 APU'!$1:$1048576,9,),"")</f>
        <v/>
      </c>
      <c r="N3403" s="86"/>
      <c r="O3403" s="90">
        <f>IFERROR(VLOOKUP(CONCATENATE($A3403,"D"),'05 APU'!$T:$AB,9,),0)</f>
        <v>0</v>
      </c>
      <c r="P3403" s="90">
        <f t="shared" ref="P3403:P3466" si="108">IFERROR($O3403*$H3403,0)</f>
        <v>0</v>
      </c>
      <c r="Q3403" s="90">
        <f>IFERROR(VLOOKUP(CONCATENATE($A3403,"C"),'05 APU'!$T:$AB,9,),0)</f>
        <v>0</v>
      </c>
      <c r="R3403" s="90">
        <f>IFERROR(VLOOKUP(CONCATENATE($A3403,"B"),'05 APU'!$T:$AB,9,),0)</f>
        <v>0</v>
      </c>
      <c r="S3403" s="90">
        <f>IFERROR(VLOOKUP(CONCATENATE($A3403,"A"),'05 APU'!$T:$AB,9,),0)</f>
        <v>0</v>
      </c>
    </row>
    <row r="3404" spans="1:19" x14ac:dyDescent="0.25">
      <c r="A3404" s="88">
        <v>3394</v>
      </c>
      <c r="B3404" s="347"/>
      <c r="C3404" s="348"/>
      <c r="D3404" s="89" t="str">
        <f>IFERROR(VLOOKUP(CONCATENATE($A3404,"T"),'05 APU'!$1:$1048576,3,),"")</f>
        <v/>
      </c>
      <c r="E3404" s="89" t="str">
        <f>IFERROR(VLOOKUP(CONCATENATE($A3404,"T2"),'05 APU'!$1:$1048576,3,),"")</f>
        <v/>
      </c>
      <c r="F3404" s="89" t="str">
        <f>IFERROR(VLOOKUP(CONCATENATE($A3404,"T3"),'05 APU'!$1:$1048576,3,),"")</f>
        <v/>
      </c>
      <c r="G3404" s="350"/>
      <c r="H3404" s="351"/>
      <c r="I3404" s="90">
        <f>IFERROR((VLOOKUP(CONCATENATE($A3404,"D"),'05 APU'!$1:$1048576,9,)),0)</f>
        <v>0</v>
      </c>
      <c r="J3404" s="90">
        <f t="shared" si="107"/>
        <v>0</v>
      </c>
      <c r="K3404" s="297" t="str">
        <f>IFERROR(VLOOKUP(CONCATENATE($A3404,"C"),'05 APU'!$1:$1048576,9,),"")</f>
        <v/>
      </c>
      <c r="L3404" s="297" t="str">
        <f>IFERROR(VLOOKUP(CONCATENATE($A3404,"B"),'05 APU'!$1:$1048576,9,),"")</f>
        <v/>
      </c>
      <c r="M3404" s="297" t="str">
        <f>IFERROR(VLOOKUP(CONCATENATE($A3404,"A"),'05 APU'!$1:$1048576,9,),"")</f>
        <v/>
      </c>
      <c r="N3404" s="86"/>
      <c r="O3404" s="90">
        <f>IFERROR(VLOOKUP(CONCATENATE($A3404,"D"),'05 APU'!$T:$AB,9,),0)</f>
        <v>0</v>
      </c>
      <c r="P3404" s="90">
        <f t="shared" si="108"/>
        <v>0</v>
      </c>
      <c r="Q3404" s="90">
        <f>IFERROR(VLOOKUP(CONCATENATE($A3404,"C"),'05 APU'!$T:$AB,9,),0)</f>
        <v>0</v>
      </c>
      <c r="R3404" s="90">
        <f>IFERROR(VLOOKUP(CONCATENATE($A3404,"B"),'05 APU'!$T:$AB,9,),0)</f>
        <v>0</v>
      </c>
      <c r="S3404" s="90">
        <f>IFERROR(VLOOKUP(CONCATENATE($A3404,"A"),'05 APU'!$T:$AB,9,),0)</f>
        <v>0</v>
      </c>
    </row>
    <row r="3405" spans="1:19" x14ac:dyDescent="0.25">
      <c r="A3405" s="88">
        <v>3395</v>
      </c>
      <c r="B3405" s="347"/>
      <c r="C3405" s="348"/>
      <c r="D3405" s="89" t="str">
        <f>IFERROR(VLOOKUP(CONCATENATE($A3405,"T"),'05 APU'!$1:$1048576,3,),"")</f>
        <v/>
      </c>
      <c r="E3405" s="89" t="str">
        <f>IFERROR(VLOOKUP(CONCATENATE($A3405,"T2"),'05 APU'!$1:$1048576,3,),"")</f>
        <v/>
      </c>
      <c r="F3405" s="89" t="str">
        <f>IFERROR(VLOOKUP(CONCATENATE($A3405,"T3"),'05 APU'!$1:$1048576,3,),"")</f>
        <v/>
      </c>
      <c r="G3405" s="350"/>
      <c r="H3405" s="351"/>
      <c r="I3405" s="90">
        <f>IFERROR((VLOOKUP(CONCATENATE($A3405,"D"),'05 APU'!$1:$1048576,9,)),0)</f>
        <v>0</v>
      </c>
      <c r="J3405" s="90">
        <f t="shared" si="107"/>
        <v>0</v>
      </c>
      <c r="K3405" s="297" t="str">
        <f>IFERROR(VLOOKUP(CONCATENATE($A3405,"C"),'05 APU'!$1:$1048576,9,),"")</f>
        <v/>
      </c>
      <c r="L3405" s="297" t="str">
        <f>IFERROR(VLOOKUP(CONCATENATE($A3405,"B"),'05 APU'!$1:$1048576,9,),"")</f>
        <v/>
      </c>
      <c r="M3405" s="297" t="str">
        <f>IFERROR(VLOOKUP(CONCATENATE($A3405,"A"),'05 APU'!$1:$1048576,9,),"")</f>
        <v/>
      </c>
      <c r="N3405" s="86"/>
      <c r="O3405" s="90">
        <f>IFERROR(VLOOKUP(CONCATENATE($A3405,"D"),'05 APU'!$T:$AB,9,),0)</f>
        <v>0</v>
      </c>
      <c r="P3405" s="90">
        <f t="shared" si="108"/>
        <v>0</v>
      </c>
      <c r="Q3405" s="90">
        <f>IFERROR(VLOOKUP(CONCATENATE($A3405,"C"),'05 APU'!$T:$AB,9,),0)</f>
        <v>0</v>
      </c>
      <c r="R3405" s="90">
        <f>IFERROR(VLOOKUP(CONCATENATE($A3405,"B"),'05 APU'!$T:$AB,9,),0)</f>
        <v>0</v>
      </c>
      <c r="S3405" s="90">
        <f>IFERROR(VLOOKUP(CONCATENATE($A3405,"A"),'05 APU'!$T:$AB,9,),0)</f>
        <v>0</v>
      </c>
    </row>
    <row r="3406" spans="1:19" x14ac:dyDescent="0.25">
      <c r="A3406" s="88">
        <v>3396</v>
      </c>
      <c r="B3406" s="347"/>
      <c r="C3406" s="348"/>
      <c r="D3406" s="89" t="str">
        <f>IFERROR(VLOOKUP(CONCATENATE($A3406,"T"),'05 APU'!$1:$1048576,3,),"")</f>
        <v/>
      </c>
      <c r="E3406" s="89" t="str">
        <f>IFERROR(VLOOKUP(CONCATENATE($A3406,"T2"),'05 APU'!$1:$1048576,3,),"")</f>
        <v/>
      </c>
      <c r="F3406" s="89" t="str">
        <f>IFERROR(VLOOKUP(CONCATENATE($A3406,"T3"),'05 APU'!$1:$1048576,3,),"")</f>
        <v/>
      </c>
      <c r="G3406" s="350"/>
      <c r="H3406" s="351"/>
      <c r="I3406" s="90">
        <f>IFERROR((VLOOKUP(CONCATENATE($A3406,"D"),'05 APU'!$1:$1048576,9,)),0)</f>
        <v>0</v>
      </c>
      <c r="J3406" s="90">
        <f t="shared" si="107"/>
        <v>0</v>
      </c>
      <c r="K3406" s="297" t="str">
        <f>IFERROR(VLOOKUP(CONCATENATE($A3406,"C"),'05 APU'!$1:$1048576,9,),"")</f>
        <v/>
      </c>
      <c r="L3406" s="297" t="str">
        <f>IFERROR(VLOOKUP(CONCATENATE($A3406,"B"),'05 APU'!$1:$1048576,9,),"")</f>
        <v/>
      </c>
      <c r="M3406" s="297" t="str">
        <f>IFERROR(VLOOKUP(CONCATENATE($A3406,"A"),'05 APU'!$1:$1048576,9,),"")</f>
        <v/>
      </c>
      <c r="N3406" s="86"/>
      <c r="O3406" s="90">
        <f>IFERROR(VLOOKUP(CONCATENATE($A3406,"D"),'05 APU'!$T:$AB,9,),0)</f>
        <v>0</v>
      </c>
      <c r="P3406" s="90">
        <f t="shared" si="108"/>
        <v>0</v>
      </c>
      <c r="Q3406" s="90">
        <f>IFERROR(VLOOKUP(CONCATENATE($A3406,"C"),'05 APU'!$T:$AB,9,),0)</f>
        <v>0</v>
      </c>
      <c r="R3406" s="90">
        <f>IFERROR(VLOOKUP(CONCATENATE($A3406,"B"),'05 APU'!$T:$AB,9,),0)</f>
        <v>0</v>
      </c>
      <c r="S3406" s="90">
        <f>IFERROR(VLOOKUP(CONCATENATE($A3406,"A"),'05 APU'!$T:$AB,9,),0)</f>
        <v>0</v>
      </c>
    </row>
    <row r="3407" spans="1:19" x14ac:dyDescent="0.25">
      <c r="A3407" s="88">
        <v>3397</v>
      </c>
      <c r="B3407" s="347"/>
      <c r="C3407" s="348"/>
      <c r="D3407" s="89" t="str">
        <f>IFERROR(VLOOKUP(CONCATENATE($A3407,"T"),'05 APU'!$1:$1048576,3,),"")</f>
        <v/>
      </c>
      <c r="E3407" s="89" t="str">
        <f>IFERROR(VLOOKUP(CONCATENATE($A3407,"T2"),'05 APU'!$1:$1048576,3,),"")</f>
        <v/>
      </c>
      <c r="F3407" s="89" t="str">
        <f>IFERROR(VLOOKUP(CONCATENATE($A3407,"T3"),'05 APU'!$1:$1048576,3,),"")</f>
        <v/>
      </c>
      <c r="G3407" s="350"/>
      <c r="H3407" s="351"/>
      <c r="I3407" s="90">
        <f>IFERROR((VLOOKUP(CONCATENATE($A3407,"D"),'05 APU'!$1:$1048576,9,)),0)</f>
        <v>0</v>
      </c>
      <c r="J3407" s="90">
        <f t="shared" si="107"/>
        <v>0</v>
      </c>
      <c r="K3407" s="297" t="str">
        <f>IFERROR(VLOOKUP(CONCATENATE($A3407,"C"),'05 APU'!$1:$1048576,9,),"")</f>
        <v/>
      </c>
      <c r="L3407" s="297" t="str">
        <f>IFERROR(VLOOKUP(CONCATENATE($A3407,"B"),'05 APU'!$1:$1048576,9,),"")</f>
        <v/>
      </c>
      <c r="M3407" s="297" t="str">
        <f>IFERROR(VLOOKUP(CONCATENATE($A3407,"A"),'05 APU'!$1:$1048576,9,),"")</f>
        <v/>
      </c>
      <c r="N3407" s="86"/>
      <c r="O3407" s="90">
        <f>IFERROR(VLOOKUP(CONCATENATE($A3407,"D"),'05 APU'!$T:$AB,9,),0)</f>
        <v>0</v>
      </c>
      <c r="P3407" s="90">
        <f t="shared" si="108"/>
        <v>0</v>
      </c>
      <c r="Q3407" s="90">
        <f>IFERROR(VLOOKUP(CONCATENATE($A3407,"C"),'05 APU'!$T:$AB,9,),0)</f>
        <v>0</v>
      </c>
      <c r="R3407" s="90">
        <f>IFERROR(VLOOKUP(CONCATENATE($A3407,"B"),'05 APU'!$T:$AB,9,),0)</f>
        <v>0</v>
      </c>
      <c r="S3407" s="90">
        <f>IFERROR(VLOOKUP(CONCATENATE($A3407,"A"),'05 APU'!$T:$AB,9,),0)</f>
        <v>0</v>
      </c>
    </row>
    <row r="3408" spans="1:19" x14ac:dyDescent="0.25">
      <c r="A3408" s="88">
        <v>3398</v>
      </c>
      <c r="B3408" s="347"/>
      <c r="C3408" s="348"/>
      <c r="D3408" s="89" t="str">
        <f>IFERROR(VLOOKUP(CONCATENATE($A3408,"T"),'05 APU'!$1:$1048576,3,),"")</f>
        <v/>
      </c>
      <c r="E3408" s="89" t="str">
        <f>IFERROR(VLOOKUP(CONCATENATE($A3408,"T2"),'05 APU'!$1:$1048576,3,),"")</f>
        <v/>
      </c>
      <c r="F3408" s="89" t="str">
        <f>IFERROR(VLOOKUP(CONCATENATE($A3408,"T3"),'05 APU'!$1:$1048576,3,),"")</f>
        <v/>
      </c>
      <c r="G3408" s="350"/>
      <c r="H3408" s="351"/>
      <c r="I3408" s="90">
        <f>IFERROR((VLOOKUP(CONCATENATE($A3408,"D"),'05 APU'!$1:$1048576,9,)),0)</f>
        <v>0</v>
      </c>
      <c r="J3408" s="90">
        <f t="shared" si="107"/>
        <v>0</v>
      </c>
      <c r="K3408" s="297" t="str">
        <f>IFERROR(VLOOKUP(CONCATENATE($A3408,"C"),'05 APU'!$1:$1048576,9,),"")</f>
        <v/>
      </c>
      <c r="L3408" s="297" t="str">
        <f>IFERROR(VLOOKUP(CONCATENATE($A3408,"B"),'05 APU'!$1:$1048576,9,),"")</f>
        <v/>
      </c>
      <c r="M3408" s="297" t="str">
        <f>IFERROR(VLOOKUP(CONCATENATE($A3408,"A"),'05 APU'!$1:$1048576,9,),"")</f>
        <v/>
      </c>
      <c r="N3408" s="86"/>
      <c r="O3408" s="90">
        <f>IFERROR(VLOOKUP(CONCATENATE($A3408,"D"),'05 APU'!$T:$AB,9,),0)</f>
        <v>0</v>
      </c>
      <c r="P3408" s="90">
        <f t="shared" si="108"/>
        <v>0</v>
      </c>
      <c r="Q3408" s="90">
        <f>IFERROR(VLOOKUP(CONCATENATE($A3408,"C"),'05 APU'!$T:$AB,9,),0)</f>
        <v>0</v>
      </c>
      <c r="R3408" s="90">
        <f>IFERROR(VLOOKUP(CONCATENATE($A3408,"B"),'05 APU'!$T:$AB,9,),0)</f>
        <v>0</v>
      </c>
      <c r="S3408" s="90">
        <f>IFERROR(VLOOKUP(CONCATENATE($A3408,"A"),'05 APU'!$T:$AB,9,),0)</f>
        <v>0</v>
      </c>
    </row>
    <row r="3409" spans="1:19" x14ac:dyDescent="0.25">
      <c r="A3409" s="88">
        <v>3399</v>
      </c>
      <c r="B3409" s="347"/>
      <c r="C3409" s="348"/>
      <c r="D3409" s="89" t="str">
        <f>IFERROR(VLOOKUP(CONCATENATE($A3409,"T"),'05 APU'!$1:$1048576,3,),"")</f>
        <v/>
      </c>
      <c r="E3409" s="89" t="str">
        <f>IFERROR(VLOOKUP(CONCATENATE($A3409,"T2"),'05 APU'!$1:$1048576,3,),"")</f>
        <v/>
      </c>
      <c r="F3409" s="89" t="str">
        <f>IFERROR(VLOOKUP(CONCATENATE($A3409,"T3"),'05 APU'!$1:$1048576,3,),"")</f>
        <v/>
      </c>
      <c r="G3409" s="350"/>
      <c r="H3409" s="351"/>
      <c r="I3409" s="90">
        <f>IFERROR((VLOOKUP(CONCATENATE($A3409,"D"),'05 APU'!$1:$1048576,9,)),0)</f>
        <v>0</v>
      </c>
      <c r="J3409" s="90">
        <f t="shared" si="107"/>
        <v>0</v>
      </c>
      <c r="K3409" s="297" t="str">
        <f>IFERROR(VLOOKUP(CONCATENATE($A3409,"C"),'05 APU'!$1:$1048576,9,),"")</f>
        <v/>
      </c>
      <c r="L3409" s="297" t="str">
        <f>IFERROR(VLOOKUP(CONCATENATE($A3409,"B"),'05 APU'!$1:$1048576,9,),"")</f>
        <v/>
      </c>
      <c r="M3409" s="297" t="str">
        <f>IFERROR(VLOOKUP(CONCATENATE($A3409,"A"),'05 APU'!$1:$1048576,9,),"")</f>
        <v/>
      </c>
      <c r="N3409" s="86"/>
      <c r="O3409" s="90">
        <f>IFERROR(VLOOKUP(CONCATENATE($A3409,"D"),'05 APU'!$T:$AB,9,),0)</f>
        <v>0</v>
      </c>
      <c r="P3409" s="90">
        <f t="shared" si="108"/>
        <v>0</v>
      </c>
      <c r="Q3409" s="90">
        <f>IFERROR(VLOOKUP(CONCATENATE($A3409,"C"),'05 APU'!$T:$AB,9,),0)</f>
        <v>0</v>
      </c>
      <c r="R3409" s="90">
        <f>IFERROR(VLOOKUP(CONCATENATE($A3409,"B"),'05 APU'!$T:$AB,9,),0)</f>
        <v>0</v>
      </c>
      <c r="S3409" s="90">
        <f>IFERROR(VLOOKUP(CONCATENATE($A3409,"A"),'05 APU'!$T:$AB,9,),0)</f>
        <v>0</v>
      </c>
    </row>
    <row r="3410" spans="1:19" x14ac:dyDescent="0.25">
      <c r="A3410" s="88">
        <v>3400</v>
      </c>
      <c r="B3410" s="347"/>
      <c r="C3410" s="348"/>
      <c r="D3410" s="89" t="str">
        <f>IFERROR(VLOOKUP(CONCATENATE($A3410,"T"),'05 APU'!$1:$1048576,3,),"")</f>
        <v/>
      </c>
      <c r="E3410" s="89" t="str">
        <f>IFERROR(VLOOKUP(CONCATENATE($A3410,"T2"),'05 APU'!$1:$1048576,3,),"")</f>
        <v/>
      </c>
      <c r="F3410" s="89" t="str">
        <f>IFERROR(VLOOKUP(CONCATENATE($A3410,"T3"),'05 APU'!$1:$1048576,3,),"")</f>
        <v/>
      </c>
      <c r="G3410" s="350"/>
      <c r="H3410" s="351"/>
      <c r="I3410" s="90">
        <f>IFERROR((VLOOKUP(CONCATENATE($A3410,"D"),'05 APU'!$1:$1048576,9,)),0)</f>
        <v>0</v>
      </c>
      <c r="J3410" s="90">
        <f t="shared" si="107"/>
        <v>0</v>
      </c>
      <c r="K3410" s="297" t="str">
        <f>IFERROR(VLOOKUP(CONCATENATE($A3410,"C"),'05 APU'!$1:$1048576,9,),"")</f>
        <v/>
      </c>
      <c r="L3410" s="297" t="str">
        <f>IFERROR(VLOOKUP(CONCATENATE($A3410,"B"),'05 APU'!$1:$1048576,9,),"")</f>
        <v/>
      </c>
      <c r="M3410" s="297" t="str">
        <f>IFERROR(VLOOKUP(CONCATENATE($A3410,"A"),'05 APU'!$1:$1048576,9,),"")</f>
        <v/>
      </c>
      <c r="N3410" s="86"/>
      <c r="O3410" s="90">
        <f>IFERROR(VLOOKUP(CONCATENATE($A3410,"D"),'05 APU'!$T:$AB,9,),0)</f>
        <v>0</v>
      </c>
      <c r="P3410" s="90">
        <f t="shared" si="108"/>
        <v>0</v>
      </c>
      <c r="Q3410" s="90">
        <f>IFERROR(VLOOKUP(CONCATENATE($A3410,"C"),'05 APU'!$T:$AB,9,),0)</f>
        <v>0</v>
      </c>
      <c r="R3410" s="90">
        <f>IFERROR(VLOOKUP(CONCATENATE($A3410,"B"),'05 APU'!$T:$AB,9,),0)</f>
        <v>0</v>
      </c>
      <c r="S3410" s="90">
        <f>IFERROR(VLOOKUP(CONCATENATE($A3410,"A"),'05 APU'!$T:$AB,9,),0)</f>
        <v>0</v>
      </c>
    </row>
    <row r="3411" spans="1:19" x14ac:dyDescent="0.25">
      <c r="A3411" s="88">
        <v>3401</v>
      </c>
      <c r="B3411" s="347"/>
      <c r="C3411" s="348"/>
      <c r="D3411" s="89" t="str">
        <f>IFERROR(VLOOKUP(CONCATENATE($A3411,"T"),'05 APU'!$1:$1048576,3,),"")</f>
        <v/>
      </c>
      <c r="E3411" s="89" t="str">
        <f>IFERROR(VLOOKUP(CONCATENATE($A3411,"T2"),'05 APU'!$1:$1048576,3,),"")</f>
        <v/>
      </c>
      <c r="F3411" s="89" t="str">
        <f>IFERROR(VLOOKUP(CONCATENATE($A3411,"T3"),'05 APU'!$1:$1048576,3,),"")</f>
        <v/>
      </c>
      <c r="G3411" s="350"/>
      <c r="H3411" s="351"/>
      <c r="I3411" s="90">
        <f>IFERROR((VLOOKUP(CONCATENATE($A3411,"D"),'05 APU'!$1:$1048576,9,)),0)</f>
        <v>0</v>
      </c>
      <c r="J3411" s="90">
        <f t="shared" si="107"/>
        <v>0</v>
      </c>
      <c r="K3411" s="297" t="str">
        <f>IFERROR(VLOOKUP(CONCATENATE($A3411,"C"),'05 APU'!$1:$1048576,9,),"")</f>
        <v/>
      </c>
      <c r="L3411" s="297" t="str">
        <f>IFERROR(VLOOKUP(CONCATENATE($A3411,"B"),'05 APU'!$1:$1048576,9,),"")</f>
        <v/>
      </c>
      <c r="M3411" s="297" t="str">
        <f>IFERROR(VLOOKUP(CONCATENATE($A3411,"A"),'05 APU'!$1:$1048576,9,),"")</f>
        <v/>
      </c>
      <c r="N3411" s="86"/>
      <c r="O3411" s="90">
        <f>IFERROR(VLOOKUP(CONCATENATE($A3411,"D"),'05 APU'!$T:$AB,9,),0)</f>
        <v>0</v>
      </c>
      <c r="P3411" s="90">
        <f t="shared" si="108"/>
        <v>0</v>
      </c>
      <c r="Q3411" s="90">
        <f>IFERROR(VLOOKUP(CONCATENATE($A3411,"C"),'05 APU'!$T:$AB,9,),0)</f>
        <v>0</v>
      </c>
      <c r="R3411" s="90">
        <f>IFERROR(VLOOKUP(CONCATENATE($A3411,"B"),'05 APU'!$T:$AB,9,),0)</f>
        <v>0</v>
      </c>
      <c r="S3411" s="90">
        <f>IFERROR(VLOOKUP(CONCATENATE($A3411,"A"),'05 APU'!$T:$AB,9,),0)</f>
        <v>0</v>
      </c>
    </row>
    <row r="3412" spans="1:19" x14ac:dyDescent="0.25">
      <c r="A3412" s="88">
        <v>3402</v>
      </c>
      <c r="B3412" s="347"/>
      <c r="C3412" s="348"/>
      <c r="D3412" s="89" t="str">
        <f>IFERROR(VLOOKUP(CONCATENATE($A3412,"T"),'05 APU'!$1:$1048576,3,),"")</f>
        <v/>
      </c>
      <c r="E3412" s="89" t="str">
        <f>IFERROR(VLOOKUP(CONCATENATE($A3412,"T2"),'05 APU'!$1:$1048576,3,),"")</f>
        <v/>
      </c>
      <c r="F3412" s="89" t="str">
        <f>IFERROR(VLOOKUP(CONCATENATE($A3412,"T3"),'05 APU'!$1:$1048576,3,),"")</f>
        <v/>
      </c>
      <c r="G3412" s="350"/>
      <c r="H3412" s="351"/>
      <c r="I3412" s="90">
        <f>IFERROR((VLOOKUP(CONCATENATE($A3412,"D"),'05 APU'!$1:$1048576,9,)),0)</f>
        <v>0</v>
      </c>
      <c r="J3412" s="90">
        <f t="shared" si="107"/>
        <v>0</v>
      </c>
      <c r="K3412" s="297" t="str">
        <f>IFERROR(VLOOKUP(CONCATENATE($A3412,"C"),'05 APU'!$1:$1048576,9,),"")</f>
        <v/>
      </c>
      <c r="L3412" s="297" t="str">
        <f>IFERROR(VLOOKUP(CONCATENATE($A3412,"B"),'05 APU'!$1:$1048576,9,),"")</f>
        <v/>
      </c>
      <c r="M3412" s="297" t="str">
        <f>IFERROR(VLOOKUP(CONCATENATE($A3412,"A"),'05 APU'!$1:$1048576,9,),"")</f>
        <v/>
      </c>
      <c r="N3412" s="86"/>
      <c r="O3412" s="90">
        <f>IFERROR(VLOOKUP(CONCATENATE($A3412,"D"),'05 APU'!$T:$AB,9,),0)</f>
        <v>0</v>
      </c>
      <c r="P3412" s="90">
        <f t="shared" si="108"/>
        <v>0</v>
      </c>
      <c r="Q3412" s="90">
        <f>IFERROR(VLOOKUP(CONCATENATE($A3412,"C"),'05 APU'!$T:$AB,9,),0)</f>
        <v>0</v>
      </c>
      <c r="R3412" s="90">
        <f>IFERROR(VLOOKUP(CONCATENATE($A3412,"B"),'05 APU'!$T:$AB,9,),0)</f>
        <v>0</v>
      </c>
      <c r="S3412" s="90">
        <f>IFERROR(VLOOKUP(CONCATENATE($A3412,"A"),'05 APU'!$T:$AB,9,),0)</f>
        <v>0</v>
      </c>
    </row>
    <row r="3413" spans="1:19" x14ac:dyDescent="0.25">
      <c r="A3413" s="88">
        <v>3403</v>
      </c>
      <c r="B3413" s="347"/>
      <c r="C3413" s="348"/>
      <c r="D3413" s="89" t="str">
        <f>IFERROR(VLOOKUP(CONCATENATE($A3413,"T"),'05 APU'!$1:$1048576,3,),"")</f>
        <v/>
      </c>
      <c r="E3413" s="89" t="str">
        <f>IFERROR(VLOOKUP(CONCATENATE($A3413,"T2"),'05 APU'!$1:$1048576,3,),"")</f>
        <v/>
      </c>
      <c r="F3413" s="89" t="str">
        <f>IFERROR(VLOOKUP(CONCATENATE($A3413,"T3"),'05 APU'!$1:$1048576,3,),"")</f>
        <v/>
      </c>
      <c r="G3413" s="350"/>
      <c r="H3413" s="351"/>
      <c r="I3413" s="90">
        <f>IFERROR((VLOOKUP(CONCATENATE($A3413,"D"),'05 APU'!$1:$1048576,9,)),0)</f>
        <v>0</v>
      </c>
      <c r="J3413" s="90">
        <f t="shared" si="107"/>
        <v>0</v>
      </c>
      <c r="K3413" s="297" t="str">
        <f>IFERROR(VLOOKUP(CONCATENATE($A3413,"C"),'05 APU'!$1:$1048576,9,),"")</f>
        <v/>
      </c>
      <c r="L3413" s="297" t="str">
        <f>IFERROR(VLOOKUP(CONCATENATE($A3413,"B"),'05 APU'!$1:$1048576,9,),"")</f>
        <v/>
      </c>
      <c r="M3413" s="297" t="str">
        <f>IFERROR(VLOOKUP(CONCATENATE($A3413,"A"),'05 APU'!$1:$1048576,9,),"")</f>
        <v/>
      </c>
      <c r="N3413" s="86"/>
      <c r="O3413" s="90">
        <f>IFERROR(VLOOKUP(CONCATENATE($A3413,"D"),'05 APU'!$T:$AB,9,),0)</f>
        <v>0</v>
      </c>
      <c r="P3413" s="90">
        <f t="shared" si="108"/>
        <v>0</v>
      </c>
      <c r="Q3413" s="90">
        <f>IFERROR(VLOOKUP(CONCATENATE($A3413,"C"),'05 APU'!$T:$AB,9,),0)</f>
        <v>0</v>
      </c>
      <c r="R3413" s="90">
        <f>IFERROR(VLOOKUP(CONCATENATE($A3413,"B"),'05 APU'!$T:$AB,9,),0)</f>
        <v>0</v>
      </c>
      <c r="S3413" s="90">
        <f>IFERROR(VLOOKUP(CONCATENATE($A3413,"A"),'05 APU'!$T:$AB,9,),0)</f>
        <v>0</v>
      </c>
    </row>
    <row r="3414" spans="1:19" x14ac:dyDescent="0.25">
      <c r="A3414" s="88">
        <v>3404</v>
      </c>
      <c r="B3414" s="347"/>
      <c r="C3414" s="348"/>
      <c r="D3414" s="89" t="str">
        <f>IFERROR(VLOOKUP(CONCATENATE($A3414,"T"),'05 APU'!$1:$1048576,3,),"")</f>
        <v/>
      </c>
      <c r="E3414" s="89" t="str">
        <f>IFERROR(VLOOKUP(CONCATENATE($A3414,"T2"),'05 APU'!$1:$1048576,3,),"")</f>
        <v/>
      </c>
      <c r="F3414" s="89" t="str">
        <f>IFERROR(VLOOKUP(CONCATENATE($A3414,"T3"),'05 APU'!$1:$1048576,3,),"")</f>
        <v/>
      </c>
      <c r="G3414" s="350"/>
      <c r="H3414" s="351"/>
      <c r="I3414" s="90">
        <f>IFERROR((VLOOKUP(CONCATENATE($A3414,"D"),'05 APU'!$1:$1048576,9,)),0)</f>
        <v>0</v>
      </c>
      <c r="J3414" s="90">
        <f t="shared" si="107"/>
        <v>0</v>
      </c>
      <c r="K3414" s="297" t="str">
        <f>IFERROR(VLOOKUP(CONCATENATE($A3414,"C"),'05 APU'!$1:$1048576,9,),"")</f>
        <v/>
      </c>
      <c r="L3414" s="297" t="str">
        <f>IFERROR(VLOOKUP(CONCATENATE($A3414,"B"),'05 APU'!$1:$1048576,9,),"")</f>
        <v/>
      </c>
      <c r="M3414" s="297" t="str">
        <f>IFERROR(VLOOKUP(CONCATENATE($A3414,"A"),'05 APU'!$1:$1048576,9,),"")</f>
        <v/>
      </c>
      <c r="N3414" s="86"/>
      <c r="O3414" s="90">
        <f>IFERROR(VLOOKUP(CONCATENATE($A3414,"D"),'05 APU'!$T:$AB,9,),0)</f>
        <v>0</v>
      </c>
      <c r="P3414" s="90">
        <f t="shared" si="108"/>
        <v>0</v>
      </c>
      <c r="Q3414" s="90">
        <f>IFERROR(VLOOKUP(CONCATENATE($A3414,"C"),'05 APU'!$T:$AB,9,),0)</f>
        <v>0</v>
      </c>
      <c r="R3414" s="90">
        <f>IFERROR(VLOOKUP(CONCATENATE($A3414,"B"),'05 APU'!$T:$AB,9,),0)</f>
        <v>0</v>
      </c>
      <c r="S3414" s="90">
        <f>IFERROR(VLOOKUP(CONCATENATE($A3414,"A"),'05 APU'!$T:$AB,9,),0)</f>
        <v>0</v>
      </c>
    </row>
    <row r="3415" spans="1:19" x14ac:dyDescent="0.25">
      <c r="A3415" s="88">
        <v>3405</v>
      </c>
      <c r="B3415" s="347"/>
      <c r="C3415" s="348"/>
      <c r="D3415" s="89" t="str">
        <f>IFERROR(VLOOKUP(CONCATENATE($A3415,"T"),'05 APU'!$1:$1048576,3,),"")</f>
        <v/>
      </c>
      <c r="E3415" s="89" t="str">
        <f>IFERROR(VLOOKUP(CONCATENATE($A3415,"T2"),'05 APU'!$1:$1048576,3,),"")</f>
        <v/>
      </c>
      <c r="F3415" s="89" t="str">
        <f>IFERROR(VLOOKUP(CONCATENATE($A3415,"T3"),'05 APU'!$1:$1048576,3,),"")</f>
        <v/>
      </c>
      <c r="G3415" s="350"/>
      <c r="H3415" s="351"/>
      <c r="I3415" s="90">
        <f>IFERROR((VLOOKUP(CONCATENATE($A3415,"D"),'05 APU'!$1:$1048576,9,)),0)</f>
        <v>0</v>
      </c>
      <c r="J3415" s="90">
        <f t="shared" si="107"/>
        <v>0</v>
      </c>
      <c r="K3415" s="297" t="str">
        <f>IFERROR(VLOOKUP(CONCATENATE($A3415,"C"),'05 APU'!$1:$1048576,9,),"")</f>
        <v/>
      </c>
      <c r="L3415" s="297" t="str">
        <f>IFERROR(VLOOKUP(CONCATENATE($A3415,"B"),'05 APU'!$1:$1048576,9,),"")</f>
        <v/>
      </c>
      <c r="M3415" s="297" t="str">
        <f>IFERROR(VLOOKUP(CONCATENATE($A3415,"A"),'05 APU'!$1:$1048576,9,),"")</f>
        <v/>
      </c>
      <c r="N3415" s="86"/>
      <c r="O3415" s="90">
        <f>IFERROR(VLOOKUP(CONCATENATE($A3415,"D"),'05 APU'!$T:$AB,9,),0)</f>
        <v>0</v>
      </c>
      <c r="P3415" s="90">
        <f t="shared" si="108"/>
        <v>0</v>
      </c>
      <c r="Q3415" s="90">
        <f>IFERROR(VLOOKUP(CONCATENATE($A3415,"C"),'05 APU'!$T:$AB,9,),0)</f>
        <v>0</v>
      </c>
      <c r="R3415" s="90">
        <f>IFERROR(VLOOKUP(CONCATENATE($A3415,"B"),'05 APU'!$T:$AB,9,),0)</f>
        <v>0</v>
      </c>
      <c r="S3415" s="90">
        <f>IFERROR(VLOOKUP(CONCATENATE($A3415,"A"),'05 APU'!$T:$AB,9,),0)</f>
        <v>0</v>
      </c>
    </row>
    <row r="3416" spans="1:19" x14ac:dyDescent="0.25">
      <c r="A3416" s="88">
        <v>3406</v>
      </c>
      <c r="B3416" s="347"/>
      <c r="C3416" s="348"/>
      <c r="D3416" s="89" t="str">
        <f>IFERROR(VLOOKUP(CONCATENATE($A3416,"T"),'05 APU'!$1:$1048576,3,),"")</f>
        <v/>
      </c>
      <c r="E3416" s="89" t="str">
        <f>IFERROR(VLOOKUP(CONCATENATE($A3416,"T2"),'05 APU'!$1:$1048576,3,),"")</f>
        <v/>
      </c>
      <c r="F3416" s="89" t="str">
        <f>IFERROR(VLOOKUP(CONCATENATE($A3416,"T3"),'05 APU'!$1:$1048576,3,),"")</f>
        <v/>
      </c>
      <c r="G3416" s="350"/>
      <c r="H3416" s="351"/>
      <c r="I3416" s="90">
        <f>IFERROR((VLOOKUP(CONCATENATE($A3416,"D"),'05 APU'!$1:$1048576,9,)),0)</f>
        <v>0</v>
      </c>
      <c r="J3416" s="90">
        <f t="shared" si="107"/>
        <v>0</v>
      </c>
      <c r="K3416" s="297" t="str">
        <f>IFERROR(VLOOKUP(CONCATENATE($A3416,"C"),'05 APU'!$1:$1048576,9,),"")</f>
        <v/>
      </c>
      <c r="L3416" s="297" t="str">
        <f>IFERROR(VLOOKUP(CONCATENATE($A3416,"B"),'05 APU'!$1:$1048576,9,),"")</f>
        <v/>
      </c>
      <c r="M3416" s="297" t="str">
        <f>IFERROR(VLOOKUP(CONCATENATE($A3416,"A"),'05 APU'!$1:$1048576,9,),"")</f>
        <v/>
      </c>
      <c r="N3416" s="86"/>
      <c r="O3416" s="90">
        <f>IFERROR(VLOOKUP(CONCATENATE($A3416,"D"),'05 APU'!$T:$AB,9,),0)</f>
        <v>0</v>
      </c>
      <c r="P3416" s="90">
        <f t="shared" si="108"/>
        <v>0</v>
      </c>
      <c r="Q3416" s="90">
        <f>IFERROR(VLOOKUP(CONCATENATE($A3416,"C"),'05 APU'!$T:$AB,9,),0)</f>
        <v>0</v>
      </c>
      <c r="R3416" s="90">
        <f>IFERROR(VLOOKUP(CONCATENATE($A3416,"B"),'05 APU'!$T:$AB,9,),0)</f>
        <v>0</v>
      </c>
      <c r="S3416" s="90">
        <f>IFERROR(VLOOKUP(CONCATENATE($A3416,"A"),'05 APU'!$T:$AB,9,),0)</f>
        <v>0</v>
      </c>
    </row>
    <row r="3417" spans="1:19" x14ac:dyDescent="0.25">
      <c r="A3417" s="88">
        <v>3407</v>
      </c>
      <c r="B3417" s="347"/>
      <c r="C3417" s="348"/>
      <c r="D3417" s="89" t="str">
        <f>IFERROR(VLOOKUP(CONCATENATE($A3417,"T"),'05 APU'!$1:$1048576,3,),"")</f>
        <v/>
      </c>
      <c r="E3417" s="89" t="str">
        <f>IFERROR(VLOOKUP(CONCATENATE($A3417,"T2"),'05 APU'!$1:$1048576,3,),"")</f>
        <v/>
      </c>
      <c r="F3417" s="89" t="str">
        <f>IFERROR(VLOOKUP(CONCATENATE($A3417,"T3"),'05 APU'!$1:$1048576,3,),"")</f>
        <v/>
      </c>
      <c r="G3417" s="350"/>
      <c r="H3417" s="351"/>
      <c r="I3417" s="90">
        <f>IFERROR((VLOOKUP(CONCATENATE($A3417,"D"),'05 APU'!$1:$1048576,9,)),0)</f>
        <v>0</v>
      </c>
      <c r="J3417" s="90">
        <f t="shared" si="107"/>
        <v>0</v>
      </c>
      <c r="K3417" s="297" t="str">
        <f>IFERROR(VLOOKUP(CONCATENATE($A3417,"C"),'05 APU'!$1:$1048576,9,),"")</f>
        <v/>
      </c>
      <c r="L3417" s="297" t="str">
        <f>IFERROR(VLOOKUP(CONCATENATE($A3417,"B"),'05 APU'!$1:$1048576,9,),"")</f>
        <v/>
      </c>
      <c r="M3417" s="297" t="str">
        <f>IFERROR(VLOOKUP(CONCATENATE($A3417,"A"),'05 APU'!$1:$1048576,9,),"")</f>
        <v/>
      </c>
      <c r="N3417" s="86"/>
      <c r="O3417" s="90">
        <f>IFERROR(VLOOKUP(CONCATENATE($A3417,"D"),'05 APU'!$T:$AB,9,),0)</f>
        <v>0</v>
      </c>
      <c r="P3417" s="90">
        <f t="shared" si="108"/>
        <v>0</v>
      </c>
      <c r="Q3417" s="90">
        <f>IFERROR(VLOOKUP(CONCATENATE($A3417,"C"),'05 APU'!$T:$AB,9,),0)</f>
        <v>0</v>
      </c>
      <c r="R3417" s="90">
        <f>IFERROR(VLOOKUP(CONCATENATE($A3417,"B"),'05 APU'!$T:$AB,9,),0)</f>
        <v>0</v>
      </c>
      <c r="S3417" s="90">
        <f>IFERROR(VLOOKUP(CONCATENATE($A3417,"A"),'05 APU'!$T:$AB,9,),0)</f>
        <v>0</v>
      </c>
    </row>
    <row r="3418" spans="1:19" x14ac:dyDescent="0.25">
      <c r="A3418" s="88">
        <v>3408</v>
      </c>
      <c r="B3418" s="347"/>
      <c r="C3418" s="348"/>
      <c r="D3418" s="89" t="str">
        <f>IFERROR(VLOOKUP(CONCATENATE($A3418,"T"),'05 APU'!$1:$1048576,3,),"")</f>
        <v/>
      </c>
      <c r="E3418" s="89" t="str">
        <f>IFERROR(VLOOKUP(CONCATENATE($A3418,"T2"),'05 APU'!$1:$1048576,3,),"")</f>
        <v/>
      </c>
      <c r="F3418" s="89" t="str">
        <f>IFERROR(VLOOKUP(CONCATENATE($A3418,"T3"),'05 APU'!$1:$1048576,3,),"")</f>
        <v/>
      </c>
      <c r="G3418" s="350"/>
      <c r="H3418" s="351"/>
      <c r="I3418" s="90">
        <f>IFERROR((VLOOKUP(CONCATENATE($A3418,"D"),'05 APU'!$1:$1048576,9,)),0)</f>
        <v>0</v>
      </c>
      <c r="J3418" s="90">
        <f t="shared" si="107"/>
        <v>0</v>
      </c>
      <c r="K3418" s="297" t="str">
        <f>IFERROR(VLOOKUP(CONCATENATE($A3418,"C"),'05 APU'!$1:$1048576,9,),"")</f>
        <v/>
      </c>
      <c r="L3418" s="297" t="str">
        <f>IFERROR(VLOOKUP(CONCATENATE($A3418,"B"),'05 APU'!$1:$1048576,9,),"")</f>
        <v/>
      </c>
      <c r="M3418" s="297" t="str">
        <f>IFERROR(VLOOKUP(CONCATENATE($A3418,"A"),'05 APU'!$1:$1048576,9,),"")</f>
        <v/>
      </c>
      <c r="N3418" s="86"/>
      <c r="O3418" s="90">
        <f>IFERROR(VLOOKUP(CONCATENATE($A3418,"D"),'05 APU'!$T:$AB,9,),0)</f>
        <v>0</v>
      </c>
      <c r="P3418" s="90">
        <f t="shared" si="108"/>
        <v>0</v>
      </c>
      <c r="Q3418" s="90">
        <f>IFERROR(VLOOKUP(CONCATENATE($A3418,"C"),'05 APU'!$T:$AB,9,),0)</f>
        <v>0</v>
      </c>
      <c r="R3418" s="90">
        <f>IFERROR(VLOOKUP(CONCATENATE($A3418,"B"),'05 APU'!$T:$AB,9,),0)</f>
        <v>0</v>
      </c>
      <c r="S3418" s="90">
        <f>IFERROR(VLOOKUP(CONCATENATE($A3418,"A"),'05 APU'!$T:$AB,9,),0)</f>
        <v>0</v>
      </c>
    </row>
    <row r="3419" spans="1:19" x14ac:dyDescent="0.25">
      <c r="A3419" s="88">
        <v>3409</v>
      </c>
      <c r="B3419" s="347"/>
      <c r="C3419" s="348"/>
      <c r="D3419" s="89" t="str">
        <f>IFERROR(VLOOKUP(CONCATENATE($A3419,"T"),'05 APU'!$1:$1048576,3,),"")</f>
        <v/>
      </c>
      <c r="E3419" s="89" t="str">
        <f>IFERROR(VLOOKUP(CONCATENATE($A3419,"T2"),'05 APU'!$1:$1048576,3,),"")</f>
        <v/>
      </c>
      <c r="F3419" s="89" t="str">
        <f>IFERROR(VLOOKUP(CONCATENATE($A3419,"T3"),'05 APU'!$1:$1048576,3,),"")</f>
        <v/>
      </c>
      <c r="G3419" s="350"/>
      <c r="H3419" s="351"/>
      <c r="I3419" s="90">
        <f>IFERROR((VLOOKUP(CONCATENATE($A3419,"D"),'05 APU'!$1:$1048576,9,)),0)</f>
        <v>0</v>
      </c>
      <c r="J3419" s="90">
        <f t="shared" si="107"/>
        <v>0</v>
      </c>
      <c r="K3419" s="297" t="str">
        <f>IFERROR(VLOOKUP(CONCATENATE($A3419,"C"),'05 APU'!$1:$1048576,9,),"")</f>
        <v/>
      </c>
      <c r="L3419" s="297" t="str">
        <f>IFERROR(VLOOKUP(CONCATENATE($A3419,"B"),'05 APU'!$1:$1048576,9,),"")</f>
        <v/>
      </c>
      <c r="M3419" s="297" t="str">
        <f>IFERROR(VLOOKUP(CONCATENATE($A3419,"A"),'05 APU'!$1:$1048576,9,),"")</f>
        <v/>
      </c>
      <c r="N3419" s="86"/>
      <c r="O3419" s="90">
        <f>IFERROR(VLOOKUP(CONCATENATE($A3419,"D"),'05 APU'!$T:$AB,9,),0)</f>
        <v>0</v>
      </c>
      <c r="P3419" s="90">
        <f t="shared" si="108"/>
        <v>0</v>
      </c>
      <c r="Q3419" s="90">
        <f>IFERROR(VLOOKUP(CONCATENATE($A3419,"C"),'05 APU'!$T:$AB,9,),0)</f>
        <v>0</v>
      </c>
      <c r="R3419" s="90">
        <f>IFERROR(VLOOKUP(CONCATENATE($A3419,"B"),'05 APU'!$T:$AB,9,),0)</f>
        <v>0</v>
      </c>
      <c r="S3419" s="90">
        <f>IFERROR(VLOOKUP(CONCATENATE($A3419,"A"),'05 APU'!$T:$AB,9,),0)</f>
        <v>0</v>
      </c>
    </row>
    <row r="3420" spans="1:19" x14ac:dyDescent="0.25">
      <c r="A3420" s="88">
        <v>3410</v>
      </c>
      <c r="B3420" s="347"/>
      <c r="C3420" s="348"/>
      <c r="D3420" s="89" t="str">
        <f>IFERROR(VLOOKUP(CONCATENATE($A3420,"T"),'05 APU'!$1:$1048576,3,),"")</f>
        <v/>
      </c>
      <c r="E3420" s="89" t="str">
        <f>IFERROR(VLOOKUP(CONCATENATE($A3420,"T2"),'05 APU'!$1:$1048576,3,),"")</f>
        <v/>
      </c>
      <c r="F3420" s="89" t="str">
        <f>IFERROR(VLOOKUP(CONCATENATE($A3420,"T3"),'05 APU'!$1:$1048576,3,),"")</f>
        <v/>
      </c>
      <c r="G3420" s="350"/>
      <c r="H3420" s="351"/>
      <c r="I3420" s="90">
        <f>IFERROR((VLOOKUP(CONCATENATE($A3420,"D"),'05 APU'!$1:$1048576,9,)),0)</f>
        <v>0</v>
      </c>
      <c r="J3420" s="90">
        <f t="shared" si="107"/>
        <v>0</v>
      </c>
      <c r="K3420" s="297" t="str">
        <f>IFERROR(VLOOKUP(CONCATENATE($A3420,"C"),'05 APU'!$1:$1048576,9,),"")</f>
        <v/>
      </c>
      <c r="L3420" s="297" t="str">
        <f>IFERROR(VLOOKUP(CONCATENATE($A3420,"B"),'05 APU'!$1:$1048576,9,),"")</f>
        <v/>
      </c>
      <c r="M3420" s="297" t="str">
        <f>IFERROR(VLOOKUP(CONCATENATE($A3420,"A"),'05 APU'!$1:$1048576,9,),"")</f>
        <v/>
      </c>
      <c r="N3420" s="86"/>
      <c r="O3420" s="90">
        <f>IFERROR(VLOOKUP(CONCATENATE($A3420,"D"),'05 APU'!$T:$AB,9,),0)</f>
        <v>0</v>
      </c>
      <c r="P3420" s="90">
        <f t="shared" si="108"/>
        <v>0</v>
      </c>
      <c r="Q3420" s="90">
        <f>IFERROR(VLOOKUP(CONCATENATE($A3420,"C"),'05 APU'!$T:$AB,9,),0)</f>
        <v>0</v>
      </c>
      <c r="R3420" s="90">
        <f>IFERROR(VLOOKUP(CONCATENATE($A3420,"B"),'05 APU'!$T:$AB,9,),0)</f>
        <v>0</v>
      </c>
      <c r="S3420" s="90">
        <f>IFERROR(VLOOKUP(CONCATENATE($A3420,"A"),'05 APU'!$T:$AB,9,),0)</f>
        <v>0</v>
      </c>
    </row>
    <row r="3421" spans="1:19" x14ac:dyDescent="0.25">
      <c r="A3421" s="88">
        <v>3411</v>
      </c>
      <c r="B3421" s="347"/>
      <c r="C3421" s="348"/>
      <c r="D3421" s="89" t="str">
        <f>IFERROR(VLOOKUP(CONCATENATE($A3421,"T"),'05 APU'!$1:$1048576,3,),"")</f>
        <v/>
      </c>
      <c r="E3421" s="89" t="str">
        <f>IFERROR(VLOOKUP(CONCATENATE($A3421,"T2"),'05 APU'!$1:$1048576,3,),"")</f>
        <v/>
      </c>
      <c r="F3421" s="89" t="str">
        <f>IFERROR(VLOOKUP(CONCATENATE($A3421,"T3"),'05 APU'!$1:$1048576,3,),"")</f>
        <v/>
      </c>
      <c r="G3421" s="350"/>
      <c r="H3421" s="351"/>
      <c r="I3421" s="90">
        <f>IFERROR((VLOOKUP(CONCATENATE($A3421,"D"),'05 APU'!$1:$1048576,9,)),0)</f>
        <v>0</v>
      </c>
      <c r="J3421" s="90">
        <f t="shared" si="107"/>
        <v>0</v>
      </c>
      <c r="K3421" s="297" t="str">
        <f>IFERROR(VLOOKUP(CONCATENATE($A3421,"C"),'05 APU'!$1:$1048576,9,),"")</f>
        <v/>
      </c>
      <c r="L3421" s="297" t="str">
        <f>IFERROR(VLOOKUP(CONCATENATE($A3421,"B"),'05 APU'!$1:$1048576,9,),"")</f>
        <v/>
      </c>
      <c r="M3421" s="297" t="str">
        <f>IFERROR(VLOOKUP(CONCATENATE($A3421,"A"),'05 APU'!$1:$1048576,9,),"")</f>
        <v/>
      </c>
      <c r="N3421" s="86"/>
      <c r="O3421" s="90">
        <f>IFERROR(VLOOKUP(CONCATENATE($A3421,"D"),'05 APU'!$T:$AB,9,),0)</f>
        <v>0</v>
      </c>
      <c r="P3421" s="90">
        <f t="shared" si="108"/>
        <v>0</v>
      </c>
      <c r="Q3421" s="90">
        <f>IFERROR(VLOOKUP(CONCATENATE($A3421,"C"),'05 APU'!$T:$AB,9,),0)</f>
        <v>0</v>
      </c>
      <c r="R3421" s="90">
        <f>IFERROR(VLOOKUP(CONCATENATE($A3421,"B"),'05 APU'!$T:$AB,9,),0)</f>
        <v>0</v>
      </c>
      <c r="S3421" s="90">
        <f>IFERROR(VLOOKUP(CONCATENATE($A3421,"A"),'05 APU'!$T:$AB,9,),0)</f>
        <v>0</v>
      </c>
    </row>
    <row r="3422" spans="1:19" x14ac:dyDescent="0.25">
      <c r="A3422" s="88">
        <v>3412</v>
      </c>
      <c r="B3422" s="347"/>
      <c r="C3422" s="348"/>
      <c r="D3422" s="89" t="str">
        <f>IFERROR(VLOOKUP(CONCATENATE($A3422,"T"),'05 APU'!$1:$1048576,3,),"")</f>
        <v/>
      </c>
      <c r="E3422" s="89" t="str">
        <f>IFERROR(VLOOKUP(CONCATENATE($A3422,"T2"),'05 APU'!$1:$1048576,3,),"")</f>
        <v/>
      </c>
      <c r="F3422" s="89" t="str">
        <f>IFERROR(VLOOKUP(CONCATENATE($A3422,"T3"),'05 APU'!$1:$1048576,3,),"")</f>
        <v/>
      </c>
      <c r="G3422" s="350"/>
      <c r="H3422" s="351"/>
      <c r="I3422" s="90">
        <f>IFERROR((VLOOKUP(CONCATENATE($A3422,"D"),'05 APU'!$1:$1048576,9,)),0)</f>
        <v>0</v>
      </c>
      <c r="J3422" s="90">
        <f t="shared" si="107"/>
        <v>0</v>
      </c>
      <c r="K3422" s="297" t="str">
        <f>IFERROR(VLOOKUP(CONCATENATE($A3422,"C"),'05 APU'!$1:$1048576,9,),"")</f>
        <v/>
      </c>
      <c r="L3422" s="297" t="str">
        <f>IFERROR(VLOOKUP(CONCATENATE($A3422,"B"),'05 APU'!$1:$1048576,9,),"")</f>
        <v/>
      </c>
      <c r="M3422" s="297" t="str">
        <f>IFERROR(VLOOKUP(CONCATENATE($A3422,"A"),'05 APU'!$1:$1048576,9,),"")</f>
        <v/>
      </c>
      <c r="N3422" s="86"/>
      <c r="O3422" s="90">
        <f>IFERROR(VLOOKUP(CONCATENATE($A3422,"D"),'05 APU'!$T:$AB,9,),0)</f>
        <v>0</v>
      </c>
      <c r="P3422" s="90">
        <f t="shared" si="108"/>
        <v>0</v>
      </c>
      <c r="Q3422" s="90">
        <f>IFERROR(VLOOKUP(CONCATENATE($A3422,"C"),'05 APU'!$T:$AB,9,),0)</f>
        <v>0</v>
      </c>
      <c r="R3422" s="90">
        <f>IFERROR(VLOOKUP(CONCATENATE($A3422,"B"),'05 APU'!$T:$AB,9,),0)</f>
        <v>0</v>
      </c>
      <c r="S3422" s="90">
        <f>IFERROR(VLOOKUP(CONCATENATE($A3422,"A"),'05 APU'!$T:$AB,9,),0)</f>
        <v>0</v>
      </c>
    </row>
    <row r="3423" spans="1:19" x14ac:dyDescent="0.25">
      <c r="A3423" s="88">
        <v>3413</v>
      </c>
      <c r="B3423" s="347"/>
      <c r="C3423" s="348"/>
      <c r="D3423" s="89" t="str">
        <f>IFERROR(VLOOKUP(CONCATENATE($A3423,"T"),'05 APU'!$1:$1048576,3,),"")</f>
        <v/>
      </c>
      <c r="E3423" s="89" t="str">
        <f>IFERROR(VLOOKUP(CONCATENATE($A3423,"T2"),'05 APU'!$1:$1048576,3,),"")</f>
        <v/>
      </c>
      <c r="F3423" s="89" t="str">
        <f>IFERROR(VLOOKUP(CONCATENATE($A3423,"T3"),'05 APU'!$1:$1048576,3,),"")</f>
        <v/>
      </c>
      <c r="G3423" s="350"/>
      <c r="H3423" s="351"/>
      <c r="I3423" s="90">
        <f>IFERROR((VLOOKUP(CONCATENATE($A3423,"D"),'05 APU'!$1:$1048576,9,)),0)</f>
        <v>0</v>
      </c>
      <c r="J3423" s="90">
        <f t="shared" si="107"/>
        <v>0</v>
      </c>
      <c r="K3423" s="297" t="str">
        <f>IFERROR(VLOOKUP(CONCATENATE($A3423,"C"),'05 APU'!$1:$1048576,9,),"")</f>
        <v/>
      </c>
      <c r="L3423" s="297" t="str">
        <f>IFERROR(VLOOKUP(CONCATENATE($A3423,"B"),'05 APU'!$1:$1048576,9,),"")</f>
        <v/>
      </c>
      <c r="M3423" s="297" t="str">
        <f>IFERROR(VLOOKUP(CONCATENATE($A3423,"A"),'05 APU'!$1:$1048576,9,),"")</f>
        <v/>
      </c>
      <c r="N3423" s="86"/>
      <c r="O3423" s="90">
        <f>IFERROR(VLOOKUP(CONCATENATE($A3423,"D"),'05 APU'!$T:$AB,9,),0)</f>
        <v>0</v>
      </c>
      <c r="P3423" s="90">
        <f t="shared" si="108"/>
        <v>0</v>
      </c>
      <c r="Q3423" s="90">
        <f>IFERROR(VLOOKUP(CONCATENATE($A3423,"C"),'05 APU'!$T:$AB,9,),0)</f>
        <v>0</v>
      </c>
      <c r="R3423" s="90">
        <f>IFERROR(VLOOKUP(CONCATENATE($A3423,"B"),'05 APU'!$T:$AB,9,),0)</f>
        <v>0</v>
      </c>
      <c r="S3423" s="90">
        <f>IFERROR(VLOOKUP(CONCATENATE($A3423,"A"),'05 APU'!$T:$AB,9,),0)</f>
        <v>0</v>
      </c>
    </row>
    <row r="3424" spans="1:19" x14ac:dyDescent="0.25">
      <c r="A3424" s="88">
        <v>3414</v>
      </c>
      <c r="B3424" s="347"/>
      <c r="C3424" s="348"/>
      <c r="D3424" s="89" t="str">
        <f>IFERROR(VLOOKUP(CONCATENATE($A3424,"T"),'05 APU'!$1:$1048576,3,),"")</f>
        <v/>
      </c>
      <c r="E3424" s="89" t="str">
        <f>IFERROR(VLOOKUP(CONCATENATE($A3424,"T2"),'05 APU'!$1:$1048576,3,),"")</f>
        <v/>
      </c>
      <c r="F3424" s="89" t="str">
        <f>IFERROR(VLOOKUP(CONCATENATE($A3424,"T3"),'05 APU'!$1:$1048576,3,),"")</f>
        <v/>
      </c>
      <c r="G3424" s="350"/>
      <c r="H3424" s="351"/>
      <c r="I3424" s="90">
        <f>IFERROR((VLOOKUP(CONCATENATE($A3424,"D"),'05 APU'!$1:$1048576,9,)),0)</f>
        <v>0</v>
      </c>
      <c r="J3424" s="90">
        <f t="shared" si="107"/>
        <v>0</v>
      </c>
      <c r="K3424" s="297" t="str">
        <f>IFERROR(VLOOKUP(CONCATENATE($A3424,"C"),'05 APU'!$1:$1048576,9,),"")</f>
        <v/>
      </c>
      <c r="L3424" s="297" t="str">
        <f>IFERROR(VLOOKUP(CONCATENATE($A3424,"B"),'05 APU'!$1:$1048576,9,),"")</f>
        <v/>
      </c>
      <c r="M3424" s="297" t="str">
        <f>IFERROR(VLOOKUP(CONCATENATE($A3424,"A"),'05 APU'!$1:$1048576,9,),"")</f>
        <v/>
      </c>
      <c r="N3424" s="86"/>
      <c r="O3424" s="90">
        <f>IFERROR(VLOOKUP(CONCATENATE($A3424,"D"),'05 APU'!$T:$AB,9,),0)</f>
        <v>0</v>
      </c>
      <c r="P3424" s="90">
        <f t="shared" si="108"/>
        <v>0</v>
      </c>
      <c r="Q3424" s="90">
        <f>IFERROR(VLOOKUP(CONCATENATE($A3424,"C"),'05 APU'!$T:$AB,9,),0)</f>
        <v>0</v>
      </c>
      <c r="R3424" s="90">
        <f>IFERROR(VLOOKUP(CONCATENATE($A3424,"B"),'05 APU'!$T:$AB,9,),0)</f>
        <v>0</v>
      </c>
      <c r="S3424" s="90">
        <f>IFERROR(VLOOKUP(CONCATENATE($A3424,"A"),'05 APU'!$T:$AB,9,),0)</f>
        <v>0</v>
      </c>
    </row>
    <row r="3425" spans="1:19" x14ac:dyDescent="0.25">
      <c r="A3425" s="88">
        <v>3415</v>
      </c>
      <c r="B3425" s="347"/>
      <c r="C3425" s="348"/>
      <c r="D3425" s="89" t="str">
        <f>IFERROR(VLOOKUP(CONCATENATE($A3425,"T"),'05 APU'!$1:$1048576,3,),"")</f>
        <v/>
      </c>
      <c r="E3425" s="89" t="str">
        <f>IFERROR(VLOOKUP(CONCATENATE($A3425,"T2"),'05 APU'!$1:$1048576,3,),"")</f>
        <v/>
      </c>
      <c r="F3425" s="89" t="str">
        <f>IFERROR(VLOOKUP(CONCATENATE($A3425,"T3"),'05 APU'!$1:$1048576,3,),"")</f>
        <v/>
      </c>
      <c r="G3425" s="350"/>
      <c r="H3425" s="351"/>
      <c r="I3425" s="90">
        <f>IFERROR((VLOOKUP(CONCATENATE($A3425,"D"),'05 APU'!$1:$1048576,9,)),0)</f>
        <v>0</v>
      </c>
      <c r="J3425" s="90">
        <f t="shared" si="107"/>
        <v>0</v>
      </c>
      <c r="K3425" s="297" t="str">
        <f>IFERROR(VLOOKUP(CONCATENATE($A3425,"C"),'05 APU'!$1:$1048576,9,),"")</f>
        <v/>
      </c>
      <c r="L3425" s="297" t="str">
        <f>IFERROR(VLOOKUP(CONCATENATE($A3425,"B"),'05 APU'!$1:$1048576,9,),"")</f>
        <v/>
      </c>
      <c r="M3425" s="297" t="str">
        <f>IFERROR(VLOOKUP(CONCATENATE($A3425,"A"),'05 APU'!$1:$1048576,9,),"")</f>
        <v/>
      </c>
      <c r="N3425" s="86"/>
      <c r="O3425" s="90">
        <f>IFERROR(VLOOKUP(CONCATENATE($A3425,"D"),'05 APU'!$T:$AB,9,),0)</f>
        <v>0</v>
      </c>
      <c r="P3425" s="90">
        <f t="shared" si="108"/>
        <v>0</v>
      </c>
      <c r="Q3425" s="90">
        <f>IFERROR(VLOOKUP(CONCATENATE($A3425,"C"),'05 APU'!$T:$AB,9,),0)</f>
        <v>0</v>
      </c>
      <c r="R3425" s="90">
        <f>IFERROR(VLOOKUP(CONCATENATE($A3425,"B"),'05 APU'!$T:$AB,9,),0)</f>
        <v>0</v>
      </c>
      <c r="S3425" s="90">
        <f>IFERROR(VLOOKUP(CONCATENATE($A3425,"A"),'05 APU'!$T:$AB,9,),0)</f>
        <v>0</v>
      </c>
    </row>
    <row r="3426" spans="1:19" x14ac:dyDescent="0.25">
      <c r="A3426" s="88">
        <v>3416</v>
      </c>
      <c r="B3426" s="347"/>
      <c r="C3426" s="348"/>
      <c r="D3426" s="89" t="str">
        <f>IFERROR(VLOOKUP(CONCATENATE($A3426,"T"),'05 APU'!$1:$1048576,3,),"")</f>
        <v/>
      </c>
      <c r="E3426" s="89" t="str">
        <f>IFERROR(VLOOKUP(CONCATENATE($A3426,"T2"),'05 APU'!$1:$1048576,3,),"")</f>
        <v/>
      </c>
      <c r="F3426" s="89" t="str">
        <f>IFERROR(VLOOKUP(CONCATENATE($A3426,"T3"),'05 APU'!$1:$1048576,3,),"")</f>
        <v/>
      </c>
      <c r="G3426" s="350"/>
      <c r="H3426" s="351"/>
      <c r="I3426" s="90">
        <f>IFERROR((VLOOKUP(CONCATENATE($A3426,"D"),'05 APU'!$1:$1048576,9,)),0)</f>
        <v>0</v>
      </c>
      <c r="J3426" s="90">
        <f t="shared" si="107"/>
        <v>0</v>
      </c>
      <c r="K3426" s="297" t="str">
        <f>IFERROR(VLOOKUP(CONCATENATE($A3426,"C"),'05 APU'!$1:$1048576,9,),"")</f>
        <v/>
      </c>
      <c r="L3426" s="297" t="str">
        <f>IFERROR(VLOOKUP(CONCATENATE($A3426,"B"),'05 APU'!$1:$1048576,9,),"")</f>
        <v/>
      </c>
      <c r="M3426" s="297" t="str">
        <f>IFERROR(VLOOKUP(CONCATENATE($A3426,"A"),'05 APU'!$1:$1048576,9,),"")</f>
        <v/>
      </c>
      <c r="N3426" s="86"/>
      <c r="O3426" s="90">
        <f>IFERROR(VLOOKUP(CONCATENATE($A3426,"D"),'05 APU'!$T:$AB,9,),0)</f>
        <v>0</v>
      </c>
      <c r="P3426" s="90">
        <f t="shared" si="108"/>
        <v>0</v>
      </c>
      <c r="Q3426" s="90">
        <f>IFERROR(VLOOKUP(CONCATENATE($A3426,"C"),'05 APU'!$T:$AB,9,),0)</f>
        <v>0</v>
      </c>
      <c r="R3426" s="90">
        <f>IFERROR(VLOOKUP(CONCATENATE($A3426,"B"),'05 APU'!$T:$AB,9,),0)</f>
        <v>0</v>
      </c>
      <c r="S3426" s="90">
        <f>IFERROR(VLOOKUP(CONCATENATE($A3426,"A"),'05 APU'!$T:$AB,9,),0)</f>
        <v>0</v>
      </c>
    </row>
    <row r="3427" spans="1:19" x14ac:dyDescent="0.25">
      <c r="A3427" s="88">
        <v>3417</v>
      </c>
      <c r="B3427" s="347"/>
      <c r="C3427" s="348"/>
      <c r="D3427" s="89" t="str">
        <f>IFERROR(VLOOKUP(CONCATENATE($A3427,"T"),'05 APU'!$1:$1048576,3,),"")</f>
        <v/>
      </c>
      <c r="E3427" s="89" t="str">
        <f>IFERROR(VLOOKUP(CONCATENATE($A3427,"T2"),'05 APU'!$1:$1048576,3,),"")</f>
        <v/>
      </c>
      <c r="F3427" s="89" t="str">
        <f>IFERROR(VLOOKUP(CONCATENATE($A3427,"T3"),'05 APU'!$1:$1048576,3,),"")</f>
        <v/>
      </c>
      <c r="G3427" s="350"/>
      <c r="H3427" s="351"/>
      <c r="I3427" s="90">
        <f>IFERROR((VLOOKUP(CONCATENATE($A3427,"D"),'05 APU'!$1:$1048576,9,)),0)</f>
        <v>0</v>
      </c>
      <c r="J3427" s="90">
        <f t="shared" si="107"/>
        <v>0</v>
      </c>
      <c r="K3427" s="297" t="str">
        <f>IFERROR(VLOOKUP(CONCATENATE($A3427,"C"),'05 APU'!$1:$1048576,9,),"")</f>
        <v/>
      </c>
      <c r="L3427" s="297" t="str">
        <f>IFERROR(VLOOKUP(CONCATENATE($A3427,"B"),'05 APU'!$1:$1048576,9,),"")</f>
        <v/>
      </c>
      <c r="M3427" s="297" t="str">
        <f>IFERROR(VLOOKUP(CONCATENATE($A3427,"A"),'05 APU'!$1:$1048576,9,),"")</f>
        <v/>
      </c>
      <c r="N3427" s="86"/>
      <c r="O3427" s="90">
        <f>IFERROR(VLOOKUP(CONCATENATE($A3427,"D"),'05 APU'!$T:$AB,9,),0)</f>
        <v>0</v>
      </c>
      <c r="P3427" s="90">
        <f t="shared" si="108"/>
        <v>0</v>
      </c>
      <c r="Q3427" s="90">
        <f>IFERROR(VLOOKUP(CONCATENATE($A3427,"C"),'05 APU'!$T:$AB,9,),0)</f>
        <v>0</v>
      </c>
      <c r="R3427" s="90">
        <f>IFERROR(VLOOKUP(CONCATENATE($A3427,"B"),'05 APU'!$T:$AB,9,),0)</f>
        <v>0</v>
      </c>
      <c r="S3427" s="90">
        <f>IFERROR(VLOOKUP(CONCATENATE($A3427,"A"),'05 APU'!$T:$AB,9,),0)</f>
        <v>0</v>
      </c>
    </row>
    <row r="3428" spans="1:19" x14ac:dyDescent="0.25">
      <c r="A3428" s="88">
        <v>3418</v>
      </c>
      <c r="B3428" s="347"/>
      <c r="C3428" s="348"/>
      <c r="D3428" s="89" t="str">
        <f>IFERROR(VLOOKUP(CONCATENATE($A3428,"T"),'05 APU'!$1:$1048576,3,),"")</f>
        <v/>
      </c>
      <c r="E3428" s="89" t="str">
        <f>IFERROR(VLOOKUP(CONCATENATE($A3428,"T2"),'05 APU'!$1:$1048576,3,),"")</f>
        <v/>
      </c>
      <c r="F3428" s="89" t="str">
        <f>IFERROR(VLOOKUP(CONCATENATE($A3428,"T3"),'05 APU'!$1:$1048576,3,),"")</f>
        <v/>
      </c>
      <c r="G3428" s="350"/>
      <c r="H3428" s="351"/>
      <c r="I3428" s="90">
        <f>IFERROR((VLOOKUP(CONCATENATE($A3428,"D"),'05 APU'!$1:$1048576,9,)),0)</f>
        <v>0</v>
      </c>
      <c r="J3428" s="90">
        <f t="shared" si="107"/>
        <v>0</v>
      </c>
      <c r="K3428" s="297" t="str">
        <f>IFERROR(VLOOKUP(CONCATENATE($A3428,"C"),'05 APU'!$1:$1048576,9,),"")</f>
        <v/>
      </c>
      <c r="L3428" s="297" t="str">
        <f>IFERROR(VLOOKUP(CONCATENATE($A3428,"B"),'05 APU'!$1:$1048576,9,),"")</f>
        <v/>
      </c>
      <c r="M3428" s="297" t="str">
        <f>IFERROR(VLOOKUP(CONCATENATE($A3428,"A"),'05 APU'!$1:$1048576,9,),"")</f>
        <v/>
      </c>
      <c r="N3428" s="86"/>
      <c r="O3428" s="90">
        <f>IFERROR(VLOOKUP(CONCATENATE($A3428,"D"),'05 APU'!$T:$AB,9,),0)</f>
        <v>0</v>
      </c>
      <c r="P3428" s="90">
        <f t="shared" si="108"/>
        <v>0</v>
      </c>
      <c r="Q3428" s="90">
        <f>IFERROR(VLOOKUP(CONCATENATE($A3428,"C"),'05 APU'!$T:$AB,9,),0)</f>
        <v>0</v>
      </c>
      <c r="R3428" s="90">
        <f>IFERROR(VLOOKUP(CONCATENATE($A3428,"B"),'05 APU'!$T:$AB,9,),0)</f>
        <v>0</v>
      </c>
      <c r="S3428" s="90">
        <f>IFERROR(VLOOKUP(CONCATENATE($A3428,"A"),'05 APU'!$T:$AB,9,),0)</f>
        <v>0</v>
      </c>
    </row>
    <row r="3429" spans="1:19" x14ac:dyDescent="0.25">
      <c r="A3429" s="88">
        <v>3419</v>
      </c>
      <c r="B3429" s="347"/>
      <c r="C3429" s="348"/>
      <c r="D3429" s="89" t="str">
        <f>IFERROR(VLOOKUP(CONCATENATE($A3429,"T"),'05 APU'!$1:$1048576,3,),"")</f>
        <v/>
      </c>
      <c r="E3429" s="89" t="str">
        <f>IFERROR(VLOOKUP(CONCATENATE($A3429,"T2"),'05 APU'!$1:$1048576,3,),"")</f>
        <v/>
      </c>
      <c r="F3429" s="89" t="str">
        <f>IFERROR(VLOOKUP(CONCATENATE($A3429,"T3"),'05 APU'!$1:$1048576,3,),"")</f>
        <v/>
      </c>
      <c r="G3429" s="350"/>
      <c r="H3429" s="351"/>
      <c r="I3429" s="90">
        <f>IFERROR((VLOOKUP(CONCATENATE($A3429,"D"),'05 APU'!$1:$1048576,9,)),0)</f>
        <v>0</v>
      </c>
      <c r="J3429" s="90">
        <f t="shared" si="107"/>
        <v>0</v>
      </c>
      <c r="K3429" s="297" t="str">
        <f>IFERROR(VLOOKUP(CONCATENATE($A3429,"C"),'05 APU'!$1:$1048576,9,),"")</f>
        <v/>
      </c>
      <c r="L3429" s="297" t="str">
        <f>IFERROR(VLOOKUP(CONCATENATE($A3429,"B"),'05 APU'!$1:$1048576,9,),"")</f>
        <v/>
      </c>
      <c r="M3429" s="297" t="str">
        <f>IFERROR(VLOOKUP(CONCATENATE($A3429,"A"),'05 APU'!$1:$1048576,9,),"")</f>
        <v/>
      </c>
      <c r="N3429" s="86"/>
      <c r="O3429" s="90">
        <f>IFERROR(VLOOKUP(CONCATENATE($A3429,"D"),'05 APU'!$T:$AB,9,),0)</f>
        <v>0</v>
      </c>
      <c r="P3429" s="90">
        <f t="shared" si="108"/>
        <v>0</v>
      </c>
      <c r="Q3429" s="90">
        <f>IFERROR(VLOOKUP(CONCATENATE($A3429,"C"),'05 APU'!$T:$AB,9,),0)</f>
        <v>0</v>
      </c>
      <c r="R3429" s="90">
        <f>IFERROR(VLOOKUP(CONCATENATE($A3429,"B"),'05 APU'!$T:$AB,9,),0)</f>
        <v>0</v>
      </c>
      <c r="S3429" s="90">
        <f>IFERROR(VLOOKUP(CONCATENATE($A3429,"A"),'05 APU'!$T:$AB,9,),0)</f>
        <v>0</v>
      </c>
    </row>
    <row r="3430" spans="1:19" x14ac:dyDescent="0.25">
      <c r="A3430" s="88">
        <v>3420</v>
      </c>
      <c r="B3430" s="347"/>
      <c r="C3430" s="348"/>
      <c r="D3430" s="89" t="str">
        <f>IFERROR(VLOOKUP(CONCATENATE($A3430,"T"),'05 APU'!$1:$1048576,3,),"")</f>
        <v/>
      </c>
      <c r="E3430" s="89" t="str">
        <f>IFERROR(VLOOKUP(CONCATENATE($A3430,"T2"),'05 APU'!$1:$1048576,3,),"")</f>
        <v/>
      </c>
      <c r="F3430" s="89" t="str">
        <f>IFERROR(VLOOKUP(CONCATENATE($A3430,"T3"),'05 APU'!$1:$1048576,3,),"")</f>
        <v/>
      </c>
      <c r="G3430" s="350"/>
      <c r="H3430" s="351"/>
      <c r="I3430" s="90">
        <f>IFERROR((VLOOKUP(CONCATENATE($A3430,"D"),'05 APU'!$1:$1048576,9,)),0)</f>
        <v>0</v>
      </c>
      <c r="J3430" s="90">
        <f t="shared" si="107"/>
        <v>0</v>
      </c>
      <c r="K3430" s="297" t="str">
        <f>IFERROR(VLOOKUP(CONCATENATE($A3430,"C"),'05 APU'!$1:$1048576,9,),"")</f>
        <v/>
      </c>
      <c r="L3430" s="297" t="str">
        <f>IFERROR(VLOOKUP(CONCATENATE($A3430,"B"),'05 APU'!$1:$1048576,9,),"")</f>
        <v/>
      </c>
      <c r="M3430" s="297" t="str">
        <f>IFERROR(VLOOKUP(CONCATENATE($A3430,"A"),'05 APU'!$1:$1048576,9,),"")</f>
        <v/>
      </c>
      <c r="N3430" s="86"/>
      <c r="O3430" s="90">
        <f>IFERROR(VLOOKUP(CONCATENATE($A3430,"D"),'05 APU'!$T:$AB,9,),0)</f>
        <v>0</v>
      </c>
      <c r="P3430" s="90">
        <f t="shared" si="108"/>
        <v>0</v>
      </c>
      <c r="Q3430" s="90">
        <f>IFERROR(VLOOKUP(CONCATENATE($A3430,"C"),'05 APU'!$T:$AB,9,),0)</f>
        <v>0</v>
      </c>
      <c r="R3430" s="90">
        <f>IFERROR(VLOOKUP(CONCATENATE($A3430,"B"),'05 APU'!$T:$AB,9,),0)</f>
        <v>0</v>
      </c>
      <c r="S3430" s="90">
        <f>IFERROR(VLOOKUP(CONCATENATE($A3430,"A"),'05 APU'!$T:$AB,9,),0)</f>
        <v>0</v>
      </c>
    </row>
    <row r="3431" spans="1:19" x14ac:dyDescent="0.25">
      <c r="A3431" s="88">
        <v>3421</v>
      </c>
      <c r="B3431" s="347"/>
      <c r="C3431" s="348"/>
      <c r="D3431" s="89" t="str">
        <f>IFERROR(VLOOKUP(CONCATENATE($A3431,"T"),'05 APU'!$1:$1048576,3,),"")</f>
        <v/>
      </c>
      <c r="E3431" s="89" t="str">
        <f>IFERROR(VLOOKUP(CONCATENATE($A3431,"T2"),'05 APU'!$1:$1048576,3,),"")</f>
        <v/>
      </c>
      <c r="F3431" s="89" t="str">
        <f>IFERROR(VLOOKUP(CONCATENATE($A3431,"T3"),'05 APU'!$1:$1048576,3,),"")</f>
        <v/>
      </c>
      <c r="G3431" s="350"/>
      <c r="H3431" s="351"/>
      <c r="I3431" s="90">
        <f>IFERROR((VLOOKUP(CONCATENATE($A3431,"D"),'05 APU'!$1:$1048576,9,)),0)</f>
        <v>0</v>
      </c>
      <c r="J3431" s="90">
        <f t="shared" si="107"/>
        <v>0</v>
      </c>
      <c r="K3431" s="297" t="str">
        <f>IFERROR(VLOOKUP(CONCATENATE($A3431,"C"),'05 APU'!$1:$1048576,9,),"")</f>
        <v/>
      </c>
      <c r="L3431" s="297" t="str">
        <f>IFERROR(VLOOKUP(CONCATENATE($A3431,"B"),'05 APU'!$1:$1048576,9,),"")</f>
        <v/>
      </c>
      <c r="M3431" s="297" t="str">
        <f>IFERROR(VLOOKUP(CONCATENATE($A3431,"A"),'05 APU'!$1:$1048576,9,),"")</f>
        <v/>
      </c>
      <c r="N3431" s="86"/>
      <c r="O3431" s="90">
        <f>IFERROR(VLOOKUP(CONCATENATE($A3431,"D"),'05 APU'!$T:$AB,9,),0)</f>
        <v>0</v>
      </c>
      <c r="P3431" s="90">
        <f t="shared" si="108"/>
        <v>0</v>
      </c>
      <c r="Q3431" s="90">
        <f>IFERROR(VLOOKUP(CONCATENATE($A3431,"C"),'05 APU'!$T:$AB,9,),0)</f>
        <v>0</v>
      </c>
      <c r="R3431" s="90">
        <f>IFERROR(VLOOKUP(CONCATENATE($A3431,"B"),'05 APU'!$T:$AB,9,),0)</f>
        <v>0</v>
      </c>
      <c r="S3431" s="90">
        <f>IFERROR(VLOOKUP(CONCATENATE($A3431,"A"),'05 APU'!$T:$AB,9,),0)</f>
        <v>0</v>
      </c>
    </row>
    <row r="3432" spans="1:19" x14ac:dyDescent="0.25">
      <c r="A3432" s="88">
        <v>3422</v>
      </c>
      <c r="B3432" s="347"/>
      <c r="C3432" s="348"/>
      <c r="D3432" s="89" t="str">
        <f>IFERROR(VLOOKUP(CONCATENATE($A3432,"T"),'05 APU'!$1:$1048576,3,),"")</f>
        <v/>
      </c>
      <c r="E3432" s="89" t="str">
        <f>IFERROR(VLOOKUP(CONCATENATE($A3432,"T2"),'05 APU'!$1:$1048576,3,),"")</f>
        <v/>
      </c>
      <c r="F3432" s="89" t="str">
        <f>IFERROR(VLOOKUP(CONCATENATE($A3432,"T3"),'05 APU'!$1:$1048576,3,),"")</f>
        <v/>
      </c>
      <c r="G3432" s="350"/>
      <c r="H3432" s="351"/>
      <c r="I3432" s="90">
        <f>IFERROR((VLOOKUP(CONCATENATE($A3432,"D"),'05 APU'!$1:$1048576,9,)),0)</f>
        <v>0</v>
      </c>
      <c r="J3432" s="90">
        <f t="shared" si="107"/>
        <v>0</v>
      </c>
      <c r="K3432" s="297" t="str">
        <f>IFERROR(VLOOKUP(CONCATENATE($A3432,"C"),'05 APU'!$1:$1048576,9,),"")</f>
        <v/>
      </c>
      <c r="L3432" s="297" t="str">
        <f>IFERROR(VLOOKUP(CONCATENATE($A3432,"B"),'05 APU'!$1:$1048576,9,),"")</f>
        <v/>
      </c>
      <c r="M3432" s="297" t="str">
        <f>IFERROR(VLOOKUP(CONCATENATE($A3432,"A"),'05 APU'!$1:$1048576,9,),"")</f>
        <v/>
      </c>
      <c r="N3432" s="86"/>
      <c r="O3432" s="90">
        <f>IFERROR(VLOOKUP(CONCATENATE($A3432,"D"),'05 APU'!$T:$AB,9,),0)</f>
        <v>0</v>
      </c>
      <c r="P3432" s="90">
        <f t="shared" si="108"/>
        <v>0</v>
      </c>
      <c r="Q3432" s="90">
        <f>IFERROR(VLOOKUP(CONCATENATE($A3432,"C"),'05 APU'!$T:$AB,9,),0)</f>
        <v>0</v>
      </c>
      <c r="R3432" s="90">
        <f>IFERROR(VLOOKUP(CONCATENATE($A3432,"B"),'05 APU'!$T:$AB,9,),0)</f>
        <v>0</v>
      </c>
      <c r="S3432" s="90">
        <f>IFERROR(VLOOKUP(CONCATENATE($A3432,"A"),'05 APU'!$T:$AB,9,),0)</f>
        <v>0</v>
      </c>
    </row>
    <row r="3433" spans="1:19" x14ac:dyDescent="0.25">
      <c r="A3433" s="88">
        <v>3423</v>
      </c>
      <c r="B3433" s="347"/>
      <c r="C3433" s="348"/>
      <c r="D3433" s="89" t="str">
        <f>IFERROR(VLOOKUP(CONCATENATE($A3433,"T"),'05 APU'!$1:$1048576,3,),"")</f>
        <v/>
      </c>
      <c r="E3433" s="89" t="str">
        <f>IFERROR(VLOOKUP(CONCATENATE($A3433,"T2"),'05 APU'!$1:$1048576,3,),"")</f>
        <v/>
      </c>
      <c r="F3433" s="89" t="str">
        <f>IFERROR(VLOOKUP(CONCATENATE($A3433,"T3"),'05 APU'!$1:$1048576,3,),"")</f>
        <v/>
      </c>
      <c r="G3433" s="350"/>
      <c r="H3433" s="351"/>
      <c r="I3433" s="90">
        <f>IFERROR((VLOOKUP(CONCATENATE($A3433,"D"),'05 APU'!$1:$1048576,9,)),0)</f>
        <v>0</v>
      </c>
      <c r="J3433" s="90">
        <f t="shared" si="107"/>
        <v>0</v>
      </c>
      <c r="K3433" s="297" t="str">
        <f>IFERROR(VLOOKUP(CONCATENATE($A3433,"C"),'05 APU'!$1:$1048576,9,),"")</f>
        <v/>
      </c>
      <c r="L3433" s="297" t="str">
        <f>IFERROR(VLOOKUP(CONCATENATE($A3433,"B"),'05 APU'!$1:$1048576,9,),"")</f>
        <v/>
      </c>
      <c r="M3433" s="297" t="str">
        <f>IFERROR(VLOOKUP(CONCATENATE($A3433,"A"),'05 APU'!$1:$1048576,9,),"")</f>
        <v/>
      </c>
      <c r="N3433" s="86"/>
      <c r="O3433" s="90">
        <f>IFERROR(VLOOKUP(CONCATENATE($A3433,"D"),'05 APU'!$T:$AB,9,),0)</f>
        <v>0</v>
      </c>
      <c r="P3433" s="90">
        <f t="shared" si="108"/>
        <v>0</v>
      </c>
      <c r="Q3433" s="90">
        <f>IFERROR(VLOOKUP(CONCATENATE($A3433,"C"),'05 APU'!$T:$AB,9,),0)</f>
        <v>0</v>
      </c>
      <c r="R3433" s="90">
        <f>IFERROR(VLOOKUP(CONCATENATE($A3433,"B"),'05 APU'!$T:$AB,9,),0)</f>
        <v>0</v>
      </c>
      <c r="S3433" s="90">
        <f>IFERROR(VLOOKUP(CONCATENATE($A3433,"A"),'05 APU'!$T:$AB,9,),0)</f>
        <v>0</v>
      </c>
    </row>
    <row r="3434" spans="1:19" x14ac:dyDescent="0.25">
      <c r="A3434" s="88">
        <v>3424</v>
      </c>
      <c r="B3434" s="347"/>
      <c r="C3434" s="348"/>
      <c r="D3434" s="89" t="str">
        <f>IFERROR(VLOOKUP(CONCATENATE($A3434,"T"),'05 APU'!$1:$1048576,3,),"")</f>
        <v/>
      </c>
      <c r="E3434" s="89" t="str">
        <f>IFERROR(VLOOKUP(CONCATENATE($A3434,"T2"),'05 APU'!$1:$1048576,3,),"")</f>
        <v/>
      </c>
      <c r="F3434" s="89" t="str">
        <f>IFERROR(VLOOKUP(CONCATENATE($A3434,"T3"),'05 APU'!$1:$1048576,3,),"")</f>
        <v/>
      </c>
      <c r="G3434" s="350"/>
      <c r="H3434" s="351"/>
      <c r="I3434" s="90">
        <f>IFERROR((VLOOKUP(CONCATENATE($A3434,"D"),'05 APU'!$1:$1048576,9,)),0)</f>
        <v>0</v>
      </c>
      <c r="J3434" s="90">
        <f t="shared" si="107"/>
        <v>0</v>
      </c>
      <c r="K3434" s="297" t="str">
        <f>IFERROR(VLOOKUP(CONCATENATE($A3434,"C"),'05 APU'!$1:$1048576,9,),"")</f>
        <v/>
      </c>
      <c r="L3434" s="297" t="str">
        <f>IFERROR(VLOOKUP(CONCATENATE($A3434,"B"),'05 APU'!$1:$1048576,9,),"")</f>
        <v/>
      </c>
      <c r="M3434" s="297" t="str">
        <f>IFERROR(VLOOKUP(CONCATENATE($A3434,"A"),'05 APU'!$1:$1048576,9,),"")</f>
        <v/>
      </c>
      <c r="N3434" s="86"/>
      <c r="O3434" s="90">
        <f>IFERROR(VLOOKUP(CONCATENATE($A3434,"D"),'05 APU'!$T:$AB,9,),0)</f>
        <v>0</v>
      </c>
      <c r="P3434" s="90">
        <f t="shared" si="108"/>
        <v>0</v>
      </c>
      <c r="Q3434" s="90">
        <f>IFERROR(VLOOKUP(CONCATENATE($A3434,"C"),'05 APU'!$T:$AB,9,),0)</f>
        <v>0</v>
      </c>
      <c r="R3434" s="90">
        <f>IFERROR(VLOOKUP(CONCATENATE($A3434,"B"),'05 APU'!$T:$AB,9,),0)</f>
        <v>0</v>
      </c>
      <c r="S3434" s="90">
        <f>IFERROR(VLOOKUP(CONCATENATE($A3434,"A"),'05 APU'!$T:$AB,9,),0)</f>
        <v>0</v>
      </c>
    </row>
    <row r="3435" spans="1:19" x14ac:dyDescent="0.25">
      <c r="A3435" s="88">
        <v>3425</v>
      </c>
      <c r="B3435" s="347"/>
      <c r="C3435" s="348"/>
      <c r="D3435" s="89" t="str">
        <f>IFERROR(VLOOKUP(CONCATENATE($A3435,"T"),'05 APU'!$1:$1048576,3,),"")</f>
        <v/>
      </c>
      <c r="E3435" s="89" t="str">
        <f>IFERROR(VLOOKUP(CONCATENATE($A3435,"T2"),'05 APU'!$1:$1048576,3,),"")</f>
        <v/>
      </c>
      <c r="F3435" s="89" t="str">
        <f>IFERROR(VLOOKUP(CONCATENATE($A3435,"T3"),'05 APU'!$1:$1048576,3,),"")</f>
        <v/>
      </c>
      <c r="G3435" s="350"/>
      <c r="H3435" s="351"/>
      <c r="I3435" s="90">
        <f>IFERROR((VLOOKUP(CONCATENATE($A3435,"D"),'05 APU'!$1:$1048576,9,)),0)</f>
        <v>0</v>
      </c>
      <c r="J3435" s="90">
        <f t="shared" si="107"/>
        <v>0</v>
      </c>
      <c r="K3435" s="297" t="str">
        <f>IFERROR(VLOOKUP(CONCATENATE($A3435,"C"),'05 APU'!$1:$1048576,9,),"")</f>
        <v/>
      </c>
      <c r="L3435" s="297" t="str">
        <f>IFERROR(VLOOKUP(CONCATENATE($A3435,"B"),'05 APU'!$1:$1048576,9,),"")</f>
        <v/>
      </c>
      <c r="M3435" s="297" t="str">
        <f>IFERROR(VLOOKUP(CONCATENATE($A3435,"A"),'05 APU'!$1:$1048576,9,),"")</f>
        <v/>
      </c>
      <c r="N3435" s="86"/>
      <c r="O3435" s="90">
        <f>IFERROR(VLOOKUP(CONCATENATE($A3435,"D"),'05 APU'!$T:$AB,9,),0)</f>
        <v>0</v>
      </c>
      <c r="P3435" s="90">
        <f t="shared" si="108"/>
        <v>0</v>
      </c>
      <c r="Q3435" s="90">
        <f>IFERROR(VLOOKUP(CONCATENATE($A3435,"C"),'05 APU'!$T:$AB,9,),0)</f>
        <v>0</v>
      </c>
      <c r="R3435" s="90">
        <f>IFERROR(VLOOKUP(CONCATENATE($A3435,"B"),'05 APU'!$T:$AB,9,),0)</f>
        <v>0</v>
      </c>
      <c r="S3435" s="90">
        <f>IFERROR(VLOOKUP(CONCATENATE($A3435,"A"),'05 APU'!$T:$AB,9,),0)</f>
        <v>0</v>
      </c>
    </row>
    <row r="3436" spans="1:19" x14ac:dyDescent="0.25">
      <c r="A3436" s="88">
        <v>3426</v>
      </c>
      <c r="B3436" s="347"/>
      <c r="C3436" s="348"/>
      <c r="D3436" s="89" t="str">
        <f>IFERROR(VLOOKUP(CONCATENATE($A3436,"T"),'05 APU'!$1:$1048576,3,),"")</f>
        <v/>
      </c>
      <c r="E3436" s="89" t="str">
        <f>IFERROR(VLOOKUP(CONCATENATE($A3436,"T2"),'05 APU'!$1:$1048576,3,),"")</f>
        <v/>
      </c>
      <c r="F3436" s="89" t="str">
        <f>IFERROR(VLOOKUP(CONCATENATE($A3436,"T3"),'05 APU'!$1:$1048576,3,),"")</f>
        <v/>
      </c>
      <c r="G3436" s="350"/>
      <c r="H3436" s="351"/>
      <c r="I3436" s="90">
        <f>IFERROR((VLOOKUP(CONCATENATE($A3436,"D"),'05 APU'!$1:$1048576,9,)),0)</f>
        <v>0</v>
      </c>
      <c r="J3436" s="90">
        <f t="shared" si="107"/>
        <v>0</v>
      </c>
      <c r="K3436" s="297" t="str">
        <f>IFERROR(VLOOKUP(CONCATENATE($A3436,"C"),'05 APU'!$1:$1048576,9,),"")</f>
        <v/>
      </c>
      <c r="L3436" s="297" t="str">
        <f>IFERROR(VLOOKUP(CONCATENATE($A3436,"B"),'05 APU'!$1:$1048576,9,),"")</f>
        <v/>
      </c>
      <c r="M3436" s="297" t="str">
        <f>IFERROR(VLOOKUP(CONCATENATE($A3436,"A"),'05 APU'!$1:$1048576,9,),"")</f>
        <v/>
      </c>
      <c r="N3436" s="86"/>
      <c r="O3436" s="90">
        <f>IFERROR(VLOOKUP(CONCATENATE($A3436,"D"),'05 APU'!$T:$AB,9,),0)</f>
        <v>0</v>
      </c>
      <c r="P3436" s="90">
        <f t="shared" si="108"/>
        <v>0</v>
      </c>
      <c r="Q3436" s="90">
        <f>IFERROR(VLOOKUP(CONCATENATE($A3436,"C"),'05 APU'!$T:$AB,9,),0)</f>
        <v>0</v>
      </c>
      <c r="R3436" s="90">
        <f>IFERROR(VLOOKUP(CONCATENATE($A3436,"B"),'05 APU'!$T:$AB,9,),0)</f>
        <v>0</v>
      </c>
      <c r="S3436" s="90">
        <f>IFERROR(VLOOKUP(CONCATENATE($A3436,"A"),'05 APU'!$T:$AB,9,),0)</f>
        <v>0</v>
      </c>
    </row>
    <row r="3437" spans="1:19" x14ac:dyDescent="0.25">
      <c r="A3437" s="88">
        <v>3427</v>
      </c>
      <c r="B3437" s="347"/>
      <c r="C3437" s="348"/>
      <c r="D3437" s="89" t="str">
        <f>IFERROR(VLOOKUP(CONCATENATE($A3437,"T"),'05 APU'!$1:$1048576,3,),"")</f>
        <v/>
      </c>
      <c r="E3437" s="89" t="str">
        <f>IFERROR(VLOOKUP(CONCATENATE($A3437,"T2"),'05 APU'!$1:$1048576,3,),"")</f>
        <v/>
      </c>
      <c r="F3437" s="89" t="str">
        <f>IFERROR(VLOOKUP(CONCATENATE($A3437,"T3"),'05 APU'!$1:$1048576,3,),"")</f>
        <v/>
      </c>
      <c r="G3437" s="350"/>
      <c r="H3437" s="351"/>
      <c r="I3437" s="90">
        <f>IFERROR((VLOOKUP(CONCATENATE($A3437,"D"),'05 APU'!$1:$1048576,9,)),0)</f>
        <v>0</v>
      </c>
      <c r="J3437" s="90">
        <f t="shared" si="107"/>
        <v>0</v>
      </c>
      <c r="K3437" s="297" t="str">
        <f>IFERROR(VLOOKUP(CONCATENATE($A3437,"C"),'05 APU'!$1:$1048576,9,),"")</f>
        <v/>
      </c>
      <c r="L3437" s="297" t="str">
        <f>IFERROR(VLOOKUP(CONCATENATE($A3437,"B"),'05 APU'!$1:$1048576,9,),"")</f>
        <v/>
      </c>
      <c r="M3437" s="297" t="str">
        <f>IFERROR(VLOOKUP(CONCATENATE($A3437,"A"),'05 APU'!$1:$1048576,9,),"")</f>
        <v/>
      </c>
      <c r="N3437" s="86"/>
      <c r="O3437" s="90">
        <f>IFERROR(VLOOKUP(CONCATENATE($A3437,"D"),'05 APU'!$T:$AB,9,),0)</f>
        <v>0</v>
      </c>
      <c r="P3437" s="90">
        <f t="shared" si="108"/>
        <v>0</v>
      </c>
      <c r="Q3437" s="90">
        <f>IFERROR(VLOOKUP(CONCATENATE($A3437,"C"),'05 APU'!$T:$AB,9,),0)</f>
        <v>0</v>
      </c>
      <c r="R3437" s="90">
        <f>IFERROR(VLOOKUP(CONCATENATE($A3437,"B"),'05 APU'!$T:$AB,9,),0)</f>
        <v>0</v>
      </c>
      <c r="S3437" s="90">
        <f>IFERROR(VLOOKUP(CONCATENATE($A3437,"A"),'05 APU'!$T:$AB,9,),0)</f>
        <v>0</v>
      </c>
    </row>
    <row r="3438" spans="1:19" x14ac:dyDescent="0.25">
      <c r="A3438" s="88">
        <v>3428</v>
      </c>
      <c r="B3438" s="347"/>
      <c r="C3438" s="348"/>
      <c r="D3438" s="89" t="str">
        <f>IFERROR(VLOOKUP(CONCATENATE($A3438,"T"),'05 APU'!$1:$1048576,3,),"")</f>
        <v/>
      </c>
      <c r="E3438" s="89" t="str">
        <f>IFERROR(VLOOKUP(CONCATENATE($A3438,"T2"),'05 APU'!$1:$1048576,3,),"")</f>
        <v/>
      </c>
      <c r="F3438" s="89" t="str">
        <f>IFERROR(VLOOKUP(CONCATENATE($A3438,"T3"),'05 APU'!$1:$1048576,3,),"")</f>
        <v/>
      </c>
      <c r="G3438" s="350"/>
      <c r="H3438" s="351"/>
      <c r="I3438" s="90">
        <f>IFERROR((VLOOKUP(CONCATENATE($A3438,"D"),'05 APU'!$1:$1048576,9,)),0)</f>
        <v>0</v>
      </c>
      <c r="J3438" s="90">
        <f t="shared" si="107"/>
        <v>0</v>
      </c>
      <c r="K3438" s="297" t="str">
        <f>IFERROR(VLOOKUP(CONCATENATE($A3438,"C"),'05 APU'!$1:$1048576,9,),"")</f>
        <v/>
      </c>
      <c r="L3438" s="297" t="str">
        <f>IFERROR(VLOOKUP(CONCATENATE($A3438,"B"),'05 APU'!$1:$1048576,9,),"")</f>
        <v/>
      </c>
      <c r="M3438" s="297" t="str">
        <f>IFERROR(VLOOKUP(CONCATENATE($A3438,"A"),'05 APU'!$1:$1048576,9,),"")</f>
        <v/>
      </c>
      <c r="N3438" s="86"/>
      <c r="O3438" s="90">
        <f>IFERROR(VLOOKUP(CONCATENATE($A3438,"D"),'05 APU'!$T:$AB,9,),0)</f>
        <v>0</v>
      </c>
      <c r="P3438" s="90">
        <f t="shared" si="108"/>
        <v>0</v>
      </c>
      <c r="Q3438" s="90">
        <f>IFERROR(VLOOKUP(CONCATENATE($A3438,"C"),'05 APU'!$T:$AB,9,),0)</f>
        <v>0</v>
      </c>
      <c r="R3438" s="90">
        <f>IFERROR(VLOOKUP(CONCATENATE($A3438,"B"),'05 APU'!$T:$AB,9,),0)</f>
        <v>0</v>
      </c>
      <c r="S3438" s="90">
        <f>IFERROR(VLOOKUP(CONCATENATE($A3438,"A"),'05 APU'!$T:$AB,9,),0)</f>
        <v>0</v>
      </c>
    </row>
    <row r="3439" spans="1:19" x14ac:dyDescent="0.25">
      <c r="A3439" s="88">
        <v>3429</v>
      </c>
      <c r="B3439" s="347"/>
      <c r="C3439" s="348"/>
      <c r="D3439" s="89" t="str">
        <f>IFERROR(VLOOKUP(CONCATENATE($A3439,"T"),'05 APU'!$1:$1048576,3,),"")</f>
        <v/>
      </c>
      <c r="E3439" s="89" t="str">
        <f>IFERROR(VLOOKUP(CONCATENATE($A3439,"T2"),'05 APU'!$1:$1048576,3,),"")</f>
        <v/>
      </c>
      <c r="F3439" s="89" t="str">
        <f>IFERROR(VLOOKUP(CONCATENATE($A3439,"T3"),'05 APU'!$1:$1048576,3,),"")</f>
        <v/>
      </c>
      <c r="G3439" s="350"/>
      <c r="H3439" s="351"/>
      <c r="I3439" s="90">
        <f>IFERROR((VLOOKUP(CONCATENATE($A3439,"D"),'05 APU'!$1:$1048576,9,)),0)</f>
        <v>0</v>
      </c>
      <c r="J3439" s="90">
        <f t="shared" si="107"/>
        <v>0</v>
      </c>
      <c r="K3439" s="297" t="str">
        <f>IFERROR(VLOOKUP(CONCATENATE($A3439,"C"),'05 APU'!$1:$1048576,9,),"")</f>
        <v/>
      </c>
      <c r="L3439" s="297" t="str">
        <f>IFERROR(VLOOKUP(CONCATENATE($A3439,"B"),'05 APU'!$1:$1048576,9,),"")</f>
        <v/>
      </c>
      <c r="M3439" s="297" t="str">
        <f>IFERROR(VLOOKUP(CONCATENATE($A3439,"A"),'05 APU'!$1:$1048576,9,),"")</f>
        <v/>
      </c>
      <c r="N3439" s="86"/>
      <c r="O3439" s="90">
        <f>IFERROR(VLOOKUP(CONCATENATE($A3439,"D"),'05 APU'!$T:$AB,9,),0)</f>
        <v>0</v>
      </c>
      <c r="P3439" s="90">
        <f t="shared" si="108"/>
        <v>0</v>
      </c>
      <c r="Q3439" s="90">
        <f>IFERROR(VLOOKUP(CONCATENATE($A3439,"C"),'05 APU'!$T:$AB,9,),0)</f>
        <v>0</v>
      </c>
      <c r="R3439" s="90">
        <f>IFERROR(VLOOKUP(CONCATENATE($A3439,"B"),'05 APU'!$T:$AB,9,),0)</f>
        <v>0</v>
      </c>
      <c r="S3439" s="90">
        <f>IFERROR(VLOOKUP(CONCATENATE($A3439,"A"),'05 APU'!$T:$AB,9,),0)</f>
        <v>0</v>
      </c>
    </row>
    <row r="3440" spans="1:19" x14ac:dyDescent="0.25">
      <c r="A3440" s="88">
        <v>3430</v>
      </c>
      <c r="B3440" s="347"/>
      <c r="C3440" s="348"/>
      <c r="D3440" s="89" t="str">
        <f>IFERROR(VLOOKUP(CONCATENATE($A3440,"T"),'05 APU'!$1:$1048576,3,),"")</f>
        <v/>
      </c>
      <c r="E3440" s="89" t="str">
        <f>IFERROR(VLOOKUP(CONCATENATE($A3440,"T2"),'05 APU'!$1:$1048576,3,),"")</f>
        <v/>
      </c>
      <c r="F3440" s="89" t="str">
        <f>IFERROR(VLOOKUP(CONCATENATE($A3440,"T3"),'05 APU'!$1:$1048576,3,),"")</f>
        <v/>
      </c>
      <c r="G3440" s="350"/>
      <c r="H3440" s="351"/>
      <c r="I3440" s="90">
        <f>IFERROR((VLOOKUP(CONCATENATE($A3440,"D"),'05 APU'!$1:$1048576,9,)),0)</f>
        <v>0</v>
      </c>
      <c r="J3440" s="90">
        <f t="shared" si="107"/>
        <v>0</v>
      </c>
      <c r="K3440" s="297" t="str">
        <f>IFERROR(VLOOKUP(CONCATENATE($A3440,"C"),'05 APU'!$1:$1048576,9,),"")</f>
        <v/>
      </c>
      <c r="L3440" s="297" t="str">
        <f>IFERROR(VLOOKUP(CONCATENATE($A3440,"B"),'05 APU'!$1:$1048576,9,),"")</f>
        <v/>
      </c>
      <c r="M3440" s="297" t="str">
        <f>IFERROR(VLOOKUP(CONCATENATE($A3440,"A"),'05 APU'!$1:$1048576,9,),"")</f>
        <v/>
      </c>
      <c r="N3440" s="86"/>
      <c r="O3440" s="90">
        <f>IFERROR(VLOOKUP(CONCATENATE($A3440,"D"),'05 APU'!$T:$AB,9,),0)</f>
        <v>0</v>
      </c>
      <c r="P3440" s="90">
        <f t="shared" si="108"/>
        <v>0</v>
      </c>
      <c r="Q3440" s="90">
        <f>IFERROR(VLOOKUP(CONCATENATE($A3440,"C"),'05 APU'!$T:$AB,9,),0)</f>
        <v>0</v>
      </c>
      <c r="R3440" s="90">
        <f>IFERROR(VLOOKUP(CONCATENATE($A3440,"B"),'05 APU'!$T:$AB,9,),0)</f>
        <v>0</v>
      </c>
      <c r="S3440" s="90">
        <f>IFERROR(VLOOKUP(CONCATENATE($A3440,"A"),'05 APU'!$T:$AB,9,),0)</f>
        <v>0</v>
      </c>
    </row>
    <row r="3441" spans="1:19" x14ac:dyDescent="0.25">
      <c r="A3441" s="88">
        <v>3431</v>
      </c>
      <c r="B3441" s="347"/>
      <c r="C3441" s="348"/>
      <c r="D3441" s="89" t="str">
        <f>IFERROR(VLOOKUP(CONCATENATE($A3441,"T"),'05 APU'!$1:$1048576,3,),"")</f>
        <v/>
      </c>
      <c r="E3441" s="89" t="str">
        <f>IFERROR(VLOOKUP(CONCATENATE($A3441,"T2"),'05 APU'!$1:$1048576,3,),"")</f>
        <v/>
      </c>
      <c r="F3441" s="89" t="str">
        <f>IFERROR(VLOOKUP(CONCATENATE($A3441,"T3"),'05 APU'!$1:$1048576,3,),"")</f>
        <v/>
      </c>
      <c r="G3441" s="350"/>
      <c r="H3441" s="351"/>
      <c r="I3441" s="90">
        <f>IFERROR((VLOOKUP(CONCATENATE($A3441,"D"),'05 APU'!$1:$1048576,9,)),0)</f>
        <v>0</v>
      </c>
      <c r="J3441" s="90">
        <f t="shared" si="107"/>
        <v>0</v>
      </c>
      <c r="K3441" s="297" t="str">
        <f>IFERROR(VLOOKUP(CONCATENATE($A3441,"C"),'05 APU'!$1:$1048576,9,),"")</f>
        <v/>
      </c>
      <c r="L3441" s="297" t="str">
        <f>IFERROR(VLOOKUP(CONCATENATE($A3441,"B"),'05 APU'!$1:$1048576,9,),"")</f>
        <v/>
      </c>
      <c r="M3441" s="297" t="str">
        <f>IFERROR(VLOOKUP(CONCATENATE($A3441,"A"),'05 APU'!$1:$1048576,9,),"")</f>
        <v/>
      </c>
      <c r="N3441" s="86"/>
      <c r="O3441" s="90">
        <f>IFERROR(VLOOKUP(CONCATENATE($A3441,"D"),'05 APU'!$T:$AB,9,),0)</f>
        <v>0</v>
      </c>
      <c r="P3441" s="90">
        <f t="shared" si="108"/>
        <v>0</v>
      </c>
      <c r="Q3441" s="90">
        <f>IFERROR(VLOOKUP(CONCATENATE($A3441,"C"),'05 APU'!$T:$AB,9,),0)</f>
        <v>0</v>
      </c>
      <c r="R3441" s="90">
        <f>IFERROR(VLOOKUP(CONCATENATE($A3441,"B"),'05 APU'!$T:$AB,9,),0)</f>
        <v>0</v>
      </c>
      <c r="S3441" s="90">
        <f>IFERROR(VLOOKUP(CONCATENATE($A3441,"A"),'05 APU'!$T:$AB,9,),0)</f>
        <v>0</v>
      </c>
    </row>
    <row r="3442" spans="1:19" x14ac:dyDescent="0.25">
      <c r="A3442" s="88">
        <v>3432</v>
      </c>
      <c r="B3442" s="347"/>
      <c r="C3442" s="348"/>
      <c r="D3442" s="89" t="str">
        <f>IFERROR(VLOOKUP(CONCATENATE($A3442,"T"),'05 APU'!$1:$1048576,3,),"")</f>
        <v/>
      </c>
      <c r="E3442" s="89" t="str">
        <f>IFERROR(VLOOKUP(CONCATENATE($A3442,"T2"),'05 APU'!$1:$1048576,3,),"")</f>
        <v/>
      </c>
      <c r="F3442" s="89" t="str">
        <f>IFERROR(VLOOKUP(CONCATENATE($A3442,"T3"),'05 APU'!$1:$1048576,3,),"")</f>
        <v/>
      </c>
      <c r="G3442" s="350"/>
      <c r="H3442" s="351"/>
      <c r="I3442" s="90">
        <f>IFERROR((VLOOKUP(CONCATENATE($A3442,"D"),'05 APU'!$1:$1048576,9,)),0)</f>
        <v>0</v>
      </c>
      <c r="J3442" s="90">
        <f t="shared" si="107"/>
        <v>0</v>
      </c>
      <c r="K3442" s="297" t="str">
        <f>IFERROR(VLOOKUP(CONCATENATE($A3442,"C"),'05 APU'!$1:$1048576,9,),"")</f>
        <v/>
      </c>
      <c r="L3442" s="297" t="str">
        <f>IFERROR(VLOOKUP(CONCATENATE($A3442,"B"),'05 APU'!$1:$1048576,9,),"")</f>
        <v/>
      </c>
      <c r="M3442" s="297" t="str">
        <f>IFERROR(VLOOKUP(CONCATENATE($A3442,"A"),'05 APU'!$1:$1048576,9,),"")</f>
        <v/>
      </c>
      <c r="N3442" s="86"/>
      <c r="O3442" s="90">
        <f>IFERROR(VLOOKUP(CONCATENATE($A3442,"D"),'05 APU'!$T:$AB,9,),0)</f>
        <v>0</v>
      </c>
      <c r="P3442" s="90">
        <f t="shared" si="108"/>
        <v>0</v>
      </c>
      <c r="Q3442" s="90">
        <f>IFERROR(VLOOKUP(CONCATENATE($A3442,"C"),'05 APU'!$T:$AB,9,),0)</f>
        <v>0</v>
      </c>
      <c r="R3442" s="90">
        <f>IFERROR(VLOOKUP(CONCATENATE($A3442,"B"),'05 APU'!$T:$AB,9,),0)</f>
        <v>0</v>
      </c>
      <c r="S3442" s="90">
        <f>IFERROR(VLOOKUP(CONCATENATE($A3442,"A"),'05 APU'!$T:$AB,9,),0)</f>
        <v>0</v>
      </c>
    </row>
    <row r="3443" spans="1:19" x14ac:dyDescent="0.25">
      <c r="A3443" s="88">
        <v>3433</v>
      </c>
      <c r="B3443" s="347"/>
      <c r="C3443" s="348"/>
      <c r="D3443" s="89" t="str">
        <f>IFERROR(VLOOKUP(CONCATENATE($A3443,"T"),'05 APU'!$1:$1048576,3,),"")</f>
        <v/>
      </c>
      <c r="E3443" s="89" t="str">
        <f>IFERROR(VLOOKUP(CONCATENATE($A3443,"T2"),'05 APU'!$1:$1048576,3,),"")</f>
        <v/>
      </c>
      <c r="F3443" s="89" t="str">
        <f>IFERROR(VLOOKUP(CONCATENATE($A3443,"T3"),'05 APU'!$1:$1048576,3,),"")</f>
        <v/>
      </c>
      <c r="G3443" s="350"/>
      <c r="H3443" s="351"/>
      <c r="I3443" s="90">
        <f>IFERROR((VLOOKUP(CONCATENATE($A3443,"D"),'05 APU'!$1:$1048576,9,)),0)</f>
        <v>0</v>
      </c>
      <c r="J3443" s="90">
        <f t="shared" ref="J3443:J3506" si="109">IFERROR(I3443*H3443,0)</f>
        <v>0</v>
      </c>
      <c r="K3443" s="297" t="str">
        <f>IFERROR(VLOOKUP(CONCATENATE($A3443,"C"),'05 APU'!$1:$1048576,9,),"")</f>
        <v/>
      </c>
      <c r="L3443" s="297" t="str">
        <f>IFERROR(VLOOKUP(CONCATENATE($A3443,"B"),'05 APU'!$1:$1048576,9,),"")</f>
        <v/>
      </c>
      <c r="M3443" s="297" t="str">
        <f>IFERROR(VLOOKUP(CONCATENATE($A3443,"A"),'05 APU'!$1:$1048576,9,),"")</f>
        <v/>
      </c>
      <c r="N3443" s="86"/>
      <c r="O3443" s="90">
        <f>IFERROR(VLOOKUP(CONCATENATE($A3443,"D"),'05 APU'!$T:$AB,9,),0)</f>
        <v>0</v>
      </c>
      <c r="P3443" s="90">
        <f t="shared" si="108"/>
        <v>0</v>
      </c>
      <c r="Q3443" s="90">
        <f>IFERROR(VLOOKUP(CONCATENATE($A3443,"C"),'05 APU'!$T:$AB,9,),0)</f>
        <v>0</v>
      </c>
      <c r="R3443" s="90">
        <f>IFERROR(VLOOKUP(CONCATENATE($A3443,"B"),'05 APU'!$T:$AB,9,),0)</f>
        <v>0</v>
      </c>
      <c r="S3443" s="90">
        <f>IFERROR(VLOOKUP(CONCATENATE($A3443,"A"),'05 APU'!$T:$AB,9,),0)</f>
        <v>0</v>
      </c>
    </row>
    <row r="3444" spans="1:19" x14ac:dyDescent="0.25">
      <c r="A3444" s="88">
        <v>3434</v>
      </c>
      <c r="B3444" s="347"/>
      <c r="C3444" s="348"/>
      <c r="D3444" s="89" t="str">
        <f>IFERROR(VLOOKUP(CONCATENATE($A3444,"T"),'05 APU'!$1:$1048576,3,),"")</f>
        <v/>
      </c>
      <c r="E3444" s="89" t="str">
        <f>IFERROR(VLOOKUP(CONCATENATE($A3444,"T2"),'05 APU'!$1:$1048576,3,),"")</f>
        <v/>
      </c>
      <c r="F3444" s="89" t="str">
        <f>IFERROR(VLOOKUP(CONCATENATE($A3444,"T3"),'05 APU'!$1:$1048576,3,),"")</f>
        <v/>
      </c>
      <c r="G3444" s="350"/>
      <c r="H3444" s="351"/>
      <c r="I3444" s="90">
        <f>IFERROR((VLOOKUP(CONCATENATE($A3444,"D"),'05 APU'!$1:$1048576,9,)),0)</f>
        <v>0</v>
      </c>
      <c r="J3444" s="90">
        <f t="shared" si="109"/>
        <v>0</v>
      </c>
      <c r="K3444" s="297" t="str">
        <f>IFERROR(VLOOKUP(CONCATENATE($A3444,"C"),'05 APU'!$1:$1048576,9,),"")</f>
        <v/>
      </c>
      <c r="L3444" s="297" t="str">
        <f>IFERROR(VLOOKUP(CONCATENATE($A3444,"B"),'05 APU'!$1:$1048576,9,),"")</f>
        <v/>
      </c>
      <c r="M3444" s="297" t="str">
        <f>IFERROR(VLOOKUP(CONCATENATE($A3444,"A"),'05 APU'!$1:$1048576,9,),"")</f>
        <v/>
      </c>
      <c r="N3444" s="86"/>
      <c r="O3444" s="90">
        <f>IFERROR(VLOOKUP(CONCATENATE($A3444,"D"),'05 APU'!$T:$AB,9,),0)</f>
        <v>0</v>
      </c>
      <c r="P3444" s="90">
        <f t="shared" si="108"/>
        <v>0</v>
      </c>
      <c r="Q3444" s="90">
        <f>IFERROR(VLOOKUP(CONCATENATE($A3444,"C"),'05 APU'!$T:$AB,9,),0)</f>
        <v>0</v>
      </c>
      <c r="R3444" s="90">
        <f>IFERROR(VLOOKUP(CONCATENATE($A3444,"B"),'05 APU'!$T:$AB,9,),0)</f>
        <v>0</v>
      </c>
      <c r="S3444" s="90">
        <f>IFERROR(VLOOKUP(CONCATENATE($A3444,"A"),'05 APU'!$T:$AB,9,),0)</f>
        <v>0</v>
      </c>
    </row>
    <row r="3445" spans="1:19" x14ac:dyDescent="0.25">
      <c r="A3445" s="88">
        <v>3435</v>
      </c>
      <c r="B3445" s="347"/>
      <c r="C3445" s="348"/>
      <c r="D3445" s="89" t="str">
        <f>IFERROR(VLOOKUP(CONCATENATE($A3445,"T"),'05 APU'!$1:$1048576,3,),"")</f>
        <v/>
      </c>
      <c r="E3445" s="89" t="str">
        <f>IFERROR(VLOOKUP(CONCATENATE($A3445,"T2"),'05 APU'!$1:$1048576,3,),"")</f>
        <v/>
      </c>
      <c r="F3445" s="89" t="str">
        <f>IFERROR(VLOOKUP(CONCATENATE($A3445,"T3"),'05 APU'!$1:$1048576,3,),"")</f>
        <v/>
      </c>
      <c r="G3445" s="350"/>
      <c r="H3445" s="351"/>
      <c r="I3445" s="90">
        <f>IFERROR((VLOOKUP(CONCATENATE($A3445,"D"),'05 APU'!$1:$1048576,9,)),0)</f>
        <v>0</v>
      </c>
      <c r="J3445" s="90">
        <f t="shared" si="109"/>
        <v>0</v>
      </c>
      <c r="K3445" s="297" t="str">
        <f>IFERROR(VLOOKUP(CONCATENATE($A3445,"C"),'05 APU'!$1:$1048576,9,),"")</f>
        <v/>
      </c>
      <c r="L3445" s="297" t="str">
        <f>IFERROR(VLOOKUP(CONCATENATE($A3445,"B"),'05 APU'!$1:$1048576,9,),"")</f>
        <v/>
      </c>
      <c r="M3445" s="297" t="str">
        <f>IFERROR(VLOOKUP(CONCATENATE($A3445,"A"),'05 APU'!$1:$1048576,9,),"")</f>
        <v/>
      </c>
      <c r="N3445" s="86"/>
      <c r="O3445" s="90">
        <f>IFERROR(VLOOKUP(CONCATENATE($A3445,"D"),'05 APU'!$T:$AB,9,),0)</f>
        <v>0</v>
      </c>
      <c r="P3445" s="90">
        <f t="shared" si="108"/>
        <v>0</v>
      </c>
      <c r="Q3445" s="90">
        <f>IFERROR(VLOOKUP(CONCATENATE($A3445,"C"),'05 APU'!$T:$AB,9,),0)</f>
        <v>0</v>
      </c>
      <c r="R3445" s="90">
        <f>IFERROR(VLOOKUP(CONCATENATE($A3445,"B"),'05 APU'!$T:$AB,9,),0)</f>
        <v>0</v>
      </c>
      <c r="S3445" s="90">
        <f>IFERROR(VLOOKUP(CONCATENATE($A3445,"A"),'05 APU'!$T:$AB,9,),0)</f>
        <v>0</v>
      </c>
    </row>
    <row r="3446" spans="1:19" x14ac:dyDescent="0.25">
      <c r="A3446" s="88">
        <v>3436</v>
      </c>
      <c r="B3446" s="347"/>
      <c r="C3446" s="348"/>
      <c r="D3446" s="89" t="str">
        <f>IFERROR(VLOOKUP(CONCATENATE($A3446,"T"),'05 APU'!$1:$1048576,3,),"")</f>
        <v/>
      </c>
      <c r="E3446" s="89" t="str">
        <f>IFERROR(VLOOKUP(CONCATENATE($A3446,"T2"),'05 APU'!$1:$1048576,3,),"")</f>
        <v/>
      </c>
      <c r="F3446" s="89" t="str">
        <f>IFERROR(VLOOKUP(CONCATENATE($A3446,"T3"),'05 APU'!$1:$1048576,3,),"")</f>
        <v/>
      </c>
      <c r="G3446" s="350"/>
      <c r="H3446" s="351"/>
      <c r="I3446" s="90">
        <f>IFERROR((VLOOKUP(CONCATENATE($A3446,"D"),'05 APU'!$1:$1048576,9,)),0)</f>
        <v>0</v>
      </c>
      <c r="J3446" s="90">
        <f t="shared" si="109"/>
        <v>0</v>
      </c>
      <c r="K3446" s="297" t="str">
        <f>IFERROR(VLOOKUP(CONCATENATE($A3446,"C"),'05 APU'!$1:$1048576,9,),"")</f>
        <v/>
      </c>
      <c r="L3446" s="297" t="str">
        <f>IFERROR(VLOOKUP(CONCATENATE($A3446,"B"),'05 APU'!$1:$1048576,9,),"")</f>
        <v/>
      </c>
      <c r="M3446" s="297" t="str">
        <f>IFERROR(VLOOKUP(CONCATENATE($A3446,"A"),'05 APU'!$1:$1048576,9,),"")</f>
        <v/>
      </c>
      <c r="N3446" s="86"/>
      <c r="O3446" s="90">
        <f>IFERROR(VLOOKUP(CONCATENATE($A3446,"D"),'05 APU'!$T:$AB,9,),0)</f>
        <v>0</v>
      </c>
      <c r="P3446" s="90">
        <f t="shared" si="108"/>
        <v>0</v>
      </c>
      <c r="Q3446" s="90">
        <f>IFERROR(VLOOKUP(CONCATENATE($A3446,"C"),'05 APU'!$T:$AB,9,),0)</f>
        <v>0</v>
      </c>
      <c r="R3446" s="90">
        <f>IFERROR(VLOOKUP(CONCATENATE($A3446,"B"),'05 APU'!$T:$AB,9,),0)</f>
        <v>0</v>
      </c>
      <c r="S3446" s="90">
        <f>IFERROR(VLOOKUP(CONCATENATE($A3446,"A"),'05 APU'!$T:$AB,9,),0)</f>
        <v>0</v>
      </c>
    </row>
    <row r="3447" spans="1:19" x14ac:dyDescent="0.25">
      <c r="A3447" s="88">
        <v>3437</v>
      </c>
      <c r="B3447" s="347"/>
      <c r="C3447" s="348"/>
      <c r="D3447" s="89" t="str">
        <f>IFERROR(VLOOKUP(CONCATENATE($A3447,"T"),'05 APU'!$1:$1048576,3,),"")</f>
        <v/>
      </c>
      <c r="E3447" s="89" t="str">
        <f>IFERROR(VLOOKUP(CONCATENATE($A3447,"T2"),'05 APU'!$1:$1048576,3,),"")</f>
        <v/>
      </c>
      <c r="F3447" s="89" t="str">
        <f>IFERROR(VLOOKUP(CONCATENATE($A3447,"T3"),'05 APU'!$1:$1048576,3,),"")</f>
        <v/>
      </c>
      <c r="G3447" s="350"/>
      <c r="H3447" s="351"/>
      <c r="I3447" s="90">
        <f>IFERROR((VLOOKUP(CONCATENATE($A3447,"D"),'05 APU'!$1:$1048576,9,)),0)</f>
        <v>0</v>
      </c>
      <c r="J3447" s="90">
        <f t="shared" si="109"/>
        <v>0</v>
      </c>
      <c r="K3447" s="297" t="str">
        <f>IFERROR(VLOOKUP(CONCATENATE($A3447,"C"),'05 APU'!$1:$1048576,9,),"")</f>
        <v/>
      </c>
      <c r="L3447" s="297" t="str">
        <f>IFERROR(VLOOKUP(CONCATENATE($A3447,"B"),'05 APU'!$1:$1048576,9,),"")</f>
        <v/>
      </c>
      <c r="M3447" s="297" t="str">
        <f>IFERROR(VLOOKUP(CONCATENATE($A3447,"A"),'05 APU'!$1:$1048576,9,),"")</f>
        <v/>
      </c>
      <c r="N3447" s="86"/>
      <c r="O3447" s="90">
        <f>IFERROR(VLOOKUP(CONCATENATE($A3447,"D"),'05 APU'!$T:$AB,9,),0)</f>
        <v>0</v>
      </c>
      <c r="P3447" s="90">
        <f t="shared" si="108"/>
        <v>0</v>
      </c>
      <c r="Q3447" s="90">
        <f>IFERROR(VLOOKUP(CONCATENATE($A3447,"C"),'05 APU'!$T:$AB,9,),0)</f>
        <v>0</v>
      </c>
      <c r="R3447" s="90">
        <f>IFERROR(VLOOKUP(CONCATENATE($A3447,"B"),'05 APU'!$T:$AB,9,),0)</f>
        <v>0</v>
      </c>
      <c r="S3447" s="90">
        <f>IFERROR(VLOOKUP(CONCATENATE($A3447,"A"),'05 APU'!$T:$AB,9,),0)</f>
        <v>0</v>
      </c>
    </row>
    <row r="3448" spans="1:19" x14ac:dyDescent="0.25">
      <c r="A3448" s="88">
        <v>3438</v>
      </c>
      <c r="B3448" s="347"/>
      <c r="C3448" s="348"/>
      <c r="D3448" s="89" t="str">
        <f>IFERROR(VLOOKUP(CONCATENATE($A3448,"T"),'05 APU'!$1:$1048576,3,),"")</f>
        <v/>
      </c>
      <c r="E3448" s="89" t="str">
        <f>IFERROR(VLOOKUP(CONCATENATE($A3448,"T2"),'05 APU'!$1:$1048576,3,),"")</f>
        <v/>
      </c>
      <c r="F3448" s="89" t="str">
        <f>IFERROR(VLOOKUP(CONCATENATE($A3448,"T3"),'05 APU'!$1:$1048576,3,),"")</f>
        <v/>
      </c>
      <c r="G3448" s="350"/>
      <c r="H3448" s="351"/>
      <c r="I3448" s="90">
        <f>IFERROR((VLOOKUP(CONCATENATE($A3448,"D"),'05 APU'!$1:$1048576,9,)),0)</f>
        <v>0</v>
      </c>
      <c r="J3448" s="90">
        <f t="shared" si="109"/>
        <v>0</v>
      </c>
      <c r="K3448" s="297" t="str">
        <f>IFERROR(VLOOKUP(CONCATENATE($A3448,"C"),'05 APU'!$1:$1048576,9,),"")</f>
        <v/>
      </c>
      <c r="L3448" s="297" t="str">
        <f>IFERROR(VLOOKUP(CONCATENATE($A3448,"B"),'05 APU'!$1:$1048576,9,),"")</f>
        <v/>
      </c>
      <c r="M3448" s="297" t="str">
        <f>IFERROR(VLOOKUP(CONCATENATE($A3448,"A"),'05 APU'!$1:$1048576,9,),"")</f>
        <v/>
      </c>
      <c r="N3448" s="86"/>
      <c r="O3448" s="90">
        <f>IFERROR(VLOOKUP(CONCATENATE($A3448,"D"),'05 APU'!$T:$AB,9,),0)</f>
        <v>0</v>
      </c>
      <c r="P3448" s="90">
        <f t="shared" si="108"/>
        <v>0</v>
      </c>
      <c r="Q3448" s="90">
        <f>IFERROR(VLOOKUP(CONCATENATE($A3448,"C"),'05 APU'!$T:$AB,9,),0)</f>
        <v>0</v>
      </c>
      <c r="R3448" s="90">
        <f>IFERROR(VLOOKUP(CONCATENATE($A3448,"B"),'05 APU'!$T:$AB,9,),0)</f>
        <v>0</v>
      </c>
      <c r="S3448" s="90">
        <f>IFERROR(VLOOKUP(CONCATENATE($A3448,"A"),'05 APU'!$T:$AB,9,),0)</f>
        <v>0</v>
      </c>
    </row>
    <row r="3449" spans="1:19" x14ac:dyDescent="0.25">
      <c r="A3449" s="88">
        <v>3439</v>
      </c>
      <c r="B3449" s="347"/>
      <c r="C3449" s="348"/>
      <c r="D3449" s="89" t="str">
        <f>IFERROR(VLOOKUP(CONCATENATE($A3449,"T"),'05 APU'!$1:$1048576,3,),"")</f>
        <v/>
      </c>
      <c r="E3449" s="89" t="str">
        <f>IFERROR(VLOOKUP(CONCATENATE($A3449,"T2"),'05 APU'!$1:$1048576,3,),"")</f>
        <v/>
      </c>
      <c r="F3449" s="89" t="str">
        <f>IFERROR(VLOOKUP(CONCATENATE($A3449,"T3"),'05 APU'!$1:$1048576,3,),"")</f>
        <v/>
      </c>
      <c r="G3449" s="350"/>
      <c r="H3449" s="351"/>
      <c r="I3449" s="90">
        <f>IFERROR((VLOOKUP(CONCATENATE($A3449,"D"),'05 APU'!$1:$1048576,9,)),0)</f>
        <v>0</v>
      </c>
      <c r="J3449" s="90">
        <f t="shared" si="109"/>
        <v>0</v>
      </c>
      <c r="K3449" s="297" t="str">
        <f>IFERROR(VLOOKUP(CONCATENATE($A3449,"C"),'05 APU'!$1:$1048576,9,),"")</f>
        <v/>
      </c>
      <c r="L3449" s="297" t="str">
        <f>IFERROR(VLOOKUP(CONCATENATE($A3449,"B"),'05 APU'!$1:$1048576,9,),"")</f>
        <v/>
      </c>
      <c r="M3449" s="297" t="str">
        <f>IFERROR(VLOOKUP(CONCATENATE($A3449,"A"),'05 APU'!$1:$1048576,9,),"")</f>
        <v/>
      </c>
      <c r="N3449" s="86"/>
      <c r="O3449" s="90">
        <f>IFERROR(VLOOKUP(CONCATENATE($A3449,"D"),'05 APU'!$T:$AB,9,),0)</f>
        <v>0</v>
      </c>
      <c r="P3449" s="90">
        <f t="shared" si="108"/>
        <v>0</v>
      </c>
      <c r="Q3449" s="90">
        <f>IFERROR(VLOOKUP(CONCATENATE($A3449,"C"),'05 APU'!$T:$AB,9,),0)</f>
        <v>0</v>
      </c>
      <c r="R3449" s="90">
        <f>IFERROR(VLOOKUP(CONCATENATE($A3449,"B"),'05 APU'!$T:$AB,9,),0)</f>
        <v>0</v>
      </c>
      <c r="S3449" s="90">
        <f>IFERROR(VLOOKUP(CONCATENATE($A3449,"A"),'05 APU'!$T:$AB,9,),0)</f>
        <v>0</v>
      </c>
    </row>
    <row r="3450" spans="1:19" x14ac:dyDescent="0.25">
      <c r="A3450" s="88">
        <v>3440</v>
      </c>
      <c r="B3450" s="347"/>
      <c r="C3450" s="348"/>
      <c r="D3450" s="89" t="str">
        <f>IFERROR(VLOOKUP(CONCATENATE($A3450,"T"),'05 APU'!$1:$1048576,3,),"")</f>
        <v/>
      </c>
      <c r="E3450" s="89" t="str">
        <f>IFERROR(VLOOKUP(CONCATENATE($A3450,"T2"),'05 APU'!$1:$1048576,3,),"")</f>
        <v/>
      </c>
      <c r="F3450" s="89" t="str">
        <f>IFERROR(VLOOKUP(CONCATENATE($A3450,"T3"),'05 APU'!$1:$1048576,3,),"")</f>
        <v/>
      </c>
      <c r="G3450" s="350"/>
      <c r="H3450" s="351"/>
      <c r="I3450" s="90">
        <f>IFERROR((VLOOKUP(CONCATENATE($A3450,"D"),'05 APU'!$1:$1048576,9,)),0)</f>
        <v>0</v>
      </c>
      <c r="J3450" s="90">
        <f t="shared" si="109"/>
        <v>0</v>
      </c>
      <c r="K3450" s="297" t="str">
        <f>IFERROR(VLOOKUP(CONCATENATE($A3450,"C"),'05 APU'!$1:$1048576,9,),"")</f>
        <v/>
      </c>
      <c r="L3450" s="297" t="str">
        <f>IFERROR(VLOOKUP(CONCATENATE($A3450,"B"),'05 APU'!$1:$1048576,9,),"")</f>
        <v/>
      </c>
      <c r="M3450" s="297" t="str">
        <f>IFERROR(VLOOKUP(CONCATENATE($A3450,"A"),'05 APU'!$1:$1048576,9,),"")</f>
        <v/>
      </c>
      <c r="N3450" s="86"/>
      <c r="O3450" s="90">
        <f>IFERROR(VLOOKUP(CONCATENATE($A3450,"D"),'05 APU'!$T:$AB,9,),0)</f>
        <v>0</v>
      </c>
      <c r="P3450" s="90">
        <f t="shared" si="108"/>
        <v>0</v>
      </c>
      <c r="Q3450" s="90">
        <f>IFERROR(VLOOKUP(CONCATENATE($A3450,"C"),'05 APU'!$T:$AB,9,),0)</f>
        <v>0</v>
      </c>
      <c r="R3450" s="90">
        <f>IFERROR(VLOOKUP(CONCATENATE($A3450,"B"),'05 APU'!$T:$AB,9,),0)</f>
        <v>0</v>
      </c>
      <c r="S3450" s="90">
        <f>IFERROR(VLOOKUP(CONCATENATE($A3450,"A"),'05 APU'!$T:$AB,9,),0)</f>
        <v>0</v>
      </c>
    </row>
    <row r="3451" spans="1:19" x14ac:dyDescent="0.25">
      <c r="A3451" s="88">
        <v>3441</v>
      </c>
      <c r="B3451" s="347"/>
      <c r="C3451" s="348"/>
      <c r="D3451" s="89" t="str">
        <f>IFERROR(VLOOKUP(CONCATENATE($A3451,"T"),'05 APU'!$1:$1048576,3,),"")</f>
        <v/>
      </c>
      <c r="E3451" s="89" t="str">
        <f>IFERROR(VLOOKUP(CONCATENATE($A3451,"T2"),'05 APU'!$1:$1048576,3,),"")</f>
        <v/>
      </c>
      <c r="F3451" s="89" t="str">
        <f>IFERROR(VLOOKUP(CONCATENATE($A3451,"T3"),'05 APU'!$1:$1048576,3,),"")</f>
        <v/>
      </c>
      <c r="G3451" s="350"/>
      <c r="H3451" s="351"/>
      <c r="I3451" s="90">
        <f>IFERROR((VLOOKUP(CONCATENATE($A3451,"D"),'05 APU'!$1:$1048576,9,)),0)</f>
        <v>0</v>
      </c>
      <c r="J3451" s="90">
        <f t="shared" si="109"/>
        <v>0</v>
      </c>
      <c r="K3451" s="297" t="str">
        <f>IFERROR(VLOOKUP(CONCATENATE($A3451,"C"),'05 APU'!$1:$1048576,9,),"")</f>
        <v/>
      </c>
      <c r="L3451" s="297" t="str">
        <f>IFERROR(VLOOKUP(CONCATENATE($A3451,"B"),'05 APU'!$1:$1048576,9,),"")</f>
        <v/>
      </c>
      <c r="M3451" s="297" t="str">
        <f>IFERROR(VLOOKUP(CONCATENATE($A3451,"A"),'05 APU'!$1:$1048576,9,),"")</f>
        <v/>
      </c>
      <c r="N3451" s="86"/>
      <c r="O3451" s="90">
        <f>IFERROR(VLOOKUP(CONCATENATE($A3451,"D"),'05 APU'!$T:$AB,9,),0)</f>
        <v>0</v>
      </c>
      <c r="P3451" s="90">
        <f t="shared" si="108"/>
        <v>0</v>
      </c>
      <c r="Q3451" s="90">
        <f>IFERROR(VLOOKUP(CONCATENATE($A3451,"C"),'05 APU'!$T:$AB,9,),0)</f>
        <v>0</v>
      </c>
      <c r="R3451" s="90">
        <f>IFERROR(VLOOKUP(CONCATENATE($A3451,"B"),'05 APU'!$T:$AB,9,),0)</f>
        <v>0</v>
      </c>
      <c r="S3451" s="90">
        <f>IFERROR(VLOOKUP(CONCATENATE($A3451,"A"),'05 APU'!$T:$AB,9,),0)</f>
        <v>0</v>
      </c>
    </row>
    <row r="3452" spans="1:19" x14ac:dyDescent="0.25">
      <c r="A3452" s="88">
        <v>3442</v>
      </c>
      <c r="B3452" s="347"/>
      <c r="C3452" s="348"/>
      <c r="D3452" s="89" t="str">
        <f>IFERROR(VLOOKUP(CONCATENATE($A3452,"T"),'05 APU'!$1:$1048576,3,),"")</f>
        <v/>
      </c>
      <c r="E3452" s="89" t="str">
        <f>IFERROR(VLOOKUP(CONCATENATE($A3452,"T2"),'05 APU'!$1:$1048576,3,),"")</f>
        <v/>
      </c>
      <c r="F3452" s="89" t="str">
        <f>IFERROR(VLOOKUP(CONCATENATE($A3452,"T3"),'05 APU'!$1:$1048576,3,),"")</f>
        <v/>
      </c>
      <c r="G3452" s="350"/>
      <c r="H3452" s="351"/>
      <c r="I3452" s="90">
        <f>IFERROR((VLOOKUP(CONCATENATE($A3452,"D"),'05 APU'!$1:$1048576,9,)),0)</f>
        <v>0</v>
      </c>
      <c r="J3452" s="90">
        <f t="shared" si="109"/>
        <v>0</v>
      </c>
      <c r="K3452" s="297" t="str">
        <f>IFERROR(VLOOKUP(CONCATENATE($A3452,"C"),'05 APU'!$1:$1048576,9,),"")</f>
        <v/>
      </c>
      <c r="L3452" s="297" t="str">
        <f>IFERROR(VLOOKUP(CONCATENATE($A3452,"B"),'05 APU'!$1:$1048576,9,),"")</f>
        <v/>
      </c>
      <c r="M3452" s="297" t="str">
        <f>IFERROR(VLOOKUP(CONCATENATE($A3452,"A"),'05 APU'!$1:$1048576,9,),"")</f>
        <v/>
      </c>
      <c r="N3452" s="86"/>
      <c r="O3452" s="90">
        <f>IFERROR(VLOOKUP(CONCATENATE($A3452,"D"),'05 APU'!$T:$AB,9,),0)</f>
        <v>0</v>
      </c>
      <c r="P3452" s="90">
        <f t="shared" si="108"/>
        <v>0</v>
      </c>
      <c r="Q3452" s="90">
        <f>IFERROR(VLOOKUP(CONCATENATE($A3452,"C"),'05 APU'!$T:$AB,9,),0)</f>
        <v>0</v>
      </c>
      <c r="R3452" s="90">
        <f>IFERROR(VLOOKUP(CONCATENATE($A3452,"B"),'05 APU'!$T:$AB,9,),0)</f>
        <v>0</v>
      </c>
      <c r="S3452" s="90">
        <f>IFERROR(VLOOKUP(CONCATENATE($A3452,"A"),'05 APU'!$T:$AB,9,),0)</f>
        <v>0</v>
      </c>
    </row>
    <row r="3453" spans="1:19" x14ac:dyDescent="0.25">
      <c r="A3453" s="88">
        <v>3443</v>
      </c>
      <c r="B3453" s="347"/>
      <c r="C3453" s="348"/>
      <c r="D3453" s="89" t="str">
        <f>IFERROR(VLOOKUP(CONCATENATE($A3453,"T"),'05 APU'!$1:$1048576,3,),"")</f>
        <v/>
      </c>
      <c r="E3453" s="89" t="str">
        <f>IFERROR(VLOOKUP(CONCATENATE($A3453,"T2"),'05 APU'!$1:$1048576,3,),"")</f>
        <v/>
      </c>
      <c r="F3453" s="89" t="str">
        <f>IFERROR(VLOOKUP(CONCATENATE($A3453,"T3"),'05 APU'!$1:$1048576,3,),"")</f>
        <v/>
      </c>
      <c r="G3453" s="350"/>
      <c r="H3453" s="351"/>
      <c r="I3453" s="90">
        <f>IFERROR((VLOOKUP(CONCATENATE($A3453,"D"),'05 APU'!$1:$1048576,9,)),0)</f>
        <v>0</v>
      </c>
      <c r="J3453" s="90">
        <f t="shared" si="109"/>
        <v>0</v>
      </c>
      <c r="K3453" s="297" t="str">
        <f>IFERROR(VLOOKUP(CONCATENATE($A3453,"C"),'05 APU'!$1:$1048576,9,),"")</f>
        <v/>
      </c>
      <c r="L3453" s="297" t="str">
        <f>IFERROR(VLOOKUP(CONCATENATE($A3453,"B"),'05 APU'!$1:$1048576,9,),"")</f>
        <v/>
      </c>
      <c r="M3453" s="297" t="str">
        <f>IFERROR(VLOOKUP(CONCATENATE($A3453,"A"),'05 APU'!$1:$1048576,9,),"")</f>
        <v/>
      </c>
      <c r="N3453" s="86"/>
      <c r="O3453" s="90">
        <f>IFERROR(VLOOKUP(CONCATENATE($A3453,"D"),'05 APU'!$T:$AB,9,),0)</f>
        <v>0</v>
      </c>
      <c r="P3453" s="90">
        <f t="shared" si="108"/>
        <v>0</v>
      </c>
      <c r="Q3453" s="90">
        <f>IFERROR(VLOOKUP(CONCATENATE($A3453,"C"),'05 APU'!$T:$AB,9,),0)</f>
        <v>0</v>
      </c>
      <c r="R3453" s="90">
        <f>IFERROR(VLOOKUP(CONCATENATE($A3453,"B"),'05 APU'!$T:$AB,9,),0)</f>
        <v>0</v>
      </c>
      <c r="S3453" s="90">
        <f>IFERROR(VLOOKUP(CONCATENATE($A3453,"A"),'05 APU'!$T:$AB,9,),0)</f>
        <v>0</v>
      </c>
    </row>
    <row r="3454" spans="1:19" x14ac:dyDescent="0.25">
      <c r="A3454" s="88">
        <v>3444</v>
      </c>
      <c r="B3454" s="347"/>
      <c r="C3454" s="348"/>
      <c r="D3454" s="89" t="str">
        <f>IFERROR(VLOOKUP(CONCATENATE($A3454,"T"),'05 APU'!$1:$1048576,3,),"")</f>
        <v/>
      </c>
      <c r="E3454" s="89" t="str">
        <f>IFERROR(VLOOKUP(CONCATENATE($A3454,"T2"),'05 APU'!$1:$1048576,3,),"")</f>
        <v/>
      </c>
      <c r="F3454" s="89" t="str">
        <f>IFERROR(VLOOKUP(CONCATENATE($A3454,"T3"),'05 APU'!$1:$1048576,3,),"")</f>
        <v/>
      </c>
      <c r="G3454" s="350"/>
      <c r="H3454" s="351"/>
      <c r="I3454" s="90">
        <f>IFERROR((VLOOKUP(CONCATENATE($A3454,"D"),'05 APU'!$1:$1048576,9,)),0)</f>
        <v>0</v>
      </c>
      <c r="J3454" s="90">
        <f t="shared" si="109"/>
        <v>0</v>
      </c>
      <c r="K3454" s="297" t="str">
        <f>IFERROR(VLOOKUP(CONCATENATE($A3454,"C"),'05 APU'!$1:$1048576,9,),"")</f>
        <v/>
      </c>
      <c r="L3454" s="297" t="str">
        <f>IFERROR(VLOOKUP(CONCATENATE($A3454,"B"),'05 APU'!$1:$1048576,9,),"")</f>
        <v/>
      </c>
      <c r="M3454" s="297" t="str">
        <f>IFERROR(VLOOKUP(CONCATENATE($A3454,"A"),'05 APU'!$1:$1048576,9,),"")</f>
        <v/>
      </c>
      <c r="N3454" s="86"/>
      <c r="O3454" s="90">
        <f>IFERROR(VLOOKUP(CONCATENATE($A3454,"D"),'05 APU'!$T:$AB,9,),0)</f>
        <v>0</v>
      </c>
      <c r="P3454" s="90">
        <f t="shared" si="108"/>
        <v>0</v>
      </c>
      <c r="Q3454" s="90">
        <f>IFERROR(VLOOKUP(CONCATENATE($A3454,"C"),'05 APU'!$T:$AB,9,),0)</f>
        <v>0</v>
      </c>
      <c r="R3454" s="90">
        <f>IFERROR(VLOOKUP(CONCATENATE($A3454,"B"),'05 APU'!$T:$AB,9,),0)</f>
        <v>0</v>
      </c>
      <c r="S3454" s="90">
        <f>IFERROR(VLOOKUP(CONCATENATE($A3454,"A"),'05 APU'!$T:$AB,9,),0)</f>
        <v>0</v>
      </c>
    </row>
    <row r="3455" spans="1:19" x14ac:dyDescent="0.25">
      <c r="A3455" s="88">
        <v>3445</v>
      </c>
      <c r="B3455" s="347"/>
      <c r="C3455" s="348"/>
      <c r="D3455" s="89" t="str">
        <f>IFERROR(VLOOKUP(CONCATENATE($A3455,"T"),'05 APU'!$1:$1048576,3,),"")</f>
        <v/>
      </c>
      <c r="E3455" s="89" t="str">
        <f>IFERROR(VLOOKUP(CONCATENATE($A3455,"T2"),'05 APU'!$1:$1048576,3,),"")</f>
        <v/>
      </c>
      <c r="F3455" s="89" t="str">
        <f>IFERROR(VLOOKUP(CONCATENATE($A3455,"T3"),'05 APU'!$1:$1048576,3,),"")</f>
        <v/>
      </c>
      <c r="G3455" s="350"/>
      <c r="H3455" s="351"/>
      <c r="I3455" s="90">
        <f>IFERROR((VLOOKUP(CONCATENATE($A3455,"D"),'05 APU'!$1:$1048576,9,)),0)</f>
        <v>0</v>
      </c>
      <c r="J3455" s="90">
        <f t="shared" si="109"/>
        <v>0</v>
      </c>
      <c r="K3455" s="297" t="str">
        <f>IFERROR(VLOOKUP(CONCATENATE($A3455,"C"),'05 APU'!$1:$1048576,9,),"")</f>
        <v/>
      </c>
      <c r="L3455" s="297" t="str">
        <f>IFERROR(VLOOKUP(CONCATENATE($A3455,"B"),'05 APU'!$1:$1048576,9,),"")</f>
        <v/>
      </c>
      <c r="M3455" s="297" t="str">
        <f>IFERROR(VLOOKUP(CONCATENATE($A3455,"A"),'05 APU'!$1:$1048576,9,),"")</f>
        <v/>
      </c>
      <c r="N3455" s="86"/>
      <c r="O3455" s="90">
        <f>IFERROR(VLOOKUP(CONCATENATE($A3455,"D"),'05 APU'!$T:$AB,9,),0)</f>
        <v>0</v>
      </c>
      <c r="P3455" s="90">
        <f t="shared" si="108"/>
        <v>0</v>
      </c>
      <c r="Q3455" s="90">
        <f>IFERROR(VLOOKUP(CONCATENATE($A3455,"C"),'05 APU'!$T:$AB,9,),0)</f>
        <v>0</v>
      </c>
      <c r="R3455" s="90">
        <f>IFERROR(VLOOKUP(CONCATENATE($A3455,"B"),'05 APU'!$T:$AB,9,),0)</f>
        <v>0</v>
      </c>
      <c r="S3455" s="90">
        <f>IFERROR(VLOOKUP(CONCATENATE($A3455,"A"),'05 APU'!$T:$AB,9,),0)</f>
        <v>0</v>
      </c>
    </row>
    <row r="3456" spans="1:19" x14ac:dyDescent="0.25">
      <c r="A3456" s="88">
        <v>3446</v>
      </c>
      <c r="B3456" s="347"/>
      <c r="C3456" s="348"/>
      <c r="D3456" s="89" t="str">
        <f>IFERROR(VLOOKUP(CONCATENATE($A3456,"T"),'05 APU'!$1:$1048576,3,),"")</f>
        <v/>
      </c>
      <c r="E3456" s="89" t="str">
        <f>IFERROR(VLOOKUP(CONCATENATE($A3456,"T2"),'05 APU'!$1:$1048576,3,),"")</f>
        <v/>
      </c>
      <c r="F3456" s="89" t="str">
        <f>IFERROR(VLOOKUP(CONCATENATE($A3456,"T3"),'05 APU'!$1:$1048576,3,),"")</f>
        <v/>
      </c>
      <c r="G3456" s="350"/>
      <c r="H3456" s="351"/>
      <c r="I3456" s="90">
        <f>IFERROR((VLOOKUP(CONCATENATE($A3456,"D"),'05 APU'!$1:$1048576,9,)),0)</f>
        <v>0</v>
      </c>
      <c r="J3456" s="90">
        <f t="shared" si="109"/>
        <v>0</v>
      </c>
      <c r="K3456" s="297" t="str">
        <f>IFERROR(VLOOKUP(CONCATENATE($A3456,"C"),'05 APU'!$1:$1048576,9,),"")</f>
        <v/>
      </c>
      <c r="L3456" s="297" t="str">
        <f>IFERROR(VLOOKUP(CONCATENATE($A3456,"B"),'05 APU'!$1:$1048576,9,),"")</f>
        <v/>
      </c>
      <c r="M3456" s="297" t="str">
        <f>IFERROR(VLOOKUP(CONCATENATE($A3456,"A"),'05 APU'!$1:$1048576,9,),"")</f>
        <v/>
      </c>
      <c r="N3456" s="86"/>
      <c r="O3456" s="90">
        <f>IFERROR(VLOOKUP(CONCATENATE($A3456,"D"),'05 APU'!$T:$AB,9,),0)</f>
        <v>0</v>
      </c>
      <c r="P3456" s="90">
        <f t="shared" si="108"/>
        <v>0</v>
      </c>
      <c r="Q3456" s="90">
        <f>IFERROR(VLOOKUP(CONCATENATE($A3456,"C"),'05 APU'!$T:$AB,9,),0)</f>
        <v>0</v>
      </c>
      <c r="R3456" s="90">
        <f>IFERROR(VLOOKUP(CONCATENATE($A3456,"B"),'05 APU'!$T:$AB,9,),0)</f>
        <v>0</v>
      </c>
      <c r="S3456" s="90">
        <f>IFERROR(VLOOKUP(CONCATENATE($A3456,"A"),'05 APU'!$T:$AB,9,),0)</f>
        <v>0</v>
      </c>
    </row>
    <row r="3457" spans="1:19" x14ac:dyDescent="0.25">
      <c r="A3457" s="88">
        <v>3447</v>
      </c>
      <c r="B3457" s="347"/>
      <c r="C3457" s="348"/>
      <c r="D3457" s="89" t="str">
        <f>IFERROR(VLOOKUP(CONCATENATE($A3457,"T"),'05 APU'!$1:$1048576,3,),"")</f>
        <v/>
      </c>
      <c r="E3457" s="89" t="str">
        <f>IFERROR(VLOOKUP(CONCATENATE($A3457,"T2"),'05 APU'!$1:$1048576,3,),"")</f>
        <v/>
      </c>
      <c r="F3457" s="89" t="str">
        <f>IFERROR(VLOOKUP(CONCATENATE($A3457,"T3"),'05 APU'!$1:$1048576,3,),"")</f>
        <v/>
      </c>
      <c r="G3457" s="350"/>
      <c r="H3457" s="351"/>
      <c r="I3457" s="90">
        <f>IFERROR((VLOOKUP(CONCATENATE($A3457,"D"),'05 APU'!$1:$1048576,9,)),0)</f>
        <v>0</v>
      </c>
      <c r="J3457" s="90">
        <f t="shared" si="109"/>
        <v>0</v>
      </c>
      <c r="K3457" s="297" t="str">
        <f>IFERROR(VLOOKUP(CONCATENATE($A3457,"C"),'05 APU'!$1:$1048576,9,),"")</f>
        <v/>
      </c>
      <c r="L3457" s="297" t="str">
        <f>IFERROR(VLOOKUP(CONCATENATE($A3457,"B"),'05 APU'!$1:$1048576,9,),"")</f>
        <v/>
      </c>
      <c r="M3457" s="297" t="str">
        <f>IFERROR(VLOOKUP(CONCATENATE($A3457,"A"),'05 APU'!$1:$1048576,9,),"")</f>
        <v/>
      </c>
      <c r="N3457" s="86"/>
      <c r="O3457" s="90">
        <f>IFERROR(VLOOKUP(CONCATENATE($A3457,"D"),'05 APU'!$T:$AB,9,),0)</f>
        <v>0</v>
      </c>
      <c r="P3457" s="90">
        <f t="shared" si="108"/>
        <v>0</v>
      </c>
      <c r="Q3457" s="90">
        <f>IFERROR(VLOOKUP(CONCATENATE($A3457,"C"),'05 APU'!$T:$AB,9,),0)</f>
        <v>0</v>
      </c>
      <c r="R3457" s="90">
        <f>IFERROR(VLOOKUP(CONCATENATE($A3457,"B"),'05 APU'!$T:$AB,9,),0)</f>
        <v>0</v>
      </c>
      <c r="S3457" s="90">
        <f>IFERROR(VLOOKUP(CONCATENATE($A3457,"A"),'05 APU'!$T:$AB,9,),0)</f>
        <v>0</v>
      </c>
    </row>
    <row r="3458" spans="1:19" x14ac:dyDescent="0.25">
      <c r="A3458" s="88">
        <v>3448</v>
      </c>
      <c r="B3458" s="347"/>
      <c r="C3458" s="348"/>
      <c r="D3458" s="89" t="str">
        <f>IFERROR(VLOOKUP(CONCATENATE($A3458,"T"),'05 APU'!$1:$1048576,3,),"")</f>
        <v/>
      </c>
      <c r="E3458" s="89" t="str">
        <f>IFERROR(VLOOKUP(CONCATENATE($A3458,"T2"),'05 APU'!$1:$1048576,3,),"")</f>
        <v/>
      </c>
      <c r="F3458" s="89" t="str">
        <f>IFERROR(VLOOKUP(CONCATENATE($A3458,"T3"),'05 APU'!$1:$1048576,3,),"")</f>
        <v/>
      </c>
      <c r="G3458" s="350"/>
      <c r="H3458" s="351"/>
      <c r="I3458" s="90">
        <f>IFERROR((VLOOKUP(CONCATENATE($A3458,"D"),'05 APU'!$1:$1048576,9,)),0)</f>
        <v>0</v>
      </c>
      <c r="J3458" s="90">
        <f t="shared" si="109"/>
        <v>0</v>
      </c>
      <c r="K3458" s="297" t="str">
        <f>IFERROR(VLOOKUP(CONCATENATE($A3458,"C"),'05 APU'!$1:$1048576,9,),"")</f>
        <v/>
      </c>
      <c r="L3458" s="297" t="str">
        <f>IFERROR(VLOOKUP(CONCATENATE($A3458,"B"),'05 APU'!$1:$1048576,9,),"")</f>
        <v/>
      </c>
      <c r="M3458" s="297" t="str">
        <f>IFERROR(VLOOKUP(CONCATENATE($A3458,"A"),'05 APU'!$1:$1048576,9,),"")</f>
        <v/>
      </c>
      <c r="N3458" s="86"/>
      <c r="O3458" s="90">
        <f>IFERROR(VLOOKUP(CONCATENATE($A3458,"D"),'05 APU'!$T:$AB,9,),0)</f>
        <v>0</v>
      </c>
      <c r="P3458" s="90">
        <f t="shared" si="108"/>
        <v>0</v>
      </c>
      <c r="Q3458" s="90">
        <f>IFERROR(VLOOKUP(CONCATENATE($A3458,"C"),'05 APU'!$T:$AB,9,),0)</f>
        <v>0</v>
      </c>
      <c r="R3458" s="90">
        <f>IFERROR(VLOOKUP(CONCATENATE($A3458,"B"),'05 APU'!$T:$AB,9,),0)</f>
        <v>0</v>
      </c>
      <c r="S3458" s="90">
        <f>IFERROR(VLOOKUP(CONCATENATE($A3458,"A"),'05 APU'!$T:$AB,9,),0)</f>
        <v>0</v>
      </c>
    </row>
    <row r="3459" spans="1:19" x14ac:dyDescent="0.25">
      <c r="A3459" s="88">
        <v>3449</v>
      </c>
      <c r="B3459" s="347"/>
      <c r="C3459" s="348"/>
      <c r="D3459" s="89" t="str">
        <f>IFERROR(VLOOKUP(CONCATENATE($A3459,"T"),'05 APU'!$1:$1048576,3,),"")</f>
        <v/>
      </c>
      <c r="E3459" s="89" t="str">
        <f>IFERROR(VLOOKUP(CONCATENATE($A3459,"T2"),'05 APU'!$1:$1048576,3,),"")</f>
        <v/>
      </c>
      <c r="F3459" s="89" t="str">
        <f>IFERROR(VLOOKUP(CONCATENATE($A3459,"T3"),'05 APU'!$1:$1048576,3,),"")</f>
        <v/>
      </c>
      <c r="G3459" s="350"/>
      <c r="H3459" s="351"/>
      <c r="I3459" s="90">
        <f>IFERROR((VLOOKUP(CONCATENATE($A3459,"D"),'05 APU'!$1:$1048576,9,)),0)</f>
        <v>0</v>
      </c>
      <c r="J3459" s="90">
        <f t="shared" si="109"/>
        <v>0</v>
      </c>
      <c r="K3459" s="297" t="str">
        <f>IFERROR(VLOOKUP(CONCATENATE($A3459,"C"),'05 APU'!$1:$1048576,9,),"")</f>
        <v/>
      </c>
      <c r="L3459" s="297" t="str">
        <f>IFERROR(VLOOKUP(CONCATENATE($A3459,"B"),'05 APU'!$1:$1048576,9,),"")</f>
        <v/>
      </c>
      <c r="M3459" s="297" t="str">
        <f>IFERROR(VLOOKUP(CONCATENATE($A3459,"A"),'05 APU'!$1:$1048576,9,),"")</f>
        <v/>
      </c>
      <c r="N3459" s="86"/>
      <c r="O3459" s="90">
        <f>IFERROR(VLOOKUP(CONCATENATE($A3459,"D"),'05 APU'!$T:$AB,9,),0)</f>
        <v>0</v>
      </c>
      <c r="P3459" s="90">
        <f t="shared" si="108"/>
        <v>0</v>
      </c>
      <c r="Q3459" s="90">
        <f>IFERROR(VLOOKUP(CONCATENATE($A3459,"C"),'05 APU'!$T:$AB,9,),0)</f>
        <v>0</v>
      </c>
      <c r="R3459" s="90">
        <f>IFERROR(VLOOKUP(CONCATENATE($A3459,"B"),'05 APU'!$T:$AB,9,),0)</f>
        <v>0</v>
      </c>
      <c r="S3459" s="90">
        <f>IFERROR(VLOOKUP(CONCATENATE($A3459,"A"),'05 APU'!$T:$AB,9,),0)</f>
        <v>0</v>
      </c>
    </row>
    <row r="3460" spans="1:19" x14ac:dyDescent="0.25">
      <c r="A3460" s="88">
        <v>3450</v>
      </c>
      <c r="B3460" s="347"/>
      <c r="C3460" s="348"/>
      <c r="D3460" s="89" t="str">
        <f>IFERROR(VLOOKUP(CONCATENATE($A3460,"T"),'05 APU'!$1:$1048576,3,),"")</f>
        <v/>
      </c>
      <c r="E3460" s="89" t="str">
        <f>IFERROR(VLOOKUP(CONCATENATE($A3460,"T2"),'05 APU'!$1:$1048576,3,),"")</f>
        <v/>
      </c>
      <c r="F3460" s="89" t="str">
        <f>IFERROR(VLOOKUP(CONCATENATE($A3460,"T3"),'05 APU'!$1:$1048576,3,),"")</f>
        <v/>
      </c>
      <c r="G3460" s="350"/>
      <c r="H3460" s="351"/>
      <c r="I3460" s="90">
        <f>IFERROR((VLOOKUP(CONCATENATE($A3460,"D"),'05 APU'!$1:$1048576,9,)),0)</f>
        <v>0</v>
      </c>
      <c r="J3460" s="90">
        <f t="shared" si="109"/>
        <v>0</v>
      </c>
      <c r="K3460" s="297" t="str">
        <f>IFERROR(VLOOKUP(CONCATENATE($A3460,"C"),'05 APU'!$1:$1048576,9,),"")</f>
        <v/>
      </c>
      <c r="L3460" s="297" t="str">
        <f>IFERROR(VLOOKUP(CONCATENATE($A3460,"B"),'05 APU'!$1:$1048576,9,),"")</f>
        <v/>
      </c>
      <c r="M3460" s="297" t="str">
        <f>IFERROR(VLOOKUP(CONCATENATE($A3460,"A"),'05 APU'!$1:$1048576,9,),"")</f>
        <v/>
      </c>
      <c r="N3460" s="86"/>
      <c r="O3460" s="90">
        <f>IFERROR(VLOOKUP(CONCATENATE($A3460,"D"),'05 APU'!$T:$AB,9,),0)</f>
        <v>0</v>
      </c>
      <c r="P3460" s="90">
        <f t="shared" si="108"/>
        <v>0</v>
      </c>
      <c r="Q3460" s="90">
        <f>IFERROR(VLOOKUP(CONCATENATE($A3460,"C"),'05 APU'!$T:$AB,9,),0)</f>
        <v>0</v>
      </c>
      <c r="R3460" s="90">
        <f>IFERROR(VLOOKUP(CONCATENATE($A3460,"B"),'05 APU'!$T:$AB,9,),0)</f>
        <v>0</v>
      </c>
      <c r="S3460" s="90">
        <f>IFERROR(VLOOKUP(CONCATENATE($A3460,"A"),'05 APU'!$T:$AB,9,),0)</f>
        <v>0</v>
      </c>
    </row>
    <row r="3461" spans="1:19" x14ac:dyDescent="0.25">
      <c r="A3461" s="88">
        <v>3451</v>
      </c>
      <c r="B3461" s="347"/>
      <c r="C3461" s="348"/>
      <c r="D3461" s="89" t="str">
        <f>IFERROR(VLOOKUP(CONCATENATE($A3461,"T"),'05 APU'!$1:$1048576,3,),"")</f>
        <v/>
      </c>
      <c r="E3461" s="89" t="str">
        <f>IFERROR(VLOOKUP(CONCATENATE($A3461,"T2"),'05 APU'!$1:$1048576,3,),"")</f>
        <v/>
      </c>
      <c r="F3461" s="89" t="str">
        <f>IFERROR(VLOOKUP(CONCATENATE($A3461,"T3"),'05 APU'!$1:$1048576,3,),"")</f>
        <v/>
      </c>
      <c r="G3461" s="350"/>
      <c r="H3461" s="351"/>
      <c r="I3461" s="90">
        <f>IFERROR((VLOOKUP(CONCATENATE($A3461,"D"),'05 APU'!$1:$1048576,9,)),0)</f>
        <v>0</v>
      </c>
      <c r="J3461" s="90">
        <f t="shared" si="109"/>
        <v>0</v>
      </c>
      <c r="K3461" s="297" t="str">
        <f>IFERROR(VLOOKUP(CONCATENATE($A3461,"C"),'05 APU'!$1:$1048576,9,),"")</f>
        <v/>
      </c>
      <c r="L3461" s="297" t="str">
        <f>IFERROR(VLOOKUP(CONCATENATE($A3461,"B"),'05 APU'!$1:$1048576,9,),"")</f>
        <v/>
      </c>
      <c r="M3461" s="297" t="str">
        <f>IFERROR(VLOOKUP(CONCATENATE($A3461,"A"),'05 APU'!$1:$1048576,9,),"")</f>
        <v/>
      </c>
      <c r="N3461" s="86"/>
      <c r="O3461" s="90">
        <f>IFERROR(VLOOKUP(CONCATENATE($A3461,"D"),'05 APU'!$T:$AB,9,),0)</f>
        <v>0</v>
      </c>
      <c r="P3461" s="90">
        <f t="shared" si="108"/>
        <v>0</v>
      </c>
      <c r="Q3461" s="90">
        <f>IFERROR(VLOOKUP(CONCATENATE($A3461,"C"),'05 APU'!$T:$AB,9,),0)</f>
        <v>0</v>
      </c>
      <c r="R3461" s="90">
        <f>IFERROR(VLOOKUP(CONCATENATE($A3461,"B"),'05 APU'!$T:$AB,9,),0)</f>
        <v>0</v>
      </c>
      <c r="S3461" s="90">
        <f>IFERROR(VLOOKUP(CONCATENATE($A3461,"A"),'05 APU'!$T:$AB,9,),0)</f>
        <v>0</v>
      </c>
    </row>
    <row r="3462" spans="1:19" x14ac:dyDescent="0.25">
      <c r="A3462" s="88">
        <v>3452</v>
      </c>
      <c r="B3462" s="347"/>
      <c r="C3462" s="348"/>
      <c r="D3462" s="89" t="str">
        <f>IFERROR(VLOOKUP(CONCATENATE($A3462,"T"),'05 APU'!$1:$1048576,3,),"")</f>
        <v/>
      </c>
      <c r="E3462" s="89" t="str">
        <f>IFERROR(VLOOKUP(CONCATENATE($A3462,"T2"),'05 APU'!$1:$1048576,3,),"")</f>
        <v/>
      </c>
      <c r="F3462" s="89" t="str">
        <f>IFERROR(VLOOKUP(CONCATENATE($A3462,"T3"),'05 APU'!$1:$1048576,3,),"")</f>
        <v/>
      </c>
      <c r="G3462" s="350"/>
      <c r="H3462" s="351"/>
      <c r="I3462" s="90">
        <f>IFERROR((VLOOKUP(CONCATENATE($A3462,"D"),'05 APU'!$1:$1048576,9,)),0)</f>
        <v>0</v>
      </c>
      <c r="J3462" s="90">
        <f t="shared" si="109"/>
        <v>0</v>
      </c>
      <c r="K3462" s="297" t="str">
        <f>IFERROR(VLOOKUP(CONCATENATE($A3462,"C"),'05 APU'!$1:$1048576,9,),"")</f>
        <v/>
      </c>
      <c r="L3462" s="297" t="str">
        <f>IFERROR(VLOOKUP(CONCATENATE($A3462,"B"),'05 APU'!$1:$1048576,9,),"")</f>
        <v/>
      </c>
      <c r="M3462" s="297" t="str">
        <f>IFERROR(VLOOKUP(CONCATENATE($A3462,"A"),'05 APU'!$1:$1048576,9,),"")</f>
        <v/>
      </c>
      <c r="N3462" s="86"/>
      <c r="O3462" s="90">
        <f>IFERROR(VLOOKUP(CONCATENATE($A3462,"D"),'05 APU'!$T:$AB,9,),0)</f>
        <v>0</v>
      </c>
      <c r="P3462" s="90">
        <f t="shared" si="108"/>
        <v>0</v>
      </c>
      <c r="Q3462" s="90">
        <f>IFERROR(VLOOKUP(CONCATENATE($A3462,"C"),'05 APU'!$T:$AB,9,),0)</f>
        <v>0</v>
      </c>
      <c r="R3462" s="90">
        <f>IFERROR(VLOOKUP(CONCATENATE($A3462,"B"),'05 APU'!$T:$AB,9,),0)</f>
        <v>0</v>
      </c>
      <c r="S3462" s="90">
        <f>IFERROR(VLOOKUP(CONCATENATE($A3462,"A"),'05 APU'!$T:$AB,9,),0)</f>
        <v>0</v>
      </c>
    </row>
    <row r="3463" spans="1:19" x14ac:dyDescent="0.25">
      <c r="A3463" s="88">
        <v>3453</v>
      </c>
      <c r="B3463" s="347"/>
      <c r="C3463" s="348"/>
      <c r="D3463" s="89" t="str">
        <f>IFERROR(VLOOKUP(CONCATENATE($A3463,"T"),'05 APU'!$1:$1048576,3,),"")</f>
        <v/>
      </c>
      <c r="E3463" s="89" t="str">
        <f>IFERROR(VLOOKUP(CONCATENATE($A3463,"T2"),'05 APU'!$1:$1048576,3,),"")</f>
        <v/>
      </c>
      <c r="F3463" s="89" t="str">
        <f>IFERROR(VLOOKUP(CONCATENATE($A3463,"T3"),'05 APU'!$1:$1048576,3,),"")</f>
        <v/>
      </c>
      <c r="G3463" s="350"/>
      <c r="H3463" s="351"/>
      <c r="I3463" s="90">
        <f>IFERROR((VLOOKUP(CONCATENATE($A3463,"D"),'05 APU'!$1:$1048576,9,)),0)</f>
        <v>0</v>
      </c>
      <c r="J3463" s="90">
        <f t="shared" si="109"/>
        <v>0</v>
      </c>
      <c r="K3463" s="297" t="str">
        <f>IFERROR(VLOOKUP(CONCATENATE($A3463,"C"),'05 APU'!$1:$1048576,9,),"")</f>
        <v/>
      </c>
      <c r="L3463" s="297" t="str">
        <f>IFERROR(VLOOKUP(CONCATENATE($A3463,"B"),'05 APU'!$1:$1048576,9,),"")</f>
        <v/>
      </c>
      <c r="M3463" s="297" t="str">
        <f>IFERROR(VLOOKUP(CONCATENATE($A3463,"A"),'05 APU'!$1:$1048576,9,),"")</f>
        <v/>
      </c>
      <c r="N3463" s="86"/>
      <c r="O3463" s="90">
        <f>IFERROR(VLOOKUP(CONCATENATE($A3463,"D"),'05 APU'!$T:$AB,9,),0)</f>
        <v>0</v>
      </c>
      <c r="P3463" s="90">
        <f t="shared" si="108"/>
        <v>0</v>
      </c>
      <c r="Q3463" s="90">
        <f>IFERROR(VLOOKUP(CONCATENATE($A3463,"C"),'05 APU'!$T:$AB,9,),0)</f>
        <v>0</v>
      </c>
      <c r="R3463" s="90">
        <f>IFERROR(VLOOKUP(CONCATENATE($A3463,"B"),'05 APU'!$T:$AB,9,),0)</f>
        <v>0</v>
      </c>
      <c r="S3463" s="90">
        <f>IFERROR(VLOOKUP(CONCATENATE($A3463,"A"),'05 APU'!$T:$AB,9,),0)</f>
        <v>0</v>
      </c>
    </row>
    <row r="3464" spans="1:19" x14ac:dyDescent="0.25">
      <c r="A3464" s="88">
        <v>3454</v>
      </c>
      <c r="B3464" s="347"/>
      <c r="C3464" s="348"/>
      <c r="D3464" s="89" t="str">
        <f>IFERROR(VLOOKUP(CONCATENATE($A3464,"T"),'05 APU'!$1:$1048576,3,),"")</f>
        <v/>
      </c>
      <c r="E3464" s="89" t="str">
        <f>IFERROR(VLOOKUP(CONCATENATE($A3464,"T2"),'05 APU'!$1:$1048576,3,),"")</f>
        <v/>
      </c>
      <c r="F3464" s="89" t="str">
        <f>IFERROR(VLOOKUP(CONCATENATE($A3464,"T3"),'05 APU'!$1:$1048576,3,),"")</f>
        <v/>
      </c>
      <c r="G3464" s="350"/>
      <c r="H3464" s="351"/>
      <c r="I3464" s="90">
        <f>IFERROR((VLOOKUP(CONCATENATE($A3464,"D"),'05 APU'!$1:$1048576,9,)),0)</f>
        <v>0</v>
      </c>
      <c r="J3464" s="90">
        <f t="shared" si="109"/>
        <v>0</v>
      </c>
      <c r="K3464" s="297" t="str">
        <f>IFERROR(VLOOKUP(CONCATENATE($A3464,"C"),'05 APU'!$1:$1048576,9,),"")</f>
        <v/>
      </c>
      <c r="L3464" s="297" t="str">
        <f>IFERROR(VLOOKUP(CONCATENATE($A3464,"B"),'05 APU'!$1:$1048576,9,),"")</f>
        <v/>
      </c>
      <c r="M3464" s="297" t="str">
        <f>IFERROR(VLOOKUP(CONCATENATE($A3464,"A"),'05 APU'!$1:$1048576,9,),"")</f>
        <v/>
      </c>
      <c r="N3464" s="86"/>
      <c r="O3464" s="90">
        <f>IFERROR(VLOOKUP(CONCATENATE($A3464,"D"),'05 APU'!$T:$AB,9,),0)</f>
        <v>0</v>
      </c>
      <c r="P3464" s="90">
        <f t="shared" si="108"/>
        <v>0</v>
      </c>
      <c r="Q3464" s="90">
        <f>IFERROR(VLOOKUP(CONCATENATE($A3464,"C"),'05 APU'!$T:$AB,9,),0)</f>
        <v>0</v>
      </c>
      <c r="R3464" s="90">
        <f>IFERROR(VLOOKUP(CONCATENATE($A3464,"B"),'05 APU'!$T:$AB,9,),0)</f>
        <v>0</v>
      </c>
      <c r="S3464" s="90">
        <f>IFERROR(VLOOKUP(CONCATENATE($A3464,"A"),'05 APU'!$T:$AB,9,),0)</f>
        <v>0</v>
      </c>
    </row>
    <row r="3465" spans="1:19" x14ac:dyDescent="0.25">
      <c r="A3465" s="88">
        <v>3455</v>
      </c>
      <c r="B3465" s="347"/>
      <c r="C3465" s="348"/>
      <c r="D3465" s="89" t="str">
        <f>IFERROR(VLOOKUP(CONCATENATE($A3465,"T"),'05 APU'!$1:$1048576,3,),"")</f>
        <v/>
      </c>
      <c r="E3465" s="89" t="str">
        <f>IFERROR(VLOOKUP(CONCATENATE($A3465,"T2"),'05 APU'!$1:$1048576,3,),"")</f>
        <v/>
      </c>
      <c r="F3465" s="89" t="str">
        <f>IFERROR(VLOOKUP(CONCATENATE($A3465,"T3"),'05 APU'!$1:$1048576,3,),"")</f>
        <v/>
      </c>
      <c r="G3465" s="350"/>
      <c r="H3465" s="351"/>
      <c r="I3465" s="90">
        <f>IFERROR((VLOOKUP(CONCATENATE($A3465,"D"),'05 APU'!$1:$1048576,9,)),0)</f>
        <v>0</v>
      </c>
      <c r="J3465" s="90">
        <f t="shared" si="109"/>
        <v>0</v>
      </c>
      <c r="K3465" s="297" t="str">
        <f>IFERROR(VLOOKUP(CONCATENATE($A3465,"C"),'05 APU'!$1:$1048576,9,),"")</f>
        <v/>
      </c>
      <c r="L3465" s="297" t="str">
        <f>IFERROR(VLOOKUP(CONCATENATE($A3465,"B"),'05 APU'!$1:$1048576,9,),"")</f>
        <v/>
      </c>
      <c r="M3465" s="297" t="str">
        <f>IFERROR(VLOOKUP(CONCATENATE($A3465,"A"),'05 APU'!$1:$1048576,9,),"")</f>
        <v/>
      </c>
      <c r="N3465" s="86"/>
      <c r="O3465" s="90">
        <f>IFERROR(VLOOKUP(CONCATENATE($A3465,"D"),'05 APU'!$T:$AB,9,),0)</f>
        <v>0</v>
      </c>
      <c r="P3465" s="90">
        <f t="shared" si="108"/>
        <v>0</v>
      </c>
      <c r="Q3465" s="90">
        <f>IFERROR(VLOOKUP(CONCATENATE($A3465,"C"),'05 APU'!$T:$AB,9,),0)</f>
        <v>0</v>
      </c>
      <c r="R3465" s="90">
        <f>IFERROR(VLOOKUP(CONCATENATE($A3465,"B"),'05 APU'!$T:$AB,9,),0)</f>
        <v>0</v>
      </c>
      <c r="S3465" s="90">
        <f>IFERROR(VLOOKUP(CONCATENATE($A3465,"A"),'05 APU'!$T:$AB,9,),0)</f>
        <v>0</v>
      </c>
    </row>
    <row r="3466" spans="1:19" x14ac:dyDescent="0.25">
      <c r="A3466" s="88">
        <v>3456</v>
      </c>
      <c r="B3466" s="347"/>
      <c r="C3466" s="348"/>
      <c r="D3466" s="89" t="str">
        <f>IFERROR(VLOOKUP(CONCATENATE($A3466,"T"),'05 APU'!$1:$1048576,3,),"")</f>
        <v/>
      </c>
      <c r="E3466" s="89" t="str">
        <f>IFERROR(VLOOKUP(CONCATENATE($A3466,"T2"),'05 APU'!$1:$1048576,3,),"")</f>
        <v/>
      </c>
      <c r="F3466" s="89" t="str">
        <f>IFERROR(VLOOKUP(CONCATENATE($A3466,"T3"),'05 APU'!$1:$1048576,3,),"")</f>
        <v/>
      </c>
      <c r="G3466" s="350"/>
      <c r="H3466" s="351"/>
      <c r="I3466" s="90">
        <f>IFERROR((VLOOKUP(CONCATENATE($A3466,"D"),'05 APU'!$1:$1048576,9,)),0)</f>
        <v>0</v>
      </c>
      <c r="J3466" s="90">
        <f t="shared" si="109"/>
        <v>0</v>
      </c>
      <c r="K3466" s="297" t="str">
        <f>IFERROR(VLOOKUP(CONCATENATE($A3466,"C"),'05 APU'!$1:$1048576,9,),"")</f>
        <v/>
      </c>
      <c r="L3466" s="297" t="str">
        <f>IFERROR(VLOOKUP(CONCATENATE($A3466,"B"),'05 APU'!$1:$1048576,9,),"")</f>
        <v/>
      </c>
      <c r="M3466" s="297" t="str">
        <f>IFERROR(VLOOKUP(CONCATENATE($A3466,"A"),'05 APU'!$1:$1048576,9,),"")</f>
        <v/>
      </c>
      <c r="N3466" s="86"/>
      <c r="O3466" s="90">
        <f>IFERROR(VLOOKUP(CONCATENATE($A3466,"D"),'05 APU'!$T:$AB,9,),0)</f>
        <v>0</v>
      </c>
      <c r="P3466" s="90">
        <f t="shared" si="108"/>
        <v>0</v>
      </c>
      <c r="Q3466" s="90">
        <f>IFERROR(VLOOKUP(CONCATENATE($A3466,"C"),'05 APU'!$T:$AB,9,),0)</f>
        <v>0</v>
      </c>
      <c r="R3466" s="90">
        <f>IFERROR(VLOOKUP(CONCATENATE($A3466,"B"),'05 APU'!$T:$AB,9,),0)</f>
        <v>0</v>
      </c>
      <c r="S3466" s="90">
        <f>IFERROR(VLOOKUP(CONCATENATE($A3466,"A"),'05 APU'!$T:$AB,9,),0)</f>
        <v>0</v>
      </c>
    </row>
    <row r="3467" spans="1:19" x14ac:dyDescent="0.25">
      <c r="A3467" s="88">
        <v>3457</v>
      </c>
      <c r="B3467" s="347"/>
      <c r="C3467" s="348"/>
      <c r="D3467" s="89" t="str">
        <f>IFERROR(VLOOKUP(CONCATENATE($A3467,"T"),'05 APU'!$1:$1048576,3,),"")</f>
        <v/>
      </c>
      <c r="E3467" s="89" t="str">
        <f>IFERROR(VLOOKUP(CONCATENATE($A3467,"T2"),'05 APU'!$1:$1048576,3,),"")</f>
        <v/>
      </c>
      <c r="F3467" s="89" t="str">
        <f>IFERROR(VLOOKUP(CONCATENATE($A3467,"T3"),'05 APU'!$1:$1048576,3,),"")</f>
        <v/>
      </c>
      <c r="G3467" s="350"/>
      <c r="H3467" s="351"/>
      <c r="I3467" s="90">
        <f>IFERROR((VLOOKUP(CONCATENATE($A3467,"D"),'05 APU'!$1:$1048576,9,)),0)</f>
        <v>0</v>
      </c>
      <c r="J3467" s="90">
        <f t="shared" si="109"/>
        <v>0</v>
      </c>
      <c r="K3467" s="297" t="str">
        <f>IFERROR(VLOOKUP(CONCATENATE($A3467,"C"),'05 APU'!$1:$1048576,9,),"")</f>
        <v/>
      </c>
      <c r="L3467" s="297" t="str">
        <f>IFERROR(VLOOKUP(CONCATENATE($A3467,"B"),'05 APU'!$1:$1048576,9,),"")</f>
        <v/>
      </c>
      <c r="M3467" s="297" t="str">
        <f>IFERROR(VLOOKUP(CONCATENATE($A3467,"A"),'05 APU'!$1:$1048576,9,),"")</f>
        <v/>
      </c>
      <c r="N3467" s="86"/>
      <c r="O3467" s="90">
        <f>IFERROR(VLOOKUP(CONCATENATE($A3467,"D"),'05 APU'!$T:$AB,9,),0)</f>
        <v>0</v>
      </c>
      <c r="P3467" s="90">
        <f t="shared" ref="P3467:P3530" si="110">IFERROR($O3467*$H3467,0)</f>
        <v>0</v>
      </c>
      <c r="Q3467" s="90">
        <f>IFERROR(VLOOKUP(CONCATENATE($A3467,"C"),'05 APU'!$T:$AB,9,),0)</f>
        <v>0</v>
      </c>
      <c r="R3467" s="90">
        <f>IFERROR(VLOOKUP(CONCATENATE($A3467,"B"),'05 APU'!$T:$AB,9,),0)</f>
        <v>0</v>
      </c>
      <c r="S3467" s="90">
        <f>IFERROR(VLOOKUP(CONCATENATE($A3467,"A"),'05 APU'!$T:$AB,9,),0)</f>
        <v>0</v>
      </c>
    </row>
    <row r="3468" spans="1:19" x14ac:dyDescent="0.25">
      <c r="A3468" s="88">
        <v>3458</v>
      </c>
      <c r="B3468" s="347"/>
      <c r="C3468" s="348"/>
      <c r="D3468" s="89" t="str">
        <f>IFERROR(VLOOKUP(CONCATENATE($A3468,"T"),'05 APU'!$1:$1048576,3,),"")</f>
        <v/>
      </c>
      <c r="E3468" s="89" t="str">
        <f>IFERROR(VLOOKUP(CONCATENATE($A3468,"T2"),'05 APU'!$1:$1048576,3,),"")</f>
        <v/>
      </c>
      <c r="F3468" s="89" t="str">
        <f>IFERROR(VLOOKUP(CONCATENATE($A3468,"T3"),'05 APU'!$1:$1048576,3,),"")</f>
        <v/>
      </c>
      <c r="G3468" s="350"/>
      <c r="H3468" s="351"/>
      <c r="I3468" s="90">
        <f>IFERROR((VLOOKUP(CONCATENATE($A3468,"D"),'05 APU'!$1:$1048576,9,)),0)</f>
        <v>0</v>
      </c>
      <c r="J3468" s="90">
        <f t="shared" si="109"/>
        <v>0</v>
      </c>
      <c r="K3468" s="297" t="str">
        <f>IFERROR(VLOOKUP(CONCATENATE($A3468,"C"),'05 APU'!$1:$1048576,9,),"")</f>
        <v/>
      </c>
      <c r="L3468" s="297" t="str">
        <f>IFERROR(VLOOKUP(CONCATENATE($A3468,"B"),'05 APU'!$1:$1048576,9,),"")</f>
        <v/>
      </c>
      <c r="M3468" s="297" t="str">
        <f>IFERROR(VLOOKUP(CONCATENATE($A3468,"A"),'05 APU'!$1:$1048576,9,),"")</f>
        <v/>
      </c>
      <c r="N3468" s="86"/>
      <c r="O3468" s="90">
        <f>IFERROR(VLOOKUP(CONCATENATE($A3468,"D"),'05 APU'!$T:$AB,9,),0)</f>
        <v>0</v>
      </c>
      <c r="P3468" s="90">
        <f t="shared" si="110"/>
        <v>0</v>
      </c>
      <c r="Q3468" s="90">
        <f>IFERROR(VLOOKUP(CONCATENATE($A3468,"C"),'05 APU'!$T:$AB,9,),0)</f>
        <v>0</v>
      </c>
      <c r="R3468" s="90">
        <f>IFERROR(VLOOKUP(CONCATENATE($A3468,"B"),'05 APU'!$T:$AB,9,),0)</f>
        <v>0</v>
      </c>
      <c r="S3468" s="90">
        <f>IFERROR(VLOOKUP(CONCATENATE($A3468,"A"),'05 APU'!$T:$AB,9,),0)</f>
        <v>0</v>
      </c>
    </row>
    <row r="3469" spans="1:19" x14ac:dyDescent="0.25">
      <c r="A3469" s="88">
        <v>3459</v>
      </c>
      <c r="B3469" s="347"/>
      <c r="C3469" s="348"/>
      <c r="D3469" s="89" t="str">
        <f>IFERROR(VLOOKUP(CONCATENATE($A3469,"T"),'05 APU'!$1:$1048576,3,),"")</f>
        <v/>
      </c>
      <c r="E3469" s="89" t="str">
        <f>IFERROR(VLOOKUP(CONCATENATE($A3469,"T2"),'05 APU'!$1:$1048576,3,),"")</f>
        <v/>
      </c>
      <c r="F3469" s="89" t="str">
        <f>IFERROR(VLOOKUP(CONCATENATE($A3469,"T3"),'05 APU'!$1:$1048576,3,),"")</f>
        <v/>
      </c>
      <c r="G3469" s="350"/>
      <c r="H3469" s="351"/>
      <c r="I3469" s="90">
        <f>IFERROR((VLOOKUP(CONCATENATE($A3469,"D"),'05 APU'!$1:$1048576,9,)),0)</f>
        <v>0</v>
      </c>
      <c r="J3469" s="90">
        <f t="shared" si="109"/>
        <v>0</v>
      </c>
      <c r="K3469" s="297" t="str">
        <f>IFERROR(VLOOKUP(CONCATENATE($A3469,"C"),'05 APU'!$1:$1048576,9,),"")</f>
        <v/>
      </c>
      <c r="L3469" s="297" t="str">
        <f>IFERROR(VLOOKUP(CONCATENATE($A3469,"B"),'05 APU'!$1:$1048576,9,),"")</f>
        <v/>
      </c>
      <c r="M3469" s="297" t="str">
        <f>IFERROR(VLOOKUP(CONCATENATE($A3469,"A"),'05 APU'!$1:$1048576,9,),"")</f>
        <v/>
      </c>
      <c r="N3469" s="86"/>
      <c r="O3469" s="90">
        <f>IFERROR(VLOOKUP(CONCATENATE($A3469,"D"),'05 APU'!$T:$AB,9,),0)</f>
        <v>0</v>
      </c>
      <c r="P3469" s="90">
        <f t="shared" si="110"/>
        <v>0</v>
      </c>
      <c r="Q3469" s="90">
        <f>IFERROR(VLOOKUP(CONCATENATE($A3469,"C"),'05 APU'!$T:$AB,9,),0)</f>
        <v>0</v>
      </c>
      <c r="R3469" s="90">
        <f>IFERROR(VLOOKUP(CONCATENATE($A3469,"B"),'05 APU'!$T:$AB,9,),0)</f>
        <v>0</v>
      </c>
      <c r="S3469" s="90">
        <f>IFERROR(VLOOKUP(CONCATENATE($A3469,"A"),'05 APU'!$T:$AB,9,),0)</f>
        <v>0</v>
      </c>
    </row>
    <row r="3470" spans="1:19" x14ac:dyDescent="0.25">
      <c r="A3470" s="88">
        <v>3460</v>
      </c>
      <c r="B3470" s="347"/>
      <c r="C3470" s="348"/>
      <c r="D3470" s="89" t="str">
        <f>IFERROR(VLOOKUP(CONCATENATE($A3470,"T"),'05 APU'!$1:$1048576,3,),"")</f>
        <v/>
      </c>
      <c r="E3470" s="89" t="str">
        <f>IFERROR(VLOOKUP(CONCATENATE($A3470,"T2"),'05 APU'!$1:$1048576,3,),"")</f>
        <v/>
      </c>
      <c r="F3470" s="89" t="str">
        <f>IFERROR(VLOOKUP(CONCATENATE($A3470,"T3"),'05 APU'!$1:$1048576,3,),"")</f>
        <v/>
      </c>
      <c r="G3470" s="350"/>
      <c r="H3470" s="351"/>
      <c r="I3470" s="90">
        <f>IFERROR((VLOOKUP(CONCATENATE($A3470,"D"),'05 APU'!$1:$1048576,9,)),0)</f>
        <v>0</v>
      </c>
      <c r="J3470" s="90">
        <f t="shared" si="109"/>
        <v>0</v>
      </c>
      <c r="K3470" s="297" t="str">
        <f>IFERROR(VLOOKUP(CONCATENATE($A3470,"C"),'05 APU'!$1:$1048576,9,),"")</f>
        <v/>
      </c>
      <c r="L3470" s="297" t="str">
        <f>IFERROR(VLOOKUP(CONCATENATE($A3470,"B"),'05 APU'!$1:$1048576,9,),"")</f>
        <v/>
      </c>
      <c r="M3470" s="297" t="str">
        <f>IFERROR(VLOOKUP(CONCATENATE($A3470,"A"),'05 APU'!$1:$1048576,9,),"")</f>
        <v/>
      </c>
      <c r="N3470" s="86"/>
      <c r="O3470" s="90">
        <f>IFERROR(VLOOKUP(CONCATENATE($A3470,"D"),'05 APU'!$T:$AB,9,),0)</f>
        <v>0</v>
      </c>
      <c r="P3470" s="90">
        <f t="shared" si="110"/>
        <v>0</v>
      </c>
      <c r="Q3470" s="90">
        <f>IFERROR(VLOOKUP(CONCATENATE($A3470,"C"),'05 APU'!$T:$AB,9,),0)</f>
        <v>0</v>
      </c>
      <c r="R3470" s="90">
        <f>IFERROR(VLOOKUP(CONCATENATE($A3470,"B"),'05 APU'!$T:$AB,9,),0)</f>
        <v>0</v>
      </c>
      <c r="S3470" s="90">
        <f>IFERROR(VLOOKUP(CONCATENATE($A3470,"A"),'05 APU'!$T:$AB,9,),0)</f>
        <v>0</v>
      </c>
    </row>
    <row r="3471" spans="1:19" x14ac:dyDescent="0.25">
      <c r="A3471" s="88">
        <v>3461</v>
      </c>
      <c r="B3471" s="347"/>
      <c r="C3471" s="348"/>
      <c r="D3471" s="89" t="str">
        <f>IFERROR(VLOOKUP(CONCATENATE($A3471,"T"),'05 APU'!$1:$1048576,3,),"")</f>
        <v/>
      </c>
      <c r="E3471" s="89" t="str">
        <f>IFERROR(VLOOKUP(CONCATENATE($A3471,"T2"),'05 APU'!$1:$1048576,3,),"")</f>
        <v/>
      </c>
      <c r="F3471" s="89" t="str">
        <f>IFERROR(VLOOKUP(CONCATENATE($A3471,"T3"),'05 APU'!$1:$1048576,3,),"")</f>
        <v/>
      </c>
      <c r="G3471" s="350"/>
      <c r="H3471" s="351"/>
      <c r="I3471" s="90">
        <f>IFERROR((VLOOKUP(CONCATENATE($A3471,"D"),'05 APU'!$1:$1048576,9,)),0)</f>
        <v>0</v>
      </c>
      <c r="J3471" s="90">
        <f t="shared" si="109"/>
        <v>0</v>
      </c>
      <c r="K3471" s="297" t="str">
        <f>IFERROR(VLOOKUP(CONCATENATE($A3471,"C"),'05 APU'!$1:$1048576,9,),"")</f>
        <v/>
      </c>
      <c r="L3471" s="297" t="str">
        <f>IFERROR(VLOOKUP(CONCATENATE($A3471,"B"),'05 APU'!$1:$1048576,9,),"")</f>
        <v/>
      </c>
      <c r="M3471" s="297" t="str">
        <f>IFERROR(VLOOKUP(CONCATENATE($A3471,"A"),'05 APU'!$1:$1048576,9,),"")</f>
        <v/>
      </c>
      <c r="N3471" s="86"/>
      <c r="O3471" s="90">
        <f>IFERROR(VLOOKUP(CONCATENATE($A3471,"D"),'05 APU'!$T:$AB,9,),0)</f>
        <v>0</v>
      </c>
      <c r="P3471" s="90">
        <f t="shared" si="110"/>
        <v>0</v>
      </c>
      <c r="Q3471" s="90">
        <f>IFERROR(VLOOKUP(CONCATENATE($A3471,"C"),'05 APU'!$T:$AB,9,),0)</f>
        <v>0</v>
      </c>
      <c r="R3471" s="90">
        <f>IFERROR(VLOOKUP(CONCATENATE($A3471,"B"),'05 APU'!$T:$AB,9,),0)</f>
        <v>0</v>
      </c>
      <c r="S3471" s="90">
        <f>IFERROR(VLOOKUP(CONCATENATE($A3471,"A"),'05 APU'!$T:$AB,9,),0)</f>
        <v>0</v>
      </c>
    </row>
    <row r="3472" spans="1:19" x14ac:dyDescent="0.25">
      <c r="A3472" s="88">
        <v>3462</v>
      </c>
      <c r="B3472" s="347"/>
      <c r="C3472" s="348"/>
      <c r="D3472" s="89" t="str">
        <f>IFERROR(VLOOKUP(CONCATENATE($A3472,"T"),'05 APU'!$1:$1048576,3,),"")</f>
        <v/>
      </c>
      <c r="E3472" s="89" t="str">
        <f>IFERROR(VLOOKUP(CONCATENATE($A3472,"T2"),'05 APU'!$1:$1048576,3,),"")</f>
        <v/>
      </c>
      <c r="F3472" s="89" t="str">
        <f>IFERROR(VLOOKUP(CONCATENATE($A3472,"T3"),'05 APU'!$1:$1048576,3,),"")</f>
        <v/>
      </c>
      <c r="G3472" s="350"/>
      <c r="H3472" s="351"/>
      <c r="I3472" s="90">
        <f>IFERROR((VLOOKUP(CONCATENATE($A3472,"D"),'05 APU'!$1:$1048576,9,)),0)</f>
        <v>0</v>
      </c>
      <c r="J3472" s="90">
        <f t="shared" si="109"/>
        <v>0</v>
      </c>
      <c r="K3472" s="297" t="str">
        <f>IFERROR(VLOOKUP(CONCATENATE($A3472,"C"),'05 APU'!$1:$1048576,9,),"")</f>
        <v/>
      </c>
      <c r="L3472" s="297" t="str">
        <f>IFERROR(VLOOKUP(CONCATENATE($A3472,"B"),'05 APU'!$1:$1048576,9,),"")</f>
        <v/>
      </c>
      <c r="M3472" s="297" t="str">
        <f>IFERROR(VLOOKUP(CONCATENATE($A3472,"A"),'05 APU'!$1:$1048576,9,),"")</f>
        <v/>
      </c>
      <c r="N3472" s="86"/>
      <c r="O3472" s="90">
        <f>IFERROR(VLOOKUP(CONCATENATE($A3472,"D"),'05 APU'!$T:$AB,9,),0)</f>
        <v>0</v>
      </c>
      <c r="P3472" s="90">
        <f t="shared" si="110"/>
        <v>0</v>
      </c>
      <c r="Q3472" s="90">
        <f>IFERROR(VLOOKUP(CONCATENATE($A3472,"C"),'05 APU'!$T:$AB,9,),0)</f>
        <v>0</v>
      </c>
      <c r="R3472" s="90">
        <f>IFERROR(VLOOKUP(CONCATENATE($A3472,"B"),'05 APU'!$T:$AB,9,),0)</f>
        <v>0</v>
      </c>
      <c r="S3472" s="90">
        <f>IFERROR(VLOOKUP(CONCATENATE($A3472,"A"),'05 APU'!$T:$AB,9,),0)</f>
        <v>0</v>
      </c>
    </row>
    <row r="3473" spans="1:19" x14ac:dyDescent="0.25">
      <c r="A3473" s="88">
        <v>3463</v>
      </c>
      <c r="B3473" s="347"/>
      <c r="C3473" s="348"/>
      <c r="D3473" s="89" t="str">
        <f>IFERROR(VLOOKUP(CONCATENATE($A3473,"T"),'05 APU'!$1:$1048576,3,),"")</f>
        <v/>
      </c>
      <c r="E3473" s="89" t="str">
        <f>IFERROR(VLOOKUP(CONCATENATE($A3473,"T2"),'05 APU'!$1:$1048576,3,),"")</f>
        <v/>
      </c>
      <c r="F3473" s="89" t="str">
        <f>IFERROR(VLOOKUP(CONCATENATE($A3473,"T3"),'05 APU'!$1:$1048576,3,),"")</f>
        <v/>
      </c>
      <c r="G3473" s="350"/>
      <c r="H3473" s="351"/>
      <c r="I3473" s="90">
        <f>IFERROR((VLOOKUP(CONCATENATE($A3473,"D"),'05 APU'!$1:$1048576,9,)),0)</f>
        <v>0</v>
      </c>
      <c r="J3473" s="90">
        <f t="shared" si="109"/>
        <v>0</v>
      </c>
      <c r="K3473" s="297" t="str">
        <f>IFERROR(VLOOKUP(CONCATENATE($A3473,"C"),'05 APU'!$1:$1048576,9,),"")</f>
        <v/>
      </c>
      <c r="L3473" s="297" t="str">
        <f>IFERROR(VLOOKUP(CONCATENATE($A3473,"B"),'05 APU'!$1:$1048576,9,),"")</f>
        <v/>
      </c>
      <c r="M3473" s="297" t="str">
        <f>IFERROR(VLOOKUP(CONCATENATE($A3473,"A"),'05 APU'!$1:$1048576,9,),"")</f>
        <v/>
      </c>
      <c r="N3473" s="86"/>
      <c r="O3473" s="90">
        <f>IFERROR(VLOOKUP(CONCATENATE($A3473,"D"),'05 APU'!$T:$AB,9,),0)</f>
        <v>0</v>
      </c>
      <c r="P3473" s="90">
        <f t="shared" si="110"/>
        <v>0</v>
      </c>
      <c r="Q3473" s="90">
        <f>IFERROR(VLOOKUP(CONCATENATE($A3473,"C"),'05 APU'!$T:$AB,9,),0)</f>
        <v>0</v>
      </c>
      <c r="R3473" s="90">
        <f>IFERROR(VLOOKUP(CONCATENATE($A3473,"B"),'05 APU'!$T:$AB,9,),0)</f>
        <v>0</v>
      </c>
      <c r="S3473" s="90">
        <f>IFERROR(VLOOKUP(CONCATENATE($A3473,"A"),'05 APU'!$T:$AB,9,),0)</f>
        <v>0</v>
      </c>
    </row>
    <row r="3474" spans="1:19" x14ac:dyDescent="0.25">
      <c r="A3474" s="88">
        <v>3464</v>
      </c>
      <c r="B3474" s="347"/>
      <c r="C3474" s="348"/>
      <c r="D3474" s="89" t="str">
        <f>IFERROR(VLOOKUP(CONCATENATE($A3474,"T"),'05 APU'!$1:$1048576,3,),"")</f>
        <v/>
      </c>
      <c r="E3474" s="89" t="str">
        <f>IFERROR(VLOOKUP(CONCATENATE($A3474,"T2"),'05 APU'!$1:$1048576,3,),"")</f>
        <v/>
      </c>
      <c r="F3474" s="89" t="str">
        <f>IFERROR(VLOOKUP(CONCATENATE($A3474,"T3"),'05 APU'!$1:$1048576,3,),"")</f>
        <v/>
      </c>
      <c r="G3474" s="350"/>
      <c r="H3474" s="351"/>
      <c r="I3474" s="90">
        <f>IFERROR((VLOOKUP(CONCATENATE($A3474,"D"),'05 APU'!$1:$1048576,9,)),0)</f>
        <v>0</v>
      </c>
      <c r="J3474" s="90">
        <f t="shared" si="109"/>
        <v>0</v>
      </c>
      <c r="K3474" s="297" t="str">
        <f>IFERROR(VLOOKUP(CONCATENATE($A3474,"C"),'05 APU'!$1:$1048576,9,),"")</f>
        <v/>
      </c>
      <c r="L3474" s="297" t="str">
        <f>IFERROR(VLOOKUP(CONCATENATE($A3474,"B"),'05 APU'!$1:$1048576,9,),"")</f>
        <v/>
      </c>
      <c r="M3474" s="297" t="str">
        <f>IFERROR(VLOOKUP(CONCATENATE($A3474,"A"),'05 APU'!$1:$1048576,9,),"")</f>
        <v/>
      </c>
      <c r="N3474" s="86"/>
      <c r="O3474" s="90">
        <f>IFERROR(VLOOKUP(CONCATENATE($A3474,"D"),'05 APU'!$T:$AB,9,),0)</f>
        <v>0</v>
      </c>
      <c r="P3474" s="90">
        <f t="shared" si="110"/>
        <v>0</v>
      </c>
      <c r="Q3474" s="90">
        <f>IFERROR(VLOOKUP(CONCATENATE($A3474,"C"),'05 APU'!$T:$AB,9,),0)</f>
        <v>0</v>
      </c>
      <c r="R3474" s="90">
        <f>IFERROR(VLOOKUP(CONCATENATE($A3474,"B"),'05 APU'!$T:$AB,9,),0)</f>
        <v>0</v>
      </c>
      <c r="S3474" s="90">
        <f>IFERROR(VLOOKUP(CONCATENATE($A3474,"A"),'05 APU'!$T:$AB,9,),0)</f>
        <v>0</v>
      </c>
    </row>
    <row r="3475" spans="1:19" x14ac:dyDescent="0.25">
      <c r="A3475" s="88">
        <v>3465</v>
      </c>
      <c r="B3475" s="347"/>
      <c r="C3475" s="348"/>
      <c r="D3475" s="89" t="str">
        <f>IFERROR(VLOOKUP(CONCATENATE($A3475,"T"),'05 APU'!$1:$1048576,3,),"")</f>
        <v/>
      </c>
      <c r="E3475" s="89" t="str">
        <f>IFERROR(VLOOKUP(CONCATENATE($A3475,"T2"),'05 APU'!$1:$1048576,3,),"")</f>
        <v/>
      </c>
      <c r="F3475" s="89" t="str">
        <f>IFERROR(VLOOKUP(CONCATENATE($A3475,"T3"),'05 APU'!$1:$1048576,3,),"")</f>
        <v/>
      </c>
      <c r="G3475" s="350"/>
      <c r="H3475" s="351"/>
      <c r="I3475" s="90">
        <f>IFERROR((VLOOKUP(CONCATENATE($A3475,"D"),'05 APU'!$1:$1048576,9,)),0)</f>
        <v>0</v>
      </c>
      <c r="J3475" s="90">
        <f t="shared" si="109"/>
        <v>0</v>
      </c>
      <c r="K3475" s="297" t="str">
        <f>IFERROR(VLOOKUP(CONCATENATE($A3475,"C"),'05 APU'!$1:$1048576,9,),"")</f>
        <v/>
      </c>
      <c r="L3475" s="297" t="str">
        <f>IFERROR(VLOOKUP(CONCATENATE($A3475,"B"),'05 APU'!$1:$1048576,9,),"")</f>
        <v/>
      </c>
      <c r="M3475" s="297" t="str">
        <f>IFERROR(VLOOKUP(CONCATENATE($A3475,"A"),'05 APU'!$1:$1048576,9,),"")</f>
        <v/>
      </c>
      <c r="N3475" s="86"/>
      <c r="O3475" s="90">
        <f>IFERROR(VLOOKUP(CONCATENATE($A3475,"D"),'05 APU'!$T:$AB,9,),0)</f>
        <v>0</v>
      </c>
      <c r="P3475" s="90">
        <f t="shared" si="110"/>
        <v>0</v>
      </c>
      <c r="Q3475" s="90">
        <f>IFERROR(VLOOKUP(CONCATENATE($A3475,"C"),'05 APU'!$T:$AB,9,),0)</f>
        <v>0</v>
      </c>
      <c r="R3475" s="90">
        <f>IFERROR(VLOOKUP(CONCATENATE($A3475,"B"),'05 APU'!$T:$AB,9,),0)</f>
        <v>0</v>
      </c>
      <c r="S3475" s="90">
        <f>IFERROR(VLOOKUP(CONCATENATE($A3475,"A"),'05 APU'!$T:$AB,9,),0)</f>
        <v>0</v>
      </c>
    </row>
    <row r="3476" spans="1:19" x14ac:dyDescent="0.25">
      <c r="A3476" s="88">
        <v>3466</v>
      </c>
      <c r="B3476" s="347"/>
      <c r="C3476" s="348"/>
      <c r="D3476" s="89" t="str">
        <f>IFERROR(VLOOKUP(CONCATENATE($A3476,"T"),'05 APU'!$1:$1048576,3,),"")</f>
        <v/>
      </c>
      <c r="E3476" s="89" t="str">
        <f>IFERROR(VLOOKUP(CONCATENATE($A3476,"T2"),'05 APU'!$1:$1048576,3,),"")</f>
        <v/>
      </c>
      <c r="F3476" s="89" t="str">
        <f>IFERROR(VLOOKUP(CONCATENATE($A3476,"T3"),'05 APU'!$1:$1048576,3,),"")</f>
        <v/>
      </c>
      <c r="G3476" s="350"/>
      <c r="H3476" s="351"/>
      <c r="I3476" s="90">
        <f>IFERROR((VLOOKUP(CONCATENATE($A3476,"D"),'05 APU'!$1:$1048576,9,)),0)</f>
        <v>0</v>
      </c>
      <c r="J3476" s="90">
        <f t="shared" si="109"/>
        <v>0</v>
      </c>
      <c r="K3476" s="297" t="str">
        <f>IFERROR(VLOOKUP(CONCATENATE($A3476,"C"),'05 APU'!$1:$1048576,9,),"")</f>
        <v/>
      </c>
      <c r="L3476" s="297" t="str">
        <f>IFERROR(VLOOKUP(CONCATENATE($A3476,"B"),'05 APU'!$1:$1048576,9,),"")</f>
        <v/>
      </c>
      <c r="M3476" s="297" t="str">
        <f>IFERROR(VLOOKUP(CONCATENATE($A3476,"A"),'05 APU'!$1:$1048576,9,),"")</f>
        <v/>
      </c>
      <c r="N3476" s="86"/>
      <c r="O3476" s="90">
        <f>IFERROR(VLOOKUP(CONCATENATE($A3476,"D"),'05 APU'!$T:$AB,9,),0)</f>
        <v>0</v>
      </c>
      <c r="P3476" s="90">
        <f t="shared" si="110"/>
        <v>0</v>
      </c>
      <c r="Q3476" s="90">
        <f>IFERROR(VLOOKUP(CONCATENATE($A3476,"C"),'05 APU'!$T:$AB,9,),0)</f>
        <v>0</v>
      </c>
      <c r="R3476" s="90">
        <f>IFERROR(VLOOKUP(CONCATENATE($A3476,"B"),'05 APU'!$T:$AB,9,),0)</f>
        <v>0</v>
      </c>
      <c r="S3476" s="90">
        <f>IFERROR(VLOOKUP(CONCATENATE($A3476,"A"),'05 APU'!$T:$AB,9,),0)</f>
        <v>0</v>
      </c>
    </row>
    <row r="3477" spans="1:19" x14ac:dyDescent="0.25">
      <c r="A3477" s="88">
        <v>3467</v>
      </c>
      <c r="B3477" s="347"/>
      <c r="C3477" s="348"/>
      <c r="D3477" s="89" t="str">
        <f>IFERROR(VLOOKUP(CONCATENATE($A3477,"T"),'05 APU'!$1:$1048576,3,),"")</f>
        <v/>
      </c>
      <c r="E3477" s="89" t="str">
        <f>IFERROR(VLOOKUP(CONCATENATE($A3477,"T2"),'05 APU'!$1:$1048576,3,),"")</f>
        <v/>
      </c>
      <c r="F3477" s="89" t="str">
        <f>IFERROR(VLOOKUP(CONCATENATE($A3477,"T3"),'05 APU'!$1:$1048576,3,),"")</f>
        <v/>
      </c>
      <c r="G3477" s="350"/>
      <c r="H3477" s="351"/>
      <c r="I3477" s="90">
        <f>IFERROR((VLOOKUP(CONCATENATE($A3477,"D"),'05 APU'!$1:$1048576,9,)),0)</f>
        <v>0</v>
      </c>
      <c r="J3477" s="90">
        <f t="shared" si="109"/>
        <v>0</v>
      </c>
      <c r="K3477" s="297" t="str">
        <f>IFERROR(VLOOKUP(CONCATENATE($A3477,"C"),'05 APU'!$1:$1048576,9,),"")</f>
        <v/>
      </c>
      <c r="L3477" s="297" t="str">
        <f>IFERROR(VLOOKUP(CONCATENATE($A3477,"B"),'05 APU'!$1:$1048576,9,),"")</f>
        <v/>
      </c>
      <c r="M3477" s="297" t="str">
        <f>IFERROR(VLOOKUP(CONCATENATE($A3477,"A"),'05 APU'!$1:$1048576,9,),"")</f>
        <v/>
      </c>
      <c r="N3477" s="86"/>
      <c r="O3477" s="90">
        <f>IFERROR(VLOOKUP(CONCATENATE($A3477,"D"),'05 APU'!$T:$AB,9,),0)</f>
        <v>0</v>
      </c>
      <c r="P3477" s="90">
        <f t="shared" si="110"/>
        <v>0</v>
      </c>
      <c r="Q3477" s="90">
        <f>IFERROR(VLOOKUP(CONCATENATE($A3477,"C"),'05 APU'!$T:$AB,9,),0)</f>
        <v>0</v>
      </c>
      <c r="R3477" s="90">
        <f>IFERROR(VLOOKUP(CONCATENATE($A3477,"B"),'05 APU'!$T:$AB,9,),0)</f>
        <v>0</v>
      </c>
      <c r="S3477" s="90">
        <f>IFERROR(VLOOKUP(CONCATENATE($A3477,"A"),'05 APU'!$T:$AB,9,),0)</f>
        <v>0</v>
      </c>
    </row>
    <row r="3478" spans="1:19" x14ac:dyDescent="0.25">
      <c r="A3478" s="88">
        <v>3468</v>
      </c>
      <c r="B3478" s="347"/>
      <c r="C3478" s="348"/>
      <c r="D3478" s="89" t="str">
        <f>IFERROR(VLOOKUP(CONCATENATE($A3478,"T"),'05 APU'!$1:$1048576,3,),"")</f>
        <v/>
      </c>
      <c r="E3478" s="89" t="str">
        <f>IFERROR(VLOOKUP(CONCATENATE($A3478,"T2"),'05 APU'!$1:$1048576,3,),"")</f>
        <v/>
      </c>
      <c r="F3478" s="89" t="str">
        <f>IFERROR(VLOOKUP(CONCATENATE($A3478,"T3"),'05 APU'!$1:$1048576,3,),"")</f>
        <v/>
      </c>
      <c r="G3478" s="350"/>
      <c r="H3478" s="351"/>
      <c r="I3478" s="90">
        <f>IFERROR((VLOOKUP(CONCATENATE($A3478,"D"),'05 APU'!$1:$1048576,9,)),0)</f>
        <v>0</v>
      </c>
      <c r="J3478" s="90">
        <f t="shared" si="109"/>
        <v>0</v>
      </c>
      <c r="K3478" s="297" t="str">
        <f>IFERROR(VLOOKUP(CONCATENATE($A3478,"C"),'05 APU'!$1:$1048576,9,),"")</f>
        <v/>
      </c>
      <c r="L3478" s="297" t="str">
        <f>IFERROR(VLOOKUP(CONCATENATE($A3478,"B"),'05 APU'!$1:$1048576,9,),"")</f>
        <v/>
      </c>
      <c r="M3478" s="297" t="str">
        <f>IFERROR(VLOOKUP(CONCATENATE($A3478,"A"),'05 APU'!$1:$1048576,9,),"")</f>
        <v/>
      </c>
      <c r="N3478" s="86"/>
      <c r="O3478" s="90">
        <f>IFERROR(VLOOKUP(CONCATENATE($A3478,"D"),'05 APU'!$T:$AB,9,),0)</f>
        <v>0</v>
      </c>
      <c r="P3478" s="90">
        <f t="shared" si="110"/>
        <v>0</v>
      </c>
      <c r="Q3478" s="90">
        <f>IFERROR(VLOOKUP(CONCATENATE($A3478,"C"),'05 APU'!$T:$AB,9,),0)</f>
        <v>0</v>
      </c>
      <c r="R3478" s="90">
        <f>IFERROR(VLOOKUP(CONCATENATE($A3478,"B"),'05 APU'!$T:$AB,9,),0)</f>
        <v>0</v>
      </c>
      <c r="S3478" s="90">
        <f>IFERROR(VLOOKUP(CONCATENATE($A3478,"A"),'05 APU'!$T:$AB,9,),0)</f>
        <v>0</v>
      </c>
    </row>
    <row r="3479" spans="1:19" x14ac:dyDescent="0.25">
      <c r="A3479" s="88">
        <v>3469</v>
      </c>
      <c r="B3479" s="347"/>
      <c r="C3479" s="348"/>
      <c r="D3479" s="89" t="str">
        <f>IFERROR(VLOOKUP(CONCATENATE($A3479,"T"),'05 APU'!$1:$1048576,3,),"")</f>
        <v/>
      </c>
      <c r="E3479" s="89" t="str">
        <f>IFERROR(VLOOKUP(CONCATENATE($A3479,"T2"),'05 APU'!$1:$1048576,3,),"")</f>
        <v/>
      </c>
      <c r="F3479" s="89" t="str">
        <f>IFERROR(VLOOKUP(CONCATENATE($A3479,"T3"),'05 APU'!$1:$1048576,3,),"")</f>
        <v/>
      </c>
      <c r="G3479" s="350"/>
      <c r="H3479" s="351"/>
      <c r="I3479" s="90">
        <f>IFERROR((VLOOKUP(CONCATENATE($A3479,"D"),'05 APU'!$1:$1048576,9,)),0)</f>
        <v>0</v>
      </c>
      <c r="J3479" s="90">
        <f t="shared" si="109"/>
        <v>0</v>
      </c>
      <c r="K3479" s="297" t="str">
        <f>IFERROR(VLOOKUP(CONCATENATE($A3479,"C"),'05 APU'!$1:$1048576,9,),"")</f>
        <v/>
      </c>
      <c r="L3479" s="297" t="str">
        <f>IFERROR(VLOOKUP(CONCATENATE($A3479,"B"),'05 APU'!$1:$1048576,9,),"")</f>
        <v/>
      </c>
      <c r="M3479" s="297" t="str">
        <f>IFERROR(VLOOKUP(CONCATENATE($A3479,"A"),'05 APU'!$1:$1048576,9,),"")</f>
        <v/>
      </c>
      <c r="N3479" s="86"/>
      <c r="O3479" s="90">
        <f>IFERROR(VLOOKUP(CONCATENATE($A3479,"D"),'05 APU'!$T:$AB,9,),0)</f>
        <v>0</v>
      </c>
      <c r="P3479" s="90">
        <f t="shared" si="110"/>
        <v>0</v>
      </c>
      <c r="Q3479" s="90">
        <f>IFERROR(VLOOKUP(CONCATENATE($A3479,"C"),'05 APU'!$T:$AB,9,),0)</f>
        <v>0</v>
      </c>
      <c r="R3479" s="90">
        <f>IFERROR(VLOOKUP(CONCATENATE($A3479,"B"),'05 APU'!$T:$AB,9,),0)</f>
        <v>0</v>
      </c>
      <c r="S3479" s="90">
        <f>IFERROR(VLOOKUP(CONCATENATE($A3479,"A"),'05 APU'!$T:$AB,9,),0)</f>
        <v>0</v>
      </c>
    </row>
    <row r="3480" spans="1:19" x14ac:dyDescent="0.25">
      <c r="A3480" s="88">
        <v>3470</v>
      </c>
      <c r="B3480" s="347"/>
      <c r="C3480" s="348"/>
      <c r="D3480" s="89" t="str">
        <f>IFERROR(VLOOKUP(CONCATENATE($A3480,"T"),'05 APU'!$1:$1048576,3,),"")</f>
        <v/>
      </c>
      <c r="E3480" s="89" t="str">
        <f>IFERROR(VLOOKUP(CONCATENATE($A3480,"T2"),'05 APU'!$1:$1048576,3,),"")</f>
        <v/>
      </c>
      <c r="F3480" s="89" t="str">
        <f>IFERROR(VLOOKUP(CONCATENATE($A3480,"T3"),'05 APU'!$1:$1048576,3,),"")</f>
        <v/>
      </c>
      <c r="G3480" s="350"/>
      <c r="H3480" s="351"/>
      <c r="I3480" s="90">
        <f>IFERROR((VLOOKUP(CONCATENATE($A3480,"D"),'05 APU'!$1:$1048576,9,)),0)</f>
        <v>0</v>
      </c>
      <c r="J3480" s="90">
        <f t="shared" si="109"/>
        <v>0</v>
      </c>
      <c r="K3480" s="297" t="str">
        <f>IFERROR(VLOOKUP(CONCATENATE($A3480,"C"),'05 APU'!$1:$1048576,9,),"")</f>
        <v/>
      </c>
      <c r="L3480" s="297" t="str">
        <f>IFERROR(VLOOKUP(CONCATENATE($A3480,"B"),'05 APU'!$1:$1048576,9,),"")</f>
        <v/>
      </c>
      <c r="M3480" s="297" t="str">
        <f>IFERROR(VLOOKUP(CONCATENATE($A3480,"A"),'05 APU'!$1:$1048576,9,),"")</f>
        <v/>
      </c>
      <c r="N3480" s="86"/>
      <c r="O3480" s="90">
        <f>IFERROR(VLOOKUP(CONCATENATE($A3480,"D"),'05 APU'!$T:$AB,9,),0)</f>
        <v>0</v>
      </c>
      <c r="P3480" s="90">
        <f t="shared" si="110"/>
        <v>0</v>
      </c>
      <c r="Q3480" s="90">
        <f>IFERROR(VLOOKUP(CONCATENATE($A3480,"C"),'05 APU'!$T:$AB,9,),0)</f>
        <v>0</v>
      </c>
      <c r="R3480" s="90">
        <f>IFERROR(VLOOKUP(CONCATENATE($A3480,"B"),'05 APU'!$T:$AB,9,),0)</f>
        <v>0</v>
      </c>
      <c r="S3480" s="90">
        <f>IFERROR(VLOOKUP(CONCATENATE($A3480,"A"),'05 APU'!$T:$AB,9,),0)</f>
        <v>0</v>
      </c>
    </row>
    <row r="3481" spans="1:19" x14ac:dyDescent="0.25">
      <c r="A3481" s="88">
        <v>3471</v>
      </c>
      <c r="B3481" s="347"/>
      <c r="C3481" s="348"/>
      <c r="D3481" s="89" t="str">
        <f>IFERROR(VLOOKUP(CONCATENATE($A3481,"T"),'05 APU'!$1:$1048576,3,),"")</f>
        <v/>
      </c>
      <c r="E3481" s="89" t="str">
        <f>IFERROR(VLOOKUP(CONCATENATE($A3481,"T2"),'05 APU'!$1:$1048576,3,),"")</f>
        <v/>
      </c>
      <c r="F3481" s="89" t="str">
        <f>IFERROR(VLOOKUP(CONCATENATE($A3481,"T3"),'05 APU'!$1:$1048576,3,),"")</f>
        <v/>
      </c>
      <c r="G3481" s="350"/>
      <c r="H3481" s="351"/>
      <c r="I3481" s="90">
        <f>IFERROR((VLOOKUP(CONCATENATE($A3481,"D"),'05 APU'!$1:$1048576,9,)),0)</f>
        <v>0</v>
      </c>
      <c r="J3481" s="90">
        <f t="shared" si="109"/>
        <v>0</v>
      </c>
      <c r="K3481" s="297" t="str">
        <f>IFERROR(VLOOKUP(CONCATENATE($A3481,"C"),'05 APU'!$1:$1048576,9,),"")</f>
        <v/>
      </c>
      <c r="L3481" s="297" t="str">
        <f>IFERROR(VLOOKUP(CONCATENATE($A3481,"B"),'05 APU'!$1:$1048576,9,),"")</f>
        <v/>
      </c>
      <c r="M3481" s="297" t="str">
        <f>IFERROR(VLOOKUP(CONCATENATE($A3481,"A"),'05 APU'!$1:$1048576,9,),"")</f>
        <v/>
      </c>
      <c r="N3481" s="86"/>
      <c r="O3481" s="90">
        <f>IFERROR(VLOOKUP(CONCATENATE($A3481,"D"),'05 APU'!$T:$AB,9,),0)</f>
        <v>0</v>
      </c>
      <c r="P3481" s="90">
        <f t="shared" si="110"/>
        <v>0</v>
      </c>
      <c r="Q3481" s="90">
        <f>IFERROR(VLOOKUP(CONCATENATE($A3481,"C"),'05 APU'!$T:$AB,9,),0)</f>
        <v>0</v>
      </c>
      <c r="R3481" s="90">
        <f>IFERROR(VLOOKUP(CONCATENATE($A3481,"B"),'05 APU'!$T:$AB,9,),0)</f>
        <v>0</v>
      </c>
      <c r="S3481" s="90">
        <f>IFERROR(VLOOKUP(CONCATENATE($A3481,"A"),'05 APU'!$T:$AB,9,),0)</f>
        <v>0</v>
      </c>
    </row>
    <row r="3482" spans="1:19" x14ac:dyDescent="0.25">
      <c r="A3482" s="88">
        <v>3472</v>
      </c>
      <c r="B3482" s="347"/>
      <c r="C3482" s="348"/>
      <c r="D3482" s="89" t="str">
        <f>IFERROR(VLOOKUP(CONCATENATE($A3482,"T"),'05 APU'!$1:$1048576,3,),"")</f>
        <v/>
      </c>
      <c r="E3482" s="89" t="str">
        <f>IFERROR(VLOOKUP(CONCATENATE($A3482,"T2"),'05 APU'!$1:$1048576,3,),"")</f>
        <v/>
      </c>
      <c r="F3482" s="89" t="str">
        <f>IFERROR(VLOOKUP(CONCATENATE($A3482,"T3"),'05 APU'!$1:$1048576,3,),"")</f>
        <v/>
      </c>
      <c r="G3482" s="350"/>
      <c r="H3482" s="351"/>
      <c r="I3482" s="90">
        <f>IFERROR((VLOOKUP(CONCATENATE($A3482,"D"),'05 APU'!$1:$1048576,9,)),0)</f>
        <v>0</v>
      </c>
      <c r="J3482" s="90">
        <f t="shared" si="109"/>
        <v>0</v>
      </c>
      <c r="K3482" s="297" t="str">
        <f>IFERROR(VLOOKUP(CONCATENATE($A3482,"C"),'05 APU'!$1:$1048576,9,),"")</f>
        <v/>
      </c>
      <c r="L3482" s="297" t="str">
        <f>IFERROR(VLOOKUP(CONCATENATE($A3482,"B"),'05 APU'!$1:$1048576,9,),"")</f>
        <v/>
      </c>
      <c r="M3482" s="297" t="str">
        <f>IFERROR(VLOOKUP(CONCATENATE($A3482,"A"),'05 APU'!$1:$1048576,9,),"")</f>
        <v/>
      </c>
      <c r="N3482" s="86"/>
      <c r="O3482" s="90">
        <f>IFERROR(VLOOKUP(CONCATENATE($A3482,"D"),'05 APU'!$T:$AB,9,),0)</f>
        <v>0</v>
      </c>
      <c r="P3482" s="90">
        <f t="shared" si="110"/>
        <v>0</v>
      </c>
      <c r="Q3482" s="90">
        <f>IFERROR(VLOOKUP(CONCATENATE($A3482,"C"),'05 APU'!$T:$AB,9,),0)</f>
        <v>0</v>
      </c>
      <c r="R3482" s="90">
        <f>IFERROR(VLOOKUP(CONCATENATE($A3482,"B"),'05 APU'!$T:$AB,9,),0)</f>
        <v>0</v>
      </c>
      <c r="S3482" s="90">
        <f>IFERROR(VLOOKUP(CONCATENATE($A3482,"A"),'05 APU'!$T:$AB,9,),0)</f>
        <v>0</v>
      </c>
    </row>
    <row r="3483" spans="1:19" x14ac:dyDescent="0.25">
      <c r="A3483" s="88">
        <v>3473</v>
      </c>
      <c r="B3483" s="347"/>
      <c r="C3483" s="348"/>
      <c r="D3483" s="89" t="str">
        <f>IFERROR(VLOOKUP(CONCATENATE($A3483,"T"),'05 APU'!$1:$1048576,3,),"")</f>
        <v/>
      </c>
      <c r="E3483" s="89" t="str">
        <f>IFERROR(VLOOKUP(CONCATENATE($A3483,"T2"),'05 APU'!$1:$1048576,3,),"")</f>
        <v/>
      </c>
      <c r="F3483" s="89" t="str">
        <f>IFERROR(VLOOKUP(CONCATENATE($A3483,"T3"),'05 APU'!$1:$1048576,3,),"")</f>
        <v/>
      </c>
      <c r="G3483" s="350"/>
      <c r="H3483" s="351"/>
      <c r="I3483" s="90">
        <f>IFERROR((VLOOKUP(CONCATENATE($A3483,"D"),'05 APU'!$1:$1048576,9,)),0)</f>
        <v>0</v>
      </c>
      <c r="J3483" s="90">
        <f t="shared" si="109"/>
        <v>0</v>
      </c>
      <c r="K3483" s="297" t="str">
        <f>IFERROR(VLOOKUP(CONCATENATE($A3483,"C"),'05 APU'!$1:$1048576,9,),"")</f>
        <v/>
      </c>
      <c r="L3483" s="297" t="str">
        <f>IFERROR(VLOOKUP(CONCATENATE($A3483,"B"),'05 APU'!$1:$1048576,9,),"")</f>
        <v/>
      </c>
      <c r="M3483" s="297" t="str">
        <f>IFERROR(VLOOKUP(CONCATENATE($A3483,"A"),'05 APU'!$1:$1048576,9,),"")</f>
        <v/>
      </c>
      <c r="N3483" s="86"/>
      <c r="O3483" s="90">
        <f>IFERROR(VLOOKUP(CONCATENATE($A3483,"D"),'05 APU'!$T:$AB,9,),0)</f>
        <v>0</v>
      </c>
      <c r="P3483" s="90">
        <f t="shared" si="110"/>
        <v>0</v>
      </c>
      <c r="Q3483" s="90">
        <f>IFERROR(VLOOKUP(CONCATENATE($A3483,"C"),'05 APU'!$T:$AB,9,),0)</f>
        <v>0</v>
      </c>
      <c r="R3483" s="90">
        <f>IFERROR(VLOOKUP(CONCATENATE($A3483,"B"),'05 APU'!$T:$AB,9,),0)</f>
        <v>0</v>
      </c>
      <c r="S3483" s="90">
        <f>IFERROR(VLOOKUP(CONCATENATE($A3483,"A"),'05 APU'!$T:$AB,9,),0)</f>
        <v>0</v>
      </c>
    </row>
    <row r="3484" spans="1:19" x14ac:dyDescent="0.25">
      <c r="A3484" s="88">
        <v>3474</v>
      </c>
      <c r="B3484" s="347"/>
      <c r="C3484" s="348"/>
      <c r="D3484" s="89" t="str">
        <f>IFERROR(VLOOKUP(CONCATENATE($A3484,"T"),'05 APU'!$1:$1048576,3,),"")</f>
        <v/>
      </c>
      <c r="E3484" s="89" t="str">
        <f>IFERROR(VLOOKUP(CONCATENATE($A3484,"T2"),'05 APU'!$1:$1048576,3,),"")</f>
        <v/>
      </c>
      <c r="F3484" s="89" t="str">
        <f>IFERROR(VLOOKUP(CONCATENATE($A3484,"T3"),'05 APU'!$1:$1048576,3,),"")</f>
        <v/>
      </c>
      <c r="G3484" s="350"/>
      <c r="H3484" s="351"/>
      <c r="I3484" s="90">
        <f>IFERROR((VLOOKUP(CONCATENATE($A3484,"D"),'05 APU'!$1:$1048576,9,)),0)</f>
        <v>0</v>
      </c>
      <c r="J3484" s="90">
        <f t="shared" si="109"/>
        <v>0</v>
      </c>
      <c r="K3484" s="297" t="str">
        <f>IFERROR(VLOOKUP(CONCATENATE($A3484,"C"),'05 APU'!$1:$1048576,9,),"")</f>
        <v/>
      </c>
      <c r="L3484" s="297" t="str">
        <f>IFERROR(VLOOKUP(CONCATENATE($A3484,"B"),'05 APU'!$1:$1048576,9,),"")</f>
        <v/>
      </c>
      <c r="M3484" s="297" t="str">
        <f>IFERROR(VLOOKUP(CONCATENATE($A3484,"A"),'05 APU'!$1:$1048576,9,),"")</f>
        <v/>
      </c>
      <c r="N3484" s="86"/>
      <c r="O3484" s="90">
        <f>IFERROR(VLOOKUP(CONCATENATE($A3484,"D"),'05 APU'!$T:$AB,9,),0)</f>
        <v>0</v>
      </c>
      <c r="P3484" s="90">
        <f t="shared" si="110"/>
        <v>0</v>
      </c>
      <c r="Q3484" s="90">
        <f>IFERROR(VLOOKUP(CONCATENATE($A3484,"C"),'05 APU'!$T:$AB,9,),0)</f>
        <v>0</v>
      </c>
      <c r="R3484" s="90">
        <f>IFERROR(VLOOKUP(CONCATENATE($A3484,"B"),'05 APU'!$T:$AB,9,),0)</f>
        <v>0</v>
      </c>
      <c r="S3484" s="90">
        <f>IFERROR(VLOOKUP(CONCATENATE($A3484,"A"),'05 APU'!$T:$AB,9,),0)</f>
        <v>0</v>
      </c>
    </row>
    <row r="3485" spans="1:19" x14ac:dyDescent="0.25">
      <c r="A3485" s="88">
        <v>3475</v>
      </c>
      <c r="B3485" s="347"/>
      <c r="C3485" s="348"/>
      <c r="D3485" s="89" t="str">
        <f>IFERROR(VLOOKUP(CONCATENATE($A3485,"T"),'05 APU'!$1:$1048576,3,),"")</f>
        <v/>
      </c>
      <c r="E3485" s="89" t="str">
        <f>IFERROR(VLOOKUP(CONCATENATE($A3485,"T2"),'05 APU'!$1:$1048576,3,),"")</f>
        <v/>
      </c>
      <c r="F3485" s="89" t="str">
        <f>IFERROR(VLOOKUP(CONCATENATE($A3485,"T3"),'05 APU'!$1:$1048576,3,),"")</f>
        <v/>
      </c>
      <c r="G3485" s="350"/>
      <c r="H3485" s="351"/>
      <c r="I3485" s="90">
        <f>IFERROR((VLOOKUP(CONCATENATE($A3485,"D"),'05 APU'!$1:$1048576,9,)),0)</f>
        <v>0</v>
      </c>
      <c r="J3485" s="90">
        <f t="shared" si="109"/>
        <v>0</v>
      </c>
      <c r="K3485" s="297" t="str">
        <f>IFERROR(VLOOKUP(CONCATENATE($A3485,"C"),'05 APU'!$1:$1048576,9,),"")</f>
        <v/>
      </c>
      <c r="L3485" s="297" t="str">
        <f>IFERROR(VLOOKUP(CONCATENATE($A3485,"B"),'05 APU'!$1:$1048576,9,),"")</f>
        <v/>
      </c>
      <c r="M3485" s="297" t="str">
        <f>IFERROR(VLOOKUP(CONCATENATE($A3485,"A"),'05 APU'!$1:$1048576,9,),"")</f>
        <v/>
      </c>
      <c r="N3485" s="86"/>
      <c r="O3485" s="90">
        <f>IFERROR(VLOOKUP(CONCATENATE($A3485,"D"),'05 APU'!$T:$AB,9,),0)</f>
        <v>0</v>
      </c>
      <c r="P3485" s="90">
        <f t="shared" si="110"/>
        <v>0</v>
      </c>
      <c r="Q3485" s="90">
        <f>IFERROR(VLOOKUP(CONCATENATE($A3485,"C"),'05 APU'!$T:$AB,9,),0)</f>
        <v>0</v>
      </c>
      <c r="R3485" s="90">
        <f>IFERROR(VLOOKUP(CONCATENATE($A3485,"B"),'05 APU'!$T:$AB,9,),0)</f>
        <v>0</v>
      </c>
      <c r="S3485" s="90">
        <f>IFERROR(VLOOKUP(CONCATENATE($A3485,"A"),'05 APU'!$T:$AB,9,),0)</f>
        <v>0</v>
      </c>
    </row>
    <row r="3486" spans="1:19" x14ac:dyDescent="0.25">
      <c r="A3486" s="88">
        <v>3476</v>
      </c>
      <c r="B3486" s="347"/>
      <c r="C3486" s="348"/>
      <c r="D3486" s="89" t="str">
        <f>IFERROR(VLOOKUP(CONCATENATE($A3486,"T"),'05 APU'!$1:$1048576,3,),"")</f>
        <v/>
      </c>
      <c r="E3486" s="89" t="str">
        <f>IFERROR(VLOOKUP(CONCATENATE($A3486,"T2"),'05 APU'!$1:$1048576,3,),"")</f>
        <v/>
      </c>
      <c r="F3486" s="89" t="str">
        <f>IFERROR(VLOOKUP(CONCATENATE($A3486,"T3"),'05 APU'!$1:$1048576,3,),"")</f>
        <v/>
      </c>
      <c r="G3486" s="350"/>
      <c r="H3486" s="351"/>
      <c r="I3486" s="90">
        <f>IFERROR((VLOOKUP(CONCATENATE($A3486,"D"),'05 APU'!$1:$1048576,9,)),0)</f>
        <v>0</v>
      </c>
      <c r="J3486" s="90">
        <f t="shared" si="109"/>
        <v>0</v>
      </c>
      <c r="K3486" s="297" t="str">
        <f>IFERROR(VLOOKUP(CONCATENATE($A3486,"C"),'05 APU'!$1:$1048576,9,),"")</f>
        <v/>
      </c>
      <c r="L3486" s="297" t="str">
        <f>IFERROR(VLOOKUP(CONCATENATE($A3486,"B"),'05 APU'!$1:$1048576,9,),"")</f>
        <v/>
      </c>
      <c r="M3486" s="297" t="str">
        <f>IFERROR(VLOOKUP(CONCATENATE($A3486,"A"),'05 APU'!$1:$1048576,9,),"")</f>
        <v/>
      </c>
      <c r="N3486" s="86"/>
      <c r="O3486" s="90">
        <f>IFERROR(VLOOKUP(CONCATENATE($A3486,"D"),'05 APU'!$T:$AB,9,),0)</f>
        <v>0</v>
      </c>
      <c r="P3486" s="90">
        <f t="shared" si="110"/>
        <v>0</v>
      </c>
      <c r="Q3486" s="90">
        <f>IFERROR(VLOOKUP(CONCATENATE($A3486,"C"),'05 APU'!$T:$AB,9,),0)</f>
        <v>0</v>
      </c>
      <c r="R3486" s="90">
        <f>IFERROR(VLOOKUP(CONCATENATE($A3486,"B"),'05 APU'!$T:$AB,9,),0)</f>
        <v>0</v>
      </c>
      <c r="S3486" s="90">
        <f>IFERROR(VLOOKUP(CONCATENATE($A3486,"A"),'05 APU'!$T:$AB,9,),0)</f>
        <v>0</v>
      </c>
    </row>
    <row r="3487" spans="1:19" x14ac:dyDescent="0.25">
      <c r="A3487" s="88">
        <v>3477</v>
      </c>
      <c r="B3487" s="347"/>
      <c r="C3487" s="348"/>
      <c r="D3487" s="89" t="str">
        <f>IFERROR(VLOOKUP(CONCATENATE($A3487,"T"),'05 APU'!$1:$1048576,3,),"")</f>
        <v/>
      </c>
      <c r="E3487" s="89" t="str">
        <f>IFERROR(VLOOKUP(CONCATENATE($A3487,"T2"),'05 APU'!$1:$1048576,3,),"")</f>
        <v/>
      </c>
      <c r="F3487" s="89" t="str">
        <f>IFERROR(VLOOKUP(CONCATENATE($A3487,"T3"),'05 APU'!$1:$1048576,3,),"")</f>
        <v/>
      </c>
      <c r="G3487" s="350"/>
      <c r="H3487" s="351"/>
      <c r="I3487" s="90">
        <f>IFERROR((VLOOKUP(CONCATENATE($A3487,"D"),'05 APU'!$1:$1048576,9,)),0)</f>
        <v>0</v>
      </c>
      <c r="J3487" s="90">
        <f t="shared" si="109"/>
        <v>0</v>
      </c>
      <c r="K3487" s="297" t="str">
        <f>IFERROR(VLOOKUP(CONCATENATE($A3487,"C"),'05 APU'!$1:$1048576,9,),"")</f>
        <v/>
      </c>
      <c r="L3487" s="297" t="str">
        <f>IFERROR(VLOOKUP(CONCATENATE($A3487,"B"),'05 APU'!$1:$1048576,9,),"")</f>
        <v/>
      </c>
      <c r="M3487" s="297" t="str">
        <f>IFERROR(VLOOKUP(CONCATENATE($A3487,"A"),'05 APU'!$1:$1048576,9,),"")</f>
        <v/>
      </c>
      <c r="N3487" s="86"/>
      <c r="O3487" s="90">
        <f>IFERROR(VLOOKUP(CONCATENATE($A3487,"D"),'05 APU'!$T:$AB,9,),0)</f>
        <v>0</v>
      </c>
      <c r="P3487" s="90">
        <f t="shared" si="110"/>
        <v>0</v>
      </c>
      <c r="Q3487" s="90">
        <f>IFERROR(VLOOKUP(CONCATENATE($A3487,"C"),'05 APU'!$T:$AB,9,),0)</f>
        <v>0</v>
      </c>
      <c r="R3487" s="90">
        <f>IFERROR(VLOOKUP(CONCATENATE($A3487,"B"),'05 APU'!$T:$AB,9,),0)</f>
        <v>0</v>
      </c>
      <c r="S3487" s="90">
        <f>IFERROR(VLOOKUP(CONCATENATE($A3487,"A"),'05 APU'!$T:$AB,9,),0)</f>
        <v>0</v>
      </c>
    </row>
    <row r="3488" spans="1:19" x14ac:dyDescent="0.25">
      <c r="A3488" s="88">
        <v>3478</v>
      </c>
      <c r="B3488" s="347"/>
      <c r="C3488" s="348"/>
      <c r="D3488" s="89" t="str">
        <f>IFERROR(VLOOKUP(CONCATENATE($A3488,"T"),'05 APU'!$1:$1048576,3,),"")</f>
        <v/>
      </c>
      <c r="E3488" s="89" t="str">
        <f>IFERROR(VLOOKUP(CONCATENATE($A3488,"T2"),'05 APU'!$1:$1048576,3,),"")</f>
        <v/>
      </c>
      <c r="F3488" s="89" t="str">
        <f>IFERROR(VLOOKUP(CONCATENATE($A3488,"T3"),'05 APU'!$1:$1048576,3,),"")</f>
        <v/>
      </c>
      <c r="G3488" s="350"/>
      <c r="H3488" s="351"/>
      <c r="I3488" s="90">
        <f>IFERROR((VLOOKUP(CONCATENATE($A3488,"D"),'05 APU'!$1:$1048576,9,)),0)</f>
        <v>0</v>
      </c>
      <c r="J3488" s="90">
        <f t="shared" si="109"/>
        <v>0</v>
      </c>
      <c r="K3488" s="297" t="str">
        <f>IFERROR(VLOOKUP(CONCATENATE($A3488,"C"),'05 APU'!$1:$1048576,9,),"")</f>
        <v/>
      </c>
      <c r="L3488" s="297" t="str">
        <f>IFERROR(VLOOKUP(CONCATENATE($A3488,"B"),'05 APU'!$1:$1048576,9,),"")</f>
        <v/>
      </c>
      <c r="M3488" s="297" t="str">
        <f>IFERROR(VLOOKUP(CONCATENATE($A3488,"A"),'05 APU'!$1:$1048576,9,),"")</f>
        <v/>
      </c>
      <c r="N3488" s="86"/>
      <c r="O3488" s="90">
        <f>IFERROR(VLOOKUP(CONCATENATE($A3488,"D"),'05 APU'!$T:$AB,9,),0)</f>
        <v>0</v>
      </c>
      <c r="P3488" s="90">
        <f t="shared" si="110"/>
        <v>0</v>
      </c>
      <c r="Q3488" s="90">
        <f>IFERROR(VLOOKUP(CONCATENATE($A3488,"C"),'05 APU'!$T:$AB,9,),0)</f>
        <v>0</v>
      </c>
      <c r="R3488" s="90">
        <f>IFERROR(VLOOKUP(CONCATENATE($A3488,"B"),'05 APU'!$T:$AB,9,),0)</f>
        <v>0</v>
      </c>
      <c r="S3488" s="90">
        <f>IFERROR(VLOOKUP(CONCATENATE($A3488,"A"),'05 APU'!$T:$AB,9,),0)</f>
        <v>0</v>
      </c>
    </row>
    <row r="3489" spans="1:19" x14ac:dyDescent="0.25">
      <c r="A3489" s="88">
        <v>3479</v>
      </c>
      <c r="B3489" s="347"/>
      <c r="C3489" s="348"/>
      <c r="D3489" s="89" t="str">
        <f>IFERROR(VLOOKUP(CONCATENATE($A3489,"T"),'05 APU'!$1:$1048576,3,),"")</f>
        <v/>
      </c>
      <c r="E3489" s="89" t="str">
        <f>IFERROR(VLOOKUP(CONCATENATE($A3489,"T2"),'05 APU'!$1:$1048576,3,),"")</f>
        <v/>
      </c>
      <c r="F3489" s="89" t="str">
        <f>IFERROR(VLOOKUP(CONCATENATE($A3489,"T3"),'05 APU'!$1:$1048576,3,),"")</f>
        <v/>
      </c>
      <c r="G3489" s="350"/>
      <c r="H3489" s="351"/>
      <c r="I3489" s="90">
        <f>IFERROR((VLOOKUP(CONCATENATE($A3489,"D"),'05 APU'!$1:$1048576,9,)),0)</f>
        <v>0</v>
      </c>
      <c r="J3489" s="90">
        <f t="shared" si="109"/>
        <v>0</v>
      </c>
      <c r="K3489" s="297" t="str">
        <f>IFERROR(VLOOKUP(CONCATENATE($A3489,"C"),'05 APU'!$1:$1048576,9,),"")</f>
        <v/>
      </c>
      <c r="L3489" s="297" t="str">
        <f>IFERROR(VLOOKUP(CONCATENATE($A3489,"B"),'05 APU'!$1:$1048576,9,),"")</f>
        <v/>
      </c>
      <c r="M3489" s="297" t="str">
        <f>IFERROR(VLOOKUP(CONCATENATE($A3489,"A"),'05 APU'!$1:$1048576,9,),"")</f>
        <v/>
      </c>
      <c r="N3489" s="86"/>
      <c r="O3489" s="90">
        <f>IFERROR(VLOOKUP(CONCATENATE($A3489,"D"),'05 APU'!$T:$AB,9,),0)</f>
        <v>0</v>
      </c>
      <c r="P3489" s="90">
        <f t="shared" si="110"/>
        <v>0</v>
      </c>
      <c r="Q3489" s="90">
        <f>IFERROR(VLOOKUP(CONCATENATE($A3489,"C"),'05 APU'!$T:$AB,9,),0)</f>
        <v>0</v>
      </c>
      <c r="R3489" s="90">
        <f>IFERROR(VLOOKUP(CONCATENATE($A3489,"B"),'05 APU'!$T:$AB,9,),0)</f>
        <v>0</v>
      </c>
      <c r="S3489" s="90">
        <f>IFERROR(VLOOKUP(CONCATENATE($A3489,"A"),'05 APU'!$T:$AB,9,),0)</f>
        <v>0</v>
      </c>
    </row>
    <row r="3490" spans="1:19" x14ac:dyDescent="0.25">
      <c r="A3490" s="88">
        <v>3480</v>
      </c>
      <c r="B3490" s="347"/>
      <c r="C3490" s="348"/>
      <c r="D3490" s="89" t="str">
        <f>IFERROR(VLOOKUP(CONCATENATE($A3490,"T"),'05 APU'!$1:$1048576,3,),"")</f>
        <v/>
      </c>
      <c r="E3490" s="89" t="str">
        <f>IFERROR(VLOOKUP(CONCATENATE($A3490,"T2"),'05 APU'!$1:$1048576,3,),"")</f>
        <v/>
      </c>
      <c r="F3490" s="89" t="str">
        <f>IFERROR(VLOOKUP(CONCATENATE($A3490,"T3"),'05 APU'!$1:$1048576,3,),"")</f>
        <v/>
      </c>
      <c r="G3490" s="350"/>
      <c r="H3490" s="351"/>
      <c r="I3490" s="90">
        <f>IFERROR((VLOOKUP(CONCATENATE($A3490,"D"),'05 APU'!$1:$1048576,9,)),0)</f>
        <v>0</v>
      </c>
      <c r="J3490" s="90">
        <f t="shared" si="109"/>
        <v>0</v>
      </c>
      <c r="K3490" s="297" t="str">
        <f>IFERROR(VLOOKUP(CONCATENATE($A3490,"C"),'05 APU'!$1:$1048576,9,),"")</f>
        <v/>
      </c>
      <c r="L3490" s="297" t="str">
        <f>IFERROR(VLOOKUP(CONCATENATE($A3490,"B"),'05 APU'!$1:$1048576,9,),"")</f>
        <v/>
      </c>
      <c r="M3490" s="297" t="str">
        <f>IFERROR(VLOOKUP(CONCATENATE($A3490,"A"),'05 APU'!$1:$1048576,9,),"")</f>
        <v/>
      </c>
      <c r="N3490" s="86"/>
      <c r="O3490" s="90">
        <f>IFERROR(VLOOKUP(CONCATENATE($A3490,"D"),'05 APU'!$T:$AB,9,),0)</f>
        <v>0</v>
      </c>
      <c r="P3490" s="90">
        <f t="shared" si="110"/>
        <v>0</v>
      </c>
      <c r="Q3490" s="90">
        <f>IFERROR(VLOOKUP(CONCATENATE($A3490,"C"),'05 APU'!$T:$AB,9,),0)</f>
        <v>0</v>
      </c>
      <c r="R3490" s="90">
        <f>IFERROR(VLOOKUP(CONCATENATE($A3490,"B"),'05 APU'!$T:$AB,9,),0)</f>
        <v>0</v>
      </c>
      <c r="S3490" s="90">
        <f>IFERROR(VLOOKUP(CONCATENATE($A3490,"A"),'05 APU'!$T:$AB,9,),0)</f>
        <v>0</v>
      </c>
    </row>
    <row r="3491" spans="1:19" x14ac:dyDescent="0.25">
      <c r="A3491" s="88">
        <v>3481</v>
      </c>
      <c r="B3491" s="347"/>
      <c r="C3491" s="348"/>
      <c r="D3491" s="89" t="str">
        <f>IFERROR(VLOOKUP(CONCATENATE($A3491,"T"),'05 APU'!$1:$1048576,3,),"")</f>
        <v/>
      </c>
      <c r="E3491" s="89" t="str">
        <f>IFERROR(VLOOKUP(CONCATENATE($A3491,"T2"),'05 APU'!$1:$1048576,3,),"")</f>
        <v/>
      </c>
      <c r="F3491" s="89" t="str">
        <f>IFERROR(VLOOKUP(CONCATENATE($A3491,"T3"),'05 APU'!$1:$1048576,3,),"")</f>
        <v/>
      </c>
      <c r="G3491" s="350"/>
      <c r="H3491" s="351"/>
      <c r="I3491" s="90">
        <f>IFERROR((VLOOKUP(CONCATENATE($A3491,"D"),'05 APU'!$1:$1048576,9,)),0)</f>
        <v>0</v>
      </c>
      <c r="J3491" s="90">
        <f t="shared" si="109"/>
        <v>0</v>
      </c>
      <c r="K3491" s="297" t="str">
        <f>IFERROR(VLOOKUP(CONCATENATE($A3491,"C"),'05 APU'!$1:$1048576,9,),"")</f>
        <v/>
      </c>
      <c r="L3491" s="297" t="str">
        <f>IFERROR(VLOOKUP(CONCATENATE($A3491,"B"),'05 APU'!$1:$1048576,9,),"")</f>
        <v/>
      </c>
      <c r="M3491" s="297" t="str">
        <f>IFERROR(VLOOKUP(CONCATENATE($A3491,"A"),'05 APU'!$1:$1048576,9,),"")</f>
        <v/>
      </c>
      <c r="N3491" s="86"/>
      <c r="O3491" s="90">
        <f>IFERROR(VLOOKUP(CONCATENATE($A3491,"D"),'05 APU'!$T:$AB,9,),0)</f>
        <v>0</v>
      </c>
      <c r="P3491" s="90">
        <f t="shared" si="110"/>
        <v>0</v>
      </c>
      <c r="Q3491" s="90">
        <f>IFERROR(VLOOKUP(CONCATENATE($A3491,"C"),'05 APU'!$T:$AB,9,),0)</f>
        <v>0</v>
      </c>
      <c r="R3491" s="90">
        <f>IFERROR(VLOOKUP(CONCATENATE($A3491,"B"),'05 APU'!$T:$AB,9,),0)</f>
        <v>0</v>
      </c>
      <c r="S3491" s="90">
        <f>IFERROR(VLOOKUP(CONCATENATE($A3491,"A"),'05 APU'!$T:$AB,9,),0)</f>
        <v>0</v>
      </c>
    </row>
    <row r="3492" spans="1:19" x14ac:dyDescent="0.25">
      <c r="A3492" s="88">
        <v>3482</v>
      </c>
      <c r="B3492" s="347"/>
      <c r="C3492" s="348"/>
      <c r="D3492" s="89" t="str">
        <f>IFERROR(VLOOKUP(CONCATENATE($A3492,"T"),'05 APU'!$1:$1048576,3,),"")</f>
        <v/>
      </c>
      <c r="E3492" s="89" t="str">
        <f>IFERROR(VLOOKUP(CONCATENATE($A3492,"T2"),'05 APU'!$1:$1048576,3,),"")</f>
        <v/>
      </c>
      <c r="F3492" s="89" t="str">
        <f>IFERROR(VLOOKUP(CONCATENATE($A3492,"T3"),'05 APU'!$1:$1048576,3,),"")</f>
        <v/>
      </c>
      <c r="G3492" s="350"/>
      <c r="H3492" s="351"/>
      <c r="I3492" s="90">
        <f>IFERROR((VLOOKUP(CONCATENATE($A3492,"D"),'05 APU'!$1:$1048576,9,)),0)</f>
        <v>0</v>
      </c>
      <c r="J3492" s="90">
        <f t="shared" si="109"/>
        <v>0</v>
      </c>
      <c r="K3492" s="297" t="str">
        <f>IFERROR(VLOOKUP(CONCATENATE($A3492,"C"),'05 APU'!$1:$1048576,9,),"")</f>
        <v/>
      </c>
      <c r="L3492" s="297" t="str">
        <f>IFERROR(VLOOKUP(CONCATENATE($A3492,"B"),'05 APU'!$1:$1048576,9,),"")</f>
        <v/>
      </c>
      <c r="M3492" s="297" t="str">
        <f>IFERROR(VLOOKUP(CONCATENATE($A3492,"A"),'05 APU'!$1:$1048576,9,),"")</f>
        <v/>
      </c>
      <c r="N3492" s="86"/>
      <c r="O3492" s="90">
        <f>IFERROR(VLOOKUP(CONCATENATE($A3492,"D"),'05 APU'!$T:$AB,9,),0)</f>
        <v>0</v>
      </c>
      <c r="P3492" s="90">
        <f t="shared" si="110"/>
        <v>0</v>
      </c>
      <c r="Q3492" s="90">
        <f>IFERROR(VLOOKUP(CONCATENATE($A3492,"C"),'05 APU'!$T:$AB,9,),0)</f>
        <v>0</v>
      </c>
      <c r="R3492" s="90">
        <f>IFERROR(VLOOKUP(CONCATENATE($A3492,"B"),'05 APU'!$T:$AB,9,),0)</f>
        <v>0</v>
      </c>
      <c r="S3492" s="90">
        <f>IFERROR(VLOOKUP(CONCATENATE($A3492,"A"),'05 APU'!$T:$AB,9,),0)</f>
        <v>0</v>
      </c>
    </row>
    <row r="3493" spans="1:19" x14ac:dyDescent="0.25">
      <c r="A3493" s="88">
        <v>3483</v>
      </c>
      <c r="B3493" s="347"/>
      <c r="C3493" s="348"/>
      <c r="D3493" s="89" t="str">
        <f>IFERROR(VLOOKUP(CONCATENATE($A3493,"T"),'05 APU'!$1:$1048576,3,),"")</f>
        <v/>
      </c>
      <c r="E3493" s="89" t="str">
        <f>IFERROR(VLOOKUP(CONCATENATE($A3493,"T2"),'05 APU'!$1:$1048576,3,),"")</f>
        <v/>
      </c>
      <c r="F3493" s="89" t="str">
        <f>IFERROR(VLOOKUP(CONCATENATE($A3493,"T3"),'05 APU'!$1:$1048576,3,),"")</f>
        <v/>
      </c>
      <c r="G3493" s="350"/>
      <c r="H3493" s="351"/>
      <c r="I3493" s="90">
        <f>IFERROR((VLOOKUP(CONCATENATE($A3493,"D"),'05 APU'!$1:$1048576,9,)),0)</f>
        <v>0</v>
      </c>
      <c r="J3493" s="90">
        <f t="shared" si="109"/>
        <v>0</v>
      </c>
      <c r="K3493" s="297" t="str">
        <f>IFERROR(VLOOKUP(CONCATENATE($A3493,"C"),'05 APU'!$1:$1048576,9,),"")</f>
        <v/>
      </c>
      <c r="L3493" s="297" t="str">
        <f>IFERROR(VLOOKUP(CONCATENATE($A3493,"B"),'05 APU'!$1:$1048576,9,),"")</f>
        <v/>
      </c>
      <c r="M3493" s="297" t="str">
        <f>IFERROR(VLOOKUP(CONCATENATE($A3493,"A"),'05 APU'!$1:$1048576,9,),"")</f>
        <v/>
      </c>
      <c r="N3493" s="86"/>
      <c r="O3493" s="90">
        <f>IFERROR(VLOOKUP(CONCATENATE($A3493,"D"),'05 APU'!$T:$AB,9,),0)</f>
        <v>0</v>
      </c>
      <c r="P3493" s="90">
        <f t="shared" si="110"/>
        <v>0</v>
      </c>
      <c r="Q3493" s="90">
        <f>IFERROR(VLOOKUP(CONCATENATE($A3493,"C"),'05 APU'!$T:$AB,9,),0)</f>
        <v>0</v>
      </c>
      <c r="R3493" s="90">
        <f>IFERROR(VLOOKUP(CONCATENATE($A3493,"B"),'05 APU'!$T:$AB,9,),0)</f>
        <v>0</v>
      </c>
      <c r="S3493" s="90">
        <f>IFERROR(VLOOKUP(CONCATENATE($A3493,"A"),'05 APU'!$T:$AB,9,),0)</f>
        <v>0</v>
      </c>
    </row>
    <row r="3494" spans="1:19" x14ac:dyDescent="0.25">
      <c r="A3494" s="88">
        <v>3484</v>
      </c>
      <c r="B3494" s="347"/>
      <c r="C3494" s="348"/>
      <c r="D3494" s="89" t="str">
        <f>IFERROR(VLOOKUP(CONCATENATE($A3494,"T"),'05 APU'!$1:$1048576,3,),"")</f>
        <v/>
      </c>
      <c r="E3494" s="89" t="str">
        <f>IFERROR(VLOOKUP(CONCATENATE($A3494,"T2"),'05 APU'!$1:$1048576,3,),"")</f>
        <v/>
      </c>
      <c r="F3494" s="89" t="str">
        <f>IFERROR(VLOOKUP(CONCATENATE($A3494,"T3"),'05 APU'!$1:$1048576,3,),"")</f>
        <v/>
      </c>
      <c r="G3494" s="350"/>
      <c r="H3494" s="351"/>
      <c r="I3494" s="90">
        <f>IFERROR((VLOOKUP(CONCATENATE($A3494,"D"),'05 APU'!$1:$1048576,9,)),0)</f>
        <v>0</v>
      </c>
      <c r="J3494" s="90">
        <f t="shared" si="109"/>
        <v>0</v>
      </c>
      <c r="K3494" s="297" t="str">
        <f>IFERROR(VLOOKUP(CONCATENATE($A3494,"C"),'05 APU'!$1:$1048576,9,),"")</f>
        <v/>
      </c>
      <c r="L3494" s="297" t="str">
        <f>IFERROR(VLOOKUP(CONCATENATE($A3494,"B"),'05 APU'!$1:$1048576,9,),"")</f>
        <v/>
      </c>
      <c r="M3494" s="297" t="str">
        <f>IFERROR(VLOOKUP(CONCATENATE($A3494,"A"),'05 APU'!$1:$1048576,9,),"")</f>
        <v/>
      </c>
      <c r="N3494" s="86"/>
      <c r="O3494" s="90">
        <f>IFERROR(VLOOKUP(CONCATENATE($A3494,"D"),'05 APU'!$T:$AB,9,),0)</f>
        <v>0</v>
      </c>
      <c r="P3494" s="90">
        <f t="shared" si="110"/>
        <v>0</v>
      </c>
      <c r="Q3494" s="90">
        <f>IFERROR(VLOOKUP(CONCATENATE($A3494,"C"),'05 APU'!$T:$AB,9,),0)</f>
        <v>0</v>
      </c>
      <c r="R3494" s="90">
        <f>IFERROR(VLOOKUP(CONCATENATE($A3494,"B"),'05 APU'!$T:$AB,9,),0)</f>
        <v>0</v>
      </c>
      <c r="S3494" s="90">
        <f>IFERROR(VLOOKUP(CONCATENATE($A3494,"A"),'05 APU'!$T:$AB,9,),0)</f>
        <v>0</v>
      </c>
    </row>
    <row r="3495" spans="1:19" x14ac:dyDescent="0.25">
      <c r="A3495" s="88">
        <v>3485</v>
      </c>
      <c r="B3495" s="347"/>
      <c r="C3495" s="348"/>
      <c r="D3495" s="89" t="str">
        <f>IFERROR(VLOOKUP(CONCATENATE($A3495,"T"),'05 APU'!$1:$1048576,3,),"")</f>
        <v/>
      </c>
      <c r="E3495" s="89" t="str">
        <f>IFERROR(VLOOKUP(CONCATENATE($A3495,"T2"),'05 APU'!$1:$1048576,3,),"")</f>
        <v/>
      </c>
      <c r="F3495" s="89" t="str">
        <f>IFERROR(VLOOKUP(CONCATENATE($A3495,"T3"),'05 APU'!$1:$1048576,3,),"")</f>
        <v/>
      </c>
      <c r="G3495" s="350"/>
      <c r="H3495" s="351"/>
      <c r="I3495" s="90">
        <f>IFERROR((VLOOKUP(CONCATENATE($A3495,"D"),'05 APU'!$1:$1048576,9,)),0)</f>
        <v>0</v>
      </c>
      <c r="J3495" s="90">
        <f t="shared" si="109"/>
        <v>0</v>
      </c>
      <c r="K3495" s="297" t="str">
        <f>IFERROR(VLOOKUP(CONCATENATE($A3495,"C"),'05 APU'!$1:$1048576,9,),"")</f>
        <v/>
      </c>
      <c r="L3495" s="297" t="str">
        <f>IFERROR(VLOOKUP(CONCATENATE($A3495,"B"),'05 APU'!$1:$1048576,9,),"")</f>
        <v/>
      </c>
      <c r="M3495" s="297" t="str">
        <f>IFERROR(VLOOKUP(CONCATENATE($A3495,"A"),'05 APU'!$1:$1048576,9,),"")</f>
        <v/>
      </c>
      <c r="N3495" s="86"/>
      <c r="O3495" s="90">
        <f>IFERROR(VLOOKUP(CONCATENATE($A3495,"D"),'05 APU'!$T:$AB,9,),0)</f>
        <v>0</v>
      </c>
      <c r="P3495" s="90">
        <f t="shared" si="110"/>
        <v>0</v>
      </c>
      <c r="Q3495" s="90">
        <f>IFERROR(VLOOKUP(CONCATENATE($A3495,"C"),'05 APU'!$T:$AB,9,),0)</f>
        <v>0</v>
      </c>
      <c r="R3495" s="90">
        <f>IFERROR(VLOOKUP(CONCATENATE($A3495,"B"),'05 APU'!$T:$AB,9,),0)</f>
        <v>0</v>
      </c>
      <c r="S3495" s="90">
        <f>IFERROR(VLOOKUP(CONCATENATE($A3495,"A"),'05 APU'!$T:$AB,9,),0)</f>
        <v>0</v>
      </c>
    </row>
    <row r="3496" spans="1:19" x14ac:dyDescent="0.25">
      <c r="A3496" s="88">
        <v>3486</v>
      </c>
      <c r="B3496" s="347"/>
      <c r="C3496" s="348"/>
      <c r="D3496" s="89" t="str">
        <f>IFERROR(VLOOKUP(CONCATENATE($A3496,"T"),'05 APU'!$1:$1048576,3,),"")</f>
        <v/>
      </c>
      <c r="E3496" s="89" t="str">
        <f>IFERROR(VLOOKUP(CONCATENATE($A3496,"T2"),'05 APU'!$1:$1048576,3,),"")</f>
        <v/>
      </c>
      <c r="F3496" s="89" t="str">
        <f>IFERROR(VLOOKUP(CONCATENATE($A3496,"T3"),'05 APU'!$1:$1048576,3,),"")</f>
        <v/>
      </c>
      <c r="G3496" s="350"/>
      <c r="H3496" s="351"/>
      <c r="I3496" s="90">
        <f>IFERROR((VLOOKUP(CONCATENATE($A3496,"D"),'05 APU'!$1:$1048576,9,)),0)</f>
        <v>0</v>
      </c>
      <c r="J3496" s="90">
        <f t="shared" si="109"/>
        <v>0</v>
      </c>
      <c r="K3496" s="297" t="str">
        <f>IFERROR(VLOOKUP(CONCATENATE($A3496,"C"),'05 APU'!$1:$1048576,9,),"")</f>
        <v/>
      </c>
      <c r="L3496" s="297" t="str">
        <f>IFERROR(VLOOKUP(CONCATENATE($A3496,"B"),'05 APU'!$1:$1048576,9,),"")</f>
        <v/>
      </c>
      <c r="M3496" s="297" t="str">
        <f>IFERROR(VLOOKUP(CONCATENATE($A3496,"A"),'05 APU'!$1:$1048576,9,),"")</f>
        <v/>
      </c>
      <c r="N3496" s="86"/>
      <c r="O3496" s="90">
        <f>IFERROR(VLOOKUP(CONCATENATE($A3496,"D"),'05 APU'!$T:$AB,9,),0)</f>
        <v>0</v>
      </c>
      <c r="P3496" s="90">
        <f t="shared" si="110"/>
        <v>0</v>
      </c>
      <c r="Q3496" s="90">
        <f>IFERROR(VLOOKUP(CONCATENATE($A3496,"C"),'05 APU'!$T:$AB,9,),0)</f>
        <v>0</v>
      </c>
      <c r="R3496" s="90">
        <f>IFERROR(VLOOKUP(CONCATENATE($A3496,"B"),'05 APU'!$T:$AB,9,),0)</f>
        <v>0</v>
      </c>
      <c r="S3496" s="90">
        <f>IFERROR(VLOOKUP(CONCATENATE($A3496,"A"),'05 APU'!$T:$AB,9,),0)</f>
        <v>0</v>
      </c>
    </row>
    <row r="3497" spans="1:19" x14ac:dyDescent="0.25">
      <c r="A3497" s="88">
        <v>3487</v>
      </c>
      <c r="B3497" s="347"/>
      <c r="C3497" s="348"/>
      <c r="D3497" s="89" t="str">
        <f>IFERROR(VLOOKUP(CONCATENATE($A3497,"T"),'05 APU'!$1:$1048576,3,),"")</f>
        <v/>
      </c>
      <c r="E3497" s="89" t="str">
        <f>IFERROR(VLOOKUP(CONCATENATE($A3497,"T2"),'05 APU'!$1:$1048576,3,),"")</f>
        <v/>
      </c>
      <c r="F3497" s="89" t="str">
        <f>IFERROR(VLOOKUP(CONCATENATE($A3497,"T3"),'05 APU'!$1:$1048576,3,),"")</f>
        <v/>
      </c>
      <c r="G3497" s="350"/>
      <c r="H3497" s="351"/>
      <c r="I3497" s="90">
        <f>IFERROR((VLOOKUP(CONCATENATE($A3497,"D"),'05 APU'!$1:$1048576,9,)),0)</f>
        <v>0</v>
      </c>
      <c r="J3497" s="90">
        <f t="shared" si="109"/>
        <v>0</v>
      </c>
      <c r="K3497" s="297" t="str">
        <f>IFERROR(VLOOKUP(CONCATENATE($A3497,"C"),'05 APU'!$1:$1048576,9,),"")</f>
        <v/>
      </c>
      <c r="L3497" s="297" t="str">
        <f>IFERROR(VLOOKUP(CONCATENATE($A3497,"B"),'05 APU'!$1:$1048576,9,),"")</f>
        <v/>
      </c>
      <c r="M3497" s="297" t="str">
        <f>IFERROR(VLOOKUP(CONCATENATE($A3497,"A"),'05 APU'!$1:$1048576,9,),"")</f>
        <v/>
      </c>
      <c r="N3497" s="86"/>
      <c r="O3497" s="90">
        <f>IFERROR(VLOOKUP(CONCATENATE($A3497,"D"),'05 APU'!$T:$AB,9,),0)</f>
        <v>0</v>
      </c>
      <c r="P3497" s="90">
        <f t="shared" si="110"/>
        <v>0</v>
      </c>
      <c r="Q3497" s="90">
        <f>IFERROR(VLOOKUP(CONCATENATE($A3497,"C"),'05 APU'!$T:$AB,9,),0)</f>
        <v>0</v>
      </c>
      <c r="R3497" s="90">
        <f>IFERROR(VLOOKUP(CONCATENATE($A3497,"B"),'05 APU'!$T:$AB,9,),0)</f>
        <v>0</v>
      </c>
      <c r="S3497" s="90">
        <f>IFERROR(VLOOKUP(CONCATENATE($A3497,"A"),'05 APU'!$T:$AB,9,),0)</f>
        <v>0</v>
      </c>
    </row>
    <row r="3498" spans="1:19" x14ac:dyDescent="0.25">
      <c r="A3498" s="88">
        <v>3488</v>
      </c>
      <c r="B3498" s="347"/>
      <c r="C3498" s="348"/>
      <c r="D3498" s="89" t="str">
        <f>IFERROR(VLOOKUP(CONCATENATE($A3498,"T"),'05 APU'!$1:$1048576,3,),"")</f>
        <v/>
      </c>
      <c r="E3498" s="89" t="str">
        <f>IFERROR(VLOOKUP(CONCATENATE($A3498,"T2"),'05 APU'!$1:$1048576,3,),"")</f>
        <v/>
      </c>
      <c r="F3498" s="89" t="str">
        <f>IFERROR(VLOOKUP(CONCATENATE($A3498,"T3"),'05 APU'!$1:$1048576,3,),"")</f>
        <v/>
      </c>
      <c r="G3498" s="350"/>
      <c r="H3498" s="351"/>
      <c r="I3498" s="90">
        <f>IFERROR((VLOOKUP(CONCATENATE($A3498,"D"),'05 APU'!$1:$1048576,9,)),0)</f>
        <v>0</v>
      </c>
      <c r="J3498" s="90">
        <f t="shared" si="109"/>
        <v>0</v>
      </c>
      <c r="K3498" s="297" t="str">
        <f>IFERROR(VLOOKUP(CONCATENATE($A3498,"C"),'05 APU'!$1:$1048576,9,),"")</f>
        <v/>
      </c>
      <c r="L3498" s="297" t="str">
        <f>IFERROR(VLOOKUP(CONCATENATE($A3498,"B"),'05 APU'!$1:$1048576,9,),"")</f>
        <v/>
      </c>
      <c r="M3498" s="297" t="str">
        <f>IFERROR(VLOOKUP(CONCATENATE($A3498,"A"),'05 APU'!$1:$1048576,9,),"")</f>
        <v/>
      </c>
      <c r="N3498" s="86"/>
      <c r="O3498" s="90">
        <f>IFERROR(VLOOKUP(CONCATENATE($A3498,"D"),'05 APU'!$T:$AB,9,),0)</f>
        <v>0</v>
      </c>
      <c r="P3498" s="90">
        <f t="shared" si="110"/>
        <v>0</v>
      </c>
      <c r="Q3498" s="90">
        <f>IFERROR(VLOOKUP(CONCATENATE($A3498,"C"),'05 APU'!$T:$AB,9,),0)</f>
        <v>0</v>
      </c>
      <c r="R3498" s="90">
        <f>IFERROR(VLOOKUP(CONCATENATE($A3498,"B"),'05 APU'!$T:$AB,9,),0)</f>
        <v>0</v>
      </c>
      <c r="S3498" s="90">
        <f>IFERROR(VLOOKUP(CONCATENATE($A3498,"A"),'05 APU'!$T:$AB,9,),0)</f>
        <v>0</v>
      </c>
    </row>
    <row r="3499" spans="1:19" x14ac:dyDescent="0.25">
      <c r="A3499" s="88">
        <v>3489</v>
      </c>
      <c r="B3499" s="347"/>
      <c r="C3499" s="348"/>
      <c r="D3499" s="89" t="str">
        <f>IFERROR(VLOOKUP(CONCATENATE($A3499,"T"),'05 APU'!$1:$1048576,3,),"")</f>
        <v/>
      </c>
      <c r="E3499" s="89" t="str">
        <f>IFERROR(VLOOKUP(CONCATENATE($A3499,"T2"),'05 APU'!$1:$1048576,3,),"")</f>
        <v/>
      </c>
      <c r="F3499" s="89" t="str">
        <f>IFERROR(VLOOKUP(CONCATENATE($A3499,"T3"),'05 APU'!$1:$1048576,3,),"")</f>
        <v/>
      </c>
      <c r="G3499" s="350"/>
      <c r="H3499" s="351"/>
      <c r="I3499" s="90">
        <f>IFERROR((VLOOKUP(CONCATENATE($A3499,"D"),'05 APU'!$1:$1048576,9,)),0)</f>
        <v>0</v>
      </c>
      <c r="J3499" s="90">
        <f t="shared" si="109"/>
        <v>0</v>
      </c>
      <c r="K3499" s="297" t="str">
        <f>IFERROR(VLOOKUP(CONCATENATE($A3499,"C"),'05 APU'!$1:$1048576,9,),"")</f>
        <v/>
      </c>
      <c r="L3499" s="297" t="str">
        <f>IFERROR(VLOOKUP(CONCATENATE($A3499,"B"),'05 APU'!$1:$1048576,9,),"")</f>
        <v/>
      </c>
      <c r="M3499" s="297" t="str">
        <f>IFERROR(VLOOKUP(CONCATENATE($A3499,"A"),'05 APU'!$1:$1048576,9,),"")</f>
        <v/>
      </c>
      <c r="N3499" s="86"/>
      <c r="O3499" s="90">
        <f>IFERROR(VLOOKUP(CONCATENATE($A3499,"D"),'05 APU'!$T:$AB,9,),0)</f>
        <v>0</v>
      </c>
      <c r="P3499" s="90">
        <f t="shared" si="110"/>
        <v>0</v>
      </c>
      <c r="Q3499" s="90">
        <f>IFERROR(VLOOKUP(CONCATENATE($A3499,"C"),'05 APU'!$T:$AB,9,),0)</f>
        <v>0</v>
      </c>
      <c r="R3499" s="90">
        <f>IFERROR(VLOOKUP(CONCATENATE($A3499,"B"),'05 APU'!$T:$AB,9,),0)</f>
        <v>0</v>
      </c>
      <c r="S3499" s="90">
        <f>IFERROR(VLOOKUP(CONCATENATE($A3499,"A"),'05 APU'!$T:$AB,9,),0)</f>
        <v>0</v>
      </c>
    </row>
    <row r="3500" spans="1:19" x14ac:dyDescent="0.25">
      <c r="A3500" s="88">
        <v>3490</v>
      </c>
      <c r="B3500" s="347"/>
      <c r="C3500" s="348"/>
      <c r="D3500" s="89" t="str">
        <f>IFERROR(VLOOKUP(CONCATENATE($A3500,"T"),'05 APU'!$1:$1048576,3,),"")</f>
        <v/>
      </c>
      <c r="E3500" s="89" t="str">
        <f>IFERROR(VLOOKUP(CONCATENATE($A3500,"T2"),'05 APU'!$1:$1048576,3,),"")</f>
        <v/>
      </c>
      <c r="F3500" s="89" t="str">
        <f>IFERROR(VLOOKUP(CONCATENATE($A3500,"T3"),'05 APU'!$1:$1048576,3,),"")</f>
        <v/>
      </c>
      <c r="G3500" s="350"/>
      <c r="H3500" s="351"/>
      <c r="I3500" s="90">
        <f>IFERROR((VLOOKUP(CONCATENATE($A3500,"D"),'05 APU'!$1:$1048576,9,)),0)</f>
        <v>0</v>
      </c>
      <c r="J3500" s="90">
        <f t="shared" si="109"/>
        <v>0</v>
      </c>
      <c r="K3500" s="297" t="str">
        <f>IFERROR(VLOOKUP(CONCATENATE($A3500,"C"),'05 APU'!$1:$1048576,9,),"")</f>
        <v/>
      </c>
      <c r="L3500" s="297" t="str">
        <f>IFERROR(VLOOKUP(CONCATENATE($A3500,"B"),'05 APU'!$1:$1048576,9,),"")</f>
        <v/>
      </c>
      <c r="M3500" s="297" t="str">
        <f>IFERROR(VLOOKUP(CONCATENATE($A3500,"A"),'05 APU'!$1:$1048576,9,),"")</f>
        <v/>
      </c>
      <c r="N3500" s="86"/>
      <c r="O3500" s="90">
        <f>IFERROR(VLOOKUP(CONCATENATE($A3500,"D"),'05 APU'!$T:$AB,9,),0)</f>
        <v>0</v>
      </c>
      <c r="P3500" s="90">
        <f t="shared" si="110"/>
        <v>0</v>
      </c>
      <c r="Q3500" s="90">
        <f>IFERROR(VLOOKUP(CONCATENATE($A3500,"C"),'05 APU'!$T:$AB,9,),0)</f>
        <v>0</v>
      </c>
      <c r="R3500" s="90">
        <f>IFERROR(VLOOKUP(CONCATENATE($A3500,"B"),'05 APU'!$T:$AB,9,),0)</f>
        <v>0</v>
      </c>
      <c r="S3500" s="90">
        <f>IFERROR(VLOOKUP(CONCATENATE($A3500,"A"),'05 APU'!$T:$AB,9,),0)</f>
        <v>0</v>
      </c>
    </row>
    <row r="3501" spans="1:19" x14ac:dyDescent="0.25">
      <c r="A3501" s="88">
        <v>3491</v>
      </c>
      <c r="B3501" s="347"/>
      <c r="C3501" s="348"/>
      <c r="D3501" s="89" t="str">
        <f>IFERROR(VLOOKUP(CONCATENATE($A3501,"T"),'05 APU'!$1:$1048576,3,),"")</f>
        <v/>
      </c>
      <c r="E3501" s="89" t="str">
        <f>IFERROR(VLOOKUP(CONCATENATE($A3501,"T2"),'05 APU'!$1:$1048576,3,),"")</f>
        <v/>
      </c>
      <c r="F3501" s="89" t="str">
        <f>IFERROR(VLOOKUP(CONCATENATE($A3501,"T3"),'05 APU'!$1:$1048576,3,),"")</f>
        <v/>
      </c>
      <c r="G3501" s="350"/>
      <c r="H3501" s="351"/>
      <c r="I3501" s="90">
        <f>IFERROR((VLOOKUP(CONCATENATE($A3501,"D"),'05 APU'!$1:$1048576,9,)),0)</f>
        <v>0</v>
      </c>
      <c r="J3501" s="90">
        <f t="shared" si="109"/>
        <v>0</v>
      </c>
      <c r="K3501" s="297" t="str">
        <f>IFERROR(VLOOKUP(CONCATENATE($A3501,"C"),'05 APU'!$1:$1048576,9,),"")</f>
        <v/>
      </c>
      <c r="L3501" s="297" t="str">
        <f>IFERROR(VLOOKUP(CONCATENATE($A3501,"B"),'05 APU'!$1:$1048576,9,),"")</f>
        <v/>
      </c>
      <c r="M3501" s="297" t="str">
        <f>IFERROR(VLOOKUP(CONCATENATE($A3501,"A"),'05 APU'!$1:$1048576,9,),"")</f>
        <v/>
      </c>
      <c r="N3501" s="86"/>
      <c r="O3501" s="90">
        <f>IFERROR(VLOOKUP(CONCATENATE($A3501,"D"),'05 APU'!$T:$AB,9,),0)</f>
        <v>0</v>
      </c>
      <c r="P3501" s="90">
        <f t="shared" si="110"/>
        <v>0</v>
      </c>
      <c r="Q3501" s="90">
        <f>IFERROR(VLOOKUP(CONCATENATE($A3501,"C"),'05 APU'!$T:$AB,9,),0)</f>
        <v>0</v>
      </c>
      <c r="R3501" s="90">
        <f>IFERROR(VLOOKUP(CONCATENATE($A3501,"B"),'05 APU'!$T:$AB,9,),0)</f>
        <v>0</v>
      </c>
      <c r="S3501" s="90">
        <f>IFERROR(VLOOKUP(CONCATENATE($A3501,"A"),'05 APU'!$T:$AB,9,),0)</f>
        <v>0</v>
      </c>
    </row>
    <row r="3502" spans="1:19" x14ac:dyDescent="0.25">
      <c r="A3502" s="88">
        <v>3492</v>
      </c>
      <c r="B3502" s="347"/>
      <c r="C3502" s="348"/>
      <c r="D3502" s="89" t="str">
        <f>IFERROR(VLOOKUP(CONCATENATE($A3502,"T"),'05 APU'!$1:$1048576,3,),"")</f>
        <v/>
      </c>
      <c r="E3502" s="89" t="str">
        <f>IFERROR(VLOOKUP(CONCATENATE($A3502,"T2"),'05 APU'!$1:$1048576,3,),"")</f>
        <v/>
      </c>
      <c r="F3502" s="89" t="str">
        <f>IFERROR(VLOOKUP(CONCATENATE($A3502,"T3"),'05 APU'!$1:$1048576,3,),"")</f>
        <v/>
      </c>
      <c r="G3502" s="350"/>
      <c r="H3502" s="351"/>
      <c r="I3502" s="90">
        <f>IFERROR((VLOOKUP(CONCATENATE($A3502,"D"),'05 APU'!$1:$1048576,9,)),0)</f>
        <v>0</v>
      </c>
      <c r="J3502" s="90">
        <f t="shared" si="109"/>
        <v>0</v>
      </c>
      <c r="K3502" s="297" t="str">
        <f>IFERROR(VLOOKUP(CONCATENATE($A3502,"C"),'05 APU'!$1:$1048576,9,),"")</f>
        <v/>
      </c>
      <c r="L3502" s="297" t="str">
        <f>IFERROR(VLOOKUP(CONCATENATE($A3502,"B"),'05 APU'!$1:$1048576,9,),"")</f>
        <v/>
      </c>
      <c r="M3502" s="297" t="str">
        <f>IFERROR(VLOOKUP(CONCATENATE($A3502,"A"),'05 APU'!$1:$1048576,9,),"")</f>
        <v/>
      </c>
      <c r="N3502" s="86"/>
      <c r="O3502" s="90">
        <f>IFERROR(VLOOKUP(CONCATENATE($A3502,"D"),'05 APU'!$T:$AB,9,),0)</f>
        <v>0</v>
      </c>
      <c r="P3502" s="90">
        <f t="shared" si="110"/>
        <v>0</v>
      </c>
      <c r="Q3502" s="90">
        <f>IFERROR(VLOOKUP(CONCATENATE($A3502,"C"),'05 APU'!$T:$AB,9,),0)</f>
        <v>0</v>
      </c>
      <c r="R3502" s="90">
        <f>IFERROR(VLOOKUP(CONCATENATE($A3502,"B"),'05 APU'!$T:$AB,9,),0)</f>
        <v>0</v>
      </c>
      <c r="S3502" s="90">
        <f>IFERROR(VLOOKUP(CONCATENATE($A3502,"A"),'05 APU'!$T:$AB,9,),0)</f>
        <v>0</v>
      </c>
    </row>
    <row r="3503" spans="1:19" x14ac:dyDescent="0.25">
      <c r="A3503" s="88">
        <v>3493</v>
      </c>
      <c r="B3503" s="347"/>
      <c r="C3503" s="348"/>
      <c r="D3503" s="89" t="str">
        <f>IFERROR(VLOOKUP(CONCATENATE($A3503,"T"),'05 APU'!$1:$1048576,3,),"")</f>
        <v/>
      </c>
      <c r="E3503" s="89" t="str">
        <f>IFERROR(VLOOKUP(CONCATENATE($A3503,"T2"),'05 APU'!$1:$1048576,3,),"")</f>
        <v/>
      </c>
      <c r="F3503" s="89" t="str">
        <f>IFERROR(VLOOKUP(CONCATENATE($A3503,"T3"),'05 APU'!$1:$1048576,3,),"")</f>
        <v/>
      </c>
      <c r="G3503" s="350"/>
      <c r="H3503" s="351"/>
      <c r="I3503" s="90">
        <f>IFERROR((VLOOKUP(CONCATENATE($A3503,"D"),'05 APU'!$1:$1048576,9,)),0)</f>
        <v>0</v>
      </c>
      <c r="J3503" s="90">
        <f t="shared" si="109"/>
        <v>0</v>
      </c>
      <c r="K3503" s="297" t="str">
        <f>IFERROR(VLOOKUP(CONCATENATE($A3503,"C"),'05 APU'!$1:$1048576,9,),"")</f>
        <v/>
      </c>
      <c r="L3503" s="297" t="str">
        <f>IFERROR(VLOOKUP(CONCATENATE($A3503,"B"),'05 APU'!$1:$1048576,9,),"")</f>
        <v/>
      </c>
      <c r="M3503" s="297" t="str">
        <f>IFERROR(VLOOKUP(CONCATENATE($A3503,"A"),'05 APU'!$1:$1048576,9,),"")</f>
        <v/>
      </c>
      <c r="N3503" s="86"/>
      <c r="O3503" s="90">
        <f>IFERROR(VLOOKUP(CONCATENATE($A3503,"D"),'05 APU'!$T:$AB,9,),0)</f>
        <v>0</v>
      </c>
      <c r="P3503" s="90">
        <f t="shared" si="110"/>
        <v>0</v>
      </c>
      <c r="Q3503" s="90">
        <f>IFERROR(VLOOKUP(CONCATENATE($A3503,"C"),'05 APU'!$T:$AB,9,),0)</f>
        <v>0</v>
      </c>
      <c r="R3503" s="90">
        <f>IFERROR(VLOOKUP(CONCATENATE($A3503,"B"),'05 APU'!$T:$AB,9,),0)</f>
        <v>0</v>
      </c>
      <c r="S3503" s="90">
        <f>IFERROR(VLOOKUP(CONCATENATE($A3503,"A"),'05 APU'!$T:$AB,9,),0)</f>
        <v>0</v>
      </c>
    </row>
    <row r="3504" spans="1:19" x14ac:dyDescent="0.25">
      <c r="A3504" s="88">
        <v>3494</v>
      </c>
      <c r="B3504" s="347"/>
      <c r="C3504" s="348"/>
      <c r="D3504" s="89" t="str">
        <f>IFERROR(VLOOKUP(CONCATENATE($A3504,"T"),'05 APU'!$1:$1048576,3,),"")</f>
        <v/>
      </c>
      <c r="E3504" s="89" t="str">
        <f>IFERROR(VLOOKUP(CONCATENATE($A3504,"T2"),'05 APU'!$1:$1048576,3,),"")</f>
        <v/>
      </c>
      <c r="F3504" s="89" t="str">
        <f>IFERROR(VLOOKUP(CONCATENATE($A3504,"T3"),'05 APU'!$1:$1048576,3,),"")</f>
        <v/>
      </c>
      <c r="G3504" s="350"/>
      <c r="H3504" s="351"/>
      <c r="I3504" s="90">
        <f>IFERROR((VLOOKUP(CONCATENATE($A3504,"D"),'05 APU'!$1:$1048576,9,)),0)</f>
        <v>0</v>
      </c>
      <c r="J3504" s="90">
        <f t="shared" si="109"/>
        <v>0</v>
      </c>
      <c r="K3504" s="297" t="str">
        <f>IFERROR(VLOOKUP(CONCATENATE($A3504,"C"),'05 APU'!$1:$1048576,9,),"")</f>
        <v/>
      </c>
      <c r="L3504" s="297" t="str">
        <f>IFERROR(VLOOKUP(CONCATENATE($A3504,"B"),'05 APU'!$1:$1048576,9,),"")</f>
        <v/>
      </c>
      <c r="M3504" s="297" t="str">
        <f>IFERROR(VLOOKUP(CONCATENATE($A3504,"A"),'05 APU'!$1:$1048576,9,),"")</f>
        <v/>
      </c>
      <c r="N3504" s="86"/>
      <c r="O3504" s="90">
        <f>IFERROR(VLOOKUP(CONCATENATE($A3504,"D"),'05 APU'!$T:$AB,9,),0)</f>
        <v>0</v>
      </c>
      <c r="P3504" s="90">
        <f t="shared" si="110"/>
        <v>0</v>
      </c>
      <c r="Q3504" s="90">
        <f>IFERROR(VLOOKUP(CONCATENATE($A3504,"C"),'05 APU'!$T:$AB,9,),0)</f>
        <v>0</v>
      </c>
      <c r="R3504" s="90">
        <f>IFERROR(VLOOKUP(CONCATENATE($A3504,"B"),'05 APU'!$T:$AB,9,),0)</f>
        <v>0</v>
      </c>
      <c r="S3504" s="90">
        <f>IFERROR(VLOOKUP(CONCATENATE($A3504,"A"),'05 APU'!$T:$AB,9,),0)</f>
        <v>0</v>
      </c>
    </row>
    <row r="3505" spans="1:19" x14ac:dyDescent="0.25">
      <c r="A3505" s="88">
        <v>3495</v>
      </c>
      <c r="B3505" s="347"/>
      <c r="C3505" s="348"/>
      <c r="D3505" s="89" t="str">
        <f>IFERROR(VLOOKUP(CONCATENATE($A3505,"T"),'05 APU'!$1:$1048576,3,),"")</f>
        <v/>
      </c>
      <c r="E3505" s="89" t="str">
        <f>IFERROR(VLOOKUP(CONCATENATE($A3505,"T2"),'05 APU'!$1:$1048576,3,),"")</f>
        <v/>
      </c>
      <c r="F3505" s="89" t="str">
        <f>IFERROR(VLOOKUP(CONCATENATE($A3505,"T3"),'05 APU'!$1:$1048576,3,),"")</f>
        <v/>
      </c>
      <c r="G3505" s="350"/>
      <c r="H3505" s="351"/>
      <c r="I3505" s="90">
        <f>IFERROR((VLOOKUP(CONCATENATE($A3505,"D"),'05 APU'!$1:$1048576,9,)),0)</f>
        <v>0</v>
      </c>
      <c r="J3505" s="90">
        <f t="shared" si="109"/>
        <v>0</v>
      </c>
      <c r="K3505" s="297" t="str">
        <f>IFERROR(VLOOKUP(CONCATENATE($A3505,"C"),'05 APU'!$1:$1048576,9,),"")</f>
        <v/>
      </c>
      <c r="L3505" s="297" t="str">
        <f>IFERROR(VLOOKUP(CONCATENATE($A3505,"B"),'05 APU'!$1:$1048576,9,),"")</f>
        <v/>
      </c>
      <c r="M3505" s="297" t="str">
        <f>IFERROR(VLOOKUP(CONCATENATE($A3505,"A"),'05 APU'!$1:$1048576,9,),"")</f>
        <v/>
      </c>
      <c r="N3505" s="86"/>
      <c r="O3505" s="90">
        <f>IFERROR(VLOOKUP(CONCATENATE($A3505,"D"),'05 APU'!$T:$AB,9,),0)</f>
        <v>0</v>
      </c>
      <c r="P3505" s="90">
        <f t="shared" si="110"/>
        <v>0</v>
      </c>
      <c r="Q3505" s="90">
        <f>IFERROR(VLOOKUP(CONCATENATE($A3505,"C"),'05 APU'!$T:$AB,9,),0)</f>
        <v>0</v>
      </c>
      <c r="R3505" s="90">
        <f>IFERROR(VLOOKUP(CONCATENATE($A3505,"B"),'05 APU'!$T:$AB,9,),0)</f>
        <v>0</v>
      </c>
      <c r="S3505" s="90">
        <f>IFERROR(VLOOKUP(CONCATENATE($A3505,"A"),'05 APU'!$T:$AB,9,),0)</f>
        <v>0</v>
      </c>
    </row>
    <row r="3506" spans="1:19" x14ac:dyDescent="0.25">
      <c r="A3506" s="88">
        <v>3496</v>
      </c>
      <c r="B3506" s="347"/>
      <c r="C3506" s="348"/>
      <c r="D3506" s="89" t="str">
        <f>IFERROR(VLOOKUP(CONCATENATE($A3506,"T"),'05 APU'!$1:$1048576,3,),"")</f>
        <v/>
      </c>
      <c r="E3506" s="89" t="str">
        <f>IFERROR(VLOOKUP(CONCATENATE($A3506,"T2"),'05 APU'!$1:$1048576,3,),"")</f>
        <v/>
      </c>
      <c r="F3506" s="89" t="str">
        <f>IFERROR(VLOOKUP(CONCATENATE($A3506,"T3"),'05 APU'!$1:$1048576,3,),"")</f>
        <v/>
      </c>
      <c r="G3506" s="350"/>
      <c r="H3506" s="351"/>
      <c r="I3506" s="90">
        <f>IFERROR((VLOOKUP(CONCATENATE($A3506,"D"),'05 APU'!$1:$1048576,9,)),0)</f>
        <v>0</v>
      </c>
      <c r="J3506" s="90">
        <f t="shared" si="109"/>
        <v>0</v>
      </c>
      <c r="K3506" s="297" t="str">
        <f>IFERROR(VLOOKUP(CONCATENATE($A3506,"C"),'05 APU'!$1:$1048576,9,),"")</f>
        <v/>
      </c>
      <c r="L3506" s="297" t="str">
        <f>IFERROR(VLOOKUP(CONCATENATE($A3506,"B"),'05 APU'!$1:$1048576,9,),"")</f>
        <v/>
      </c>
      <c r="M3506" s="297" t="str">
        <f>IFERROR(VLOOKUP(CONCATENATE($A3506,"A"),'05 APU'!$1:$1048576,9,),"")</f>
        <v/>
      </c>
      <c r="N3506" s="86"/>
      <c r="O3506" s="90">
        <f>IFERROR(VLOOKUP(CONCATENATE($A3506,"D"),'05 APU'!$T:$AB,9,),0)</f>
        <v>0</v>
      </c>
      <c r="P3506" s="90">
        <f t="shared" si="110"/>
        <v>0</v>
      </c>
      <c r="Q3506" s="90">
        <f>IFERROR(VLOOKUP(CONCATENATE($A3506,"C"),'05 APU'!$T:$AB,9,),0)</f>
        <v>0</v>
      </c>
      <c r="R3506" s="90">
        <f>IFERROR(VLOOKUP(CONCATENATE($A3506,"B"),'05 APU'!$T:$AB,9,),0)</f>
        <v>0</v>
      </c>
      <c r="S3506" s="90">
        <f>IFERROR(VLOOKUP(CONCATENATE($A3506,"A"),'05 APU'!$T:$AB,9,),0)</f>
        <v>0</v>
      </c>
    </row>
    <row r="3507" spans="1:19" x14ac:dyDescent="0.25">
      <c r="A3507" s="88">
        <v>3497</v>
      </c>
      <c r="B3507" s="347"/>
      <c r="C3507" s="348"/>
      <c r="D3507" s="89" t="str">
        <f>IFERROR(VLOOKUP(CONCATENATE($A3507,"T"),'05 APU'!$1:$1048576,3,),"")</f>
        <v/>
      </c>
      <c r="E3507" s="89" t="str">
        <f>IFERROR(VLOOKUP(CONCATENATE($A3507,"T2"),'05 APU'!$1:$1048576,3,),"")</f>
        <v/>
      </c>
      <c r="F3507" s="89" t="str">
        <f>IFERROR(VLOOKUP(CONCATENATE($A3507,"T3"),'05 APU'!$1:$1048576,3,),"")</f>
        <v/>
      </c>
      <c r="G3507" s="350"/>
      <c r="H3507" s="351"/>
      <c r="I3507" s="90">
        <f>IFERROR((VLOOKUP(CONCATENATE($A3507,"D"),'05 APU'!$1:$1048576,9,)),0)</f>
        <v>0</v>
      </c>
      <c r="J3507" s="90">
        <f t="shared" ref="J3507:J3570" si="111">IFERROR(I3507*H3507,0)</f>
        <v>0</v>
      </c>
      <c r="K3507" s="297" t="str">
        <f>IFERROR(VLOOKUP(CONCATENATE($A3507,"C"),'05 APU'!$1:$1048576,9,),"")</f>
        <v/>
      </c>
      <c r="L3507" s="297" t="str">
        <f>IFERROR(VLOOKUP(CONCATENATE($A3507,"B"),'05 APU'!$1:$1048576,9,),"")</f>
        <v/>
      </c>
      <c r="M3507" s="297" t="str">
        <f>IFERROR(VLOOKUP(CONCATENATE($A3507,"A"),'05 APU'!$1:$1048576,9,),"")</f>
        <v/>
      </c>
      <c r="N3507" s="86"/>
      <c r="O3507" s="90">
        <f>IFERROR(VLOOKUP(CONCATENATE($A3507,"D"),'05 APU'!$T:$AB,9,),0)</f>
        <v>0</v>
      </c>
      <c r="P3507" s="90">
        <f t="shared" si="110"/>
        <v>0</v>
      </c>
      <c r="Q3507" s="90">
        <f>IFERROR(VLOOKUP(CONCATENATE($A3507,"C"),'05 APU'!$T:$AB,9,),0)</f>
        <v>0</v>
      </c>
      <c r="R3507" s="90">
        <f>IFERROR(VLOOKUP(CONCATENATE($A3507,"B"),'05 APU'!$T:$AB,9,),0)</f>
        <v>0</v>
      </c>
      <c r="S3507" s="90">
        <f>IFERROR(VLOOKUP(CONCATENATE($A3507,"A"),'05 APU'!$T:$AB,9,),0)</f>
        <v>0</v>
      </c>
    </row>
    <row r="3508" spans="1:19" x14ac:dyDescent="0.25">
      <c r="A3508" s="88">
        <v>3498</v>
      </c>
      <c r="B3508" s="347"/>
      <c r="C3508" s="348"/>
      <c r="D3508" s="89" t="str">
        <f>IFERROR(VLOOKUP(CONCATENATE($A3508,"T"),'05 APU'!$1:$1048576,3,),"")</f>
        <v/>
      </c>
      <c r="E3508" s="89" t="str">
        <f>IFERROR(VLOOKUP(CONCATENATE($A3508,"T2"),'05 APU'!$1:$1048576,3,),"")</f>
        <v/>
      </c>
      <c r="F3508" s="89" t="str">
        <f>IFERROR(VLOOKUP(CONCATENATE($A3508,"T3"),'05 APU'!$1:$1048576,3,),"")</f>
        <v/>
      </c>
      <c r="G3508" s="350"/>
      <c r="H3508" s="351"/>
      <c r="I3508" s="90">
        <f>IFERROR((VLOOKUP(CONCATENATE($A3508,"D"),'05 APU'!$1:$1048576,9,)),0)</f>
        <v>0</v>
      </c>
      <c r="J3508" s="90">
        <f t="shared" si="111"/>
        <v>0</v>
      </c>
      <c r="K3508" s="297" t="str">
        <f>IFERROR(VLOOKUP(CONCATENATE($A3508,"C"),'05 APU'!$1:$1048576,9,),"")</f>
        <v/>
      </c>
      <c r="L3508" s="297" t="str">
        <f>IFERROR(VLOOKUP(CONCATENATE($A3508,"B"),'05 APU'!$1:$1048576,9,),"")</f>
        <v/>
      </c>
      <c r="M3508" s="297" t="str">
        <f>IFERROR(VLOOKUP(CONCATENATE($A3508,"A"),'05 APU'!$1:$1048576,9,),"")</f>
        <v/>
      </c>
      <c r="N3508" s="86"/>
      <c r="O3508" s="90">
        <f>IFERROR(VLOOKUP(CONCATENATE($A3508,"D"),'05 APU'!$T:$AB,9,),0)</f>
        <v>0</v>
      </c>
      <c r="P3508" s="90">
        <f t="shared" si="110"/>
        <v>0</v>
      </c>
      <c r="Q3508" s="90">
        <f>IFERROR(VLOOKUP(CONCATENATE($A3508,"C"),'05 APU'!$T:$AB,9,),0)</f>
        <v>0</v>
      </c>
      <c r="R3508" s="90">
        <f>IFERROR(VLOOKUP(CONCATENATE($A3508,"B"),'05 APU'!$T:$AB,9,),0)</f>
        <v>0</v>
      </c>
      <c r="S3508" s="90">
        <f>IFERROR(VLOOKUP(CONCATENATE($A3508,"A"),'05 APU'!$T:$AB,9,),0)</f>
        <v>0</v>
      </c>
    </row>
    <row r="3509" spans="1:19" x14ac:dyDescent="0.25">
      <c r="A3509" s="88">
        <v>3499</v>
      </c>
      <c r="B3509" s="347"/>
      <c r="C3509" s="348"/>
      <c r="D3509" s="89" t="str">
        <f>IFERROR(VLOOKUP(CONCATENATE($A3509,"T"),'05 APU'!$1:$1048576,3,),"")</f>
        <v/>
      </c>
      <c r="E3509" s="89" t="str">
        <f>IFERROR(VLOOKUP(CONCATENATE($A3509,"T2"),'05 APU'!$1:$1048576,3,),"")</f>
        <v/>
      </c>
      <c r="F3509" s="89" t="str">
        <f>IFERROR(VLOOKUP(CONCATENATE($A3509,"T3"),'05 APU'!$1:$1048576,3,),"")</f>
        <v/>
      </c>
      <c r="G3509" s="350"/>
      <c r="H3509" s="351"/>
      <c r="I3509" s="90">
        <f>IFERROR((VLOOKUP(CONCATENATE($A3509,"D"),'05 APU'!$1:$1048576,9,)),0)</f>
        <v>0</v>
      </c>
      <c r="J3509" s="90">
        <f t="shared" si="111"/>
        <v>0</v>
      </c>
      <c r="K3509" s="297" t="str">
        <f>IFERROR(VLOOKUP(CONCATENATE($A3509,"C"),'05 APU'!$1:$1048576,9,),"")</f>
        <v/>
      </c>
      <c r="L3509" s="297" t="str">
        <f>IFERROR(VLOOKUP(CONCATENATE($A3509,"B"),'05 APU'!$1:$1048576,9,),"")</f>
        <v/>
      </c>
      <c r="M3509" s="297" t="str">
        <f>IFERROR(VLOOKUP(CONCATENATE($A3509,"A"),'05 APU'!$1:$1048576,9,),"")</f>
        <v/>
      </c>
      <c r="N3509" s="86"/>
      <c r="O3509" s="90">
        <f>IFERROR(VLOOKUP(CONCATENATE($A3509,"D"),'05 APU'!$T:$AB,9,),0)</f>
        <v>0</v>
      </c>
      <c r="P3509" s="90">
        <f t="shared" si="110"/>
        <v>0</v>
      </c>
      <c r="Q3509" s="90">
        <f>IFERROR(VLOOKUP(CONCATENATE($A3509,"C"),'05 APU'!$T:$AB,9,),0)</f>
        <v>0</v>
      </c>
      <c r="R3509" s="90">
        <f>IFERROR(VLOOKUP(CONCATENATE($A3509,"B"),'05 APU'!$T:$AB,9,),0)</f>
        <v>0</v>
      </c>
      <c r="S3509" s="90">
        <f>IFERROR(VLOOKUP(CONCATENATE($A3509,"A"),'05 APU'!$T:$AB,9,),0)</f>
        <v>0</v>
      </c>
    </row>
    <row r="3510" spans="1:19" x14ac:dyDescent="0.25">
      <c r="A3510" s="88">
        <v>3500</v>
      </c>
      <c r="B3510" s="347"/>
      <c r="C3510" s="348"/>
      <c r="D3510" s="89" t="str">
        <f>IFERROR(VLOOKUP(CONCATENATE($A3510,"T"),'05 APU'!$1:$1048576,3,),"")</f>
        <v/>
      </c>
      <c r="E3510" s="89" t="str">
        <f>IFERROR(VLOOKUP(CONCATENATE($A3510,"T2"),'05 APU'!$1:$1048576,3,),"")</f>
        <v/>
      </c>
      <c r="F3510" s="89" t="str">
        <f>IFERROR(VLOOKUP(CONCATENATE($A3510,"T3"),'05 APU'!$1:$1048576,3,),"")</f>
        <v/>
      </c>
      <c r="G3510" s="350"/>
      <c r="H3510" s="351"/>
      <c r="I3510" s="90">
        <f>IFERROR((VLOOKUP(CONCATENATE($A3510,"D"),'05 APU'!$1:$1048576,9,)),0)</f>
        <v>0</v>
      </c>
      <c r="J3510" s="90">
        <f t="shared" si="111"/>
        <v>0</v>
      </c>
      <c r="K3510" s="297" t="str">
        <f>IFERROR(VLOOKUP(CONCATENATE($A3510,"C"),'05 APU'!$1:$1048576,9,),"")</f>
        <v/>
      </c>
      <c r="L3510" s="297" t="str">
        <f>IFERROR(VLOOKUP(CONCATENATE($A3510,"B"),'05 APU'!$1:$1048576,9,),"")</f>
        <v/>
      </c>
      <c r="M3510" s="297" t="str">
        <f>IFERROR(VLOOKUP(CONCATENATE($A3510,"A"),'05 APU'!$1:$1048576,9,),"")</f>
        <v/>
      </c>
      <c r="N3510" s="86"/>
      <c r="O3510" s="90">
        <f>IFERROR(VLOOKUP(CONCATENATE($A3510,"D"),'05 APU'!$T:$AB,9,),0)</f>
        <v>0</v>
      </c>
      <c r="P3510" s="90">
        <f t="shared" si="110"/>
        <v>0</v>
      </c>
      <c r="Q3510" s="90">
        <f>IFERROR(VLOOKUP(CONCATENATE($A3510,"C"),'05 APU'!$T:$AB,9,),0)</f>
        <v>0</v>
      </c>
      <c r="R3510" s="90">
        <f>IFERROR(VLOOKUP(CONCATENATE($A3510,"B"),'05 APU'!$T:$AB,9,),0)</f>
        <v>0</v>
      </c>
      <c r="S3510" s="90">
        <f>IFERROR(VLOOKUP(CONCATENATE($A3510,"A"),'05 APU'!$T:$AB,9,),0)</f>
        <v>0</v>
      </c>
    </row>
    <row r="3511" spans="1:19" x14ac:dyDescent="0.25">
      <c r="A3511" s="88">
        <v>3501</v>
      </c>
      <c r="B3511" s="347"/>
      <c r="C3511" s="348"/>
      <c r="D3511" s="89" t="str">
        <f>IFERROR(VLOOKUP(CONCATENATE($A3511,"T"),'05 APU'!$1:$1048576,3,),"")</f>
        <v/>
      </c>
      <c r="E3511" s="89" t="str">
        <f>IFERROR(VLOOKUP(CONCATENATE($A3511,"T2"),'05 APU'!$1:$1048576,3,),"")</f>
        <v/>
      </c>
      <c r="F3511" s="89" t="str">
        <f>IFERROR(VLOOKUP(CONCATENATE($A3511,"T3"),'05 APU'!$1:$1048576,3,),"")</f>
        <v/>
      </c>
      <c r="G3511" s="350"/>
      <c r="H3511" s="351"/>
      <c r="I3511" s="90">
        <f>IFERROR((VLOOKUP(CONCATENATE($A3511,"D"),'05 APU'!$1:$1048576,9,)),0)</f>
        <v>0</v>
      </c>
      <c r="J3511" s="90">
        <f t="shared" si="111"/>
        <v>0</v>
      </c>
      <c r="K3511" s="297" t="str">
        <f>IFERROR(VLOOKUP(CONCATENATE($A3511,"C"),'05 APU'!$1:$1048576,9,),"")</f>
        <v/>
      </c>
      <c r="L3511" s="297" t="str">
        <f>IFERROR(VLOOKUP(CONCATENATE($A3511,"B"),'05 APU'!$1:$1048576,9,),"")</f>
        <v/>
      </c>
      <c r="M3511" s="297" t="str">
        <f>IFERROR(VLOOKUP(CONCATENATE($A3511,"A"),'05 APU'!$1:$1048576,9,),"")</f>
        <v/>
      </c>
      <c r="N3511" s="86"/>
      <c r="O3511" s="90">
        <f>IFERROR(VLOOKUP(CONCATENATE($A3511,"D"),'05 APU'!$T:$AB,9,),0)</f>
        <v>0</v>
      </c>
      <c r="P3511" s="90">
        <f t="shared" si="110"/>
        <v>0</v>
      </c>
      <c r="Q3511" s="90">
        <f>IFERROR(VLOOKUP(CONCATENATE($A3511,"C"),'05 APU'!$T:$AB,9,),0)</f>
        <v>0</v>
      </c>
      <c r="R3511" s="90">
        <f>IFERROR(VLOOKUP(CONCATENATE($A3511,"B"),'05 APU'!$T:$AB,9,),0)</f>
        <v>0</v>
      </c>
      <c r="S3511" s="90">
        <f>IFERROR(VLOOKUP(CONCATENATE($A3511,"A"),'05 APU'!$T:$AB,9,),0)</f>
        <v>0</v>
      </c>
    </row>
    <row r="3512" spans="1:19" x14ac:dyDescent="0.25">
      <c r="A3512" s="88">
        <v>3502</v>
      </c>
      <c r="B3512" s="347"/>
      <c r="C3512" s="348"/>
      <c r="D3512" s="89" t="str">
        <f>IFERROR(VLOOKUP(CONCATENATE($A3512,"T"),'05 APU'!$1:$1048576,3,),"")</f>
        <v/>
      </c>
      <c r="E3512" s="89" t="str">
        <f>IFERROR(VLOOKUP(CONCATENATE($A3512,"T2"),'05 APU'!$1:$1048576,3,),"")</f>
        <v/>
      </c>
      <c r="F3512" s="89" t="str">
        <f>IFERROR(VLOOKUP(CONCATENATE($A3512,"T3"),'05 APU'!$1:$1048576,3,),"")</f>
        <v/>
      </c>
      <c r="G3512" s="350"/>
      <c r="H3512" s="351"/>
      <c r="I3512" s="90">
        <f>IFERROR((VLOOKUP(CONCATENATE($A3512,"D"),'05 APU'!$1:$1048576,9,)),0)</f>
        <v>0</v>
      </c>
      <c r="J3512" s="90">
        <f t="shared" si="111"/>
        <v>0</v>
      </c>
      <c r="K3512" s="297" t="str">
        <f>IFERROR(VLOOKUP(CONCATENATE($A3512,"C"),'05 APU'!$1:$1048576,9,),"")</f>
        <v/>
      </c>
      <c r="L3512" s="297" t="str">
        <f>IFERROR(VLOOKUP(CONCATENATE($A3512,"B"),'05 APU'!$1:$1048576,9,),"")</f>
        <v/>
      </c>
      <c r="M3512" s="297" t="str">
        <f>IFERROR(VLOOKUP(CONCATENATE($A3512,"A"),'05 APU'!$1:$1048576,9,),"")</f>
        <v/>
      </c>
      <c r="N3512" s="86"/>
      <c r="O3512" s="90">
        <f>IFERROR(VLOOKUP(CONCATENATE($A3512,"D"),'05 APU'!$T:$AB,9,),0)</f>
        <v>0</v>
      </c>
      <c r="P3512" s="90">
        <f t="shared" si="110"/>
        <v>0</v>
      </c>
      <c r="Q3512" s="90">
        <f>IFERROR(VLOOKUP(CONCATENATE($A3512,"C"),'05 APU'!$T:$AB,9,),0)</f>
        <v>0</v>
      </c>
      <c r="R3512" s="90">
        <f>IFERROR(VLOOKUP(CONCATENATE($A3512,"B"),'05 APU'!$T:$AB,9,),0)</f>
        <v>0</v>
      </c>
      <c r="S3512" s="90">
        <f>IFERROR(VLOOKUP(CONCATENATE($A3512,"A"),'05 APU'!$T:$AB,9,),0)</f>
        <v>0</v>
      </c>
    </row>
    <row r="3513" spans="1:19" x14ac:dyDescent="0.25">
      <c r="A3513" s="88">
        <v>3503</v>
      </c>
      <c r="B3513" s="347"/>
      <c r="C3513" s="348"/>
      <c r="D3513" s="89" t="str">
        <f>IFERROR(VLOOKUP(CONCATENATE($A3513,"T"),'05 APU'!$1:$1048576,3,),"")</f>
        <v/>
      </c>
      <c r="E3513" s="89" t="str">
        <f>IFERROR(VLOOKUP(CONCATENATE($A3513,"T2"),'05 APU'!$1:$1048576,3,),"")</f>
        <v/>
      </c>
      <c r="F3513" s="89" t="str">
        <f>IFERROR(VLOOKUP(CONCATENATE($A3513,"T3"),'05 APU'!$1:$1048576,3,),"")</f>
        <v/>
      </c>
      <c r="G3513" s="350"/>
      <c r="H3513" s="351"/>
      <c r="I3513" s="90">
        <f>IFERROR((VLOOKUP(CONCATENATE($A3513,"D"),'05 APU'!$1:$1048576,9,)),0)</f>
        <v>0</v>
      </c>
      <c r="J3513" s="90">
        <f t="shared" si="111"/>
        <v>0</v>
      </c>
      <c r="K3513" s="297" t="str">
        <f>IFERROR(VLOOKUP(CONCATENATE($A3513,"C"),'05 APU'!$1:$1048576,9,),"")</f>
        <v/>
      </c>
      <c r="L3513" s="297" t="str">
        <f>IFERROR(VLOOKUP(CONCATENATE($A3513,"B"),'05 APU'!$1:$1048576,9,),"")</f>
        <v/>
      </c>
      <c r="M3513" s="297" t="str">
        <f>IFERROR(VLOOKUP(CONCATENATE($A3513,"A"),'05 APU'!$1:$1048576,9,),"")</f>
        <v/>
      </c>
      <c r="N3513" s="86"/>
      <c r="O3513" s="90">
        <f>IFERROR(VLOOKUP(CONCATENATE($A3513,"D"),'05 APU'!$T:$AB,9,),0)</f>
        <v>0</v>
      </c>
      <c r="P3513" s="90">
        <f t="shared" si="110"/>
        <v>0</v>
      </c>
      <c r="Q3513" s="90">
        <f>IFERROR(VLOOKUP(CONCATENATE($A3513,"C"),'05 APU'!$T:$AB,9,),0)</f>
        <v>0</v>
      </c>
      <c r="R3513" s="90">
        <f>IFERROR(VLOOKUP(CONCATENATE($A3513,"B"),'05 APU'!$T:$AB,9,),0)</f>
        <v>0</v>
      </c>
      <c r="S3513" s="90">
        <f>IFERROR(VLOOKUP(CONCATENATE($A3513,"A"),'05 APU'!$T:$AB,9,),0)</f>
        <v>0</v>
      </c>
    </row>
    <row r="3514" spans="1:19" x14ac:dyDescent="0.25">
      <c r="A3514" s="88">
        <v>3504</v>
      </c>
      <c r="B3514" s="347"/>
      <c r="C3514" s="348"/>
      <c r="D3514" s="89" t="str">
        <f>IFERROR(VLOOKUP(CONCATENATE($A3514,"T"),'05 APU'!$1:$1048576,3,),"")</f>
        <v/>
      </c>
      <c r="E3514" s="89" t="str">
        <f>IFERROR(VLOOKUP(CONCATENATE($A3514,"T2"),'05 APU'!$1:$1048576,3,),"")</f>
        <v/>
      </c>
      <c r="F3514" s="89" t="str">
        <f>IFERROR(VLOOKUP(CONCATENATE($A3514,"T3"),'05 APU'!$1:$1048576,3,),"")</f>
        <v/>
      </c>
      <c r="G3514" s="350"/>
      <c r="H3514" s="351"/>
      <c r="I3514" s="90">
        <f>IFERROR((VLOOKUP(CONCATENATE($A3514,"D"),'05 APU'!$1:$1048576,9,)),0)</f>
        <v>0</v>
      </c>
      <c r="J3514" s="90">
        <f t="shared" si="111"/>
        <v>0</v>
      </c>
      <c r="K3514" s="297" t="str">
        <f>IFERROR(VLOOKUP(CONCATENATE($A3514,"C"),'05 APU'!$1:$1048576,9,),"")</f>
        <v/>
      </c>
      <c r="L3514" s="297" t="str">
        <f>IFERROR(VLOOKUP(CONCATENATE($A3514,"B"),'05 APU'!$1:$1048576,9,),"")</f>
        <v/>
      </c>
      <c r="M3514" s="297" t="str">
        <f>IFERROR(VLOOKUP(CONCATENATE($A3514,"A"),'05 APU'!$1:$1048576,9,),"")</f>
        <v/>
      </c>
      <c r="N3514" s="86"/>
      <c r="O3514" s="90">
        <f>IFERROR(VLOOKUP(CONCATENATE($A3514,"D"),'05 APU'!$T:$AB,9,),0)</f>
        <v>0</v>
      </c>
      <c r="P3514" s="90">
        <f t="shared" si="110"/>
        <v>0</v>
      </c>
      <c r="Q3514" s="90">
        <f>IFERROR(VLOOKUP(CONCATENATE($A3514,"C"),'05 APU'!$T:$AB,9,),0)</f>
        <v>0</v>
      </c>
      <c r="R3514" s="90">
        <f>IFERROR(VLOOKUP(CONCATENATE($A3514,"B"),'05 APU'!$T:$AB,9,),0)</f>
        <v>0</v>
      </c>
      <c r="S3514" s="90">
        <f>IFERROR(VLOOKUP(CONCATENATE($A3514,"A"),'05 APU'!$T:$AB,9,),0)</f>
        <v>0</v>
      </c>
    </row>
    <row r="3515" spans="1:19" x14ac:dyDescent="0.25">
      <c r="A3515" s="88">
        <v>3505</v>
      </c>
      <c r="B3515" s="347"/>
      <c r="C3515" s="348"/>
      <c r="D3515" s="89" t="str">
        <f>IFERROR(VLOOKUP(CONCATENATE($A3515,"T"),'05 APU'!$1:$1048576,3,),"")</f>
        <v/>
      </c>
      <c r="E3515" s="89" t="str">
        <f>IFERROR(VLOOKUP(CONCATENATE($A3515,"T2"),'05 APU'!$1:$1048576,3,),"")</f>
        <v/>
      </c>
      <c r="F3515" s="89" t="str">
        <f>IFERROR(VLOOKUP(CONCATENATE($A3515,"T3"),'05 APU'!$1:$1048576,3,),"")</f>
        <v/>
      </c>
      <c r="G3515" s="350"/>
      <c r="H3515" s="351"/>
      <c r="I3515" s="90">
        <f>IFERROR((VLOOKUP(CONCATENATE($A3515,"D"),'05 APU'!$1:$1048576,9,)),0)</f>
        <v>0</v>
      </c>
      <c r="J3515" s="90">
        <f t="shared" si="111"/>
        <v>0</v>
      </c>
      <c r="K3515" s="297" t="str">
        <f>IFERROR(VLOOKUP(CONCATENATE($A3515,"C"),'05 APU'!$1:$1048576,9,),"")</f>
        <v/>
      </c>
      <c r="L3515" s="297" t="str">
        <f>IFERROR(VLOOKUP(CONCATENATE($A3515,"B"),'05 APU'!$1:$1048576,9,),"")</f>
        <v/>
      </c>
      <c r="M3515" s="297" t="str">
        <f>IFERROR(VLOOKUP(CONCATENATE($A3515,"A"),'05 APU'!$1:$1048576,9,),"")</f>
        <v/>
      </c>
      <c r="N3515" s="86"/>
      <c r="O3515" s="90">
        <f>IFERROR(VLOOKUP(CONCATENATE($A3515,"D"),'05 APU'!$T:$AB,9,),0)</f>
        <v>0</v>
      </c>
      <c r="P3515" s="90">
        <f t="shared" si="110"/>
        <v>0</v>
      </c>
      <c r="Q3515" s="90">
        <f>IFERROR(VLOOKUP(CONCATENATE($A3515,"C"),'05 APU'!$T:$AB,9,),0)</f>
        <v>0</v>
      </c>
      <c r="R3515" s="90">
        <f>IFERROR(VLOOKUP(CONCATENATE($A3515,"B"),'05 APU'!$T:$AB,9,),0)</f>
        <v>0</v>
      </c>
      <c r="S3515" s="90">
        <f>IFERROR(VLOOKUP(CONCATENATE($A3515,"A"),'05 APU'!$T:$AB,9,),0)</f>
        <v>0</v>
      </c>
    </row>
    <row r="3516" spans="1:19" x14ac:dyDescent="0.25">
      <c r="A3516" s="88">
        <v>3506</v>
      </c>
      <c r="B3516" s="347"/>
      <c r="C3516" s="348"/>
      <c r="D3516" s="89" t="str">
        <f>IFERROR(VLOOKUP(CONCATENATE($A3516,"T"),'05 APU'!$1:$1048576,3,),"")</f>
        <v/>
      </c>
      <c r="E3516" s="89" t="str">
        <f>IFERROR(VLOOKUP(CONCATENATE($A3516,"T2"),'05 APU'!$1:$1048576,3,),"")</f>
        <v/>
      </c>
      <c r="F3516" s="89" t="str">
        <f>IFERROR(VLOOKUP(CONCATENATE($A3516,"T3"),'05 APU'!$1:$1048576,3,),"")</f>
        <v/>
      </c>
      <c r="G3516" s="350"/>
      <c r="H3516" s="351"/>
      <c r="I3516" s="90">
        <f>IFERROR((VLOOKUP(CONCATENATE($A3516,"D"),'05 APU'!$1:$1048576,9,)),0)</f>
        <v>0</v>
      </c>
      <c r="J3516" s="90">
        <f t="shared" si="111"/>
        <v>0</v>
      </c>
      <c r="K3516" s="297" t="str">
        <f>IFERROR(VLOOKUP(CONCATENATE($A3516,"C"),'05 APU'!$1:$1048576,9,),"")</f>
        <v/>
      </c>
      <c r="L3516" s="297" t="str">
        <f>IFERROR(VLOOKUP(CONCATENATE($A3516,"B"),'05 APU'!$1:$1048576,9,),"")</f>
        <v/>
      </c>
      <c r="M3516" s="297" t="str">
        <f>IFERROR(VLOOKUP(CONCATENATE($A3516,"A"),'05 APU'!$1:$1048576,9,),"")</f>
        <v/>
      </c>
      <c r="N3516" s="86"/>
      <c r="O3516" s="90">
        <f>IFERROR(VLOOKUP(CONCATENATE($A3516,"D"),'05 APU'!$T:$AB,9,),0)</f>
        <v>0</v>
      </c>
      <c r="P3516" s="90">
        <f t="shared" si="110"/>
        <v>0</v>
      </c>
      <c r="Q3516" s="90">
        <f>IFERROR(VLOOKUP(CONCATENATE($A3516,"C"),'05 APU'!$T:$AB,9,),0)</f>
        <v>0</v>
      </c>
      <c r="R3516" s="90">
        <f>IFERROR(VLOOKUP(CONCATENATE($A3516,"B"),'05 APU'!$T:$AB,9,),0)</f>
        <v>0</v>
      </c>
      <c r="S3516" s="90">
        <f>IFERROR(VLOOKUP(CONCATENATE($A3516,"A"),'05 APU'!$T:$AB,9,),0)</f>
        <v>0</v>
      </c>
    </row>
    <row r="3517" spans="1:19" x14ac:dyDescent="0.25">
      <c r="A3517" s="88">
        <v>3507</v>
      </c>
      <c r="B3517" s="347"/>
      <c r="C3517" s="348"/>
      <c r="D3517" s="89" t="str">
        <f>IFERROR(VLOOKUP(CONCATENATE($A3517,"T"),'05 APU'!$1:$1048576,3,),"")</f>
        <v/>
      </c>
      <c r="E3517" s="89" t="str">
        <f>IFERROR(VLOOKUP(CONCATENATE($A3517,"T2"),'05 APU'!$1:$1048576,3,),"")</f>
        <v/>
      </c>
      <c r="F3517" s="89" t="str">
        <f>IFERROR(VLOOKUP(CONCATENATE($A3517,"T3"),'05 APU'!$1:$1048576,3,),"")</f>
        <v/>
      </c>
      <c r="G3517" s="350"/>
      <c r="H3517" s="351"/>
      <c r="I3517" s="90">
        <f>IFERROR((VLOOKUP(CONCATENATE($A3517,"D"),'05 APU'!$1:$1048576,9,)),0)</f>
        <v>0</v>
      </c>
      <c r="J3517" s="90">
        <f t="shared" si="111"/>
        <v>0</v>
      </c>
      <c r="K3517" s="297" t="str">
        <f>IFERROR(VLOOKUP(CONCATENATE($A3517,"C"),'05 APU'!$1:$1048576,9,),"")</f>
        <v/>
      </c>
      <c r="L3517" s="297" t="str">
        <f>IFERROR(VLOOKUP(CONCATENATE($A3517,"B"),'05 APU'!$1:$1048576,9,),"")</f>
        <v/>
      </c>
      <c r="M3517" s="297" t="str">
        <f>IFERROR(VLOOKUP(CONCATENATE($A3517,"A"),'05 APU'!$1:$1048576,9,),"")</f>
        <v/>
      </c>
      <c r="N3517" s="86"/>
      <c r="O3517" s="90">
        <f>IFERROR(VLOOKUP(CONCATENATE($A3517,"D"),'05 APU'!$T:$AB,9,),0)</f>
        <v>0</v>
      </c>
      <c r="P3517" s="90">
        <f t="shared" si="110"/>
        <v>0</v>
      </c>
      <c r="Q3517" s="90">
        <f>IFERROR(VLOOKUP(CONCATENATE($A3517,"C"),'05 APU'!$T:$AB,9,),0)</f>
        <v>0</v>
      </c>
      <c r="R3517" s="90">
        <f>IFERROR(VLOOKUP(CONCATENATE($A3517,"B"),'05 APU'!$T:$AB,9,),0)</f>
        <v>0</v>
      </c>
      <c r="S3517" s="90">
        <f>IFERROR(VLOOKUP(CONCATENATE($A3517,"A"),'05 APU'!$T:$AB,9,),0)</f>
        <v>0</v>
      </c>
    </row>
    <row r="3518" spans="1:19" x14ac:dyDescent="0.25">
      <c r="A3518" s="88">
        <v>3508</v>
      </c>
      <c r="B3518" s="347"/>
      <c r="C3518" s="348"/>
      <c r="D3518" s="89" t="str">
        <f>IFERROR(VLOOKUP(CONCATENATE($A3518,"T"),'05 APU'!$1:$1048576,3,),"")</f>
        <v/>
      </c>
      <c r="E3518" s="89" t="str">
        <f>IFERROR(VLOOKUP(CONCATENATE($A3518,"T2"),'05 APU'!$1:$1048576,3,),"")</f>
        <v/>
      </c>
      <c r="F3518" s="89" t="str">
        <f>IFERROR(VLOOKUP(CONCATENATE($A3518,"T3"),'05 APU'!$1:$1048576,3,),"")</f>
        <v/>
      </c>
      <c r="G3518" s="350"/>
      <c r="H3518" s="351"/>
      <c r="I3518" s="90">
        <f>IFERROR((VLOOKUP(CONCATENATE($A3518,"D"),'05 APU'!$1:$1048576,9,)),0)</f>
        <v>0</v>
      </c>
      <c r="J3518" s="90">
        <f t="shared" si="111"/>
        <v>0</v>
      </c>
      <c r="K3518" s="297" t="str">
        <f>IFERROR(VLOOKUP(CONCATENATE($A3518,"C"),'05 APU'!$1:$1048576,9,),"")</f>
        <v/>
      </c>
      <c r="L3518" s="297" t="str">
        <f>IFERROR(VLOOKUP(CONCATENATE($A3518,"B"),'05 APU'!$1:$1048576,9,),"")</f>
        <v/>
      </c>
      <c r="M3518" s="297" t="str">
        <f>IFERROR(VLOOKUP(CONCATENATE($A3518,"A"),'05 APU'!$1:$1048576,9,),"")</f>
        <v/>
      </c>
      <c r="N3518" s="86"/>
      <c r="O3518" s="90">
        <f>IFERROR(VLOOKUP(CONCATENATE($A3518,"D"),'05 APU'!$T:$AB,9,),0)</f>
        <v>0</v>
      </c>
      <c r="P3518" s="90">
        <f t="shared" si="110"/>
        <v>0</v>
      </c>
      <c r="Q3518" s="90">
        <f>IFERROR(VLOOKUP(CONCATENATE($A3518,"C"),'05 APU'!$T:$AB,9,),0)</f>
        <v>0</v>
      </c>
      <c r="R3518" s="90">
        <f>IFERROR(VLOOKUP(CONCATENATE($A3518,"B"),'05 APU'!$T:$AB,9,),0)</f>
        <v>0</v>
      </c>
      <c r="S3518" s="90">
        <f>IFERROR(VLOOKUP(CONCATENATE($A3518,"A"),'05 APU'!$T:$AB,9,),0)</f>
        <v>0</v>
      </c>
    </row>
    <row r="3519" spans="1:19" x14ac:dyDescent="0.25">
      <c r="A3519" s="88">
        <v>3509</v>
      </c>
      <c r="B3519" s="347"/>
      <c r="C3519" s="348"/>
      <c r="D3519" s="89" t="str">
        <f>IFERROR(VLOOKUP(CONCATENATE($A3519,"T"),'05 APU'!$1:$1048576,3,),"")</f>
        <v/>
      </c>
      <c r="E3519" s="89" t="str">
        <f>IFERROR(VLOOKUP(CONCATENATE($A3519,"T2"),'05 APU'!$1:$1048576,3,),"")</f>
        <v/>
      </c>
      <c r="F3519" s="89" t="str">
        <f>IFERROR(VLOOKUP(CONCATENATE($A3519,"T3"),'05 APU'!$1:$1048576,3,),"")</f>
        <v/>
      </c>
      <c r="G3519" s="350"/>
      <c r="H3519" s="351"/>
      <c r="I3519" s="90">
        <f>IFERROR((VLOOKUP(CONCATENATE($A3519,"D"),'05 APU'!$1:$1048576,9,)),0)</f>
        <v>0</v>
      </c>
      <c r="J3519" s="90">
        <f t="shared" si="111"/>
        <v>0</v>
      </c>
      <c r="K3519" s="297" t="str">
        <f>IFERROR(VLOOKUP(CONCATENATE($A3519,"C"),'05 APU'!$1:$1048576,9,),"")</f>
        <v/>
      </c>
      <c r="L3519" s="297" t="str">
        <f>IFERROR(VLOOKUP(CONCATENATE($A3519,"B"),'05 APU'!$1:$1048576,9,),"")</f>
        <v/>
      </c>
      <c r="M3519" s="297" t="str">
        <f>IFERROR(VLOOKUP(CONCATENATE($A3519,"A"),'05 APU'!$1:$1048576,9,),"")</f>
        <v/>
      </c>
      <c r="N3519" s="86"/>
      <c r="O3519" s="90">
        <f>IFERROR(VLOOKUP(CONCATENATE($A3519,"D"),'05 APU'!$T:$AB,9,),0)</f>
        <v>0</v>
      </c>
      <c r="P3519" s="90">
        <f t="shared" si="110"/>
        <v>0</v>
      </c>
      <c r="Q3519" s="90">
        <f>IFERROR(VLOOKUP(CONCATENATE($A3519,"C"),'05 APU'!$T:$AB,9,),0)</f>
        <v>0</v>
      </c>
      <c r="R3519" s="90">
        <f>IFERROR(VLOOKUP(CONCATENATE($A3519,"B"),'05 APU'!$T:$AB,9,),0)</f>
        <v>0</v>
      </c>
      <c r="S3519" s="90">
        <f>IFERROR(VLOOKUP(CONCATENATE($A3519,"A"),'05 APU'!$T:$AB,9,),0)</f>
        <v>0</v>
      </c>
    </row>
    <row r="3520" spans="1:19" x14ac:dyDescent="0.25">
      <c r="A3520" s="88">
        <v>3510</v>
      </c>
      <c r="B3520" s="347"/>
      <c r="C3520" s="348"/>
      <c r="D3520" s="89" t="str">
        <f>IFERROR(VLOOKUP(CONCATENATE($A3520,"T"),'05 APU'!$1:$1048576,3,),"")</f>
        <v/>
      </c>
      <c r="E3520" s="89" t="str">
        <f>IFERROR(VLOOKUP(CONCATENATE($A3520,"T2"),'05 APU'!$1:$1048576,3,),"")</f>
        <v/>
      </c>
      <c r="F3520" s="89" t="str">
        <f>IFERROR(VLOOKUP(CONCATENATE($A3520,"T3"),'05 APU'!$1:$1048576,3,),"")</f>
        <v/>
      </c>
      <c r="G3520" s="350"/>
      <c r="H3520" s="351"/>
      <c r="I3520" s="90">
        <f>IFERROR((VLOOKUP(CONCATENATE($A3520,"D"),'05 APU'!$1:$1048576,9,)),0)</f>
        <v>0</v>
      </c>
      <c r="J3520" s="90">
        <f t="shared" si="111"/>
        <v>0</v>
      </c>
      <c r="K3520" s="297" t="str">
        <f>IFERROR(VLOOKUP(CONCATENATE($A3520,"C"),'05 APU'!$1:$1048576,9,),"")</f>
        <v/>
      </c>
      <c r="L3520" s="297" t="str">
        <f>IFERROR(VLOOKUP(CONCATENATE($A3520,"B"),'05 APU'!$1:$1048576,9,),"")</f>
        <v/>
      </c>
      <c r="M3520" s="297" t="str">
        <f>IFERROR(VLOOKUP(CONCATENATE($A3520,"A"),'05 APU'!$1:$1048576,9,),"")</f>
        <v/>
      </c>
      <c r="N3520" s="86"/>
      <c r="O3520" s="90">
        <f>IFERROR(VLOOKUP(CONCATENATE($A3520,"D"),'05 APU'!$T:$AB,9,),0)</f>
        <v>0</v>
      </c>
      <c r="P3520" s="90">
        <f t="shared" si="110"/>
        <v>0</v>
      </c>
      <c r="Q3520" s="90">
        <f>IFERROR(VLOOKUP(CONCATENATE($A3520,"C"),'05 APU'!$T:$AB,9,),0)</f>
        <v>0</v>
      </c>
      <c r="R3520" s="90">
        <f>IFERROR(VLOOKUP(CONCATENATE($A3520,"B"),'05 APU'!$T:$AB,9,),0)</f>
        <v>0</v>
      </c>
      <c r="S3520" s="90">
        <f>IFERROR(VLOOKUP(CONCATENATE($A3520,"A"),'05 APU'!$T:$AB,9,),0)</f>
        <v>0</v>
      </c>
    </row>
    <row r="3521" spans="1:19" x14ac:dyDescent="0.25">
      <c r="A3521" s="88">
        <v>3511</v>
      </c>
      <c r="B3521" s="347"/>
      <c r="C3521" s="348"/>
      <c r="D3521" s="89" t="str">
        <f>IFERROR(VLOOKUP(CONCATENATE($A3521,"T"),'05 APU'!$1:$1048576,3,),"")</f>
        <v/>
      </c>
      <c r="E3521" s="89" t="str">
        <f>IFERROR(VLOOKUP(CONCATENATE($A3521,"T2"),'05 APU'!$1:$1048576,3,),"")</f>
        <v/>
      </c>
      <c r="F3521" s="89" t="str">
        <f>IFERROR(VLOOKUP(CONCATENATE($A3521,"T3"),'05 APU'!$1:$1048576,3,),"")</f>
        <v/>
      </c>
      <c r="G3521" s="350"/>
      <c r="H3521" s="351"/>
      <c r="I3521" s="90">
        <f>IFERROR((VLOOKUP(CONCATENATE($A3521,"D"),'05 APU'!$1:$1048576,9,)),0)</f>
        <v>0</v>
      </c>
      <c r="J3521" s="90">
        <f t="shared" si="111"/>
        <v>0</v>
      </c>
      <c r="K3521" s="297" t="str">
        <f>IFERROR(VLOOKUP(CONCATENATE($A3521,"C"),'05 APU'!$1:$1048576,9,),"")</f>
        <v/>
      </c>
      <c r="L3521" s="297" t="str">
        <f>IFERROR(VLOOKUP(CONCATENATE($A3521,"B"),'05 APU'!$1:$1048576,9,),"")</f>
        <v/>
      </c>
      <c r="M3521" s="297" t="str">
        <f>IFERROR(VLOOKUP(CONCATENATE($A3521,"A"),'05 APU'!$1:$1048576,9,),"")</f>
        <v/>
      </c>
      <c r="N3521" s="86"/>
      <c r="O3521" s="90">
        <f>IFERROR(VLOOKUP(CONCATENATE($A3521,"D"),'05 APU'!$T:$AB,9,),0)</f>
        <v>0</v>
      </c>
      <c r="P3521" s="90">
        <f t="shared" si="110"/>
        <v>0</v>
      </c>
      <c r="Q3521" s="90">
        <f>IFERROR(VLOOKUP(CONCATENATE($A3521,"C"),'05 APU'!$T:$AB,9,),0)</f>
        <v>0</v>
      </c>
      <c r="R3521" s="90">
        <f>IFERROR(VLOOKUP(CONCATENATE($A3521,"B"),'05 APU'!$T:$AB,9,),0)</f>
        <v>0</v>
      </c>
      <c r="S3521" s="90">
        <f>IFERROR(VLOOKUP(CONCATENATE($A3521,"A"),'05 APU'!$T:$AB,9,),0)</f>
        <v>0</v>
      </c>
    </row>
    <row r="3522" spans="1:19" x14ac:dyDescent="0.25">
      <c r="A3522" s="88">
        <v>3512</v>
      </c>
      <c r="B3522" s="347"/>
      <c r="C3522" s="348"/>
      <c r="D3522" s="89" t="str">
        <f>IFERROR(VLOOKUP(CONCATENATE($A3522,"T"),'05 APU'!$1:$1048576,3,),"")</f>
        <v/>
      </c>
      <c r="E3522" s="89" t="str">
        <f>IFERROR(VLOOKUP(CONCATENATE($A3522,"T2"),'05 APU'!$1:$1048576,3,),"")</f>
        <v/>
      </c>
      <c r="F3522" s="89" t="str">
        <f>IFERROR(VLOOKUP(CONCATENATE($A3522,"T3"),'05 APU'!$1:$1048576,3,),"")</f>
        <v/>
      </c>
      <c r="G3522" s="350"/>
      <c r="H3522" s="351"/>
      <c r="I3522" s="90">
        <f>IFERROR((VLOOKUP(CONCATENATE($A3522,"D"),'05 APU'!$1:$1048576,9,)),0)</f>
        <v>0</v>
      </c>
      <c r="J3522" s="90">
        <f t="shared" si="111"/>
        <v>0</v>
      </c>
      <c r="K3522" s="297" t="str">
        <f>IFERROR(VLOOKUP(CONCATENATE($A3522,"C"),'05 APU'!$1:$1048576,9,),"")</f>
        <v/>
      </c>
      <c r="L3522" s="297" t="str">
        <f>IFERROR(VLOOKUP(CONCATENATE($A3522,"B"),'05 APU'!$1:$1048576,9,),"")</f>
        <v/>
      </c>
      <c r="M3522" s="297" t="str">
        <f>IFERROR(VLOOKUP(CONCATENATE($A3522,"A"),'05 APU'!$1:$1048576,9,),"")</f>
        <v/>
      </c>
      <c r="N3522" s="86"/>
      <c r="O3522" s="90">
        <f>IFERROR(VLOOKUP(CONCATENATE($A3522,"D"),'05 APU'!$T:$AB,9,),0)</f>
        <v>0</v>
      </c>
      <c r="P3522" s="90">
        <f t="shared" si="110"/>
        <v>0</v>
      </c>
      <c r="Q3522" s="90">
        <f>IFERROR(VLOOKUP(CONCATENATE($A3522,"C"),'05 APU'!$T:$AB,9,),0)</f>
        <v>0</v>
      </c>
      <c r="R3522" s="90">
        <f>IFERROR(VLOOKUP(CONCATENATE($A3522,"B"),'05 APU'!$T:$AB,9,),0)</f>
        <v>0</v>
      </c>
      <c r="S3522" s="90">
        <f>IFERROR(VLOOKUP(CONCATENATE($A3522,"A"),'05 APU'!$T:$AB,9,),0)</f>
        <v>0</v>
      </c>
    </row>
    <row r="3523" spans="1:19" x14ac:dyDescent="0.25">
      <c r="A3523" s="88">
        <v>3513</v>
      </c>
      <c r="B3523" s="347"/>
      <c r="C3523" s="348"/>
      <c r="D3523" s="89" t="str">
        <f>IFERROR(VLOOKUP(CONCATENATE($A3523,"T"),'05 APU'!$1:$1048576,3,),"")</f>
        <v/>
      </c>
      <c r="E3523" s="89" t="str">
        <f>IFERROR(VLOOKUP(CONCATENATE($A3523,"T2"),'05 APU'!$1:$1048576,3,),"")</f>
        <v/>
      </c>
      <c r="F3523" s="89" t="str">
        <f>IFERROR(VLOOKUP(CONCATENATE($A3523,"T3"),'05 APU'!$1:$1048576,3,),"")</f>
        <v/>
      </c>
      <c r="G3523" s="350"/>
      <c r="H3523" s="351"/>
      <c r="I3523" s="90">
        <f>IFERROR((VLOOKUP(CONCATENATE($A3523,"D"),'05 APU'!$1:$1048576,9,)),0)</f>
        <v>0</v>
      </c>
      <c r="J3523" s="90">
        <f t="shared" si="111"/>
        <v>0</v>
      </c>
      <c r="K3523" s="297" t="str">
        <f>IFERROR(VLOOKUP(CONCATENATE($A3523,"C"),'05 APU'!$1:$1048576,9,),"")</f>
        <v/>
      </c>
      <c r="L3523" s="297" t="str">
        <f>IFERROR(VLOOKUP(CONCATENATE($A3523,"B"),'05 APU'!$1:$1048576,9,),"")</f>
        <v/>
      </c>
      <c r="M3523" s="297" t="str">
        <f>IFERROR(VLOOKUP(CONCATENATE($A3523,"A"),'05 APU'!$1:$1048576,9,),"")</f>
        <v/>
      </c>
      <c r="N3523" s="86"/>
      <c r="O3523" s="90">
        <f>IFERROR(VLOOKUP(CONCATENATE($A3523,"D"),'05 APU'!$T:$AB,9,),0)</f>
        <v>0</v>
      </c>
      <c r="P3523" s="90">
        <f t="shared" si="110"/>
        <v>0</v>
      </c>
      <c r="Q3523" s="90">
        <f>IFERROR(VLOOKUP(CONCATENATE($A3523,"C"),'05 APU'!$T:$AB,9,),0)</f>
        <v>0</v>
      </c>
      <c r="R3523" s="90">
        <f>IFERROR(VLOOKUP(CONCATENATE($A3523,"B"),'05 APU'!$T:$AB,9,),0)</f>
        <v>0</v>
      </c>
      <c r="S3523" s="90">
        <f>IFERROR(VLOOKUP(CONCATENATE($A3523,"A"),'05 APU'!$T:$AB,9,),0)</f>
        <v>0</v>
      </c>
    </row>
    <row r="3524" spans="1:19" x14ac:dyDescent="0.25">
      <c r="A3524" s="88">
        <v>3514</v>
      </c>
      <c r="B3524" s="347"/>
      <c r="C3524" s="348"/>
      <c r="D3524" s="89" t="str">
        <f>IFERROR(VLOOKUP(CONCATENATE($A3524,"T"),'05 APU'!$1:$1048576,3,),"")</f>
        <v/>
      </c>
      <c r="E3524" s="89" t="str">
        <f>IFERROR(VLOOKUP(CONCATENATE($A3524,"T2"),'05 APU'!$1:$1048576,3,),"")</f>
        <v/>
      </c>
      <c r="F3524" s="89" t="str">
        <f>IFERROR(VLOOKUP(CONCATENATE($A3524,"T3"),'05 APU'!$1:$1048576,3,),"")</f>
        <v/>
      </c>
      <c r="G3524" s="350"/>
      <c r="H3524" s="351"/>
      <c r="I3524" s="90">
        <f>IFERROR((VLOOKUP(CONCATENATE($A3524,"D"),'05 APU'!$1:$1048576,9,)),0)</f>
        <v>0</v>
      </c>
      <c r="J3524" s="90">
        <f t="shared" si="111"/>
        <v>0</v>
      </c>
      <c r="K3524" s="297" t="str">
        <f>IFERROR(VLOOKUP(CONCATENATE($A3524,"C"),'05 APU'!$1:$1048576,9,),"")</f>
        <v/>
      </c>
      <c r="L3524" s="297" t="str">
        <f>IFERROR(VLOOKUP(CONCATENATE($A3524,"B"),'05 APU'!$1:$1048576,9,),"")</f>
        <v/>
      </c>
      <c r="M3524" s="297" t="str">
        <f>IFERROR(VLOOKUP(CONCATENATE($A3524,"A"),'05 APU'!$1:$1048576,9,),"")</f>
        <v/>
      </c>
      <c r="N3524" s="86"/>
      <c r="O3524" s="90">
        <f>IFERROR(VLOOKUP(CONCATENATE($A3524,"D"),'05 APU'!$T:$AB,9,),0)</f>
        <v>0</v>
      </c>
      <c r="P3524" s="90">
        <f t="shared" si="110"/>
        <v>0</v>
      </c>
      <c r="Q3524" s="90">
        <f>IFERROR(VLOOKUP(CONCATENATE($A3524,"C"),'05 APU'!$T:$AB,9,),0)</f>
        <v>0</v>
      </c>
      <c r="R3524" s="90">
        <f>IFERROR(VLOOKUP(CONCATENATE($A3524,"B"),'05 APU'!$T:$AB,9,),0)</f>
        <v>0</v>
      </c>
      <c r="S3524" s="90">
        <f>IFERROR(VLOOKUP(CONCATENATE($A3524,"A"),'05 APU'!$T:$AB,9,),0)</f>
        <v>0</v>
      </c>
    </row>
    <row r="3525" spans="1:19" x14ac:dyDescent="0.25">
      <c r="A3525" s="88">
        <v>3515</v>
      </c>
      <c r="B3525" s="347"/>
      <c r="C3525" s="348"/>
      <c r="D3525" s="89" t="str">
        <f>IFERROR(VLOOKUP(CONCATENATE($A3525,"T"),'05 APU'!$1:$1048576,3,),"")</f>
        <v/>
      </c>
      <c r="E3525" s="89" t="str">
        <f>IFERROR(VLOOKUP(CONCATENATE($A3525,"T2"),'05 APU'!$1:$1048576,3,),"")</f>
        <v/>
      </c>
      <c r="F3525" s="89" t="str">
        <f>IFERROR(VLOOKUP(CONCATENATE($A3525,"T3"),'05 APU'!$1:$1048576,3,),"")</f>
        <v/>
      </c>
      <c r="G3525" s="350"/>
      <c r="H3525" s="351"/>
      <c r="I3525" s="90">
        <f>IFERROR((VLOOKUP(CONCATENATE($A3525,"D"),'05 APU'!$1:$1048576,9,)),0)</f>
        <v>0</v>
      </c>
      <c r="J3525" s="90">
        <f t="shared" si="111"/>
        <v>0</v>
      </c>
      <c r="K3525" s="297" t="str">
        <f>IFERROR(VLOOKUP(CONCATENATE($A3525,"C"),'05 APU'!$1:$1048576,9,),"")</f>
        <v/>
      </c>
      <c r="L3525" s="297" t="str">
        <f>IFERROR(VLOOKUP(CONCATENATE($A3525,"B"),'05 APU'!$1:$1048576,9,),"")</f>
        <v/>
      </c>
      <c r="M3525" s="297" t="str">
        <f>IFERROR(VLOOKUP(CONCATENATE($A3525,"A"),'05 APU'!$1:$1048576,9,),"")</f>
        <v/>
      </c>
      <c r="N3525" s="86"/>
      <c r="O3525" s="90">
        <f>IFERROR(VLOOKUP(CONCATENATE($A3525,"D"),'05 APU'!$T:$AB,9,),0)</f>
        <v>0</v>
      </c>
      <c r="P3525" s="90">
        <f t="shared" si="110"/>
        <v>0</v>
      </c>
      <c r="Q3525" s="90">
        <f>IFERROR(VLOOKUP(CONCATENATE($A3525,"C"),'05 APU'!$T:$AB,9,),0)</f>
        <v>0</v>
      </c>
      <c r="R3525" s="90">
        <f>IFERROR(VLOOKUP(CONCATENATE($A3525,"B"),'05 APU'!$T:$AB,9,),0)</f>
        <v>0</v>
      </c>
      <c r="S3525" s="90">
        <f>IFERROR(VLOOKUP(CONCATENATE($A3525,"A"),'05 APU'!$T:$AB,9,),0)</f>
        <v>0</v>
      </c>
    </row>
    <row r="3526" spans="1:19" x14ac:dyDescent="0.25">
      <c r="A3526" s="88">
        <v>3516</v>
      </c>
      <c r="B3526" s="347"/>
      <c r="C3526" s="348"/>
      <c r="D3526" s="89" t="str">
        <f>IFERROR(VLOOKUP(CONCATENATE($A3526,"T"),'05 APU'!$1:$1048576,3,),"")</f>
        <v/>
      </c>
      <c r="E3526" s="89" t="str">
        <f>IFERROR(VLOOKUP(CONCATENATE($A3526,"T2"),'05 APU'!$1:$1048576,3,),"")</f>
        <v/>
      </c>
      <c r="F3526" s="89" t="str">
        <f>IFERROR(VLOOKUP(CONCATENATE($A3526,"T3"),'05 APU'!$1:$1048576,3,),"")</f>
        <v/>
      </c>
      <c r="G3526" s="350"/>
      <c r="H3526" s="351"/>
      <c r="I3526" s="90">
        <f>IFERROR((VLOOKUP(CONCATENATE($A3526,"D"),'05 APU'!$1:$1048576,9,)),0)</f>
        <v>0</v>
      </c>
      <c r="J3526" s="90">
        <f t="shared" si="111"/>
        <v>0</v>
      </c>
      <c r="K3526" s="297" t="str">
        <f>IFERROR(VLOOKUP(CONCATENATE($A3526,"C"),'05 APU'!$1:$1048576,9,),"")</f>
        <v/>
      </c>
      <c r="L3526" s="297" t="str">
        <f>IFERROR(VLOOKUP(CONCATENATE($A3526,"B"),'05 APU'!$1:$1048576,9,),"")</f>
        <v/>
      </c>
      <c r="M3526" s="297" t="str">
        <f>IFERROR(VLOOKUP(CONCATENATE($A3526,"A"),'05 APU'!$1:$1048576,9,),"")</f>
        <v/>
      </c>
      <c r="N3526" s="86"/>
      <c r="O3526" s="90">
        <f>IFERROR(VLOOKUP(CONCATENATE($A3526,"D"),'05 APU'!$T:$AB,9,),0)</f>
        <v>0</v>
      </c>
      <c r="P3526" s="90">
        <f t="shared" si="110"/>
        <v>0</v>
      </c>
      <c r="Q3526" s="90">
        <f>IFERROR(VLOOKUP(CONCATENATE($A3526,"C"),'05 APU'!$T:$AB,9,),0)</f>
        <v>0</v>
      </c>
      <c r="R3526" s="90">
        <f>IFERROR(VLOOKUP(CONCATENATE($A3526,"B"),'05 APU'!$T:$AB,9,),0)</f>
        <v>0</v>
      </c>
      <c r="S3526" s="90">
        <f>IFERROR(VLOOKUP(CONCATENATE($A3526,"A"),'05 APU'!$T:$AB,9,),0)</f>
        <v>0</v>
      </c>
    </row>
    <row r="3527" spans="1:19" x14ac:dyDescent="0.25">
      <c r="A3527" s="88">
        <v>3517</v>
      </c>
      <c r="B3527" s="347"/>
      <c r="C3527" s="348"/>
      <c r="D3527" s="89" t="str">
        <f>IFERROR(VLOOKUP(CONCATENATE($A3527,"T"),'05 APU'!$1:$1048576,3,),"")</f>
        <v/>
      </c>
      <c r="E3527" s="89" t="str">
        <f>IFERROR(VLOOKUP(CONCATENATE($A3527,"T2"),'05 APU'!$1:$1048576,3,),"")</f>
        <v/>
      </c>
      <c r="F3527" s="89" t="str">
        <f>IFERROR(VLOOKUP(CONCATENATE($A3527,"T3"),'05 APU'!$1:$1048576,3,),"")</f>
        <v/>
      </c>
      <c r="G3527" s="350"/>
      <c r="H3527" s="351"/>
      <c r="I3527" s="90">
        <f>IFERROR((VLOOKUP(CONCATENATE($A3527,"D"),'05 APU'!$1:$1048576,9,)),0)</f>
        <v>0</v>
      </c>
      <c r="J3527" s="90">
        <f t="shared" si="111"/>
        <v>0</v>
      </c>
      <c r="K3527" s="297" t="str">
        <f>IFERROR(VLOOKUP(CONCATENATE($A3527,"C"),'05 APU'!$1:$1048576,9,),"")</f>
        <v/>
      </c>
      <c r="L3527" s="297" t="str">
        <f>IFERROR(VLOOKUP(CONCATENATE($A3527,"B"),'05 APU'!$1:$1048576,9,),"")</f>
        <v/>
      </c>
      <c r="M3527" s="297" t="str">
        <f>IFERROR(VLOOKUP(CONCATENATE($A3527,"A"),'05 APU'!$1:$1048576,9,),"")</f>
        <v/>
      </c>
      <c r="N3527" s="86"/>
      <c r="O3527" s="90">
        <f>IFERROR(VLOOKUP(CONCATENATE($A3527,"D"),'05 APU'!$T:$AB,9,),0)</f>
        <v>0</v>
      </c>
      <c r="P3527" s="90">
        <f t="shared" si="110"/>
        <v>0</v>
      </c>
      <c r="Q3527" s="90">
        <f>IFERROR(VLOOKUP(CONCATENATE($A3527,"C"),'05 APU'!$T:$AB,9,),0)</f>
        <v>0</v>
      </c>
      <c r="R3527" s="90">
        <f>IFERROR(VLOOKUP(CONCATENATE($A3527,"B"),'05 APU'!$T:$AB,9,),0)</f>
        <v>0</v>
      </c>
      <c r="S3527" s="90">
        <f>IFERROR(VLOOKUP(CONCATENATE($A3527,"A"),'05 APU'!$T:$AB,9,),0)</f>
        <v>0</v>
      </c>
    </row>
    <row r="3528" spans="1:19" x14ac:dyDescent="0.25">
      <c r="A3528" s="88">
        <v>3518</v>
      </c>
      <c r="B3528" s="347"/>
      <c r="C3528" s="348"/>
      <c r="D3528" s="89" t="str">
        <f>IFERROR(VLOOKUP(CONCATENATE($A3528,"T"),'05 APU'!$1:$1048576,3,),"")</f>
        <v/>
      </c>
      <c r="E3528" s="89" t="str">
        <f>IFERROR(VLOOKUP(CONCATENATE($A3528,"T2"),'05 APU'!$1:$1048576,3,),"")</f>
        <v/>
      </c>
      <c r="F3528" s="89" t="str">
        <f>IFERROR(VLOOKUP(CONCATENATE($A3528,"T3"),'05 APU'!$1:$1048576,3,),"")</f>
        <v/>
      </c>
      <c r="G3528" s="350"/>
      <c r="H3528" s="351"/>
      <c r="I3528" s="90">
        <f>IFERROR((VLOOKUP(CONCATENATE($A3528,"D"),'05 APU'!$1:$1048576,9,)),0)</f>
        <v>0</v>
      </c>
      <c r="J3528" s="90">
        <f t="shared" si="111"/>
        <v>0</v>
      </c>
      <c r="K3528" s="297" t="str">
        <f>IFERROR(VLOOKUP(CONCATENATE($A3528,"C"),'05 APU'!$1:$1048576,9,),"")</f>
        <v/>
      </c>
      <c r="L3528" s="297" t="str">
        <f>IFERROR(VLOOKUP(CONCATENATE($A3528,"B"),'05 APU'!$1:$1048576,9,),"")</f>
        <v/>
      </c>
      <c r="M3528" s="297" t="str">
        <f>IFERROR(VLOOKUP(CONCATENATE($A3528,"A"),'05 APU'!$1:$1048576,9,),"")</f>
        <v/>
      </c>
      <c r="N3528" s="86"/>
      <c r="O3528" s="90">
        <f>IFERROR(VLOOKUP(CONCATENATE($A3528,"D"),'05 APU'!$T:$AB,9,),0)</f>
        <v>0</v>
      </c>
      <c r="P3528" s="90">
        <f t="shared" si="110"/>
        <v>0</v>
      </c>
      <c r="Q3528" s="90">
        <f>IFERROR(VLOOKUP(CONCATENATE($A3528,"C"),'05 APU'!$T:$AB,9,),0)</f>
        <v>0</v>
      </c>
      <c r="R3528" s="90">
        <f>IFERROR(VLOOKUP(CONCATENATE($A3528,"B"),'05 APU'!$T:$AB,9,),0)</f>
        <v>0</v>
      </c>
      <c r="S3528" s="90">
        <f>IFERROR(VLOOKUP(CONCATENATE($A3528,"A"),'05 APU'!$T:$AB,9,),0)</f>
        <v>0</v>
      </c>
    </row>
    <row r="3529" spans="1:19" x14ac:dyDescent="0.25">
      <c r="A3529" s="88">
        <v>3519</v>
      </c>
      <c r="B3529" s="347"/>
      <c r="C3529" s="348"/>
      <c r="D3529" s="89" t="str">
        <f>IFERROR(VLOOKUP(CONCATENATE($A3529,"T"),'05 APU'!$1:$1048576,3,),"")</f>
        <v/>
      </c>
      <c r="E3529" s="89" t="str">
        <f>IFERROR(VLOOKUP(CONCATENATE($A3529,"T2"),'05 APU'!$1:$1048576,3,),"")</f>
        <v/>
      </c>
      <c r="F3529" s="89" t="str">
        <f>IFERROR(VLOOKUP(CONCATENATE($A3529,"T3"),'05 APU'!$1:$1048576,3,),"")</f>
        <v/>
      </c>
      <c r="G3529" s="350"/>
      <c r="H3529" s="351"/>
      <c r="I3529" s="90">
        <f>IFERROR((VLOOKUP(CONCATENATE($A3529,"D"),'05 APU'!$1:$1048576,9,)),0)</f>
        <v>0</v>
      </c>
      <c r="J3529" s="90">
        <f t="shared" si="111"/>
        <v>0</v>
      </c>
      <c r="K3529" s="297" t="str">
        <f>IFERROR(VLOOKUP(CONCATENATE($A3529,"C"),'05 APU'!$1:$1048576,9,),"")</f>
        <v/>
      </c>
      <c r="L3529" s="297" t="str">
        <f>IFERROR(VLOOKUP(CONCATENATE($A3529,"B"),'05 APU'!$1:$1048576,9,),"")</f>
        <v/>
      </c>
      <c r="M3529" s="297" t="str">
        <f>IFERROR(VLOOKUP(CONCATENATE($A3529,"A"),'05 APU'!$1:$1048576,9,),"")</f>
        <v/>
      </c>
      <c r="N3529" s="86"/>
      <c r="O3529" s="90">
        <f>IFERROR(VLOOKUP(CONCATENATE($A3529,"D"),'05 APU'!$T:$AB,9,),0)</f>
        <v>0</v>
      </c>
      <c r="P3529" s="90">
        <f t="shared" si="110"/>
        <v>0</v>
      </c>
      <c r="Q3529" s="90">
        <f>IFERROR(VLOOKUP(CONCATENATE($A3529,"C"),'05 APU'!$T:$AB,9,),0)</f>
        <v>0</v>
      </c>
      <c r="R3529" s="90">
        <f>IFERROR(VLOOKUP(CONCATENATE($A3529,"B"),'05 APU'!$T:$AB,9,),0)</f>
        <v>0</v>
      </c>
      <c r="S3529" s="90">
        <f>IFERROR(VLOOKUP(CONCATENATE($A3529,"A"),'05 APU'!$T:$AB,9,),0)</f>
        <v>0</v>
      </c>
    </row>
    <row r="3530" spans="1:19" x14ac:dyDescent="0.25">
      <c r="A3530" s="88">
        <v>3520</v>
      </c>
      <c r="B3530" s="347"/>
      <c r="C3530" s="348"/>
      <c r="D3530" s="89" t="str">
        <f>IFERROR(VLOOKUP(CONCATENATE($A3530,"T"),'05 APU'!$1:$1048576,3,),"")</f>
        <v/>
      </c>
      <c r="E3530" s="89" t="str">
        <f>IFERROR(VLOOKUP(CONCATENATE($A3530,"T2"),'05 APU'!$1:$1048576,3,),"")</f>
        <v/>
      </c>
      <c r="F3530" s="89" t="str">
        <f>IFERROR(VLOOKUP(CONCATENATE($A3530,"T3"),'05 APU'!$1:$1048576,3,),"")</f>
        <v/>
      </c>
      <c r="G3530" s="350"/>
      <c r="H3530" s="351"/>
      <c r="I3530" s="90">
        <f>IFERROR((VLOOKUP(CONCATENATE($A3530,"D"),'05 APU'!$1:$1048576,9,)),0)</f>
        <v>0</v>
      </c>
      <c r="J3530" s="90">
        <f t="shared" si="111"/>
        <v>0</v>
      </c>
      <c r="K3530" s="297" t="str">
        <f>IFERROR(VLOOKUP(CONCATENATE($A3530,"C"),'05 APU'!$1:$1048576,9,),"")</f>
        <v/>
      </c>
      <c r="L3530" s="297" t="str">
        <f>IFERROR(VLOOKUP(CONCATENATE($A3530,"B"),'05 APU'!$1:$1048576,9,),"")</f>
        <v/>
      </c>
      <c r="M3530" s="297" t="str">
        <f>IFERROR(VLOOKUP(CONCATENATE($A3530,"A"),'05 APU'!$1:$1048576,9,),"")</f>
        <v/>
      </c>
      <c r="N3530" s="86"/>
      <c r="O3530" s="90">
        <f>IFERROR(VLOOKUP(CONCATENATE($A3530,"D"),'05 APU'!$T:$AB,9,),0)</f>
        <v>0</v>
      </c>
      <c r="P3530" s="90">
        <f t="shared" si="110"/>
        <v>0</v>
      </c>
      <c r="Q3530" s="90">
        <f>IFERROR(VLOOKUP(CONCATENATE($A3530,"C"),'05 APU'!$T:$AB,9,),0)</f>
        <v>0</v>
      </c>
      <c r="R3530" s="90">
        <f>IFERROR(VLOOKUP(CONCATENATE($A3530,"B"),'05 APU'!$T:$AB,9,),0)</f>
        <v>0</v>
      </c>
      <c r="S3530" s="90">
        <f>IFERROR(VLOOKUP(CONCATENATE($A3530,"A"),'05 APU'!$T:$AB,9,),0)</f>
        <v>0</v>
      </c>
    </row>
    <row r="3531" spans="1:19" x14ac:dyDescent="0.25">
      <c r="A3531" s="88">
        <v>3521</v>
      </c>
      <c r="B3531" s="347"/>
      <c r="C3531" s="348"/>
      <c r="D3531" s="89" t="str">
        <f>IFERROR(VLOOKUP(CONCATENATE($A3531,"T"),'05 APU'!$1:$1048576,3,),"")</f>
        <v/>
      </c>
      <c r="E3531" s="89" t="str">
        <f>IFERROR(VLOOKUP(CONCATENATE($A3531,"T2"),'05 APU'!$1:$1048576,3,),"")</f>
        <v/>
      </c>
      <c r="F3531" s="89" t="str">
        <f>IFERROR(VLOOKUP(CONCATENATE($A3531,"T3"),'05 APU'!$1:$1048576,3,),"")</f>
        <v/>
      </c>
      <c r="G3531" s="350"/>
      <c r="H3531" s="351"/>
      <c r="I3531" s="90">
        <f>IFERROR((VLOOKUP(CONCATENATE($A3531,"D"),'05 APU'!$1:$1048576,9,)),0)</f>
        <v>0</v>
      </c>
      <c r="J3531" s="90">
        <f t="shared" si="111"/>
        <v>0</v>
      </c>
      <c r="K3531" s="297" t="str">
        <f>IFERROR(VLOOKUP(CONCATENATE($A3531,"C"),'05 APU'!$1:$1048576,9,),"")</f>
        <v/>
      </c>
      <c r="L3531" s="297" t="str">
        <f>IFERROR(VLOOKUP(CONCATENATE($A3531,"B"),'05 APU'!$1:$1048576,9,),"")</f>
        <v/>
      </c>
      <c r="M3531" s="297" t="str">
        <f>IFERROR(VLOOKUP(CONCATENATE($A3531,"A"),'05 APU'!$1:$1048576,9,),"")</f>
        <v/>
      </c>
      <c r="N3531" s="86"/>
      <c r="O3531" s="90">
        <f>IFERROR(VLOOKUP(CONCATENATE($A3531,"D"),'05 APU'!$T:$AB,9,),0)</f>
        <v>0</v>
      </c>
      <c r="P3531" s="90">
        <f t="shared" ref="P3531:P3594" si="112">IFERROR($O3531*$H3531,0)</f>
        <v>0</v>
      </c>
      <c r="Q3531" s="90">
        <f>IFERROR(VLOOKUP(CONCATENATE($A3531,"C"),'05 APU'!$T:$AB,9,),0)</f>
        <v>0</v>
      </c>
      <c r="R3531" s="90">
        <f>IFERROR(VLOOKUP(CONCATENATE($A3531,"B"),'05 APU'!$T:$AB,9,),0)</f>
        <v>0</v>
      </c>
      <c r="S3531" s="90">
        <f>IFERROR(VLOOKUP(CONCATENATE($A3531,"A"),'05 APU'!$T:$AB,9,),0)</f>
        <v>0</v>
      </c>
    </row>
    <row r="3532" spans="1:19" x14ac:dyDescent="0.25">
      <c r="A3532" s="88">
        <v>3522</v>
      </c>
      <c r="B3532" s="347"/>
      <c r="C3532" s="348"/>
      <c r="D3532" s="89" t="str">
        <f>IFERROR(VLOOKUP(CONCATENATE($A3532,"T"),'05 APU'!$1:$1048576,3,),"")</f>
        <v/>
      </c>
      <c r="E3532" s="89" t="str">
        <f>IFERROR(VLOOKUP(CONCATENATE($A3532,"T2"),'05 APU'!$1:$1048576,3,),"")</f>
        <v/>
      </c>
      <c r="F3532" s="89" t="str">
        <f>IFERROR(VLOOKUP(CONCATENATE($A3532,"T3"),'05 APU'!$1:$1048576,3,),"")</f>
        <v/>
      </c>
      <c r="G3532" s="350"/>
      <c r="H3532" s="351"/>
      <c r="I3532" s="90">
        <f>IFERROR((VLOOKUP(CONCATENATE($A3532,"D"),'05 APU'!$1:$1048576,9,)),0)</f>
        <v>0</v>
      </c>
      <c r="J3532" s="90">
        <f t="shared" si="111"/>
        <v>0</v>
      </c>
      <c r="K3532" s="297" t="str">
        <f>IFERROR(VLOOKUP(CONCATENATE($A3532,"C"),'05 APU'!$1:$1048576,9,),"")</f>
        <v/>
      </c>
      <c r="L3532" s="297" t="str">
        <f>IFERROR(VLOOKUP(CONCATENATE($A3532,"B"),'05 APU'!$1:$1048576,9,),"")</f>
        <v/>
      </c>
      <c r="M3532" s="297" t="str">
        <f>IFERROR(VLOOKUP(CONCATENATE($A3532,"A"),'05 APU'!$1:$1048576,9,),"")</f>
        <v/>
      </c>
      <c r="N3532" s="86"/>
      <c r="O3532" s="90">
        <f>IFERROR(VLOOKUP(CONCATENATE($A3532,"D"),'05 APU'!$T:$AB,9,),0)</f>
        <v>0</v>
      </c>
      <c r="P3532" s="90">
        <f t="shared" si="112"/>
        <v>0</v>
      </c>
      <c r="Q3532" s="90">
        <f>IFERROR(VLOOKUP(CONCATENATE($A3532,"C"),'05 APU'!$T:$AB,9,),0)</f>
        <v>0</v>
      </c>
      <c r="R3532" s="90">
        <f>IFERROR(VLOOKUP(CONCATENATE($A3532,"B"),'05 APU'!$T:$AB,9,),0)</f>
        <v>0</v>
      </c>
      <c r="S3532" s="90">
        <f>IFERROR(VLOOKUP(CONCATENATE($A3532,"A"),'05 APU'!$T:$AB,9,),0)</f>
        <v>0</v>
      </c>
    </row>
    <row r="3533" spans="1:19" x14ac:dyDescent="0.25">
      <c r="A3533" s="88">
        <v>3523</v>
      </c>
      <c r="B3533" s="347"/>
      <c r="C3533" s="348"/>
      <c r="D3533" s="89" t="str">
        <f>IFERROR(VLOOKUP(CONCATENATE($A3533,"T"),'05 APU'!$1:$1048576,3,),"")</f>
        <v/>
      </c>
      <c r="E3533" s="89" t="str">
        <f>IFERROR(VLOOKUP(CONCATENATE($A3533,"T2"),'05 APU'!$1:$1048576,3,),"")</f>
        <v/>
      </c>
      <c r="F3533" s="89" t="str">
        <f>IFERROR(VLOOKUP(CONCATENATE($A3533,"T3"),'05 APU'!$1:$1048576,3,),"")</f>
        <v/>
      </c>
      <c r="G3533" s="350"/>
      <c r="H3533" s="351"/>
      <c r="I3533" s="90">
        <f>IFERROR((VLOOKUP(CONCATENATE($A3533,"D"),'05 APU'!$1:$1048576,9,)),0)</f>
        <v>0</v>
      </c>
      <c r="J3533" s="90">
        <f t="shared" si="111"/>
        <v>0</v>
      </c>
      <c r="K3533" s="297" t="str">
        <f>IFERROR(VLOOKUP(CONCATENATE($A3533,"C"),'05 APU'!$1:$1048576,9,),"")</f>
        <v/>
      </c>
      <c r="L3533" s="297" t="str">
        <f>IFERROR(VLOOKUP(CONCATENATE($A3533,"B"),'05 APU'!$1:$1048576,9,),"")</f>
        <v/>
      </c>
      <c r="M3533" s="297" t="str">
        <f>IFERROR(VLOOKUP(CONCATENATE($A3533,"A"),'05 APU'!$1:$1048576,9,),"")</f>
        <v/>
      </c>
      <c r="N3533" s="86"/>
      <c r="O3533" s="90">
        <f>IFERROR(VLOOKUP(CONCATENATE($A3533,"D"),'05 APU'!$T:$AB,9,),0)</f>
        <v>0</v>
      </c>
      <c r="P3533" s="90">
        <f t="shared" si="112"/>
        <v>0</v>
      </c>
      <c r="Q3533" s="90">
        <f>IFERROR(VLOOKUP(CONCATENATE($A3533,"C"),'05 APU'!$T:$AB,9,),0)</f>
        <v>0</v>
      </c>
      <c r="R3533" s="90">
        <f>IFERROR(VLOOKUP(CONCATENATE($A3533,"B"),'05 APU'!$T:$AB,9,),0)</f>
        <v>0</v>
      </c>
      <c r="S3533" s="90">
        <f>IFERROR(VLOOKUP(CONCATENATE($A3533,"A"),'05 APU'!$T:$AB,9,),0)</f>
        <v>0</v>
      </c>
    </row>
    <row r="3534" spans="1:19" x14ac:dyDescent="0.25">
      <c r="A3534" s="88">
        <v>3524</v>
      </c>
      <c r="B3534" s="347"/>
      <c r="C3534" s="348"/>
      <c r="D3534" s="89" t="str">
        <f>IFERROR(VLOOKUP(CONCATENATE($A3534,"T"),'05 APU'!$1:$1048576,3,),"")</f>
        <v/>
      </c>
      <c r="E3534" s="89" t="str">
        <f>IFERROR(VLOOKUP(CONCATENATE($A3534,"T2"),'05 APU'!$1:$1048576,3,),"")</f>
        <v/>
      </c>
      <c r="F3534" s="89" t="str">
        <f>IFERROR(VLOOKUP(CONCATENATE($A3534,"T3"),'05 APU'!$1:$1048576,3,),"")</f>
        <v/>
      </c>
      <c r="G3534" s="350"/>
      <c r="H3534" s="351"/>
      <c r="I3534" s="90">
        <f>IFERROR((VLOOKUP(CONCATENATE($A3534,"D"),'05 APU'!$1:$1048576,9,)),0)</f>
        <v>0</v>
      </c>
      <c r="J3534" s="90">
        <f t="shared" si="111"/>
        <v>0</v>
      </c>
      <c r="K3534" s="297" t="str">
        <f>IFERROR(VLOOKUP(CONCATENATE($A3534,"C"),'05 APU'!$1:$1048576,9,),"")</f>
        <v/>
      </c>
      <c r="L3534" s="297" t="str">
        <f>IFERROR(VLOOKUP(CONCATENATE($A3534,"B"),'05 APU'!$1:$1048576,9,),"")</f>
        <v/>
      </c>
      <c r="M3534" s="297" t="str">
        <f>IFERROR(VLOOKUP(CONCATENATE($A3534,"A"),'05 APU'!$1:$1048576,9,),"")</f>
        <v/>
      </c>
      <c r="N3534" s="86"/>
      <c r="O3534" s="90">
        <f>IFERROR(VLOOKUP(CONCATENATE($A3534,"D"),'05 APU'!$T:$AB,9,),0)</f>
        <v>0</v>
      </c>
      <c r="P3534" s="90">
        <f t="shared" si="112"/>
        <v>0</v>
      </c>
      <c r="Q3534" s="90">
        <f>IFERROR(VLOOKUP(CONCATENATE($A3534,"C"),'05 APU'!$T:$AB,9,),0)</f>
        <v>0</v>
      </c>
      <c r="R3534" s="90">
        <f>IFERROR(VLOOKUP(CONCATENATE($A3534,"B"),'05 APU'!$T:$AB,9,),0)</f>
        <v>0</v>
      </c>
      <c r="S3534" s="90">
        <f>IFERROR(VLOOKUP(CONCATENATE($A3534,"A"),'05 APU'!$T:$AB,9,),0)</f>
        <v>0</v>
      </c>
    </row>
    <row r="3535" spans="1:19" x14ac:dyDescent="0.25">
      <c r="A3535" s="88">
        <v>3525</v>
      </c>
      <c r="B3535" s="347"/>
      <c r="C3535" s="348"/>
      <c r="D3535" s="89" t="str">
        <f>IFERROR(VLOOKUP(CONCATENATE($A3535,"T"),'05 APU'!$1:$1048576,3,),"")</f>
        <v/>
      </c>
      <c r="E3535" s="89" t="str">
        <f>IFERROR(VLOOKUP(CONCATENATE($A3535,"T2"),'05 APU'!$1:$1048576,3,),"")</f>
        <v/>
      </c>
      <c r="F3535" s="89" t="str">
        <f>IFERROR(VLOOKUP(CONCATENATE($A3535,"T3"),'05 APU'!$1:$1048576,3,),"")</f>
        <v/>
      </c>
      <c r="G3535" s="350"/>
      <c r="H3535" s="351"/>
      <c r="I3535" s="90">
        <f>IFERROR((VLOOKUP(CONCATENATE($A3535,"D"),'05 APU'!$1:$1048576,9,)),0)</f>
        <v>0</v>
      </c>
      <c r="J3535" s="90">
        <f t="shared" si="111"/>
        <v>0</v>
      </c>
      <c r="K3535" s="297" t="str">
        <f>IFERROR(VLOOKUP(CONCATENATE($A3535,"C"),'05 APU'!$1:$1048576,9,),"")</f>
        <v/>
      </c>
      <c r="L3535" s="297" t="str">
        <f>IFERROR(VLOOKUP(CONCATENATE($A3535,"B"),'05 APU'!$1:$1048576,9,),"")</f>
        <v/>
      </c>
      <c r="M3535" s="297" t="str">
        <f>IFERROR(VLOOKUP(CONCATENATE($A3535,"A"),'05 APU'!$1:$1048576,9,),"")</f>
        <v/>
      </c>
      <c r="N3535" s="86"/>
      <c r="O3535" s="90">
        <f>IFERROR(VLOOKUP(CONCATENATE($A3535,"D"),'05 APU'!$T:$AB,9,),0)</f>
        <v>0</v>
      </c>
      <c r="P3535" s="90">
        <f t="shared" si="112"/>
        <v>0</v>
      </c>
      <c r="Q3535" s="90">
        <f>IFERROR(VLOOKUP(CONCATENATE($A3535,"C"),'05 APU'!$T:$AB,9,),0)</f>
        <v>0</v>
      </c>
      <c r="R3535" s="90">
        <f>IFERROR(VLOOKUP(CONCATENATE($A3535,"B"),'05 APU'!$T:$AB,9,),0)</f>
        <v>0</v>
      </c>
      <c r="S3535" s="90">
        <f>IFERROR(VLOOKUP(CONCATENATE($A3535,"A"),'05 APU'!$T:$AB,9,),0)</f>
        <v>0</v>
      </c>
    </row>
    <row r="3536" spans="1:19" x14ac:dyDescent="0.25">
      <c r="A3536" s="88">
        <v>3526</v>
      </c>
      <c r="B3536" s="347"/>
      <c r="C3536" s="348"/>
      <c r="D3536" s="89" t="str">
        <f>IFERROR(VLOOKUP(CONCATENATE($A3536,"T"),'05 APU'!$1:$1048576,3,),"")</f>
        <v/>
      </c>
      <c r="E3536" s="89" t="str">
        <f>IFERROR(VLOOKUP(CONCATENATE($A3536,"T2"),'05 APU'!$1:$1048576,3,),"")</f>
        <v/>
      </c>
      <c r="F3536" s="89" t="str">
        <f>IFERROR(VLOOKUP(CONCATENATE($A3536,"T3"),'05 APU'!$1:$1048576,3,),"")</f>
        <v/>
      </c>
      <c r="G3536" s="350"/>
      <c r="H3536" s="351"/>
      <c r="I3536" s="90">
        <f>IFERROR((VLOOKUP(CONCATENATE($A3536,"D"),'05 APU'!$1:$1048576,9,)),0)</f>
        <v>0</v>
      </c>
      <c r="J3536" s="90">
        <f t="shared" si="111"/>
        <v>0</v>
      </c>
      <c r="K3536" s="297" t="str">
        <f>IFERROR(VLOOKUP(CONCATENATE($A3536,"C"),'05 APU'!$1:$1048576,9,),"")</f>
        <v/>
      </c>
      <c r="L3536" s="297" t="str">
        <f>IFERROR(VLOOKUP(CONCATENATE($A3536,"B"),'05 APU'!$1:$1048576,9,),"")</f>
        <v/>
      </c>
      <c r="M3536" s="297" t="str">
        <f>IFERROR(VLOOKUP(CONCATENATE($A3536,"A"),'05 APU'!$1:$1048576,9,),"")</f>
        <v/>
      </c>
      <c r="N3536" s="86"/>
      <c r="O3536" s="90">
        <f>IFERROR(VLOOKUP(CONCATENATE($A3536,"D"),'05 APU'!$T:$AB,9,),0)</f>
        <v>0</v>
      </c>
      <c r="P3536" s="90">
        <f t="shared" si="112"/>
        <v>0</v>
      </c>
      <c r="Q3536" s="90">
        <f>IFERROR(VLOOKUP(CONCATENATE($A3536,"C"),'05 APU'!$T:$AB,9,),0)</f>
        <v>0</v>
      </c>
      <c r="R3536" s="90">
        <f>IFERROR(VLOOKUP(CONCATENATE($A3536,"B"),'05 APU'!$T:$AB,9,),0)</f>
        <v>0</v>
      </c>
      <c r="S3536" s="90">
        <f>IFERROR(VLOOKUP(CONCATENATE($A3536,"A"),'05 APU'!$T:$AB,9,),0)</f>
        <v>0</v>
      </c>
    </row>
    <row r="3537" spans="1:19" x14ac:dyDescent="0.25">
      <c r="A3537" s="88">
        <v>3527</v>
      </c>
      <c r="B3537" s="347"/>
      <c r="C3537" s="348"/>
      <c r="D3537" s="89" t="str">
        <f>IFERROR(VLOOKUP(CONCATENATE($A3537,"T"),'05 APU'!$1:$1048576,3,),"")</f>
        <v/>
      </c>
      <c r="E3537" s="89" t="str">
        <f>IFERROR(VLOOKUP(CONCATENATE($A3537,"T2"),'05 APU'!$1:$1048576,3,),"")</f>
        <v/>
      </c>
      <c r="F3537" s="89" t="str">
        <f>IFERROR(VLOOKUP(CONCATENATE($A3537,"T3"),'05 APU'!$1:$1048576,3,),"")</f>
        <v/>
      </c>
      <c r="G3537" s="350"/>
      <c r="H3537" s="351"/>
      <c r="I3537" s="90">
        <f>IFERROR((VLOOKUP(CONCATENATE($A3537,"D"),'05 APU'!$1:$1048576,9,)),0)</f>
        <v>0</v>
      </c>
      <c r="J3537" s="90">
        <f t="shared" si="111"/>
        <v>0</v>
      </c>
      <c r="K3537" s="297" t="str">
        <f>IFERROR(VLOOKUP(CONCATENATE($A3537,"C"),'05 APU'!$1:$1048576,9,),"")</f>
        <v/>
      </c>
      <c r="L3537" s="297" t="str">
        <f>IFERROR(VLOOKUP(CONCATENATE($A3537,"B"),'05 APU'!$1:$1048576,9,),"")</f>
        <v/>
      </c>
      <c r="M3537" s="297" t="str">
        <f>IFERROR(VLOOKUP(CONCATENATE($A3537,"A"),'05 APU'!$1:$1048576,9,),"")</f>
        <v/>
      </c>
      <c r="N3537" s="86"/>
      <c r="O3537" s="90">
        <f>IFERROR(VLOOKUP(CONCATENATE($A3537,"D"),'05 APU'!$T:$AB,9,),0)</f>
        <v>0</v>
      </c>
      <c r="P3537" s="90">
        <f t="shared" si="112"/>
        <v>0</v>
      </c>
      <c r="Q3537" s="90">
        <f>IFERROR(VLOOKUP(CONCATENATE($A3537,"C"),'05 APU'!$T:$AB,9,),0)</f>
        <v>0</v>
      </c>
      <c r="R3537" s="90">
        <f>IFERROR(VLOOKUP(CONCATENATE($A3537,"B"),'05 APU'!$T:$AB,9,),0)</f>
        <v>0</v>
      </c>
      <c r="S3537" s="90">
        <f>IFERROR(VLOOKUP(CONCATENATE($A3537,"A"),'05 APU'!$T:$AB,9,),0)</f>
        <v>0</v>
      </c>
    </row>
    <row r="3538" spans="1:19" x14ac:dyDescent="0.25">
      <c r="A3538" s="88">
        <v>3528</v>
      </c>
      <c r="B3538" s="347"/>
      <c r="C3538" s="348"/>
      <c r="D3538" s="89" t="str">
        <f>IFERROR(VLOOKUP(CONCATENATE($A3538,"T"),'05 APU'!$1:$1048576,3,),"")</f>
        <v/>
      </c>
      <c r="E3538" s="89" t="str">
        <f>IFERROR(VLOOKUP(CONCATENATE($A3538,"T2"),'05 APU'!$1:$1048576,3,),"")</f>
        <v/>
      </c>
      <c r="F3538" s="89" t="str">
        <f>IFERROR(VLOOKUP(CONCATENATE($A3538,"T3"),'05 APU'!$1:$1048576,3,),"")</f>
        <v/>
      </c>
      <c r="G3538" s="350"/>
      <c r="H3538" s="351"/>
      <c r="I3538" s="90">
        <f>IFERROR((VLOOKUP(CONCATENATE($A3538,"D"),'05 APU'!$1:$1048576,9,)),0)</f>
        <v>0</v>
      </c>
      <c r="J3538" s="90">
        <f t="shared" si="111"/>
        <v>0</v>
      </c>
      <c r="K3538" s="297" t="str">
        <f>IFERROR(VLOOKUP(CONCATENATE($A3538,"C"),'05 APU'!$1:$1048576,9,),"")</f>
        <v/>
      </c>
      <c r="L3538" s="297" t="str">
        <f>IFERROR(VLOOKUP(CONCATENATE($A3538,"B"),'05 APU'!$1:$1048576,9,),"")</f>
        <v/>
      </c>
      <c r="M3538" s="297" t="str">
        <f>IFERROR(VLOOKUP(CONCATENATE($A3538,"A"),'05 APU'!$1:$1048576,9,),"")</f>
        <v/>
      </c>
      <c r="N3538" s="86"/>
      <c r="O3538" s="90">
        <f>IFERROR(VLOOKUP(CONCATENATE($A3538,"D"),'05 APU'!$T:$AB,9,),0)</f>
        <v>0</v>
      </c>
      <c r="P3538" s="90">
        <f t="shared" si="112"/>
        <v>0</v>
      </c>
      <c r="Q3538" s="90">
        <f>IFERROR(VLOOKUP(CONCATENATE($A3538,"C"),'05 APU'!$T:$AB,9,),0)</f>
        <v>0</v>
      </c>
      <c r="R3538" s="90">
        <f>IFERROR(VLOOKUP(CONCATENATE($A3538,"B"),'05 APU'!$T:$AB,9,),0)</f>
        <v>0</v>
      </c>
      <c r="S3538" s="90">
        <f>IFERROR(VLOOKUP(CONCATENATE($A3538,"A"),'05 APU'!$T:$AB,9,),0)</f>
        <v>0</v>
      </c>
    </row>
    <row r="3539" spans="1:19" x14ac:dyDescent="0.25">
      <c r="A3539" s="88">
        <v>3529</v>
      </c>
      <c r="B3539" s="347"/>
      <c r="C3539" s="348"/>
      <c r="D3539" s="89" t="str">
        <f>IFERROR(VLOOKUP(CONCATENATE($A3539,"T"),'05 APU'!$1:$1048576,3,),"")</f>
        <v/>
      </c>
      <c r="E3539" s="89" t="str">
        <f>IFERROR(VLOOKUP(CONCATENATE($A3539,"T2"),'05 APU'!$1:$1048576,3,),"")</f>
        <v/>
      </c>
      <c r="F3539" s="89" t="str">
        <f>IFERROR(VLOOKUP(CONCATENATE($A3539,"T3"),'05 APU'!$1:$1048576,3,),"")</f>
        <v/>
      </c>
      <c r="G3539" s="350"/>
      <c r="H3539" s="351"/>
      <c r="I3539" s="90">
        <f>IFERROR((VLOOKUP(CONCATENATE($A3539,"D"),'05 APU'!$1:$1048576,9,)),0)</f>
        <v>0</v>
      </c>
      <c r="J3539" s="90">
        <f t="shared" si="111"/>
        <v>0</v>
      </c>
      <c r="K3539" s="297" t="str">
        <f>IFERROR(VLOOKUP(CONCATENATE($A3539,"C"),'05 APU'!$1:$1048576,9,),"")</f>
        <v/>
      </c>
      <c r="L3539" s="297" t="str">
        <f>IFERROR(VLOOKUP(CONCATENATE($A3539,"B"),'05 APU'!$1:$1048576,9,),"")</f>
        <v/>
      </c>
      <c r="M3539" s="297" t="str">
        <f>IFERROR(VLOOKUP(CONCATENATE($A3539,"A"),'05 APU'!$1:$1048576,9,),"")</f>
        <v/>
      </c>
      <c r="N3539" s="86"/>
      <c r="O3539" s="90">
        <f>IFERROR(VLOOKUP(CONCATENATE($A3539,"D"),'05 APU'!$T:$AB,9,),0)</f>
        <v>0</v>
      </c>
      <c r="P3539" s="90">
        <f t="shared" si="112"/>
        <v>0</v>
      </c>
      <c r="Q3539" s="90">
        <f>IFERROR(VLOOKUP(CONCATENATE($A3539,"C"),'05 APU'!$T:$AB,9,),0)</f>
        <v>0</v>
      </c>
      <c r="R3539" s="90">
        <f>IFERROR(VLOOKUP(CONCATENATE($A3539,"B"),'05 APU'!$T:$AB,9,),0)</f>
        <v>0</v>
      </c>
      <c r="S3539" s="90">
        <f>IFERROR(VLOOKUP(CONCATENATE($A3539,"A"),'05 APU'!$T:$AB,9,),0)</f>
        <v>0</v>
      </c>
    </row>
    <row r="3540" spans="1:19" x14ac:dyDescent="0.25">
      <c r="A3540" s="88">
        <v>3530</v>
      </c>
      <c r="B3540" s="347"/>
      <c r="C3540" s="348"/>
      <c r="D3540" s="89" t="str">
        <f>IFERROR(VLOOKUP(CONCATENATE($A3540,"T"),'05 APU'!$1:$1048576,3,),"")</f>
        <v/>
      </c>
      <c r="E3540" s="89" t="str">
        <f>IFERROR(VLOOKUP(CONCATENATE($A3540,"T2"),'05 APU'!$1:$1048576,3,),"")</f>
        <v/>
      </c>
      <c r="F3540" s="89" t="str">
        <f>IFERROR(VLOOKUP(CONCATENATE($A3540,"T3"),'05 APU'!$1:$1048576,3,),"")</f>
        <v/>
      </c>
      <c r="G3540" s="350"/>
      <c r="H3540" s="351"/>
      <c r="I3540" s="90">
        <f>IFERROR((VLOOKUP(CONCATENATE($A3540,"D"),'05 APU'!$1:$1048576,9,)),0)</f>
        <v>0</v>
      </c>
      <c r="J3540" s="90">
        <f t="shared" si="111"/>
        <v>0</v>
      </c>
      <c r="K3540" s="297" t="str">
        <f>IFERROR(VLOOKUP(CONCATENATE($A3540,"C"),'05 APU'!$1:$1048576,9,),"")</f>
        <v/>
      </c>
      <c r="L3540" s="297" t="str">
        <f>IFERROR(VLOOKUP(CONCATENATE($A3540,"B"),'05 APU'!$1:$1048576,9,),"")</f>
        <v/>
      </c>
      <c r="M3540" s="297" t="str">
        <f>IFERROR(VLOOKUP(CONCATENATE($A3540,"A"),'05 APU'!$1:$1048576,9,),"")</f>
        <v/>
      </c>
      <c r="N3540" s="86"/>
      <c r="O3540" s="90">
        <f>IFERROR(VLOOKUP(CONCATENATE($A3540,"D"),'05 APU'!$T:$AB,9,),0)</f>
        <v>0</v>
      </c>
      <c r="P3540" s="90">
        <f t="shared" si="112"/>
        <v>0</v>
      </c>
      <c r="Q3540" s="90">
        <f>IFERROR(VLOOKUP(CONCATENATE($A3540,"C"),'05 APU'!$T:$AB,9,),0)</f>
        <v>0</v>
      </c>
      <c r="R3540" s="90">
        <f>IFERROR(VLOOKUP(CONCATENATE($A3540,"B"),'05 APU'!$T:$AB,9,),0)</f>
        <v>0</v>
      </c>
      <c r="S3540" s="90">
        <f>IFERROR(VLOOKUP(CONCATENATE($A3540,"A"),'05 APU'!$T:$AB,9,),0)</f>
        <v>0</v>
      </c>
    </row>
    <row r="3541" spans="1:19" x14ac:dyDescent="0.25">
      <c r="A3541" s="88">
        <v>3531</v>
      </c>
      <c r="B3541" s="347"/>
      <c r="C3541" s="348"/>
      <c r="D3541" s="89" t="str">
        <f>IFERROR(VLOOKUP(CONCATENATE($A3541,"T"),'05 APU'!$1:$1048576,3,),"")</f>
        <v/>
      </c>
      <c r="E3541" s="89" t="str">
        <f>IFERROR(VLOOKUP(CONCATENATE($A3541,"T2"),'05 APU'!$1:$1048576,3,),"")</f>
        <v/>
      </c>
      <c r="F3541" s="89" t="str">
        <f>IFERROR(VLOOKUP(CONCATENATE($A3541,"T3"),'05 APU'!$1:$1048576,3,),"")</f>
        <v/>
      </c>
      <c r="G3541" s="350"/>
      <c r="H3541" s="351"/>
      <c r="I3541" s="90">
        <f>IFERROR((VLOOKUP(CONCATENATE($A3541,"D"),'05 APU'!$1:$1048576,9,)),0)</f>
        <v>0</v>
      </c>
      <c r="J3541" s="90">
        <f t="shared" si="111"/>
        <v>0</v>
      </c>
      <c r="K3541" s="297" t="str">
        <f>IFERROR(VLOOKUP(CONCATENATE($A3541,"C"),'05 APU'!$1:$1048576,9,),"")</f>
        <v/>
      </c>
      <c r="L3541" s="297" t="str">
        <f>IFERROR(VLOOKUP(CONCATENATE($A3541,"B"),'05 APU'!$1:$1048576,9,),"")</f>
        <v/>
      </c>
      <c r="M3541" s="297" t="str">
        <f>IFERROR(VLOOKUP(CONCATENATE($A3541,"A"),'05 APU'!$1:$1048576,9,),"")</f>
        <v/>
      </c>
      <c r="N3541" s="86"/>
      <c r="O3541" s="90">
        <f>IFERROR(VLOOKUP(CONCATENATE($A3541,"D"),'05 APU'!$T:$AB,9,),0)</f>
        <v>0</v>
      </c>
      <c r="P3541" s="90">
        <f t="shared" si="112"/>
        <v>0</v>
      </c>
      <c r="Q3541" s="90">
        <f>IFERROR(VLOOKUP(CONCATENATE($A3541,"C"),'05 APU'!$T:$AB,9,),0)</f>
        <v>0</v>
      </c>
      <c r="R3541" s="90">
        <f>IFERROR(VLOOKUP(CONCATENATE($A3541,"B"),'05 APU'!$T:$AB,9,),0)</f>
        <v>0</v>
      </c>
      <c r="S3541" s="90">
        <f>IFERROR(VLOOKUP(CONCATENATE($A3541,"A"),'05 APU'!$T:$AB,9,),0)</f>
        <v>0</v>
      </c>
    </row>
    <row r="3542" spans="1:19" x14ac:dyDescent="0.25">
      <c r="A3542" s="88">
        <v>3532</v>
      </c>
      <c r="B3542" s="347"/>
      <c r="C3542" s="348"/>
      <c r="D3542" s="89" t="str">
        <f>IFERROR(VLOOKUP(CONCATENATE($A3542,"T"),'05 APU'!$1:$1048576,3,),"")</f>
        <v/>
      </c>
      <c r="E3542" s="89" t="str">
        <f>IFERROR(VLOOKUP(CONCATENATE($A3542,"T2"),'05 APU'!$1:$1048576,3,),"")</f>
        <v/>
      </c>
      <c r="F3542" s="89" t="str">
        <f>IFERROR(VLOOKUP(CONCATENATE($A3542,"T3"),'05 APU'!$1:$1048576,3,),"")</f>
        <v/>
      </c>
      <c r="G3542" s="350"/>
      <c r="H3542" s="351"/>
      <c r="I3542" s="90">
        <f>IFERROR((VLOOKUP(CONCATENATE($A3542,"D"),'05 APU'!$1:$1048576,9,)),0)</f>
        <v>0</v>
      </c>
      <c r="J3542" s="90">
        <f t="shared" si="111"/>
        <v>0</v>
      </c>
      <c r="K3542" s="297" t="str">
        <f>IFERROR(VLOOKUP(CONCATENATE($A3542,"C"),'05 APU'!$1:$1048576,9,),"")</f>
        <v/>
      </c>
      <c r="L3542" s="297" t="str">
        <f>IFERROR(VLOOKUP(CONCATENATE($A3542,"B"),'05 APU'!$1:$1048576,9,),"")</f>
        <v/>
      </c>
      <c r="M3542" s="297" t="str">
        <f>IFERROR(VLOOKUP(CONCATENATE($A3542,"A"),'05 APU'!$1:$1048576,9,),"")</f>
        <v/>
      </c>
      <c r="N3542" s="86"/>
      <c r="O3542" s="90">
        <f>IFERROR(VLOOKUP(CONCATENATE($A3542,"D"),'05 APU'!$T:$AB,9,),0)</f>
        <v>0</v>
      </c>
      <c r="P3542" s="90">
        <f t="shared" si="112"/>
        <v>0</v>
      </c>
      <c r="Q3542" s="90">
        <f>IFERROR(VLOOKUP(CONCATENATE($A3542,"C"),'05 APU'!$T:$AB,9,),0)</f>
        <v>0</v>
      </c>
      <c r="R3542" s="90">
        <f>IFERROR(VLOOKUP(CONCATENATE($A3542,"B"),'05 APU'!$T:$AB,9,),0)</f>
        <v>0</v>
      </c>
      <c r="S3542" s="90">
        <f>IFERROR(VLOOKUP(CONCATENATE($A3542,"A"),'05 APU'!$T:$AB,9,),0)</f>
        <v>0</v>
      </c>
    </row>
    <row r="3543" spans="1:19" x14ac:dyDescent="0.25">
      <c r="A3543" s="88">
        <v>3533</v>
      </c>
      <c r="B3543" s="347"/>
      <c r="C3543" s="348"/>
      <c r="D3543" s="89" t="str">
        <f>IFERROR(VLOOKUP(CONCATENATE($A3543,"T"),'05 APU'!$1:$1048576,3,),"")</f>
        <v/>
      </c>
      <c r="E3543" s="89" t="str">
        <f>IFERROR(VLOOKUP(CONCATENATE($A3543,"T2"),'05 APU'!$1:$1048576,3,),"")</f>
        <v/>
      </c>
      <c r="F3543" s="89" t="str">
        <f>IFERROR(VLOOKUP(CONCATENATE($A3543,"T3"),'05 APU'!$1:$1048576,3,),"")</f>
        <v/>
      </c>
      <c r="G3543" s="350"/>
      <c r="H3543" s="351"/>
      <c r="I3543" s="90">
        <f>IFERROR((VLOOKUP(CONCATENATE($A3543,"D"),'05 APU'!$1:$1048576,9,)),0)</f>
        <v>0</v>
      </c>
      <c r="J3543" s="90">
        <f t="shared" si="111"/>
        <v>0</v>
      </c>
      <c r="K3543" s="297" t="str">
        <f>IFERROR(VLOOKUP(CONCATENATE($A3543,"C"),'05 APU'!$1:$1048576,9,),"")</f>
        <v/>
      </c>
      <c r="L3543" s="297" t="str">
        <f>IFERROR(VLOOKUP(CONCATENATE($A3543,"B"),'05 APU'!$1:$1048576,9,),"")</f>
        <v/>
      </c>
      <c r="M3543" s="297" t="str">
        <f>IFERROR(VLOOKUP(CONCATENATE($A3543,"A"),'05 APU'!$1:$1048576,9,),"")</f>
        <v/>
      </c>
      <c r="N3543" s="86"/>
      <c r="O3543" s="90">
        <f>IFERROR(VLOOKUP(CONCATENATE($A3543,"D"),'05 APU'!$T:$AB,9,),0)</f>
        <v>0</v>
      </c>
      <c r="P3543" s="90">
        <f t="shared" si="112"/>
        <v>0</v>
      </c>
      <c r="Q3543" s="90">
        <f>IFERROR(VLOOKUP(CONCATENATE($A3543,"C"),'05 APU'!$T:$AB,9,),0)</f>
        <v>0</v>
      </c>
      <c r="R3543" s="90">
        <f>IFERROR(VLOOKUP(CONCATENATE($A3543,"B"),'05 APU'!$T:$AB,9,),0)</f>
        <v>0</v>
      </c>
      <c r="S3543" s="90">
        <f>IFERROR(VLOOKUP(CONCATENATE($A3543,"A"),'05 APU'!$T:$AB,9,),0)</f>
        <v>0</v>
      </c>
    </row>
    <row r="3544" spans="1:19" x14ac:dyDescent="0.25">
      <c r="A3544" s="88">
        <v>3534</v>
      </c>
      <c r="B3544" s="347"/>
      <c r="C3544" s="348"/>
      <c r="D3544" s="89" t="str">
        <f>IFERROR(VLOOKUP(CONCATENATE($A3544,"T"),'05 APU'!$1:$1048576,3,),"")</f>
        <v/>
      </c>
      <c r="E3544" s="89" t="str">
        <f>IFERROR(VLOOKUP(CONCATENATE($A3544,"T2"),'05 APU'!$1:$1048576,3,),"")</f>
        <v/>
      </c>
      <c r="F3544" s="89" t="str">
        <f>IFERROR(VLOOKUP(CONCATENATE($A3544,"T3"),'05 APU'!$1:$1048576,3,),"")</f>
        <v/>
      </c>
      <c r="G3544" s="350"/>
      <c r="H3544" s="351"/>
      <c r="I3544" s="90">
        <f>IFERROR((VLOOKUP(CONCATENATE($A3544,"D"),'05 APU'!$1:$1048576,9,)),0)</f>
        <v>0</v>
      </c>
      <c r="J3544" s="90">
        <f t="shared" si="111"/>
        <v>0</v>
      </c>
      <c r="K3544" s="297" t="str">
        <f>IFERROR(VLOOKUP(CONCATENATE($A3544,"C"),'05 APU'!$1:$1048576,9,),"")</f>
        <v/>
      </c>
      <c r="L3544" s="297" t="str">
        <f>IFERROR(VLOOKUP(CONCATENATE($A3544,"B"),'05 APU'!$1:$1048576,9,),"")</f>
        <v/>
      </c>
      <c r="M3544" s="297" t="str">
        <f>IFERROR(VLOOKUP(CONCATENATE($A3544,"A"),'05 APU'!$1:$1048576,9,),"")</f>
        <v/>
      </c>
      <c r="N3544" s="86"/>
      <c r="O3544" s="90">
        <f>IFERROR(VLOOKUP(CONCATENATE($A3544,"D"),'05 APU'!$T:$AB,9,),0)</f>
        <v>0</v>
      </c>
      <c r="P3544" s="90">
        <f t="shared" si="112"/>
        <v>0</v>
      </c>
      <c r="Q3544" s="90">
        <f>IFERROR(VLOOKUP(CONCATENATE($A3544,"C"),'05 APU'!$T:$AB,9,),0)</f>
        <v>0</v>
      </c>
      <c r="R3544" s="90">
        <f>IFERROR(VLOOKUP(CONCATENATE($A3544,"B"),'05 APU'!$T:$AB,9,),0)</f>
        <v>0</v>
      </c>
      <c r="S3544" s="90">
        <f>IFERROR(VLOOKUP(CONCATENATE($A3544,"A"),'05 APU'!$T:$AB,9,),0)</f>
        <v>0</v>
      </c>
    </row>
    <row r="3545" spans="1:19" x14ac:dyDescent="0.25">
      <c r="A3545" s="88">
        <v>3535</v>
      </c>
      <c r="B3545" s="347"/>
      <c r="C3545" s="348"/>
      <c r="D3545" s="89" t="str">
        <f>IFERROR(VLOOKUP(CONCATENATE($A3545,"T"),'05 APU'!$1:$1048576,3,),"")</f>
        <v/>
      </c>
      <c r="E3545" s="89" t="str">
        <f>IFERROR(VLOOKUP(CONCATENATE($A3545,"T2"),'05 APU'!$1:$1048576,3,),"")</f>
        <v/>
      </c>
      <c r="F3545" s="89" t="str">
        <f>IFERROR(VLOOKUP(CONCATENATE($A3545,"T3"),'05 APU'!$1:$1048576,3,),"")</f>
        <v/>
      </c>
      <c r="G3545" s="350"/>
      <c r="H3545" s="351"/>
      <c r="I3545" s="90">
        <f>IFERROR((VLOOKUP(CONCATENATE($A3545,"D"),'05 APU'!$1:$1048576,9,)),0)</f>
        <v>0</v>
      </c>
      <c r="J3545" s="90">
        <f t="shared" si="111"/>
        <v>0</v>
      </c>
      <c r="K3545" s="297" t="str">
        <f>IFERROR(VLOOKUP(CONCATENATE($A3545,"C"),'05 APU'!$1:$1048576,9,),"")</f>
        <v/>
      </c>
      <c r="L3545" s="297" t="str">
        <f>IFERROR(VLOOKUP(CONCATENATE($A3545,"B"),'05 APU'!$1:$1048576,9,),"")</f>
        <v/>
      </c>
      <c r="M3545" s="297" t="str">
        <f>IFERROR(VLOOKUP(CONCATENATE($A3545,"A"),'05 APU'!$1:$1048576,9,),"")</f>
        <v/>
      </c>
      <c r="N3545" s="86"/>
      <c r="O3545" s="90">
        <f>IFERROR(VLOOKUP(CONCATENATE($A3545,"D"),'05 APU'!$T:$AB,9,),0)</f>
        <v>0</v>
      </c>
      <c r="P3545" s="90">
        <f t="shared" si="112"/>
        <v>0</v>
      </c>
      <c r="Q3545" s="90">
        <f>IFERROR(VLOOKUP(CONCATENATE($A3545,"C"),'05 APU'!$T:$AB,9,),0)</f>
        <v>0</v>
      </c>
      <c r="R3545" s="90">
        <f>IFERROR(VLOOKUP(CONCATENATE($A3545,"B"),'05 APU'!$T:$AB,9,),0)</f>
        <v>0</v>
      </c>
      <c r="S3545" s="90">
        <f>IFERROR(VLOOKUP(CONCATENATE($A3545,"A"),'05 APU'!$T:$AB,9,),0)</f>
        <v>0</v>
      </c>
    </row>
    <row r="3546" spans="1:19" x14ac:dyDescent="0.25">
      <c r="A3546" s="88">
        <v>3536</v>
      </c>
      <c r="B3546" s="347"/>
      <c r="C3546" s="348"/>
      <c r="D3546" s="89" t="str">
        <f>IFERROR(VLOOKUP(CONCATENATE($A3546,"T"),'05 APU'!$1:$1048576,3,),"")</f>
        <v/>
      </c>
      <c r="E3546" s="89" t="str">
        <f>IFERROR(VLOOKUP(CONCATENATE($A3546,"T2"),'05 APU'!$1:$1048576,3,),"")</f>
        <v/>
      </c>
      <c r="F3546" s="89" t="str">
        <f>IFERROR(VLOOKUP(CONCATENATE($A3546,"T3"),'05 APU'!$1:$1048576,3,),"")</f>
        <v/>
      </c>
      <c r="G3546" s="350"/>
      <c r="H3546" s="351"/>
      <c r="I3546" s="90">
        <f>IFERROR((VLOOKUP(CONCATENATE($A3546,"D"),'05 APU'!$1:$1048576,9,)),0)</f>
        <v>0</v>
      </c>
      <c r="J3546" s="90">
        <f t="shared" si="111"/>
        <v>0</v>
      </c>
      <c r="K3546" s="297" t="str">
        <f>IFERROR(VLOOKUP(CONCATENATE($A3546,"C"),'05 APU'!$1:$1048576,9,),"")</f>
        <v/>
      </c>
      <c r="L3546" s="297" t="str">
        <f>IFERROR(VLOOKUP(CONCATENATE($A3546,"B"),'05 APU'!$1:$1048576,9,),"")</f>
        <v/>
      </c>
      <c r="M3546" s="297" t="str">
        <f>IFERROR(VLOOKUP(CONCATENATE($A3546,"A"),'05 APU'!$1:$1048576,9,),"")</f>
        <v/>
      </c>
      <c r="N3546" s="86"/>
      <c r="O3546" s="90">
        <f>IFERROR(VLOOKUP(CONCATENATE($A3546,"D"),'05 APU'!$T:$AB,9,),0)</f>
        <v>0</v>
      </c>
      <c r="P3546" s="90">
        <f t="shared" si="112"/>
        <v>0</v>
      </c>
      <c r="Q3546" s="90">
        <f>IFERROR(VLOOKUP(CONCATENATE($A3546,"C"),'05 APU'!$T:$AB,9,),0)</f>
        <v>0</v>
      </c>
      <c r="R3546" s="90">
        <f>IFERROR(VLOOKUP(CONCATENATE($A3546,"B"),'05 APU'!$T:$AB,9,),0)</f>
        <v>0</v>
      </c>
      <c r="S3546" s="90">
        <f>IFERROR(VLOOKUP(CONCATENATE($A3546,"A"),'05 APU'!$T:$AB,9,),0)</f>
        <v>0</v>
      </c>
    </row>
    <row r="3547" spans="1:19" x14ac:dyDescent="0.25">
      <c r="A3547" s="88">
        <v>3537</v>
      </c>
      <c r="B3547" s="347"/>
      <c r="C3547" s="348"/>
      <c r="D3547" s="89" t="str">
        <f>IFERROR(VLOOKUP(CONCATENATE($A3547,"T"),'05 APU'!$1:$1048576,3,),"")</f>
        <v/>
      </c>
      <c r="E3547" s="89" t="str">
        <f>IFERROR(VLOOKUP(CONCATENATE($A3547,"T2"),'05 APU'!$1:$1048576,3,),"")</f>
        <v/>
      </c>
      <c r="F3547" s="89" t="str">
        <f>IFERROR(VLOOKUP(CONCATENATE($A3547,"T3"),'05 APU'!$1:$1048576,3,),"")</f>
        <v/>
      </c>
      <c r="G3547" s="350"/>
      <c r="H3547" s="351"/>
      <c r="I3547" s="90">
        <f>IFERROR((VLOOKUP(CONCATENATE($A3547,"D"),'05 APU'!$1:$1048576,9,)),0)</f>
        <v>0</v>
      </c>
      <c r="J3547" s="90">
        <f t="shared" si="111"/>
        <v>0</v>
      </c>
      <c r="K3547" s="297" t="str">
        <f>IFERROR(VLOOKUP(CONCATENATE($A3547,"C"),'05 APU'!$1:$1048576,9,),"")</f>
        <v/>
      </c>
      <c r="L3547" s="297" t="str">
        <f>IFERROR(VLOOKUP(CONCATENATE($A3547,"B"),'05 APU'!$1:$1048576,9,),"")</f>
        <v/>
      </c>
      <c r="M3547" s="297" t="str">
        <f>IFERROR(VLOOKUP(CONCATENATE($A3547,"A"),'05 APU'!$1:$1048576,9,),"")</f>
        <v/>
      </c>
      <c r="N3547" s="86"/>
      <c r="O3547" s="90">
        <f>IFERROR(VLOOKUP(CONCATENATE($A3547,"D"),'05 APU'!$T:$AB,9,),0)</f>
        <v>0</v>
      </c>
      <c r="P3547" s="90">
        <f t="shared" si="112"/>
        <v>0</v>
      </c>
      <c r="Q3547" s="90">
        <f>IFERROR(VLOOKUP(CONCATENATE($A3547,"C"),'05 APU'!$T:$AB,9,),0)</f>
        <v>0</v>
      </c>
      <c r="R3547" s="90">
        <f>IFERROR(VLOOKUP(CONCATENATE($A3547,"B"),'05 APU'!$T:$AB,9,),0)</f>
        <v>0</v>
      </c>
      <c r="S3547" s="90">
        <f>IFERROR(VLOOKUP(CONCATENATE($A3547,"A"),'05 APU'!$T:$AB,9,),0)</f>
        <v>0</v>
      </c>
    </row>
    <row r="3548" spans="1:19" x14ac:dyDescent="0.25">
      <c r="A3548" s="88">
        <v>3538</v>
      </c>
      <c r="B3548" s="347"/>
      <c r="C3548" s="348"/>
      <c r="D3548" s="89" t="str">
        <f>IFERROR(VLOOKUP(CONCATENATE($A3548,"T"),'05 APU'!$1:$1048576,3,),"")</f>
        <v/>
      </c>
      <c r="E3548" s="89" t="str">
        <f>IFERROR(VLOOKUP(CONCATENATE($A3548,"T2"),'05 APU'!$1:$1048576,3,),"")</f>
        <v/>
      </c>
      <c r="F3548" s="89" t="str">
        <f>IFERROR(VLOOKUP(CONCATENATE($A3548,"T3"),'05 APU'!$1:$1048576,3,),"")</f>
        <v/>
      </c>
      <c r="G3548" s="350"/>
      <c r="H3548" s="351"/>
      <c r="I3548" s="90">
        <f>IFERROR((VLOOKUP(CONCATENATE($A3548,"D"),'05 APU'!$1:$1048576,9,)),0)</f>
        <v>0</v>
      </c>
      <c r="J3548" s="90">
        <f t="shared" si="111"/>
        <v>0</v>
      </c>
      <c r="K3548" s="297" t="str">
        <f>IFERROR(VLOOKUP(CONCATENATE($A3548,"C"),'05 APU'!$1:$1048576,9,),"")</f>
        <v/>
      </c>
      <c r="L3548" s="297" t="str">
        <f>IFERROR(VLOOKUP(CONCATENATE($A3548,"B"),'05 APU'!$1:$1048576,9,),"")</f>
        <v/>
      </c>
      <c r="M3548" s="297" t="str">
        <f>IFERROR(VLOOKUP(CONCATENATE($A3548,"A"),'05 APU'!$1:$1048576,9,),"")</f>
        <v/>
      </c>
      <c r="N3548" s="86"/>
      <c r="O3548" s="90">
        <f>IFERROR(VLOOKUP(CONCATENATE($A3548,"D"),'05 APU'!$T:$AB,9,),0)</f>
        <v>0</v>
      </c>
      <c r="P3548" s="90">
        <f t="shared" si="112"/>
        <v>0</v>
      </c>
      <c r="Q3548" s="90">
        <f>IFERROR(VLOOKUP(CONCATENATE($A3548,"C"),'05 APU'!$T:$AB,9,),0)</f>
        <v>0</v>
      </c>
      <c r="R3548" s="90">
        <f>IFERROR(VLOOKUP(CONCATENATE($A3548,"B"),'05 APU'!$T:$AB,9,),0)</f>
        <v>0</v>
      </c>
      <c r="S3548" s="90">
        <f>IFERROR(VLOOKUP(CONCATENATE($A3548,"A"),'05 APU'!$T:$AB,9,),0)</f>
        <v>0</v>
      </c>
    </row>
    <row r="3549" spans="1:19" x14ac:dyDescent="0.25">
      <c r="A3549" s="88">
        <v>3539</v>
      </c>
      <c r="B3549" s="347"/>
      <c r="C3549" s="348"/>
      <c r="D3549" s="89" t="str">
        <f>IFERROR(VLOOKUP(CONCATENATE($A3549,"T"),'05 APU'!$1:$1048576,3,),"")</f>
        <v/>
      </c>
      <c r="E3549" s="89" t="str">
        <f>IFERROR(VLOOKUP(CONCATENATE($A3549,"T2"),'05 APU'!$1:$1048576,3,),"")</f>
        <v/>
      </c>
      <c r="F3549" s="89" t="str">
        <f>IFERROR(VLOOKUP(CONCATENATE($A3549,"T3"),'05 APU'!$1:$1048576,3,),"")</f>
        <v/>
      </c>
      <c r="G3549" s="350"/>
      <c r="H3549" s="351"/>
      <c r="I3549" s="90">
        <f>IFERROR((VLOOKUP(CONCATENATE($A3549,"D"),'05 APU'!$1:$1048576,9,)),0)</f>
        <v>0</v>
      </c>
      <c r="J3549" s="90">
        <f t="shared" si="111"/>
        <v>0</v>
      </c>
      <c r="K3549" s="297" t="str">
        <f>IFERROR(VLOOKUP(CONCATENATE($A3549,"C"),'05 APU'!$1:$1048576,9,),"")</f>
        <v/>
      </c>
      <c r="L3549" s="297" t="str">
        <f>IFERROR(VLOOKUP(CONCATENATE($A3549,"B"),'05 APU'!$1:$1048576,9,),"")</f>
        <v/>
      </c>
      <c r="M3549" s="297" t="str">
        <f>IFERROR(VLOOKUP(CONCATENATE($A3549,"A"),'05 APU'!$1:$1048576,9,),"")</f>
        <v/>
      </c>
      <c r="N3549" s="86"/>
      <c r="O3549" s="90">
        <f>IFERROR(VLOOKUP(CONCATENATE($A3549,"D"),'05 APU'!$T:$AB,9,),0)</f>
        <v>0</v>
      </c>
      <c r="P3549" s="90">
        <f t="shared" si="112"/>
        <v>0</v>
      </c>
      <c r="Q3549" s="90">
        <f>IFERROR(VLOOKUP(CONCATENATE($A3549,"C"),'05 APU'!$T:$AB,9,),0)</f>
        <v>0</v>
      </c>
      <c r="R3549" s="90">
        <f>IFERROR(VLOOKUP(CONCATENATE($A3549,"B"),'05 APU'!$T:$AB,9,),0)</f>
        <v>0</v>
      </c>
      <c r="S3549" s="90">
        <f>IFERROR(VLOOKUP(CONCATENATE($A3549,"A"),'05 APU'!$T:$AB,9,),0)</f>
        <v>0</v>
      </c>
    </row>
    <row r="3550" spans="1:19" x14ac:dyDescent="0.25">
      <c r="A3550" s="88">
        <v>3540</v>
      </c>
      <c r="B3550" s="347"/>
      <c r="C3550" s="348"/>
      <c r="D3550" s="89" t="str">
        <f>IFERROR(VLOOKUP(CONCATENATE($A3550,"T"),'05 APU'!$1:$1048576,3,),"")</f>
        <v/>
      </c>
      <c r="E3550" s="89" t="str">
        <f>IFERROR(VLOOKUP(CONCATENATE($A3550,"T2"),'05 APU'!$1:$1048576,3,),"")</f>
        <v/>
      </c>
      <c r="F3550" s="89" t="str">
        <f>IFERROR(VLOOKUP(CONCATENATE($A3550,"T3"),'05 APU'!$1:$1048576,3,),"")</f>
        <v/>
      </c>
      <c r="G3550" s="350"/>
      <c r="H3550" s="351"/>
      <c r="I3550" s="90">
        <f>IFERROR((VLOOKUP(CONCATENATE($A3550,"D"),'05 APU'!$1:$1048576,9,)),0)</f>
        <v>0</v>
      </c>
      <c r="J3550" s="90">
        <f t="shared" si="111"/>
        <v>0</v>
      </c>
      <c r="K3550" s="297" t="str">
        <f>IFERROR(VLOOKUP(CONCATENATE($A3550,"C"),'05 APU'!$1:$1048576,9,),"")</f>
        <v/>
      </c>
      <c r="L3550" s="297" t="str">
        <f>IFERROR(VLOOKUP(CONCATENATE($A3550,"B"),'05 APU'!$1:$1048576,9,),"")</f>
        <v/>
      </c>
      <c r="M3550" s="297" t="str">
        <f>IFERROR(VLOOKUP(CONCATENATE($A3550,"A"),'05 APU'!$1:$1048576,9,),"")</f>
        <v/>
      </c>
      <c r="N3550" s="86"/>
      <c r="O3550" s="90">
        <f>IFERROR(VLOOKUP(CONCATENATE($A3550,"D"),'05 APU'!$T:$AB,9,),0)</f>
        <v>0</v>
      </c>
      <c r="P3550" s="90">
        <f t="shared" si="112"/>
        <v>0</v>
      </c>
      <c r="Q3550" s="90">
        <f>IFERROR(VLOOKUP(CONCATENATE($A3550,"C"),'05 APU'!$T:$AB,9,),0)</f>
        <v>0</v>
      </c>
      <c r="R3550" s="90">
        <f>IFERROR(VLOOKUP(CONCATENATE($A3550,"B"),'05 APU'!$T:$AB,9,),0)</f>
        <v>0</v>
      </c>
      <c r="S3550" s="90">
        <f>IFERROR(VLOOKUP(CONCATENATE($A3550,"A"),'05 APU'!$T:$AB,9,),0)</f>
        <v>0</v>
      </c>
    </row>
    <row r="3551" spans="1:19" x14ac:dyDescent="0.25">
      <c r="A3551" s="88">
        <v>3541</v>
      </c>
      <c r="B3551" s="347"/>
      <c r="C3551" s="348"/>
      <c r="D3551" s="89" t="str">
        <f>IFERROR(VLOOKUP(CONCATENATE($A3551,"T"),'05 APU'!$1:$1048576,3,),"")</f>
        <v/>
      </c>
      <c r="E3551" s="89" t="str">
        <f>IFERROR(VLOOKUP(CONCATENATE($A3551,"T2"),'05 APU'!$1:$1048576,3,),"")</f>
        <v/>
      </c>
      <c r="F3551" s="89" t="str">
        <f>IFERROR(VLOOKUP(CONCATENATE($A3551,"T3"),'05 APU'!$1:$1048576,3,),"")</f>
        <v/>
      </c>
      <c r="G3551" s="350"/>
      <c r="H3551" s="351"/>
      <c r="I3551" s="90">
        <f>IFERROR((VLOOKUP(CONCATENATE($A3551,"D"),'05 APU'!$1:$1048576,9,)),0)</f>
        <v>0</v>
      </c>
      <c r="J3551" s="90">
        <f t="shared" si="111"/>
        <v>0</v>
      </c>
      <c r="K3551" s="297" t="str">
        <f>IFERROR(VLOOKUP(CONCATENATE($A3551,"C"),'05 APU'!$1:$1048576,9,),"")</f>
        <v/>
      </c>
      <c r="L3551" s="297" t="str">
        <f>IFERROR(VLOOKUP(CONCATENATE($A3551,"B"),'05 APU'!$1:$1048576,9,),"")</f>
        <v/>
      </c>
      <c r="M3551" s="297" t="str">
        <f>IFERROR(VLOOKUP(CONCATENATE($A3551,"A"),'05 APU'!$1:$1048576,9,),"")</f>
        <v/>
      </c>
      <c r="N3551" s="86"/>
      <c r="O3551" s="90">
        <f>IFERROR(VLOOKUP(CONCATENATE($A3551,"D"),'05 APU'!$T:$AB,9,),0)</f>
        <v>0</v>
      </c>
      <c r="P3551" s="90">
        <f t="shared" si="112"/>
        <v>0</v>
      </c>
      <c r="Q3551" s="90">
        <f>IFERROR(VLOOKUP(CONCATENATE($A3551,"C"),'05 APU'!$T:$AB,9,),0)</f>
        <v>0</v>
      </c>
      <c r="R3551" s="90">
        <f>IFERROR(VLOOKUP(CONCATENATE($A3551,"B"),'05 APU'!$T:$AB,9,),0)</f>
        <v>0</v>
      </c>
      <c r="S3551" s="90">
        <f>IFERROR(VLOOKUP(CONCATENATE($A3551,"A"),'05 APU'!$T:$AB,9,),0)</f>
        <v>0</v>
      </c>
    </row>
    <row r="3552" spans="1:19" x14ac:dyDescent="0.25">
      <c r="A3552" s="88">
        <v>3542</v>
      </c>
      <c r="B3552" s="347"/>
      <c r="C3552" s="348"/>
      <c r="D3552" s="89" t="str">
        <f>IFERROR(VLOOKUP(CONCATENATE($A3552,"T"),'05 APU'!$1:$1048576,3,),"")</f>
        <v/>
      </c>
      <c r="E3552" s="89" t="str">
        <f>IFERROR(VLOOKUP(CONCATENATE($A3552,"T2"),'05 APU'!$1:$1048576,3,),"")</f>
        <v/>
      </c>
      <c r="F3552" s="89" t="str">
        <f>IFERROR(VLOOKUP(CONCATENATE($A3552,"T3"),'05 APU'!$1:$1048576,3,),"")</f>
        <v/>
      </c>
      <c r="G3552" s="350"/>
      <c r="H3552" s="351"/>
      <c r="I3552" s="90">
        <f>IFERROR((VLOOKUP(CONCATENATE($A3552,"D"),'05 APU'!$1:$1048576,9,)),0)</f>
        <v>0</v>
      </c>
      <c r="J3552" s="90">
        <f t="shared" si="111"/>
        <v>0</v>
      </c>
      <c r="K3552" s="297" t="str">
        <f>IFERROR(VLOOKUP(CONCATENATE($A3552,"C"),'05 APU'!$1:$1048576,9,),"")</f>
        <v/>
      </c>
      <c r="L3552" s="297" t="str">
        <f>IFERROR(VLOOKUP(CONCATENATE($A3552,"B"),'05 APU'!$1:$1048576,9,),"")</f>
        <v/>
      </c>
      <c r="M3552" s="297" t="str">
        <f>IFERROR(VLOOKUP(CONCATENATE($A3552,"A"),'05 APU'!$1:$1048576,9,),"")</f>
        <v/>
      </c>
      <c r="N3552" s="86"/>
      <c r="O3552" s="90">
        <f>IFERROR(VLOOKUP(CONCATENATE($A3552,"D"),'05 APU'!$T:$AB,9,),0)</f>
        <v>0</v>
      </c>
      <c r="P3552" s="90">
        <f t="shared" si="112"/>
        <v>0</v>
      </c>
      <c r="Q3552" s="90">
        <f>IFERROR(VLOOKUP(CONCATENATE($A3552,"C"),'05 APU'!$T:$AB,9,),0)</f>
        <v>0</v>
      </c>
      <c r="R3552" s="90">
        <f>IFERROR(VLOOKUP(CONCATENATE($A3552,"B"),'05 APU'!$T:$AB,9,),0)</f>
        <v>0</v>
      </c>
      <c r="S3552" s="90">
        <f>IFERROR(VLOOKUP(CONCATENATE($A3552,"A"),'05 APU'!$T:$AB,9,),0)</f>
        <v>0</v>
      </c>
    </row>
    <row r="3553" spans="1:19" x14ac:dyDescent="0.25">
      <c r="A3553" s="88">
        <v>3543</v>
      </c>
      <c r="B3553" s="347"/>
      <c r="C3553" s="348"/>
      <c r="D3553" s="89" t="str">
        <f>IFERROR(VLOOKUP(CONCATENATE($A3553,"T"),'05 APU'!$1:$1048576,3,),"")</f>
        <v/>
      </c>
      <c r="E3553" s="89" t="str">
        <f>IFERROR(VLOOKUP(CONCATENATE($A3553,"T2"),'05 APU'!$1:$1048576,3,),"")</f>
        <v/>
      </c>
      <c r="F3553" s="89" t="str">
        <f>IFERROR(VLOOKUP(CONCATENATE($A3553,"T3"),'05 APU'!$1:$1048576,3,),"")</f>
        <v/>
      </c>
      <c r="G3553" s="350"/>
      <c r="H3553" s="351"/>
      <c r="I3553" s="90">
        <f>IFERROR((VLOOKUP(CONCATENATE($A3553,"D"),'05 APU'!$1:$1048576,9,)),0)</f>
        <v>0</v>
      </c>
      <c r="J3553" s="90">
        <f t="shared" si="111"/>
        <v>0</v>
      </c>
      <c r="K3553" s="297" t="str">
        <f>IFERROR(VLOOKUP(CONCATENATE($A3553,"C"),'05 APU'!$1:$1048576,9,),"")</f>
        <v/>
      </c>
      <c r="L3553" s="297" t="str">
        <f>IFERROR(VLOOKUP(CONCATENATE($A3553,"B"),'05 APU'!$1:$1048576,9,),"")</f>
        <v/>
      </c>
      <c r="M3553" s="297" t="str">
        <f>IFERROR(VLOOKUP(CONCATENATE($A3553,"A"),'05 APU'!$1:$1048576,9,),"")</f>
        <v/>
      </c>
      <c r="N3553" s="86"/>
      <c r="O3553" s="90">
        <f>IFERROR(VLOOKUP(CONCATENATE($A3553,"D"),'05 APU'!$T:$AB,9,),0)</f>
        <v>0</v>
      </c>
      <c r="P3553" s="90">
        <f t="shared" si="112"/>
        <v>0</v>
      </c>
      <c r="Q3553" s="90">
        <f>IFERROR(VLOOKUP(CONCATENATE($A3553,"C"),'05 APU'!$T:$AB,9,),0)</f>
        <v>0</v>
      </c>
      <c r="R3553" s="90">
        <f>IFERROR(VLOOKUP(CONCATENATE($A3553,"B"),'05 APU'!$T:$AB,9,),0)</f>
        <v>0</v>
      </c>
      <c r="S3553" s="90">
        <f>IFERROR(VLOOKUP(CONCATENATE($A3553,"A"),'05 APU'!$T:$AB,9,),0)</f>
        <v>0</v>
      </c>
    </row>
    <row r="3554" spans="1:19" x14ac:dyDescent="0.25">
      <c r="A3554" s="88">
        <v>3544</v>
      </c>
      <c r="B3554" s="347"/>
      <c r="C3554" s="348"/>
      <c r="D3554" s="89" t="str">
        <f>IFERROR(VLOOKUP(CONCATENATE($A3554,"T"),'05 APU'!$1:$1048576,3,),"")</f>
        <v/>
      </c>
      <c r="E3554" s="89" t="str">
        <f>IFERROR(VLOOKUP(CONCATENATE($A3554,"T2"),'05 APU'!$1:$1048576,3,),"")</f>
        <v/>
      </c>
      <c r="F3554" s="89" t="str">
        <f>IFERROR(VLOOKUP(CONCATENATE($A3554,"T3"),'05 APU'!$1:$1048576,3,),"")</f>
        <v/>
      </c>
      <c r="G3554" s="350"/>
      <c r="H3554" s="351"/>
      <c r="I3554" s="90">
        <f>IFERROR((VLOOKUP(CONCATENATE($A3554,"D"),'05 APU'!$1:$1048576,9,)),0)</f>
        <v>0</v>
      </c>
      <c r="J3554" s="90">
        <f t="shared" si="111"/>
        <v>0</v>
      </c>
      <c r="K3554" s="297" t="str">
        <f>IFERROR(VLOOKUP(CONCATENATE($A3554,"C"),'05 APU'!$1:$1048576,9,),"")</f>
        <v/>
      </c>
      <c r="L3554" s="297" t="str">
        <f>IFERROR(VLOOKUP(CONCATENATE($A3554,"B"),'05 APU'!$1:$1048576,9,),"")</f>
        <v/>
      </c>
      <c r="M3554" s="297" t="str">
        <f>IFERROR(VLOOKUP(CONCATENATE($A3554,"A"),'05 APU'!$1:$1048576,9,),"")</f>
        <v/>
      </c>
      <c r="N3554" s="86"/>
      <c r="O3554" s="90">
        <f>IFERROR(VLOOKUP(CONCATENATE($A3554,"D"),'05 APU'!$T:$AB,9,),0)</f>
        <v>0</v>
      </c>
      <c r="P3554" s="90">
        <f t="shared" si="112"/>
        <v>0</v>
      </c>
      <c r="Q3554" s="90">
        <f>IFERROR(VLOOKUP(CONCATENATE($A3554,"C"),'05 APU'!$T:$AB,9,),0)</f>
        <v>0</v>
      </c>
      <c r="R3554" s="90">
        <f>IFERROR(VLOOKUP(CONCATENATE($A3554,"B"),'05 APU'!$T:$AB,9,),0)</f>
        <v>0</v>
      </c>
      <c r="S3554" s="90">
        <f>IFERROR(VLOOKUP(CONCATENATE($A3554,"A"),'05 APU'!$T:$AB,9,),0)</f>
        <v>0</v>
      </c>
    </row>
    <row r="3555" spans="1:19" x14ac:dyDescent="0.25">
      <c r="A3555" s="88">
        <v>3545</v>
      </c>
      <c r="B3555" s="347"/>
      <c r="C3555" s="348"/>
      <c r="D3555" s="89" t="str">
        <f>IFERROR(VLOOKUP(CONCATENATE($A3555,"T"),'05 APU'!$1:$1048576,3,),"")</f>
        <v/>
      </c>
      <c r="E3555" s="89" t="str">
        <f>IFERROR(VLOOKUP(CONCATENATE($A3555,"T2"),'05 APU'!$1:$1048576,3,),"")</f>
        <v/>
      </c>
      <c r="F3555" s="89" t="str">
        <f>IFERROR(VLOOKUP(CONCATENATE($A3555,"T3"),'05 APU'!$1:$1048576,3,),"")</f>
        <v/>
      </c>
      <c r="G3555" s="350"/>
      <c r="H3555" s="351"/>
      <c r="I3555" s="90">
        <f>IFERROR((VLOOKUP(CONCATENATE($A3555,"D"),'05 APU'!$1:$1048576,9,)),0)</f>
        <v>0</v>
      </c>
      <c r="J3555" s="90">
        <f t="shared" si="111"/>
        <v>0</v>
      </c>
      <c r="K3555" s="297" t="str">
        <f>IFERROR(VLOOKUP(CONCATENATE($A3555,"C"),'05 APU'!$1:$1048576,9,),"")</f>
        <v/>
      </c>
      <c r="L3555" s="297" t="str">
        <f>IFERROR(VLOOKUP(CONCATENATE($A3555,"B"),'05 APU'!$1:$1048576,9,),"")</f>
        <v/>
      </c>
      <c r="M3555" s="297" t="str">
        <f>IFERROR(VLOOKUP(CONCATENATE($A3555,"A"),'05 APU'!$1:$1048576,9,),"")</f>
        <v/>
      </c>
      <c r="N3555" s="86"/>
      <c r="O3555" s="90">
        <f>IFERROR(VLOOKUP(CONCATENATE($A3555,"D"),'05 APU'!$T:$AB,9,),0)</f>
        <v>0</v>
      </c>
      <c r="P3555" s="90">
        <f t="shared" si="112"/>
        <v>0</v>
      </c>
      <c r="Q3555" s="90">
        <f>IFERROR(VLOOKUP(CONCATENATE($A3555,"C"),'05 APU'!$T:$AB,9,),0)</f>
        <v>0</v>
      </c>
      <c r="R3555" s="90">
        <f>IFERROR(VLOOKUP(CONCATENATE($A3555,"B"),'05 APU'!$T:$AB,9,),0)</f>
        <v>0</v>
      </c>
      <c r="S3555" s="90">
        <f>IFERROR(VLOOKUP(CONCATENATE($A3555,"A"),'05 APU'!$T:$AB,9,),0)</f>
        <v>0</v>
      </c>
    </row>
    <row r="3556" spans="1:19" x14ac:dyDescent="0.25">
      <c r="A3556" s="88">
        <v>3546</v>
      </c>
      <c r="B3556" s="347"/>
      <c r="C3556" s="348"/>
      <c r="D3556" s="89" t="str">
        <f>IFERROR(VLOOKUP(CONCATENATE($A3556,"T"),'05 APU'!$1:$1048576,3,),"")</f>
        <v/>
      </c>
      <c r="E3556" s="89" t="str">
        <f>IFERROR(VLOOKUP(CONCATENATE($A3556,"T2"),'05 APU'!$1:$1048576,3,),"")</f>
        <v/>
      </c>
      <c r="F3556" s="89" t="str">
        <f>IFERROR(VLOOKUP(CONCATENATE($A3556,"T3"),'05 APU'!$1:$1048576,3,),"")</f>
        <v/>
      </c>
      <c r="G3556" s="350"/>
      <c r="H3556" s="351"/>
      <c r="I3556" s="90">
        <f>IFERROR((VLOOKUP(CONCATENATE($A3556,"D"),'05 APU'!$1:$1048576,9,)),0)</f>
        <v>0</v>
      </c>
      <c r="J3556" s="90">
        <f t="shared" si="111"/>
        <v>0</v>
      </c>
      <c r="K3556" s="297" t="str">
        <f>IFERROR(VLOOKUP(CONCATENATE($A3556,"C"),'05 APU'!$1:$1048576,9,),"")</f>
        <v/>
      </c>
      <c r="L3556" s="297" t="str">
        <f>IFERROR(VLOOKUP(CONCATENATE($A3556,"B"),'05 APU'!$1:$1048576,9,),"")</f>
        <v/>
      </c>
      <c r="M3556" s="297" t="str">
        <f>IFERROR(VLOOKUP(CONCATENATE($A3556,"A"),'05 APU'!$1:$1048576,9,),"")</f>
        <v/>
      </c>
      <c r="N3556" s="86"/>
      <c r="O3556" s="90">
        <f>IFERROR(VLOOKUP(CONCATENATE($A3556,"D"),'05 APU'!$T:$AB,9,),0)</f>
        <v>0</v>
      </c>
      <c r="P3556" s="90">
        <f t="shared" si="112"/>
        <v>0</v>
      </c>
      <c r="Q3556" s="90">
        <f>IFERROR(VLOOKUP(CONCATENATE($A3556,"C"),'05 APU'!$T:$AB,9,),0)</f>
        <v>0</v>
      </c>
      <c r="R3556" s="90">
        <f>IFERROR(VLOOKUP(CONCATENATE($A3556,"B"),'05 APU'!$T:$AB,9,),0)</f>
        <v>0</v>
      </c>
      <c r="S3556" s="90">
        <f>IFERROR(VLOOKUP(CONCATENATE($A3556,"A"),'05 APU'!$T:$AB,9,),0)</f>
        <v>0</v>
      </c>
    </row>
    <row r="3557" spans="1:19" x14ac:dyDescent="0.25">
      <c r="A3557" s="88">
        <v>3547</v>
      </c>
      <c r="B3557" s="347"/>
      <c r="C3557" s="348"/>
      <c r="D3557" s="89" t="str">
        <f>IFERROR(VLOOKUP(CONCATENATE($A3557,"T"),'05 APU'!$1:$1048576,3,),"")</f>
        <v/>
      </c>
      <c r="E3557" s="89" t="str">
        <f>IFERROR(VLOOKUP(CONCATENATE($A3557,"T2"),'05 APU'!$1:$1048576,3,),"")</f>
        <v/>
      </c>
      <c r="F3557" s="89" t="str">
        <f>IFERROR(VLOOKUP(CONCATENATE($A3557,"T3"),'05 APU'!$1:$1048576,3,),"")</f>
        <v/>
      </c>
      <c r="G3557" s="350"/>
      <c r="H3557" s="351"/>
      <c r="I3557" s="90">
        <f>IFERROR((VLOOKUP(CONCATENATE($A3557,"D"),'05 APU'!$1:$1048576,9,)),0)</f>
        <v>0</v>
      </c>
      <c r="J3557" s="90">
        <f t="shared" si="111"/>
        <v>0</v>
      </c>
      <c r="K3557" s="297" t="str">
        <f>IFERROR(VLOOKUP(CONCATENATE($A3557,"C"),'05 APU'!$1:$1048576,9,),"")</f>
        <v/>
      </c>
      <c r="L3557" s="297" t="str">
        <f>IFERROR(VLOOKUP(CONCATENATE($A3557,"B"),'05 APU'!$1:$1048576,9,),"")</f>
        <v/>
      </c>
      <c r="M3557" s="297" t="str">
        <f>IFERROR(VLOOKUP(CONCATENATE($A3557,"A"),'05 APU'!$1:$1048576,9,),"")</f>
        <v/>
      </c>
      <c r="N3557" s="86"/>
      <c r="O3557" s="90">
        <f>IFERROR(VLOOKUP(CONCATENATE($A3557,"D"),'05 APU'!$T:$AB,9,),0)</f>
        <v>0</v>
      </c>
      <c r="P3557" s="90">
        <f t="shared" si="112"/>
        <v>0</v>
      </c>
      <c r="Q3557" s="90">
        <f>IFERROR(VLOOKUP(CONCATENATE($A3557,"C"),'05 APU'!$T:$AB,9,),0)</f>
        <v>0</v>
      </c>
      <c r="R3557" s="90">
        <f>IFERROR(VLOOKUP(CONCATENATE($A3557,"B"),'05 APU'!$T:$AB,9,),0)</f>
        <v>0</v>
      </c>
      <c r="S3557" s="90">
        <f>IFERROR(VLOOKUP(CONCATENATE($A3557,"A"),'05 APU'!$T:$AB,9,),0)</f>
        <v>0</v>
      </c>
    </row>
    <row r="3558" spans="1:19" x14ac:dyDescent="0.25">
      <c r="A3558" s="88">
        <v>3548</v>
      </c>
      <c r="B3558" s="347"/>
      <c r="C3558" s="348"/>
      <c r="D3558" s="89" t="str">
        <f>IFERROR(VLOOKUP(CONCATENATE($A3558,"T"),'05 APU'!$1:$1048576,3,),"")</f>
        <v/>
      </c>
      <c r="E3558" s="89" t="str">
        <f>IFERROR(VLOOKUP(CONCATENATE($A3558,"T2"),'05 APU'!$1:$1048576,3,),"")</f>
        <v/>
      </c>
      <c r="F3558" s="89" t="str">
        <f>IFERROR(VLOOKUP(CONCATENATE($A3558,"T3"),'05 APU'!$1:$1048576,3,),"")</f>
        <v/>
      </c>
      <c r="G3558" s="350"/>
      <c r="H3558" s="351"/>
      <c r="I3558" s="90">
        <f>IFERROR((VLOOKUP(CONCATENATE($A3558,"D"),'05 APU'!$1:$1048576,9,)),0)</f>
        <v>0</v>
      </c>
      <c r="J3558" s="90">
        <f t="shared" si="111"/>
        <v>0</v>
      </c>
      <c r="K3558" s="297" t="str">
        <f>IFERROR(VLOOKUP(CONCATENATE($A3558,"C"),'05 APU'!$1:$1048576,9,),"")</f>
        <v/>
      </c>
      <c r="L3558" s="297" t="str">
        <f>IFERROR(VLOOKUP(CONCATENATE($A3558,"B"),'05 APU'!$1:$1048576,9,),"")</f>
        <v/>
      </c>
      <c r="M3558" s="297" t="str">
        <f>IFERROR(VLOOKUP(CONCATENATE($A3558,"A"),'05 APU'!$1:$1048576,9,),"")</f>
        <v/>
      </c>
      <c r="N3558" s="86"/>
      <c r="O3558" s="90">
        <f>IFERROR(VLOOKUP(CONCATENATE($A3558,"D"),'05 APU'!$T:$AB,9,),0)</f>
        <v>0</v>
      </c>
      <c r="P3558" s="90">
        <f t="shared" si="112"/>
        <v>0</v>
      </c>
      <c r="Q3558" s="90">
        <f>IFERROR(VLOOKUP(CONCATENATE($A3558,"C"),'05 APU'!$T:$AB,9,),0)</f>
        <v>0</v>
      </c>
      <c r="R3558" s="90">
        <f>IFERROR(VLOOKUP(CONCATENATE($A3558,"B"),'05 APU'!$T:$AB,9,),0)</f>
        <v>0</v>
      </c>
      <c r="S3558" s="90">
        <f>IFERROR(VLOOKUP(CONCATENATE($A3558,"A"),'05 APU'!$T:$AB,9,),0)</f>
        <v>0</v>
      </c>
    </row>
    <row r="3559" spans="1:19" x14ac:dyDescent="0.25">
      <c r="A3559" s="88">
        <v>3549</v>
      </c>
      <c r="B3559" s="347"/>
      <c r="C3559" s="348"/>
      <c r="D3559" s="89" t="str">
        <f>IFERROR(VLOOKUP(CONCATENATE($A3559,"T"),'05 APU'!$1:$1048576,3,),"")</f>
        <v/>
      </c>
      <c r="E3559" s="89" t="str">
        <f>IFERROR(VLOOKUP(CONCATENATE($A3559,"T2"),'05 APU'!$1:$1048576,3,),"")</f>
        <v/>
      </c>
      <c r="F3559" s="89" t="str">
        <f>IFERROR(VLOOKUP(CONCATENATE($A3559,"T3"),'05 APU'!$1:$1048576,3,),"")</f>
        <v/>
      </c>
      <c r="G3559" s="350"/>
      <c r="H3559" s="351"/>
      <c r="I3559" s="90">
        <f>IFERROR((VLOOKUP(CONCATENATE($A3559,"D"),'05 APU'!$1:$1048576,9,)),0)</f>
        <v>0</v>
      </c>
      <c r="J3559" s="90">
        <f t="shared" si="111"/>
        <v>0</v>
      </c>
      <c r="K3559" s="297" t="str">
        <f>IFERROR(VLOOKUP(CONCATENATE($A3559,"C"),'05 APU'!$1:$1048576,9,),"")</f>
        <v/>
      </c>
      <c r="L3559" s="297" t="str">
        <f>IFERROR(VLOOKUP(CONCATENATE($A3559,"B"),'05 APU'!$1:$1048576,9,),"")</f>
        <v/>
      </c>
      <c r="M3559" s="297" t="str">
        <f>IFERROR(VLOOKUP(CONCATENATE($A3559,"A"),'05 APU'!$1:$1048576,9,),"")</f>
        <v/>
      </c>
      <c r="N3559" s="86"/>
      <c r="O3559" s="90">
        <f>IFERROR(VLOOKUP(CONCATENATE($A3559,"D"),'05 APU'!$T:$AB,9,),0)</f>
        <v>0</v>
      </c>
      <c r="P3559" s="90">
        <f t="shared" si="112"/>
        <v>0</v>
      </c>
      <c r="Q3559" s="90">
        <f>IFERROR(VLOOKUP(CONCATENATE($A3559,"C"),'05 APU'!$T:$AB,9,),0)</f>
        <v>0</v>
      </c>
      <c r="R3559" s="90">
        <f>IFERROR(VLOOKUP(CONCATENATE($A3559,"B"),'05 APU'!$T:$AB,9,),0)</f>
        <v>0</v>
      </c>
      <c r="S3559" s="90">
        <f>IFERROR(VLOOKUP(CONCATENATE($A3559,"A"),'05 APU'!$T:$AB,9,),0)</f>
        <v>0</v>
      </c>
    </row>
    <row r="3560" spans="1:19" x14ac:dyDescent="0.25">
      <c r="A3560" s="88">
        <v>3550</v>
      </c>
      <c r="B3560" s="347"/>
      <c r="C3560" s="348"/>
      <c r="D3560" s="89" t="str">
        <f>IFERROR(VLOOKUP(CONCATENATE($A3560,"T"),'05 APU'!$1:$1048576,3,),"")</f>
        <v/>
      </c>
      <c r="E3560" s="89" t="str">
        <f>IFERROR(VLOOKUP(CONCATENATE($A3560,"T2"),'05 APU'!$1:$1048576,3,),"")</f>
        <v/>
      </c>
      <c r="F3560" s="89" t="str">
        <f>IFERROR(VLOOKUP(CONCATENATE($A3560,"T3"),'05 APU'!$1:$1048576,3,),"")</f>
        <v/>
      </c>
      <c r="G3560" s="350"/>
      <c r="H3560" s="351"/>
      <c r="I3560" s="90">
        <f>IFERROR((VLOOKUP(CONCATENATE($A3560,"D"),'05 APU'!$1:$1048576,9,)),0)</f>
        <v>0</v>
      </c>
      <c r="J3560" s="90">
        <f t="shared" si="111"/>
        <v>0</v>
      </c>
      <c r="K3560" s="297" t="str">
        <f>IFERROR(VLOOKUP(CONCATENATE($A3560,"C"),'05 APU'!$1:$1048576,9,),"")</f>
        <v/>
      </c>
      <c r="L3560" s="297" t="str">
        <f>IFERROR(VLOOKUP(CONCATENATE($A3560,"B"),'05 APU'!$1:$1048576,9,),"")</f>
        <v/>
      </c>
      <c r="M3560" s="297" t="str">
        <f>IFERROR(VLOOKUP(CONCATENATE($A3560,"A"),'05 APU'!$1:$1048576,9,),"")</f>
        <v/>
      </c>
      <c r="N3560" s="86"/>
      <c r="O3560" s="90">
        <f>IFERROR(VLOOKUP(CONCATENATE($A3560,"D"),'05 APU'!$T:$AB,9,),0)</f>
        <v>0</v>
      </c>
      <c r="P3560" s="90">
        <f t="shared" si="112"/>
        <v>0</v>
      </c>
      <c r="Q3560" s="90">
        <f>IFERROR(VLOOKUP(CONCATENATE($A3560,"C"),'05 APU'!$T:$AB,9,),0)</f>
        <v>0</v>
      </c>
      <c r="R3560" s="90">
        <f>IFERROR(VLOOKUP(CONCATENATE($A3560,"B"),'05 APU'!$T:$AB,9,),0)</f>
        <v>0</v>
      </c>
      <c r="S3560" s="90">
        <f>IFERROR(VLOOKUP(CONCATENATE($A3560,"A"),'05 APU'!$T:$AB,9,),0)</f>
        <v>0</v>
      </c>
    </row>
    <row r="3561" spans="1:19" x14ac:dyDescent="0.25">
      <c r="A3561" s="88">
        <v>3551</v>
      </c>
      <c r="B3561" s="347"/>
      <c r="C3561" s="348"/>
      <c r="D3561" s="89" t="str">
        <f>IFERROR(VLOOKUP(CONCATENATE($A3561,"T"),'05 APU'!$1:$1048576,3,),"")</f>
        <v/>
      </c>
      <c r="E3561" s="89" t="str">
        <f>IFERROR(VLOOKUP(CONCATENATE($A3561,"T2"),'05 APU'!$1:$1048576,3,),"")</f>
        <v/>
      </c>
      <c r="F3561" s="89" t="str">
        <f>IFERROR(VLOOKUP(CONCATENATE($A3561,"T3"),'05 APU'!$1:$1048576,3,),"")</f>
        <v/>
      </c>
      <c r="G3561" s="350"/>
      <c r="H3561" s="351"/>
      <c r="I3561" s="90">
        <f>IFERROR((VLOOKUP(CONCATENATE($A3561,"D"),'05 APU'!$1:$1048576,9,)),0)</f>
        <v>0</v>
      </c>
      <c r="J3561" s="90">
        <f t="shared" si="111"/>
        <v>0</v>
      </c>
      <c r="K3561" s="297" t="str">
        <f>IFERROR(VLOOKUP(CONCATENATE($A3561,"C"),'05 APU'!$1:$1048576,9,),"")</f>
        <v/>
      </c>
      <c r="L3561" s="297" t="str">
        <f>IFERROR(VLOOKUP(CONCATENATE($A3561,"B"),'05 APU'!$1:$1048576,9,),"")</f>
        <v/>
      </c>
      <c r="M3561" s="297" t="str">
        <f>IFERROR(VLOOKUP(CONCATENATE($A3561,"A"),'05 APU'!$1:$1048576,9,),"")</f>
        <v/>
      </c>
      <c r="N3561" s="86"/>
      <c r="O3561" s="90">
        <f>IFERROR(VLOOKUP(CONCATENATE($A3561,"D"),'05 APU'!$T:$AB,9,),0)</f>
        <v>0</v>
      </c>
      <c r="P3561" s="90">
        <f t="shared" si="112"/>
        <v>0</v>
      </c>
      <c r="Q3561" s="90">
        <f>IFERROR(VLOOKUP(CONCATENATE($A3561,"C"),'05 APU'!$T:$AB,9,),0)</f>
        <v>0</v>
      </c>
      <c r="R3561" s="90">
        <f>IFERROR(VLOOKUP(CONCATENATE($A3561,"B"),'05 APU'!$T:$AB,9,),0)</f>
        <v>0</v>
      </c>
      <c r="S3561" s="90">
        <f>IFERROR(VLOOKUP(CONCATENATE($A3561,"A"),'05 APU'!$T:$AB,9,),0)</f>
        <v>0</v>
      </c>
    </row>
    <row r="3562" spans="1:19" x14ac:dyDescent="0.25">
      <c r="A3562" s="88">
        <v>3552</v>
      </c>
      <c r="B3562" s="347"/>
      <c r="C3562" s="348"/>
      <c r="D3562" s="89" t="str">
        <f>IFERROR(VLOOKUP(CONCATENATE($A3562,"T"),'05 APU'!$1:$1048576,3,),"")</f>
        <v/>
      </c>
      <c r="E3562" s="89" t="str">
        <f>IFERROR(VLOOKUP(CONCATENATE($A3562,"T2"),'05 APU'!$1:$1048576,3,),"")</f>
        <v/>
      </c>
      <c r="F3562" s="89" t="str">
        <f>IFERROR(VLOOKUP(CONCATENATE($A3562,"T3"),'05 APU'!$1:$1048576,3,),"")</f>
        <v/>
      </c>
      <c r="G3562" s="350"/>
      <c r="H3562" s="351"/>
      <c r="I3562" s="90">
        <f>IFERROR((VLOOKUP(CONCATENATE($A3562,"D"),'05 APU'!$1:$1048576,9,)),0)</f>
        <v>0</v>
      </c>
      <c r="J3562" s="90">
        <f t="shared" si="111"/>
        <v>0</v>
      </c>
      <c r="K3562" s="297" t="str">
        <f>IFERROR(VLOOKUP(CONCATENATE($A3562,"C"),'05 APU'!$1:$1048576,9,),"")</f>
        <v/>
      </c>
      <c r="L3562" s="297" t="str">
        <f>IFERROR(VLOOKUP(CONCATENATE($A3562,"B"),'05 APU'!$1:$1048576,9,),"")</f>
        <v/>
      </c>
      <c r="M3562" s="297" t="str">
        <f>IFERROR(VLOOKUP(CONCATENATE($A3562,"A"),'05 APU'!$1:$1048576,9,),"")</f>
        <v/>
      </c>
      <c r="N3562" s="86"/>
      <c r="O3562" s="90">
        <f>IFERROR(VLOOKUP(CONCATENATE($A3562,"D"),'05 APU'!$T:$AB,9,),0)</f>
        <v>0</v>
      </c>
      <c r="P3562" s="90">
        <f t="shared" si="112"/>
        <v>0</v>
      </c>
      <c r="Q3562" s="90">
        <f>IFERROR(VLOOKUP(CONCATENATE($A3562,"C"),'05 APU'!$T:$AB,9,),0)</f>
        <v>0</v>
      </c>
      <c r="R3562" s="90">
        <f>IFERROR(VLOOKUP(CONCATENATE($A3562,"B"),'05 APU'!$T:$AB,9,),0)</f>
        <v>0</v>
      </c>
      <c r="S3562" s="90">
        <f>IFERROR(VLOOKUP(CONCATENATE($A3562,"A"),'05 APU'!$T:$AB,9,),0)</f>
        <v>0</v>
      </c>
    </row>
    <row r="3563" spans="1:19" x14ac:dyDescent="0.25">
      <c r="A3563" s="88">
        <v>3553</v>
      </c>
      <c r="B3563" s="347"/>
      <c r="C3563" s="348"/>
      <c r="D3563" s="89" t="str">
        <f>IFERROR(VLOOKUP(CONCATENATE($A3563,"T"),'05 APU'!$1:$1048576,3,),"")</f>
        <v/>
      </c>
      <c r="E3563" s="89" t="str">
        <f>IFERROR(VLOOKUP(CONCATENATE($A3563,"T2"),'05 APU'!$1:$1048576,3,),"")</f>
        <v/>
      </c>
      <c r="F3563" s="89" t="str">
        <f>IFERROR(VLOOKUP(CONCATENATE($A3563,"T3"),'05 APU'!$1:$1048576,3,),"")</f>
        <v/>
      </c>
      <c r="G3563" s="350"/>
      <c r="H3563" s="351"/>
      <c r="I3563" s="90">
        <f>IFERROR((VLOOKUP(CONCATENATE($A3563,"D"),'05 APU'!$1:$1048576,9,)),0)</f>
        <v>0</v>
      </c>
      <c r="J3563" s="90">
        <f t="shared" si="111"/>
        <v>0</v>
      </c>
      <c r="K3563" s="297" t="str">
        <f>IFERROR(VLOOKUP(CONCATENATE($A3563,"C"),'05 APU'!$1:$1048576,9,),"")</f>
        <v/>
      </c>
      <c r="L3563" s="297" t="str">
        <f>IFERROR(VLOOKUP(CONCATENATE($A3563,"B"),'05 APU'!$1:$1048576,9,),"")</f>
        <v/>
      </c>
      <c r="M3563" s="297" t="str">
        <f>IFERROR(VLOOKUP(CONCATENATE($A3563,"A"),'05 APU'!$1:$1048576,9,),"")</f>
        <v/>
      </c>
      <c r="N3563" s="86"/>
      <c r="O3563" s="90">
        <f>IFERROR(VLOOKUP(CONCATENATE($A3563,"D"),'05 APU'!$T:$AB,9,),0)</f>
        <v>0</v>
      </c>
      <c r="P3563" s="90">
        <f t="shared" si="112"/>
        <v>0</v>
      </c>
      <c r="Q3563" s="90">
        <f>IFERROR(VLOOKUP(CONCATENATE($A3563,"C"),'05 APU'!$T:$AB,9,),0)</f>
        <v>0</v>
      </c>
      <c r="R3563" s="90">
        <f>IFERROR(VLOOKUP(CONCATENATE($A3563,"B"),'05 APU'!$T:$AB,9,),0)</f>
        <v>0</v>
      </c>
      <c r="S3563" s="90">
        <f>IFERROR(VLOOKUP(CONCATENATE($A3563,"A"),'05 APU'!$T:$AB,9,),0)</f>
        <v>0</v>
      </c>
    </row>
    <row r="3564" spans="1:19" x14ac:dyDescent="0.25">
      <c r="A3564" s="88">
        <v>3554</v>
      </c>
      <c r="B3564" s="347"/>
      <c r="C3564" s="348"/>
      <c r="D3564" s="89" t="str">
        <f>IFERROR(VLOOKUP(CONCATENATE($A3564,"T"),'05 APU'!$1:$1048576,3,),"")</f>
        <v/>
      </c>
      <c r="E3564" s="89" t="str">
        <f>IFERROR(VLOOKUP(CONCATENATE($A3564,"T2"),'05 APU'!$1:$1048576,3,),"")</f>
        <v/>
      </c>
      <c r="F3564" s="89" t="str">
        <f>IFERROR(VLOOKUP(CONCATENATE($A3564,"T3"),'05 APU'!$1:$1048576,3,),"")</f>
        <v/>
      </c>
      <c r="G3564" s="350"/>
      <c r="H3564" s="351"/>
      <c r="I3564" s="90">
        <f>IFERROR((VLOOKUP(CONCATENATE($A3564,"D"),'05 APU'!$1:$1048576,9,)),0)</f>
        <v>0</v>
      </c>
      <c r="J3564" s="90">
        <f t="shared" si="111"/>
        <v>0</v>
      </c>
      <c r="K3564" s="297" t="str">
        <f>IFERROR(VLOOKUP(CONCATENATE($A3564,"C"),'05 APU'!$1:$1048576,9,),"")</f>
        <v/>
      </c>
      <c r="L3564" s="297" t="str">
        <f>IFERROR(VLOOKUP(CONCATENATE($A3564,"B"),'05 APU'!$1:$1048576,9,),"")</f>
        <v/>
      </c>
      <c r="M3564" s="297" t="str">
        <f>IFERROR(VLOOKUP(CONCATENATE($A3564,"A"),'05 APU'!$1:$1048576,9,),"")</f>
        <v/>
      </c>
      <c r="N3564" s="86"/>
      <c r="O3564" s="90">
        <f>IFERROR(VLOOKUP(CONCATENATE($A3564,"D"),'05 APU'!$T:$AB,9,),0)</f>
        <v>0</v>
      </c>
      <c r="P3564" s="90">
        <f t="shared" si="112"/>
        <v>0</v>
      </c>
      <c r="Q3564" s="90">
        <f>IFERROR(VLOOKUP(CONCATENATE($A3564,"C"),'05 APU'!$T:$AB,9,),0)</f>
        <v>0</v>
      </c>
      <c r="R3564" s="90">
        <f>IFERROR(VLOOKUP(CONCATENATE($A3564,"B"),'05 APU'!$T:$AB,9,),0)</f>
        <v>0</v>
      </c>
      <c r="S3564" s="90">
        <f>IFERROR(VLOOKUP(CONCATENATE($A3564,"A"),'05 APU'!$T:$AB,9,),0)</f>
        <v>0</v>
      </c>
    </row>
    <row r="3565" spans="1:19" x14ac:dyDescent="0.25">
      <c r="A3565" s="88">
        <v>3555</v>
      </c>
      <c r="B3565" s="347"/>
      <c r="C3565" s="348"/>
      <c r="D3565" s="89" t="str">
        <f>IFERROR(VLOOKUP(CONCATENATE($A3565,"T"),'05 APU'!$1:$1048576,3,),"")</f>
        <v/>
      </c>
      <c r="E3565" s="89" t="str">
        <f>IFERROR(VLOOKUP(CONCATENATE($A3565,"T2"),'05 APU'!$1:$1048576,3,),"")</f>
        <v/>
      </c>
      <c r="F3565" s="89" t="str">
        <f>IFERROR(VLOOKUP(CONCATENATE($A3565,"T3"),'05 APU'!$1:$1048576,3,),"")</f>
        <v/>
      </c>
      <c r="G3565" s="350"/>
      <c r="H3565" s="351"/>
      <c r="I3565" s="90">
        <f>IFERROR((VLOOKUP(CONCATENATE($A3565,"D"),'05 APU'!$1:$1048576,9,)),0)</f>
        <v>0</v>
      </c>
      <c r="J3565" s="90">
        <f t="shared" si="111"/>
        <v>0</v>
      </c>
      <c r="K3565" s="297" t="str">
        <f>IFERROR(VLOOKUP(CONCATENATE($A3565,"C"),'05 APU'!$1:$1048576,9,),"")</f>
        <v/>
      </c>
      <c r="L3565" s="297" t="str">
        <f>IFERROR(VLOOKUP(CONCATENATE($A3565,"B"),'05 APU'!$1:$1048576,9,),"")</f>
        <v/>
      </c>
      <c r="M3565" s="297" t="str">
        <f>IFERROR(VLOOKUP(CONCATENATE($A3565,"A"),'05 APU'!$1:$1048576,9,),"")</f>
        <v/>
      </c>
      <c r="N3565" s="86"/>
      <c r="O3565" s="90">
        <f>IFERROR(VLOOKUP(CONCATENATE($A3565,"D"),'05 APU'!$T:$AB,9,),0)</f>
        <v>0</v>
      </c>
      <c r="P3565" s="90">
        <f t="shared" si="112"/>
        <v>0</v>
      </c>
      <c r="Q3565" s="90">
        <f>IFERROR(VLOOKUP(CONCATENATE($A3565,"C"),'05 APU'!$T:$AB,9,),0)</f>
        <v>0</v>
      </c>
      <c r="R3565" s="90">
        <f>IFERROR(VLOOKUP(CONCATENATE($A3565,"B"),'05 APU'!$T:$AB,9,),0)</f>
        <v>0</v>
      </c>
      <c r="S3565" s="90">
        <f>IFERROR(VLOOKUP(CONCATENATE($A3565,"A"),'05 APU'!$T:$AB,9,),0)</f>
        <v>0</v>
      </c>
    </row>
    <row r="3566" spans="1:19" x14ac:dyDescent="0.25">
      <c r="A3566" s="88">
        <v>3556</v>
      </c>
      <c r="B3566" s="347"/>
      <c r="C3566" s="348"/>
      <c r="D3566" s="89" t="str">
        <f>IFERROR(VLOOKUP(CONCATENATE($A3566,"T"),'05 APU'!$1:$1048576,3,),"")</f>
        <v/>
      </c>
      <c r="E3566" s="89" t="str">
        <f>IFERROR(VLOOKUP(CONCATENATE($A3566,"T2"),'05 APU'!$1:$1048576,3,),"")</f>
        <v/>
      </c>
      <c r="F3566" s="89" t="str">
        <f>IFERROR(VLOOKUP(CONCATENATE($A3566,"T3"),'05 APU'!$1:$1048576,3,),"")</f>
        <v/>
      </c>
      <c r="G3566" s="350"/>
      <c r="H3566" s="351"/>
      <c r="I3566" s="90">
        <f>IFERROR((VLOOKUP(CONCATENATE($A3566,"D"),'05 APU'!$1:$1048576,9,)),0)</f>
        <v>0</v>
      </c>
      <c r="J3566" s="90">
        <f t="shared" si="111"/>
        <v>0</v>
      </c>
      <c r="K3566" s="297" t="str">
        <f>IFERROR(VLOOKUP(CONCATENATE($A3566,"C"),'05 APU'!$1:$1048576,9,),"")</f>
        <v/>
      </c>
      <c r="L3566" s="297" t="str">
        <f>IFERROR(VLOOKUP(CONCATENATE($A3566,"B"),'05 APU'!$1:$1048576,9,),"")</f>
        <v/>
      </c>
      <c r="M3566" s="297" t="str">
        <f>IFERROR(VLOOKUP(CONCATENATE($A3566,"A"),'05 APU'!$1:$1048576,9,),"")</f>
        <v/>
      </c>
      <c r="N3566" s="86"/>
      <c r="O3566" s="90">
        <f>IFERROR(VLOOKUP(CONCATENATE($A3566,"D"),'05 APU'!$T:$AB,9,),0)</f>
        <v>0</v>
      </c>
      <c r="P3566" s="90">
        <f t="shared" si="112"/>
        <v>0</v>
      </c>
      <c r="Q3566" s="90">
        <f>IFERROR(VLOOKUP(CONCATENATE($A3566,"C"),'05 APU'!$T:$AB,9,),0)</f>
        <v>0</v>
      </c>
      <c r="R3566" s="90">
        <f>IFERROR(VLOOKUP(CONCATENATE($A3566,"B"),'05 APU'!$T:$AB,9,),0)</f>
        <v>0</v>
      </c>
      <c r="S3566" s="90">
        <f>IFERROR(VLOOKUP(CONCATENATE($A3566,"A"),'05 APU'!$T:$AB,9,),0)</f>
        <v>0</v>
      </c>
    </row>
    <row r="3567" spans="1:19" x14ac:dyDescent="0.25">
      <c r="A3567" s="88">
        <v>3557</v>
      </c>
      <c r="B3567" s="347"/>
      <c r="C3567" s="348"/>
      <c r="D3567" s="89" t="str">
        <f>IFERROR(VLOOKUP(CONCATENATE($A3567,"T"),'05 APU'!$1:$1048576,3,),"")</f>
        <v/>
      </c>
      <c r="E3567" s="89" t="str">
        <f>IFERROR(VLOOKUP(CONCATENATE($A3567,"T2"),'05 APU'!$1:$1048576,3,),"")</f>
        <v/>
      </c>
      <c r="F3567" s="89" t="str">
        <f>IFERROR(VLOOKUP(CONCATENATE($A3567,"T3"),'05 APU'!$1:$1048576,3,),"")</f>
        <v/>
      </c>
      <c r="G3567" s="350"/>
      <c r="H3567" s="351"/>
      <c r="I3567" s="90">
        <f>IFERROR((VLOOKUP(CONCATENATE($A3567,"D"),'05 APU'!$1:$1048576,9,)),0)</f>
        <v>0</v>
      </c>
      <c r="J3567" s="90">
        <f t="shared" si="111"/>
        <v>0</v>
      </c>
      <c r="K3567" s="297" t="str">
        <f>IFERROR(VLOOKUP(CONCATENATE($A3567,"C"),'05 APU'!$1:$1048576,9,),"")</f>
        <v/>
      </c>
      <c r="L3567" s="297" t="str">
        <f>IFERROR(VLOOKUP(CONCATENATE($A3567,"B"),'05 APU'!$1:$1048576,9,),"")</f>
        <v/>
      </c>
      <c r="M3567" s="297" t="str">
        <f>IFERROR(VLOOKUP(CONCATENATE($A3567,"A"),'05 APU'!$1:$1048576,9,),"")</f>
        <v/>
      </c>
      <c r="N3567" s="86"/>
      <c r="O3567" s="90">
        <f>IFERROR(VLOOKUP(CONCATENATE($A3567,"D"),'05 APU'!$T:$AB,9,),0)</f>
        <v>0</v>
      </c>
      <c r="P3567" s="90">
        <f t="shared" si="112"/>
        <v>0</v>
      </c>
      <c r="Q3567" s="90">
        <f>IFERROR(VLOOKUP(CONCATENATE($A3567,"C"),'05 APU'!$T:$AB,9,),0)</f>
        <v>0</v>
      </c>
      <c r="R3567" s="90">
        <f>IFERROR(VLOOKUP(CONCATENATE($A3567,"B"),'05 APU'!$T:$AB,9,),0)</f>
        <v>0</v>
      </c>
      <c r="S3567" s="90">
        <f>IFERROR(VLOOKUP(CONCATENATE($A3567,"A"),'05 APU'!$T:$AB,9,),0)</f>
        <v>0</v>
      </c>
    </row>
    <row r="3568" spans="1:19" x14ac:dyDescent="0.25">
      <c r="A3568" s="88">
        <v>3558</v>
      </c>
      <c r="B3568" s="347"/>
      <c r="C3568" s="348"/>
      <c r="D3568" s="89" t="str">
        <f>IFERROR(VLOOKUP(CONCATENATE($A3568,"T"),'05 APU'!$1:$1048576,3,),"")</f>
        <v/>
      </c>
      <c r="E3568" s="89" t="str">
        <f>IFERROR(VLOOKUP(CONCATENATE($A3568,"T2"),'05 APU'!$1:$1048576,3,),"")</f>
        <v/>
      </c>
      <c r="F3568" s="89" t="str">
        <f>IFERROR(VLOOKUP(CONCATENATE($A3568,"T3"),'05 APU'!$1:$1048576,3,),"")</f>
        <v/>
      </c>
      <c r="G3568" s="350"/>
      <c r="H3568" s="351"/>
      <c r="I3568" s="90">
        <f>IFERROR((VLOOKUP(CONCATENATE($A3568,"D"),'05 APU'!$1:$1048576,9,)),0)</f>
        <v>0</v>
      </c>
      <c r="J3568" s="90">
        <f t="shared" si="111"/>
        <v>0</v>
      </c>
      <c r="K3568" s="297" t="str">
        <f>IFERROR(VLOOKUP(CONCATENATE($A3568,"C"),'05 APU'!$1:$1048576,9,),"")</f>
        <v/>
      </c>
      <c r="L3568" s="297" t="str">
        <f>IFERROR(VLOOKUP(CONCATENATE($A3568,"B"),'05 APU'!$1:$1048576,9,),"")</f>
        <v/>
      </c>
      <c r="M3568" s="297" t="str">
        <f>IFERROR(VLOOKUP(CONCATENATE($A3568,"A"),'05 APU'!$1:$1048576,9,),"")</f>
        <v/>
      </c>
      <c r="N3568" s="86"/>
      <c r="O3568" s="90">
        <f>IFERROR(VLOOKUP(CONCATENATE($A3568,"D"),'05 APU'!$T:$AB,9,),0)</f>
        <v>0</v>
      </c>
      <c r="P3568" s="90">
        <f t="shared" si="112"/>
        <v>0</v>
      </c>
      <c r="Q3568" s="90">
        <f>IFERROR(VLOOKUP(CONCATENATE($A3568,"C"),'05 APU'!$T:$AB,9,),0)</f>
        <v>0</v>
      </c>
      <c r="R3568" s="90">
        <f>IFERROR(VLOOKUP(CONCATENATE($A3568,"B"),'05 APU'!$T:$AB,9,),0)</f>
        <v>0</v>
      </c>
      <c r="S3568" s="90">
        <f>IFERROR(VLOOKUP(CONCATENATE($A3568,"A"),'05 APU'!$T:$AB,9,),0)</f>
        <v>0</v>
      </c>
    </row>
    <row r="3569" spans="1:19" x14ac:dyDescent="0.25">
      <c r="A3569" s="88">
        <v>3559</v>
      </c>
      <c r="B3569" s="347"/>
      <c r="C3569" s="348"/>
      <c r="D3569" s="89" t="str">
        <f>IFERROR(VLOOKUP(CONCATENATE($A3569,"T"),'05 APU'!$1:$1048576,3,),"")</f>
        <v/>
      </c>
      <c r="E3569" s="89" t="str">
        <f>IFERROR(VLOOKUP(CONCATENATE($A3569,"T2"),'05 APU'!$1:$1048576,3,),"")</f>
        <v/>
      </c>
      <c r="F3569" s="89" t="str">
        <f>IFERROR(VLOOKUP(CONCATENATE($A3569,"T3"),'05 APU'!$1:$1048576,3,),"")</f>
        <v/>
      </c>
      <c r="G3569" s="350"/>
      <c r="H3569" s="351"/>
      <c r="I3569" s="90">
        <f>IFERROR((VLOOKUP(CONCATENATE($A3569,"D"),'05 APU'!$1:$1048576,9,)),0)</f>
        <v>0</v>
      </c>
      <c r="J3569" s="90">
        <f t="shared" si="111"/>
        <v>0</v>
      </c>
      <c r="K3569" s="297" t="str">
        <f>IFERROR(VLOOKUP(CONCATENATE($A3569,"C"),'05 APU'!$1:$1048576,9,),"")</f>
        <v/>
      </c>
      <c r="L3569" s="297" t="str">
        <f>IFERROR(VLOOKUP(CONCATENATE($A3569,"B"),'05 APU'!$1:$1048576,9,),"")</f>
        <v/>
      </c>
      <c r="M3569" s="297" t="str">
        <f>IFERROR(VLOOKUP(CONCATENATE($A3569,"A"),'05 APU'!$1:$1048576,9,),"")</f>
        <v/>
      </c>
      <c r="N3569" s="86"/>
      <c r="O3569" s="90">
        <f>IFERROR(VLOOKUP(CONCATENATE($A3569,"D"),'05 APU'!$T:$AB,9,),0)</f>
        <v>0</v>
      </c>
      <c r="P3569" s="90">
        <f t="shared" si="112"/>
        <v>0</v>
      </c>
      <c r="Q3569" s="90">
        <f>IFERROR(VLOOKUP(CONCATENATE($A3569,"C"),'05 APU'!$T:$AB,9,),0)</f>
        <v>0</v>
      </c>
      <c r="R3569" s="90">
        <f>IFERROR(VLOOKUP(CONCATENATE($A3569,"B"),'05 APU'!$T:$AB,9,),0)</f>
        <v>0</v>
      </c>
      <c r="S3569" s="90">
        <f>IFERROR(VLOOKUP(CONCATENATE($A3569,"A"),'05 APU'!$T:$AB,9,),0)</f>
        <v>0</v>
      </c>
    </row>
    <row r="3570" spans="1:19" x14ac:dyDescent="0.25">
      <c r="A3570" s="88">
        <v>3560</v>
      </c>
      <c r="B3570" s="347"/>
      <c r="C3570" s="348"/>
      <c r="D3570" s="89" t="str">
        <f>IFERROR(VLOOKUP(CONCATENATE($A3570,"T"),'05 APU'!$1:$1048576,3,),"")</f>
        <v/>
      </c>
      <c r="E3570" s="89" t="str">
        <f>IFERROR(VLOOKUP(CONCATENATE($A3570,"T2"),'05 APU'!$1:$1048576,3,),"")</f>
        <v/>
      </c>
      <c r="F3570" s="89" t="str">
        <f>IFERROR(VLOOKUP(CONCATENATE($A3570,"T3"),'05 APU'!$1:$1048576,3,),"")</f>
        <v/>
      </c>
      <c r="G3570" s="350"/>
      <c r="H3570" s="351"/>
      <c r="I3570" s="90">
        <f>IFERROR((VLOOKUP(CONCATENATE($A3570,"D"),'05 APU'!$1:$1048576,9,)),0)</f>
        <v>0</v>
      </c>
      <c r="J3570" s="90">
        <f t="shared" si="111"/>
        <v>0</v>
      </c>
      <c r="K3570" s="297" t="str">
        <f>IFERROR(VLOOKUP(CONCATENATE($A3570,"C"),'05 APU'!$1:$1048576,9,),"")</f>
        <v/>
      </c>
      <c r="L3570" s="297" t="str">
        <f>IFERROR(VLOOKUP(CONCATENATE($A3570,"B"),'05 APU'!$1:$1048576,9,),"")</f>
        <v/>
      </c>
      <c r="M3570" s="297" t="str">
        <f>IFERROR(VLOOKUP(CONCATENATE($A3570,"A"),'05 APU'!$1:$1048576,9,),"")</f>
        <v/>
      </c>
      <c r="N3570" s="86"/>
      <c r="O3570" s="90">
        <f>IFERROR(VLOOKUP(CONCATENATE($A3570,"D"),'05 APU'!$T:$AB,9,),0)</f>
        <v>0</v>
      </c>
      <c r="P3570" s="90">
        <f t="shared" si="112"/>
        <v>0</v>
      </c>
      <c r="Q3570" s="90">
        <f>IFERROR(VLOOKUP(CONCATENATE($A3570,"C"),'05 APU'!$T:$AB,9,),0)</f>
        <v>0</v>
      </c>
      <c r="R3570" s="90">
        <f>IFERROR(VLOOKUP(CONCATENATE($A3570,"B"),'05 APU'!$T:$AB,9,),0)</f>
        <v>0</v>
      </c>
      <c r="S3570" s="90">
        <f>IFERROR(VLOOKUP(CONCATENATE($A3570,"A"),'05 APU'!$T:$AB,9,),0)</f>
        <v>0</v>
      </c>
    </row>
    <row r="3571" spans="1:19" x14ac:dyDescent="0.25">
      <c r="A3571" s="88">
        <v>3561</v>
      </c>
      <c r="B3571" s="347"/>
      <c r="C3571" s="348"/>
      <c r="D3571" s="89" t="str">
        <f>IFERROR(VLOOKUP(CONCATENATE($A3571,"T"),'05 APU'!$1:$1048576,3,),"")</f>
        <v/>
      </c>
      <c r="E3571" s="89" t="str">
        <f>IFERROR(VLOOKUP(CONCATENATE($A3571,"T2"),'05 APU'!$1:$1048576,3,),"")</f>
        <v/>
      </c>
      <c r="F3571" s="89" t="str">
        <f>IFERROR(VLOOKUP(CONCATENATE($A3571,"T3"),'05 APU'!$1:$1048576,3,),"")</f>
        <v/>
      </c>
      <c r="G3571" s="350"/>
      <c r="H3571" s="351"/>
      <c r="I3571" s="90">
        <f>IFERROR((VLOOKUP(CONCATENATE($A3571,"D"),'05 APU'!$1:$1048576,9,)),0)</f>
        <v>0</v>
      </c>
      <c r="J3571" s="90">
        <f t="shared" ref="J3571:J3634" si="113">IFERROR(I3571*H3571,0)</f>
        <v>0</v>
      </c>
      <c r="K3571" s="297" t="str">
        <f>IFERROR(VLOOKUP(CONCATENATE($A3571,"C"),'05 APU'!$1:$1048576,9,),"")</f>
        <v/>
      </c>
      <c r="L3571" s="297" t="str">
        <f>IFERROR(VLOOKUP(CONCATENATE($A3571,"B"),'05 APU'!$1:$1048576,9,),"")</f>
        <v/>
      </c>
      <c r="M3571" s="297" t="str">
        <f>IFERROR(VLOOKUP(CONCATENATE($A3571,"A"),'05 APU'!$1:$1048576,9,),"")</f>
        <v/>
      </c>
      <c r="N3571" s="86"/>
      <c r="O3571" s="90">
        <f>IFERROR(VLOOKUP(CONCATENATE($A3571,"D"),'05 APU'!$T:$AB,9,),0)</f>
        <v>0</v>
      </c>
      <c r="P3571" s="90">
        <f t="shared" si="112"/>
        <v>0</v>
      </c>
      <c r="Q3571" s="90">
        <f>IFERROR(VLOOKUP(CONCATENATE($A3571,"C"),'05 APU'!$T:$AB,9,),0)</f>
        <v>0</v>
      </c>
      <c r="R3571" s="90">
        <f>IFERROR(VLOOKUP(CONCATENATE($A3571,"B"),'05 APU'!$T:$AB,9,),0)</f>
        <v>0</v>
      </c>
      <c r="S3571" s="90">
        <f>IFERROR(VLOOKUP(CONCATENATE($A3571,"A"),'05 APU'!$T:$AB,9,),0)</f>
        <v>0</v>
      </c>
    </row>
    <row r="3572" spans="1:19" x14ac:dyDescent="0.25">
      <c r="A3572" s="88">
        <v>3562</v>
      </c>
      <c r="B3572" s="347"/>
      <c r="C3572" s="348"/>
      <c r="D3572" s="89" t="str">
        <f>IFERROR(VLOOKUP(CONCATENATE($A3572,"T"),'05 APU'!$1:$1048576,3,),"")</f>
        <v/>
      </c>
      <c r="E3572" s="89" t="str">
        <f>IFERROR(VLOOKUP(CONCATENATE($A3572,"T2"),'05 APU'!$1:$1048576,3,),"")</f>
        <v/>
      </c>
      <c r="F3572" s="89" t="str">
        <f>IFERROR(VLOOKUP(CONCATENATE($A3572,"T3"),'05 APU'!$1:$1048576,3,),"")</f>
        <v/>
      </c>
      <c r="G3572" s="350"/>
      <c r="H3572" s="351"/>
      <c r="I3572" s="90">
        <f>IFERROR((VLOOKUP(CONCATENATE($A3572,"D"),'05 APU'!$1:$1048576,9,)),0)</f>
        <v>0</v>
      </c>
      <c r="J3572" s="90">
        <f t="shared" si="113"/>
        <v>0</v>
      </c>
      <c r="K3572" s="297" t="str">
        <f>IFERROR(VLOOKUP(CONCATENATE($A3572,"C"),'05 APU'!$1:$1048576,9,),"")</f>
        <v/>
      </c>
      <c r="L3572" s="297" t="str">
        <f>IFERROR(VLOOKUP(CONCATENATE($A3572,"B"),'05 APU'!$1:$1048576,9,),"")</f>
        <v/>
      </c>
      <c r="M3572" s="297" t="str">
        <f>IFERROR(VLOOKUP(CONCATENATE($A3572,"A"),'05 APU'!$1:$1048576,9,),"")</f>
        <v/>
      </c>
      <c r="N3572" s="86"/>
      <c r="O3572" s="90">
        <f>IFERROR(VLOOKUP(CONCATENATE($A3572,"D"),'05 APU'!$T:$AB,9,),0)</f>
        <v>0</v>
      </c>
      <c r="P3572" s="90">
        <f t="shared" si="112"/>
        <v>0</v>
      </c>
      <c r="Q3572" s="90">
        <f>IFERROR(VLOOKUP(CONCATENATE($A3572,"C"),'05 APU'!$T:$AB,9,),0)</f>
        <v>0</v>
      </c>
      <c r="R3572" s="90">
        <f>IFERROR(VLOOKUP(CONCATENATE($A3572,"B"),'05 APU'!$T:$AB,9,),0)</f>
        <v>0</v>
      </c>
      <c r="S3572" s="90">
        <f>IFERROR(VLOOKUP(CONCATENATE($A3572,"A"),'05 APU'!$T:$AB,9,),0)</f>
        <v>0</v>
      </c>
    </row>
    <row r="3573" spans="1:19" x14ac:dyDescent="0.25">
      <c r="A3573" s="88">
        <v>3563</v>
      </c>
      <c r="B3573" s="347"/>
      <c r="C3573" s="348"/>
      <c r="D3573" s="89" t="str">
        <f>IFERROR(VLOOKUP(CONCATENATE($A3573,"T"),'05 APU'!$1:$1048576,3,),"")</f>
        <v/>
      </c>
      <c r="E3573" s="89" t="str">
        <f>IFERROR(VLOOKUP(CONCATENATE($A3573,"T2"),'05 APU'!$1:$1048576,3,),"")</f>
        <v/>
      </c>
      <c r="F3573" s="89" t="str">
        <f>IFERROR(VLOOKUP(CONCATENATE($A3573,"T3"),'05 APU'!$1:$1048576,3,),"")</f>
        <v/>
      </c>
      <c r="G3573" s="350"/>
      <c r="H3573" s="351"/>
      <c r="I3573" s="90">
        <f>IFERROR((VLOOKUP(CONCATENATE($A3573,"D"),'05 APU'!$1:$1048576,9,)),0)</f>
        <v>0</v>
      </c>
      <c r="J3573" s="90">
        <f t="shared" si="113"/>
        <v>0</v>
      </c>
      <c r="K3573" s="297" t="str">
        <f>IFERROR(VLOOKUP(CONCATENATE($A3573,"C"),'05 APU'!$1:$1048576,9,),"")</f>
        <v/>
      </c>
      <c r="L3573" s="297" t="str">
        <f>IFERROR(VLOOKUP(CONCATENATE($A3573,"B"),'05 APU'!$1:$1048576,9,),"")</f>
        <v/>
      </c>
      <c r="M3573" s="297" t="str">
        <f>IFERROR(VLOOKUP(CONCATENATE($A3573,"A"),'05 APU'!$1:$1048576,9,),"")</f>
        <v/>
      </c>
      <c r="N3573" s="86"/>
      <c r="O3573" s="90">
        <f>IFERROR(VLOOKUP(CONCATENATE($A3573,"D"),'05 APU'!$T:$AB,9,),0)</f>
        <v>0</v>
      </c>
      <c r="P3573" s="90">
        <f t="shared" si="112"/>
        <v>0</v>
      </c>
      <c r="Q3573" s="90">
        <f>IFERROR(VLOOKUP(CONCATENATE($A3573,"C"),'05 APU'!$T:$AB,9,),0)</f>
        <v>0</v>
      </c>
      <c r="R3573" s="90">
        <f>IFERROR(VLOOKUP(CONCATENATE($A3573,"B"),'05 APU'!$T:$AB,9,),0)</f>
        <v>0</v>
      </c>
      <c r="S3573" s="90">
        <f>IFERROR(VLOOKUP(CONCATENATE($A3573,"A"),'05 APU'!$T:$AB,9,),0)</f>
        <v>0</v>
      </c>
    </row>
    <row r="3574" spans="1:19" x14ac:dyDescent="0.25">
      <c r="A3574" s="88">
        <v>3564</v>
      </c>
      <c r="B3574" s="347"/>
      <c r="C3574" s="348"/>
      <c r="D3574" s="89" t="str">
        <f>IFERROR(VLOOKUP(CONCATENATE($A3574,"T"),'05 APU'!$1:$1048576,3,),"")</f>
        <v/>
      </c>
      <c r="E3574" s="89" t="str">
        <f>IFERROR(VLOOKUP(CONCATENATE($A3574,"T2"),'05 APU'!$1:$1048576,3,),"")</f>
        <v/>
      </c>
      <c r="F3574" s="89" t="str">
        <f>IFERROR(VLOOKUP(CONCATENATE($A3574,"T3"),'05 APU'!$1:$1048576,3,),"")</f>
        <v/>
      </c>
      <c r="G3574" s="350"/>
      <c r="H3574" s="351"/>
      <c r="I3574" s="90">
        <f>IFERROR((VLOOKUP(CONCATENATE($A3574,"D"),'05 APU'!$1:$1048576,9,)),0)</f>
        <v>0</v>
      </c>
      <c r="J3574" s="90">
        <f t="shared" si="113"/>
        <v>0</v>
      </c>
      <c r="K3574" s="297" t="str">
        <f>IFERROR(VLOOKUP(CONCATENATE($A3574,"C"),'05 APU'!$1:$1048576,9,),"")</f>
        <v/>
      </c>
      <c r="L3574" s="297" t="str">
        <f>IFERROR(VLOOKUP(CONCATENATE($A3574,"B"),'05 APU'!$1:$1048576,9,),"")</f>
        <v/>
      </c>
      <c r="M3574" s="297" t="str">
        <f>IFERROR(VLOOKUP(CONCATENATE($A3574,"A"),'05 APU'!$1:$1048576,9,),"")</f>
        <v/>
      </c>
      <c r="N3574" s="86"/>
      <c r="O3574" s="90">
        <f>IFERROR(VLOOKUP(CONCATENATE($A3574,"D"),'05 APU'!$T:$AB,9,),0)</f>
        <v>0</v>
      </c>
      <c r="P3574" s="90">
        <f t="shared" si="112"/>
        <v>0</v>
      </c>
      <c r="Q3574" s="90">
        <f>IFERROR(VLOOKUP(CONCATENATE($A3574,"C"),'05 APU'!$T:$AB,9,),0)</f>
        <v>0</v>
      </c>
      <c r="R3574" s="90">
        <f>IFERROR(VLOOKUP(CONCATENATE($A3574,"B"),'05 APU'!$T:$AB,9,),0)</f>
        <v>0</v>
      </c>
      <c r="S3574" s="90">
        <f>IFERROR(VLOOKUP(CONCATENATE($A3574,"A"),'05 APU'!$T:$AB,9,),0)</f>
        <v>0</v>
      </c>
    </row>
    <row r="3575" spans="1:19" x14ac:dyDescent="0.25">
      <c r="A3575" s="88">
        <v>3565</v>
      </c>
      <c r="B3575" s="347"/>
      <c r="C3575" s="348"/>
      <c r="D3575" s="89" t="str">
        <f>IFERROR(VLOOKUP(CONCATENATE($A3575,"T"),'05 APU'!$1:$1048576,3,),"")</f>
        <v/>
      </c>
      <c r="E3575" s="89" t="str">
        <f>IFERROR(VLOOKUP(CONCATENATE($A3575,"T2"),'05 APU'!$1:$1048576,3,),"")</f>
        <v/>
      </c>
      <c r="F3575" s="89" t="str">
        <f>IFERROR(VLOOKUP(CONCATENATE($A3575,"T3"),'05 APU'!$1:$1048576,3,),"")</f>
        <v/>
      </c>
      <c r="G3575" s="350"/>
      <c r="H3575" s="351"/>
      <c r="I3575" s="90">
        <f>IFERROR((VLOOKUP(CONCATENATE($A3575,"D"),'05 APU'!$1:$1048576,9,)),0)</f>
        <v>0</v>
      </c>
      <c r="J3575" s="90">
        <f t="shared" si="113"/>
        <v>0</v>
      </c>
      <c r="K3575" s="297" t="str">
        <f>IFERROR(VLOOKUP(CONCATENATE($A3575,"C"),'05 APU'!$1:$1048576,9,),"")</f>
        <v/>
      </c>
      <c r="L3575" s="297" t="str">
        <f>IFERROR(VLOOKUP(CONCATENATE($A3575,"B"),'05 APU'!$1:$1048576,9,),"")</f>
        <v/>
      </c>
      <c r="M3575" s="297" t="str">
        <f>IFERROR(VLOOKUP(CONCATENATE($A3575,"A"),'05 APU'!$1:$1048576,9,),"")</f>
        <v/>
      </c>
      <c r="N3575" s="86"/>
      <c r="O3575" s="90">
        <f>IFERROR(VLOOKUP(CONCATENATE($A3575,"D"),'05 APU'!$T:$AB,9,),0)</f>
        <v>0</v>
      </c>
      <c r="P3575" s="90">
        <f t="shared" si="112"/>
        <v>0</v>
      </c>
      <c r="Q3575" s="90">
        <f>IFERROR(VLOOKUP(CONCATENATE($A3575,"C"),'05 APU'!$T:$AB,9,),0)</f>
        <v>0</v>
      </c>
      <c r="R3575" s="90">
        <f>IFERROR(VLOOKUP(CONCATENATE($A3575,"B"),'05 APU'!$T:$AB,9,),0)</f>
        <v>0</v>
      </c>
      <c r="S3575" s="90">
        <f>IFERROR(VLOOKUP(CONCATENATE($A3575,"A"),'05 APU'!$T:$AB,9,),0)</f>
        <v>0</v>
      </c>
    </row>
    <row r="3576" spans="1:19" x14ac:dyDescent="0.25">
      <c r="A3576" s="88">
        <v>3566</v>
      </c>
      <c r="B3576" s="347"/>
      <c r="C3576" s="348"/>
      <c r="D3576" s="89" t="str">
        <f>IFERROR(VLOOKUP(CONCATENATE($A3576,"T"),'05 APU'!$1:$1048576,3,),"")</f>
        <v/>
      </c>
      <c r="E3576" s="89" t="str">
        <f>IFERROR(VLOOKUP(CONCATENATE($A3576,"T2"),'05 APU'!$1:$1048576,3,),"")</f>
        <v/>
      </c>
      <c r="F3576" s="89" t="str">
        <f>IFERROR(VLOOKUP(CONCATENATE($A3576,"T3"),'05 APU'!$1:$1048576,3,),"")</f>
        <v/>
      </c>
      <c r="G3576" s="350"/>
      <c r="H3576" s="351"/>
      <c r="I3576" s="90">
        <f>IFERROR((VLOOKUP(CONCATENATE($A3576,"D"),'05 APU'!$1:$1048576,9,)),0)</f>
        <v>0</v>
      </c>
      <c r="J3576" s="90">
        <f t="shared" si="113"/>
        <v>0</v>
      </c>
      <c r="K3576" s="297" t="str">
        <f>IFERROR(VLOOKUP(CONCATENATE($A3576,"C"),'05 APU'!$1:$1048576,9,),"")</f>
        <v/>
      </c>
      <c r="L3576" s="297" t="str">
        <f>IFERROR(VLOOKUP(CONCATENATE($A3576,"B"),'05 APU'!$1:$1048576,9,),"")</f>
        <v/>
      </c>
      <c r="M3576" s="297" t="str">
        <f>IFERROR(VLOOKUP(CONCATENATE($A3576,"A"),'05 APU'!$1:$1048576,9,),"")</f>
        <v/>
      </c>
      <c r="N3576" s="86"/>
      <c r="O3576" s="90">
        <f>IFERROR(VLOOKUP(CONCATENATE($A3576,"D"),'05 APU'!$T:$AB,9,),0)</f>
        <v>0</v>
      </c>
      <c r="P3576" s="90">
        <f t="shared" si="112"/>
        <v>0</v>
      </c>
      <c r="Q3576" s="90">
        <f>IFERROR(VLOOKUP(CONCATENATE($A3576,"C"),'05 APU'!$T:$AB,9,),0)</f>
        <v>0</v>
      </c>
      <c r="R3576" s="90">
        <f>IFERROR(VLOOKUP(CONCATENATE($A3576,"B"),'05 APU'!$T:$AB,9,),0)</f>
        <v>0</v>
      </c>
      <c r="S3576" s="90">
        <f>IFERROR(VLOOKUP(CONCATENATE($A3576,"A"),'05 APU'!$T:$AB,9,),0)</f>
        <v>0</v>
      </c>
    </row>
    <row r="3577" spans="1:19" x14ac:dyDescent="0.25">
      <c r="A3577" s="88">
        <v>3567</v>
      </c>
      <c r="B3577" s="347"/>
      <c r="C3577" s="348"/>
      <c r="D3577" s="89" t="str">
        <f>IFERROR(VLOOKUP(CONCATENATE($A3577,"T"),'05 APU'!$1:$1048576,3,),"")</f>
        <v/>
      </c>
      <c r="E3577" s="89" t="str">
        <f>IFERROR(VLOOKUP(CONCATENATE($A3577,"T2"),'05 APU'!$1:$1048576,3,),"")</f>
        <v/>
      </c>
      <c r="F3577" s="89" t="str">
        <f>IFERROR(VLOOKUP(CONCATENATE($A3577,"T3"),'05 APU'!$1:$1048576,3,),"")</f>
        <v/>
      </c>
      <c r="G3577" s="350"/>
      <c r="H3577" s="351"/>
      <c r="I3577" s="90">
        <f>IFERROR((VLOOKUP(CONCATENATE($A3577,"D"),'05 APU'!$1:$1048576,9,)),0)</f>
        <v>0</v>
      </c>
      <c r="J3577" s="90">
        <f t="shared" si="113"/>
        <v>0</v>
      </c>
      <c r="K3577" s="297" t="str">
        <f>IFERROR(VLOOKUP(CONCATENATE($A3577,"C"),'05 APU'!$1:$1048576,9,),"")</f>
        <v/>
      </c>
      <c r="L3577" s="297" t="str">
        <f>IFERROR(VLOOKUP(CONCATENATE($A3577,"B"),'05 APU'!$1:$1048576,9,),"")</f>
        <v/>
      </c>
      <c r="M3577" s="297" t="str">
        <f>IFERROR(VLOOKUP(CONCATENATE($A3577,"A"),'05 APU'!$1:$1048576,9,),"")</f>
        <v/>
      </c>
      <c r="N3577" s="86"/>
      <c r="O3577" s="90">
        <f>IFERROR(VLOOKUP(CONCATENATE($A3577,"D"),'05 APU'!$T:$AB,9,),0)</f>
        <v>0</v>
      </c>
      <c r="P3577" s="90">
        <f t="shared" si="112"/>
        <v>0</v>
      </c>
      <c r="Q3577" s="90">
        <f>IFERROR(VLOOKUP(CONCATENATE($A3577,"C"),'05 APU'!$T:$AB,9,),0)</f>
        <v>0</v>
      </c>
      <c r="R3577" s="90">
        <f>IFERROR(VLOOKUP(CONCATENATE($A3577,"B"),'05 APU'!$T:$AB,9,),0)</f>
        <v>0</v>
      </c>
      <c r="S3577" s="90">
        <f>IFERROR(VLOOKUP(CONCATENATE($A3577,"A"),'05 APU'!$T:$AB,9,),0)</f>
        <v>0</v>
      </c>
    </row>
    <row r="3578" spans="1:19" x14ac:dyDescent="0.25">
      <c r="A3578" s="88">
        <v>3568</v>
      </c>
      <c r="B3578" s="347"/>
      <c r="C3578" s="348"/>
      <c r="D3578" s="89" t="str">
        <f>IFERROR(VLOOKUP(CONCATENATE($A3578,"T"),'05 APU'!$1:$1048576,3,),"")</f>
        <v/>
      </c>
      <c r="E3578" s="89" t="str">
        <f>IFERROR(VLOOKUP(CONCATENATE($A3578,"T2"),'05 APU'!$1:$1048576,3,),"")</f>
        <v/>
      </c>
      <c r="F3578" s="89" t="str">
        <f>IFERROR(VLOOKUP(CONCATENATE($A3578,"T3"),'05 APU'!$1:$1048576,3,),"")</f>
        <v/>
      </c>
      <c r="G3578" s="350"/>
      <c r="H3578" s="351"/>
      <c r="I3578" s="90">
        <f>IFERROR((VLOOKUP(CONCATENATE($A3578,"D"),'05 APU'!$1:$1048576,9,)),0)</f>
        <v>0</v>
      </c>
      <c r="J3578" s="90">
        <f t="shared" si="113"/>
        <v>0</v>
      </c>
      <c r="K3578" s="297" t="str">
        <f>IFERROR(VLOOKUP(CONCATENATE($A3578,"C"),'05 APU'!$1:$1048576,9,),"")</f>
        <v/>
      </c>
      <c r="L3578" s="297" t="str">
        <f>IFERROR(VLOOKUP(CONCATENATE($A3578,"B"),'05 APU'!$1:$1048576,9,),"")</f>
        <v/>
      </c>
      <c r="M3578" s="297" t="str">
        <f>IFERROR(VLOOKUP(CONCATENATE($A3578,"A"),'05 APU'!$1:$1048576,9,),"")</f>
        <v/>
      </c>
      <c r="N3578" s="86"/>
      <c r="O3578" s="90">
        <f>IFERROR(VLOOKUP(CONCATENATE($A3578,"D"),'05 APU'!$T:$AB,9,),0)</f>
        <v>0</v>
      </c>
      <c r="P3578" s="90">
        <f t="shared" si="112"/>
        <v>0</v>
      </c>
      <c r="Q3578" s="90">
        <f>IFERROR(VLOOKUP(CONCATENATE($A3578,"C"),'05 APU'!$T:$AB,9,),0)</f>
        <v>0</v>
      </c>
      <c r="R3578" s="90">
        <f>IFERROR(VLOOKUP(CONCATENATE($A3578,"B"),'05 APU'!$T:$AB,9,),0)</f>
        <v>0</v>
      </c>
      <c r="S3578" s="90">
        <f>IFERROR(VLOOKUP(CONCATENATE($A3578,"A"),'05 APU'!$T:$AB,9,),0)</f>
        <v>0</v>
      </c>
    </row>
    <row r="3579" spans="1:19" x14ac:dyDescent="0.25">
      <c r="A3579" s="88">
        <v>3569</v>
      </c>
      <c r="B3579" s="347"/>
      <c r="C3579" s="348"/>
      <c r="D3579" s="89" t="str">
        <f>IFERROR(VLOOKUP(CONCATENATE($A3579,"T"),'05 APU'!$1:$1048576,3,),"")</f>
        <v/>
      </c>
      <c r="E3579" s="89" t="str">
        <f>IFERROR(VLOOKUP(CONCATENATE($A3579,"T2"),'05 APU'!$1:$1048576,3,),"")</f>
        <v/>
      </c>
      <c r="F3579" s="89" t="str">
        <f>IFERROR(VLOOKUP(CONCATENATE($A3579,"T3"),'05 APU'!$1:$1048576,3,),"")</f>
        <v/>
      </c>
      <c r="G3579" s="350"/>
      <c r="H3579" s="351"/>
      <c r="I3579" s="90">
        <f>IFERROR((VLOOKUP(CONCATENATE($A3579,"D"),'05 APU'!$1:$1048576,9,)),0)</f>
        <v>0</v>
      </c>
      <c r="J3579" s="90">
        <f t="shared" si="113"/>
        <v>0</v>
      </c>
      <c r="K3579" s="297" t="str">
        <f>IFERROR(VLOOKUP(CONCATENATE($A3579,"C"),'05 APU'!$1:$1048576,9,),"")</f>
        <v/>
      </c>
      <c r="L3579" s="297" t="str">
        <f>IFERROR(VLOOKUP(CONCATENATE($A3579,"B"),'05 APU'!$1:$1048576,9,),"")</f>
        <v/>
      </c>
      <c r="M3579" s="297" t="str">
        <f>IFERROR(VLOOKUP(CONCATENATE($A3579,"A"),'05 APU'!$1:$1048576,9,),"")</f>
        <v/>
      </c>
      <c r="N3579" s="86"/>
      <c r="O3579" s="90">
        <f>IFERROR(VLOOKUP(CONCATENATE($A3579,"D"),'05 APU'!$T:$AB,9,),0)</f>
        <v>0</v>
      </c>
      <c r="P3579" s="90">
        <f t="shared" si="112"/>
        <v>0</v>
      </c>
      <c r="Q3579" s="90">
        <f>IFERROR(VLOOKUP(CONCATENATE($A3579,"C"),'05 APU'!$T:$AB,9,),0)</f>
        <v>0</v>
      </c>
      <c r="R3579" s="90">
        <f>IFERROR(VLOOKUP(CONCATENATE($A3579,"B"),'05 APU'!$T:$AB,9,),0)</f>
        <v>0</v>
      </c>
      <c r="S3579" s="90">
        <f>IFERROR(VLOOKUP(CONCATENATE($A3579,"A"),'05 APU'!$T:$AB,9,),0)</f>
        <v>0</v>
      </c>
    </row>
    <row r="3580" spans="1:19" x14ac:dyDescent="0.25">
      <c r="A3580" s="88">
        <v>3570</v>
      </c>
      <c r="B3580" s="347"/>
      <c r="C3580" s="348"/>
      <c r="D3580" s="89" t="str">
        <f>IFERROR(VLOOKUP(CONCATENATE($A3580,"T"),'05 APU'!$1:$1048576,3,),"")</f>
        <v/>
      </c>
      <c r="E3580" s="89" t="str">
        <f>IFERROR(VLOOKUP(CONCATENATE($A3580,"T2"),'05 APU'!$1:$1048576,3,),"")</f>
        <v/>
      </c>
      <c r="F3580" s="89" t="str">
        <f>IFERROR(VLOOKUP(CONCATENATE($A3580,"T3"),'05 APU'!$1:$1048576,3,),"")</f>
        <v/>
      </c>
      <c r="G3580" s="350"/>
      <c r="H3580" s="351"/>
      <c r="I3580" s="90">
        <f>IFERROR((VLOOKUP(CONCATENATE($A3580,"D"),'05 APU'!$1:$1048576,9,)),0)</f>
        <v>0</v>
      </c>
      <c r="J3580" s="90">
        <f t="shared" si="113"/>
        <v>0</v>
      </c>
      <c r="K3580" s="297" t="str">
        <f>IFERROR(VLOOKUP(CONCATENATE($A3580,"C"),'05 APU'!$1:$1048576,9,),"")</f>
        <v/>
      </c>
      <c r="L3580" s="297" t="str">
        <f>IFERROR(VLOOKUP(CONCATENATE($A3580,"B"),'05 APU'!$1:$1048576,9,),"")</f>
        <v/>
      </c>
      <c r="M3580" s="297" t="str">
        <f>IFERROR(VLOOKUP(CONCATENATE($A3580,"A"),'05 APU'!$1:$1048576,9,),"")</f>
        <v/>
      </c>
      <c r="N3580" s="86"/>
      <c r="O3580" s="90">
        <f>IFERROR(VLOOKUP(CONCATENATE($A3580,"D"),'05 APU'!$T:$AB,9,),0)</f>
        <v>0</v>
      </c>
      <c r="P3580" s="90">
        <f t="shared" si="112"/>
        <v>0</v>
      </c>
      <c r="Q3580" s="90">
        <f>IFERROR(VLOOKUP(CONCATENATE($A3580,"C"),'05 APU'!$T:$AB,9,),0)</f>
        <v>0</v>
      </c>
      <c r="R3580" s="90">
        <f>IFERROR(VLOOKUP(CONCATENATE($A3580,"B"),'05 APU'!$T:$AB,9,),0)</f>
        <v>0</v>
      </c>
      <c r="S3580" s="90">
        <f>IFERROR(VLOOKUP(CONCATENATE($A3580,"A"),'05 APU'!$T:$AB,9,),0)</f>
        <v>0</v>
      </c>
    </row>
    <row r="3581" spans="1:19" x14ac:dyDescent="0.25">
      <c r="A3581" s="88">
        <v>3571</v>
      </c>
      <c r="B3581" s="347"/>
      <c r="C3581" s="348"/>
      <c r="D3581" s="89" t="str">
        <f>IFERROR(VLOOKUP(CONCATENATE($A3581,"T"),'05 APU'!$1:$1048576,3,),"")</f>
        <v/>
      </c>
      <c r="E3581" s="89" t="str">
        <f>IFERROR(VLOOKUP(CONCATENATE($A3581,"T2"),'05 APU'!$1:$1048576,3,),"")</f>
        <v/>
      </c>
      <c r="F3581" s="89" t="str">
        <f>IFERROR(VLOOKUP(CONCATENATE($A3581,"T3"),'05 APU'!$1:$1048576,3,),"")</f>
        <v/>
      </c>
      <c r="G3581" s="350"/>
      <c r="H3581" s="351"/>
      <c r="I3581" s="90">
        <f>IFERROR((VLOOKUP(CONCATENATE($A3581,"D"),'05 APU'!$1:$1048576,9,)),0)</f>
        <v>0</v>
      </c>
      <c r="J3581" s="90">
        <f t="shared" si="113"/>
        <v>0</v>
      </c>
      <c r="K3581" s="297" t="str">
        <f>IFERROR(VLOOKUP(CONCATENATE($A3581,"C"),'05 APU'!$1:$1048576,9,),"")</f>
        <v/>
      </c>
      <c r="L3581" s="297" t="str">
        <f>IFERROR(VLOOKUP(CONCATENATE($A3581,"B"),'05 APU'!$1:$1048576,9,),"")</f>
        <v/>
      </c>
      <c r="M3581" s="297" t="str">
        <f>IFERROR(VLOOKUP(CONCATENATE($A3581,"A"),'05 APU'!$1:$1048576,9,),"")</f>
        <v/>
      </c>
      <c r="N3581" s="86"/>
      <c r="O3581" s="90">
        <f>IFERROR(VLOOKUP(CONCATENATE($A3581,"D"),'05 APU'!$T:$AB,9,),0)</f>
        <v>0</v>
      </c>
      <c r="P3581" s="90">
        <f t="shared" si="112"/>
        <v>0</v>
      </c>
      <c r="Q3581" s="90">
        <f>IFERROR(VLOOKUP(CONCATENATE($A3581,"C"),'05 APU'!$T:$AB,9,),0)</f>
        <v>0</v>
      </c>
      <c r="R3581" s="90">
        <f>IFERROR(VLOOKUP(CONCATENATE($A3581,"B"),'05 APU'!$T:$AB,9,),0)</f>
        <v>0</v>
      </c>
      <c r="S3581" s="90">
        <f>IFERROR(VLOOKUP(CONCATENATE($A3581,"A"),'05 APU'!$T:$AB,9,),0)</f>
        <v>0</v>
      </c>
    </row>
    <row r="3582" spans="1:19" x14ac:dyDescent="0.25">
      <c r="A3582" s="88">
        <v>3572</v>
      </c>
      <c r="B3582" s="347"/>
      <c r="C3582" s="348"/>
      <c r="D3582" s="89" t="str">
        <f>IFERROR(VLOOKUP(CONCATENATE($A3582,"T"),'05 APU'!$1:$1048576,3,),"")</f>
        <v/>
      </c>
      <c r="E3582" s="89" t="str">
        <f>IFERROR(VLOOKUP(CONCATENATE($A3582,"T2"),'05 APU'!$1:$1048576,3,),"")</f>
        <v/>
      </c>
      <c r="F3582" s="89" t="str">
        <f>IFERROR(VLOOKUP(CONCATENATE($A3582,"T3"),'05 APU'!$1:$1048576,3,),"")</f>
        <v/>
      </c>
      <c r="G3582" s="350"/>
      <c r="H3582" s="351"/>
      <c r="I3582" s="90">
        <f>IFERROR((VLOOKUP(CONCATENATE($A3582,"D"),'05 APU'!$1:$1048576,9,)),0)</f>
        <v>0</v>
      </c>
      <c r="J3582" s="90">
        <f t="shared" si="113"/>
        <v>0</v>
      </c>
      <c r="K3582" s="297" t="str">
        <f>IFERROR(VLOOKUP(CONCATENATE($A3582,"C"),'05 APU'!$1:$1048576,9,),"")</f>
        <v/>
      </c>
      <c r="L3582" s="297" t="str">
        <f>IFERROR(VLOOKUP(CONCATENATE($A3582,"B"),'05 APU'!$1:$1048576,9,),"")</f>
        <v/>
      </c>
      <c r="M3582" s="297" t="str">
        <f>IFERROR(VLOOKUP(CONCATENATE($A3582,"A"),'05 APU'!$1:$1048576,9,),"")</f>
        <v/>
      </c>
      <c r="N3582" s="86"/>
      <c r="O3582" s="90">
        <f>IFERROR(VLOOKUP(CONCATENATE($A3582,"D"),'05 APU'!$T:$AB,9,),0)</f>
        <v>0</v>
      </c>
      <c r="P3582" s="90">
        <f t="shared" si="112"/>
        <v>0</v>
      </c>
      <c r="Q3582" s="90">
        <f>IFERROR(VLOOKUP(CONCATENATE($A3582,"C"),'05 APU'!$T:$AB,9,),0)</f>
        <v>0</v>
      </c>
      <c r="R3582" s="90">
        <f>IFERROR(VLOOKUP(CONCATENATE($A3582,"B"),'05 APU'!$T:$AB,9,),0)</f>
        <v>0</v>
      </c>
      <c r="S3582" s="90">
        <f>IFERROR(VLOOKUP(CONCATENATE($A3582,"A"),'05 APU'!$T:$AB,9,),0)</f>
        <v>0</v>
      </c>
    </row>
    <row r="3583" spans="1:19" x14ac:dyDescent="0.25">
      <c r="A3583" s="88">
        <v>3573</v>
      </c>
      <c r="B3583" s="347"/>
      <c r="C3583" s="348"/>
      <c r="D3583" s="89" t="str">
        <f>IFERROR(VLOOKUP(CONCATENATE($A3583,"T"),'05 APU'!$1:$1048576,3,),"")</f>
        <v/>
      </c>
      <c r="E3583" s="89" t="str">
        <f>IFERROR(VLOOKUP(CONCATENATE($A3583,"T2"),'05 APU'!$1:$1048576,3,),"")</f>
        <v/>
      </c>
      <c r="F3583" s="89" t="str">
        <f>IFERROR(VLOOKUP(CONCATENATE($A3583,"T3"),'05 APU'!$1:$1048576,3,),"")</f>
        <v/>
      </c>
      <c r="G3583" s="350"/>
      <c r="H3583" s="351"/>
      <c r="I3583" s="90">
        <f>IFERROR((VLOOKUP(CONCATENATE($A3583,"D"),'05 APU'!$1:$1048576,9,)),0)</f>
        <v>0</v>
      </c>
      <c r="J3583" s="90">
        <f t="shared" si="113"/>
        <v>0</v>
      </c>
      <c r="K3583" s="297" t="str">
        <f>IFERROR(VLOOKUP(CONCATENATE($A3583,"C"),'05 APU'!$1:$1048576,9,),"")</f>
        <v/>
      </c>
      <c r="L3583" s="297" t="str">
        <f>IFERROR(VLOOKUP(CONCATENATE($A3583,"B"),'05 APU'!$1:$1048576,9,),"")</f>
        <v/>
      </c>
      <c r="M3583" s="297" t="str">
        <f>IFERROR(VLOOKUP(CONCATENATE($A3583,"A"),'05 APU'!$1:$1048576,9,),"")</f>
        <v/>
      </c>
      <c r="N3583" s="86"/>
      <c r="O3583" s="90">
        <f>IFERROR(VLOOKUP(CONCATENATE($A3583,"D"),'05 APU'!$T:$AB,9,),0)</f>
        <v>0</v>
      </c>
      <c r="P3583" s="90">
        <f t="shared" si="112"/>
        <v>0</v>
      </c>
      <c r="Q3583" s="90">
        <f>IFERROR(VLOOKUP(CONCATENATE($A3583,"C"),'05 APU'!$T:$AB,9,),0)</f>
        <v>0</v>
      </c>
      <c r="R3583" s="90">
        <f>IFERROR(VLOOKUP(CONCATENATE($A3583,"B"),'05 APU'!$T:$AB,9,),0)</f>
        <v>0</v>
      </c>
      <c r="S3583" s="90">
        <f>IFERROR(VLOOKUP(CONCATENATE($A3583,"A"),'05 APU'!$T:$AB,9,),0)</f>
        <v>0</v>
      </c>
    </row>
    <row r="3584" spans="1:19" x14ac:dyDescent="0.25">
      <c r="A3584" s="88">
        <v>3574</v>
      </c>
      <c r="B3584" s="347"/>
      <c r="C3584" s="348"/>
      <c r="D3584" s="89" t="str">
        <f>IFERROR(VLOOKUP(CONCATENATE($A3584,"T"),'05 APU'!$1:$1048576,3,),"")</f>
        <v/>
      </c>
      <c r="E3584" s="89" t="str">
        <f>IFERROR(VLOOKUP(CONCATENATE($A3584,"T2"),'05 APU'!$1:$1048576,3,),"")</f>
        <v/>
      </c>
      <c r="F3584" s="89" t="str">
        <f>IFERROR(VLOOKUP(CONCATENATE($A3584,"T3"),'05 APU'!$1:$1048576,3,),"")</f>
        <v/>
      </c>
      <c r="G3584" s="350"/>
      <c r="H3584" s="351"/>
      <c r="I3584" s="90">
        <f>IFERROR((VLOOKUP(CONCATENATE($A3584,"D"),'05 APU'!$1:$1048576,9,)),0)</f>
        <v>0</v>
      </c>
      <c r="J3584" s="90">
        <f t="shared" si="113"/>
        <v>0</v>
      </c>
      <c r="K3584" s="297" t="str">
        <f>IFERROR(VLOOKUP(CONCATENATE($A3584,"C"),'05 APU'!$1:$1048576,9,),"")</f>
        <v/>
      </c>
      <c r="L3584" s="297" t="str">
        <f>IFERROR(VLOOKUP(CONCATENATE($A3584,"B"),'05 APU'!$1:$1048576,9,),"")</f>
        <v/>
      </c>
      <c r="M3584" s="297" t="str">
        <f>IFERROR(VLOOKUP(CONCATENATE($A3584,"A"),'05 APU'!$1:$1048576,9,),"")</f>
        <v/>
      </c>
      <c r="N3584" s="86"/>
      <c r="O3584" s="90">
        <f>IFERROR(VLOOKUP(CONCATENATE($A3584,"D"),'05 APU'!$T:$AB,9,),0)</f>
        <v>0</v>
      </c>
      <c r="P3584" s="90">
        <f t="shared" si="112"/>
        <v>0</v>
      </c>
      <c r="Q3584" s="90">
        <f>IFERROR(VLOOKUP(CONCATENATE($A3584,"C"),'05 APU'!$T:$AB,9,),0)</f>
        <v>0</v>
      </c>
      <c r="R3584" s="90">
        <f>IFERROR(VLOOKUP(CONCATENATE($A3584,"B"),'05 APU'!$T:$AB,9,),0)</f>
        <v>0</v>
      </c>
      <c r="S3584" s="90">
        <f>IFERROR(VLOOKUP(CONCATENATE($A3584,"A"),'05 APU'!$T:$AB,9,),0)</f>
        <v>0</v>
      </c>
    </row>
    <row r="3585" spans="1:19" x14ac:dyDescent="0.25">
      <c r="A3585" s="88">
        <v>3575</v>
      </c>
      <c r="B3585" s="347"/>
      <c r="C3585" s="348"/>
      <c r="D3585" s="89" t="str">
        <f>IFERROR(VLOOKUP(CONCATENATE($A3585,"T"),'05 APU'!$1:$1048576,3,),"")</f>
        <v/>
      </c>
      <c r="E3585" s="89" t="str">
        <f>IFERROR(VLOOKUP(CONCATENATE($A3585,"T2"),'05 APU'!$1:$1048576,3,),"")</f>
        <v/>
      </c>
      <c r="F3585" s="89" t="str">
        <f>IFERROR(VLOOKUP(CONCATENATE($A3585,"T3"),'05 APU'!$1:$1048576,3,),"")</f>
        <v/>
      </c>
      <c r="G3585" s="350"/>
      <c r="H3585" s="351"/>
      <c r="I3585" s="90">
        <f>IFERROR((VLOOKUP(CONCATENATE($A3585,"D"),'05 APU'!$1:$1048576,9,)),0)</f>
        <v>0</v>
      </c>
      <c r="J3585" s="90">
        <f t="shared" si="113"/>
        <v>0</v>
      </c>
      <c r="K3585" s="297" t="str">
        <f>IFERROR(VLOOKUP(CONCATENATE($A3585,"C"),'05 APU'!$1:$1048576,9,),"")</f>
        <v/>
      </c>
      <c r="L3585" s="297" t="str">
        <f>IFERROR(VLOOKUP(CONCATENATE($A3585,"B"),'05 APU'!$1:$1048576,9,),"")</f>
        <v/>
      </c>
      <c r="M3585" s="297" t="str">
        <f>IFERROR(VLOOKUP(CONCATENATE($A3585,"A"),'05 APU'!$1:$1048576,9,),"")</f>
        <v/>
      </c>
      <c r="N3585" s="86"/>
      <c r="O3585" s="90">
        <f>IFERROR(VLOOKUP(CONCATENATE($A3585,"D"),'05 APU'!$T:$AB,9,),0)</f>
        <v>0</v>
      </c>
      <c r="P3585" s="90">
        <f t="shared" si="112"/>
        <v>0</v>
      </c>
      <c r="Q3585" s="90">
        <f>IFERROR(VLOOKUP(CONCATENATE($A3585,"C"),'05 APU'!$T:$AB,9,),0)</f>
        <v>0</v>
      </c>
      <c r="R3585" s="90">
        <f>IFERROR(VLOOKUP(CONCATENATE($A3585,"B"),'05 APU'!$T:$AB,9,),0)</f>
        <v>0</v>
      </c>
      <c r="S3585" s="90">
        <f>IFERROR(VLOOKUP(CONCATENATE($A3585,"A"),'05 APU'!$T:$AB,9,),0)</f>
        <v>0</v>
      </c>
    </row>
    <row r="3586" spans="1:19" x14ac:dyDescent="0.25">
      <c r="A3586" s="88">
        <v>3576</v>
      </c>
      <c r="B3586" s="347"/>
      <c r="C3586" s="348"/>
      <c r="D3586" s="89" t="str">
        <f>IFERROR(VLOOKUP(CONCATENATE($A3586,"T"),'05 APU'!$1:$1048576,3,),"")</f>
        <v/>
      </c>
      <c r="E3586" s="89" t="str">
        <f>IFERROR(VLOOKUP(CONCATENATE($A3586,"T2"),'05 APU'!$1:$1048576,3,),"")</f>
        <v/>
      </c>
      <c r="F3586" s="89" t="str">
        <f>IFERROR(VLOOKUP(CONCATENATE($A3586,"T3"),'05 APU'!$1:$1048576,3,),"")</f>
        <v/>
      </c>
      <c r="G3586" s="350"/>
      <c r="H3586" s="351"/>
      <c r="I3586" s="90">
        <f>IFERROR((VLOOKUP(CONCATENATE($A3586,"D"),'05 APU'!$1:$1048576,9,)),0)</f>
        <v>0</v>
      </c>
      <c r="J3586" s="90">
        <f t="shared" si="113"/>
        <v>0</v>
      </c>
      <c r="K3586" s="297" t="str">
        <f>IFERROR(VLOOKUP(CONCATENATE($A3586,"C"),'05 APU'!$1:$1048576,9,),"")</f>
        <v/>
      </c>
      <c r="L3586" s="297" t="str">
        <f>IFERROR(VLOOKUP(CONCATENATE($A3586,"B"),'05 APU'!$1:$1048576,9,),"")</f>
        <v/>
      </c>
      <c r="M3586" s="297" t="str">
        <f>IFERROR(VLOOKUP(CONCATENATE($A3586,"A"),'05 APU'!$1:$1048576,9,),"")</f>
        <v/>
      </c>
      <c r="N3586" s="86"/>
      <c r="O3586" s="90">
        <f>IFERROR(VLOOKUP(CONCATENATE($A3586,"D"),'05 APU'!$T:$AB,9,),0)</f>
        <v>0</v>
      </c>
      <c r="P3586" s="90">
        <f t="shared" si="112"/>
        <v>0</v>
      </c>
      <c r="Q3586" s="90">
        <f>IFERROR(VLOOKUP(CONCATENATE($A3586,"C"),'05 APU'!$T:$AB,9,),0)</f>
        <v>0</v>
      </c>
      <c r="R3586" s="90">
        <f>IFERROR(VLOOKUP(CONCATENATE($A3586,"B"),'05 APU'!$T:$AB,9,),0)</f>
        <v>0</v>
      </c>
      <c r="S3586" s="90">
        <f>IFERROR(VLOOKUP(CONCATENATE($A3586,"A"),'05 APU'!$T:$AB,9,),0)</f>
        <v>0</v>
      </c>
    </row>
    <row r="3587" spans="1:19" x14ac:dyDescent="0.25">
      <c r="A3587" s="88">
        <v>3577</v>
      </c>
      <c r="B3587" s="347"/>
      <c r="C3587" s="348"/>
      <c r="D3587" s="89" t="str">
        <f>IFERROR(VLOOKUP(CONCATENATE($A3587,"T"),'05 APU'!$1:$1048576,3,),"")</f>
        <v/>
      </c>
      <c r="E3587" s="89" t="str">
        <f>IFERROR(VLOOKUP(CONCATENATE($A3587,"T2"),'05 APU'!$1:$1048576,3,),"")</f>
        <v/>
      </c>
      <c r="F3587" s="89" t="str">
        <f>IFERROR(VLOOKUP(CONCATENATE($A3587,"T3"),'05 APU'!$1:$1048576,3,),"")</f>
        <v/>
      </c>
      <c r="G3587" s="350"/>
      <c r="H3587" s="351"/>
      <c r="I3587" s="90">
        <f>IFERROR((VLOOKUP(CONCATENATE($A3587,"D"),'05 APU'!$1:$1048576,9,)),0)</f>
        <v>0</v>
      </c>
      <c r="J3587" s="90">
        <f t="shared" si="113"/>
        <v>0</v>
      </c>
      <c r="K3587" s="297" t="str">
        <f>IFERROR(VLOOKUP(CONCATENATE($A3587,"C"),'05 APU'!$1:$1048576,9,),"")</f>
        <v/>
      </c>
      <c r="L3587" s="297" t="str">
        <f>IFERROR(VLOOKUP(CONCATENATE($A3587,"B"),'05 APU'!$1:$1048576,9,),"")</f>
        <v/>
      </c>
      <c r="M3587" s="297" t="str">
        <f>IFERROR(VLOOKUP(CONCATENATE($A3587,"A"),'05 APU'!$1:$1048576,9,),"")</f>
        <v/>
      </c>
      <c r="N3587" s="86"/>
      <c r="O3587" s="90">
        <f>IFERROR(VLOOKUP(CONCATENATE($A3587,"D"),'05 APU'!$T:$AB,9,),0)</f>
        <v>0</v>
      </c>
      <c r="P3587" s="90">
        <f t="shared" si="112"/>
        <v>0</v>
      </c>
      <c r="Q3587" s="90">
        <f>IFERROR(VLOOKUP(CONCATENATE($A3587,"C"),'05 APU'!$T:$AB,9,),0)</f>
        <v>0</v>
      </c>
      <c r="R3587" s="90">
        <f>IFERROR(VLOOKUP(CONCATENATE($A3587,"B"),'05 APU'!$T:$AB,9,),0)</f>
        <v>0</v>
      </c>
      <c r="S3587" s="90">
        <f>IFERROR(VLOOKUP(CONCATENATE($A3587,"A"),'05 APU'!$T:$AB,9,),0)</f>
        <v>0</v>
      </c>
    </row>
    <row r="3588" spans="1:19" x14ac:dyDescent="0.25">
      <c r="A3588" s="88">
        <v>3578</v>
      </c>
      <c r="B3588" s="347"/>
      <c r="C3588" s="348"/>
      <c r="D3588" s="89" t="str">
        <f>IFERROR(VLOOKUP(CONCATENATE($A3588,"T"),'05 APU'!$1:$1048576,3,),"")</f>
        <v/>
      </c>
      <c r="E3588" s="89" t="str">
        <f>IFERROR(VLOOKUP(CONCATENATE($A3588,"T2"),'05 APU'!$1:$1048576,3,),"")</f>
        <v/>
      </c>
      <c r="F3588" s="89" t="str">
        <f>IFERROR(VLOOKUP(CONCATENATE($A3588,"T3"),'05 APU'!$1:$1048576,3,),"")</f>
        <v/>
      </c>
      <c r="G3588" s="350"/>
      <c r="H3588" s="351"/>
      <c r="I3588" s="90">
        <f>IFERROR((VLOOKUP(CONCATENATE($A3588,"D"),'05 APU'!$1:$1048576,9,)),0)</f>
        <v>0</v>
      </c>
      <c r="J3588" s="90">
        <f t="shared" si="113"/>
        <v>0</v>
      </c>
      <c r="K3588" s="297" t="str">
        <f>IFERROR(VLOOKUP(CONCATENATE($A3588,"C"),'05 APU'!$1:$1048576,9,),"")</f>
        <v/>
      </c>
      <c r="L3588" s="297" t="str">
        <f>IFERROR(VLOOKUP(CONCATENATE($A3588,"B"),'05 APU'!$1:$1048576,9,),"")</f>
        <v/>
      </c>
      <c r="M3588" s="297" t="str">
        <f>IFERROR(VLOOKUP(CONCATENATE($A3588,"A"),'05 APU'!$1:$1048576,9,),"")</f>
        <v/>
      </c>
      <c r="N3588" s="86"/>
      <c r="O3588" s="90">
        <f>IFERROR(VLOOKUP(CONCATENATE($A3588,"D"),'05 APU'!$T:$AB,9,),0)</f>
        <v>0</v>
      </c>
      <c r="P3588" s="90">
        <f t="shared" si="112"/>
        <v>0</v>
      </c>
      <c r="Q3588" s="90">
        <f>IFERROR(VLOOKUP(CONCATENATE($A3588,"C"),'05 APU'!$T:$AB,9,),0)</f>
        <v>0</v>
      </c>
      <c r="R3588" s="90">
        <f>IFERROR(VLOOKUP(CONCATENATE($A3588,"B"),'05 APU'!$T:$AB,9,),0)</f>
        <v>0</v>
      </c>
      <c r="S3588" s="90">
        <f>IFERROR(VLOOKUP(CONCATENATE($A3588,"A"),'05 APU'!$T:$AB,9,),0)</f>
        <v>0</v>
      </c>
    </row>
    <row r="3589" spans="1:19" x14ac:dyDescent="0.25">
      <c r="A3589" s="88">
        <v>3579</v>
      </c>
      <c r="B3589" s="347"/>
      <c r="C3589" s="348"/>
      <c r="D3589" s="89" t="str">
        <f>IFERROR(VLOOKUP(CONCATENATE($A3589,"T"),'05 APU'!$1:$1048576,3,),"")</f>
        <v/>
      </c>
      <c r="E3589" s="89" t="str">
        <f>IFERROR(VLOOKUP(CONCATENATE($A3589,"T2"),'05 APU'!$1:$1048576,3,),"")</f>
        <v/>
      </c>
      <c r="F3589" s="89" t="str">
        <f>IFERROR(VLOOKUP(CONCATENATE($A3589,"T3"),'05 APU'!$1:$1048576,3,),"")</f>
        <v/>
      </c>
      <c r="G3589" s="350"/>
      <c r="H3589" s="351"/>
      <c r="I3589" s="90">
        <f>IFERROR((VLOOKUP(CONCATENATE($A3589,"D"),'05 APU'!$1:$1048576,9,)),0)</f>
        <v>0</v>
      </c>
      <c r="J3589" s="90">
        <f t="shared" si="113"/>
        <v>0</v>
      </c>
      <c r="K3589" s="297" t="str">
        <f>IFERROR(VLOOKUP(CONCATENATE($A3589,"C"),'05 APU'!$1:$1048576,9,),"")</f>
        <v/>
      </c>
      <c r="L3589" s="297" t="str">
        <f>IFERROR(VLOOKUP(CONCATENATE($A3589,"B"),'05 APU'!$1:$1048576,9,),"")</f>
        <v/>
      </c>
      <c r="M3589" s="297" t="str">
        <f>IFERROR(VLOOKUP(CONCATENATE($A3589,"A"),'05 APU'!$1:$1048576,9,),"")</f>
        <v/>
      </c>
      <c r="N3589" s="86"/>
      <c r="O3589" s="90">
        <f>IFERROR(VLOOKUP(CONCATENATE($A3589,"D"),'05 APU'!$T:$AB,9,),0)</f>
        <v>0</v>
      </c>
      <c r="P3589" s="90">
        <f t="shared" si="112"/>
        <v>0</v>
      </c>
      <c r="Q3589" s="90">
        <f>IFERROR(VLOOKUP(CONCATENATE($A3589,"C"),'05 APU'!$T:$AB,9,),0)</f>
        <v>0</v>
      </c>
      <c r="R3589" s="90">
        <f>IFERROR(VLOOKUP(CONCATENATE($A3589,"B"),'05 APU'!$T:$AB,9,),0)</f>
        <v>0</v>
      </c>
      <c r="S3589" s="90">
        <f>IFERROR(VLOOKUP(CONCATENATE($A3589,"A"),'05 APU'!$T:$AB,9,),0)</f>
        <v>0</v>
      </c>
    </row>
    <row r="3590" spans="1:19" x14ac:dyDescent="0.25">
      <c r="A3590" s="88">
        <v>3580</v>
      </c>
      <c r="B3590" s="347"/>
      <c r="C3590" s="348"/>
      <c r="D3590" s="89" t="str">
        <f>IFERROR(VLOOKUP(CONCATENATE($A3590,"T"),'05 APU'!$1:$1048576,3,),"")</f>
        <v/>
      </c>
      <c r="E3590" s="89" t="str">
        <f>IFERROR(VLOOKUP(CONCATENATE($A3590,"T2"),'05 APU'!$1:$1048576,3,),"")</f>
        <v/>
      </c>
      <c r="F3590" s="89" t="str">
        <f>IFERROR(VLOOKUP(CONCATENATE($A3590,"T3"),'05 APU'!$1:$1048576,3,),"")</f>
        <v/>
      </c>
      <c r="G3590" s="350"/>
      <c r="H3590" s="351"/>
      <c r="I3590" s="90">
        <f>IFERROR((VLOOKUP(CONCATENATE($A3590,"D"),'05 APU'!$1:$1048576,9,)),0)</f>
        <v>0</v>
      </c>
      <c r="J3590" s="90">
        <f t="shared" si="113"/>
        <v>0</v>
      </c>
      <c r="K3590" s="297" t="str">
        <f>IFERROR(VLOOKUP(CONCATENATE($A3590,"C"),'05 APU'!$1:$1048576,9,),"")</f>
        <v/>
      </c>
      <c r="L3590" s="297" t="str">
        <f>IFERROR(VLOOKUP(CONCATENATE($A3590,"B"),'05 APU'!$1:$1048576,9,),"")</f>
        <v/>
      </c>
      <c r="M3590" s="297" t="str">
        <f>IFERROR(VLOOKUP(CONCATENATE($A3590,"A"),'05 APU'!$1:$1048576,9,),"")</f>
        <v/>
      </c>
      <c r="N3590" s="86"/>
      <c r="O3590" s="90">
        <f>IFERROR(VLOOKUP(CONCATENATE($A3590,"D"),'05 APU'!$T:$AB,9,),0)</f>
        <v>0</v>
      </c>
      <c r="P3590" s="90">
        <f t="shared" si="112"/>
        <v>0</v>
      </c>
      <c r="Q3590" s="90">
        <f>IFERROR(VLOOKUP(CONCATENATE($A3590,"C"),'05 APU'!$T:$AB,9,),0)</f>
        <v>0</v>
      </c>
      <c r="R3590" s="90">
        <f>IFERROR(VLOOKUP(CONCATENATE($A3590,"B"),'05 APU'!$T:$AB,9,),0)</f>
        <v>0</v>
      </c>
      <c r="S3590" s="90">
        <f>IFERROR(VLOOKUP(CONCATENATE($A3590,"A"),'05 APU'!$T:$AB,9,),0)</f>
        <v>0</v>
      </c>
    </row>
    <row r="3591" spans="1:19" x14ac:dyDescent="0.25">
      <c r="A3591" s="88">
        <v>3581</v>
      </c>
      <c r="B3591" s="347"/>
      <c r="C3591" s="348"/>
      <c r="D3591" s="89" t="str">
        <f>IFERROR(VLOOKUP(CONCATENATE($A3591,"T"),'05 APU'!$1:$1048576,3,),"")</f>
        <v/>
      </c>
      <c r="E3591" s="89" t="str">
        <f>IFERROR(VLOOKUP(CONCATENATE($A3591,"T2"),'05 APU'!$1:$1048576,3,),"")</f>
        <v/>
      </c>
      <c r="F3591" s="89" t="str">
        <f>IFERROR(VLOOKUP(CONCATENATE($A3591,"T3"),'05 APU'!$1:$1048576,3,),"")</f>
        <v/>
      </c>
      <c r="G3591" s="350"/>
      <c r="H3591" s="351"/>
      <c r="I3591" s="90">
        <f>IFERROR((VLOOKUP(CONCATENATE($A3591,"D"),'05 APU'!$1:$1048576,9,)),0)</f>
        <v>0</v>
      </c>
      <c r="J3591" s="90">
        <f t="shared" si="113"/>
        <v>0</v>
      </c>
      <c r="K3591" s="297" t="str">
        <f>IFERROR(VLOOKUP(CONCATENATE($A3591,"C"),'05 APU'!$1:$1048576,9,),"")</f>
        <v/>
      </c>
      <c r="L3591" s="297" t="str">
        <f>IFERROR(VLOOKUP(CONCATENATE($A3591,"B"),'05 APU'!$1:$1048576,9,),"")</f>
        <v/>
      </c>
      <c r="M3591" s="297" t="str">
        <f>IFERROR(VLOOKUP(CONCATENATE($A3591,"A"),'05 APU'!$1:$1048576,9,),"")</f>
        <v/>
      </c>
      <c r="N3591" s="86"/>
      <c r="O3591" s="90">
        <f>IFERROR(VLOOKUP(CONCATENATE($A3591,"D"),'05 APU'!$T:$AB,9,),0)</f>
        <v>0</v>
      </c>
      <c r="P3591" s="90">
        <f t="shared" si="112"/>
        <v>0</v>
      </c>
      <c r="Q3591" s="90">
        <f>IFERROR(VLOOKUP(CONCATENATE($A3591,"C"),'05 APU'!$T:$AB,9,),0)</f>
        <v>0</v>
      </c>
      <c r="R3591" s="90">
        <f>IFERROR(VLOOKUP(CONCATENATE($A3591,"B"),'05 APU'!$T:$AB,9,),0)</f>
        <v>0</v>
      </c>
      <c r="S3591" s="90">
        <f>IFERROR(VLOOKUP(CONCATENATE($A3591,"A"),'05 APU'!$T:$AB,9,),0)</f>
        <v>0</v>
      </c>
    </row>
    <row r="3592" spans="1:19" x14ac:dyDescent="0.25">
      <c r="A3592" s="88">
        <v>3582</v>
      </c>
      <c r="B3592" s="347"/>
      <c r="C3592" s="348"/>
      <c r="D3592" s="89" t="str">
        <f>IFERROR(VLOOKUP(CONCATENATE($A3592,"T"),'05 APU'!$1:$1048576,3,),"")</f>
        <v/>
      </c>
      <c r="E3592" s="89" t="str">
        <f>IFERROR(VLOOKUP(CONCATENATE($A3592,"T2"),'05 APU'!$1:$1048576,3,),"")</f>
        <v/>
      </c>
      <c r="F3592" s="89" t="str">
        <f>IFERROR(VLOOKUP(CONCATENATE($A3592,"T3"),'05 APU'!$1:$1048576,3,),"")</f>
        <v/>
      </c>
      <c r="G3592" s="350"/>
      <c r="H3592" s="351"/>
      <c r="I3592" s="90">
        <f>IFERROR((VLOOKUP(CONCATENATE($A3592,"D"),'05 APU'!$1:$1048576,9,)),0)</f>
        <v>0</v>
      </c>
      <c r="J3592" s="90">
        <f t="shared" si="113"/>
        <v>0</v>
      </c>
      <c r="K3592" s="297" t="str">
        <f>IFERROR(VLOOKUP(CONCATENATE($A3592,"C"),'05 APU'!$1:$1048576,9,),"")</f>
        <v/>
      </c>
      <c r="L3592" s="297" t="str">
        <f>IFERROR(VLOOKUP(CONCATENATE($A3592,"B"),'05 APU'!$1:$1048576,9,),"")</f>
        <v/>
      </c>
      <c r="M3592" s="297" t="str">
        <f>IFERROR(VLOOKUP(CONCATENATE($A3592,"A"),'05 APU'!$1:$1048576,9,),"")</f>
        <v/>
      </c>
      <c r="N3592" s="86"/>
      <c r="O3592" s="90">
        <f>IFERROR(VLOOKUP(CONCATENATE($A3592,"D"),'05 APU'!$T:$AB,9,),0)</f>
        <v>0</v>
      </c>
      <c r="P3592" s="90">
        <f t="shared" si="112"/>
        <v>0</v>
      </c>
      <c r="Q3592" s="90">
        <f>IFERROR(VLOOKUP(CONCATENATE($A3592,"C"),'05 APU'!$T:$AB,9,),0)</f>
        <v>0</v>
      </c>
      <c r="R3592" s="90">
        <f>IFERROR(VLOOKUP(CONCATENATE($A3592,"B"),'05 APU'!$T:$AB,9,),0)</f>
        <v>0</v>
      </c>
      <c r="S3592" s="90">
        <f>IFERROR(VLOOKUP(CONCATENATE($A3592,"A"),'05 APU'!$T:$AB,9,),0)</f>
        <v>0</v>
      </c>
    </row>
    <row r="3593" spans="1:19" x14ac:dyDescent="0.25">
      <c r="A3593" s="88">
        <v>3583</v>
      </c>
      <c r="B3593" s="347"/>
      <c r="C3593" s="348"/>
      <c r="D3593" s="89" t="str">
        <f>IFERROR(VLOOKUP(CONCATENATE($A3593,"T"),'05 APU'!$1:$1048576,3,),"")</f>
        <v/>
      </c>
      <c r="E3593" s="89" t="str">
        <f>IFERROR(VLOOKUP(CONCATENATE($A3593,"T2"),'05 APU'!$1:$1048576,3,),"")</f>
        <v/>
      </c>
      <c r="F3593" s="89" t="str">
        <f>IFERROR(VLOOKUP(CONCATENATE($A3593,"T3"),'05 APU'!$1:$1048576,3,),"")</f>
        <v/>
      </c>
      <c r="G3593" s="350"/>
      <c r="H3593" s="351"/>
      <c r="I3593" s="90">
        <f>IFERROR((VLOOKUP(CONCATENATE($A3593,"D"),'05 APU'!$1:$1048576,9,)),0)</f>
        <v>0</v>
      </c>
      <c r="J3593" s="90">
        <f t="shared" si="113"/>
        <v>0</v>
      </c>
      <c r="K3593" s="297" t="str">
        <f>IFERROR(VLOOKUP(CONCATENATE($A3593,"C"),'05 APU'!$1:$1048576,9,),"")</f>
        <v/>
      </c>
      <c r="L3593" s="297" t="str">
        <f>IFERROR(VLOOKUP(CONCATENATE($A3593,"B"),'05 APU'!$1:$1048576,9,),"")</f>
        <v/>
      </c>
      <c r="M3593" s="297" t="str">
        <f>IFERROR(VLOOKUP(CONCATENATE($A3593,"A"),'05 APU'!$1:$1048576,9,),"")</f>
        <v/>
      </c>
      <c r="N3593" s="86"/>
      <c r="O3593" s="90">
        <f>IFERROR(VLOOKUP(CONCATENATE($A3593,"D"),'05 APU'!$T:$AB,9,),0)</f>
        <v>0</v>
      </c>
      <c r="P3593" s="90">
        <f t="shared" si="112"/>
        <v>0</v>
      </c>
      <c r="Q3593" s="90">
        <f>IFERROR(VLOOKUP(CONCATENATE($A3593,"C"),'05 APU'!$T:$AB,9,),0)</f>
        <v>0</v>
      </c>
      <c r="R3593" s="90">
        <f>IFERROR(VLOOKUP(CONCATENATE($A3593,"B"),'05 APU'!$T:$AB,9,),0)</f>
        <v>0</v>
      </c>
      <c r="S3593" s="90">
        <f>IFERROR(VLOOKUP(CONCATENATE($A3593,"A"),'05 APU'!$T:$AB,9,),0)</f>
        <v>0</v>
      </c>
    </row>
    <row r="3594" spans="1:19" x14ac:dyDescent="0.25">
      <c r="A3594" s="88">
        <v>3584</v>
      </c>
      <c r="B3594" s="347"/>
      <c r="C3594" s="348"/>
      <c r="D3594" s="89" t="str">
        <f>IFERROR(VLOOKUP(CONCATENATE($A3594,"T"),'05 APU'!$1:$1048576,3,),"")</f>
        <v/>
      </c>
      <c r="E3594" s="89" t="str">
        <f>IFERROR(VLOOKUP(CONCATENATE($A3594,"T2"),'05 APU'!$1:$1048576,3,),"")</f>
        <v/>
      </c>
      <c r="F3594" s="89" t="str">
        <f>IFERROR(VLOOKUP(CONCATENATE($A3594,"T3"),'05 APU'!$1:$1048576,3,),"")</f>
        <v/>
      </c>
      <c r="G3594" s="350"/>
      <c r="H3594" s="351"/>
      <c r="I3594" s="90">
        <f>IFERROR((VLOOKUP(CONCATENATE($A3594,"D"),'05 APU'!$1:$1048576,9,)),0)</f>
        <v>0</v>
      </c>
      <c r="J3594" s="90">
        <f t="shared" si="113"/>
        <v>0</v>
      </c>
      <c r="K3594" s="297" t="str">
        <f>IFERROR(VLOOKUP(CONCATENATE($A3594,"C"),'05 APU'!$1:$1048576,9,),"")</f>
        <v/>
      </c>
      <c r="L3594" s="297" t="str">
        <f>IFERROR(VLOOKUP(CONCATENATE($A3594,"B"),'05 APU'!$1:$1048576,9,),"")</f>
        <v/>
      </c>
      <c r="M3594" s="297" t="str">
        <f>IFERROR(VLOOKUP(CONCATENATE($A3594,"A"),'05 APU'!$1:$1048576,9,),"")</f>
        <v/>
      </c>
      <c r="N3594" s="86"/>
      <c r="O3594" s="90">
        <f>IFERROR(VLOOKUP(CONCATENATE($A3594,"D"),'05 APU'!$T:$AB,9,),0)</f>
        <v>0</v>
      </c>
      <c r="P3594" s="90">
        <f t="shared" si="112"/>
        <v>0</v>
      </c>
      <c r="Q3594" s="90">
        <f>IFERROR(VLOOKUP(CONCATENATE($A3594,"C"),'05 APU'!$T:$AB,9,),0)</f>
        <v>0</v>
      </c>
      <c r="R3594" s="90">
        <f>IFERROR(VLOOKUP(CONCATENATE($A3594,"B"),'05 APU'!$T:$AB,9,),0)</f>
        <v>0</v>
      </c>
      <c r="S3594" s="90">
        <f>IFERROR(VLOOKUP(CONCATENATE($A3594,"A"),'05 APU'!$T:$AB,9,),0)</f>
        <v>0</v>
      </c>
    </row>
    <row r="3595" spans="1:19" x14ac:dyDescent="0.25">
      <c r="A3595" s="88">
        <v>3585</v>
      </c>
      <c r="B3595" s="347"/>
      <c r="C3595" s="348"/>
      <c r="D3595" s="89" t="str">
        <f>IFERROR(VLOOKUP(CONCATENATE($A3595,"T"),'05 APU'!$1:$1048576,3,),"")</f>
        <v/>
      </c>
      <c r="E3595" s="89" t="str">
        <f>IFERROR(VLOOKUP(CONCATENATE($A3595,"T2"),'05 APU'!$1:$1048576,3,),"")</f>
        <v/>
      </c>
      <c r="F3595" s="89" t="str">
        <f>IFERROR(VLOOKUP(CONCATENATE($A3595,"T3"),'05 APU'!$1:$1048576,3,),"")</f>
        <v/>
      </c>
      <c r="G3595" s="350"/>
      <c r="H3595" s="351"/>
      <c r="I3595" s="90">
        <f>IFERROR((VLOOKUP(CONCATENATE($A3595,"D"),'05 APU'!$1:$1048576,9,)),0)</f>
        <v>0</v>
      </c>
      <c r="J3595" s="90">
        <f t="shared" si="113"/>
        <v>0</v>
      </c>
      <c r="K3595" s="297" t="str">
        <f>IFERROR(VLOOKUP(CONCATENATE($A3595,"C"),'05 APU'!$1:$1048576,9,),"")</f>
        <v/>
      </c>
      <c r="L3595" s="297" t="str">
        <f>IFERROR(VLOOKUP(CONCATENATE($A3595,"B"),'05 APU'!$1:$1048576,9,),"")</f>
        <v/>
      </c>
      <c r="M3595" s="297" t="str">
        <f>IFERROR(VLOOKUP(CONCATENATE($A3595,"A"),'05 APU'!$1:$1048576,9,),"")</f>
        <v/>
      </c>
      <c r="N3595" s="86"/>
      <c r="O3595" s="90">
        <f>IFERROR(VLOOKUP(CONCATENATE($A3595,"D"),'05 APU'!$T:$AB,9,),0)</f>
        <v>0</v>
      </c>
      <c r="P3595" s="90">
        <f t="shared" ref="P3595:P3658" si="114">IFERROR($O3595*$H3595,0)</f>
        <v>0</v>
      </c>
      <c r="Q3595" s="90">
        <f>IFERROR(VLOOKUP(CONCATENATE($A3595,"C"),'05 APU'!$T:$AB,9,),0)</f>
        <v>0</v>
      </c>
      <c r="R3595" s="90">
        <f>IFERROR(VLOOKUP(CONCATENATE($A3595,"B"),'05 APU'!$T:$AB,9,),0)</f>
        <v>0</v>
      </c>
      <c r="S3595" s="90">
        <f>IFERROR(VLOOKUP(CONCATENATE($A3595,"A"),'05 APU'!$T:$AB,9,),0)</f>
        <v>0</v>
      </c>
    </row>
    <row r="3596" spans="1:19" x14ac:dyDescent="0.25">
      <c r="A3596" s="88">
        <v>3586</v>
      </c>
      <c r="B3596" s="347"/>
      <c r="C3596" s="348"/>
      <c r="D3596" s="89" t="str">
        <f>IFERROR(VLOOKUP(CONCATENATE($A3596,"T"),'05 APU'!$1:$1048576,3,),"")</f>
        <v/>
      </c>
      <c r="E3596" s="89" t="str">
        <f>IFERROR(VLOOKUP(CONCATENATE($A3596,"T2"),'05 APU'!$1:$1048576,3,),"")</f>
        <v/>
      </c>
      <c r="F3596" s="89" t="str">
        <f>IFERROR(VLOOKUP(CONCATENATE($A3596,"T3"),'05 APU'!$1:$1048576,3,),"")</f>
        <v/>
      </c>
      <c r="G3596" s="350"/>
      <c r="H3596" s="351"/>
      <c r="I3596" s="90">
        <f>IFERROR((VLOOKUP(CONCATENATE($A3596,"D"),'05 APU'!$1:$1048576,9,)),0)</f>
        <v>0</v>
      </c>
      <c r="J3596" s="90">
        <f t="shared" si="113"/>
        <v>0</v>
      </c>
      <c r="K3596" s="297" t="str">
        <f>IFERROR(VLOOKUP(CONCATENATE($A3596,"C"),'05 APU'!$1:$1048576,9,),"")</f>
        <v/>
      </c>
      <c r="L3596" s="297" t="str">
        <f>IFERROR(VLOOKUP(CONCATENATE($A3596,"B"),'05 APU'!$1:$1048576,9,),"")</f>
        <v/>
      </c>
      <c r="M3596" s="297" t="str">
        <f>IFERROR(VLOOKUP(CONCATENATE($A3596,"A"),'05 APU'!$1:$1048576,9,),"")</f>
        <v/>
      </c>
      <c r="N3596" s="86"/>
      <c r="O3596" s="90">
        <f>IFERROR(VLOOKUP(CONCATENATE($A3596,"D"),'05 APU'!$T:$AB,9,),0)</f>
        <v>0</v>
      </c>
      <c r="P3596" s="90">
        <f t="shared" si="114"/>
        <v>0</v>
      </c>
      <c r="Q3596" s="90">
        <f>IFERROR(VLOOKUP(CONCATENATE($A3596,"C"),'05 APU'!$T:$AB,9,),0)</f>
        <v>0</v>
      </c>
      <c r="R3596" s="90">
        <f>IFERROR(VLOOKUP(CONCATENATE($A3596,"B"),'05 APU'!$T:$AB,9,),0)</f>
        <v>0</v>
      </c>
      <c r="S3596" s="90">
        <f>IFERROR(VLOOKUP(CONCATENATE($A3596,"A"),'05 APU'!$T:$AB,9,),0)</f>
        <v>0</v>
      </c>
    </row>
    <row r="3597" spans="1:19" x14ac:dyDescent="0.25">
      <c r="A3597" s="88">
        <v>3587</v>
      </c>
      <c r="B3597" s="347"/>
      <c r="C3597" s="348"/>
      <c r="D3597" s="89" t="str">
        <f>IFERROR(VLOOKUP(CONCATENATE($A3597,"T"),'05 APU'!$1:$1048576,3,),"")</f>
        <v/>
      </c>
      <c r="E3597" s="89" t="str">
        <f>IFERROR(VLOOKUP(CONCATENATE($A3597,"T2"),'05 APU'!$1:$1048576,3,),"")</f>
        <v/>
      </c>
      <c r="F3597" s="89" t="str">
        <f>IFERROR(VLOOKUP(CONCATENATE($A3597,"T3"),'05 APU'!$1:$1048576,3,),"")</f>
        <v/>
      </c>
      <c r="G3597" s="350"/>
      <c r="H3597" s="351"/>
      <c r="I3597" s="90">
        <f>IFERROR((VLOOKUP(CONCATENATE($A3597,"D"),'05 APU'!$1:$1048576,9,)),0)</f>
        <v>0</v>
      </c>
      <c r="J3597" s="90">
        <f t="shared" si="113"/>
        <v>0</v>
      </c>
      <c r="K3597" s="297" t="str">
        <f>IFERROR(VLOOKUP(CONCATENATE($A3597,"C"),'05 APU'!$1:$1048576,9,),"")</f>
        <v/>
      </c>
      <c r="L3597" s="297" t="str">
        <f>IFERROR(VLOOKUP(CONCATENATE($A3597,"B"),'05 APU'!$1:$1048576,9,),"")</f>
        <v/>
      </c>
      <c r="M3597" s="297" t="str">
        <f>IFERROR(VLOOKUP(CONCATENATE($A3597,"A"),'05 APU'!$1:$1048576,9,),"")</f>
        <v/>
      </c>
      <c r="N3597" s="86"/>
      <c r="O3597" s="90">
        <f>IFERROR(VLOOKUP(CONCATENATE($A3597,"D"),'05 APU'!$T:$AB,9,),0)</f>
        <v>0</v>
      </c>
      <c r="P3597" s="90">
        <f t="shared" si="114"/>
        <v>0</v>
      </c>
      <c r="Q3597" s="90">
        <f>IFERROR(VLOOKUP(CONCATENATE($A3597,"C"),'05 APU'!$T:$AB,9,),0)</f>
        <v>0</v>
      </c>
      <c r="R3597" s="90">
        <f>IFERROR(VLOOKUP(CONCATENATE($A3597,"B"),'05 APU'!$T:$AB,9,),0)</f>
        <v>0</v>
      </c>
      <c r="S3597" s="90">
        <f>IFERROR(VLOOKUP(CONCATENATE($A3597,"A"),'05 APU'!$T:$AB,9,),0)</f>
        <v>0</v>
      </c>
    </row>
    <row r="3598" spans="1:19" x14ac:dyDescent="0.25">
      <c r="A3598" s="88">
        <v>3588</v>
      </c>
      <c r="B3598" s="347"/>
      <c r="C3598" s="348"/>
      <c r="D3598" s="89" t="str">
        <f>IFERROR(VLOOKUP(CONCATENATE($A3598,"T"),'05 APU'!$1:$1048576,3,),"")</f>
        <v/>
      </c>
      <c r="E3598" s="89" t="str">
        <f>IFERROR(VLOOKUP(CONCATENATE($A3598,"T2"),'05 APU'!$1:$1048576,3,),"")</f>
        <v/>
      </c>
      <c r="F3598" s="89" t="str">
        <f>IFERROR(VLOOKUP(CONCATENATE($A3598,"T3"),'05 APU'!$1:$1048576,3,),"")</f>
        <v/>
      </c>
      <c r="G3598" s="350"/>
      <c r="H3598" s="351"/>
      <c r="I3598" s="90">
        <f>IFERROR((VLOOKUP(CONCATENATE($A3598,"D"),'05 APU'!$1:$1048576,9,)),0)</f>
        <v>0</v>
      </c>
      <c r="J3598" s="90">
        <f t="shared" si="113"/>
        <v>0</v>
      </c>
      <c r="K3598" s="297" t="str">
        <f>IFERROR(VLOOKUP(CONCATENATE($A3598,"C"),'05 APU'!$1:$1048576,9,),"")</f>
        <v/>
      </c>
      <c r="L3598" s="297" t="str">
        <f>IFERROR(VLOOKUP(CONCATENATE($A3598,"B"),'05 APU'!$1:$1048576,9,),"")</f>
        <v/>
      </c>
      <c r="M3598" s="297" t="str">
        <f>IFERROR(VLOOKUP(CONCATENATE($A3598,"A"),'05 APU'!$1:$1048576,9,),"")</f>
        <v/>
      </c>
      <c r="N3598" s="86"/>
      <c r="O3598" s="90">
        <f>IFERROR(VLOOKUP(CONCATENATE($A3598,"D"),'05 APU'!$T:$AB,9,),0)</f>
        <v>0</v>
      </c>
      <c r="P3598" s="90">
        <f t="shared" si="114"/>
        <v>0</v>
      </c>
      <c r="Q3598" s="90">
        <f>IFERROR(VLOOKUP(CONCATENATE($A3598,"C"),'05 APU'!$T:$AB,9,),0)</f>
        <v>0</v>
      </c>
      <c r="R3598" s="90">
        <f>IFERROR(VLOOKUP(CONCATENATE($A3598,"B"),'05 APU'!$T:$AB,9,),0)</f>
        <v>0</v>
      </c>
      <c r="S3598" s="90">
        <f>IFERROR(VLOOKUP(CONCATENATE($A3598,"A"),'05 APU'!$T:$AB,9,),0)</f>
        <v>0</v>
      </c>
    </row>
    <row r="3599" spans="1:19" x14ac:dyDescent="0.25">
      <c r="A3599" s="88">
        <v>3589</v>
      </c>
      <c r="B3599" s="347"/>
      <c r="C3599" s="348"/>
      <c r="D3599" s="89" t="str">
        <f>IFERROR(VLOOKUP(CONCATENATE($A3599,"T"),'05 APU'!$1:$1048576,3,),"")</f>
        <v/>
      </c>
      <c r="E3599" s="89" t="str">
        <f>IFERROR(VLOOKUP(CONCATENATE($A3599,"T2"),'05 APU'!$1:$1048576,3,),"")</f>
        <v/>
      </c>
      <c r="F3599" s="89" t="str">
        <f>IFERROR(VLOOKUP(CONCATENATE($A3599,"T3"),'05 APU'!$1:$1048576,3,),"")</f>
        <v/>
      </c>
      <c r="G3599" s="350"/>
      <c r="H3599" s="351"/>
      <c r="I3599" s="90">
        <f>IFERROR((VLOOKUP(CONCATENATE($A3599,"D"),'05 APU'!$1:$1048576,9,)),0)</f>
        <v>0</v>
      </c>
      <c r="J3599" s="90">
        <f t="shared" si="113"/>
        <v>0</v>
      </c>
      <c r="K3599" s="297" t="str">
        <f>IFERROR(VLOOKUP(CONCATENATE($A3599,"C"),'05 APU'!$1:$1048576,9,),"")</f>
        <v/>
      </c>
      <c r="L3599" s="297" t="str">
        <f>IFERROR(VLOOKUP(CONCATENATE($A3599,"B"),'05 APU'!$1:$1048576,9,),"")</f>
        <v/>
      </c>
      <c r="M3599" s="297" t="str">
        <f>IFERROR(VLOOKUP(CONCATENATE($A3599,"A"),'05 APU'!$1:$1048576,9,),"")</f>
        <v/>
      </c>
      <c r="N3599" s="86"/>
      <c r="O3599" s="90">
        <f>IFERROR(VLOOKUP(CONCATENATE($A3599,"D"),'05 APU'!$T:$AB,9,),0)</f>
        <v>0</v>
      </c>
      <c r="P3599" s="90">
        <f t="shared" si="114"/>
        <v>0</v>
      </c>
      <c r="Q3599" s="90">
        <f>IFERROR(VLOOKUP(CONCATENATE($A3599,"C"),'05 APU'!$T:$AB,9,),0)</f>
        <v>0</v>
      </c>
      <c r="R3599" s="90">
        <f>IFERROR(VLOOKUP(CONCATENATE($A3599,"B"),'05 APU'!$T:$AB,9,),0)</f>
        <v>0</v>
      </c>
      <c r="S3599" s="90">
        <f>IFERROR(VLOOKUP(CONCATENATE($A3599,"A"),'05 APU'!$T:$AB,9,),0)</f>
        <v>0</v>
      </c>
    </row>
    <row r="3600" spans="1:19" x14ac:dyDescent="0.25">
      <c r="A3600" s="88">
        <v>3590</v>
      </c>
      <c r="B3600" s="347"/>
      <c r="C3600" s="348"/>
      <c r="D3600" s="89" t="str">
        <f>IFERROR(VLOOKUP(CONCATENATE($A3600,"T"),'05 APU'!$1:$1048576,3,),"")</f>
        <v/>
      </c>
      <c r="E3600" s="89" t="str">
        <f>IFERROR(VLOOKUP(CONCATENATE($A3600,"T2"),'05 APU'!$1:$1048576,3,),"")</f>
        <v/>
      </c>
      <c r="F3600" s="89" t="str">
        <f>IFERROR(VLOOKUP(CONCATENATE($A3600,"T3"),'05 APU'!$1:$1048576,3,),"")</f>
        <v/>
      </c>
      <c r="G3600" s="350"/>
      <c r="H3600" s="351"/>
      <c r="I3600" s="90">
        <f>IFERROR((VLOOKUP(CONCATENATE($A3600,"D"),'05 APU'!$1:$1048576,9,)),0)</f>
        <v>0</v>
      </c>
      <c r="J3600" s="90">
        <f t="shared" si="113"/>
        <v>0</v>
      </c>
      <c r="K3600" s="297" t="str">
        <f>IFERROR(VLOOKUP(CONCATENATE($A3600,"C"),'05 APU'!$1:$1048576,9,),"")</f>
        <v/>
      </c>
      <c r="L3600" s="297" t="str">
        <f>IFERROR(VLOOKUP(CONCATENATE($A3600,"B"),'05 APU'!$1:$1048576,9,),"")</f>
        <v/>
      </c>
      <c r="M3600" s="297" t="str">
        <f>IFERROR(VLOOKUP(CONCATENATE($A3600,"A"),'05 APU'!$1:$1048576,9,),"")</f>
        <v/>
      </c>
      <c r="N3600" s="86"/>
      <c r="O3600" s="90">
        <f>IFERROR(VLOOKUP(CONCATENATE($A3600,"D"),'05 APU'!$T:$AB,9,),0)</f>
        <v>0</v>
      </c>
      <c r="P3600" s="90">
        <f t="shared" si="114"/>
        <v>0</v>
      </c>
      <c r="Q3600" s="90">
        <f>IFERROR(VLOOKUP(CONCATENATE($A3600,"C"),'05 APU'!$T:$AB,9,),0)</f>
        <v>0</v>
      </c>
      <c r="R3600" s="90">
        <f>IFERROR(VLOOKUP(CONCATENATE($A3600,"B"),'05 APU'!$T:$AB,9,),0)</f>
        <v>0</v>
      </c>
      <c r="S3600" s="90">
        <f>IFERROR(VLOOKUP(CONCATENATE($A3600,"A"),'05 APU'!$T:$AB,9,),0)</f>
        <v>0</v>
      </c>
    </row>
    <row r="3601" spans="1:19" x14ac:dyDescent="0.25">
      <c r="A3601" s="88">
        <v>3591</v>
      </c>
      <c r="B3601" s="347"/>
      <c r="C3601" s="348"/>
      <c r="D3601" s="89" t="str">
        <f>IFERROR(VLOOKUP(CONCATENATE($A3601,"T"),'05 APU'!$1:$1048576,3,),"")</f>
        <v/>
      </c>
      <c r="E3601" s="89" t="str">
        <f>IFERROR(VLOOKUP(CONCATENATE($A3601,"T2"),'05 APU'!$1:$1048576,3,),"")</f>
        <v/>
      </c>
      <c r="F3601" s="89" t="str">
        <f>IFERROR(VLOOKUP(CONCATENATE($A3601,"T3"),'05 APU'!$1:$1048576,3,),"")</f>
        <v/>
      </c>
      <c r="G3601" s="350"/>
      <c r="H3601" s="351"/>
      <c r="I3601" s="90">
        <f>IFERROR((VLOOKUP(CONCATENATE($A3601,"D"),'05 APU'!$1:$1048576,9,)),0)</f>
        <v>0</v>
      </c>
      <c r="J3601" s="90">
        <f t="shared" si="113"/>
        <v>0</v>
      </c>
      <c r="K3601" s="297" t="str">
        <f>IFERROR(VLOOKUP(CONCATENATE($A3601,"C"),'05 APU'!$1:$1048576,9,),"")</f>
        <v/>
      </c>
      <c r="L3601" s="297" t="str">
        <f>IFERROR(VLOOKUP(CONCATENATE($A3601,"B"),'05 APU'!$1:$1048576,9,),"")</f>
        <v/>
      </c>
      <c r="M3601" s="297" t="str">
        <f>IFERROR(VLOOKUP(CONCATENATE($A3601,"A"),'05 APU'!$1:$1048576,9,),"")</f>
        <v/>
      </c>
      <c r="N3601" s="86"/>
      <c r="O3601" s="90">
        <f>IFERROR(VLOOKUP(CONCATENATE($A3601,"D"),'05 APU'!$T:$AB,9,),0)</f>
        <v>0</v>
      </c>
      <c r="P3601" s="90">
        <f t="shared" si="114"/>
        <v>0</v>
      </c>
      <c r="Q3601" s="90">
        <f>IFERROR(VLOOKUP(CONCATENATE($A3601,"C"),'05 APU'!$T:$AB,9,),0)</f>
        <v>0</v>
      </c>
      <c r="R3601" s="90">
        <f>IFERROR(VLOOKUP(CONCATENATE($A3601,"B"),'05 APU'!$T:$AB,9,),0)</f>
        <v>0</v>
      </c>
      <c r="S3601" s="90">
        <f>IFERROR(VLOOKUP(CONCATENATE($A3601,"A"),'05 APU'!$T:$AB,9,),0)</f>
        <v>0</v>
      </c>
    </row>
    <row r="3602" spans="1:19" x14ac:dyDescent="0.25">
      <c r="A3602" s="88">
        <v>3592</v>
      </c>
      <c r="B3602" s="347"/>
      <c r="C3602" s="348"/>
      <c r="D3602" s="89" t="str">
        <f>IFERROR(VLOOKUP(CONCATENATE($A3602,"T"),'05 APU'!$1:$1048576,3,),"")</f>
        <v/>
      </c>
      <c r="E3602" s="89" t="str">
        <f>IFERROR(VLOOKUP(CONCATENATE($A3602,"T2"),'05 APU'!$1:$1048576,3,),"")</f>
        <v/>
      </c>
      <c r="F3602" s="89" t="str">
        <f>IFERROR(VLOOKUP(CONCATENATE($A3602,"T3"),'05 APU'!$1:$1048576,3,),"")</f>
        <v/>
      </c>
      <c r="G3602" s="350"/>
      <c r="H3602" s="351"/>
      <c r="I3602" s="90">
        <f>IFERROR((VLOOKUP(CONCATENATE($A3602,"D"),'05 APU'!$1:$1048576,9,)),0)</f>
        <v>0</v>
      </c>
      <c r="J3602" s="90">
        <f t="shared" si="113"/>
        <v>0</v>
      </c>
      <c r="K3602" s="297" t="str">
        <f>IFERROR(VLOOKUP(CONCATENATE($A3602,"C"),'05 APU'!$1:$1048576,9,),"")</f>
        <v/>
      </c>
      <c r="L3602" s="297" t="str">
        <f>IFERROR(VLOOKUP(CONCATENATE($A3602,"B"),'05 APU'!$1:$1048576,9,),"")</f>
        <v/>
      </c>
      <c r="M3602" s="297" t="str">
        <f>IFERROR(VLOOKUP(CONCATENATE($A3602,"A"),'05 APU'!$1:$1048576,9,),"")</f>
        <v/>
      </c>
      <c r="N3602" s="86"/>
      <c r="O3602" s="90">
        <f>IFERROR(VLOOKUP(CONCATENATE($A3602,"D"),'05 APU'!$T:$AB,9,),0)</f>
        <v>0</v>
      </c>
      <c r="P3602" s="90">
        <f t="shared" si="114"/>
        <v>0</v>
      </c>
      <c r="Q3602" s="90">
        <f>IFERROR(VLOOKUP(CONCATENATE($A3602,"C"),'05 APU'!$T:$AB,9,),0)</f>
        <v>0</v>
      </c>
      <c r="R3602" s="90">
        <f>IFERROR(VLOOKUP(CONCATENATE($A3602,"B"),'05 APU'!$T:$AB,9,),0)</f>
        <v>0</v>
      </c>
      <c r="S3602" s="90">
        <f>IFERROR(VLOOKUP(CONCATENATE($A3602,"A"),'05 APU'!$T:$AB,9,),0)</f>
        <v>0</v>
      </c>
    </row>
    <row r="3603" spans="1:19" x14ac:dyDescent="0.25">
      <c r="A3603" s="88">
        <v>3593</v>
      </c>
      <c r="B3603" s="347"/>
      <c r="C3603" s="348"/>
      <c r="D3603" s="89" t="str">
        <f>IFERROR(VLOOKUP(CONCATENATE($A3603,"T"),'05 APU'!$1:$1048576,3,),"")</f>
        <v/>
      </c>
      <c r="E3603" s="89" t="str">
        <f>IFERROR(VLOOKUP(CONCATENATE($A3603,"T2"),'05 APU'!$1:$1048576,3,),"")</f>
        <v/>
      </c>
      <c r="F3603" s="89" t="str">
        <f>IFERROR(VLOOKUP(CONCATENATE($A3603,"T3"),'05 APU'!$1:$1048576,3,),"")</f>
        <v/>
      </c>
      <c r="G3603" s="350"/>
      <c r="H3603" s="351"/>
      <c r="I3603" s="90">
        <f>IFERROR((VLOOKUP(CONCATENATE($A3603,"D"),'05 APU'!$1:$1048576,9,)),0)</f>
        <v>0</v>
      </c>
      <c r="J3603" s="90">
        <f t="shared" si="113"/>
        <v>0</v>
      </c>
      <c r="K3603" s="297" t="str">
        <f>IFERROR(VLOOKUP(CONCATENATE($A3603,"C"),'05 APU'!$1:$1048576,9,),"")</f>
        <v/>
      </c>
      <c r="L3603" s="297" t="str">
        <f>IFERROR(VLOOKUP(CONCATENATE($A3603,"B"),'05 APU'!$1:$1048576,9,),"")</f>
        <v/>
      </c>
      <c r="M3603" s="297" t="str">
        <f>IFERROR(VLOOKUP(CONCATENATE($A3603,"A"),'05 APU'!$1:$1048576,9,),"")</f>
        <v/>
      </c>
      <c r="N3603" s="86"/>
      <c r="O3603" s="90">
        <f>IFERROR(VLOOKUP(CONCATENATE($A3603,"D"),'05 APU'!$T:$AB,9,),0)</f>
        <v>0</v>
      </c>
      <c r="P3603" s="90">
        <f t="shared" si="114"/>
        <v>0</v>
      </c>
      <c r="Q3603" s="90">
        <f>IFERROR(VLOOKUP(CONCATENATE($A3603,"C"),'05 APU'!$T:$AB,9,),0)</f>
        <v>0</v>
      </c>
      <c r="R3603" s="90">
        <f>IFERROR(VLOOKUP(CONCATENATE($A3603,"B"),'05 APU'!$T:$AB,9,),0)</f>
        <v>0</v>
      </c>
      <c r="S3603" s="90">
        <f>IFERROR(VLOOKUP(CONCATENATE($A3603,"A"),'05 APU'!$T:$AB,9,),0)</f>
        <v>0</v>
      </c>
    </row>
    <row r="3604" spans="1:19" x14ac:dyDescent="0.25">
      <c r="A3604" s="88">
        <v>3594</v>
      </c>
      <c r="B3604" s="347"/>
      <c r="C3604" s="348"/>
      <c r="D3604" s="89" t="str">
        <f>IFERROR(VLOOKUP(CONCATENATE($A3604,"T"),'05 APU'!$1:$1048576,3,),"")</f>
        <v/>
      </c>
      <c r="E3604" s="89" t="str">
        <f>IFERROR(VLOOKUP(CONCATENATE($A3604,"T2"),'05 APU'!$1:$1048576,3,),"")</f>
        <v/>
      </c>
      <c r="F3604" s="89" t="str">
        <f>IFERROR(VLOOKUP(CONCATENATE($A3604,"T3"),'05 APU'!$1:$1048576,3,),"")</f>
        <v/>
      </c>
      <c r="G3604" s="350"/>
      <c r="H3604" s="351"/>
      <c r="I3604" s="90">
        <f>IFERROR((VLOOKUP(CONCATENATE($A3604,"D"),'05 APU'!$1:$1048576,9,)),0)</f>
        <v>0</v>
      </c>
      <c r="J3604" s="90">
        <f t="shared" si="113"/>
        <v>0</v>
      </c>
      <c r="K3604" s="297" t="str">
        <f>IFERROR(VLOOKUP(CONCATENATE($A3604,"C"),'05 APU'!$1:$1048576,9,),"")</f>
        <v/>
      </c>
      <c r="L3604" s="297" t="str">
        <f>IFERROR(VLOOKUP(CONCATENATE($A3604,"B"),'05 APU'!$1:$1048576,9,),"")</f>
        <v/>
      </c>
      <c r="M3604" s="297" t="str">
        <f>IFERROR(VLOOKUP(CONCATENATE($A3604,"A"),'05 APU'!$1:$1048576,9,),"")</f>
        <v/>
      </c>
      <c r="N3604" s="86"/>
      <c r="O3604" s="90">
        <f>IFERROR(VLOOKUP(CONCATENATE($A3604,"D"),'05 APU'!$T:$AB,9,),0)</f>
        <v>0</v>
      </c>
      <c r="P3604" s="90">
        <f t="shared" si="114"/>
        <v>0</v>
      </c>
      <c r="Q3604" s="90">
        <f>IFERROR(VLOOKUP(CONCATENATE($A3604,"C"),'05 APU'!$T:$AB,9,),0)</f>
        <v>0</v>
      </c>
      <c r="R3604" s="90">
        <f>IFERROR(VLOOKUP(CONCATENATE($A3604,"B"),'05 APU'!$T:$AB,9,),0)</f>
        <v>0</v>
      </c>
      <c r="S3604" s="90">
        <f>IFERROR(VLOOKUP(CONCATENATE($A3604,"A"),'05 APU'!$T:$AB,9,),0)</f>
        <v>0</v>
      </c>
    </row>
    <row r="3605" spans="1:19" x14ac:dyDescent="0.25">
      <c r="A3605" s="88">
        <v>3595</v>
      </c>
      <c r="B3605" s="347"/>
      <c r="C3605" s="348"/>
      <c r="D3605" s="89" t="str">
        <f>IFERROR(VLOOKUP(CONCATENATE($A3605,"T"),'05 APU'!$1:$1048576,3,),"")</f>
        <v/>
      </c>
      <c r="E3605" s="89" t="str">
        <f>IFERROR(VLOOKUP(CONCATENATE($A3605,"T2"),'05 APU'!$1:$1048576,3,),"")</f>
        <v/>
      </c>
      <c r="F3605" s="89" t="str">
        <f>IFERROR(VLOOKUP(CONCATENATE($A3605,"T3"),'05 APU'!$1:$1048576,3,),"")</f>
        <v/>
      </c>
      <c r="G3605" s="350"/>
      <c r="H3605" s="351"/>
      <c r="I3605" s="90">
        <f>IFERROR((VLOOKUP(CONCATENATE($A3605,"D"),'05 APU'!$1:$1048576,9,)),0)</f>
        <v>0</v>
      </c>
      <c r="J3605" s="90">
        <f t="shared" si="113"/>
        <v>0</v>
      </c>
      <c r="K3605" s="297" t="str">
        <f>IFERROR(VLOOKUP(CONCATENATE($A3605,"C"),'05 APU'!$1:$1048576,9,),"")</f>
        <v/>
      </c>
      <c r="L3605" s="297" t="str">
        <f>IFERROR(VLOOKUP(CONCATENATE($A3605,"B"),'05 APU'!$1:$1048576,9,),"")</f>
        <v/>
      </c>
      <c r="M3605" s="297" t="str">
        <f>IFERROR(VLOOKUP(CONCATENATE($A3605,"A"),'05 APU'!$1:$1048576,9,),"")</f>
        <v/>
      </c>
      <c r="N3605" s="86"/>
      <c r="O3605" s="90">
        <f>IFERROR(VLOOKUP(CONCATENATE($A3605,"D"),'05 APU'!$T:$AB,9,),0)</f>
        <v>0</v>
      </c>
      <c r="P3605" s="90">
        <f t="shared" si="114"/>
        <v>0</v>
      </c>
      <c r="Q3605" s="90">
        <f>IFERROR(VLOOKUP(CONCATENATE($A3605,"C"),'05 APU'!$T:$AB,9,),0)</f>
        <v>0</v>
      </c>
      <c r="R3605" s="90">
        <f>IFERROR(VLOOKUP(CONCATENATE($A3605,"B"),'05 APU'!$T:$AB,9,),0)</f>
        <v>0</v>
      </c>
      <c r="S3605" s="90">
        <f>IFERROR(VLOOKUP(CONCATENATE($A3605,"A"),'05 APU'!$T:$AB,9,),0)</f>
        <v>0</v>
      </c>
    </row>
    <row r="3606" spans="1:19" x14ac:dyDescent="0.25">
      <c r="A3606" s="88">
        <v>3596</v>
      </c>
      <c r="B3606" s="347"/>
      <c r="C3606" s="348"/>
      <c r="D3606" s="89" t="str">
        <f>IFERROR(VLOOKUP(CONCATENATE($A3606,"T"),'05 APU'!$1:$1048576,3,),"")</f>
        <v/>
      </c>
      <c r="E3606" s="89" t="str">
        <f>IFERROR(VLOOKUP(CONCATENATE($A3606,"T2"),'05 APU'!$1:$1048576,3,),"")</f>
        <v/>
      </c>
      <c r="F3606" s="89" t="str">
        <f>IFERROR(VLOOKUP(CONCATENATE($A3606,"T3"),'05 APU'!$1:$1048576,3,),"")</f>
        <v/>
      </c>
      <c r="G3606" s="350"/>
      <c r="H3606" s="351"/>
      <c r="I3606" s="90">
        <f>IFERROR((VLOOKUP(CONCATENATE($A3606,"D"),'05 APU'!$1:$1048576,9,)),0)</f>
        <v>0</v>
      </c>
      <c r="J3606" s="90">
        <f t="shared" si="113"/>
        <v>0</v>
      </c>
      <c r="K3606" s="297" t="str">
        <f>IFERROR(VLOOKUP(CONCATENATE($A3606,"C"),'05 APU'!$1:$1048576,9,),"")</f>
        <v/>
      </c>
      <c r="L3606" s="297" t="str">
        <f>IFERROR(VLOOKUP(CONCATENATE($A3606,"B"),'05 APU'!$1:$1048576,9,),"")</f>
        <v/>
      </c>
      <c r="M3606" s="297" t="str">
        <f>IFERROR(VLOOKUP(CONCATENATE($A3606,"A"),'05 APU'!$1:$1048576,9,),"")</f>
        <v/>
      </c>
      <c r="N3606" s="86"/>
      <c r="O3606" s="90">
        <f>IFERROR(VLOOKUP(CONCATENATE($A3606,"D"),'05 APU'!$T:$AB,9,),0)</f>
        <v>0</v>
      </c>
      <c r="P3606" s="90">
        <f t="shared" si="114"/>
        <v>0</v>
      </c>
      <c r="Q3606" s="90">
        <f>IFERROR(VLOOKUP(CONCATENATE($A3606,"C"),'05 APU'!$T:$AB,9,),0)</f>
        <v>0</v>
      </c>
      <c r="R3606" s="90">
        <f>IFERROR(VLOOKUP(CONCATENATE($A3606,"B"),'05 APU'!$T:$AB,9,),0)</f>
        <v>0</v>
      </c>
      <c r="S3606" s="90">
        <f>IFERROR(VLOOKUP(CONCATENATE($A3606,"A"),'05 APU'!$T:$AB,9,),0)</f>
        <v>0</v>
      </c>
    </row>
    <row r="3607" spans="1:19" x14ac:dyDescent="0.25">
      <c r="A3607" s="88">
        <v>3597</v>
      </c>
      <c r="B3607" s="347"/>
      <c r="C3607" s="348"/>
      <c r="D3607" s="89" t="str">
        <f>IFERROR(VLOOKUP(CONCATENATE($A3607,"T"),'05 APU'!$1:$1048576,3,),"")</f>
        <v/>
      </c>
      <c r="E3607" s="89" t="str">
        <f>IFERROR(VLOOKUP(CONCATENATE($A3607,"T2"),'05 APU'!$1:$1048576,3,),"")</f>
        <v/>
      </c>
      <c r="F3607" s="89" t="str">
        <f>IFERROR(VLOOKUP(CONCATENATE($A3607,"T3"),'05 APU'!$1:$1048576,3,),"")</f>
        <v/>
      </c>
      <c r="G3607" s="350"/>
      <c r="H3607" s="351"/>
      <c r="I3607" s="90">
        <f>IFERROR((VLOOKUP(CONCATENATE($A3607,"D"),'05 APU'!$1:$1048576,9,)),0)</f>
        <v>0</v>
      </c>
      <c r="J3607" s="90">
        <f t="shared" si="113"/>
        <v>0</v>
      </c>
      <c r="K3607" s="297" t="str">
        <f>IFERROR(VLOOKUP(CONCATENATE($A3607,"C"),'05 APU'!$1:$1048576,9,),"")</f>
        <v/>
      </c>
      <c r="L3607" s="297" t="str">
        <f>IFERROR(VLOOKUP(CONCATENATE($A3607,"B"),'05 APU'!$1:$1048576,9,),"")</f>
        <v/>
      </c>
      <c r="M3607" s="297" t="str">
        <f>IFERROR(VLOOKUP(CONCATENATE($A3607,"A"),'05 APU'!$1:$1048576,9,),"")</f>
        <v/>
      </c>
      <c r="N3607" s="86"/>
      <c r="O3607" s="90">
        <f>IFERROR(VLOOKUP(CONCATENATE($A3607,"D"),'05 APU'!$T:$AB,9,),0)</f>
        <v>0</v>
      </c>
      <c r="P3607" s="90">
        <f t="shared" si="114"/>
        <v>0</v>
      </c>
      <c r="Q3607" s="90">
        <f>IFERROR(VLOOKUP(CONCATENATE($A3607,"C"),'05 APU'!$T:$AB,9,),0)</f>
        <v>0</v>
      </c>
      <c r="R3607" s="90">
        <f>IFERROR(VLOOKUP(CONCATENATE($A3607,"B"),'05 APU'!$T:$AB,9,),0)</f>
        <v>0</v>
      </c>
      <c r="S3607" s="90">
        <f>IFERROR(VLOOKUP(CONCATENATE($A3607,"A"),'05 APU'!$T:$AB,9,),0)</f>
        <v>0</v>
      </c>
    </row>
    <row r="3608" spans="1:19" x14ac:dyDescent="0.25">
      <c r="A3608" s="88">
        <v>3598</v>
      </c>
      <c r="B3608" s="347"/>
      <c r="C3608" s="348"/>
      <c r="D3608" s="89" t="str">
        <f>IFERROR(VLOOKUP(CONCATENATE($A3608,"T"),'05 APU'!$1:$1048576,3,),"")</f>
        <v/>
      </c>
      <c r="E3608" s="89" t="str">
        <f>IFERROR(VLOOKUP(CONCATENATE($A3608,"T2"),'05 APU'!$1:$1048576,3,),"")</f>
        <v/>
      </c>
      <c r="F3608" s="89" t="str">
        <f>IFERROR(VLOOKUP(CONCATENATE($A3608,"T3"),'05 APU'!$1:$1048576,3,),"")</f>
        <v/>
      </c>
      <c r="G3608" s="350"/>
      <c r="H3608" s="351"/>
      <c r="I3608" s="90">
        <f>IFERROR((VLOOKUP(CONCATENATE($A3608,"D"),'05 APU'!$1:$1048576,9,)),0)</f>
        <v>0</v>
      </c>
      <c r="J3608" s="90">
        <f t="shared" si="113"/>
        <v>0</v>
      </c>
      <c r="K3608" s="297" t="str">
        <f>IFERROR(VLOOKUP(CONCATENATE($A3608,"C"),'05 APU'!$1:$1048576,9,),"")</f>
        <v/>
      </c>
      <c r="L3608" s="297" t="str">
        <f>IFERROR(VLOOKUP(CONCATENATE($A3608,"B"),'05 APU'!$1:$1048576,9,),"")</f>
        <v/>
      </c>
      <c r="M3608" s="297" t="str">
        <f>IFERROR(VLOOKUP(CONCATENATE($A3608,"A"),'05 APU'!$1:$1048576,9,),"")</f>
        <v/>
      </c>
      <c r="N3608" s="86"/>
      <c r="O3608" s="90">
        <f>IFERROR(VLOOKUP(CONCATENATE($A3608,"D"),'05 APU'!$T:$AB,9,),0)</f>
        <v>0</v>
      </c>
      <c r="P3608" s="90">
        <f t="shared" si="114"/>
        <v>0</v>
      </c>
      <c r="Q3608" s="90">
        <f>IFERROR(VLOOKUP(CONCATENATE($A3608,"C"),'05 APU'!$T:$AB,9,),0)</f>
        <v>0</v>
      </c>
      <c r="R3608" s="90">
        <f>IFERROR(VLOOKUP(CONCATENATE($A3608,"B"),'05 APU'!$T:$AB,9,),0)</f>
        <v>0</v>
      </c>
      <c r="S3608" s="90">
        <f>IFERROR(VLOOKUP(CONCATENATE($A3608,"A"),'05 APU'!$T:$AB,9,),0)</f>
        <v>0</v>
      </c>
    </row>
    <row r="3609" spans="1:19" x14ac:dyDescent="0.25">
      <c r="A3609" s="88">
        <v>3599</v>
      </c>
      <c r="B3609" s="347"/>
      <c r="C3609" s="348"/>
      <c r="D3609" s="89" t="str">
        <f>IFERROR(VLOOKUP(CONCATENATE($A3609,"T"),'05 APU'!$1:$1048576,3,),"")</f>
        <v/>
      </c>
      <c r="E3609" s="89" t="str">
        <f>IFERROR(VLOOKUP(CONCATENATE($A3609,"T2"),'05 APU'!$1:$1048576,3,),"")</f>
        <v/>
      </c>
      <c r="F3609" s="89" t="str">
        <f>IFERROR(VLOOKUP(CONCATENATE($A3609,"T3"),'05 APU'!$1:$1048576,3,),"")</f>
        <v/>
      </c>
      <c r="G3609" s="350"/>
      <c r="H3609" s="351"/>
      <c r="I3609" s="90">
        <f>IFERROR((VLOOKUP(CONCATENATE($A3609,"D"),'05 APU'!$1:$1048576,9,)),0)</f>
        <v>0</v>
      </c>
      <c r="J3609" s="90">
        <f t="shared" si="113"/>
        <v>0</v>
      </c>
      <c r="K3609" s="297" t="str">
        <f>IFERROR(VLOOKUP(CONCATENATE($A3609,"C"),'05 APU'!$1:$1048576,9,),"")</f>
        <v/>
      </c>
      <c r="L3609" s="297" t="str">
        <f>IFERROR(VLOOKUP(CONCATENATE($A3609,"B"),'05 APU'!$1:$1048576,9,),"")</f>
        <v/>
      </c>
      <c r="M3609" s="297" t="str">
        <f>IFERROR(VLOOKUP(CONCATENATE($A3609,"A"),'05 APU'!$1:$1048576,9,),"")</f>
        <v/>
      </c>
      <c r="N3609" s="86"/>
      <c r="O3609" s="90">
        <f>IFERROR(VLOOKUP(CONCATENATE($A3609,"D"),'05 APU'!$T:$AB,9,),0)</f>
        <v>0</v>
      </c>
      <c r="P3609" s="90">
        <f t="shared" si="114"/>
        <v>0</v>
      </c>
      <c r="Q3609" s="90">
        <f>IFERROR(VLOOKUP(CONCATENATE($A3609,"C"),'05 APU'!$T:$AB,9,),0)</f>
        <v>0</v>
      </c>
      <c r="R3609" s="90">
        <f>IFERROR(VLOOKUP(CONCATENATE($A3609,"B"),'05 APU'!$T:$AB,9,),0)</f>
        <v>0</v>
      </c>
      <c r="S3609" s="90">
        <f>IFERROR(VLOOKUP(CONCATENATE($A3609,"A"),'05 APU'!$T:$AB,9,),0)</f>
        <v>0</v>
      </c>
    </row>
    <row r="3610" spans="1:19" x14ac:dyDescent="0.25">
      <c r="A3610" s="88">
        <v>3600</v>
      </c>
      <c r="B3610" s="347"/>
      <c r="C3610" s="348"/>
      <c r="D3610" s="89" t="str">
        <f>IFERROR(VLOOKUP(CONCATENATE($A3610,"T"),'05 APU'!$1:$1048576,3,),"")</f>
        <v/>
      </c>
      <c r="E3610" s="89" t="str">
        <f>IFERROR(VLOOKUP(CONCATENATE($A3610,"T2"),'05 APU'!$1:$1048576,3,),"")</f>
        <v/>
      </c>
      <c r="F3610" s="89" t="str">
        <f>IFERROR(VLOOKUP(CONCATENATE($A3610,"T3"),'05 APU'!$1:$1048576,3,),"")</f>
        <v/>
      </c>
      <c r="G3610" s="350"/>
      <c r="H3610" s="351"/>
      <c r="I3610" s="90">
        <f>IFERROR((VLOOKUP(CONCATENATE($A3610,"D"),'05 APU'!$1:$1048576,9,)),0)</f>
        <v>0</v>
      </c>
      <c r="J3610" s="90">
        <f t="shared" si="113"/>
        <v>0</v>
      </c>
      <c r="K3610" s="297" t="str">
        <f>IFERROR(VLOOKUP(CONCATENATE($A3610,"C"),'05 APU'!$1:$1048576,9,),"")</f>
        <v/>
      </c>
      <c r="L3610" s="297" t="str">
        <f>IFERROR(VLOOKUP(CONCATENATE($A3610,"B"),'05 APU'!$1:$1048576,9,),"")</f>
        <v/>
      </c>
      <c r="M3610" s="297" t="str">
        <f>IFERROR(VLOOKUP(CONCATENATE($A3610,"A"),'05 APU'!$1:$1048576,9,),"")</f>
        <v/>
      </c>
      <c r="N3610" s="86"/>
      <c r="O3610" s="90">
        <f>IFERROR(VLOOKUP(CONCATENATE($A3610,"D"),'05 APU'!$T:$AB,9,),0)</f>
        <v>0</v>
      </c>
      <c r="P3610" s="90">
        <f t="shared" si="114"/>
        <v>0</v>
      </c>
      <c r="Q3610" s="90">
        <f>IFERROR(VLOOKUP(CONCATENATE($A3610,"C"),'05 APU'!$T:$AB,9,),0)</f>
        <v>0</v>
      </c>
      <c r="R3610" s="90">
        <f>IFERROR(VLOOKUP(CONCATENATE($A3610,"B"),'05 APU'!$T:$AB,9,),0)</f>
        <v>0</v>
      </c>
      <c r="S3610" s="90">
        <f>IFERROR(VLOOKUP(CONCATENATE($A3610,"A"),'05 APU'!$T:$AB,9,),0)</f>
        <v>0</v>
      </c>
    </row>
    <row r="3611" spans="1:19" x14ac:dyDescent="0.25">
      <c r="A3611" s="88">
        <v>3601</v>
      </c>
      <c r="B3611" s="347"/>
      <c r="C3611" s="348"/>
      <c r="D3611" s="89" t="str">
        <f>IFERROR(VLOOKUP(CONCATENATE($A3611,"T"),'05 APU'!$1:$1048576,3,),"")</f>
        <v/>
      </c>
      <c r="E3611" s="89" t="str">
        <f>IFERROR(VLOOKUP(CONCATENATE($A3611,"T2"),'05 APU'!$1:$1048576,3,),"")</f>
        <v/>
      </c>
      <c r="F3611" s="89" t="str">
        <f>IFERROR(VLOOKUP(CONCATENATE($A3611,"T3"),'05 APU'!$1:$1048576,3,),"")</f>
        <v/>
      </c>
      <c r="G3611" s="350"/>
      <c r="H3611" s="351"/>
      <c r="I3611" s="90">
        <f>IFERROR((VLOOKUP(CONCATENATE($A3611,"D"),'05 APU'!$1:$1048576,9,)),0)</f>
        <v>0</v>
      </c>
      <c r="J3611" s="90">
        <f t="shared" si="113"/>
        <v>0</v>
      </c>
      <c r="K3611" s="297" t="str">
        <f>IFERROR(VLOOKUP(CONCATENATE($A3611,"C"),'05 APU'!$1:$1048576,9,),"")</f>
        <v/>
      </c>
      <c r="L3611" s="297" t="str">
        <f>IFERROR(VLOOKUP(CONCATENATE($A3611,"B"),'05 APU'!$1:$1048576,9,),"")</f>
        <v/>
      </c>
      <c r="M3611" s="297" t="str">
        <f>IFERROR(VLOOKUP(CONCATENATE($A3611,"A"),'05 APU'!$1:$1048576,9,),"")</f>
        <v/>
      </c>
      <c r="N3611" s="86"/>
      <c r="O3611" s="90">
        <f>IFERROR(VLOOKUP(CONCATENATE($A3611,"D"),'05 APU'!$T:$AB,9,),0)</f>
        <v>0</v>
      </c>
      <c r="P3611" s="90">
        <f t="shared" si="114"/>
        <v>0</v>
      </c>
      <c r="Q3611" s="90">
        <f>IFERROR(VLOOKUP(CONCATENATE($A3611,"C"),'05 APU'!$T:$AB,9,),0)</f>
        <v>0</v>
      </c>
      <c r="R3611" s="90">
        <f>IFERROR(VLOOKUP(CONCATENATE($A3611,"B"),'05 APU'!$T:$AB,9,),0)</f>
        <v>0</v>
      </c>
      <c r="S3611" s="90">
        <f>IFERROR(VLOOKUP(CONCATENATE($A3611,"A"),'05 APU'!$T:$AB,9,),0)</f>
        <v>0</v>
      </c>
    </row>
    <row r="3612" spans="1:19" x14ac:dyDescent="0.25">
      <c r="A3612" s="88">
        <v>3602</v>
      </c>
      <c r="B3612" s="347"/>
      <c r="C3612" s="348"/>
      <c r="D3612" s="89" t="str">
        <f>IFERROR(VLOOKUP(CONCATENATE($A3612,"T"),'05 APU'!$1:$1048576,3,),"")</f>
        <v/>
      </c>
      <c r="E3612" s="89" t="str">
        <f>IFERROR(VLOOKUP(CONCATENATE($A3612,"T2"),'05 APU'!$1:$1048576,3,),"")</f>
        <v/>
      </c>
      <c r="F3612" s="89" t="str">
        <f>IFERROR(VLOOKUP(CONCATENATE($A3612,"T3"),'05 APU'!$1:$1048576,3,),"")</f>
        <v/>
      </c>
      <c r="G3612" s="350"/>
      <c r="H3612" s="351"/>
      <c r="I3612" s="90">
        <f>IFERROR((VLOOKUP(CONCATENATE($A3612,"D"),'05 APU'!$1:$1048576,9,)),0)</f>
        <v>0</v>
      </c>
      <c r="J3612" s="90">
        <f t="shared" si="113"/>
        <v>0</v>
      </c>
      <c r="K3612" s="297" t="str">
        <f>IFERROR(VLOOKUP(CONCATENATE($A3612,"C"),'05 APU'!$1:$1048576,9,),"")</f>
        <v/>
      </c>
      <c r="L3612" s="297" t="str">
        <f>IFERROR(VLOOKUP(CONCATENATE($A3612,"B"),'05 APU'!$1:$1048576,9,),"")</f>
        <v/>
      </c>
      <c r="M3612" s="297" t="str">
        <f>IFERROR(VLOOKUP(CONCATENATE($A3612,"A"),'05 APU'!$1:$1048576,9,),"")</f>
        <v/>
      </c>
      <c r="N3612" s="86"/>
      <c r="O3612" s="90">
        <f>IFERROR(VLOOKUP(CONCATENATE($A3612,"D"),'05 APU'!$T:$AB,9,),0)</f>
        <v>0</v>
      </c>
      <c r="P3612" s="90">
        <f t="shared" si="114"/>
        <v>0</v>
      </c>
      <c r="Q3612" s="90">
        <f>IFERROR(VLOOKUP(CONCATENATE($A3612,"C"),'05 APU'!$T:$AB,9,),0)</f>
        <v>0</v>
      </c>
      <c r="R3612" s="90">
        <f>IFERROR(VLOOKUP(CONCATENATE($A3612,"B"),'05 APU'!$T:$AB,9,),0)</f>
        <v>0</v>
      </c>
      <c r="S3612" s="90">
        <f>IFERROR(VLOOKUP(CONCATENATE($A3612,"A"),'05 APU'!$T:$AB,9,),0)</f>
        <v>0</v>
      </c>
    </row>
    <row r="3613" spans="1:19" x14ac:dyDescent="0.25">
      <c r="A3613" s="88">
        <v>3603</v>
      </c>
      <c r="B3613" s="347"/>
      <c r="C3613" s="348"/>
      <c r="D3613" s="89" t="str">
        <f>IFERROR(VLOOKUP(CONCATENATE($A3613,"T"),'05 APU'!$1:$1048576,3,),"")</f>
        <v/>
      </c>
      <c r="E3613" s="89" t="str">
        <f>IFERROR(VLOOKUP(CONCATENATE($A3613,"T2"),'05 APU'!$1:$1048576,3,),"")</f>
        <v/>
      </c>
      <c r="F3613" s="89" t="str">
        <f>IFERROR(VLOOKUP(CONCATENATE($A3613,"T3"),'05 APU'!$1:$1048576,3,),"")</f>
        <v/>
      </c>
      <c r="G3613" s="350"/>
      <c r="H3613" s="351"/>
      <c r="I3613" s="90">
        <f>IFERROR((VLOOKUP(CONCATENATE($A3613,"D"),'05 APU'!$1:$1048576,9,)),0)</f>
        <v>0</v>
      </c>
      <c r="J3613" s="90">
        <f t="shared" si="113"/>
        <v>0</v>
      </c>
      <c r="K3613" s="297" t="str">
        <f>IFERROR(VLOOKUP(CONCATENATE($A3613,"C"),'05 APU'!$1:$1048576,9,),"")</f>
        <v/>
      </c>
      <c r="L3613" s="297" t="str">
        <f>IFERROR(VLOOKUP(CONCATENATE($A3613,"B"),'05 APU'!$1:$1048576,9,),"")</f>
        <v/>
      </c>
      <c r="M3613" s="297" t="str">
        <f>IFERROR(VLOOKUP(CONCATENATE($A3613,"A"),'05 APU'!$1:$1048576,9,),"")</f>
        <v/>
      </c>
      <c r="N3613" s="86"/>
      <c r="O3613" s="90">
        <f>IFERROR(VLOOKUP(CONCATENATE($A3613,"D"),'05 APU'!$T:$AB,9,),0)</f>
        <v>0</v>
      </c>
      <c r="P3613" s="90">
        <f t="shared" si="114"/>
        <v>0</v>
      </c>
      <c r="Q3613" s="90">
        <f>IFERROR(VLOOKUP(CONCATENATE($A3613,"C"),'05 APU'!$T:$AB,9,),0)</f>
        <v>0</v>
      </c>
      <c r="R3613" s="90">
        <f>IFERROR(VLOOKUP(CONCATENATE($A3613,"B"),'05 APU'!$T:$AB,9,),0)</f>
        <v>0</v>
      </c>
      <c r="S3613" s="90">
        <f>IFERROR(VLOOKUP(CONCATENATE($A3613,"A"),'05 APU'!$T:$AB,9,),0)</f>
        <v>0</v>
      </c>
    </row>
    <row r="3614" spans="1:19" x14ac:dyDescent="0.25">
      <c r="A3614" s="88">
        <v>3604</v>
      </c>
      <c r="B3614" s="347"/>
      <c r="C3614" s="348"/>
      <c r="D3614" s="89" t="str">
        <f>IFERROR(VLOOKUP(CONCATENATE($A3614,"T"),'05 APU'!$1:$1048576,3,),"")</f>
        <v/>
      </c>
      <c r="E3614" s="89" t="str">
        <f>IFERROR(VLOOKUP(CONCATENATE($A3614,"T2"),'05 APU'!$1:$1048576,3,),"")</f>
        <v/>
      </c>
      <c r="F3614" s="89" t="str">
        <f>IFERROR(VLOOKUP(CONCATENATE($A3614,"T3"),'05 APU'!$1:$1048576,3,),"")</f>
        <v/>
      </c>
      <c r="G3614" s="350"/>
      <c r="H3614" s="351"/>
      <c r="I3614" s="90">
        <f>IFERROR((VLOOKUP(CONCATENATE($A3614,"D"),'05 APU'!$1:$1048576,9,)),0)</f>
        <v>0</v>
      </c>
      <c r="J3614" s="90">
        <f t="shared" si="113"/>
        <v>0</v>
      </c>
      <c r="K3614" s="297" t="str">
        <f>IFERROR(VLOOKUP(CONCATENATE($A3614,"C"),'05 APU'!$1:$1048576,9,),"")</f>
        <v/>
      </c>
      <c r="L3614" s="297" t="str">
        <f>IFERROR(VLOOKUP(CONCATENATE($A3614,"B"),'05 APU'!$1:$1048576,9,),"")</f>
        <v/>
      </c>
      <c r="M3614" s="297" t="str">
        <f>IFERROR(VLOOKUP(CONCATENATE($A3614,"A"),'05 APU'!$1:$1048576,9,),"")</f>
        <v/>
      </c>
      <c r="N3614" s="86"/>
      <c r="O3614" s="90">
        <f>IFERROR(VLOOKUP(CONCATENATE($A3614,"D"),'05 APU'!$T:$AB,9,),0)</f>
        <v>0</v>
      </c>
      <c r="P3614" s="90">
        <f t="shared" si="114"/>
        <v>0</v>
      </c>
      <c r="Q3614" s="90">
        <f>IFERROR(VLOOKUP(CONCATENATE($A3614,"C"),'05 APU'!$T:$AB,9,),0)</f>
        <v>0</v>
      </c>
      <c r="R3614" s="90">
        <f>IFERROR(VLOOKUP(CONCATENATE($A3614,"B"),'05 APU'!$T:$AB,9,),0)</f>
        <v>0</v>
      </c>
      <c r="S3614" s="90">
        <f>IFERROR(VLOOKUP(CONCATENATE($A3614,"A"),'05 APU'!$T:$AB,9,),0)</f>
        <v>0</v>
      </c>
    </row>
    <row r="3615" spans="1:19" x14ac:dyDescent="0.25">
      <c r="A3615" s="88">
        <v>3605</v>
      </c>
      <c r="B3615" s="347"/>
      <c r="C3615" s="348"/>
      <c r="D3615" s="89" t="str">
        <f>IFERROR(VLOOKUP(CONCATENATE($A3615,"T"),'05 APU'!$1:$1048576,3,),"")</f>
        <v/>
      </c>
      <c r="E3615" s="89" t="str">
        <f>IFERROR(VLOOKUP(CONCATENATE($A3615,"T2"),'05 APU'!$1:$1048576,3,),"")</f>
        <v/>
      </c>
      <c r="F3615" s="89" t="str">
        <f>IFERROR(VLOOKUP(CONCATENATE($A3615,"T3"),'05 APU'!$1:$1048576,3,),"")</f>
        <v/>
      </c>
      <c r="G3615" s="350"/>
      <c r="H3615" s="351"/>
      <c r="I3615" s="90">
        <f>IFERROR((VLOOKUP(CONCATENATE($A3615,"D"),'05 APU'!$1:$1048576,9,)),0)</f>
        <v>0</v>
      </c>
      <c r="J3615" s="90">
        <f t="shared" si="113"/>
        <v>0</v>
      </c>
      <c r="K3615" s="297" t="str">
        <f>IFERROR(VLOOKUP(CONCATENATE($A3615,"C"),'05 APU'!$1:$1048576,9,),"")</f>
        <v/>
      </c>
      <c r="L3615" s="297" t="str">
        <f>IFERROR(VLOOKUP(CONCATENATE($A3615,"B"),'05 APU'!$1:$1048576,9,),"")</f>
        <v/>
      </c>
      <c r="M3615" s="297" t="str">
        <f>IFERROR(VLOOKUP(CONCATENATE($A3615,"A"),'05 APU'!$1:$1048576,9,),"")</f>
        <v/>
      </c>
      <c r="N3615" s="86"/>
      <c r="O3615" s="90">
        <f>IFERROR(VLOOKUP(CONCATENATE($A3615,"D"),'05 APU'!$T:$AB,9,),0)</f>
        <v>0</v>
      </c>
      <c r="P3615" s="90">
        <f t="shared" si="114"/>
        <v>0</v>
      </c>
      <c r="Q3615" s="90">
        <f>IFERROR(VLOOKUP(CONCATENATE($A3615,"C"),'05 APU'!$T:$AB,9,),0)</f>
        <v>0</v>
      </c>
      <c r="R3615" s="90">
        <f>IFERROR(VLOOKUP(CONCATENATE($A3615,"B"),'05 APU'!$T:$AB,9,),0)</f>
        <v>0</v>
      </c>
      <c r="S3615" s="90">
        <f>IFERROR(VLOOKUP(CONCATENATE($A3615,"A"),'05 APU'!$T:$AB,9,),0)</f>
        <v>0</v>
      </c>
    </row>
    <row r="3616" spans="1:19" x14ac:dyDescent="0.25">
      <c r="A3616" s="88">
        <v>3606</v>
      </c>
      <c r="B3616" s="347"/>
      <c r="C3616" s="348"/>
      <c r="D3616" s="89" t="str">
        <f>IFERROR(VLOOKUP(CONCATENATE($A3616,"T"),'05 APU'!$1:$1048576,3,),"")</f>
        <v/>
      </c>
      <c r="E3616" s="89" t="str">
        <f>IFERROR(VLOOKUP(CONCATENATE($A3616,"T2"),'05 APU'!$1:$1048576,3,),"")</f>
        <v/>
      </c>
      <c r="F3616" s="89" t="str">
        <f>IFERROR(VLOOKUP(CONCATENATE($A3616,"T3"),'05 APU'!$1:$1048576,3,),"")</f>
        <v/>
      </c>
      <c r="G3616" s="350"/>
      <c r="H3616" s="351"/>
      <c r="I3616" s="90">
        <f>IFERROR((VLOOKUP(CONCATENATE($A3616,"D"),'05 APU'!$1:$1048576,9,)),0)</f>
        <v>0</v>
      </c>
      <c r="J3616" s="90">
        <f t="shared" si="113"/>
        <v>0</v>
      </c>
      <c r="K3616" s="297" t="str">
        <f>IFERROR(VLOOKUP(CONCATENATE($A3616,"C"),'05 APU'!$1:$1048576,9,),"")</f>
        <v/>
      </c>
      <c r="L3616" s="297" t="str">
        <f>IFERROR(VLOOKUP(CONCATENATE($A3616,"B"),'05 APU'!$1:$1048576,9,),"")</f>
        <v/>
      </c>
      <c r="M3616" s="297" t="str">
        <f>IFERROR(VLOOKUP(CONCATENATE($A3616,"A"),'05 APU'!$1:$1048576,9,),"")</f>
        <v/>
      </c>
      <c r="N3616" s="86"/>
      <c r="O3616" s="90">
        <f>IFERROR(VLOOKUP(CONCATENATE($A3616,"D"),'05 APU'!$T:$AB,9,),0)</f>
        <v>0</v>
      </c>
      <c r="P3616" s="90">
        <f t="shared" si="114"/>
        <v>0</v>
      </c>
      <c r="Q3616" s="90">
        <f>IFERROR(VLOOKUP(CONCATENATE($A3616,"C"),'05 APU'!$T:$AB,9,),0)</f>
        <v>0</v>
      </c>
      <c r="R3616" s="90">
        <f>IFERROR(VLOOKUP(CONCATENATE($A3616,"B"),'05 APU'!$T:$AB,9,),0)</f>
        <v>0</v>
      </c>
      <c r="S3616" s="90">
        <f>IFERROR(VLOOKUP(CONCATENATE($A3616,"A"),'05 APU'!$T:$AB,9,),0)</f>
        <v>0</v>
      </c>
    </row>
    <row r="3617" spans="1:19" x14ac:dyDescent="0.25">
      <c r="A3617" s="88">
        <v>3607</v>
      </c>
      <c r="B3617" s="347"/>
      <c r="C3617" s="348"/>
      <c r="D3617" s="89" t="str">
        <f>IFERROR(VLOOKUP(CONCATENATE($A3617,"T"),'05 APU'!$1:$1048576,3,),"")</f>
        <v/>
      </c>
      <c r="E3617" s="89" t="str">
        <f>IFERROR(VLOOKUP(CONCATENATE($A3617,"T2"),'05 APU'!$1:$1048576,3,),"")</f>
        <v/>
      </c>
      <c r="F3617" s="89" t="str">
        <f>IFERROR(VLOOKUP(CONCATENATE($A3617,"T3"),'05 APU'!$1:$1048576,3,),"")</f>
        <v/>
      </c>
      <c r="G3617" s="350"/>
      <c r="H3617" s="351"/>
      <c r="I3617" s="90">
        <f>IFERROR((VLOOKUP(CONCATENATE($A3617,"D"),'05 APU'!$1:$1048576,9,)),0)</f>
        <v>0</v>
      </c>
      <c r="J3617" s="90">
        <f t="shared" si="113"/>
        <v>0</v>
      </c>
      <c r="K3617" s="297" t="str">
        <f>IFERROR(VLOOKUP(CONCATENATE($A3617,"C"),'05 APU'!$1:$1048576,9,),"")</f>
        <v/>
      </c>
      <c r="L3617" s="297" t="str">
        <f>IFERROR(VLOOKUP(CONCATENATE($A3617,"B"),'05 APU'!$1:$1048576,9,),"")</f>
        <v/>
      </c>
      <c r="M3617" s="297" t="str">
        <f>IFERROR(VLOOKUP(CONCATENATE($A3617,"A"),'05 APU'!$1:$1048576,9,),"")</f>
        <v/>
      </c>
      <c r="N3617" s="86"/>
      <c r="O3617" s="90">
        <f>IFERROR(VLOOKUP(CONCATENATE($A3617,"D"),'05 APU'!$T:$AB,9,),0)</f>
        <v>0</v>
      </c>
      <c r="P3617" s="90">
        <f t="shared" si="114"/>
        <v>0</v>
      </c>
      <c r="Q3617" s="90">
        <f>IFERROR(VLOOKUP(CONCATENATE($A3617,"C"),'05 APU'!$T:$AB,9,),0)</f>
        <v>0</v>
      </c>
      <c r="R3617" s="90">
        <f>IFERROR(VLOOKUP(CONCATENATE($A3617,"B"),'05 APU'!$T:$AB,9,),0)</f>
        <v>0</v>
      </c>
      <c r="S3617" s="90">
        <f>IFERROR(VLOOKUP(CONCATENATE($A3617,"A"),'05 APU'!$T:$AB,9,),0)</f>
        <v>0</v>
      </c>
    </row>
    <row r="3618" spans="1:19" x14ac:dyDescent="0.25">
      <c r="A3618" s="88">
        <v>3608</v>
      </c>
      <c r="B3618" s="347"/>
      <c r="C3618" s="348"/>
      <c r="D3618" s="89" t="str">
        <f>IFERROR(VLOOKUP(CONCATENATE($A3618,"T"),'05 APU'!$1:$1048576,3,),"")</f>
        <v/>
      </c>
      <c r="E3618" s="89" t="str">
        <f>IFERROR(VLOOKUP(CONCATENATE($A3618,"T2"),'05 APU'!$1:$1048576,3,),"")</f>
        <v/>
      </c>
      <c r="F3618" s="89" t="str">
        <f>IFERROR(VLOOKUP(CONCATENATE($A3618,"T3"),'05 APU'!$1:$1048576,3,),"")</f>
        <v/>
      </c>
      <c r="G3618" s="350"/>
      <c r="H3618" s="351"/>
      <c r="I3618" s="90">
        <f>IFERROR((VLOOKUP(CONCATENATE($A3618,"D"),'05 APU'!$1:$1048576,9,)),0)</f>
        <v>0</v>
      </c>
      <c r="J3618" s="90">
        <f t="shared" si="113"/>
        <v>0</v>
      </c>
      <c r="K3618" s="297" t="str">
        <f>IFERROR(VLOOKUP(CONCATENATE($A3618,"C"),'05 APU'!$1:$1048576,9,),"")</f>
        <v/>
      </c>
      <c r="L3618" s="297" t="str">
        <f>IFERROR(VLOOKUP(CONCATENATE($A3618,"B"),'05 APU'!$1:$1048576,9,),"")</f>
        <v/>
      </c>
      <c r="M3618" s="297" t="str">
        <f>IFERROR(VLOOKUP(CONCATENATE($A3618,"A"),'05 APU'!$1:$1048576,9,),"")</f>
        <v/>
      </c>
      <c r="N3618" s="86"/>
      <c r="O3618" s="90">
        <f>IFERROR(VLOOKUP(CONCATENATE($A3618,"D"),'05 APU'!$T:$AB,9,),0)</f>
        <v>0</v>
      </c>
      <c r="P3618" s="90">
        <f t="shared" si="114"/>
        <v>0</v>
      </c>
      <c r="Q3618" s="90">
        <f>IFERROR(VLOOKUP(CONCATENATE($A3618,"C"),'05 APU'!$T:$AB,9,),0)</f>
        <v>0</v>
      </c>
      <c r="R3618" s="90">
        <f>IFERROR(VLOOKUP(CONCATENATE($A3618,"B"),'05 APU'!$T:$AB,9,),0)</f>
        <v>0</v>
      </c>
      <c r="S3618" s="90">
        <f>IFERROR(VLOOKUP(CONCATENATE($A3618,"A"),'05 APU'!$T:$AB,9,),0)</f>
        <v>0</v>
      </c>
    </row>
    <row r="3619" spans="1:19" x14ac:dyDescent="0.25">
      <c r="A3619" s="88">
        <v>3609</v>
      </c>
      <c r="B3619" s="347"/>
      <c r="C3619" s="348"/>
      <c r="D3619" s="89" t="str">
        <f>IFERROR(VLOOKUP(CONCATENATE($A3619,"T"),'05 APU'!$1:$1048576,3,),"")</f>
        <v/>
      </c>
      <c r="E3619" s="89" t="str">
        <f>IFERROR(VLOOKUP(CONCATENATE($A3619,"T2"),'05 APU'!$1:$1048576,3,),"")</f>
        <v/>
      </c>
      <c r="F3619" s="89" t="str">
        <f>IFERROR(VLOOKUP(CONCATENATE($A3619,"T3"),'05 APU'!$1:$1048576,3,),"")</f>
        <v/>
      </c>
      <c r="G3619" s="350"/>
      <c r="H3619" s="351"/>
      <c r="I3619" s="90">
        <f>IFERROR((VLOOKUP(CONCATENATE($A3619,"D"),'05 APU'!$1:$1048576,9,)),0)</f>
        <v>0</v>
      </c>
      <c r="J3619" s="90">
        <f t="shared" si="113"/>
        <v>0</v>
      </c>
      <c r="K3619" s="297" t="str">
        <f>IFERROR(VLOOKUP(CONCATENATE($A3619,"C"),'05 APU'!$1:$1048576,9,),"")</f>
        <v/>
      </c>
      <c r="L3619" s="297" t="str">
        <f>IFERROR(VLOOKUP(CONCATENATE($A3619,"B"),'05 APU'!$1:$1048576,9,),"")</f>
        <v/>
      </c>
      <c r="M3619" s="297" t="str">
        <f>IFERROR(VLOOKUP(CONCATENATE($A3619,"A"),'05 APU'!$1:$1048576,9,),"")</f>
        <v/>
      </c>
      <c r="N3619" s="86"/>
      <c r="O3619" s="90">
        <f>IFERROR(VLOOKUP(CONCATENATE($A3619,"D"),'05 APU'!$T:$AB,9,),0)</f>
        <v>0</v>
      </c>
      <c r="P3619" s="90">
        <f t="shared" si="114"/>
        <v>0</v>
      </c>
      <c r="Q3619" s="90">
        <f>IFERROR(VLOOKUP(CONCATENATE($A3619,"C"),'05 APU'!$T:$AB,9,),0)</f>
        <v>0</v>
      </c>
      <c r="R3619" s="90">
        <f>IFERROR(VLOOKUP(CONCATENATE($A3619,"B"),'05 APU'!$T:$AB,9,),0)</f>
        <v>0</v>
      </c>
      <c r="S3619" s="90">
        <f>IFERROR(VLOOKUP(CONCATENATE($A3619,"A"),'05 APU'!$T:$AB,9,),0)</f>
        <v>0</v>
      </c>
    </row>
    <row r="3620" spans="1:19" x14ac:dyDescent="0.25">
      <c r="A3620" s="88">
        <v>3610</v>
      </c>
      <c r="B3620" s="347"/>
      <c r="C3620" s="348"/>
      <c r="D3620" s="89" t="str">
        <f>IFERROR(VLOOKUP(CONCATENATE($A3620,"T"),'05 APU'!$1:$1048576,3,),"")</f>
        <v/>
      </c>
      <c r="E3620" s="89" t="str">
        <f>IFERROR(VLOOKUP(CONCATENATE($A3620,"T2"),'05 APU'!$1:$1048576,3,),"")</f>
        <v/>
      </c>
      <c r="F3620" s="89" t="str">
        <f>IFERROR(VLOOKUP(CONCATENATE($A3620,"T3"),'05 APU'!$1:$1048576,3,),"")</f>
        <v/>
      </c>
      <c r="G3620" s="350"/>
      <c r="H3620" s="351"/>
      <c r="I3620" s="90">
        <f>IFERROR((VLOOKUP(CONCATENATE($A3620,"D"),'05 APU'!$1:$1048576,9,)),0)</f>
        <v>0</v>
      </c>
      <c r="J3620" s="90">
        <f t="shared" si="113"/>
        <v>0</v>
      </c>
      <c r="K3620" s="297" t="str">
        <f>IFERROR(VLOOKUP(CONCATENATE($A3620,"C"),'05 APU'!$1:$1048576,9,),"")</f>
        <v/>
      </c>
      <c r="L3620" s="297" t="str">
        <f>IFERROR(VLOOKUP(CONCATENATE($A3620,"B"),'05 APU'!$1:$1048576,9,),"")</f>
        <v/>
      </c>
      <c r="M3620" s="297" t="str">
        <f>IFERROR(VLOOKUP(CONCATENATE($A3620,"A"),'05 APU'!$1:$1048576,9,),"")</f>
        <v/>
      </c>
      <c r="N3620" s="86"/>
      <c r="O3620" s="90">
        <f>IFERROR(VLOOKUP(CONCATENATE($A3620,"D"),'05 APU'!$T:$AB,9,),0)</f>
        <v>0</v>
      </c>
      <c r="P3620" s="90">
        <f t="shared" si="114"/>
        <v>0</v>
      </c>
      <c r="Q3620" s="90">
        <f>IFERROR(VLOOKUP(CONCATENATE($A3620,"C"),'05 APU'!$T:$AB,9,),0)</f>
        <v>0</v>
      </c>
      <c r="R3620" s="90">
        <f>IFERROR(VLOOKUP(CONCATENATE($A3620,"B"),'05 APU'!$T:$AB,9,),0)</f>
        <v>0</v>
      </c>
      <c r="S3620" s="90">
        <f>IFERROR(VLOOKUP(CONCATENATE($A3620,"A"),'05 APU'!$T:$AB,9,),0)</f>
        <v>0</v>
      </c>
    </row>
    <row r="3621" spans="1:19" x14ac:dyDescent="0.25">
      <c r="A3621" s="88">
        <v>3611</v>
      </c>
      <c r="B3621" s="347"/>
      <c r="C3621" s="348"/>
      <c r="D3621" s="89" t="str">
        <f>IFERROR(VLOOKUP(CONCATENATE($A3621,"T"),'05 APU'!$1:$1048576,3,),"")</f>
        <v/>
      </c>
      <c r="E3621" s="89" t="str">
        <f>IFERROR(VLOOKUP(CONCATENATE($A3621,"T2"),'05 APU'!$1:$1048576,3,),"")</f>
        <v/>
      </c>
      <c r="F3621" s="89" t="str">
        <f>IFERROR(VLOOKUP(CONCATENATE($A3621,"T3"),'05 APU'!$1:$1048576,3,),"")</f>
        <v/>
      </c>
      <c r="G3621" s="350"/>
      <c r="H3621" s="351"/>
      <c r="I3621" s="90">
        <f>IFERROR((VLOOKUP(CONCATENATE($A3621,"D"),'05 APU'!$1:$1048576,9,)),0)</f>
        <v>0</v>
      </c>
      <c r="J3621" s="90">
        <f t="shared" si="113"/>
        <v>0</v>
      </c>
      <c r="K3621" s="297" t="str">
        <f>IFERROR(VLOOKUP(CONCATENATE($A3621,"C"),'05 APU'!$1:$1048576,9,),"")</f>
        <v/>
      </c>
      <c r="L3621" s="297" t="str">
        <f>IFERROR(VLOOKUP(CONCATENATE($A3621,"B"),'05 APU'!$1:$1048576,9,),"")</f>
        <v/>
      </c>
      <c r="M3621" s="297" t="str">
        <f>IFERROR(VLOOKUP(CONCATENATE($A3621,"A"),'05 APU'!$1:$1048576,9,),"")</f>
        <v/>
      </c>
      <c r="N3621" s="86"/>
      <c r="O3621" s="90">
        <f>IFERROR(VLOOKUP(CONCATENATE($A3621,"D"),'05 APU'!$T:$AB,9,),0)</f>
        <v>0</v>
      </c>
      <c r="P3621" s="90">
        <f t="shared" si="114"/>
        <v>0</v>
      </c>
      <c r="Q3621" s="90">
        <f>IFERROR(VLOOKUP(CONCATENATE($A3621,"C"),'05 APU'!$T:$AB,9,),0)</f>
        <v>0</v>
      </c>
      <c r="R3621" s="90">
        <f>IFERROR(VLOOKUP(CONCATENATE($A3621,"B"),'05 APU'!$T:$AB,9,),0)</f>
        <v>0</v>
      </c>
      <c r="S3621" s="90">
        <f>IFERROR(VLOOKUP(CONCATENATE($A3621,"A"),'05 APU'!$T:$AB,9,),0)</f>
        <v>0</v>
      </c>
    </row>
    <row r="3622" spans="1:19" x14ac:dyDescent="0.25">
      <c r="A3622" s="88">
        <v>3612</v>
      </c>
      <c r="B3622" s="347"/>
      <c r="C3622" s="348"/>
      <c r="D3622" s="89" t="str">
        <f>IFERROR(VLOOKUP(CONCATENATE($A3622,"T"),'05 APU'!$1:$1048576,3,),"")</f>
        <v/>
      </c>
      <c r="E3622" s="89" t="str">
        <f>IFERROR(VLOOKUP(CONCATENATE($A3622,"T2"),'05 APU'!$1:$1048576,3,),"")</f>
        <v/>
      </c>
      <c r="F3622" s="89" t="str">
        <f>IFERROR(VLOOKUP(CONCATENATE($A3622,"T3"),'05 APU'!$1:$1048576,3,),"")</f>
        <v/>
      </c>
      <c r="G3622" s="350"/>
      <c r="H3622" s="351"/>
      <c r="I3622" s="90">
        <f>IFERROR((VLOOKUP(CONCATENATE($A3622,"D"),'05 APU'!$1:$1048576,9,)),0)</f>
        <v>0</v>
      </c>
      <c r="J3622" s="90">
        <f t="shared" si="113"/>
        <v>0</v>
      </c>
      <c r="K3622" s="297" t="str">
        <f>IFERROR(VLOOKUP(CONCATENATE($A3622,"C"),'05 APU'!$1:$1048576,9,),"")</f>
        <v/>
      </c>
      <c r="L3622" s="297" t="str">
        <f>IFERROR(VLOOKUP(CONCATENATE($A3622,"B"),'05 APU'!$1:$1048576,9,),"")</f>
        <v/>
      </c>
      <c r="M3622" s="297" t="str">
        <f>IFERROR(VLOOKUP(CONCATENATE($A3622,"A"),'05 APU'!$1:$1048576,9,),"")</f>
        <v/>
      </c>
      <c r="N3622" s="86"/>
      <c r="O3622" s="90">
        <f>IFERROR(VLOOKUP(CONCATENATE($A3622,"D"),'05 APU'!$T:$AB,9,),0)</f>
        <v>0</v>
      </c>
      <c r="P3622" s="90">
        <f t="shared" si="114"/>
        <v>0</v>
      </c>
      <c r="Q3622" s="90">
        <f>IFERROR(VLOOKUP(CONCATENATE($A3622,"C"),'05 APU'!$T:$AB,9,),0)</f>
        <v>0</v>
      </c>
      <c r="R3622" s="90">
        <f>IFERROR(VLOOKUP(CONCATENATE($A3622,"B"),'05 APU'!$T:$AB,9,),0)</f>
        <v>0</v>
      </c>
      <c r="S3622" s="90">
        <f>IFERROR(VLOOKUP(CONCATENATE($A3622,"A"),'05 APU'!$T:$AB,9,),0)</f>
        <v>0</v>
      </c>
    </row>
    <row r="3623" spans="1:19" x14ac:dyDescent="0.25">
      <c r="A3623" s="88">
        <v>3613</v>
      </c>
      <c r="B3623" s="347"/>
      <c r="C3623" s="348"/>
      <c r="D3623" s="89" t="str">
        <f>IFERROR(VLOOKUP(CONCATENATE($A3623,"T"),'05 APU'!$1:$1048576,3,),"")</f>
        <v/>
      </c>
      <c r="E3623" s="89" t="str">
        <f>IFERROR(VLOOKUP(CONCATENATE($A3623,"T2"),'05 APU'!$1:$1048576,3,),"")</f>
        <v/>
      </c>
      <c r="F3623" s="89" t="str">
        <f>IFERROR(VLOOKUP(CONCATENATE($A3623,"T3"),'05 APU'!$1:$1048576,3,),"")</f>
        <v/>
      </c>
      <c r="G3623" s="350"/>
      <c r="H3623" s="351"/>
      <c r="I3623" s="90">
        <f>IFERROR((VLOOKUP(CONCATENATE($A3623,"D"),'05 APU'!$1:$1048576,9,)),0)</f>
        <v>0</v>
      </c>
      <c r="J3623" s="90">
        <f t="shared" si="113"/>
        <v>0</v>
      </c>
      <c r="K3623" s="297" t="str">
        <f>IFERROR(VLOOKUP(CONCATENATE($A3623,"C"),'05 APU'!$1:$1048576,9,),"")</f>
        <v/>
      </c>
      <c r="L3623" s="297" t="str">
        <f>IFERROR(VLOOKUP(CONCATENATE($A3623,"B"),'05 APU'!$1:$1048576,9,),"")</f>
        <v/>
      </c>
      <c r="M3623" s="297" t="str">
        <f>IFERROR(VLOOKUP(CONCATENATE($A3623,"A"),'05 APU'!$1:$1048576,9,),"")</f>
        <v/>
      </c>
      <c r="N3623" s="86"/>
      <c r="O3623" s="90">
        <f>IFERROR(VLOOKUP(CONCATENATE($A3623,"D"),'05 APU'!$T:$AB,9,),0)</f>
        <v>0</v>
      </c>
      <c r="P3623" s="90">
        <f t="shared" si="114"/>
        <v>0</v>
      </c>
      <c r="Q3623" s="90">
        <f>IFERROR(VLOOKUP(CONCATENATE($A3623,"C"),'05 APU'!$T:$AB,9,),0)</f>
        <v>0</v>
      </c>
      <c r="R3623" s="90">
        <f>IFERROR(VLOOKUP(CONCATENATE($A3623,"B"),'05 APU'!$T:$AB,9,),0)</f>
        <v>0</v>
      </c>
      <c r="S3623" s="90">
        <f>IFERROR(VLOOKUP(CONCATENATE($A3623,"A"),'05 APU'!$T:$AB,9,),0)</f>
        <v>0</v>
      </c>
    </row>
    <row r="3624" spans="1:19" x14ac:dyDescent="0.25">
      <c r="A3624" s="88">
        <v>3614</v>
      </c>
      <c r="B3624" s="347"/>
      <c r="C3624" s="348"/>
      <c r="D3624" s="89" t="str">
        <f>IFERROR(VLOOKUP(CONCATENATE($A3624,"T"),'05 APU'!$1:$1048576,3,),"")</f>
        <v/>
      </c>
      <c r="E3624" s="89" t="str">
        <f>IFERROR(VLOOKUP(CONCATENATE($A3624,"T2"),'05 APU'!$1:$1048576,3,),"")</f>
        <v/>
      </c>
      <c r="F3624" s="89" t="str">
        <f>IFERROR(VLOOKUP(CONCATENATE($A3624,"T3"),'05 APU'!$1:$1048576,3,),"")</f>
        <v/>
      </c>
      <c r="G3624" s="350"/>
      <c r="H3624" s="351"/>
      <c r="I3624" s="90">
        <f>IFERROR((VLOOKUP(CONCATENATE($A3624,"D"),'05 APU'!$1:$1048576,9,)),0)</f>
        <v>0</v>
      </c>
      <c r="J3624" s="90">
        <f t="shared" si="113"/>
        <v>0</v>
      </c>
      <c r="K3624" s="297" t="str">
        <f>IFERROR(VLOOKUP(CONCATENATE($A3624,"C"),'05 APU'!$1:$1048576,9,),"")</f>
        <v/>
      </c>
      <c r="L3624" s="297" t="str">
        <f>IFERROR(VLOOKUP(CONCATENATE($A3624,"B"),'05 APU'!$1:$1048576,9,),"")</f>
        <v/>
      </c>
      <c r="M3624" s="297" t="str">
        <f>IFERROR(VLOOKUP(CONCATENATE($A3624,"A"),'05 APU'!$1:$1048576,9,),"")</f>
        <v/>
      </c>
      <c r="N3624" s="86"/>
      <c r="O3624" s="90">
        <f>IFERROR(VLOOKUP(CONCATENATE($A3624,"D"),'05 APU'!$T:$AB,9,),0)</f>
        <v>0</v>
      </c>
      <c r="P3624" s="90">
        <f t="shared" si="114"/>
        <v>0</v>
      </c>
      <c r="Q3624" s="90">
        <f>IFERROR(VLOOKUP(CONCATENATE($A3624,"C"),'05 APU'!$T:$AB,9,),0)</f>
        <v>0</v>
      </c>
      <c r="R3624" s="90">
        <f>IFERROR(VLOOKUP(CONCATENATE($A3624,"B"),'05 APU'!$T:$AB,9,),0)</f>
        <v>0</v>
      </c>
      <c r="S3624" s="90">
        <f>IFERROR(VLOOKUP(CONCATENATE($A3624,"A"),'05 APU'!$T:$AB,9,),0)</f>
        <v>0</v>
      </c>
    </row>
    <row r="3625" spans="1:19" x14ac:dyDescent="0.25">
      <c r="A3625" s="88">
        <v>3615</v>
      </c>
      <c r="B3625" s="347"/>
      <c r="C3625" s="348"/>
      <c r="D3625" s="89" t="str">
        <f>IFERROR(VLOOKUP(CONCATENATE($A3625,"T"),'05 APU'!$1:$1048576,3,),"")</f>
        <v/>
      </c>
      <c r="E3625" s="89" t="str">
        <f>IFERROR(VLOOKUP(CONCATENATE($A3625,"T2"),'05 APU'!$1:$1048576,3,),"")</f>
        <v/>
      </c>
      <c r="F3625" s="89" t="str">
        <f>IFERROR(VLOOKUP(CONCATENATE($A3625,"T3"),'05 APU'!$1:$1048576,3,),"")</f>
        <v/>
      </c>
      <c r="G3625" s="350"/>
      <c r="H3625" s="351"/>
      <c r="I3625" s="90">
        <f>IFERROR((VLOOKUP(CONCATENATE($A3625,"D"),'05 APU'!$1:$1048576,9,)),0)</f>
        <v>0</v>
      </c>
      <c r="J3625" s="90">
        <f t="shared" si="113"/>
        <v>0</v>
      </c>
      <c r="K3625" s="297" t="str">
        <f>IFERROR(VLOOKUP(CONCATENATE($A3625,"C"),'05 APU'!$1:$1048576,9,),"")</f>
        <v/>
      </c>
      <c r="L3625" s="297" t="str">
        <f>IFERROR(VLOOKUP(CONCATENATE($A3625,"B"),'05 APU'!$1:$1048576,9,),"")</f>
        <v/>
      </c>
      <c r="M3625" s="297" t="str">
        <f>IFERROR(VLOOKUP(CONCATENATE($A3625,"A"),'05 APU'!$1:$1048576,9,),"")</f>
        <v/>
      </c>
      <c r="N3625" s="86"/>
      <c r="O3625" s="90">
        <f>IFERROR(VLOOKUP(CONCATENATE($A3625,"D"),'05 APU'!$T:$AB,9,),0)</f>
        <v>0</v>
      </c>
      <c r="P3625" s="90">
        <f t="shared" si="114"/>
        <v>0</v>
      </c>
      <c r="Q3625" s="90">
        <f>IFERROR(VLOOKUP(CONCATENATE($A3625,"C"),'05 APU'!$T:$AB,9,),0)</f>
        <v>0</v>
      </c>
      <c r="R3625" s="90">
        <f>IFERROR(VLOOKUP(CONCATENATE($A3625,"B"),'05 APU'!$T:$AB,9,),0)</f>
        <v>0</v>
      </c>
      <c r="S3625" s="90">
        <f>IFERROR(VLOOKUP(CONCATENATE($A3625,"A"),'05 APU'!$T:$AB,9,),0)</f>
        <v>0</v>
      </c>
    </row>
    <row r="3626" spans="1:19" x14ac:dyDescent="0.25">
      <c r="A3626" s="88">
        <v>3616</v>
      </c>
      <c r="B3626" s="347"/>
      <c r="C3626" s="348"/>
      <c r="D3626" s="89" t="str">
        <f>IFERROR(VLOOKUP(CONCATENATE($A3626,"T"),'05 APU'!$1:$1048576,3,),"")</f>
        <v/>
      </c>
      <c r="E3626" s="89" t="str">
        <f>IFERROR(VLOOKUP(CONCATENATE($A3626,"T2"),'05 APU'!$1:$1048576,3,),"")</f>
        <v/>
      </c>
      <c r="F3626" s="89" t="str">
        <f>IFERROR(VLOOKUP(CONCATENATE($A3626,"T3"),'05 APU'!$1:$1048576,3,),"")</f>
        <v/>
      </c>
      <c r="G3626" s="350"/>
      <c r="H3626" s="351"/>
      <c r="I3626" s="90">
        <f>IFERROR((VLOOKUP(CONCATENATE($A3626,"D"),'05 APU'!$1:$1048576,9,)),0)</f>
        <v>0</v>
      </c>
      <c r="J3626" s="90">
        <f t="shared" si="113"/>
        <v>0</v>
      </c>
      <c r="K3626" s="297" t="str">
        <f>IFERROR(VLOOKUP(CONCATENATE($A3626,"C"),'05 APU'!$1:$1048576,9,),"")</f>
        <v/>
      </c>
      <c r="L3626" s="297" t="str">
        <f>IFERROR(VLOOKUP(CONCATENATE($A3626,"B"),'05 APU'!$1:$1048576,9,),"")</f>
        <v/>
      </c>
      <c r="M3626" s="297" t="str">
        <f>IFERROR(VLOOKUP(CONCATENATE($A3626,"A"),'05 APU'!$1:$1048576,9,),"")</f>
        <v/>
      </c>
      <c r="N3626" s="86"/>
      <c r="O3626" s="90">
        <f>IFERROR(VLOOKUP(CONCATENATE($A3626,"D"),'05 APU'!$T:$AB,9,),0)</f>
        <v>0</v>
      </c>
      <c r="P3626" s="90">
        <f t="shared" si="114"/>
        <v>0</v>
      </c>
      <c r="Q3626" s="90">
        <f>IFERROR(VLOOKUP(CONCATENATE($A3626,"C"),'05 APU'!$T:$AB,9,),0)</f>
        <v>0</v>
      </c>
      <c r="R3626" s="90">
        <f>IFERROR(VLOOKUP(CONCATENATE($A3626,"B"),'05 APU'!$T:$AB,9,),0)</f>
        <v>0</v>
      </c>
      <c r="S3626" s="90">
        <f>IFERROR(VLOOKUP(CONCATENATE($A3626,"A"),'05 APU'!$T:$AB,9,),0)</f>
        <v>0</v>
      </c>
    </row>
    <row r="3627" spans="1:19" x14ac:dyDescent="0.25">
      <c r="A3627" s="88">
        <v>3617</v>
      </c>
      <c r="B3627" s="347"/>
      <c r="C3627" s="348"/>
      <c r="D3627" s="89" t="str">
        <f>IFERROR(VLOOKUP(CONCATENATE($A3627,"T"),'05 APU'!$1:$1048576,3,),"")</f>
        <v/>
      </c>
      <c r="E3627" s="89" t="str">
        <f>IFERROR(VLOOKUP(CONCATENATE($A3627,"T2"),'05 APU'!$1:$1048576,3,),"")</f>
        <v/>
      </c>
      <c r="F3627" s="89" t="str">
        <f>IFERROR(VLOOKUP(CONCATENATE($A3627,"T3"),'05 APU'!$1:$1048576,3,),"")</f>
        <v/>
      </c>
      <c r="G3627" s="350"/>
      <c r="H3627" s="351"/>
      <c r="I3627" s="90">
        <f>IFERROR((VLOOKUP(CONCATENATE($A3627,"D"),'05 APU'!$1:$1048576,9,)),0)</f>
        <v>0</v>
      </c>
      <c r="J3627" s="90">
        <f t="shared" si="113"/>
        <v>0</v>
      </c>
      <c r="K3627" s="297" t="str">
        <f>IFERROR(VLOOKUP(CONCATENATE($A3627,"C"),'05 APU'!$1:$1048576,9,),"")</f>
        <v/>
      </c>
      <c r="L3627" s="297" t="str">
        <f>IFERROR(VLOOKUP(CONCATENATE($A3627,"B"),'05 APU'!$1:$1048576,9,),"")</f>
        <v/>
      </c>
      <c r="M3627" s="297" t="str">
        <f>IFERROR(VLOOKUP(CONCATENATE($A3627,"A"),'05 APU'!$1:$1048576,9,),"")</f>
        <v/>
      </c>
      <c r="N3627" s="86"/>
      <c r="O3627" s="90">
        <f>IFERROR(VLOOKUP(CONCATENATE($A3627,"D"),'05 APU'!$T:$AB,9,),0)</f>
        <v>0</v>
      </c>
      <c r="P3627" s="90">
        <f t="shared" si="114"/>
        <v>0</v>
      </c>
      <c r="Q3627" s="90">
        <f>IFERROR(VLOOKUP(CONCATENATE($A3627,"C"),'05 APU'!$T:$AB,9,),0)</f>
        <v>0</v>
      </c>
      <c r="R3627" s="90">
        <f>IFERROR(VLOOKUP(CONCATENATE($A3627,"B"),'05 APU'!$T:$AB,9,),0)</f>
        <v>0</v>
      </c>
      <c r="S3627" s="90">
        <f>IFERROR(VLOOKUP(CONCATENATE($A3627,"A"),'05 APU'!$T:$AB,9,),0)</f>
        <v>0</v>
      </c>
    </row>
    <row r="3628" spans="1:19" x14ac:dyDescent="0.25">
      <c r="A3628" s="88">
        <v>3618</v>
      </c>
      <c r="B3628" s="347"/>
      <c r="C3628" s="348"/>
      <c r="D3628" s="89" t="str">
        <f>IFERROR(VLOOKUP(CONCATENATE($A3628,"T"),'05 APU'!$1:$1048576,3,),"")</f>
        <v/>
      </c>
      <c r="E3628" s="89" t="str">
        <f>IFERROR(VLOOKUP(CONCATENATE($A3628,"T2"),'05 APU'!$1:$1048576,3,),"")</f>
        <v/>
      </c>
      <c r="F3628" s="89" t="str">
        <f>IFERROR(VLOOKUP(CONCATENATE($A3628,"T3"),'05 APU'!$1:$1048576,3,),"")</f>
        <v/>
      </c>
      <c r="G3628" s="350"/>
      <c r="H3628" s="351"/>
      <c r="I3628" s="90">
        <f>IFERROR((VLOOKUP(CONCATENATE($A3628,"D"),'05 APU'!$1:$1048576,9,)),0)</f>
        <v>0</v>
      </c>
      <c r="J3628" s="90">
        <f t="shared" si="113"/>
        <v>0</v>
      </c>
      <c r="K3628" s="297" t="str">
        <f>IFERROR(VLOOKUP(CONCATENATE($A3628,"C"),'05 APU'!$1:$1048576,9,),"")</f>
        <v/>
      </c>
      <c r="L3628" s="297" t="str">
        <f>IFERROR(VLOOKUP(CONCATENATE($A3628,"B"),'05 APU'!$1:$1048576,9,),"")</f>
        <v/>
      </c>
      <c r="M3628" s="297" t="str">
        <f>IFERROR(VLOOKUP(CONCATENATE($A3628,"A"),'05 APU'!$1:$1048576,9,),"")</f>
        <v/>
      </c>
      <c r="N3628" s="86"/>
      <c r="O3628" s="90">
        <f>IFERROR(VLOOKUP(CONCATENATE($A3628,"D"),'05 APU'!$T:$AB,9,),0)</f>
        <v>0</v>
      </c>
      <c r="P3628" s="90">
        <f t="shared" si="114"/>
        <v>0</v>
      </c>
      <c r="Q3628" s="90">
        <f>IFERROR(VLOOKUP(CONCATENATE($A3628,"C"),'05 APU'!$T:$AB,9,),0)</f>
        <v>0</v>
      </c>
      <c r="R3628" s="90">
        <f>IFERROR(VLOOKUP(CONCATENATE($A3628,"B"),'05 APU'!$T:$AB,9,),0)</f>
        <v>0</v>
      </c>
      <c r="S3628" s="90">
        <f>IFERROR(VLOOKUP(CONCATENATE($A3628,"A"),'05 APU'!$T:$AB,9,),0)</f>
        <v>0</v>
      </c>
    </row>
    <row r="3629" spans="1:19" x14ac:dyDescent="0.25">
      <c r="A3629" s="88">
        <v>3619</v>
      </c>
      <c r="B3629" s="347"/>
      <c r="C3629" s="348"/>
      <c r="D3629" s="89" t="str">
        <f>IFERROR(VLOOKUP(CONCATENATE($A3629,"T"),'05 APU'!$1:$1048576,3,),"")</f>
        <v/>
      </c>
      <c r="E3629" s="89" t="str">
        <f>IFERROR(VLOOKUP(CONCATENATE($A3629,"T2"),'05 APU'!$1:$1048576,3,),"")</f>
        <v/>
      </c>
      <c r="F3629" s="89" t="str">
        <f>IFERROR(VLOOKUP(CONCATENATE($A3629,"T3"),'05 APU'!$1:$1048576,3,),"")</f>
        <v/>
      </c>
      <c r="G3629" s="350"/>
      <c r="H3629" s="351"/>
      <c r="I3629" s="90">
        <f>IFERROR((VLOOKUP(CONCATENATE($A3629,"D"),'05 APU'!$1:$1048576,9,)),0)</f>
        <v>0</v>
      </c>
      <c r="J3629" s="90">
        <f t="shared" si="113"/>
        <v>0</v>
      </c>
      <c r="K3629" s="297" t="str">
        <f>IFERROR(VLOOKUP(CONCATENATE($A3629,"C"),'05 APU'!$1:$1048576,9,),"")</f>
        <v/>
      </c>
      <c r="L3629" s="297" t="str">
        <f>IFERROR(VLOOKUP(CONCATENATE($A3629,"B"),'05 APU'!$1:$1048576,9,),"")</f>
        <v/>
      </c>
      <c r="M3629" s="297" t="str">
        <f>IFERROR(VLOOKUP(CONCATENATE($A3629,"A"),'05 APU'!$1:$1048576,9,),"")</f>
        <v/>
      </c>
      <c r="N3629" s="86"/>
      <c r="O3629" s="90">
        <f>IFERROR(VLOOKUP(CONCATENATE($A3629,"D"),'05 APU'!$T:$AB,9,),0)</f>
        <v>0</v>
      </c>
      <c r="P3629" s="90">
        <f t="shared" si="114"/>
        <v>0</v>
      </c>
      <c r="Q3629" s="90">
        <f>IFERROR(VLOOKUP(CONCATENATE($A3629,"C"),'05 APU'!$T:$AB,9,),0)</f>
        <v>0</v>
      </c>
      <c r="R3629" s="90">
        <f>IFERROR(VLOOKUP(CONCATENATE($A3629,"B"),'05 APU'!$T:$AB,9,),0)</f>
        <v>0</v>
      </c>
      <c r="S3629" s="90">
        <f>IFERROR(VLOOKUP(CONCATENATE($A3629,"A"),'05 APU'!$T:$AB,9,),0)</f>
        <v>0</v>
      </c>
    </row>
    <row r="3630" spans="1:19" x14ac:dyDescent="0.25">
      <c r="A3630" s="88">
        <v>3620</v>
      </c>
      <c r="B3630" s="347"/>
      <c r="C3630" s="348"/>
      <c r="D3630" s="89" t="str">
        <f>IFERROR(VLOOKUP(CONCATENATE($A3630,"T"),'05 APU'!$1:$1048576,3,),"")</f>
        <v/>
      </c>
      <c r="E3630" s="89" t="str">
        <f>IFERROR(VLOOKUP(CONCATENATE($A3630,"T2"),'05 APU'!$1:$1048576,3,),"")</f>
        <v/>
      </c>
      <c r="F3630" s="89" t="str">
        <f>IFERROR(VLOOKUP(CONCATENATE($A3630,"T3"),'05 APU'!$1:$1048576,3,),"")</f>
        <v/>
      </c>
      <c r="G3630" s="350"/>
      <c r="H3630" s="351"/>
      <c r="I3630" s="90">
        <f>IFERROR((VLOOKUP(CONCATENATE($A3630,"D"),'05 APU'!$1:$1048576,9,)),0)</f>
        <v>0</v>
      </c>
      <c r="J3630" s="90">
        <f t="shared" si="113"/>
        <v>0</v>
      </c>
      <c r="K3630" s="297" t="str">
        <f>IFERROR(VLOOKUP(CONCATENATE($A3630,"C"),'05 APU'!$1:$1048576,9,),"")</f>
        <v/>
      </c>
      <c r="L3630" s="297" t="str">
        <f>IFERROR(VLOOKUP(CONCATENATE($A3630,"B"),'05 APU'!$1:$1048576,9,),"")</f>
        <v/>
      </c>
      <c r="M3630" s="297" t="str">
        <f>IFERROR(VLOOKUP(CONCATENATE($A3630,"A"),'05 APU'!$1:$1048576,9,),"")</f>
        <v/>
      </c>
      <c r="N3630" s="86"/>
      <c r="O3630" s="90">
        <f>IFERROR(VLOOKUP(CONCATENATE($A3630,"D"),'05 APU'!$T:$AB,9,),0)</f>
        <v>0</v>
      </c>
      <c r="P3630" s="90">
        <f t="shared" si="114"/>
        <v>0</v>
      </c>
      <c r="Q3630" s="90">
        <f>IFERROR(VLOOKUP(CONCATENATE($A3630,"C"),'05 APU'!$T:$AB,9,),0)</f>
        <v>0</v>
      </c>
      <c r="R3630" s="90">
        <f>IFERROR(VLOOKUP(CONCATENATE($A3630,"B"),'05 APU'!$T:$AB,9,),0)</f>
        <v>0</v>
      </c>
      <c r="S3630" s="90">
        <f>IFERROR(VLOOKUP(CONCATENATE($A3630,"A"),'05 APU'!$T:$AB,9,),0)</f>
        <v>0</v>
      </c>
    </row>
    <row r="3631" spans="1:19" x14ac:dyDescent="0.25">
      <c r="A3631" s="88">
        <v>3621</v>
      </c>
      <c r="B3631" s="347"/>
      <c r="C3631" s="348"/>
      <c r="D3631" s="89" t="str">
        <f>IFERROR(VLOOKUP(CONCATENATE($A3631,"T"),'05 APU'!$1:$1048576,3,),"")</f>
        <v/>
      </c>
      <c r="E3631" s="89" t="str">
        <f>IFERROR(VLOOKUP(CONCATENATE($A3631,"T2"),'05 APU'!$1:$1048576,3,),"")</f>
        <v/>
      </c>
      <c r="F3631" s="89" t="str">
        <f>IFERROR(VLOOKUP(CONCATENATE($A3631,"T3"),'05 APU'!$1:$1048576,3,),"")</f>
        <v/>
      </c>
      <c r="G3631" s="350"/>
      <c r="H3631" s="351"/>
      <c r="I3631" s="90">
        <f>IFERROR((VLOOKUP(CONCATENATE($A3631,"D"),'05 APU'!$1:$1048576,9,)),0)</f>
        <v>0</v>
      </c>
      <c r="J3631" s="90">
        <f t="shared" si="113"/>
        <v>0</v>
      </c>
      <c r="K3631" s="297" t="str">
        <f>IFERROR(VLOOKUP(CONCATENATE($A3631,"C"),'05 APU'!$1:$1048576,9,),"")</f>
        <v/>
      </c>
      <c r="L3631" s="297" t="str">
        <f>IFERROR(VLOOKUP(CONCATENATE($A3631,"B"),'05 APU'!$1:$1048576,9,),"")</f>
        <v/>
      </c>
      <c r="M3631" s="297" t="str">
        <f>IFERROR(VLOOKUP(CONCATENATE($A3631,"A"),'05 APU'!$1:$1048576,9,),"")</f>
        <v/>
      </c>
      <c r="N3631" s="86"/>
      <c r="O3631" s="90">
        <f>IFERROR(VLOOKUP(CONCATENATE($A3631,"D"),'05 APU'!$T:$AB,9,),0)</f>
        <v>0</v>
      </c>
      <c r="P3631" s="90">
        <f t="shared" si="114"/>
        <v>0</v>
      </c>
      <c r="Q3631" s="90">
        <f>IFERROR(VLOOKUP(CONCATENATE($A3631,"C"),'05 APU'!$T:$AB,9,),0)</f>
        <v>0</v>
      </c>
      <c r="R3631" s="90">
        <f>IFERROR(VLOOKUP(CONCATENATE($A3631,"B"),'05 APU'!$T:$AB,9,),0)</f>
        <v>0</v>
      </c>
      <c r="S3631" s="90">
        <f>IFERROR(VLOOKUP(CONCATENATE($A3631,"A"),'05 APU'!$T:$AB,9,),0)</f>
        <v>0</v>
      </c>
    </row>
    <row r="3632" spans="1:19" x14ac:dyDescent="0.25">
      <c r="A3632" s="88">
        <v>3622</v>
      </c>
      <c r="B3632" s="347"/>
      <c r="C3632" s="348"/>
      <c r="D3632" s="89" t="str">
        <f>IFERROR(VLOOKUP(CONCATENATE($A3632,"T"),'05 APU'!$1:$1048576,3,),"")</f>
        <v/>
      </c>
      <c r="E3632" s="89" t="str">
        <f>IFERROR(VLOOKUP(CONCATENATE($A3632,"T2"),'05 APU'!$1:$1048576,3,),"")</f>
        <v/>
      </c>
      <c r="F3632" s="89" t="str">
        <f>IFERROR(VLOOKUP(CONCATENATE($A3632,"T3"),'05 APU'!$1:$1048576,3,),"")</f>
        <v/>
      </c>
      <c r="G3632" s="350"/>
      <c r="H3632" s="351"/>
      <c r="I3632" s="90">
        <f>IFERROR((VLOOKUP(CONCATENATE($A3632,"D"),'05 APU'!$1:$1048576,9,)),0)</f>
        <v>0</v>
      </c>
      <c r="J3632" s="90">
        <f t="shared" si="113"/>
        <v>0</v>
      </c>
      <c r="K3632" s="297" t="str">
        <f>IFERROR(VLOOKUP(CONCATENATE($A3632,"C"),'05 APU'!$1:$1048576,9,),"")</f>
        <v/>
      </c>
      <c r="L3632" s="297" t="str">
        <f>IFERROR(VLOOKUP(CONCATENATE($A3632,"B"),'05 APU'!$1:$1048576,9,),"")</f>
        <v/>
      </c>
      <c r="M3632" s="297" t="str">
        <f>IFERROR(VLOOKUP(CONCATENATE($A3632,"A"),'05 APU'!$1:$1048576,9,),"")</f>
        <v/>
      </c>
      <c r="N3632" s="86"/>
      <c r="O3632" s="90">
        <f>IFERROR(VLOOKUP(CONCATENATE($A3632,"D"),'05 APU'!$T:$AB,9,),0)</f>
        <v>0</v>
      </c>
      <c r="P3632" s="90">
        <f t="shared" si="114"/>
        <v>0</v>
      </c>
      <c r="Q3632" s="90">
        <f>IFERROR(VLOOKUP(CONCATENATE($A3632,"C"),'05 APU'!$T:$AB,9,),0)</f>
        <v>0</v>
      </c>
      <c r="R3632" s="90">
        <f>IFERROR(VLOOKUP(CONCATENATE($A3632,"B"),'05 APU'!$T:$AB,9,),0)</f>
        <v>0</v>
      </c>
      <c r="S3632" s="90">
        <f>IFERROR(VLOOKUP(CONCATENATE($A3632,"A"),'05 APU'!$T:$AB,9,),0)</f>
        <v>0</v>
      </c>
    </row>
    <row r="3633" spans="1:19" x14ac:dyDescent="0.25">
      <c r="A3633" s="88">
        <v>3623</v>
      </c>
      <c r="B3633" s="347"/>
      <c r="C3633" s="348"/>
      <c r="D3633" s="89" t="str">
        <f>IFERROR(VLOOKUP(CONCATENATE($A3633,"T"),'05 APU'!$1:$1048576,3,),"")</f>
        <v/>
      </c>
      <c r="E3633" s="89" t="str">
        <f>IFERROR(VLOOKUP(CONCATENATE($A3633,"T2"),'05 APU'!$1:$1048576,3,),"")</f>
        <v/>
      </c>
      <c r="F3633" s="89" t="str">
        <f>IFERROR(VLOOKUP(CONCATENATE($A3633,"T3"),'05 APU'!$1:$1048576,3,),"")</f>
        <v/>
      </c>
      <c r="G3633" s="350"/>
      <c r="H3633" s="351"/>
      <c r="I3633" s="90">
        <f>IFERROR((VLOOKUP(CONCATENATE($A3633,"D"),'05 APU'!$1:$1048576,9,)),0)</f>
        <v>0</v>
      </c>
      <c r="J3633" s="90">
        <f t="shared" si="113"/>
        <v>0</v>
      </c>
      <c r="K3633" s="297" t="str">
        <f>IFERROR(VLOOKUP(CONCATENATE($A3633,"C"),'05 APU'!$1:$1048576,9,),"")</f>
        <v/>
      </c>
      <c r="L3633" s="297" t="str">
        <f>IFERROR(VLOOKUP(CONCATENATE($A3633,"B"),'05 APU'!$1:$1048576,9,),"")</f>
        <v/>
      </c>
      <c r="M3633" s="297" t="str">
        <f>IFERROR(VLOOKUP(CONCATENATE($A3633,"A"),'05 APU'!$1:$1048576,9,),"")</f>
        <v/>
      </c>
      <c r="N3633" s="86"/>
      <c r="O3633" s="90">
        <f>IFERROR(VLOOKUP(CONCATENATE($A3633,"D"),'05 APU'!$T:$AB,9,),0)</f>
        <v>0</v>
      </c>
      <c r="P3633" s="90">
        <f t="shared" si="114"/>
        <v>0</v>
      </c>
      <c r="Q3633" s="90">
        <f>IFERROR(VLOOKUP(CONCATENATE($A3633,"C"),'05 APU'!$T:$AB,9,),0)</f>
        <v>0</v>
      </c>
      <c r="R3633" s="90">
        <f>IFERROR(VLOOKUP(CONCATENATE($A3633,"B"),'05 APU'!$T:$AB,9,),0)</f>
        <v>0</v>
      </c>
      <c r="S3633" s="90">
        <f>IFERROR(VLOOKUP(CONCATENATE($A3633,"A"),'05 APU'!$T:$AB,9,),0)</f>
        <v>0</v>
      </c>
    </row>
    <row r="3634" spans="1:19" x14ac:dyDescent="0.25">
      <c r="A3634" s="88">
        <v>3624</v>
      </c>
      <c r="B3634" s="347"/>
      <c r="C3634" s="348"/>
      <c r="D3634" s="89" t="str">
        <f>IFERROR(VLOOKUP(CONCATENATE($A3634,"T"),'05 APU'!$1:$1048576,3,),"")</f>
        <v/>
      </c>
      <c r="E3634" s="89" t="str">
        <f>IFERROR(VLOOKUP(CONCATENATE($A3634,"T2"),'05 APU'!$1:$1048576,3,),"")</f>
        <v/>
      </c>
      <c r="F3634" s="89" t="str">
        <f>IFERROR(VLOOKUP(CONCATENATE($A3634,"T3"),'05 APU'!$1:$1048576,3,),"")</f>
        <v/>
      </c>
      <c r="G3634" s="350"/>
      <c r="H3634" s="351"/>
      <c r="I3634" s="90">
        <f>IFERROR((VLOOKUP(CONCATENATE($A3634,"D"),'05 APU'!$1:$1048576,9,)),0)</f>
        <v>0</v>
      </c>
      <c r="J3634" s="90">
        <f t="shared" si="113"/>
        <v>0</v>
      </c>
      <c r="K3634" s="297" t="str">
        <f>IFERROR(VLOOKUP(CONCATENATE($A3634,"C"),'05 APU'!$1:$1048576,9,),"")</f>
        <v/>
      </c>
      <c r="L3634" s="297" t="str">
        <f>IFERROR(VLOOKUP(CONCATENATE($A3634,"B"),'05 APU'!$1:$1048576,9,),"")</f>
        <v/>
      </c>
      <c r="M3634" s="297" t="str">
        <f>IFERROR(VLOOKUP(CONCATENATE($A3634,"A"),'05 APU'!$1:$1048576,9,),"")</f>
        <v/>
      </c>
      <c r="N3634" s="86"/>
      <c r="O3634" s="90">
        <f>IFERROR(VLOOKUP(CONCATENATE($A3634,"D"),'05 APU'!$T:$AB,9,),0)</f>
        <v>0</v>
      </c>
      <c r="P3634" s="90">
        <f t="shared" si="114"/>
        <v>0</v>
      </c>
      <c r="Q3634" s="90">
        <f>IFERROR(VLOOKUP(CONCATENATE($A3634,"C"),'05 APU'!$T:$AB,9,),0)</f>
        <v>0</v>
      </c>
      <c r="R3634" s="90">
        <f>IFERROR(VLOOKUP(CONCATENATE($A3634,"B"),'05 APU'!$T:$AB,9,),0)</f>
        <v>0</v>
      </c>
      <c r="S3634" s="90">
        <f>IFERROR(VLOOKUP(CONCATENATE($A3634,"A"),'05 APU'!$T:$AB,9,),0)</f>
        <v>0</v>
      </c>
    </row>
    <row r="3635" spans="1:19" x14ac:dyDescent="0.25">
      <c r="A3635" s="88">
        <v>3625</v>
      </c>
      <c r="B3635" s="347"/>
      <c r="C3635" s="348"/>
      <c r="D3635" s="89" t="str">
        <f>IFERROR(VLOOKUP(CONCATENATE($A3635,"T"),'05 APU'!$1:$1048576,3,),"")</f>
        <v/>
      </c>
      <c r="E3635" s="89" t="str">
        <f>IFERROR(VLOOKUP(CONCATENATE($A3635,"T2"),'05 APU'!$1:$1048576,3,),"")</f>
        <v/>
      </c>
      <c r="F3635" s="89" t="str">
        <f>IFERROR(VLOOKUP(CONCATENATE($A3635,"T3"),'05 APU'!$1:$1048576,3,),"")</f>
        <v/>
      </c>
      <c r="G3635" s="350"/>
      <c r="H3635" s="351"/>
      <c r="I3635" s="90">
        <f>IFERROR((VLOOKUP(CONCATENATE($A3635,"D"),'05 APU'!$1:$1048576,9,)),0)</f>
        <v>0</v>
      </c>
      <c r="J3635" s="90">
        <f t="shared" ref="J3635:J3698" si="115">IFERROR(I3635*H3635,0)</f>
        <v>0</v>
      </c>
      <c r="K3635" s="297" t="str">
        <f>IFERROR(VLOOKUP(CONCATENATE($A3635,"C"),'05 APU'!$1:$1048576,9,),"")</f>
        <v/>
      </c>
      <c r="L3635" s="297" t="str">
        <f>IFERROR(VLOOKUP(CONCATENATE($A3635,"B"),'05 APU'!$1:$1048576,9,),"")</f>
        <v/>
      </c>
      <c r="M3635" s="297" t="str">
        <f>IFERROR(VLOOKUP(CONCATENATE($A3635,"A"),'05 APU'!$1:$1048576,9,),"")</f>
        <v/>
      </c>
      <c r="N3635" s="86"/>
      <c r="O3635" s="90">
        <f>IFERROR(VLOOKUP(CONCATENATE($A3635,"D"),'05 APU'!$T:$AB,9,),0)</f>
        <v>0</v>
      </c>
      <c r="P3635" s="90">
        <f t="shared" si="114"/>
        <v>0</v>
      </c>
      <c r="Q3635" s="90">
        <f>IFERROR(VLOOKUP(CONCATENATE($A3635,"C"),'05 APU'!$T:$AB,9,),0)</f>
        <v>0</v>
      </c>
      <c r="R3635" s="90">
        <f>IFERROR(VLOOKUP(CONCATENATE($A3635,"B"),'05 APU'!$T:$AB,9,),0)</f>
        <v>0</v>
      </c>
      <c r="S3635" s="90">
        <f>IFERROR(VLOOKUP(CONCATENATE($A3635,"A"),'05 APU'!$T:$AB,9,),0)</f>
        <v>0</v>
      </c>
    </row>
    <row r="3636" spans="1:19" x14ac:dyDescent="0.25">
      <c r="A3636" s="88">
        <v>3626</v>
      </c>
      <c r="B3636" s="347"/>
      <c r="C3636" s="348"/>
      <c r="D3636" s="89" t="str">
        <f>IFERROR(VLOOKUP(CONCATENATE($A3636,"T"),'05 APU'!$1:$1048576,3,),"")</f>
        <v/>
      </c>
      <c r="E3636" s="89" t="str">
        <f>IFERROR(VLOOKUP(CONCATENATE($A3636,"T2"),'05 APU'!$1:$1048576,3,),"")</f>
        <v/>
      </c>
      <c r="F3636" s="89" t="str">
        <f>IFERROR(VLOOKUP(CONCATENATE($A3636,"T3"),'05 APU'!$1:$1048576,3,),"")</f>
        <v/>
      </c>
      <c r="G3636" s="350"/>
      <c r="H3636" s="351"/>
      <c r="I3636" s="90">
        <f>IFERROR((VLOOKUP(CONCATENATE($A3636,"D"),'05 APU'!$1:$1048576,9,)),0)</f>
        <v>0</v>
      </c>
      <c r="J3636" s="90">
        <f t="shared" si="115"/>
        <v>0</v>
      </c>
      <c r="K3636" s="297" t="str">
        <f>IFERROR(VLOOKUP(CONCATENATE($A3636,"C"),'05 APU'!$1:$1048576,9,),"")</f>
        <v/>
      </c>
      <c r="L3636" s="297" t="str">
        <f>IFERROR(VLOOKUP(CONCATENATE($A3636,"B"),'05 APU'!$1:$1048576,9,),"")</f>
        <v/>
      </c>
      <c r="M3636" s="297" t="str">
        <f>IFERROR(VLOOKUP(CONCATENATE($A3636,"A"),'05 APU'!$1:$1048576,9,),"")</f>
        <v/>
      </c>
      <c r="N3636" s="86"/>
      <c r="O3636" s="90">
        <f>IFERROR(VLOOKUP(CONCATENATE($A3636,"D"),'05 APU'!$T:$AB,9,),0)</f>
        <v>0</v>
      </c>
      <c r="P3636" s="90">
        <f t="shared" si="114"/>
        <v>0</v>
      </c>
      <c r="Q3636" s="90">
        <f>IFERROR(VLOOKUP(CONCATENATE($A3636,"C"),'05 APU'!$T:$AB,9,),0)</f>
        <v>0</v>
      </c>
      <c r="R3636" s="90">
        <f>IFERROR(VLOOKUP(CONCATENATE($A3636,"B"),'05 APU'!$T:$AB,9,),0)</f>
        <v>0</v>
      </c>
      <c r="S3636" s="90">
        <f>IFERROR(VLOOKUP(CONCATENATE($A3636,"A"),'05 APU'!$T:$AB,9,),0)</f>
        <v>0</v>
      </c>
    </row>
    <row r="3637" spans="1:19" x14ac:dyDescent="0.25">
      <c r="A3637" s="88">
        <v>3627</v>
      </c>
      <c r="B3637" s="347"/>
      <c r="C3637" s="348"/>
      <c r="D3637" s="89" t="str">
        <f>IFERROR(VLOOKUP(CONCATENATE($A3637,"T"),'05 APU'!$1:$1048576,3,),"")</f>
        <v/>
      </c>
      <c r="E3637" s="89" t="str">
        <f>IFERROR(VLOOKUP(CONCATENATE($A3637,"T2"),'05 APU'!$1:$1048576,3,),"")</f>
        <v/>
      </c>
      <c r="F3637" s="89" t="str">
        <f>IFERROR(VLOOKUP(CONCATENATE($A3637,"T3"),'05 APU'!$1:$1048576,3,),"")</f>
        <v/>
      </c>
      <c r="G3637" s="350"/>
      <c r="H3637" s="351"/>
      <c r="I3637" s="90">
        <f>IFERROR((VLOOKUP(CONCATENATE($A3637,"D"),'05 APU'!$1:$1048576,9,)),0)</f>
        <v>0</v>
      </c>
      <c r="J3637" s="90">
        <f t="shared" si="115"/>
        <v>0</v>
      </c>
      <c r="K3637" s="297" t="str">
        <f>IFERROR(VLOOKUP(CONCATENATE($A3637,"C"),'05 APU'!$1:$1048576,9,),"")</f>
        <v/>
      </c>
      <c r="L3637" s="297" t="str">
        <f>IFERROR(VLOOKUP(CONCATENATE($A3637,"B"),'05 APU'!$1:$1048576,9,),"")</f>
        <v/>
      </c>
      <c r="M3637" s="297" t="str">
        <f>IFERROR(VLOOKUP(CONCATENATE($A3637,"A"),'05 APU'!$1:$1048576,9,),"")</f>
        <v/>
      </c>
      <c r="N3637" s="86"/>
      <c r="O3637" s="90">
        <f>IFERROR(VLOOKUP(CONCATENATE($A3637,"D"),'05 APU'!$T:$AB,9,),0)</f>
        <v>0</v>
      </c>
      <c r="P3637" s="90">
        <f t="shared" si="114"/>
        <v>0</v>
      </c>
      <c r="Q3637" s="90">
        <f>IFERROR(VLOOKUP(CONCATENATE($A3637,"C"),'05 APU'!$T:$AB,9,),0)</f>
        <v>0</v>
      </c>
      <c r="R3637" s="90">
        <f>IFERROR(VLOOKUP(CONCATENATE($A3637,"B"),'05 APU'!$T:$AB,9,),0)</f>
        <v>0</v>
      </c>
      <c r="S3637" s="90">
        <f>IFERROR(VLOOKUP(CONCATENATE($A3637,"A"),'05 APU'!$T:$AB,9,),0)</f>
        <v>0</v>
      </c>
    </row>
    <row r="3638" spans="1:19" x14ac:dyDescent="0.25">
      <c r="A3638" s="88">
        <v>3628</v>
      </c>
      <c r="B3638" s="347"/>
      <c r="C3638" s="348"/>
      <c r="D3638" s="89" t="str">
        <f>IFERROR(VLOOKUP(CONCATENATE($A3638,"T"),'05 APU'!$1:$1048576,3,),"")</f>
        <v/>
      </c>
      <c r="E3638" s="89" t="str">
        <f>IFERROR(VLOOKUP(CONCATENATE($A3638,"T2"),'05 APU'!$1:$1048576,3,),"")</f>
        <v/>
      </c>
      <c r="F3638" s="89" t="str">
        <f>IFERROR(VLOOKUP(CONCATENATE($A3638,"T3"),'05 APU'!$1:$1048576,3,),"")</f>
        <v/>
      </c>
      <c r="G3638" s="350"/>
      <c r="H3638" s="351"/>
      <c r="I3638" s="90">
        <f>IFERROR((VLOOKUP(CONCATENATE($A3638,"D"),'05 APU'!$1:$1048576,9,)),0)</f>
        <v>0</v>
      </c>
      <c r="J3638" s="90">
        <f t="shared" si="115"/>
        <v>0</v>
      </c>
      <c r="K3638" s="297" t="str">
        <f>IFERROR(VLOOKUP(CONCATENATE($A3638,"C"),'05 APU'!$1:$1048576,9,),"")</f>
        <v/>
      </c>
      <c r="L3638" s="297" t="str">
        <f>IFERROR(VLOOKUP(CONCATENATE($A3638,"B"),'05 APU'!$1:$1048576,9,),"")</f>
        <v/>
      </c>
      <c r="M3638" s="297" t="str">
        <f>IFERROR(VLOOKUP(CONCATENATE($A3638,"A"),'05 APU'!$1:$1048576,9,),"")</f>
        <v/>
      </c>
      <c r="N3638" s="86"/>
      <c r="O3638" s="90">
        <f>IFERROR(VLOOKUP(CONCATENATE($A3638,"D"),'05 APU'!$T:$AB,9,),0)</f>
        <v>0</v>
      </c>
      <c r="P3638" s="90">
        <f t="shared" si="114"/>
        <v>0</v>
      </c>
      <c r="Q3638" s="90">
        <f>IFERROR(VLOOKUP(CONCATENATE($A3638,"C"),'05 APU'!$T:$AB,9,),0)</f>
        <v>0</v>
      </c>
      <c r="R3638" s="90">
        <f>IFERROR(VLOOKUP(CONCATENATE($A3638,"B"),'05 APU'!$T:$AB,9,),0)</f>
        <v>0</v>
      </c>
      <c r="S3638" s="90">
        <f>IFERROR(VLOOKUP(CONCATENATE($A3638,"A"),'05 APU'!$T:$AB,9,),0)</f>
        <v>0</v>
      </c>
    </row>
    <row r="3639" spans="1:19" x14ac:dyDescent="0.25">
      <c r="A3639" s="88">
        <v>3629</v>
      </c>
      <c r="B3639" s="347"/>
      <c r="C3639" s="348"/>
      <c r="D3639" s="89" t="str">
        <f>IFERROR(VLOOKUP(CONCATENATE($A3639,"T"),'05 APU'!$1:$1048576,3,),"")</f>
        <v/>
      </c>
      <c r="E3639" s="89" t="str">
        <f>IFERROR(VLOOKUP(CONCATENATE($A3639,"T2"),'05 APU'!$1:$1048576,3,),"")</f>
        <v/>
      </c>
      <c r="F3639" s="89" t="str">
        <f>IFERROR(VLOOKUP(CONCATENATE($A3639,"T3"),'05 APU'!$1:$1048576,3,),"")</f>
        <v/>
      </c>
      <c r="G3639" s="350"/>
      <c r="H3639" s="351"/>
      <c r="I3639" s="90">
        <f>IFERROR((VLOOKUP(CONCATENATE($A3639,"D"),'05 APU'!$1:$1048576,9,)),0)</f>
        <v>0</v>
      </c>
      <c r="J3639" s="90">
        <f t="shared" si="115"/>
        <v>0</v>
      </c>
      <c r="K3639" s="297" t="str">
        <f>IFERROR(VLOOKUP(CONCATENATE($A3639,"C"),'05 APU'!$1:$1048576,9,),"")</f>
        <v/>
      </c>
      <c r="L3639" s="297" t="str">
        <f>IFERROR(VLOOKUP(CONCATENATE($A3639,"B"),'05 APU'!$1:$1048576,9,),"")</f>
        <v/>
      </c>
      <c r="M3639" s="297" t="str">
        <f>IFERROR(VLOOKUP(CONCATENATE($A3639,"A"),'05 APU'!$1:$1048576,9,),"")</f>
        <v/>
      </c>
      <c r="N3639" s="86"/>
      <c r="O3639" s="90">
        <f>IFERROR(VLOOKUP(CONCATENATE($A3639,"D"),'05 APU'!$T:$AB,9,),0)</f>
        <v>0</v>
      </c>
      <c r="P3639" s="90">
        <f t="shared" si="114"/>
        <v>0</v>
      </c>
      <c r="Q3639" s="90">
        <f>IFERROR(VLOOKUP(CONCATENATE($A3639,"C"),'05 APU'!$T:$AB,9,),0)</f>
        <v>0</v>
      </c>
      <c r="R3639" s="90">
        <f>IFERROR(VLOOKUP(CONCATENATE($A3639,"B"),'05 APU'!$T:$AB,9,),0)</f>
        <v>0</v>
      </c>
      <c r="S3639" s="90">
        <f>IFERROR(VLOOKUP(CONCATENATE($A3639,"A"),'05 APU'!$T:$AB,9,),0)</f>
        <v>0</v>
      </c>
    </row>
    <row r="3640" spans="1:19" x14ac:dyDescent="0.25">
      <c r="A3640" s="88">
        <v>3630</v>
      </c>
      <c r="B3640" s="347"/>
      <c r="C3640" s="348"/>
      <c r="D3640" s="89" t="str">
        <f>IFERROR(VLOOKUP(CONCATENATE($A3640,"T"),'05 APU'!$1:$1048576,3,),"")</f>
        <v/>
      </c>
      <c r="E3640" s="89" t="str">
        <f>IFERROR(VLOOKUP(CONCATENATE($A3640,"T2"),'05 APU'!$1:$1048576,3,),"")</f>
        <v/>
      </c>
      <c r="F3640" s="89" t="str">
        <f>IFERROR(VLOOKUP(CONCATENATE($A3640,"T3"),'05 APU'!$1:$1048576,3,),"")</f>
        <v/>
      </c>
      <c r="G3640" s="350"/>
      <c r="H3640" s="351"/>
      <c r="I3640" s="90">
        <f>IFERROR((VLOOKUP(CONCATENATE($A3640,"D"),'05 APU'!$1:$1048576,9,)),0)</f>
        <v>0</v>
      </c>
      <c r="J3640" s="90">
        <f t="shared" si="115"/>
        <v>0</v>
      </c>
      <c r="K3640" s="297" t="str">
        <f>IFERROR(VLOOKUP(CONCATENATE($A3640,"C"),'05 APU'!$1:$1048576,9,),"")</f>
        <v/>
      </c>
      <c r="L3640" s="297" t="str">
        <f>IFERROR(VLOOKUP(CONCATENATE($A3640,"B"),'05 APU'!$1:$1048576,9,),"")</f>
        <v/>
      </c>
      <c r="M3640" s="297" t="str">
        <f>IFERROR(VLOOKUP(CONCATENATE($A3640,"A"),'05 APU'!$1:$1048576,9,),"")</f>
        <v/>
      </c>
      <c r="N3640" s="86"/>
      <c r="O3640" s="90">
        <f>IFERROR(VLOOKUP(CONCATENATE($A3640,"D"),'05 APU'!$T:$AB,9,),0)</f>
        <v>0</v>
      </c>
      <c r="P3640" s="90">
        <f t="shared" si="114"/>
        <v>0</v>
      </c>
      <c r="Q3640" s="90">
        <f>IFERROR(VLOOKUP(CONCATENATE($A3640,"C"),'05 APU'!$T:$AB,9,),0)</f>
        <v>0</v>
      </c>
      <c r="R3640" s="90">
        <f>IFERROR(VLOOKUP(CONCATENATE($A3640,"B"),'05 APU'!$T:$AB,9,),0)</f>
        <v>0</v>
      </c>
      <c r="S3640" s="90">
        <f>IFERROR(VLOOKUP(CONCATENATE($A3640,"A"),'05 APU'!$T:$AB,9,),0)</f>
        <v>0</v>
      </c>
    </row>
    <row r="3641" spans="1:19" x14ac:dyDescent="0.25">
      <c r="A3641" s="88">
        <v>3631</v>
      </c>
      <c r="B3641" s="347"/>
      <c r="C3641" s="348"/>
      <c r="D3641" s="89" t="str">
        <f>IFERROR(VLOOKUP(CONCATENATE($A3641,"T"),'05 APU'!$1:$1048576,3,),"")</f>
        <v/>
      </c>
      <c r="E3641" s="89" t="str">
        <f>IFERROR(VLOOKUP(CONCATENATE($A3641,"T2"),'05 APU'!$1:$1048576,3,),"")</f>
        <v/>
      </c>
      <c r="F3641" s="89" t="str">
        <f>IFERROR(VLOOKUP(CONCATENATE($A3641,"T3"),'05 APU'!$1:$1048576,3,),"")</f>
        <v/>
      </c>
      <c r="G3641" s="350"/>
      <c r="H3641" s="351"/>
      <c r="I3641" s="90">
        <f>IFERROR((VLOOKUP(CONCATENATE($A3641,"D"),'05 APU'!$1:$1048576,9,)),0)</f>
        <v>0</v>
      </c>
      <c r="J3641" s="90">
        <f t="shared" si="115"/>
        <v>0</v>
      </c>
      <c r="K3641" s="297" t="str">
        <f>IFERROR(VLOOKUP(CONCATENATE($A3641,"C"),'05 APU'!$1:$1048576,9,),"")</f>
        <v/>
      </c>
      <c r="L3641" s="297" t="str">
        <f>IFERROR(VLOOKUP(CONCATENATE($A3641,"B"),'05 APU'!$1:$1048576,9,),"")</f>
        <v/>
      </c>
      <c r="M3641" s="297" t="str">
        <f>IFERROR(VLOOKUP(CONCATENATE($A3641,"A"),'05 APU'!$1:$1048576,9,),"")</f>
        <v/>
      </c>
      <c r="N3641" s="86"/>
      <c r="O3641" s="90">
        <f>IFERROR(VLOOKUP(CONCATENATE($A3641,"D"),'05 APU'!$T:$AB,9,),0)</f>
        <v>0</v>
      </c>
      <c r="P3641" s="90">
        <f t="shared" si="114"/>
        <v>0</v>
      </c>
      <c r="Q3641" s="90">
        <f>IFERROR(VLOOKUP(CONCATENATE($A3641,"C"),'05 APU'!$T:$AB,9,),0)</f>
        <v>0</v>
      </c>
      <c r="R3641" s="90">
        <f>IFERROR(VLOOKUP(CONCATENATE($A3641,"B"),'05 APU'!$T:$AB,9,),0)</f>
        <v>0</v>
      </c>
      <c r="S3641" s="90">
        <f>IFERROR(VLOOKUP(CONCATENATE($A3641,"A"),'05 APU'!$T:$AB,9,),0)</f>
        <v>0</v>
      </c>
    </row>
    <row r="3642" spans="1:19" x14ac:dyDescent="0.25">
      <c r="A3642" s="88">
        <v>3632</v>
      </c>
      <c r="B3642" s="347"/>
      <c r="C3642" s="348"/>
      <c r="D3642" s="89" t="str">
        <f>IFERROR(VLOOKUP(CONCATENATE($A3642,"T"),'05 APU'!$1:$1048576,3,),"")</f>
        <v/>
      </c>
      <c r="E3642" s="89" t="str">
        <f>IFERROR(VLOOKUP(CONCATENATE($A3642,"T2"),'05 APU'!$1:$1048576,3,),"")</f>
        <v/>
      </c>
      <c r="F3642" s="89" t="str">
        <f>IFERROR(VLOOKUP(CONCATENATE($A3642,"T3"),'05 APU'!$1:$1048576,3,),"")</f>
        <v/>
      </c>
      <c r="G3642" s="350"/>
      <c r="H3642" s="351"/>
      <c r="I3642" s="90">
        <f>IFERROR((VLOOKUP(CONCATENATE($A3642,"D"),'05 APU'!$1:$1048576,9,)),0)</f>
        <v>0</v>
      </c>
      <c r="J3642" s="90">
        <f t="shared" si="115"/>
        <v>0</v>
      </c>
      <c r="K3642" s="297" t="str">
        <f>IFERROR(VLOOKUP(CONCATENATE($A3642,"C"),'05 APU'!$1:$1048576,9,),"")</f>
        <v/>
      </c>
      <c r="L3642" s="297" t="str">
        <f>IFERROR(VLOOKUP(CONCATENATE($A3642,"B"),'05 APU'!$1:$1048576,9,),"")</f>
        <v/>
      </c>
      <c r="M3642" s="297" t="str">
        <f>IFERROR(VLOOKUP(CONCATENATE($A3642,"A"),'05 APU'!$1:$1048576,9,),"")</f>
        <v/>
      </c>
      <c r="N3642" s="86"/>
      <c r="O3642" s="90">
        <f>IFERROR(VLOOKUP(CONCATENATE($A3642,"D"),'05 APU'!$T:$AB,9,),0)</f>
        <v>0</v>
      </c>
      <c r="P3642" s="90">
        <f t="shared" si="114"/>
        <v>0</v>
      </c>
      <c r="Q3642" s="90">
        <f>IFERROR(VLOOKUP(CONCATENATE($A3642,"C"),'05 APU'!$T:$AB,9,),0)</f>
        <v>0</v>
      </c>
      <c r="R3642" s="90">
        <f>IFERROR(VLOOKUP(CONCATENATE($A3642,"B"),'05 APU'!$T:$AB,9,),0)</f>
        <v>0</v>
      </c>
      <c r="S3642" s="90">
        <f>IFERROR(VLOOKUP(CONCATENATE($A3642,"A"),'05 APU'!$T:$AB,9,),0)</f>
        <v>0</v>
      </c>
    </row>
    <row r="3643" spans="1:19" x14ac:dyDescent="0.25">
      <c r="A3643" s="88">
        <v>3633</v>
      </c>
      <c r="B3643" s="347"/>
      <c r="C3643" s="348"/>
      <c r="D3643" s="89" t="str">
        <f>IFERROR(VLOOKUP(CONCATENATE($A3643,"T"),'05 APU'!$1:$1048576,3,),"")</f>
        <v/>
      </c>
      <c r="E3643" s="89" t="str">
        <f>IFERROR(VLOOKUP(CONCATENATE($A3643,"T2"),'05 APU'!$1:$1048576,3,),"")</f>
        <v/>
      </c>
      <c r="F3643" s="89" t="str">
        <f>IFERROR(VLOOKUP(CONCATENATE($A3643,"T3"),'05 APU'!$1:$1048576,3,),"")</f>
        <v/>
      </c>
      <c r="G3643" s="350"/>
      <c r="H3643" s="351"/>
      <c r="I3643" s="90">
        <f>IFERROR((VLOOKUP(CONCATENATE($A3643,"D"),'05 APU'!$1:$1048576,9,)),0)</f>
        <v>0</v>
      </c>
      <c r="J3643" s="90">
        <f t="shared" si="115"/>
        <v>0</v>
      </c>
      <c r="K3643" s="297" t="str">
        <f>IFERROR(VLOOKUP(CONCATENATE($A3643,"C"),'05 APU'!$1:$1048576,9,),"")</f>
        <v/>
      </c>
      <c r="L3643" s="297" t="str">
        <f>IFERROR(VLOOKUP(CONCATENATE($A3643,"B"),'05 APU'!$1:$1048576,9,),"")</f>
        <v/>
      </c>
      <c r="M3643" s="297" t="str">
        <f>IFERROR(VLOOKUP(CONCATENATE($A3643,"A"),'05 APU'!$1:$1048576,9,),"")</f>
        <v/>
      </c>
      <c r="N3643" s="86"/>
      <c r="O3643" s="90">
        <f>IFERROR(VLOOKUP(CONCATENATE($A3643,"D"),'05 APU'!$T:$AB,9,),0)</f>
        <v>0</v>
      </c>
      <c r="P3643" s="90">
        <f t="shared" si="114"/>
        <v>0</v>
      </c>
      <c r="Q3643" s="90">
        <f>IFERROR(VLOOKUP(CONCATENATE($A3643,"C"),'05 APU'!$T:$AB,9,),0)</f>
        <v>0</v>
      </c>
      <c r="R3643" s="90">
        <f>IFERROR(VLOOKUP(CONCATENATE($A3643,"B"),'05 APU'!$T:$AB,9,),0)</f>
        <v>0</v>
      </c>
      <c r="S3643" s="90">
        <f>IFERROR(VLOOKUP(CONCATENATE($A3643,"A"),'05 APU'!$T:$AB,9,),0)</f>
        <v>0</v>
      </c>
    </row>
    <row r="3644" spans="1:19" x14ac:dyDescent="0.25">
      <c r="A3644" s="88">
        <v>3634</v>
      </c>
      <c r="B3644" s="347"/>
      <c r="C3644" s="348"/>
      <c r="D3644" s="89" t="str">
        <f>IFERROR(VLOOKUP(CONCATENATE($A3644,"T"),'05 APU'!$1:$1048576,3,),"")</f>
        <v/>
      </c>
      <c r="E3644" s="89" t="str">
        <f>IFERROR(VLOOKUP(CONCATENATE($A3644,"T2"),'05 APU'!$1:$1048576,3,),"")</f>
        <v/>
      </c>
      <c r="F3644" s="89" t="str">
        <f>IFERROR(VLOOKUP(CONCATENATE($A3644,"T3"),'05 APU'!$1:$1048576,3,),"")</f>
        <v/>
      </c>
      <c r="G3644" s="350"/>
      <c r="H3644" s="351"/>
      <c r="I3644" s="90">
        <f>IFERROR((VLOOKUP(CONCATENATE($A3644,"D"),'05 APU'!$1:$1048576,9,)),0)</f>
        <v>0</v>
      </c>
      <c r="J3644" s="90">
        <f t="shared" si="115"/>
        <v>0</v>
      </c>
      <c r="K3644" s="297" t="str">
        <f>IFERROR(VLOOKUP(CONCATENATE($A3644,"C"),'05 APU'!$1:$1048576,9,),"")</f>
        <v/>
      </c>
      <c r="L3644" s="297" t="str">
        <f>IFERROR(VLOOKUP(CONCATENATE($A3644,"B"),'05 APU'!$1:$1048576,9,),"")</f>
        <v/>
      </c>
      <c r="M3644" s="297" t="str">
        <f>IFERROR(VLOOKUP(CONCATENATE($A3644,"A"),'05 APU'!$1:$1048576,9,),"")</f>
        <v/>
      </c>
      <c r="N3644" s="86"/>
      <c r="O3644" s="90">
        <f>IFERROR(VLOOKUP(CONCATENATE($A3644,"D"),'05 APU'!$T:$AB,9,),0)</f>
        <v>0</v>
      </c>
      <c r="P3644" s="90">
        <f t="shared" si="114"/>
        <v>0</v>
      </c>
      <c r="Q3644" s="90">
        <f>IFERROR(VLOOKUP(CONCATENATE($A3644,"C"),'05 APU'!$T:$AB,9,),0)</f>
        <v>0</v>
      </c>
      <c r="R3644" s="90">
        <f>IFERROR(VLOOKUP(CONCATENATE($A3644,"B"),'05 APU'!$T:$AB,9,),0)</f>
        <v>0</v>
      </c>
      <c r="S3644" s="90">
        <f>IFERROR(VLOOKUP(CONCATENATE($A3644,"A"),'05 APU'!$T:$AB,9,),0)</f>
        <v>0</v>
      </c>
    </row>
    <row r="3645" spans="1:19" x14ac:dyDescent="0.25">
      <c r="A3645" s="88">
        <v>3635</v>
      </c>
      <c r="B3645" s="347"/>
      <c r="C3645" s="348"/>
      <c r="D3645" s="89" t="str">
        <f>IFERROR(VLOOKUP(CONCATENATE($A3645,"T"),'05 APU'!$1:$1048576,3,),"")</f>
        <v/>
      </c>
      <c r="E3645" s="89" t="str">
        <f>IFERROR(VLOOKUP(CONCATENATE($A3645,"T2"),'05 APU'!$1:$1048576,3,),"")</f>
        <v/>
      </c>
      <c r="F3645" s="89" t="str">
        <f>IFERROR(VLOOKUP(CONCATENATE($A3645,"T3"),'05 APU'!$1:$1048576,3,),"")</f>
        <v/>
      </c>
      <c r="G3645" s="350"/>
      <c r="H3645" s="351"/>
      <c r="I3645" s="90">
        <f>IFERROR((VLOOKUP(CONCATENATE($A3645,"D"),'05 APU'!$1:$1048576,9,)),0)</f>
        <v>0</v>
      </c>
      <c r="J3645" s="90">
        <f t="shared" si="115"/>
        <v>0</v>
      </c>
      <c r="K3645" s="297" t="str">
        <f>IFERROR(VLOOKUP(CONCATENATE($A3645,"C"),'05 APU'!$1:$1048576,9,),"")</f>
        <v/>
      </c>
      <c r="L3645" s="297" t="str">
        <f>IFERROR(VLOOKUP(CONCATENATE($A3645,"B"),'05 APU'!$1:$1048576,9,),"")</f>
        <v/>
      </c>
      <c r="M3645" s="297" t="str">
        <f>IFERROR(VLOOKUP(CONCATENATE($A3645,"A"),'05 APU'!$1:$1048576,9,),"")</f>
        <v/>
      </c>
      <c r="N3645" s="86"/>
      <c r="O3645" s="90">
        <f>IFERROR(VLOOKUP(CONCATENATE($A3645,"D"),'05 APU'!$T:$AB,9,),0)</f>
        <v>0</v>
      </c>
      <c r="P3645" s="90">
        <f t="shared" si="114"/>
        <v>0</v>
      </c>
      <c r="Q3645" s="90">
        <f>IFERROR(VLOOKUP(CONCATENATE($A3645,"C"),'05 APU'!$T:$AB,9,),0)</f>
        <v>0</v>
      </c>
      <c r="R3645" s="90">
        <f>IFERROR(VLOOKUP(CONCATENATE($A3645,"B"),'05 APU'!$T:$AB,9,),0)</f>
        <v>0</v>
      </c>
      <c r="S3645" s="90">
        <f>IFERROR(VLOOKUP(CONCATENATE($A3645,"A"),'05 APU'!$T:$AB,9,),0)</f>
        <v>0</v>
      </c>
    </row>
    <row r="3646" spans="1:19" x14ac:dyDescent="0.25">
      <c r="A3646" s="88">
        <v>3636</v>
      </c>
      <c r="B3646" s="347"/>
      <c r="C3646" s="348"/>
      <c r="D3646" s="89" t="str">
        <f>IFERROR(VLOOKUP(CONCATENATE($A3646,"T"),'05 APU'!$1:$1048576,3,),"")</f>
        <v/>
      </c>
      <c r="E3646" s="89" t="str">
        <f>IFERROR(VLOOKUP(CONCATENATE($A3646,"T2"),'05 APU'!$1:$1048576,3,),"")</f>
        <v/>
      </c>
      <c r="F3646" s="89" t="str">
        <f>IFERROR(VLOOKUP(CONCATENATE($A3646,"T3"),'05 APU'!$1:$1048576,3,),"")</f>
        <v/>
      </c>
      <c r="G3646" s="350"/>
      <c r="H3646" s="351"/>
      <c r="I3646" s="90">
        <f>IFERROR((VLOOKUP(CONCATENATE($A3646,"D"),'05 APU'!$1:$1048576,9,)),0)</f>
        <v>0</v>
      </c>
      <c r="J3646" s="90">
        <f t="shared" si="115"/>
        <v>0</v>
      </c>
      <c r="K3646" s="297" t="str">
        <f>IFERROR(VLOOKUP(CONCATENATE($A3646,"C"),'05 APU'!$1:$1048576,9,),"")</f>
        <v/>
      </c>
      <c r="L3646" s="297" t="str">
        <f>IFERROR(VLOOKUP(CONCATENATE($A3646,"B"),'05 APU'!$1:$1048576,9,),"")</f>
        <v/>
      </c>
      <c r="M3646" s="297" t="str">
        <f>IFERROR(VLOOKUP(CONCATENATE($A3646,"A"),'05 APU'!$1:$1048576,9,),"")</f>
        <v/>
      </c>
      <c r="N3646" s="86"/>
      <c r="O3646" s="90">
        <f>IFERROR(VLOOKUP(CONCATENATE($A3646,"D"),'05 APU'!$T:$AB,9,),0)</f>
        <v>0</v>
      </c>
      <c r="P3646" s="90">
        <f t="shared" si="114"/>
        <v>0</v>
      </c>
      <c r="Q3646" s="90">
        <f>IFERROR(VLOOKUP(CONCATENATE($A3646,"C"),'05 APU'!$T:$AB,9,),0)</f>
        <v>0</v>
      </c>
      <c r="R3646" s="90">
        <f>IFERROR(VLOOKUP(CONCATENATE($A3646,"B"),'05 APU'!$T:$AB,9,),0)</f>
        <v>0</v>
      </c>
      <c r="S3646" s="90">
        <f>IFERROR(VLOOKUP(CONCATENATE($A3646,"A"),'05 APU'!$T:$AB,9,),0)</f>
        <v>0</v>
      </c>
    </row>
    <row r="3647" spans="1:19" x14ac:dyDescent="0.25">
      <c r="A3647" s="88">
        <v>3637</v>
      </c>
      <c r="B3647" s="347"/>
      <c r="C3647" s="348"/>
      <c r="D3647" s="89" t="str">
        <f>IFERROR(VLOOKUP(CONCATENATE($A3647,"T"),'05 APU'!$1:$1048576,3,),"")</f>
        <v/>
      </c>
      <c r="E3647" s="89" t="str">
        <f>IFERROR(VLOOKUP(CONCATENATE($A3647,"T2"),'05 APU'!$1:$1048576,3,),"")</f>
        <v/>
      </c>
      <c r="F3647" s="89" t="str">
        <f>IFERROR(VLOOKUP(CONCATENATE($A3647,"T3"),'05 APU'!$1:$1048576,3,),"")</f>
        <v/>
      </c>
      <c r="G3647" s="350"/>
      <c r="H3647" s="351"/>
      <c r="I3647" s="90">
        <f>IFERROR((VLOOKUP(CONCATENATE($A3647,"D"),'05 APU'!$1:$1048576,9,)),0)</f>
        <v>0</v>
      </c>
      <c r="J3647" s="90">
        <f t="shared" si="115"/>
        <v>0</v>
      </c>
      <c r="K3647" s="297" t="str">
        <f>IFERROR(VLOOKUP(CONCATENATE($A3647,"C"),'05 APU'!$1:$1048576,9,),"")</f>
        <v/>
      </c>
      <c r="L3647" s="297" t="str">
        <f>IFERROR(VLOOKUP(CONCATENATE($A3647,"B"),'05 APU'!$1:$1048576,9,),"")</f>
        <v/>
      </c>
      <c r="M3647" s="297" t="str">
        <f>IFERROR(VLOOKUP(CONCATENATE($A3647,"A"),'05 APU'!$1:$1048576,9,),"")</f>
        <v/>
      </c>
      <c r="N3647" s="86"/>
      <c r="O3647" s="90">
        <f>IFERROR(VLOOKUP(CONCATENATE($A3647,"D"),'05 APU'!$T:$AB,9,),0)</f>
        <v>0</v>
      </c>
      <c r="P3647" s="90">
        <f t="shared" si="114"/>
        <v>0</v>
      </c>
      <c r="Q3647" s="90">
        <f>IFERROR(VLOOKUP(CONCATENATE($A3647,"C"),'05 APU'!$T:$AB,9,),0)</f>
        <v>0</v>
      </c>
      <c r="R3647" s="90">
        <f>IFERROR(VLOOKUP(CONCATENATE($A3647,"B"),'05 APU'!$T:$AB,9,),0)</f>
        <v>0</v>
      </c>
      <c r="S3647" s="90">
        <f>IFERROR(VLOOKUP(CONCATENATE($A3647,"A"),'05 APU'!$T:$AB,9,),0)</f>
        <v>0</v>
      </c>
    </row>
    <row r="3648" spans="1:19" x14ac:dyDescent="0.25">
      <c r="A3648" s="88">
        <v>3638</v>
      </c>
      <c r="B3648" s="347"/>
      <c r="C3648" s="348"/>
      <c r="D3648" s="89" t="str">
        <f>IFERROR(VLOOKUP(CONCATENATE($A3648,"T"),'05 APU'!$1:$1048576,3,),"")</f>
        <v/>
      </c>
      <c r="E3648" s="89" t="str">
        <f>IFERROR(VLOOKUP(CONCATENATE($A3648,"T2"),'05 APU'!$1:$1048576,3,),"")</f>
        <v/>
      </c>
      <c r="F3648" s="89" t="str">
        <f>IFERROR(VLOOKUP(CONCATENATE($A3648,"T3"),'05 APU'!$1:$1048576,3,),"")</f>
        <v/>
      </c>
      <c r="G3648" s="350"/>
      <c r="H3648" s="351"/>
      <c r="I3648" s="90">
        <f>IFERROR((VLOOKUP(CONCATENATE($A3648,"D"),'05 APU'!$1:$1048576,9,)),0)</f>
        <v>0</v>
      </c>
      <c r="J3648" s="90">
        <f t="shared" si="115"/>
        <v>0</v>
      </c>
      <c r="K3648" s="297" t="str">
        <f>IFERROR(VLOOKUP(CONCATENATE($A3648,"C"),'05 APU'!$1:$1048576,9,),"")</f>
        <v/>
      </c>
      <c r="L3648" s="297" t="str">
        <f>IFERROR(VLOOKUP(CONCATENATE($A3648,"B"),'05 APU'!$1:$1048576,9,),"")</f>
        <v/>
      </c>
      <c r="M3648" s="297" t="str">
        <f>IFERROR(VLOOKUP(CONCATENATE($A3648,"A"),'05 APU'!$1:$1048576,9,),"")</f>
        <v/>
      </c>
      <c r="N3648" s="86"/>
      <c r="O3648" s="90">
        <f>IFERROR(VLOOKUP(CONCATENATE($A3648,"D"),'05 APU'!$T:$AB,9,),0)</f>
        <v>0</v>
      </c>
      <c r="P3648" s="90">
        <f t="shared" si="114"/>
        <v>0</v>
      </c>
      <c r="Q3648" s="90">
        <f>IFERROR(VLOOKUP(CONCATENATE($A3648,"C"),'05 APU'!$T:$AB,9,),0)</f>
        <v>0</v>
      </c>
      <c r="R3648" s="90">
        <f>IFERROR(VLOOKUP(CONCATENATE($A3648,"B"),'05 APU'!$T:$AB,9,),0)</f>
        <v>0</v>
      </c>
      <c r="S3648" s="90">
        <f>IFERROR(VLOOKUP(CONCATENATE($A3648,"A"),'05 APU'!$T:$AB,9,),0)</f>
        <v>0</v>
      </c>
    </row>
    <row r="3649" spans="1:19" x14ac:dyDescent="0.25">
      <c r="A3649" s="88">
        <v>3639</v>
      </c>
      <c r="B3649" s="347"/>
      <c r="C3649" s="348"/>
      <c r="D3649" s="89" t="str">
        <f>IFERROR(VLOOKUP(CONCATENATE($A3649,"T"),'05 APU'!$1:$1048576,3,),"")</f>
        <v/>
      </c>
      <c r="E3649" s="89" t="str">
        <f>IFERROR(VLOOKUP(CONCATENATE($A3649,"T2"),'05 APU'!$1:$1048576,3,),"")</f>
        <v/>
      </c>
      <c r="F3649" s="89" t="str">
        <f>IFERROR(VLOOKUP(CONCATENATE($A3649,"T3"),'05 APU'!$1:$1048576,3,),"")</f>
        <v/>
      </c>
      <c r="G3649" s="350"/>
      <c r="H3649" s="351"/>
      <c r="I3649" s="90">
        <f>IFERROR((VLOOKUP(CONCATENATE($A3649,"D"),'05 APU'!$1:$1048576,9,)),0)</f>
        <v>0</v>
      </c>
      <c r="J3649" s="90">
        <f t="shared" si="115"/>
        <v>0</v>
      </c>
      <c r="K3649" s="297" t="str">
        <f>IFERROR(VLOOKUP(CONCATENATE($A3649,"C"),'05 APU'!$1:$1048576,9,),"")</f>
        <v/>
      </c>
      <c r="L3649" s="297" t="str">
        <f>IFERROR(VLOOKUP(CONCATENATE($A3649,"B"),'05 APU'!$1:$1048576,9,),"")</f>
        <v/>
      </c>
      <c r="M3649" s="297" t="str">
        <f>IFERROR(VLOOKUP(CONCATENATE($A3649,"A"),'05 APU'!$1:$1048576,9,),"")</f>
        <v/>
      </c>
      <c r="N3649" s="86"/>
      <c r="O3649" s="90">
        <f>IFERROR(VLOOKUP(CONCATENATE($A3649,"D"),'05 APU'!$T:$AB,9,),0)</f>
        <v>0</v>
      </c>
      <c r="P3649" s="90">
        <f t="shared" si="114"/>
        <v>0</v>
      </c>
      <c r="Q3649" s="90">
        <f>IFERROR(VLOOKUP(CONCATENATE($A3649,"C"),'05 APU'!$T:$AB,9,),0)</f>
        <v>0</v>
      </c>
      <c r="R3649" s="90">
        <f>IFERROR(VLOOKUP(CONCATENATE($A3649,"B"),'05 APU'!$T:$AB,9,),0)</f>
        <v>0</v>
      </c>
      <c r="S3649" s="90">
        <f>IFERROR(VLOOKUP(CONCATENATE($A3649,"A"),'05 APU'!$T:$AB,9,),0)</f>
        <v>0</v>
      </c>
    </row>
    <row r="3650" spans="1:19" x14ac:dyDescent="0.25">
      <c r="A3650" s="88">
        <v>3640</v>
      </c>
      <c r="B3650" s="347"/>
      <c r="C3650" s="348"/>
      <c r="D3650" s="89" t="str">
        <f>IFERROR(VLOOKUP(CONCATENATE($A3650,"T"),'05 APU'!$1:$1048576,3,),"")</f>
        <v/>
      </c>
      <c r="E3650" s="89" t="str">
        <f>IFERROR(VLOOKUP(CONCATENATE($A3650,"T2"),'05 APU'!$1:$1048576,3,),"")</f>
        <v/>
      </c>
      <c r="F3650" s="89" t="str">
        <f>IFERROR(VLOOKUP(CONCATENATE($A3650,"T3"),'05 APU'!$1:$1048576,3,),"")</f>
        <v/>
      </c>
      <c r="G3650" s="350"/>
      <c r="H3650" s="351"/>
      <c r="I3650" s="90">
        <f>IFERROR((VLOOKUP(CONCATENATE($A3650,"D"),'05 APU'!$1:$1048576,9,)),0)</f>
        <v>0</v>
      </c>
      <c r="J3650" s="90">
        <f t="shared" si="115"/>
        <v>0</v>
      </c>
      <c r="K3650" s="297" t="str">
        <f>IFERROR(VLOOKUP(CONCATENATE($A3650,"C"),'05 APU'!$1:$1048576,9,),"")</f>
        <v/>
      </c>
      <c r="L3650" s="297" t="str">
        <f>IFERROR(VLOOKUP(CONCATENATE($A3650,"B"),'05 APU'!$1:$1048576,9,),"")</f>
        <v/>
      </c>
      <c r="M3650" s="297" t="str">
        <f>IFERROR(VLOOKUP(CONCATENATE($A3650,"A"),'05 APU'!$1:$1048576,9,),"")</f>
        <v/>
      </c>
      <c r="N3650" s="86"/>
      <c r="O3650" s="90">
        <f>IFERROR(VLOOKUP(CONCATENATE($A3650,"D"),'05 APU'!$T:$AB,9,),0)</f>
        <v>0</v>
      </c>
      <c r="P3650" s="90">
        <f t="shared" si="114"/>
        <v>0</v>
      </c>
      <c r="Q3650" s="90">
        <f>IFERROR(VLOOKUP(CONCATENATE($A3650,"C"),'05 APU'!$T:$AB,9,),0)</f>
        <v>0</v>
      </c>
      <c r="R3650" s="90">
        <f>IFERROR(VLOOKUP(CONCATENATE($A3650,"B"),'05 APU'!$T:$AB,9,),0)</f>
        <v>0</v>
      </c>
      <c r="S3650" s="90">
        <f>IFERROR(VLOOKUP(CONCATENATE($A3650,"A"),'05 APU'!$T:$AB,9,),0)</f>
        <v>0</v>
      </c>
    </row>
    <row r="3651" spans="1:19" x14ac:dyDescent="0.25">
      <c r="A3651" s="88">
        <v>3641</v>
      </c>
      <c r="B3651" s="347"/>
      <c r="C3651" s="348"/>
      <c r="D3651" s="89" t="str">
        <f>IFERROR(VLOOKUP(CONCATENATE($A3651,"T"),'05 APU'!$1:$1048576,3,),"")</f>
        <v/>
      </c>
      <c r="E3651" s="89" t="str">
        <f>IFERROR(VLOOKUP(CONCATENATE($A3651,"T2"),'05 APU'!$1:$1048576,3,),"")</f>
        <v/>
      </c>
      <c r="F3651" s="89" t="str">
        <f>IFERROR(VLOOKUP(CONCATENATE($A3651,"T3"),'05 APU'!$1:$1048576,3,),"")</f>
        <v/>
      </c>
      <c r="G3651" s="350"/>
      <c r="H3651" s="351"/>
      <c r="I3651" s="90">
        <f>IFERROR((VLOOKUP(CONCATENATE($A3651,"D"),'05 APU'!$1:$1048576,9,)),0)</f>
        <v>0</v>
      </c>
      <c r="J3651" s="90">
        <f t="shared" si="115"/>
        <v>0</v>
      </c>
      <c r="K3651" s="297" t="str">
        <f>IFERROR(VLOOKUP(CONCATENATE($A3651,"C"),'05 APU'!$1:$1048576,9,),"")</f>
        <v/>
      </c>
      <c r="L3651" s="297" t="str">
        <f>IFERROR(VLOOKUP(CONCATENATE($A3651,"B"),'05 APU'!$1:$1048576,9,),"")</f>
        <v/>
      </c>
      <c r="M3651" s="297" t="str">
        <f>IFERROR(VLOOKUP(CONCATENATE($A3651,"A"),'05 APU'!$1:$1048576,9,),"")</f>
        <v/>
      </c>
      <c r="N3651" s="86"/>
      <c r="O3651" s="90">
        <f>IFERROR(VLOOKUP(CONCATENATE($A3651,"D"),'05 APU'!$T:$AB,9,),0)</f>
        <v>0</v>
      </c>
      <c r="P3651" s="90">
        <f t="shared" si="114"/>
        <v>0</v>
      </c>
      <c r="Q3651" s="90">
        <f>IFERROR(VLOOKUP(CONCATENATE($A3651,"C"),'05 APU'!$T:$AB,9,),0)</f>
        <v>0</v>
      </c>
      <c r="R3651" s="90">
        <f>IFERROR(VLOOKUP(CONCATENATE($A3651,"B"),'05 APU'!$T:$AB,9,),0)</f>
        <v>0</v>
      </c>
      <c r="S3651" s="90">
        <f>IFERROR(VLOOKUP(CONCATENATE($A3651,"A"),'05 APU'!$T:$AB,9,),0)</f>
        <v>0</v>
      </c>
    </row>
    <row r="3652" spans="1:19" x14ac:dyDescent="0.25">
      <c r="A3652" s="88">
        <v>3642</v>
      </c>
      <c r="B3652" s="347"/>
      <c r="C3652" s="348"/>
      <c r="D3652" s="89" t="str">
        <f>IFERROR(VLOOKUP(CONCATENATE($A3652,"T"),'05 APU'!$1:$1048576,3,),"")</f>
        <v/>
      </c>
      <c r="E3652" s="89" t="str">
        <f>IFERROR(VLOOKUP(CONCATENATE($A3652,"T2"),'05 APU'!$1:$1048576,3,),"")</f>
        <v/>
      </c>
      <c r="F3652" s="89" t="str">
        <f>IFERROR(VLOOKUP(CONCATENATE($A3652,"T3"),'05 APU'!$1:$1048576,3,),"")</f>
        <v/>
      </c>
      <c r="G3652" s="350"/>
      <c r="H3652" s="351"/>
      <c r="I3652" s="90">
        <f>IFERROR((VLOOKUP(CONCATENATE($A3652,"D"),'05 APU'!$1:$1048576,9,)),0)</f>
        <v>0</v>
      </c>
      <c r="J3652" s="90">
        <f t="shared" si="115"/>
        <v>0</v>
      </c>
      <c r="K3652" s="297" t="str">
        <f>IFERROR(VLOOKUP(CONCATENATE($A3652,"C"),'05 APU'!$1:$1048576,9,),"")</f>
        <v/>
      </c>
      <c r="L3652" s="297" t="str">
        <f>IFERROR(VLOOKUP(CONCATENATE($A3652,"B"),'05 APU'!$1:$1048576,9,),"")</f>
        <v/>
      </c>
      <c r="M3652" s="297" t="str">
        <f>IFERROR(VLOOKUP(CONCATENATE($A3652,"A"),'05 APU'!$1:$1048576,9,),"")</f>
        <v/>
      </c>
      <c r="N3652" s="86"/>
      <c r="O3652" s="90">
        <f>IFERROR(VLOOKUP(CONCATENATE($A3652,"D"),'05 APU'!$T:$AB,9,),0)</f>
        <v>0</v>
      </c>
      <c r="P3652" s="90">
        <f t="shared" si="114"/>
        <v>0</v>
      </c>
      <c r="Q3652" s="90">
        <f>IFERROR(VLOOKUP(CONCATENATE($A3652,"C"),'05 APU'!$T:$AB,9,),0)</f>
        <v>0</v>
      </c>
      <c r="R3652" s="90">
        <f>IFERROR(VLOOKUP(CONCATENATE($A3652,"B"),'05 APU'!$T:$AB,9,),0)</f>
        <v>0</v>
      </c>
      <c r="S3652" s="90">
        <f>IFERROR(VLOOKUP(CONCATENATE($A3652,"A"),'05 APU'!$T:$AB,9,),0)</f>
        <v>0</v>
      </c>
    </row>
    <row r="3653" spans="1:19" x14ac:dyDescent="0.25">
      <c r="A3653" s="88">
        <v>3643</v>
      </c>
      <c r="B3653" s="347"/>
      <c r="C3653" s="348"/>
      <c r="D3653" s="89" t="str">
        <f>IFERROR(VLOOKUP(CONCATENATE($A3653,"T"),'05 APU'!$1:$1048576,3,),"")</f>
        <v/>
      </c>
      <c r="E3653" s="89" t="str">
        <f>IFERROR(VLOOKUP(CONCATENATE($A3653,"T2"),'05 APU'!$1:$1048576,3,),"")</f>
        <v/>
      </c>
      <c r="F3653" s="89" t="str">
        <f>IFERROR(VLOOKUP(CONCATENATE($A3653,"T3"),'05 APU'!$1:$1048576,3,),"")</f>
        <v/>
      </c>
      <c r="G3653" s="350"/>
      <c r="H3653" s="351"/>
      <c r="I3653" s="90">
        <f>IFERROR((VLOOKUP(CONCATENATE($A3653,"D"),'05 APU'!$1:$1048576,9,)),0)</f>
        <v>0</v>
      </c>
      <c r="J3653" s="90">
        <f t="shared" si="115"/>
        <v>0</v>
      </c>
      <c r="K3653" s="297" t="str">
        <f>IFERROR(VLOOKUP(CONCATENATE($A3653,"C"),'05 APU'!$1:$1048576,9,),"")</f>
        <v/>
      </c>
      <c r="L3653" s="297" t="str">
        <f>IFERROR(VLOOKUP(CONCATENATE($A3653,"B"),'05 APU'!$1:$1048576,9,),"")</f>
        <v/>
      </c>
      <c r="M3653" s="297" t="str">
        <f>IFERROR(VLOOKUP(CONCATENATE($A3653,"A"),'05 APU'!$1:$1048576,9,),"")</f>
        <v/>
      </c>
      <c r="N3653" s="86"/>
      <c r="O3653" s="90">
        <f>IFERROR(VLOOKUP(CONCATENATE($A3653,"D"),'05 APU'!$T:$AB,9,),0)</f>
        <v>0</v>
      </c>
      <c r="P3653" s="90">
        <f t="shared" si="114"/>
        <v>0</v>
      </c>
      <c r="Q3653" s="90">
        <f>IFERROR(VLOOKUP(CONCATENATE($A3653,"C"),'05 APU'!$T:$AB,9,),0)</f>
        <v>0</v>
      </c>
      <c r="R3653" s="90">
        <f>IFERROR(VLOOKUP(CONCATENATE($A3653,"B"),'05 APU'!$T:$AB,9,),0)</f>
        <v>0</v>
      </c>
      <c r="S3653" s="90">
        <f>IFERROR(VLOOKUP(CONCATENATE($A3653,"A"),'05 APU'!$T:$AB,9,),0)</f>
        <v>0</v>
      </c>
    </row>
    <row r="3654" spans="1:19" x14ac:dyDescent="0.25">
      <c r="A3654" s="88">
        <v>3644</v>
      </c>
      <c r="B3654" s="347"/>
      <c r="C3654" s="348"/>
      <c r="D3654" s="89" t="str">
        <f>IFERROR(VLOOKUP(CONCATENATE($A3654,"T"),'05 APU'!$1:$1048576,3,),"")</f>
        <v/>
      </c>
      <c r="E3654" s="89" t="str">
        <f>IFERROR(VLOOKUP(CONCATENATE($A3654,"T2"),'05 APU'!$1:$1048576,3,),"")</f>
        <v/>
      </c>
      <c r="F3654" s="89" t="str">
        <f>IFERROR(VLOOKUP(CONCATENATE($A3654,"T3"),'05 APU'!$1:$1048576,3,),"")</f>
        <v/>
      </c>
      <c r="G3654" s="350"/>
      <c r="H3654" s="351"/>
      <c r="I3654" s="90">
        <f>IFERROR((VLOOKUP(CONCATENATE($A3654,"D"),'05 APU'!$1:$1048576,9,)),0)</f>
        <v>0</v>
      </c>
      <c r="J3654" s="90">
        <f t="shared" si="115"/>
        <v>0</v>
      </c>
      <c r="K3654" s="297" t="str">
        <f>IFERROR(VLOOKUP(CONCATENATE($A3654,"C"),'05 APU'!$1:$1048576,9,),"")</f>
        <v/>
      </c>
      <c r="L3654" s="297" t="str">
        <f>IFERROR(VLOOKUP(CONCATENATE($A3654,"B"),'05 APU'!$1:$1048576,9,),"")</f>
        <v/>
      </c>
      <c r="M3654" s="297" t="str">
        <f>IFERROR(VLOOKUP(CONCATENATE($A3654,"A"),'05 APU'!$1:$1048576,9,),"")</f>
        <v/>
      </c>
      <c r="N3654" s="86"/>
      <c r="O3654" s="90">
        <f>IFERROR(VLOOKUP(CONCATENATE($A3654,"D"),'05 APU'!$T:$AB,9,),0)</f>
        <v>0</v>
      </c>
      <c r="P3654" s="90">
        <f t="shared" si="114"/>
        <v>0</v>
      </c>
      <c r="Q3654" s="90">
        <f>IFERROR(VLOOKUP(CONCATENATE($A3654,"C"),'05 APU'!$T:$AB,9,),0)</f>
        <v>0</v>
      </c>
      <c r="R3654" s="90">
        <f>IFERROR(VLOOKUP(CONCATENATE($A3654,"B"),'05 APU'!$T:$AB,9,),0)</f>
        <v>0</v>
      </c>
      <c r="S3654" s="90">
        <f>IFERROR(VLOOKUP(CONCATENATE($A3654,"A"),'05 APU'!$T:$AB,9,),0)</f>
        <v>0</v>
      </c>
    </row>
    <row r="3655" spans="1:19" x14ac:dyDescent="0.25">
      <c r="A3655" s="88">
        <v>3645</v>
      </c>
      <c r="B3655" s="347"/>
      <c r="C3655" s="348"/>
      <c r="D3655" s="89" t="str">
        <f>IFERROR(VLOOKUP(CONCATENATE($A3655,"T"),'05 APU'!$1:$1048576,3,),"")</f>
        <v/>
      </c>
      <c r="E3655" s="89" t="str">
        <f>IFERROR(VLOOKUP(CONCATENATE($A3655,"T2"),'05 APU'!$1:$1048576,3,),"")</f>
        <v/>
      </c>
      <c r="F3655" s="89" t="str">
        <f>IFERROR(VLOOKUP(CONCATENATE($A3655,"T3"),'05 APU'!$1:$1048576,3,),"")</f>
        <v/>
      </c>
      <c r="G3655" s="350"/>
      <c r="H3655" s="351"/>
      <c r="I3655" s="90">
        <f>IFERROR((VLOOKUP(CONCATENATE($A3655,"D"),'05 APU'!$1:$1048576,9,)),0)</f>
        <v>0</v>
      </c>
      <c r="J3655" s="90">
        <f t="shared" si="115"/>
        <v>0</v>
      </c>
      <c r="K3655" s="297" t="str">
        <f>IFERROR(VLOOKUP(CONCATENATE($A3655,"C"),'05 APU'!$1:$1048576,9,),"")</f>
        <v/>
      </c>
      <c r="L3655" s="297" t="str">
        <f>IFERROR(VLOOKUP(CONCATENATE($A3655,"B"),'05 APU'!$1:$1048576,9,),"")</f>
        <v/>
      </c>
      <c r="M3655" s="297" t="str">
        <f>IFERROR(VLOOKUP(CONCATENATE($A3655,"A"),'05 APU'!$1:$1048576,9,),"")</f>
        <v/>
      </c>
      <c r="N3655" s="86"/>
      <c r="O3655" s="90">
        <f>IFERROR(VLOOKUP(CONCATENATE($A3655,"D"),'05 APU'!$T:$AB,9,),0)</f>
        <v>0</v>
      </c>
      <c r="P3655" s="90">
        <f t="shared" si="114"/>
        <v>0</v>
      </c>
      <c r="Q3655" s="90">
        <f>IFERROR(VLOOKUP(CONCATENATE($A3655,"C"),'05 APU'!$T:$AB,9,),0)</f>
        <v>0</v>
      </c>
      <c r="R3655" s="90">
        <f>IFERROR(VLOOKUP(CONCATENATE($A3655,"B"),'05 APU'!$T:$AB,9,),0)</f>
        <v>0</v>
      </c>
      <c r="S3655" s="90">
        <f>IFERROR(VLOOKUP(CONCATENATE($A3655,"A"),'05 APU'!$T:$AB,9,),0)</f>
        <v>0</v>
      </c>
    </row>
    <row r="3656" spans="1:19" x14ac:dyDescent="0.25">
      <c r="A3656" s="88">
        <v>3646</v>
      </c>
      <c r="B3656" s="347"/>
      <c r="C3656" s="348"/>
      <c r="D3656" s="89" t="str">
        <f>IFERROR(VLOOKUP(CONCATENATE($A3656,"T"),'05 APU'!$1:$1048576,3,),"")</f>
        <v/>
      </c>
      <c r="E3656" s="89" t="str">
        <f>IFERROR(VLOOKUP(CONCATENATE($A3656,"T2"),'05 APU'!$1:$1048576,3,),"")</f>
        <v/>
      </c>
      <c r="F3656" s="89" t="str">
        <f>IFERROR(VLOOKUP(CONCATENATE($A3656,"T3"),'05 APU'!$1:$1048576,3,),"")</f>
        <v/>
      </c>
      <c r="G3656" s="350"/>
      <c r="H3656" s="351"/>
      <c r="I3656" s="90">
        <f>IFERROR((VLOOKUP(CONCATENATE($A3656,"D"),'05 APU'!$1:$1048576,9,)),0)</f>
        <v>0</v>
      </c>
      <c r="J3656" s="90">
        <f t="shared" si="115"/>
        <v>0</v>
      </c>
      <c r="K3656" s="297" t="str">
        <f>IFERROR(VLOOKUP(CONCATENATE($A3656,"C"),'05 APU'!$1:$1048576,9,),"")</f>
        <v/>
      </c>
      <c r="L3656" s="297" t="str">
        <f>IFERROR(VLOOKUP(CONCATENATE($A3656,"B"),'05 APU'!$1:$1048576,9,),"")</f>
        <v/>
      </c>
      <c r="M3656" s="297" t="str">
        <f>IFERROR(VLOOKUP(CONCATENATE($A3656,"A"),'05 APU'!$1:$1048576,9,),"")</f>
        <v/>
      </c>
      <c r="N3656" s="86"/>
      <c r="O3656" s="90">
        <f>IFERROR(VLOOKUP(CONCATENATE($A3656,"D"),'05 APU'!$T:$AB,9,),0)</f>
        <v>0</v>
      </c>
      <c r="P3656" s="90">
        <f t="shared" si="114"/>
        <v>0</v>
      </c>
      <c r="Q3656" s="90">
        <f>IFERROR(VLOOKUP(CONCATENATE($A3656,"C"),'05 APU'!$T:$AB,9,),0)</f>
        <v>0</v>
      </c>
      <c r="R3656" s="90">
        <f>IFERROR(VLOOKUP(CONCATENATE($A3656,"B"),'05 APU'!$T:$AB,9,),0)</f>
        <v>0</v>
      </c>
      <c r="S3656" s="90">
        <f>IFERROR(VLOOKUP(CONCATENATE($A3656,"A"),'05 APU'!$T:$AB,9,),0)</f>
        <v>0</v>
      </c>
    </row>
    <row r="3657" spans="1:19" x14ac:dyDescent="0.25">
      <c r="A3657" s="88">
        <v>3647</v>
      </c>
      <c r="B3657" s="347"/>
      <c r="C3657" s="348"/>
      <c r="D3657" s="89" t="str">
        <f>IFERROR(VLOOKUP(CONCATENATE($A3657,"T"),'05 APU'!$1:$1048576,3,),"")</f>
        <v/>
      </c>
      <c r="E3657" s="89" t="str">
        <f>IFERROR(VLOOKUP(CONCATENATE($A3657,"T2"),'05 APU'!$1:$1048576,3,),"")</f>
        <v/>
      </c>
      <c r="F3657" s="89" t="str">
        <f>IFERROR(VLOOKUP(CONCATENATE($A3657,"T3"),'05 APU'!$1:$1048576,3,),"")</f>
        <v/>
      </c>
      <c r="G3657" s="350"/>
      <c r="H3657" s="351"/>
      <c r="I3657" s="90">
        <f>IFERROR((VLOOKUP(CONCATENATE($A3657,"D"),'05 APU'!$1:$1048576,9,)),0)</f>
        <v>0</v>
      </c>
      <c r="J3657" s="90">
        <f t="shared" si="115"/>
        <v>0</v>
      </c>
      <c r="K3657" s="297" t="str">
        <f>IFERROR(VLOOKUP(CONCATENATE($A3657,"C"),'05 APU'!$1:$1048576,9,),"")</f>
        <v/>
      </c>
      <c r="L3657" s="297" t="str">
        <f>IFERROR(VLOOKUP(CONCATENATE($A3657,"B"),'05 APU'!$1:$1048576,9,),"")</f>
        <v/>
      </c>
      <c r="M3657" s="297" t="str">
        <f>IFERROR(VLOOKUP(CONCATENATE($A3657,"A"),'05 APU'!$1:$1048576,9,),"")</f>
        <v/>
      </c>
      <c r="N3657" s="86"/>
      <c r="O3657" s="90">
        <f>IFERROR(VLOOKUP(CONCATENATE($A3657,"D"),'05 APU'!$T:$AB,9,),0)</f>
        <v>0</v>
      </c>
      <c r="P3657" s="90">
        <f t="shared" si="114"/>
        <v>0</v>
      </c>
      <c r="Q3657" s="90">
        <f>IFERROR(VLOOKUP(CONCATENATE($A3657,"C"),'05 APU'!$T:$AB,9,),0)</f>
        <v>0</v>
      </c>
      <c r="R3657" s="90">
        <f>IFERROR(VLOOKUP(CONCATENATE($A3657,"B"),'05 APU'!$T:$AB,9,),0)</f>
        <v>0</v>
      </c>
      <c r="S3657" s="90">
        <f>IFERROR(VLOOKUP(CONCATENATE($A3657,"A"),'05 APU'!$T:$AB,9,),0)</f>
        <v>0</v>
      </c>
    </row>
    <row r="3658" spans="1:19" x14ac:dyDescent="0.25">
      <c r="A3658" s="88">
        <v>3648</v>
      </c>
      <c r="B3658" s="347"/>
      <c r="C3658" s="348"/>
      <c r="D3658" s="89" t="str">
        <f>IFERROR(VLOOKUP(CONCATENATE($A3658,"T"),'05 APU'!$1:$1048576,3,),"")</f>
        <v/>
      </c>
      <c r="E3658" s="89" t="str">
        <f>IFERROR(VLOOKUP(CONCATENATE($A3658,"T2"),'05 APU'!$1:$1048576,3,),"")</f>
        <v/>
      </c>
      <c r="F3658" s="89" t="str">
        <f>IFERROR(VLOOKUP(CONCATENATE($A3658,"T3"),'05 APU'!$1:$1048576,3,),"")</f>
        <v/>
      </c>
      <c r="G3658" s="350"/>
      <c r="H3658" s="351"/>
      <c r="I3658" s="90">
        <f>IFERROR((VLOOKUP(CONCATENATE($A3658,"D"),'05 APU'!$1:$1048576,9,)),0)</f>
        <v>0</v>
      </c>
      <c r="J3658" s="90">
        <f t="shared" si="115"/>
        <v>0</v>
      </c>
      <c r="K3658" s="297" t="str">
        <f>IFERROR(VLOOKUP(CONCATENATE($A3658,"C"),'05 APU'!$1:$1048576,9,),"")</f>
        <v/>
      </c>
      <c r="L3658" s="297" t="str">
        <f>IFERROR(VLOOKUP(CONCATENATE($A3658,"B"),'05 APU'!$1:$1048576,9,),"")</f>
        <v/>
      </c>
      <c r="M3658" s="297" t="str">
        <f>IFERROR(VLOOKUP(CONCATENATE($A3658,"A"),'05 APU'!$1:$1048576,9,),"")</f>
        <v/>
      </c>
      <c r="N3658" s="86"/>
      <c r="O3658" s="90">
        <f>IFERROR(VLOOKUP(CONCATENATE($A3658,"D"),'05 APU'!$T:$AB,9,),0)</f>
        <v>0</v>
      </c>
      <c r="P3658" s="90">
        <f t="shared" si="114"/>
        <v>0</v>
      </c>
      <c r="Q3658" s="90">
        <f>IFERROR(VLOOKUP(CONCATENATE($A3658,"C"),'05 APU'!$T:$AB,9,),0)</f>
        <v>0</v>
      </c>
      <c r="R3658" s="90">
        <f>IFERROR(VLOOKUP(CONCATENATE($A3658,"B"),'05 APU'!$T:$AB,9,),0)</f>
        <v>0</v>
      </c>
      <c r="S3658" s="90">
        <f>IFERROR(VLOOKUP(CONCATENATE($A3658,"A"),'05 APU'!$T:$AB,9,),0)</f>
        <v>0</v>
      </c>
    </row>
    <row r="3659" spans="1:19" x14ac:dyDescent="0.25">
      <c r="A3659" s="88">
        <v>3649</v>
      </c>
      <c r="B3659" s="347"/>
      <c r="C3659" s="348"/>
      <c r="D3659" s="89" t="str">
        <f>IFERROR(VLOOKUP(CONCATENATE($A3659,"T"),'05 APU'!$1:$1048576,3,),"")</f>
        <v/>
      </c>
      <c r="E3659" s="89" t="str">
        <f>IFERROR(VLOOKUP(CONCATENATE($A3659,"T2"),'05 APU'!$1:$1048576,3,),"")</f>
        <v/>
      </c>
      <c r="F3659" s="89" t="str">
        <f>IFERROR(VLOOKUP(CONCATENATE($A3659,"T3"),'05 APU'!$1:$1048576,3,),"")</f>
        <v/>
      </c>
      <c r="G3659" s="350"/>
      <c r="H3659" s="351"/>
      <c r="I3659" s="90">
        <f>IFERROR((VLOOKUP(CONCATENATE($A3659,"D"),'05 APU'!$1:$1048576,9,)),0)</f>
        <v>0</v>
      </c>
      <c r="J3659" s="90">
        <f t="shared" si="115"/>
        <v>0</v>
      </c>
      <c r="K3659" s="297" t="str">
        <f>IFERROR(VLOOKUP(CONCATENATE($A3659,"C"),'05 APU'!$1:$1048576,9,),"")</f>
        <v/>
      </c>
      <c r="L3659" s="297" t="str">
        <f>IFERROR(VLOOKUP(CONCATENATE($A3659,"B"),'05 APU'!$1:$1048576,9,),"")</f>
        <v/>
      </c>
      <c r="M3659" s="297" t="str">
        <f>IFERROR(VLOOKUP(CONCATENATE($A3659,"A"),'05 APU'!$1:$1048576,9,),"")</f>
        <v/>
      </c>
      <c r="N3659" s="86"/>
      <c r="O3659" s="90">
        <f>IFERROR(VLOOKUP(CONCATENATE($A3659,"D"),'05 APU'!$T:$AB,9,),0)</f>
        <v>0</v>
      </c>
      <c r="P3659" s="90">
        <f t="shared" ref="P3659:P3722" si="116">IFERROR($O3659*$H3659,0)</f>
        <v>0</v>
      </c>
      <c r="Q3659" s="90">
        <f>IFERROR(VLOOKUP(CONCATENATE($A3659,"C"),'05 APU'!$T:$AB,9,),0)</f>
        <v>0</v>
      </c>
      <c r="R3659" s="90">
        <f>IFERROR(VLOOKUP(CONCATENATE($A3659,"B"),'05 APU'!$T:$AB,9,),0)</f>
        <v>0</v>
      </c>
      <c r="S3659" s="90">
        <f>IFERROR(VLOOKUP(CONCATENATE($A3659,"A"),'05 APU'!$T:$AB,9,),0)</f>
        <v>0</v>
      </c>
    </row>
    <row r="3660" spans="1:19" x14ac:dyDescent="0.25">
      <c r="A3660" s="88">
        <v>3650</v>
      </c>
      <c r="B3660" s="347"/>
      <c r="C3660" s="348"/>
      <c r="D3660" s="89" t="str">
        <f>IFERROR(VLOOKUP(CONCATENATE($A3660,"T"),'05 APU'!$1:$1048576,3,),"")</f>
        <v/>
      </c>
      <c r="E3660" s="89" t="str">
        <f>IFERROR(VLOOKUP(CONCATENATE($A3660,"T2"),'05 APU'!$1:$1048576,3,),"")</f>
        <v/>
      </c>
      <c r="F3660" s="89" t="str">
        <f>IFERROR(VLOOKUP(CONCATENATE($A3660,"T3"),'05 APU'!$1:$1048576,3,),"")</f>
        <v/>
      </c>
      <c r="G3660" s="350"/>
      <c r="H3660" s="351"/>
      <c r="I3660" s="90">
        <f>IFERROR((VLOOKUP(CONCATENATE($A3660,"D"),'05 APU'!$1:$1048576,9,)),0)</f>
        <v>0</v>
      </c>
      <c r="J3660" s="90">
        <f t="shared" si="115"/>
        <v>0</v>
      </c>
      <c r="K3660" s="297" t="str">
        <f>IFERROR(VLOOKUP(CONCATENATE($A3660,"C"),'05 APU'!$1:$1048576,9,),"")</f>
        <v/>
      </c>
      <c r="L3660" s="297" t="str">
        <f>IFERROR(VLOOKUP(CONCATENATE($A3660,"B"),'05 APU'!$1:$1048576,9,),"")</f>
        <v/>
      </c>
      <c r="M3660" s="297" t="str">
        <f>IFERROR(VLOOKUP(CONCATENATE($A3660,"A"),'05 APU'!$1:$1048576,9,),"")</f>
        <v/>
      </c>
      <c r="N3660" s="86"/>
      <c r="O3660" s="90">
        <f>IFERROR(VLOOKUP(CONCATENATE($A3660,"D"),'05 APU'!$T:$AB,9,),0)</f>
        <v>0</v>
      </c>
      <c r="P3660" s="90">
        <f t="shared" si="116"/>
        <v>0</v>
      </c>
      <c r="Q3660" s="90">
        <f>IFERROR(VLOOKUP(CONCATENATE($A3660,"C"),'05 APU'!$T:$AB,9,),0)</f>
        <v>0</v>
      </c>
      <c r="R3660" s="90">
        <f>IFERROR(VLOOKUP(CONCATENATE($A3660,"B"),'05 APU'!$T:$AB,9,),0)</f>
        <v>0</v>
      </c>
      <c r="S3660" s="90">
        <f>IFERROR(VLOOKUP(CONCATENATE($A3660,"A"),'05 APU'!$T:$AB,9,),0)</f>
        <v>0</v>
      </c>
    </row>
    <row r="3661" spans="1:19" x14ac:dyDescent="0.25">
      <c r="A3661" s="88">
        <v>3651</v>
      </c>
      <c r="B3661" s="347"/>
      <c r="C3661" s="348"/>
      <c r="D3661" s="89" t="str">
        <f>IFERROR(VLOOKUP(CONCATENATE($A3661,"T"),'05 APU'!$1:$1048576,3,),"")</f>
        <v/>
      </c>
      <c r="E3661" s="89" t="str">
        <f>IFERROR(VLOOKUP(CONCATENATE($A3661,"T2"),'05 APU'!$1:$1048576,3,),"")</f>
        <v/>
      </c>
      <c r="F3661" s="89" t="str">
        <f>IFERROR(VLOOKUP(CONCATENATE($A3661,"T3"),'05 APU'!$1:$1048576,3,),"")</f>
        <v/>
      </c>
      <c r="G3661" s="350"/>
      <c r="H3661" s="351"/>
      <c r="I3661" s="90">
        <f>IFERROR((VLOOKUP(CONCATENATE($A3661,"D"),'05 APU'!$1:$1048576,9,)),0)</f>
        <v>0</v>
      </c>
      <c r="J3661" s="90">
        <f t="shared" si="115"/>
        <v>0</v>
      </c>
      <c r="K3661" s="297" t="str">
        <f>IFERROR(VLOOKUP(CONCATENATE($A3661,"C"),'05 APU'!$1:$1048576,9,),"")</f>
        <v/>
      </c>
      <c r="L3661" s="297" t="str">
        <f>IFERROR(VLOOKUP(CONCATENATE($A3661,"B"),'05 APU'!$1:$1048576,9,),"")</f>
        <v/>
      </c>
      <c r="M3661" s="297" t="str">
        <f>IFERROR(VLOOKUP(CONCATENATE($A3661,"A"),'05 APU'!$1:$1048576,9,),"")</f>
        <v/>
      </c>
      <c r="N3661" s="86"/>
      <c r="O3661" s="90">
        <f>IFERROR(VLOOKUP(CONCATENATE($A3661,"D"),'05 APU'!$T:$AB,9,),0)</f>
        <v>0</v>
      </c>
      <c r="P3661" s="90">
        <f t="shared" si="116"/>
        <v>0</v>
      </c>
      <c r="Q3661" s="90">
        <f>IFERROR(VLOOKUP(CONCATENATE($A3661,"C"),'05 APU'!$T:$AB,9,),0)</f>
        <v>0</v>
      </c>
      <c r="R3661" s="90">
        <f>IFERROR(VLOOKUP(CONCATENATE($A3661,"B"),'05 APU'!$T:$AB,9,),0)</f>
        <v>0</v>
      </c>
      <c r="S3661" s="90">
        <f>IFERROR(VLOOKUP(CONCATENATE($A3661,"A"),'05 APU'!$T:$AB,9,),0)</f>
        <v>0</v>
      </c>
    </row>
    <row r="3662" spans="1:19" x14ac:dyDescent="0.25">
      <c r="A3662" s="88">
        <v>3652</v>
      </c>
      <c r="B3662" s="347"/>
      <c r="C3662" s="348"/>
      <c r="D3662" s="89" t="str">
        <f>IFERROR(VLOOKUP(CONCATENATE($A3662,"T"),'05 APU'!$1:$1048576,3,),"")</f>
        <v/>
      </c>
      <c r="E3662" s="89" t="str">
        <f>IFERROR(VLOOKUP(CONCATENATE($A3662,"T2"),'05 APU'!$1:$1048576,3,),"")</f>
        <v/>
      </c>
      <c r="F3662" s="89" t="str">
        <f>IFERROR(VLOOKUP(CONCATENATE($A3662,"T3"),'05 APU'!$1:$1048576,3,),"")</f>
        <v/>
      </c>
      <c r="G3662" s="350"/>
      <c r="H3662" s="351"/>
      <c r="I3662" s="90">
        <f>IFERROR((VLOOKUP(CONCATENATE($A3662,"D"),'05 APU'!$1:$1048576,9,)),0)</f>
        <v>0</v>
      </c>
      <c r="J3662" s="90">
        <f t="shared" si="115"/>
        <v>0</v>
      </c>
      <c r="K3662" s="297" t="str">
        <f>IFERROR(VLOOKUP(CONCATENATE($A3662,"C"),'05 APU'!$1:$1048576,9,),"")</f>
        <v/>
      </c>
      <c r="L3662" s="297" t="str">
        <f>IFERROR(VLOOKUP(CONCATENATE($A3662,"B"),'05 APU'!$1:$1048576,9,),"")</f>
        <v/>
      </c>
      <c r="M3662" s="297" t="str">
        <f>IFERROR(VLOOKUP(CONCATENATE($A3662,"A"),'05 APU'!$1:$1048576,9,),"")</f>
        <v/>
      </c>
      <c r="N3662" s="86"/>
      <c r="O3662" s="90">
        <f>IFERROR(VLOOKUP(CONCATENATE($A3662,"D"),'05 APU'!$T:$AB,9,),0)</f>
        <v>0</v>
      </c>
      <c r="P3662" s="90">
        <f t="shared" si="116"/>
        <v>0</v>
      </c>
      <c r="Q3662" s="90">
        <f>IFERROR(VLOOKUP(CONCATENATE($A3662,"C"),'05 APU'!$T:$AB,9,),0)</f>
        <v>0</v>
      </c>
      <c r="R3662" s="90">
        <f>IFERROR(VLOOKUP(CONCATENATE($A3662,"B"),'05 APU'!$T:$AB,9,),0)</f>
        <v>0</v>
      </c>
      <c r="S3662" s="90">
        <f>IFERROR(VLOOKUP(CONCATENATE($A3662,"A"),'05 APU'!$T:$AB,9,),0)</f>
        <v>0</v>
      </c>
    </row>
    <row r="3663" spans="1:19" x14ac:dyDescent="0.25">
      <c r="A3663" s="88">
        <v>3653</v>
      </c>
      <c r="B3663" s="347"/>
      <c r="C3663" s="348"/>
      <c r="D3663" s="89" t="str">
        <f>IFERROR(VLOOKUP(CONCATENATE($A3663,"T"),'05 APU'!$1:$1048576,3,),"")</f>
        <v/>
      </c>
      <c r="E3663" s="89" t="str">
        <f>IFERROR(VLOOKUP(CONCATENATE($A3663,"T2"),'05 APU'!$1:$1048576,3,),"")</f>
        <v/>
      </c>
      <c r="F3663" s="89" t="str">
        <f>IFERROR(VLOOKUP(CONCATENATE($A3663,"T3"),'05 APU'!$1:$1048576,3,),"")</f>
        <v/>
      </c>
      <c r="G3663" s="350"/>
      <c r="H3663" s="351"/>
      <c r="I3663" s="90">
        <f>IFERROR((VLOOKUP(CONCATENATE($A3663,"D"),'05 APU'!$1:$1048576,9,)),0)</f>
        <v>0</v>
      </c>
      <c r="J3663" s="90">
        <f t="shared" si="115"/>
        <v>0</v>
      </c>
      <c r="K3663" s="297" t="str">
        <f>IFERROR(VLOOKUP(CONCATENATE($A3663,"C"),'05 APU'!$1:$1048576,9,),"")</f>
        <v/>
      </c>
      <c r="L3663" s="297" t="str">
        <f>IFERROR(VLOOKUP(CONCATENATE($A3663,"B"),'05 APU'!$1:$1048576,9,),"")</f>
        <v/>
      </c>
      <c r="M3663" s="297" t="str">
        <f>IFERROR(VLOOKUP(CONCATENATE($A3663,"A"),'05 APU'!$1:$1048576,9,),"")</f>
        <v/>
      </c>
      <c r="N3663" s="86"/>
      <c r="O3663" s="90">
        <f>IFERROR(VLOOKUP(CONCATENATE($A3663,"D"),'05 APU'!$T:$AB,9,),0)</f>
        <v>0</v>
      </c>
      <c r="P3663" s="90">
        <f t="shared" si="116"/>
        <v>0</v>
      </c>
      <c r="Q3663" s="90">
        <f>IFERROR(VLOOKUP(CONCATENATE($A3663,"C"),'05 APU'!$T:$AB,9,),0)</f>
        <v>0</v>
      </c>
      <c r="R3663" s="90">
        <f>IFERROR(VLOOKUP(CONCATENATE($A3663,"B"),'05 APU'!$T:$AB,9,),0)</f>
        <v>0</v>
      </c>
      <c r="S3663" s="90">
        <f>IFERROR(VLOOKUP(CONCATENATE($A3663,"A"),'05 APU'!$T:$AB,9,),0)</f>
        <v>0</v>
      </c>
    </row>
    <row r="3664" spans="1:19" x14ac:dyDescent="0.25">
      <c r="A3664" s="88">
        <v>3654</v>
      </c>
      <c r="B3664" s="347"/>
      <c r="C3664" s="348"/>
      <c r="D3664" s="89" t="str">
        <f>IFERROR(VLOOKUP(CONCATENATE($A3664,"T"),'05 APU'!$1:$1048576,3,),"")</f>
        <v/>
      </c>
      <c r="E3664" s="89" t="str">
        <f>IFERROR(VLOOKUP(CONCATENATE($A3664,"T2"),'05 APU'!$1:$1048576,3,),"")</f>
        <v/>
      </c>
      <c r="F3664" s="89" t="str">
        <f>IFERROR(VLOOKUP(CONCATENATE($A3664,"T3"),'05 APU'!$1:$1048576,3,),"")</f>
        <v/>
      </c>
      <c r="G3664" s="350"/>
      <c r="H3664" s="351"/>
      <c r="I3664" s="90">
        <f>IFERROR((VLOOKUP(CONCATENATE($A3664,"D"),'05 APU'!$1:$1048576,9,)),0)</f>
        <v>0</v>
      </c>
      <c r="J3664" s="90">
        <f t="shared" si="115"/>
        <v>0</v>
      </c>
      <c r="K3664" s="297" t="str">
        <f>IFERROR(VLOOKUP(CONCATENATE($A3664,"C"),'05 APU'!$1:$1048576,9,),"")</f>
        <v/>
      </c>
      <c r="L3664" s="297" t="str">
        <f>IFERROR(VLOOKUP(CONCATENATE($A3664,"B"),'05 APU'!$1:$1048576,9,),"")</f>
        <v/>
      </c>
      <c r="M3664" s="297" t="str">
        <f>IFERROR(VLOOKUP(CONCATENATE($A3664,"A"),'05 APU'!$1:$1048576,9,),"")</f>
        <v/>
      </c>
      <c r="N3664" s="86"/>
      <c r="O3664" s="90">
        <f>IFERROR(VLOOKUP(CONCATENATE($A3664,"D"),'05 APU'!$T:$AB,9,),0)</f>
        <v>0</v>
      </c>
      <c r="P3664" s="90">
        <f t="shared" si="116"/>
        <v>0</v>
      </c>
      <c r="Q3664" s="90">
        <f>IFERROR(VLOOKUP(CONCATENATE($A3664,"C"),'05 APU'!$T:$AB,9,),0)</f>
        <v>0</v>
      </c>
      <c r="R3664" s="90">
        <f>IFERROR(VLOOKUP(CONCATENATE($A3664,"B"),'05 APU'!$T:$AB,9,),0)</f>
        <v>0</v>
      </c>
      <c r="S3664" s="90">
        <f>IFERROR(VLOOKUP(CONCATENATE($A3664,"A"),'05 APU'!$T:$AB,9,),0)</f>
        <v>0</v>
      </c>
    </row>
    <row r="3665" spans="1:19" x14ac:dyDescent="0.25">
      <c r="A3665" s="88">
        <v>3655</v>
      </c>
      <c r="B3665" s="347"/>
      <c r="C3665" s="348"/>
      <c r="D3665" s="89" t="str">
        <f>IFERROR(VLOOKUP(CONCATENATE($A3665,"T"),'05 APU'!$1:$1048576,3,),"")</f>
        <v/>
      </c>
      <c r="E3665" s="89" t="str">
        <f>IFERROR(VLOOKUP(CONCATENATE($A3665,"T2"),'05 APU'!$1:$1048576,3,),"")</f>
        <v/>
      </c>
      <c r="F3665" s="89" t="str">
        <f>IFERROR(VLOOKUP(CONCATENATE($A3665,"T3"),'05 APU'!$1:$1048576,3,),"")</f>
        <v/>
      </c>
      <c r="G3665" s="350"/>
      <c r="H3665" s="351"/>
      <c r="I3665" s="90">
        <f>IFERROR((VLOOKUP(CONCATENATE($A3665,"D"),'05 APU'!$1:$1048576,9,)),0)</f>
        <v>0</v>
      </c>
      <c r="J3665" s="90">
        <f t="shared" si="115"/>
        <v>0</v>
      </c>
      <c r="K3665" s="297" t="str">
        <f>IFERROR(VLOOKUP(CONCATENATE($A3665,"C"),'05 APU'!$1:$1048576,9,),"")</f>
        <v/>
      </c>
      <c r="L3665" s="297" t="str">
        <f>IFERROR(VLOOKUP(CONCATENATE($A3665,"B"),'05 APU'!$1:$1048576,9,),"")</f>
        <v/>
      </c>
      <c r="M3665" s="297" t="str">
        <f>IFERROR(VLOOKUP(CONCATENATE($A3665,"A"),'05 APU'!$1:$1048576,9,),"")</f>
        <v/>
      </c>
      <c r="N3665" s="86"/>
      <c r="O3665" s="90">
        <f>IFERROR(VLOOKUP(CONCATENATE($A3665,"D"),'05 APU'!$T:$AB,9,),0)</f>
        <v>0</v>
      </c>
      <c r="P3665" s="90">
        <f t="shared" si="116"/>
        <v>0</v>
      </c>
      <c r="Q3665" s="90">
        <f>IFERROR(VLOOKUP(CONCATENATE($A3665,"C"),'05 APU'!$T:$AB,9,),0)</f>
        <v>0</v>
      </c>
      <c r="R3665" s="90">
        <f>IFERROR(VLOOKUP(CONCATENATE($A3665,"B"),'05 APU'!$T:$AB,9,),0)</f>
        <v>0</v>
      </c>
      <c r="S3665" s="90">
        <f>IFERROR(VLOOKUP(CONCATENATE($A3665,"A"),'05 APU'!$T:$AB,9,),0)</f>
        <v>0</v>
      </c>
    </row>
    <row r="3666" spans="1:19" x14ac:dyDescent="0.25">
      <c r="A3666" s="88">
        <v>3656</v>
      </c>
      <c r="B3666" s="347"/>
      <c r="C3666" s="348"/>
      <c r="D3666" s="89" t="str">
        <f>IFERROR(VLOOKUP(CONCATENATE($A3666,"T"),'05 APU'!$1:$1048576,3,),"")</f>
        <v/>
      </c>
      <c r="E3666" s="89" t="str">
        <f>IFERROR(VLOOKUP(CONCATENATE($A3666,"T2"),'05 APU'!$1:$1048576,3,),"")</f>
        <v/>
      </c>
      <c r="F3666" s="89" t="str">
        <f>IFERROR(VLOOKUP(CONCATENATE($A3666,"T3"),'05 APU'!$1:$1048576,3,),"")</f>
        <v/>
      </c>
      <c r="G3666" s="350"/>
      <c r="H3666" s="351"/>
      <c r="I3666" s="90">
        <f>IFERROR((VLOOKUP(CONCATENATE($A3666,"D"),'05 APU'!$1:$1048576,9,)),0)</f>
        <v>0</v>
      </c>
      <c r="J3666" s="90">
        <f t="shared" si="115"/>
        <v>0</v>
      </c>
      <c r="K3666" s="297" t="str">
        <f>IFERROR(VLOOKUP(CONCATENATE($A3666,"C"),'05 APU'!$1:$1048576,9,),"")</f>
        <v/>
      </c>
      <c r="L3666" s="297" t="str">
        <f>IFERROR(VLOOKUP(CONCATENATE($A3666,"B"),'05 APU'!$1:$1048576,9,),"")</f>
        <v/>
      </c>
      <c r="M3666" s="297" t="str">
        <f>IFERROR(VLOOKUP(CONCATENATE($A3666,"A"),'05 APU'!$1:$1048576,9,),"")</f>
        <v/>
      </c>
      <c r="N3666" s="86"/>
      <c r="O3666" s="90">
        <f>IFERROR(VLOOKUP(CONCATENATE($A3666,"D"),'05 APU'!$T:$AB,9,),0)</f>
        <v>0</v>
      </c>
      <c r="P3666" s="90">
        <f t="shared" si="116"/>
        <v>0</v>
      </c>
      <c r="Q3666" s="90">
        <f>IFERROR(VLOOKUP(CONCATENATE($A3666,"C"),'05 APU'!$T:$AB,9,),0)</f>
        <v>0</v>
      </c>
      <c r="R3666" s="90">
        <f>IFERROR(VLOOKUP(CONCATENATE($A3666,"B"),'05 APU'!$T:$AB,9,),0)</f>
        <v>0</v>
      </c>
      <c r="S3666" s="90">
        <f>IFERROR(VLOOKUP(CONCATENATE($A3666,"A"),'05 APU'!$T:$AB,9,),0)</f>
        <v>0</v>
      </c>
    </row>
    <row r="3667" spans="1:19" x14ac:dyDescent="0.25">
      <c r="A3667" s="88">
        <v>3657</v>
      </c>
      <c r="B3667" s="347"/>
      <c r="C3667" s="348"/>
      <c r="D3667" s="89" t="str">
        <f>IFERROR(VLOOKUP(CONCATENATE($A3667,"T"),'05 APU'!$1:$1048576,3,),"")</f>
        <v/>
      </c>
      <c r="E3667" s="89" t="str">
        <f>IFERROR(VLOOKUP(CONCATENATE($A3667,"T2"),'05 APU'!$1:$1048576,3,),"")</f>
        <v/>
      </c>
      <c r="F3667" s="89" t="str">
        <f>IFERROR(VLOOKUP(CONCATENATE($A3667,"T3"),'05 APU'!$1:$1048576,3,),"")</f>
        <v/>
      </c>
      <c r="G3667" s="350"/>
      <c r="H3667" s="351"/>
      <c r="I3667" s="90">
        <f>IFERROR((VLOOKUP(CONCATENATE($A3667,"D"),'05 APU'!$1:$1048576,9,)),0)</f>
        <v>0</v>
      </c>
      <c r="J3667" s="90">
        <f t="shared" si="115"/>
        <v>0</v>
      </c>
      <c r="K3667" s="297" t="str">
        <f>IFERROR(VLOOKUP(CONCATENATE($A3667,"C"),'05 APU'!$1:$1048576,9,),"")</f>
        <v/>
      </c>
      <c r="L3667" s="297" t="str">
        <f>IFERROR(VLOOKUP(CONCATENATE($A3667,"B"),'05 APU'!$1:$1048576,9,),"")</f>
        <v/>
      </c>
      <c r="M3667" s="297" t="str">
        <f>IFERROR(VLOOKUP(CONCATENATE($A3667,"A"),'05 APU'!$1:$1048576,9,),"")</f>
        <v/>
      </c>
      <c r="N3667" s="86"/>
      <c r="O3667" s="90">
        <f>IFERROR(VLOOKUP(CONCATENATE($A3667,"D"),'05 APU'!$T:$AB,9,),0)</f>
        <v>0</v>
      </c>
      <c r="P3667" s="90">
        <f t="shared" si="116"/>
        <v>0</v>
      </c>
      <c r="Q3667" s="90">
        <f>IFERROR(VLOOKUP(CONCATENATE($A3667,"C"),'05 APU'!$T:$AB,9,),0)</f>
        <v>0</v>
      </c>
      <c r="R3667" s="90">
        <f>IFERROR(VLOOKUP(CONCATENATE($A3667,"B"),'05 APU'!$T:$AB,9,),0)</f>
        <v>0</v>
      </c>
      <c r="S3667" s="90">
        <f>IFERROR(VLOOKUP(CONCATENATE($A3667,"A"),'05 APU'!$T:$AB,9,),0)</f>
        <v>0</v>
      </c>
    </row>
    <row r="3668" spans="1:19" x14ac:dyDescent="0.25">
      <c r="A3668" s="88">
        <v>3658</v>
      </c>
      <c r="B3668" s="347"/>
      <c r="C3668" s="348"/>
      <c r="D3668" s="89" t="str">
        <f>IFERROR(VLOOKUP(CONCATENATE($A3668,"T"),'05 APU'!$1:$1048576,3,),"")</f>
        <v/>
      </c>
      <c r="E3668" s="89" t="str">
        <f>IFERROR(VLOOKUP(CONCATENATE($A3668,"T2"),'05 APU'!$1:$1048576,3,),"")</f>
        <v/>
      </c>
      <c r="F3668" s="89" t="str">
        <f>IFERROR(VLOOKUP(CONCATENATE($A3668,"T3"),'05 APU'!$1:$1048576,3,),"")</f>
        <v/>
      </c>
      <c r="G3668" s="350"/>
      <c r="H3668" s="351"/>
      <c r="I3668" s="90">
        <f>IFERROR((VLOOKUP(CONCATENATE($A3668,"D"),'05 APU'!$1:$1048576,9,)),0)</f>
        <v>0</v>
      </c>
      <c r="J3668" s="90">
        <f t="shared" si="115"/>
        <v>0</v>
      </c>
      <c r="K3668" s="297" t="str">
        <f>IFERROR(VLOOKUP(CONCATENATE($A3668,"C"),'05 APU'!$1:$1048576,9,),"")</f>
        <v/>
      </c>
      <c r="L3668" s="297" t="str">
        <f>IFERROR(VLOOKUP(CONCATENATE($A3668,"B"),'05 APU'!$1:$1048576,9,),"")</f>
        <v/>
      </c>
      <c r="M3668" s="297" t="str">
        <f>IFERROR(VLOOKUP(CONCATENATE($A3668,"A"),'05 APU'!$1:$1048576,9,),"")</f>
        <v/>
      </c>
      <c r="N3668" s="86"/>
      <c r="O3668" s="90">
        <f>IFERROR(VLOOKUP(CONCATENATE($A3668,"D"),'05 APU'!$T:$AB,9,),0)</f>
        <v>0</v>
      </c>
      <c r="P3668" s="90">
        <f t="shared" si="116"/>
        <v>0</v>
      </c>
      <c r="Q3668" s="90">
        <f>IFERROR(VLOOKUP(CONCATENATE($A3668,"C"),'05 APU'!$T:$AB,9,),0)</f>
        <v>0</v>
      </c>
      <c r="R3668" s="90">
        <f>IFERROR(VLOOKUP(CONCATENATE($A3668,"B"),'05 APU'!$T:$AB,9,),0)</f>
        <v>0</v>
      </c>
      <c r="S3668" s="90">
        <f>IFERROR(VLOOKUP(CONCATENATE($A3668,"A"),'05 APU'!$T:$AB,9,),0)</f>
        <v>0</v>
      </c>
    </row>
    <row r="3669" spans="1:19" x14ac:dyDescent="0.25">
      <c r="A3669" s="88">
        <v>3659</v>
      </c>
      <c r="B3669" s="347"/>
      <c r="C3669" s="348"/>
      <c r="D3669" s="89" t="str">
        <f>IFERROR(VLOOKUP(CONCATENATE($A3669,"T"),'05 APU'!$1:$1048576,3,),"")</f>
        <v/>
      </c>
      <c r="E3669" s="89" t="str">
        <f>IFERROR(VLOOKUP(CONCATENATE($A3669,"T2"),'05 APU'!$1:$1048576,3,),"")</f>
        <v/>
      </c>
      <c r="F3669" s="89" t="str">
        <f>IFERROR(VLOOKUP(CONCATENATE($A3669,"T3"),'05 APU'!$1:$1048576,3,),"")</f>
        <v/>
      </c>
      <c r="G3669" s="350"/>
      <c r="H3669" s="351"/>
      <c r="I3669" s="90">
        <f>IFERROR((VLOOKUP(CONCATENATE($A3669,"D"),'05 APU'!$1:$1048576,9,)),0)</f>
        <v>0</v>
      </c>
      <c r="J3669" s="90">
        <f t="shared" si="115"/>
        <v>0</v>
      </c>
      <c r="K3669" s="297" t="str">
        <f>IFERROR(VLOOKUP(CONCATENATE($A3669,"C"),'05 APU'!$1:$1048576,9,),"")</f>
        <v/>
      </c>
      <c r="L3669" s="297" t="str">
        <f>IFERROR(VLOOKUP(CONCATENATE($A3669,"B"),'05 APU'!$1:$1048576,9,),"")</f>
        <v/>
      </c>
      <c r="M3669" s="297" t="str">
        <f>IFERROR(VLOOKUP(CONCATENATE($A3669,"A"),'05 APU'!$1:$1048576,9,),"")</f>
        <v/>
      </c>
      <c r="N3669" s="86"/>
      <c r="O3669" s="90">
        <f>IFERROR(VLOOKUP(CONCATENATE($A3669,"D"),'05 APU'!$T:$AB,9,),0)</f>
        <v>0</v>
      </c>
      <c r="P3669" s="90">
        <f t="shared" si="116"/>
        <v>0</v>
      </c>
      <c r="Q3669" s="90">
        <f>IFERROR(VLOOKUP(CONCATENATE($A3669,"C"),'05 APU'!$T:$AB,9,),0)</f>
        <v>0</v>
      </c>
      <c r="R3669" s="90">
        <f>IFERROR(VLOOKUP(CONCATENATE($A3669,"B"),'05 APU'!$T:$AB,9,),0)</f>
        <v>0</v>
      </c>
      <c r="S3669" s="90">
        <f>IFERROR(VLOOKUP(CONCATENATE($A3669,"A"),'05 APU'!$T:$AB,9,),0)</f>
        <v>0</v>
      </c>
    </row>
    <row r="3670" spans="1:19" x14ac:dyDescent="0.25">
      <c r="A3670" s="88">
        <v>3660</v>
      </c>
      <c r="B3670" s="347"/>
      <c r="C3670" s="348"/>
      <c r="D3670" s="89" t="str">
        <f>IFERROR(VLOOKUP(CONCATENATE($A3670,"T"),'05 APU'!$1:$1048576,3,),"")</f>
        <v/>
      </c>
      <c r="E3670" s="89" t="str">
        <f>IFERROR(VLOOKUP(CONCATENATE($A3670,"T2"),'05 APU'!$1:$1048576,3,),"")</f>
        <v/>
      </c>
      <c r="F3670" s="89" t="str">
        <f>IFERROR(VLOOKUP(CONCATENATE($A3670,"T3"),'05 APU'!$1:$1048576,3,),"")</f>
        <v/>
      </c>
      <c r="G3670" s="350"/>
      <c r="H3670" s="351"/>
      <c r="I3670" s="90">
        <f>IFERROR((VLOOKUP(CONCATENATE($A3670,"D"),'05 APU'!$1:$1048576,9,)),0)</f>
        <v>0</v>
      </c>
      <c r="J3670" s="90">
        <f t="shared" si="115"/>
        <v>0</v>
      </c>
      <c r="K3670" s="297" t="str">
        <f>IFERROR(VLOOKUP(CONCATENATE($A3670,"C"),'05 APU'!$1:$1048576,9,),"")</f>
        <v/>
      </c>
      <c r="L3670" s="297" t="str">
        <f>IFERROR(VLOOKUP(CONCATENATE($A3670,"B"),'05 APU'!$1:$1048576,9,),"")</f>
        <v/>
      </c>
      <c r="M3670" s="297" t="str">
        <f>IFERROR(VLOOKUP(CONCATENATE($A3670,"A"),'05 APU'!$1:$1048576,9,),"")</f>
        <v/>
      </c>
      <c r="N3670" s="86"/>
      <c r="O3670" s="90">
        <f>IFERROR(VLOOKUP(CONCATENATE($A3670,"D"),'05 APU'!$T:$AB,9,),0)</f>
        <v>0</v>
      </c>
      <c r="P3670" s="90">
        <f t="shared" si="116"/>
        <v>0</v>
      </c>
      <c r="Q3670" s="90">
        <f>IFERROR(VLOOKUP(CONCATENATE($A3670,"C"),'05 APU'!$T:$AB,9,),0)</f>
        <v>0</v>
      </c>
      <c r="R3670" s="90">
        <f>IFERROR(VLOOKUP(CONCATENATE($A3670,"B"),'05 APU'!$T:$AB,9,),0)</f>
        <v>0</v>
      </c>
      <c r="S3670" s="90">
        <f>IFERROR(VLOOKUP(CONCATENATE($A3670,"A"),'05 APU'!$T:$AB,9,),0)</f>
        <v>0</v>
      </c>
    </row>
    <row r="3671" spans="1:19" x14ac:dyDescent="0.25">
      <c r="A3671" s="88">
        <v>3661</v>
      </c>
      <c r="B3671" s="347"/>
      <c r="C3671" s="348"/>
      <c r="D3671" s="89" t="str">
        <f>IFERROR(VLOOKUP(CONCATENATE($A3671,"T"),'05 APU'!$1:$1048576,3,),"")</f>
        <v/>
      </c>
      <c r="E3671" s="89" t="str">
        <f>IFERROR(VLOOKUP(CONCATENATE($A3671,"T2"),'05 APU'!$1:$1048576,3,),"")</f>
        <v/>
      </c>
      <c r="F3671" s="89" t="str">
        <f>IFERROR(VLOOKUP(CONCATENATE($A3671,"T3"),'05 APU'!$1:$1048576,3,),"")</f>
        <v/>
      </c>
      <c r="G3671" s="350"/>
      <c r="H3671" s="351"/>
      <c r="I3671" s="90">
        <f>IFERROR((VLOOKUP(CONCATENATE($A3671,"D"),'05 APU'!$1:$1048576,9,)),0)</f>
        <v>0</v>
      </c>
      <c r="J3671" s="90">
        <f t="shared" si="115"/>
        <v>0</v>
      </c>
      <c r="K3671" s="297" t="str">
        <f>IFERROR(VLOOKUP(CONCATENATE($A3671,"C"),'05 APU'!$1:$1048576,9,),"")</f>
        <v/>
      </c>
      <c r="L3671" s="297" t="str">
        <f>IFERROR(VLOOKUP(CONCATENATE($A3671,"B"),'05 APU'!$1:$1048576,9,),"")</f>
        <v/>
      </c>
      <c r="M3671" s="297" t="str">
        <f>IFERROR(VLOOKUP(CONCATENATE($A3671,"A"),'05 APU'!$1:$1048576,9,),"")</f>
        <v/>
      </c>
      <c r="N3671" s="86"/>
      <c r="O3671" s="90">
        <f>IFERROR(VLOOKUP(CONCATENATE($A3671,"D"),'05 APU'!$T:$AB,9,),0)</f>
        <v>0</v>
      </c>
      <c r="P3671" s="90">
        <f t="shared" si="116"/>
        <v>0</v>
      </c>
      <c r="Q3671" s="90">
        <f>IFERROR(VLOOKUP(CONCATENATE($A3671,"C"),'05 APU'!$T:$AB,9,),0)</f>
        <v>0</v>
      </c>
      <c r="R3671" s="90">
        <f>IFERROR(VLOOKUP(CONCATENATE($A3671,"B"),'05 APU'!$T:$AB,9,),0)</f>
        <v>0</v>
      </c>
      <c r="S3671" s="90">
        <f>IFERROR(VLOOKUP(CONCATENATE($A3671,"A"),'05 APU'!$T:$AB,9,),0)</f>
        <v>0</v>
      </c>
    </row>
    <row r="3672" spans="1:19" x14ac:dyDescent="0.25">
      <c r="A3672" s="88">
        <v>3662</v>
      </c>
      <c r="B3672" s="347"/>
      <c r="C3672" s="348"/>
      <c r="D3672" s="89" t="str">
        <f>IFERROR(VLOOKUP(CONCATENATE($A3672,"T"),'05 APU'!$1:$1048576,3,),"")</f>
        <v/>
      </c>
      <c r="E3672" s="89" t="str">
        <f>IFERROR(VLOOKUP(CONCATENATE($A3672,"T2"),'05 APU'!$1:$1048576,3,),"")</f>
        <v/>
      </c>
      <c r="F3672" s="89" t="str">
        <f>IFERROR(VLOOKUP(CONCATENATE($A3672,"T3"),'05 APU'!$1:$1048576,3,),"")</f>
        <v/>
      </c>
      <c r="G3672" s="350"/>
      <c r="H3672" s="351"/>
      <c r="I3672" s="90">
        <f>IFERROR((VLOOKUP(CONCATENATE($A3672,"D"),'05 APU'!$1:$1048576,9,)),0)</f>
        <v>0</v>
      </c>
      <c r="J3672" s="90">
        <f t="shared" si="115"/>
        <v>0</v>
      </c>
      <c r="K3672" s="297" t="str">
        <f>IFERROR(VLOOKUP(CONCATENATE($A3672,"C"),'05 APU'!$1:$1048576,9,),"")</f>
        <v/>
      </c>
      <c r="L3672" s="297" t="str">
        <f>IFERROR(VLOOKUP(CONCATENATE($A3672,"B"),'05 APU'!$1:$1048576,9,),"")</f>
        <v/>
      </c>
      <c r="M3672" s="297" t="str">
        <f>IFERROR(VLOOKUP(CONCATENATE($A3672,"A"),'05 APU'!$1:$1048576,9,),"")</f>
        <v/>
      </c>
      <c r="N3672" s="86"/>
      <c r="O3672" s="90">
        <f>IFERROR(VLOOKUP(CONCATENATE($A3672,"D"),'05 APU'!$T:$AB,9,),0)</f>
        <v>0</v>
      </c>
      <c r="P3672" s="90">
        <f t="shared" si="116"/>
        <v>0</v>
      </c>
      <c r="Q3672" s="90">
        <f>IFERROR(VLOOKUP(CONCATENATE($A3672,"C"),'05 APU'!$T:$AB,9,),0)</f>
        <v>0</v>
      </c>
      <c r="R3672" s="90">
        <f>IFERROR(VLOOKUP(CONCATENATE($A3672,"B"),'05 APU'!$T:$AB,9,),0)</f>
        <v>0</v>
      </c>
      <c r="S3672" s="90">
        <f>IFERROR(VLOOKUP(CONCATENATE($A3672,"A"),'05 APU'!$T:$AB,9,),0)</f>
        <v>0</v>
      </c>
    </row>
    <row r="3673" spans="1:19" x14ac:dyDescent="0.25">
      <c r="A3673" s="88">
        <v>3663</v>
      </c>
      <c r="B3673" s="347"/>
      <c r="C3673" s="348"/>
      <c r="D3673" s="89" t="str">
        <f>IFERROR(VLOOKUP(CONCATENATE($A3673,"T"),'05 APU'!$1:$1048576,3,),"")</f>
        <v/>
      </c>
      <c r="E3673" s="89" t="str">
        <f>IFERROR(VLOOKUP(CONCATENATE($A3673,"T2"),'05 APU'!$1:$1048576,3,),"")</f>
        <v/>
      </c>
      <c r="F3673" s="89" t="str">
        <f>IFERROR(VLOOKUP(CONCATENATE($A3673,"T3"),'05 APU'!$1:$1048576,3,),"")</f>
        <v/>
      </c>
      <c r="G3673" s="350"/>
      <c r="H3673" s="351"/>
      <c r="I3673" s="90">
        <f>IFERROR((VLOOKUP(CONCATENATE($A3673,"D"),'05 APU'!$1:$1048576,9,)),0)</f>
        <v>0</v>
      </c>
      <c r="J3673" s="90">
        <f t="shared" si="115"/>
        <v>0</v>
      </c>
      <c r="K3673" s="297" t="str">
        <f>IFERROR(VLOOKUP(CONCATENATE($A3673,"C"),'05 APU'!$1:$1048576,9,),"")</f>
        <v/>
      </c>
      <c r="L3673" s="297" t="str">
        <f>IFERROR(VLOOKUP(CONCATENATE($A3673,"B"),'05 APU'!$1:$1048576,9,),"")</f>
        <v/>
      </c>
      <c r="M3673" s="297" t="str">
        <f>IFERROR(VLOOKUP(CONCATENATE($A3673,"A"),'05 APU'!$1:$1048576,9,),"")</f>
        <v/>
      </c>
      <c r="N3673" s="86"/>
      <c r="O3673" s="90">
        <f>IFERROR(VLOOKUP(CONCATENATE($A3673,"D"),'05 APU'!$T:$AB,9,),0)</f>
        <v>0</v>
      </c>
      <c r="P3673" s="90">
        <f t="shared" si="116"/>
        <v>0</v>
      </c>
      <c r="Q3673" s="90">
        <f>IFERROR(VLOOKUP(CONCATENATE($A3673,"C"),'05 APU'!$T:$AB,9,),0)</f>
        <v>0</v>
      </c>
      <c r="R3673" s="90">
        <f>IFERROR(VLOOKUP(CONCATENATE($A3673,"B"),'05 APU'!$T:$AB,9,),0)</f>
        <v>0</v>
      </c>
      <c r="S3673" s="90">
        <f>IFERROR(VLOOKUP(CONCATENATE($A3673,"A"),'05 APU'!$T:$AB,9,),0)</f>
        <v>0</v>
      </c>
    </row>
    <row r="3674" spans="1:19" x14ac:dyDescent="0.25">
      <c r="A3674" s="88">
        <v>3664</v>
      </c>
      <c r="B3674" s="347"/>
      <c r="C3674" s="348"/>
      <c r="D3674" s="89" t="str">
        <f>IFERROR(VLOOKUP(CONCATENATE($A3674,"T"),'05 APU'!$1:$1048576,3,),"")</f>
        <v/>
      </c>
      <c r="E3674" s="89" t="str">
        <f>IFERROR(VLOOKUP(CONCATENATE($A3674,"T2"),'05 APU'!$1:$1048576,3,),"")</f>
        <v/>
      </c>
      <c r="F3674" s="89" t="str">
        <f>IFERROR(VLOOKUP(CONCATENATE($A3674,"T3"),'05 APU'!$1:$1048576,3,),"")</f>
        <v/>
      </c>
      <c r="G3674" s="350"/>
      <c r="H3674" s="351"/>
      <c r="I3674" s="90">
        <f>IFERROR((VLOOKUP(CONCATENATE($A3674,"D"),'05 APU'!$1:$1048576,9,)),0)</f>
        <v>0</v>
      </c>
      <c r="J3674" s="90">
        <f t="shared" si="115"/>
        <v>0</v>
      </c>
      <c r="K3674" s="297" t="str">
        <f>IFERROR(VLOOKUP(CONCATENATE($A3674,"C"),'05 APU'!$1:$1048576,9,),"")</f>
        <v/>
      </c>
      <c r="L3674" s="297" t="str">
        <f>IFERROR(VLOOKUP(CONCATENATE($A3674,"B"),'05 APU'!$1:$1048576,9,),"")</f>
        <v/>
      </c>
      <c r="M3674" s="297" t="str">
        <f>IFERROR(VLOOKUP(CONCATENATE($A3674,"A"),'05 APU'!$1:$1048576,9,),"")</f>
        <v/>
      </c>
      <c r="N3674" s="86"/>
      <c r="O3674" s="90">
        <f>IFERROR(VLOOKUP(CONCATENATE($A3674,"D"),'05 APU'!$T:$AB,9,),0)</f>
        <v>0</v>
      </c>
      <c r="P3674" s="90">
        <f t="shared" si="116"/>
        <v>0</v>
      </c>
      <c r="Q3674" s="90">
        <f>IFERROR(VLOOKUP(CONCATENATE($A3674,"C"),'05 APU'!$T:$AB,9,),0)</f>
        <v>0</v>
      </c>
      <c r="R3674" s="90">
        <f>IFERROR(VLOOKUP(CONCATENATE($A3674,"B"),'05 APU'!$T:$AB,9,),0)</f>
        <v>0</v>
      </c>
      <c r="S3674" s="90">
        <f>IFERROR(VLOOKUP(CONCATENATE($A3674,"A"),'05 APU'!$T:$AB,9,),0)</f>
        <v>0</v>
      </c>
    </row>
    <row r="3675" spans="1:19" x14ac:dyDescent="0.25">
      <c r="A3675" s="88">
        <v>3665</v>
      </c>
      <c r="B3675" s="347"/>
      <c r="C3675" s="348"/>
      <c r="D3675" s="89" t="str">
        <f>IFERROR(VLOOKUP(CONCATENATE($A3675,"T"),'05 APU'!$1:$1048576,3,),"")</f>
        <v/>
      </c>
      <c r="E3675" s="89" t="str">
        <f>IFERROR(VLOOKUP(CONCATENATE($A3675,"T2"),'05 APU'!$1:$1048576,3,),"")</f>
        <v/>
      </c>
      <c r="F3675" s="89" t="str">
        <f>IFERROR(VLOOKUP(CONCATENATE($A3675,"T3"),'05 APU'!$1:$1048576,3,),"")</f>
        <v/>
      </c>
      <c r="G3675" s="350"/>
      <c r="H3675" s="351"/>
      <c r="I3675" s="90">
        <f>IFERROR((VLOOKUP(CONCATENATE($A3675,"D"),'05 APU'!$1:$1048576,9,)),0)</f>
        <v>0</v>
      </c>
      <c r="J3675" s="90">
        <f t="shared" si="115"/>
        <v>0</v>
      </c>
      <c r="K3675" s="297" t="str">
        <f>IFERROR(VLOOKUP(CONCATENATE($A3675,"C"),'05 APU'!$1:$1048576,9,),"")</f>
        <v/>
      </c>
      <c r="L3675" s="297" t="str">
        <f>IFERROR(VLOOKUP(CONCATENATE($A3675,"B"),'05 APU'!$1:$1048576,9,),"")</f>
        <v/>
      </c>
      <c r="M3675" s="297" t="str">
        <f>IFERROR(VLOOKUP(CONCATENATE($A3675,"A"),'05 APU'!$1:$1048576,9,),"")</f>
        <v/>
      </c>
      <c r="N3675" s="86"/>
      <c r="O3675" s="90">
        <f>IFERROR(VLOOKUP(CONCATENATE($A3675,"D"),'05 APU'!$T:$AB,9,),0)</f>
        <v>0</v>
      </c>
      <c r="P3675" s="90">
        <f t="shared" si="116"/>
        <v>0</v>
      </c>
      <c r="Q3675" s="90">
        <f>IFERROR(VLOOKUP(CONCATENATE($A3675,"C"),'05 APU'!$T:$AB,9,),0)</f>
        <v>0</v>
      </c>
      <c r="R3675" s="90">
        <f>IFERROR(VLOOKUP(CONCATENATE($A3675,"B"),'05 APU'!$T:$AB,9,),0)</f>
        <v>0</v>
      </c>
      <c r="S3675" s="90">
        <f>IFERROR(VLOOKUP(CONCATENATE($A3675,"A"),'05 APU'!$T:$AB,9,),0)</f>
        <v>0</v>
      </c>
    </row>
    <row r="3676" spans="1:19" x14ac:dyDescent="0.25">
      <c r="A3676" s="88">
        <v>3666</v>
      </c>
      <c r="B3676" s="347"/>
      <c r="C3676" s="348"/>
      <c r="D3676" s="89" t="str">
        <f>IFERROR(VLOOKUP(CONCATENATE($A3676,"T"),'05 APU'!$1:$1048576,3,),"")</f>
        <v/>
      </c>
      <c r="E3676" s="89" t="str">
        <f>IFERROR(VLOOKUP(CONCATENATE($A3676,"T2"),'05 APU'!$1:$1048576,3,),"")</f>
        <v/>
      </c>
      <c r="F3676" s="89" t="str">
        <f>IFERROR(VLOOKUP(CONCATENATE($A3676,"T3"),'05 APU'!$1:$1048576,3,),"")</f>
        <v/>
      </c>
      <c r="G3676" s="350"/>
      <c r="H3676" s="351"/>
      <c r="I3676" s="90">
        <f>IFERROR((VLOOKUP(CONCATENATE($A3676,"D"),'05 APU'!$1:$1048576,9,)),0)</f>
        <v>0</v>
      </c>
      <c r="J3676" s="90">
        <f t="shared" si="115"/>
        <v>0</v>
      </c>
      <c r="K3676" s="297" t="str">
        <f>IFERROR(VLOOKUP(CONCATENATE($A3676,"C"),'05 APU'!$1:$1048576,9,),"")</f>
        <v/>
      </c>
      <c r="L3676" s="297" t="str">
        <f>IFERROR(VLOOKUP(CONCATENATE($A3676,"B"),'05 APU'!$1:$1048576,9,),"")</f>
        <v/>
      </c>
      <c r="M3676" s="297" t="str">
        <f>IFERROR(VLOOKUP(CONCATENATE($A3676,"A"),'05 APU'!$1:$1048576,9,),"")</f>
        <v/>
      </c>
      <c r="N3676" s="86"/>
      <c r="O3676" s="90">
        <f>IFERROR(VLOOKUP(CONCATENATE($A3676,"D"),'05 APU'!$T:$AB,9,),0)</f>
        <v>0</v>
      </c>
      <c r="P3676" s="90">
        <f t="shared" si="116"/>
        <v>0</v>
      </c>
      <c r="Q3676" s="90">
        <f>IFERROR(VLOOKUP(CONCATENATE($A3676,"C"),'05 APU'!$T:$AB,9,),0)</f>
        <v>0</v>
      </c>
      <c r="R3676" s="90">
        <f>IFERROR(VLOOKUP(CONCATENATE($A3676,"B"),'05 APU'!$T:$AB,9,),0)</f>
        <v>0</v>
      </c>
      <c r="S3676" s="90">
        <f>IFERROR(VLOOKUP(CONCATENATE($A3676,"A"),'05 APU'!$T:$AB,9,),0)</f>
        <v>0</v>
      </c>
    </row>
    <row r="3677" spans="1:19" x14ac:dyDescent="0.25">
      <c r="A3677" s="88">
        <v>3667</v>
      </c>
      <c r="B3677" s="347"/>
      <c r="C3677" s="348"/>
      <c r="D3677" s="89" t="str">
        <f>IFERROR(VLOOKUP(CONCATENATE($A3677,"T"),'05 APU'!$1:$1048576,3,),"")</f>
        <v/>
      </c>
      <c r="E3677" s="89" t="str">
        <f>IFERROR(VLOOKUP(CONCATENATE($A3677,"T2"),'05 APU'!$1:$1048576,3,),"")</f>
        <v/>
      </c>
      <c r="F3677" s="89" t="str">
        <f>IFERROR(VLOOKUP(CONCATENATE($A3677,"T3"),'05 APU'!$1:$1048576,3,),"")</f>
        <v/>
      </c>
      <c r="G3677" s="350"/>
      <c r="H3677" s="351"/>
      <c r="I3677" s="90">
        <f>IFERROR((VLOOKUP(CONCATENATE($A3677,"D"),'05 APU'!$1:$1048576,9,)),0)</f>
        <v>0</v>
      </c>
      <c r="J3677" s="90">
        <f t="shared" si="115"/>
        <v>0</v>
      </c>
      <c r="K3677" s="297" t="str">
        <f>IFERROR(VLOOKUP(CONCATENATE($A3677,"C"),'05 APU'!$1:$1048576,9,),"")</f>
        <v/>
      </c>
      <c r="L3677" s="297" t="str">
        <f>IFERROR(VLOOKUP(CONCATENATE($A3677,"B"),'05 APU'!$1:$1048576,9,),"")</f>
        <v/>
      </c>
      <c r="M3677" s="297" t="str">
        <f>IFERROR(VLOOKUP(CONCATENATE($A3677,"A"),'05 APU'!$1:$1048576,9,),"")</f>
        <v/>
      </c>
      <c r="N3677" s="86"/>
      <c r="O3677" s="90">
        <f>IFERROR(VLOOKUP(CONCATENATE($A3677,"D"),'05 APU'!$T:$AB,9,),0)</f>
        <v>0</v>
      </c>
      <c r="P3677" s="90">
        <f t="shared" si="116"/>
        <v>0</v>
      </c>
      <c r="Q3677" s="90">
        <f>IFERROR(VLOOKUP(CONCATENATE($A3677,"C"),'05 APU'!$T:$AB,9,),0)</f>
        <v>0</v>
      </c>
      <c r="R3677" s="90">
        <f>IFERROR(VLOOKUP(CONCATENATE($A3677,"B"),'05 APU'!$T:$AB,9,),0)</f>
        <v>0</v>
      </c>
      <c r="S3677" s="90">
        <f>IFERROR(VLOOKUP(CONCATENATE($A3677,"A"),'05 APU'!$T:$AB,9,),0)</f>
        <v>0</v>
      </c>
    </row>
    <row r="3678" spans="1:19" x14ac:dyDescent="0.25">
      <c r="A3678" s="88">
        <v>3668</v>
      </c>
      <c r="B3678" s="347"/>
      <c r="C3678" s="348"/>
      <c r="D3678" s="89" t="str">
        <f>IFERROR(VLOOKUP(CONCATENATE($A3678,"T"),'05 APU'!$1:$1048576,3,),"")</f>
        <v/>
      </c>
      <c r="E3678" s="89" t="str">
        <f>IFERROR(VLOOKUP(CONCATENATE($A3678,"T2"),'05 APU'!$1:$1048576,3,),"")</f>
        <v/>
      </c>
      <c r="F3678" s="89" t="str">
        <f>IFERROR(VLOOKUP(CONCATENATE($A3678,"T3"),'05 APU'!$1:$1048576,3,),"")</f>
        <v/>
      </c>
      <c r="G3678" s="350"/>
      <c r="H3678" s="351"/>
      <c r="I3678" s="90">
        <f>IFERROR((VLOOKUP(CONCATENATE($A3678,"D"),'05 APU'!$1:$1048576,9,)),0)</f>
        <v>0</v>
      </c>
      <c r="J3678" s="90">
        <f t="shared" si="115"/>
        <v>0</v>
      </c>
      <c r="K3678" s="297" t="str">
        <f>IFERROR(VLOOKUP(CONCATENATE($A3678,"C"),'05 APU'!$1:$1048576,9,),"")</f>
        <v/>
      </c>
      <c r="L3678" s="297" t="str">
        <f>IFERROR(VLOOKUP(CONCATENATE($A3678,"B"),'05 APU'!$1:$1048576,9,),"")</f>
        <v/>
      </c>
      <c r="M3678" s="297" t="str">
        <f>IFERROR(VLOOKUP(CONCATENATE($A3678,"A"),'05 APU'!$1:$1048576,9,),"")</f>
        <v/>
      </c>
      <c r="N3678" s="86"/>
      <c r="O3678" s="90">
        <f>IFERROR(VLOOKUP(CONCATENATE($A3678,"D"),'05 APU'!$T:$AB,9,),0)</f>
        <v>0</v>
      </c>
      <c r="P3678" s="90">
        <f t="shared" si="116"/>
        <v>0</v>
      </c>
      <c r="Q3678" s="90">
        <f>IFERROR(VLOOKUP(CONCATENATE($A3678,"C"),'05 APU'!$T:$AB,9,),0)</f>
        <v>0</v>
      </c>
      <c r="R3678" s="90">
        <f>IFERROR(VLOOKUP(CONCATENATE($A3678,"B"),'05 APU'!$T:$AB,9,),0)</f>
        <v>0</v>
      </c>
      <c r="S3678" s="90">
        <f>IFERROR(VLOOKUP(CONCATENATE($A3678,"A"),'05 APU'!$T:$AB,9,),0)</f>
        <v>0</v>
      </c>
    </row>
    <row r="3679" spans="1:19" x14ac:dyDescent="0.25">
      <c r="A3679" s="88">
        <v>3669</v>
      </c>
      <c r="B3679" s="347"/>
      <c r="C3679" s="348"/>
      <c r="D3679" s="89" t="str">
        <f>IFERROR(VLOOKUP(CONCATENATE($A3679,"T"),'05 APU'!$1:$1048576,3,),"")</f>
        <v/>
      </c>
      <c r="E3679" s="89" t="str">
        <f>IFERROR(VLOOKUP(CONCATENATE($A3679,"T2"),'05 APU'!$1:$1048576,3,),"")</f>
        <v/>
      </c>
      <c r="F3679" s="89" t="str">
        <f>IFERROR(VLOOKUP(CONCATENATE($A3679,"T3"),'05 APU'!$1:$1048576,3,),"")</f>
        <v/>
      </c>
      <c r="G3679" s="350"/>
      <c r="H3679" s="351"/>
      <c r="I3679" s="90">
        <f>IFERROR((VLOOKUP(CONCATENATE($A3679,"D"),'05 APU'!$1:$1048576,9,)),0)</f>
        <v>0</v>
      </c>
      <c r="J3679" s="90">
        <f t="shared" si="115"/>
        <v>0</v>
      </c>
      <c r="K3679" s="297" t="str">
        <f>IFERROR(VLOOKUP(CONCATENATE($A3679,"C"),'05 APU'!$1:$1048576,9,),"")</f>
        <v/>
      </c>
      <c r="L3679" s="297" t="str">
        <f>IFERROR(VLOOKUP(CONCATENATE($A3679,"B"),'05 APU'!$1:$1048576,9,),"")</f>
        <v/>
      </c>
      <c r="M3679" s="297" t="str">
        <f>IFERROR(VLOOKUP(CONCATENATE($A3679,"A"),'05 APU'!$1:$1048576,9,),"")</f>
        <v/>
      </c>
      <c r="N3679" s="86"/>
      <c r="O3679" s="90">
        <f>IFERROR(VLOOKUP(CONCATENATE($A3679,"D"),'05 APU'!$T:$AB,9,),0)</f>
        <v>0</v>
      </c>
      <c r="P3679" s="90">
        <f t="shared" si="116"/>
        <v>0</v>
      </c>
      <c r="Q3679" s="90">
        <f>IFERROR(VLOOKUP(CONCATENATE($A3679,"C"),'05 APU'!$T:$AB,9,),0)</f>
        <v>0</v>
      </c>
      <c r="R3679" s="90">
        <f>IFERROR(VLOOKUP(CONCATENATE($A3679,"B"),'05 APU'!$T:$AB,9,),0)</f>
        <v>0</v>
      </c>
      <c r="S3679" s="90">
        <f>IFERROR(VLOOKUP(CONCATENATE($A3679,"A"),'05 APU'!$T:$AB,9,),0)</f>
        <v>0</v>
      </c>
    </row>
    <row r="3680" spans="1:19" x14ac:dyDescent="0.25">
      <c r="A3680" s="88">
        <v>3670</v>
      </c>
      <c r="B3680" s="347"/>
      <c r="C3680" s="348"/>
      <c r="D3680" s="89" t="str">
        <f>IFERROR(VLOOKUP(CONCATENATE($A3680,"T"),'05 APU'!$1:$1048576,3,),"")</f>
        <v/>
      </c>
      <c r="E3680" s="89" t="str">
        <f>IFERROR(VLOOKUP(CONCATENATE($A3680,"T2"),'05 APU'!$1:$1048576,3,),"")</f>
        <v/>
      </c>
      <c r="F3680" s="89" t="str">
        <f>IFERROR(VLOOKUP(CONCATENATE($A3680,"T3"),'05 APU'!$1:$1048576,3,),"")</f>
        <v/>
      </c>
      <c r="G3680" s="350"/>
      <c r="H3680" s="351"/>
      <c r="I3680" s="90">
        <f>IFERROR((VLOOKUP(CONCATENATE($A3680,"D"),'05 APU'!$1:$1048576,9,)),0)</f>
        <v>0</v>
      </c>
      <c r="J3680" s="90">
        <f t="shared" si="115"/>
        <v>0</v>
      </c>
      <c r="K3680" s="297" t="str">
        <f>IFERROR(VLOOKUP(CONCATENATE($A3680,"C"),'05 APU'!$1:$1048576,9,),"")</f>
        <v/>
      </c>
      <c r="L3680" s="297" t="str">
        <f>IFERROR(VLOOKUP(CONCATENATE($A3680,"B"),'05 APU'!$1:$1048576,9,),"")</f>
        <v/>
      </c>
      <c r="M3680" s="297" t="str">
        <f>IFERROR(VLOOKUP(CONCATENATE($A3680,"A"),'05 APU'!$1:$1048576,9,),"")</f>
        <v/>
      </c>
      <c r="N3680" s="86"/>
      <c r="O3680" s="90">
        <f>IFERROR(VLOOKUP(CONCATENATE($A3680,"D"),'05 APU'!$T:$AB,9,),0)</f>
        <v>0</v>
      </c>
      <c r="P3680" s="90">
        <f t="shared" si="116"/>
        <v>0</v>
      </c>
      <c r="Q3680" s="90">
        <f>IFERROR(VLOOKUP(CONCATENATE($A3680,"C"),'05 APU'!$T:$AB,9,),0)</f>
        <v>0</v>
      </c>
      <c r="R3680" s="90">
        <f>IFERROR(VLOOKUP(CONCATENATE($A3680,"B"),'05 APU'!$T:$AB,9,),0)</f>
        <v>0</v>
      </c>
      <c r="S3680" s="90">
        <f>IFERROR(VLOOKUP(CONCATENATE($A3680,"A"),'05 APU'!$T:$AB,9,),0)</f>
        <v>0</v>
      </c>
    </row>
    <row r="3681" spans="1:19" x14ac:dyDescent="0.25">
      <c r="A3681" s="88">
        <v>3671</v>
      </c>
      <c r="B3681" s="347"/>
      <c r="C3681" s="348"/>
      <c r="D3681" s="89" t="str">
        <f>IFERROR(VLOOKUP(CONCATENATE($A3681,"T"),'05 APU'!$1:$1048576,3,),"")</f>
        <v/>
      </c>
      <c r="E3681" s="89" t="str">
        <f>IFERROR(VLOOKUP(CONCATENATE($A3681,"T2"),'05 APU'!$1:$1048576,3,),"")</f>
        <v/>
      </c>
      <c r="F3681" s="89" t="str">
        <f>IFERROR(VLOOKUP(CONCATENATE($A3681,"T3"),'05 APU'!$1:$1048576,3,),"")</f>
        <v/>
      </c>
      <c r="G3681" s="350"/>
      <c r="H3681" s="351"/>
      <c r="I3681" s="90">
        <f>IFERROR((VLOOKUP(CONCATENATE($A3681,"D"),'05 APU'!$1:$1048576,9,)),0)</f>
        <v>0</v>
      </c>
      <c r="J3681" s="90">
        <f t="shared" si="115"/>
        <v>0</v>
      </c>
      <c r="K3681" s="297" t="str">
        <f>IFERROR(VLOOKUP(CONCATENATE($A3681,"C"),'05 APU'!$1:$1048576,9,),"")</f>
        <v/>
      </c>
      <c r="L3681" s="297" t="str">
        <f>IFERROR(VLOOKUP(CONCATENATE($A3681,"B"),'05 APU'!$1:$1048576,9,),"")</f>
        <v/>
      </c>
      <c r="M3681" s="297" t="str">
        <f>IFERROR(VLOOKUP(CONCATENATE($A3681,"A"),'05 APU'!$1:$1048576,9,),"")</f>
        <v/>
      </c>
      <c r="N3681" s="86"/>
      <c r="O3681" s="90">
        <f>IFERROR(VLOOKUP(CONCATENATE($A3681,"D"),'05 APU'!$T:$AB,9,),0)</f>
        <v>0</v>
      </c>
      <c r="P3681" s="90">
        <f t="shared" si="116"/>
        <v>0</v>
      </c>
      <c r="Q3681" s="90">
        <f>IFERROR(VLOOKUP(CONCATENATE($A3681,"C"),'05 APU'!$T:$AB,9,),0)</f>
        <v>0</v>
      </c>
      <c r="R3681" s="90">
        <f>IFERROR(VLOOKUP(CONCATENATE($A3681,"B"),'05 APU'!$T:$AB,9,),0)</f>
        <v>0</v>
      </c>
      <c r="S3681" s="90">
        <f>IFERROR(VLOOKUP(CONCATENATE($A3681,"A"),'05 APU'!$T:$AB,9,),0)</f>
        <v>0</v>
      </c>
    </row>
    <row r="3682" spans="1:19" x14ac:dyDescent="0.25">
      <c r="A3682" s="88">
        <v>3672</v>
      </c>
      <c r="B3682" s="347"/>
      <c r="C3682" s="348"/>
      <c r="D3682" s="89" t="str">
        <f>IFERROR(VLOOKUP(CONCATENATE($A3682,"T"),'05 APU'!$1:$1048576,3,),"")</f>
        <v/>
      </c>
      <c r="E3682" s="89" t="str">
        <f>IFERROR(VLOOKUP(CONCATENATE($A3682,"T2"),'05 APU'!$1:$1048576,3,),"")</f>
        <v/>
      </c>
      <c r="F3682" s="89" t="str">
        <f>IFERROR(VLOOKUP(CONCATENATE($A3682,"T3"),'05 APU'!$1:$1048576,3,),"")</f>
        <v/>
      </c>
      <c r="G3682" s="350"/>
      <c r="H3682" s="351"/>
      <c r="I3682" s="90">
        <f>IFERROR((VLOOKUP(CONCATENATE($A3682,"D"),'05 APU'!$1:$1048576,9,)),0)</f>
        <v>0</v>
      </c>
      <c r="J3682" s="90">
        <f t="shared" si="115"/>
        <v>0</v>
      </c>
      <c r="K3682" s="297" t="str">
        <f>IFERROR(VLOOKUP(CONCATENATE($A3682,"C"),'05 APU'!$1:$1048576,9,),"")</f>
        <v/>
      </c>
      <c r="L3682" s="297" t="str">
        <f>IFERROR(VLOOKUP(CONCATENATE($A3682,"B"),'05 APU'!$1:$1048576,9,),"")</f>
        <v/>
      </c>
      <c r="M3682" s="297" t="str">
        <f>IFERROR(VLOOKUP(CONCATENATE($A3682,"A"),'05 APU'!$1:$1048576,9,),"")</f>
        <v/>
      </c>
      <c r="N3682" s="86"/>
      <c r="O3682" s="90">
        <f>IFERROR(VLOOKUP(CONCATENATE($A3682,"D"),'05 APU'!$T:$AB,9,),0)</f>
        <v>0</v>
      </c>
      <c r="P3682" s="90">
        <f t="shared" si="116"/>
        <v>0</v>
      </c>
      <c r="Q3682" s="90">
        <f>IFERROR(VLOOKUP(CONCATENATE($A3682,"C"),'05 APU'!$T:$AB,9,),0)</f>
        <v>0</v>
      </c>
      <c r="R3682" s="90">
        <f>IFERROR(VLOOKUP(CONCATENATE($A3682,"B"),'05 APU'!$T:$AB,9,),0)</f>
        <v>0</v>
      </c>
      <c r="S3682" s="90">
        <f>IFERROR(VLOOKUP(CONCATENATE($A3682,"A"),'05 APU'!$T:$AB,9,),0)</f>
        <v>0</v>
      </c>
    </row>
    <row r="3683" spans="1:19" x14ac:dyDescent="0.25">
      <c r="A3683" s="88">
        <v>3673</v>
      </c>
      <c r="B3683" s="347"/>
      <c r="C3683" s="348"/>
      <c r="D3683" s="89" t="str">
        <f>IFERROR(VLOOKUP(CONCATENATE($A3683,"T"),'05 APU'!$1:$1048576,3,),"")</f>
        <v/>
      </c>
      <c r="E3683" s="89" t="str">
        <f>IFERROR(VLOOKUP(CONCATENATE($A3683,"T2"),'05 APU'!$1:$1048576,3,),"")</f>
        <v/>
      </c>
      <c r="F3683" s="89" t="str">
        <f>IFERROR(VLOOKUP(CONCATENATE($A3683,"T3"),'05 APU'!$1:$1048576,3,),"")</f>
        <v/>
      </c>
      <c r="G3683" s="350"/>
      <c r="H3683" s="351"/>
      <c r="I3683" s="90">
        <f>IFERROR((VLOOKUP(CONCATENATE($A3683,"D"),'05 APU'!$1:$1048576,9,)),0)</f>
        <v>0</v>
      </c>
      <c r="J3683" s="90">
        <f t="shared" si="115"/>
        <v>0</v>
      </c>
      <c r="K3683" s="297" t="str">
        <f>IFERROR(VLOOKUP(CONCATENATE($A3683,"C"),'05 APU'!$1:$1048576,9,),"")</f>
        <v/>
      </c>
      <c r="L3683" s="297" t="str">
        <f>IFERROR(VLOOKUP(CONCATENATE($A3683,"B"),'05 APU'!$1:$1048576,9,),"")</f>
        <v/>
      </c>
      <c r="M3683" s="297" t="str">
        <f>IFERROR(VLOOKUP(CONCATENATE($A3683,"A"),'05 APU'!$1:$1048576,9,),"")</f>
        <v/>
      </c>
      <c r="N3683" s="86"/>
      <c r="O3683" s="90">
        <f>IFERROR(VLOOKUP(CONCATENATE($A3683,"D"),'05 APU'!$T:$AB,9,),0)</f>
        <v>0</v>
      </c>
      <c r="P3683" s="90">
        <f t="shared" si="116"/>
        <v>0</v>
      </c>
      <c r="Q3683" s="90">
        <f>IFERROR(VLOOKUP(CONCATENATE($A3683,"C"),'05 APU'!$T:$AB,9,),0)</f>
        <v>0</v>
      </c>
      <c r="R3683" s="90">
        <f>IFERROR(VLOOKUP(CONCATENATE($A3683,"B"),'05 APU'!$T:$AB,9,),0)</f>
        <v>0</v>
      </c>
      <c r="S3683" s="90">
        <f>IFERROR(VLOOKUP(CONCATENATE($A3683,"A"),'05 APU'!$T:$AB,9,),0)</f>
        <v>0</v>
      </c>
    </row>
    <row r="3684" spans="1:19" x14ac:dyDescent="0.25">
      <c r="A3684" s="88">
        <v>3674</v>
      </c>
      <c r="B3684" s="347"/>
      <c r="C3684" s="348"/>
      <c r="D3684" s="89" t="str">
        <f>IFERROR(VLOOKUP(CONCATENATE($A3684,"T"),'05 APU'!$1:$1048576,3,),"")</f>
        <v/>
      </c>
      <c r="E3684" s="89" t="str">
        <f>IFERROR(VLOOKUP(CONCATENATE($A3684,"T2"),'05 APU'!$1:$1048576,3,),"")</f>
        <v/>
      </c>
      <c r="F3684" s="89" t="str">
        <f>IFERROR(VLOOKUP(CONCATENATE($A3684,"T3"),'05 APU'!$1:$1048576,3,),"")</f>
        <v/>
      </c>
      <c r="G3684" s="350"/>
      <c r="H3684" s="351"/>
      <c r="I3684" s="90">
        <f>IFERROR((VLOOKUP(CONCATENATE($A3684,"D"),'05 APU'!$1:$1048576,9,)),0)</f>
        <v>0</v>
      </c>
      <c r="J3684" s="90">
        <f t="shared" si="115"/>
        <v>0</v>
      </c>
      <c r="K3684" s="297" t="str">
        <f>IFERROR(VLOOKUP(CONCATENATE($A3684,"C"),'05 APU'!$1:$1048576,9,),"")</f>
        <v/>
      </c>
      <c r="L3684" s="297" t="str">
        <f>IFERROR(VLOOKUP(CONCATENATE($A3684,"B"),'05 APU'!$1:$1048576,9,),"")</f>
        <v/>
      </c>
      <c r="M3684" s="297" t="str">
        <f>IFERROR(VLOOKUP(CONCATENATE($A3684,"A"),'05 APU'!$1:$1048576,9,),"")</f>
        <v/>
      </c>
      <c r="N3684" s="86"/>
      <c r="O3684" s="90">
        <f>IFERROR(VLOOKUP(CONCATENATE($A3684,"D"),'05 APU'!$T:$AB,9,),0)</f>
        <v>0</v>
      </c>
      <c r="P3684" s="90">
        <f t="shared" si="116"/>
        <v>0</v>
      </c>
      <c r="Q3684" s="90">
        <f>IFERROR(VLOOKUP(CONCATENATE($A3684,"C"),'05 APU'!$T:$AB,9,),0)</f>
        <v>0</v>
      </c>
      <c r="R3684" s="90">
        <f>IFERROR(VLOOKUP(CONCATENATE($A3684,"B"),'05 APU'!$T:$AB,9,),0)</f>
        <v>0</v>
      </c>
      <c r="S3684" s="90">
        <f>IFERROR(VLOOKUP(CONCATENATE($A3684,"A"),'05 APU'!$T:$AB,9,),0)</f>
        <v>0</v>
      </c>
    </row>
    <row r="3685" spans="1:19" x14ac:dyDescent="0.25">
      <c r="A3685" s="88">
        <v>3675</v>
      </c>
      <c r="B3685" s="347"/>
      <c r="C3685" s="348"/>
      <c r="D3685" s="89" t="str">
        <f>IFERROR(VLOOKUP(CONCATENATE($A3685,"T"),'05 APU'!$1:$1048576,3,),"")</f>
        <v/>
      </c>
      <c r="E3685" s="89" t="str">
        <f>IFERROR(VLOOKUP(CONCATENATE($A3685,"T2"),'05 APU'!$1:$1048576,3,),"")</f>
        <v/>
      </c>
      <c r="F3685" s="89" t="str">
        <f>IFERROR(VLOOKUP(CONCATENATE($A3685,"T3"),'05 APU'!$1:$1048576,3,),"")</f>
        <v/>
      </c>
      <c r="G3685" s="350"/>
      <c r="H3685" s="351"/>
      <c r="I3685" s="90">
        <f>IFERROR((VLOOKUP(CONCATENATE($A3685,"D"),'05 APU'!$1:$1048576,9,)),0)</f>
        <v>0</v>
      </c>
      <c r="J3685" s="90">
        <f t="shared" si="115"/>
        <v>0</v>
      </c>
      <c r="K3685" s="297" t="str">
        <f>IFERROR(VLOOKUP(CONCATENATE($A3685,"C"),'05 APU'!$1:$1048576,9,),"")</f>
        <v/>
      </c>
      <c r="L3685" s="297" t="str">
        <f>IFERROR(VLOOKUP(CONCATENATE($A3685,"B"),'05 APU'!$1:$1048576,9,),"")</f>
        <v/>
      </c>
      <c r="M3685" s="297" t="str">
        <f>IFERROR(VLOOKUP(CONCATENATE($A3685,"A"),'05 APU'!$1:$1048576,9,),"")</f>
        <v/>
      </c>
      <c r="N3685" s="86"/>
      <c r="O3685" s="90">
        <f>IFERROR(VLOOKUP(CONCATENATE($A3685,"D"),'05 APU'!$T:$AB,9,),0)</f>
        <v>0</v>
      </c>
      <c r="P3685" s="90">
        <f t="shared" si="116"/>
        <v>0</v>
      </c>
      <c r="Q3685" s="90">
        <f>IFERROR(VLOOKUP(CONCATENATE($A3685,"C"),'05 APU'!$T:$AB,9,),0)</f>
        <v>0</v>
      </c>
      <c r="R3685" s="90">
        <f>IFERROR(VLOOKUP(CONCATENATE($A3685,"B"),'05 APU'!$T:$AB,9,),0)</f>
        <v>0</v>
      </c>
      <c r="S3685" s="90">
        <f>IFERROR(VLOOKUP(CONCATENATE($A3685,"A"),'05 APU'!$T:$AB,9,),0)</f>
        <v>0</v>
      </c>
    </row>
    <row r="3686" spans="1:19" x14ac:dyDescent="0.25">
      <c r="A3686" s="88">
        <v>3676</v>
      </c>
      <c r="B3686" s="347"/>
      <c r="C3686" s="348"/>
      <c r="D3686" s="89" t="str">
        <f>IFERROR(VLOOKUP(CONCATENATE($A3686,"T"),'05 APU'!$1:$1048576,3,),"")</f>
        <v/>
      </c>
      <c r="E3686" s="89" t="str">
        <f>IFERROR(VLOOKUP(CONCATENATE($A3686,"T2"),'05 APU'!$1:$1048576,3,),"")</f>
        <v/>
      </c>
      <c r="F3686" s="89" t="str">
        <f>IFERROR(VLOOKUP(CONCATENATE($A3686,"T3"),'05 APU'!$1:$1048576,3,),"")</f>
        <v/>
      </c>
      <c r="G3686" s="350"/>
      <c r="H3686" s="351"/>
      <c r="I3686" s="90">
        <f>IFERROR((VLOOKUP(CONCATENATE($A3686,"D"),'05 APU'!$1:$1048576,9,)),0)</f>
        <v>0</v>
      </c>
      <c r="J3686" s="90">
        <f t="shared" si="115"/>
        <v>0</v>
      </c>
      <c r="K3686" s="297" t="str">
        <f>IFERROR(VLOOKUP(CONCATENATE($A3686,"C"),'05 APU'!$1:$1048576,9,),"")</f>
        <v/>
      </c>
      <c r="L3686" s="297" t="str">
        <f>IFERROR(VLOOKUP(CONCATENATE($A3686,"B"),'05 APU'!$1:$1048576,9,),"")</f>
        <v/>
      </c>
      <c r="M3686" s="297" t="str">
        <f>IFERROR(VLOOKUP(CONCATENATE($A3686,"A"),'05 APU'!$1:$1048576,9,),"")</f>
        <v/>
      </c>
      <c r="N3686" s="86"/>
      <c r="O3686" s="90">
        <f>IFERROR(VLOOKUP(CONCATENATE($A3686,"D"),'05 APU'!$T:$AB,9,),0)</f>
        <v>0</v>
      </c>
      <c r="P3686" s="90">
        <f t="shared" si="116"/>
        <v>0</v>
      </c>
      <c r="Q3686" s="90">
        <f>IFERROR(VLOOKUP(CONCATENATE($A3686,"C"),'05 APU'!$T:$AB,9,),0)</f>
        <v>0</v>
      </c>
      <c r="R3686" s="90">
        <f>IFERROR(VLOOKUP(CONCATENATE($A3686,"B"),'05 APU'!$T:$AB,9,),0)</f>
        <v>0</v>
      </c>
      <c r="S3686" s="90">
        <f>IFERROR(VLOOKUP(CONCATENATE($A3686,"A"),'05 APU'!$T:$AB,9,),0)</f>
        <v>0</v>
      </c>
    </row>
    <row r="3687" spans="1:19" x14ac:dyDescent="0.25">
      <c r="A3687" s="88">
        <v>3677</v>
      </c>
      <c r="B3687" s="347"/>
      <c r="C3687" s="348"/>
      <c r="D3687" s="89" t="str">
        <f>IFERROR(VLOOKUP(CONCATENATE($A3687,"T"),'05 APU'!$1:$1048576,3,),"")</f>
        <v/>
      </c>
      <c r="E3687" s="89" t="str">
        <f>IFERROR(VLOOKUP(CONCATENATE($A3687,"T2"),'05 APU'!$1:$1048576,3,),"")</f>
        <v/>
      </c>
      <c r="F3687" s="89" t="str">
        <f>IFERROR(VLOOKUP(CONCATENATE($A3687,"T3"),'05 APU'!$1:$1048576,3,),"")</f>
        <v/>
      </c>
      <c r="G3687" s="350"/>
      <c r="H3687" s="351"/>
      <c r="I3687" s="90">
        <f>IFERROR((VLOOKUP(CONCATENATE($A3687,"D"),'05 APU'!$1:$1048576,9,)),0)</f>
        <v>0</v>
      </c>
      <c r="J3687" s="90">
        <f t="shared" si="115"/>
        <v>0</v>
      </c>
      <c r="K3687" s="297" t="str">
        <f>IFERROR(VLOOKUP(CONCATENATE($A3687,"C"),'05 APU'!$1:$1048576,9,),"")</f>
        <v/>
      </c>
      <c r="L3687" s="297" t="str">
        <f>IFERROR(VLOOKUP(CONCATENATE($A3687,"B"),'05 APU'!$1:$1048576,9,),"")</f>
        <v/>
      </c>
      <c r="M3687" s="297" t="str">
        <f>IFERROR(VLOOKUP(CONCATENATE($A3687,"A"),'05 APU'!$1:$1048576,9,),"")</f>
        <v/>
      </c>
      <c r="N3687" s="86"/>
      <c r="O3687" s="90">
        <f>IFERROR(VLOOKUP(CONCATENATE($A3687,"D"),'05 APU'!$T:$AB,9,),0)</f>
        <v>0</v>
      </c>
      <c r="P3687" s="90">
        <f t="shared" si="116"/>
        <v>0</v>
      </c>
      <c r="Q3687" s="90">
        <f>IFERROR(VLOOKUP(CONCATENATE($A3687,"C"),'05 APU'!$T:$AB,9,),0)</f>
        <v>0</v>
      </c>
      <c r="R3687" s="90">
        <f>IFERROR(VLOOKUP(CONCATENATE($A3687,"B"),'05 APU'!$T:$AB,9,),0)</f>
        <v>0</v>
      </c>
      <c r="S3687" s="90">
        <f>IFERROR(VLOOKUP(CONCATENATE($A3687,"A"),'05 APU'!$T:$AB,9,),0)</f>
        <v>0</v>
      </c>
    </row>
    <row r="3688" spans="1:19" x14ac:dyDescent="0.25">
      <c r="A3688" s="88">
        <v>3678</v>
      </c>
      <c r="B3688" s="347"/>
      <c r="C3688" s="348"/>
      <c r="D3688" s="89" t="str">
        <f>IFERROR(VLOOKUP(CONCATENATE($A3688,"T"),'05 APU'!$1:$1048576,3,),"")</f>
        <v/>
      </c>
      <c r="E3688" s="89" t="str">
        <f>IFERROR(VLOOKUP(CONCATENATE($A3688,"T2"),'05 APU'!$1:$1048576,3,),"")</f>
        <v/>
      </c>
      <c r="F3688" s="89" t="str">
        <f>IFERROR(VLOOKUP(CONCATENATE($A3688,"T3"),'05 APU'!$1:$1048576,3,),"")</f>
        <v/>
      </c>
      <c r="G3688" s="350"/>
      <c r="H3688" s="351"/>
      <c r="I3688" s="90">
        <f>IFERROR((VLOOKUP(CONCATENATE($A3688,"D"),'05 APU'!$1:$1048576,9,)),0)</f>
        <v>0</v>
      </c>
      <c r="J3688" s="90">
        <f t="shared" si="115"/>
        <v>0</v>
      </c>
      <c r="K3688" s="297" t="str">
        <f>IFERROR(VLOOKUP(CONCATENATE($A3688,"C"),'05 APU'!$1:$1048576,9,),"")</f>
        <v/>
      </c>
      <c r="L3688" s="297" t="str">
        <f>IFERROR(VLOOKUP(CONCATENATE($A3688,"B"),'05 APU'!$1:$1048576,9,),"")</f>
        <v/>
      </c>
      <c r="M3688" s="297" t="str">
        <f>IFERROR(VLOOKUP(CONCATENATE($A3688,"A"),'05 APU'!$1:$1048576,9,),"")</f>
        <v/>
      </c>
      <c r="N3688" s="86"/>
      <c r="O3688" s="90">
        <f>IFERROR(VLOOKUP(CONCATENATE($A3688,"D"),'05 APU'!$T:$AB,9,),0)</f>
        <v>0</v>
      </c>
      <c r="P3688" s="90">
        <f t="shared" si="116"/>
        <v>0</v>
      </c>
      <c r="Q3688" s="90">
        <f>IFERROR(VLOOKUP(CONCATENATE($A3688,"C"),'05 APU'!$T:$AB,9,),0)</f>
        <v>0</v>
      </c>
      <c r="R3688" s="90">
        <f>IFERROR(VLOOKUP(CONCATENATE($A3688,"B"),'05 APU'!$T:$AB,9,),0)</f>
        <v>0</v>
      </c>
      <c r="S3688" s="90">
        <f>IFERROR(VLOOKUP(CONCATENATE($A3688,"A"),'05 APU'!$T:$AB,9,),0)</f>
        <v>0</v>
      </c>
    </row>
    <row r="3689" spans="1:19" x14ac:dyDescent="0.25">
      <c r="A3689" s="88">
        <v>3679</v>
      </c>
      <c r="B3689" s="347"/>
      <c r="C3689" s="348"/>
      <c r="D3689" s="89" t="str">
        <f>IFERROR(VLOOKUP(CONCATENATE($A3689,"T"),'05 APU'!$1:$1048576,3,),"")</f>
        <v/>
      </c>
      <c r="E3689" s="89" t="str">
        <f>IFERROR(VLOOKUP(CONCATENATE($A3689,"T2"),'05 APU'!$1:$1048576,3,),"")</f>
        <v/>
      </c>
      <c r="F3689" s="89" t="str">
        <f>IFERROR(VLOOKUP(CONCATENATE($A3689,"T3"),'05 APU'!$1:$1048576,3,),"")</f>
        <v/>
      </c>
      <c r="G3689" s="350"/>
      <c r="H3689" s="351"/>
      <c r="I3689" s="90">
        <f>IFERROR((VLOOKUP(CONCATENATE($A3689,"D"),'05 APU'!$1:$1048576,9,)),0)</f>
        <v>0</v>
      </c>
      <c r="J3689" s="90">
        <f t="shared" si="115"/>
        <v>0</v>
      </c>
      <c r="K3689" s="297" t="str">
        <f>IFERROR(VLOOKUP(CONCATENATE($A3689,"C"),'05 APU'!$1:$1048576,9,),"")</f>
        <v/>
      </c>
      <c r="L3689" s="297" t="str">
        <f>IFERROR(VLOOKUP(CONCATENATE($A3689,"B"),'05 APU'!$1:$1048576,9,),"")</f>
        <v/>
      </c>
      <c r="M3689" s="297" t="str">
        <f>IFERROR(VLOOKUP(CONCATENATE($A3689,"A"),'05 APU'!$1:$1048576,9,),"")</f>
        <v/>
      </c>
      <c r="N3689" s="86"/>
      <c r="O3689" s="90">
        <f>IFERROR(VLOOKUP(CONCATENATE($A3689,"D"),'05 APU'!$T:$AB,9,),0)</f>
        <v>0</v>
      </c>
      <c r="P3689" s="90">
        <f t="shared" si="116"/>
        <v>0</v>
      </c>
      <c r="Q3689" s="90">
        <f>IFERROR(VLOOKUP(CONCATENATE($A3689,"C"),'05 APU'!$T:$AB,9,),0)</f>
        <v>0</v>
      </c>
      <c r="R3689" s="90">
        <f>IFERROR(VLOOKUP(CONCATENATE($A3689,"B"),'05 APU'!$T:$AB,9,),0)</f>
        <v>0</v>
      </c>
      <c r="S3689" s="90">
        <f>IFERROR(VLOOKUP(CONCATENATE($A3689,"A"),'05 APU'!$T:$AB,9,),0)</f>
        <v>0</v>
      </c>
    </row>
    <row r="3690" spans="1:19" x14ac:dyDescent="0.25">
      <c r="A3690" s="88">
        <v>3680</v>
      </c>
      <c r="B3690" s="347"/>
      <c r="C3690" s="348"/>
      <c r="D3690" s="89" t="str">
        <f>IFERROR(VLOOKUP(CONCATENATE($A3690,"T"),'05 APU'!$1:$1048576,3,),"")</f>
        <v/>
      </c>
      <c r="E3690" s="89" t="str">
        <f>IFERROR(VLOOKUP(CONCATENATE($A3690,"T2"),'05 APU'!$1:$1048576,3,),"")</f>
        <v/>
      </c>
      <c r="F3690" s="89" t="str">
        <f>IFERROR(VLOOKUP(CONCATENATE($A3690,"T3"),'05 APU'!$1:$1048576,3,),"")</f>
        <v/>
      </c>
      <c r="G3690" s="350"/>
      <c r="H3690" s="351"/>
      <c r="I3690" s="90">
        <f>IFERROR((VLOOKUP(CONCATENATE($A3690,"D"),'05 APU'!$1:$1048576,9,)),0)</f>
        <v>0</v>
      </c>
      <c r="J3690" s="90">
        <f t="shared" si="115"/>
        <v>0</v>
      </c>
      <c r="K3690" s="297" t="str">
        <f>IFERROR(VLOOKUP(CONCATENATE($A3690,"C"),'05 APU'!$1:$1048576,9,),"")</f>
        <v/>
      </c>
      <c r="L3690" s="297" t="str">
        <f>IFERROR(VLOOKUP(CONCATENATE($A3690,"B"),'05 APU'!$1:$1048576,9,),"")</f>
        <v/>
      </c>
      <c r="M3690" s="297" t="str">
        <f>IFERROR(VLOOKUP(CONCATENATE($A3690,"A"),'05 APU'!$1:$1048576,9,),"")</f>
        <v/>
      </c>
      <c r="N3690" s="86"/>
      <c r="O3690" s="90">
        <f>IFERROR(VLOOKUP(CONCATENATE($A3690,"D"),'05 APU'!$T:$AB,9,),0)</f>
        <v>0</v>
      </c>
      <c r="P3690" s="90">
        <f t="shared" si="116"/>
        <v>0</v>
      </c>
      <c r="Q3690" s="90">
        <f>IFERROR(VLOOKUP(CONCATENATE($A3690,"C"),'05 APU'!$T:$AB,9,),0)</f>
        <v>0</v>
      </c>
      <c r="R3690" s="90">
        <f>IFERROR(VLOOKUP(CONCATENATE($A3690,"B"),'05 APU'!$T:$AB,9,),0)</f>
        <v>0</v>
      </c>
      <c r="S3690" s="90">
        <f>IFERROR(VLOOKUP(CONCATENATE($A3690,"A"),'05 APU'!$T:$AB,9,),0)</f>
        <v>0</v>
      </c>
    </row>
    <row r="3691" spans="1:19" x14ac:dyDescent="0.25">
      <c r="A3691" s="88">
        <v>3681</v>
      </c>
      <c r="B3691" s="347"/>
      <c r="C3691" s="348"/>
      <c r="D3691" s="89" t="str">
        <f>IFERROR(VLOOKUP(CONCATENATE($A3691,"T"),'05 APU'!$1:$1048576,3,),"")</f>
        <v/>
      </c>
      <c r="E3691" s="89" t="str">
        <f>IFERROR(VLOOKUP(CONCATENATE($A3691,"T2"),'05 APU'!$1:$1048576,3,),"")</f>
        <v/>
      </c>
      <c r="F3691" s="89" t="str">
        <f>IFERROR(VLOOKUP(CONCATENATE($A3691,"T3"),'05 APU'!$1:$1048576,3,),"")</f>
        <v/>
      </c>
      <c r="G3691" s="350"/>
      <c r="H3691" s="351"/>
      <c r="I3691" s="90">
        <f>IFERROR((VLOOKUP(CONCATENATE($A3691,"D"),'05 APU'!$1:$1048576,9,)),0)</f>
        <v>0</v>
      </c>
      <c r="J3691" s="90">
        <f t="shared" si="115"/>
        <v>0</v>
      </c>
      <c r="K3691" s="297" t="str">
        <f>IFERROR(VLOOKUP(CONCATENATE($A3691,"C"),'05 APU'!$1:$1048576,9,),"")</f>
        <v/>
      </c>
      <c r="L3691" s="297" t="str">
        <f>IFERROR(VLOOKUP(CONCATENATE($A3691,"B"),'05 APU'!$1:$1048576,9,),"")</f>
        <v/>
      </c>
      <c r="M3691" s="297" t="str">
        <f>IFERROR(VLOOKUP(CONCATENATE($A3691,"A"),'05 APU'!$1:$1048576,9,),"")</f>
        <v/>
      </c>
      <c r="N3691" s="86"/>
      <c r="O3691" s="90">
        <f>IFERROR(VLOOKUP(CONCATENATE($A3691,"D"),'05 APU'!$T:$AB,9,),0)</f>
        <v>0</v>
      </c>
      <c r="P3691" s="90">
        <f t="shared" si="116"/>
        <v>0</v>
      </c>
      <c r="Q3691" s="90">
        <f>IFERROR(VLOOKUP(CONCATENATE($A3691,"C"),'05 APU'!$T:$AB,9,),0)</f>
        <v>0</v>
      </c>
      <c r="R3691" s="90">
        <f>IFERROR(VLOOKUP(CONCATENATE($A3691,"B"),'05 APU'!$T:$AB,9,),0)</f>
        <v>0</v>
      </c>
      <c r="S3691" s="90">
        <f>IFERROR(VLOOKUP(CONCATENATE($A3691,"A"),'05 APU'!$T:$AB,9,),0)</f>
        <v>0</v>
      </c>
    </row>
    <row r="3692" spans="1:19" x14ac:dyDescent="0.25">
      <c r="A3692" s="88">
        <v>3682</v>
      </c>
      <c r="B3692" s="347"/>
      <c r="C3692" s="348"/>
      <c r="D3692" s="89" t="str">
        <f>IFERROR(VLOOKUP(CONCATENATE($A3692,"T"),'05 APU'!$1:$1048576,3,),"")</f>
        <v/>
      </c>
      <c r="E3692" s="89" t="str">
        <f>IFERROR(VLOOKUP(CONCATENATE($A3692,"T2"),'05 APU'!$1:$1048576,3,),"")</f>
        <v/>
      </c>
      <c r="F3692" s="89" t="str">
        <f>IFERROR(VLOOKUP(CONCATENATE($A3692,"T3"),'05 APU'!$1:$1048576,3,),"")</f>
        <v/>
      </c>
      <c r="G3692" s="350"/>
      <c r="H3692" s="351"/>
      <c r="I3692" s="90">
        <f>IFERROR((VLOOKUP(CONCATENATE($A3692,"D"),'05 APU'!$1:$1048576,9,)),0)</f>
        <v>0</v>
      </c>
      <c r="J3692" s="90">
        <f t="shared" si="115"/>
        <v>0</v>
      </c>
      <c r="K3692" s="297" t="str">
        <f>IFERROR(VLOOKUP(CONCATENATE($A3692,"C"),'05 APU'!$1:$1048576,9,),"")</f>
        <v/>
      </c>
      <c r="L3692" s="297" t="str">
        <f>IFERROR(VLOOKUP(CONCATENATE($A3692,"B"),'05 APU'!$1:$1048576,9,),"")</f>
        <v/>
      </c>
      <c r="M3692" s="297" t="str">
        <f>IFERROR(VLOOKUP(CONCATENATE($A3692,"A"),'05 APU'!$1:$1048576,9,),"")</f>
        <v/>
      </c>
      <c r="N3692" s="86"/>
      <c r="O3692" s="90">
        <f>IFERROR(VLOOKUP(CONCATENATE($A3692,"D"),'05 APU'!$T:$AB,9,),0)</f>
        <v>0</v>
      </c>
      <c r="P3692" s="90">
        <f t="shared" si="116"/>
        <v>0</v>
      </c>
      <c r="Q3692" s="90">
        <f>IFERROR(VLOOKUP(CONCATENATE($A3692,"C"),'05 APU'!$T:$AB,9,),0)</f>
        <v>0</v>
      </c>
      <c r="R3692" s="90">
        <f>IFERROR(VLOOKUP(CONCATENATE($A3692,"B"),'05 APU'!$T:$AB,9,),0)</f>
        <v>0</v>
      </c>
      <c r="S3692" s="90">
        <f>IFERROR(VLOOKUP(CONCATENATE($A3692,"A"),'05 APU'!$T:$AB,9,),0)</f>
        <v>0</v>
      </c>
    </row>
    <row r="3693" spans="1:19" x14ac:dyDescent="0.25">
      <c r="A3693" s="88">
        <v>3683</v>
      </c>
      <c r="B3693" s="347"/>
      <c r="C3693" s="348"/>
      <c r="D3693" s="89" t="str">
        <f>IFERROR(VLOOKUP(CONCATENATE($A3693,"T"),'05 APU'!$1:$1048576,3,),"")</f>
        <v/>
      </c>
      <c r="E3693" s="89" t="str">
        <f>IFERROR(VLOOKUP(CONCATENATE($A3693,"T2"),'05 APU'!$1:$1048576,3,),"")</f>
        <v/>
      </c>
      <c r="F3693" s="89" t="str">
        <f>IFERROR(VLOOKUP(CONCATENATE($A3693,"T3"),'05 APU'!$1:$1048576,3,),"")</f>
        <v/>
      </c>
      <c r="G3693" s="350"/>
      <c r="H3693" s="351"/>
      <c r="I3693" s="90">
        <f>IFERROR((VLOOKUP(CONCATENATE($A3693,"D"),'05 APU'!$1:$1048576,9,)),0)</f>
        <v>0</v>
      </c>
      <c r="J3693" s="90">
        <f t="shared" si="115"/>
        <v>0</v>
      </c>
      <c r="K3693" s="297" t="str">
        <f>IFERROR(VLOOKUP(CONCATENATE($A3693,"C"),'05 APU'!$1:$1048576,9,),"")</f>
        <v/>
      </c>
      <c r="L3693" s="297" t="str">
        <f>IFERROR(VLOOKUP(CONCATENATE($A3693,"B"),'05 APU'!$1:$1048576,9,),"")</f>
        <v/>
      </c>
      <c r="M3693" s="297" t="str">
        <f>IFERROR(VLOOKUP(CONCATENATE($A3693,"A"),'05 APU'!$1:$1048576,9,),"")</f>
        <v/>
      </c>
      <c r="N3693" s="86"/>
      <c r="O3693" s="90">
        <f>IFERROR(VLOOKUP(CONCATENATE($A3693,"D"),'05 APU'!$T:$AB,9,),0)</f>
        <v>0</v>
      </c>
      <c r="P3693" s="90">
        <f t="shared" si="116"/>
        <v>0</v>
      </c>
      <c r="Q3693" s="90">
        <f>IFERROR(VLOOKUP(CONCATENATE($A3693,"C"),'05 APU'!$T:$AB,9,),0)</f>
        <v>0</v>
      </c>
      <c r="R3693" s="90">
        <f>IFERROR(VLOOKUP(CONCATENATE($A3693,"B"),'05 APU'!$T:$AB,9,),0)</f>
        <v>0</v>
      </c>
      <c r="S3693" s="90">
        <f>IFERROR(VLOOKUP(CONCATENATE($A3693,"A"),'05 APU'!$T:$AB,9,),0)</f>
        <v>0</v>
      </c>
    </row>
    <row r="3694" spans="1:19" x14ac:dyDescent="0.25">
      <c r="A3694" s="88">
        <v>3684</v>
      </c>
      <c r="B3694" s="347"/>
      <c r="C3694" s="348"/>
      <c r="D3694" s="89" t="str">
        <f>IFERROR(VLOOKUP(CONCATENATE($A3694,"T"),'05 APU'!$1:$1048576,3,),"")</f>
        <v/>
      </c>
      <c r="E3694" s="89" t="str">
        <f>IFERROR(VLOOKUP(CONCATENATE($A3694,"T2"),'05 APU'!$1:$1048576,3,),"")</f>
        <v/>
      </c>
      <c r="F3694" s="89" t="str">
        <f>IFERROR(VLOOKUP(CONCATENATE($A3694,"T3"),'05 APU'!$1:$1048576,3,),"")</f>
        <v/>
      </c>
      <c r="G3694" s="350"/>
      <c r="H3694" s="351"/>
      <c r="I3694" s="90">
        <f>IFERROR((VLOOKUP(CONCATENATE($A3694,"D"),'05 APU'!$1:$1048576,9,)),0)</f>
        <v>0</v>
      </c>
      <c r="J3694" s="90">
        <f t="shared" si="115"/>
        <v>0</v>
      </c>
      <c r="K3694" s="297" t="str">
        <f>IFERROR(VLOOKUP(CONCATENATE($A3694,"C"),'05 APU'!$1:$1048576,9,),"")</f>
        <v/>
      </c>
      <c r="L3694" s="297" t="str">
        <f>IFERROR(VLOOKUP(CONCATENATE($A3694,"B"),'05 APU'!$1:$1048576,9,),"")</f>
        <v/>
      </c>
      <c r="M3694" s="297" t="str">
        <f>IFERROR(VLOOKUP(CONCATENATE($A3694,"A"),'05 APU'!$1:$1048576,9,),"")</f>
        <v/>
      </c>
      <c r="N3694" s="86"/>
      <c r="O3694" s="90">
        <f>IFERROR(VLOOKUP(CONCATENATE($A3694,"D"),'05 APU'!$T:$AB,9,),0)</f>
        <v>0</v>
      </c>
      <c r="P3694" s="90">
        <f t="shared" si="116"/>
        <v>0</v>
      </c>
      <c r="Q3694" s="90">
        <f>IFERROR(VLOOKUP(CONCATENATE($A3694,"C"),'05 APU'!$T:$AB,9,),0)</f>
        <v>0</v>
      </c>
      <c r="R3694" s="90">
        <f>IFERROR(VLOOKUP(CONCATENATE($A3694,"B"),'05 APU'!$T:$AB,9,),0)</f>
        <v>0</v>
      </c>
      <c r="S3694" s="90">
        <f>IFERROR(VLOOKUP(CONCATENATE($A3694,"A"),'05 APU'!$T:$AB,9,),0)</f>
        <v>0</v>
      </c>
    </row>
    <row r="3695" spans="1:19" x14ac:dyDescent="0.25">
      <c r="A3695" s="88">
        <v>3685</v>
      </c>
      <c r="B3695" s="347"/>
      <c r="C3695" s="348"/>
      <c r="D3695" s="89" t="str">
        <f>IFERROR(VLOOKUP(CONCATENATE($A3695,"T"),'05 APU'!$1:$1048576,3,),"")</f>
        <v/>
      </c>
      <c r="E3695" s="89" t="str">
        <f>IFERROR(VLOOKUP(CONCATENATE($A3695,"T2"),'05 APU'!$1:$1048576,3,),"")</f>
        <v/>
      </c>
      <c r="F3695" s="89" t="str">
        <f>IFERROR(VLOOKUP(CONCATENATE($A3695,"T3"),'05 APU'!$1:$1048576,3,),"")</f>
        <v/>
      </c>
      <c r="G3695" s="350"/>
      <c r="H3695" s="351"/>
      <c r="I3695" s="90">
        <f>IFERROR((VLOOKUP(CONCATENATE($A3695,"D"),'05 APU'!$1:$1048576,9,)),0)</f>
        <v>0</v>
      </c>
      <c r="J3695" s="90">
        <f t="shared" si="115"/>
        <v>0</v>
      </c>
      <c r="K3695" s="297" t="str">
        <f>IFERROR(VLOOKUP(CONCATENATE($A3695,"C"),'05 APU'!$1:$1048576,9,),"")</f>
        <v/>
      </c>
      <c r="L3695" s="297" t="str">
        <f>IFERROR(VLOOKUP(CONCATENATE($A3695,"B"),'05 APU'!$1:$1048576,9,),"")</f>
        <v/>
      </c>
      <c r="M3695" s="297" t="str">
        <f>IFERROR(VLOOKUP(CONCATENATE($A3695,"A"),'05 APU'!$1:$1048576,9,),"")</f>
        <v/>
      </c>
      <c r="N3695" s="86"/>
      <c r="O3695" s="90">
        <f>IFERROR(VLOOKUP(CONCATENATE($A3695,"D"),'05 APU'!$T:$AB,9,),0)</f>
        <v>0</v>
      </c>
      <c r="P3695" s="90">
        <f t="shared" si="116"/>
        <v>0</v>
      </c>
      <c r="Q3695" s="90">
        <f>IFERROR(VLOOKUP(CONCATENATE($A3695,"C"),'05 APU'!$T:$AB,9,),0)</f>
        <v>0</v>
      </c>
      <c r="R3695" s="90">
        <f>IFERROR(VLOOKUP(CONCATENATE($A3695,"B"),'05 APU'!$T:$AB,9,),0)</f>
        <v>0</v>
      </c>
      <c r="S3695" s="90">
        <f>IFERROR(VLOOKUP(CONCATENATE($A3695,"A"),'05 APU'!$T:$AB,9,),0)</f>
        <v>0</v>
      </c>
    </row>
    <row r="3696" spans="1:19" x14ac:dyDescent="0.25">
      <c r="A3696" s="88">
        <v>3686</v>
      </c>
      <c r="B3696" s="347"/>
      <c r="C3696" s="348"/>
      <c r="D3696" s="89" t="str">
        <f>IFERROR(VLOOKUP(CONCATENATE($A3696,"T"),'05 APU'!$1:$1048576,3,),"")</f>
        <v/>
      </c>
      <c r="E3696" s="89" t="str">
        <f>IFERROR(VLOOKUP(CONCATENATE($A3696,"T2"),'05 APU'!$1:$1048576,3,),"")</f>
        <v/>
      </c>
      <c r="F3696" s="89" t="str">
        <f>IFERROR(VLOOKUP(CONCATENATE($A3696,"T3"),'05 APU'!$1:$1048576,3,),"")</f>
        <v/>
      </c>
      <c r="G3696" s="350"/>
      <c r="H3696" s="351"/>
      <c r="I3696" s="90">
        <f>IFERROR((VLOOKUP(CONCATENATE($A3696,"D"),'05 APU'!$1:$1048576,9,)),0)</f>
        <v>0</v>
      </c>
      <c r="J3696" s="90">
        <f t="shared" si="115"/>
        <v>0</v>
      </c>
      <c r="K3696" s="297" t="str">
        <f>IFERROR(VLOOKUP(CONCATENATE($A3696,"C"),'05 APU'!$1:$1048576,9,),"")</f>
        <v/>
      </c>
      <c r="L3696" s="297" t="str">
        <f>IFERROR(VLOOKUP(CONCATENATE($A3696,"B"),'05 APU'!$1:$1048576,9,),"")</f>
        <v/>
      </c>
      <c r="M3696" s="297" t="str">
        <f>IFERROR(VLOOKUP(CONCATENATE($A3696,"A"),'05 APU'!$1:$1048576,9,),"")</f>
        <v/>
      </c>
      <c r="N3696" s="86"/>
      <c r="O3696" s="90">
        <f>IFERROR(VLOOKUP(CONCATENATE($A3696,"D"),'05 APU'!$T:$AB,9,),0)</f>
        <v>0</v>
      </c>
      <c r="P3696" s="90">
        <f t="shared" si="116"/>
        <v>0</v>
      </c>
      <c r="Q3696" s="90">
        <f>IFERROR(VLOOKUP(CONCATENATE($A3696,"C"),'05 APU'!$T:$AB,9,),0)</f>
        <v>0</v>
      </c>
      <c r="R3696" s="90">
        <f>IFERROR(VLOOKUP(CONCATENATE($A3696,"B"),'05 APU'!$T:$AB,9,),0)</f>
        <v>0</v>
      </c>
      <c r="S3696" s="90">
        <f>IFERROR(VLOOKUP(CONCATENATE($A3696,"A"),'05 APU'!$T:$AB,9,),0)</f>
        <v>0</v>
      </c>
    </row>
    <row r="3697" spans="1:19" x14ac:dyDescent="0.25">
      <c r="A3697" s="88">
        <v>3687</v>
      </c>
      <c r="B3697" s="347"/>
      <c r="C3697" s="348"/>
      <c r="D3697" s="89" t="str">
        <f>IFERROR(VLOOKUP(CONCATENATE($A3697,"T"),'05 APU'!$1:$1048576,3,),"")</f>
        <v/>
      </c>
      <c r="E3697" s="89" t="str">
        <f>IFERROR(VLOOKUP(CONCATENATE($A3697,"T2"),'05 APU'!$1:$1048576,3,),"")</f>
        <v/>
      </c>
      <c r="F3697" s="89" t="str">
        <f>IFERROR(VLOOKUP(CONCATENATE($A3697,"T3"),'05 APU'!$1:$1048576,3,),"")</f>
        <v/>
      </c>
      <c r="G3697" s="350"/>
      <c r="H3697" s="351"/>
      <c r="I3697" s="90">
        <f>IFERROR((VLOOKUP(CONCATENATE($A3697,"D"),'05 APU'!$1:$1048576,9,)),0)</f>
        <v>0</v>
      </c>
      <c r="J3697" s="90">
        <f t="shared" si="115"/>
        <v>0</v>
      </c>
      <c r="K3697" s="297" t="str">
        <f>IFERROR(VLOOKUP(CONCATENATE($A3697,"C"),'05 APU'!$1:$1048576,9,),"")</f>
        <v/>
      </c>
      <c r="L3697" s="297" t="str">
        <f>IFERROR(VLOOKUP(CONCATENATE($A3697,"B"),'05 APU'!$1:$1048576,9,),"")</f>
        <v/>
      </c>
      <c r="M3697" s="297" t="str">
        <f>IFERROR(VLOOKUP(CONCATENATE($A3697,"A"),'05 APU'!$1:$1048576,9,),"")</f>
        <v/>
      </c>
      <c r="N3697" s="86"/>
      <c r="O3697" s="90">
        <f>IFERROR(VLOOKUP(CONCATENATE($A3697,"D"),'05 APU'!$T:$AB,9,),0)</f>
        <v>0</v>
      </c>
      <c r="P3697" s="90">
        <f t="shared" si="116"/>
        <v>0</v>
      </c>
      <c r="Q3697" s="90">
        <f>IFERROR(VLOOKUP(CONCATENATE($A3697,"C"),'05 APU'!$T:$AB,9,),0)</f>
        <v>0</v>
      </c>
      <c r="R3697" s="90">
        <f>IFERROR(VLOOKUP(CONCATENATE($A3697,"B"),'05 APU'!$T:$AB,9,),0)</f>
        <v>0</v>
      </c>
      <c r="S3697" s="90">
        <f>IFERROR(VLOOKUP(CONCATENATE($A3697,"A"),'05 APU'!$T:$AB,9,),0)</f>
        <v>0</v>
      </c>
    </row>
    <row r="3698" spans="1:19" x14ac:dyDescent="0.25">
      <c r="A3698" s="88">
        <v>3688</v>
      </c>
      <c r="B3698" s="347"/>
      <c r="C3698" s="348"/>
      <c r="D3698" s="89" t="str">
        <f>IFERROR(VLOOKUP(CONCATENATE($A3698,"T"),'05 APU'!$1:$1048576,3,),"")</f>
        <v/>
      </c>
      <c r="E3698" s="89" t="str">
        <f>IFERROR(VLOOKUP(CONCATENATE($A3698,"T2"),'05 APU'!$1:$1048576,3,),"")</f>
        <v/>
      </c>
      <c r="F3698" s="89" t="str">
        <f>IFERROR(VLOOKUP(CONCATENATE($A3698,"T3"),'05 APU'!$1:$1048576,3,),"")</f>
        <v/>
      </c>
      <c r="G3698" s="350"/>
      <c r="H3698" s="351"/>
      <c r="I3698" s="90">
        <f>IFERROR((VLOOKUP(CONCATENATE($A3698,"D"),'05 APU'!$1:$1048576,9,)),0)</f>
        <v>0</v>
      </c>
      <c r="J3698" s="90">
        <f t="shared" si="115"/>
        <v>0</v>
      </c>
      <c r="K3698" s="297" t="str">
        <f>IFERROR(VLOOKUP(CONCATENATE($A3698,"C"),'05 APU'!$1:$1048576,9,),"")</f>
        <v/>
      </c>
      <c r="L3698" s="297" t="str">
        <f>IFERROR(VLOOKUP(CONCATENATE($A3698,"B"),'05 APU'!$1:$1048576,9,),"")</f>
        <v/>
      </c>
      <c r="M3698" s="297" t="str">
        <f>IFERROR(VLOOKUP(CONCATENATE($A3698,"A"),'05 APU'!$1:$1048576,9,),"")</f>
        <v/>
      </c>
      <c r="N3698" s="86"/>
      <c r="O3698" s="90">
        <f>IFERROR(VLOOKUP(CONCATENATE($A3698,"D"),'05 APU'!$T:$AB,9,),0)</f>
        <v>0</v>
      </c>
      <c r="P3698" s="90">
        <f t="shared" si="116"/>
        <v>0</v>
      </c>
      <c r="Q3698" s="90">
        <f>IFERROR(VLOOKUP(CONCATENATE($A3698,"C"),'05 APU'!$T:$AB,9,),0)</f>
        <v>0</v>
      </c>
      <c r="R3698" s="90">
        <f>IFERROR(VLOOKUP(CONCATENATE($A3698,"B"),'05 APU'!$T:$AB,9,),0)</f>
        <v>0</v>
      </c>
      <c r="S3698" s="90">
        <f>IFERROR(VLOOKUP(CONCATENATE($A3698,"A"),'05 APU'!$T:$AB,9,),0)</f>
        <v>0</v>
      </c>
    </row>
    <row r="3699" spans="1:19" x14ac:dyDescent="0.25">
      <c r="A3699" s="88">
        <v>3689</v>
      </c>
      <c r="B3699" s="347"/>
      <c r="C3699" s="348"/>
      <c r="D3699" s="89" t="str">
        <f>IFERROR(VLOOKUP(CONCATENATE($A3699,"T"),'05 APU'!$1:$1048576,3,),"")</f>
        <v/>
      </c>
      <c r="E3699" s="89" t="str">
        <f>IFERROR(VLOOKUP(CONCATENATE($A3699,"T2"),'05 APU'!$1:$1048576,3,),"")</f>
        <v/>
      </c>
      <c r="F3699" s="89" t="str">
        <f>IFERROR(VLOOKUP(CONCATENATE($A3699,"T3"),'05 APU'!$1:$1048576,3,),"")</f>
        <v/>
      </c>
      <c r="G3699" s="350"/>
      <c r="H3699" s="351"/>
      <c r="I3699" s="90">
        <f>IFERROR((VLOOKUP(CONCATENATE($A3699,"D"),'05 APU'!$1:$1048576,9,)),0)</f>
        <v>0</v>
      </c>
      <c r="J3699" s="90">
        <f t="shared" ref="J3699:J3762" si="117">IFERROR(I3699*H3699,0)</f>
        <v>0</v>
      </c>
      <c r="K3699" s="297" t="str">
        <f>IFERROR(VLOOKUP(CONCATENATE($A3699,"C"),'05 APU'!$1:$1048576,9,),"")</f>
        <v/>
      </c>
      <c r="L3699" s="297" t="str">
        <f>IFERROR(VLOOKUP(CONCATENATE($A3699,"B"),'05 APU'!$1:$1048576,9,),"")</f>
        <v/>
      </c>
      <c r="M3699" s="297" t="str">
        <f>IFERROR(VLOOKUP(CONCATENATE($A3699,"A"),'05 APU'!$1:$1048576,9,),"")</f>
        <v/>
      </c>
      <c r="N3699" s="86"/>
      <c r="O3699" s="90">
        <f>IFERROR(VLOOKUP(CONCATENATE($A3699,"D"),'05 APU'!$T:$AB,9,),0)</f>
        <v>0</v>
      </c>
      <c r="P3699" s="90">
        <f t="shared" si="116"/>
        <v>0</v>
      </c>
      <c r="Q3699" s="90">
        <f>IFERROR(VLOOKUP(CONCATENATE($A3699,"C"),'05 APU'!$T:$AB,9,),0)</f>
        <v>0</v>
      </c>
      <c r="R3699" s="90">
        <f>IFERROR(VLOOKUP(CONCATENATE($A3699,"B"),'05 APU'!$T:$AB,9,),0)</f>
        <v>0</v>
      </c>
      <c r="S3699" s="90">
        <f>IFERROR(VLOOKUP(CONCATENATE($A3699,"A"),'05 APU'!$T:$AB,9,),0)</f>
        <v>0</v>
      </c>
    </row>
    <row r="3700" spans="1:19" x14ac:dyDescent="0.25">
      <c r="A3700" s="88">
        <v>3690</v>
      </c>
      <c r="B3700" s="347"/>
      <c r="C3700" s="348"/>
      <c r="D3700" s="89" t="str">
        <f>IFERROR(VLOOKUP(CONCATENATE($A3700,"T"),'05 APU'!$1:$1048576,3,),"")</f>
        <v/>
      </c>
      <c r="E3700" s="89" t="str">
        <f>IFERROR(VLOOKUP(CONCATENATE($A3700,"T2"),'05 APU'!$1:$1048576,3,),"")</f>
        <v/>
      </c>
      <c r="F3700" s="89" t="str">
        <f>IFERROR(VLOOKUP(CONCATENATE($A3700,"T3"),'05 APU'!$1:$1048576,3,),"")</f>
        <v/>
      </c>
      <c r="G3700" s="350"/>
      <c r="H3700" s="351"/>
      <c r="I3700" s="90">
        <f>IFERROR((VLOOKUP(CONCATENATE($A3700,"D"),'05 APU'!$1:$1048576,9,)),0)</f>
        <v>0</v>
      </c>
      <c r="J3700" s="90">
        <f t="shared" si="117"/>
        <v>0</v>
      </c>
      <c r="K3700" s="297" t="str">
        <f>IFERROR(VLOOKUP(CONCATENATE($A3700,"C"),'05 APU'!$1:$1048576,9,),"")</f>
        <v/>
      </c>
      <c r="L3700" s="297" t="str">
        <f>IFERROR(VLOOKUP(CONCATENATE($A3700,"B"),'05 APU'!$1:$1048576,9,),"")</f>
        <v/>
      </c>
      <c r="M3700" s="297" t="str">
        <f>IFERROR(VLOOKUP(CONCATENATE($A3700,"A"),'05 APU'!$1:$1048576,9,),"")</f>
        <v/>
      </c>
      <c r="N3700" s="86"/>
      <c r="O3700" s="90">
        <f>IFERROR(VLOOKUP(CONCATENATE($A3700,"D"),'05 APU'!$T:$AB,9,),0)</f>
        <v>0</v>
      </c>
      <c r="P3700" s="90">
        <f t="shared" si="116"/>
        <v>0</v>
      </c>
      <c r="Q3700" s="90">
        <f>IFERROR(VLOOKUP(CONCATENATE($A3700,"C"),'05 APU'!$T:$AB,9,),0)</f>
        <v>0</v>
      </c>
      <c r="R3700" s="90">
        <f>IFERROR(VLOOKUP(CONCATENATE($A3700,"B"),'05 APU'!$T:$AB,9,),0)</f>
        <v>0</v>
      </c>
      <c r="S3700" s="90">
        <f>IFERROR(VLOOKUP(CONCATENATE($A3700,"A"),'05 APU'!$T:$AB,9,),0)</f>
        <v>0</v>
      </c>
    </row>
    <row r="3701" spans="1:19" x14ac:dyDescent="0.25">
      <c r="A3701" s="88">
        <v>3691</v>
      </c>
      <c r="B3701" s="347"/>
      <c r="C3701" s="348"/>
      <c r="D3701" s="89" t="str">
        <f>IFERROR(VLOOKUP(CONCATENATE($A3701,"T"),'05 APU'!$1:$1048576,3,),"")</f>
        <v/>
      </c>
      <c r="E3701" s="89" t="str">
        <f>IFERROR(VLOOKUP(CONCATENATE($A3701,"T2"),'05 APU'!$1:$1048576,3,),"")</f>
        <v/>
      </c>
      <c r="F3701" s="89" t="str">
        <f>IFERROR(VLOOKUP(CONCATENATE($A3701,"T3"),'05 APU'!$1:$1048576,3,),"")</f>
        <v/>
      </c>
      <c r="G3701" s="350"/>
      <c r="H3701" s="351"/>
      <c r="I3701" s="90">
        <f>IFERROR((VLOOKUP(CONCATENATE($A3701,"D"),'05 APU'!$1:$1048576,9,)),0)</f>
        <v>0</v>
      </c>
      <c r="J3701" s="90">
        <f t="shared" si="117"/>
        <v>0</v>
      </c>
      <c r="K3701" s="297" t="str">
        <f>IFERROR(VLOOKUP(CONCATENATE($A3701,"C"),'05 APU'!$1:$1048576,9,),"")</f>
        <v/>
      </c>
      <c r="L3701" s="297" t="str">
        <f>IFERROR(VLOOKUP(CONCATENATE($A3701,"B"),'05 APU'!$1:$1048576,9,),"")</f>
        <v/>
      </c>
      <c r="M3701" s="297" t="str">
        <f>IFERROR(VLOOKUP(CONCATENATE($A3701,"A"),'05 APU'!$1:$1048576,9,),"")</f>
        <v/>
      </c>
      <c r="N3701" s="86"/>
      <c r="O3701" s="90">
        <f>IFERROR(VLOOKUP(CONCATENATE($A3701,"D"),'05 APU'!$T:$AB,9,),0)</f>
        <v>0</v>
      </c>
      <c r="P3701" s="90">
        <f t="shared" si="116"/>
        <v>0</v>
      </c>
      <c r="Q3701" s="90">
        <f>IFERROR(VLOOKUP(CONCATENATE($A3701,"C"),'05 APU'!$T:$AB,9,),0)</f>
        <v>0</v>
      </c>
      <c r="R3701" s="90">
        <f>IFERROR(VLOOKUP(CONCATENATE($A3701,"B"),'05 APU'!$T:$AB,9,),0)</f>
        <v>0</v>
      </c>
      <c r="S3701" s="90">
        <f>IFERROR(VLOOKUP(CONCATENATE($A3701,"A"),'05 APU'!$T:$AB,9,),0)</f>
        <v>0</v>
      </c>
    </row>
    <row r="3702" spans="1:19" x14ac:dyDescent="0.25">
      <c r="A3702" s="88">
        <v>3692</v>
      </c>
      <c r="B3702" s="347"/>
      <c r="C3702" s="348"/>
      <c r="D3702" s="89" t="str">
        <f>IFERROR(VLOOKUP(CONCATENATE($A3702,"T"),'05 APU'!$1:$1048576,3,),"")</f>
        <v/>
      </c>
      <c r="E3702" s="89" t="str">
        <f>IFERROR(VLOOKUP(CONCATENATE($A3702,"T2"),'05 APU'!$1:$1048576,3,),"")</f>
        <v/>
      </c>
      <c r="F3702" s="89" t="str">
        <f>IFERROR(VLOOKUP(CONCATENATE($A3702,"T3"),'05 APU'!$1:$1048576,3,),"")</f>
        <v/>
      </c>
      <c r="G3702" s="350"/>
      <c r="H3702" s="351"/>
      <c r="I3702" s="90">
        <f>IFERROR((VLOOKUP(CONCATENATE($A3702,"D"),'05 APU'!$1:$1048576,9,)),0)</f>
        <v>0</v>
      </c>
      <c r="J3702" s="90">
        <f t="shared" si="117"/>
        <v>0</v>
      </c>
      <c r="K3702" s="297" t="str">
        <f>IFERROR(VLOOKUP(CONCATENATE($A3702,"C"),'05 APU'!$1:$1048576,9,),"")</f>
        <v/>
      </c>
      <c r="L3702" s="297" t="str">
        <f>IFERROR(VLOOKUP(CONCATENATE($A3702,"B"),'05 APU'!$1:$1048576,9,),"")</f>
        <v/>
      </c>
      <c r="M3702" s="297" t="str">
        <f>IFERROR(VLOOKUP(CONCATENATE($A3702,"A"),'05 APU'!$1:$1048576,9,),"")</f>
        <v/>
      </c>
      <c r="N3702" s="86"/>
      <c r="O3702" s="90">
        <f>IFERROR(VLOOKUP(CONCATENATE($A3702,"D"),'05 APU'!$T:$AB,9,),0)</f>
        <v>0</v>
      </c>
      <c r="P3702" s="90">
        <f t="shared" si="116"/>
        <v>0</v>
      </c>
      <c r="Q3702" s="90">
        <f>IFERROR(VLOOKUP(CONCATENATE($A3702,"C"),'05 APU'!$T:$AB,9,),0)</f>
        <v>0</v>
      </c>
      <c r="R3702" s="90">
        <f>IFERROR(VLOOKUP(CONCATENATE($A3702,"B"),'05 APU'!$T:$AB,9,),0)</f>
        <v>0</v>
      </c>
      <c r="S3702" s="90">
        <f>IFERROR(VLOOKUP(CONCATENATE($A3702,"A"),'05 APU'!$T:$AB,9,),0)</f>
        <v>0</v>
      </c>
    </row>
    <row r="3703" spans="1:19" x14ac:dyDescent="0.25">
      <c r="A3703" s="88">
        <v>3693</v>
      </c>
      <c r="B3703" s="347"/>
      <c r="C3703" s="348"/>
      <c r="D3703" s="89" t="str">
        <f>IFERROR(VLOOKUP(CONCATENATE($A3703,"T"),'05 APU'!$1:$1048576,3,),"")</f>
        <v/>
      </c>
      <c r="E3703" s="89" t="str">
        <f>IFERROR(VLOOKUP(CONCATENATE($A3703,"T2"),'05 APU'!$1:$1048576,3,),"")</f>
        <v/>
      </c>
      <c r="F3703" s="89" t="str">
        <f>IFERROR(VLOOKUP(CONCATENATE($A3703,"T3"),'05 APU'!$1:$1048576,3,),"")</f>
        <v/>
      </c>
      <c r="G3703" s="350"/>
      <c r="H3703" s="351"/>
      <c r="I3703" s="90">
        <f>IFERROR((VLOOKUP(CONCATENATE($A3703,"D"),'05 APU'!$1:$1048576,9,)),0)</f>
        <v>0</v>
      </c>
      <c r="J3703" s="90">
        <f t="shared" si="117"/>
        <v>0</v>
      </c>
      <c r="K3703" s="297" t="str">
        <f>IFERROR(VLOOKUP(CONCATENATE($A3703,"C"),'05 APU'!$1:$1048576,9,),"")</f>
        <v/>
      </c>
      <c r="L3703" s="297" t="str">
        <f>IFERROR(VLOOKUP(CONCATENATE($A3703,"B"),'05 APU'!$1:$1048576,9,),"")</f>
        <v/>
      </c>
      <c r="M3703" s="297" t="str">
        <f>IFERROR(VLOOKUP(CONCATENATE($A3703,"A"),'05 APU'!$1:$1048576,9,),"")</f>
        <v/>
      </c>
      <c r="N3703" s="86"/>
      <c r="O3703" s="90">
        <f>IFERROR(VLOOKUP(CONCATENATE($A3703,"D"),'05 APU'!$T:$AB,9,),0)</f>
        <v>0</v>
      </c>
      <c r="P3703" s="90">
        <f t="shared" si="116"/>
        <v>0</v>
      </c>
      <c r="Q3703" s="90">
        <f>IFERROR(VLOOKUP(CONCATENATE($A3703,"C"),'05 APU'!$T:$AB,9,),0)</f>
        <v>0</v>
      </c>
      <c r="R3703" s="90">
        <f>IFERROR(VLOOKUP(CONCATENATE($A3703,"B"),'05 APU'!$T:$AB,9,),0)</f>
        <v>0</v>
      </c>
      <c r="S3703" s="90">
        <f>IFERROR(VLOOKUP(CONCATENATE($A3703,"A"),'05 APU'!$T:$AB,9,),0)</f>
        <v>0</v>
      </c>
    </row>
    <row r="3704" spans="1:19" x14ac:dyDescent="0.25">
      <c r="A3704" s="88">
        <v>3694</v>
      </c>
      <c r="B3704" s="347"/>
      <c r="C3704" s="348"/>
      <c r="D3704" s="89" t="str">
        <f>IFERROR(VLOOKUP(CONCATENATE($A3704,"T"),'05 APU'!$1:$1048576,3,),"")</f>
        <v/>
      </c>
      <c r="E3704" s="89" t="str">
        <f>IFERROR(VLOOKUP(CONCATENATE($A3704,"T2"),'05 APU'!$1:$1048576,3,),"")</f>
        <v/>
      </c>
      <c r="F3704" s="89" t="str">
        <f>IFERROR(VLOOKUP(CONCATENATE($A3704,"T3"),'05 APU'!$1:$1048576,3,),"")</f>
        <v/>
      </c>
      <c r="G3704" s="350"/>
      <c r="H3704" s="351"/>
      <c r="I3704" s="90">
        <f>IFERROR((VLOOKUP(CONCATENATE($A3704,"D"),'05 APU'!$1:$1048576,9,)),0)</f>
        <v>0</v>
      </c>
      <c r="J3704" s="90">
        <f t="shared" si="117"/>
        <v>0</v>
      </c>
      <c r="K3704" s="297" t="str">
        <f>IFERROR(VLOOKUP(CONCATENATE($A3704,"C"),'05 APU'!$1:$1048576,9,),"")</f>
        <v/>
      </c>
      <c r="L3704" s="297" t="str">
        <f>IFERROR(VLOOKUP(CONCATENATE($A3704,"B"),'05 APU'!$1:$1048576,9,),"")</f>
        <v/>
      </c>
      <c r="M3704" s="297" t="str">
        <f>IFERROR(VLOOKUP(CONCATENATE($A3704,"A"),'05 APU'!$1:$1048576,9,),"")</f>
        <v/>
      </c>
      <c r="N3704" s="86"/>
      <c r="O3704" s="90">
        <f>IFERROR(VLOOKUP(CONCATENATE($A3704,"D"),'05 APU'!$T:$AB,9,),0)</f>
        <v>0</v>
      </c>
      <c r="P3704" s="90">
        <f t="shared" si="116"/>
        <v>0</v>
      </c>
      <c r="Q3704" s="90">
        <f>IFERROR(VLOOKUP(CONCATENATE($A3704,"C"),'05 APU'!$T:$AB,9,),0)</f>
        <v>0</v>
      </c>
      <c r="R3704" s="90">
        <f>IFERROR(VLOOKUP(CONCATENATE($A3704,"B"),'05 APU'!$T:$AB,9,),0)</f>
        <v>0</v>
      </c>
      <c r="S3704" s="90">
        <f>IFERROR(VLOOKUP(CONCATENATE($A3704,"A"),'05 APU'!$T:$AB,9,),0)</f>
        <v>0</v>
      </c>
    </row>
    <row r="3705" spans="1:19" x14ac:dyDescent="0.25">
      <c r="A3705" s="88">
        <v>3695</v>
      </c>
      <c r="B3705" s="347"/>
      <c r="C3705" s="348"/>
      <c r="D3705" s="89" t="str">
        <f>IFERROR(VLOOKUP(CONCATENATE($A3705,"T"),'05 APU'!$1:$1048576,3,),"")</f>
        <v/>
      </c>
      <c r="E3705" s="89" t="str">
        <f>IFERROR(VLOOKUP(CONCATENATE($A3705,"T2"),'05 APU'!$1:$1048576,3,),"")</f>
        <v/>
      </c>
      <c r="F3705" s="89" t="str">
        <f>IFERROR(VLOOKUP(CONCATENATE($A3705,"T3"),'05 APU'!$1:$1048576,3,),"")</f>
        <v/>
      </c>
      <c r="G3705" s="350"/>
      <c r="H3705" s="351"/>
      <c r="I3705" s="90">
        <f>IFERROR((VLOOKUP(CONCATENATE($A3705,"D"),'05 APU'!$1:$1048576,9,)),0)</f>
        <v>0</v>
      </c>
      <c r="J3705" s="90">
        <f t="shared" si="117"/>
        <v>0</v>
      </c>
      <c r="K3705" s="297" t="str">
        <f>IFERROR(VLOOKUP(CONCATENATE($A3705,"C"),'05 APU'!$1:$1048576,9,),"")</f>
        <v/>
      </c>
      <c r="L3705" s="297" t="str">
        <f>IFERROR(VLOOKUP(CONCATENATE($A3705,"B"),'05 APU'!$1:$1048576,9,),"")</f>
        <v/>
      </c>
      <c r="M3705" s="297" t="str">
        <f>IFERROR(VLOOKUP(CONCATENATE($A3705,"A"),'05 APU'!$1:$1048576,9,),"")</f>
        <v/>
      </c>
      <c r="N3705" s="86"/>
      <c r="O3705" s="90">
        <f>IFERROR(VLOOKUP(CONCATENATE($A3705,"D"),'05 APU'!$T:$AB,9,),0)</f>
        <v>0</v>
      </c>
      <c r="P3705" s="90">
        <f t="shared" si="116"/>
        <v>0</v>
      </c>
      <c r="Q3705" s="90">
        <f>IFERROR(VLOOKUP(CONCATENATE($A3705,"C"),'05 APU'!$T:$AB,9,),0)</f>
        <v>0</v>
      </c>
      <c r="R3705" s="90">
        <f>IFERROR(VLOOKUP(CONCATENATE($A3705,"B"),'05 APU'!$T:$AB,9,),0)</f>
        <v>0</v>
      </c>
      <c r="S3705" s="90">
        <f>IFERROR(VLOOKUP(CONCATENATE($A3705,"A"),'05 APU'!$T:$AB,9,),0)</f>
        <v>0</v>
      </c>
    </row>
    <row r="3706" spans="1:19" x14ac:dyDescent="0.25">
      <c r="A3706" s="88">
        <v>3696</v>
      </c>
      <c r="B3706" s="347"/>
      <c r="C3706" s="348"/>
      <c r="D3706" s="89" t="str">
        <f>IFERROR(VLOOKUP(CONCATENATE($A3706,"T"),'05 APU'!$1:$1048576,3,),"")</f>
        <v/>
      </c>
      <c r="E3706" s="89" t="str">
        <f>IFERROR(VLOOKUP(CONCATENATE($A3706,"T2"),'05 APU'!$1:$1048576,3,),"")</f>
        <v/>
      </c>
      <c r="F3706" s="89" t="str">
        <f>IFERROR(VLOOKUP(CONCATENATE($A3706,"T3"),'05 APU'!$1:$1048576,3,),"")</f>
        <v/>
      </c>
      <c r="G3706" s="350"/>
      <c r="H3706" s="351"/>
      <c r="I3706" s="90">
        <f>IFERROR((VLOOKUP(CONCATENATE($A3706,"D"),'05 APU'!$1:$1048576,9,)),0)</f>
        <v>0</v>
      </c>
      <c r="J3706" s="90">
        <f t="shared" si="117"/>
        <v>0</v>
      </c>
      <c r="K3706" s="297" t="str">
        <f>IFERROR(VLOOKUP(CONCATENATE($A3706,"C"),'05 APU'!$1:$1048576,9,),"")</f>
        <v/>
      </c>
      <c r="L3706" s="297" t="str">
        <f>IFERROR(VLOOKUP(CONCATENATE($A3706,"B"),'05 APU'!$1:$1048576,9,),"")</f>
        <v/>
      </c>
      <c r="M3706" s="297" t="str">
        <f>IFERROR(VLOOKUP(CONCATENATE($A3706,"A"),'05 APU'!$1:$1048576,9,),"")</f>
        <v/>
      </c>
      <c r="N3706" s="86"/>
      <c r="O3706" s="90">
        <f>IFERROR(VLOOKUP(CONCATENATE($A3706,"D"),'05 APU'!$T:$AB,9,),0)</f>
        <v>0</v>
      </c>
      <c r="P3706" s="90">
        <f t="shared" si="116"/>
        <v>0</v>
      </c>
      <c r="Q3706" s="90">
        <f>IFERROR(VLOOKUP(CONCATENATE($A3706,"C"),'05 APU'!$T:$AB,9,),0)</f>
        <v>0</v>
      </c>
      <c r="R3706" s="90">
        <f>IFERROR(VLOOKUP(CONCATENATE($A3706,"B"),'05 APU'!$T:$AB,9,),0)</f>
        <v>0</v>
      </c>
      <c r="S3706" s="90">
        <f>IFERROR(VLOOKUP(CONCATENATE($A3706,"A"),'05 APU'!$T:$AB,9,),0)</f>
        <v>0</v>
      </c>
    </row>
    <row r="3707" spans="1:19" x14ac:dyDescent="0.25">
      <c r="A3707" s="88">
        <v>3697</v>
      </c>
      <c r="B3707" s="347"/>
      <c r="C3707" s="348"/>
      <c r="D3707" s="89" t="str">
        <f>IFERROR(VLOOKUP(CONCATENATE($A3707,"T"),'05 APU'!$1:$1048576,3,),"")</f>
        <v/>
      </c>
      <c r="E3707" s="89" t="str">
        <f>IFERROR(VLOOKUP(CONCATENATE($A3707,"T2"),'05 APU'!$1:$1048576,3,),"")</f>
        <v/>
      </c>
      <c r="F3707" s="89" t="str">
        <f>IFERROR(VLOOKUP(CONCATENATE($A3707,"T3"),'05 APU'!$1:$1048576,3,),"")</f>
        <v/>
      </c>
      <c r="G3707" s="350"/>
      <c r="H3707" s="351"/>
      <c r="I3707" s="90">
        <f>IFERROR((VLOOKUP(CONCATENATE($A3707,"D"),'05 APU'!$1:$1048576,9,)),0)</f>
        <v>0</v>
      </c>
      <c r="J3707" s="90">
        <f t="shared" si="117"/>
        <v>0</v>
      </c>
      <c r="K3707" s="297" t="str">
        <f>IFERROR(VLOOKUP(CONCATENATE($A3707,"C"),'05 APU'!$1:$1048576,9,),"")</f>
        <v/>
      </c>
      <c r="L3707" s="297" t="str">
        <f>IFERROR(VLOOKUP(CONCATENATE($A3707,"B"),'05 APU'!$1:$1048576,9,),"")</f>
        <v/>
      </c>
      <c r="M3707" s="297" t="str">
        <f>IFERROR(VLOOKUP(CONCATENATE($A3707,"A"),'05 APU'!$1:$1048576,9,),"")</f>
        <v/>
      </c>
      <c r="N3707" s="86"/>
      <c r="O3707" s="90">
        <f>IFERROR(VLOOKUP(CONCATENATE($A3707,"D"),'05 APU'!$T:$AB,9,),0)</f>
        <v>0</v>
      </c>
      <c r="P3707" s="90">
        <f t="shared" si="116"/>
        <v>0</v>
      </c>
      <c r="Q3707" s="90">
        <f>IFERROR(VLOOKUP(CONCATENATE($A3707,"C"),'05 APU'!$T:$AB,9,),0)</f>
        <v>0</v>
      </c>
      <c r="R3707" s="90">
        <f>IFERROR(VLOOKUP(CONCATENATE($A3707,"B"),'05 APU'!$T:$AB,9,),0)</f>
        <v>0</v>
      </c>
      <c r="S3707" s="90">
        <f>IFERROR(VLOOKUP(CONCATENATE($A3707,"A"),'05 APU'!$T:$AB,9,),0)</f>
        <v>0</v>
      </c>
    </row>
    <row r="3708" spans="1:19" x14ac:dyDescent="0.25">
      <c r="A3708" s="88">
        <v>3698</v>
      </c>
      <c r="B3708" s="347"/>
      <c r="C3708" s="348"/>
      <c r="D3708" s="89" t="str">
        <f>IFERROR(VLOOKUP(CONCATENATE($A3708,"T"),'05 APU'!$1:$1048576,3,),"")</f>
        <v/>
      </c>
      <c r="E3708" s="89" t="str">
        <f>IFERROR(VLOOKUP(CONCATENATE($A3708,"T2"),'05 APU'!$1:$1048576,3,),"")</f>
        <v/>
      </c>
      <c r="F3708" s="89" t="str">
        <f>IFERROR(VLOOKUP(CONCATENATE($A3708,"T3"),'05 APU'!$1:$1048576,3,),"")</f>
        <v/>
      </c>
      <c r="G3708" s="350"/>
      <c r="H3708" s="351"/>
      <c r="I3708" s="90">
        <f>IFERROR((VLOOKUP(CONCATENATE($A3708,"D"),'05 APU'!$1:$1048576,9,)),0)</f>
        <v>0</v>
      </c>
      <c r="J3708" s="90">
        <f t="shared" si="117"/>
        <v>0</v>
      </c>
      <c r="K3708" s="297" t="str">
        <f>IFERROR(VLOOKUP(CONCATENATE($A3708,"C"),'05 APU'!$1:$1048576,9,),"")</f>
        <v/>
      </c>
      <c r="L3708" s="297" t="str">
        <f>IFERROR(VLOOKUP(CONCATENATE($A3708,"B"),'05 APU'!$1:$1048576,9,),"")</f>
        <v/>
      </c>
      <c r="M3708" s="297" t="str">
        <f>IFERROR(VLOOKUP(CONCATENATE($A3708,"A"),'05 APU'!$1:$1048576,9,),"")</f>
        <v/>
      </c>
      <c r="N3708" s="86"/>
      <c r="O3708" s="90">
        <f>IFERROR(VLOOKUP(CONCATENATE($A3708,"D"),'05 APU'!$T:$AB,9,),0)</f>
        <v>0</v>
      </c>
      <c r="P3708" s="90">
        <f t="shared" si="116"/>
        <v>0</v>
      </c>
      <c r="Q3708" s="90">
        <f>IFERROR(VLOOKUP(CONCATENATE($A3708,"C"),'05 APU'!$T:$AB,9,),0)</f>
        <v>0</v>
      </c>
      <c r="R3708" s="90">
        <f>IFERROR(VLOOKUP(CONCATENATE($A3708,"B"),'05 APU'!$T:$AB,9,),0)</f>
        <v>0</v>
      </c>
      <c r="S3708" s="90">
        <f>IFERROR(VLOOKUP(CONCATENATE($A3708,"A"),'05 APU'!$T:$AB,9,),0)</f>
        <v>0</v>
      </c>
    </row>
    <row r="3709" spans="1:19" x14ac:dyDescent="0.25">
      <c r="A3709" s="88">
        <v>3699</v>
      </c>
      <c r="B3709" s="347"/>
      <c r="C3709" s="348"/>
      <c r="D3709" s="89" t="str">
        <f>IFERROR(VLOOKUP(CONCATENATE($A3709,"T"),'05 APU'!$1:$1048576,3,),"")</f>
        <v/>
      </c>
      <c r="E3709" s="89" t="str">
        <f>IFERROR(VLOOKUP(CONCATENATE($A3709,"T2"),'05 APU'!$1:$1048576,3,),"")</f>
        <v/>
      </c>
      <c r="F3709" s="89" t="str">
        <f>IFERROR(VLOOKUP(CONCATENATE($A3709,"T3"),'05 APU'!$1:$1048576,3,),"")</f>
        <v/>
      </c>
      <c r="G3709" s="350"/>
      <c r="H3709" s="351"/>
      <c r="I3709" s="90">
        <f>IFERROR((VLOOKUP(CONCATENATE($A3709,"D"),'05 APU'!$1:$1048576,9,)),0)</f>
        <v>0</v>
      </c>
      <c r="J3709" s="90">
        <f t="shared" si="117"/>
        <v>0</v>
      </c>
      <c r="K3709" s="297" t="str">
        <f>IFERROR(VLOOKUP(CONCATENATE($A3709,"C"),'05 APU'!$1:$1048576,9,),"")</f>
        <v/>
      </c>
      <c r="L3709" s="297" t="str">
        <f>IFERROR(VLOOKUP(CONCATENATE($A3709,"B"),'05 APU'!$1:$1048576,9,),"")</f>
        <v/>
      </c>
      <c r="M3709" s="297" t="str">
        <f>IFERROR(VLOOKUP(CONCATENATE($A3709,"A"),'05 APU'!$1:$1048576,9,),"")</f>
        <v/>
      </c>
      <c r="N3709" s="86"/>
      <c r="O3709" s="90">
        <f>IFERROR(VLOOKUP(CONCATENATE($A3709,"D"),'05 APU'!$T:$AB,9,),0)</f>
        <v>0</v>
      </c>
      <c r="P3709" s="90">
        <f t="shared" si="116"/>
        <v>0</v>
      </c>
      <c r="Q3709" s="90">
        <f>IFERROR(VLOOKUP(CONCATENATE($A3709,"C"),'05 APU'!$T:$AB,9,),0)</f>
        <v>0</v>
      </c>
      <c r="R3709" s="90">
        <f>IFERROR(VLOOKUP(CONCATENATE($A3709,"B"),'05 APU'!$T:$AB,9,),0)</f>
        <v>0</v>
      </c>
      <c r="S3709" s="90">
        <f>IFERROR(VLOOKUP(CONCATENATE($A3709,"A"),'05 APU'!$T:$AB,9,),0)</f>
        <v>0</v>
      </c>
    </row>
    <row r="3710" spans="1:19" x14ac:dyDescent="0.25">
      <c r="A3710" s="88">
        <v>3700</v>
      </c>
      <c r="B3710" s="347"/>
      <c r="C3710" s="348"/>
      <c r="D3710" s="89" t="str">
        <f>IFERROR(VLOOKUP(CONCATENATE($A3710,"T"),'05 APU'!$1:$1048576,3,),"")</f>
        <v/>
      </c>
      <c r="E3710" s="89" t="str">
        <f>IFERROR(VLOOKUP(CONCATENATE($A3710,"T2"),'05 APU'!$1:$1048576,3,),"")</f>
        <v/>
      </c>
      <c r="F3710" s="89" t="str">
        <f>IFERROR(VLOOKUP(CONCATENATE($A3710,"T3"),'05 APU'!$1:$1048576,3,),"")</f>
        <v/>
      </c>
      <c r="G3710" s="350"/>
      <c r="H3710" s="351"/>
      <c r="I3710" s="90">
        <f>IFERROR((VLOOKUP(CONCATENATE($A3710,"D"),'05 APU'!$1:$1048576,9,)),0)</f>
        <v>0</v>
      </c>
      <c r="J3710" s="90">
        <f t="shared" si="117"/>
        <v>0</v>
      </c>
      <c r="K3710" s="297" t="str">
        <f>IFERROR(VLOOKUP(CONCATENATE($A3710,"C"),'05 APU'!$1:$1048576,9,),"")</f>
        <v/>
      </c>
      <c r="L3710" s="297" t="str">
        <f>IFERROR(VLOOKUP(CONCATENATE($A3710,"B"),'05 APU'!$1:$1048576,9,),"")</f>
        <v/>
      </c>
      <c r="M3710" s="297" t="str">
        <f>IFERROR(VLOOKUP(CONCATENATE($A3710,"A"),'05 APU'!$1:$1048576,9,),"")</f>
        <v/>
      </c>
      <c r="N3710" s="86"/>
      <c r="O3710" s="90">
        <f>IFERROR(VLOOKUP(CONCATENATE($A3710,"D"),'05 APU'!$T:$AB,9,),0)</f>
        <v>0</v>
      </c>
      <c r="P3710" s="90">
        <f t="shared" si="116"/>
        <v>0</v>
      </c>
      <c r="Q3710" s="90">
        <f>IFERROR(VLOOKUP(CONCATENATE($A3710,"C"),'05 APU'!$T:$AB,9,),0)</f>
        <v>0</v>
      </c>
      <c r="R3710" s="90">
        <f>IFERROR(VLOOKUP(CONCATENATE($A3710,"B"),'05 APU'!$T:$AB,9,),0)</f>
        <v>0</v>
      </c>
      <c r="S3710" s="90">
        <f>IFERROR(VLOOKUP(CONCATENATE($A3710,"A"),'05 APU'!$T:$AB,9,),0)</f>
        <v>0</v>
      </c>
    </row>
    <row r="3711" spans="1:19" x14ac:dyDescent="0.25">
      <c r="A3711" s="88">
        <v>3701</v>
      </c>
      <c r="B3711" s="347"/>
      <c r="C3711" s="348"/>
      <c r="D3711" s="89" t="str">
        <f>IFERROR(VLOOKUP(CONCATENATE($A3711,"T"),'05 APU'!$1:$1048576,3,),"")</f>
        <v/>
      </c>
      <c r="E3711" s="89" t="str">
        <f>IFERROR(VLOOKUP(CONCATENATE($A3711,"T2"),'05 APU'!$1:$1048576,3,),"")</f>
        <v/>
      </c>
      <c r="F3711" s="89" t="str">
        <f>IFERROR(VLOOKUP(CONCATENATE($A3711,"T3"),'05 APU'!$1:$1048576,3,),"")</f>
        <v/>
      </c>
      <c r="G3711" s="350"/>
      <c r="H3711" s="351"/>
      <c r="I3711" s="90">
        <f>IFERROR((VLOOKUP(CONCATENATE($A3711,"D"),'05 APU'!$1:$1048576,9,)),0)</f>
        <v>0</v>
      </c>
      <c r="J3711" s="90">
        <f t="shared" si="117"/>
        <v>0</v>
      </c>
      <c r="K3711" s="297" t="str">
        <f>IFERROR(VLOOKUP(CONCATENATE($A3711,"C"),'05 APU'!$1:$1048576,9,),"")</f>
        <v/>
      </c>
      <c r="L3711" s="297" t="str">
        <f>IFERROR(VLOOKUP(CONCATENATE($A3711,"B"),'05 APU'!$1:$1048576,9,),"")</f>
        <v/>
      </c>
      <c r="M3711" s="297" t="str">
        <f>IFERROR(VLOOKUP(CONCATENATE($A3711,"A"),'05 APU'!$1:$1048576,9,),"")</f>
        <v/>
      </c>
      <c r="N3711" s="86"/>
      <c r="O3711" s="90">
        <f>IFERROR(VLOOKUP(CONCATENATE($A3711,"D"),'05 APU'!$T:$AB,9,),0)</f>
        <v>0</v>
      </c>
      <c r="P3711" s="90">
        <f t="shared" si="116"/>
        <v>0</v>
      </c>
      <c r="Q3711" s="90">
        <f>IFERROR(VLOOKUP(CONCATENATE($A3711,"C"),'05 APU'!$T:$AB,9,),0)</f>
        <v>0</v>
      </c>
      <c r="R3711" s="90">
        <f>IFERROR(VLOOKUP(CONCATENATE($A3711,"B"),'05 APU'!$T:$AB,9,),0)</f>
        <v>0</v>
      </c>
      <c r="S3711" s="90">
        <f>IFERROR(VLOOKUP(CONCATENATE($A3711,"A"),'05 APU'!$T:$AB,9,),0)</f>
        <v>0</v>
      </c>
    </row>
    <row r="3712" spans="1:19" x14ac:dyDescent="0.25">
      <c r="A3712" s="88">
        <v>3702</v>
      </c>
      <c r="B3712" s="347"/>
      <c r="C3712" s="348"/>
      <c r="D3712" s="89" t="str">
        <f>IFERROR(VLOOKUP(CONCATENATE($A3712,"T"),'05 APU'!$1:$1048576,3,),"")</f>
        <v/>
      </c>
      <c r="E3712" s="89" t="str">
        <f>IFERROR(VLOOKUP(CONCATENATE($A3712,"T2"),'05 APU'!$1:$1048576,3,),"")</f>
        <v/>
      </c>
      <c r="F3712" s="89" t="str">
        <f>IFERROR(VLOOKUP(CONCATENATE($A3712,"T3"),'05 APU'!$1:$1048576,3,),"")</f>
        <v/>
      </c>
      <c r="G3712" s="350"/>
      <c r="H3712" s="351"/>
      <c r="I3712" s="90">
        <f>IFERROR((VLOOKUP(CONCATENATE($A3712,"D"),'05 APU'!$1:$1048576,9,)),0)</f>
        <v>0</v>
      </c>
      <c r="J3712" s="90">
        <f t="shared" si="117"/>
        <v>0</v>
      </c>
      <c r="K3712" s="297" t="str">
        <f>IFERROR(VLOOKUP(CONCATENATE($A3712,"C"),'05 APU'!$1:$1048576,9,),"")</f>
        <v/>
      </c>
      <c r="L3712" s="297" t="str">
        <f>IFERROR(VLOOKUP(CONCATENATE($A3712,"B"),'05 APU'!$1:$1048576,9,),"")</f>
        <v/>
      </c>
      <c r="M3712" s="297" t="str">
        <f>IFERROR(VLOOKUP(CONCATENATE($A3712,"A"),'05 APU'!$1:$1048576,9,),"")</f>
        <v/>
      </c>
      <c r="N3712" s="86"/>
      <c r="O3712" s="90">
        <f>IFERROR(VLOOKUP(CONCATENATE($A3712,"D"),'05 APU'!$T:$AB,9,),0)</f>
        <v>0</v>
      </c>
      <c r="P3712" s="90">
        <f t="shared" si="116"/>
        <v>0</v>
      </c>
      <c r="Q3712" s="90">
        <f>IFERROR(VLOOKUP(CONCATENATE($A3712,"C"),'05 APU'!$T:$AB,9,),0)</f>
        <v>0</v>
      </c>
      <c r="R3712" s="90">
        <f>IFERROR(VLOOKUP(CONCATENATE($A3712,"B"),'05 APU'!$T:$AB,9,),0)</f>
        <v>0</v>
      </c>
      <c r="S3712" s="90">
        <f>IFERROR(VLOOKUP(CONCATENATE($A3712,"A"),'05 APU'!$T:$AB,9,),0)</f>
        <v>0</v>
      </c>
    </row>
    <row r="3713" spans="1:19" x14ac:dyDescent="0.25">
      <c r="A3713" s="88">
        <v>3703</v>
      </c>
      <c r="B3713" s="347"/>
      <c r="C3713" s="348"/>
      <c r="D3713" s="89" t="str">
        <f>IFERROR(VLOOKUP(CONCATENATE($A3713,"T"),'05 APU'!$1:$1048576,3,),"")</f>
        <v/>
      </c>
      <c r="E3713" s="89" t="str">
        <f>IFERROR(VLOOKUP(CONCATENATE($A3713,"T2"),'05 APU'!$1:$1048576,3,),"")</f>
        <v/>
      </c>
      <c r="F3713" s="89" t="str">
        <f>IFERROR(VLOOKUP(CONCATENATE($A3713,"T3"),'05 APU'!$1:$1048576,3,),"")</f>
        <v/>
      </c>
      <c r="G3713" s="350"/>
      <c r="H3713" s="351"/>
      <c r="I3713" s="90">
        <f>IFERROR((VLOOKUP(CONCATENATE($A3713,"D"),'05 APU'!$1:$1048576,9,)),0)</f>
        <v>0</v>
      </c>
      <c r="J3713" s="90">
        <f t="shared" si="117"/>
        <v>0</v>
      </c>
      <c r="K3713" s="297" t="str">
        <f>IFERROR(VLOOKUP(CONCATENATE($A3713,"C"),'05 APU'!$1:$1048576,9,),"")</f>
        <v/>
      </c>
      <c r="L3713" s="297" t="str">
        <f>IFERROR(VLOOKUP(CONCATENATE($A3713,"B"),'05 APU'!$1:$1048576,9,),"")</f>
        <v/>
      </c>
      <c r="M3713" s="297" t="str">
        <f>IFERROR(VLOOKUP(CONCATENATE($A3713,"A"),'05 APU'!$1:$1048576,9,),"")</f>
        <v/>
      </c>
      <c r="N3713" s="86"/>
      <c r="O3713" s="90">
        <f>IFERROR(VLOOKUP(CONCATENATE($A3713,"D"),'05 APU'!$T:$AB,9,),0)</f>
        <v>0</v>
      </c>
      <c r="P3713" s="90">
        <f t="shared" si="116"/>
        <v>0</v>
      </c>
      <c r="Q3713" s="90">
        <f>IFERROR(VLOOKUP(CONCATENATE($A3713,"C"),'05 APU'!$T:$AB,9,),0)</f>
        <v>0</v>
      </c>
      <c r="R3713" s="90">
        <f>IFERROR(VLOOKUP(CONCATENATE($A3713,"B"),'05 APU'!$T:$AB,9,),0)</f>
        <v>0</v>
      </c>
      <c r="S3713" s="90">
        <f>IFERROR(VLOOKUP(CONCATENATE($A3713,"A"),'05 APU'!$T:$AB,9,),0)</f>
        <v>0</v>
      </c>
    </row>
    <row r="3714" spans="1:19" x14ac:dyDescent="0.25">
      <c r="A3714" s="88">
        <v>3704</v>
      </c>
      <c r="B3714" s="347"/>
      <c r="C3714" s="348"/>
      <c r="D3714" s="89" t="str">
        <f>IFERROR(VLOOKUP(CONCATENATE($A3714,"T"),'05 APU'!$1:$1048576,3,),"")</f>
        <v/>
      </c>
      <c r="E3714" s="89" t="str">
        <f>IFERROR(VLOOKUP(CONCATENATE($A3714,"T2"),'05 APU'!$1:$1048576,3,),"")</f>
        <v/>
      </c>
      <c r="F3714" s="89" t="str">
        <f>IFERROR(VLOOKUP(CONCATENATE($A3714,"T3"),'05 APU'!$1:$1048576,3,),"")</f>
        <v/>
      </c>
      <c r="G3714" s="350"/>
      <c r="H3714" s="351"/>
      <c r="I3714" s="90">
        <f>IFERROR((VLOOKUP(CONCATENATE($A3714,"D"),'05 APU'!$1:$1048576,9,)),0)</f>
        <v>0</v>
      </c>
      <c r="J3714" s="90">
        <f t="shared" si="117"/>
        <v>0</v>
      </c>
      <c r="K3714" s="297" t="str">
        <f>IFERROR(VLOOKUP(CONCATENATE($A3714,"C"),'05 APU'!$1:$1048576,9,),"")</f>
        <v/>
      </c>
      <c r="L3714" s="297" t="str">
        <f>IFERROR(VLOOKUP(CONCATENATE($A3714,"B"),'05 APU'!$1:$1048576,9,),"")</f>
        <v/>
      </c>
      <c r="M3714" s="297" t="str">
        <f>IFERROR(VLOOKUP(CONCATENATE($A3714,"A"),'05 APU'!$1:$1048576,9,),"")</f>
        <v/>
      </c>
      <c r="N3714" s="86"/>
      <c r="O3714" s="90">
        <f>IFERROR(VLOOKUP(CONCATENATE($A3714,"D"),'05 APU'!$T:$AB,9,),0)</f>
        <v>0</v>
      </c>
      <c r="P3714" s="90">
        <f t="shared" si="116"/>
        <v>0</v>
      </c>
      <c r="Q3714" s="90">
        <f>IFERROR(VLOOKUP(CONCATENATE($A3714,"C"),'05 APU'!$T:$AB,9,),0)</f>
        <v>0</v>
      </c>
      <c r="R3714" s="90">
        <f>IFERROR(VLOOKUP(CONCATENATE($A3714,"B"),'05 APU'!$T:$AB,9,),0)</f>
        <v>0</v>
      </c>
      <c r="S3714" s="90">
        <f>IFERROR(VLOOKUP(CONCATENATE($A3714,"A"),'05 APU'!$T:$AB,9,),0)</f>
        <v>0</v>
      </c>
    </row>
    <row r="3715" spans="1:19" x14ac:dyDescent="0.25">
      <c r="A3715" s="88">
        <v>3705</v>
      </c>
      <c r="B3715" s="347"/>
      <c r="C3715" s="348"/>
      <c r="D3715" s="89" t="str">
        <f>IFERROR(VLOOKUP(CONCATENATE($A3715,"T"),'05 APU'!$1:$1048576,3,),"")</f>
        <v/>
      </c>
      <c r="E3715" s="89" t="str">
        <f>IFERROR(VLOOKUP(CONCATENATE($A3715,"T2"),'05 APU'!$1:$1048576,3,),"")</f>
        <v/>
      </c>
      <c r="F3715" s="89" t="str">
        <f>IFERROR(VLOOKUP(CONCATENATE($A3715,"T3"),'05 APU'!$1:$1048576,3,),"")</f>
        <v/>
      </c>
      <c r="G3715" s="350"/>
      <c r="H3715" s="351"/>
      <c r="I3715" s="90">
        <f>IFERROR((VLOOKUP(CONCATENATE($A3715,"D"),'05 APU'!$1:$1048576,9,)),0)</f>
        <v>0</v>
      </c>
      <c r="J3715" s="90">
        <f t="shared" si="117"/>
        <v>0</v>
      </c>
      <c r="K3715" s="297" t="str">
        <f>IFERROR(VLOOKUP(CONCATENATE($A3715,"C"),'05 APU'!$1:$1048576,9,),"")</f>
        <v/>
      </c>
      <c r="L3715" s="297" t="str">
        <f>IFERROR(VLOOKUP(CONCATENATE($A3715,"B"),'05 APU'!$1:$1048576,9,),"")</f>
        <v/>
      </c>
      <c r="M3715" s="297" t="str">
        <f>IFERROR(VLOOKUP(CONCATENATE($A3715,"A"),'05 APU'!$1:$1048576,9,),"")</f>
        <v/>
      </c>
      <c r="N3715" s="86"/>
      <c r="O3715" s="90">
        <f>IFERROR(VLOOKUP(CONCATENATE($A3715,"D"),'05 APU'!$T:$AB,9,),0)</f>
        <v>0</v>
      </c>
      <c r="P3715" s="90">
        <f t="shared" si="116"/>
        <v>0</v>
      </c>
      <c r="Q3715" s="90">
        <f>IFERROR(VLOOKUP(CONCATENATE($A3715,"C"),'05 APU'!$T:$AB,9,),0)</f>
        <v>0</v>
      </c>
      <c r="R3715" s="90">
        <f>IFERROR(VLOOKUP(CONCATENATE($A3715,"B"),'05 APU'!$T:$AB,9,),0)</f>
        <v>0</v>
      </c>
      <c r="S3715" s="90">
        <f>IFERROR(VLOOKUP(CONCATENATE($A3715,"A"),'05 APU'!$T:$AB,9,),0)</f>
        <v>0</v>
      </c>
    </row>
    <row r="3716" spans="1:19" x14ac:dyDescent="0.25">
      <c r="A3716" s="88">
        <v>3706</v>
      </c>
      <c r="B3716" s="347"/>
      <c r="C3716" s="348"/>
      <c r="D3716" s="89" t="str">
        <f>IFERROR(VLOOKUP(CONCATENATE($A3716,"T"),'05 APU'!$1:$1048576,3,),"")</f>
        <v/>
      </c>
      <c r="E3716" s="89" t="str">
        <f>IFERROR(VLOOKUP(CONCATENATE($A3716,"T2"),'05 APU'!$1:$1048576,3,),"")</f>
        <v/>
      </c>
      <c r="F3716" s="89" t="str">
        <f>IFERROR(VLOOKUP(CONCATENATE($A3716,"T3"),'05 APU'!$1:$1048576,3,),"")</f>
        <v/>
      </c>
      <c r="G3716" s="350"/>
      <c r="H3716" s="351"/>
      <c r="I3716" s="90">
        <f>IFERROR((VLOOKUP(CONCATENATE($A3716,"D"),'05 APU'!$1:$1048576,9,)),0)</f>
        <v>0</v>
      </c>
      <c r="J3716" s="90">
        <f t="shared" si="117"/>
        <v>0</v>
      </c>
      <c r="K3716" s="297" t="str">
        <f>IFERROR(VLOOKUP(CONCATENATE($A3716,"C"),'05 APU'!$1:$1048576,9,),"")</f>
        <v/>
      </c>
      <c r="L3716" s="297" t="str">
        <f>IFERROR(VLOOKUP(CONCATENATE($A3716,"B"),'05 APU'!$1:$1048576,9,),"")</f>
        <v/>
      </c>
      <c r="M3716" s="297" t="str">
        <f>IFERROR(VLOOKUP(CONCATENATE($A3716,"A"),'05 APU'!$1:$1048576,9,),"")</f>
        <v/>
      </c>
      <c r="N3716" s="86"/>
      <c r="O3716" s="90">
        <f>IFERROR(VLOOKUP(CONCATENATE($A3716,"D"),'05 APU'!$T:$AB,9,),0)</f>
        <v>0</v>
      </c>
      <c r="P3716" s="90">
        <f t="shared" si="116"/>
        <v>0</v>
      </c>
      <c r="Q3716" s="90">
        <f>IFERROR(VLOOKUP(CONCATENATE($A3716,"C"),'05 APU'!$T:$AB,9,),0)</f>
        <v>0</v>
      </c>
      <c r="R3716" s="90">
        <f>IFERROR(VLOOKUP(CONCATENATE($A3716,"B"),'05 APU'!$T:$AB,9,),0)</f>
        <v>0</v>
      </c>
      <c r="S3716" s="90">
        <f>IFERROR(VLOOKUP(CONCATENATE($A3716,"A"),'05 APU'!$T:$AB,9,),0)</f>
        <v>0</v>
      </c>
    </row>
    <row r="3717" spans="1:19" x14ac:dyDescent="0.25">
      <c r="A3717" s="88">
        <v>3707</v>
      </c>
      <c r="B3717" s="347"/>
      <c r="C3717" s="348"/>
      <c r="D3717" s="89" t="str">
        <f>IFERROR(VLOOKUP(CONCATENATE($A3717,"T"),'05 APU'!$1:$1048576,3,),"")</f>
        <v/>
      </c>
      <c r="E3717" s="89" t="str">
        <f>IFERROR(VLOOKUP(CONCATENATE($A3717,"T2"),'05 APU'!$1:$1048576,3,),"")</f>
        <v/>
      </c>
      <c r="F3717" s="89" t="str">
        <f>IFERROR(VLOOKUP(CONCATENATE($A3717,"T3"),'05 APU'!$1:$1048576,3,),"")</f>
        <v/>
      </c>
      <c r="G3717" s="350"/>
      <c r="H3717" s="351"/>
      <c r="I3717" s="90">
        <f>IFERROR((VLOOKUP(CONCATENATE($A3717,"D"),'05 APU'!$1:$1048576,9,)),0)</f>
        <v>0</v>
      </c>
      <c r="J3717" s="90">
        <f t="shared" si="117"/>
        <v>0</v>
      </c>
      <c r="K3717" s="297" t="str">
        <f>IFERROR(VLOOKUP(CONCATENATE($A3717,"C"),'05 APU'!$1:$1048576,9,),"")</f>
        <v/>
      </c>
      <c r="L3717" s="297" t="str">
        <f>IFERROR(VLOOKUP(CONCATENATE($A3717,"B"),'05 APU'!$1:$1048576,9,),"")</f>
        <v/>
      </c>
      <c r="M3717" s="297" t="str">
        <f>IFERROR(VLOOKUP(CONCATENATE($A3717,"A"),'05 APU'!$1:$1048576,9,),"")</f>
        <v/>
      </c>
      <c r="N3717" s="86"/>
      <c r="O3717" s="90">
        <f>IFERROR(VLOOKUP(CONCATENATE($A3717,"D"),'05 APU'!$T:$AB,9,),0)</f>
        <v>0</v>
      </c>
      <c r="P3717" s="90">
        <f t="shared" si="116"/>
        <v>0</v>
      </c>
      <c r="Q3717" s="90">
        <f>IFERROR(VLOOKUP(CONCATENATE($A3717,"C"),'05 APU'!$T:$AB,9,),0)</f>
        <v>0</v>
      </c>
      <c r="R3717" s="90">
        <f>IFERROR(VLOOKUP(CONCATENATE($A3717,"B"),'05 APU'!$T:$AB,9,),0)</f>
        <v>0</v>
      </c>
      <c r="S3717" s="90">
        <f>IFERROR(VLOOKUP(CONCATENATE($A3717,"A"),'05 APU'!$T:$AB,9,),0)</f>
        <v>0</v>
      </c>
    </row>
    <row r="3718" spans="1:19" x14ac:dyDescent="0.25">
      <c r="A3718" s="88">
        <v>3708</v>
      </c>
      <c r="B3718" s="347"/>
      <c r="C3718" s="348"/>
      <c r="D3718" s="89" t="str">
        <f>IFERROR(VLOOKUP(CONCATENATE($A3718,"T"),'05 APU'!$1:$1048576,3,),"")</f>
        <v/>
      </c>
      <c r="E3718" s="89" t="str">
        <f>IFERROR(VLOOKUP(CONCATENATE($A3718,"T2"),'05 APU'!$1:$1048576,3,),"")</f>
        <v/>
      </c>
      <c r="F3718" s="89" t="str">
        <f>IFERROR(VLOOKUP(CONCATENATE($A3718,"T3"),'05 APU'!$1:$1048576,3,),"")</f>
        <v/>
      </c>
      <c r="G3718" s="350"/>
      <c r="H3718" s="351"/>
      <c r="I3718" s="90">
        <f>IFERROR((VLOOKUP(CONCATENATE($A3718,"D"),'05 APU'!$1:$1048576,9,)),0)</f>
        <v>0</v>
      </c>
      <c r="J3718" s="90">
        <f t="shared" si="117"/>
        <v>0</v>
      </c>
      <c r="K3718" s="297" t="str">
        <f>IFERROR(VLOOKUP(CONCATENATE($A3718,"C"),'05 APU'!$1:$1048576,9,),"")</f>
        <v/>
      </c>
      <c r="L3718" s="297" t="str">
        <f>IFERROR(VLOOKUP(CONCATENATE($A3718,"B"),'05 APU'!$1:$1048576,9,),"")</f>
        <v/>
      </c>
      <c r="M3718" s="297" t="str">
        <f>IFERROR(VLOOKUP(CONCATENATE($A3718,"A"),'05 APU'!$1:$1048576,9,),"")</f>
        <v/>
      </c>
      <c r="N3718" s="86"/>
      <c r="O3718" s="90">
        <f>IFERROR(VLOOKUP(CONCATENATE($A3718,"D"),'05 APU'!$T:$AB,9,),0)</f>
        <v>0</v>
      </c>
      <c r="P3718" s="90">
        <f t="shared" si="116"/>
        <v>0</v>
      </c>
      <c r="Q3718" s="90">
        <f>IFERROR(VLOOKUP(CONCATENATE($A3718,"C"),'05 APU'!$T:$AB,9,),0)</f>
        <v>0</v>
      </c>
      <c r="R3718" s="90">
        <f>IFERROR(VLOOKUP(CONCATENATE($A3718,"B"),'05 APU'!$T:$AB,9,),0)</f>
        <v>0</v>
      </c>
      <c r="S3718" s="90">
        <f>IFERROR(VLOOKUP(CONCATENATE($A3718,"A"),'05 APU'!$T:$AB,9,),0)</f>
        <v>0</v>
      </c>
    </row>
    <row r="3719" spans="1:19" x14ac:dyDescent="0.25">
      <c r="A3719" s="88">
        <v>3709</v>
      </c>
      <c r="B3719" s="347"/>
      <c r="C3719" s="348"/>
      <c r="D3719" s="89" t="str">
        <f>IFERROR(VLOOKUP(CONCATENATE($A3719,"T"),'05 APU'!$1:$1048576,3,),"")</f>
        <v/>
      </c>
      <c r="E3719" s="89" t="str">
        <f>IFERROR(VLOOKUP(CONCATENATE($A3719,"T2"),'05 APU'!$1:$1048576,3,),"")</f>
        <v/>
      </c>
      <c r="F3719" s="89" t="str">
        <f>IFERROR(VLOOKUP(CONCATENATE($A3719,"T3"),'05 APU'!$1:$1048576,3,),"")</f>
        <v/>
      </c>
      <c r="G3719" s="350"/>
      <c r="H3719" s="351"/>
      <c r="I3719" s="90">
        <f>IFERROR((VLOOKUP(CONCATENATE($A3719,"D"),'05 APU'!$1:$1048576,9,)),0)</f>
        <v>0</v>
      </c>
      <c r="J3719" s="90">
        <f t="shared" si="117"/>
        <v>0</v>
      </c>
      <c r="K3719" s="297" t="str">
        <f>IFERROR(VLOOKUP(CONCATENATE($A3719,"C"),'05 APU'!$1:$1048576,9,),"")</f>
        <v/>
      </c>
      <c r="L3719" s="297" t="str">
        <f>IFERROR(VLOOKUP(CONCATENATE($A3719,"B"),'05 APU'!$1:$1048576,9,),"")</f>
        <v/>
      </c>
      <c r="M3719" s="297" t="str">
        <f>IFERROR(VLOOKUP(CONCATENATE($A3719,"A"),'05 APU'!$1:$1048576,9,),"")</f>
        <v/>
      </c>
      <c r="N3719" s="86"/>
      <c r="O3719" s="90">
        <f>IFERROR(VLOOKUP(CONCATENATE($A3719,"D"),'05 APU'!$T:$AB,9,),0)</f>
        <v>0</v>
      </c>
      <c r="P3719" s="90">
        <f t="shared" si="116"/>
        <v>0</v>
      </c>
      <c r="Q3719" s="90">
        <f>IFERROR(VLOOKUP(CONCATENATE($A3719,"C"),'05 APU'!$T:$AB,9,),0)</f>
        <v>0</v>
      </c>
      <c r="R3719" s="90">
        <f>IFERROR(VLOOKUP(CONCATENATE($A3719,"B"),'05 APU'!$T:$AB,9,),0)</f>
        <v>0</v>
      </c>
      <c r="S3719" s="90">
        <f>IFERROR(VLOOKUP(CONCATENATE($A3719,"A"),'05 APU'!$T:$AB,9,),0)</f>
        <v>0</v>
      </c>
    </row>
    <row r="3720" spans="1:19" x14ac:dyDescent="0.25">
      <c r="A3720" s="88">
        <v>3710</v>
      </c>
      <c r="B3720" s="347"/>
      <c r="C3720" s="348"/>
      <c r="D3720" s="89" t="str">
        <f>IFERROR(VLOOKUP(CONCATENATE($A3720,"T"),'05 APU'!$1:$1048576,3,),"")</f>
        <v/>
      </c>
      <c r="E3720" s="89" t="str">
        <f>IFERROR(VLOOKUP(CONCATENATE($A3720,"T2"),'05 APU'!$1:$1048576,3,),"")</f>
        <v/>
      </c>
      <c r="F3720" s="89" t="str">
        <f>IFERROR(VLOOKUP(CONCATENATE($A3720,"T3"),'05 APU'!$1:$1048576,3,),"")</f>
        <v/>
      </c>
      <c r="G3720" s="350"/>
      <c r="H3720" s="351"/>
      <c r="I3720" s="90">
        <f>IFERROR((VLOOKUP(CONCATENATE($A3720,"D"),'05 APU'!$1:$1048576,9,)),0)</f>
        <v>0</v>
      </c>
      <c r="J3720" s="90">
        <f t="shared" si="117"/>
        <v>0</v>
      </c>
      <c r="K3720" s="297" t="str">
        <f>IFERROR(VLOOKUP(CONCATENATE($A3720,"C"),'05 APU'!$1:$1048576,9,),"")</f>
        <v/>
      </c>
      <c r="L3720" s="297" t="str">
        <f>IFERROR(VLOOKUP(CONCATENATE($A3720,"B"),'05 APU'!$1:$1048576,9,),"")</f>
        <v/>
      </c>
      <c r="M3720" s="297" t="str">
        <f>IFERROR(VLOOKUP(CONCATENATE($A3720,"A"),'05 APU'!$1:$1048576,9,),"")</f>
        <v/>
      </c>
      <c r="N3720" s="86"/>
      <c r="O3720" s="90">
        <f>IFERROR(VLOOKUP(CONCATENATE($A3720,"D"),'05 APU'!$T:$AB,9,),0)</f>
        <v>0</v>
      </c>
      <c r="P3720" s="90">
        <f t="shared" si="116"/>
        <v>0</v>
      </c>
      <c r="Q3720" s="90">
        <f>IFERROR(VLOOKUP(CONCATENATE($A3720,"C"),'05 APU'!$T:$AB,9,),0)</f>
        <v>0</v>
      </c>
      <c r="R3720" s="90">
        <f>IFERROR(VLOOKUP(CONCATENATE($A3720,"B"),'05 APU'!$T:$AB,9,),0)</f>
        <v>0</v>
      </c>
      <c r="S3720" s="90">
        <f>IFERROR(VLOOKUP(CONCATENATE($A3720,"A"),'05 APU'!$T:$AB,9,),0)</f>
        <v>0</v>
      </c>
    </row>
    <row r="3721" spans="1:19" x14ac:dyDescent="0.25">
      <c r="A3721" s="88">
        <v>3711</v>
      </c>
      <c r="B3721" s="347"/>
      <c r="C3721" s="348"/>
      <c r="D3721" s="89" t="str">
        <f>IFERROR(VLOOKUP(CONCATENATE($A3721,"T"),'05 APU'!$1:$1048576,3,),"")</f>
        <v/>
      </c>
      <c r="E3721" s="89" t="str">
        <f>IFERROR(VLOOKUP(CONCATENATE($A3721,"T2"),'05 APU'!$1:$1048576,3,),"")</f>
        <v/>
      </c>
      <c r="F3721" s="89" t="str">
        <f>IFERROR(VLOOKUP(CONCATENATE($A3721,"T3"),'05 APU'!$1:$1048576,3,),"")</f>
        <v/>
      </c>
      <c r="G3721" s="350"/>
      <c r="H3721" s="351"/>
      <c r="I3721" s="90">
        <f>IFERROR((VLOOKUP(CONCATENATE($A3721,"D"),'05 APU'!$1:$1048576,9,)),0)</f>
        <v>0</v>
      </c>
      <c r="J3721" s="90">
        <f t="shared" si="117"/>
        <v>0</v>
      </c>
      <c r="K3721" s="297" t="str">
        <f>IFERROR(VLOOKUP(CONCATENATE($A3721,"C"),'05 APU'!$1:$1048576,9,),"")</f>
        <v/>
      </c>
      <c r="L3721" s="297" t="str">
        <f>IFERROR(VLOOKUP(CONCATENATE($A3721,"B"),'05 APU'!$1:$1048576,9,),"")</f>
        <v/>
      </c>
      <c r="M3721" s="297" t="str">
        <f>IFERROR(VLOOKUP(CONCATENATE($A3721,"A"),'05 APU'!$1:$1048576,9,),"")</f>
        <v/>
      </c>
      <c r="N3721" s="86"/>
      <c r="O3721" s="90">
        <f>IFERROR(VLOOKUP(CONCATENATE($A3721,"D"),'05 APU'!$T:$AB,9,),0)</f>
        <v>0</v>
      </c>
      <c r="P3721" s="90">
        <f t="shared" si="116"/>
        <v>0</v>
      </c>
      <c r="Q3721" s="90">
        <f>IFERROR(VLOOKUP(CONCATENATE($A3721,"C"),'05 APU'!$T:$AB,9,),0)</f>
        <v>0</v>
      </c>
      <c r="R3721" s="90">
        <f>IFERROR(VLOOKUP(CONCATENATE($A3721,"B"),'05 APU'!$T:$AB,9,),0)</f>
        <v>0</v>
      </c>
      <c r="S3721" s="90">
        <f>IFERROR(VLOOKUP(CONCATENATE($A3721,"A"),'05 APU'!$T:$AB,9,),0)</f>
        <v>0</v>
      </c>
    </row>
    <row r="3722" spans="1:19" x14ac:dyDescent="0.25">
      <c r="A3722" s="88">
        <v>3712</v>
      </c>
      <c r="B3722" s="347"/>
      <c r="C3722" s="348"/>
      <c r="D3722" s="89" t="str">
        <f>IFERROR(VLOOKUP(CONCATENATE($A3722,"T"),'05 APU'!$1:$1048576,3,),"")</f>
        <v/>
      </c>
      <c r="E3722" s="89" t="str">
        <f>IFERROR(VLOOKUP(CONCATENATE($A3722,"T2"),'05 APU'!$1:$1048576,3,),"")</f>
        <v/>
      </c>
      <c r="F3722" s="89" t="str">
        <f>IFERROR(VLOOKUP(CONCATENATE($A3722,"T3"),'05 APU'!$1:$1048576,3,),"")</f>
        <v/>
      </c>
      <c r="G3722" s="350"/>
      <c r="H3722" s="351"/>
      <c r="I3722" s="90">
        <f>IFERROR((VLOOKUP(CONCATENATE($A3722,"D"),'05 APU'!$1:$1048576,9,)),0)</f>
        <v>0</v>
      </c>
      <c r="J3722" s="90">
        <f t="shared" si="117"/>
        <v>0</v>
      </c>
      <c r="K3722" s="297" t="str">
        <f>IFERROR(VLOOKUP(CONCATENATE($A3722,"C"),'05 APU'!$1:$1048576,9,),"")</f>
        <v/>
      </c>
      <c r="L3722" s="297" t="str">
        <f>IFERROR(VLOOKUP(CONCATENATE($A3722,"B"),'05 APU'!$1:$1048576,9,),"")</f>
        <v/>
      </c>
      <c r="M3722" s="297" t="str">
        <f>IFERROR(VLOOKUP(CONCATENATE($A3722,"A"),'05 APU'!$1:$1048576,9,),"")</f>
        <v/>
      </c>
      <c r="N3722" s="86"/>
      <c r="O3722" s="90">
        <f>IFERROR(VLOOKUP(CONCATENATE($A3722,"D"),'05 APU'!$T:$AB,9,),0)</f>
        <v>0</v>
      </c>
      <c r="P3722" s="90">
        <f t="shared" si="116"/>
        <v>0</v>
      </c>
      <c r="Q3722" s="90">
        <f>IFERROR(VLOOKUP(CONCATENATE($A3722,"C"),'05 APU'!$T:$AB,9,),0)</f>
        <v>0</v>
      </c>
      <c r="R3722" s="90">
        <f>IFERROR(VLOOKUP(CONCATENATE($A3722,"B"),'05 APU'!$T:$AB,9,),0)</f>
        <v>0</v>
      </c>
      <c r="S3722" s="90">
        <f>IFERROR(VLOOKUP(CONCATENATE($A3722,"A"),'05 APU'!$T:$AB,9,),0)</f>
        <v>0</v>
      </c>
    </row>
    <row r="3723" spans="1:19" x14ac:dyDescent="0.25">
      <c r="A3723" s="88">
        <v>3713</v>
      </c>
      <c r="B3723" s="347"/>
      <c r="C3723" s="348"/>
      <c r="D3723" s="89" t="str">
        <f>IFERROR(VLOOKUP(CONCATENATE($A3723,"T"),'05 APU'!$1:$1048576,3,),"")</f>
        <v/>
      </c>
      <c r="E3723" s="89" t="str">
        <f>IFERROR(VLOOKUP(CONCATENATE($A3723,"T2"),'05 APU'!$1:$1048576,3,),"")</f>
        <v/>
      </c>
      <c r="F3723" s="89" t="str">
        <f>IFERROR(VLOOKUP(CONCATENATE($A3723,"T3"),'05 APU'!$1:$1048576,3,),"")</f>
        <v/>
      </c>
      <c r="G3723" s="350"/>
      <c r="H3723" s="351"/>
      <c r="I3723" s="90">
        <f>IFERROR((VLOOKUP(CONCATENATE($A3723,"D"),'05 APU'!$1:$1048576,9,)),0)</f>
        <v>0</v>
      </c>
      <c r="J3723" s="90">
        <f t="shared" si="117"/>
        <v>0</v>
      </c>
      <c r="K3723" s="297" t="str">
        <f>IFERROR(VLOOKUP(CONCATENATE($A3723,"C"),'05 APU'!$1:$1048576,9,),"")</f>
        <v/>
      </c>
      <c r="L3723" s="297" t="str">
        <f>IFERROR(VLOOKUP(CONCATENATE($A3723,"B"),'05 APU'!$1:$1048576,9,),"")</f>
        <v/>
      </c>
      <c r="M3723" s="297" t="str">
        <f>IFERROR(VLOOKUP(CONCATENATE($A3723,"A"),'05 APU'!$1:$1048576,9,),"")</f>
        <v/>
      </c>
      <c r="N3723" s="86"/>
      <c r="O3723" s="90">
        <f>IFERROR(VLOOKUP(CONCATENATE($A3723,"D"),'05 APU'!$T:$AB,9,),0)</f>
        <v>0</v>
      </c>
      <c r="P3723" s="90">
        <f t="shared" ref="P3723:P3786" si="118">IFERROR($O3723*$H3723,0)</f>
        <v>0</v>
      </c>
      <c r="Q3723" s="90">
        <f>IFERROR(VLOOKUP(CONCATENATE($A3723,"C"),'05 APU'!$T:$AB,9,),0)</f>
        <v>0</v>
      </c>
      <c r="R3723" s="90">
        <f>IFERROR(VLOOKUP(CONCATENATE($A3723,"B"),'05 APU'!$T:$AB,9,),0)</f>
        <v>0</v>
      </c>
      <c r="S3723" s="90">
        <f>IFERROR(VLOOKUP(CONCATENATE($A3723,"A"),'05 APU'!$T:$AB,9,),0)</f>
        <v>0</v>
      </c>
    </row>
    <row r="3724" spans="1:19" x14ac:dyDescent="0.25">
      <c r="A3724" s="88">
        <v>3714</v>
      </c>
      <c r="B3724" s="347"/>
      <c r="C3724" s="348"/>
      <c r="D3724" s="89" t="str">
        <f>IFERROR(VLOOKUP(CONCATENATE($A3724,"T"),'05 APU'!$1:$1048576,3,),"")</f>
        <v/>
      </c>
      <c r="E3724" s="89" t="str">
        <f>IFERROR(VLOOKUP(CONCATENATE($A3724,"T2"),'05 APU'!$1:$1048576,3,),"")</f>
        <v/>
      </c>
      <c r="F3724" s="89" t="str">
        <f>IFERROR(VLOOKUP(CONCATENATE($A3724,"T3"),'05 APU'!$1:$1048576,3,),"")</f>
        <v/>
      </c>
      <c r="G3724" s="350"/>
      <c r="H3724" s="351"/>
      <c r="I3724" s="90">
        <f>IFERROR((VLOOKUP(CONCATENATE($A3724,"D"),'05 APU'!$1:$1048576,9,)),0)</f>
        <v>0</v>
      </c>
      <c r="J3724" s="90">
        <f t="shared" si="117"/>
        <v>0</v>
      </c>
      <c r="K3724" s="297" t="str">
        <f>IFERROR(VLOOKUP(CONCATENATE($A3724,"C"),'05 APU'!$1:$1048576,9,),"")</f>
        <v/>
      </c>
      <c r="L3724" s="297" t="str">
        <f>IFERROR(VLOOKUP(CONCATENATE($A3724,"B"),'05 APU'!$1:$1048576,9,),"")</f>
        <v/>
      </c>
      <c r="M3724" s="297" t="str">
        <f>IFERROR(VLOOKUP(CONCATENATE($A3724,"A"),'05 APU'!$1:$1048576,9,),"")</f>
        <v/>
      </c>
      <c r="N3724" s="86"/>
      <c r="O3724" s="90">
        <f>IFERROR(VLOOKUP(CONCATENATE($A3724,"D"),'05 APU'!$T:$AB,9,),0)</f>
        <v>0</v>
      </c>
      <c r="P3724" s="90">
        <f t="shared" si="118"/>
        <v>0</v>
      </c>
      <c r="Q3724" s="90">
        <f>IFERROR(VLOOKUP(CONCATENATE($A3724,"C"),'05 APU'!$T:$AB,9,),0)</f>
        <v>0</v>
      </c>
      <c r="R3724" s="90">
        <f>IFERROR(VLOOKUP(CONCATENATE($A3724,"B"),'05 APU'!$T:$AB,9,),0)</f>
        <v>0</v>
      </c>
      <c r="S3724" s="90">
        <f>IFERROR(VLOOKUP(CONCATENATE($A3724,"A"),'05 APU'!$T:$AB,9,),0)</f>
        <v>0</v>
      </c>
    </row>
    <row r="3725" spans="1:19" x14ac:dyDescent="0.25">
      <c r="A3725" s="88">
        <v>3715</v>
      </c>
      <c r="B3725" s="347"/>
      <c r="C3725" s="348"/>
      <c r="D3725" s="89" t="str">
        <f>IFERROR(VLOOKUP(CONCATENATE($A3725,"T"),'05 APU'!$1:$1048576,3,),"")</f>
        <v/>
      </c>
      <c r="E3725" s="89" t="str">
        <f>IFERROR(VLOOKUP(CONCATENATE($A3725,"T2"),'05 APU'!$1:$1048576,3,),"")</f>
        <v/>
      </c>
      <c r="F3725" s="89" t="str">
        <f>IFERROR(VLOOKUP(CONCATENATE($A3725,"T3"),'05 APU'!$1:$1048576,3,),"")</f>
        <v/>
      </c>
      <c r="G3725" s="350"/>
      <c r="H3725" s="351"/>
      <c r="I3725" s="90">
        <f>IFERROR((VLOOKUP(CONCATENATE($A3725,"D"),'05 APU'!$1:$1048576,9,)),0)</f>
        <v>0</v>
      </c>
      <c r="J3725" s="90">
        <f t="shared" si="117"/>
        <v>0</v>
      </c>
      <c r="K3725" s="297" t="str">
        <f>IFERROR(VLOOKUP(CONCATENATE($A3725,"C"),'05 APU'!$1:$1048576,9,),"")</f>
        <v/>
      </c>
      <c r="L3725" s="297" t="str">
        <f>IFERROR(VLOOKUP(CONCATENATE($A3725,"B"),'05 APU'!$1:$1048576,9,),"")</f>
        <v/>
      </c>
      <c r="M3725" s="297" t="str">
        <f>IFERROR(VLOOKUP(CONCATENATE($A3725,"A"),'05 APU'!$1:$1048576,9,),"")</f>
        <v/>
      </c>
      <c r="N3725" s="86"/>
      <c r="O3725" s="90">
        <f>IFERROR(VLOOKUP(CONCATENATE($A3725,"D"),'05 APU'!$T:$AB,9,),0)</f>
        <v>0</v>
      </c>
      <c r="P3725" s="90">
        <f t="shared" si="118"/>
        <v>0</v>
      </c>
      <c r="Q3725" s="90">
        <f>IFERROR(VLOOKUP(CONCATENATE($A3725,"C"),'05 APU'!$T:$AB,9,),0)</f>
        <v>0</v>
      </c>
      <c r="R3725" s="90">
        <f>IFERROR(VLOOKUP(CONCATENATE($A3725,"B"),'05 APU'!$T:$AB,9,),0)</f>
        <v>0</v>
      </c>
      <c r="S3725" s="90">
        <f>IFERROR(VLOOKUP(CONCATENATE($A3725,"A"),'05 APU'!$T:$AB,9,),0)</f>
        <v>0</v>
      </c>
    </row>
    <row r="3726" spans="1:19" x14ac:dyDescent="0.25">
      <c r="A3726" s="88">
        <v>3716</v>
      </c>
      <c r="B3726" s="347"/>
      <c r="C3726" s="348"/>
      <c r="D3726" s="89" t="str">
        <f>IFERROR(VLOOKUP(CONCATENATE($A3726,"T"),'05 APU'!$1:$1048576,3,),"")</f>
        <v/>
      </c>
      <c r="E3726" s="89" t="str">
        <f>IFERROR(VLOOKUP(CONCATENATE($A3726,"T2"),'05 APU'!$1:$1048576,3,),"")</f>
        <v/>
      </c>
      <c r="F3726" s="89" t="str">
        <f>IFERROR(VLOOKUP(CONCATENATE($A3726,"T3"),'05 APU'!$1:$1048576,3,),"")</f>
        <v/>
      </c>
      <c r="G3726" s="350"/>
      <c r="H3726" s="351"/>
      <c r="I3726" s="90">
        <f>IFERROR((VLOOKUP(CONCATENATE($A3726,"D"),'05 APU'!$1:$1048576,9,)),0)</f>
        <v>0</v>
      </c>
      <c r="J3726" s="90">
        <f t="shared" si="117"/>
        <v>0</v>
      </c>
      <c r="K3726" s="297" t="str">
        <f>IFERROR(VLOOKUP(CONCATENATE($A3726,"C"),'05 APU'!$1:$1048576,9,),"")</f>
        <v/>
      </c>
      <c r="L3726" s="297" t="str">
        <f>IFERROR(VLOOKUP(CONCATENATE($A3726,"B"),'05 APU'!$1:$1048576,9,),"")</f>
        <v/>
      </c>
      <c r="M3726" s="297" t="str">
        <f>IFERROR(VLOOKUP(CONCATENATE($A3726,"A"),'05 APU'!$1:$1048576,9,),"")</f>
        <v/>
      </c>
      <c r="N3726" s="86"/>
      <c r="O3726" s="90">
        <f>IFERROR(VLOOKUP(CONCATENATE($A3726,"D"),'05 APU'!$T:$AB,9,),0)</f>
        <v>0</v>
      </c>
      <c r="P3726" s="90">
        <f t="shared" si="118"/>
        <v>0</v>
      </c>
      <c r="Q3726" s="90">
        <f>IFERROR(VLOOKUP(CONCATENATE($A3726,"C"),'05 APU'!$T:$AB,9,),0)</f>
        <v>0</v>
      </c>
      <c r="R3726" s="90">
        <f>IFERROR(VLOOKUP(CONCATENATE($A3726,"B"),'05 APU'!$T:$AB,9,),0)</f>
        <v>0</v>
      </c>
      <c r="S3726" s="90">
        <f>IFERROR(VLOOKUP(CONCATENATE($A3726,"A"),'05 APU'!$T:$AB,9,),0)</f>
        <v>0</v>
      </c>
    </row>
    <row r="3727" spans="1:19" x14ac:dyDescent="0.25">
      <c r="A3727" s="88">
        <v>3717</v>
      </c>
      <c r="B3727" s="347"/>
      <c r="C3727" s="348"/>
      <c r="D3727" s="89" t="str">
        <f>IFERROR(VLOOKUP(CONCATENATE($A3727,"T"),'05 APU'!$1:$1048576,3,),"")</f>
        <v/>
      </c>
      <c r="E3727" s="89" t="str">
        <f>IFERROR(VLOOKUP(CONCATENATE($A3727,"T2"),'05 APU'!$1:$1048576,3,),"")</f>
        <v/>
      </c>
      <c r="F3727" s="89" t="str">
        <f>IFERROR(VLOOKUP(CONCATENATE($A3727,"T3"),'05 APU'!$1:$1048576,3,),"")</f>
        <v/>
      </c>
      <c r="G3727" s="350"/>
      <c r="H3727" s="351"/>
      <c r="I3727" s="90">
        <f>IFERROR((VLOOKUP(CONCATENATE($A3727,"D"),'05 APU'!$1:$1048576,9,)),0)</f>
        <v>0</v>
      </c>
      <c r="J3727" s="90">
        <f t="shared" si="117"/>
        <v>0</v>
      </c>
      <c r="K3727" s="297" t="str">
        <f>IFERROR(VLOOKUP(CONCATENATE($A3727,"C"),'05 APU'!$1:$1048576,9,),"")</f>
        <v/>
      </c>
      <c r="L3727" s="297" t="str">
        <f>IFERROR(VLOOKUP(CONCATENATE($A3727,"B"),'05 APU'!$1:$1048576,9,),"")</f>
        <v/>
      </c>
      <c r="M3727" s="297" t="str">
        <f>IFERROR(VLOOKUP(CONCATENATE($A3727,"A"),'05 APU'!$1:$1048576,9,),"")</f>
        <v/>
      </c>
      <c r="N3727" s="86"/>
      <c r="O3727" s="90">
        <f>IFERROR(VLOOKUP(CONCATENATE($A3727,"D"),'05 APU'!$T:$AB,9,),0)</f>
        <v>0</v>
      </c>
      <c r="P3727" s="90">
        <f t="shared" si="118"/>
        <v>0</v>
      </c>
      <c r="Q3727" s="90">
        <f>IFERROR(VLOOKUP(CONCATENATE($A3727,"C"),'05 APU'!$T:$AB,9,),0)</f>
        <v>0</v>
      </c>
      <c r="R3727" s="90">
        <f>IFERROR(VLOOKUP(CONCATENATE($A3727,"B"),'05 APU'!$T:$AB,9,),0)</f>
        <v>0</v>
      </c>
      <c r="S3727" s="90">
        <f>IFERROR(VLOOKUP(CONCATENATE($A3727,"A"),'05 APU'!$T:$AB,9,),0)</f>
        <v>0</v>
      </c>
    </row>
    <row r="3728" spans="1:19" x14ac:dyDescent="0.25">
      <c r="A3728" s="88">
        <v>3718</v>
      </c>
      <c r="B3728" s="347"/>
      <c r="C3728" s="348"/>
      <c r="D3728" s="89" t="str">
        <f>IFERROR(VLOOKUP(CONCATENATE($A3728,"T"),'05 APU'!$1:$1048576,3,),"")</f>
        <v/>
      </c>
      <c r="E3728" s="89" t="str">
        <f>IFERROR(VLOOKUP(CONCATENATE($A3728,"T2"),'05 APU'!$1:$1048576,3,),"")</f>
        <v/>
      </c>
      <c r="F3728" s="89" t="str">
        <f>IFERROR(VLOOKUP(CONCATENATE($A3728,"T3"),'05 APU'!$1:$1048576,3,),"")</f>
        <v/>
      </c>
      <c r="G3728" s="350"/>
      <c r="H3728" s="351"/>
      <c r="I3728" s="90">
        <f>IFERROR((VLOOKUP(CONCATENATE($A3728,"D"),'05 APU'!$1:$1048576,9,)),0)</f>
        <v>0</v>
      </c>
      <c r="J3728" s="90">
        <f t="shared" si="117"/>
        <v>0</v>
      </c>
      <c r="K3728" s="297" t="str">
        <f>IFERROR(VLOOKUP(CONCATENATE($A3728,"C"),'05 APU'!$1:$1048576,9,),"")</f>
        <v/>
      </c>
      <c r="L3728" s="297" t="str">
        <f>IFERROR(VLOOKUP(CONCATENATE($A3728,"B"),'05 APU'!$1:$1048576,9,),"")</f>
        <v/>
      </c>
      <c r="M3728" s="297" t="str">
        <f>IFERROR(VLOOKUP(CONCATENATE($A3728,"A"),'05 APU'!$1:$1048576,9,),"")</f>
        <v/>
      </c>
      <c r="N3728" s="86"/>
      <c r="O3728" s="90">
        <f>IFERROR(VLOOKUP(CONCATENATE($A3728,"D"),'05 APU'!$T:$AB,9,),0)</f>
        <v>0</v>
      </c>
      <c r="P3728" s="90">
        <f t="shared" si="118"/>
        <v>0</v>
      </c>
      <c r="Q3728" s="90">
        <f>IFERROR(VLOOKUP(CONCATENATE($A3728,"C"),'05 APU'!$T:$AB,9,),0)</f>
        <v>0</v>
      </c>
      <c r="R3728" s="90">
        <f>IFERROR(VLOOKUP(CONCATENATE($A3728,"B"),'05 APU'!$T:$AB,9,),0)</f>
        <v>0</v>
      </c>
      <c r="S3728" s="90">
        <f>IFERROR(VLOOKUP(CONCATENATE($A3728,"A"),'05 APU'!$T:$AB,9,),0)</f>
        <v>0</v>
      </c>
    </row>
    <row r="3729" spans="1:19" x14ac:dyDescent="0.25">
      <c r="A3729" s="88">
        <v>3719</v>
      </c>
      <c r="B3729" s="347"/>
      <c r="C3729" s="348"/>
      <c r="D3729" s="89" t="str">
        <f>IFERROR(VLOOKUP(CONCATENATE($A3729,"T"),'05 APU'!$1:$1048576,3,),"")</f>
        <v/>
      </c>
      <c r="E3729" s="89" t="str">
        <f>IFERROR(VLOOKUP(CONCATENATE($A3729,"T2"),'05 APU'!$1:$1048576,3,),"")</f>
        <v/>
      </c>
      <c r="F3729" s="89" t="str">
        <f>IFERROR(VLOOKUP(CONCATENATE($A3729,"T3"),'05 APU'!$1:$1048576,3,),"")</f>
        <v/>
      </c>
      <c r="G3729" s="350"/>
      <c r="H3729" s="351"/>
      <c r="I3729" s="90">
        <f>IFERROR((VLOOKUP(CONCATENATE($A3729,"D"),'05 APU'!$1:$1048576,9,)),0)</f>
        <v>0</v>
      </c>
      <c r="J3729" s="90">
        <f t="shared" si="117"/>
        <v>0</v>
      </c>
      <c r="K3729" s="297" t="str">
        <f>IFERROR(VLOOKUP(CONCATENATE($A3729,"C"),'05 APU'!$1:$1048576,9,),"")</f>
        <v/>
      </c>
      <c r="L3729" s="297" t="str">
        <f>IFERROR(VLOOKUP(CONCATENATE($A3729,"B"),'05 APU'!$1:$1048576,9,),"")</f>
        <v/>
      </c>
      <c r="M3729" s="297" t="str">
        <f>IFERROR(VLOOKUP(CONCATENATE($A3729,"A"),'05 APU'!$1:$1048576,9,),"")</f>
        <v/>
      </c>
      <c r="N3729" s="86"/>
      <c r="O3729" s="90">
        <f>IFERROR(VLOOKUP(CONCATENATE($A3729,"D"),'05 APU'!$T:$AB,9,),0)</f>
        <v>0</v>
      </c>
      <c r="P3729" s="90">
        <f t="shared" si="118"/>
        <v>0</v>
      </c>
      <c r="Q3729" s="90">
        <f>IFERROR(VLOOKUP(CONCATENATE($A3729,"C"),'05 APU'!$T:$AB,9,),0)</f>
        <v>0</v>
      </c>
      <c r="R3729" s="90">
        <f>IFERROR(VLOOKUP(CONCATENATE($A3729,"B"),'05 APU'!$T:$AB,9,),0)</f>
        <v>0</v>
      </c>
      <c r="S3729" s="90">
        <f>IFERROR(VLOOKUP(CONCATENATE($A3729,"A"),'05 APU'!$T:$AB,9,),0)</f>
        <v>0</v>
      </c>
    </row>
    <row r="3730" spans="1:19" x14ac:dyDescent="0.25">
      <c r="A3730" s="88">
        <v>3720</v>
      </c>
      <c r="B3730" s="347"/>
      <c r="C3730" s="348"/>
      <c r="D3730" s="89" t="str">
        <f>IFERROR(VLOOKUP(CONCATENATE($A3730,"T"),'05 APU'!$1:$1048576,3,),"")</f>
        <v/>
      </c>
      <c r="E3730" s="89" t="str">
        <f>IFERROR(VLOOKUP(CONCATENATE($A3730,"T2"),'05 APU'!$1:$1048576,3,),"")</f>
        <v/>
      </c>
      <c r="F3730" s="89" t="str">
        <f>IFERROR(VLOOKUP(CONCATENATE($A3730,"T3"),'05 APU'!$1:$1048576,3,),"")</f>
        <v/>
      </c>
      <c r="G3730" s="350"/>
      <c r="H3730" s="351"/>
      <c r="I3730" s="90">
        <f>IFERROR((VLOOKUP(CONCATENATE($A3730,"D"),'05 APU'!$1:$1048576,9,)),0)</f>
        <v>0</v>
      </c>
      <c r="J3730" s="90">
        <f t="shared" si="117"/>
        <v>0</v>
      </c>
      <c r="K3730" s="297" t="str">
        <f>IFERROR(VLOOKUP(CONCATENATE($A3730,"C"),'05 APU'!$1:$1048576,9,),"")</f>
        <v/>
      </c>
      <c r="L3730" s="297" t="str">
        <f>IFERROR(VLOOKUP(CONCATENATE($A3730,"B"),'05 APU'!$1:$1048576,9,),"")</f>
        <v/>
      </c>
      <c r="M3730" s="297" t="str">
        <f>IFERROR(VLOOKUP(CONCATENATE($A3730,"A"),'05 APU'!$1:$1048576,9,),"")</f>
        <v/>
      </c>
      <c r="N3730" s="86"/>
      <c r="O3730" s="90">
        <f>IFERROR(VLOOKUP(CONCATENATE($A3730,"D"),'05 APU'!$T:$AB,9,),0)</f>
        <v>0</v>
      </c>
      <c r="P3730" s="90">
        <f t="shared" si="118"/>
        <v>0</v>
      </c>
      <c r="Q3730" s="90">
        <f>IFERROR(VLOOKUP(CONCATENATE($A3730,"C"),'05 APU'!$T:$AB,9,),0)</f>
        <v>0</v>
      </c>
      <c r="R3730" s="90">
        <f>IFERROR(VLOOKUP(CONCATENATE($A3730,"B"),'05 APU'!$T:$AB,9,),0)</f>
        <v>0</v>
      </c>
      <c r="S3730" s="90">
        <f>IFERROR(VLOOKUP(CONCATENATE($A3730,"A"),'05 APU'!$T:$AB,9,),0)</f>
        <v>0</v>
      </c>
    </row>
    <row r="3731" spans="1:19" x14ac:dyDescent="0.25">
      <c r="A3731" s="88">
        <v>3721</v>
      </c>
      <c r="B3731" s="347"/>
      <c r="C3731" s="348"/>
      <c r="D3731" s="89" t="str">
        <f>IFERROR(VLOOKUP(CONCATENATE($A3731,"T"),'05 APU'!$1:$1048576,3,),"")</f>
        <v/>
      </c>
      <c r="E3731" s="89" t="str">
        <f>IFERROR(VLOOKUP(CONCATENATE($A3731,"T2"),'05 APU'!$1:$1048576,3,),"")</f>
        <v/>
      </c>
      <c r="F3731" s="89" t="str">
        <f>IFERROR(VLOOKUP(CONCATENATE($A3731,"T3"),'05 APU'!$1:$1048576,3,),"")</f>
        <v/>
      </c>
      <c r="G3731" s="350"/>
      <c r="H3731" s="351"/>
      <c r="I3731" s="90">
        <f>IFERROR((VLOOKUP(CONCATENATE($A3731,"D"),'05 APU'!$1:$1048576,9,)),0)</f>
        <v>0</v>
      </c>
      <c r="J3731" s="90">
        <f t="shared" si="117"/>
        <v>0</v>
      </c>
      <c r="K3731" s="297" t="str">
        <f>IFERROR(VLOOKUP(CONCATENATE($A3731,"C"),'05 APU'!$1:$1048576,9,),"")</f>
        <v/>
      </c>
      <c r="L3731" s="297" t="str">
        <f>IFERROR(VLOOKUP(CONCATENATE($A3731,"B"),'05 APU'!$1:$1048576,9,),"")</f>
        <v/>
      </c>
      <c r="M3731" s="297" t="str">
        <f>IFERROR(VLOOKUP(CONCATENATE($A3731,"A"),'05 APU'!$1:$1048576,9,),"")</f>
        <v/>
      </c>
      <c r="N3731" s="86"/>
      <c r="O3731" s="90">
        <f>IFERROR(VLOOKUP(CONCATENATE($A3731,"D"),'05 APU'!$T:$AB,9,),0)</f>
        <v>0</v>
      </c>
      <c r="P3731" s="90">
        <f t="shared" si="118"/>
        <v>0</v>
      </c>
      <c r="Q3731" s="90">
        <f>IFERROR(VLOOKUP(CONCATENATE($A3731,"C"),'05 APU'!$T:$AB,9,),0)</f>
        <v>0</v>
      </c>
      <c r="R3731" s="90">
        <f>IFERROR(VLOOKUP(CONCATENATE($A3731,"B"),'05 APU'!$T:$AB,9,),0)</f>
        <v>0</v>
      </c>
      <c r="S3731" s="90">
        <f>IFERROR(VLOOKUP(CONCATENATE($A3731,"A"),'05 APU'!$T:$AB,9,),0)</f>
        <v>0</v>
      </c>
    </row>
    <row r="3732" spans="1:19" x14ac:dyDescent="0.25">
      <c r="A3732" s="88">
        <v>3722</v>
      </c>
      <c r="B3732" s="347"/>
      <c r="C3732" s="348"/>
      <c r="D3732" s="89" t="str">
        <f>IFERROR(VLOOKUP(CONCATENATE($A3732,"T"),'05 APU'!$1:$1048576,3,),"")</f>
        <v/>
      </c>
      <c r="E3732" s="89" t="str">
        <f>IFERROR(VLOOKUP(CONCATENATE($A3732,"T2"),'05 APU'!$1:$1048576,3,),"")</f>
        <v/>
      </c>
      <c r="F3732" s="89" t="str">
        <f>IFERROR(VLOOKUP(CONCATENATE($A3732,"T3"),'05 APU'!$1:$1048576,3,),"")</f>
        <v/>
      </c>
      <c r="G3732" s="350"/>
      <c r="H3732" s="351"/>
      <c r="I3732" s="90">
        <f>IFERROR((VLOOKUP(CONCATENATE($A3732,"D"),'05 APU'!$1:$1048576,9,)),0)</f>
        <v>0</v>
      </c>
      <c r="J3732" s="90">
        <f t="shared" si="117"/>
        <v>0</v>
      </c>
      <c r="K3732" s="297" t="str">
        <f>IFERROR(VLOOKUP(CONCATENATE($A3732,"C"),'05 APU'!$1:$1048576,9,),"")</f>
        <v/>
      </c>
      <c r="L3732" s="297" t="str">
        <f>IFERROR(VLOOKUP(CONCATENATE($A3732,"B"),'05 APU'!$1:$1048576,9,),"")</f>
        <v/>
      </c>
      <c r="M3732" s="297" t="str">
        <f>IFERROR(VLOOKUP(CONCATENATE($A3732,"A"),'05 APU'!$1:$1048576,9,),"")</f>
        <v/>
      </c>
      <c r="N3732" s="86"/>
      <c r="O3732" s="90">
        <f>IFERROR(VLOOKUP(CONCATENATE($A3732,"D"),'05 APU'!$T:$AB,9,),0)</f>
        <v>0</v>
      </c>
      <c r="P3732" s="90">
        <f t="shared" si="118"/>
        <v>0</v>
      </c>
      <c r="Q3732" s="90">
        <f>IFERROR(VLOOKUP(CONCATENATE($A3732,"C"),'05 APU'!$T:$AB,9,),0)</f>
        <v>0</v>
      </c>
      <c r="R3732" s="90">
        <f>IFERROR(VLOOKUP(CONCATENATE($A3732,"B"),'05 APU'!$T:$AB,9,),0)</f>
        <v>0</v>
      </c>
      <c r="S3732" s="90">
        <f>IFERROR(VLOOKUP(CONCATENATE($A3732,"A"),'05 APU'!$T:$AB,9,),0)</f>
        <v>0</v>
      </c>
    </row>
    <row r="3733" spans="1:19" x14ac:dyDescent="0.25">
      <c r="A3733" s="88">
        <v>3723</v>
      </c>
      <c r="B3733" s="347"/>
      <c r="C3733" s="348"/>
      <c r="D3733" s="89" t="str">
        <f>IFERROR(VLOOKUP(CONCATENATE($A3733,"T"),'05 APU'!$1:$1048576,3,),"")</f>
        <v/>
      </c>
      <c r="E3733" s="89" t="str">
        <f>IFERROR(VLOOKUP(CONCATENATE($A3733,"T2"),'05 APU'!$1:$1048576,3,),"")</f>
        <v/>
      </c>
      <c r="F3733" s="89" t="str">
        <f>IFERROR(VLOOKUP(CONCATENATE($A3733,"T3"),'05 APU'!$1:$1048576,3,),"")</f>
        <v/>
      </c>
      <c r="G3733" s="350"/>
      <c r="H3733" s="351"/>
      <c r="I3733" s="90">
        <f>IFERROR((VLOOKUP(CONCATENATE($A3733,"D"),'05 APU'!$1:$1048576,9,)),0)</f>
        <v>0</v>
      </c>
      <c r="J3733" s="90">
        <f t="shared" si="117"/>
        <v>0</v>
      </c>
      <c r="K3733" s="297" t="str">
        <f>IFERROR(VLOOKUP(CONCATENATE($A3733,"C"),'05 APU'!$1:$1048576,9,),"")</f>
        <v/>
      </c>
      <c r="L3733" s="297" t="str">
        <f>IFERROR(VLOOKUP(CONCATENATE($A3733,"B"),'05 APU'!$1:$1048576,9,),"")</f>
        <v/>
      </c>
      <c r="M3733" s="297" t="str">
        <f>IFERROR(VLOOKUP(CONCATENATE($A3733,"A"),'05 APU'!$1:$1048576,9,),"")</f>
        <v/>
      </c>
      <c r="N3733" s="86"/>
      <c r="O3733" s="90">
        <f>IFERROR(VLOOKUP(CONCATENATE($A3733,"D"),'05 APU'!$T:$AB,9,),0)</f>
        <v>0</v>
      </c>
      <c r="P3733" s="90">
        <f t="shared" si="118"/>
        <v>0</v>
      </c>
      <c r="Q3733" s="90">
        <f>IFERROR(VLOOKUP(CONCATENATE($A3733,"C"),'05 APU'!$T:$AB,9,),0)</f>
        <v>0</v>
      </c>
      <c r="R3733" s="90">
        <f>IFERROR(VLOOKUP(CONCATENATE($A3733,"B"),'05 APU'!$T:$AB,9,),0)</f>
        <v>0</v>
      </c>
      <c r="S3733" s="90">
        <f>IFERROR(VLOOKUP(CONCATENATE($A3733,"A"),'05 APU'!$T:$AB,9,),0)</f>
        <v>0</v>
      </c>
    </row>
    <row r="3734" spans="1:19" x14ac:dyDescent="0.25">
      <c r="A3734" s="88">
        <v>3724</v>
      </c>
      <c r="B3734" s="347"/>
      <c r="C3734" s="348"/>
      <c r="D3734" s="89" t="str">
        <f>IFERROR(VLOOKUP(CONCATENATE($A3734,"T"),'05 APU'!$1:$1048576,3,),"")</f>
        <v/>
      </c>
      <c r="E3734" s="89" t="str">
        <f>IFERROR(VLOOKUP(CONCATENATE($A3734,"T2"),'05 APU'!$1:$1048576,3,),"")</f>
        <v/>
      </c>
      <c r="F3734" s="89" t="str">
        <f>IFERROR(VLOOKUP(CONCATENATE($A3734,"T3"),'05 APU'!$1:$1048576,3,),"")</f>
        <v/>
      </c>
      <c r="G3734" s="350"/>
      <c r="H3734" s="351"/>
      <c r="I3734" s="90">
        <f>IFERROR((VLOOKUP(CONCATENATE($A3734,"D"),'05 APU'!$1:$1048576,9,)),0)</f>
        <v>0</v>
      </c>
      <c r="J3734" s="90">
        <f t="shared" si="117"/>
        <v>0</v>
      </c>
      <c r="K3734" s="297" t="str">
        <f>IFERROR(VLOOKUP(CONCATENATE($A3734,"C"),'05 APU'!$1:$1048576,9,),"")</f>
        <v/>
      </c>
      <c r="L3734" s="297" t="str">
        <f>IFERROR(VLOOKUP(CONCATENATE($A3734,"B"),'05 APU'!$1:$1048576,9,),"")</f>
        <v/>
      </c>
      <c r="M3734" s="297" t="str">
        <f>IFERROR(VLOOKUP(CONCATENATE($A3734,"A"),'05 APU'!$1:$1048576,9,),"")</f>
        <v/>
      </c>
      <c r="N3734" s="86"/>
      <c r="O3734" s="90">
        <f>IFERROR(VLOOKUP(CONCATENATE($A3734,"D"),'05 APU'!$T:$AB,9,),0)</f>
        <v>0</v>
      </c>
      <c r="P3734" s="90">
        <f t="shared" si="118"/>
        <v>0</v>
      </c>
      <c r="Q3734" s="90">
        <f>IFERROR(VLOOKUP(CONCATENATE($A3734,"C"),'05 APU'!$T:$AB,9,),0)</f>
        <v>0</v>
      </c>
      <c r="R3734" s="90">
        <f>IFERROR(VLOOKUP(CONCATENATE($A3734,"B"),'05 APU'!$T:$AB,9,),0)</f>
        <v>0</v>
      </c>
      <c r="S3734" s="90">
        <f>IFERROR(VLOOKUP(CONCATENATE($A3734,"A"),'05 APU'!$T:$AB,9,),0)</f>
        <v>0</v>
      </c>
    </row>
    <row r="3735" spans="1:19" x14ac:dyDescent="0.25">
      <c r="A3735" s="88">
        <v>3725</v>
      </c>
      <c r="B3735" s="347"/>
      <c r="C3735" s="348"/>
      <c r="D3735" s="89" t="str">
        <f>IFERROR(VLOOKUP(CONCATENATE($A3735,"T"),'05 APU'!$1:$1048576,3,),"")</f>
        <v/>
      </c>
      <c r="E3735" s="89" t="str">
        <f>IFERROR(VLOOKUP(CONCATENATE($A3735,"T2"),'05 APU'!$1:$1048576,3,),"")</f>
        <v/>
      </c>
      <c r="F3735" s="89" t="str">
        <f>IFERROR(VLOOKUP(CONCATENATE($A3735,"T3"),'05 APU'!$1:$1048576,3,),"")</f>
        <v/>
      </c>
      <c r="G3735" s="350"/>
      <c r="H3735" s="351"/>
      <c r="I3735" s="90">
        <f>IFERROR((VLOOKUP(CONCATENATE($A3735,"D"),'05 APU'!$1:$1048576,9,)),0)</f>
        <v>0</v>
      </c>
      <c r="J3735" s="90">
        <f t="shared" si="117"/>
        <v>0</v>
      </c>
      <c r="K3735" s="297" t="str">
        <f>IFERROR(VLOOKUP(CONCATENATE($A3735,"C"),'05 APU'!$1:$1048576,9,),"")</f>
        <v/>
      </c>
      <c r="L3735" s="297" t="str">
        <f>IFERROR(VLOOKUP(CONCATENATE($A3735,"B"),'05 APU'!$1:$1048576,9,),"")</f>
        <v/>
      </c>
      <c r="M3735" s="297" t="str">
        <f>IFERROR(VLOOKUP(CONCATENATE($A3735,"A"),'05 APU'!$1:$1048576,9,),"")</f>
        <v/>
      </c>
      <c r="N3735" s="86"/>
      <c r="O3735" s="90">
        <f>IFERROR(VLOOKUP(CONCATENATE($A3735,"D"),'05 APU'!$T:$AB,9,),0)</f>
        <v>0</v>
      </c>
      <c r="P3735" s="90">
        <f t="shared" si="118"/>
        <v>0</v>
      </c>
      <c r="Q3735" s="90">
        <f>IFERROR(VLOOKUP(CONCATENATE($A3735,"C"),'05 APU'!$T:$AB,9,),0)</f>
        <v>0</v>
      </c>
      <c r="R3735" s="90">
        <f>IFERROR(VLOOKUP(CONCATENATE($A3735,"B"),'05 APU'!$T:$AB,9,),0)</f>
        <v>0</v>
      </c>
      <c r="S3735" s="90">
        <f>IFERROR(VLOOKUP(CONCATENATE($A3735,"A"),'05 APU'!$T:$AB,9,),0)</f>
        <v>0</v>
      </c>
    </row>
    <row r="3736" spans="1:19" x14ac:dyDescent="0.25">
      <c r="A3736" s="88">
        <v>3726</v>
      </c>
      <c r="B3736" s="347"/>
      <c r="C3736" s="348"/>
      <c r="D3736" s="89" t="str">
        <f>IFERROR(VLOOKUP(CONCATENATE($A3736,"T"),'05 APU'!$1:$1048576,3,),"")</f>
        <v/>
      </c>
      <c r="E3736" s="89" t="str">
        <f>IFERROR(VLOOKUP(CONCATENATE($A3736,"T2"),'05 APU'!$1:$1048576,3,),"")</f>
        <v/>
      </c>
      <c r="F3736" s="89" t="str">
        <f>IFERROR(VLOOKUP(CONCATENATE($A3736,"T3"),'05 APU'!$1:$1048576,3,),"")</f>
        <v/>
      </c>
      <c r="G3736" s="350"/>
      <c r="H3736" s="351"/>
      <c r="I3736" s="90">
        <f>IFERROR((VLOOKUP(CONCATENATE($A3736,"D"),'05 APU'!$1:$1048576,9,)),0)</f>
        <v>0</v>
      </c>
      <c r="J3736" s="90">
        <f t="shared" si="117"/>
        <v>0</v>
      </c>
      <c r="K3736" s="297" t="str">
        <f>IFERROR(VLOOKUP(CONCATENATE($A3736,"C"),'05 APU'!$1:$1048576,9,),"")</f>
        <v/>
      </c>
      <c r="L3736" s="297" t="str">
        <f>IFERROR(VLOOKUP(CONCATENATE($A3736,"B"),'05 APU'!$1:$1048576,9,),"")</f>
        <v/>
      </c>
      <c r="M3736" s="297" t="str">
        <f>IFERROR(VLOOKUP(CONCATENATE($A3736,"A"),'05 APU'!$1:$1048576,9,),"")</f>
        <v/>
      </c>
      <c r="N3736" s="86"/>
      <c r="O3736" s="90">
        <f>IFERROR(VLOOKUP(CONCATENATE($A3736,"D"),'05 APU'!$T:$AB,9,),0)</f>
        <v>0</v>
      </c>
      <c r="P3736" s="90">
        <f t="shared" si="118"/>
        <v>0</v>
      </c>
      <c r="Q3736" s="90">
        <f>IFERROR(VLOOKUP(CONCATENATE($A3736,"C"),'05 APU'!$T:$AB,9,),0)</f>
        <v>0</v>
      </c>
      <c r="R3736" s="90">
        <f>IFERROR(VLOOKUP(CONCATENATE($A3736,"B"),'05 APU'!$T:$AB,9,),0)</f>
        <v>0</v>
      </c>
      <c r="S3736" s="90">
        <f>IFERROR(VLOOKUP(CONCATENATE($A3736,"A"),'05 APU'!$T:$AB,9,),0)</f>
        <v>0</v>
      </c>
    </row>
    <row r="3737" spans="1:19" x14ac:dyDescent="0.25">
      <c r="A3737" s="88">
        <v>3727</v>
      </c>
      <c r="B3737" s="347"/>
      <c r="C3737" s="348"/>
      <c r="D3737" s="89" t="str">
        <f>IFERROR(VLOOKUP(CONCATENATE($A3737,"T"),'05 APU'!$1:$1048576,3,),"")</f>
        <v/>
      </c>
      <c r="E3737" s="89" t="str">
        <f>IFERROR(VLOOKUP(CONCATENATE($A3737,"T2"),'05 APU'!$1:$1048576,3,),"")</f>
        <v/>
      </c>
      <c r="F3737" s="89" t="str">
        <f>IFERROR(VLOOKUP(CONCATENATE($A3737,"T3"),'05 APU'!$1:$1048576,3,),"")</f>
        <v/>
      </c>
      <c r="G3737" s="350"/>
      <c r="H3737" s="351"/>
      <c r="I3737" s="90">
        <f>IFERROR((VLOOKUP(CONCATENATE($A3737,"D"),'05 APU'!$1:$1048576,9,)),0)</f>
        <v>0</v>
      </c>
      <c r="J3737" s="90">
        <f t="shared" si="117"/>
        <v>0</v>
      </c>
      <c r="K3737" s="297" t="str">
        <f>IFERROR(VLOOKUP(CONCATENATE($A3737,"C"),'05 APU'!$1:$1048576,9,),"")</f>
        <v/>
      </c>
      <c r="L3737" s="297" t="str">
        <f>IFERROR(VLOOKUP(CONCATENATE($A3737,"B"),'05 APU'!$1:$1048576,9,),"")</f>
        <v/>
      </c>
      <c r="M3737" s="297" t="str">
        <f>IFERROR(VLOOKUP(CONCATENATE($A3737,"A"),'05 APU'!$1:$1048576,9,),"")</f>
        <v/>
      </c>
      <c r="N3737" s="86"/>
      <c r="O3737" s="90">
        <f>IFERROR(VLOOKUP(CONCATENATE($A3737,"D"),'05 APU'!$T:$AB,9,),0)</f>
        <v>0</v>
      </c>
      <c r="P3737" s="90">
        <f t="shared" si="118"/>
        <v>0</v>
      </c>
      <c r="Q3737" s="90">
        <f>IFERROR(VLOOKUP(CONCATENATE($A3737,"C"),'05 APU'!$T:$AB,9,),0)</f>
        <v>0</v>
      </c>
      <c r="R3737" s="90">
        <f>IFERROR(VLOOKUP(CONCATENATE($A3737,"B"),'05 APU'!$T:$AB,9,),0)</f>
        <v>0</v>
      </c>
      <c r="S3737" s="90">
        <f>IFERROR(VLOOKUP(CONCATENATE($A3737,"A"),'05 APU'!$T:$AB,9,),0)</f>
        <v>0</v>
      </c>
    </row>
    <row r="3738" spans="1:19" x14ac:dyDescent="0.25">
      <c r="A3738" s="88">
        <v>3728</v>
      </c>
      <c r="B3738" s="347"/>
      <c r="C3738" s="348"/>
      <c r="D3738" s="89" t="str">
        <f>IFERROR(VLOOKUP(CONCATENATE($A3738,"T"),'05 APU'!$1:$1048576,3,),"")</f>
        <v/>
      </c>
      <c r="E3738" s="89" t="str">
        <f>IFERROR(VLOOKUP(CONCATENATE($A3738,"T2"),'05 APU'!$1:$1048576,3,),"")</f>
        <v/>
      </c>
      <c r="F3738" s="89" t="str">
        <f>IFERROR(VLOOKUP(CONCATENATE($A3738,"T3"),'05 APU'!$1:$1048576,3,),"")</f>
        <v/>
      </c>
      <c r="G3738" s="350"/>
      <c r="H3738" s="351"/>
      <c r="I3738" s="90">
        <f>IFERROR((VLOOKUP(CONCATENATE($A3738,"D"),'05 APU'!$1:$1048576,9,)),0)</f>
        <v>0</v>
      </c>
      <c r="J3738" s="90">
        <f t="shared" si="117"/>
        <v>0</v>
      </c>
      <c r="K3738" s="297" t="str">
        <f>IFERROR(VLOOKUP(CONCATENATE($A3738,"C"),'05 APU'!$1:$1048576,9,),"")</f>
        <v/>
      </c>
      <c r="L3738" s="297" t="str">
        <f>IFERROR(VLOOKUP(CONCATENATE($A3738,"B"),'05 APU'!$1:$1048576,9,),"")</f>
        <v/>
      </c>
      <c r="M3738" s="297" t="str">
        <f>IFERROR(VLOOKUP(CONCATENATE($A3738,"A"),'05 APU'!$1:$1048576,9,),"")</f>
        <v/>
      </c>
      <c r="N3738" s="86"/>
      <c r="O3738" s="90">
        <f>IFERROR(VLOOKUP(CONCATENATE($A3738,"D"),'05 APU'!$T:$AB,9,),0)</f>
        <v>0</v>
      </c>
      <c r="P3738" s="90">
        <f t="shared" si="118"/>
        <v>0</v>
      </c>
      <c r="Q3738" s="90">
        <f>IFERROR(VLOOKUP(CONCATENATE($A3738,"C"),'05 APU'!$T:$AB,9,),0)</f>
        <v>0</v>
      </c>
      <c r="R3738" s="90">
        <f>IFERROR(VLOOKUP(CONCATENATE($A3738,"B"),'05 APU'!$T:$AB,9,),0)</f>
        <v>0</v>
      </c>
      <c r="S3738" s="90">
        <f>IFERROR(VLOOKUP(CONCATENATE($A3738,"A"),'05 APU'!$T:$AB,9,),0)</f>
        <v>0</v>
      </c>
    </row>
    <row r="3739" spans="1:19" x14ac:dyDescent="0.25">
      <c r="A3739" s="88">
        <v>3729</v>
      </c>
      <c r="B3739" s="347"/>
      <c r="C3739" s="348"/>
      <c r="D3739" s="89" t="str">
        <f>IFERROR(VLOOKUP(CONCATENATE($A3739,"T"),'05 APU'!$1:$1048576,3,),"")</f>
        <v/>
      </c>
      <c r="E3739" s="89" t="str">
        <f>IFERROR(VLOOKUP(CONCATENATE($A3739,"T2"),'05 APU'!$1:$1048576,3,),"")</f>
        <v/>
      </c>
      <c r="F3739" s="89" t="str">
        <f>IFERROR(VLOOKUP(CONCATENATE($A3739,"T3"),'05 APU'!$1:$1048576,3,),"")</f>
        <v/>
      </c>
      <c r="G3739" s="350"/>
      <c r="H3739" s="351"/>
      <c r="I3739" s="90">
        <f>IFERROR((VLOOKUP(CONCATENATE($A3739,"D"),'05 APU'!$1:$1048576,9,)),0)</f>
        <v>0</v>
      </c>
      <c r="J3739" s="90">
        <f t="shared" si="117"/>
        <v>0</v>
      </c>
      <c r="K3739" s="297" t="str">
        <f>IFERROR(VLOOKUP(CONCATENATE($A3739,"C"),'05 APU'!$1:$1048576,9,),"")</f>
        <v/>
      </c>
      <c r="L3739" s="297" t="str">
        <f>IFERROR(VLOOKUP(CONCATENATE($A3739,"B"),'05 APU'!$1:$1048576,9,),"")</f>
        <v/>
      </c>
      <c r="M3739" s="297" t="str">
        <f>IFERROR(VLOOKUP(CONCATENATE($A3739,"A"),'05 APU'!$1:$1048576,9,),"")</f>
        <v/>
      </c>
      <c r="N3739" s="86"/>
      <c r="O3739" s="90">
        <f>IFERROR(VLOOKUP(CONCATENATE($A3739,"D"),'05 APU'!$T:$AB,9,),0)</f>
        <v>0</v>
      </c>
      <c r="P3739" s="90">
        <f t="shared" si="118"/>
        <v>0</v>
      </c>
      <c r="Q3739" s="90">
        <f>IFERROR(VLOOKUP(CONCATENATE($A3739,"C"),'05 APU'!$T:$AB,9,),0)</f>
        <v>0</v>
      </c>
      <c r="R3739" s="90">
        <f>IFERROR(VLOOKUP(CONCATENATE($A3739,"B"),'05 APU'!$T:$AB,9,),0)</f>
        <v>0</v>
      </c>
      <c r="S3739" s="90">
        <f>IFERROR(VLOOKUP(CONCATENATE($A3739,"A"),'05 APU'!$T:$AB,9,),0)</f>
        <v>0</v>
      </c>
    </row>
    <row r="3740" spans="1:19" x14ac:dyDescent="0.25">
      <c r="A3740" s="88">
        <v>3730</v>
      </c>
      <c r="B3740" s="347"/>
      <c r="C3740" s="348"/>
      <c r="D3740" s="89" t="str">
        <f>IFERROR(VLOOKUP(CONCATENATE($A3740,"T"),'05 APU'!$1:$1048576,3,),"")</f>
        <v/>
      </c>
      <c r="E3740" s="89" t="str">
        <f>IFERROR(VLOOKUP(CONCATENATE($A3740,"T2"),'05 APU'!$1:$1048576,3,),"")</f>
        <v/>
      </c>
      <c r="F3740" s="89" t="str">
        <f>IFERROR(VLOOKUP(CONCATENATE($A3740,"T3"),'05 APU'!$1:$1048576,3,),"")</f>
        <v/>
      </c>
      <c r="G3740" s="350"/>
      <c r="H3740" s="351"/>
      <c r="I3740" s="90">
        <f>IFERROR((VLOOKUP(CONCATENATE($A3740,"D"),'05 APU'!$1:$1048576,9,)),0)</f>
        <v>0</v>
      </c>
      <c r="J3740" s="90">
        <f t="shared" si="117"/>
        <v>0</v>
      </c>
      <c r="K3740" s="297" t="str">
        <f>IFERROR(VLOOKUP(CONCATENATE($A3740,"C"),'05 APU'!$1:$1048576,9,),"")</f>
        <v/>
      </c>
      <c r="L3740" s="297" t="str">
        <f>IFERROR(VLOOKUP(CONCATENATE($A3740,"B"),'05 APU'!$1:$1048576,9,),"")</f>
        <v/>
      </c>
      <c r="M3740" s="297" t="str">
        <f>IFERROR(VLOOKUP(CONCATENATE($A3740,"A"),'05 APU'!$1:$1048576,9,),"")</f>
        <v/>
      </c>
      <c r="N3740" s="86"/>
      <c r="O3740" s="90">
        <f>IFERROR(VLOOKUP(CONCATENATE($A3740,"D"),'05 APU'!$T:$AB,9,),0)</f>
        <v>0</v>
      </c>
      <c r="P3740" s="90">
        <f t="shared" si="118"/>
        <v>0</v>
      </c>
      <c r="Q3740" s="90">
        <f>IFERROR(VLOOKUP(CONCATENATE($A3740,"C"),'05 APU'!$T:$AB,9,),0)</f>
        <v>0</v>
      </c>
      <c r="R3740" s="90">
        <f>IFERROR(VLOOKUP(CONCATENATE($A3740,"B"),'05 APU'!$T:$AB,9,),0)</f>
        <v>0</v>
      </c>
      <c r="S3740" s="90">
        <f>IFERROR(VLOOKUP(CONCATENATE($A3740,"A"),'05 APU'!$T:$AB,9,),0)</f>
        <v>0</v>
      </c>
    </row>
    <row r="3741" spans="1:19" x14ac:dyDescent="0.25">
      <c r="A3741" s="88">
        <v>3731</v>
      </c>
      <c r="B3741" s="347"/>
      <c r="C3741" s="348"/>
      <c r="D3741" s="89" t="str">
        <f>IFERROR(VLOOKUP(CONCATENATE($A3741,"T"),'05 APU'!$1:$1048576,3,),"")</f>
        <v/>
      </c>
      <c r="E3741" s="89" t="str">
        <f>IFERROR(VLOOKUP(CONCATENATE($A3741,"T2"),'05 APU'!$1:$1048576,3,),"")</f>
        <v/>
      </c>
      <c r="F3741" s="89" t="str">
        <f>IFERROR(VLOOKUP(CONCATENATE($A3741,"T3"),'05 APU'!$1:$1048576,3,),"")</f>
        <v/>
      </c>
      <c r="G3741" s="350"/>
      <c r="H3741" s="351"/>
      <c r="I3741" s="90">
        <f>IFERROR((VLOOKUP(CONCATENATE($A3741,"D"),'05 APU'!$1:$1048576,9,)),0)</f>
        <v>0</v>
      </c>
      <c r="J3741" s="90">
        <f t="shared" si="117"/>
        <v>0</v>
      </c>
      <c r="K3741" s="297" t="str">
        <f>IFERROR(VLOOKUP(CONCATENATE($A3741,"C"),'05 APU'!$1:$1048576,9,),"")</f>
        <v/>
      </c>
      <c r="L3741" s="297" t="str">
        <f>IFERROR(VLOOKUP(CONCATENATE($A3741,"B"),'05 APU'!$1:$1048576,9,),"")</f>
        <v/>
      </c>
      <c r="M3741" s="297" t="str">
        <f>IFERROR(VLOOKUP(CONCATENATE($A3741,"A"),'05 APU'!$1:$1048576,9,),"")</f>
        <v/>
      </c>
      <c r="N3741" s="86"/>
      <c r="O3741" s="90">
        <f>IFERROR(VLOOKUP(CONCATENATE($A3741,"D"),'05 APU'!$T:$AB,9,),0)</f>
        <v>0</v>
      </c>
      <c r="P3741" s="90">
        <f t="shared" si="118"/>
        <v>0</v>
      </c>
      <c r="Q3741" s="90">
        <f>IFERROR(VLOOKUP(CONCATENATE($A3741,"C"),'05 APU'!$T:$AB,9,),0)</f>
        <v>0</v>
      </c>
      <c r="R3741" s="90">
        <f>IFERROR(VLOOKUP(CONCATENATE($A3741,"B"),'05 APU'!$T:$AB,9,),0)</f>
        <v>0</v>
      </c>
      <c r="S3741" s="90">
        <f>IFERROR(VLOOKUP(CONCATENATE($A3741,"A"),'05 APU'!$T:$AB,9,),0)</f>
        <v>0</v>
      </c>
    </row>
    <row r="3742" spans="1:19" x14ac:dyDescent="0.25">
      <c r="A3742" s="88">
        <v>3732</v>
      </c>
      <c r="B3742" s="347"/>
      <c r="C3742" s="348"/>
      <c r="D3742" s="89" t="str">
        <f>IFERROR(VLOOKUP(CONCATENATE($A3742,"T"),'05 APU'!$1:$1048576,3,),"")</f>
        <v/>
      </c>
      <c r="E3742" s="89" t="str">
        <f>IFERROR(VLOOKUP(CONCATENATE($A3742,"T2"),'05 APU'!$1:$1048576,3,),"")</f>
        <v/>
      </c>
      <c r="F3742" s="89" t="str">
        <f>IFERROR(VLOOKUP(CONCATENATE($A3742,"T3"),'05 APU'!$1:$1048576,3,),"")</f>
        <v/>
      </c>
      <c r="G3742" s="350"/>
      <c r="H3742" s="351"/>
      <c r="I3742" s="90">
        <f>IFERROR((VLOOKUP(CONCATENATE($A3742,"D"),'05 APU'!$1:$1048576,9,)),0)</f>
        <v>0</v>
      </c>
      <c r="J3742" s="90">
        <f t="shared" si="117"/>
        <v>0</v>
      </c>
      <c r="K3742" s="297" t="str">
        <f>IFERROR(VLOOKUP(CONCATENATE($A3742,"C"),'05 APU'!$1:$1048576,9,),"")</f>
        <v/>
      </c>
      <c r="L3742" s="297" t="str">
        <f>IFERROR(VLOOKUP(CONCATENATE($A3742,"B"),'05 APU'!$1:$1048576,9,),"")</f>
        <v/>
      </c>
      <c r="M3742" s="297" t="str">
        <f>IFERROR(VLOOKUP(CONCATENATE($A3742,"A"),'05 APU'!$1:$1048576,9,),"")</f>
        <v/>
      </c>
      <c r="N3742" s="86"/>
      <c r="O3742" s="90">
        <f>IFERROR(VLOOKUP(CONCATENATE($A3742,"D"),'05 APU'!$T:$AB,9,),0)</f>
        <v>0</v>
      </c>
      <c r="P3742" s="90">
        <f t="shared" si="118"/>
        <v>0</v>
      </c>
      <c r="Q3742" s="90">
        <f>IFERROR(VLOOKUP(CONCATENATE($A3742,"C"),'05 APU'!$T:$AB,9,),0)</f>
        <v>0</v>
      </c>
      <c r="R3742" s="90">
        <f>IFERROR(VLOOKUP(CONCATENATE($A3742,"B"),'05 APU'!$T:$AB,9,),0)</f>
        <v>0</v>
      </c>
      <c r="S3742" s="90">
        <f>IFERROR(VLOOKUP(CONCATENATE($A3742,"A"),'05 APU'!$T:$AB,9,),0)</f>
        <v>0</v>
      </c>
    </row>
    <row r="3743" spans="1:19" x14ac:dyDescent="0.25">
      <c r="A3743" s="88">
        <v>3733</v>
      </c>
      <c r="B3743" s="347"/>
      <c r="C3743" s="348"/>
      <c r="D3743" s="89" t="str">
        <f>IFERROR(VLOOKUP(CONCATENATE($A3743,"T"),'05 APU'!$1:$1048576,3,),"")</f>
        <v/>
      </c>
      <c r="E3743" s="89" t="str">
        <f>IFERROR(VLOOKUP(CONCATENATE($A3743,"T2"),'05 APU'!$1:$1048576,3,),"")</f>
        <v/>
      </c>
      <c r="F3743" s="89" t="str">
        <f>IFERROR(VLOOKUP(CONCATENATE($A3743,"T3"),'05 APU'!$1:$1048576,3,),"")</f>
        <v/>
      </c>
      <c r="G3743" s="350"/>
      <c r="H3743" s="351"/>
      <c r="I3743" s="90">
        <f>IFERROR((VLOOKUP(CONCATENATE($A3743,"D"),'05 APU'!$1:$1048576,9,)),0)</f>
        <v>0</v>
      </c>
      <c r="J3743" s="90">
        <f t="shared" si="117"/>
        <v>0</v>
      </c>
      <c r="K3743" s="297" t="str">
        <f>IFERROR(VLOOKUP(CONCATENATE($A3743,"C"),'05 APU'!$1:$1048576,9,),"")</f>
        <v/>
      </c>
      <c r="L3743" s="297" t="str">
        <f>IFERROR(VLOOKUP(CONCATENATE($A3743,"B"),'05 APU'!$1:$1048576,9,),"")</f>
        <v/>
      </c>
      <c r="M3743" s="297" t="str">
        <f>IFERROR(VLOOKUP(CONCATENATE($A3743,"A"),'05 APU'!$1:$1048576,9,),"")</f>
        <v/>
      </c>
      <c r="N3743" s="86"/>
      <c r="O3743" s="90">
        <f>IFERROR(VLOOKUP(CONCATENATE($A3743,"D"),'05 APU'!$T:$AB,9,),0)</f>
        <v>0</v>
      </c>
      <c r="P3743" s="90">
        <f t="shared" si="118"/>
        <v>0</v>
      </c>
      <c r="Q3743" s="90">
        <f>IFERROR(VLOOKUP(CONCATENATE($A3743,"C"),'05 APU'!$T:$AB,9,),0)</f>
        <v>0</v>
      </c>
      <c r="R3743" s="90">
        <f>IFERROR(VLOOKUP(CONCATENATE($A3743,"B"),'05 APU'!$T:$AB,9,),0)</f>
        <v>0</v>
      </c>
      <c r="S3743" s="90">
        <f>IFERROR(VLOOKUP(CONCATENATE($A3743,"A"),'05 APU'!$T:$AB,9,),0)</f>
        <v>0</v>
      </c>
    </row>
    <row r="3744" spans="1:19" x14ac:dyDescent="0.25">
      <c r="A3744" s="88">
        <v>3734</v>
      </c>
      <c r="B3744" s="347"/>
      <c r="C3744" s="348"/>
      <c r="D3744" s="89" t="str">
        <f>IFERROR(VLOOKUP(CONCATENATE($A3744,"T"),'05 APU'!$1:$1048576,3,),"")</f>
        <v/>
      </c>
      <c r="E3744" s="89" t="str">
        <f>IFERROR(VLOOKUP(CONCATENATE($A3744,"T2"),'05 APU'!$1:$1048576,3,),"")</f>
        <v/>
      </c>
      <c r="F3744" s="89" t="str">
        <f>IFERROR(VLOOKUP(CONCATENATE($A3744,"T3"),'05 APU'!$1:$1048576,3,),"")</f>
        <v/>
      </c>
      <c r="G3744" s="350"/>
      <c r="H3744" s="351"/>
      <c r="I3744" s="90">
        <f>IFERROR((VLOOKUP(CONCATENATE($A3744,"D"),'05 APU'!$1:$1048576,9,)),0)</f>
        <v>0</v>
      </c>
      <c r="J3744" s="90">
        <f t="shared" si="117"/>
        <v>0</v>
      </c>
      <c r="K3744" s="297" t="str">
        <f>IFERROR(VLOOKUP(CONCATENATE($A3744,"C"),'05 APU'!$1:$1048576,9,),"")</f>
        <v/>
      </c>
      <c r="L3744" s="297" t="str">
        <f>IFERROR(VLOOKUP(CONCATENATE($A3744,"B"),'05 APU'!$1:$1048576,9,),"")</f>
        <v/>
      </c>
      <c r="M3744" s="297" t="str">
        <f>IFERROR(VLOOKUP(CONCATENATE($A3744,"A"),'05 APU'!$1:$1048576,9,),"")</f>
        <v/>
      </c>
      <c r="N3744" s="86"/>
      <c r="O3744" s="90">
        <f>IFERROR(VLOOKUP(CONCATENATE($A3744,"D"),'05 APU'!$T:$AB,9,),0)</f>
        <v>0</v>
      </c>
      <c r="P3744" s="90">
        <f t="shared" si="118"/>
        <v>0</v>
      </c>
      <c r="Q3744" s="90">
        <f>IFERROR(VLOOKUP(CONCATENATE($A3744,"C"),'05 APU'!$T:$AB,9,),0)</f>
        <v>0</v>
      </c>
      <c r="R3744" s="90">
        <f>IFERROR(VLOOKUP(CONCATENATE($A3744,"B"),'05 APU'!$T:$AB,9,),0)</f>
        <v>0</v>
      </c>
      <c r="S3744" s="90">
        <f>IFERROR(VLOOKUP(CONCATENATE($A3744,"A"),'05 APU'!$T:$AB,9,),0)</f>
        <v>0</v>
      </c>
    </row>
    <row r="3745" spans="1:19" x14ac:dyDescent="0.25">
      <c r="A3745" s="88">
        <v>3735</v>
      </c>
      <c r="B3745" s="347"/>
      <c r="C3745" s="348"/>
      <c r="D3745" s="89" t="str">
        <f>IFERROR(VLOOKUP(CONCATENATE($A3745,"T"),'05 APU'!$1:$1048576,3,),"")</f>
        <v/>
      </c>
      <c r="E3745" s="89" t="str">
        <f>IFERROR(VLOOKUP(CONCATENATE($A3745,"T2"),'05 APU'!$1:$1048576,3,),"")</f>
        <v/>
      </c>
      <c r="F3745" s="89" t="str">
        <f>IFERROR(VLOOKUP(CONCATENATE($A3745,"T3"),'05 APU'!$1:$1048576,3,),"")</f>
        <v/>
      </c>
      <c r="G3745" s="350"/>
      <c r="H3745" s="351"/>
      <c r="I3745" s="90">
        <f>IFERROR((VLOOKUP(CONCATENATE($A3745,"D"),'05 APU'!$1:$1048576,9,)),0)</f>
        <v>0</v>
      </c>
      <c r="J3745" s="90">
        <f t="shared" si="117"/>
        <v>0</v>
      </c>
      <c r="K3745" s="297" t="str">
        <f>IFERROR(VLOOKUP(CONCATENATE($A3745,"C"),'05 APU'!$1:$1048576,9,),"")</f>
        <v/>
      </c>
      <c r="L3745" s="297" t="str">
        <f>IFERROR(VLOOKUP(CONCATENATE($A3745,"B"),'05 APU'!$1:$1048576,9,),"")</f>
        <v/>
      </c>
      <c r="M3745" s="297" t="str">
        <f>IFERROR(VLOOKUP(CONCATENATE($A3745,"A"),'05 APU'!$1:$1048576,9,),"")</f>
        <v/>
      </c>
      <c r="N3745" s="86"/>
      <c r="O3745" s="90">
        <f>IFERROR(VLOOKUP(CONCATENATE($A3745,"D"),'05 APU'!$T:$AB,9,),0)</f>
        <v>0</v>
      </c>
      <c r="P3745" s="90">
        <f t="shared" si="118"/>
        <v>0</v>
      </c>
      <c r="Q3745" s="90">
        <f>IFERROR(VLOOKUP(CONCATENATE($A3745,"C"),'05 APU'!$T:$AB,9,),0)</f>
        <v>0</v>
      </c>
      <c r="R3745" s="90">
        <f>IFERROR(VLOOKUP(CONCATENATE($A3745,"B"),'05 APU'!$T:$AB,9,),0)</f>
        <v>0</v>
      </c>
      <c r="S3745" s="90">
        <f>IFERROR(VLOOKUP(CONCATENATE($A3745,"A"),'05 APU'!$T:$AB,9,),0)</f>
        <v>0</v>
      </c>
    </row>
    <row r="3746" spans="1:19" x14ac:dyDescent="0.25">
      <c r="A3746" s="88">
        <v>3736</v>
      </c>
      <c r="B3746" s="347"/>
      <c r="C3746" s="348"/>
      <c r="D3746" s="89" t="str">
        <f>IFERROR(VLOOKUP(CONCATENATE($A3746,"T"),'05 APU'!$1:$1048576,3,),"")</f>
        <v/>
      </c>
      <c r="E3746" s="89" t="str">
        <f>IFERROR(VLOOKUP(CONCATENATE($A3746,"T2"),'05 APU'!$1:$1048576,3,),"")</f>
        <v/>
      </c>
      <c r="F3746" s="89" t="str">
        <f>IFERROR(VLOOKUP(CONCATENATE($A3746,"T3"),'05 APU'!$1:$1048576,3,),"")</f>
        <v/>
      </c>
      <c r="G3746" s="350"/>
      <c r="H3746" s="351"/>
      <c r="I3746" s="90">
        <f>IFERROR((VLOOKUP(CONCATENATE($A3746,"D"),'05 APU'!$1:$1048576,9,)),0)</f>
        <v>0</v>
      </c>
      <c r="J3746" s="90">
        <f t="shared" si="117"/>
        <v>0</v>
      </c>
      <c r="K3746" s="297" t="str">
        <f>IFERROR(VLOOKUP(CONCATENATE($A3746,"C"),'05 APU'!$1:$1048576,9,),"")</f>
        <v/>
      </c>
      <c r="L3746" s="297" t="str">
        <f>IFERROR(VLOOKUP(CONCATENATE($A3746,"B"),'05 APU'!$1:$1048576,9,),"")</f>
        <v/>
      </c>
      <c r="M3746" s="297" t="str">
        <f>IFERROR(VLOOKUP(CONCATENATE($A3746,"A"),'05 APU'!$1:$1048576,9,),"")</f>
        <v/>
      </c>
      <c r="N3746" s="86"/>
      <c r="O3746" s="90">
        <f>IFERROR(VLOOKUP(CONCATENATE($A3746,"D"),'05 APU'!$T:$AB,9,),0)</f>
        <v>0</v>
      </c>
      <c r="P3746" s="90">
        <f t="shared" si="118"/>
        <v>0</v>
      </c>
      <c r="Q3746" s="90">
        <f>IFERROR(VLOOKUP(CONCATENATE($A3746,"C"),'05 APU'!$T:$AB,9,),0)</f>
        <v>0</v>
      </c>
      <c r="R3746" s="90">
        <f>IFERROR(VLOOKUP(CONCATENATE($A3746,"B"),'05 APU'!$T:$AB,9,),0)</f>
        <v>0</v>
      </c>
      <c r="S3746" s="90">
        <f>IFERROR(VLOOKUP(CONCATENATE($A3746,"A"),'05 APU'!$T:$AB,9,),0)</f>
        <v>0</v>
      </c>
    </row>
    <row r="3747" spans="1:19" x14ac:dyDescent="0.25">
      <c r="A3747" s="88">
        <v>3737</v>
      </c>
      <c r="B3747" s="347"/>
      <c r="C3747" s="348"/>
      <c r="D3747" s="89" t="str">
        <f>IFERROR(VLOOKUP(CONCATENATE($A3747,"T"),'05 APU'!$1:$1048576,3,),"")</f>
        <v/>
      </c>
      <c r="E3747" s="89" t="str">
        <f>IFERROR(VLOOKUP(CONCATENATE($A3747,"T2"),'05 APU'!$1:$1048576,3,),"")</f>
        <v/>
      </c>
      <c r="F3747" s="89" t="str">
        <f>IFERROR(VLOOKUP(CONCATENATE($A3747,"T3"),'05 APU'!$1:$1048576,3,),"")</f>
        <v/>
      </c>
      <c r="G3747" s="350"/>
      <c r="H3747" s="351"/>
      <c r="I3747" s="90">
        <f>IFERROR((VLOOKUP(CONCATENATE($A3747,"D"),'05 APU'!$1:$1048576,9,)),0)</f>
        <v>0</v>
      </c>
      <c r="J3747" s="90">
        <f t="shared" si="117"/>
        <v>0</v>
      </c>
      <c r="K3747" s="297" t="str">
        <f>IFERROR(VLOOKUP(CONCATENATE($A3747,"C"),'05 APU'!$1:$1048576,9,),"")</f>
        <v/>
      </c>
      <c r="L3747" s="297" t="str">
        <f>IFERROR(VLOOKUP(CONCATENATE($A3747,"B"),'05 APU'!$1:$1048576,9,),"")</f>
        <v/>
      </c>
      <c r="M3747" s="297" t="str">
        <f>IFERROR(VLOOKUP(CONCATENATE($A3747,"A"),'05 APU'!$1:$1048576,9,),"")</f>
        <v/>
      </c>
      <c r="N3747" s="86"/>
      <c r="O3747" s="90">
        <f>IFERROR(VLOOKUP(CONCATENATE($A3747,"D"),'05 APU'!$T:$AB,9,),0)</f>
        <v>0</v>
      </c>
      <c r="P3747" s="90">
        <f t="shared" si="118"/>
        <v>0</v>
      </c>
      <c r="Q3747" s="90">
        <f>IFERROR(VLOOKUP(CONCATENATE($A3747,"C"),'05 APU'!$T:$AB,9,),0)</f>
        <v>0</v>
      </c>
      <c r="R3747" s="90">
        <f>IFERROR(VLOOKUP(CONCATENATE($A3747,"B"),'05 APU'!$T:$AB,9,),0)</f>
        <v>0</v>
      </c>
      <c r="S3747" s="90">
        <f>IFERROR(VLOOKUP(CONCATENATE($A3747,"A"),'05 APU'!$T:$AB,9,),0)</f>
        <v>0</v>
      </c>
    </row>
    <row r="3748" spans="1:19" x14ac:dyDescent="0.25">
      <c r="A3748" s="88">
        <v>3738</v>
      </c>
      <c r="B3748" s="347"/>
      <c r="C3748" s="348"/>
      <c r="D3748" s="89" t="str">
        <f>IFERROR(VLOOKUP(CONCATENATE($A3748,"T"),'05 APU'!$1:$1048576,3,),"")</f>
        <v/>
      </c>
      <c r="E3748" s="89" t="str">
        <f>IFERROR(VLOOKUP(CONCATENATE($A3748,"T2"),'05 APU'!$1:$1048576,3,),"")</f>
        <v/>
      </c>
      <c r="F3748" s="89" t="str">
        <f>IFERROR(VLOOKUP(CONCATENATE($A3748,"T3"),'05 APU'!$1:$1048576,3,),"")</f>
        <v/>
      </c>
      <c r="G3748" s="350"/>
      <c r="H3748" s="351"/>
      <c r="I3748" s="90">
        <f>IFERROR((VLOOKUP(CONCATENATE($A3748,"D"),'05 APU'!$1:$1048576,9,)),0)</f>
        <v>0</v>
      </c>
      <c r="J3748" s="90">
        <f t="shared" si="117"/>
        <v>0</v>
      </c>
      <c r="K3748" s="297" t="str">
        <f>IFERROR(VLOOKUP(CONCATENATE($A3748,"C"),'05 APU'!$1:$1048576,9,),"")</f>
        <v/>
      </c>
      <c r="L3748" s="297" t="str">
        <f>IFERROR(VLOOKUP(CONCATENATE($A3748,"B"),'05 APU'!$1:$1048576,9,),"")</f>
        <v/>
      </c>
      <c r="M3748" s="297" t="str">
        <f>IFERROR(VLOOKUP(CONCATENATE($A3748,"A"),'05 APU'!$1:$1048576,9,),"")</f>
        <v/>
      </c>
      <c r="N3748" s="86"/>
      <c r="O3748" s="90">
        <f>IFERROR(VLOOKUP(CONCATENATE($A3748,"D"),'05 APU'!$T:$AB,9,),0)</f>
        <v>0</v>
      </c>
      <c r="P3748" s="90">
        <f t="shared" si="118"/>
        <v>0</v>
      </c>
      <c r="Q3748" s="90">
        <f>IFERROR(VLOOKUP(CONCATENATE($A3748,"C"),'05 APU'!$T:$AB,9,),0)</f>
        <v>0</v>
      </c>
      <c r="R3748" s="90">
        <f>IFERROR(VLOOKUP(CONCATENATE($A3748,"B"),'05 APU'!$T:$AB,9,),0)</f>
        <v>0</v>
      </c>
      <c r="S3748" s="90">
        <f>IFERROR(VLOOKUP(CONCATENATE($A3748,"A"),'05 APU'!$T:$AB,9,),0)</f>
        <v>0</v>
      </c>
    </row>
    <row r="3749" spans="1:19" x14ac:dyDescent="0.25">
      <c r="A3749" s="88">
        <v>3739</v>
      </c>
      <c r="B3749" s="347"/>
      <c r="C3749" s="348"/>
      <c r="D3749" s="89" t="str">
        <f>IFERROR(VLOOKUP(CONCATENATE($A3749,"T"),'05 APU'!$1:$1048576,3,),"")</f>
        <v/>
      </c>
      <c r="E3749" s="89" t="str">
        <f>IFERROR(VLOOKUP(CONCATENATE($A3749,"T2"),'05 APU'!$1:$1048576,3,),"")</f>
        <v/>
      </c>
      <c r="F3749" s="89" t="str">
        <f>IFERROR(VLOOKUP(CONCATENATE($A3749,"T3"),'05 APU'!$1:$1048576,3,),"")</f>
        <v/>
      </c>
      <c r="G3749" s="350"/>
      <c r="H3749" s="351"/>
      <c r="I3749" s="90">
        <f>IFERROR((VLOOKUP(CONCATENATE($A3749,"D"),'05 APU'!$1:$1048576,9,)),0)</f>
        <v>0</v>
      </c>
      <c r="J3749" s="90">
        <f t="shared" si="117"/>
        <v>0</v>
      </c>
      <c r="K3749" s="297" t="str">
        <f>IFERROR(VLOOKUP(CONCATENATE($A3749,"C"),'05 APU'!$1:$1048576,9,),"")</f>
        <v/>
      </c>
      <c r="L3749" s="297" t="str">
        <f>IFERROR(VLOOKUP(CONCATENATE($A3749,"B"),'05 APU'!$1:$1048576,9,),"")</f>
        <v/>
      </c>
      <c r="M3749" s="297" t="str">
        <f>IFERROR(VLOOKUP(CONCATENATE($A3749,"A"),'05 APU'!$1:$1048576,9,),"")</f>
        <v/>
      </c>
      <c r="N3749" s="86"/>
      <c r="O3749" s="90">
        <f>IFERROR(VLOOKUP(CONCATENATE($A3749,"D"),'05 APU'!$T:$AB,9,),0)</f>
        <v>0</v>
      </c>
      <c r="P3749" s="90">
        <f t="shared" si="118"/>
        <v>0</v>
      </c>
      <c r="Q3749" s="90">
        <f>IFERROR(VLOOKUP(CONCATENATE($A3749,"C"),'05 APU'!$T:$AB,9,),0)</f>
        <v>0</v>
      </c>
      <c r="R3749" s="90">
        <f>IFERROR(VLOOKUP(CONCATENATE($A3749,"B"),'05 APU'!$T:$AB,9,),0)</f>
        <v>0</v>
      </c>
      <c r="S3749" s="90">
        <f>IFERROR(VLOOKUP(CONCATENATE($A3749,"A"),'05 APU'!$T:$AB,9,),0)</f>
        <v>0</v>
      </c>
    </row>
    <row r="3750" spans="1:19" x14ac:dyDescent="0.25">
      <c r="A3750" s="88">
        <v>3740</v>
      </c>
      <c r="B3750" s="347"/>
      <c r="C3750" s="348"/>
      <c r="D3750" s="89" t="str">
        <f>IFERROR(VLOOKUP(CONCATENATE($A3750,"T"),'05 APU'!$1:$1048576,3,),"")</f>
        <v/>
      </c>
      <c r="E3750" s="89" t="str">
        <f>IFERROR(VLOOKUP(CONCATENATE($A3750,"T2"),'05 APU'!$1:$1048576,3,),"")</f>
        <v/>
      </c>
      <c r="F3750" s="89" t="str">
        <f>IFERROR(VLOOKUP(CONCATENATE($A3750,"T3"),'05 APU'!$1:$1048576,3,),"")</f>
        <v/>
      </c>
      <c r="G3750" s="350"/>
      <c r="H3750" s="351"/>
      <c r="I3750" s="90">
        <f>IFERROR((VLOOKUP(CONCATENATE($A3750,"D"),'05 APU'!$1:$1048576,9,)),0)</f>
        <v>0</v>
      </c>
      <c r="J3750" s="90">
        <f t="shared" si="117"/>
        <v>0</v>
      </c>
      <c r="K3750" s="297" t="str">
        <f>IFERROR(VLOOKUP(CONCATENATE($A3750,"C"),'05 APU'!$1:$1048576,9,),"")</f>
        <v/>
      </c>
      <c r="L3750" s="297" t="str">
        <f>IFERROR(VLOOKUP(CONCATENATE($A3750,"B"),'05 APU'!$1:$1048576,9,),"")</f>
        <v/>
      </c>
      <c r="M3750" s="297" t="str">
        <f>IFERROR(VLOOKUP(CONCATENATE($A3750,"A"),'05 APU'!$1:$1048576,9,),"")</f>
        <v/>
      </c>
      <c r="N3750" s="86"/>
      <c r="O3750" s="90">
        <f>IFERROR(VLOOKUP(CONCATENATE($A3750,"D"),'05 APU'!$T:$AB,9,),0)</f>
        <v>0</v>
      </c>
      <c r="P3750" s="90">
        <f t="shared" si="118"/>
        <v>0</v>
      </c>
      <c r="Q3750" s="90">
        <f>IFERROR(VLOOKUP(CONCATENATE($A3750,"C"),'05 APU'!$T:$AB,9,),0)</f>
        <v>0</v>
      </c>
      <c r="R3750" s="90">
        <f>IFERROR(VLOOKUP(CONCATENATE($A3750,"B"),'05 APU'!$T:$AB,9,),0)</f>
        <v>0</v>
      </c>
      <c r="S3750" s="90">
        <f>IFERROR(VLOOKUP(CONCATENATE($A3750,"A"),'05 APU'!$T:$AB,9,),0)</f>
        <v>0</v>
      </c>
    </row>
    <row r="3751" spans="1:19" x14ac:dyDescent="0.25">
      <c r="A3751" s="88">
        <v>3741</v>
      </c>
      <c r="B3751" s="347"/>
      <c r="C3751" s="348"/>
      <c r="D3751" s="89" t="str">
        <f>IFERROR(VLOOKUP(CONCATENATE($A3751,"T"),'05 APU'!$1:$1048576,3,),"")</f>
        <v/>
      </c>
      <c r="E3751" s="89" t="str">
        <f>IFERROR(VLOOKUP(CONCATENATE($A3751,"T2"),'05 APU'!$1:$1048576,3,),"")</f>
        <v/>
      </c>
      <c r="F3751" s="89" t="str">
        <f>IFERROR(VLOOKUP(CONCATENATE($A3751,"T3"),'05 APU'!$1:$1048576,3,),"")</f>
        <v/>
      </c>
      <c r="G3751" s="350"/>
      <c r="H3751" s="351"/>
      <c r="I3751" s="90">
        <f>IFERROR((VLOOKUP(CONCATENATE($A3751,"D"),'05 APU'!$1:$1048576,9,)),0)</f>
        <v>0</v>
      </c>
      <c r="J3751" s="90">
        <f t="shared" si="117"/>
        <v>0</v>
      </c>
      <c r="K3751" s="297" t="str">
        <f>IFERROR(VLOOKUP(CONCATENATE($A3751,"C"),'05 APU'!$1:$1048576,9,),"")</f>
        <v/>
      </c>
      <c r="L3751" s="297" t="str">
        <f>IFERROR(VLOOKUP(CONCATENATE($A3751,"B"),'05 APU'!$1:$1048576,9,),"")</f>
        <v/>
      </c>
      <c r="M3751" s="297" t="str">
        <f>IFERROR(VLOOKUP(CONCATENATE($A3751,"A"),'05 APU'!$1:$1048576,9,),"")</f>
        <v/>
      </c>
      <c r="N3751" s="86"/>
      <c r="O3751" s="90">
        <f>IFERROR(VLOOKUP(CONCATENATE($A3751,"D"),'05 APU'!$T:$AB,9,),0)</f>
        <v>0</v>
      </c>
      <c r="P3751" s="90">
        <f t="shared" si="118"/>
        <v>0</v>
      </c>
      <c r="Q3751" s="90">
        <f>IFERROR(VLOOKUP(CONCATENATE($A3751,"C"),'05 APU'!$T:$AB,9,),0)</f>
        <v>0</v>
      </c>
      <c r="R3751" s="90">
        <f>IFERROR(VLOOKUP(CONCATENATE($A3751,"B"),'05 APU'!$T:$AB,9,),0)</f>
        <v>0</v>
      </c>
      <c r="S3751" s="90">
        <f>IFERROR(VLOOKUP(CONCATENATE($A3751,"A"),'05 APU'!$T:$AB,9,),0)</f>
        <v>0</v>
      </c>
    </row>
    <row r="3752" spans="1:19" x14ac:dyDescent="0.25">
      <c r="A3752" s="88">
        <v>3742</v>
      </c>
      <c r="B3752" s="347"/>
      <c r="C3752" s="348"/>
      <c r="D3752" s="89" t="str">
        <f>IFERROR(VLOOKUP(CONCATENATE($A3752,"T"),'05 APU'!$1:$1048576,3,),"")</f>
        <v/>
      </c>
      <c r="E3752" s="89" t="str">
        <f>IFERROR(VLOOKUP(CONCATENATE($A3752,"T2"),'05 APU'!$1:$1048576,3,),"")</f>
        <v/>
      </c>
      <c r="F3752" s="89" t="str">
        <f>IFERROR(VLOOKUP(CONCATENATE($A3752,"T3"),'05 APU'!$1:$1048576,3,),"")</f>
        <v/>
      </c>
      <c r="G3752" s="350"/>
      <c r="H3752" s="351"/>
      <c r="I3752" s="90">
        <f>IFERROR((VLOOKUP(CONCATENATE($A3752,"D"),'05 APU'!$1:$1048576,9,)),0)</f>
        <v>0</v>
      </c>
      <c r="J3752" s="90">
        <f t="shared" si="117"/>
        <v>0</v>
      </c>
      <c r="K3752" s="297" t="str">
        <f>IFERROR(VLOOKUP(CONCATENATE($A3752,"C"),'05 APU'!$1:$1048576,9,),"")</f>
        <v/>
      </c>
      <c r="L3752" s="297" t="str">
        <f>IFERROR(VLOOKUP(CONCATENATE($A3752,"B"),'05 APU'!$1:$1048576,9,),"")</f>
        <v/>
      </c>
      <c r="M3752" s="297" t="str">
        <f>IFERROR(VLOOKUP(CONCATENATE($A3752,"A"),'05 APU'!$1:$1048576,9,),"")</f>
        <v/>
      </c>
      <c r="N3752" s="86"/>
      <c r="O3752" s="90">
        <f>IFERROR(VLOOKUP(CONCATENATE($A3752,"D"),'05 APU'!$T:$AB,9,),0)</f>
        <v>0</v>
      </c>
      <c r="P3752" s="90">
        <f t="shared" si="118"/>
        <v>0</v>
      </c>
      <c r="Q3752" s="90">
        <f>IFERROR(VLOOKUP(CONCATENATE($A3752,"C"),'05 APU'!$T:$AB,9,),0)</f>
        <v>0</v>
      </c>
      <c r="R3752" s="90">
        <f>IFERROR(VLOOKUP(CONCATENATE($A3752,"B"),'05 APU'!$T:$AB,9,),0)</f>
        <v>0</v>
      </c>
      <c r="S3752" s="90">
        <f>IFERROR(VLOOKUP(CONCATENATE($A3752,"A"),'05 APU'!$T:$AB,9,),0)</f>
        <v>0</v>
      </c>
    </row>
    <row r="3753" spans="1:19" x14ac:dyDescent="0.25">
      <c r="A3753" s="88">
        <v>3743</v>
      </c>
      <c r="B3753" s="347"/>
      <c r="C3753" s="348"/>
      <c r="D3753" s="89" t="str">
        <f>IFERROR(VLOOKUP(CONCATENATE($A3753,"T"),'05 APU'!$1:$1048576,3,),"")</f>
        <v/>
      </c>
      <c r="E3753" s="89" t="str">
        <f>IFERROR(VLOOKUP(CONCATENATE($A3753,"T2"),'05 APU'!$1:$1048576,3,),"")</f>
        <v/>
      </c>
      <c r="F3753" s="89" t="str">
        <f>IFERROR(VLOOKUP(CONCATENATE($A3753,"T3"),'05 APU'!$1:$1048576,3,),"")</f>
        <v/>
      </c>
      <c r="G3753" s="350"/>
      <c r="H3753" s="351"/>
      <c r="I3753" s="90">
        <f>IFERROR((VLOOKUP(CONCATENATE($A3753,"D"),'05 APU'!$1:$1048576,9,)),0)</f>
        <v>0</v>
      </c>
      <c r="J3753" s="90">
        <f t="shared" si="117"/>
        <v>0</v>
      </c>
      <c r="K3753" s="297" t="str">
        <f>IFERROR(VLOOKUP(CONCATENATE($A3753,"C"),'05 APU'!$1:$1048576,9,),"")</f>
        <v/>
      </c>
      <c r="L3753" s="297" t="str">
        <f>IFERROR(VLOOKUP(CONCATENATE($A3753,"B"),'05 APU'!$1:$1048576,9,),"")</f>
        <v/>
      </c>
      <c r="M3753" s="297" t="str">
        <f>IFERROR(VLOOKUP(CONCATENATE($A3753,"A"),'05 APU'!$1:$1048576,9,),"")</f>
        <v/>
      </c>
      <c r="N3753" s="86"/>
      <c r="O3753" s="90">
        <f>IFERROR(VLOOKUP(CONCATENATE($A3753,"D"),'05 APU'!$T:$AB,9,),0)</f>
        <v>0</v>
      </c>
      <c r="P3753" s="90">
        <f t="shared" si="118"/>
        <v>0</v>
      </c>
      <c r="Q3753" s="90">
        <f>IFERROR(VLOOKUP(CONCATENATE($A3753,"C"),'05 APU'!$T:$AB,9,),0)</f>
        <v>0</v>
      </c>
      <c r="R3753" s="90">
        <f>IFERROR(VLOOKUP(CONCATENATE($A3753,"B"),'05 APU'!$T:$AB,9,),0)</f>
        <v>0</v>
      </c>
      <c r="S3753" s="90">
        <f>IFERROR(VLOOKUP(CONCATENATE($A3753,"A"),'05 APU'!$T:$AB,9,),0)</f>
        <v>0</v>
      </c>
    </row>
    <row r="3754" spans="1:19" x14ac:dyDescent="0.25">
      <c r="A3754" s="88">
        <v>3744</v>
      </c>
      <c r="B3754" s="347"/>
      <c r="C3754" s="348"/>
      <c r="D3754" s="89" t="str">
        <f>IFERROR(VLOOKUP(CONCATENATE($A3754,"T"),'05 APU'!$1:$1048576,3,),"")</f>
        <v/>
      </c>
      <c r="E3754" s="89" t="str">
        <f>IFERROR(VLOOKUP(CONCATENATE($A3754,"T2"),'05 APU'!$1:$1048576,3,),"")</f>
        <v/>
      </c>
      <c r="F3754" s="89" t="str">
        <f>IFERROR(VLOOKUP(CONCATENATE($A3754,"T3"),'05 APU'!$1:$1048576,3,),"")</f>
        <v/>
      </c>
      <c r="G3754" s="350"/>
      <c r="H3754" s="351"/>
      <c r="I3754" s="90">
        <f>IFERROR((VLOOKUP(CONCATENATE($A3754,"D"),'05 APU'!$1:$1048576,9,)),0)</f>
        <v>0</v>
      </c>
      <c r="J3754" s="90">
        <f t="shared" si="117"/>
        <v>0</v>
      </c>
      <c r="K3754" s="297" t="str">
        <f>IFERROR(VLOOKUP(CONCATENATE($A3754,"C"),'05 APU'!$1:$1048576,9,),"")</f>
        <v/>
      </c>
      <c r="L3754" s="297" t="str">
        <f>IFERROR(VLOOKUP(CONCATENATE($A3754,"B"),'05 APU'!$1:$1048576,9,),"")</f>
        <v/>
      </c>
      <c r="M3754" s="297" t="str">
        <f>IFERROR(VLOOKUP(CONCATENATE($A3754,"A"),'05 APU'!$1:$1048576,9,),"")</f>
        <v/>
      </c>
      <c r="N3754" s="86"/>
      <c r="O3754" s="90">
        <f>IFERROR(VLOOKUP(CONCATENATE($A3754,"D"),'05 APU'!$T:$AB,9,),0)</f>
        <v>0</v>
      </c>
      <c r="P3754" s="90">
        <f t="shared" si="118"/>
        <v>0</v>
      </c>
      <c r="Q3754" s="90">
        <f>IFERROR(VLOOKUP(CONCATENATE($A3754,"C"),'05 APU'!$T:$AB,9,),0)</f>
        <v>0</v>
      </c>
      <c r="R3754" s="90">
        <f>IFERROR(VLOOKUP(CONCATENATE($A3754,"B"),'05 APU'!$T:$AB,9,),0)</f>
        <v>0</v>
      </c>
      <c r="S3754" s="90">
        <f>IFERROR(VLOOKUP(CONCATENATE($A3754,"A"),'05 APU'!$T:$AB,9,),0)</f>
        <v>0</v>
      </c>
    </row>
    <row r="3755" spans="1:19" x14ac:dyDescent="0.25">
      <c r="A3755" s="88">
        <v>3745</v>
      </c>
      <c r="B3755" s="347"/>
      <c r="C3755" s="348"/>
      <c r="D3755" s="89" t="str">
        <f>IFERROR(VLOOKUP(CONCATENATE($A3755,"T"),'05 APU'!$1:$1048576,3,),"")</f>
        <v/>
      </c>
      <c r="E3755" s="89" t="str">
        <f>IFERROR(VLOOKUP(CONCATENATE($A3755,"T2"),'05 APU'!$1:$1048576,3,),"")</f>
        <v/>
      </c>
      <c r="F3755" s="89" t="str">
        <f>IFERROR(VLOOKUP(CONCATENATE($A3755,"T3"),'05 APU'!$1:$1048576,3,),"")</f>
        <v/>
      </c>
      <c r="G3755" s="350"/>
      <c r="H3755" s="351"/>
      <c r="I3755" s="90">
        <f>IFERROR((VLOOKUP(CONCATENATE($A3755,"D"),'05 APU'!$1:$1048576,9,)),0)</f>
        <v>0</v>
      </c>
      <c r="J3755" s="90">
        <f t="shared" si="117"/>
        <v>0</v>
      </c>
      <c r="K3755" s="297" t="str">
        <f>IFERROR(VLOOKUP(CONCATENATE($A3755,"C"),'05 APU'!$1:$1048576,9,),"")</f>
        <v/>
      </c>
      <c r="L3755" s="297" t="str">
        <f>IFERROR(VLOOKUP(CONCATENATE($A3755,"B"),'05 APU'!$1:$1048576,9,),"")</f>
        <v/>
      </c>
      <c r="M3755" s="297" t="str">
        <f>IFERROR(VLOOKUP(CONCATENATE($A3755,"A"),'05 APU'!$1:$1048576,9,),"")</f>
        <v/>
      </c>
      <c r="N3755" s="86"/>
      <c r="O3755" s="90">
        <f>IFERROR(VLOOKUP(CONCATENATE($A3755,"D"),'05 APU'!$T:$AB,9,),0)</f>
        <v>0</v>
      </c>
      <c r="P3755" s="90">
        <f t="shared" si="118"/>
        <v>0</v>
      </c>
      <c r="Q3755" s="90">
        <f>IFERROR(VLOOKUP(CONCATENATE($A3755,"C"),'05 APU'!$T:$AB,9,),0)</f>
        <v>0</v>
      </c>
      <c r="R3755" s="90">
        <f>IFERROR(VLOOKUP(CONCATENATE($A3755,"B"),'05 APU'!$T:$AB,9,),0)</f>
        <v>0</v>
      </c>
      <c r="S3755" s="90">
        <f>IFERROR(VLOOKUP(CONCATENATE($A3755,"A"),'05 APU'!$T:$AB,9,),0)</f>
        <v>0</v>
      </c>
    </row>
    <row r="3756" spans="1:19" x14ac:dyDescent="0.25">
      <c r="A3756" s="88">
        <v>3746</v>
      </c>
      <c r="B3756" s="347"/>
      <c r="C3756" s="348"/>
      <c r="D3756" s="89" t="str">
        <f>IFERROR(VLOOKUP(CONCATENATE($A3756,"T"),'05 APU'!$1:$1048576,3,),"")</f>
        <v/>
      </c>
      <c r="E3756" s="89" t="str">
        <f>IFERROR(VLOOKUP(CONCATENATE($A3756,"T2"),'05 APU'!$1:$1048576,3,),"")</f>
        <v/>
      </c>
      <c r="F3756" s="89" t="str">
        <f>IFERROR(VLOOKUP(CONCATENATE($A3756,"T3"),'05 APU'!$1:$1048576,3,),"")</f>
        <v/>
      </c>
      <c r="G3756" s="350"/>
      <c r="H3756" s="351"/>
      <c r="I3756" s="90">
        <f>IFERROR((VLOOKUP(CONCATENATE($A3756,"D"),'05 APU'!$1:$1048576,9,)),0)</f>
        <v>0</v>
      </c>
      <c r="J3756" s="90">
        <f t="shared" si="117"/>
        <v>0</v>
      </c>
      <c r="K3756" s="297" t="str">
        <f>IFERROR(VLOOKUP(CONCATENATE($A3756,"C"),'05 APU'!$1:$1048576,9,),"")</f>
        <v/>
      </c>
      <c r="L3756" s="297" t="str">
        <f>IFERROR(VLOOKUP(CONCATENATE($A3756,"B"),'05 APU'!$1:$1048576,9,),"")</f>
        <v/>
      </c>
      <c r="M3756" s="297" t="str">
        <f>IFERROR(VLOOKUP(CONCATENATE($A3756,"A"),'05 APU'!$1:$1048576,9,),"")</f>
        <v/>
      </c>
      <c r="N3756" s="86"/>
      <c r="O3756" s="90">
        <f>IFERROR(VLOOKUP(CONCATENATE($A3756,"D"),'05 APU'!$T:$AB,9,),0)</f>
        <v>0</v>
      </c>
      <c r="P3756" s="90">
        <f t="shared" si="118"/>
        <v>0</v>
      </c>
      <c r="Q3756" s="90">
        <f>IFERROR(VLOOKUP(CONCATENATE($A3756,"C"),'05 APU'!$T:$AB,9,),0)</f>
        <v>0</v>
      </c>
      <c r="R3756" s="90">
        <f>IFERROR(VLOOKUP(CONCATENATE($A3756,"B"),'05 APU'!$T:$AB,9,),0)</f>
        <v>0</v>
      </c>
      <c r="S3756" s="90">
        <f>IFERROR(VLOOKUP(CONCATENATE($A3756,"A"),'05 APU'!$T:$AB,9,),0)</f>
        <v>0</v>
      </c>
    </row>
    <row r="3757" spans="1:19" x14ac:dyDescent="0.25">
      <c r="A3757" s="88">
        <v>3747</v>
      </c>
      <c r="B3757" s="347"/>
      <c r="C3757" s="348"/>
      <c r="D3757" s="89" t="str">
        <f>IFERROR(VLOOKUP(CONCATENATE($A3757,"T"),'05 APU'!$1:$1048576,3,),"")</f>
        <v/>
      </c>
      <c r="E3757" s="89" t="str">
        <f>IFERROR(VLOOKUP(CONCATENATE($A3757,"T2"),'05 APU'!$1:$1048576,3,),"")</f>
        <v/>
      </c>
      <c r="F3757" s="89" t="str">
        <f>IFERROR(VLOOKUP(CONCATENATE($A3757,"T3"),'05 APU'!$1:$1048576,3,),"")</f>
        <v/>
      </c>
      <c r="G3757" s="350"/>
      <c r="H3757" s="351"/>
      <c r="I3757" s="90">
        <f>IFERROR((VLOOKUP(CONCATENATE($A3757,"D"),'05 APU'!$1:$1048576,9,)),0)</f>
        <v>0</v>
      </c>
      <c r="J3757" s="90">
        <f t="shared" si="117"/>
        <v>0</v>
      </c>
      <c r="K3757" s="297" t="str">
        <f>IFERROR(VLOOKUP(CONCATENATE($A3757,"C"),'05 APU'!$1:$1048576,9,),"")</f>
        <v/>
      </c>
      <c r="L3757" s="297" t="str">
        <f>IFERROR(VLOOKUP(CONCATENATE($A3757,"B"),'05 APU'!$1:$1048576,9,),"")</f>
        <v/>
      </c>
      <c r="M3757" s="297" t="str">
        <f>IFERROR(VLOOKUP(CONCATENATE($A3757,"A"),'05 APU'!$1:$1048576,9,),"")</f>
        <v/>
      </c>
      <c r="N3757" s="86"/>
      <c r="O3757" s="90">
        <f>IFERROR(VLOOKUP(CONCATENATE($A3757,"D"),'05 APU'!$T:$AB,9,),0)</f>
        <v>0</v>
      </c>
      <c r="P3757" s="90">
        <f t="shared" si="118"/>
        <v>0</v>
      </c>
      <c r="Q3757" s="90">
        <f>IFERROR(VLOOKUP(CONCATENATE($A3757,"C"),'05 APU'!$T:$AB,9,),0)</f>
        <v>0</v>
      </c>
      <c r="R3757" s="90">
        <f>IFERROR(VLOOKUP(CONCATENATE($A3757,"B"),'05 APU'!$T:$AB,9,),0)</f>
        <v>0</v>
      </c>
      <c r="S3757" s="90">
        <f>IFERROR(VLOOKUP(CONCATENATE($A3757,"A"),'05 APU'!$T:$AB,9,),0)</f>
        <v>0</v>
      </c>
    </row>
    <row r="3758" spans="1:19" x14ac:dyDescent="0.25">
      <c r="A3758" s="88">
        <v>3748</v>
      </c>
      <c r="B3758" s="347"/>
      <c r="C3758" s="348"/>
      <c r="D3758" s="89" t="str">
        <f>IFERROR(VLOOKUP(CONCATENATE($A3758,"T"),'05 APU'!$1:$1048576,3,),"")</f>
        <v/>
      </c>
      <c r="E3758" s="89" t="str">
        <f>IFERROR(VLOOKUP(CONCATENATE($A3758,"T2"),'05 APU'!$1:$1048576,3,),"")</f>
        <v/>
      </c>
      <c r="F3758" s="89" t="str">
        <f>IFERROR(VLOOKUP(CONCATENATE($A3758,"T3"),'05 APU'!$1:$1048576,3,),"")</f>
        <v/>
      </c>
      <c r="G3758" s="350"/>
      <c r="H3758" s="351"/>
      <c r="I3758" s="90">
        <f>IFERROR((VLOOKUP(CONCATENATE($A3758,"D"),'05 APU'!$1:$1048576,9,)),0)</f>
        <v>0</v>
      </c>
      <c r="J3758" s="90">
        <f t="shared" si="117"/>
        <v>0</v>
      </c>
      <c r="K3758" s="297" t="str">
        <f>IFERROR(VLOOKUP(CONCATENATE($A3758,"C"),'05 APU'!$1:$1048576,9,),"")</f>
        <v/>
      </c>
      <c r="L3758" s="297" t="str">
        <f>IFERROR(VLOOKUP(CONCATENATE($A3758,"B"),'05 APU'!$1:$1048576,9,),"")</f>
        <v/>
      </c>
      <c r="M3758" s="297" t="str">
        <f>IFERROR(VLOOKUP(CONCATENATE($A3758,"A"),'05 APU'!$1:$1048576,9,),"")</f>
        <v/>
      </c>
      <c r="N3758" s="86"/>
      <c r="O3758" s="90">
        <f>IFERROR(VLOOKUP(CONCATENATE($A3758,"D"),'05 APU'!$T:$AB,9,),0)</f>
        <v>0</v>
      </c>
      <c r="P3758" s="90">
        <f t="shared" si="118"/>
        <v>0</v>
      </c>
      <c r="Q3758" s="90">
        <f>IFERROR(VLOOKUP(CONCATENATE($A3758,"C"),'05 APU'!$T:$AB,9,),0)</f>
        <v>0</v>
      </c>
      <c r="R3758" s="90">
        <f>IFERROR(VLOOKUP(CONCATENATE($A3758,"B"),'05 APU'!$T:$AB,9,),0)</f>
        <v>0</v>
      </c>
      <c r="S3758" s="90">
        <f>IFERROR(VLOOKUP(CONCATENATE($A3758,"A"),'05 APU'!$T:$AB,9,),0)</f>
        <v>0</v>
      </c>
    </row>
    <row r="3759" spans="1:19" x14ac:dyDescent="0.25">
      <c r="A3759" s="88">
        <v>3749</v>
      </c>
      <c r="B3759" s="347"/>
      <c r="C3759" s="348"/>
      <c r="D3759" s="89" t="str">
        <f>IFERROR(VLOOKUP(CONCATENATE($A3759,"T"),'05 APU'!$1:$1048576,3,),"")</f>
        <v/>
      </c>
      <c r="E3759" s="89" t="str">
        <f>IFERROR(VLOOKUP(CONCATENATE($A3759,"T2"),'05 APU'!$1:$1048576,3,),"")</f>
        <v/>
      </c>
      <c r="F3759" s="89" t="str">
        <f>IFERROR(VLOOKUP(CONCATENATE($A3759,"T3"),'05 APU'!$1:$1048576,3,),"")</f>
        <v/>
      </c>
      <c r="G3759" s="350"/>
      <c r="H3759" s="351"/>
      <c r="I3759" s="90">
        <f>IFERROR((VLOOKUP(CONCATENATE($A3759,"D"),'05 APU'!$1:$1048576,9,)),0)</f>
        <v>0</v>
      </c>
      <c r="J3759" s="90">
        <f t="shared" si="117"/>
        <v>0</v>
      </c>
      <c r="K3759" s="297" t="str">
        <f>IFERROR(VLOOKUP(CONCATENATE($A3759,"C"),'05 APU'!$1:$1048576,9,),"")</f>
        <v/>
      </c>
      <c r="L3759" s="297" t="str">
        <f>IFERROR(VLOOKUP(CONCATENATE($A3759,"B"),'05 APU'!$1:$1048576,9,),"")</f>
        <v/>
      </c>
      <c r="M3759" s="297" t="str">
        <f>IFERROR(VLOOKUP(CONCATENATE($A3759,"A"),'05 APU'!$1:$1048576,9,),"")</f>
        <v/>
      </c>
      <c r="N3759" s="86"/>
      <c r="O3759" s="90">
        <f>IFERROR(VLOOKUP(CONCATENATE($A3759,"D"),'05 APU'!$T:$AB,9,),0)</f>
        <v>0</v>
      </c>
      <c r="P3759" s="90">
        <f t="shared" si="118"/>
        <v>0</v>
      </c>
      <c r="Q3759" s="90">
        <f>IFERROR(VLOOKUP(CONCATENATE($A3759,"C"),'05 APU'!$T:$AB,9,),0)</f>
        <v>0</v>
      </c>
      <c r="R3759" s="90">
        <f>IFERROR(VLOOKUP(CONCATENATE($A3759,"B"),'05 APU'!$T:$AB,9,),0)</f>
        <v>0</v>
      </c>
      <c r="S3759" s="90">
        <f>IFERROR(VLOOKUP(CONCATENATE($A3759,"A"),'05 APU'!$T:$AB,9,),0)</f>
        <v>0</v>
      </c>
    </row>
    <row r="3760" spans="1:19" x14ac:dyDescent="0.25">
      <c r="A3760" s="88">
        <v>3750</v>
      </c>
      <c r="B3760" s="347"/>
      <c r="C3760" s="348"/>
      <c r="D3760" s="89" t="str">
        <f>IFERROR(VLOOKUP(CONCATENATE($A3760,"T"),'05 APU'!$1:$1048576,3,),"")</f>
        <v/>
      </c>
      <c r="E3760" s="89" t="str">
        <f>IFERROR(VLOOKUP(CONCATENATE($A3760,"T2"),'05 APU'!$1:$1048576,3,),"")</f>
        <v/>
      </c>
      <c r="F3760" s="89" t="str">
        <f>IFERROR(VLOOKUP(CONCATENATE($A3760,"T3"),'05 APU'!$1:$1048576,3,),"")</f>
        <v/>
      </c>
      <c r="G3760" s="350"/>
      <c r="H3760" s="351"/>
      <c r="I3760" s="90">
        <f>IFERROR((VLOOKUP(CONCATENATE($A3760,"D"),'05 APU'!$1:$1048576,9,)),0)</f>
        <v>0</v>
      </c>
      <c r="J3760" s="90">
        <f t="shared" si="117"/>
        <v>0</v>
      </c>
      <c r="K3760" s="297" t="str">
        <f>IFERROR(VLOOKUP(CONCATENATE($A3760,"C"),'05 APU'!$1:$1048576,9,),"")</f>
        <v/>
      </c>
      <c r="L3760" s="297" t="str">
        <f>IFERROR(VLOOKUP(CONCATENATE($A3760,"B"),'05 APU'!$1:$1048576,9,),"")</f>
        <v/>
      </c>
      <c r="M3760" s="297" t="str">
        <f>IFERROR(VLOOKUP(CONCATENATE($A3760,"A"),'05 APU'!$1:$1048576,9,),"")</f>
        <v/>
      </c>
      <c r="N3760" s="86"/>
      <c r="O3760" s="90">
        <f>IFERROR(VLOOKUP(CONCATENATE($A3760,"D"),'05 APU'!$T:$AB,9,),0)</f>
        <v>0</v>
      </c>
      <c r="P3760" s="90">
        <f t="shared" si="118"/>
        <v>0</v>
      </c>
      <c r="Q3760" s="90">
        <f>IFERROR(VLOOKUP(CONCATENATE($A3760,"C"),'05 APU'!$T:$AB,9,),0)</f>
        <v>0</v>
      </c>
      <c r="R3760" s="90">
        <f>IFERROR(VLOOKUP(CONCATENATE($A3760,"B"),'05 APU'!$T:$AB,9,),0)</f>
        <v>0</v>
      </c>
      <c r="S3760" s="90">
        <f>IFERROR(VLOOKUP(CONCATENATE($A3760,"A"),'05 APU'!$T:$AB,9,),0)</f>
        <v>0</v>
      </c>
    </row>
    <row r="3761" spans="1:19" x14ac:dyDescent="0.25">
      <c r="A3761" s="88">
        <v>3751</v>
      </c>
      <c r="B3761" s="347"/>
      <c r="C3761" s="348"/>
      <c r="D3761" s="89" t="str">
        <f>IFERROR(VLOOKUP(CONCATENATE($A3761,"T"),'05 APU'!$1:$1048576,3,),"")</f>
        <v/>
      </c>
      <c r="E3761" s="89" t="str">
        <f>IFERROR(VLOOKUP(CONCATENATE($A3761,"T2"),'05 APU'!$1:$1048576,3,),"")</f>
        <v/>
      </c>
      <c r="F3761" s="89" t="str">
        <f>IFERROR(VLOOKUP(CONCATENATE($A3761,"T3"),'05 APU'!$1:$1048576,3,),"")</f>
        <v/>
      </c>
      <c r="G3761" s="350"/>
      <c r="H3761" s="351"/>
      <c r="I3761" s="90">
        <f>IFERROR((VLOOKUP(CONCATENATE($A3761,"D"),'05 APU'!$1:$1048576,9,)),0)</f>
        <v>0</v>
      </c>
      <c r="J3761" s="90">
        <f t="shared" si="117"/>
        <v>0</v>
      </c>
      <c r="K3761" s="297" t="str">
        <f>IFERROR(VLOOKUP(CONCATENATE($A3761,"C"),'05 APU'!$1:$1048576,9,),"")</f>
        <v/>
      </c>
      <c r="L3761" s="297" t="str">
        <f>IFERROR(VLOOKUP(CONCATENATE($A3761,"B"),'05 APU'!$1:$1048576,9,),"")</f>
        <v/>
      </c>
      <c r="M3761" s="297" t="str">
        <f>IFERROR(VLOOKUP(CONCATENATE($A3761,"A"),'05 APU'!$1:$1048576,9,),"")</f>
        <v/>
      </c>
      <c r="N3761" s="86"/>
      <c r="O3761" s="90">
        <f>IFERROR(VLOOKUP(CONCATENATE($A3761,"D"),'05 APU'!$T:$AB,9,),0)</f>
        <v>0</v>
      </c>
      <c r="P3761" s="90">
        <f t="shared" si="118"/>
        <v>0</v>
      </c>
      <c r="Q3761" s="90">
        <f>IFERROR(VLOOKUP(CONCATENATE($A3761,"C"),'05 APU'!$T:$AB,9,),0)</f>
        <v>0</v>
      </c>
      <c r="R3761" s="90">
        <f>IFERROR(VLOOKUP(CONCATENATE($A3761,"B"),'05 APU'!$T:$AB,9,),0)</f>
        <v>0</v>
      </c>
      <c r="S3761" s="90">
        <f>IFERROR(VLOOKUP(CONCATENATE($A3761,"A"),'05 APU'!$T:$AB,9,),0)</f>
        <v>0</v>
      </c>
    </row>
    <row r="3762" spans="1:19" x14ac:dyDescent="0.25">
      <c r="A3762" s="88">
        <v>3752</v>
      </c>
      <c r="B3762" s="347"/>
      <c r="C3762" s="348"/>
      <c r="D3762" s="89" t="str">
        <f>IFERROR(VLOOKUP(CONCATENATE($A3762,"T"),'05 APU'!$1:$1048576,3,),"")</f>
        <v/>
      </c>
      <c r="E3762" s="89" t="str">
        <f>IFERROR(VLOOKUP(CONCATENATE($A3762,"T2"),'05 APU'!$1:$1048576,3,),"")</f>
        <v/>
      </c>
      <c r="F3762" s="89" t="str">
        <f>IFERROR(VLOOKUP(CONCATENATE($A3762,"T3"),'05 APU'!$1:$1048576,3,),"")</f>
        <v/>
      </c>
      <c r="G3762" s="350"/>
      <c r="H3762" s="351"/>
      <c r="I3762" s="90">
        <f>IFERROR((VLOOKUP(CONCATENATE($A3762,"D"),'05 APU'!$1:$1048576,9,)),0)</f>
        <v>0</v>
      </c>
      <c r="J3762" s="90">
        <f t="shared" si="117"/>
        <v>0</v>
      </c>
      <c r="K3762" s="297" t="str">
        <f>IFERROR(VLOOKUP(CONCATENATE($A3762,"C"),'05 APU'!$1:$1048576,9,),"")</f>
        <v/>
      </c>
      <c r="L3762" s="297" t="str">
        <f>IFERROR(VLOOKUP(CONCATENATE($A3762,"B"),'05 APU'!$1:$1048576,9,),"")</f>
        <v/>
      </c>
      <c r="M3762" s="297" t="str">
        <f>IFERROR(VLOOKUP(CONCATENATE($A3762,"A"),'05 APU'!$1:$1048576,9,),"")</f>
        <v/>
      </c>
      <c r="N3762" s="86"/>
      <c r="O3762" s="90">
        <f>IFERROR(VLOOKUP(CONCATENATE($A3762,"D"),'05 APU'!$T:$AB,9,),0)</f>
        <v>0</v>
      </c>
      <c r="P3762" s="90">
        <f t="shared" si="118"/>
        <v>0</v>
      </c>
      <c r="Q3762" s="90">
        <f>IFERROR(VLOOKUP(CONCATENATE($A3762,"C"),'05 APU'!$T:$AB,9,),0)</f>
        <v>0</v>
      </c>
      <c r="R3762" s="90">
        <f>IFERROR(VLOOKUP(CONCATENATE($A3762,"B"),'05 APU'!$T:$AB,9,),0)</f>
        <v>0</v>
      </c>
      <c r="S3762" s="90">
        <f>IFERROR(VLOOKUP(CONCATENATE($A3762,"A"),'05 APU'!$T:$AB,9,),0)</f>
        <v>0</v>
      </c>
    </row>
    <row r="3763" spans="1:19" x14ac:dyDescent="0.25">
      <c r="A3763" s="88">
        <v>3753</v>
      </c>
      <c r="B3763" s="347"/>
      <c r="C3763" s="348"/>
      <c r="D3763" s="89" t="str">
        <f>IFERROR(VLOOKUP(CONCATENATE($A3763,"T"),'05 APU'!$1:$1048576,3,),"")</f>
        <v/>
      </c>
      <c r="E3763" s="89" t="str">
        <f>IFERROR(VLOOKUP(CONCATENATE($A3763,"T2"),'05 APU'!$1:$1048576,3,),"")</f>
        <v/>
      </c>
      <c r="F3763" s="89" t="str">
        <f>IFERROR(VLOOKUP(CONCATENATE($A3763,"T3"),'05 APU'!$1:$1048576,3,),"")</f>
        <v/>
      </c>
      <c r="G3763" s="350"/>
      <c r="H3763" s="351"/>
      <c r="I3763" s="90">
        <f>IFERROR((VLOOKUP(CONCATENATE($A3763,"D"),'05 APU'!$1:$1048576,9,)),0)</f>
        <v>0</v>
      </c>
      <c r="J3763" s="90">
        <f t="shared" ref="J3763:J3826" si="119">IFERROR(I3763*H3763,0)</f>
        <v>0</v>
      </c>
      <c r="K3763" s="297" t="str">
        <f>IFERROR(VLOOKUP(CONCATENATE($A3763,"C"),'05 APU'!$1:$1048576,9,),"")</f>
        <v/>
      </c>
      <c r="L3763" s="297" t="str">
        <f>IFERROR(VLOOKUP(CONCATENATE($A3763,"B"),'05 APU'!$1:$1048576,9,),"")</f>
        <v/>
      </c>
      <c r="M3763" s="297" t="str">
        <f>IFERROR(VLOOKUP(CONCATENATE($A3763,"A"),'05 APU'!$1:$1048576,9,),"")</f>
        <v/>
      </c>
      <c r="N3763" s="86"/>
      <c r="O3763" s="90">
        <f>IFERROR(VLOOKUP(CONCATENATE($A3763,"D"),'05 APU'!$T:$AB,9,),0)</f>
        <v>0</v>
      </c>
      <c r="P3763" s="90">
        <f t="shared" si="118"/>
        <v>0</v>
      </c>
      <c r="Q3763" s="90">
        <f>IFERROR(VLOOKUP(CONCATENATE($A3763,"C"),'05 APU'!$T:$AB,9,),0)</f>
        <v>0</v>
      </c>
      <c r="R3763" s="90">
        <f>IFERROR(VLOOKUP(CONCATENATE($A3763,"B"),'05 APU'!$T:$AB,9,),0)</f>
        <v>0</v>
      </c>
      <c r="S3763" s="90">
        <f>IFERROR(VLOOKUP(CONCATENATE($A3763,"A"),'05 APU'!$T:$AB,9,),0)</f>
        <v>0</v>
      </c>
    </row>
    <row r="3764" spans="1:19" x14ac:dyDescent="0.25">
      <c r="A3764" s="88">
        <v>3754</v>
      </c>
      <c r="B3764" s="347"/>
      <c r="C3764" s="348"/>
      <c r="D3764" s="89" t="str">
        <f>IFERROR(VLOOKUP(CONCATENATE($A3764,"T"),'05 APU'!$1:$1048576,3,),"")</f>
        <v/>
      </c>
      <c r="E3764" s="89" t="str">
        <f>IFERROR(VLOOKUP(CONCATENATE($A3764,"T2"),'05 APU'!$1:$1048576,3,),"")</f>
        <v/>
      </c>
      <c r="F3764" s="89" t="str">
        <f>IFERROR(VLOOKUP(CONCATENATE($A3764,"T3"),'05 APU'!$1:$1048576,3,),"")</f>
        <v/>
      </c>
      <c r="G3764" s="350"/>
      <c r="H3764" s="351"/>
      <c r="I3764" s="90">
        <f>IFERROR((VLOOKUP(CONCATENATE($A3764,"D"),'05 APU'!$1:$1048576,9,)),0)</f>
        <v>0</v>
      </c>
      <c r="J3764" s="90">
        <f t="shared" si="119"/>
        <v>0</v>
      </c>
      <c r="K3764" s="297" t="str">
        <f>IFERROR(VLOOKUP(CONCATENATE($A3764,"C"),'05 APU'!$1:$1048576,9,),"")</f>
        <v/>
      </c>
      <c r="L3764" s="297" t="str">
        <f>IFERROR(VLOOKUP(CONCATENATE($A3764,"B"),'05 APU'!$1:$1048576,9,),"")</f>
        <v/>
      </c>
      <c r="M3764" s="297" t="str">
        <f>IFERROR(VLOOKUP(CONCATENATE($A3764,"A"),'05 APU'!$1:$1048576,9,),"")</f>
        <v/>
      </c>
      <c r="N3764" s="86"/>
      <c r="O3764" s="90">
        <f>IFERROR(VLOOKUP(CONCATENATE($A3764,"D"),'05 APU'!$T:$AB,9,),0)</f>
        <v>0</v>
      </c>
      <c r="P3764" s="90">
        <f t="shared" si="118"/>
        <v>0</v>
      </c>
      <c r="Q3764" s="90">
        <f>IFERROR(VLOOKUP(CONCATENATE($A3764,"C"),'05 APU'!$T:$AB,9,),0)</f>
        <v>0</v>
      </c>
      <c r="R3764" s="90">
        <f>IFERROR(VLOOKUP(CONCATENATE($A3764,"B"),'05 APU'!$T:$AB,9,),0)</f>
        <v>0</v>
      </c>
      <c r="S3764" s="90">
        <f>IFERROR(VLOOKUP(CONCATENATE($A3764,"A"),'05 APU'!$T:$AB,9,),0)</f>
        <v>0</v>
      </c>
    </row>
    <row r="3765" spans="1:19" x14ac:dyDescent="0.25">
      <c r="A3765" s="88">
        <v>3755</v>
      </c>
      <c r="B3765" s="347"/>
      <c r="C3765" s="348"/>
      <c r="D3765" s="89" t="str">
        <f>IFERROR(VLOOKUP(CONCATENATE($A3765,"T"),'05 APU'!$1:$1048576,3,),"")</f>
        <v/>
      </c>
      <c r="E3765" s="89" t="str">
        <f>IFERROR(VLOOKUP(CONCATENATE($A3765,"T2"),'05 APU'!$1:$1048576,3,),"")</f>
        <v/>
      </c>
      <c r="F3765" s="89" t="str">
        <f>IFERROR(VLOOKUP(CONCATENATE($A3765,"T3"),'05 APU'!$1:$1048576,3,),"")</f>
        <v/>
      </c>
      <c r="G3765" s="350"/>
      <c r="H3765" s="351"/>
      <c r="I3765" s="90">
        <f>IFERROR((VLOOKUP(CONCATENATE($A3765,"D"),'05 APU'!$1:$1048576,9,)),0)</f>
        <v>0</v>
      </c>
      <c r="J3765" s="90">
        <f t="shared" si="119"/>
        <v>0</v>
      </c>
      <c r="K3765" s="297" t="str">
        <f>IFERROR(VLOOKUP(CONCATENATE($A3765,"C"),'05 APU'!$1:$1048576,9,),"")</f>
        <v/>
      </c>
      <c r="L3765" s="297" t="str">
        <f>IFERROR(VLOOKUP(CONCATENATE($A3765,"B"),'05 APU'!$1:$1048576,9,),"")</f>
        <v/>
      </c>
      <c r="M3765" s="297" t="str">
        <f>IFERROR(VLOOKUP(CONCATENATE($A3765,"A"),'05 APU'!$1:$1048576,9,),"")</f>
        <v/>
      </c>
      <c r="N3765" s="86"/>
      <c r="O3765" s="90">
        <f>IFERROR(VLOOKUP(CONCATENATE($A3765,"D"),'05 APU'!$T:$AB,9,),0)</f>
        <v>0</v>
      </c>
      <c r="P3765" s="90">
        <f t="shared" si="118"/>
        <v>0</v>
      </c>
      <c r="Q3765" s="90">
        <f>IFERROR(VLOOKUP(CONCATENATE($A3765,"C"),'05 APU'!$T:$AB,9,),0)</f>
        <v>0</v>
      </c>
      <c r="R3765" s="90">
        <f>IFERROR(VLOOKUP(CONCATENATE($A3765,"B"),'05 APU'!$T:$AB,9,),0)</f>
        <v>0</v>
      </c>
      <c r="S3765" s="90">
        <f>IFERROR(VLOOKUP(CONCATENATE($A3765,"A"),'05 APU'!$T:$AB,9,),0)</f>
        <v>0</v>
      </c>
    </row>
    <row r="3766" spans="1:19" x14ac:dyDescent="0.25">
      <c r="A3766" s="88">
        <v>3756</v>
      </c>
      <c r="B3766" s="347"/>
      <c r="C3766" s="348"/>
      <c r="D3766" s="89" t="str">
        <f>IFERROR(VLOOKUP(CONCATENATE($A3766,"T"),'05 APU'!$1:$1048576,3,),"")</f>
        <v/>
      </c>
      <c r="E3766" s="89" t="str">
        <f>IFERROR(VLOOKUP(CONCATENATE($A3766,"T2"),'05 APU'!$1:$1048576,3,),"")</f>
        <v/>
      </c>
      <c r="F3766" s="89" t="str">
        <f>IFERROR(VLOOKUP(CONCATENATE($A3766,"T3"),'05 APU'!$1:$1048576,3,),"")</f>
        <v/>
      </c>
      <c r="G3766" s="350"/>
      <c r="H3766" s="351"/>
      <c r="I3766" s="90">
        <f>IFERROR((VLOOKUP(CONCATENATE($A3766,"D"),'05 APU'!$1:$1048576,9,)),0)</f>
        <v>0</v>
      </c>
      <c r="J3766" s="90">
        <f t="shared" si="119"/>
        <v>0</v>
      </c>
      <c r="K3766" s="297" t="str">
        <f>IFERROR(VLOOKUP(CONCATENATE($A3766,"C"),'05 APU'!$1:$1048576,9,),"")</f>
        <v/>
      </c>
      <c r="L3766" s="297" t="str">
        <f>IFERROR(VLOOKUP(CONCATENATE($A3766,"B"),'05 APU'!$1:$1048576,9,),"")</f>
        <v/>
      </c>
      <c r="M3766" s="297" t="str">
        <f>IFERROR(VLOOKUP(CONCATENATE($A3766,"A"),'05 APU'!$1:$1048576,9,),"")</f>
        <v/>
      </c>
      <c r="N3766" s="86"/>
      <c r="O3766" s="90">
        <f>IFERROR(VLOOKUP(CONCATENATE($A3766,"D"),'05 APU'!$T:$AB,9,),0)</f>
        <v>0</v>
      </c>
      <c r="P3766" s="90">
        <f t="shared" si="118"/>
        <v>0</v>
      </c>
      <c r="Q3766" s="90">
        <f>IFERROR(VLOOKUP(CONCATENATE($A3766,"C"),'05 APU'!$T:$AB,9,),0)</f>
        <v>0</v>
      </c>
      <c r="R3766" s="90">
        <f>IFERROR(VLOOKUP(CONCATENATE($A3766,"B"),'05 APU'!$T:$AB,9,),0)</f>
        <v>0</v>
      </c>
      <c r="S3766" s="90">
        <f>IFERROR(VLOOKUP(CONCATENATE($A3766,"A"),'05 APU'!$T:$AB,9,),0)</f>
        <v>0</v>
      </c>
    </row>
    <row r="3767" spans="1:19" x14ac:dyDescent="0.25">
      <c r="A3767" s="88">
        <v>3757</v>
      </c>
      <c r="B3767" s="347"/>
      <c r="C3767" s="348"/>
      <c r="D3767" s="89" t="str">
        <f>IFERROR(VLOOKUP(CONCATENATE($A3767,"T"),'05 APU'!$1:$1048576,3,),"")</f>
        <v/>
      </c>
      <c r="E3767" s="89" t="str">
        <f>IFERROR(VLOOKUP(CONCATENATE($A3767,"T2"),'05 APU'!$1:$1048576,3,),"")</f>
        <v/>
      </c>
      <c r="F3767" s="89" t="str">
        <f>IFERROR(VLOOKUP(CONCATENATE($A3767,"T3"),'05 APU'!$1:$1048576,3,),"")</f>
        <v/>
      </c>
      <c r="G3767" s="350"/>
      <c r="H3767" s="351"/>
      <c r="I3767" s="90">
        <f>IFERROR((VLOOKUP(CONCATENATE($A3767,"D"),'05 APU'!$1:$1048576,9,)),0)</f>
        <v>0</v>
      </c>
      <c r="J3767" s="90">
        <f t="shared" si="119"/>
        <v>0</v>
      </c>
      <c r="K3767" s="297" t="str">
        <f>IFERROR(VLOOKUP(CONCATENATE($A3767,"C"),'05 APU'!$1:$1048576,9,),"")</f>
        <v/>
      </c>
      <c r="L3767" s="297" t="str">
        <f>IFERROR(VLOOKUP(CONCATENATE($A3767,"B"),'05 APU'!$1:$1048576,9,),"")</f>
        <v/>
      </c>
      <c r="M3767" s="297" t="str">
        <f>IFERROR(VLOOKUP(CONCATENATE($A3767,"A"),'05 APU'!$1:$1048576,9,),"")</f>
        <v/>
      </c>
      <c r="N3767" s="86"/>
      <c r="O3767" s="90">
        <f>IFERROR(VLOOKUP(CONCATENATE($A3767,"D"),'05 APU'!$T:$AB,9,),0)</f>
        <v>0</v>
      </c>
      <c r="P3767" s="90">
        <f t="shared" si="118"/>
        <v>0</v>
      </c>
      <c r="Q3767" s="90">
        <f>IFERROR(VLOOKUP(CONCATENATE($A3767,"C"),'05 APU'!$T:$AB,9,),0)</f>
        <v>0</v>
      </c>
      <c r="R3767" s="90">
        <f>IFERROR(VLOOKUP(CONCATENATE($A3767,"B"),'05 APU'!$T:$AB,9,),0)</f>
        <v>0</v>
      </c>
      <c r="S3767" s="90">
        <f>IFERROR(VLOOKUP(CONCATENATE($A3767,"A"),'05 APU'!$T:$AB,9,),0)</f>
        <v>0</v>
      </c>
    </row>
    <row r="3768" spans="1:19" x14ac:dyDescent="0.25">
      <c r="A3768" s="88">
        <v>3758</v>
      </c>
      <c r="B3768" s="347"/>
      <c r="C3768" s="348"/>
      <c r="D3768" s="89" t="str">
        <f>IFERROR(VLOOKUP(CONCATENATE($A3768,"T"),'05 APU'!$1:$1048576,3,),"")</f>
        <v/>
      </c>
      <c r="E3768" s="89" t="str">
        <f>IFERROR(VLOOKUP(CONCATENATE($A3768,"T2"),'05 APU'!$1:$1048576,3,),"")</f>
        <v/>
      </c>
      <c r="F3768" s="89" t="str">
        <f>IFERROR(VLOOKUP(CONCATENATE($A3768,"T3"),'05 APU'!$1:$1048576,3,),"")</f>
        <v/>
      </c>
      <c r="G3768" s="350"/>
      <c r="H3768" s="351"/>
      <c r="I3768" s="90">
        <f>IFERROR((VLOOKUP(CONCATENATE($A3768,"D"),'05 APU'!$1:$1048576,9,)),0)</f>
        <v>0</v>
      </c>
      <c r="J3768" s="90">
        <f t="shared" si="119"/>
        <v>0</v>
      </c>
      <c r="K3768" s="297" t="str">
        <f>IFERROR(VLOOKUP(CONCATENATE($A3768,"C"),'05 APU'!$1:$1048576,9,),"")</f>
        <v/>
      </c>
      <c r="L3768" s="297" t="str">
        <f>IFERROR(VLOOKUP(CONCATENATE($A3768,"B"),'05 APU'!$1:$1048576,9,),"")</f>
        <v/>
      </c>
      <c r="M3768" s="297" t="str">
        <f>IFERROR(VLOOKUP(CONCATENATE($A3768,"A"),'05 APU'!$1:$1048576,9,),"")</f>
        <v/>
      </c>
      <c r="N3768" s="86"/>
      <c r="O3768" s="90">
        <f>IFERROR(VLOOKUP(CONCATENATE($A3768,"D"),'05 APU'!$T:$AB,9,),0)</f>
        <v>0</v>
      </c>
      <c r="P3768" s="90">
        <f t="shared" si="118"/>
        <v>0</v>
      </c>
      <c r="Q3768" s="90">
        <f>IFERROR(VLOOKUP(CONCATENATE($A3768,"C"),'05 APU'!$T:$AB,9,),0)</f>
        <v>0</v>
      </c>
      <c r="R3768" s="90">
        <f>IFERROR(VLOOKUP(CONCATENATE($A3768,"B"),'05 APU'!$T:$AB,9,),0)</f>
        <v>0</v>
      </c>
      <c r="S3768" s="90">
        <f>IFERROR(VLOOKUP(CONCATENATE($A3768,"A"),'05 APU'!$T:$AB,9,),0)</f>
        <v>0</v>
      </c>
    </row>
    <row r="3769" spans="1:19" x14ac:dyDescent="0.25">
      <c r="A3769" s="88">
        <v>3759</v>
      </c>
      <c r="B3769" s="347"/>
      <c r="C3769" s="348"/>
      <c r="D3769" s="89" t="str">
        <f>IFERROR(VLOOKUP(CONCATENATE($A3769,"T"),'05 APU'!$1:$1048576,3,),"")</f>
        <v/>
      </c>
      <c r="E3769" s="89" t="str">
        <f>IFERROR(VLOOKUP(CONCATENATE($A3769,"T2"),'05 APU'!$1:$1048576,3,),"")</f>
        <v/>
      </c>
      <c r="F3769" s="89" t="str">
        <f>IFERROR(VLOOKUP(CONCATENATE($A3769,"T3"),'05 APU'!$1:$1048576,3,),"")</f>
        <v/>
      </c>
      <c r="G3769" s="350"/>
      <c r="H3769" s="351"/>
      <c r="I3769" s="90">
        <f>IFERROR((VLOOKUP(CONCATENATE($A3769,"D"),'05 APU'!$1:$1048576,9,)),0)</f>
        <v>0</v>
      </c>
      <c r="J3769" s="90">
        <f t="shared" si="119"/>
        <v>0</v>
      </c>
      <c r="K3769" s="297" t="str">
        <f>IFERROR(VLOOKUP(CONCATENATE($A3769,"C"),'05 APU'!$1:$1048576,9,),"")</f>
        <v/>
      </c>
      <c r="L3769" s="297" t="str">
        <f>IFERROR(VLOOKUP(CONCATENATE($A3769,"B"),'05 APU'!$1:$1048576,9,),"")</f>
        <v/>
      </c>
      <c r="M3769" s="297" t="str">
        <f>IFERROR(VLOOKUP(CONCATENATE($A3769,"A"),'05 APU'!$1:$1048576,9,),"")</f>
        <v/>
      </c>
      <c r="N3769" s="86"/>
      <c r="O3769" s="90">
        <f>IFERROR(VLOOKUP(CONCATENATE($A3769,"D"),'05 APU'!$T:$AB,9,),0)</f>
        <v>0</v>
      </c>
      <c r="P3769" s="90">
        <f t="shared" si="118"/>
        <v>0</v>
      </c>
      <c r="Q3769" s="90">
        <f>IFERROR(VLOOKUP(CONCATENATE($A3769,"C"),'05 APU'!$T:$AB,9,),0)</f>
        <v>0</v>
      </c>
      <c r="R3769" s="90">
        <f>IFERROR(VLOOKUP(CONCATENATE($A3769,"B"),'05 APU'!$T:$AB,9,),0)</f>
        <v>0</v>
      </c>
      <c r="S3769" s="90">
        <f>IFERROR(VLOOKUP(CONCATENATE($A3769,"A"),'05 APU'!$T:$AB,9,),0)</f>
        <v>0</v>
      </c>
    </row>
    <row r="3770" spans="1:19" x14ac:dyDescent="0.25">
      <c r="A3770" s="88">
        <v>3760</v>
      </c>
      <c r="B3770" s="347"/>
      <c r="C3770" s="348"/>
      <c r="D3770" s="89" t="str">
        <f>IFERROR(VLOOKUP(CONCATENATE($A3770,"T"),'05 APU'!$1:$1048576,3,),"")</f>
        <v/>
      </c>
      <c r="E3770" s="89" t="str">
        <f>IFERROR(VLOOKUP(CONCATENATE($A3770,"T2"),'05 APU'!$1:$1048576,3,),"")</f>
        <v/>
      </c>
      <c r="F3770" s="89" t="str">
        <f>IFERROR(VLOOKUP(CONCATENATE($A3770,"T3"),'05 APU'!$1:$1048576,3,),"")</f>
        <v/>
      </c>
      <c r="G3770" s="350"/>
      <c r="H3770" s="351"/>
      <c r="I3770" s="90">
        <f>IFERROR((VLOOKUP(CONCATENATE($A3770,"D"),'05 APU'!$1:$1048576,9,)),0)</f>
        <v>0</v>
      </c>
      <c r="J3770" s="90">
        <f t="shared" si="119"/>
        <v>0</v>
      </c>
      <c r="K3770" s="297" t="str">
        <f>IFERROR(VLOOKUP(CONCATENATE($A3770,"C"),'05 APU'!$1:$1048576,9,),"")</f>
        <v/>
      </c>
      <c r="L3770" s="297" t="str">
        <f>IFERROR(VLOOKUP(CONCATENATE($A3770,"B"),'05 APU'!$1:$1048576,9,),"")</f>
        <v/>
      </c>
      <c r="M3770" s="297" t="str">
        <f>IFERROR(VLOOKUP(CONCATENATE($A3770,"A"),'05 APU'!$1:$1048576,9,),"")</f>
        <v/>
      </c>
      <c r="N3770" s="86"/>
      <c r="O3770" s="90">
        <f>IFERROR(VLOOKUP(CONCATENATE($A3770,"D"),'05 APU'!$T:$AB,9,),0)</f>
        <v>0</v>
      </c>
      <c r="P3770" s="90">
        <f t="shared" si="118"/>
        <v>0</v>
      </c>
      <c r="Q3770" s="90">
        <f>IFERROR(VLOOKUP(CONCATENATE($A3770,"C"),'05 APU'!$T:$AB,9,),0)</f>
        <v>0</v>
      </c>
      <c r="R3770" s="90">
        <f>IFERROR(VLOOKUP(CONCATENATE($A3770,"B"),'05 APU'!$T:$AB,9,),0)</f>
        <v>0</v>
      </c>
      <c r="S3770" s="90">
        <f>IFERROR(VLOOKUP(CONCATENATE($A3770,"A"),'05 APU'!$T:$AB,9,),0)</f>
        <v>0</v>
      </c>
    </row>
    <row r="3771" spans="1:19" x14ac:dyDescent="0.25">
      <c r="A3771" s="88">
        <v>3761</v>
      </c>
      <c r="B3771" s="347"/>
      <c r="C3771" s="348"/>
      <c r="D3771" s="89" t="str">
        <f>IFERROR(VLOOKUP(CONCATENATE($A3771,"T"),'05 APU'!$1:$1048576,3,),"")</f>
        <v/>
      </c>
      <c r="E3771" s="89" t="str">
        <f>IFERROR(VLOOKUP(CONCATENATE($A3771,"T2"),'05 APU'!$1:$1048576,3,),"")</f>
        <v/>
      </c>
      <c r="F3771" s="89" t="str">
        <f>IFERROR(VLOOKUP(CONCATENATE($A3771,"T3"),'05 APU'!$1:$1048576,3,),"")</f>
        <v/>
      </c>
      <c r="G3771" s="350"/>
      <c r="H3771" s="351"/>
      <c r="I3771" s="90">
        <f>IFERROR((VLOOKUP(CONCATENATE($A3771,"D"),'05 APU'!$1:$1048576,9,)),0)</f>
        <v>0</v>
      </c>
      <c r="J3771" s="90">
        <f t="shared" si="119"/>
        <v>0</v>
      </c>
      <c r="K3771" s="297" t="str">
        <f>IFERROR(VLOOKUP(CONCATENATE($A3771,"C"),'05 APU'!$1:$1048576,9,),"")</f>
        <v/>
      </c>
      <c r="L3771" s="297" t="str">
        <f>IFERROR(VLOOKUP(CONCATENATE($A3771,"B"),'05 APU'!$1:$1048576,9,),"")</f>
        <v/>
      </c>
      <c r="M3771" s="297" t="str">
        <f>IFERROR(VLOOKUP(CONCATENATE($A3771,"A"),'05 APU'!$1:$1048576,9,),"")</f>
        <v/>
      </c>
      <c r="N3771" s="86"/>
      <c r="O3771" s="90">
        <f>IFERROR(VLOOKUP(CONCATENATE($A3771,"D"),'05 APU'!$T:$AB,9,),0)</f>
        <v>0</v>
      </c>
      <c r="P3771" s="90">
        <f t="shared" si="118"/>
        <v>0</v>
      </c>
      <c r="Q3771" s="90">
        <f>IFERROR(VLOOKUP(CONCATENATE($A3771,"C"),'05 APU'!$T:$AB,9,),0)</f>
        <v>0</v>
      </c>
      <c r="R3771" s="90">
        <f>IFERROR(VLOOKUP(CONCATENATE($A3771,"B"),'05 APU'!$T:$AB,9,),0)</f>
        <v>0</v>
      </c>
      <c r="S3771" s="90">
        <f>IFERROR(VLOOKUP(CONCATENATE($A3771,"A"),'05 APU'!$T:$AB,9,),0)</f>
        <v>0</v>
      </c>
    </row>
    <row r="3772" spans="1:19" x14ac:dyDescent="0.25">
      <c r="A3772" s="88">
        <v>3762</v>
      </c>
      <c r="B3772" s="347"/>
      <c r="C3772" s="348"/>
      <c r="D3772" s="89" t="str">
        <f>IFERROR(VLOOKUP(CONCATENATE($A3772,"T"),'05 APU'!$1:$1048576,3,),"")</f>
        <v/>
      </c>
      <c r="E3772" s="89" t="str">
        <f>IFERROR(VLOOKUP(CONCATENATE($A3772,"T2"),'05 APU'!$1:$1048576,3,),"")</f>
        <v/>
      </c>
      <c r="F3772" s="89" t="str">
        <f>IFERROR(VLOOKUP(CONCATENATE($A3772,"T3"),'05 APU'!$1:$1048576,3,),"")</f>
        <v/>
      </c>
      <c r="G3772" s="350"/>
      <c r="H3772" s="351"/>
      <c r="I3772" s="90">
        <f>IFERROR((VLOOKUP(CONCATENATE($A3772,"D"),'05 APU'!$1:$1048576,9,)),0)</f>
        <v>0</v>
      </c>
      <c r="J3772" s="90">
        <f t="shared" si="119"/>
        <v>0</v>
      </c>
      <c r="K3772" s="297" t="str">
        <f>IFERROR(VLOOKUP(CONCATENATE($A3772,"C"),'05 APU'!$1:$1048576,9,),"")</f>
        <v/>
      </c>
      <c r="L3772" s="297" t="str">
        <f>IFERROR(VLOOKUP(CONCATENATE($A3772,"B"),'05 APU'!$1:$1048576,9,),"")</f>
        <v/>
      </c>
      <c r="M3772" s="297" t="str">
        <f>IFERROR(VLOOKUP(CONCATENATE($A3772,"A"),'05 APU'!$1:$1048576,9,),"")</f>
        <v/>
      </c>
      <c r="N3772" s="86"/>
      <c r="O3772" s="90">
        <f>IFERROR(VLOOKUP(CONCATENATE($A3772,"D"),'05 APU'!$T:$AB,9,),0)</f>
        <v>0</v>
      </c>
      <c r="P3772" s="90">
        <f t="shared" si="118"/>
        <v>0</v>
      </c>
      <c r="Q3772" s="90">
        <f>IFERROR(VLOOKUP(CONCATENATE($A3772,"C"),'05 APU'!$T:$AB,9,),0)</f>
        <v>0</v>
      </c>
      <c r="R3772" s="90">
        <f>IFERROR(VLOOKUP(CONCATENATE($A3772,"B"),'05 APU'!$T:$AB,9,),0)</f>
        <v>0</v>
      </c>
      <c r="S3772" s="90">
        <f>IFERROR(VLOOKUP(CONCATENATE($A3772,"A"),'05 APU'!$T:$AB,9,),0)</f>
        <v>0</v>
      </c>
    </row>
    <row r="3773" spans="1:19" x14ac:dyDescent="0.25">
      <c r="A3773" s="88">
        <v>3763</v>
      </c>
      <c r="B3773" s="347"/>
      <c r="C3773" s="348"/>
      <c r="D3773" s="89" t="str">
        <f>IFERROR(VLOOKUP(CONCATENATE($A3773,"T"),'05 APU'!$1:$1048576,3,),"")</f>
        <v/>
      </c>
      <c r="E3773" s="89" t="str">
        <f>IFERROR(VLOOKUP(CONCATENATE($A3773,"T2"),'05 APU'!$1:$1048576,3,),"")</f>
        <v/>
      </c>
      <c r="F3773" s="89" t="str">
        <f>IFERROR(VLOOKUP(CONCATENATE($A3773,"T3"),'05 APU'!$1:$1048576,3,),"")</f>
        <v/>
      </c>
      <c r="G3773" s="350"/>
      <c r="H3773" s="351"/>
      <c r="I3773" s="90">
        <f>IFERROR((VLOOKUP(CONCATENATE($A3773,"D"),'05 APU'!$1:$1048576,9,)),0)</f>
        <v>0</v>
      </c>
      <c r="J3773" s="90">
        <f t="shared" si="119"/>
        <v>0</v>
      </c>
      <c r="K3773" s="297" t="str">
        <f>IFERROR(VLOOKUP(CONCATENATE($A3773,"C"),'05 APU'!$1:$1048576,9,),"")</f>
        <v/>
      </c>
      <c r="L3773" s="297" t="str">
        <f>IFERROR(VLOOKUP(CONCATENATE($A3773,"B"),'05 APU'!$1:$1048576,9,),"")</f>
        <v/>
      </c>
      <c r="M3773" s="297" t="str">
        <f>IFERROR(VLOOKUP(CONCATENATE($A3773,"A"),'05 APU'!$1:$1048576,9,),"")</f>
        <v/>
      </c>
      <c r="N3773" s="86"/>
      <c r="O3773" s="90">
        <f>IFERROR(VLOOKUP(CONCATENATE($A3773,"D"),'05 APU'!$T:$AB,9,),0)</f>
        <v>0</v>
      </c>
      <c r="P3773" s="90">
        <f t="shared" si="118"/>
        <v>0</v>
      </c>
      <c r="Q3773" s="90">
        <f>IFERROR(VLOOKUP(CONCATENATE($A3773,"C"),'05 APU'!$T:$AB,9,),0)</f>
        <v>0</v>
      </c>
      <c r="R3773" s="90">
        <f>IFERROR(VLOOKUP(CONCATENATE($A3773,"B"),'05 APU'!$T:$AB,9,),0)</f>
        <v>0</v>
      </c>
      <c r="S3773" s="90">
        <f>IFERROR(VLOOKUP(CONCATENATE($A3773,"A"),'05 APU'!$T:$AB,9,),0)</f>
        <v>0</v>
      </c>
    </row>
    <row r="3774" spans="1:19" x14ac:dyDescent="0.25">
      <c r="A3774" s="88">
        <v>3764</v>
      </c>
      <c r="B3774" s="347"/>
      <c r="C3774" s="348"/>
      <c r="D3774" s="89" t="str">
        <f>IFERROR(VLOOKUP(CONCATENATE($A3774,"T"),'05 APU'!$1:$1048576,3,),"")</f>
        <v/>
      </c>
      <c r="E3774" s="89" t="str">
        <f>IFERROR(VLOOKUP(CONCATENATE($A3774,"T2"),'05 APU'!$1:$1048576,3,),"")</f>
        <v/>
      </c>
      <c r="F3774" s="89" t="str">
        <f>IFERROR(VLOOKUP(CONCATENATE($A3774,"T3"),'05 APU'!$1:$1048576,3,),"")</f>
        <v/>
      </c>
      <c r="G3774" s="350"/>
      <c r="H3774" s="351"/>
      <c r="I3774" s="90">
        <f>IFERROR((VLOOKUP(CONCATENATE($A3774,"D"),'05 APU'!$1:$1048576,9,)),0)</f>
        <v>0</v>
      </c>
      <c r="J3774" s="90">
        <f t="shared" si="119"/>
        <v>0</v>
      </c>
      <c r="K3774" s="297" t="str">
        <f>IFERROR(VLOOKUP(CONCATENATE($A3774,"C"),'05 APU'!$1:$1048576,9,),"")</f>
        <v/>
      </c>
      <c r="L3774" s="297" t="str">
        <f>IFERROR(VLOOKUP(CONCATENATE($A3774,"B"),'05 APU'!$1:$1048576,9,),"")</f>
        <v/>
      </c>
      <c r="M3774" s="297" t="str">
        <f>IFERROR(VLOOKUP(CONCATENATE($A3774,"A"),'05 APU'!$1:$1048576,9,),"")</f>
        <v/>
      </c>
      <c r="N3774" s="86"/>
      <c r="O3774" s="90">
        <f>IFERROR(VLOOKUP(CONCATENATE($A3774,"D"),'05 APU'!$T:$AB,9,),0)</f>
        <v>0</v>
      </c>
      <c r="P3774" s="90">
        <f t="shared" si="118"/>
        <v>0</v>
      </c>
      <c r="Q3774" s="90">
        <f>IFERROR(VLOOKUP(CONCATENATE($A3774,"C"),'05 APU'!$T:$AB,9,),0)</f>
        <v>0</v>
      </c>
      <c r="R3774" s="90">
        <f>IFERROR(VLOOKUP(CONCATENATE($A3774,"B"),'05 APU'!$T:$AB,9,),0)</f>
        <v>0</v>
      </c>
      <c r="S3774" s="90">
        <f>IFERROR(VLOOKUP(CONCATENATE($A3774,"A"),'05 APU'!$T:$AB,9,),0)</f>
        <v>0</v>
      </c>
    </row>
    <row r="3775" spans="1:19" x14ac:dyDescent="0.25">
      <c r="A3775" s="88">
        <v>3765</v>
      </c>
      <c r="B3775" s="347"/>
      <c r="C3775" s="348"/>
      <c r="D3775" s="89" t="str">
        <f>IFERROR(VLOOKUP(CONCATENATE($A3775,"T"),'05 APU'!$1:$1048576,3,),"")</f>
        <v/>
      </c>
      <c r="E3775" s="89" t="str">
        <f>IFERROR(VLOOKUP(CONCATENATE($A3775,"T2"),'05 APU'!$1:$1048576,3,),"")</f>
        <v/>
      </c>
      <c r="F3775" s="89" t="str">
        <f>IFERROR(VLOOKUP(CONCATENATE($A3775,"T3"),'05 APU'!$1:$1048576,3,),"")</f>
        <v/>
      </c>
      <c r="G3775" s="350"/>
      <c r="H3775" s="351"/>
      <c r="I3775" s="90">
        <f>IFERROR((VLOOKUP(CONCATENATE($A3775,"D"),'05 APU'!$1:$1048576,9,)),0)</f>
        <v>0</v>
      </c>
      <c r="J3775" s="90">
        <f t="shared" si="119"/>
        <v>0</v>
      </c>
      <c r="K3775" s="297" t="str">
        <f>IFERROR(VLOOKUP(CONCATENATE($A3775,"C"),'05 APU'!$1:$1048576,9,),"")</f>
        <v/>
      </c>
      <c r="L3775" s="297" t="str">
        <f>IFERROR(VLOOKUP(CONCATENATE($A3775,"B"),'05 APU'!$1:$1048576,9,),"")</f>
        <v/>
      </c>
      <c r="M3775" s="297" t="str">
        <f>IFERROR(VLOOKUP(CONCATENATE($A3775,"A"),'05 APU'!$1:$1048576,9,),"")</f>
        <v/>
      </c>
      <c r="N3775" s="86"/>
      <c r="O3775" s="90">
        <f>IFERROR(VLOOKUP(CONCATENATE($A3775,"D"),'05 APU'!$T:$AB,9,),0)</f>
        <v>0</v>
      </c>
      <c r="P3775" s="90">
        <f t="shared" si="118"/>
        <v>0</v>
      </c>
      <c r="Q3775" s="90">
        <f>IFERROR(VLOOKUP(CONCATENATE($A3775,"C"),'05 APU'!$T:$AB,9,),0)</f>
        <v>0</v>
      </c>
      <c r="R3775" s="90">
        <f>IFERROR(VLOOKUP(CONCATENATE($A3775,"B"),'05 APU'!$T:$AB,9,),0)</f>
        <v>0</v>
      </c>
      <c r="S3775" s="90">
        <f>IFERROR(VLOOKUP(CONCATENATE($A3775,"A"),'05 APU'!$T:$AB,9,),0)</f>
        <v>0</v>
      </c>
    </row>
    <row r="3776" spans="1:19" x14ac:dyDescent="0.25">
      <c r="A3776" s="88">
        <v>3766</v>
      </c>
      <c r="B3776" s="347"/>
      <c r="C3776" s="348"/>
      <c r="D3776" s="89" t="str">
        <f>IFERROR(VLOOKUP(CONCATENATE($A3776,"T"),'05 APU'!$1:$1048576,3,),"")</f>
        <v/>
      </c>
      <c r="E3776" s="89" t="str">
        <f>IFERROR(VLOOKUP(CONCATENATE($A3776,"T2"),'05 APU'!$1:$1048576,3,),"")</f>
        <v/>
      </c>
      <c r="F3776" s="89" t="str">
        <f>IFERROR(VLOOKUP(CONCATENATE($A3776,"T3"),'05 APU'!$1:$1048576,3,),"")</f>
        <v/>
      </c>
      <c r="G3776" s="350"/>
      <c r="H3776" s="351"/>
      <c r="I3776" s="90">
        <f>IFERROR((VLOOKUP(CONCATENATE($A3776,"D"),'05 APU'!$1:$1048576,9,)),0)</f>
        <v>0</v>
      </c>
      <c r="J3776" s="90">
        <f t="shared" si="119"/>
        <v>0</v>
      </c>
      <c r="K3776" s="297" t="str">
        <f>IFERROR(VLOOKUP(CONCATENATE($A3776,"C"),'05 APU'!$1:$1048576,9,),"")</f>
        <v/>
      </c>
      <c r="L3776" s="297" t="str">
        <f>IFERROR(VLOOKUP(CONCATENATE($A3776,"B"),'05 APU'!$1:$1048576,9,),"")</f>
        <v/>
      </c>
      <c r="M3776" s="297" t="str">
        <f>IFERROR(VLOOKUP(CONCATENATE($A3776,"A"),'05 APU'!$1:$1048576,9,),"")</f>
        <v/>
      </c>
      <c r="N3776" s="86"/>
      <c r="O3776" s="90">
        <f>IFERROR(VLOOKUP(CONCATENATE($A3776,"D"),'05 APU'!$T:$AB,9,),0)</f>
        <v>0</v>
      </c>
      <c r="P3776" s="90">
        <f t="shared" si="118"/>
        <v>0</v>
      </c>
      <c r="Q3776" s="90">
        <f>IFERROR(VLOOKUP(CONCATENATE($A3776,"C"),'05 APU'!$T:$AB,9,),0)</f>
        <v>0</v>
      </c>
      <c r="R3776" s="90">
        <f>IFERROR(VLOOKUP(CONCATENATE($A3776,"B"),'05 APU'!$T:$AB,9,),0)</f>
        <v>0</v>
      </c>
      <c r="S3776" s="90">
        <f>IFERROR(VLOOKUP(CONCATENATE($A3776,"A"),'05 APU'!$T:$AB,9,),0)</f>
        <v>0</v>
      </c>
    </row>
    <row r="3777" spans="1:19" x14ac:dyDescent="0.25">
      <c r="A3777" s="88">
        <v>3767</v>
      </c>
      <c r="B3777" s="347"/>
      <c r="C3777" s="348"/>
      <c r="D3777" s="89" t="str">
        <f>IFERROR(VLOOKUP(CONCATENATE($A3777,"T"),'05 APU'!$1:$1048576,3,),"")</f>
        <v/>
      </c>
      <c r="E3777" s="89" t="str">
        <f>IFERROR(VLOOKUP(CONCATENATE($A3777,"T2"),'05 APU'!$1:$1048576,3,),"")</f>
        <v/>
      </c>
      <c r="F3777" s="89" t="str">
        <f>IFERROR(VLOOKUP(CONCATENATE($A3777,"T3"),'05 APU'!$1:$1048576,3,),"")</f>
        <v/>
      </c>
      <c r="G3777" s="350"/>
      <c r="H3777" s="351"/>
      <c r="I3777" s="90">
        <f>IFERROR((VLOOKUP(CONCATENATE($A3777,"D"),'05 APU'!$1:$1048576,9,)),0)</f>
        <v>0</v>
      </c>
      <c r="J3777" s="90">
        <f t="shared" si="119"/>
        <v>0</v>
      </c>
      <c r="K3777" s="297" t="str">
        <f>IFERROR(VLOOKUP(CONCATENATE($A3777,"C"),'05 APU'!$1:$1048576,9,),"")</f>
        <v/>
      </c>
      <c r="L3777" s="297" t="str">
        <f>IFERROR(VLOOKUP(CONCATENATE($A3777,"B"),'05 APU'!$1:$1048576,9,),"")</f>
        <v/>
      </c>
      <c r="M3777" s="297" t="str">
        <f>IFERROR(VLOOKUP(CONCATENATE($A3777,"A"),'05 APU'!$1:$1048576,9,),"")</f>
        <v/>
      </c>
      <c r="N3777" s="86"/>
      <c r="O3777" s="90">
        <f>IFERROR(VLOOKUP(CONCATENATE($A3777,"D"),'05 APU'!$T:$AB,9,),0)</f>
        <v>0</v>
      </c>
      <c r="P3777" s="90">
        <f t="shared" si="118"/>
        <v>0</v>
      </c>
      <c r="Q3777" s="90">
        <f>IFERROR(VLOOKUP(CONCATENATE($A3777,"C"),'05 APU'!$T:$AB,9,),0)</f>
        <v>0</v>
      </c>
      <c r="R3777" s="90">
        <f>IFERROR(VLOOKUP(CONCATENATE($A3777,"B"),'05 APU'!$T:$AB,9,),0)</f>
        <v>0</v>
      </c>
      <c r="S3777" s="90">
        <f>IFERROR(VLOOKUP(CONCATENATE($A3777,"A"),'05 APU'!$T:$AB,9,),0)</f>
        <v>0</v>
      </c>
    </row>
    <row r="3778" spans="1:19" x14ac:dyDescent="0.25">
      <c r="A3778" s="88">
        <v>3768</v>
      </c>
      <c r="B3778" s="347"/>
      <c r="C3778" s="348"/>
      <c r="D3778" s="89" t="str">
        <f>IFERROR(VLOOKUP(CONCATENATE($A3778,"T"),'05 APU'!$1:$1048576,3,),"")</f>
        <v/>
      </c>
      <c r="E3778" s="89" t="str">
        <f>IFERROR(VLOOKUP(CONCATENATE($A3778,"T2"),'05 APU'!$1:$1048576,3,),"")</f>
        <v/>
      </c>
      <c r="F3778" s="89" t="str">
        <f>IFERROR(VLOOKUP(CONCATENATE($A3778,"T3"),'05 APU'!$1:$1048576,3,),"")</f>
        <v/>
      </c>
      <c r="G3778" s="350"/>
      <c r="H3778" s="351"/>
      <c r="I3778" s="90">
        <f>IFERROR((VLOOKUP(CONCATENATE($A3778,"D"),'05 APU'!$1:$1048576,9,)),0)</f>
        <v>0</v>
      </c>
      <c r="J3778" s="90">
        <f t="shared" si="119"/>
        <v>0</v>
      </c>
      <c r="K3778" s="297" t="str">
        <f>IFERROR(VLOOKUP(CONCATENATE($A3778,"C"),'05 APU'!$1:$1048576,9,),"")</f>
        <v/>
      </c>
      <c r="L3778" s="297" t="str">
        <f>IFERROR(VLOOKUP(CONCATENATE($A3778,"B"),'05 APU'!$1:$1048576,9,),"")</f>
        <v/>
      </c>
      <c r="M3778" s="297" t="str">
        <f>IFERROR(VLOOKUP(CONCATENATE($A3778,"A"),'05 APU'!$1:$1048576,9,),"")</f>
        <v/>
      </c>
      <c r="N3778" s="86"/>
      <c r="O3778" s="90">
        <f>IFERROR(VLOOKUP(CONCATENATE($A3778,"D"),'05 APU'!$T:$AB,9,),0)</f>
        <v>0</v>
      </c>
      <c r="P3778" s="90">
        <f t="shared" si="118"/>
        <v>0</v>
      </c>
      <c r="Q3778" s="90">
        <f>IFERROR(VLOOKUP(CONCATENATE($A3778,"C"),'05 APU'!$T:$AB,9,),0)</f>
        <v>0</v>
      </c>
      <c r="R3778" s="90">
        <f>IFERROR(VLOOKUP(CONCATENATE($A3778,"B"),'05 APU'!$T:$AB,9,),0)</f>
        <v>0</v>
      </c>
      <c r="S3778" s="90">
        <f>IFERROR(VLOOKUP(CONCATENATE($A3778,"A"),'05 APU'!$T:$AB,9,),0)</f>
        <v>0</v>
      </c>
    </row>
    <row r="3779" spans="1:19" x14ac:dyDescent="0.25">
      <c r="A3779" s="88">
        <v>3769</v>
      </c>
      <c r="B3779" s="347"/>
      <c r="C3779" s="348"/>
      <c r="D3779" s="89" t="str">
        <f>IFERROR(VLOOKUP(CONCATENATE($A3779,"T"),'05 APU'!$1:$1048576,3,),"")</f>
        <v/>
      </c>
      <c r="E3779" s="89" t="str">
        <f>IFERROR(VLOOKUP(CONCATENATE($A3779,"T2"),'05 APU'!$1:$1048576,3,),"")</f>
        <v/>
      </c>
      <c r="F3779" s="89" t="str">
        <f>IFERROR(VLOOKUP(CONCATENATE($A3779,"T3"),'05 APU'!$1:$1048576,3,),"")</f>
        <v/>
      </c>
      <c r="G3779" s="350"/>
      <c r="H3779" s="351"/>
      <c r="I3779" s="90">
        <f>IFERROR((VLOOKUP(CONCATENATE($A3779,"D"),'05 APU'!$1:$1048576,9,)),0)</f>
        <v>0</v>
      </c>
      <c r="J3779" s="90">
        <f t="shared" si="119"/>
        <v>0</v>
      </c>
      <c r="K3779" s="297" t="str">
        <f>IFERROR(VLOOKUP(CONCATENATE($A3779,"C"),'05 APU'!$1:$1048576,9,),"")</f>
        <v/>
      </c>
      <c r="L3779" s="297" t="str">
        <f>IFERROR(VLOOKUP(CONCATENATE($A3779,"B"),'05 APU'!$1:$1048576,9,),"")</f>
        <v/>
      </c>
      <c r="M3779" s="297" t="str">
        <f>IFERROR(VLOOKUP(CONCATENATE($A3779,"A"),'05 APU'!$1:$1048576,9,),"")</f>
        <v/>
      </c>
      <c r="N3779" s="86"/>
      <c r="O3779" s="90">
        <f>IFERROR(VLOOKUP(CONCATENATE($A3779,"D"),'05 APU'!$T:$AB,9,),0)</f>
        <v>0</v>
      </c>
      <c r="P3779" s="90">
        <f t="shared" si="118"/>
        <v>0</v>
      </c>
      <c r="Q3779" s="90">
        <f>IFERROR(VLOOKUP(CONCATENATE($A3779,"C"),'05 APU'!$T:$AB,9,),0)</f>
        <v>0</v>
      </c>
      <c r="R3779" s="90">
        <f>IFERROR(VLOOKUP(CONCATENATE($A3779,"B"),'05 APU'!$T:$AB,9,),0)</f>
        <v>0</v>
      </c>
      <c r="S3779" s="90">
        <f>IFERROR(VLOOKUP(CONCATENATE($A3779,"A"),'05 APU'!$T:$AB,9,),0)</f>
        <v>0</v>
      </c>
    </row>
    <row r="3780" spans="1:19" x14ac:dyDescent="0.25">
      <c r="A3780" s="88">
        <v>3770</v>
      </c>
      <c r="B3780" s="347"/>
      <c r="C3780" s="348"/>
      <c r="D3780" s="89" t="str">
        <f>IFERROR(VLOOKUP(CONCATENATE($A3780,"T"),'05 APU'!$1:$1048576,3,),"")</f>
        <v/>
      </c>
      <c r="E3780" s="89" t="str">
        <f>IFERROR(VLOOKUP(CONCATENATE($A3780,"T2"),'05 APU'!$1:$1048576,3,),"")</f>
        <v/>
      </c>
      <c r="F3780" s="89" t="str">
        <f>IFERROR(VLOOKUP(CONCATENATE($A3780,"T3"),'05 APU'!$1:$1048576,3,),"")</f>
        <v/>
      </c>
      <c r="G3780" s="350"/>
      <c r="H3780" s="351"/>
      <c r="I3780" s="90">
        <f>IFERROR((VLOOKUP(CONCATENATE($A3780,"D"),'05 APU'!$1:$1048576,9,)),0)</f>
        <v>0</v>
      </c>
      <c r="J3780" s="90">
        <f t="shared" si="119"/>
        <v>0</v>
      </c>
      <c r="K3780" s="297" t="str">
        <f>IFERROR(VLOOKUP(CONCATENATE($A3780,"C"),'05 APU'!$1:$1048576,9,),"")</f>
        <v/>
      </c>
      <c r="L3780" s="297" t="str">
        <f>IFERROR(VLOOKUP(CONCATENATE($A3780,"B"),'05 APU'!$1:$1048576,9,),"")</f>
        <v/>
      </c>
      <c r="M3780" s="297" t="str">
        <f>IFERROR(VLOOKUP(CONCATENATE($A3780,"A"),'05 APU'!$1:$1048576,9,),"")</f>
        <v/>
      </c>
      <c r="N3780" s="86"/>
      <c r="O3780" s="90">
        <f>IFERROR(VLOOKUP(CONCATENATE($A3780,"D"),'05 APU'!$T:$AB,9,),0)</f>
        <v>0</v>
      </c>
      <c r="P3780" s="90">
        <f t="shared" si="118"/>
        <v>0</v>
      </c>
      <c r="Q3780" s="90">
        <f>IFERROR(VLOOKUP(CONCATENATE($A3780,"C"),'05 APU'!$T:$AB,9,),0)</f>
        <v>0</v>
      </c>
      <c r="R3780" s="90">
        <f>IFERROR(VLOOKUP(CONCATENATE($A3780,"B"),'05 APU'!$T:$AB,9,),0)</f>
        <v>0</v>
      </c>
      <c r="S3780" s="90">
        <f>IFERROR(VLOOKUP(CONCATENATE($A3780,"A"),'05 APU'!$T:$AB,9,),0)</f>
        <v>0</v>
      </c>
    </row>
    <row r="3781" spans="1:19" x14ac:dyDescent="0.25">
      <c r="A3781" s="88">
        <v>3771</v>
      </c>
      <c r="B3781" s="347"/>
      <c r="C3781" s="348"/>
      <c r="D3781" s="89" t="str">
        <f>IFERROR(VLOOKUP(CONCATENATE($A3781,"T"),'05 APU'!$1:$1048576,3,),"")</f>
        <v/>
      </c>
      <c r="E3781" s="89" t="str">
        <f>IFERROR(VLOOKUP(CONCATENATE($A3781,"T2"),'05 APU'!$1:$1048576,3,),"")</f>
        <v/>
      </c>
      <c r="F3781" s="89" t="str">
        <f>IFERROR(VLOOKUP(CONCATENATE($A3781,"T3"),'05 APU'!$1:$1048576,3,),"")</f>
        <v/>
      </c>
      <c r="G3781" s="350"/>
      <c r="H3781" s="351"/>
      <c r="I3781" s="90">
        <f>IFERROR((VLOOKUP(CONCATENATE($A3781,"D"),'05 APU'!$1:$1048576,9,)),0)</f>
        <v>0</v>
      </c>
      <c r="J3781" s="90">
        <f t="shared" si="119"/>
        <v>0</v>
      </c>
      <c r="K3781" s="297" t="str">
        <f>IFERROR(VLOOKUP(CONCATENATE($A3781,"C"),'05 APU'!$1:$1048576,9,),"")</f>
        <v/>
      </c>
      <c r="L3781" s="297" t="str">
        <f>IFERROR(VLOOKUP(CONCATENATE($A3781,"B"),'05 APU'!$1:$1048576,9,),"")</f>
        <v/>
      </c>
      <c r="M3781" s="297" t="str">
        <f>IFERROR(VLOOKUP(CONCATENATE($A3781,"A"),'05 APU'!$1:$1048576,9,),"")</f>
        <v/>
      </c>
      <c r="N3781" s="86"/>
      <c r="O3781" s="90">
        <f>IFERROR(VLOOKUP(CONCATENATE($A3781,"D"),'05 APU'!$T:$AB,9,),0)</f>
        <v>0</v>
      </c>
      <c r="P3781" s="90">
        <f t="shared" si="118"/>
        <v>0</v>
      </c>
      <c r="Q3781" s="90">
        <f>IFERROR(VLOOKUP(CONCATENATE($A3781,"C"),'05 APU'!$T:$AB,9,),0)</f>
        <v>0</v>
      </c>
      <c r="R3781" s="90">
        <f>IFERROR(VLOOKUP(CONCATENATE($A3781,"B"),'05 APU'!$T:$AB,9,),0)</f>
        <v>0</v>
      </c>
      <c r="S3781" s="90">
        <f>IFERROR(VLOOKUP(CONCATENATE($A3781,"A"),'05 APU'!$T:$AB,9,),0)</f>
        <v>0</v>
      </c>
    </row>
    <row r="3782" spans="1:19" x14ac:dyDescent="0.25">
      <c r="A3782" s="88">
        <v>3772</v>
      </c>
      <c r="B3782" s="347"/>
      <c r="C3782" s="348"/>
      <c r="D3782" s="89" t="str">
        <f>IFERROR(VLOOKUP(CONCATENATE($A3782,"T"),'05 APU'!$1:$1048576,3,),"")</f>
        <v/>
      </c>
      <c r="E3782" s="89" t="str">
        <f>IFERROR(VLOOKUP(CONCATENATE($A3782,"T2"),'05 APU'!$1:$1048576,3,),"")</f>
        <v/>
      </c>
      <c r="F3782" s="89" t="str">
        <f>IFERROR(VLOOKUP(CONCATENATE($A3782,"T3"),'05 APU'!$1:$1048576,3,),"")</f>
        <v/>
      </c>
      <c r="G3782" s="350"/>
      <c r="H3782" s="351"/>
      <c r="I3782" s="90">
        <f>IFERROR((VLOOKUP(CONCATENATE($A3782,"D"),'05 APU'!$1:$1048576,9,)),0)</f>
        <v>0</v>
      </c>
      <c r="J3782" s="90">
        <f t="shared" si="119"/>
        <v>0</v>
      </c>
      <c r="K3782" s="297" t="str">
        <f>IFERROR(VLOOKUP(CONCATENATE($A3782,"C"),'05 APU'!$1:$1048576,9,),"")</f>
        <v/>
      </c>
      <c r="L3782" s="297" t="str">
        <f>IFERROR(VLOOKUP(CONCATENATE($A3782,"B"),'05 APU'!$1:$1048576,9,),"")</f>
        <v/>
      </c>
      <c r="M3782" s="297" t="str">
        <f>IFERROR(VLOOKUP(CONCATENATE($A3782,"A"),'05 APU'!$1:$1048576,9,),"")</f>
        <v/>
      </c>
      <c r="N3782" s="86"/>
      <c r="O3782" s="90">
        <f>IFERROR(VLOOKUP(CONCATENATE($A3782,"D"),'05 APU'!$T:$AB,9,),0)</f>
        <v>0</v>
      </c>
      <c r="P3782" s="90">
        <f t="shared" si="118"/>
        <v>0</v>
      </c>
      <c r="Q3782" s="90">
        <f>IFERROR(VLOOKUP(CONCATENATE($A3782,"C"),'05 APU'!$T:$AB,9,),0)</f>
        <v>0</v>
      </c>
      <c r="R3782" s="90">
        <f>IFERROR(VLOOKUP(CONCATENATE($A3782,"B"),'05 APU'!$T:$AB,9,),0)</f>
        <v>0</v>
      </c>
      <c r="S3782" s="90">
        <f>IFERROR(VLOOKUP(CONCATENATE($A3782,"A"),'05 APU'!$T:$AB,9,),0)</f>
        <v>0</v>
      </c>
    </row>
    <row r="3783" spans="1:19" x14ac:dyDescent="0.25">
      <c r="A3783" s="88">
        <v>3773</v>
      </c>
      <c r="B3783" s="347"/>
      <c r="C3783" s="348"/>
      <c r="D3783" s="89" t="str">
        <f>IFERROR(VLOOKUP(CONCATENATE($A3783,"T"),'05 APU'!$1:$1048576,3,),"")</f>
        <v/>
      </c>
      <c r="E3783" s="89" t="str">
        <f>IFERROR(VLOOKUP(CONCATENATE($A3783,"T2"),'05 APU'!$1:$1048576,3,),"")</f>
        <v/>
      </c>
      <c r="F3783" s="89" t="str">
        <f>IFERROR(VLOOKUP(CONCATENATE($A3783,"T3"),'05 APU'!$1:$1048576,3,),"")</f>
        <v/>
      </c>
      <c r="G3783" s="350"/>
      <c r="H3783" s="351"/>
      <c r="I3783" s="90">
        <f>IFERROR((VLOOKUP(CONCATENATE($A3783,"D"),'05 APU'!$1:$1048576,9,)),0)</f>
        <v>0</v>
      </c>
      <c r="J3783" s="90">
        <f t="shared" si="119"/>
        <v>0</v>
      </c>
      <c r="K3783" s="297" t="str">
        <f>IFERROR(VLOOKUP(CONCATENATE($A3783,"C"),'05 APU'!$1:$1048576,9,),"")</f>
        <v/>
      </c>
      <c r="L3783" s="297" t="str">
        <f>IFERROR(VLOOKUP(CONCATENATE($A3783,"B"),'05 APU'!$1:$1048576,9,),"")</f>
        <v/>
      </c>
      <c r="M3783" s="297" t="str">
        <f>IFERROR(VLOOKUP(CONCATENATE($A3783,"A"),'05 APU'!$1:$1048576,9,),"")</f>
        <v/>
      </c>
      <c r="N3783" s="86"/>
      <c r="O3783" s="90">
        <f>IFERROR(VLOOKUP(CONCATENATE($A3783,"D"),'05 APU'!$T:$AB,9,),0)</f>
        <v>0</v>
      </c>
      <c r="P3783" s="90">
        <f t="shared" si="118"/>
        <v>0</v>
      </c>
      <c r="Q3783" s="90">
        <f>IFERROR(VLOOKUP(CONCATENATE($A3783,"C"),'05 APU'!$T:$AB,9,),0)</f>
        <v>0</v>
      </c>
      <c r="R3783" s="90">
        <f>IFERROR(VLOOKUP(CONCATENATE($A3783,"B"),'05 APU'!$T:$AB,9,),0)</f>
        <v>0</v>
      </c>
      <c r="S3783" s="90">
        <f>IFERROR(VLOOKUP(CONCATENATE($A3783,"A"),'05 APU'!$T:$AB,9,),0)</f>
        <v>0</v>
      </c>
    </row>
    <row r="3784" spans="1:19" x14ac:dyDescent="0.25">
      <c r="A3784" s="88">
        <v>3774</v>
      </c>
      <c r="B3784" s="347"/>
      <c r="C3784" s="348"/>
      <c r="D3784" s="89" t="str">
        <f>IFERROR(VLOOKUP(CONCATENATE($A3784,"T"),'05 APU'!$1:$1048576,3,),"")</f>
        <v/>
      </c>
      <c r="E3784" s="89" t="str">
        <f>IFERROR(VLOOKUP(CONCATENATE($A3784,"T2"),'05 APU'!$1:$1048576,3,),"")</f>
        <v/>
      </c>
      <c r="F3784" s="89" t="str">
        <f>IFERROR(VLOOKUP(CONCATENATE($A3784,"T3"),'05 APU'!$1:$1048576,3,),"")</f>
        <v/>
      </c>
      <c r="G3784" s="350"/>
      <c r="H3784" s="351"/>
      <c r="I3784" s="90">
        <f>IFERROR((VLOOKUP(CONCATENATE($A3784,"D"),'05 APU'!$1:$1048576,9,)),0)</f>
        <v>0</v>
      </c>
      <c r="J3784" s="90">
        <f t="shared" si="119"/>
        <v>0</v>
      </c>
      <c r="K3784" s="297" t="str">
        <f>IFERROR(VLOOKUP(CONCATENATE($A3784,"C"),'05 APU'!$1:$1048576,9,),"")</f>
        <v/>
      </c>
      <c r="L3784" s="297" t="str">
        <f>IFERROR(VLOOKUP(CONCATENATE($A3784,"B"),'05 APU'!$1:$1048576,9,),"")</f>
        <v/>
      </c>
      <c r="M3784" s="297" t="str">
        <f>IFERROR(VLOOKUP(CONCATENATE($A3784,"A"),'05 APU'!$1:$1048576,9,),"")</f>
        <v/>
      </c>
      <c r="N3784" s="86"/>
      <c r="O3784" s="90">
        <f>IFERROR(VLOOKUP(CONCATENATE($A3784,"D"),'05 APU'!$T:$AB,9,),0)</f>
        <v>0</v>
      </c>
      <c r="P3784" s="90">
        <f t="shared" si="118"/>
        <v>0</v>
      </c>
      <c r="Q3784" s="90">
        <f>IFERROR(VLOOKUP(CONCATENATE($A3784,"C"),'05 APU'!$T:$AB,9,),0)</f>
        <v>0</v>
      </c>
      <c r="R3784" s="90">
        <f>IFERROR(VLOOKUP(CONCATENATE($A3784,"B"),'05 APU'!$T:$AB,9,),0)</f>
        <v>0</v>
      </c>
      <c r="S3784" s="90">
        <f>IFERROR(VLOOKUP(CONCATENATE($A3784,"A"),'05 APU'!$T:$AB,9,),0)</f>
        <v>0</v>
      </c>
    </row>
    <row r="3785" spans="1:19" x14ac:dyDescent="0.25">
      <c r="A3785" s="88">
        <v>3775</v>
      </c>
      <c r="B3785" s="347"/>
      <c r="C3785" s="348"/>
      <c r="D3785" s="89" t="str">
        <f>IFERROR(VLOOKUP(CONCATENATE($A3785,"T"),'05 APU'!$1:$1048576,3,),"")</f>
        <v/>
      </c>
      <c r="E3785" s="89" t="str">
        <f>IFERROR(VLOOKUP(CONCATENATE($A3785,"T2"),'05 APU'!$1:$1048576,3,),"")</f>
        <v/>
      </c>
      <c r="F3785" s="89" t="str">
        <f>IFERROR(VLOOKUP(CONCATENATE($A3785,"T3"),'05 APU'!$1:$1048576,3,),"")</f>
        <v/>
      </c>
      <c r="G3785" s="350"/>
      <c r="H3785" s="351"/>
      <c r="I3785" s="90">
        <f>IFERROR((VLOOKUP(CONCATENATE($A3785,"D"),'05 APU'!$1:$1048576,9,)),0)</f>
        <v>0</v>
      </c>
      <c r="J3785" s="90">
        <f t="shared" si="119"/>
        <v>0</v>
      </c>
      <c r="K3785" s="297" t="str">
        <f>IFERROR(VLOOKUP(CONCATENATE($A3785,"C"),'05 APU'!$1:$1048576,9,),"")</f>
        <v/>
      </c>
      <c r="L3785" s="297" t="str">
        <f>IFERROR(VLOOKUP(CONCATENATE($A3785,"B"),'05 APU'!$1:$1048576,9,),"")</f>
        <v/>
      </c>
      <c r="M3785" s="297" t="str">
        <f>IFERROR(VLOOKUP(CONCATENATE($A3785,"A"),'05 APU'!$1:$1048576,9,),"")</f>
        <v/>
      </c>
      <c r="N3785" s="86"/>
      <c r="O3785" s="90">
        <f>IFERROR(VLOOKUP(CONCATENATE($A3785,"D"),'05 APU'!$T:$AB,9,),0)</f>
        <v>0</v>
      </c>
      <c r="P3785" s="90">
        <f t="shared" si="118"/>
        <v>0</v>
      </c>
      <c r="Q3785" s="90">
        <f>IFERROR(VLOOKUP(CONCATENATE($A3785,"C"),'05 APU'!$T:$AB,9,),0)</f>
        <v>0</v>
      </c>
      <c r="R3785" s="90">
        <f>IFERROR(VLOOKUP(CONCATENATE($A3785,"B"),'05 APU'!$T:$AB,9,),0)</f>
        <v>0</v>
      </c>
      <c r="S3785" s="90">
        <f>IFERROR(VLOOKUP(CONCATENATE($A3785,"A"),'05 APU'!$T:$AB,9,),0)</f>
        <v>0</v>
      </c>
    </row>
    <row r="3786" spans="1:19" x14ac:dyDescent="0.25">
      <c r="A3786" s="88">
        <v>3776</v>
      </c>
      <c r="B3786" s="347"/>
      <c r="C3786" s="348"/>
      <c r="D3786" s="89" t="str">
        <f>IFERROR(VLOOKUP(CONCATENATE($A3786,"T"),'05 APU'!$1:$1048576,3,),"")</f>
        <v/>
      </c>
      <c r="E3786" s="89" t="str">
        <f>IFERROR(VLOOKUP(CONCATENATE($A3786,"T2"),'05 APU'!$1:$1048576,3,),"")</f>
        <v/>
      </c>
      <c r="F3786" s="89" t="str">
        <f>IFERROR(VLOOKUP(CONCATENATE($A3786,"T3"),'05 APU'!$1:$1048576,3,),"")</f>
        <v/>
      </c>
      <c r="G3786" s="350"/>
      <c r="H3786" s="351"/>
      <c r="I3786" s="90">
        <f>IFERROR((VLOOKUP(CONCATENATE($A3786,"D"),'05 APU'!$1:$1048576,9,)),0)</f>
        <v>0</v>
      </c>
      <c r="J3786" s="90">
        <f t="shared" si="119"/>
        <v>0</v>
      </c>
      <c r="K3786" s="297" t="str">
        <f>IFERROR(VLOOKUP(CONCATENATE($A3786,"C"),'05 APU'!$1:$1048576,9,),"")</f>
        <v/>
      </c>
      <c r="L3786" s="297" t="str">
        <f>IFERROR(VLOOKUP(CONCATENATE($A3786,"B"),'05 APU'!$1:$1048576,9,),"")</f>
        <v/>
      </c>
      <c r="M3786" s="297" t="str">
        <f>IFERROR(VLOOKUP(CONCATENATE($A3786,"A"),'05 APU'!$1:$1048576,9,),"")</f>
        <v/>
      </c>
      <c r="N3786" s="86"/>
      <c r="O3786" s="90">
        <f>IFERROR(VLOOKUP(CONCATENATE($A3786,"D"),'05 APU'!$T:$AB,9,),0)</f>
        <v>0</v>
      </c>
      <c r="P3786" s="90">
        <f t="shared" si="118"/>
        <v>0</v>
      </c>
      <c r="Q3786" s="90">
        <f>IFERROR(VLOOKUP(CONCATENATE($A3786,"C"),'05 APU'!$T:$AB,9,),0)</f>
        <v>0</v>
      </c>
      <c r="R3786" s="90">
        <f>IFERROR(VLOOKUP(CONCATENATE($A3786,"B"),'05 APU'!$T:$AB,9,),0)</f>
        <v>0</v>
      </c>
      <c r="S3786" s="90">
        <f>IFERROR(VLOOKUP(CONCATENATE($A3786,"A"),'05 APU'!$T:$AB,9,),0)</f>
        <v>0</v>
      </c>
    </row>
    <row r="3787" spans="1:19" x14ac:dyDescent="0.25">
      <c r="A3787" s="88">
        <v>3777</v>
      </c>
      <c r="B3787" s="347"/>
      <c r="C3787" s="348"/>
      <c r="D3787" s="89" t="str">
        <f>IFERROR(VLOOKUP(CONCATENATE($A3787,"T"),'05 APU'!$1:$1048576,3,),"")</f>
        <v/>
      </c>
      <c r="E3787" s="89" t="str">
        <f>IFERROR(VLOOKUP(CONCATENATE($A3787,"T2"),'05 APU'!$1:$1048576,3,),"")</f>
        <v/>
      </c>
      <c r="F3787" s="89" t="str">
        <f>IFERROR(VLOOKUP(CONCATENATE($A3787,"T3"),'05 APU'!$1:$1048576,3,),"")</f>
        <v/>
      </c>
      <c r="G3787" s="350"/>
      <c r="H3787" s="351"/>
      <c r="I3787" s="90">
        <f>IFERROR((VLOOKUP(CONCATENATE($A3787,"D"),'05 APU'!$1:$1048576,9,)),0)</f>
        <v>0</v>
      </c>
      <c r="J3787" s="90">
        <f t="shared" si="119"/>
        <v>0</v>
      </c>
      <c r="K3787" s="297" t="str">
        <f>IFERROR(VLOOKUP(CONCATENATE($A3787,"C"),'05 APU'!$1:$1048576,9,),"")</f>
        <v/>
      </c>
      <c r="L3787" s="297" t="str">
        <f>IFERROR(VLOOKUP(CONCATENATE($A3787,"B"),'05 APU'!$1:$1048576,9,),"")</f>
        <v/>
      </c>
      <c r="M3787" s="297" t="str">
        <f>IFERROR(VLOOKUP(CONCATENATE($A3787,"A"),'05 APU'!$1:$1048576,9,),"")</f>
        <v/>
      </c>
      <c r="N3787" s="86"/>
      <c r="O3787" s="90">
        <f>IFERROR(VLOOKUP(CONCATENATE($A3787,"D"),'05 APU'!$T:$AB,9,),0)</f>
        <v>0</v>
      </c>
      <c r="P3787" s="90">
        <f t="shared" ref="P3787:P3850" si="120">IFERROR($O3787*$H3787,0)</f>
        <v>0</v>
      </c>
      <c r="Q3787" s="90">
        <f>IFERROR(VLOOKUP(CONCATENATE($A3787,"C"),'05 APU'!$T:$AB,9,),0)</f>
        <v>0</v>
      </c>
      <c r="R3787" s="90">
        <f>IFERROR(VLOOKUP(CONCATENATE($A3787,"B"),'05 APU'!$T:$AB,9,),0)</f>
        <v>0</v>
      </c>
      <c r="S3787" s="90">
        <f>IFERROR(VLOOKUP(CONCATENATE($A3787,"A"),'05 APU'!$T:$AB,9,),0)</f>
        <v>0</v>
      </c>
    </row>
    <row r="3788" spans="1:19" x14ac:dyDescent="0.25">
      <c r="A3788" s="88">
        <v>3778</v>
      </c>
      <c r="B3788" s="347"/>
      <c r="C3788" s="348"/>
      <c r="D3788" s="89" t="str">
        <f>IFERROR(VLOOKUP(CONCATENATE($A3788,"T"),'05 APU'!$1:$1048576,3,),"")</f>
        <v/>
      </c>
      <c r="E3788" s="89" t="str">
        <f>IFERROR(VLOOKUP(CONCATENATE($A3788,"T2"),'05 APU'!$1:$1048576,3,),"")</f>
        <v/>
      </c>
      <c r="F3788" s="89" t="str">
        <f>IFERROR(VLOOKUP(CONCATENATE($A3788,"T3"),'05 APU'!$1:$1048576,3,),"")</f>
        <v/>
      </c>
      <c r="G3788" s="350"/>
      <c r="H3788" s="351"/>
      <c r="I3788" s="90">
        <f>IFERROR((VLOOKUP(CONCATENATE($A3788,"D"),'05 APU'!$1:$1048576,9,)),0)</f>
        <v>0</v>
      </c>
      <c r="J3788" s="90">
        <f t="shared" si="119"/>
        <v>0</v>
      </c>
      <c r="K3788" s="297" t="str">
        <f>IFERROR(VLOOKUP(CONCATENATE($A3788,"C"),'05 APU'!$1:$1048576,9,),"")</f>
        <v/>
      </c>
      <c r="L3788" s="297" t="str">
        <f>IFERROR(VLOOKUP(CONCATENATE($A3788,"B"),'05 APU'!$1:$1048576,9,),"")</f>
        <v/>
      </c>
      <c r="M3788" s="297" t="str">
        <f>IFERROR(VLOOKUP(CONCATENATE($A3788,"A"),'05 APU'!$1:$1048576,9,),"")</f>
        <v/>
      </c>
      <c r="N3788" s="86"/>
      <c r="O3788" s="90">
        <f>IFERROR(VLOOKUP(CONCATENATE($A3788,"D"),'05 APU'!$T:$AB,9,),0)</f>
        <v>0</v>
      </c>
      <c r="P3788" s="90">
        <f t="shared" si="120"/>
        <v>0</v>
      </c>
      <c r="Q3788" s="90">
        <f>IFERROR(VLOOKUP(CONCATENATE($A3788,"C"),'05 APU'!$T:$AB,9,),0)</f>
        <v>0</v>
      </c>
      <c r="R3788" s="90">
        <f>IFERROR(VLOOKUP(CONCATENATE($A3788,"B"),'05 APU'!$T:$AB,9,),0)</f>
        <v>0</v>
      </c>
      <c r="S3788" s="90">
        <f>IFERROR(VLOOKUP(CONCATENATE($A3788,"A"),'05 APU'!$T:$AB,9,),0)</f>
        <v>0</v>
      </c>
    </row>
    <row r="3789" spans="1:19" x14ac:dyDescent="0.25">
      <c r="A3789" s="88">
        <v>3779</v>
      </c>
      <c r="B3789" s="347"/>
      <c r="C3789" s="348"/>
      <c r="D3789" s="89" t="str">
        <f>IFERROR(VLOOKUP(CONCATENATE($A3789,"T"),'05 APU'!$1:$1048576,3,),"")</f>
        <v/>
      </c>
      <c r="E3789" s="89" t="str">
        <f>IFERROR(VLOOKUP(CONCATENATE($A3789,"T2"),'05 APU'!$1:$1048576,3,),"")</f>
        <v/>
      </c>
      <c r="F3789" s="89" t="str">
        <f>IFERROR(VLOOKUP(CONCATENATE($A3789,"T3"),'05 APU'!$1:$1048576,3,),"")</f>
        <v/>
      </c>
      <c r="G3789" s="350"/>
      <c r="H3789" s="351"/>
      <c r="I3789" s="90">
        <f>IFERROR((VLOOKUP(CONCATENATE($A3789,"D"),'05 APU'!$1:$1048576,9,)),0)</f>
        <v>0</v>
      </c>
      <c r="J3789" s="90">
        <f t="shared" si="119"/>
        <v>0</v>
      </c>
      <c r="K3789" s="297" t="str">
        <f>IFERROR(VLOOKUP(CONCATENATE($A3789,"C"),'05 APU'!$1:$1048576,9,),"")</f>
        <v/>
      </c>
      <c r="L3789" s="297" t="str">
        <f>IFERROR(VLOOKUP(CONCATENATE($A3789,"B"),'05 APU'!$1:$1048576,9,),"")</f>
        <v/>
      </c>
      <c r="M3789" s="297" t="str">
        <f>IFERROR(VLOOKUP(CONCATENATE($A3789,"A"),'05 APU'!$1:$1048576,9,),"")</f>
        <v/>
      </c>
      <c r="N3789" s="86"/>
      <c r="O3789" s="90">
        <f>IFERROR(VLOOKUP(CONCATENATE($A3789,"D"),'05 APU'!$T:$AB,9,),0)</f>
        <v>0</v>
      </c>
      <c r="P3789" s="90">
        <f t="shared" si="120"/>
        <v>0</v>
      </c>
      <c r="Q3789" s="90">
        <f>IFERROR(VLOOKUP(CONCATENATE($A3789,"C"),'05 APU'!$T:$AB,9,),0)</f>
        <v>0</v>
      </c>
      <c r="R3789" s="90">
        <f>IFERROR(VLOOKUP(CONCATENATE($A3789,"B"),'05 APU'!$T:$AB,9,),0)</f>
        <v>0</v>
      </c>
      <c r="S3789" s="90">
        <f>IFERROR(VLOOKUP(CONCATENATE($A3789,"A"),'05 APU'!$T:$AB,9,),0)</f>
        <v>0</v>
      </c>
    </row>
    <row r="3790" spans="1:19" x14ac:dyDescent="0.25">
      <c r="A3790" s="88">
        <v>3780</v>
      </c>
      <c r="B3790" s="347"/>
      <c r="C3790" s="348"/>
      <c r="D3790" s="89" t="str">
        <f>IFERROR(VLOOKUP(CONCATENATE($A3790,"T"),'05 APU'!$1:$1048576,3,),"")</f>
        <v/>
      </c>
      <c r="E3790" s="89" t="str">
        <f>IFERROR(VLOOKUP(CONCATENATE($A3790,"T2"),'05 APU'!$1:$1048576,3,),"")</f>
        <v/>
      </c>
      <c r="F3790" s="89" t="str">
        <f>IFERROR(VLOOKUP(CONCATENATE($A3790,"T3"),'05 APU'!$1:$1048576,3,),"")</f>
        <v/>
      </c>
      <c r="G3790" s="350"/>
      <c r="H3790" s="351"/>
      <c r="I3790" s="90">
        <f>IFERROR((VLOOKUP(CONCATENATE($A3790,"D"),'05 APU'!$1:$1048576,9,)),0)</f>
        <v>0</v>
      </c>
      <c r="J3790" s="90">
        <f t="shared" si="119"/>
        <v>0</v>
      </c>
      <c r="K3790" s="297" t="str">
        <f>IFERROR(VLOOKUP(CONCATENATE($A3790,"C"),'05 APU'!$1:$1048576,9,),"")</f>
        <v/>
      </c>
      <c r="L3790" s="297" t="str">
        <f>IFERROR(VLOOKUP(CONCATENATE($A3790,"B"),'05 APU'!$1:$1048576,9,),"")</f>
        <v/>
      </c>
      <c r="M3790" s="297" t="str">
        <f>IFERROR(VLOOKUP(CONCATENATE($A3790,"A"),'05 APU'!$1:$1048576,9,),"")</f>
        <v/>
      </c>
      <c r="N3790" s="86"/>
      <c r="O3790" s="90">
        <f>IFERROR(VLOOKUP(CONCATENATE($A3790,"D"),'05 APU'!$T:$AB,9,),0)</f>
        <v>0</v>
      </c>
      <c r="P3790" s="90">
        <f t="shared" si="120"/>
        <v>0</v>
      </c>
      <c r="Q3790" s="90">
        <f>IFERROR(VLOOKUP(CONCATENATE($A3790,"C"),'05 APU'!$T:$AB,9,),0)</f>
        <v>0</v>
      </c>
      <c r="R3790" s="90">
        <f>IFERROR(VLOOKUP(CONCATENATE($A3790,"B"),'05 APU'!$T:$AB,9,),0)</f>
        <v>0</v>
      </c>
      <c r="S3790" s="90">
        <f>IFERROR(VLOOKUP(CONCATENATE($A3790,"A"),'05 APU'!$T:$AB,9,),0)</f>
        <v>0</v>
      </c>
    </row>
    <row r="3791" spans="1:19" x14ac:dyDescent="0.25">
      <c r="A3791" s="88">
        <v>3781</v>
      </c>
      <c r="B3791" s="347"/>
      <c r="C3791" s="348"/>
      <c r="D3791" s="89" t="str">
        <f>IFERROR(VLOOKUP(CONCATENATE($A3791,"T"),'05 APU'!$1:$1048576,3,),"")</f>
        <v/>
      </c>
      <c r="E3791" s="89" t="str">
        <f>IFERROR(VLOOKUP(CONCATENATE($A3791,"T2"),'05 APU'!$1:$1048576,3,),"")</f>
        <v/>
      </c>
      <c r="F3791" s="89" t="str">
        <f>IFERROR(VLOOKUP(CONCATENATE($A3791,"T3"),'05 APU'!$1:$1048576,3,),"")</f>
        <v/>
      </c>
      <c r="G3791" s="350"/>
      <c r="H3791" s="351"/>
      <c r="I3791" s="90">
        <f>IFERROR((VLOOKUP(CONCATENATE($A3791,"D"),'05 APU'!$1:$1048576,9,)),0)</f>
        <v>0</v>
      </c>
      <c r="J3791" s="90">
        <f t="shared" si="119"/>
        <v>0</v>
      </c>
      <c r="K3791" s="297" t="str">
        <f>IFERROR(VLOOKUP(CONCATENATE($A3791,"C"),'05 APU'!$1:$1048576,9,),"")</f>
        <v/>
      </c>
      <c r="L3791" s="297" t="str">
        <f>IFERROR(VLOOKUP(CONCATENATE($A3791,"B"),'05 APU'!$1:$1048576,9,),"")</f>
        <v/>
      </c>
      <c r="M3791" s="297" t="str">
        <f>IFERROR(VLOOKUP(CONCATENATE($A3791,"A"),'05 APU'!$1:$1048576,9,),"")</f>
        <v/>
      </c>
      <c r="N3791" s="86"/>
      <c r="O3791" s="90">
        <f>IFERROR(VLOOKUP(CONCATENATE($A3791,"D"),'05 APU'!$T:$AB,9,),0)</f>
        <v>0</v>
      </c>
      <c r="P3791" s="90">
        <f t="shared" si="120"/>
        <v>0</v>
      </c>
      <c r="Q3791" s="90">
        <f>IFERROR(VLOOKUP(CONCATENATE($A3791,"C"),'05 APU'!$T:$AB,9,),0)</f>
        <v>0</v>
      </c>
      <c r="R3791" s="90">
        <f>IFERROR(VLOOKUP(CONCATENATE($A3791,"B"),'05 APU'!$T:$AB,9,),0)</f>
        <v>0</v>
      </c>
      <c r="S3791" s="90">
        <f>IFERROR(VLOOKUP(CONCATENATE($A3791,"A"),'05 APU'!$T:$AB,9,),0)</f>
        <v>0</v>
      </c>
    </row>
    <row r="3792" spans="1:19" x14ac:dyDescent="0.25">
      <c r="A3792" s="88">
        <v>3782</v>
      </c>
      <c r="B3792" s="347"/>
      <c r="C3792" s="348"/>
      <c r="D3792" s="89" t="str">
        <f>IFERROR(VLOOKUP(CONCATENATE($A3792,"T"),'05 APU'!$1:$1048576,3,),"")</f>
        <v/>
      </c>
      <c r="E3792" s="89" t="str">
        <f>IFERROR(VLOOKUP(CONCATENATE($A3792,"T2"),'05 APU'!$1:$1048576,3,),"")</f>
        <v/>
      </c>
      <c r="F3792" s="89" t="str">
        <f>IFERROR(VLOOKUP(CONCATENATE($A3792,"T3"),'05 APU'!$1:$1048576,3,),"")</f>
        <v/>
      </c>
      <c r="G3792" s="350"/>
      <c r="H3792" s="351"/>
      <c r="I3792" s="90">
        <f>IFERROR((VLOOKUP(CONCATENATE($A3792,"D"),'05 APU'!$1:$1048576,9,)),0)</f>
        <v>0</v>
      </c>
      <c r="J3792" s="90">
        <f t="shared" si="119"/>
        <v>0</v>
      </c>
      <c r="K3792" s="297" t="str">
        <f>IFERROR(VLOOKUP(CONCATENATE($A3792,"C"),'05 APU'!$1:$1048576,9,),"")</f>
        <v/>
      </c>
      <c r="L3792" s="297" t="str">
        <f>IFERROR(VLOOKUP(CONCATENATE($A3792,"B"),'05 APU'!$1:$1048576,9,),"")</f>
        <v/>
      </c>
      <c r="M3792" s="297" t="str">
        <f>IFERROR(VLOOKUP(CONCATENATE($A3792,"A"),'05 APU'!$1:$1048576,9,),"")</f>
        <v/>
      </c>
      <c r="N3792" s="86"/>
      <c r="O3792" s="90">
        <f>IFERROR(VLOOKUP(CONCATENATE($A3792,"D"),'05 APU'!$T:$AB,9,),0)</f>
        <v>0</v>
      </c>
      <c r="P3792" s="90">
        <f t="shared" si="120"/>
        <v>0</v>
      </c>
      <c r="Q3792" s="90">
        <f>IFERROR(VLOOKUP(CONCATENATE($A3792,"C"),'05 APU'!$T:$AB,9,),0)</f>
        <v>0</v>
      </c>
      <c r="R3792" s="90">
        <f>IFERROR(VLOOKUP(CONCATENATE($A3792,"B"),'05 APU'!$T:$AB,9,),0)</f>
        <v>0</v>
      </c>
      <c r="S3792" s="90">
        <f>IFERROR(VLOOKUP(CONCATENATE($A3792,"A"),'05 APU'!$T:$AB,9,),0)</f>
        <v>0</v>
      </c>
    </row>
    <row r="3793" spans="1:19" x14ac:dyDescent="0.25">
      <c r="A3793" s="88">
        <v>3783</v>
      </c>
      <c r="B3793" s="347"/>
      <c r="C3793" s="348"/>
      <c r="D3793" s="89" t="str">
        <f>IFERROR(VLOOKUP(CONCATENATE($A3793,"T"),'05 APU'!$1:$1048576,3,),"")</f>
        <v/>
      </c>
      <c r="E3793" s="89" t="str">
        <f>IFERROR(VLOOKUP(CONCATENATE($A3793,"T2"),'05 APU'!$1:$1048576,3,),"")</f>
        <v/>
      </c>
      <c r="F3793" s="89" t="str">
        <f>IFERROR(VLOOKUP(CONCATENATE($A3793,"T3"),'05 APU'!$1:$1048576,3,),"")</f>
        <v/>
      </c>
      <c r="G3793" s="350"/>
      <c r="H3793" s="351"/>
      <c r="I3793" s="90">
        <f>IFERROR((VLOOKUP(CONCATENATE($A3793,"D"),'05 APU'!$1:$1048576,9,)),0)</f>
        <v>0</v>
      </c>
      <c r="J3793" s="90">
        <f t="shared" si="119"/>
        <v>0</v>
      </c>
      <c r="K3793" s="297" t="str">
        <f>IFERROR(VLOOKUP(CONCATENATE($A3793,"C"),'05 APU'!$1:$1048576,9,),"")</f>
        <v/>
      </c>
      <c r="L3793" s="297" t="str">
        <f>IFERROR(VLOOKUP(CONCATENATE($A3793,"B"),'05 APU'!$1:$1048576,9,),"")</f>
        <v/>
      </c>
      <c r="M3793" s="297" t="str">
        <f>IFERROR(VLOOKUP(CONCATENATE($A3793,"A"),'05 APU'!$1:$1048576,9,),"")</f>
        <v/>
      </c>
      <c r="N3793" s="86"/>
      <c r="O3793" s="90">
        <f>IFERROR(VLOOKUP(CONCATENATE($A3793,"D"),'05 APU'!$T:$AB,9,),0)</f>
        <v>0</v>
      </c>
      <c r="P3793" s="90">
        <f t="shared" si="120"/>
        <v>0</v>
      </c>
      <c r="Q3793" s="90">
        <f>IFERROR(VLOOKUP(CONCATENATE($A3793,"C"),'05 APU'!$T:$AB,9,),0)</f>
        <v>0</v>
      </c>
      <c r="R3793" s="90">
        <f>IFERROR(VLOOKUP(CONCATENATE($A3793,"B"),'05 APU'!$T:$AB,9,),0)</f>
        <v>0</v>
      </c>
      <c r="S3793" s="90">
        <f>IFERROR(VLOOKUP(CONCATENATE($A3793,"A"),'05 APU'!$T:$AB,9,),0)</f>
        <v>0</v>
      </c>
    </row>
    <row r="3794" spans="1:19" x14ac:dyDescent="0.25">
      <c r="A3794" s="88">
        <v>3784</v>
      </c>
      <c r="B3794" s="347"/>
      <c r="C3794" s="348"/>
      <c r="D3794" s="89" t="str">
        <f>IFERROR(VLOOKUP(CONCATENATE($A3794,"T"),'05 APU'!$1:$1048576,3,),"")</f>
        <v/>
      </c>
      <c r="E3794" s="89" t="str">
        <f>IFERROR(VLOOKUP(CONCATENATE($A3794,"T2"),'05 APU'!$1:$1048576,3,),"")</f>
        <v/>
      </c>
      <c r="F3794" s="89" t="str">
        <f>IFERROR(VLOOKUP(CONCATENATE($A3794,"T3"),'05 APU'!$1:$1048576,3,),"")</f>
        <v/>
      </c>
      <c r="G3794" s="350"/>
      <c r="H3794" s="351"/>
      <c r="I3794" s="90">
        <f>IFERROR((VLOOKUP(CONCATENATE($A3794,"D"),'05 APU'!$1:$1048576,9,)),0)</f>
        <v>0</v>
      </c>
      <c r="J3794" s="90">
        <f t="shared" si="119"/>
        <v>0</v>
      </c>
      <c r="K3794" s="297" t="str">
        <f>IFERROR(VLOOKUP(CONCATENATE($A3794,"C"),'05 APU'!$1:$1048576,9,),"")</f>
        <v/>
      </c>
      <c r="L3794" s="297" t="str">
        <f>IFERROR(VLOOKUP(CONCATENATE($A3794,"B"),'05 APU'!$1:$1048576,9,),"")</f>
        <v/>
      </c>
      <c r="M3794" s="297" t="str">
        <f>IFERROR(VLOOKUP(CONCATENATE($A3794,"A"),'05 APU'!$1:$1048576,9,),"")</f>
        <v/>
      </c>
      <c r="N3794" s="86"/>
      <c r="O3794" s="90">
        <f>IFERROR(VLOOKUP(CONCATENATE($A3794,"D"),'05 APU'!$T:$AB,9,),0)</f>
        <v>0</v>
      </c>
      <c r="P3794" s="90">
        <f t="shared" si="120"/>
        <v>0</v>
      </c>
      <c r="Q3794" s="90">
        <f>IFERROR(VLOOKUP(CONCATENATE($A3794,"C"),'05 APU'!$T:$AB,9,),0)</f>
        <v>0</v>
      </c>
      <c r="R3794" s="90">
        <f>IFERROR(VLOOKUP(CONCATENATE($A3794,"B"),'05 APU'!$T:$AB,9,),0)</f>
        <v>0</v>
      </c>
      <c r="S3794" s="90">
        <f>IFERROR(VLOOKUP(CONCATENATE($A3794,"A"),'05 APU'!$T:$AB,9,),0)</f>
        <v>0</v>
      </c>
    </row>
    <row r="3795" spans="1:19" x14ac:dyDescent="0.25">
      <c r="A3795" s="88">
        <v>3785</v>
      </c>
      <c r="B3795" s="347"/>
      <c r="C3795" s="348"/>
      <c r="D3795" s="89" t="str">
        <f>IFERROR(VLOOKUP(CONCATENATE($A3795,"T"),'05 APU'!$1:$1048576,3,),"")</f>
        <v/>
      </c>
      <c r="E3795" s="89" t="str">
        <f>IFERROR(VLOOKUP(CONCATENATE($A3795,"T2"),'05 APU'!$1:$1048576,3,),"")</f>
        <v/>
      </c>
      <c r="F3795" s="89" t="str">
        <f>IFERROR(VLOOKUP(CONCATENATE($A3795,"T3"),'05 APU'!$1:$1048576,3,),"")</f>
        <v/>
      </c>
      <c r="G3795" s="350"/>
      <c r="H3795" s="351"/>
      <c r="I3795" s="90">
        <f>IFERROR((VLOOKUP(CONCATENATE($A3795,"D"),'05 APU'!$1:$1048576,9,)),0)</f>
        <v>0</v>
      </c>
      <c r="J3795" s="90">
        <f t="shared" si="119"/>
        <v>0</v>
      </c>
      <c r="K3795" s="297" t="str">
        <f>IFERROR(VLOOKUP(CONCATENATE($A3795,"C"),'05 APU'!$1:$1048576,9,),"")</f>
        <v/>
      </c>
      <c r="L3795" s="297" t="str">
        <f>IFERROR(VLOOKUP(CONCATENATE($A3795,"B"),'05 APU'!$1:$1048576,9,),"")</f>
        <v/>
      </c>
      <c r="M3795" s="297" t="str">
        <f>IFERROR(VLOOKUP(CONCATENATE($A3795,"A"),'05 APU'!$1:$1048576,9,),"")</f>
        <v/>
      </c>
      <c r="N3795" s="86"/>
      <c r="O3795" s="90">
        <f>IFERROR(VLOOKUP(CONCATENATE($A3795,"D"),'05 APU'!$T:$AB,9,),0)</f>
        <v>0</v>
      </c>
      <c r="P3795" s="90">
        <f t="shared" si="120"/>
        <v>0</v>
      </c>
      <c r="Q3795" s="90">
        <f>IFERROR(VLOOKUP(CONCATENATE($A3795,"C"),'05 APU'!$T:$AB,9,),0)</f>
        <v>0</v>
      </c>
      <c r="R3795" s="90">
        <f>IFERROR(VLOOKUP(CONCATENATE($A3795,"B"),'05 APU'!$T:$AB,9,),0)</f>
        <v>0</v>
      </c>
      <c r="S3795" s="90">
        <f>IFERROR(VLOOKUP(CONCATENATE($A3795,"A"),'05 APU'!$T:$AB,9,),0)</f>
        <v>0</v>
      </c>
    </row>
    <row r="3796" spans="1:19" x14ac:dyDescent="0.25">
      <c r="A3796" s="88">
        <v>3786</v>
      </c>
      <c r="B3796" s="347"/>
      <c r="C3796" s="348"/>
      <c r="D3796" s="89" t="str">
        <f>IFERROR(VLOOKUP(CONCATENATE($A3796,"T"),'05 APU'!$1:$1048576,3,),"")</f>
        <v/>
      </c>
      <c r="E3796" s="89" t="str">
        <f>IFERROR(VLOOKUP(CONCATENATE($A3796,"T2"),'05 APU'!$1:$1048576,3,),"")</f>
        <v/>
      </c>
      <c r="F3796" s="89" t="str">
        <f>IFERROR(VLOOKUP(CONCATENATE($A3796,"T3"),'05 APU'!$1:$1048576,3,),"")</f>
        <v/>
      </c>
      <c r="G3796" s="350"/>
      <c r="H3796" s="351"/>
      <c r="I3796" s="90">
        <f>IFERROR((VLOOKUP(CONCATENATE($A3796,"D"),'05 APU'!$1:$1048576,9,)),0)</f>
        <v>0</v>
      </c>
      <c r="J3796" s="90">
        <f t="shared" si="119"/>
        <v>0</v>
      </c>
      <c r="K3796" s="297" t="str">
        <f>IFERROR(VLOOKUP(CONCATENATE($A3796,"C"),'05 APU'!$1:$1048576,9,),"")</f>
        <v/>
      </c>
      <c r="L3796" s="297" t="str">
        <f>IFERROR(VLOOKUP(CONCATENATE($A3796,"B"),'05 APU'!$1:$1048576,9,),"")</f>
        <v/>
      </c>
      <c r="M3796" s="297" t="str">
        <f>IFERROR(VLOOKUP(CONCATENATE($A3796,"A"),'05 APU'!$1:$1048576,9,),"")</f>
        <v/>
      </c>
      <c r="N3796" s="86"/>
      <c r="O3796" s="90">
        <f>IFERROR(VLOOKUP(CONCATENATE($A3796,"D"),'05 APU'!$T:$AB,9,),0)</f>
        <v>0</v>
      </c>
      <c r="P3796" s="90">
        <f t="shared" si="120"/>
        <v>0</v>
      </c>
      <c r="Q3796" s="90">
        <f>IFERROR(VLOOKUP(CONCATENATE($A3796,"C"),'05 APU'!$T:$AB,9,),0)</f>
        <v>0</v>
      </c>
      <c r="R3796" s="90">
        <f>IFERROR(VLOOKUP(CONCATENATE($A3796,"B"),'05 APU'!$T:$AB,9,),0)</f>
        <v>0</v>
      </c>
      <c r="S3796" s="90">
        <f>IFERROR(VLOOKUP(CONCATENATE($A3796,"A"),'05 APU'!$T:$AB,9,),0)</f>
        <v>0</v>
      </c>
    </row>
    <row r="3797" spans="1:19" x14ac:dyDescent="0.25">
      <c r="A3797" s="88">
        <v>3787</v>
      </c>
      <c r="B3797" s="347"/>
      <c r="C3797" s="348"/>
      <c r="D3797" s="89" t="str">
        <f>IFERROR(VLOOKUP(CONCATENATE($A3797,"T"),'05 APU'!$1:$1048576,3,),"")</f>
        <v/>
      </c>
      <c r="E3797" s="89" t="str">
        <f>IFERROR(VLOOKUP(CONCATENATE($A3797,"T2"),'05 APU'!$1:$1048576,3,),"")</f>
        <v/>
      </c>
      <c r="F3797" s="89" t="str">
        <f>IFERROR(VLOOKUP(CONCATENATE($A3797,"T3"),'05 APU'!$1:$1048576,3,),"")</f>
        <v/>
      </c>
      <c r="G3797" s="350"/>
      <c r="H3797" s="351"/>
      <c r="I3797" s="90">
        <f>IFERROR((VLOOKUP(CONCATENATE($A3797,"D"),'05 APU'!$1:$1048576,9,)),0)</f>
        <v>0</v>
      </c>
      <c r="J3797" s="90">
        <f t="shared" si="119"/>
        <v>0</v>
      </c>
      <c r="K3797" s="297" t="str">
        <f>IFERROR(VLOOKUP(CONCATENATE($A3797,"C"),'05 APU'!$1:$1048576,9,),"")</f>
        <v/>
      </c>
      <c r="L3797" s="297" t="str">
        <f>IFERROR(VLOOKUP(CONCATENATE($A3797,"B"),'05 APU'!$1:$1048576,9,),"")</f>
        <v/>
      </c>
      <c r="M3797" s="297" t="str">
        <f>IFERROR(VLOOKUP(CONCATENATE($A3797,"A"),'05 APU'!$1:$1048576,9,),"")</f>
        <v/>
      </c>
      <c r="N3797" s="86"/>
      <c r="O3797" s="90">
        <f>IFERROR(VLOOKUP(CONCATENATE($A3797,"D"),'05 APU'!$T:$AB,9,),0)</f>
        <v>0</v>
      </c>
      <c r="P3797" s="90">
        <f t="shared" si="120"/>
        <v>0</v>
      </c>
      <c r="Q3797" s="90">
        <f>IFERROR(VLOOKUP(CONCATENATE($A3797,"C"),'05 APU'!$T:$AB,9,),0)</f>
        <v>0</v>
      </c>
      <c r="R3797" s="90">
        <f>IFERROR(VLOOKUP(CONCATENATE($A3797,"B"),'05 APU'!$T:$AB,9,),0)</f>
        <v>0</v>
      </c>
      <c r="S3797" s="90">
        <f>IFERROR(VLOOKUP(CONCATENATE($A3797,"A"),'05 APU'!$T:$AB,9,),0)</f>
        <v>0</v>
      </c>
    </row>
    <row r="3798" spans="1:19" x14ac:dyDescent="0.25">
      <c r="A3798" s="88">
        <v>3788</v>
      </c>
      <c r="B3798" s="347"/>
      <c r="C3798" s="348"/>
      <c r="D3798" s="89" t="str">
        <f>IFERROR(VLOOKUP(CONCATENATE($A3798,"T"),'05 APU'!$1:$1048576,3,),"")</f>
        <v/>
      </c>
      <c r="E3798" s="89" t="str">
        <f>IFERROR(VLOOKUP(CONCATENATE($A3798,"T2"),'05 APU'!$1:$1048576,3,),"")</f>
        <v/>
      </c>
      <c r="F3798" s="89" t="str">
        <f>IFERROR(VLOOKUP(CONCATENATE($A3798,"T3"),'05 APU'!$1:$1048576,3,),"")</f>
        <v/>
      </c>
      <c r="G3798" s="350"/>
      <c r="H3798" s="351"/>
      <c r="I3798" s="90">
        <f>IFERROR((VLOOKUP(CONCATENATE($A3798,"D"),'05 APU'!$1:$1048576,9,)),0)</f>
        <v>0</v>
      </c>
      <c r="J3798" s="90">
        <f t="shared" si="119"/>
        <v>0</v>
      </c>
      <c r="K3798" s="297" t="str">
        <f>IFERROR(VLOOKUP(CONCATENATE($A3798,"C"),'05 APU'!$1:$1048576,9,),"")</f>
        <v/>
      </c>
      <c r="L3798" s="297" t="str">
        <f>IFERROR(VLOOKUP(CONCATENATE($A3798,"B"),'05 APU'!$1:$1048576,9,),"")</f>
        <v/>
      </c>
      <c r="M3798" s="297" t="str">
        <f>IFERROR(VLOOKUP(CONCATENATE($A3798,"A"),'05 APU'!$1:$1048576,9,),"")</f>
        <v/>
      </c>
      <c r="N3798" s="86"/>
      <c r="O3798" s="90">
        <f>IFERROR(VLOOKUP(CONCATENATE($A3798,"D"),'05 APU'!$T:$AB,9,),0)</f>
        <v>0</v>
      </c>
      <c r="P3798" s="90">
        <f t="shared" si="120"/>
        <v>0</v>
      </c>
      <c r="Q3798" s="90">
        <f>IFERROR(VLOOKUP(CONCATENATE($A3798,"C"),'05 APU'!$T:$AB,9,),0)</f>
        <v>0</v>
      </c>
      <c r="R3798" s="90">
        <f>IFERROR(VLOOKUP(CONCATENATE($A3798,"B"),'05 APU'!$T:$AB,9,),0)</f>
        <v>0</v>
      </c>
      <c r="S3798" s="90">
        <f>IFERROR(VLOOKUP(CONCATENATE($A3798,"A"),'05 APU'!$T:$AB,9,),0)</f>
        <v>0</v>
      </c>
    </row>
    <row r="3799" spans="1:19" x14ac:dyDescent="0.25">
      <c r="A3799" s="88">
        <v>3789</v>
      </c>
      <c r="B3799" s="347"/>
      <c r="C3799" s="348"/>
      <c r="D3799" s="89" t="str">
        <f>IFERROR(VLOOKUP(CONCATENATE($A3799,"T"),'05 APU'!$1:$1048576,3,),"")</f>
        <v/>
      </c>
      <c r="E3799" s="89" t="str">
        <f>IFERROR(VLOOKUP(CONCATENATE($A3799,"T2"),'05 APU'!$1:$1048576,3,),"")</f>
        <v/>
      </c>
      <c r="F3799" s="89" t="str">
        <f>IFERROR(VLOOKUP(CONCATENATE($A3799,"T3"),'05 APU'!$1:$1048576,3,),"")</f>
        <v/>
      </c>
      <c r="G3799" s="350"/>
      <c r="H3799" s="351"/>
      <c r="I3799" s="90">
        <f>IFERROR((VLOOKUP(CONCATENATE($A3799,"D"),'05 APU'!$1:$1048576,9,)),0)</f>
        <v>0</v>
      </c>
      <c r="J3799" s="90">
        <f t="shared" si="119"/>
        <v>0</v>
      </c>
      <c r="K3799" s="297" t="str">
        <f>IFERROR(VLOOKUP(CONCATENATE($A3799,"C"),'05 APU'!$1:$1048576,9,),"")</f>
        <v/>
      </c>
      <c r="L3799" s="297" t="str">
        <f>IFERROR(VLOOKUP(CONCATENATE($A3799,"B"),'05 APU'!$1:$1048576,9,),"")</f>
        <v/>
      </c>
      <c r="M3799" s="297" t="str">
        <f>IFERROR(VLOOKUP(CONCATENATE($A3799,"A"),'05 APU'!$1:$1048576,9,),"")</f>
        <v/>
      </c>
      <c r="N3799" s="86"/>
      <c r="O3799" s="90">
        <f>IFERROR(VLOOKUP(CONCATENATE($A3799,"D"),'05 APU'!$T:$AB,9,),0)</f>
        <v>0</v>
      </c>
      <c r="P3799" s="90">
        <f t="shared" si="120"/>
        <v>0</v>
      </c>
      <c r="Q3799" s="90">
        <f>IFERROR(VLOOKUP(CONCATENATE($A3799,"C"),'05 APU'!$T:$AB,9,),0)</f>
        <v>0</v>
      </c>
      <c r="R3799" s="90">
        <f>IFERROR(VLOOKUP(CONCATENATE($A3799,"B"),'05 APU'!$T:$AB,9,),0)</f>
        <v>0</v>
      </c>
      <c r="S3799" s="90">
        <f>IFERROR(VLOOKUP(CONCATENATE($A3799,"A"),'05 APU'!$T:$AB,9,),0)</f>
        <v>0</v>
      </c>
    </row>
    <row r="3800" spans="1:19" x14ac:dyDescent="0.25">
      <c r="A3800" s="88">
        <v>3790</v>
      </c>
      <c r="B3800" s="347"/>
      <c r="C3800" s="348"/>
      <c r="D3800" s="89" t="str">
        <f>IFERROR(VLOOKUP(CONCATENATE($A3800,"T"),'05 APU'!$1:$1048576,3,),"")</f>
        <v/>
      </c>
      <c r="E3800" s="89" t="str">
        <f>IFERROR(VLOOKUP(CONCATENATE($A3800,"T2"),'05 APU'!$1:$1048576,3,),"")</f>
        <v/>
      </c>
      <c r="F3800" s="89" t="str">
        <f>IFERROR(VLOOKUP(CONCATENATE($A3800,"T3"),'05 APU'!$1:$1048576,3,),"")</f>
        <v/>
      </c>
      <c r="G3800" s="350"/>
      <c r="H3800" s="351"/>
      <c r="I3800" s="90">
        <f>IFERROR((VLOOKUP(CONCATENATE($A3800,"D"),'05 APU'!$1:$1048576,9,)),0)</f>
        <v>0</v>
      </c>
      <c r="J3800" s="90">
        <f t="shared" si="119"/>
        <v>0</v>
      </c>
      <c r="K3800" s="297" t="str">
        <f>IFERROR(VLOOKUP(CONCATENATE($A3800,"C"),'05 APU'!$1:$1048576,9,),"")</f>
        <v/>
      </c>
      <c r="L3800" s="297" t="str">
        <f>IFERROR(VLOOKUP(CONCATENATE($A3800,"B"),'05 APU'!$1:$1048576,9,),"")</f>
        <v/>
      </c>
      <c r="M3800" s="297" t="str">
        <f>IFERROR(VLOOKUP(CONCATENATE($A3800,"A"),'05 APU'!$1:$1048576,9,),"")</f>
        <v/>
      </c>
      <c r="N3800" s="86"/>
      <c r="O3800" s="90">
        <f>IFERROR(VLOOKUP(CONCATENATE($A3800,"D"),'05 APU'!$T:$AB,9,),0)</f>
        <v>0</v>
      </c>
      <c r="P3800" s="90">
        <f t="shared" si="120"/>
        <v>0</v>
      </c>
      <c r="Q3800" s="90">
        <f>IFERROR(VLOOKUP(CONCATENATE($A3800,"C"),'05 APU'!$T:$AB,9,),0)</f>
        <v>0</v>
      </c>
      <c r="R3800" s="90">
        <f>IFERROR(VLOOKUP(CONCATENATE($A3800,"B"),'05 APU'!$T:$AB,9,),0)</f>
        <v>0</v>
      </c>
      <c r="S3800" s="90">
        <f>IFERROR(VLOOKUP(CONCATENATE($A3800,"A"),'05 APU'!$T:$AB,9,),0)</f>
        <v>0</v>
      </c>
    </row>
    <row r="3801" spans="1:19" x14ac:dyDescent="0.25">
      <c r="A3801" s="88">
        <v>3791</v>
      </c>
      <c r="B3801" s="347"/>
      <c r="C3801" s="348"/>
      <c r="D3801" s="89" t="str">
        <f>IFERROR(VLOOKUP(CONCATENATE($A3801,"T"),'05 APU'!$1:$1048576,3,),"")</f>
        <v/>
      </c>
      <c r="E3801" s="89" t="str">
        <f>IFERROR(VLOOKUP(CONCATENATE($A3801,"T2"),'05 APU'!$1:$1048576,3,),"")</f>
        <v/>
      </c>
      <c r="F3801" s="89" t="str">
        <f>IFERROR(VLOOKUP(CONCATENATE($A3801,"T3"),'05 APU'!$1:$1048576,3,),"")</f>
        <v/>
      </c>
      <c r="G3801" s="350"/>
      <c r="H3801" s="351"/>
      <c r="I3801" s="90">
        <f>IFERROR((VLOOKUP(CONCATENATE($A3801,"D"),'05 APU'!$1:$1048576,9,)),0)</f>
        <v>0</v>
      </c>
      <c r="J3801" s="90">
        <f t="shared" si="119"/>
        <v>0</v>
      </c>
      <c r="K3801" s="297" t="str">
        <f>IFERROR(VLOOKUP(CONCATENATE($A3801,"C"),'05 APU'!$1:$1048576,9,),"")</f>
        <v/>
      </c>
      <c r="L3801" s="297" t="str">
        <f>IFERROR(VLOOKUP(CONCATENATE($A3801,"B"),'05 APU'!$1:$1048576,9,),"")</f>
        <v/>
      </c>
      <c r="M3801" s="297" t="str">
        <f>IFERROR(VLOOKUP(CONCATENATE($A3801,"A"),'05 APU'!$1:$1048576,9,),"")</f>
        <v/>
      </c>
      <c r="N3801" s="86"/>
      <c r="O3801" s="90">
        <f>IFERROR(VLOOKUP(CONCATENATE($A3801,"D"),'05 APU'!$T:$AB,9,),0)</f>
        <v>0</v>
      </c>
      <c r="P3801" s="90">
        <f t="shared" si="120"/>
        <v>0</v>
      </c>
      <c r="Q3801" s="90">
        <f>IFERROR(VLOOKUP(CONCATENATE($A3801,"C"),'05 APU'!$T:$AB,9,),0)</f>
        <v>0</v>
      </c>
      <c r="R3801" s="90">
        <f>IFERROR(VLOOKUP(CONCATENATE($A3801,"B"),'05 APU'!$T:$AB,9,),0)</f>
        <v>0</v>
      </c>
      <c r="S3801" s="90">
        <f>IFERROR(VLOOKUP(CONCATENATE($A3801,"A"),'05 APU'!$T:$AB,9,),0)</f>
        <v>0</v>
      </c>
    </row>
    <row r="3802" spans="1:19" x14ac:dyDescent="0.25">
      <c r="A3802" s="88">
        <v>3792</v>
      </c>
      <c r="B3802" s="347"/>
      <c r="C3802" s="348"/>
      <c r="D3802" s="89" t="str">
        <f>IFERROR(VLOOKUP(CONCATENATE($A3802,"T"),'05 APU'!$1:$1048576,3,),"")</f>
        <v/>
      </c>
      <c r="E3802" s="89" t="str">
        <f>IFERROR(VLOOKUP(CONCATENATE($A3802,"T2"),'05 APU'!$1:$1048576,3,),"")</f>
        <v/>
      </c>
      <c r="F3802" s="89" t="str">
        <f>IFERROR(VLOOKUP(CONCATENATE($A3802,"T3"),'05 APU'!$1:$1048576,3,),"")</f>
        <v/>
      </c>
      <c r="G3802" s="350"/>
      <c r="H3802" s="351"/>
      <c r="I3802" s="90">
        <f>IFERROR((VLOOKUP(CONCATENATE($A3802,"D"),'05 APU'!$1:$1048576,9,)),0)</f>
        <v>0</v>
      </c>
      <c r="J3802" s="90">
        <f t="shared" si="119"/>
        <v>0</v>
      </c>
      <c r="K3802" s="297" t="str">
        <f>IFERROR(VLOOKUP(CONCATENATE($A3802,"C"),'05 APU'!$1:$1048576,9,),"")</f>
        <v/>
      </c>
      <c r="L3802" s="297" t="str">
        <f>IFERROR(VLOOKUP(CONCATENATE($A3802,"B"),'05 APU'!$1:$1048576,9,),"")</f>
        <v/>
      </c>
      <c r="M3802" s="297" t="str">
        <f>IFERROR(VLOOKUP(CONCATENATE($A3802,"A"),'05 APU'!$1:$1048576,9,),"")</f>
        <v/>
      </c>
      <c r="N3802" s="86"/>
      <c r="O3802" s="90">
        <f>IFERROR(VLOOKUP(CONCATENATE($A3802,"D"),'05 APU'!$T:$AB,9,),0)</f>
        <v>0</v>
      </c>
      <c r="P3802" s="90">
        <f t="shared" si="120"/>
        <v>0</v>
      </c>
      <c r="Q3802" s="90">
        <f>IFERROR(VLOOKUP(CONCATENATE($A3802,"C"),'05 APU'!$T:$AB,9,),0)</f>
        <v>0</v>
      </c>
      <c r="R3802" s="90">
        <f>IFERROR(VLOOKUP(CONCATENATE($A3802,"B"),'05 APU'!$T:$AB,9,),0)</f>
        <v>0</v>
      </c>
      <c r="S3802" s="90">
        <f>IFERROR(VLOOKUP(CONCATENATE($A3802,"A"),'05 APU'!$T:$AB,9,),0)</f>
        <v>0</v>
      </c>
    </row>
    <row r="3803" spans="1:19" x14ac:dyDescent="0.25">
      <c r="A3803" s="88">
        <v>3793</v>
      </c>
      <c r="B3803" s="347"/>
      <c r="C3803" s="348"/>
      <c r="D3803" s="89" t="str">
        <f>IFERROR(VLOOKUP(CONCATENATE($A3803,"T"),'05 APU'!$1:$1048576,3,),"")</f>
        <v/>
      </c>
      <c r="E3803" s="89" t="str">
        <f>IFERROR(VLOOKUP(CONCATENATE($A3803,"T2"),'05 APU'!$1:$1048576,3,),"")</f>
        <v/>
      </c>
      <c r="F3803" s="89" t="str">
        <f>IFERROR(VLOOKUP(CONCATENATE($A3803,"T3"),'05 APU'!$1:$1048576,3,),"")</f>
        <v/>
      </c>
      <c r="G3803" s="350"/>
      <c r="H3803" s="351"/>
      <c r="I3803" s="90">
        <f>IFERROR((VLOOKUP(CONCATENATE($A3803,"D"),'05 APU'!$1:$1048576,9,)),0)</f>
        <v>0</v>
      </c>
      <c r="J3803" s="90">
        <f t="shared" si="119"/>
        <v>0</v>
      </c>
      <c r="K3803" s="297" t="str">
        <f>IFERROR(VLOOKUP(CONCATENATE($A3803,"C"),'05 APU'!$1:$1048576,9,),"")</f>
        <v/>
      </c>
      <c r="L3803" s="297" t="str">
        <f>IFERROR(VLOOKUP(CONCATENATE($A3803,"B"),'05 APU'!$1:$1048576,9,),"")</f>
        <v/>
      </c>
      <c r="M3803" s="297" t="str">
        <f>IFERROR(VLOOKUP(CONCATENATE($A3803,"A"),'05 APU'!$1:$1048576,9,),"")</f>
        <v/>
      </c>
      <c r="N3803" s="86"/>
      <c r="O3803" s="90">
        <f>IFERROR(VLOOKUP(CONCATENATE($A3803,"D"),'05 APU'!$T:$AB,9,),0)</f>
        <v>0</v>
      </c>
      <c r="P3803" s="90">
        <f t="shared" si="120"/>
        <v>0</v>
      </c>
      <c r="Q3803" s="90">
        <f>IFERROR(VLOOKUP(CONCATENATE($A3803,"C"),'05 APU'!$T:$AB,9,),0)</f>
        <v>0</v>
      </c>
      <c r="R3803" s="90">
        <f>IFERROR(VLOOKUP(CONCATENATE($A3803,"B"),'05 APU'!$T:$AB,9,),0)</f>
        <v>0</v>
      </c>
      <c r="S3803" s="90">
        <f>IFERROR(VLOOKUP(CONCATENATE($A3803,"A"),'05 APU'!$T:$AB,9,),0)</f>
        <v>0</v>
      </c>
    </row>
    <row r="3804" spans="1:19" x14ac:dyDescent="0.25">
      <c r="A3804" s="88">
        <v>3794</v>
      </c>
      <c r="B3804" s="347"/>
      <c r="C3804" s="348"/>
      <c r="D3804" s="89" t="str">
        <f>IFERROR(VLOOKUP(CONCATENATE($A3804,"T"),'05 APU'!$1:$1048576,3,),"")</f>
        <v/>
      </c>
      <c r="E3804" s="89" t="str">
        <f>IFERROR(VLOOKUP(CONCATENATE($A3804,"T2"),'05 APU'!$1:$1048576,3,),"")</f>
        <v/>
      </c>
      <c r="F3804" s="89" t="str">
        <f>IFERROR(VLOOKUP(CONCATENATE($A3804,"T3"),'05 APU'!$1:$1048576,3,),"")</f>
        <v/>
      </c>
      <c r="G3804" s="350"/>
      <c r="H3804" s="351"/>
      <c r="I3804" s="90">
        <f>IFERROR((VLOOKUP(CONCATENATE($A3804,"D"),'05 APU'!$1:$1048576,9,)),0)</f>
        <v>0</v>
      </c>
      <c r="J3804" s="90">
        <f t="shared" si="119"/>
        <v>0</v>
      </c>
      <c r="K3804" s="297" t="str">
        <f>IFERROR(VLOOKUP(CONCATENATE($A3804,"C"),'05 APU'!$1:$1048576,9,),"")</f>
        <v/>
      </c>
      <c r="L3804" s="297" t="str">
        <f>IFERROR(VLOOKUP(CONCATENATE($A3804,"B"),'05 APU'!$1:$1048576,9,),"")</f>
        <v/>
      </c>
      <c r="M3804" s="297" t="str">
        <f>IFERROR(VLOOKUP(CONCATENATE($A3804,"A"),'05 APU'!$1:$1048576,9,),"")</f>
        <v/>
      </c>
      <c r="N3804" s="86"/>
      <c r="O3804" s="90">
        <f>IFERROR(VLOOKUP(CONCATENATE($A3804,"D"),'05 APU'!$T:$AB,9,),0)</f>
        <v>0</v>
      </c>
      <c r="P3804" s="90">
        <f t="shared" si="120"/>
        <v>0</v>
      </c>
      <c r="Q3804" s="90">
        <f>IFERROR(VLOOKUP(CONCATENATE($A3804,"C"),'05 APU'!$T:$AB,9,),0)</f>
        <v>0</v>
      </c>
      <c r="R3804" s="90">
        <f>IFERROR(VLOOKUP(CONCATENATE($A3804,"B"),'05 APU'!$T:$AB,9,),0)</f>
        <v>0</v>
      </c>
      <c r="S3804" s="90">
        <f>IFERROR(VLOOKUP(CONCATENATE($A3804,"A"),'05 APU'!$T:$AB,9,),0)</f>
        <v>0</v>
      </c>
    </row>
    <row r="3805" spans="1:19" x14ac:dyDescent="0.25">
      <c r="A3805" s="88">
        <v>3795</v>
      </c>
      <c r="B3805" s="347"/>
      <c r="C3805" s="348"/>
      <c r="D3805" s="89" t="str">
        <f>IFERROR(VLOOKUP(CONCATENATE($A3805,"T"),'05 APU'!$1:$1048576,3,),"")</f>
        <v/>
      </c>
      <c r="E3805" s="89" t="str">
        <f>IFERROR(VLOOKUP(CONCATENATE($A3805,"T2"),'05 APU'!$1:$1048576,3,),"")</f>
        <v/>
      </c>
      <c r="F3805" s="89" t="str">
        <f>IFERROR(VLOOKUP(CONCATENATE($A3805,"T3"),'05 APU'!$1:$1048576,3,),"")</f>
        <v/>
      </c>
      <c r="G3805" s="350"/>
      <c r="H3805" s="351"/>
      <c r="I3805" s="90">
        <f>IFERROR((VLOOKUP(CONCATENATE($A3805,"D"),'05 APU'!$1:$1048576,9,)),0)</f>
        <v>0</v>
      </c>
      <c r="J3805" s="90">
        <f t="shared" si="119"/>
        <v>0</v>
      </c>
      <c r="K3805" s="297" t="str">
        <f>IFERROR(VLOOKUP(CONCATENATE($A3805,"C"),'05 APU'!$1:$1048576,9,),"")</f>
        <v/>
      </c>
      <c r="L3805" s="297" t="str">
        <f>IFERROR(VLOOKUP(CONCATENATE($A3805,"B"),'05 APU'!$1:$1048576,9,),"")</f>
        <v/>
      </c>
      <c r="M3805" s="297" t="str">
        <f>IFERROR(VLOOKUP(CONCATENATE($A3805,"A"),'05 APU'!$1:$1048576,9,),"")</f>
        <v/>
      </c>
      <c r="N3805" s="86"/>
      <c r="O3805" s="90">
        <f>IFERROR(VLOOKUP(CONCATENATE($A3805,"D"),'05 APU'!$T:$AB,9,),0)</f>
        <v>0</v>
      </c>
      <c r="P3805" s="90">
        <f t="shared" si="120"/>
        <v>0</v>
      </c>
      <c r="Q3805" s="90">
        <f>IFERROR(VLOOKUP(CONCATENATE($A3805,"C"),'05 APU'!$T:$AB,9,),0)</f>
        <v>0</v>
      </c>
      <c r="R3805" s="90">
        <f>IFERROR(VLOOKUP(CONCATENATE($A3805,"B"),'05 APU'!$T:$AB,9,),0)</f>
        <v>0</v>
      </c>
      <c r="S3805" s="90">
        <f>IFERROR(VLOOKUP(CONCATENATE($A3805,"A"),'05 APU'!$T:$AB,9,),0)</f>
        <v>0</v>
      </c>
    </row>
    <row r="3806" spans="1:19" x14ac:dyDescent="0.25">
      <c r="A3806" s="88">
        <v>3796</v>
      </c>
      <c r="B3806" s="347"/>
      <c r="C3806" s="348"/>
      <c r="D3806" s="89" t="str">
        <f>IFERROR(VLOOKUP(CONCATENATE($A3806,"T"),'05 APU'!$1:$1048576,3,),"")</f>
        <v/>
      </c>
      <c r="E3806" s="89" t="str">
        <f>IFERROR(VLOOKUP(CONCATENATE($A3806,"T2"),'05 APU'!$1:$1048576,3,),"")</f>
        <v/>
      </c>
      <c r="F3806" s="89" t="str">
        <f>IFERROR(VLOOKUP(CONCATENATE($A3806,"T3"),'05 APU'!$1:$1048576,3,),"")</f>
        <v/>
      </c>
      <c r="G3806" s="350"/>
      <c r="H3806" s="351"/>
      <c r="I3806" s="90">
        <f>IFERROR((VLOOKUP(CONCATENATE($A3806,"D"),'05 APU'!$1:$1048576,9,)),0)</f>
        <v>0</v>
      </c>
      <c r="J3806" s="90">
        <f t="shared" si="119"/>
        <v>0</v>
      </c>
      <c r="K3806" s="297" t="str">
        <f>IFERROR(VLOOKUP(CONCATENATE($A3806,"C"),'05 APU'!$1:$1048576,9,),"")</f>
        <v/>
      </c>
      <c r="L3806" s="297" t="str">
        <f>IFERROR(VLOOKUP(CONCATENATE($A3806,"B"),'05 APU'!$1:$1048576,9,),"")</f>
        <v/>
      </c>
      <c r="M3806" s="297" t="str">
        <f>IFERROR(VLOOKUP(CONCATENATE($A3806,"A"),'05 APU'!$1:$1048576,9,),"")</f>
        <v/>
      </c>
      <c r="N3806" s="86"/>
      <c r="O3806" s="90">
        <f>IFERROR(VLOOKUP(CONCATENATE($A3806,"D"),'05 APU'!$T:$AB,9,),0)</f>
        <v>0</v>
      </c>
      <c r="P3806" s="90">
        <f t="shared" si="120"/>
        <v>0</v>
      </c>
      <c r="Q3806" s="90">
        <f>IFERROR(VLOOKUP(CONCATENATE($A3806,"C"),'05 APU'!$T:$AB,9,),0)</f>
        <v>0</v>
      </c>
      <c r="R3806" s="90">
        <f>IFERROR(VLOOKUP(CONCATENATE($A3806,"B"),'05 APU'!$T:$AB,9,),0)</f>
        <v>0</v>
      </c>
      <c r="S3806" s="90">
        <f>IFERROR(VLOOKUP(CONCATENATE($A3806,"A"),'05 APU'!$T:$AB,9,),0)</f>
        <v>0</v>
      </c>
    </row>
    <row r="3807" spans="1:19" x14ac:dyDescent="0.25">
      <c r="A3807" s="88">
        <v>3797</v>
      </c>
      <c r="B3807" s="347"/>
      <c r="C3807" s="348"/>
      <c r="D3807" s="89" t="str">
        <f>IFERROR(VLOOKUP(CONCATENATE($A3807,"T"),'05 APU'!$1:$1048576,3,),"")</f>
        <v/>
      </c>
      <c r="E3807" s="89" t="str">
        <f>IFERROR(VLOOKUP(CONCATENATE($A3807,"T2"),'05 APU'!$1:$1048576,3,),"")</f>
        <v/>
      </c>
      <c r="F3807" s="89" t="str">
        <f>IFERROR(VLOOKUP(CONCATENATE($A3807,"T3"),'05 APU'!$1:$1048576,3,),"")</f>
        <v/>
      </c>
      <c r="G3807" s="350"/>
      <c r="H3807" s="351"/>
      <c r="I3807" s="90">
        <f>IFERROR((VLOOKUP(CONCATENATE($A3807,"D"),'05 APU'!$1:$1048576,9,)),0)</f>
        <v>0</v>
      </c>
      <c r="J3807" s="90">
        <f t="shared" si="119"/>
        <v>0</v>
      </c>
      <c r="K3807" s="297" t="str">
        <f>IFERROR(VLOOKUP(CONCATENATE($A3807,"C"),'05 APU'!$1:$1048576,9,),"")</f>
        <v/>
      </c>
      <c r="L3807" s="297" t="str">
        <f>IFERROR(VLOOKUP(CONCATENATE($A3807,"B"),'05 APU'!$1:$1048576,9,),"")</f>
        <v/>
      </c>
      <c r="M3807" s="297" t="str">
        <f>IFERROR(VLOOKUP(CONCATENATE($A3807,"A"),'05 APU'!$1:$1048576,9,),"")</f>
        <v/>
      </c>
      <c r="N3807" s="86"/>
      <c r="O3807" s="90">
        <f>IFERROR(VLOOKUP(CONCATENATE($A3807,"D"),'05 APU'!$T:$AB,9,),0)</f>
        <v>0</v>
      </c>
      <c r="P3807" s="90">
        <f t="shared" si="120"/>
        <v>0</v>
      </c>
      <c r="Q3807" s="90">
        <f>IFERROR(VLOOKUP(CONCATENATE($A3807,"C"),'05 APU'!$T:$AB,9,),0)</f>
        <v>0</v>
      </c>
      <c r="R3807" s="90">
        <f>IFERROR(VLOOKUP(CONCATENATE($A3807,"B"),'05 APU'!$T:$AB,9,),0)</f>
        <v>0</v>
      </c>
      <c r="S3807" s="90">
        <f>IFERROR(VLOOKUP(CONCATENATE($A3807,"A"),'05 APU'!$T:$AB,9,),0)</f>
        <v>0</v>
      </c>
    </row>
    <row r="3808" spans="1:19" x14ac:dyDescent="0.25">
      <c r="A3808" s="88">
        <v>3798</v>
      </c>
      <c r="B3808" s="347"/>
      <c r="C3808" s="348"/>
      <c r="D3808" s="89" t="str">
        <f>IFERROR(VLOOKUP(CONCATENATE($A3808,"T"),'05 APU'!$1:$1048576,3,),"")</f>
        <v/>
      </c>
      <c r="E3808" s="89" t="str">
        <f>IFERROR(VLOOKUP(CONCATENATE($A3808,"T2"),'05 APU'!$1:$1048576,3,),"")</f>
        <v/>
      </c>
      <c r="F3808" s="89" t="str">
        <f>IFERROR(VLOOKUP(CONCATENATE($A3808,"T3"),'05 APU'!$1:$1048576,3,),"")</f>
        <v/>
      </c>
      <c r="G3808" s="350"/>
      <c r="H3808" s="351"/>
      <c r="I3808" s="90">
        <f>IFERROR((VLOOKUP(CONCATENATE($A3808,"D"),'05 APU'!$1:$1048576,9,)),0)</f>
        <v>0</v>
      </c>
      <c r="J3808" s="90">
        <f t="shared" si="119"/>
        <v>0</v>
      </c>
      <c r="K3808" s="297" t="str">
        <f>IFERROR(VLOOKUP(CONCATENATE($A3808,"C"),'05 APU'!$1:$1048576,9,),"")</f>
        <v/>
      </c>
      <c r="L3808" s="297" t="str">
        <f>IFERROR(VLOOKUP(CONCATENATE($A3808,"B"),'05 APU'!$1:$1048576,9,),"")</f>
        <v/>
      </c>
      <c r="M3808" s="297" t="str">
        <f>IFERROR(VLOOKUP(CONCATENATE($A3808,"A"),'05 APU'!$1:$1048576,9,),"")</f>
        <v/>
      </c>
      <c r="N3808" s="86"/>
      <c r="O3808" s="90">
        <f>IFERROR(VLOOKUP(CONCATENATE($A3808,"D"),'05 APU'!$T:$AB,9,),0)</f>
        <v>0</v>
      </c>
      <c r="P3808" s="90">
        <f t="shared" si="120"/>
        <v>0</v>
      </c>
      <c r="Q3808" s="90">
        <f>IFERROR(VLOOKUP(CONCATENATE($A3808,"C"),'05 APU'!$T:$AB,9,),0)</f>
        <v>0</v>
      </c>
      <c r="R3808" s="90">
        <f>IFERROR(VLOOKUP(CONCATENATE($A3808,"B"),'05 APU'!$T:$AB,9,),0)</f>
        <v>0</v>
      </c>
      <c r="S3808" s="90">
        <f>IFERROR(VLOOKUP(CONCATENATE($A3808,"A"),'05 APU'!$T:$AB,9,),0)</f>
        <v>0</v>
      </c>
    </row>
    <row r="3809" spans="1:19" x14ac:dyDescent="0.25">
      <c r="A3809" s="88">
        <v>3799</v>
      </c>
      <c r="B3809" s="347"/>
      <c r="C3809" s="348"/>
      <c r="D3809" s="89" t="str">
        <f>IFERROR(VLOOKUP(CONCATENATE($A3809,"T"),'05 APU'!$1:$1048576,3,),"")</f>
        <v/>
      </c>
      <c r="E3809" s="89" t="str">
        <f>IFERROR(VLOOKUP(CONCATENATE($A3809,"T2"),'05 APU'!$1:$1048576,3,),"")</f>
        <v/>
      </c>
      <c r="F3809" s="89" t="str">
        <f>IFERROR(VLOOKUP(CONCATENATE($A3809,"T3"),'05 APU'!$1:$1048576,3,),"")</f>
        <v/>
      </c>
      <c r="G3809" s="350"/>
      <c r="H3809" s="351"/>
      <c r="I3809" s="90">
        <f>IFERROR((VLOOKUP(CONCATENATE($A3809,"D"),'05 APU'!$1:$1048576,9,)),0)</f>
        <v>0</v>
      </c>
      <c r="J3809" s="90">
        <f t="shared" si="119"/>
        <v>0</v>
      </c>
      <c r="K3809" s="297" t="str">
        <f>IFERROR(VLOOKUP(CONCATENATE($A3809,"C"),'05 APU'!$1:$1048576,9,),"")</f>
        <v/>
      </c>
      <c r="L3809" s="297" t="str">
        <f>IFERROR(VLOOKUP(CONCATENATE($A3809,"B"),'05 APU'!$1:$1048576,9,),"")</f>
        <v/>
      </c>
      <c r="M3809" s="297" t="str">
        <f>IFERROR(VLOOKUP(CONCATENATE($A3809,"A"),'05 APU'!$1:$1048576,9,),"")</f>
        <v/>
      </c>
      <c r="N3809" s="86"/>
      <c r="O3809" s="90">
        <f>IFERROR(VLOOKUP(CONCATENATE($A3809,"D"),'05 APU'!$T:$AB,9,),0)</f>
        <v>0</v>
      </c>
      <c r="P3809" s="90">
        <f t="shared" si="120"/>
        <v>0</v>
      </c>
      <c r="Q3809" s="90">
        <f>IFERROR(VLOOKUP(CONCATENATE($A3809,"C"),'05 APU'!$T:$AB,9,),0)</f>
        <v>0</v>
      </c>
      <c r="R3809" s="90">
        <f>IFERROR(VLOOKUP(CONCATENATE($A3809,"B"),'05 APU'!$T:$AB,9,),0)</f>
        <v>0</v>
      </c>
      <c r="S3809" s="90">
        <f>IFERROR(VLOOKUP(CONCATENATE($A3809,"A"),'05 APU'!$T:$AB,9,),0)</f>
        <v>0</v>
      </c>
    </row>
    <row r="3810" spans="1:19" x14ac:dyDescent="0.25">
      <c r="A3810" s="88">
        <v>3800</v>
      </c>
      <c r="B3810" s="347"/>
      <c r="C3810" s="348"/>
      <c r="D3810" s="89" t="str">
        <f>IFERROR(VLOOKUP(CONCATENATE($A3810,"T"),'05 APU'!$1:$1048576,3,),"")</f>
        <v/>
      </c>
      <c r="E3810" s="89" t="str">
        <f>IFERROR(VLOOKUP(CONCATENATE($A3810,"T2"),'05 APU'!$1:$1048576,3,),"")</f>
        <v/>
      </c>
      <c r="F3810" s="89" t="str">
        <f>IFERROR(VLOOKUP(CONCATENATE($A3810,"T3"),'05 APU'!$1:$1048576,3,),"")</f>
        <v/>
      </c>
      <c r="G3810" s="350"/>
      <c r="H3810" s="351"/>
      <c r="I3810" s="90">
        <f>IFERROR((VLOOKUP(CONCATENATE($A3810,"D"),'05 APU'!$1:$1048576,9,)),0)</f>
        <v>0</v>
      </c>
      <c r="J3810" s="90">
        <f t="shared" si="119"/>
        <v>0</v>
      </c>
      <c r="K3810" s="297" t="str">
        <f>IFERROR(VLOOKUP(CONCATENATE($A3810,"C"),'05 APU'!$1:$1048576,9,),"")</f>
        <v/>
      </c>
      <c r="L3810" s="297" t="str">
        <f>IFERROR(VLOOKUP(CONCATENATE($A3810,"B"),'05 APU'!$1:$1048576,9,),"")</f>
        <v/>
      </c>
      <c r="M3810" s="297" t="str">
        <f>IFERROR(VLOOKUP(CONCATENATE($A3810,"A"),'05 APU'!$1:$1048576,9,),"")</f>
        <v/>
      </c>
      <c r="N3810" s="86"/>
      <c r="O3810" s="90">
        <f>IFERROR(VLOOKUP(CONCATENATE($A3810,"D"),'05 APU'!$T:$AB,9,),0)</f>
        <v>0</v>
      </c>
      <c r="P3810" s="90">
        <f t="shared" si="120"/>
        <v>0</v>
      </c>
      <c r="Q3810" s="90">
        <f>IFERROR(VLOOKUP(CONCATENATE($A3810,"C"),'05 APU'!$T:$AB,9,),0)</f>
        <v>0</v>
      </c>
      <c r="R3810" s="90">
        <f>IFERROR(VLOOKUP(CONCATENATE($A3810,"B"),'05 APU'!$T:$AB,9,),0)</f>
        <v>0</v>
      </c>
      <c r="S3810" s="90">
        <f>IFERROR(VLOOKUP(CONCATENATE($A3810,"A"),'05 APU'!$T:$AB,9,),0)</f>
        <v>0</v>
      </c>
    </row>
    <row r="3811" spans="1:19" x14ac:dyDescent="0.25">
      <c r="A3811" s="88">
        <v>3801</v>
      </c>
      <c r="B3811" s="347"/>
      <c r="C3811" s="348"/>
      <c r="D3811" s="89" t="str">
        <f>IFERROR(VLOOKUP(CONCATENATE($A3811,"T"),'05 APU'!$1:$1048576,3,),"")</f>
        <v/>
      </c>
      <c r="E3811" s="89" t="str">
        <f>IFERROR(VLOOKUP(CONCATENATE($A3811,"T2"),'05 APU'!$1:$1048576,3,),"")</f>
        <v/>
      </c>
      <c r="F3811" s="89" t="str">
        <f>IFERROR(VLOOKUP(CONCATENATE($A3811,"T3"),'05 APU'!$1:$1048576,3,),"")</f>
        <v/>
      </c>
      <c r="G3811" s="350"/>
      <c r="H3811" s="351"/>
      <c r="I3811" s="90">
        <f>IFERROR((VLOOKUP(CONCATENATE($A3811,"D"),'05 APU'!$1:$1048576,9,)),0)</f>
        <v>0</v>
      </c>
      <c r="J3811" s="90">
        <f t="shared" si="119"/>
        <v>0</v>
      </c>
      <c r="K3811" s="297" t="str">
        <f>IFERROR(VLOOKUP(CONCATENATE($A3811,"C"),'05 APU'!$1:$1048576,9,),"")</f>
        <v/>
      </c>
      <c r="L3811" s="297" t="str">
        <f>IFERROR(VLOOKUP(CONCATENATE($A3811,"B"),'05 APU'!$1:$1048576,9,),"")</f>
        <v/>
      </c>
      <c r="M3811" s="297" t="str">
        <f>IFERROR(VLOOKUP(CONCATENATE($A3811,"A"),'05 APU'!$1:$1048576,9,),"")</f>
        <v/>
      </c>
      <c r="N3811" s="86"/>
      <c r="O3811" s="90">
        <f>IFERROR(VLOOKUP(CONCATENATE($A3811,"D"),'05 APU'!$T:$AB,9,),0)</f>
        <v>0</v>
      </c>
      <c r="P3811" s="90">
        <f t="shared" si="120"/>
        <v>0</v>
      </c>
      <c r="Q3811" s="90">
        <f>IFERROR(VLOOKUP(CONCATENATE($A3811,"C"),'05 APU'!$T:$AB,9,),0)</f>
        <v>0</v>
      </c>
      <c r="R3811" s="90">
        <f>IFERROR(VLOOKUP(CONCATENATE($A3811,"B"),'05 APU'!$T:$AB,9,),0)</f>
        <v>0</v>
      </c>
      <c r="S3811" s="90">
        <f>IFERROR(VLOOKUP(CONCATENATE($A3811,"A"),'05 APU'!$T:$AB,9,),0)</f>
        <v>0</v>
      </c>
    </row>
    <row r="3812" spans="1:19" x14ac:dyDescent="0.25">
      <c r="A3812" s="88">
        <v>3802</v>
      </c>
      <c r="B3812" s="347"/>
      <c r="C3812" s="348"/>
      <c r="D3812" s="89" t="str">
        <f>IFERROR(VLOOKUP(CONCATENATE($A3812,"T"),'05 APU'!$1:$1048576,3,),"")</f>
        <v/>
      </c>
      <c r="E3812" s="89" t="str">
        <f>IFERROR(VLOOKUP(CONCATENATE($A3812,"T2"),'05 APU'!$1:$1048576,3,),"")</f>
        <v/>
      </c>
      <c r="F3812" s="89" t="str">
        <f>IFERROR(VLOOKUP(CONCATENATE($A3812,"T3"),'05 APU'!$1:$1048576,3,),"")</f>
        <v/>
      </c>
      <c r="G3812" s="350"/>
      <c r="H3812" s="351"/>
      <c r="I3812" s="90">
        <f>IFERROR((VLOOKUP(CONCATENATE($A3812,"D"),'05 APU'!$1:$1048576,9,)),0)</f>
        <v>0</v>
      </c>
      <c r="J3812" s="90">
        <f t="shared" si="119"/>
        <v>0</v>
      </c>
      <c r="K3812" s="297" t="str">
        <f>IFERROR(VLOOKUP(CONCATENATE($A3812,"C"),'05 APU'!$1:$1048576,9,),"")</f>
        <v/>
      </c>
      <c r="L3812" s="297" t="str">
        <f>IFERROR(VLOOKUP(CONCATENATE($A3812,"B"),'05 APU'!$1:$1048576,9,),"")</f>
        <v/>
      </c>
      <c r="M3812" s="297" t="str">
        <f>IFERROR(VLOOKUP(CONCATENATE($A3812,"A"),'05 APU'!$1:$1048576,9,),"")</f>
        <v/>
      </c>
      <c r="N3812" s="86"/>
      <c r="O3812" s="90">
        <f>IFERROR(VLOOKUP(CONCATENATE($A3812,"D"),'05 APU'!$T:$AB,9,),0)</f>
        <v>0</v>
      </c>
      <c r="P3812" s="90">
        <f t="shared" si="120"/>
        <v>0</v>
      </c>
      <c r="Q3812" s="90">
        <f>IFERROR(VLOOKUP(CONCATENATE($A3812,"C"),'05 APU'!$T:$AB,9,),0)</f>
        <v>0</v>
      </c>
      <c r="R3812" s="90">
        <f>IFERROR(VLOOKUP(CONCATENATE($A3812,"B"),'05 APU'!$T:$AB,9,),0)</f>
        <v>0</v>
      </c>
      <c r="S3812" s="90">
        <f>IFERROR(VLOOKUP(CONCATENATE($A3812,"A"),'05 APU'!$T:$AB,9,),0)</f>
        <v>0</v>
      </c>
    </row>
    <row r="3813" spans="1:19" x14ac:dyDescent="0.25">
      <c r="A3813" s="88">
        <v>3803</v>
      </c>
      <c r="B3813" s="347"/>
      <c r="C3813" s="348"/>
      <c r="D3813" s="89" t="str">
        <f>IFERROR(VLOOKUP(CONCATENATE($A3813,"T"),'05 APU'!$1:$1048576,3,),"")</f>
        <v/>
      </c>
      <c r="E3813" s="89" t="str">
        <f>IFERROR(VLOOKUP(CONCATENATE($A3813,"T2"),'05 APU'!$1:$1048576,3,),"")</f>
        <v/>
      </c>
      <c r="F3813" s="89" t="str">
        <f>IFERROR(VLOOKUP(CONCATENATE($A3813,"T3"),'05 APU'!$1:$1048576,3,),"")</f>
        <v/>
      </c>
      <c r="G3813" s="350"/>
      <c r="H3813" s="351"/>
      <c r="I3813" s="90">
        <f>IFERROR((VLOOKUP(CONCATENATE($A3813,"D"),'05 APU'!$1:$1048576,9,)),0)</f>
        <v>0</v>
      </c>
      <c r="J3813" s="90">
        <f t="shared" si="119"/>
        <v>0</v>
      </c>
      <c r="K3813" s="297" t="str">
        <f>IFERROR(VLOOKUP(CONCATENATE($A3813,"C"),'05 APU'!$1:$1048576,9,),"")</f>
        <v/>
      </c>
      <c r="L3813" s="297" t="str">
        <f>IFERROR(VLOOKUP(CONCATENATE($A3813,"B"),'05 APU'!$1:$1048576,9,),"")</f>
        <v/>
      </c>
      <c r="M3813" s="297" t="str">
        <f>IFERROR(VLOOKUP(CONCATENATE($A3813,"A"),'05 APU'!$1:$1048576,9,),"")</f>
        <v/>
      </c>
      <c r="N3813" s="86"/>
      <c r="O3813" s="90">
        <f>IFERROR(VLOOKUP(CONCATENATE($A3813,"D"),'05 APU'!$T:$AB,9,),0)</f>
        <v>0</v>
      </c>
      <c r="P3813" s="90">
        <f t="shared" si="120"/>
        <v>0</v>
      </c>
      <c r="Q3813" s="90">
        <f>IFERROR(VLOOKUP(CONCATENATE($A3813,"C"),'05 APU'!$T:$AB,9,),0)</f>
        <v>0</v>
      </c>
      <c r="R3813" s="90">
        <f>IFERROR(VLOOKUP(CONCATENATE($A3813,"B"),'05 APU'!$T:$AB,9,),0)</f>
        <v>0</v>
      </c>
      <c r="S3813" s="90">
        <f>IFERROR(VLOOKUP(CONCATENATE($A3813,"A"),'05 APU'!$T:$AB,9,),0)</f>
        <v>0</v>
      </c>
    </row>
    <row r="3814" spans="1:19" x14ac:dyDescent="0.25">
      <c r="A3814" s="88">
        <v>3804</v>
      </c>
      <c r="B3814" s="347"/>
      <c r="C3814" s="348"/>
      <c r="D3814" s="89" t="str">
        <f>IFERROR(VLOOKUP(CONCATENATE($A3814,"T"),'05 APU'!$1:$1048576,3,),"")</f>
        <v/>
      </c>
      <c r="E3814" s="89" t="str">
        <f>IFERROR(VLOOKUP(CONCATENATE($A3814,"T2"),'05 APU'!$1:$1048576,3,),"")</f>
        <v/>
      </c>
      <c r="F3814" s="89" t="str">
        <f>IFERROR(VLOOKUP(CONCATENATE($A3814,"T3"),'05 APU'!$1:$1048576,3,),"")</f>
        <v/>
      </c>
      <c r="G3814" s="350"/>
      <c r="H3814" s="351"/>
      <c r="I3814" s="90">
        <f>IFERROR((VLOOKUP(CONCATENATE($A3814,"D"),'05 APU'!$1:$1048576,9,)),0)</f>
        <v>0</v>
      </c>
      <c r="J3814" s="90">
        <f t="shared" si="119"/>
        <v>0</v>
      </c>
      <c r="K3814" s="297" t="str">
        <f>IFERROR(VLOOKUP(CONCATENATE($A3814,"C"),'05 APU'!$1:$1048576,9,),"")</f>
        <v/>
      </c>
      <c r="L3814" s="297" t="str">
        <f>IFERROR(VLOOKUP(CONCATENATE($A3814,"B"),'05 APU'!$1:$1048576,9,),"")</f>
        <v/>
      </c>
      <c r="M3814" s="297" t="str">
        <f>IFERROR(VLOOKUP(CONCATENATE($A3814,"A"),'05 APU'!$1:$1048576,9,),"")</f>
        <v/>
      </c>
      <c r="N3814" s="86"/>
      <c r="O3814" s="90">
        <f>IFERROR(VLOOKUP(CONCATENATE($A3814,"D"),'05 APU'!$T:$AB,9,),0)</f>
        <v>0</v>
      </c>
      <c r="P3814" s="90">
        <f t="shared" si="120"/>
        <v>0</v>
      </c>
      <c r="Q3814" s="90">
        <f>IFERROR(VLOOKUP(CONCATENATE($A3814,"C"),'05 APU'!$T:$AB,9,),0)</f>
        <v>0</v>
      </c>
      <c r="R3814" s="90">
        <f>IFERROR(VLOOKUP(CONCATENATE($A3814,"B"),'05 APU'!$T:$AB,9,),0)</f>
        <v>0</v>
      </c>
      <c r="S3814" s="90">
        <f>IFERROR(VLOOKUP(CONCATENATE($A3814,"A"),'05 APU'!$T:$AB,9,),0)</f>
        <v>0</v>
      </c>
    </row>
    <row r="3815" spans="1:19" x14ac:dyDescent="0.25">
      <c r="A3815" s="88">
        <v>3805</v>
      </c>
      <c r="B3815" s="347"/>
      <c r="C3815" s="348"/>
      <c r="D3815" s="89" t="str">
        <f>IFERROR(VLOOKUP(CONCATENATE($A3815,"T"),'05 APU'!$1:$1048576,3,),"")</f>
        <v/>
      </c>
      <c r="E3815" s="89" t="str">
        <f>IFERROR(VLOOKUP(CONCATENATE($A3815,"T2"),'05 APU'!$1:$1048576,3,),"")</f>
        <v/>
      </c>
      <c r="F3815" s="89" t="str">
        <f>IFERROR(VLOOKUP(CONCATENATE($A3815,"T3"),'05 APU'!$1:$1048576,3,),"")</f>
        <v/>
      </c>
      <c r="G3815" s="350"/>
      <c r="H3815" s="351"/>
      <c r="I3815" s="90">
        <f>IFERROR((VLOOKUP(CONCATENATE($A3815,"D"),'05 APU'!$1:$1048576,9,)),0)</f>
        <v>0</v>
      </c>
      <c r="J3815" s="90">
        <f t="shared" si="119"/>
        <v>0</v>
      </c>
      <c r="K3815" s="297" t="str">
        <f>IFERROR(VLOOKUP(CONCATENATE($A3815,"C"),'05 APU'!$1:$1048576,9,),"")</f>
        <v/>
      </c>
      <c r="L3815" s="297" t="str">
        <f>IFERROR(VLOOKUP(CONCATENATE($A3815,"B"),'05 APU'!$1:$1048576,9,),"")</f>
        <v/>
      </c>
      <c r="M3815" s="297" t="str">
        <f>IFERROR(VLOOKUP(CONCATENATE($A3815,"A"),'05 APU'!$1:$1048576,9,),"")</f>
        <v/>
      </c>
      <c r="N3815" s="86"/>
      <c r="O3815" s="90">
        <f>IFERROR(VLOOKUP(CONCATENATE($A3815,"D"),'05 APU'!$T:$AB,9,),0)</f>
        <v>0</v>
      </c>
      <c r="P3815" s="90">
        <f t="shared" si="120"/>
        <v>0</v>
      </c>
      <c r="Q3815" s="90">
        <f>IFERROR(VLOOKUP(CONCATENATE($A3815,"C"),'05 APU'!$T:$AB,9,),0)</f>
        <v>0</v>
      </c>
      <c r="R3815" s="90">
        <f>IFERROR(VLOOKUP(CONCATENATE($A3815,"B"),'05 APU'!$T:$AB,9,),0)</f>
        <v>0</v>
      </c>
      <c r="S3815" s="90">
        <f>IFERROR(VLOOKUP(CONCATENATE($A3815,"A"),'05 APU'!$T:$AB,9,),0)</f>
        <v>0</v>
      </c>
    </row>
    <row r="3816" spans="1:19" x14ac:dyDescent="0.25">
      <c r="A3816" s="88">
        <v>3806</v>
      </c>
      <c r="B3816" s="347"/>
      <c r="C3816" s="348"/>
      <c r="D3816" s="89" t="str">
        <f>IFERROR(VLOOKUP(CONCATENATE($A3816,"T"),'05 APU'!$1:$1048576,3,),"")</f>
        <v/>
      </c>
      <c r="E3816" s="89" t="str">
        <f>IFERROR(VLOOKUP(CONCATENATE($A3816,"T2"),'05 APU'!$1:$1048576,3,),"")</f>
        <v/>
      </c>
      <c r="F3816" s="89" t="str">
        <f>IFERROR(VLOOKUP(CONCATENATE($A3816,"T3"),'05 APU'!$1:$1048576,3,),"")</f>
        <v/>
      </c>
      <c r="G3816" s="350"/>
      <c r="H3816" s="351"/>
      <c r="I3816" s="90">
        <f>IFERROR((VLOOKUP(CONCATENATE($A3816,"D"),'05 APU'!$1:$1048576,9,)),0)</f>
        <v>0</v>
      </c>
      <c r="J3816" s="90">
        <f t="shared" si="119"/>
        <v>0</v>
      </c>
      <c r="K3816" s="297" t="str">
        <f>IFERROR(VLOOKUP(CONCATENATE($A3816,"C"),'05 APU'!$1:$1048576,9,),"")</f>
        <v/>
      </c>
      <c r="L3816" s="297" t="str">
        <f>IFERROR(VLOOKUP(CONCATENATE($A3816,"B"),'05 APU'!$1:$1048576,9,),"")</f>
        <v/>
      </c>
      <c r="M3816" s="297" t="str">
        <f>IFERROR(VLOOKUP(CONCATENATE($A3816,"A"),'05 APU'!$1:$1048576,9,),"")</f>
        <v/>
      </c>
      <c r="N3816" s="86"/>
      <c r="O3816" s="90">
        <f>IFERROR(VLOOKUP(CONCATENATE($A3816,"D"),'05 APU'!$T:$AB,9,),0)</f>
        <v>0</v>
      </c>
      <c r="P3816" s="90">
        <f t="shared" si="120"/>
        <v>0</v>
      </c>
      <c r="Q3816" s="90">
        <f>IFERROR(VLOOKUP(CONCATENATE($A3816,"C"),'05 APU'!$T:$AB,9,),0)</f>
        <v>0</v>
      </c>
      <c r="R3816" s="90">
        <f>IFERROR(VLOOKUP(CONCATENATE($A3816,"B"),'05 APU'!$T:$AB,9,),0)</f>
        <v>0</v>
      </c>
      <c r="S3816" s="90">
        <f>IFERROR(VLOOKUP(CONCATENATE($A3816,"A"),'05 APU'!$T:$AB,9,),0)</f>
        <v>0</v>
      </c>
    </row>
    <row r="3817" spans="1:19" x14ac:dyDescent="0.25">
      <c r="A3817" s="88">
        <v>3807</v>
      </c>
      <c r="B3817" s="347"/>
      <c r="C3817" s="348"/>
      <c r="D3817" s="89" t="str">
        <f>IFERROR(VLOOKUP(CONCATENATE($A3817,"T"),'05 APU'!$1:$1048576,3,),"")</f>
        <v/>
      </c>
      <c r="E3817" s="89" t="str">
        <f>IFERROR(VLOOKUP(CONCATENATE($A3817,"T2"),'05 APU'!$1:$1048576,3,),"")</f>
        <v/>
      </c>
      <c r="F3817" s="89" t="str">
        <f>IFERROR(VLOOKUP(CONCATENATE($A3817,"T3"),'05 APU'!$1:$1048576,3,),"")</f>
        <v/>
      </c>
      <c r="G3817" s="350"/>
      <c r="H3817" s="351"/>
      <c r="I3817" s="90">
        <f>IFERROR((VLOOKUP(CONCATENATE($A3817,"D"),'05 APU'!$1:$1048576,9,)),0)</f>
        <v>0</v>
      </c>
      <c r="J3817" s="90">
        <f t="shared" si="119"/>
        <v>0</v>
      </c>
      <c r="K3817" s="297" t="str">
        <f>IFERROR(VLOOKUP(CONCATENATE($A3817,"C"),'05 APU'!$1:$1048576,9,),"")</f>
        <v/>
      </c>
      <c r="L3817" s="297" t="str">
        <f>IFERROR(VLOOKUP(CONCATENATE($A3817,"B"),'05 APU'!$1:$1048576,9,),"")</f>
        <v/>
      </c>
      <c r="M3817" s="297" t="str">
        <f>IFERROR(VLOOKUP(CONCATENATE($A3817,"A"),'05 APU'!$1:$1048576,9,),"")</f>
        <v/>
      </c>
      <c r="N3817" s="86"/>
      <c r="O3817" s="90">
        <f>IFERROR(VLOOKUP(CONCATENATE($A3817,"D"),'05 APU'!$T:$AB,9,),0)</f>
        <v>0</v>
      </c>
      <c r="P3817" s="90">
        <f t="shared" si="120"/>
        <v>0</v>
      </c>
      <c r="Q3817" s="90">
        <f>IFERROR(VLOOKUP(CONCATENATE($A3817,"C"),'05 APU'!$T:$AB,9,),0)</f>
        <v>0</v>
      </c>
      <c r="R3817" s="90">
        <f>IFERROR(VLOOKUP(CONCATENATE($A3817,"B"),'05 APU'!$T:$AB,9,),0)</f>
        <v>0</v>
      </c>
      <c r="S3817" s="90">
        <f>IFERROR(VLOOKUP(CONCATENATE($A3817,"A"),'05 APU'!$T:$AB,9,),0)</f>
        <v>0</v>
      </c>
    </row>
    <row r="3818" spans="1:19" x14ac:dyDescent="0.25">
      <c r="A3818" s="88">
        <v>3808</v>
      </c>
      <c r="B3818" s="347"/>
      <c r="C3818" s="348"/>
      <c r="D3818" s="89" t="str">
        <f>IFERROR(VLOOKUP(CONCATENATE($A3818,"T"),'05 APU'!$1:$1048576,3,),"")</f>
        <v/>
      </c>
      <c r="E3818" s="89" t="str">
        <f>IFERROR(VLOOKUP(CONCATENATE($A3818,"T2"),'05 APU'!$1:$1048576,3,),"")</f>
        <v/>
      </c>
      <c r="F3818" s="89" t="str">
        <f>IFERROR(VLOOKUP(CONCATENATE($A3818,"T3"),'05 APU'!$1:$1048576,3,),"")</f>
        <v/>
      </c>
      <c r="G3818" s="350"/>
      <c r="H3818" s="351"/>
      <c r="I3818" s="90">
        <f>IFERROR((VLOOKUP(CONCATENATE($A3818,"D"),'05 APU'!$1:$1048576,9,)),0)</f>
        <v>0</v>
      </c>
      <c r="J3818" s="90">
        <f t="shared" si="119"/>
        <v>0</v>
      </c>
      <c r="K3818" s="297" t="str">
        <f>IFERROR(VLOOKUP(CONCATENATE($A3818,"C"),'05 APU'!$1:$1048576,9,),"")</f>
        <v/>
      </c>
      <c r="L3818" s="297" t="str">
        <f>IFERROR(VLOOKUP(CONCATENATE($A3818,"B"),'05 APU'!$1:$1048576,9,),"")</f>
        <v/>
      </c>
      <c r="M3818" s="297" t="str">
        <f>IFERROR(VLOOKUP(CONCATENATE($A3818,"A"),'05 APU'!$1:$1048576,9,),"")</f>
        <v/>
      </c>
      <c r="N3818" s="86"/>
      <c r="O3818" s="90">
        <f>IFERROR(VLOOKUP(CONCATENATE($A3818,"D"),'05 APU'!$T:$AB,9,),0)</f>
        <v>0</v>
      </c>
      <c r="P3818" s="90">
        <f t="shared" si="120"/>
        <v>0</v>
      </c>
      <c r="Q3818" s="90">
        <f>IFERROR(VLOOKUP(CONCATENATE($A3818,"C"),'05 APU'!$T:$AB,9,),0)</f>
        <v>0</v>
      </c>
      <c r="R3818" s="90">
        <f>IFERROR(VLOOKUP(CONCATENATE($A3818,"B"),'05 APU'!$T:$AB,9,),0)</f>
        <v>0</v>
      </c>
      <c r="S3818" s="90">
        <f>IFERROR(VLOOKUP(CONCATENATE($A3818,"A"),'05 APU'!$T:$AB,9,),0)</f>
        <v>0</v>
      </c>
    </row>
    <row r="3819" spans="1:19" x14ac:dyDescent="0.25">
      <c r="A3819" s="88">
        <v>3809</v>
      </c>
      <c r="B3819" s="347"/>
      <c r="C3819" s="348"/>
      <c r="D3819" s="89" t="str">
        <f>IFERROR(VLOOKUP(CONCATENATE($A3819,"T"),'05 APU'!$1:$1048576,3,),"")</f>
        <v/>
      </c>
      <c r="E3819" s="89" t="str">
        <f>IFERROR(VLOOKUP(CONCATENATE($A3819,"T2"),'05 APU'!$1:$1048576,3,),"")</f>
        <v/>
      </c>
      <c r="F3819" s="89" t="str">
        <f>IFERROR(VLOOKUP(CONCATENATE($A3819,"T3"),'05 APU'!$1:$1048576,3,),"")</f>
        <v/>
      </c>
      <c r="G3819" s="350"/>
      <c r="H3819" s="351"/>
      <c r="I3819" s="90">
        <f>IFERROR((VLOOKUP(CONCATENATE($A3819,"D"),'05 APU'!$1:$1048576,9,)),0)</f>
        <v>0</v>
      </c>
      <c r="J3819" s="90">
        <f t="shared" si="119"/>
        <v>0</v>
      </c>
      <c r="K3819" s="297" t="str">
        <f>IFERROR(VLOOKUP(CONCATENATE($A3819,"C"),'05 APU'!$1:$1048576,9,),"")</f>
        <v/>
      </c>
      <c r="L3819" s="297" t="str">
        <f>IFERROR(VLOOKUP(CONCATENATE($A3819,"B"),'05 APU'!$1:$1048576,9,),"")</f>
        <v/>
      </c>
      <c r="M3819" s="297" t="str">
        <f>IFERROR(VLOOKUP(CONCATENATE($A3819,"A"),'05 APU'!$1:$1048576,9,),"")</f>
        <v/>
      </c>
      <c r="N3819" s="86"/>
      <c r="O3819" s="90">
        <f>IFERROR(VLOOKUP(CONCATENATE($A3819,"D"),'05 APU'!$T:$AB,9,),0)</f>
        <v>0</v>
      </c>
      <c r="P3819" s="90">
        <f t="shared" si="120"/>
        <v>0</v>
      </c>
      <c r="Q3819" s="90">
        <f>IFERROR(VLOOKUP(CONCATENATE($A3819,"C"),'05 APU'!$T:$AB,9,),0)</f>
        <v>0</v>
      </c>
      <c r="R3819" s="90">
        <f>IFERROR(VLOOKUP(CONCATENATE($A3819,"B"),'05 APU'!$T:$AB,9,),0)</f>
        <v>0</v>
      </c>
      <c r="S3819" s="90">
        <f>IFERROR(VLOOKUP(CONCATENATE($A3819,"A"),'05 APU'!$T:$AB,9,),0)</f>
        <v>0</v>
      </c>
    </row>
    <row r="3820" spans="1:19" x14ac:dyDescent="0.25">
      <c r="A3820" s="88">
        <v>3810</v>
      </c>
      <c r="B3820" s="347"/>
      <c r="C3820" s="348"/>
      <c r="D3820" s="89" t="str">
        <f>IFERROR(VLOOKUP(CONCATENATE($A3820,"T"),'05 APU'!$1:$1048576,3,),"")</f>
        <v/>
      </c>
      <c r="E3820" s="89" t="str">
        <f>IFERROR(VLOOKUP(CONCATENATE($A3820,"T2"),'05 APU'!$1:$1048576,3,),"")</f>
        <v/>
      </c>
      <c r="F3820" s="89" t="str">
        <f>IFERROR(VLOOKUP(CONCATENATE($A3820,"T3"),'05 APU'!$1:$1048576,3,),"")</f>
        <v/>
      </c>
      <c r="G3820" s="350"/>
      <c r="H3820" s="351"/>
      <c r="I3820" s="90">
        <f>IFERROR((VLOOKUP(CONCATENATE($A3820,"D"),'05 APU'!$1:$1048576,9,)),0)</f>
        <v>0</v>
      </c>
      <c r="J3820" s="90">
        <f t="shared" si="119"/>
        <v>0</v>
      </c>
      <c r="K3820" s="297" t="str">
        <f>IFERROR(VLOOKUP(CONCATENATE($A3820,"C"),'05 APU'!$1:$1048576,9,),"")</f>
        <v/>
      </c>
      <c r="L3820" s="297" t="str">
        <f>IFERROR(VLOOKUP(CONCATENATE($A3820,"B"),'05 APU'!$1:$1048576,9,),"")</f>
        <v/>
      </c>
      <c r="M3820" s="297" t="str">
        <f>IFERROR(VLOOKUP(CONCATENATE($A3820,"A"),'05 APU'!$1:$1048576,9,),"")</f>
        <v/>
      </c>
      <c r="N3820" s="86"/>
      <c r="O3820" s="90">
        <f>IFERROR(VLOOKUP(CONCATENATE($A3820,"D"),'05 APU'!$T:$AB,9,),0)</f>
        <v>0</v>
      </c>
      <c r="P3820" s="90">
        <f t="shared" si="120"/>
        <v>0</v>
      </c>
      <c r="Q3820" s="90">
        <f>IFERROR(VLOOKUP(CONCATENATE($A3820,"C"),'05 APU'!$T:$AB,9,),0)</f>
        <v>0</v>
      </c>
      <c r="R3820" s="90">
        <f>IFERROR(VLOOKUP(CONCATENATE($A3820,"B"),'05 APU'!$T:$AB,9,),0)</f>
        <v>0</v>
      </c>
      <c r="S3820" s="90">
        <f>IFERROR(VLOOKUP(CONCATENATE($A3820,"A"),'05 APU'!$T:$AB,9,),0)</f>
        <v>0</v>
      </c>
    </row>
    <row r="3821" spans="1:19" x14ac:dyDescent="0.25">
      <c r="A3821" s="88">
        <v>3811</v>
      </c>
      <c r="B3821" s="347"/>
      <c r="C3821" s="348"/>
      <c r="D3821" s="89" t="str">
        <f>IFERROR(VLOOKUP(CONCATENATE($A3821,"T"),'05 APU'!$1:$1048576,3,),"")</f>
        <v/>
      </c>
      <c r="E3821" s="89" t="str">
        <f>IFERROR(VLOOKUP(CONCATENATE($A3821,"T2"),'05 APU'!$1:$1048576,3,),"")</f>
        <v/>
      </c>
      <c r="F3821" s="89" t="str">
        <f>IFERROR(VLOOKUP(CONCATENATE($A3821,"T3"),'05 APU'!$1:$1048576,3,),"")</f>
        <v/>
      </c>
      <c r="G3821" s="350"/>
      <c r="H3821" s="351"/>
      <c r="I3821" s="90">
        <f>IFERROR((VLOOKUP(CONCATENATE($A3821,"D"),'05 APU'!$1:$1048576,9,)),0)</f>
        <v>0</v>
      </c>
      <c r="J3821" s="90">
        <f t="shared" si="119"/>
        <v>0</v>
      </c>
      <c r="K3821" s="297" t="str">
        <f>IFERROR(VLOOKUP(CONCATENATE($A3821,"C"),'05 APU'!$1:$1048576,9,),"")</f>
        <v/>
      </c>
      <c r="L3821" s="297" t="str">
        <f>IFERROR(VLOOKUP(CONCATENATE($A3821,"B"),'05 APU'!$1:$1048576,9,),"")</f>
        <v/>
      </c>
      <c r="M3821" s="297" t="str">
        <f>IFERROR(VLOOKUP(CONCATENATE($A3821,"A"),'05 APU'!$1:$1048576,9,),"")</f>
        <v/>
      </c>
      <c r="N3821" s="86"/>
      <c r="O3821" s="90">
        <f>IFERROR(VLOOKUP(CONCATENATE($A3821,"D"),'05 APU'!$T:$AB,9,),0)</f>
        <v>0</v>
      </c>
      <c r="P3821" s="90">
        <f t="shared" si="120"/>
        <v>0</v>
      </c>
      <c r="Q3821" s="90">
        <f>IFERROR(VLOOKUP(CONCATENATE($A3821,"C"),'05 APU'!$T:$AB,9,),0)</f>
        <v>0</v>
      </c>
      <c r="R3821" s="90">
        <f>IFERROR(VLOOKUP(CONCATENATE($A3821,"B"),'05 APU'!$T:$AB,9,),0)</f>
        <v>0</v>
      </c>
      <c r="S3821" s="90">
        <f>IFERROR(VLOOKUP(CONCATENATE($A3821,"A"),'05 APU'!$T:$AB,9,),0)</f>
        <v>0</v>
      </c>
    </row>
    <row r="3822" spans="1:19" x14ac:dyDescent="0.25">
      <c r="A3822" s="88">
        <v>3812</v>
      </c>
      <c r="B3822" s="347"/>
      <c r="C3822" s="348"/>
      <c r="D3822" s="89" t="str">
        <f>IFERROR(VLOOKUP(CONCATENATE($A3822,"T"),'05 APU'!$1:$1048576,3,),"")</f>
        <v/>
      </c>
      <c r="E3822" s="89" t="str">
        <f>IFERROR(VLOOKUP(CONCATENATE($A3822,"T2"),'05 APU'!$1:$1048576,3,),"")</f>
        <v/>
      </c>
      <c r="F3822" s="89" t="str">
        <f>IFERROR(VLOOKUP(CONCATENATE($A3822,"T3"),'05 APU'!$1:$1048576,3,),"")</f>
        <v/>
      </c>
      <c r="G3822" s="350"/>
      <c r="H3822" s="351"/>
      <c r="I3822" s="90">
        <f>IFERROR((VLOOKUP(CONCATENATE($A3822,"D"),'05 APU'!$1:$1048576,9,)),0)</f>
        <v>0</v>
      </c>
      <c r="J3822" s="90">
        <f t="shared" si="119"/>
        <v>0</v>
      </c>
      <c r="K3822" s="297" t="str">
        <f>IFERROR(VLOOKUP(CONCATENATE($A3822,"C"),'05 APU'!$1:$1048576,9,),"")</f>
        <v/>
      </c>
      <c r="L3822" s="297" t="str">
        <f>IFERROR(VLOOKUP(CONCATENATE($A3822,"B"),'05 APU'!$1:$1048576,9,),"")</f>
        <v/>
      </c>
      <c r="M3822" s="297" t="str">
        <f>IFERROR(VLOOKUP(CONCATENATE($A3822,"A"),'05 APU'!$1:$1048576,9,),"")</f>
        <v/>
      </c>
      <c r="N3822" s="86"/>
      <c r="O3822" s="90">
        <f>IFERROR(VLOOKUP(CONCATENATE($A3822,"D"),'05 APU'!$T:$AB,9,),0)</f>
        <v>0</v>
      </c>
      <c r="P3822" s="90">
        <f t="shared" si="120"/>
        <v>0</v>
      </c>
      <c r="Q3822" s="90">
        <f>IFERROR(VLOOKUP(CONCATENATE($A3822,"C"),'05 APU'!$T:$AB,9,),0)</f>
        <v>0</v>
      </c>
      <c r="R3822" s="90">
        <f>IFERROR(VLOOKUP(CONCATENATE($A3822,"B"),'05 APU'!$T:$AB,9,),0)</f>
        <v>0</v>
      </c>
      <c r="S3822" s="90">
        <f>IFERROR(VLOOKUP(CONCATENATE($A3822,"A"),'05 APU'!$T:$AB,9,),0)</f>
        <v>0</v>
      </c>
    </row>
    <row r="3823" spans="1:19" x14ac:dyDescent="0.25">
      <c r="A3823" s="88">
        <v>3813</v>
      </c>
      <c r="B3823" s="347"/>
      <c r="C3823" s="348"/>
      <c r="D3823" s="89" t="str">
        <f>IFERROR(VLOOKUP(CONCATENATE($A3823,"T"),'05 APU'!$1:$1048576,3,),"")</f>
        <v/>
      </c>
      <c r="E3823" s="89" t="str">
        <f>IFERROR(VLOOKUP(CONCATENATE($A3823,"T2"),'05 APU'!$1:$1048576,3,),"")</f>
        <v/>
      </c>
      <c r="F3823" s="89" t="str">
        <f>IFERROR(VLOOKUP(CONCATENATE($A3823,"T3"),'05 APU'!$1:$1048576,3,),"")</f>
        <v/>
      </c>
      <c r="G3823" s="350"/>
      <c r="H3823" s="351"/>
      <c r="I3823" s="90">
        <f>IFERROR((VLOOKUP(CONCATENATE($A3823,"D"),'05 APU'!$1:$1048576,9,)),0)</f>
        <v>0</v>
      </c>
      <c r="J3823" s="90">
        <f t="shared" si="119"/>
        <v>0</v>
      </c>
      <c r="K3823" s="297" t="str">
        <f>IFERROR(VLOOKUP(CONCATENATE($A3823,"C"),'05 APU'!$1:$1048576,9,),"")</f>
        <v/>
      </c>
      <c r="L3823" s="297" t="str">
        <f>IFERROR(VLOOKUP(CONCATENATE($A3823,"B"),'05 APU'!$1:$1048576,9,),"")</f>
        <v/>
      </c>
      <c r="M3823" s="297" t="str">
        <f>IFERROR(VLOOKUP(CONCATENATE($A3823,"A"),'05 APU'!$1:$1048576,9,),"")</f>
        <v/>
      </c>
      <c r="N3823" s="86"/>
      <c r="O3823" s="90">
        <f>IFERROR(VLOOKUP(CONCATENATE($A3823,"D"),'05 APU'!$T:$AB,9,),0)</f>
        <v>0</v>
      </c>
      <c r="P3823" s="90">
        <f t="shared" si="120"/>
        <v>0</v>
      </c>
      <c r="Q3823" s="90">
        <f>IFERROR(VLOOKUP(CONCATENATE($A3823,"C"),'05 APU'!$T:$AB,9,),0)</f>
        <v>0</v>
      </c>
      <c r="R3823" s="90">
        <f>IFERROR(VLOOKUP(CONCATENATE($A3823,"B"),'05 APU'!$T:$AB,9,),0)</f>
        <v>0</v>
      </c>
      <c r="S3823" s="90">
        <f>IFERROR(VLOOKUP(CONCATENATE($A3823,"A"),'05 APU'!$T:$AB,9,),0)</f>
        <v>0</v>
      </c>
    </row>
    <row r="3824" spans="1:19" x14ac:dyDescent="0.25">
      <c r="A3824" s="88">
        <v>3814</v>
      </c>
      <c r="B3824" s="347"/>
      <c r="C3824" s="348"/>
      <c r="D3824" s="89" t="str">
        <f>IFERROR(VLOOKUP(CONCATENATE($A3824,"T"),'05 APU'!$1:$1048576,3,),"")</f>
        <v/>
      </c>
      <c r="E3824" s="89" t="str">
        <f>IFERROR(VLOOKUP(CONCATENATE($A3824,"T2"),'05 APU'!$1:$1048576,3,),"")</f>
        <v/>
      </c>
      <c r="F3824" s="89" t="str">
        <f>IFERROR(VLOOKUP(CONCATENATE($A3824,"T3"),'05 APU'!$1:$1048576,3,),"")</f>
        <v/>
      </c>
      <c r="G3824" s="350"/>
      <c r="H3824" s="351"/>
      <c r="I3824" s="90">
        <f>IFERROR((VLOOKUP(CONCATENATE($A3824,"D"),'05 APU'!$1:$1048576,9,)),0)</f>
        <v>0</v>
      </c>
      <c r="J3824" s="90">
        <f t="shared" si="119"/>
        <v>0</v>
      </c>
      <c r="K3824" s="297" t="str">
        <f>IFERROR(VLOOKUP(CONCATENATE($A3824,"C"),'05 APU'!$1:$1048576,9,),"")</f>
        <v/>
      </c>
      <c r="L3824" s="297" t="str">
        <f>IFERROR(VLOOKUP(CONCATENATE($A3824,"B"),'05 APU'!$1:$1048576,9,),"")</f>
        <v/>
      </c>
      <c r="M3824" s="297" t="str">
        <f>IFERROR(VLOOKUP(CONCATENATE($A3824,"A"),'05 APU'!$1:$1048576,9,),"")</f>
        <v/>
      </c>
      <c r="N3824" s="86"/>
      <c r="O3824" s="90">
        <f>IFERROR(VLOOKUP(CONCATENATE($A3824,"D"),'05 APU'!$T:$AB,9,),0)</f>
        <v>0</v>
      </c>
      <c r="P3824" s="90">
        <f t="shared" si="120"/>
        <v>0</v>
      </c>
      <c r="Q3824" s="90">
        <f>IFERROR(VLOOKUP(CONCATENATE($A3824,"C"),'05 APU'!$T:$AB,9,),0)</f>
        <v>0</v>
      </c>
      <c r="R3824" s="90">
        <f>IFERROR(VLOOKUP(CONCATENATE($A3824,"B"),'05 APU'!$T:$AB,9,),0)</f>
        <v>0</v>
      </c>
      <c r="S3824" s="90">
        <f>IFERROR(VLOOKUP(CONCATENATE($A3824,"A"),'05 APU'!$T:$AB,9,),0)</f>
        <v>0</v>
      </c>
    </row>
    <row r="3825" spans="1:19" x14ac:dyDescent="0.25">
      <c r="A3825" s="88">
        <v>3815</v>
      </c>
      <c r="B3825" s="347"/>
      <c r="C3825" s="348"/>
      <c r="D3825" s="89" t="str">
        <f>IFERROR(VLOOKUP(CONCATENATE($A3825,"T"),'05 APU'!$1:$1048576,3,),"")</f>
        <v/>
      </c>
      <c r="E3825" s="89" t="str">
        <f>IFERROR(VLOOKUP(CONCATENATE($A3825,"T2"),'05 APU'!$1:$1048576,3,),"")</f>
        <v/>
      </c>
      <c r="F3825" s="89" t="str">
        <f>IFERROR(VLOOKUP(CONCATENATE($A3825,"T3"),'05 APU'!$1:$1048576,3,),"")</f>
        <v/>
      </c>
      <c r="G3825" s="350"/>
      <c r="H3825" s="351"/>
      <c r="I3825" s="90">
        <f>IFERROR((VLOOKUP(CONCATENATE($A3825,"D"),'05 APU'!$1:$1048576,9,)),0)</f>
        <v>0</v>
      </c>
      <c r="J3825" s="90">
        <f t="shared" si="119"/>
        <v>0</v>
      </c>
      <c r="K3825" s="297" t="str">
        <f>IFERROR(VLOOKUP(CONCATENATE($A3825,"C"),'05 APU'!$1:$1048576,9,),"")</f>
        <v/>
      </c>
      <c r="L3825" s="297" t="str">
        <f>IFERROR(VLOOKUP(CONCATENATE($A3825,"B"),'05 APU'!$1:$1048576,9,),"")</f>
        <v/>
      </c>
      <c r="M3825" s="297" t="str">
        <f>IFERROR(VLOOKUP(CONCATENATE($A3825,"A"),'05 APU'!$1:$1048576,9,),"")</f>
        <v/>
      </c>
      <c r="N3825" s="86"/>
      <c r="O3825" s="90">
        <f>IFERROR(VLOOKUP(CONCATENATE($A3825,"D"),'05 APU'!$T:$AB,9,),0)</f>
        <v>0</v>
      </c>
      <c r="P3825" s="90">
        <f t="shared" si="120"/>
        <v>0</v>
      </c>
      <c r="Q3825" s="90">
        <f>IFERROR(VLOOKUP(CONCATENATE($A3825,"C"),'05 APU'!$T:$AB,9,),0)</f>
        <v>0</v>
      </c>
      <c r="R3825" s="90">
        <f>IFERROR(VLOOKUP(CONCATENATE($A3825,"B"),'05 APU'!$T:$AB,9,),0)</f>
        <v>0</v>
      </c>
      <c r="S3825" s="90">
        <f>IFERROR(VLOOKUP(CONCATENATE($A3825,"A"),'05 APU'!$T:$AB,9,),0)</f>
        <v>0</v>
      </c>
    </row>
    <row r="3826" spans="1:19" x14ac:dyDescent="0.25">
      <c r="A3826" s="88">
        <v>3816</v>
      </c>
      <c r="B3826" s="347"/>
      <c r="C3826" s="348"/>
      <c r="D3826" s="89" t="str">
        <f>IFERROR(VLOOKUP(CONCATENATE($A3826,"T"),'05 APU'!$1:$1048576,3,),"")</f>
        <v/>
      </c>
      <c r="E3826" s="89" t="str">
        <f>IFERROR(VLOOKUP(CONCATENATE($A3826,"T2"),'05 APU'!$1:$1048576,3,),"")</f>
        <v/>
      </c>
      <c r="F3826" s="89" t="str">
        <f>IFERROR(VLOOKUP(CONCATENATE($A3826,"T3"),'05 APU'!$1:$1048576,3,),"")</f>
        <v/>
      </c>
      <c r="G3826" s="350"/>
      <c r="H3826" s="351"/>
      <c r="I3826" s="90">
        <f>IFERROR((VLOOKUP(CONCATENATE($A3826,"D"),'05 APU'!$1:$1048576,9,)),0)</f>
        <v>0</v>
      </c>
      <c r="J3826" s="90">
        <f t="shared" si="119"/>
        <v>0</v>
      </c>
      <c r="K3826" s="297" t="str">
        <f>IFERROR(VLOOKUP(CONCATENATE($A3826,"C"),'05 APU'!$1:$1048576,9,),"")</f>
        <v/>
      </c>
      <c r="L3826" s="297" t="str">
        <f>IFERROR(VLOOKUP(CONCATENATE($A3826,"B"),'05 APU'!$1:$1048576,9,),"")</f>
        <v/>
      </c>
      <c r="M3826" s="297" t="str">
        <f>IFERROR(VLOOKUP(CONCATENATE($A3826,"A"),'05 APU'!$1:$1048576,9,),"")</f>
        <v/>
      </c>
      <c r="N3826" s="86"/>
      <c r="O3826" s="90">
        <f>IFERROR(VLOOKUP(CONCATENATE($A3826,"D"),'05 APU'!$T:$AB,9,),0)</f>
        <v>0</v>
      </c>
      <c r="P3826" s="90">
        <f t="shared" si="120"/>
        <v>0</v>
      </c>
      <c r="Q3826" s="90">
        <f>IFERROR(VLOOKUP(CONCATENATE($A3826,"C"),'05 APU'!$T:$AB,9,),0)</f>
        <v>0</v>
      </c>
      <c r="R3826" s="90">
        <f>IFERROR(VLOOKUP(CONCATENATE($A3826,"B"),'05 APU'!$T:$AB,9,),0)</f>
        <v>0</v>
      </c>
      <c r="S3826" s="90">
        <f>IFERROR(VLOOKUP(CONCATENATE($A3826,"A"),'05 APU'!$T:$AB,9,),0)</f>
        <v>0</v>
      </c>
    </row>
    <row r="3827" spans="1:19" x14ac:dyDescent="0.25">
      <c r="A3827" s="88">
        <v>3817</v>
      </c>
      <c r="B3827" s="347"/>
      <c r="C3827" s="348"/>
      <c r="D3827" s="89" t="str">
        <f>IFERROR(VLOOKUP(CONCATENATE($A3827,"T"),'05 APU'!$1:$1048576,3,),"")</f>
        <v/>
      </c>
      <c r="E3827" s="89" t="str">
        <f>IFERROR(VLOOKUP(CONCATENATE($A3827,"T2"),'05 APU'!$1:$1048576,3,),"")</f>
        <v/>
      </c>
      <c r="F3827" s="89" t="str">
        <f>IFERROR(VLOOKUP(CONCATENATE($A3827,"T3"),'05 APU'!$1:$1048576,3,),"")</f>
        <v/>
      </c>
      <c r="G3827" s="350"/>
      <c r="H3827" s="351"/>
      <c r="I3827" s="90">
        <f>IFERROR((VLOOKUP(CONCATENATE($A3827,"D"),'05 APU'!$1:$1048576,9,)),0)</f>
        <v>0</v>
      </c>
      <c r="J3827" s="90">
        <f t="shared" ref="J3827:J3890" si="121">IFERROR(I3827*H3827,0)</f>
        <v>0</v>
      </c>
      <c r="K3827" s="297" t="str">
        <f>IFERROR(VLOOKUP(CONCATENATE($A3827,"C"),'05 APU'!$1:$1048576,9,),"")</f>
        <v/>
      </c>
      <c r="L3827" s="297" t="str">
        <f>IFERROR(VLOOKUP(CONCATENATE($A3827,"B"),'05 APU'!$1:$1048576,9,),"")</f>
        <v/>
      </c>
      <c r="M3827" s="297" t="str">
        <f>IFERROR(VLOOKUP(CONCATENATE($A3827,"A"),'05 APU'!$1:$1048576,9,),"")</f>
        <v/>
      </c>
      <c r="N3827" s="86"/>
      <c r="O3827" s="90">
        <f>IFERROR(VLOOKUP(CONCATENATE($A3827,"D"),'05 APU'!$T:$AB,9,),0)</f>
        <v>0</v>
      </c>
      <c r="P3827" s="90">
        <f t="shared" si="120"/>
        <v>0</v>
      </c>
      <c r="Q3827" s="90">
        <f>IFERROR(VLOOKUP(CONCATENATE($A3827,"C"),'05 APU'!$T:$AB,9,),0)</f>
        <v>0</v>
      </c>
      <c r="R3827" s="90">
        <f>IFERROR(VLOOKUP(CONCATENATE($A3827,"B"),'05 APU'!$T:$AB,9,),0)</f>
        <v>0</v>
      </c>
      <c r="S3827" s="90">
        <f>IFERROR(VLOOKUP(CONCATENATE($A3827,"A"),'05 APU'!$T:$AB,9,),0)</f>
        <v>0</v>
      </c>
    </row>
    <row r="3828" spans="1:19" x14ac:dyDescent="0.25">
      <c r="A3828" s="88">
        <v>3818</v>
      </c>
      <c r="B3828" s="347"/>
      <c r="C3828" s="348"/>
      <c r="D3828" s="89" t="str">
        <f>IFERROR(VLOOKUP(CONCATENATE($A3828,"T"),'05 APU'!$1:$1048576,3,),"")</f>
        <v/>
      </c>
      <c r="E3828" s="89" t="str">
        <f>IFERROR(VLOOKUP(CONCATENATE($A3828,"T2"),'05 APU'!$1:$1048576,3,),"")</f>
        <v/>
      </c>
      <c r="F3828" s="89" t="str">
        <f>IFERROR(VLOOKUP(CONCATENATE($A3828,"T3"),'05 APU'!$1:$1048576,3,),"")</f>
        <v/>
      </c>
      <c r="G3828" s="350"/>
      <c r="H3828" s="351"/>
      <c r="I3828" s="90">
        <f>IFERROR((VLOOKUP(CONCATENATE($A3828,"D"),'05 APU'!$1:$1048576,9,)),0)</f>
        <v>0</v>
      </c>
      <c r="J3828" s="90">
        <f t="shared" si="121"/>
        <v>0</v>
      </c>
      <c r="K3828" s="297" t="str">
        <f>IFERROR(VLOOKUP(CONCATENATE($A3828,"C"),'05 APU'!$1:$1048576,9,),"")</f>
        <v/>
      </c>
      <c r="L3828" s="297" t="str">
        <f>IFERROR(VLOOKUP(CONCATENATE($A3828,"B"),'05 APU'!$1:$1048576,9,),"")</f>
        <v/>
      </c>
      <c r="M3828" s="297" t="str">
        <f>IFERROR(VLOOKUP(CONCATENATE($A3828,"A"),'05 APU'!$1:$1048576,9,),"")</f>
        <v/>
      </c>
      <c r="N3828" s="86"/>
      <c r="O3828" s="90">
        <f>IFERROR(VLOOKUP(CONCATENATE($A3828,"D"),'05 APU'!$T:$AB,9,),0)</f>
        <v>0</v>
      </c>
      <c r="P3828" s="90">
        <f t="shared" si="120"/>
        <v>0</v>
      </c>
      <c r="Q3828" s="90">
        <f>IFERROR(VLOOKUP(CONCATENATE($A3828,"C"),'05 APU'!$T:$AB,9,),0)</f>
        <v>0</v>
      </c>
      <c r="R3828" s="90">
        <f>IFERROR(VLOOKUP(CONCATENATE($A3828,"B"),'05 APU'!$T:$AB,9,),0)</f>
        <v>0</v>
      </c>
      <c r="S3828" s="90">
        <f>IFERROR(VLOOKUP(CONCATENATE($A3828,"A"),'05 APU'!$T:$AB,9,),0)</f>
        <v>0</v>
      </c>
    </row>
    <row r="3829" spans="1:19" x14ac:dyDescent="0.25">
      <c r="A3829" s="88">
        <v>3819</v>
      </c>
      <c r="B3829" s="347"/>
      <c r="C3829" s="348"/>
      <c r="D3829" s="89" t="str">
        <f>IFERROR(VLOOKUP(CONCATENATE($A3829,"T"),'05 APU'!$1:$1048576,3,),"")</f>
        <v/>
      </c>
      <c r="E3829" s="89" t="str">
        <f>IFERROR(VLOOKUP(CONCATENATE($A3829,"T2"),'05 APU'!$1:$1048576,3,),"")</f>
        <v/>
      </c>
      <c r="F3829" s="89" t="str">
        <f>IFERROR(VLOOKUP(CONCATENATE($A3829,"T3"),'05 APU'!$1:$1048576,3,),"")</f>
        <v/>
      </c>
      <c r="G3829" s="350"/>
      <c r="H3829" s="351"/>
      <c r="I3829" s="90">
        <f>IFERROR((VLOOKUP(CONCATENATE($A3829,"D"),'05 APU'!$1:$1048576,9,)),0)</f>
        <v>0</v>
      </c>
      <c r="J3829" s="90">
        <f t="shared" si="121"/>
        <v>0</v>
      </c>
      <c r="K3829" s="297" t="str">
        <f>IFERROR(VLOOKUP(CONCATENATE($A3829,"C"),'05 APU'!$1:$1048576,9,),"")</f>
        <v/>
      </c>
      <c r="L3829" s="297" t="str">
        <f>IFERROR(VLOOKUP(CONCATENATE($A3829,"B"),'05 APU'!$1:$1048576,9,),"")</f>
        <v/>
      </c>
      <c r="M3829" s="297" t="str">
        <f>IFERROR(VLOOKUP(CONCATENATE($A3829,"A"),'05 APU'!$1:$1048576,9,),"")</f>
        <v/>
      </c>
      <c r="N3829" s="86"/>
      <c r="O3829" s="90">
        <f>IFERROR(VLOOKUP(CONCATENATE($A3829,"D"),'05 APU'!$T:$AB,9,),0)</f>
        <v>0</v>
      </c>
      <c r="P3829" s="90">
        <f t="shared" si="120"/>
        <v>0</v>
      </c>
      <c r="Q3829" s="90">
        <f>IFERROR(VLOOKUP(CONCATENATE($A3829,"C"),'05 APU'!$T:$AB,9,),0)</f>
        <v>0</v>
      </c>
      <c r="R3829" s="90">
        <f>IFERROR(VLOOKUP(CONCATENATE($A3829,"B"),'05 APU'!$T:$AB,9,),0)</f>
        <v>0</v>
      </c>
      <c r="S3829" s="90">
        <f>IFERROR(VLOOKUP(CONCATENATE($A3829,"A"),'05 APU'!$T:$AB,9,),0)</f>
        <v>0</v>
      </c>
    </row>
    <row r="3830" spans="1:19" x14ac:dyDescent="0.25">
      <c r="A3830" s="88">
        <v>3820</v>
      </c>
      <c r="B3830" s="347"/>
      <c r="C3830" s="348"/>
      <c r="D3830" s="89" t="str">
        <f>IFERROR(VLOOKUP(CONCATENATE($A3830,"T"),'05 APU'!$1:$1048576,3,),"")</f>
        <v/>
      </c>
      <c r="E3830" s="89" t="str">
        <f>IFERROR(VLOOKUP(CONCATENATE($A3830,"T2"),'05 APU'!$1:$1048576,3,),"")</f>
        <v/>
      </c>
      <c r="F3830" s="89" t="str">
        <f>IFERROR(VLOOKUP(CONCATENATE($A3830,"T3"),'05 APU'!$1:$1048576,3,),"")</f>
        <v/>
      </c>
      <c r="G3830" s="350"/>
      <c r="H3830" s="351"/>
      <c r="I3830" s="90">
        <f>IFERROR((VLOOKUP(CONCATENATE($A3830,"D"),'05 APU'!$1:$1048576,9,)),0)</f>
        <v>0</v>
      </c>
      <c r="J3830" s="90">
        <f t="shared" si="121"/>
        <v>0</v>
      </c>
      <c r="K3830" s="297" t="str">
        <f>IFERROR(VLOOKUP(CONCATENATE($A3830,"C"),'05 APU'!$1:$1048576,9,),"")</f>
        <v/>
      </c>
      <c r="L3830" s="297" t="str">
        <f>IFERROR(VLOOKUP(CONCATENATE($A3830,"B"),'05 APU'!$1:$1048576,9,),"")</f>
        <v/>
      </c>
      <c r="M3830" s="297" t="str">
        <f>IFERROR(VLOOKUP(CONCATENATE($A3830,"A"),'05 APU'!$1:$1048576,9,),"")</f>
        <v/>
      </c>
      <c r="N3830" s="86"/>
      <c r="O3830" s="90">
        <f>IFERROR(VLOOKUP(CONCATENATE($A3830,"D"),'05 APU'!$T:$AB,9,),0)</f>
        <v>0</v>
      </c>
      <c r="P3830" s="90">
        <f t="shared" si="120"/>
        <v>0</v>
      </c>
      <c r="Q3830" s="90">
        <f>IFERROR(VLOOKUP(CONCATENATE($A3830,"C"),'05 APU'!$T:$AB,9,),0)</f>
        <v>0</v>
      </c>
      <c r="R3830" s="90">
        <f>IFERROR(VLOOKUP(CONCATENATE($A3830,"B"),'05 APU'!$T:$AB,9,),0)</f>
        <v>0</v>
      </c>
      <c r="S3830" s="90">
        <f>IFERROR(VLOOKUP(CONCATENATE($A3830,"A"),'05 APU'!$T:$AB,9,),0)</f>
        <v>0</v>
      </c>
    </row>
    <row r="3831" spans="1:19" x14ac:dyDescent="0.25">
      <c r="A3831" s="88">
        <v>3821</v>
      </c>
      <c r="B3831" s="347"/>
      <c r="C3831" s="348"/>
      <c r="D3831" s="89" t="str">
        <f>IFERROR(VLOOKUP(CONCATENATE($A3831,"T"),'05 APU'!$1:$1048576,3,),"")</f>
        <v/>
      </c>
      <c r="E3831" s="89" t="str">
        <f>IFERROR(VLOOKUP(CONCATENATE($A3831,"T2"),'05 APU'!$1:$1048576,3,),"")</f>
        <v/>
      </c>
      <c r="F3831" s="89" t="str">
        <f>IFERROR(VLOOKUP(CONCATENATE($A3831,"T3"),'05 APU'!$1:$1048576,3,),"")</f>
        <v/>
      </c>
      <c r="G3831" s="350"/>
      <c r="H3831" s="351"/>
      <c r="I3831" s="90">
        <f>IFERROR((VLOOKUP(CONCATENATE($A3831,"D"),'05 APU'!$1:$1048576,9,)),0)</f>
        <v>0</v>
      </c>
      <c r="J3831" s="90">
        <f t="shared" si="121"/>
        <v>0</v>
      </c>
      <c r="K3831" s="297" t="str">
        <f>IFERROR(VLOOKUP(CONCATENATE($A3831,"C"),'05 APU'!$1:$1048576,9,),"")</f>
        <v/>
      </c>
      <c r="L3831" s="297" t="str">
        <f>IFERROR(VLOOKUP(CONCATENATE($A3831,"B"),'05 APU'!$1:$1048576,9,),"")</f>
        <v/>
      </c>
      <c r="M3831" s="297" t="str">
        <f>IFERROR(VLOOKUP(CONCATENATE($A3831,"A"),'05 APU'!$1:$1048576,9,),"")</f>
        <v/>
      </c>
      <c r="N3831" s="86"/>
      <c r="O3831" s="90">
        <f>IFERROR(VLOOKUP(CONCATENATE($A3831,"D"),'05 APU'!$T:$AB,9,),0)</f>
        <v>0</v>
      </c>
      <c r="P3831" s="90">
        <f t="shared" si="120"/>
        <v>0</v>
      </c>
      <c r="Q3831" s="90">
        <f>IFERROR(VLOOKUP(CONCATENATE($A3831,"C"),'05 APU'!$T:$AB,9,),0)</f>
        <v>0</v>
      </c>
      <c r="R3831" s="90">
        <f>IFERROR(VLOOKUP(CONCATENATE($A3831,"B"),'05 APU'!$T:$AB,9,),0)</f>
        <v>0</v>
      </c>
      <c r="S3831" s="90">
        <f>IFERROR(VLOOKUP(CONCATENATE($A3831,"A"),'05 APU'!$T:$AB,9,),0)</f>
        <v>0</v>
      </c>
    </row>
    <row r="3832" spans="1:19" x14ac:dyDescent="0.25">
      <c r="A3832" s="88">
        <v>3822</v>
      </c>
      <c r="B3832" s="347"/>
      <c r="C3832" s="348"/>
      <c r="D3832" s="89" t="str">
        <f>IFERROR(VLOOKUP(CONCATENATE($A3832,"T"),'05 APU'!$1:$1048576,3,),"")</f>
        <v/>
      </c>
      <c r="E3832" s="89" t="str">
        <f>IFERROR(VLOOKUP(CONCATENATE($A3832,"T2"),'05 APU'!$1:$1048576,3,),"")</f>
        <v/>
      </c>
      <c r="F3832" s="89" t="str">
        <f>IFERROR(VLOOKUP(CONCATENATE($A3832,"T3"),'05 APU'!$1:$1048576,3,),"")</f>
        <v/>
      </c>
      <c r="G3832" s="350"/>
      <c r="H3832" s="351"/>
      <c r="I3832" s="90">
        <f>IFERROR((VLOOKUP(CONCATENATE($A3832,"D"),'05 APU'!$1:$1048576,9,)),0)</f>
        <v>0</v>
      </c>
      <c r="J3832" s="90">
        <f t="shared" si="121"/>
        <v>0</v>
      </c>
      <c r="K3832" s="297" t="str">
        <f>IFERROR(VLOOKUP(CONCATENATE($A3832,"C"),'05 APU'!$1:$1048576,9,),"")</f>
        <v/>
      </c>
      <c r="L3832" s="297" t="str">
        <f>IFERROR(VLOOKUP(CONCATENATE($A3832,"B"),'05 APU'!$1:$1048576,9,),"")</f>
        <v/>
      </c>
      <c r="M3832" s="297" t="str">
        <f>IFERROR(VLOOKUP(CONCATENATE($A3832,"A"),'05 APU'!$1:$1048576,9,),"")</f>
        <v/>
      </c>
      <c r="N3832" s="86"/>
      <c r="O3832" s="90">
        <f>IFERROR(VLOOKUP(CONCATENATE($A3832,"D"),'05 APU'!$T:$AB,9,),0)</f>
        <v>0</v>
      </c>
      <c r="P3832" s="90">
        <f t="shared" si="120"/>
        <v>0</v>
      </c>
      <c r="Q3832" s="90">
        <f>IFERROR(VLOOKUP(CONCATENATE($A3832,"C"),'05 APU'!$T:$AB,9,),0)</f>
        <v>0</v>
      </c>
      <c r="R3832" s="90">
        <f>IFERROR(VLOOKUP(CONCATENATE($A3832,"B"),'05 APU'!$T:$AB,9,),0)</f>
        <v>0</v>
      </c>
      <c r="S3832" s="90">
        <f>IFERROR(VLOOKUP(CONCATENATE($A3832,"A"),'05 APU'!$T:$AB,9,),0)</f>
        <v>0</v>
      </c>
    </row>
    <row r="3833" spans="1:19" x14ac:dyDescent="0.25">
      <c r="A3833" s="88">
        <v>3823</v>
      </c>
      <c r="B3833" s="347"/>
      <c r="C3833" s="348"/>
      <c r="D3833" s="89" t="str">
        <f>IFERROR(VLOOKUP(CONCATENATE($A3833,"T"),'05 APU'!$1:$1048576,3,),"")</f>
        <v/>
      </c>
      <c r="E3833" s="89" t="str">
        <f>IFERROR(VLOOKUP(CONCATENATE($A3833,"T2"),'05 APU'!$1:$1048576,3,),"")</f>
        <v/>
      </c>
      <c r="F3833" s="89" t="str">
        <f>IFERROR(VLOOKUP(CONCATENATE($A3833,"T3"),'05 APU'!$1:$1048576,3,),"")</f>
        <v/>
      </c>
      <c r="G3833" s="350"/>
      <c r="H3833" s="351"/>
      <c r="I3833" s="90">
        <f>IFERROR((VLOOKUP(CONCATENATE($A3833,"D"),'05 APU'!$1:$1048576,9,)),0)</f>
        <v>0</v>
      </c>
      <c r="J3833" s="90">
        <f t="shared" si="121"/>
        <v>0</v>
      </c>
      <c r="K3833" s="297" t="str">
        <f>IFERROR(VLOOKUP(CONCATENATE($A3833,"C"),'05 APU'!$1:$1048576,9,),"")</f>
        <v/>
      </c>
      <c r="L3833" s="297" t="str">
        <f>IFERROR(VLOOKUP(CONCATENATE($A3833,"B"),'05 APU'!$1:$1048576,9,),"")</f>
        <v/>
      </c>
      <c r="M3833" s="297" t="str">
        <f>IFERROR(VLOOKUP(CONCATENATE($A3833,"A"),'05 APU'!$1:$1048576,9,),"")</f>
        <v/>
      </c>
      <c r="N3833" s="86"/>
      <c r="O3833" s="90">
        <f>IFERROR(VLOOKUP(CONCATENATE($A3833,"D"),'05 APU'!$T:$AB,9,),0)</f>
        <v>0</v>
      </c>
      <c r="P3833" s="90">
        <f t="shared" si="120"/>
        <v>0</v>
      </c>
      <c r="Q3833" s="90">
        <f>IFERROR(VLOOKUP(CONCATENATE($A3833,"C"),'05 APU'!$T:$AB,9,),0)</f>
        <v>0</v>
      </c>
      <c r="R3833" s="90">
        <f>IFERROR(VLOOKUP(CONCATENATE($A3833,"B"),'05 APU'!$T:$AB,9,),0)</f>
        <v>0</v>
      </c>
      <c r="S3833" s="90">
        <f>IFERROR(VLOOKUP(CONCATENATE($A3833,"A"),'05 APU'!$T:$AB,9,),0)</f>
        <v>0</v>
      </c>
    </row>
    <row r="3834" spans="1:19" x14ac:dyDescent="0.25">
      <c r="A3834" s="88">
        <v>3824</v>
      </c>
      <c r="B3834" s="347"/>
      <c r="C3834" s="348"/>
      <c r="D3834" s="89" t="str">
        <f>IFERROR(VLOOKUP(CONCATENATE($A3834,"T"),'05 APU'!$1:$1048576,3,),"")</f>
        <v/>
      </c>
      <c r="E3834" s="89" t="str">
        <f>IFERROR(VLOOKUP(CONCATENATE($A3834,"T2"),'05 APU'!$1:$1048576,3,),"")</f>
        <v/>
      </c>
      <c r="F3834" s="89" t="str">
        <f>IFERROR(VLOOKUP(CONCATENATE($A3834,"T3"),'05 APU'!$1:$1048576,3,),"")</f>
        <v/>
      </c>
      <c r="G3834" s="350"/>
      <c r="H3834" s="351"/>
      <c r="I3834" s="90">
        <f>IFERROR((VLOOKUP(CONCATENATE($A3834,"D"),'05 APU'!$1:$1048576,9,)),0)</f>
        <v>0</v>
      </c>
      <c r="J3834" s="90">
        <f t="shared" si="121"/>
        <v>0</v>
      </c>
      <c r="K3834" s="297" t="str">
        <f>IFERROR(VLOOKUP(CONCATENATE($A3834,"C"),'05 APU'!$1:$1048576,9,),"")</f>
        <v/>
      </c>
      <c r="L3834" s="297" t="str">
        <f>IFERROR(VLOOKUP(CONCATENATE($A3834,"B"),'05 APU'!$1:$1048576,9,),"")</f>
        <v/>
      </c>
      <c r="M3834" s="297" t="str">
        <f>IFERROR(VLOOKUP(CONCATENATE($A3834,"A"),'05 APU'!$1:$1048576,9,),"")</f>
        <v/>
      </c>
      <c r="N3834" s="86"/>
      <c r="O3834" s="90">
        <f>IFERROR(VLOOKUP(CONCATENATE($A3834,"D"),'05 APU'!$T:$AB,9,),0)</f>
        <v>0</v>
      </c>
      <c r="P3834" s="90">
        <f t="shared" si="120"/>
        <v>0</v>
      </c>
      <c r="Q3834" s="90">
        <f>IFERROR(VLOOKUP(CONCATENATE($A3834,"C"),'05 APU'!$T:$AB,9,),0)</f>
        <v>0</v>
      </c>
      <c r="R3834" s="90">
        <f>IFERROR(VLOOKUP(CONCATENATE($A3834,"B"),'05 APU'!$T:$AB,9,),0)</f>
        <v>0</v>
      </c>
      <c r="S3834" s="90">
        <f>IFERROR(VLOOKUP(CONCATENATE($A3834,"A"),'05 APU'!$T:$AB,9,),0)</f>
        <v>0</v>
      </c>
    </row>
    <row r="3835" spans="1:19" x14ac:dyDescent="0.25">
      <c r="A3835" s="88">
        <v>3825</v>
      </c>
      <c r="B3835" s="347"/>
      <c r="C3835" s="348"/>
      <c r="D3835" s="89" t="str">
        <f>IFERROR(VLOOKUP(CONCATENATE($A3835,"T"),'05 APU'!$1:$1048576,3,),"")</f>
        <v/>
      </c>
      <c r="E3835" s="89" t="str">
        <f>IFERROR(VLOOKUP(CONCATENATE($A3835,"T2"),'05 APU'!$1:$1048576,3,),"")</f>
        <v/>
      </c>
      <c r="F3835" s="89" t="str">
        <f>IFERROR(VLOOKUP(CONCATENATE($A3835,"T3"),'05 APU'!$1:$1048576,3,),"")</f>
        <v/>
      </c>
      <c r="G3835" s="350"/>
      <c r="H3835" s="351"/>
      <c r="I3835" s="90">
        <f>IFERROR((VLOOKUP(CONCATENATE($A3835,"D"),'05 APU'!$1:$1048576,9,)),0)</f>
        <v>0</v>
      </c>
      <c r="J3835" s="90">
        <f t="shared" si="121"/>
        <v>0</v>
      </c>
      <c r="K3835" s="297" t="str">
        <f>IFERROR(VLOOKUP(CONCATENATE($A3835,"C"),'05 APU'!$1:$1048576,9,),"")</f>
        <v/>
      </c>
      <c r="L3835" s="297" t="str">
        <f>IFERROR(VLOOKUP(CONCATENATE($A3835,"B"),'05 APU'!$1:$1048576,9,),"")</f>
        <v/>
      </c>
      <c r="M3835" s="297" t="str">
        <f>IFERROR(VLOOKUP(CONCATENATE($A3835,"A"),'05 APU'!$1:$1048576,9,),"")</f>
        <v/>
      </c>
      <c r="N3835" s="86"/>
      <c r="O3835" s="90">
        <f>IFERROR(VLOOKUP(CONCATENATE($A3835,"D"),'05 APU'!$T:$AB,9,),0)</f>
        <v>0</v>
      </c>
      <c r="P3835" s="90">
        <f t="shared" si="120"/>
        <v>0</v>
      </c>
      <c r="Q3835" s="90">
        <f>IFERROR(VLOOKUP(CONCATENATE($A3835,"C"),'05 APU'!$T:$AB,9,),0)</f>
        <v>0</v>
      </c>
      <c r="R3835" s="90">
        <f>IFERROR(VLOOKUP(CONCATENATE($A3835,"B"),'05 APU'!$T:$AB,9,),0)</f>
        <v>0</v>
      </c>
      <c r="S3835" s="90">
        <f>IFERROR(VLOOKUP(CONCATENATE($A3835,"A"),'05 APU'!$T:$AB,9,),0)</f>
        <v>0</v>
      </c>
    </row>
    <row r="3836" spans="1:19" x14ac:dyDescent="0.25">
      <c r="A3836" s="88">
        <v>3826</v>
      </c>
      <c r="B3836" s="347"/>
      <c r="C3836" s="348"/>
      <c r="D3836" s="89" t="str">
        <f>IFERROR(VLOOKUP(CONCATENATE($A3836,"T"),'05 APU'!$1:$1048576,3,),"")</f>
        <v/>
      </c>
      <c r="E3836" s="89" t="str">
        <f>IFERROR(VLOOKUP(CONCATENATE($A3836,"T2"),'05 APU'!$1:$1048576,3,),"")</f>
        <v/>
      </c>
      <c r="F3836" s="89" t="str">
        <f>IFERROR(VLOOKUP(CONCATENATE($A3836,"T3"),'05 APU'!$1:$1048576,3,),"")</f>
        <v/>
      </c>
      <c r="G3836" s="350"/>
      <c r="H3836" s="351"/>
      <c r="I3836" s="90">
        <f>IFERROR((VLOOKUP(CONCATENATE($A3836,"D"),'05 APU'!$1:$1048576,9,)),0)</f>
        <v>0</v>
      </c>
      <c r="J3836" s="90">
        <f t="shared" si="121"/>
        <v>0</v>
      </c>
      <c r="K3836" s="297" t="str">
        <f>IFERROR(VLOOKUP(CONCATENATE($A3836,"C"),'05 APU'!$1:$1048576,9,),"")</f>
        <v/>
      </c>
      <c r="L3836" s="297" t="str">
        <f>IFERROR(VLOOKUP(CONCATENATE($A3836,"B"),'05 APU'!$1:$1048576,9,),"")</f>
        <v/>
      </c>
      <c r="M3836" s="297" t="str">
        <f>IFERROR(VLOOKUP(CONCATENATE($A3836,"A"),'05 APU'!$1:$1048576,9,),"")</f>
        <v/>
      </c>
      <c r="N3836" s="86"/>
      <c r="O3836" s="90">
        <f>IFERROR(VLOOKUP(CONCATENATE($A3836,"D"),'05 APU'!$T:$AB,9,),0)</f>
        <v>0</v>
      </c>
      <c r="P3836" s="90">
        <f t="shared" si="120"/>
        <v>0</v>
      </c>
      <c r="Q3836" s="90">
        <f>IFERROR(VLOOKUP(CONCATENATE($A3836,"C"),'05 APU'!$T:$AB,9,),0)</f>
        <v>0</v>
      </c>
      <c r="R3836" s="90">
        <f>IFERROR(VLOOKUP(CONCATENATE($A3836,"B"),'05 APU'!$T:$AB,9,),0)</f>
        <v>0</v>
      </c>
      <c r="S3836" s="90">
        <f>IFERROR(VLOOKUP(CONCATENATE($A3836,"A"),'05 APU'!$T:$AB,9,),0)</f>
        <v>0</v>
      </c>
    </row>
    <row r="3837" spans="1:19" x14ac:dyDescent="0.25">
      <c r="A3837" s="88">
        <v>3827</v>
      </c>
      <c r="B3837" s="347"/>
      <c r="C3837" s="348"/>
      <c r="D3837" s="89" t="str">
        <f>IFERROR(VLOOKUP(CONCATENATE($A3837,"T"),'05 APU'!$1:$1048576,3,),"")</f>
        <v/>
      </c>
      <c r="E3837" s="89" t="str">
        <f>IFERROR(VLOOKUP(CONCATENATE($A3837,"T2"),'05 APU'!$1:$1048576,3,),"")</f>
        <v/>
      </c>
      <c r="F3837" s="89" t="str">
        <f>IFERROR(VLOOKUP(CONCATENATE($A3837,"T3"),'05 APU'!$1:$1048576,3,),"")</f>
        <v/>
      </c>
      <c r="G3837" s="350"/>
      <c r="H3837" s="351"/>
      <c r="I3837" s="90">
        <f>IFERROR((VLOOKUP(CONCATENATE($A3837,"D"),'05 APU'!$1:$1048576,9,)),0)</f>
        <v>0</v>
      </c>
      <c r="J3837" s="90">
        <f t="shared" si="121"/>
        <v>0</v>
      </c>
      <c r="K3837" s="297" t="str">
        <f>IFERROR(VLOOKUP(CONCATENATE($A3837,"C"),'05 APU'!$1:$1048576,9,),"")</f>
        <v/>
      </c>
      <c r="L3837" s="297" t="str">
        <f>IFERROR(VLOOKUP(CONCATENATE($A3837,"B"),'05 APU'!$1:$1048576,9,),"")</f>
        <v/>
      </c>
      <c r="M3837" s="297" t="str">
        <f>IFERROR(VLOOKUP(CONCATENATE($A3837,"A"),'05 APU'!$1:$1048576,9,),"")</f>
        <v/>
      </c>
      <c r="N3837" s="86"/>
      <c r="O3837" s="90">
        <f>IFERROR(VLOOKUP(CONCATENATE($A3837,"D"),'05 APU'!$T:$AB,9,),0)</f>
        <v>0</v>
      </c>
      <c r="P3837" s="90">
        <f t="shared" si="120"/>
        <v>0</v>
      </c>
      <c r="Q3837" s="90">
        <f>IFERROR(VLOOKUP(CONCATENATE($A3837,"C"),'05 APU'!$T:$AB,9,),0)</f>
        <v>0</v>
      </c>
      <c r="R3837" s="90">
        <f>IFERROR(VLOOKUP(CONCATENATE($A3837,"B"),'05 APU'!$T:$AB,9,),0)</f>
        <v>0</v>
      </c>
      <c r="S3837" s="90">
        <f>IFERROR(VLOOKUP(CONCATENATE($A3837,"A"),'05 APU'!$T:$AB,9,),0)</f>
        <v>0</v>
      </c>
    </row>
    <row r="3838" spans="1:19" x14ac:dyDescent="0.25">
      <c r="A3838" s="88">
        <v>3828</v>
      </c>
      <c r="B3838" s="347"/>
      <c r="C3838" s="348"/>
      <c r="D3838" s="89" t="str">
        <f>IFERROR(VLOOKUP(CONCATENATE($A3838,"T"),'05 APU'!$1:$1048576,3,),"")</f>
        <v/>
      </c>
      <c r="E3838" s="89" t="str">
        <f>IFERROR(VLOOKUP(CONCATENATE($A3838,"T2"),'05 APU'!$1:$1048576,3,),"")</f>
        <v/>
      </c>
      <c r="F3838" s="89" t="str">
        <f>IFERROR(VLOOKUP(CONCATENATE($A3838,"T3"),'05 APU'!$1:$1048576,3,),"")</f>
        <v/>
      </c>
      <c r="G3838" s="350"/>
      <c r="H3838" s="351"/>
      <c r="I3838" s="90">
        <f>IFERROR((VLOOKUP(CONCATENATE($A3838,"D"),'05 APU'!$1:$1048576,9,)),0)</f>
        <v>0</v>
      </c>
      <c r="J3838" s="90">
        <f t="shared" si="121"/>
        <v>0</v>
      </c>
      <c r="K3838" s="297" t="str">
        <f>IFERROR(VLOOKUP(CONCATENATE($A3838,"C"),'05 APU'!$1:$1048576,9,),"")</f>
        <v/>
      </c>
      <c r="L3838" s="297" t="str">
        <f>IFERROR(VLOOKUP(CONCATENATE($A3838,"B"),'05 APU'!$1:$1048576,9,),"")</f>
        <v/>
      </c>
      <c r="M3838" s="297" t="str">
        <f>IFERROR(VLOOKUP(CONCATENATE($A3838,"A"),'05 APU'!$1:$1048576,9,),"")</f>
        <v/>
      </c>
      <c r="N3838" s="86"/>
      <c r="O3838" s="90">
        <f>IFERROR(VLOOKUP(CONCATENATE($A3838,"D"),'05 APU'!$T:$AB,9,),0)</f>
        <v>0</v>
      </c>
      <c r="P3838" s="90">
        <f t="shared" si="120"/>
        <v>0</v>
      </c>
      <c r="Q3838" s="90">
        <f>IFERROR(VLOOKUP(CONCATENATE($A3838,"C"),'05 APU'!$T:$AB,9,),0)</f>
        <v>0</v>
      </c>
      <c r="R3838" s="90">
        <f>IFERROR(VLOOKUP(CONCATENATE($A3838,"B"),'05 APU'!$T:$AB,9,),0)</f>
        <v>0</v>
      </c>
      <c r="S3838" s="90">
        <f>IFERROR(VLOOKUP(CONCATENATE($A3838,"A"),'05 APU'!$T:$AB,9,),0)</f>
        <v>0</v>
      </c>
    </row>
    <row r="3839" spans="1:19" x14ac:dyDescent="0.25">
      <c r="A3839" s="88">
        <v>3829</v>
      </c>
      <c r="B3839" s="347"/>
      <c r="C3839" s="348"/>
      <c r="D3839" s="89" t="str">
        <f>IFERROR(VLOOKUP(CONCATENATE($A3839,"T"),'05 APU'!$1:$1048576,3,),"")</f>
        <v/>
      </c>
      <c r="E3839" s="89" t="str">
        <f>IFERROR(VLOOKUP(CONCATENATE($A3839,"T2"),'05 APU'!$1:$1048576,3,),"")</f>
        <v/>
      </c>
      <c r="F3839" s="89" t="str">
        <f>IFERROR(VLOOKUP(CONCATENATE($A3839,"T3"),'05 APU'!$1:$1048576,3,),"")</f>
        <v/>
      </c>
      <c r="G3839" s="350"/>
      <c r="H3839" s="351"/>
      <c r="I3839" s="90">
        <f>IFERROR((VLOOKUP(CONCATENATE($A3839,"D"),'05 APU'!$1:$1048576,9,)),0)</f>
        <v>0</v>
      </c>
      <c r="J3839" s="90">
        <f t="shared" si="121"/>
        <v>0</v>
      </c>
      <c r="K3839" s="297" t="str">
        <f>IFERROR(VLOOKUP(CONCATENATE($A3839,"C"),'05 APU'!$1:$1048576,9,),"")</f>
        <v/>
      </c>
      <c r="L3839" s="297" t="str">
        <f>IFERROR(VLOOKUP(CONCATENATE($A3839,"B"),'05 APU'!$1:$1048576,9,),"")</f>
        <v/>
      </c>
      <c r="M3839" s="297" t="str">
        <f>IFERROR(VLOOKUP(CONCATENATE($A3839,"A"),'05 APU'!$1:$1048576,9,),"")</f>
        <v/>
      </c>
      <c r="N3839" s="86"/>
      <c r="O3839" s="90">
        <f>IFERROR(VLOOKUP(CONCATENATE($A3839,"D"),'05 APU'!$T:$AB,9,),0)</f>
        <v>0</v>
      </c>
      <c r="P3839" s="90">
        <f t="shared" si="120"/>
        <v>0</v>
      </c>
      <c r="Q3839" s="90">
        <f>IFERROR(VLOOKUP(CONCATENATE($A3839,"C"),'05 APU'!$T:$AB,9,),0)</f>
        <v>0</v>
      </c>
      <c r="R3839" s="90">
        <f>IFERROR(VLOOKUP(CONCATENATE($A3839,"B"),'05 APU'!$T:$AB,9,),0)</f>
        <v>0</v>
      </c>
      <c r="S3839" s="90">
        <f>IFERROR(VLOOKUP(CONCATENATE($A3839,"A"),'05 APU'!$T:$AB,9,),0)</f>
        <v>0</v>
      </c>
    </row>
    <row r="3840" spans="1:19" x14ac:dyDescent="0.25">
      <c r="A3840" s="88">
        <v>3830</v>
      </c>
      <c r="B3840" s="347"/>
      <c r="C3840" s="348"/>
      <c r="D3840" s="89" t="str">
        <f>IFERROR(VLOOKUP(CONCATENATE($A3840,"T"),'05 APU'!$1:$1048576,3,),"")</f>
        <v/>
      </c>
      <c r="E3840" s="89" t="str">
        <f>IFERROR(VLOOKUP(CONCATENATE($A3840,"T2"),'05 APU'!$1:$1048576,3,),"")</f>
        <v/>
      </c>
      <c r="F3840" s="89" t="str">
        <f>IFERROR(VLOOKUP(CONCATENATE($A3840,"T3"),'05 APU'!$1:$1048576,3,),"")</f>
        <v/>
      </c>
      <c r="G3840" s="350"/>
      <c r="H3840" s="351"/>
      <c r="I3840" s="90">
        <f>IFERROR((VLOOKUP(CONCATENATE($A3840,"D"),'05 APU'!$1:$1048576,9,)),0)</f>
        <v>0</v>
      </c>
      <c r="J3840" s="90">
        <f t="shared" si="121"/>
        <v>0</v>
      </c>
      <c r="K3840" s="297" t="str">
        <f>IFERROR(VLOOKUP(CONCATENATE($A3840,"C"),'05 APU'!$1:$1048576,9,),"")</f>
        <v/>
      </c>
      <c r="L3840" s="297" t="str">
        <f>IFERROR(VLOOKUP(CONCATENATE($A3840,"B"),'05 APU'!$1:$1048576,9,),"")</f>
        <v/>
      </c>
      <c r="M3840" s="297" t="str">
        <f>IFERROR(VLOOKUP(CONCATENATE($A3840,"A"),'05 APU'!$1:$1048576,9,),"")</f>
        <v/>
      </c>
      <c r="N3840" s="86"/>
      <c r="O3840" s="90">
        <f>IFERROR(VLOOKUP(CONCATENATE($A3840,"D"),'05 APU'!$T:$AB,9,),0)</f>
        <v>0</v>
      </c>
      <c r="P3840" s="90">
        <f t="shared" si="120"/>
        <v>0</v>
      </c>
      <c r="Q3840" s="90">
        <f>IFERROR(VLOOKUP(CONCATENATE($A3840,"C"),'05 APU'!$T:$AB,9,),0)</f>
        <v>0</v>
      </c>
      <c r="R3840" s="90">
        <f>IFERROR(VLOOKUP(CONCATENATE($A3840,"B"),'05 APU'!$T:$AB,9,),0)</f>
        <v>0</v>
      </c>
      <c r="S3840" s="90">
        <f>IFERROR(VLOOKUP(CONCATENATE($A3840,"A"),'05 APU'!$T:$AB,9,),0)</f>
        <v>0</v>
      </c>
    </row>
    <row r="3841" spans="1:19" x14ac:dyDescent="0.25">
      <c r="A3841" s="88">
        <v>3831</v>
      </c>
      <c r="B3841" s="347"/>
      <c r="C3841" s="348"/>
      <c r="D3841" s="89" t="str">
        <f>IFERROR(VLOOKUP(CONCATENATE($A3841,"T"),'05 APU'!$1:$1048576,3,),"")</f>
        <v/>
      </c>
      <c r="E3841" s="89" t="str">
        <f>IFERROR(VLOOKUP(CONCATENATE($A3841,"T2"),'05 APU'!$1:$1048576,3,),"")</f>
        <v/>
      </c>
      <c r="F3841" s="89" t="str">
        <f>IFERROR(VLOOKUP(CONCATENATE($A3841,"T3"),'05 APU'!$1:$1048576,3,),"")</f>
        <v/>
      </c>
      <c r="G3841" s="350"/>
      <c r="H3841" s="351"/>
      <c r="I3841" s="90">
        <f>IFERROR((VLOOKUP(CONCATENATE($A3841,"D"),'05 APU'!$1:$1048576,9,)),0)</f>
        <v>0</v>
      </c>
      <c r="J3841" s="90">
        <f t="shared" si="121"/>
        <v>0</v>
      </c>
      <c r="K3841" s="297" t="str">
        <f>IFERROR(VLOOKUP(CONCATENATE($A3841,"C"),'05 APU'!$1:$1048576,9,),"")</f>
        <v/>
      </c>
      <c r="L3841" s="297" t="str">
        <f>IFERROR(VLOOKUP(CONCATENATE($A3841,"B"),'05 APU'!$1:$1048576,9,),"")</f>
        <v/>
      </c>
      <c r="M3841" s="297" t="str">
        <f>IFERROR(VLOOKUP(CONCATENATE($A3841,"A"),'05 APU'!$1:$1048576,9,),"")</f>
        <v/>
      </c>
      <c r="N3841" s="86"/>
      <c r="O3841" s="90">
        <f>IFERROR(VLOOKUP(CONCATENATE($A3841,"D"),'05 APU'!$T:$AB,9,),0)</f>
        <v>0</v>
      </c>
      <c r="P3841" s="90">
        <f t="shared" si="120"/>
        <v>0</v>
      </c>
      <c r="Q3841" s="90">
        <f>IFERROR(VLOOKUP(CONCATENATE($A3841,"C"),'05 APU'!$T:$AB,9,),0)</f>
        <v>0</v>
      </c>
      <c r="R3841" s="90">
        <f>IFERROR(VLOOKUP(CONCATENATE($A3841,"B"),'05 APU'!$T:$AB,9,),0)</f>
        <v>0</v>
      </c>
      <c r="S3841" s="90">
        <f>IFERROR(VLOOKUP(CONCATENATE($A3841,"A"),'05 APU'!$T:$AB,9,),0)</f>
        <v>0</v>
      </c>
    </row>
    <row r="3842" spans="1:19" x14ac:dyDescent="0.25">
      <c r="A3842" s="88">
        <v>3832</v>
      </c>
      <c r="B3842" s="347"/>
      <c r="C3842" s="348"/>
      <c r="D3842" s="89" t="str">
        <f>IFERROR(VLOOKUP(CONCATENATE($A3842,"T"),'05 APU'!$1:$1048576,3,),"")</f>
        <v/>
      </c>
      <c r="E3842" s="89" t="str">
        <f>IFERROR(VLOOKUP(CONCATENATE($A3842,"T2"),'05 APU'!$1:$1048576,3,),"")</f>
        <v/>
      </c>
      <c r="F3842" s="89" t="str">
        <f>IFERROR(VLOOKUP(CONCATENATE($A3842,"T3"),'05 APU'!$1:$1048576,3,),"")</f>
        <v/>
      </c>
      <c r="G3842" s="350"/>
      <c r="H3842" s="351"/>
      <c r="I3842" s="90">
        <f>IFERROR((VLOOKUP(CONCATENATE($A3842,"D"),'05 APU'!$1:$1048576,9,)),0)</f>
        <v>0</v>
      </c>
      <c r="J3842" s="90">
        <f t="shared" si="121"/>
        <v>0</v>
      </c>
      <c r="K3842" s="297" t="str">
        <f>IFERROR(VLOOKUP(CONCATENATE($A3842,"C"),'05 APU'!$1:$1048576,9,),"")</f>
        <v/>
      </c>
      <c r="L3842" s="297" t="str">
        <f>IFERROR(VLOOKUP(CONCATENATE($A3842,"B"),'05 APU'!$1:$1048576,9,),"")</f>
        <v/>
      </c>
      <c r="M3842" s="297" t="str">
        <f>IFERROR(VLOOKUP(CONCATENATE($A3842,"A"),'05 APU'!$1:$1048576,9,),"")</f>
        <v/>
      </c>
      <c r="N3842" s="86"/>
      <c r="O3842" s="90">
        <f>IFERROR(VLOOKUP(CONCATENATE($A3842,"D"),'05 APU'!$T:$AB,9,),0)</f>
        <v>0</v>
      </c>
      <c r="P3842" s="90">
        <f t="shared" si="120"/>
        <v>0</v>
      </c>
      <c r="Q3842" s="90">
        <f>IFERROR(VLOOKUP(CONCATENATE($A3842,"C"),'05 APU'!$T:$AB,9,),0)</f>
        <v>0</v>
      </c>
      <c r="R3842" s="90">
        <f>IFERROR(VLOOKUP(CONCATENATE($A3842,"B"),'05 APU'!$T:$AB,9,),0)</f>
        <v>0</v>
      </c>
      <c r="S3842" s="90">
        <f>IFERROR(VLOOKUP(CONCATENATE($A3842,"A"),'05 APU'!$T:$AB,9,),0)</f>
        <v>0</v>
      </c>
    </row>
    <row r="3843" spans="1:19" x14ac:dyDescent="0.25">
      <c r="A3843" s="88">
        <v>3833</v>
      </c>
      <c r="B3843" s="347"/>
      <c r="C3843" s="348"/>
      <c r="D3843" s="89" t="str">
        <f>IFERROR(VLOOKUP(CONCATENATE($A3843,"T"),'05 APU'!$1:$1048576,3,),"")</f>
        <v/>
      </c>
      <c r="E3843" s="89" t="str">
        <f>IFERROR(VLOOKUP(CONCATENATE($A3843,"T2"),'05 APU'!$1:$1048576,3,),"")</f>
        <v/>
      </c>
      <c r="F3843" s="89" t="str">
        <f>IFERROR(VLOOKUP(CONCATENATE($A3843,"T3"),'05 APU'!$1:$1048576,3,),"")</f>
        <v/>
      </c>
      <c r="G3843" s="350"/>
      <c r="H3843" s="351"/>
      <c r="I3843" s="90">
        <f>IFERROR((VLOOKUP(CONCATENATE($A3843,"D"),'05 APU'!$1:$1048576,9,)),0)</f>
        <v>0</v>
      </c>
      <c r="J3843" s="90">
        <f t="shared" si="121"/>
        <v>0</v>
      </c>
      <c r="K3843" s="297" t="str">
        <f>IFERROR(VLOOKUP(CONCATENATE($A3843,"C"),'05 APU'!$1:$1048576,9,),"")</f>
        <v/>
      </c>
      <c r="L3843" s="297" t="str">
        <f>IFERROR(VLOOKUP(CONCATENATE($A3843,"B"),'05 APU'!$1:$1048576,9,),"")</f>
        <v/>
      </c>
      <c r="M3843" s="297" t="str">
        <f>IFERROR(VLOOKUP(CONCATENATE($A3843,"A"),'05 APU'!$1:$1048576,9,),"")</f>
        <v/>
      </c>
      <c r="N3843" s="86"/>
      <c r="O3843" s="90">
        <f>IFERROR(VLOOKUP(CONCATENATE($A3843,"D"),'05 APU'!$T:$AB,9,),0)</f>
        <v>0</v>
      </c>
      <c r="P3843" s="90">
        <f t="shared" si="120"/>
        <v>0</v>
      </c>
      <c r="Q3843" s="90">
        <f>IFERROR(VLOOKUP(CONCATENATE($A3843,"C"),'05 APU'!$T:$AB,9,),0)</f>
        <v>0</v>
      </c>
      <c r="R3843" s="90">
        <f>IFERROR(VLOOKUP(CONCATENATE($A3843,"B"),'05 APU'!$T:$AB,9,),0)</f>
        <v>0</v>
      </c>
      <c r="S3843" s="90">
        <f>IFERROR(VLOOKUP(CONCATENATE($A3843,"A"),'05 APU'!$T:$AB,9,),0)</f>
        <v>0</v>
      </c>
    </row>
    <row r="3844" spans="1:19" x14ac:dyDescent="0.25">
      <c r="A3844" s="88">
        <v>3834</v>
      </c>
      <c r="B3844" s="347"/>
      <c r="C3844" s="348"/>
      <c r="D3844" s="89" t="str">
        <f>IFERROR(VLOOKUP(CONCATENATE($A3844,"T"),'05 APU'!$1:$1048576,3,),"")</f>
        <v/>
      </c>
      <c r="E3844" s="89" t="str">
        <f>IFERROR(VLOOKUP(CONCATENATE($A3844,"T2"),'05 APU'!$1:$1048576,3,),"")</f>
        <v/>
      </c>
      <c r="F3844" s="89" t="str">
        <f>IFERROR(VLOOKUP(CONCATENATE($A3844,"T3"),'05 APU'!$1:$1048576,3,),"")</f>
        <v/>
      </c>
      <c r="G3844" s="350"/>
      <c r="H3844" s="351"/>
      <c r="I3844" s="90">
        <f>IFERROR((VLOOKUP(CONCATENATE($A3844,"D"),'05 APU'!$1:$1048576,9,)),0)</f>
        <v>0</v>
      </c>
      <c r="J3844" s="90">
        <f t="shared" si="121"/>
        <v>0</v>
      </c>
      <c r="K3844" s="297" t="str">
        <f>IFERROR(VLOOKUP(CONCATENATE($A3844,"C"),'05 APU'!$1:$1048576,9,),"")</f>
        <v/>
      </c>
      <c r="L3844" s="297" t="str">
        <f>IFERROR(VLOOKUP(CONCATENATE($A3844,"B"),'05 APU'!$1:$1048576,9,),"")</f>
        <v/>
      </c>
      <c r="M3844" s="297" t="str">
        <f>IFERROR(VLOOKUP(CONCATENATE($A3844,"A"),'05 APU'!$1:$1048576,9,),"")</f>
        <v/>
      </c>
      <c r="N3844" s="86"/>
      <c r="O3844" s="90">
        <f>IFERROR(VLOOKUP(CONCATENATE($A3844,"D"),'05 APU'!$T:$AB,9,),0)</f>
        <v>0</v>
      </c>
      <c r="P3844" s="90">
        <f t="shared" si="120"/>
        <v>0</v>
      </c>
      <c r="Q3844" s="90">
        <f>IFERROR(VLOOKUP(CONCATENATE($A3844,"C"),'05 APU'!$T:$AB,9,),0)</f>
        <v>0</v>
      </c>
      <c r="R3844" s="90">
        <f>IFERROR(VLOOKUP(CONCATENATE($A3844,"B"),'05 APU'!$T:$AB,9,),0)</f>
        <v>0</v>
      </c>
      <c r="S3844" s="90">
        <f>IFERROR(VLOOKUP(CONCATENATE($A3844,"A"),'05 APU'!$T:$AB,9,),0)</f>
        <v>0</v>
      </c>
    </row>
    <row r="3845" spans="1:19" x14ac:dyDescent="0.25">
      <c r="A3845" s="88">
        <v>3835</v>
      </c>
      <c r="B3845" s="347"/>
      <c r="C3845" s="348"/>
      <c r="D3845" s="89" t="str">
        <f>IFERROR(VLOOKUP(CONCATENATE($A3845,"T"),'05 APU'!$1:$1048576,3,),"")</f>
        <v/>
      </c>
      <c r="E3845" s="89" t="str">
        <f>IFERROR(VLOOKUP(CONCATENATE($A3845,"T2"),'05 APU'!$1:$1048576,3,),"")</f>
        <v/>
      </c>
      <c r="F3845" s="89" t="str">
        <f>IFERROR(VLOOKUP(CONCATENATE($A3845,"T3"),'05 APU'!$1:$1048576,3,),"")</f>
        <v/>
      </c>
      <c r="G3845" s="350"/>
      <c r="H3845" s="351"/>
      <c r="I3845" s="90">
        <f>IFERROR((VLOOKUP(CONCATENATE($A3845,"D"),'05 APU'!$1:$1048576,9,)),0)</f>
        <v>0</v>
      </c>
      <c r="J3845" s="90">
        <f t="shared" si="121"/>
        <v>0</v>
      </c>
      <c r="K3845" s="297" t="str">
        <f>IFERROR(VLOOKUP(CONCATENATE($A3845,"C"),'05 APU'!$1:$1048576,9,),"")</f>
        <v/>
      </c>
      <c r="L3845" s="297" t="str">
        <f>IFERROR(VLOOKUP(CONCATENATE($A3845,"B"),'05 APU'!$1:$1048576,9,),"")</f>
        <v/>
      </c>
      <c r="M3845" s="297" t="str">
        <f>IFERROR(VLOOKUP(CONCATENATE($A3845,"A"),'05 APU'!$1:$1048576,9,),"")</f>
        <v/>
      </c>
      <c r="N3845" s="86"/>
      <c r="O3845" s="90">
        <f>IFERROR(VLOOKUP(CONCATENATE($A3845,"D"),'05 APU'!$T:$AB,9,),0)</f>
        <v>0</v>
      </c>
      <c r="P3845" s="90">
        <f t="shared" si="120"/>
        <v>0</v>
      </c>
      <c r="Q3845" s="90">
        <f>IFERROR(VLOOKUP(CONCATENATE($A3845,"C"),'05 APU'!$T:$AB,9,),0)</f>
        <v>0</v>
      </c>
      <c r="R3845" s="90">
        <f>IFERROR(VLOOKUP(CONCATENATE($A3845,"B"),'05 APU'!$T:$AB,9,),0)</f>
        <v>0</v>
      </c>
      <c r="S3845" s="90">
        <f>IFERROR(VLOOKUP(CONCATENATE($A3845,"A"),'05 APU'!$T:$AB,9,),0)</f>
        <v>0</v>
      </c>
    </row>
    <row r="3846" spans="1:19" x14ac:dyDescent="0.25">
      <c r="A3846" s="88">
        <v>3836</v>
      </c>
      <c r="B3846" s="347"/>
      <c r="C3846" s="348"/>
      <c r="D3846" s="89" t="str">
        <f>IFERROR(VLOOKUP(CONCATENATE($A3846,"T"),'05 APU'!$1:$1048576,3,),"")</f>
        <v/>
      </c>
      <c r="E3846" s="89" t="str">
        <f>IFERROR(VLOOKUP(CONCATENATE($A3846,"T2"),'05 APU'!$1:$1048576,3,),"")</f>
        <v/>
      </c>
      <c r="F3846" s="89" t="str">
        <f>IFERROR(VLOOKUP(CONCATENATE($A3846,"T3"),'05 APU'!$1:$1048576,3,),"")</f>
        <v/>
      </c>
      <c r="G3846" s="350"/>
      <c r="H3846" s="351"/>
      <c r="I3846" s="90">
        <f>IFERROR((VLOOKUP(CONCATENATE($A3846,"D"),'05 APU'!$1:$1048576,9,)),0)</f>
        <v>0</v>
      </c>
      <c r="J3846" s="90">
        <f t="shared" si="121"/>
        <v>0</v>
      </c>
      <c r="K3846" s="297" t="str">
        <f>IFERROR(VLOOKUP(CONCATENATE($A3846,"C"),'05 APU'!$1:$1048576,9,),"")</f>
        <v/>
      </c>
      <c r="L3846" s="297" t="str">
        <f>IFERROR(VLOOKUP(CONCATENATE($A3846,"B"),'05 APU'!$1:$1048576,9,),"")</f>
        <v/>
      </c>
      <c r="M3846" s="297" t="str">
        <f>IFERROR(VLOOKUP(CONCATENATE($A3846,"A"),'05 APU'!$1:$1048576,9,),"")</f>
        <v/>
      </c>
      <c r="N3846" s="86"/>
      <c r="O3846" s="90">
        <f>IFERROR(VLOOKUP(CONCATENATE($A3846,"D"),'05 APU'!$T:$AB,9,),0)</f>
        <v>0</v>
      </c>
      <c r="P3846" s="90">
        <f t="shared" si="120"/>
        <v>0</v>
      </c>
      <c r="Q3846" s="90">
        <f>IFERROR(VLOOKUP(CONCATENATE($A3846,"C"),'05 APU'!$T:$AB,9,),0)</f>
        <v>0</v>
      </c>
      <c r="R3846" s="90">
        <f>IFERROR(VLOOKUP(CONCATENATE($A3846,"B"),'05 APU'!$T:$AB,9,),0)</f>
        <v>0</v>
      </c>
      <c r="S3846" s="90">
        <f>IFERROR(VLOOKUP(CONCATENATE($A3846,"A"),'05 APU'!$T:$AB,9,),0)</f>
        <v>0</v>
      </c>
    </row>
    <row r="3847" spans="1:19" x14ac:dyDescent="0.25">
      <c r="A3847" s="88">
        <v>3837</v>
      </c>
      <c r="B3847" s="347"/>
      <c r="C3847" s="348"/>
      <c r="D3847" s="89" t="str">
        <f>IFERROR(VLOOKUP(CONCATENATE($A3847,"T"),'05 APU'!$1:$1048576,3,),"")</f>
        <v/>
      </c>
      <c r="E3847" s="89" t="str">
        <f>IFERROR(VLOOKUP(CONCATENATE($A3847,"T2"),'05 APU'!$1:$1048576,3,),"")</f>
        <v/>
      </c>
      <c r="F3847" s="89" t="str">
        <f>IFERROR(VLOOKUP(CONCATENATE($A3847,"T3"),'05 APU'!$1:$1048576,3,),"")</f>
        <v/>
      </c>
      <c r="G3847" s="350"/>
      <c r="H3847" s="351"/>
      <c r="I3847" s="90">
        <f>IFERROR((VLOOKUP(CONCATENATE($A3847,"D"),'05 APU'!$1:$1048576,9,)),0)</f>
        <v>0</v>
      </c>
      <c r="J3847" s="90">
        <f t="shared" si="121"/>
        <v>0</v>
      </c>
      <c r="K3847" s="297" t="str">
        <f>IFERROR(VLOOKUP(CONCATENATE($A3847,"C"),'05 APU'!$1:$1048576,9,),"")</f>
        <v/>
      </c>
      <c r="L3847" s="297" t="str">
        <f>IFERROR(VLOOKUP(CONCATENATE($A3847,"B"),'05 APU'!$1:$1048576,9,),"")</f>
        <v/>
      </c>
      <c r="M3847" s="297" t="str">
        <f>IFERROR(VLOOKUP(CONCATENATE($A3847,"A"),'05 APU'!$1:$1048576,9,),"")</f>
        <v/>
      </c>
      <c r="N3847" s="86"/>
      <c r="O3847" s="90">
        <f>IFERROR(VLOOKUP(CONCATENATE($A3847,"D"),'05 APU'!$T:$AB,9,),0)</f>
        <v>0</v>
      </c>
      <c r="P3847" s="90">
        <f t="shared" si="120"/>
        <v>0</v>
      </c>
      <c r="Q3847" s="90">
        <f>IFERROR(VLOOKUP(CONCATENATE($A3847,"C"),'05 APU'!$T:$AB,9,),0)</f>
        <v>0</v>
      </c>
      <c r="R3847" s="90">
        <f>IFERROR(VLOOKUP(CONCATENATE($A3847,"B"),'05 APU'!$T:$AB,9,),0)</f>
        <v>0</v>
      </c>
      <c r="S3847" s="90">
        <f>IFERROR(VLOOKUP(CONCATENATE($A3847,"A"),'05 APU'!$T:$AB,9,),0)</f>
        <v>0</v>
      </c>
    </row>
    <row r="3848" spans="1:19" x14ac:dyDescent="0.25">
      <c r="A3848" s="88">
        <v>3838</v>
      </c>
      <c r="B3848" s="347"/>
      <c r="C3848" s="348"/>
      <c r="D3848" s="89" t="str">
        <f>IFERROR(VLOOKUP(CONCATENATE($A3848,"T"),'05 APU'!$1:$1048576,3,),"")</f>
        <v/>
      </c>
      <c r="E3848" s="89" t="str">
        <f>IFERROR(VLOOKUP(CONCATENATE($A3848,"T2"),'05 APU'!$1:$1048576,3,),"")</f>
        <v/>
      </c>
      <c r="F3848" s="89" t="str">
        <f>IFERROR(VLOOKUP(CONCATENATE($A3848,"T3"),'05 APU'!$1:$1048576,3,),"")</f>
        <v/>
      </c>
      <c r="G3848" s="350"/>
      <c r="H3848" s="351"/>
      <c r="I3848" s="90">
        <f>IFERROR((VLOOKUP(CONCATENATE($A3848,"D"),'05 APU'!$1:$1048576,9,)),0)</f>
        <v>0</v>
      </c>
      <c r="J3848" s="90">
        <f t="shared" si="121"/>
        <v>0</v>
      </c>
      <c r="K3848" s="297" t="str">
        <f>IFERROR(VLOOKUP(CONCATENATE($A3848,"C"),'05 APU'!$1:$1048576,9,),"")</f>
        <v/>
      </c>
      <c r="L3848" s="297" t="str">
        <f>IFERROR(VLOOKUP(CONCATENATE($A3848,"B"),'05 APU'!$1:$1048576,9,),"")</f>
        <v/>
      </c>
      <c r="M3848" s="297" t="str">
        <f>IFERROR(VLOOKUP(CONCATENATE($A3848,"A"),'05 APU'!$1:$1048576,9,),"")</f>
        <v/>
      </c>
      <c r="N3848" s="86"/>
      <c r="O3848" s="90">
        <f>IFERROR(VLOOKUP(CONCATENATE($A3848,"D"),'05 APU'!$T:$AB,9,),0)</f>
        <v>0</v>
      </c>
      <c r="P3848" s="90">
        <f t="shared" si="120"/>
        <v>0</v>
      </c>
      <c r="Q3848" s="90">
        <f>IFERROR(VLOOKUP(CONCATENATE($A3848,"C"),'05 APU'!$T:$AB,9,),0)</f>
        <v>0</v>
      </c>
      <c r="R3848" s="90">
        <f>IFERROR(VLOOKUP(CONCATENATE($A3848,"B"),'05 APU'!$T:$AB,9,),0)</f>
        <v>0</v>
      </c>
      <c r="S3848" s="90">
        <f>IFERROR(VLOOKUP(CONCATENATE($A3848,"A"),'05 APU'!$T:$AB,9,),0)</f>
        <v>0</v>
      </c>
    </row>
    <row r="3849" spans="1:19" x14ac:dyDescent="0.25">
      <c r="A3849" s="88">
        <v>3839</v>
      </c>
      <c r="B3849" s="347"/>
      <c r="C3849" s="348"/>
      <c r="D3849" s="89" t="str">
        <f>IFERROR(VLOOKUP(CONCATENATE($A3849,"T"),'05 APU'!$1:$1048576,3,),"")</f>
        <v/>
      </c>
      <c r="E3849" s="89" t="str">
        <f>IFERROR(VLOOKUP(CONCATENATE($A3849,"T2"),'05 APU'!$1:$1048576,3,),"")</f>
        <v/>
      </c>
      <c r="F3849" s="89" t="str">
        <f>IFERROR(VLOOKUP(CONCATENATE($A3849,"T3"),'05 APU'!$1:$1048576,3,),"")</f>
        <v/>
      </c>
      <c r="G3849" s="350"/>
      <c r="H3849" s="351"/>
      <c r="I3849" s="90">
        <f>IFERROR((VLOOKUP(CONCATENATE($A3849,"D"),'05 APU'!$1:$1048576,9,)),0)</f>
        <v>0</v>
      </c>
      <c r="J3849" s="90">
        <f t="shared" si="121"/>
        <v>0</v>
      </c>
      <c r="K3849" s="297" t="str">
        <f>IFERROR(VLOOKUP(CONCATENATE($A3849,"C"),'05 APU'!$1:$1048576,9,),"")</f>
        <v/>
      </c>
      <c r="L3849" s="297" t="str">
        <f>IFERROR(VLOOKUP(CONCATENATE($A3849,"B"),'05 APU'!$1:$1048576,9,),"")</f>
        <v/>
      </c>
      <c r="M3849" s="297" t="str">
        <f>IFERROR(VLOOKUP(CONCATENATE($A3849,"A"),'05 APU'!$1:$1048576,9,),"")</f>
        <v/>
      </c>
      <c r="N3849" s="86"/>
      <c r="O3849" s="90">
        <f>IFERROR(VLOOKUP(CONCATENATE($A3849,"D"),'05 APU'!$T:$AB,9,),0)</f>
        <v>0</v>
      </c>
      <c r="P3849" s="90">
        <f t="shared" si="120"/>
        <v>0</v>
      </c>
      <c r="Q3849" s="90">
        <f>IFERROR(VLOOKUP(CONCATENATE($A3849,"C"),'05 APU'!$T:$AB,9,),0)</f>
        <v>0</v>
      </c>
      <c r="R3849" s="90">
        <f>IFERROR(VLOOKUP(CONCATENATE($A3849,"B"),'05 APU'!$T:$AB,9,),0)</f>
        <v>0</v>
      </c>
      <c r="S3849" s="90">
        <f>IFERROR(VLOOKUP(CONCATENATE($A3849,"A"),'05 APU'!$T:$AB,9,),0)</f>
        <v>0</v>
      </c>
    </row>
    <row r="3850" spans="1:19" x14ac:dyDescent="0.25">
      <c r="A3850" s="88">
        <v>3840</v>
      </c>
      <c r="B3850" s="347"/>
      <c r="C3850" s="348"/>
      <c r="D3850" s="89" t="str">
        <f>IFERROR(VLOOKUP(CONCATENATE($A3850,"T"),'05 APU'!$1:$1048576,3,),"")</f>
        <v/>
      </c>
      <c r="E3850" s="89" t="str">
        <f>IFERROR(VLOOKUP(CONCATENATE($A3850,"T2"),'05 APU'!$1:$1048576,3,),"")</f>
        <v/>
      </c>
      <c r="F3850" s="89" t="str">
        <f>IFERROR(VLOOKUP(CONCATENATE($A3850,"T3"),'05 APU'!$1:$1048576,3,),"")</f>
        <v/>
      </c>
      <c r="G3850" s="350"/>
      <c r="H3850" s="351"/>
      <c r="I3850" s="90">
        <f>IFERROR((VLOOKUP(CONCATENATE($A3850,"D"),'05 APU'!$1:$1048576,9,)),0)</f>
        <v>0</v>
      </c>
      <c r="J3850" s="90">
        <f t="shared" si="121"/>
        <v>0</v>
      </c>
      <c r="K3850" s="297" t="str">
        <f>IFERROR(VLOOKUP(CONCATENATE($A3850,"C"),'05 APU'!$1:$1048576,9,),"")</f>
        <v/>
      </c>
      <c r="L3850" s="297" t="str">
        <f>IFERROR(VLOOKUP(CONCATENATE($A3850,"B"),'05 APU'!$1:$1048576,9,),"")</f>
        <v/>
      </c>
      <c r="M3850" s="297" t="str">
        <f>IFERROR(VLOOKUP(CONCATENATE($A3850,"A"),'05 APU'!$1:$1048576,9,),"")</f>
        <v/>
      </c>
      <c r="N3850" s="86"/>
      <c r="O3850" s="90">
        <f>IFERROR(VLOOKUP(CONCATENATE($A3850,"D"),'05 APU'!$T:$AB,9,),0)</f>
        <v>0</v>
      </c>
      <c r="P3850" s="90">
        <f t="shared" si="120"/>
        <v>0</v>
      </c>
      <c r="Q3850" s="90">
        <f>IFERROR(VLOOKUP(CONCATENATE($A3850,"C"),'05 APU'!$T:$AB,9,),0)</f>
        <v>0</v>
      </c>
      <c r="R3850" s="90">
        <f>IFERROR(VLOOKUP(CONCATENATE($A3850,"B"),'05 APU'!$T:$AB,9,),0)</f>
        <v>0</v>
      </c>
      <c r="S3850" s="90">
        <f>IFERROR(VLOOKUP(CONCATENATE($A3850,"A"),'05 APU'!$T:$AB,9,),0)</f>
        <v>0</v>
      </c>
    </row>
    <row r="3851" spans="1:19" x14ac:dyDescent="0.25">
      <c r="A3851" s="88">
        <v>3841</v>
      </c>
      <c r="B3851" s="347"/>
      <c r="C3851" s="348"/>
      <c r="D3851" s="89" t="str">
        <f>IFERROR(VLOOKUP(CONCATENATE($A3851,"T"),'05 APU'!$1:$1048576,3,),"")</f>
        <v/>
      </c>
      <c r="E3851" s="89" t="str">
        <f>IFERROR(VLOOKUP(CONCATENATE($A3851,"T2"),'05 APU'!$1:$1048576,3,),"")</f>
        <v/>
      </c>
      <c r="F3851" s="89" t="str">
        <f>IFERROR(VLOOKUP(CONCATENATE($A3851,"T3"),'05 APU'!$1:$1048576,3,),"")</f>
        <v/>
      </c>
      <c r="G3851" s="350"/>
      <c r="H3851" s="351"/>
      <c r="I3851" s="90">
        <f>IFERROR((VLOOKUP(CONCATENATE($A3851,"D"),'05 APU'!$1:$1048576,9,)),0)</f>
        <v>0</v>
      </c>
      <c r="J3851" s="90">
        <f t="shared" si="121"/>
        <v>0</v>
      </c>
      <c r="K3851" s="297" t="str">
        <f>IFERROR(VLOOKUP(CONCATENATE($A3851,"C"),'05 APU'!$1:$1048576,9,),"")</f>
        <v/>
      </c>
      <c r="L3851" s="297" t="str">
        <f>IFERROR(VLOOKUP(CONCATENATE($A3851,"B"),'05 APU'!$1:$1048576,9,),"")</f>
        <v/>
      </c>
      <c r="M3851" s="297" t="str">
        <f>IFERROR(VLOOKUP(CONCATENATE($A3851,"A"),'05 APU'!$1:$1048576,9,),"")</f>
        <v/>
      </c>
      <c r="N3851" s="86"/>
      <c r="O3851" s="90">
        <f>IFERROR(VLOOKUP(CONCATENATE($A3851,"D"),'05 APU'!$T:$AB,9,),0)</f>
        <v>0</v>
      </c>
      <c r="P3851" s="90">
        <f t="shared" ref="P3851:P3914" si="122">IFERROR($O3851*$H3851,0)</f>
        <v>0</v>
      </c>
      <c r="Q3851" s="90">
        <f>IFERROR(VLOOKUP(CONCATENATE($A3851,"C"),'05 APU'!$T:$AB,9,),0)</f>
        <v>0</v>
      </c>
      <c r="R3851" s="90">
        <f>IFERROR(VLOOKUP(CONCATENATE($A3851,"B"),'05 APU'!$T:$AB,9,),0)</f>
        <v>0</v>
      </c>
      <c r="S3851" s="90">
        <f>IFERROR(VLOOKUP(CONCATENATE($A3851,"A"),'05 APU'!$T:$AB,9,),0)</f>
        <v>0</v>
      </c>
    </row>
    <row r="3852" spans="1:19" x14ac:dyDescent="0.25">
      <c r="A3852" s="88">
        <v>3842</v>
      </c>
      <c r="B3852" s="347"/>
      <c r="C3852" s="348"/>
      <c r="D3852" s="89" t="str">
        <f>IFERROR(VLOOKUP(CONCATENATE($A3852,"T"),'05 APU'!$1:$1048576,3,),"")</f>
        <v/>
      </c>
      <c r="E3852" s="89" t="str">
        <f>IFERROR(VLOOKUP(CONCATENATE($A3852,"T2"),'05 APU'!$1:$1048576,3,),"")</f>
        <v/>
      </c>
      <c r="F3852" s="89" t="str">
        <f>IFERROR(VLOOKUP(CONCATENATE($A3852,"T3"),'05 APU'!$1:$1048576,3,),"")</f>
        <v/>
      </c>
      <c r="G3852" s="350"/>
      <c r="H3852" s="351"/>
      <c r="I3852" s="90">
        <f>IFERROR((VLOOKUP(CONCATENATE($A3852,"D"),'05 APU'!$1:$1048576,9,)),0)</f>
        <v>0</v>
      </c>
      <c r="J3852" s="90">
        <f t="shared" si="121"/>
        <v>0</v>
      </c>
      <c r="K3852" s="297" t="str">
        <f>IFERROR(VLOOKUP(CONCATENATE($A3852,"C"),'05 APU'!$1:$1048576,9,),"")</f>
        <v/>
      </c>
      <c r="L3852" s="297" t="str">
        <f>IFERROR(VLOOKUP(CONCATENATE($A3852,"B"),'05 APU'!$1:$1048576,9,),"")</f>
        <v/>
      </c>
      <c r="M3852" s="297" t="str">
        <f>IFERROR(VLOOKUP(CONCATENATE($A3852,"A"),'05 APU'!$1:$1048576,9,),"")</f>
        <v/>
      </c>
      <c r="N3852" s="86"/>
      <c r="O3852" s="90">
        <f>IFERROR(VLOOKUP(CONCATENATE($A3852,"D"),'05 APU'!$T:$AB,9,),0)</f>
        <v>0</v>
      </c>
      <c r="P3852" s="90">
        <f t="shared" si="122"/>
        <v>0</v>
      </c>
      <c r="Q3852" s="90">
        <f>IFERROR(VLOOKUP(CONCATENATE($A3852,"C"),'05 APU'!$T:$AB,9,),0)</f>
        <v>0</v>
      </c>
      <c r="R3852" s="90">
        <f>IFERROR(VLOOKUP(CONCATENATE($A3852,"B"),'05 APU'!$T:$AB,9,),0)</f>
        <v>0</v>
      </c>
      <c r="S3852" s="90">
        <f>IFERROR(VLOOKUP(CONCATENATE($A3852,"A"),'05 APU'!$T:$AB,9,),0)</f>
        <v>0</v>
      </c>
    </row>
    <row r="3853" spans="1:19" x14ac:dyDescent="0.25">
      <c r="A3853" s="88">
        <v>3843</v>
      </c>
      <c r="B3853" s="347"/>
      <c r="C3853" s="348"/>
      <c r="D3853" s="89" t="str">
        <f>IFERROR(VLOOKUP(CONCATENATE($A3853,"T"),'05 APU'!$1:$1048576,3,),"")</f>
        <v/>
      </c>
      <c r="E3853" s="89" t="str">
        <f>IFERROR(VLOOKUP(CONCATENATE($A3853,"T2"),'05 APU'!$1:$1048576,3,),"")</f>
        <v/>
      </c>
      <c r="F3853" s="89" t="str">
        <f>IFERROR(VLOOKUP(CONCATENATE($A3853,"T3"),'05 APU'!$1:$1048576,3,),"")</f>
        <v/>
      </c>
      <c r="G3853" s="350"/>
      <c r="H3853" s="351"/>
      <c r="I3853" s="90">
        <f>IFERROR((VLOOKUP(CONCATENATE($A3853,"D"),'05 APU'!$1:$1048576,9,)),0)</f>
        <v>0</v>
      </c>
      <c r="J3853" s="90">
        <f t="shared" si="121"/>
        <v>0</v>
      </c>
      <c r="K3853" s="297" t="str">
        <f>IFERROR(VLOOKUP(CONCATENATE($A3853,"C"),'05 APU'!$1:$1048576,9,),"")</f>
        <v/>
      </c>
      <c r="L3853" s="297" t="str">
        <f>IFERROR(VLOOKUP(CONCATENATE($A3853,"B"),'05 APU'!$1:$1048576,9,),"")</f>
        <v/>
      </c>
      <c r="M3853" s="297" t="str">
        <f>IFERROR(VLOOKUP(CONCATENATE($A3853,"A"),'05 APU'!$1:$1048576,9,),"")</f>
        <v/>
      </c>
      <c r="N3853" s="86"/>
      <c r="O3853" s="90">
        <f>IFERROR(VLOOKUP(CONCATENATE($A3853,"D"),'05 APU'!$T:$AB,9,),0)</f>
        <v>0</v>
      </c>
      <c r="P3853" s="90">
        <f t="shared" si="122"/>
        <v>0</v>
      </c>
      <c r="Q3853" s="90">
        <f>IFERROR(VLOOKUP(CONCATENATE($A3853,"C"),'05 APU'!$T:$AB,9,),0)</f>
        <v>0</v>
      </c>
      <c r="R3853" s="90">
        <f>IFERROR(VLOOKUP(CONCATENATE($A3853,"B"),'05 APU'!$T:$AB,9,),0)</f>
        <v>0</v>
      </c>
      <c r="S3853" s="90">
        <f>IFERROR(VLOOKUP(CONCATENATE($A3853,"A"),'05 APU'!$T:$AB,9,),0)</f>
        <v>0</v>
      </c>
    </row>
    <row r="3854" spans="1:19" x14ac:dyDescent="0.25">
      <c r="A3854" s="88">
        <v>3844</v>
      </c>
      <c r="B3854" s="347"/>
      <c r="C3854" s="348"/>
      <c r="D3854" s="89" t="str">
        <f>IFERROR(VLOOKUP(CONCATENATE($A3854,"T"),'05 APU'!$1:$1048576,3,),"")</f>
        <v/>
      </c>
      <c r="E3854" s="89" t="str">
        <f>IFERROR(VLOOKUP(CONCATENATE($A3854,"T2"),'05 APU'!$1:$1048576,3,),"")</f>
        <v/>
      </c>
      <c r="F3854" s="89" t="str">
        <f>IFERROR(VLOOKUP(CONCATENATE($A3854,"T3"),'05 APU'!$1:$1048576,3,),"")</f>
        <v/>
      </c>
      <c r="G3854" s="350"/>
      <c r="H3854" s="351"/>
      <c r="I3854" s="90">
        <f>IFERROR((VLOOKUP(CONCATENATE($A3854,"D"),'05 APU'!$1:$1048576,9,)),0)</f>
        <v>0</v>
      </c>
      <c r="J3854" s="90">
        <f t="shared" si="121"/>
        <v>0</v>
      </c>
      <c r="K3854" s="297" t="str">
        <f>IFERROR(VLOOKUP(CONCATENATE($A3854,"C"),'05 APU'!$1:$1048576,9,),"")</f>
        <v/>
      </c>
      <c r="L3854" s="297" t="str">
        <f>IFERROR(VLOOKUP(CONCATENATE($A3854,"B"),'05 APU'!$1:$1048576,9,),"")</f>
        <v/>
      </c>
      <c r="M3854" s="297" t="str">
        <f>IFERROR(VLOOKUP(CONCATENATE($A3854,"A"),'05 APU'!$1:$1048576,9,),"")</f>
        <v/>
      </c>
      <c r="N3854" s="86"/>
      <c r="O3854" s="90">
        <f>IFERROR(VLOOKUP(CONCATENATE($A3854,"D"),'05 APU'!$T:$AB,9,),0)</f>
        <v>0</v>
      </c>
      <c r="P3854" s="90">
        <f t="shared" si="122"/>
        <v>0</v>
      </c>
      <c r="Q3854" s="90">
        <f>IFERROR(VLOOKUP(CONCATENATE($A3854,"C"),'05 APU'!$T:$AB,9,),0)</f>
        <v>0</v>
      </c>
      <c r="R3854" s="90">
        <f>IFERROR(VLOOKUP(CONCATENATE($A3854,"B"),'05 APU'!$T:$AB,9,),0)</f>
        <v>0</v>
      </c>
      <c r="S3854" s="90">
        <f>IFERROR(VLOOKUP(CONCATENATE($A3854,"A"),'05 APU'!$T:$AB,9,),0)</f>
        <v>0</v>
      </c>
    </row>
    <row r="3855" spans="1:19" x14ac:dyDescent="0.25">
      <c r="A3855" s="88">
        <v>3845</v>
      </c>
      <c r="B3855" s="347"/>
      <c r="C3855" s="348"/>
      <c r="D3855" s="89" t="str">
        <f>IFERROR(VLOOKUP(CONCATENATE($A3855,"T"),'05 APU'!$1:$1048576,3,),"")</f>
        <v/>
      </c>
      <c r="E3855" s="89" t="str">
        <f>IFERROR(VLOOKUP(CONCATENATE($A3855,"T2"),'05 APU'!$1:$1048576,3,),"")</f>
        <v/>
      </c>
      <c r="F3855" s="89" t="str">
        <f>IFERROR(VLOOKUP(CONCATENATE($A3855,"T3"),'05 APU'!$1:$1048576,3,),"")</f>
        <v/>
      </c>
      <c r="G3855" s="350"/>
      <c r="H3855" s="351"/>
      <c r="I3855" s="90">
        <f>IFERROR((VLOOKUP(CONCATENATE($A3855,"D"),'05 APU'!$1:$1048576,9,)),0)</f>
        <v>0</v>
      </c>
      <c r="J3855" s="90">
        <f t="shared" si="121"/>
        <v>0</v>
      </c>
      <c r="K3855" s="297" t="str">
        <f>IFERROR(VLOOKUP(CONCATENATE($A3855,"C"),'05 APU'!$1:$1048576,9,),"")</f>
        <v/>
      </c>
      <c r="L3855" s="297" t="str">
        <f>IFERROR(VLOOKUP(CONCATENATE($A3855,"B"),'05 APU'!$1:$1048576,9,),"")</f>
        <v/>
      </c>
      <c r="M3855" s="297" t="str">
        <f>IFERROR(VLOOKUP(CONCATENATE($A3855,"A"),'05 APU'!$1:$1048576,9,),"")</f>
        <v/>
      </c>
      <c r="N3855" s="86"/>
      <c r="O3855" s="90">
        <f>IFERROR(VLOOKUP(CONCATENATE($A3855,"D"),'05 APU'!$T:$AB,9,),0)</f>
        <v>0</v>
      </c>
      <c r="P3855" s="90">
        <f t="shared" si="122"/>
        <v>0</v>
      </c>
      <c r="Q3855" s="90">
        <f>IFERROR(VLOOKUP(CONCATENATE($A3855,"C"),'05 APU'!$T:$AB,9,),0)</f>
        <v>0</v>
      </c>
      <c r="R3855" s="90">
        <f>IFERROR(VLOOKUP(CONCATENATE($A3855,"B"),'05 APU'!$T:$AB,9,),0)</f>
        <v>0</v>
      </c>
      <c r="S3855" s="90">
        <f>IFERROR(VLOOKUP(CONCATENATE($A3855,"A"),'05 APU'!$T:$AB,9,),0)</f>
        <v>0</v>
      </c>
    </row>
    <row r="3856" spans="1:19" x14ac:dyDescent="0.25">
      <c r="A3856" s="88">
        <v>3846</v>
      </c>
      <c r="B3856" s="347"/>
      <c r="C3856" s="348"/>
      <c r="D3856" s="89" t="str">
        <f>IFERROR(VLOOKUP(CONCATENATE($A3856,"T"),'05 APU'!$1:$1048576,3,),"")</f>
        <v/>
      </c>
      <c r="E3856" s="89" t="str">
        <f>IFERROR(VLOOKUP(CONCATENATE($A3856,"T2"),'05 APU'!$1:$1048576,3,),"")</f>
        <v/>
      </c>
      <c r="F3856" s="89" t="str">
        <f>IFERROR(VLOOKUP(CONCATENATE($A3856,"T3"),'05 APU'!$1:$1048576,3,),"")</f>
        <v/>
      </c>
      <c r="G3856" s="350"/>
      <c r="H3856" s="351"/>
      <c r="I3856" s="90">
        <f>IFERROR((VLOOKUP(CONCATENATE($A3856,"D"),'05 APU'!$1:$1048576,9,)),0)</f>
        <v>0</v>
      </c>
      <c r="J3856" s="90">
        <f t="shared" si="121"/>
        <v>0</v>
      </c>
      <c r="K3856" s="297" t="str">
        <f>IFERROR(VLOOKUP(CONCATENATE($A3856,"C"),'05 APU'!$1:$1048576,9,),"")</f>
        <v/>
      </c>
      <c r="L3856" s="297" t="str">
        <f>IFERROR(VLOOKUP(CONCATENATE($A3856,"B"),'05 APU'!$1:$1048576,9,),"")</f>
        <v/>
      </c>
      <c r="M3856" s="297" t="str">
        <f>IFERROR(VLOOKUP(CONCATENATE($A3856,"A"),'05 APU'!$1:$1048576,9,),"")</f>
        <v/>
      </c>
      <c r="N3856" s="86"/>
      <c r="O3856" s="90">
        <f>IFERROR(VLOOKUP(CONCATENATE($A3856,"D"),'05 APU'!$T:$AB,9,),0)</f>
        <v>0</v>
      </c>
      <c r="P3856" s="90">
        <f t="shared" si="122"/>
        <v>0</v>
      </c>
      <c r="Q3856" s="90">
        <f>IFERROR(VLOOKUP(CONCATENATE($A3856,"C"),'05 APU'!$T:$AB,9,),0)</f>
        <v>0</v>
      </c>
      <c r="R3856" s="90">
        <f>IFERROR(VLOOKUP(CONCATENATE($A3856,"B"),'05 APU'!$T:$AB,9,),0)</f>
        <v>0</v>
      </c>
      <c r="S3856" s="90">
        <f>IFERROR(VLOOKUP(CONCATENATE($A3856,"A"),'05 APU'!$T:$AB,9,),0)</f>
        <v>0</v>
      </c>
    </row>
    <row r="3857" spans="1:19" x14ac:dyDescent="0.25">
      <c r="A3857" s="88">
        <v>3847</v>
      </c>
      <c r="B3857" s="347"/>
      <c r="C3857" s="348"/>
      <c r="D3857" s="89" t="str">
        <f>IFERROR(VLOOKUP(CONCATENATE($A3857,"T"),'05 APU'!$1:$1048576,3,),"")</f>
        <v/>
      </c>
      <c r="E3857" s="89" t="str">
        <f>IFERROR(VLOOKUP(CONCATENATE($A3857,"T2"),'05 APU'!$1:$1048576,3,),"")</f>
        <v/>
      </c>
      <c r="F3857" s="89" t="str">
        <f>IFERROR(VLOOKUP(CONCATENATE($A3857,"T3"),'05 APU'!$1:$1048576,3,),"")</f>
        <v/>
      </c>
      <c r="G3857" s="350"/>
      <c r="H3857" s="351"/>
      <c r="I3857" s="90">
        <f>IFERROR((VLOOKUP(CONCATENATE($A3857,"D"),'05 APU'!$1:$1048576,9,)),0)</f>
        <v>0</v>
      </c>
      <c r="J3857" s="90">
        <f t="shared" si="121"/>
        <v>0</v>
      </c>
      <c r="K3857" s="297" t="str">
        <f>IFERROR(VLOOKUP(CONCATENATE($A3857,"C"),'05 APU'!$1:$1048576,9,),"")</f>
        <v/>
      </c>
      <c r="L3857" s="297" t="str">
        <f>IFERROR(VLOOKUP(CONCATENATE($A3857,"B"),'05 APU'!$1:$1048576,9,),"")</f>
        <v/>
      </c>
      <c r="M3857" s="297" t="str">
        <f>IFERROR(VLOOKUP(CONCATENATE($A3857,"A"),'05 APU'!$1:$1048576,9,),"")</f>
        <v/>
      </c>
      <c r="N3857" s="86"/>
      <c r="O3857" s="90">
        <f>IFERROR(VLOOKUP(CONCATENATE($A3857,"D"),'05 APU'!$T:$AB,9,),0)</f>
        <v>0</v>
      </c>
      <c r="P3857" s="90">
        <f t="shared" si="122"/>
        <v>0</v>
      </c>
      <c r="Q3857" s="90">
        <f>IFERROR(VLOOKUP(CONCATENATE($A3857,"C"),'05 APU'!$T:$AB,9,),0)</f>
        <v>0</v>
      </c>
      <c r="R3857" s="90">
        <f>IFERROR(VLOOKUP(CONCATENATE($A3857,"B"),'05 APU'!$T:$AB,9,),0)</f>
        <v>0</v>
      </c>
      <c r="S3857" s="90">
        <f>IFERROR(VLOOKUP(CONCATENATE($A3857,"A"),'05 APU'!$T:$AB,9,),0)</f>
        <v>0</v>
      </c>
    </row>
    <row r="3858" spans="1:19" x14ac:dyDescent="0.25">
      <c r="A3858" s="88">
        <v>3848</v>
      </c>
      <c r="B3858" s="347"/>
      <c r="C3858" s="348"/>
      <c r="D3858" s="89" t="str">
        <f>IFERROR(VLOOKUP(CONCATENATE($A3858,"T"),'05 APU'!$1:$1048576,3,),"")</f>
        <v/>
      </c>
      <c r="E3858" s="89" t="str">
        <f>IFERROR(VLOOKUP(CONCATENATE($A3858,"T2"),'05 APU'!$1:$1048576,3,),"")</f>
        <v/>
      </c>
      <c r="F3858" s="89" t="str">
        <f>IFERROR(VLOOKUP(CONCATENATE($A3858,"T3"),'05 APU'!$1:$1048576,3,),"")</f>
        <v/>
      </c>
      <c r="G3858" s="350"/>
      <c r="H3858" s="351"/>
      <c r="I3858" s="90">
        <f>IFERROR((VLOOKUP(CONCATENATE($A3858,"D"),'05 APU'!$1:$1048576,9,)),0)</f>
        <v>0</v>
      </c>
      <c r="J3858" s="90">
        <f t="shared" si="121"/>
        <v>0</v>
      </c>
      <c r="K3858" s="297" t="str">
        <f>IFERROR(VLOOKUP(CONCATENATE($A3858,"C"),'05 APU'!$1:$1048576,9,),"")</f>
        <v/>
      </c>
      <c r="L3858" s="297" t="str">
        <f>IFERROR(VLOOKUP(CONCATENATE($A3858,"B"),'05 APU'!$1:$1048576,9,),"")</f>
        <v/>
      </c>
      <c r="M3858" s="297" t="str">
        <f>IFERROR(VLOOKUP(CONCATENATE($A3858,"A"),'05 APU'!$1:$1048576,9,),"")</f>
        <v/>
      </c>
      <c r="N3858" s="86"/>
      <c r="O3858" s="90">
        <f>IFERROR(VLOOKUP(CONCATENATE($A3858,"D"),'05 APU'!$T:$AB,9,),0)</f>
        <v>0</v>
      </c>
      <c r="P3858" s="90">
        <f t="shared" si="122"/>
        <v>0</v>
      </c>
      <c r="Q3858" s="90">
        <f>IFERROR(VLOOKUP(CONCATENATE($A3858,"C"),'05 APU'!$T:$AB,9,),0)</f>
        <v>0</v>
      </c>
      <c r="R3858" s="90">
        <f>IFERROR(VLOOKUP(CONCATENATE($A3858,"B"),'05 APU'!$T:$AB,9,),0)</f>
        <v>0</v>
      </c>
      <c r="S3858" s="90">
        <f>IFERROR(VLOOKUP(CONCATENATE($A3858,"A"),'05 APU'!$T:$AB,9,),0)</f>
        <v>0</v>
      </c>
    </row>
    <row r="3859" spans="1:19" x14ac:dyDescent="0.25">
      <c r="A3859" s="88">
        <v>3849</v>
      </c>
      <c r="B3859" s="347"/>
      <c r="C3859" s="348"/>
      <c r="D3859" s="89" t="str">
        <f>IFERROR(VLOOKUP(CONCATENATE($A3859,"T"),'05 APU'!$1:$1048576,3,),"")</f>
        <v/>
      </c>
      <c r="E3859" s="89" t="str">
        <f>IFERROR(VLOOKUP(CONCATENATE($A3859,"T2"),'05 APU'!$1:$1048576,3,),"")</f>
        <v/>
      </c>
      <c r="F3859" s="89" t="str">
        <f>IFERROR(VLOOKUP(CONCATENATE($A3859,"T3"),'05 APU'!$1:$1048576,3,),"")</f>
        <v/>
      </c>
      <c r="G3859" s="350"/>
      <c r="H3859" s="351"/>
      <c r="I3859" s="90">
        <f>IFERROR((VLOOKUP(CONCATENATE($A3859,"D"),'05 APU'!$1:$1048576,9,)),0)</f>
        <v>0</v>
      </c>
      <c r="J3859" s="90">
        <f t="shared" si="121"/>
        <v>0</v>
      </c>
      <c r="K3859" s="297" t="str">
        <f>IFERROR(VLOOKUP(CONCATENATE($A3859,"C"),'05 APU'!$1:$1048576,9,),"")</f>
        <v/>
      </c>
      <c r="L3859" s="297" t="str">
        <f>IFERROR(VLOOKUP(CONCATENATE($A3859,"B"),'05 APU'!$1:$1048576,9,),"")</f>
        <v/>
      </c>
      <c r="M3859" s="297" t="str">
        <f>IFERROR(VLOOKUP(CONCATENATE($A3859,"A"),'05 APU'!$1:$1048576,9,),"")</f>
        <v/>
      </c>
      <c r="N3859" s="86"/>
      <c r="O3859" s="90">
        <f>IFERROR(VLOOKUP(CONCATENATE($A3859,"D"),'05 APU'!$T:$AB,9,),0)</f>
        <v>0</v>
      </c>
      <c r="P3859" s="90">
        <f t="shared" si="122"/>
        <v>0</v>
      </c>
      <c r="Q3859" s="90">
        <f>IFERROR(VLOOKUP(CONCATENATE($A3859,"C"),'05 APU'!$T:$AB,9,),0)</f>
        <v>0</v>
      </c>
      <c r="R3859" s="90">
        <f>IFERROR(VLOOKUP(CONCATENATE($A3859,"B"),'05 APU'!$T:$AB,9,),0)</f>
        <v>0</v>
      </c>
      <c r="S3859" s="90">
        <f>IFERROR(VLOOKUP(CONCATENATE($A3859,"A"),'05 APU'!$T:$AB,9,),0)</f>
        <v>0</v>
      </c>
    </row>
    <row r="3860" spans="1:19" x14ac:dyDescent="0.25">
      <c r="A3860" s="88">
        <v>3850</v>
      </c>
      <c r="B3860" s="347"/>
      <c r="C3860" s="348"/>
      <c r="D3860" s="89" t="str">
        <f>IFERROR(VLOOKUP(CONCATENATE($A3860,"T"),'05 APU'!$1:$1048576,3,),"")</f>
        <v/>
      </c>
      <c r="E3860" s="89" t="str">
        <f>IFERROR(VLOOKUP(CONCATENATE($A3860,"T2"),'05 APU'!$1:$1048576,3,),"")</f>
        <v/>
      </c>
      <c r="F3860" s="89" t="str">
        <f>IFERROR(VLOOKUP(CONCATENATE($A3860,"T3"),'05 APU'!$1:$1048576,3,),"")</f>
        <v/>
      </c>
      <c r="G3860" s="350"/>
      <c r="H3860" s="351"/>
      <c r="I3860" s="90">
        <f>IFERROR((VLOOKUP(CONCATENATE($A3860,"D"),'05 APU'!$1:$1048576,9,)),0)</f>
        <v>0</v>
      </c>
      <c r="J3860" s="90">
        <f t="shared" si="121"/>
        <v>0</v>
      </c>
      <c r="K3860" s="297" t="str">
        <f>IFERROR(VLOOKUP(CONCATENATE($A3860,"C"),'05 APU'!$1:$1048576,9,),"")</f>
        <v/>
      </c>
      <c r="L3860" s="297" t="str">
        <f>IFERROR(VLOOKUP(CONCATENATE($A3860,"B"),'05 APU'!$1:$1048576,9,),"")</f>
        <v/>
      </c>
      <c r="M3860" s="297" t="str">
        <f>IFERROR(VLOOKUP(CONCATENATE($A3860,"A"),'05 APU'!$1:$1048576,9,),"")</f>
        <v/>
      </c>
      <c r="N3860" s="86"/>
      <c r="O3860" s="90">
        <f>IFERROR(VLOOKUP(CONCATENATE($A3860,"D"),'05 APU'!$T:$AB,9,),0)</f>
        <v>0</v>
      </c>
      <c r="P3860" s="90">
        <f t="shared" si="122"/>
        <v>0</v>
      </c>
      <c r="Q3860" s="90">
        <f>IFERROR(VLOOKUP(CONCATENATE($A3860,"C"),'05 APU'!$T:$AB,9,),0)</f>
        <v>0</v>
      </c>
      <c r="R3860" s="90">
        <f>IFERROR(VLOOKUP(CONCATENATE($A3860,"B"),'05 APU'!$T:$AB,9,),0)</f>
        <v>0</v>
      </c>
      <c r="S3860" s="90">
        <f>IFERROR(VLOOKUP(CONCATENATE($A3860,"A"),'05 APU'!$T:$AB,9,),0)</f>
        <v>0</v>
      </c>
    </row>
    <row r="3861" spans="1:19" x14ac:dyDescent="0.25">
      <c r="A3861" s="88">
        <v>3851</v>
      </c>
      <c r="B3861" s="347"/>
      <c r="C3861" s="348"/>
      <c r="D3861" s="89" t="str">
        <f>IFERROR(VLOOKUP(CONCATENATE($A3861,"T"),'05 APU'!$1:$1048576,3,),"")</f>
        <v/>
      </c>
      <c r="E3861" s="89" t="str">
        <f>IFERROR(VLOOKUP(CONCATENATE($A3861,"T2"),'05 APU'!$1:$1048576,3,),"")</f>
        <v/>
      </c>
      <c r="F3861" s="89" t="str">
        <f>IFERROR(VLOOKUP(CONCATENATE($A3861,"T3"),'05 APU'!$1:$1048576,3,),"")</f>
        <v/>
      </c>
      <c r="G3861" s="350"/>
      <c r="H3861" s="351"/>
      <c r="I3861" s="90">
        <f>IFERROR((VLOOKUP(CONCATENATE($A3861,"D"),'05 APU'!$1:$1048576,9,)),0)</f>
        <v>0</v>
      </c>
      <c r="J3861" s="90">
        <f t="shared" si="121"/>
        <v>0</v>
      </c>
      <c r="K3861" s="297" t="str">
        <f>IFERROR(VLOOKUP(CONCATENATE($A3861,"C"),'05 APU'!$1:$1048576,9,),"")</f>
        <v/>
      </c>
      <c r="L3861" s="297" t="str">
        <f>IFERROR(VLOOKUP(CONCATENATE($A3861,"B"),'05 APU'!$1:$1048576,9,),"")</f>
        <v/>
      </c>
      <c r="M3861" s="297" t="str">
        <f>IFERROR(VLOOKUP(CONCATENATE($A3861,"A"),'05 APU'!$1:$1048576,9,),"")</f>
        <v/>
      </c>
      <c r="N3861" s="86"/>
      <c r="O3861" s="90">
        <f>IFERROR(VLOOKUP(CONCATENATE($A3861,"D"),'05 APU'!$T:$AB,9,),0)</f>
        <v>0</v>
      </c>
      <c r="P3861" s="90">
        <f t="shared" si="122"/>
        <v>0</v>
      </c>
      <c r="Q3861" s="90">
        <f>IFERROR(VLOOKUP(CONCATENATE($A3861,"C"),'05 APU'!$T:$AB,9,),0)</f>
        <v>0</v>
      </c>
      <c r="R3861" s="90">
        <f>IFERROR(VLOOKUP(CONCATENATE($A3861,"B"),'05 APU'!$T:$AB,9,),0)</f>
        <v>0</v>
      </c>
      <c r="S3861" s="90">
        <f>IFERROR(VLOOKUP(CONCATENATE($A3861,"A"),'05 APU'!$T:$AB,9,),0)</f>
        <v>0</v>
      </c>
    </row>
    <row r="3862" spans="1:19" x14ac:dyDescent="0.25">
      <c r="A3862" s="88">
        <v>3852</v>
      </c>
      <c r="B3862" s="347"/>
      <c r="C3862" s="348"/>
      <c r="D3862" s="89" t="str">
        <f>IFERROR(VLOOKUP(CONCATENATE($A3862,"T"),'05 APU'!$1:$1048576,3,),"")</f>
        <v/>
      </c>
      <c r="E3862" s="89" t="str">
        <f>IFERROR(VLOOKUP(CONCATENATE($A3862,"T2"),'05 APU'!$1:$1048576,3,),"")</f>
        <v/>
      </c>
      <c r="F3862" s="89" t="str">
        <f>IFERROR(VLOOKUP(CONCATENATE($A3862,"T3"),'05 APU'!$1:$1048576,3,),"")</f>
        <v/>
      </c>
      <c r="G3862" s="350"/>
      <c r="H3862" s="351"/>
      <c r="I3862" s="90">
        <f>IFERROR((VLOOKUP(CONCATENATE($A3862,"D"),'05 APU'!$1:$1048576,9,)),0)</f>
        <v>0</v>
      </c>
      <c r="J3862" s="90">
        <f t="shared" si="121"/>
        <v>0</v>
      </c>
      <c r="K3862" s="297" t="str">
        <f>IFERROR(VLOOKUP(CONCATENATE($A3862,"C"),'05 APU'!$1:$1048576,9,),"")</f>
        <v/>
      </c>
      <c r="L3862" s="297" t="str">
        <f>IFERROR(VLOOKUP(CONCATENATE($A3862,"B"),'05 APU'!$1:$1048576,9,),"")</f>
        <v/>
      </c>
      <c r="M3862" s="297" t="str">
        <f>IFERROR(VLOOKUP(CONCATENATE($A3862,"A"),'05 APU'!$1:$1048576,9,),"")</f>
        <v/>
      </c>
      <c r="N3862" s="86"/>
      <c r="O3862" s="90">
        <f>IFERROR(VLOOKUP(CONCATENATE($A3862,"D"),'05 APU'!$T:$AB,9,),0)</f>
        <v>0</v>
      </c>
      <c r="P3862" s="90">
        <f t="shared" si="122"/>
        <v>0</v>
      </c>
      <c r="Q3862" s="90">
        <f>IFERROR(VLOOKUP(CONCATENATE($A3862,"C"),'05 APU'!$T:$AB,9,),0)</f>
        <v>0</v>
      </c>
      <c r="R3862" s="90">
        <f>IFERROR(VLOOKUP(CONCATENATE($A3862,"B"),'05 APU'!$T:$AB,9,),0)</f>
        <v>0</v>
      </c>
      <c r="S3862" s="90">
        <f>IFERROR(VLOOKUP(CONCATENATE($A3862,"A"),'05 APU'!$T:$AB,9,),0)</f>
        <v>0</v>
      </c>
    </row>
    <row r="3863" spans="1:19" x14ac:dyDescent="0.25">
      <c r="A3863" s="88">
        <v>3853</v>
      </c>
      <c r="B3863" s="347"/>
      <c r="C3863" s="348"/>
      <c r="D3863" s="89" t="str">
        <f>IFERROR(VLOOKUP(CONCATENATE($A3863,"T"),'05 APU'!$1:$1048576,3,),"")</f>
        <v/>
      </c>
      <c r="E3863" s="89" t="str">
        <f>IFERROR(VLOOKUP(CONCATENATE($A3863,"T2"),'05 APU'!$1:$1048576,3,),"")</f>
        <v/>
      </c>
      <c r="F3863" s="89" t="str">
        <f>IFERROR(VLOOKUP(CONCATENATE($A3863,"T3"),'05 APU'!$1:$1048576,3,),"")</f>
        <v/>
      </c>
      <c r="G3863" s="350"/>
      <c r="H3863" s="351"/>
      <c r="I3863" s="90">
        <f>IFERROR((VLOOKUP(CONCATENATE($A3863,"D"),'05 APU'!$1:$1048576,9,)),0)</f>
        <v>0</v>
      </c>
      <c r="J3863" s="90">
        <f t="shared" si="121"/>
        <v>0</v>
      </c>
      <c r="K3863" s="297" t="str">
        <f>IFERROR(VLOOKUP(CONCATENATE($A3863,"C"),'05 APU'!$1:$1048576,9,),"")</f>
        <v/>
      </c>
      <c r="L3863" s="297" t="str">
        <f>IFERROR(VLOOKUP(CONCATENATE($A3863,"B"),'05 APU'!$1:$1048576,9,),"")</f>
        <v/>
      </c>
      <c r="M3863" s="297" t="str">
        <f>IFERROR(VLOOKUP(CONCATENATE($A3863,"A"),'05 APU'!$1:$1048576,9,),"")</f>
        <v/>
      </c>
      <c r="N3863" s="86"/>
      <c r="O3863" s="90">
        <f>IFERROR(VLOOKUP(CONCATENATE($A3863,"D"),'05 APU'!$T:$AB,9,),0)</f>
        <v>0</v>
      </c>
      <c r="P3863" s="90">
        <f t="shared" si="122"/>
        <v>0</v>
      </c>
      <c r="Q3863" s="90">
        <f>IFERROR(VLOOKUP(CONCATENATE($A3863,"C"),'05 APU'!$T:$AB,9,),0)</f>
        <v>0</v>
      </c>
      <c r="R3863" s="90">
        <f>IFERROR(VLOOKUP(CONCATENATE($A3863,"B"),'05 APU'!$T:$AB,9,),0)</f>
        <v>0</v>
      </c>
      <c r="S3863" s="90">
        <f>IFERROR(VLOOKUP(CONCATENATE($A3863,"A"),'05 APU'!$T:$AB,9,),0)</f>
        <v>0</v>
      </c>
    </row>
    <row r="3864" spans="1:19" x14ac:dyDescent="0.25">
      <c r="A3864" s="88">
        <v>3854</v>
      </c>
      <c r="B3864" s="347"/>
      <c r="C3864" s="348"/>
      <c r="D3864" s="89" t="str">
        <f>IFERROR(VLOOKUP(CONCATENATE($A3864,"T"),'05 APU'!$1:$1048576,3,),"")</f>
        <v/>
      </c>
      <c r="E3864" s="89" t="str">
        <f>IFERROR(VLOOKUP(CONCATENATE($A3864,"T2"),'05 APU'!$1:$1048576,3,),"")</f>
        <v/>
      </c>
      <c r="F3864" s="89" t="str">
        <f>IFERROR(VLOOKUP(CONCATENATE($A3864,"T3"),'05 APU'!$1:$1048576,3,),"")</f>
        <v/>
      </c>
      <c r="G3864" s="350"/>
      <c r="H3864" s="351"/>
      <c r="I3864" s="90">
        <f>IFERROR((VLOOKUP(CONCATENATE($A3864,"D"),'05 APU'!$1:$1048576,9,)),0)</f>
        <v>0</v>
      </c>
      <c r="J3864" s="90">
        <f t="shared" si="121"/>
        <v>0</v>
      </c>
      <c r="K3864" s="297" t="str">
        <f>IFERROR(VLOOKUP(CONCATENATE($A3864,"C"),'05 APU'!$1:$1048576,9,),"")</f>
        <v/>
      </c>
      <c r="L3864" s="297" t="str">
        <f>IFERROR(VLOOKUP(CONCATENATE($A3864,"B"),'05 APU'!$1:$1048576,9,),"")</f>
        <v/>
      </c>
      <c r="M3864" s="297" t="str">
        <f>IFERROR(VLOOKUP(CONCATENATE($A3864,"A"),'05 APU'!$1:$1048576,9,),"")</f>
        <v/>
      </c>
      <c r="N3864" s="86"/>
      <c r="O3864" s="90">
        <f>IFERROR(VLOOKUP(CONCATENATE($A3864,"D"),'05 APU'!$T:$AB,9,),0)</f>
        <v>0</v>
      </c>
      <c r="P3864" s="90">
        <f t="shared" si="122"/>
        <v>0</v>
      </c>
      <c r="Q3864" s="90">
        <f>IFERROR(VLOOKUP(CONCATENATE($A3864,"C"),'05 APU'!$T:$AB,9,),0)</f>
        <v>0</v>
      </c>
      <c r="R3864" s="90">
        <f>IFERROR(VLOOKUP(CONCATENATE($A3864,"B"),'05 APU'!$T:$AB,9,),0)</f>
        <v>0</v>
      </c>
      <c r="S3864" s="90">
        <f>IFERROR(VLOOKUP(CONCATENATE($A3864,"A"),'05 APU'!$T:$AB,9,),0)</f>
        <v>0</v>
      </c>
    </row>
    <row r="3865" spans="1:19" x14ac:dyDescent="0.25">
      <c r="A3865" s="88">
        <v>3855</v>
      </c>
      <c r="B3865" s="347"/>
      <c r="C3865" s="348"/>
      <c r="D3865" s="89" t="str">
        <f>IFERROR(VLOOKUP(CONCATENATE($A3865,"T"),'05 APU'!$1:$1048576,3,),"")</f>
        <v/>
      </c>
      <c r="E3865" s="89" t="str">
        <f>IFERROR(VLOOKUP(CONCATENATE($A3865,"T2"),'05 APU'!$1:$1048576,3,),"")</f>
        <v/>
      </c>
      <c r="F3865" s="89" t="str">
        <f>IFERROR(VLOOKUP(CONCATENATE($A3865,"T3"),'05 APU'!$1:$1048576,3,),"")</f>
        <v/>
      </c>
      <c r="G3865" s="350"/>
      <c r="H3865" s="351"/>
      <c r="I3865" s="90">
        <f>IFERROR((VLOOKUP(CONCATENATE($A3865,"D"),'05 APU'!$1:$1048576,9,)),0)</f>
        <v>0</v>
      </c>
      <c r="J3865" s="90">
        <f t="shared" si="121"/>
        <v>0</v>
      </c>
      <c r="K3865" s="297" t="str">
        <f>IFERROR(VLOOKUP(CONCATENATE($A3865,"C"),'05 APU'!$1:$1048576,9,),"")</f>
        <v/>
      </c>
      <c r="L3865" s="297" t="str">
        <f>IFERROR(VLOOKUP(CONCATENATE($A3865,"B"),'05 APU'!$1:$1048576,9,),"")</f>
        <v/>
      </c>
      <c r="M3865" s="297" t="str">
        <f>IFERROR(VLOOKUP(CONCATENATE($A3865,"A"),'05 APU'!$1:$1048576,9,),"")</f>
        <v/>
      </c>
      <c r="N3865" s="86"/>
      <c r="O3865" s="90">
        <f>IFERROR(VLOOKUP(CONCATENATE($A3865,"D"),'05 APU'!$T:$AB,9,),0)</f>
        <v>0</v>
      </c>
      <c r="P3865" s="90">
        <f t="shared" si="122"/>
        <v>0</v>
      </c>
      <c r="Q3865" s="90">
        <f>IFERROR(VLOOKUP(CONCATENATE($A3865,"C"),'05 APU'!$T:$AB,9,),0)</f>
        <v>0</v>
      </c>
      <c r="R3865" s="90">
        <f>IFERROR(VLOOKUP(CONCATENATE($A3865,"B"),'05 APU'!$T:$AB,9,),0)</f>
        <v>0</v>
      </c>
      <c r="S3865" s="90">
        <f>IFERROR(VLOOKUP(CONCATENATE($A3865,"A"),'05 APU'!$T:$AB,9,),0)</f>
        <v>0</v>
      </c>
    </row>
    <row r="3866" spans="1:19" x14ac:dyDescent="0.25">
      <c r="A3866" s="88">
        <v>3856</v>
      </c>
      <c r="B3866" s="347"/>
      <c r="C3866" s="348"/>
      <c r="D3866" s="89" t="str">
        <f>IFERROR(VLOOKUP(CONCATENATE($A3866,"T"),'05 APU'!$1:$1048576,3,),"")</f>
        <v/>
      </c>
      <c r="E3866" s="89" t="str">
        <f>IFERROR(VLOOKUP(CONCATENATE($A3866,"T2"),'05 APU'!$1:$1048576,3,),"")</f>
        <v/>
      </c>
      <c r="F3866" s="89" t="str">
        <f>IFERROR(VLOOKUP(CONCATENATE($A3866,"T3"),'05 APU'!$1:$1048576,3,),"")</f>
        <v/>
      </c>
      <c r="G3866" s="350"/>
      <c r="H3866" s="351"/>
      <c r="I3866" s="90">
        <f>IFERROR((VLOOKUP(CONCATENATE($A3866,"D"),'05 APU'!$1:$1048576,9,)),0)</f>
        <v>0</v>
      </c>
      <c r="J3866" s="90">
        <f t="shared" si="121"/>
        <v>0</v>
      </c>
      <c r="K3866" s="297" t="str">
        <f>IFERROR(VLOOKUP(CONCATENATE($A3866,"C"),'05 APU'!$1:$1048576,9,),"")</f>
        <v/>
      </c>
      <c r="L3866" s="297" t="str">
        <f>IFERROR(VLOOKUP(CONCATENATE($A3866,"B"),'05 APU'!$1:$1048576,9,),"")</f>
        <v/>
      </c>
      <c r="M3866" s="297" t="str">
        <f>IFERROR(VLOOKUP(CONCATENATE($A3866,"A"),'05 APU'!$1:$1048576,9,),"")</f>
        <v/>
      </c>
      <c r="N3866" s="86"/>
      <c r="O3866" s="90">
        <f>IFERROR(VLOOKUP(CONCATENATE($A3866,"D"),'05 APU'!$T:$AB,9,),0)</f>
        <v>0</v>
      </c>
      <c r="P3866" s="90">
        <f t="shared" si="122"/>
        <v>0</v>
      </c>
      <c r="Q3866" s="90">
        <f>IFERROR(VLOOKUP(CONCATENATE($A3866,"C"),'05 APU'!$T:$AB,9,),0)</f>
        <v>0</v>
      </c>
      <c r="R3866" s="90">
        <f>IFERROR(VLOOKUP(CONCATENATE($A3866,"B"),'05 APU'!$T:$AB,9,),0)</f>
        <v>0</v>
      </c>
      <c r="S3866" s="90">
        <f>IFERROR(VLOOKUP(CONCATENATE($A3866,"A"),'05 APU'!$T:$AB,9,),0)</f>
        <v>0</v>
      </c>
    </row>
    <row r="3867" spans="1:19" x14ac:dyDescent="0.25">
      <c r="A3867" s="88">
        <v>3857</v>
      </c>
      <c r="B3867" s="347"/>
      <c r="C3867" s="348"/>
      <c r="D3867" s="89" t="str">
        <f>IFERROR(VLOOKUP(CONCATENATE($A3867,"T"),'05 APU'!$1:$1048576,3,),"")</f>
        <v/>
      </c>
      <c r="E3867" s="89" t="str">
        <f>IFERROR(VLOOKUP(CONCATENATE($A3867,"T2"),'05 APU'!$1:$1048576,3,),"")</f>
        <v/>
      </c>
      <c r="F3867" s="89" t="str">
        <f>IFERROR(VLOOKUP(CONCATENATE($A3867,"T3"),'05 APU'!$1:$1048576,3,),"")</f>
        <v/>
      </c>
      <c r="G3867" s="350"/>
      <c r="H3867" s="351"/>
      <c r="I3867" s="90">
        <f>IFERROR((VLOOKUP(CONCATENATE($A3867,"D"),'05 APU'!$1:$1048576,9,)),0)</f>
        <v>0</v>
      </c>
      <c r="J3867" s="90">
        <f t="shared" si="121"/>
        <v>0</v>
      </c>
      <c r="K3867" s="297" t="str">
        <f>IFERROR(VLOOKUP(CONCATENATE($A3867,"C"),'05 APU'!$1:$1048576,9,),"")</f>
        <v/>
      </c>
      <c r="L3867" s="297" t="str">
        <f>IFERROR(VLOOKUP(CONCATENATE($A3867,"B"),'05 APU'!$1:$1048576,9,),"")</f>
        <v/>
      </c>
      <c r="M3867" s="297" t="str">
        <f>IFERROR(VLOOKUP(CONCATENATE($A3867,"A"),'05 APU'!$1:$1048576,9,),"")</f>
        <v/>
      </c>
      <c r="N3867" s="86"/>
      <c r="O3867" s="90">
        <f>IFERROR(VLOOKUP(CONCATENATE($A3867,"D"),'05 APU'!$T:$AB,9,),0)</f>
        <v>0</v>
      </c>
      <c r="P3867" s="90">
        <f t="shared" si="122"/>
        <v>0</v>
      </c>
      <c r="Q3867" s="90">
        <f>IFERROR(VLOOKUP(CONCATENATE($A3867,"C"),'05 APU'!$T:$AB,9,),0)</f>
        <v>0</v>
      </c>
      <c r="R3867" s="90">
        <f>IFERROR(VLOOKUP(CONCATENATE($A3867,"B"),'05 APU'!$T:$AB,9,),0)</f>
        <v>0</v>
      </c>
      <c r="S3867" s="90">
        <f>IFERROR(VLOOKUP(CONCATENATE($A3867,"A"),'05 APU'!$T:$AB,9,),0)</f>
        <v>0</v>
      </c>
    </row>
    <row r="3868" spans="1:19" x14ac:dyDescent="0.25">
      <c r="A3868" s="88">
        <v>3858</v>
      </c>
      <c r="B3868" s="347"/>
      <c r="C3868" s="348"/>
      <c r="D3868" s="89" t="str">
        <f>IFERROR(VLOOKUP(CONCATENATE($A3868,"T"),'05 APU'!$1:$1048576,3,),"")</f>
        <v/>
      </c>
      <c r="E3868" s="89" t="str">
        <f>IFERROR(VLOOKUP(CONCATENATE($A3868,"T2"),'05 APU'!$1:$1048576,3,),"")</f>
        <v/>
      </c>
      <c r="F3868" s="89" t="str">
        <f>IFERROR(VLOOKUP(CONCATENATE($A3868,"T3"),'05 APU'!$1:$1048576,3,),"")</f>
        <v/>
      </c>
      <c r="G3868" s="350"/>
      <c r="H3868" s="351"/>
      <c r="I3868" s="90">
        <f>IFERROR((VLOOKUP(CONCATENATE($A3868,"D"),'05 APU'!$1:$1048576,9,)),0)</f>
        <v>0</v>
      </c>
      <c r="J3868" s="90">
        <f t="shared" si="121"/>
        <v>0</v>
      </c>
      <c r="K3868" s="297" t="str">
        <f>IFERROR(VLOOKUP(CONCATENATE($A3868,"C"),'05 APU'!$1:$1048576,9,),"")</f>
        <v/>
      </c>
      <c r="L3868" s="297" t="str">
        <f>IFERROR(VLOOKUP(CONCATENATE($A3868,"B"),'05 APU'!$1:$1048576,9,),"")</f>
        <v/>
      </c>
      <c r="M3868" s="297" t="str">
        <f>IFERROR(VLOOKUP(CONCATENATE($A3868,"A"),'05 APU'!$1:$1048576,9,),"")</f>
        <v/>
      </c>
      <c r="N3868" s="86"/>
      <c r="O3868" s="90">
        <f>IFERROR(VLOOKUP(CONCATENATE($A3868,"D"),'05 APU'!$T:$AB,9,),0)</f>
        <v>0</v>
      </c>
      <c r="P3868" s="90">
        <f t="shared" si="122"/>
        <v>0</v>
      </c>
      <c r="Q3868" s="90">
        <f>IFERROR(VLOOKUP(CONCATENATE($A3868,"C"),'05 APU'!$T:$AB,9,),0)</f>
        <v>0</v>
      </c>
      <c r="R3868" s="90">
        <f>IFERROR(VLOOKUP(CONCATENATE($A3868,"B"),'05 APU'!$T:$AB,9,),0)</f>
        <v>0</v>
      </c>
      <c r="S3868" s="90">
        <f>IFERROR(VLOOKUP(CONCATENATE($A3868,"A"),'05 APU'!$T:$AB,9,),0)</f>
        <v>0</v>
      </c>
    </row>
    <row r="3869" spans="1:19" x14ac:dyDescent="0.25">
      <c r="A3869" s="88">
        <v>3859</v>
      </c>
      <c r="B3869" s="347"/>
      <c r="C3869" s="348"/>
      <c r="D3869" s="89" t="str">
        <f>IFERROR(VLOOKUP(CONCATENATE($A3869,"T"),'05 APU'!$1:$1048576,3,),"")</f>
        <v/>
      </c>
      <c r="E3869" s="89" t="str">
        <f>IFERROR(VLOOKUP(CONCATENATE($A3869,"T2"),'05 APU'!$1:$1048576,3,),"")</f>
        <v/>
      </c>
      <c r="F3869" s="89" t="str">
        <f>IFERROR(VLOOKUP(CONCATENATE($A3869,"T3"),'05 APU'!$1:$1048576,3,),"")</f>
        <v/>
      </c>
      <c r="G3869" s="350"/>
      <c r="H3869" s="351"/>
      <c r="I3869" s="90">
        <f>IFERROR((VLOOKUP(CONCATENATE($A3869,"D"),'05 APU'!$1:$1048576,9,)),0)</f>
        <v>0</v>
      </c>
      <c r="J3869" s="90">
        <f t="shared" si="121"/>
        <v>0</v>
      </c>
      <c r="K3869" s="297" t="str">
        <f>IFERROR(VLOOKUP(CONCATENATE($A3869,"C"),'05 APU'!$1:$1048576,9,),"")</f>
        <v/>
      </c>
      <c r="L3869" s="297" t="str">
        <f>IFERROR(VLOOKUP(CONCATENATE($A3869,"B"),'05 APU'!$1:$1048576,9,),"")</f>
        <v/>
      </c>
      <c r="M3869" s="297" t="str">
        <f>IFERROR(VLOOKUP(CONCATENATE($A3869,"A"),'05 APU'!$1:$1048576,9,),"")</f>
        <v/>
      </c>
      <c r="N3869" s="86"/>
      <c r="O3869" s="90">
        <f>IFERROR(VLOOKUP(CONCATENATE($A3869,"D"),'05 APU'!$T:$AB,9,),0)</f>
        <v>0</v>
      </c>
      <c r="P3869" s="90">
        <f t="shared" si="122"/>
        <v>0</v>
      </c>
      <c r="Q3869" s="90">
        <f>IFERROR(VLOOKUP(CONCATENATE($A3869,"C"),'05 APU'!$T:$AB,9,),0)</f>
        <v>0</v>
      </c>
      <c r="R3869" s="90">
        <f>IFERROR(VLOOKUP(CONCATENATE($A3869,"B"),'05 APU'!$T:$AB,9,),0)</f>
        <v>0</v>
      </c>
      <c r="S3869" s="90">
        <f>IFERROR(VLOOKUP(CONCATENATE($A3869,"A"),'05 APU'!$T:$AB,9,),0)</f>
        <v>0</v>
      </c>
    </row>
    <row r="3870" spans="1:19" x14ac:dyDescent="0.25">
      <c r="A3870" s="88">
        <v>3860</v>
      </c>
      <c r="B3870" s="347"/>
      <c r="C3870" s="348"/>
      <c r="D3870" s="89" t="str">
        <f>IFERROR(VLOOKUP(CONCATENATE($A3870,"T"),'05 APU'!$1:$1048576,3,),"")</f>
        <v/>
      </c>
      <c r="E3870" s="89" t="str">
        <f>IFERROR(VLOOKUP(CONCATENATE($A3870,"T2"),'05 APU'!$1:$1048576,3,),"")</f>
        <v/>
      </c>
      <c r="F3870" s="89" t="str">
        <f>IFERROR(VLOOKUP(CONCATENATE($A3870,"T3"),'05 APU'!$1:$1048576,3,),"")</f>
        <v/>
      </c>
      <c r="G3870" s="350"/>
      <c r="H3870" s="351"/>
      <c r="I3870" s="90">
        <f>IFERROR((VLOOKUP(CONCATENATE($A3870,"D"),'05 APU'!$1:$1048576,9,)),0)</f>
        <v>0</v>
      </c>
      <c r="J3870" s="90">
        <f t="shared" si="121"/>
        <v>0</v>
      </c>
      <c r="K3870" s="297" t="str">
        <f>IFERROR(VLOOKUP(CONCATENATE($A3870,"C"),'05 APU'!$1:$1048576,9,),"")</f>
        <v/>
      </c>
      <c r="L3870" s="297" t="str">
        <f>IFERROR(VLOOKUP(CONCATENATE($A3870,"B"),'05 APU'!$1:$1048576,9,),"")</f>
        <v/>
      </c>
      <c r="M3870" s="297" t="str">
        <f>IFERROR(VLOOKUP(CONCATENATE($A3870,"A"),'05 APU'!$1:$1048576,9,),"")</f>
        <v/>
      </c>
      <c r="N3870" s="86"/>
      <c r="O3870" s="90">
        <f>IFERROR(VLOOKUP(CONCATENATE($A3870,"D"),'05 APU'!$T:$AB,9,),0)</f>
        <v>0</v>
      </c>
      <c r="P3870" s="90">
        <f t="shared" si="122"/>
        <v>0</v>
      </c>
      <c r="Q3870" s="90">
        <f>IFERROR(VLOOKUP(CONCATENATE($A3870,"C"),'05 APU'!$T:$AB,9,),0)</f>
        <v>0</v>
      </c>
      <c r="R3870" s="90">
        <f>IFERROR(VLOOKUP(CONCATENATE($A3870,"B"),'05 APU'!$T:$AB,9,),0)</f>
        <v>0</v>
      </c>
      <c r="S3870" s="90">
        <f>IFERROR(VLOOKUP(CONCATENATE($A3870,"A"),'05 APU'!$T:$AB,9,),0)</f>
        <v>0</v>
      </c>
    </row>
    <row r="3871" spans="1:19" x14ac:dyDescent="0.25">
      <c r="A3871" s="88">
        <v>3861</v>
      </c>
      <c r="B3871" s="347"/>
      <c r="C3871" s="348"/>
      <c r="D3871" s="89" t="str">
        <f>IFERROR(VLOOKUP(CONCATENATE($A3871,"T"),'05 APU'!$1:$1048576,3,),"")</f>
        <v/>
      </c>
      <c r="E3871" s="89" t="str">
        <f>IFERROR(VLOOKUP(CONCATENATE($A3871,"T2"),'05 APU'!$1:$1048576,3,),"")</f>
        <v/>
      </c>
      <c r="F3871" s="89" t="str">
        <f>IFERROR(VLOOKUP(CONCATENATE($A3871,"T3"),'05 APU'!$1:$1048576,3,),"")</f>
        <v/>
      </c>
      <c r="G3871" s="350"/>
      <c r="H3871" s="351"/>
      <c r="I3871" s="90">
        <f>IFERROR((VLOOKUP(CONCATENATE($A3871,"D"),'05 APU'!$1:$1048576,9,)),0)</f>
        <v>0</v>
      </c>
      <c r="J3871" s="90">
        <f t="shared" si="121"/>
        <v>0</v>
      </c>
      <c r="K3871" s="297" t="str">
        <f>IFERROR(VLOOKUP(CONCATENATE($A3871,"C"),'05 APU'!$1:$1048576,9,),"")</f>
        <v/>
      </c>
      <c r="L3871" s="297" t="str">
        <f>IFERROR(VLOOKUP(CONCATENATE($A3871,"B"),'05 APU'!$1:$1048576,9,),"")</f>
        <v/>
      </c>
      <c r="M3871" s="297" t="str">
        <f>IFERROR(VLOOKUP(CONCATENATE($A3871,"A"),'05 APU'!$1:$1048576,9,),"")</f>
        <v/>
      </c>
      <c r="N3871" s="86"/>
      <c r="O3871" s="90">
        <f>IFERROR(VLOOKUP(CONCATENATE($A3871,"D"),'05 APU'!$T:$AB,9,),0)</f>
        <v>0</v>
      </c>
      <c r="P3871" s="90">
        <f t="shared" si="122"/>
        <v>0</v>
      </c>
      <c r="Q3871" s="90">
        <f>IFERROR(VLOOKUP(CONCATENATE($A3871,"C"),'05 APU'!$T:$AB,9,),0)</f>
        <v>0</v>
      </c>
      <c r="R3871" s="90">
        <f>IFERROR(VLOOKUP(CONCATENATE($A3871,"B"),'05 APU'!$T:$AB,9,),0)</f>
        <v>0</v>
      </c>
      <c r="S3871" s="90">
        <f>IFERROR(VLOOKUP(CONCATENATE($A3871,"A"),'05 APU'!$T:$AB,9,),0)</f>
        <v>0</v>
      </c>
    </row>
    <row r="3872" spans="1:19" x14ac:dyDescent="0.25">
      <c r="A3872" s="88">
        <v>3862</v>
      </c>
      <c r="B3872" s="347"/>
      <c r="C3872" s="348"/>
      <c r="D3872" s="89" t="str">
        <f>IFERROR(VLOOKUP(CONCATENATE($A3872,"T"),'05 APU'!$1:$1048576,3,),"")</f>
        <v/>
      </c>
      <c r="E3872" s="89" t="str">
        <f>IFERROR(VLOOKUP(CONCATENATE($A3872,"T2"),'05 APU'!$1:$1048576,3,),"")</f>
        <v/>
      </c>
      <c r="F3872" s="89" t="str">
        <f>IFERROR(VLOOKUP(CONCATENATE($A3872,"T3"),'05 APU'!$1:$1048576,3,),"")</f>
        <v/>
      </c>
      <c r="G3872" s="350"/>
      <c r="H3872" s="351"/>
      <c r="I3872" s="90">
        <f>IFERROR((VLOOKUP(CONCATENATE($A3872,"D"),'05 APU'!$1:$1048576,9,)),0)</f>
        <v>0</v>
      </c>
      <c r="J3872" s="90">
        <f t="shared" si="121"/>
        <v>0</v>
      </c>
      <c r="K3872" s="297" t="str">
        <f>IFERROR(VLOOKUP(CONCATENATE($A3872,"C"),'05 APU'!$1:$1048576,9,),"")</f>
        <v/>
      </c>
      <c r="L3872" s="297" t="str">
        <f>IFERROR(VLOOKUP(CONCATENATE($A3872,"B"),'05 APU'!$1:$1048576,9,),"")</f>
        <v/>
      </c>
      <c r="M3872" s="297" t="str">
        <f>IFERROR(VLOOKUP(CONCATENATE($A3872,"A"),'05 APU'!$1:$1048576,9,),"")</f>
        <v/>
      </c>
      <c r="N3872" s="86"/>
      <c r="O3872" s="90">
        <f>IFERROR(VLOOKUP(CONCATENATE($A3872,"D"),'05 APU'!$T:$AB,9,),0)</f>
        <v>0</v>
      </c>
      <c r="P3872" s="90">
        <f t="shared" si="122"/>
        <v>0</v>
      </c>
      <c r="Q3872" s="90">
        <f>IFERROR(VLOOKUP(CONCATENATE($A3872,"C"),'05 APU'!$T:$AB,9,),0)</f>
        <v>0</v>
      </c>
      <c r="R3872" s="90">
        <f>IFERROR(VLOOKUP(CONCATENATE($A3872,"B"),'05 APU'!$T:$AB,9,),0)</f>
        <v>0</v>
      </c>
      <c r="S3872" s="90">
        <f>IFERROR(VLOOKUP(CONCATENATE($A3872,"A"),'05 APU'!$T:$AB,9,),0)</f>
        <v>0</v>
      </c>
    </row>
    <row r="3873" spans="1:19" x14ac:dyDescent="0.25">
      <c r="A3873" s="88">
        <v>3863</v>
      </c>
      <c r="B3873" s="347"/>
      <c r="C3873" s="348"/>
      <c r="D3873" s="89" t="str">
        <f>IFERROR(VLOOKUP(CONCATENATE($A3873,"T"),'05 APU'!$1:$1048576,3,),"")</f>
        <v/>
      </c>
      <c r="E3873" s="89" t="str">
        <f>IFERROR(VLOOKUP(CONCATENATE($A3873,"T2"),'05 APU'!$1:$1048576,3,),"")</f>
        <v/>
      </c>
      <c r="F3873" s="89" t="str">
        <f>IFERROR(VLOOKUP(CONCATENATE($A3873,"T3"),'05 APU'!$1:$1048576,3,),"")</f>
        <v/>
      </c>
      <c r="G3873" s="350"/>
      <c r="H3873" s="351"/>
      <c r="I3873" s="90">
        <f>IFERROR((VLOOKUP(CONCATENATE($A3873,"D"),'05 APU'!$1:$1048576,9,)),0)</f>
        <v>0</v>
      </c>
      <c r="J3873" s="90">
        <f t="shared" si="121"/>
        <v>0</v>
      </c>
      <c r="K3873" s="297" t="str">
        <f>IFERROR(VLOOKUP(CONCATENATE($A3873,"C"),'05 APU'!$1:$1048576,9,),"")</f>
        <v/>
      </c>
      <c r="L3873" s="297" t="str">
        <f>IFERROR(VLOOKUP(CONCATENATE($A3873,"B"),'05 APU'!$1:$1048576,9,),"")</f>
        <v/>
      </c>
      <c r="M3873" s="297" t="str">
        <f>IFERROR(VLOOKUP(CONCATENATE($A3873,"A"),'05 APU'!$1:$1048576,9,),"")</f>
        <v/>
      </c>
      <c r="N3873" s="86"/>
      <c r="O3873" s="90">
        <f>IFERROR(VLOOKUP(CONCATENATE($A3873,"D"),'05 APU'!$T:$AB,9,),0)</f>
        <v>0</v>
      </c>
      <c r="P3873" s="90">
        <f t="shared" si="122"/>
        <v>0</v>
      </c>
      <c r="Q3873" s="90">
        <f>IFERROR(VLOOKUP(CONCATENATE($A3873,"C"),'05 APU'!$T:$AB,9,),0)</f>
        <v>0</v>
      </c>
      <c r="R3873" s="90">
        <f>IFERROR(VLOOKUP(CONCATENATE($A3873,"B"),'05 APU'!$T:$AB,9,),0)</f>
        <v>0</v>
      </c>
      <c r="S3873" s="90">
        <f>IFERROR(VLOOKUP(CONCATENATE($A3873,"A"),'05 APU'!$T:$AB,9,),0)</f>
        <v>0</v>
      </c>
    </row>
    <row r="3874" spans="1:19" x14ac:dyDescent="0.25">
      <c r="A3874" s="88">
        <v>3864</v>
      </c>
      <c r="B3874" s="347"/>
      <c r="C3874" s="348"/>
      <c r="D3874" s="89" t="str">
        <f>IFERROR(VLOOKUP(CONCATENATE($A3874,"T"),'05 APU'!$1:$1048576,3,),"")</f>
        <v/>
      </c>
      <c r="E3874" s="89" t="str">
        <f>IFERROR(VLOOKUP(CONCATENATE($A3874,"T2"),'05 APU'!$1:$1048576,3,),"")</f>
        <v/>
      </c>
      <c r="F3874" s="89" t="str">
        <f>IFERROR(VLOOKUP(CONCATENATE($A3874,"T3"),'05 APU'!$1:$1048576,3,),"")</f>
        <v/>
      </c>
      <c r="G3874" s="350"/>
      <c r="H3874" s="351"/>
      <c r="I3874" s="90">
        <f>IFERROR((VLOOKUP(CONCATENATE($A3874,"D"),'05 APU'!$1:$1048576,9,)),0)</f>
        <v>0</v>
      </c>
      <c r="J3874" s="90">
        <f t="shared" si="121"/>
        <v>0</v>
      </c>
      <c r="K3874" s="297" t="str">
        <f>IFERROR(VLOOKUP(CONCATENATE($A3874,"C"),'05 APU'!$1:$1048576,9,),"")</f>
        <v/>
      </c>
      <c r="L3874" s="297" t="str">
        <f>IFERROR(VLOOKUP(CONCATENATE($A3874,"B"),'05 APU'!$1:$1048576,9,),"")</f>
        <v/>
      </c>
      <c r="M3874" s="297" t="str">
        <f>IFERROR(VLOOKUP(CONCATENATE($A3874,"A"),'05 APU'!$1:$1048576,9,),"")</f>
        <v/>
      </c>
      <c r="N3874" s="86"/>
      <c r="O3874" s="90">
        <f>IFERROR(VLOOKUP(CONCATENATE($A3874,"D"),'05 APU'!$T:$AB,9,),0)</f>
        <v>0</v>
      </c>
      <c r="P3874" s="90">
        <f t="shared" si="122"/>
        <v>0</v>
      </c>
      <c r="Q3874" s="90">
        <f>IFERROR(VLOOKUP(CONCATENATE($A3874,"C"),'05 APU'!$T:$AB,9,),0)</f>
        <v>0</v>
      </c>
      <c r="R3874" s="90">
        <f>IFERROR(VLOOKUP(CONCATENATE($A3874,"B"),'05 APU'!$T:$AB,9,),0)</f>
        <v>0</v>
      </c>
      <c r="S3874" s="90">
        <f>IFERROR(VLOOKUP(CONCATENATE($A3874,"A"),'05 APU'!$T:$AB,9,),0)</f>
        <v>0</v>
      </c>
    </row>
    <row r="3875" spans="1:19" x14ac:dyDescent="0.25">
      <c r="A3875" s="88">
        <v>3865</v>
      </c>
      <c r="B3875" s="347"/>
      <c r="C3875" s="348"/>
      <c r="D3875" s="89" t="str">
        <f>IFERROR(VLOOKUP(CONCATENATE($A3875,"T"),'05 APU'!$1:$1048576,3,),"")</f>
        <v/>
      </c>
      <c r="E3875" s="89" t="str">
        <f>IFERROR(VLOOKUP(CONCATENATE($A3875,"T2"),'05 APU'!$1:$1048576,3,),"")</f>
        <v/>
      </c>
      <c r="F3875" s="89" t="str">
        <f>IFERROR(VLOOKUP(CONCATENATE($A3875,"T3"),'05 APU'!$1:$1048576,3,),"")</f>
        <v/>
      </c>
      <c r="G3875" s="350"/>
      <c r="H3875" s="351"/>
      <c r="I3875" s="90">
        <f>IFERROR((VLOOKUP(CONCATENATE($A3875,"D"),'05 APU'!$1:$1048576,9,)),0)</f>
        <v>0</v>
      </c>
      <c r="J3875" s="90">
        <f t="shared" si="121"/>
        <v>0</v>
      </c>
      <c r="K3875" s="297" t="str">
        <f>IFERROR(VLOOKUP(CONCATENATE($A3875,"C"),'05 APU'!$1:$1048576,9,),"")</f>
        <v/>
      </c>
      <c r="L3875" s="297" t="str">
        <f>IFERROR(VLOOKUP(CONCATENATE($A3875,"B"),'05 APU'!$1:$1048576,9,),"")</f>
        <v/>
      </c>
      <c r="M3875" s="297" t="str">
        <f>IFERROR(VLOOKUP(CONCATENATE($A3875,"A"),'05 APU'!$1:$1048576,9,),"")</f>
        <v/>
      </c>
      <c r="N3875" s="86"/>
      <c r="O3875" s="90">
        <f>IFERROR(VLOOKUP(CONCATENATE($A3875,"D"),'05 APU'!$T:$AB,9,),0)</f>
        <v>0</v>
      </c>
      <c r="P3875" s="90">
        <f t="shared" si="122"/>
        <v>0</v>
      </c>
      <c r="Q3875" s="90">
        <f>IFERROR(VLOOKUP(CONCATENATE($A3875,"C"),'05 APU'!$T:$AB,9,),0)</f>
        <v>0</v>
      </c>
      <c r="R3875" s="90">
        <f>IFERROR(VLOOKUP(CONCATENATE($A3875,"B"),'05 APU'!$T:$AB,9,),0)</f>
        <v>0</v>
      </c>
      <c r="S3875" s="90">
        <f>IFERROR(VLOOKUP(CONCATENATE($A3875,"A"),'05 APU'!$T:$AB,9,),0)</f>
        <v>0</v>
      </c>
    </row>
    <row r="3876" spans="1:19" x14ac:dyDescent="0.25">
      <c r="A3876" s="88">
        <v>3866</v>
      </c>
      <c r="B3876" s="347"/>
      <c r="C3876" s="348"/>
      <c r="D3876" s="89" t="str">
        <f>IFERROR(VLOOKUP(CONCATENATE($A3876,"T"),'05 APU'!$1:$1048576,3,),"")</f>
        <v/>
      </c>
      <c r="E3876" s="89" t="str">
        <f>IFERROR(VLOOKUP(CONCATENATE($A3876,"T2"),'05 APU'!$1:$1048576,3,),"")</f>
        <v/>
      </c>
      <c r="F3876" s="89" t="str">
        <f>IFERROR(VLOOKUP(CONCATENATE($A3876,"T3"),'05 APU'!$1:$1048576,3,),"")</f>
        <v/>
      </c>
      <c r="G3876" s="350"/>
      <c r="H3876" s="351"/>
      <c r="I3876" s="90">
        <f>IFERROR((VLOOKUP(CONCATENATE($A3876,"D"),'05 APU'!$1:$1048576,9,)),0)</f>
        <v>0</v>
      </c>
      <c r="J3876" s="90">
        <f t="shared" si="121"/>
        <v>0</v>
      </c>
      <c r="K3876" s="297" t="str">
        <f>IFERROR(VLOOKUP(CONCATENATE($A3876,"C"),'05 APU'!$1:$1048576,9,),"")</f>
        <v/>
      </c>
      <c r="L3876" s="297" t="str">
        <f>IFERROR(VLOOKUP(CONCATENATE($A3876,"B"),'05 APU'!$1:$1048576,9,),"")</f>
        <v/>
      </c>
      <c r="M3876" s="297" t="str">
        <f>IFERROR(VLOOKUP(CONCATENATE($A3876,"A"),'05 APU'!$1:$1048576,9,),"")</f>
        <v/>
      </c>
      <c r="N3876" s="86"/>
      <c r="O3876" s="90">
        <f>IFERROR(VLOOKUP(CONCATENATE($A3876,"D"),'05 APU'!$T:$AB,9,),0)</f>
        <v>0</v>
      </c>
      <c r="P3876" s="90">
        <f t="shared" si="122"/>
        <v>0</v>
      </c>
      <c r="Q3876" s="90">
        <f>IFERROR(VLOOKUP(CONCATENATE($A3876,"C"),'05 APU'!$T:$AB,9,),0)</f>
        <v>0</v>
      </c>
      <c r="R3876" s="90">
        <f>IFERROR(VLOOKUP(CONCATENATE($A3876,"B"),'05 APU'!$T:$AB,9,),0)</f>
        <v>0</v>
      </c>
      <c r="S3876" s="90">
        <f>IFERROR(VLOOKUP(CONCATENATE($A3876,"A"),'05 APU'!$T:$AB,9,),0)</f>
        <v>0</v>
      </c>
    </row>
    <row r="3877" spans="1:19" x14ac:dyDescent="0.25">
      <c r="A3877" s="88">
        <v>3867</v>
      </c>
      <c r="B3877" s="347"/>
      <c r="C3877" s="348"/>
      <c r="D3877" s="89" t="str">
        <f>IFERROR(VLOOKUP(CONCATENATE($A3877,"T"),'05 APU'!$1:$1048576,3,),"")</f>
        <v/>
      </c>
      <c r="E3877" s="89" t="str">
        <f>IFERROR(VLOOKUP(CONCATENATE($A3877,"T2"),'05 APU'!$1:$1048576,3,),"")</f>
        <v/>
      </c>
      <c r="F3877" s="89" t="str">
        <f>IFERROR(VLOOKUP(CONCATENATE($A3877,"T3"),'05 APU'!$1:$1048576,3,),"")</f>
        <v/>
      </c>
      <c r="G3877" s="350"/>
      <c r="H3877" s="351"/>
      <c r="I3877" s="90">
        <f>IFERROR((VLOOKUP(CONCATENATE($A3877,"D"),'05 APU'!$1:$1048576,9,)),0)</f>
        <v>0</v>
      </c>
      <c r="J3877" s="90">
        <f t="shared" si="121"/>
        <v>0</v>
      </c>
      <c r="K3877" s="297" t="str">
        <f>IFERROR(VLOOKUP(CONCATENATE($A3877,"C"),'05 APU'!$1:$1048576,9,),"")</f>
        <v/>
      </c>
      <c r="L3877" s="297" t="str">
        <f>IFERROR(VLOOKUP(CONCATENATE($A3877,"B"),'05 APU'!$1:$1048576,9,),"")</f>
        <v/>
      </c>
      <c r="M3877" s="297" t="str">
        <f>IFERROR(VLOOKUP(CONCATENATE($A3877,"A"),'05 APU'!$1:$1048576,9,),"")</f>
        <v/>
      </c>
      <c r="N3877" s="86"/>
      <c r="O3877" s="90">
        <f>IFERROR(VLOOKUP(CONCATENATE($A3877,"D"),'05 APU'!$T:$AB,9,),0)</f>
        <v>0</v>
      </c>
      <c r="P3877" s="90">
        <f t="shared" si="122"/>
        <v>0</v>
      </c>
      <c r="Q3877" s="90">
        <f>IFERROR(VLOOKUP(CONCATENATE($A3877,"C"),'05 APU'!$T:$AB,9,),0)</f>
        <v>0</v>
      </c>
      <c r="R3877" s="90">
        <f>IFERROR(VLOOKUP(CONCATENATE($A3877,"B"),'05 APU'!$T:$AB,9,),0)</f>
        <v>0</v>
      </c>
      <c r="S3877" s="90">
        <f>IFERROR(VLOOKUP(CONCATENATE($A3877,"A"),'05 APU'!$T:$AB,9,),0)</f>
        <v>0</v>
      </c>
    </row>
    <row r="3878" spans="1:19" x14ac:dyDescent="0.25">
      <c r="A3878" s="88">
        <v>3868</v>
      </c>
      <c r="B3878" s="347"/>
      <c r="C3878" s="348"/>
      <c r="D3878" s="89" t="str">
        <f>IFERROR(VLOOKUP(CONCATENATE($A3878,"T"),'05 APU'!$1:$1048576,3,),"")</f>
        <v/>
      </c>
      <c r="E3878" s="89" t="str">
        <f>IFERROR(VLOOKUP(CONCATENATE($A3878,"T2"),'05 APU'!$1:$1048576,3,),"")</f>
        <v/>
      </c>
      <c r="F3878" s="89" t="str">
        <f>IFERROR(VLOOKUP(CONCATENATE($A3878,"T3"),'05 APU'!$1:$1048576,3,),"")</f>
        <v/>
      </c>
      <c r="G3878" s="350"/>
      <c r="H3878" s="351"/>
      <c r="I3878" s="90">
        <f>IFERROR((VLOOKUP(CONCATENATE($A3878,"D"),'05 APU'!$1:$1048576,9,)),0)</f>
        <v>0</v>
      </c>
      <c r="J3878" s="90">
        <f t="shared" si="121"/>
        <v>0</v>
      </c>
      <c r="K3878" s="297" t="str">
        <f>IFERROR(VLOOKUP(CONCATENATE($A3878,"C"),'05 APU'!$1:$1048576,9,),"")</f>
        <v/>
      </c>
      <c r="L3878" s="297" t="str">
        <f>IFERROR(VLOOKUP(CONCATENATE($A3878,"B"),'05 APU'!$1:$1048576,9,),"")</f>
        <v/>
      </c>
      <c r="M3878" s="297" t="str">
        <f>IFERROR(VLOOKUP(CONCATENATE($A3878,"A"),'05 APU'!$1:$1048576,9,),"")</f>
        <v/>
      </c>
      <c r="N3878" s="86"/>
      <c r="O3878" s="90">
        <f>IFERROR(VLOOKUP(CONCATENATE($A3878,"D"),'05 APU'!$T:$AB,9,),0)</f>
        <v>0</v>
      </c>
      <c r="P3878" s="90">
        <f t="shared" si="122"/>
        <v>0</v>
      </c>
      <c r="Q3878" s="90">
        <f>IFERROR(VLOOKUP(CONCATENATE($A3878,"C"),'05 APU'!$T:$AB,9,),0)</f>
        <v>0</v>
      </c>
      <c r="R3878" s="90">
        <f>IFERROR(VLOOKUP(CONCATENATE($A3878,"B"),'05 APU'!$T:$AB,9,),0)</f>
        <v>0</v>
      </c>
      <c r="S3878" s="90">
        <f>IFERROR(VLOOKUP(CONCATENATE($A3878,"A"),'05 APU'!$T:$AB,9,),0)</f>
        <v>0</v>
      </c>
    </row>
    <row r="3879" spans="1:19" x14ac:dyDescent="0.25">
      <c r="A3879" s="88">
        <v>3869</v>
      </c>
      <c r="B3879" s="347"/>
      <c r="C3879" s="348"/>
      <c r="D3879" s="89" t="str">
        <f>IFERROR(VLOOKUP(CONCATENATE($A3879,"T"),'05 APU'!$1:$1048576,3,),"")</f>
        <v/>
      </c>
      <c r="E3879" s="89" t="str">
        <f>IFERROR(VLOOKUP(CONCATENATE($A3879,"T2"),'05 APU'!$1:$1048576,3,),"")</f>
        <v/>
      </c>
      <c r="F3879" s="89" t="str">
        <f>IFERROR(VLOOKUP(CONCATENATE($A3879,"T3"),'05 APU'!$1:$1048576,3,),"")</f>
        <v/>
      </c>
      <c r="G3879" s="350"/>
      <c r="H3879" s="351"/>
      <c r="I3879" s="90">
        <f>IFERROR((VLOOKUP(CONCATENATE($A3879,"D"),'05 APU'!$1:$1048576,9,)),0)</f>
        <v>0</v>
      </c>
      <c r="J3879" s="90">
        <f t="shared" si="121"/>
        <v>0</v>
      </c>
      <c r="K3879" s="297" t="str">
        <f>IFERROR(VLOOKUP(CONCATENATE($A3879,"C"),'05 APU'!$1:$1048576,9,),"")</f>
        <v/>
      </c>
      <c r="L3879" s="297" t="str">
        <f>IFERROR(VLOOKUP(CONCATENATE($A3879,"B"),'05 APU'!$1:$1048576,9,),"")</f>
        <v/>
      </c>
      <c r="M3879" s="297" t="str">
        <f>IFERROR(VLOOKUP(CONCATENATE($A3879,"A"),'05 APU'!$1:$1048576,9,),"")</f>
        <v/>
      </c>
      <c r="N3879" s="86"/>
      <c r="O3879" s="90">
        <f>IFERROR(VLOOKUP(CONCATENATE($A3879,"D"),'05 APU'!$T:$AB,9,),0)</f>
        <v>0</v>
      </c>
      <c r="P3879" s="90">
        <f t="shared" si="122"/>
        <v>0</v>
      </c>
      <c r="Q3879" s="90">
        <f>IFERROR(VLOOKUP(CONCATENATE($A3879,"C"),'05 APU'!$T:$AB,9,),0)</f>
        <v>0</v>
      </c>
      <c r="R3879" s="90">
        <f>IFERROR(VLOOKUP(CONCATENATE($A3879,"B"),'05 APU'!$T:$AB,9,),0)</f>
        <v>0</v>
      </c>
      <c r="S3879" s="90">
        <f>IFERROR(VLOOKUP(CONCATENATE($A3879,"A"),'05 APU'!$T:$AB,9,),0)</f>
        <v>0</v>
      </c>
    </row>
    <row r="3880" spans="1:19" x14ac:dyDescent="0.25">
      <c r="A3880" s="88">
        <v>3870</v>
      </c>
      <c r="B3880" s="347"/>
      <c r="C3880" s="348"/>
      <c r="D3880" s="89" t="str">
        <f>IFERROR(VLOOKUP(CONCATENATE($A3880,"T"),'05 APU'!$1:$1048576,3,),"")</f>
        <v/>
      </c>
      <c r="E3880" s="89" t="str">
        <f>IFERROR(VLOOKUP(CONCATENATE($A3880,"T2"),'05 APU'!$1:$1048576,3,),"")</f>
        <v/>
      </c>
      <c r="F3880" s="89" t="str">
        <f>IFERROR(VLOOKUP(CONCATENATE($A3880,"T3"),'05 APU'!$1:$1048576,3,),"")</f>
        <v/>
      </c>
      <c r="G3880" s="350"/>
      <c r="H3880" s="351"/>
      <c r="I3880" s="90">
        <f>IFERROR((VLOOKUP(CONCATENATE($A3880,"D"),'05 APU'!$1:$1048576,9,)),0)</f>
        <v>0</v>
      </c>
      <c r="J3880" s="90">
        <f t="shared" si="121"/>
        <v>0</v>
      </c>
      <c r="K3880" s="297" t="str">
        <f>IFERROR(VLOOKUP(CONCATENATE($A3880,"C"),'05 APU'!$1:$1048576,9,),"")</f>
        <v/>
      </c>
      <c r="L3880" s="297" t="str">
        <f>IFERROR(VLOOKUP(CONCATENATE($A3880,"B"),'05 APU'!$1:$1048576,9,),"")</f>
        <v/>
      </c>
      <c r="M3880" s="297" t="str">
        <f>IFERROR(VLOOKUP(CONCATENATE($A3880,"A"),'05 APU'!$1:$1048576,9,),"")</f>
        <v/>
      </c>
      <c r="N3880" s="86"/>
      <c r="O3880" s="90">
        <f>IFERROR(VLOOKUP(CONCATENATE($A3880,"D"),'05 APU'!$T:$AB,9,),0)</f>
        <v>0</v>
      </c>
      <c r="P3880" s="90">
        <f t="shared" si="122"/>
        <v>0</v>
      </c>
      <c r="Q3880" s="90">
        <f>IFERROR(VLOOKUP(CONCATENATE($A3880,"C"),'05 APU'!$T:$AB,9,),0)</f>
        <v>0</v>
      </c>
      <c r="R3880" s="90">
        <f>IFERROR(VLOOKUP(CONCATENATE($A3880,"B"),'05 APU'!$T:$AB,9,),0)</f>
        <v>0</v>
      </c>
      <c r="S3880" s="90">
        <f>IFERROR(VLOOKUP(CONCATENATE($A3880,"A"),'05 APU'!$T:$AB,9,),0)</f>
        <v>0</v>
      </c>
    </row>
    <row r="3881" spans="1:19" x14ac:dyDescent="0.25">
      <c r="A3881" s="88">
        <v>3871</v>
      </c>
      <c r="B3881" s="347"/>
      <c r="C3881" s="348"/>
      <c r="D3881" s="89" t="str">
        <f>IFERROR(VLOOKUP(CONCATENATE($A3881,"T"),'05 APU'!$1:$1048576,3,),"")</f>
        <v/>
      </c>
      <c r="E3881" s="89" t="str">
        <f>IFERROR(VLOOKUP(CONCATENATE($A3881,"T2"),'05 APU'!$1:$1048576,3,),"")</f>
        <v/>
      </c>
      <c r="F3881" s="89" t="str">
        <f>IFERROR(VLOOKUP(CONCATENATE($A3881,"T3"),'05 APU'!$1:$1048576,3,),"")</f>
        <v/>
      </c>
      <c r="G3881" s="350"/>
      <c r="H3881" s="351"/>
      <c r="I3881" s="90">
        <f>IFERROR((VLOOKUP(CONCATENATE($A3881,"D"),'05 APU'!$1:$1048576,9,)),0)</f>
        <v>0</v>
      </c>
      <c r="J3881" s="90">
        <f t="shared" si="121"/>
        <v>0</v>
      </c>
      <c r="K3881" s="297" t="str">
        <f>IFERROR(VLOOKUP(CONCATENATE($A3881,"C"),'05 APU'!$1:$1048576,9,),"")</f>
        <v/>
      </c>
      <c r="L3881" s="297" t="str">
        <f>IFERROR(VLOOKUP(CONCATENATE($A3881,"B"),'05 APU'!$1:$1048576,9,),"")</f>
        <v/>
      </c>
      <c r="M3881" s="297" t="str">
        <f>IFERROR(VLOOKUP(CONCATENATE($A3881,"A"),'05 APU'!$1:$1048576,9,),"")</f>
        <v/>
      </c>
      <c r="N3881" s="86"/>
      <c r="O3881" s="90">
        <f>IFERROR(VLOOKUP(CONCATENATE($A3881,"D"),'05 APU'!$T:$AB,9,),0)</f>
        <v>0</v>
      </c>
      <c r="P3881" s="90">
        <f t="shared" si="122"/>
        <v>0</v>
      </c>
      <c r="Q3881" s="90">
        <f>IFERROR(VLOOKUP(CONCATENATE($A3881,"C"),'05 APU'!$T:$AB,9,),0)</f>
        <v>0</v>
      </c>
      <c r="R3881" s="90">
        <f>IFERROR(VLOOKUP(CONCATENATE($A3881,"B"),'05 APU'!$T:$AB,9,),0)</f>
        <v>0</v>
      </c>
      <c r="S3881" s="90">
        <f>IFERROR(VLOOKUP(CONCATENATE($A3881,"A"),'05 APU'!$T:$AB,9,),0)</f>
        <v>0</v>
      </c>
    </row>
    <row r="3882" spans="1:19" x14ac:dyDescent="0.25">
      <c r="A3882" s="88">
        <v>3872</v>
      </c>
      <c r="B3882" s="347"/>
      <c r="C3882" s="348"/>
      <c r="D3882" s="89" t="str">
        <f>IFERROR(VLOOKUP(CONCATENATE($A3882,"T"),'05 APU'!$1:$1048576,3,),"")</f>
        <v/>
      </c>
      <c r="E3882" s="89" t="str">
        <f>IFERROR(VLOOKUP(CONCATENATE($A3882,"T2"),'05 APU'!$1:$1048576,3,),"")</f>
        <v/>
      </c>
      <c r="F3882" s="89" t="str">
        <f>IFERROR(VLOOKUP(CONCATENATE($A3882,"T3"),'05 APU'!$1:$1048576,3,),"")</f>
        <v/>
      </c>
      <c r="G3882" s="350"/>
      <c r="H3882" s="351"/>
      <c r="I3882" s="90">
        <f>IFERROR((VLOOKUP(CONCATENATE($A3882,"D"),'05 APU'!$1:$1048576,9,)),0)</f>
        <v>0</v>
      </c>
      <c r="J3882" s="90">
        <f t="shared" si="121"/>
        <v>0</v>
      </c>
      <c r="K3882" s="297" t="str">
        <f>IFERROR(VLOOKUP(CONCATENATE($A3882,"C"),'05 APU'!$1:$1048576,9,),"")</f>
        <v/>
      </c>
      <c r="L3882" s="297" t="str">
        <f>IFERROR(VLOOKUP(CONCATENATE($A3882,"B"),'05 APU'!$1:$1048576,9,),"")</f>
        <v/>
      </c>
      <c r="M3882" s="297" t="str">
        <f>IFERROR(VLOOKUP(CONCATENATE($A3882,"A"),'05 APU'!$1:$1048576,9,),"")</f>
        <v/>
      </c>
      <c r="N3882" s="86"/>
      <c r="O3882" s="90">
        <f>IFERROR(VLOOKUP(CONCATENATE($A3882,"D"),'05 APU'!$T:$AB,9,),0)</f>
        <v>0</v>
      </c>
      <c r="P3882" s="90">
        <f t="shared" si="122"/>
        <v>0</v>
      </c>
      <c r="Q3882" s="90">
        <f>IFERROR(VLOOKUP(CONCATENATE($A3882,"C"),'05 APU'!$T:$AB,9,),0)</f>
        <v>0</v>
      </c>
      <c r="R3882" s="90">
        <f>IFERROR(VLOOKUP(CONCATENATE($A3882,"B"),'05 APU'!$T:$AB,9,),0)</f>
        <v>0</v>
      </c>
      <c r="S3882" s="90">
        <f>IFERROR(VLOOKUP(CONCATENATE($A3882,"A"),'05 APU'!$T:$AB,9,),0)</f>
        <v>0</v>
      </c>
    </row>
    <row r="3883" spans="1:19" x14ac:dyDescent="0.25">
      <c r="A3883" s="88">
        <v>3873</v>
      </c>
      <c r="B3883" s="347"/>
      <c r="C3883" s="348"/>
      <c r="D3883" s="89" t="str">
        <f>IFERROR(VLOOKUP(CONCATENATE($A3883,"T"),'05 APU'!$1:$1048576,3,),"")</f>
        <v/>
      </c>
      <c r="E3883" s="89" t="str">
        <f>IFERROR(VLOOKUP(CONCATENATE($A3883,"T2"),'05 APU'!$1:$1048576,3,),"")</f>
        <v/>
      </c>
      <c r="F3883" s="89" t="str">
        <f>IFERROR(VLOOKUP(CONCATENATE($A3883,"T3"),'05 APU'!$1:$1048576,3,),"")</f>
        <v/>
      </c>
      <c r="G3883" s="350"/>
      <c r="H3883" s="351"/>
      <c r="I3883" s="90">
        <f>IFERROR((VLOOKUP(CONCATENATE($A3883,"D"),'05 APU'!$1:$1048576,9,)),0)</f>
        <v>0</v>
      </c>
      <c r="J3883" s="90">
        <f t="shared" si="121"/>
        <v>0</v>
      </c>
      <c r="K3883" s="297" t="str">
        <f>IFERROR(VLOOKUP(CONCATENATE($A3883,"C"),'05 APU'!$1:$1048576,9,),"")</f>
        <v/>
      </c>
      <c r="L3883" s="297" t="str">
        <f>IFERROR(VLOOKUP(CONCATENATE($A3883,"B"),'05 APU'!$1:$1048576,9,),"")</f>
        <v/>
      </c>
      <c r="M3883" s="297" t="str">
        <f>IFERROR(VLOOKUP(CONCATENATE($A3883,"A"),'05 APU'!$1:$1048576,9,),"")</f>
        <v/>
      </c>
      <c r="N3883" s="86"/>
      <c r="O3883" s="90">
        <f>IFERROR(VLOOKUP(CONCATENATE($A3883,"D"),'05 APU'!$T:$AB,9,),0)</f>
        <v>0</v>
      </c>
      <c r="P3883" s="90">
        <f t="shared" si="122"/>
        <v>0</v>
      </c>
      <c r="Q3883" s="90">
        <f>IFERROR(VLOOKUP(CONCATENATE($A3883,"C"),'05 APU'!$T:$AB,9,),0)</f>
        <v>0</v>
      </c>
      <c r="R3883" s="90">
        <f>IFERROR(VLOOKUP(CONCATENATE($A3883,"B"),'05 APU'!$T:$AB,9,),0)</f>
        <v>0</v>
      </c>
      <c r="S3883" s="90">
        <f>IFERROR(VLOOKUP(CONCATENATE($A3883,"A"),'05 APU'!$T:$AB,9,),0)</f>
        <v>0</v>
      </c>
    </row>
    <row r="3884" spans="1:19" x14ac:dyDescent="0.25">
      <c r="A3884" s="88">
        <v>3874</v>
      </c>
      <c r="B3884" s="347"/>
      <c r="C3884" s="348"/>
      <c r="D3884" s="89" t="str">
        <f>IFERROR(VLOOKUP(CONCATENATE($A3884,"T"),'05 APU'!$1:$1048576,3,),"")</f>
        <v/>
      </c>
      <c r="E3884" s="89" t="str">
        <f>IFERROR(VLOOKUP(CONCATENATE($A3884,"T2"),'05 APU'!$1:$1048576,3,),"")</f>
        <v/>
      </c>
      <c r="F3884" s="89" t="str">
        <f>IFERROR(VLOOKUP(CONCATENATE($A3884,"T3"),'05 APU'!$1:$1048576,3,),"")</f>
        <v/>
      </c>
      <c r="G3884" s="350"/>
      <c r="H3884" s="351"/>
      <c r="I3884" s="90">
        <f>IFERROR((VLOOKUP(CONCATENATE($A3884,"D"),'05 APU'!$1:$1048576,9,)),0)</f>
        <v>0</v>
      </c>
      <c r="J3884" s="90">
        <f t="shared" si="121"/>
        <v>0</v>
      </c>
      <c r="K3884" s="297" t="str">
        <f>IFERROR(VLOOKUP(CONCATENATE($A3884,"C"),'05 APU'!$1:$1048576,9,),"")</f>
        <v/>
      </c>
      <c r="L3884" s="297" t="str">
        <f>IFERROR(VLOOKUP(CONCATENATE($A3884,"B"),'05 APU'!$1:$1048576,9,),"")</f>
        <v/>
      </c>
      <c r="M3884" s="297" t="str">
        <f>IFERROR(VLOOKUP(CONCATENATE($A3884,"A"),'05 APU'!$1:$1048576,9,),"")</f>
        <v/>
      </c>
      <c r="N3884" s="86"/>
      <c r="O3884" s="90">
        <f>IFERROR(VLOOKUP(CONCATENATE($A3884,"D"),'05 APU'!$T:$AB,9,),0)</f>
        <v>0</v>
      </c>
      <c r="P3884" s="90">
        <f t="shared" si="122"/>
        <v>0</v>
      </c>
      <c r="Q3884" s="90">
        <f>IFERROR(VLOOKUP(CONCATENATE($A3884,"C"),'05 APU'!$T:$AB,9,),0)</f>
        <v>0</v>
      </c>
      <c r="R3884" s="90">
        <f>IFERROR(VLOOKUP(CONCATENATE($A3884,"B"),'05 APU'!$T:$AB,9,),0)</f>
        <v>0</v>
      </c>
      <c r="S3884" s="90">
        <f>IFERROR(VLOOKUP(CONCATENATE($A3884,"A"),'05 APU'!$T:$AB,9,),0)</f>
        <v>0</v>
      </c>
    </row>
    <row r="3885" spans="1:19" x14ac:dyDescent="0.25">
      <c r="A3885" s="88">
        <v>3875</v>
      </c>
      <c r="B3885" s="347"/>
      <c r="C3885" s="348"/>
      <c r="D3885" s="89" t="str">
        <f>IFERROR(VLOOKUP(CONCATENATE($A3885,"T"),'05 APU'!$1:$1048576,3,),"")</f>
        <v/>
      </c>
      <c r="E3885" s="89" t="str">
        <f>IFERROR(VLOOKUP(CONCATENATE($A3885,"T2"),'05 APU'!$1:$1048576,3,),"")</f>
        <v/>
      </c>
      <c r="F3885" s="89" t="str">
        <f>IFERROR(VLOOKUP(CONCATENATE($A3885,"T3"),'05 APU'!$1:$1048576,3,),"")</f>
        <v/>
      </c>
      <c r="G3885" s="350"/>
      <c r="H3885" s="351"/>
      <c r="I3885" s="90">
        <f>IFERROR((VLOOKUP(CONCATENATE($A3885,"D"),'05 APU'!$1:$1048576,9,)),0)</f>
        <v>0</v>
      </c>
      <c r="J3885" s="90">
        <f t="shared" si="121"/>
        <v>0</v>
      </c>
      <c r="K3885" s="297" t="str">
        <f>IFERROR(VLOOKUP(CONCATENATE($A3885,"C"),'05 APU'!$1:$1048576,9,),"")</f>
        <v/>
      </c>
      <c r="L3885" s="297" t="str">
        <f>IFERROR(VLOOKUP(CONCATENATE($A3885,"B"),'05 APU'!$1:$1048576,9,),"")</f>
        <v/>
      </c>
      <c r="M3885" s="297" t="str">
        <f>IFERROR(VLOOKUP(CONCATENATE($A3885,"A"),'05 APU'!$1:$1048576,9,),"")</f>
        <v/>
      </c>
      <c r="N3885" s="86"/>
      <c r="O3885" s="90">
        <f>IFERROR(VLOOKUP(CONCATENATE($A3885,"D"),'05 APU'!$T:$AB,9,),0)</f>
        <v>0</v>
      </c>
      <c r="P3885" s="90">
        <f t="shared" si="122"/>
        <v>0</v>
      </c>
      <c r="Q3885" s="90">
        <f>IFERROR(VLOOKUP(CONCATENATE($A3885,"C"),'05 APU'!$T:$AB,9,),0)</f>
        <v>0</v>
      </c>
      <c r="R3885" s="90">
        <f>IFERROR(VLOOKUP(CONCATENATE($A3885,"B"),'05 APU'!$T:$AB,9,),0)</f>
        <v>0</v>
      </c>
      <c r="S3885" s="90">
        <f>IFERROR(VLOOKUP(CONCATENATE($A3885,"A"),'05 APU'!$T:$AB,9,),0)</f>
        <v>0</v>
      </c>
    </row>
    <row r="3886" spans="1:19" x14ac:dyDescent="0.25">
      <c r="A3886" s="88">
        <v>3876</v>
      </c>
      <c r="B3886" s="347"/>
      <c r="C3886" s="348"/>
      <c r="D3886" s="89" t="str">
        <f>IFERROR(VLOOKUP(CONCATENATE($A3886,"T"),'05 APU'!$1:$1048576,3,),"")</f>
        <v/>
      </c>
      <c r="E3886" s="89" t="str">
        <f>IFERROR(VLOOKUP(CONCATENATE($A3886,"T2"),'05 APU'!$1:$1048576,3,),"")</f>
        <v/>
      </c>
      <c r="F3886" s="89" t="str">
        <f>IFERROR(VLOOKUP(CONCATENATE($A3886,"T3"),'05 APU'!$1:$1048576,3,),"")</f>
        <v/>
      </c>
      <c r="G3886" s="350"/>
      <c r="H3886" s="351"/>
      <c r="I3886" s="90">
        <f>IFERROR((VLOOKUP(CONCATENATE($A3886,"D"),'05 APU'!$1:$1048576,9,)),0)</f>
        <v>0</v>
      </c>
      <c r="J3886" s="90">
        <f t="shared" si="121"/>
        <v>0</v>
      </c>
      <c r="K3886" s="297" t="str">
        <f>IFERROR(VLOOKUP(CONCATENATE($A3886,"C"),'05 APU'!$1:$1048576,9,),"")</f>
        <v/>
      </c>
      <c r="L3886" s="297" t="str">
        <f>IFERROR(VLOOKUP(CONCATENATE($A3886,"B"),'05 APU'!$1:$1048576,9,),"")</f>
        <v/>
      </c>
      <c r="M3886" s="297" t="str">
        <f>IFERROR(VLOOKUP(CONCATENATE($A3886,"A"),'05 APU'!$1:$1048576,9,),"")</f>
        <v/>
      </c>
      <c r="N3886" s="86"/>
      <c r="O3886" s="90">
        <f>IFERROR(VLOOKUP(CONCATENATE($A3886,"D"),'05 APU'!$T:$AB,9,),0)</f>
        <v>0</v>
      </c>
      <c r="P3886" s="90">
        <f t="shared" si="122"/>
        <v>0</v>
      </c>
      <c r="Q3886" s="90">
        <f>IFERROR(VLOOKUP(CONCATENATE($A3886,"C"),'05 APU'!$T:$AB,9,),0)</f>
        <v>0</v>
      </c>
      <c r="R3886" s="90">
        <f>IFERROR(VLOOKUP(CONCATENATE($A3886,"B"),'05 APU'!$T:$AB,9,),0)</f>
        <v>0</v>
      </c>
      <c r="S3886" s="90">
        <f>IFERROR(VLOOKUP(CONCATENATE($A3886,"A"),'05 APU'!$T:$AB,9,),0)</f>
        <v>0</v>
      </c>
    </row>
    <row r="3887" spans="1:19" x14ac:dyDescent="0.25">
      <c r="A3887" s="88">
        <v>3877</v>
      </c>
      <c r="B3887" s="347"/>
      <c r="C3887" s="348"/>
      <c r="D3887" s="89" t="str">
        <f>IFERROR(VLOOKUP(CONCATENATE($A3887,"T"),'05 APU'!$1:$1048576,3,),"")</f>
        <v/>
      </c>
      <c r="E3887" s="89" t="str">
        <f>IFERROR(VLOOKUP(CONCATENATE($A3887,"T2"),'05 APU'!$1:$1048576,3,),"")</f>
        <v/>
      </c>
      <c r="F3887" s="89" t="str">
        <f>IFERROR(VLOOKUP(CONCATENATE($A3887,"T3"),'05 APU'!$1:$1048576,3,),"")</f>
        <v/>
      </c>
      <c r="G3887" s="350"/>
      <c r="H3887" s="351"/>
      <c r="I3887" s="90">
        <f>IFERROR((VLOOKUP(CONCATENATE($A3887,"D"),'05 APU'!$1:$1048576,9,)),0)</f>
        <v>0</v>
      </c>
      <c r="J3887" s="90">
        <f t="shared" si="121"/>
        <v>0</v>
      </c>
      <c r="K3887" s="297" t="str">
        <f>IFERROR(VLOOKUP(CONCATENATE($A3887,"C"),'05 APU'!$1:$1048576,9,),"")</f>
        <v/>
      </c>
      <c r="L3887" s="297" t="str">
        <f>IFERROR(VLOOKUP(CONCATENATE($A3887,"B"),'05 APU'!$1:$1048576,9,),"")</f>
        <v/>
      </c>
      <c r="M3887" s="297" t="str">
        <f>IFERROR(VLOOKUP(CONCATENATE($A3887,"A"),'05 APU'!$1:$1048576,9,),"")</f>
        <v/>
      </c>
      <c r="N3887" s="86"/>
      <c r="O3887" s="90">
        <f>IFERROR(VLOOKUP(CONCATENATE($A3887,"D"),'05 APU'!$T:$AB,9,),0)</f>
        <v>0</v>
      </c>
      <c r="P3887" s="90">
        <f t="shared" si="122"/>
        <v>0</v>
      </c>
      <c r="Q3887" s="90">
        <f>IFERROR(VLOOKUP(CONCATENATE($A3887,"C"),'05 APU'!$T:$AB,9,),0)</f>
        <v>0</v>
      </c>
      <c r="R3887" s="90">
        <f>IFERROR(VLOOKUP(CONCATENATE($A3887,"B"),'05 APU'!$T:$AB,9,),0)</f>
        <v>0</v>
      </c>
      <c r="S3887" s="90">
        <f>IFERROR(VLOOKUP(CONCATENATE($A3887,"A"),'05 APU'!$T:$AB,9,),0)</f>
        <v>0</v>
      </c>
    </row>
    <row r="3888" spans="1:19" x14ac:dyDescent="0.25">
      <c r="A3888" s="88">
        <v>3878</v>
      </c>
      <c r="B3888" s="347"/>
      <c r="C3888" s="348"/>
      <c r="D3888" s="89" t="str">
        <f>IFERROR(VLOOKUP(CONCATENATE($A3888,"T"),'05 APU'!$1:$1048576,3,),"")</f>
        <v/>
      </c>
      <c r="E3888" s="89" t="str">
        <f>IFERROR(VLOOKUP(CONCATENATE($A3888,"T2"),'05 APU'!$1:$1048576,3,),"")</f>
        <v/>
      </c>
      <c r="F3888" s="89" t="str">
        <f>IFERROR(VLOOKUP(CONCATENATE($A3888,"T3"),'05 APU'!$1:$1048576,3,),"")</f>
        <v/>
      </c>
      <c r="G3888" s="350"/>
      <c r="H3888" s="351"/>
      <c r="I3888" s="90">
        <f>IFERROR((VLOOKUP(CONCATENATE($A3888,"D"),'05 APU'!$1:$1048576,9,)),0)</f>
        <v>0</v>
      </c>
      <c r="J3888" s="90">
        <f t="shared" si="121"/>
        <v>0</v>
      </c>
      <c r="K3888" s="297" t="str">
        <f>IFERROR(VLOOKUP(CONCATENATE($A3888,"C"),'05 APU'!$1:$1048576,9,),"")</f>
        <v/>
      </c>
      <c r="L3888" s="297" t="str">
        <f>IFERROR(VLOOKUP(CONCATENATE($A3888,"B"),'05 APU'!$1:$1048576,9,),"")</f>
        <v/>
      </c>
      <c r="M3888" s="297" t="str">
        <f>IFERROR(VLOOKUP(CONCATENATE($A3888,"A"),'05 APU'!$1:$1048576,9,),"")</f>
        <v/>
      </c>
      <c r="N3888" s="86"/>
      <c r="O3888" s="90">
        <f>IFERROR(VLOOKUP(CONCATENATE($A3888,"D"),'05 APU'!$T:$AB,9,),0)</f>
        <v>0</v>
      </c>
      <c r="P3888" s="90">
        <f t="shared" si="122"/>
        <v>0</v>
      </c>
      <c r="Q3888" s="90">
        <f>IFERROR(VLOOKUP(CONCATENATE($A3888,"C"),'05 APU'!$T:$AB,9,),0)</f>
        <v>0</v>
      </c>
      <c r="R3888" s="90">
        <f>IFERROR(VLOOKUP(CONCATENATE($A3888,"B"),'05 APU'!$T:$AB,9,),0)</f>
        <v>0</v>
      </c>
      <c r="S3888" s="90">
        <f>IFERROR(VLOOKUP(CONCATENATE($A3888,"A"),'05 APU'!$T:$AB,9,),0)</f>
        <v>0</v>
      </c>
    </row>
    <row r="3889" spans="1:19" x14ac:dyDescent="0.25">
      <c r="A3889" s="88">
        <v>3879</v>
      </c>
      <c r="B3889" s="347"/>
      <c r="C3889" s="348"/>
      <c r="D3889" s="89" t="str">
        <f>IFERROR(VLOOKUP(CONCATENATE($A3889,"T"),'05 APU'!$1:$1048576,3,),"")</f>
        <v/>
      </c>
      <c r="E3889" s="89" t="str">
        <f>IFERROR(VLOOKUP(CONCATENATE($A3889,"T2"),'05 APU'!$1:$1048576,3,),"")</f>
        <v/>
      </c>
      <c r="F3889" s="89" t="str">
        <f>IFERROR(VLOOKUP(CONCATENATE($A3889,"T3"),'05 APU'!$1:$1048576,3,),"")</f>
        <v/>
      </c>
      <c r="G3889" s="350"/>
      <c r="H3889" s="351"/>
      <c r="I3889" s="90">
        <f>IFERROR((VLOOKUP(CONCATENATE($A3889,"D"),'05 APU'!$1:$1048576,9,)),0)</f>
        <v>0</v>
      </c>
      <c r="J3889" s="90">
        <f t="shared" si="121"/>
        <v>0</v>
      </c>
      <c r="K3889" s="297" t="str">
        <f>IFERROR(VLOOKUP(CONCATENATE($A3889,"C"),'05 APU'!$1:$1048576,9,),"")</f>
        <v/>
      </c>
      <c r="L3889" s="297" t="str">
        <f>IFERROR(VLOOKUP(CONCATENATE($A3889,"B"),'05 APU'!$1:$1048576,9,),"")</f>
        <v/>
      </c>
      <c r="M3889" s="297" t="str">
        <f>IFERROR(VLOOKUP(CONCATENATE($A3889,"A"),'05 APU'!$1:$1048576,9,),"")</f>
        <v/>
      </c>
      <c r="N3889" s="86"/>
      <c r="O3889" s="90">
        <f>IFERROR(VLOOKUP(CONCATENATE($A3889,"D"),'05 APU'!$T:$AB,9,),0)</f>
        <v>0</v>
      </c>
      <c r="P3889" s="90">
        <f t="shared" si="122"/>
        <v>0</v>
      </c>
      <c r="Q3889" s="90">
        <f>IFERROR(VLOOKUP(CONCATENATE($A3889,"C"),'05 APU'!$T:$AB,9,),0)</f>
        <v>0</v>
      </c>
      <c r="R3889" s="90">
        <f>IFERROR(VLOOKUP(CONCATENATE($A3889,"B"),'05 APU'!$T:$AB,9,),0)</f>
        <v>0</v>
      </c>
      <c r="S3889" s="90">
        <f>IFERROR(VLOOKUP(CONCATENATE($A3889,"A"),'05 APU'!$T:$AB,9,),0)</f>
        <v>0</v>
      </c>
    </row>
    <row r="3890" spans="1:19" x14ac:dyDescent="0.25">
      <c r="A3890" s="88">
        <v>3880</v>
      </c>
      <c r="B3890" s="347"/>
      <c r="C3890" s="348"/>
      <c r="D3890" s="89" t="str">
        <f>IFERROR(VLOOKUP(CONCATENATE($A3890,"T"),'05 APU'!$1:$1048576,3,),"")</f>
        <v/>
      </c>
      <c r="E3890" s="89" t="str">
        <f>IFERROR(VLOOKUP(CONCATENATE($A3890,"T2"),'05 APU'!$1:$1048576,3,),"")</f>
        <v/>
      </c>
      <c r="F3890" s="89" t="str">
        <f>IFERROR(VLOOKUP(CONCATENATE($A3890,"T3"),'05 APU'!$1:$1048576,3,),"")</f>
        <v/>
      </c>
      <c r="G3890" s="350"/>
      <c r="H3890" s="351"/>
      <c r="I3890" s="90">
        <f>IFERROR((VLOOKUP(CONCATENATE($A3890,"D"),'05 APU'!$1:$1048576,9,)),0)</f>
        <v>0</v>
      </c>
      <c r="J3890" s="90">
        <f t="shared" si="121"/>
        <v>0</v>
      </c>
      <c r="K3890" s="297" t="str">
        <f>IFERROR(VLOOKUP(CONCATENATE($A3890,"C"),'05 APU'!$1:$1048576,9,),"")</f>
        <v/>
      </c>
      <c r="L3890" s="297" t="str">
        <f>IFERROR(VLOOKUP(CONCATENATE($A3890,"B"),'05 APU'!$1:$1048576,9,),"")</f>
        <v/>
      </c>
      <c r="M3890" s="297" t="str">
        <f>IFERROR(VLOOKUP(CONCATENATE($A3890,"A"),'05 APU'!$1:$1048576,9,),"")</f>
        <v/>
      </c>
      <c r="N3890" s="86"/>
      <c r="O3890" s="90">
        <f>IFERROR(VLOOKUP(CONCATENATE($A3890,"D"),'05 APU'!$T:$AB,9,),0)</f>
        <v>0</v>
      </c>
      <c r="P3890" s="90">
        <f t="shared" si="122"/>
        <v>0</v>
      </c>
      <c r="Q3890" s="90">
        <f>IFERROR(VLOOKUP(CONCATENATE($A3890,"C"),'05 APU'!$T:$AB,9,),0)</f>
        <v>0</v>
      </c>
      <c r="R3890" s="90">
        <f>IFERROR(VLOOKUP(CONCATENATE($A3890,"B"),'05 APU'!$T:$AB,9,),0)</f>
        <v>0</v>
      </c>
      <c r="S3890" s="90">
        <f>IFERROR(VLOOKUP(CONCATENATE($A3890,"A"),'05 APU'!$T:$AB,9,),0)</f>
        <v>0</v>
      </c>
    </row>
    <row r="3891" spans="1:19" x14ac:dyDescent="0.25">
      <c r="A3891" s="88">
        <v>3881</v>
      </c>
      <c r="B3891" s="347"/>
      <c r="C3891" s="348"/>
      <c r="D3891" s="89" t="str">
        <f>IFERROR(VLOOKUP(CONCATENATE($A3891,"T"),'05 APU'!$1:$1048576,3,),"")</f>
        <v/>
      </c>
      <c r="E3891" s="89" t="str">
        <f>IFERROR(VLOOKUP(CONCATENATE($A3891,"T2"),'05 APU'!$1:$1048576,3,),"")</f>
        <v/>
      </c>
      <c r="F3891" s="89" t="str">
        <f>IFERROR(VLOOKUP(CONCATENATE($A3891,"T3"),'05 APU'!$1:$1048576,3,),"")</f>
        <v/>
      </c>
      <c r="G3891" s="350"/>
      <c r="H3891" s="351"/>
      <c r="I3891" s="90">
        <f>IFERROR((VLOOKUP(CONCATENATE($A3891,"D"),'05 APU'!$1:$1048576,9,)),0)</f>
        <v>0</v>
      </c>
      <c r="J3891" s="90">
        <f t="shared" ref="J3891:J3954" si="123">IFERROR(I3891*H3891,0)</f>
        <v>0</v>
      </c>
      <c r="K3891" s="297" t="str">
        <f>IFERROR(VLOOKUP(CONCATENATE($A3891,"C"),'05 APU'!$1:$1048576,9,),"")</f>
        <v/>
      </c>
      <c r="L3891" s="297" t="str">
        <f>IFERROR(VLOOKUP(CONCATENATE($A3891,"B"),'05 APU'!$1:$1048576,9,),"")</f>
        <v/>
      </c>
      <c r="M3891" s="297" t="str">
        <f>IFERROR(VLOOKUP(CONCATENATE($A3891,"A"),'05 APU'!$1:$1048576,9,),"")</f>
        <v/>
      </c>
      <c r="N3891" s="86"/>
      <c r="O3891" s="90">
        <f>IFERROR(VLOOKUP(CONCATENATE($A3891,"D"),'05 APU'!$T:$AB,9,),0)</f>
        <v>0</v>
      </c>
      <c r="P3891" s="90">
        <f t="shared" si="122"/>
        <v>0</v>
      </c>
      <c r="Q3891" s="90">
        <f>IFERROR(VLOOKUP(CONCATENATE($A3891,"C"),'05 APU'!$T:$AB,9,),0)</f>
        <v>0</v>
      </c>
      <c r="R3891" s="90">
        <f>IFERROR(VLOOKUP(CONCATENATE($A3891,"B"),'05 APU'!$T:$AB,9,),0)</f>
        <v>0</v>
      </c>
      <c r="S3891" s="90">
        <f>IFERROR(VLOOKUP(CONCATENATE($A3891,"A"),'05 APU'!$T:$AB,9,),0)</f>
        <v>0</v>
      </c>
    </row>
    <row r="3892" spans="1:19" x14ac:dyDescent="0.25">
      <c r="A3892" s="88">
        <v>3882</v>
      </c>
      <c r="B3892" s="347"/>
      <c r="C3892" s="348"/>
      <c r="D3892" s="89" t="str">
        <f>IFERROR(VLOOKUP(CONCATENATE($A3892,"T"),'05 APU'!$1:$1048576,3,),"")</f>
        <v/>
      </c>
      <c r="E3892" s="89" t="str">
        <f>IFERROR(VLOOKUP(CONCATENATE($A3892,"T2"),'05 APU'!$1:$1048576,3,),"")</f>
        <v/>
      </c>
      <c r="F3892" s="89" t="str">
        <f>IFERROR(VLOOKUP(CONCATENATE($A3892,"T3"),'05 APU'!$1:$1048576,3,),"")</f>
        <v/>
      </c>
      <c r="G3892" s="350"/>
      <c r="H3892" s="351"/>
      <c r="I3892" s="90">
        <f>IFERROR((VLOOKUP(CONCATENATE($A3892,"D"),'05 APU'!$1:$1048576,9,)),0)</f>
        <v>0</v>
      </c>
      <c r="J3892" s="90">
        <f t="shared" si="123"/>
        <v>0</v>
      </c>
      <c r="K3892" s="297" t="str">
        <f>IFERROR(VLOOKUP(CONCATENATE($A3892,"C"),'05 APU'!$1:$1048576,9,),"")</f>
        <v/>
      </c>
      <c r="L3892" s="297" t="str">
        <f>IFERROR(VLOOKUP(CONCATENATE($A3892,"B"),'05 APU'!$1:$1048576,9,),"")</f>
        <v/>
      </c>
      <c r="M3892" s="297" t="str">
        <f>IFERROR(VLOOKUP(CONCATENATE($A3892,"A"),'05 APU'!$1:$1048576,9,),"")</f>
        <v/>
      </c>
      <c r="N3892" s="86"/>
      <c r="O3892" s="90">
        <f>IFERROR(VLOOKUP(CONCATENATE($A3892,"D"),'05 APU'!$T:$AB,9,),0)</f>
        <v>0</v>
      </c>
      <c r="P3892" s="90">
        <f t="shared" si="122"/>
        <v>0</v>
      </c>
      <c r="Q3892" s="90">
        <f>IFERROR(VLOOKUP(CONCATENATE($A3892,"C"),'05 APU'!$T:$AB,9,),0)</f>
        <v>0</v>
      </c>
      <c r="R3892" s="90">
        <f>IFERROR(VLOOKUP(CONCATENATE($A3892,"B"),'05 APU'!$T:$AB,9,),0)</f>
        <v>0</v>
      </c>
      <c r="S3892" s="90">
        <f>IFERROR(VLOOKUP(CONCATENATE($A3892,"A"),'05 APU'!$T:$AB,9,),0)</f>
        <v>0</v>
      </c>
    </row>
    <row r="3893" spans="1:19" x14ac:dyDescent="0.25">
      <c r="A3893" s="88">
        <v>3883</v>
      </c>
      <c r="B3893" s="347"/>
      <c r="C3893" s="348"/>
      <c r="D3893" s="89" t="str">
        <f>IFERROR(VLOOKUP(CONCATENATE($A3893,"T"),'05 APU'!$1:$1048576,3,),"")</f>
        <v/>
      </c>
      <c r="E3893" s="89" t="str">
        <f>IFERROR(VLOOKUP(CONCATENATE($A3893,"T2"),'05 APU'!$1:$1048576,3,),"")</f>
        <v/>
      </c>
      <c r="F3893" s="89" t="str">
        <f>IFERROR(VLOOKUP(CONCATENATE($A3893,"T3"),'05 APU'!$1:$1048576,3,),"")</f>
        <v/>
      </c>
      <c r="G3893" s="350"/>
      <c r="H3893" s="351"/>
      <c r="I3893" s="90">
        <f>IFERROR((VLOOKUP(CONCATENATE($A3893,"D"),'05 APU'!$1:$1048576,9,)),0)</f>
        <v>0</v>
      </c>
      <c r="J3893" s="90">
        <f t="shared" si="123"/>
        <v>0</v>
      </c>
      <c r="K3893" s="297" t="str">
        <f>IFERROR(VLOOKUP(CONCATENATE($A3893,"C"),'05 APU'!$1:$1048576,9,),"")</f>
        <v/>
      </c>
      <c r="L3893" s="297" t="str">
        <f>IFERROR(VLOOKUP(CONCATENATE($A3893,"B"),'05 APU'!$1:$1048576,9,),"")</f>
        <v/>
      </c>
      <c r="M3893" s="297" t="str">
        <f>IFERROR(VLOOKUP(CONCATENATE($A3893,"A"),'05 APU'!$1:$1048576,9,),"")</f>
        <v/>
      </c>
      <c r="N3893" s="86"/>
      <c r="O3893" s="90">
        <f>IFERROR(VLOOKUP(CONCATENATE($A3893,"D"),'05 APU'!$T:$AB,9,),0)</f>
        <v>0</v>
      </c>
      <c r="P3893" s="90">
        <f t="shared" si="122"/>
        <v>0</v>
      </c>
      <c r="Q3893" s="90">
        <f>IFERROR(VLOOKUP(CONCATENATE($A3893,"C"),'05 APU'!$T:$AB,9,),0)</f>
        <v>0</v>
      </c>
      <c r="R3893" s="90">
        <f>IFERROR(VLOOKUP(CONCATENATE($A3893,"B"),'05 APU'!$T:$AB,9,),0)</f>
        <v>0</v>
      </c>
      <c r="S3893" s="90">
        <f>IFERROR(VLOOKUP(CONCATENATE($A3893,"A"),'05 APU'!$T:$AB,9,),0)</f>
        <v>0</v>
      </c>
    </row>
    <row r="3894" spans="1:19" x14ac:dyDescent="0.25">
      <c r="A3894" s="88">
        <v>3884</v>
      </c>
      <c r="B3894" s="347"/>
      <c r="C3894" s="348"/>
      <c r="D3894" s="89" t="str">
        <f>IFERROR(VLOOKUP(CONCATENATE($A3894,"T"),'05 APU'!$1:$1048576,3,),"")</f>
        <v/>
      </c>
      <c r="E3894" s="89" t="str">
        <f>IFERROR(VLOOKUP(CONCATENATE($A3894,"T2"),'05 APU'!$1:$1048576,3,),"")</f>
        <v/>
      </c>
      <c r="F3894" s="89" t="str">
        <f>IFERROR(VLOOKUP(CONCATENATE($A3894,"T3"),'05 APU'!$1:$1048576,3,),"")</f>
        <v/>
      </c>
      <c r="G3894" s="350"/>
      <c r="H3894" s="351"/>
      <c r="I3894" s="90">
        <f>IFERROR((VLOOKUP(CONCATENATE($A3894,"D"),'05 APU'!$1:$1048576,9,)),0)</f>
        <v>0</v>
      </c>
      <c r="J3894" s="90">
        <f t="shared" si="123"/>
        <v>0</v>
      </c>
      <c r="K3894" s="297" t="str">
        <f>IFERROR(VLOOKUP(CONCATENATE($A3894,"C"),'05 APU'!$1:$1048576,9,),"")</f>
        <v/>
      </c>
      <c r="L3894" s="297" t="str">
        <f>IFERROR(VLOOKUP(CONCATENATE($A3894,"B"),'05 APU'!$1:$1048576,9,),"")</f>
        <v/>
      </c>
      <c r="M3894" s="297" t="str">
        <f>IFERROR(VLOOKUP(CONCATENATE($A3894,"A"),'05 APU'!$1:$1048576,9,),"")</f>
        <v/>
      </c>
      <c r="N3894" s="86"/>
      <c r="O3894" s="90">
        <f>IFERROR(VLOOKUP(CONCATENATE($A3894,"D"),'05 APU'!$T:$AB,9,),0)</f>
        <v>0</v>
      </c>
      <c r="P3894" s="90">
        <f t="shared" si="122"/>
        <v>0</v>
      </c>
      <c r="Q3894" s="90">
        <f>IFERROR(VLOOKUP(CONCATENATE($A3894,"C"),'05 APU'!$T:$AB,9,),0)</f>
        <v>0</v>
      </c>
      <c r="R3894" s="90">
        <f>IFERROR(VLOOKUP(CONCATENATE($A3894,"B"),'05 APU'!$T:$AB,9,),0)</f>
        <v>0</v>
      </c>
      <c r="S3894" s="90">
        <f>IFERROR(VLOOKUP(CONCATENATE($A3894,"A"),'05 APU'!$T:$AB,9,),0)</f>
        <v>0</v>
      </c>
    </row>
    <row r="3895" spans="1:19" x14ac:dyDescent="0.25">
      <c r="A3895" s="88">
        <v>3885</v>
      </c>
      <c r="B3895" s="347"/>
      <c r="C3895" s="348"/>
      <c r="D3895" s="89" t="str">
        <f>IFERROR(VLOOKUP(CONCATENATE($A3895,"T"),'05 APU'!$1:$1048576,3,),"")</f>
        <v/>
      </c>
      <c r="E3895" s="89" t="str">
        <f>IFERROR(VLOOKUP(CONCATENATE($A3895,"T2"),'05 APU'!$1:$1048576,3,),"")</f>
        <v/>
      </c>
      <c r="F3895" s="89" t="str">
        <f>IFERROR(VLOOKUP(CONCATENATE($A3895,"T3"),'05 APU'!$1:$1048576,3,),"")</f>
        <v/>
      </c>
      <c r="G3895" s="350"/>
      <c r="H3895" s="351"/>
      <c r="I3895" s="90">
        <f>IFERROR((VLOOKUP(CONCATENATE($A3895,"D"),'05 APU'!$1:$1048576,9,)),0)</f>
        <v>0</v>
      </c>
      <c r="J3895" s="90">
        <f t="shared" si="123"/>
        <v>0</v>
      </c>
      <c r="K3895" s="297" t="str">
        <f>IFERROR(VLOOKUP(CONCATENATE($A3895,"C"),'05 APU'!$1:$1048576,9,),"")</f>
        <v/>
      </c>
      <c r="L3895" s="297" t="str">
        <f>IFERROR(VLOOKUP(CONCATENATE($A3895,"B"),'05 APU'!$1:$1048576,9,),"")</f>
        <v/>
      </c>
      <c r="M3895" s="297" t="str">
        <f>IFERROR(VLOOKUP(CONCATENATE($A3895,"A"),'05 APU'!$1:$1048576,9,),"")</f>
        <v/>
      </c>
      <c r="N3895" s="86"/>
      <c r="O3895" s="90">
        <f>IFERROR(VLOOKUP(CONCATENATE($A3895,"D"),'05 APU'!$T:$AB,9,),0)</f>
        <v>0</v>
      </c>
      <c r="P3895" s="90">
        <f t="shared" si="122"/>
        <v>0</v>
      </c>
      <c r="Q3895" s="90">
        <f>IFERROR(VLOOKUP(CONCATENATE($A3895,"C"),'05 APU'!$T:$AB,9,),0)</f>
        <v>0</v>
      </c>
      <c r="R3895" s="90">
        <f>IFERROR(VLOOKUP(CONCATENATE($A3895,"B"),'05 APU'!$T:$AB,9,),0)</f>
        <v>0</v>
      </c>
      <c r="S3895" s="90">
        <f>IFERROR(VLOOKUP(CONCATENATE($A3895,"A"),'05 APU'!$T:$AB,9,),0)</f>
        <v>0</v>
      </c>
    </row>
    <row r="3896" spans="1:19" x14ac:dyDescent="0.25">
      <c r="A3896" s="88">
        <v>3886</v>
      </c>
      <c r="B3896" s="347"/>
      <c r="C3896" s="348"/>
      <c r="D3896" s="89" t="str">
        <f>IFERROR(VLOOKUP(CONCATENATE($A3896,"T"),'05 APU'!$1:$1048576,3,),"")</f>
        <v/>
      </c>
      <c r="E3896" s="89" t="str">
        <f>IFERROR(VLOOKUP(CONCATENATE($A3896,"T2"),'05 APU'!$1:$1048576,3,),"")</f>
        <v/>
      </c>
      <c r="F3896" s="89" t="str">
        <f>IFERROR(VLOOKUP(CONCATENATE($A3896,"T3"),'05 APU'!$1:$1048576,3,),"")</f>
        <v/>
      </c>
      <c r="G3896" s="350"/>
      <c r="H3896" s="351"/>
      <c r="I3896" s="90">
        <f>IFERROR((VLOOKUP(CONCATENATE($A3896,"D"),'05 APU'!$1:$1048576,9,)),0)</f>
        <v>0</v>
      </c>
      <c r="J3896" s="90">
        <f t="shared" si="123"/>
        <v>0</v>
      </c>
      <c r="K3896" s="297" t="str">
        <f>IFERROR(VLOOKUP(CONCATENATE($A3896,"C"),'05 APU'!$1:$1048576,9,),"")</f>
        <v/>
      </c>
      <c r="L3896" s="297" t="str">
        <f>IFERROR(VLOOKUP(CONCATENATE($A3896,"B"),'05 APU'!$1:$1048576,9,),"")</f>
        <v/>
      </c>
      <c r="M3896" s="297" t="str">
        <f>IFERROR(VLOOKUP(CONCATENATE($A3896,"A"),'05 APU'!$1:$1048576,9,),"")</f>
        <v/>
      </c>
      <c r="N3896" s="86"/>
      <c r="O3896" s="90">
        <f>IFERROR(VLOOKUP(CONCATENATE($A3896,"D"),'05 APU'!$T:$AB,9,),0)</f>
        <v>0</v>
      </c>
      <c r="P3896" s="90">
        <f t="shared" si="122"/>
        <v>0</v>
      </c>
      <c r="Q3896" s="90">
        <f>IFERROR(VLOOKUP(CONCATENATE($A3896,"C"),'05 APU'!$T:$AB,9,),0)</f>
        <v>0</v>
      </c>
      <c r="R3896" s="90">
        <f>IFERROR(VLOOKUP(CONCATENATE($A3896,"B"),'05 APU'!$T:$AB,9,),0)</f>
        <v>0</v>
      </c>
      <c r="S3896" s="90">
        <f>IFERROR(VLOOKUP(CONCATENATE($A3896,"A"),'05 APU'!$T:$AB,9,),0)</f>
        <v>0</v>
      </c>
    </row>
    <row r="3897" spans="1:19" x14ac:dyDescent="0.25">
      <c r="A3897" s="88">
        <v>3887</v>
      </c>
      <c r="B3897" s="347"/>
      <c r="C3897" s="348"/>
      <c r="D3897" s="89" t="str">
        <f>IFERROR(VLOOKUP(CONCATENATE($A3897,"T"),'05 APU'!$1:$1048576,3,),"")</f>
        <v/>
      </c>
      <c r="E3897" s="89" t="str">
        <f>IFERROR(VLOOKUP(CONCATENATE($A3897,"T2"),'05 APU'!$1:$1048576,3,),"")</f>
        <v/>
      </c>
      <c r="F3897" s="89" t="str">
        <f>IFERROR(VLOOKUP(CONCATENATE($A3897,"T3"),'05 APU'!$1:$1048576,3,),"")</f>
        <v/>
      </c>
      <c r="G3897" s="350"/>
      <c r="H3897" s="351"/>
      <c r="I3897" s="90">
        <f>IFERROR((VLOOKUP(CONCATENATE($A3897,"D"),'05 APU'!$1:$1048576,9,)),0)</f>
        <v>0</v>
      </c>
      <c r="J3897" s="90">
        <f t="shared" si="123"/>
        <v>0</v>
      </c>
      <c r="K3897" s="297" t="str">
        <f>IFERROR(VLOOKUP(CONCATENATE($A3897,"C"),'05 APU'!$1:$1048576,9,),"")</f>
        <v/>
      </c>
      <c r="L3897" s="297" t="str">
        <f>IFERROR(VLOOKUP(CONCATENATE($A3897,"B"),'05 APU'!$1:$1048576,9,),"")</f>
        <v/>
      </c>
      <c r="M3897" s="297" t="str">
        <f>IFERROR(VLOOKUP(CONCATENATE($A3897,"A"),'05 APU'!$1:$1048576,9,),"")</f>
        <v/>
      </c>
      <c r="N3897" s="86"/>
      <c r="O3897" s="90">
        <f>IFERROR(VLOOKUP(CONCATENATE($A3897,"D"),'05 APU'!$T:$AB,9,),0)</f>
        <v>0</v>
      </c>
      <c r="P3897" s="90">
        <f t="shared" si="122"/>
        <v>0</v>
      </c>
      <c r="Q3897" s="90">
        <f>IFERROR(VLOOKUP(CONCATENATE($A3897,"C"),'05 APU'!$T:$AB,9,),0)</f>
        <v>0</v>
      </c>
      <c r="R3897" s="90">
        <f>IFERROR(VLOOKUP(CONCATENATE($A3897,"B"),'05 APU'!$T:$AB,9,),0)</f>
        <v>0</v>
      </c>
      <c r="S3897" s="90">
        <f>IFERROR(VLOOKUP(CONCATENATE($A3897,"A"),'05 APU'!$T:$AB,9,),0)</f>
        <v>0</v>
      </c>
    </row>
    <row r="3898" spans="1:19" x14ac:dyDescent="0.25">
      <c r="A3898" s="88">
        <v>3888</v>
      </c>
      <c r="B3898" s="347"/>
      <c r="C3898" s="348"/>
      <c r="D3898" s="89" t="str">
        <f>IFERROR(VLOOKUP(CONCATENATE($A3898,"T"),'05 APU'!$1:$1048576,3,),"")</f>
        <v/>
      </c>
      <c r="E3898" s="89" t="str">
        <f>IFERROR(VLOOKUP(CONCATENATE($A3898,"T2"),'05 APU'!$1:$1048576,3,),"")</f>
        <v/>
      </c>
      <c r="F3898" s="89" t="str">
        <f>IFERROR(VLOOKUP(CONCATENATE($A3898,"T3"),'05 APU'!$1:$1048576,3,),"")</f>
        <v/>
      </c>
      <c r="G3898" s="350"/>
      <c r="H3898" s="351"/>
      <c r="I3898" s="90">
        <f>IFERROR((VLOOKUP(CONCATENATE($A3898,"D"),'05 APU'!$1:$1048576,9,)),0)</f>
        <v>0</v>
      </c>
      <c r="J3898" s="90">
        <f t="shared" si="123"/>
        <v>0</v>
      </c>
      <c r="K3898" s="297" t="str">
        <f>IFERROR(VLOOKUP(CONCATENATE($A3898,"C"),'05 APU'!$1:$1048576,9,),"")</f>
        <v/>
      </c>
      <c r="L3898" s="297" t="str">
        <f>IFERROR(VLOOKUP(CONCATENATE($A3898,"B"),'05 APU'!$1:$1048576,9,),"")</f>
        <v/>
      </c>
      <c r="M3898" s="297" t="str">
        <f>IFERROR(VLOOKUP(CONCATENATE($A3898,"A"),'05 APU'!$1:$1048576,9,),"")</f>
        <v/>
      </c>
      <c r="N3898" s="86"/>
      <c r="O3898" s="90">
        <f>IFERROR(VLOOKUP(CONCATENATE($A3898,"D"),'05 APU'!$T:$AB,9,),0)</f>
        <v>0</v>
      </c>
      <c r="P3898" s="90">
        <f t="shared" si="122"/>
        <v>0</v>
      </c>
      <c r="Q3898" s="90">
        <f>IFERROR(VLOOKUP(CONCATENATE($A3898,"C"),'05 APU'!$T:$AB,9,),0)</f>
        <v>0</v>
      </c>
      <c r="R3898" s="90">
        <f>IFERROR(VLOOKUP(CONCATENATE($A3898,"B"),'05 APU'!$T:$AB,9,),0)</f>
        <v>0</v>
      </c>
      <c r="S3898" s="90">
        <f>IFERROR(VLOOKUP(CONCATENATE($A3898,"A"),'05 APU'!$T:$AB,9,),0)</f>
        <v>0</v>
      </c>
    </row>
    <row r="3899" spans="1:19" x14ac:dyDescent="0.25">
      <c r="A3899" s="88">
        <v>3889</v>
      </c>
      <c r="B3899" s="347"/>
      <c r="C3899" s="348"/>
      <c r="D3899" s="89" t="str">
        <f>IFERROR(VLOOKUP(CONCATENATE($A3899,"T"),'05 APU'!$1:$1048576,3,),"")</f>
        <v/>
      </c>
      <c r="E3899" s="89" t="str">
        <f>IFERROR(VLOOKUP(CONCATENATE($A3899,"T2"),'05 APU'!$1:$1048576,3,),"")</f>
        <v/>
      </c>
      <c r="F3899" s="89" t="str">
        <f>IFERROR(VLOOKUP(CONCATENATE($A3899,"T3"),'05 APU'!$1:$1048576,3,),"")</f>
        <v/>
      </c>
      <c r="G3899" s="350"/>
      <c r="H3899" s="351"/>
      <c r="I3899" s="90">
        <f>IFERROR((VLOOKUP(CONCATENATE($A3899,"D"),'05 APU'!$1:$1048576,9,)),0)</f>
        <v>0</v>
      </c>
      <c r="J3899" s="90">
        <f t="shared" si="123"/>
        <v>0</v>
      </c>
      <c r="K3899" s="297" t="str">
        <f>IFERROR(VLOOKUP(CONCATENATE($A3899,"C"),'05 APU'!$1:$1048576,9,),"")</f>
        <v/>
      </c>
      <c r="L3899" s="297" t="str">
        <f>IFERROR(VLOOKUP(CONCATENATE($A3899,"B"),'05 APU'!$1:$1048576,9,),"")</f>
        <v/>
      </c>
      <c r="M3899" s="297" t="str">
        <f>IFERROR(VLOOKUP(CONCATENATE($A3899,"A"),'05 APU'!$1:$1048576,9,),"")</f>
        <v/>
      </c>
      <c r="N3899" s="86"/>
      <c r="O3899" s="90">
        <f>IFERROR(VLOOKUP(CONCATENATE($A3899,"D"),'05 APU'!$T:$AB,9,),0)</f>
        <v>0</v>
      </c>
      <c r="P3899" s="90">
        <f t="shared" si="122"/>
        <v>0</v>
      </c>
      <c r="Q3899" s="90">
        <f>IFERROR(VLOOKUP(CONCATENATE($A3899,"C"),'05 APU'!$T:$AB,9,),0)</f>
        <v>0</v>
      </c>
      <c r="R3899" s="90">
        <f>IFERROR(VLOOKUP(CONCATENATE($A3899,"B"),'05 APU'!$T:$AB,9,),0)</f>
        <v>0</v>
      </c>
      <c r="S3899" s="90">
        <f>IFERROR(VLOOKUP(CONCATENATE($A3899,"A"),'05 APU'!$T:$AB,9,),0)</f>
        <v>0</v>
      </c>
    </row>
    <row r="3900" spans="1:19" x14ac:dyDescent="0.25">
      <c r="A3900" s="88">
        <v>3890</v>
      </c>
      <c r="B3900" s="347"/>
      <c r="C3900" s="348"/>
      <c r="D3900" s="89" t="str">
        <f>IFERROR(VLOOKUP(CONCATENATE($A3900,"T"),'05 APU'!$1:$1048576,3,),"")</f>
        <v/>
      </c>
      <c r="E3900" s="89" t="str">
        <f>IFERROR(VLOOKUP(CONCATENATE($A3900,"T2"),'05 APU'!$1:$1048576,3,),"")</f>
        <v/>
      </c>
      <c r="F3900" s="89" t="str">
        <f>IFERROR(VLOOKUP(CONCATENATE($A3900,"T3"),'05 APU'!$1:$1048576,3,),"")</f>
        <v/>
      </c>
      <c r="G3900" s="350"/>
      <c r="H3900" s="351"/>
      <c r="I3900" s="90">
        <f>IFERROR((VLOOKUP(CONCATENATE($A3900,"D"),'05 APU'!$1:$1048576,9,)),0)</f>
        <v>0</v>
      </c>
      <c r="J3900" s="90">
        <f t="shared" si="123"/>
        <v>0</v>
      </c>
      <c r="K3900" s="297" t="str">
        <f>IFERROR(VLOOKUP(CONCATENATE($A3900,"C"),'05 APU'!$1:$1048576,9,),"")</f>
        <v/>
      </c>
      <c r="L3900" s="297" t="str">
        <f>IFERROR(VLOOKUP(CONCATENATE($A3900,"B"),'05 APU'!$1:$1048576,9,),"")</f>
        <v/>
      </c>
      <c r="M3900" s="297" t="str">
        <f>IFERROR(VLOOKUP(CONCATENATE($A3900,"A"),'05 APU'!$1:$1048576,9,),"")</f>
        <v/>
      </c>
      <c r="N3900" s="86"/>
      <c r="O3900" s="90">
        <f>IFERROR(VLOOKUP(CONCATENATE($A3900,"D"),'05 APU'!$T:$AB,9,),0)</f>
        <v>0</v>
      </c>
      <c r="P3900" s="90">
        <f t="shared" si="122"/>
        <v>0</v>
      </c>
      <c r="Q3900" s="90">
        <f>IFERROR(VLOOKUP(CONCATENATE($A3900,"C"),'05 APU'!$T:$AB,9,),0)</f>
        <v>0</v>
      </c>
      <c r="R3900" s="90">
        <f>IFERROR(VLOOKUP(CONCATENATE($A3900,"B"),'05 APU'!$T:$AB,9,),0)</f>
        <v>0</v>
      </c>
      <c r="S3900" s="90">
        <f>IFERROR(VLOOKUP(CONCATENATE($A3900,"A"),'05 APU'!$T:$AB,9,),0)</f>
        <v>0</v>
      </c>
    </row>
    <row r="3901" spans="1:19" x14ac:dyDescent="0.25">
      <c r="A3901" s="88">
        <v>3891</v>
      </c>
      <c r="B3901" s="347"/>
      <c r="C3901" s="348"/>
      <c r="D3901" s="89" t="str">
        <f>IFERROR(VLOOKUP(CONCATENATE($A3901,"T"),'05 APU'!$1:$1048576,3,),"")</f>
        <v/>
      </c>
      <c r="E3901" s="89" t="str">
        <f>IFERROR(VLOOKUP(CONCATENATE($A3901,"T2"),'05 APU'!$1:$1048576,3,),"")</f>
        <v/>
      </c>
      <c r="F3901" s="89" t="str">
        <f>IFERROR(VLOOKUP(CONCATENATE($A3901,"T3"),'05 APU'!$1:$1048576,3,),"")</f>
        <v/>
      </c>
      <c r="G3901" s="350"/>
      <c r="H3901" s="351"/>
      <c r="I3901" s="90">
        <f>IFERROR((VLOOKUP(CONCATENATE($A3901,"D"),'05 APU'!$1:$1048576,9,)),0)</f>
        <v>0</v>
      </c>
      <c r="J3901" s="90">
        <f t="shared" si="123"/>
        <v>0</v>
      </c>
      <c r="K3901" s="297" t="str">
        <f>IFERROR(VLOOKUP(CONCATENATE($A3901,"C"),'05 APU'!$1:$1048576,9,),"")</f>
        <v/>
      </c>
      <c r="L3901" s="297" t="str">
        <f>IFERROR(VLOOKUP(CONCATENATE($A3901,"B"),'05 APU'!$1:$1048576,9,),"")</f>
        <v/>
      </c>
      <c r="M3901" s="297" t="str">
        <f>IFERROR(VLOOKUP(CONCATENATE($A3901,"A"),'05 APU'!$1:$1048576,9,),"")</f>
        <v/>
      </c>
      <c r="N3901" s="86"/>
      <c r="O3901" s="90">
        <f>IFERROR(VLOOKUP(CONCATENATE($A3901,"D"),'05 APU'!$T:$AB,9,),0)</f>
        <v>0</v>
      </c>
      <c r="P3901" s="90">
        <f t="shared" si="122"/>
        <v>0</v>
      </c>
      <c r="Q3901" s="90">
        <f>IFERROR(VLOOKUP(CONCATENATE($A3901,"C"),'05 APU'!$T:$AB,9,),0)</f>
        <v>0</v>
      </c>
      <c r="R3901" s="90">
        <f>IFERROR(VLOOKUP(CONCATENATE($A3901,"B"),'05 APU'!$T:$AB,9,),0)</f>
        <v>0</v>
      </c>
      <c r="S3901" s="90">
        <f>IFERROR(VLOOKUP(CONCATENATE($A3901,"A"),'05 APU'!$T:$AB,9,),0)</f>
        <v>0</v>
      </c>
    </row>
    <row r="3902" spans="1:19" x14ac:dyDescent="0.25">
      <c r="A3902" s="88">
        <v>3892</v>
      </c>
      <c r="B3902" s="347"/>
      <c r="C3902" s="348"/>
      <c r="D3902" s="89" t="str">
        <f>IFERROR(VLOOKUP(CONCATENATE($A3902,"T"),'05 APU'!$1:$1048576,3,),"")</f>
        <v/>
      </c>
      <c r="E3902" s="89" t="str">
        <f>IFERROR(VLOOKUP(CONCATENATE($A3902,"T2"),'05 APU'!$1:$1048576,3,),"")</f>
        <v/>
      </c>
      <c r="F3902" s="89" t="str">
        <f>IFERROR(VLOOKUP(CONCATENATE($A3902,"T3"),'05 APU'!$1:$1048576,3,),"")</f>
        <v/>
      </c>
      <c r="G3902" s="350"/>
      <c r="H3902" s="351"/>
      <c r="I3902" s="90">
        <f>IFERROR((VLOOKUP(CONCATENATE($A3902,"D"),'05 APU'!$1:$1048576,9,)),0)</f>
        <v>0</v>
      </c>
      <c r="J3902" s="90">
        <f t="shared" si="123"/>
        <v>0</v>
      </c>
      <c r="K3902" s="297" t="str">
        <f>IFERROR(VLOOKUP(CONCATENATE($A3902,"C"),'05 APU'!$1:$1048576,9,),"")</f>
        <v/>
      </c>
      <c r="L3902" s="297" t="str">
        <f>IFERROR(VLOOKUP(CONCATENATE($A3902,"B"),'05 APU'!$1:$1048576,9,),"")</f>
        <v/>
      </c>
      <c r="M3902" s="297" t="str">
        <f>IFERROR(VLOOKUP(CONCATENATE($A3902,"A"),'05 APU'!$1:$1048576,9,),"")</f>
        <v/>
      </c>
      <c r="N3902" s="86"/>
      <c r="O3902" s="90">
        <f>IFERROR(VLOOKUP(CONCATENATE($A3902,"D"),'05 APU'!$T:$AB,9,),0)</f>
        <v>0</v>
      </c>
      <c r="P3902" s="90">
        <f t="shared" si="122"/>
        <v>0</v>
      </c>
      <c r="Q3902" s="90">
        <f>IFERROR(VLOOKUP(CONCATENATE($A3902,"C"),'05 APU'!$T:$AB,9,),0)</f>
        <v>0</v>
      </c>
      <c r="R3902" s="90">
        <f>IFERROR(VLOOKUP(CONCATENATE($A3902,"B"),'05 APU'!$T:$AB,9,),0)</f>
        <v>0</v>
      </c>
      <c r="S3902" s="90">
        <f>IFERROR(VLOOKUP(CONCATENATE($A3902,"A"),'05 APU'!$T:$AB,9,),0)</f>
        <v>0</v>
      </c>
    </row>
    <row r="3903" spans="1:19" x14ac:dyDescent="0.25">
      <c r="A3903" s="88">
        <v>3893</v>
      </c>
      <c r="B3903" s="347"/>
      <c r="C3903" s="348"/>
      <c r="D3903" s="89" t="str">
        <f>IFERROR(VLOOKUP(CONCATENATE($A3903,"T"),'05 APU'!$1:$1048576,3,),"")</f>
        <v/>
      </c>
      <c r="E3903" s="89" t="str">
        <f>IFERROR(VLOOKUP(CONCATENATE($A3903,"T2"),'05 APU'!$1:$1048576,3,),"")</f>
        <v/>
      </c>
      <c r="F3903" s="89" t="str">
        <f>IFERROR(VLOOKUP(CONCATENATE($A3903,"T3"),'05 APU'!$1:$1048576,3,),"")</f>
        <v/>
      </c>
      <c r="G3903" s="350"/>
      <c r="H3903" s="351"/>
      <c r="I3903" s="90">
        <f>IFERROR((VLOOKUP(CONCATENATE($A3903,"D"),'05 APU'!$1:$1048576,9,)),0)</f>
        <v>0</v>
      </c>
      <c r="J3903" s="90">
        <f t="shared" si="123"/>
        <v>0</v>
      </c>
      <c r="K3903" s="297" t="str">
        <f>IFERROR(VLOOKUP(CONCATENATE($A3903,"C"),'05 APU'!$1:$1048576,9,),"")</f>
        <v/>
      </c>
      <c r="L3903" s="297" t="str">
        <f>IFERROR(VLOOKUP(CONCATENATE($A3903,"B"),'05 APU'!$1:$1048576,9,),"")</f>
        <v/>
      </c>
      <c r="M3903" s="297" t="str">
        <f>IFERROR(VLOOKUP(CONCATENATE($A3903,"A"),'05 APU'!$1:$1048576,9,),"")</f>
        <v/>
      </c>
      <c r="N3903" s="86"/>
      <c r="O3903" s="90">
        <f>IFERROR(VLOOKUP(CONCATENATE($A3903,"D"),'05 APU'!$T:$AB,9,),0)</f>
        <v>0</v>
      </c>
      <c r="P3903" s="90">
        <f t="shared" si="122"/>
        <v>0</v>
      </c>
      <c r="Q3903" s="90">
        <f>IFERROR(VLOOKUP(CONCATENATE($A3903,"C"),'05 APU'!$T:$AB,9,),0)</f>
        <v>0</v>
      </c>
      <c r="R3903" s="90">
        <f>IFERROR(VLOOKUP(CONCATENATE($A3903,"B"),'05 APU'!$T:$AB,9,),0)</f>
        <v>0</v>
      </c>
      <c r="S3903" s="90">
        <f>IFERROR(VLOOKUP(CONCATENATE($A3903,"A"),'05 APU'!$T:$AB,9,),0)</f>
        <v>0</v>
      </c>
    </row>
    <row r="3904" spans="1:19" x14ac:dyDescent="0.25">
      <c r="A3904" s="88">
        <v>3894</v>
      </c>
      <c r="B3904" s="347"/>
      <c r="C3904" s="348"/>
      <c r="D3904" s="89" t="str">
        <f>IFERROR(VLOOKUP(CONCATENATE($A3904,"T"),'05 APU'!$1:$1048576,3,),"")</f>
        <v/>
      </c>
      <c r="E3904" s="89" t="str">
        <f>IFERROR(VLOOKUP(CONCATENATE($A3904,"T2"),'05 APU'!$1:$1048576,3,),"")</f>
        <v/>
      </c>
      <c r="F3904" s="89" t="str">
        <f>IFERROR(VLOOKUP(CONCATENATE($A3904,"T3"),'05 APU'!$1:$1048576,3,),"")</f>
        <v/>
      </c>
      <c r="G3904" s="350"/>
      <c r="H3904" s="351"/>
      <c r="I3904" s="90">
        <f>IFERROR((VLOOKUP(CONCATENATE($A3904,"D"),'05 APU'!$1:$1048576,9,)),0)</f>
        <v>0</v>
      </c>
      <c r="J3904" s="90">
        <f t="shared" si="123"/>
        <v>0</v>
      </c>
      <c r="K3904" s="297" t="str">
        <f>IFERROR(VLOOKUP(CONCATENATE($A3904,"C"),'05 APU'!$1:$1048576,9,),"")</f>
        <v/>
      </c>
      <c r="L3904" s="297" t="str">
        <f>IFERROR(VLOOKUP(CONCATENATE($A3904,"B"),'05 APU'!$1:$1048576,9,),"")</f>
        <v/>
      </c>
      <c r="M3904" s="297" t="str">
        <f>IFERROR(VLOOKUP(CONCATENATE($A3904,"A"),'05 APU'!$1:$1048576,9,),"")</f>
        <v/>
      </c>
      <c r="N3904" s="86"/>
      <c r="O3904" s="90">
        <f>IFERROR(VLOOKUP(CONCATENATE($A3904,"D"),'05 APU'!$T:$AB,9,),0)</f>
        <v>0</v>
      </c>
      <c r="P3904" s="90">
        <f t="shared" si="122"/>
        <v>0</v>
      </c>
      <c r="Q3904" s="90">
        <f>IFERROR(VLOOKUP(CONCATENATE($A3904,"C"),'05 APU'!$T:$AB,9,),0)</f>
        <v>0</v>
      </c>
      <c r="R3904" s="90">
        <f>IFERROR(VLOOKUP(CONCATENATE($A3904,"B"),'05 APU'!$T:$AB,9,),0)</f>
        <v>0</v>
      </c>
      <c r="S3904" s="90">
        <f>IFERROR(VLOOKUP(CONCATENATE($A3904,"A"),'05 APU'!$T:$AB,9,),0)</f>
        <v>0</v>
      </c>
    </row>
    <row r="3905" spans="1:19" x14ac:dyDescent="0.25">
      <c r="A3905" s="88">
        <v>3895</v>
      </c>
      <c r="B3905" s="347"/>
      <c r="C3905" s="348"/>
      <c r="D3905" s="89" t="str">
        <f>IFERROR(VLOOKUP(CONCATENATE($A3905,"T"),'05 APU'!$1:$1048576,3,),"")</f>
        <v/>
      </c>
      <c r="E3905" s="89" t="str">
        <f>IFERROR(VLOOKUP(CONCATENATE($A3905,"T2"),'05 APU'!$1:$1048576,3,),"")</f>
        <v/>
      </c>
      <c r="F3905" s="89" t="str">
        <f>IFERROR(VLOOKUP(CONCATENATE($A3905,"T3"),'05 APU'!$1:$1048576,3,),"")</f>
        <v/>
      </c>
      <c r="G3905" s="350"/>
      <c r="H3905" s="351"/>
      <c r="I3905" s="90">
        <f>IFERROR((VLOOKUP(CONCATENATE($A3905,"D"),'05 APU'!$1:$1048576,9,)),0)</f>
        <v>0</v>
      </c>
      <c r="J3905" s="90">
        <f t="shared" si="123"/>
        <v>0</v>
      </c>
      <c r="K3905" s="297" t="str">
        <f>IFERROR(VLOOKUP(CONCATENATE($A3905,"C"),'05 APU'!$1:$1048576,9,),"")</f>
        <v/>
      </c>
      <c r="L3905" s="297" t="str">
        <f>IFERROR(VLOOKUP(CONCATENATE($A3905,"B"),'05 APU'!$1:$1048576,9,),"")</f>
        <v/>
      </c>
      <c r="M3905" s="297" t="str">
        <f>IFERROR(VLOOKUP(CONCATENATE($A3905,"A"),'05 APU'!$1:$1048576,9,),"")</f>
        <v/>
      </c>
      <c r="N3905" s="86"/>
      <c r="O3905" s="90">
        <f>IFERROR(VLOOKUP(CONCATENATE($A3905,"D"),'05 APU'!$T:$AB,9,),0)</f>
        <v>0</v>
      </c>
      <c r="P3905" s="90">
        <f t="shared" si="122"/>
        <v>0</v>
      </c>
      <c r="Q3905" s="90">
        <f>IFERROR(VLOOKUP(CONCATENATE($A3905,"C"),'05 APU'!$T:$AB,9,),0)</f>
        <v>0</v>
      </c>
      <c r="R3905" s="90">
        <f>IFERROR(VLOOKUP(CONCATENATE($A3905,"B"),'05 APU'!$T:$AB,9,),0)</f>
        <v>0</v>
      </c>
      <c r="S3905" s="90">
        <f>IFERROR(VLOOKUP(CONCATENATE($A3905,"A"),'05 APU'!$T:$AB,9,),0)</f>
        <v>0</v>
      </c>
    </row>
    <row r="3906" spans="1:19" x14ac:dyDescent="0.25">
      <c r="A3906" s="88">
        <v>3896</v>
      </c>
      <c r="B3906" s="347"/>
      <c r="C3906" s="348"/>
      <c r="D3906" s="89" t="str">
        <f>IFERROR(VLOOKUP(CONCATENATE($A3906,"T"),'05 APU'!$1:$1048576,3,),"")</f>
        <v/>
      </c>
      <c r="E3906" s="89" t="str">
        <f>IFERROR(VLOOKUP(CONCATENATE($A3906,"T2"),'05 APU'!$1:$1048576,3,),"")</f>
        <v/>
      </c>
      <c r="F3906" s="89" t="str">
        <f>IFERROR(VLOOKUP(CONCATENATE($A3906,"T3"),'05 APU'!$1:$1048576,3,),"")</f>
        <v/>
      </c>
      <c r="G3906" s="350"/>
      <c r="H3906" s="351"/>
      <c r="I3906" s="90">
        <f>IFERROR((VLOOKUP(CONCATENATE($A3906,"D"),'05 APU'!$1:$1048576,9,)),0)</f>
        <v>0</v>
      </c>
      <c r="J3906" s="90">
        <f t="shared" si="123"/>
        <v>0</v>
      </c>
      <c r="K3906" s="297" t="str">
        <f>IFERROR(VLOOKUP(CONCATENATE($A3906,"C"),'05 APU'!$1:$1048576,9,),"")</f>
        <v/>
      </c>
      <c r="L3906" s="297" t="str">
        <f>IFERROR(VLOOKUP(CONCATENATE($A3906,"B"),'05 APU'!$1:$1048576,9,),"")</f>
        <v/>
      </c>
      <c r="M3906" s="297" t="str">
        <f>IFERROR(VLOOKUP(CONCATENATE($A3906,"A"),'05 APU'!$1:$1048576,9,),"")</f>
        <v/>
      </c>
      <c r="N3906" s="86"/>
      <c r="O3906" s="90">
        <f>IFERROR(VLOOKUP(CONCATENATE($A3906,"D"),'05 APU'!$T:$AB,9,),0)</f>
        <v>0</v>
      </c>
      <c r="P3906" s="90">
        <f t="shared" si="122"/>
        <v>0</v>
      </c>
      <c r="Q3906" s="90">
        <f>IFERROR(VLOOKUP(CONCATENATE($A3906,"C"),'05 APU'!$T:$AB,9,),0)</f>
        <v>0</v>
      </c>
      <c r="R3906" s="90">
        <f>IFERROR(VLOOKUP(CONCATENATE($A3906,"B"),'05 APU'!$T:$AB,9,),0)</f>
        <v>0</v>
      </c>
      <c r="S3906" s="90">
        <f>IFERROR(VLOOKUP(CONCATENATE($A3906,"A"),'05 APU'!$T:$AB,9,),0)</f>
        <v>0</v>
      </c>
    </row>
    <row r="3907" spans="1:19" x14ac:dyDescent="0.25">
      <c r="A3907" s="88">
        <v>3897</v>
      </c>
      <c r="B3907" s="347"/>
      <c r="C3907" s="348"/>
      <c r="D3907" s="89" t="str">
        <f>IFERROR(VLOOKUP(CONCATENATE($A3907,"T"),'05 APU'!$1:$1048576,3,),"")</f>
        <v/>
      </c>
      <c r="E3907" s="89" t="str">
        <f>IFERROR(VLOOKUP(CONCATENATE($A3907,"T2"),'05 APU'!$1:$1048576,3,),"")</f>
        <v/>
      </c>
      <c r="F3907" s="89" t="str">
        <f>IFERROR(VLOOKUP(CONCATENATE($A3907,"T3"),'05 APU'!$1:$1048576,3,),"")</f>
        <v/>
      </c>
      <c r="G3907" s="350"/>
      <c r="H3907" s="351"/>
      <c r="I3907" s="90">
        <f>IFERROR((VLOOKUP(CONCATENATE($A3907,"D"),'05 APU'!$1:$1048576,9,)),0)</f>
        <v>0</v>
      </c>
      <c r="J3907" s="90">
        <f t="shared" si="123"/>
        <v>0</v>
      </c>
      <c r="K3907" s="297" t="str">
        <f>IFERROR(VLOOKUP(CONCATENATE($A3907,"C"),'05 APU'!$1:$1048576,9,),"")</f>
        <v/>
      </c>
      <c r="L3907" s="297" t="str">
        <f>IFERROR(VLOOKUP(CONCATENATE($A3907,"B"),'05 APU'!$1:$1048576,9,),"")</f>
        <v/>
      </c>
      <c r="M3907" s="297" t="str">
        <f>IFERROR(VLOOKUP(CONCATENATE($A3907,"A"),'05 APU'!$1:$1048576,9,),"")</f>
        <v/>
      </c>
      <c r="N3907" s="86"/>
      <c r="O3907" s="90">
        <f>IFERROR(VLOOKUP(CONCATENATE($A3907,"D"),'05 APU'!$T:$AB,9,),0)</f>
        <v>0</v>
      </c>
      <c r="P3907" s="90">
        <f t="shared" si="122"/>
        <v>0</v>
      </c>
      <c r="Q3907" s="90">
        <f>IFERROR(VLOOKUP(CONCATENATE($A3907,"C"),'05 APU'!$T:$AB,9,),0)</f>
        <v>0</v>
      </c>
      <c r="R3907" s="90">
        <f>IFERROR(VLOOKUP(CONCATENATE($A3907,"B"),'05 APU'!$T:$AB,9,),0)</f>
        <v>0</v>
      </c>
      <c r="S3907" s="90">
        <f>IFERROR(VLOOKUP(CONCATENATE($A3907,"A"),'05 APU'!$T:$AB,9,),0)</f>
        <v>0</v>
      </c>
    </row>
    <row r="3908" spans="1:19" x14ac:dyDescent="0.25">
      <c r="A3908" s="88">
        <v>3898</v>
      </c>
      <c r="B3908" s="347"/>
      <c r="C3908" s="348"/>
      <c r="D3908" s="89" t="str">
        <f>IFERROR(VLOOKUP(CONCATENATE($A3908,"T"),'05 APU'!$1:$1048576,3,),"")</f>
        <v/>
      </c>
      <c r="E3908" s="89" t="str">
        <f>IFERROR(VLOOKUP(CONCATENATE($A3908,"T2"),'05 APU'!$1:$1048576,3,),"")</f>
        <v/>
      </c>
      <c r="F3908" s="89" t="str">
        <f>IFERROR(VLOOKUP(CONCATENATE($A3908,"T3"),'05 APU'!$1:$1048576,3,),"")</f>
        <v/>
      </c>
      <c r="G3908" s="350"/>
      <c r="H3908" s="351"/>
      <c r="I3908" s="90">
        <f>IFERROR((VLOOKUP(CONCATENATE($A3908,"D"),'05 APU'!$1:$1048576,9,)),0)</f>
        <v>0</v>
      </c>
      <c r="J3908" s="90">
        <f t="shared" si="123"/>
        <v>0</v>
      </c>
      <c r="K3908" s="297" t="str">
        <f>IFERROR(VLOOKUP(CONCATENATE($A3908,"C"),'05 APU'!$1:$1048576,9,),"")</f>
        <v/>
      </c>
      <c r="L3908" s="297" t="str">
        <f>IFERROR(VLOOKUP(CONCATENATE($A3908,"B"),'05 APU'!$1:$1048576,9,),"")</f>
        <v/>
      </c>
      <c r="M3908" s="297" t="str">
        <f>IFERROR(VLOOKUP(CONCATENATE($A3908,"A"),'05 APU'!$1:$1048576,9,),"")</f>
        <v/>
      </c>
      <c r="N3908" s="86"/>
      <c r="O3908" s="90">
        <f>IFERROR(VLOOKUP(CONCATENATE($A3908,"D"),'05 APU'!$T:$AB,9,),0)</f>
        <v>0</v>
      </c>
      <c r="P3908" s="90">
        <f t="shared" si="122"/>
        <v>0</v>
      </c>
      <c r="Q3908" s="90">
        <f>IFERROR(VLOOKUP(CONCATENATE($A3908,"C"),'05 APU'!$T:$AB,9,),0)</f>
        <v>0</v>
      </c>
      <c r="R3908" s="90">
        <f>IFERROR(VLOOKUP(CONCATENATE($A3908,"B"),'05 APU'!$T:$AB,9,),0)</f>
        <v>0</v>
      </c>
      <c r="S3908" s="90">
        <f>IFERROR(VLOOKUP(CONCATENATE($A3908,"A"),'05 APU'!$T:$AB,9,),0)</f>
        <v>0</v>
      </c>
    </row>
    <row r="3909" spans="1:19" x14ac:dyDescent="0.25">
      <c r="A3909" s="88">
        <v>3899</v>
      </c>
      <c r="B3909" s="347"/>
      <c r="C3909" s="348"/>
      <c r="D3909" s="89" t="str">
        <f>IFERROR(VLOOKUP(CONCATENATE($A3909,"T"),'05 APU'!$1:$1048576,3,),"")</f>
        <v/>
      </c>
      <c r="E3909" s="89" t="str">
        <f>IFERROR(VLOOKUP(CONCATENATE($A3909,"T2"),'05 APU'!$1:$1048576,3,),"")</f>
        <v/>
      </c>
      <c r="F3909" s="89" t="str">
        <f>IFERROR(VLOOKUP(CONCATENATE($A3909,"T3"),'05 APU'!$1:$1048576,3,),"")</f>
        <v/>
      </c>
      <c r="G3909" s="350"/>
      <c r="H3909" s="351"/>
      <c r="I3909" s="90">
        <f>IFERROR((VLOOKUP(CONCATENATE($A3909,"D"),'05 APU'!$1:$1048576,9,)),0)</f>
        <v>0</v>
      </c>
      <c r="J3909" s="90">
        <f t="shared" si="123"/>
        <v>0</v>
      </c>
      <c r="K3909" s="297" t="str">
        <f>IFERROR(VLOOKUP(CONCATENATE($A3909,"C"),'05 APU'!$1:$1048576,9,),"")</f>
        <v/>
      </c>
      <c r="L3909" s="297" t="str">
        <f>IFERROR(VLOOKUP(CONCATENATE($A3909,"B"),'05 APU'!$1:$1048576,9,),"")</f>
        <v/>
      </c>
      <c r="M3909" s="297" t="str">
        <f>IFERROR(VLOOKUP(CONCATENATE($A3909,"A"),'05 APU'!$1:$1048576,9,),"")</f>
        <v/>
      </c>
      <c r="N3909" s="86"/>
      <c r="O3909" s="90">
        <f>IFERROR(VLOOKUP(CONCATENATE($A3909,"D"),'05 APU'!$T:$AB,9,),0)</f>
        <v>0</v>
      </c>
      <c r="P3909" s="90">
        <f t="shared" si="122"/>
        <v>0</v>
      </c>
      <c r="Q3909" s="90">
        <f>IFERROR(VLOOKUP(CONCATENATE($A3909,"C"),'05 APU'!$T:$AB,9,),0)</f>
        <v>0</v>
      </c>
      <c r="R3909" s="90">
        <f>IFERROR(VLOOKUP(CONCATENATE($A3909,"B"),'05 APU'!$T:$AB,9,),0)</f>
        <v>0</v>
      </c>
      <c r="S3909" s="90">
        <f>IFERROR(VLOOKUP(CONCATENATE($A3909,"A"),'05 APU'!$T:$AB,9,),0)</f>
        <v>0</v>
      </c>
    </row>
    <row r="3910" spans="1:19" x14ac:dyDescent="0.25">
      <c r="A3910" s="88">
        <v>3900</v>
      </c>
      <c r="B3910" s="347"/>
      <c r="C3910" s="348"/>
      <c r="D3910" s="89" t="str">
        <f>IFERROR(VLOOKUP(CONCATENATE($A3910,"T"),'05 APU'!$1:$1048576,3,),"")</f>
        <v/>
      </c>
      <c r="E3910" s="89" t="str">
        <f>IFERROR(VLOOKUP(CONCATENATE($A3910,"T2"),'05 APU'!$1:$1048576,3,),"")</f>
        <v/>
      </c>
      <c r="F3910" s="89" t="str">
        <f>IFERROR(VLOOKUP(CONCATENATE($A3910,"T3"),'05 APU'!$1:$1048576,3,),"")</f>
        <v/>
      </c>
      <c r="G3910" s="350"/>
      <c r="H3910" s="351"/>
      <c r="I3910" s="90">
        <f>IFERROR((VLOOKUP(CONCATENATE($A3910,"D"),'05 APU'!$1:$1048576,9,)),0)</f>
        <v>0</v>
      </c>
      <c r="J3910" s="90">
        <f t="shared" si="123"/>
        <v>0</v>
      </c>
      <c r="K3910" s="297" t="str">
        <f>IFERROR(VLOOKUP(CONCATENATE($A3910,"C"),'05 APU'!$1:$1048576,9,),"")</f>
        <v/>
      </c>
      <c r="L3910" s="297" t="str">
        <f>IFERROR(VLOOKUP(CONCATENATE($A3910,"B"),'05 APU'!$1:$1048576,9,),"")</f>
        <v/>
      </c>
      <c r="M3910" s="297" t="str">
        <f>IFERROR(VLOOKUP(CONCATENATE($A3910,"A"),'05 APU'!$1:$1048576,9,),"")</f>
        <v/>
      </c>
      <c r="N3910" s="86"/>
      <c r="O3910" s="90">
        <f>IFERROR(VLOOKUP(CONCATENATE($A3910,"D"),'05 APU'!$T:$AB,9,),0)</f>
        <v>0</v>
      </c>
      <c r="P3910" s="90">
        <f t="shared" si="122"/>
        <v>0</v>
      </c>
      <c r="Q3910" s="90">
        <f>IFERROR(VLOOKUP(CONCATENATE($A3910,"C"),'05 APU'!$T:$AB,9,),0)</f>
        <v>0</v>
      </c>
      <c r="R3910" s="90">
        <f>IFERROR(VLOOKUP(CONCATENATE($A3910,"B"),'05 APU'!$T:$AB,9,),0)</f>
        <v>0</v>
      </c>
      <c r="S3910" s="90">
        <f>IFERROR(VLOOKUP(CONCATENATE($A3910,"A"),'05 APU'!$T:$AB,9,),0)</f>
        <v>0</v>
      </c>
    </row>
    <row r="3911" spans="1:19" x14ac:dyDescent="0.25">
      <c r="A3911" s="88">
        <v>3901</v>
      </c>
      <c r="B3911" s="347"/>
      <c r="C3911" s="348"/>
      <c r="D3911" s="89" t="str">
        <f>IFERROR(VLOOKUP(CONCATENATE($A3911,"T"),'05 APU'!$1:$1048576,3,),"")</f>
        <v/>
      </c>
      <c r="E3911" s="89" t="str">
        <f>IFERROR(VLOOKUP(CONCATENATE($A3911,"T2"),'05 APU'!$1:$1048576,3,),"")</f>
        <v/>
      </c>
      <c r="F3911" s="89" t="str">
        <f>IFERROR(VLOOKUP(CONCATENATE($A3911,"T3"),'05 APU'!$1:$1048576,3,),"")</f>
        <v/>
      </c>
      <c r="G3911" s="350"/>
      <c r="H3911" s="351"/>
      <c r="I3911" s="90">
        <f>IFERROR((VLOOKUP(CONCATENATE($A3911,"D"),'05 APU'!$1:$1048576,9,)),0)</f>
        <v>0</v>
      </c>
      <c r="J3911" s="90">
        <f t="shared" si="123"/>
        <v>0</v>
      </c>
      <c r="K3911" s="297" t="str">
        <f>IFERROR(VLOOKUP(CONCATENATE($A3911,"C"),'05 APU'!$1:$1048576,9,),"")</f>
        <v/>
      </c>
      <c r="L3911" s="297" t="str">
        <f>IFERROR(VLOOKUP(CONCATENATE($A3911,"B"),'05 APU'!$1:$1048576,9,),"")</f>
        <v/>
      </c>
      <c r="M3911" s="297" t="str">
        <f>IFERROR(VLOOKUP(CONCATENATE($A3911,"A"),'05 APU'!$1:$1048576,9,),"")</f>
        <v/>
      </c>
      <c r="N3911" s="86"/>
      <c r="O3911" s="90">
        <f>IFERROR(VLOOKUP(CONCATENATE($A3911,"D"),'05 APU'!$T:$AB,9,),0)</f>
        <v>0</v>
      </c>
      <c r="P3911" s="90">
        <f t="shared" si="122"/>
        <v>0</v>
      </c>
      <c r="Q3911" s="90">
        <f>IFERROR(VLOOKUP(CONCATENATE($A3911,"C"),'05 APU'!$T:$AB,9,),0)</f>
        <v>0</v>
      </c>
      <c r="R3911" s="90">
        <f>IFERROR(VLOOKUP(CONCATENATE($A3911,"B"),'05 APU'!$T:$AB,9,),0)</f>
        <v>0</v>
      </c>
      <c r="S3911" s="90">
        <f>IFERROR(VLOOKUP(CONCATENATE($A3911,"A"),'05 APU'!$T:$AB,9,),0)</f>
        <v>0</v>
      </c>
    </row>
    <row r="3912" spans="1:19" x14ac:dyDescent="0.25">
      <c r="A3912" s="88">
        <v>3902</v>
      </c>
      <c r="B3912" s="347"/>
      <c r="C3912" s="348"/>
      <c r="D3912" s="89" t="str">
        <f>IFERROR(VLOOKUP(CONCATENATE($A3912,"T"),'05 APU'!$1:$1048576,3,),"")</f>
        <v/>
      </c>
      <c r="E3912" s="89" t="str">
        <f>IFERROR(VLOOKUP(CONCATENATE($A3912,"T2"),'05 APU'!$1:$1048576,3,),"")</f>
        <v/>
      </c>
      <c r="F3912" s="89" t="str">
        <f>IFERROR(VLOOKUP(CONCATENATE($A3912,"T3"),'05 APU'!$1:$1048576,3,),"")</f>
        <v/>
      </c>
      <c r="G3912" s="350"/>
      <c r="H3912" s="351"/>
      <c r="I3912" s="90">
        <f>IFERROR((VLOOKUP(CONCATENATE($A3912,"D"),'05 APU'!$1:$1048576,9,)),0)</f>
        <v>0</v>
      </c>
      <c r="J3912" s="90">
        <f t="shared" si="123"/>
        <v>0</v>
      </c>
      <c r="K3912" s="297" t="str">
        <f>IFERROR(VLOOKUP(CONCATENATE($A3912,"C"),'05 APU'!$1:$1048576,9,),"")</f>
        <v/>
      </c>
      <c r="L3912" s="297" t="str">
        <f>IFERROR(VLOOKUP(CONCATENATE($A3912,"B"),'05 APU'!$1:$1048576,9,),"")</f>
        <v/>
      </c>
      <c r="M3912" s="297" t="str">
        <f>IFERROR(VLOOKUP(CONCATENATE($A3912,"A"),'05 APU'!$1:$1048576,9,),"")</f>
        <v/>
      </c>
      <c r="N3912" s="86"/>
      <c r="O3912" s="90">
        <f>IFERROR(VLOOKUP(CONCATENATE($A3912,"D"),'05 APU'!$T:$AB,9,),0)</f>
        <v>0</v>
      </c>
      <c r="P3912" s="90">
        <f t="shared" si="122"/>
        <v>0</v>
      </c>
      <c r="Q3912" s="90">
        <f>IFERROR(VLOOKUP(CONCATENATE($A3912,"C"),'05 APU'!$T:$AB,9,),0)</f>
        <v>0</v>
      </c>
      <c r="R3912" s="90">
        <f>IFERROR(VLOOKUP(CONCATENATE($A3912,"B"),'05 APU'!$T:$AB,9,),0)</f>
        <v>0</v>
      </c>
      <c r="S3912" s="90">
        <f>IFERROR(VLOOKUP(CONCATENATE($A3912,"A"),'05 APU'!$T:$AB,9,),0)</f>
        <v>0</v>
      </c>
    </row>
    <row r="3913" spans="1:19" x14ac:dyDescent="0.25">
      <c r="A3913" s="88">
        <v>3903</v>
      </c>
      <c r="B3913" s="347"/>
      <c r="C3913" s="348"/>
      <c r="D3913" s="89" t="str">
        <f>IFERROR(VLOOKUP(CONCATENATE($A3913,"T"),'05 APU'!$1:$1048576,3,),"")</f>
        <v/>
      </c>
      <c r="E3913" s="89" t="str">
        <f>IFERROR(VLOOKUP(CONCATENATE($A3913,"T2"),'05 APU'!$1:$1048576,3,),"")</f>
        <v/>
      </c>
      <c r="F3913" s="89" t="str">
        <f>IFERROR(VLOOKUP(CONCATENATE($A3913,"T3"),'05 APU'!$1:$1048576,3,),"")</f>
        <v/>
      </c>
      <c r="G3913" s="350"/>
      <c r="H3913" s="351"/>
      <c r="I3913" s="90">
        <f>IFERROR((VLOOKUP(CONCATENATE($A3913,"D"),'05 APU'!$1:$1048576,9,)),0)</f>
        <v>0</v>
      </c>
      <c r="J3913" s="90">
        <f t="shared" si="123"/>
        <v>0</v>
      </c>
      <c r="K3913" s="297" t="str">
        <f>IFERROR(VLOOKUP(CONCATENATE($A3913,"C"),'05 APU'!$1:$1048576,9,),"")</f>
        <v/>
      </c>
      <c r="L3913" s="297" t="str">
        <f>IFERROR(VLOOKUP(CONCATENATE($A3913,"B"),'05 APU'!$1:$1048576,9,),"")</f>
        <v/>
      </c>
      <c r="M3913" s="297" t="str">
        <f>IFERROR(VLOOKUP(CONCATENATE($A3913,"A"),'05 APU'!$1:$1048576,9,),"")</f>
        <v/>
      </c>
      <c r="N3913" s="86"/>
      <c r="O3913" s="90">
        <f>IFERROR(VLOOKUP(CONCATENATE($A3913,"D"),'05 APU'!$T:$AB,9,),0)</f>
        <v>0</v>
      </c>
      <c r="P3913" s="90">
        <f t="shared" si="122"/>
        <v>0</v>
      </c>
      <c r="Q3913" s="90">
        <f>IFERROR(VLOOKUP(CONCATENATE($A3913,"C"),'05 APU'!$T:$AB,9,),0)</f>
        <v>0</v>
      </c>
      <c r="R3913" s="90">
        <f>IFERROR(VLOOKUP(CONCATENATE($A3913,"B"),'05 APU'!$T:$AB,9,),0)</f>
        <v>0</v>
      </c>
      <c r="S3913" s="90">
        <f>IFERROR(VLOOKUP(CONCATENATE($A3913,"A"),'05 APU'!$T:$AB,9,),0)</f>
        <v>0</v>
      </c>
    </row>
    <row r="3914" spans="1:19" x14ac:dyDescent="0.25">
      <c r="A3914" s="88">
        <v>3904</v>
      </c>
      <c r="B3914" s="347"/>
      <c r="C3914" s="348"/>
      <c r="D3914" s="89" t="str">
        <f>IFERROR(VLOOKUP(CONCATENATE($A3914,"T"),'05 APU'!$1:$1048576,3,),"")</f>
        <v/>
      </c>
      <c r="E3914" s="89" t="str">
        <f>IFERROR(VLOOKUP(CONCATENATE($A3914,"T2"),'05 APU'!$1:$1048576,3,),"")</f>
        <v/>
      </c>
      <c r="F3914" s="89" t="str">
        <f>IFERROR(VLOOKUP(CONCATENATE($A3914,"T3"),'05 APU'!$1:$1048576,3,),"")</f>
        <v/>
      </c>
      <c r="G3914" s="350"/>
      <c r="H3914" s="351"/>
      <c r="I3914" s="90">
        <f>IFERROR((VLOOKUP(CONCATENATE($A3914,"D"),'05 APU'!$1:$1048576,9,)),0)</f>
        <v>0</v>
      </c>
      <c r="J3914" s="90">
        <f t="shared" si="123"/>
        <v>0</v>
      </c>
      <c r="K3914" s="297" t="str">
        <f>IFERROR(VLOOKUP(CONCATENATE($A3914,"C"),'05 APU'!$1:$1048576,9,),"")</f>
        <v/>
      </c>
      <c r="L3914" s="297" t="str">
        <f>IFERROR(VLOOKUP(CONCATENATE($A3914,"B"),'05 APU'!$1:$1048576,9,),"")</f>
        <v/>
      </c>
      <c r="M3914" s="297" t="str">
        <f>IFERROR(VLOOKUP(CONCATENATE($A3914,"A"),'05 APU'!$1:$1048576,9,),"")</f>
        <v/>
      </c>
      <c r="N3914" s="86"/>
      <c r="O3914" s="90">
        <f>IFERROR(VLOOKUP(CONCATENATE($A3914,"D"),'05 APU'!$T:$AB,9,),0)</f>
        <v>0</v>
      </c>
      <c r="P3914" s="90">
        <f t="shared" si="122"/>
        <v>0</v>
      </c>
      <c r="Q3914" s="90">
        <f>IFERROR(VLOOKUP(CONCATENATE($A3914,"C"),'05 APU'!$T:$AB,9,),0)</f>
        <v>0</v>
      </c>
      <c r="R3914" s="90">
        <f>IFERROR(VLOOKUP(CONCATENATE($A3914,"B"),'05 APU'!$T:$AB,9,),0)</f>
        <v>0</v>
      </c>
      <c r="S3914" s="90">
        <f>IFERROR(VLOOKUP(CONCATENATE($A3914,"A"),'05 APU'!$T:$AB,9,),0)</f>
        <v>0</v>
      </c>
    </row>
    <row r="3915" spans="1:19" x14ac:dyDescent="0.25">
      <c r="A3915" s="88">
        <v>3905</v>
      </c>
      <c r="B3915" s="347"/>
      <c r="C3915" s="348"/>
      <c r="D3915" s="89" t="str">
        <f>IFERROR(VLOOKUP(CONCATENATE($A3915,"T"),'05 APU'!$1:$1048576,3,),"")</f>
        <v/>
      </c>
      <c r="E3915" s="89" t="str">
        <f>IFERROR(VLOOKUP(CONCATENATE($A3915,"T2"),'05 APU'!$1:$1048576,3,),"")</f>
        <v/>
      </c>
      <c r="F3915" s="89" t="str">
        <f>IFERROR(VLOOKUP(CONCATENATE($A3915,"T3"),'05 APU'!$1:$1048576,3,),"")</f>
        <v/>
      </c>
      <c r="G3915" s="350"/>
      <c r="H3915" s="351"/>
      <c r="I3915" s="90">
        <f>IFERROR((VLOOKUP(CONCATENATE($A3915,"D"),'05 APU'!$1:$1048576,9,)),0)</f>
        <v>0</v>
      </c>
      <c r="J3915" s="90">
        <f t="shared" si="123"/>
        <v>0</v>
      </c>
      <c r="K3915" s="297" t="str">
        <f>IFERROR(VLOOKUP(CONCATENATE($A3915,"C"),'05 APU'!$1:$1048576,9,),"")</f>
        <v/>
      </c>
      <c r="L3915" s="297" t="str">
        <f>IFERROR(VLOOKUP(CONCATENATE($A3915,"B"),'05 APU'!$1:$1048576,9,),"")</f>
        <v/>
      </c>
      <c r="M3915" s="297" t="str">
        <f>IFERROR(VLOOKUP(CONCATENATE($A3915,"A"),'05 APU'!$1:$1048576,9,),"")</f>
        <v/>
      </c>
      <c r="N3915" s="86"/>
      <c r="O3915" s="90">
        <f>IFERROR(VLOOKUP(CONCATENATE($A3915,"D"),'05 APU'!$T:$AB,9,),0)</f>
        <v>0</v>
      </c>
      <c r="P3915" s="90">
        <f t="shared" ref="P3915:P3978" si="124">IFERROR($O3915*$H3915,0)</f>
        <v>0</v>
      </c>
      <c r="Q3915" s="90">
        <f>IFERROR(VLOOKUP(CONCATENATE($A3915,"C"),'05 APU'!$T:$AB,9,),0)</f>
        <v>0</v>
      </c>
      <c r="R3915" s="90">
        <f>IFERROR(VLOOKUP(CONCATENATE($A3915,"B"),'05 APU'!$T:$AB,9,),0)</f>
        <v>0</v>
      </c>
      <c r="S3915" s="90">
        <f>IFERROR(VLOOKUP(CONCATENATE($A3915,"A"),'05 APU'!$T:$AB,9,),0)</f>
        <v>0</v>
      </c>
    </row>
    <row r="3916" spans="1:19" x14ac:dyDescent="0.25">
      <c r="A3916" s="88">
        <v>3906</v>
      </c>
      <c r="B3916" s="347"/>
      <c r="C3916" s="348"/>
      <c r="D3916" s="89" t="str">
        <f>IFERROR(VLOOKUP(CONCATENATE($A3916,"T"),'05 APU'!$1:$1048576,3,),"")</f>
        <v/>
      </c>
      <c r="E3916" s="89" t="str">
        <f>IFERROR(VLOOKUP(CONCATENATE($A3916,"T2"),'05 APU'!$1:$1048576,3,),"")</f>
        <v/>
      </c>
      <c r="F3916" s="89" t="str">
        <f>IFERROR(VLOOKUP(CONCATENATE($A3916,"T3"),'05 APU'!$1:$1048576,3,),"")</f>
        <v/>
      </c>
      <c r="G3916" s="350"/>
      <c r="H3916" s="351"/>
      <c r="I3916" s="90">
        <f>IFERROR((VLOOKUP(CONCATENATE($A3916,"D"),'05 APU'!$1:$1048576,9,)),0)</f>
        <v>0</v>
      </c>
      <c r="J3916" s="90">
        <f t="shared" si="123"/>
        <v>0</v>
      </c>
      <c r="K3916" s="297" t="str">
        <f>IFERROR(VLOOKUP(CONCATENATE($A3916,"C"),'05 APU'!$1:$1048576,9,),"")</f>
        <v/>
      </c>
      <c r="L3916" s="297" t="str">
        <f>IFERROR(VLOOKUP(CONCATENATE($A3916,"B"),'05 APU'!$1:$1048576,9,),"")</f>
        <v/>
      </c>
      <c r="M3916" s="297" t="str">
        <f>IFERROR(VLOOKUP(CONCATENATE($A3916,"A"),'05 APU'!$1:$1048576,9,),"")</f>
        <v/>
      </c>
      <c r="N3916" s="86"/>
      <c r="O3916" s="90">
        <f>IFERROR(VLOOKUP(CONCATENATE($A3916,"D"),'05 APU'!$T:$AB,9,),0)</f>
        <v>0</v>
      </c>
      <c r="P3916" s="90">
        <f t="shared" si="124"/>
        <v>0</v>
      </c>
      <c r="Q3916" s="90">
        <f>IFERROR(VLOOKUP(CONCATENATE($A3916,"C"),'05 APU'!$T:$AB,9,),0)</f>
        <v>0</v>
      </c>
      <c r="R3916" s="90">
        <f>IFERROR(VLOOKUP(CONCATENATE($A3916,"B"),'05 APU'!$T:$AB,9,),0)</f>
        <v>0</v>
      </c>
      <c r="S3916" s="90">
        <f>IFERROR(VLOOKUP(CONCATENATE($A3916,"A"),'05 APU'!$T:$AB,9,),0)</f>
        <v>0</v>
      </c>
    </row>
    <row r="3917" spans="1:19" x14ac:dyDescent="0.25">
      <c r="A3917" s="88">
        <v>3907</v>
      </c>
      <c r="B3917" s="347"/>
      <c r="C3917" s="348"/>
      <c r="D3917" s="89" t="str">
        <f>IFERROR(VLOOKUP(CONCATENATE($A3917,"T"),'05 APU'!$1:$1048576,3,),"")</f>
        <v/>
      </c>
      <c r="E3917" s="89" t="str">
        <f>IFERROR(VLOOKUP(CONCATENATE($A3917,"T2"),'05 APU'!$1:$1048576,3,),"")</f>
        <v/>
      </c>
      <c r="F3917" s="89" t="str">
        <f>IFERROR(VLOOKUP(CONCATENATE($A3917,"T3"),'05 APU'!$1:$1048576,3,),"")</f>
        <v/>
      </c>
      <c r="G3917" s="350"/>
      <c r="H3917" s="351"/>
      <c r="I3917" s="90">
        <f>IFERROR((VLOOKUP(CONCATENATE($A3917,"D"),'05 APU'!$1:$1048576,9,)),0)</f>
        <v>0</v>
      </c>
      <c r="J3917" s="90">
        <f t="shared" si="123"/>
        <v>0</v>
      </c>
      <c r="K3917" s="297" t="str">
        <f>IFERROR(VLOOKUP(CONCATENATE($A3917,"C"),'05 APU'!$1:$1048576,9,),"")</f>
        <v/>
      </c>
      <c r="L3917" s="297" t="str">
        <f>IFERROR(VLOOKUP(CONCATENATE($A3917,"B"),'05 APU'!$1:$1048576,9,),"")</f>
        <v/>
      </c>
      <c r="M3917" s="297" t="str">
        <f>IFERROR(VLOOKUP(CONCATENATE($A3917,"A"),'05 APU'!$1:$1048576,9,),"")</f>
        <v/>
      </c>
      <c r="N3917" s="86"/>
      <c r="O3917" s="90">
        <f>IFERROR(VLOOKUP(CONCATENATE($A3917,"D"),'05 APU'!$T:$AB,9,),0)</f>
        <v>0</v>
      </c>
      <c r="P3917" s="90">
        <f t="shared" si="124"/>
        <v>0</v>
      </c>
      <c r="Q3917" s="90">
        <f>IFERROR(VLOOKUP(CONCATENATE($A3917,"C"),'05 APU'!$T:$AB,9,),0)</f>
        <v>0</v>
      </c>
      <c r="R3917" s="90">
        <f>IFERROR(VLOOKUP(CONCATENATE($A3917,"B"),'05 APU'!$T:$AB,9,),0)</f>
        <v>0</v>
      </c>
      <c r="S3917" s="90">
        <f>IFERROR(VLOOKUP(CONCATENATE($A3917,"A"),'05 APU'!$T:$AB,9,),0)</f>
        <v>0</v>
      </c>
    </row>
    <row r="3918" spans="1:19" x14ac:dyDescent="0.25">
      <c r="A3918" s="88">
        <v>3908</v>
      </c>
      <c r="B3918" s="347"/>
      <c r="C3918" s="348"/>
      <c r="D3918" s="89" t="str">
        <f>IFERROR(VLOOKUP(CONCATENATE($A3918,"T"),'05 APU'!$1:$1048576,3,),"")</f>
        <v/>
      </c>
      <c r="E3918" s="89" t="str">
        <f>IFERROR(VLOOKUP(CONCATENATE($A3918,"T2"),'05 APU'!$1:$1048576,3,),"")</f>
        <v/>
      </c>
      <c r="F3918" s="89" t="str">
        <f>IFERROR(VLOOKUP(CONCATENATE($A3918,"T3"),'05 APU'!$1:$1048576,3,),"")</f>
        <v/>
      </c>
      <c r="G3918" s="350"/>
      <c r="H3918" s="351"/>
      <c r="I3918" s="90">
        <f>IFERROR((VLOOKUP(CONCATENATE($A3918,"D"),'05 APU'!$1:$1048576,9,)),0)</f>
        <v>0</v>
      </c>
      <c r="J3918" s="90">
        <f t="shared" si="123"/>
        <v>0</v>
      </c>
      <c r="K3918" s="297" t="str">
        <f>IFERROR(VLOOKUP(CONCATENATE($A3918,"C"),'05 APU'!$1:$1048576,9,),"")</f>
        <v/>
      </c>
      <c r="L3918" s="297" t="str">
        <f>IFERROR(VLOOKUP(CONCATENATE($A3918,"B"),'05 APU'!$1:$1048576,9,),"")</f>
        <v/>
      </c>
      <c r="M3918" s="297" t="str">
        <f>IFERROR(VLOOKUP(CONCATENATE($A3918,"A"),'05 APU'!$1:$1048576,9,),"")</f>
        <v/>
      </c>
      <c r="N3918" s="86"/>
      <c r="O3918" s="90">
        <f>IFERROR(VLOOKUP(CONCATENATE($A3918,"D"),'05 APU'!$T:$AB,9,),0)</f>
        <v>0</v>
      </c>
      <c r="P3918" s="90">
        <f t="shared" si="124"/>
        <v>0</v>
      </c>
      <c r="Q3918" s="90">
        <f>IFERROR(VLOOKUP(CONCATENATE($A3918,"C"),'05 APU'!$T:$AB,9,),0)</f>
        <v>0</v>
      </c>
      <c r="R3918" s="90">
        <f>IFERROR(VLOOKUP(CONCATENATE($A3918,"B"),'05 APU'!$T:$AB,9,),0)</f>
        <v>0</v>
      </c>
      <c r="S3918" s="90">
        <f>IFERROR(VLOOKUP(CONCATENATE($A3918,"A"),'05 APU'!$T:$AB,9,),0)</f>
        <v>0</v>
      </c>
    </row>
    <row r="3919" spans="1:19" x14ac:dyDescent="0.25">
      <c r="A3919" s="88">
        <v>3909</v>
      </c>
      <c r="B3919" s="347"/>
      <c r="C3919" s="348"/>
      <c r="D3919" s="89" t="str">
        <f>IFERROR(VLOOKUP(CONCATENATE($A3919,"T"),'05 APU'!$1:$1048576,3,),"")</f>
        <v/>
      </c>
      <c r="E3919" s="89" t="str">
        <f>IFERROR(VLOOKUP(CONCATENATE($A3919,"T2"),'05 APU'!$1:$1048576,3,),"")</f>
        <v/>
      </c>
      <c r="F3919" s="89" t="str">
        <f>IFERROR(VLOOKUP(CONCATENATE($A3919,"T3"),'05 APU'!$1:$1048576,3,),"")</f>
        <v/>
      </c>
      <c r="G3919" s="350"/>
      <c r="H3919" s="351"/>
      <c r="I3919" s="90">
        <f>IFERROR((VLOOKUP(CONCATENATE($A3919,"D"),'05 APU'!$1:$1048576,9,)),0)</f>
        <v>0</v>
      </c>
      <c r="J3919" s="90">
        <f t="shared" si="123"/>
        <v>0</v>
      </c>
      <c r="K3919" s="297" t="str">
        <f>IFERROR(VLOOKUP(CONCATENATE($A3919,"C"),'05 APU'!$1:$1048576,9,),"")</f>
        <v/>
      </c>
      <c r="L3919" s="297" t="str">
        <f>IFERROR(VLOOKUP(CONCATENATE($A3919,"B"),'05 APU'!$1:$1048576,9,),"")</f>
        <v/>
      </c>
      <c r="M3919" s="297" t="str">
        <f>IFERROR(VLOOKUP(CONCATENATE($A3919,"A"),'05 APU'!$1:$1048576,9,),"")</f>
        <v/>
      </c>
      <c r="N3919" s="86"/>
      <c r="O3919" s="90">
        <f>IFERROR(VLOOKUP(CONCATENATE($A3919,"D"),'05 APU'!$T:$AB,9,),0)</f>
        <v>0</v>
      </c>
      <c r="P3919" s="90">
        <f t="shared" si="124"/>
        <v>0</v>
      </c>
      <c r="Q3919" s="90">
        <f>IFERROR(VLOOKUP(CONCATENATE($A3919,"C"),'05 APU'!$T:$AB,9,),0)</f>
        <v>0</v>
      </c>
      <c r="R3919" s="90">
        <f>IFERROR(VLOOKUP(CONCATENATE($A3919,"B"),'05 APU'!$T:$AB,9,),0)</f>
        <v>0</v>
      </c>
      <c r="S3919" s="90">
        <f>IFERROR(VLOOKUP(CONCATENATE($A3919,"A"),'05 APU'!$T:$AB,9,),0)</f>
        <v>0</v>
      </c>
    </row>
    <row r="3920" spans="1:19" x14ac:dyDescent="0.25">
      <c r="A3920" s="88">
        <v>3910</v>
      </c>
      <c r="B3920" s="347"/>
      <c r="C3920" s="348"/>
      <c r="D3920" s="89" t="str">
        <f>IFERROR(VLOOKUP(CONCATENATE($A3920,"T"),'05 APU'!$1:$1048576,3,),"")</f>
        <v/>
      </c>
      <c r="E3920" s="89" t="str">
        <f>IFERROR(VLOOKUP(CONCATENATE($A3920,"T2"),'05 APU'!$1:$1048576,3,),"")</f>
        <v/>
      </c>
      <c r="F3920" s="89" t="str">
        <f>IFERROR(VLOOKUP(CONCATENATE($A3920,"T3"),'05 APU'!$1:$1048576,3,),"")</f>
        <v/>
      </c>
      <c r="G3920" s="350"/>
      <c r="H3920" s="351"/>
      <c r="I3920" s="90">
        <f>IFERROR((VLOOKUP(CONCATENATE($A3920,"D"),'05 APU'!$1:$1048576,9,)),0)</f>
        <v>0</v>
      </c>
      <c r="J3920" s="90">
        <f t="shared" si="123"/>
        <v>0</v>
      </c>
      <c r="K3920" s="297" t="str">
        <f>IFERROR(VLOOKUP(CONCATENATE($A3920,"C"),'05 APU'!$1:$1048576,9,),"")</f>
        <v/>
      </c>
      <c r="L3920" s="297" t="str">
        <f>IFERROR(VLOOKUP(CONCATENATE($A3920,"B"),'05 APU'!$1:$1048576,9,),"")</f>
        <v/>
      </c>
      <c r="M3920" s="297" t="str">
        <f>IFERROR(VLOOKUP(CONCATENATE($A3920,"A"),'05 APU'!$1:$1048576,9,),"")</f>
        <v/>
      </c>
      <c r="N3920" s="86"/>
      <c r="O3920" s="90">
        <f>IFERROR(VLOOKUP(CONCATENATE($A3920,"D"),'05 APU'!$T:$AB,9,),0)</f>
        <v>0</v>
      </c>
      <c r="P3920" s="90">
        <f t="shared" si="124"/>
        <v>0</v>
      </c>
      <c r="Q3920" s="90">
        <f>IFERROR(VLOOKUP(CONCATENATE($A3920,"C"),'05 APU'!$T:$AB,9,),0)</f>
        <v>0</v>
      </c>
      <c r="R3920" s="90">
        <f>IFERROR(VLOOKUP(CONCATENATE($A3920,"B"),'05 APU'!$T:$AB,9,),0)</f>
        <v>0</v>
      </c>
      <c r="S3920" s="90">
        <f>IFERROR(VLOOKUP(CONCATENATE($A3920,"A"),'05 APU'!$T:$AB,9,),0)</f>
        <v>0</v>
      </c>
    </row>
    <row r="3921" spans="1:19" x14ac:dyDescent="0.25">
      <c r="A3921" s="88">
        <v>3911</v>
      </c>
      <c r="B3921" s="347"/>
      <c r="C3921" s="348"/>
      <c r="D3921" s="89" t="str">
        <f>IFERROR(VLOOKUP(CONCATENATE($A3921,"T"),'05 APU'!$1:$1048576,3,),"")</f>
        <v/>
      </c>
      <c r="E3921" s="89" t="str">
        <f>IFERROR(VLOOKUP(CONCATENATE($A3921,"T2"),'05 APU'!$1:$1048576,3,),"")</f>
        <v/>
      </c>
      <c r="F3921" s="89" t="str">
        <f>IFERROR(VLOOKUP(CONCATENATE($A3921,"T3"),'05 APU'!$1:$1048576,3,),"")</f>
        <v/>
      </c>
      <c r="G3921" s="350"/>
      <c r="H3921" s="351"/>
      <c r="I3921" s="90">
        <f>IFERROR((VLOOKUP(CONCATENATE($A3921,"D"),'05 APU'!$1:$1048576,9,)),0)</f>
        <v>0</v>
      </c>
      <c r="J3921" s="90">
        <f t="shared" si="123"/>
        <v>0</v>
      </c>
      <c r="K3921" s="297" t="str">
        <f>IFERROR(VLOOKUP(CONCATENATE($A3921,"C"),'05 APU'!$1:$1048576,9,),"")</f>
        <v/>
      </c>
      <c r="L3921" s="297" t="str">
        <f>IFERROR(VLOOKUP(CONCATENATE($A3921,"B"),'05 APU'!$1:$1048576,9,),"")</f>
        <v/>
      </c>
      <c r="M3921" s="297" t="str">
        <f>IFERROR(VLOOKUP(CONCATENATE($A3921,"A"),'05 APU'!$1:$1048576,9,),"")</f>
        <v/>
      </c>
      <c r="N3921" s="86"/>
      <c r="O3921" s="90">
        <f>IFERROR(VLOOKUP(CONCATENATE($A3921,"D"),'05 APU'!$T:$AB,9,),0)</f>
        <v>0</v>
      </c>
      <c r="P3921" s="90">
        <f t="shared" si="124"/>
        <v>0</v>
      </c>
      <c r="Q3921" s="90">
        <f>IFERROR(VLOOKUP(CONCATENATE($A3921,"C"),'05 APU'!$T:$AB,9,),0)</f>
        <v>0</v>
      </c>
      <c r="R3921" s="90">
        <f>IFERROR(VLOOKUP(CONCATENATE($A3921,"B"),'05 APU'!$T:$AB,9,),0)</f>
        <v>0</v>
      </c>
      <c r="S3921" s="90">
        <f>IFERROR(VLOOKUP(CONCATENATE($A3921,"A"),'05 APU'!$T:$AB,9,),0)</f>
        <v>0</v>
      </c>
    </row>
    <row r="3922" spans="1:19" x14ac:dyDescent="0.25">
      <c r="A3922" s="88">
        <v>3912</v>
      </c>
      <c r="B3922" s="347"/>
      <c r="C3922" s="348"/>
      <c r="D3922" s="89" t="str">
        <f>IFERROR(VLOOKUP(CONCATENATE($A3922,"T"),'05 APU'!$1:$1048576,3,),"")</f>
        <v/>
      </c>
      <c r="E3922" s="89" t="str">
        <f>IFERROR(VLOOKUP(CONCATENATE($A3922,"T2"),'05 APU'!$1:$1048576,3,),"")</f>
        <v/>
      </c>
      <c r="F3922" s="89" t="str">
        <f>IFERROR(VLOOKUP(CONCATENATE($A3922,"T3"),'05 APU'!$1:$1048576,3,),"")</f>
        <v/>
      </c>
      <c r="G3922" s="350"/>
      <c r="H3922" s="351"/>
      <c r="I3922" s="90">
        <f>IFERROR((VLOOKUP(CONCATENATE($A3922,"D"),'05 APU'!$1:$1048576,9,)),0)</f>
        <v>0</v>
      </c>
      <c r="J3922" s="90">
        <f t="shared" si="123"/>
        <v>0</v>
      </c>
      <c r="K3922" s="297" t="str">
        <f>IFERROR(VLOOKUP(CONCATENATE($A3922,"C"),'05 APU'!$1:$1048576,9,),"")</f>
        <v/>
      </c>
      <c r="L3922" s="297" t="str">
        <f>IFERROR(VLOOKUP(CONCATENATE($A3922,"B"),'05 APU'!$1:$1048576,9,),"")</f>
        <v/>
      </c>
      <c r="M3922" s="297" t="str">
        <f>IFERROR(VLOOKUP(CONCATENATE($A3922,"A"),'05 APU'!$1:$1048576,9,),"")</f>
        <v/>
      </c>
      <c r="N3922" s="86"/>
      <c r="O3922" s="90">
        <f>IFERROR(VLOOKUP(CONCATENATE($A3922,"D"),'05 APU'!$T:$AB,9,),0)</f>
        <v>0</v>
      </c>
      <c r="P3922" s="90">
        <f t="shared" si="124"/>
        <v>0</v>
      </c>
      <c r="Q3922" s="90">
        <f>IFERROR(VLOOKUP(CONCATENATE($A3922,"C"),'05 APU'!$T:$AB,9,),0)</f>
        <v>0</v>
      </c>
      <c r="R3922" s="90">
        <f>IFERROR(VLOOKUP(CONCATENATE($A3922,"B"),'05 APU'!$T:$AB,9,),0)</f>
        <v>0</v>
      </c>
      <c r="S3922" s="90">
        <f>IFERROR(VLOOKUP(CONCATENATE($A3922,"A"),'05 APU'!$T:$AB,9,),0)</f>
        <v>0</v>
      </c>
    </row>
    <row r="3923" spans="1:19" x14ac:dyDescent="0.25">
      <c r="A3923" s="88">
        <v>3913</v>
      </c>
      <c r="B3923" s="347"/>
      <c r="C3923" s="348"/>
      <c r="D3923" s="89" t="str">
        <f>IFERROR(VLOOKUP(CONCATENATE($A3923,"T"),'05 APU'!$1:$1048576,3,),"")</f>
        <v/>
      </c>
      <c r="E3923" s="89" t="str">
        <f>IFERROR(VLOOKUP(CONCATENATE($A3923,"T2"),'05 APU'!$1:$1048576,3,),"")</f>
        <v/>
      </c>
      <c r="F3923" s="89" t="str">
        <f>IFERROR(VLOOKUP(CONCATENATE($A3923,"T3"),'05 APU'!$1:$1048576,3,),"")</f>
        <v/>
      </c>
      <c r="G3923" s="350"/>
      <c r="H3923" s="351"/>
      <c r="I3923" s="90">
        <f>IFERROR((VLOOKUP(CONCATENATE($A3923,"D"),'05 APU'!$1:$1048576,9,)),0)</f>
        <v>0</v>
      </c>
      <c r="J3923" s="90">
        <f t="shared" si="123"/>
        <v>0</v>
      </c>
      <c r="K3923" s="297" t="str">
        <f>IFERROR(VLOOKUP(CONCATENATE($A3923,"C"),'05 APU'!$1:$1048576,9,),"")</f>
        <v/>
      </c>
      <c r="L3923" s="297" t="str">
        <f>IFERROR(VLOOKUP(CONCATENATE($A3923,"B"),'05 APU'!$1:$1048576,9,),"")</f>
        <v/>
      </c>
      <c r="M3923" s="297" t="str">
        <f>IFERROR(VLOOKUP(CONCATENATE($A3923,"A"),'05 APU'!$1:$1048576,9,),"")</f>
        <v/>
      </c>
      <c r="N3923" s="86"/>
      <c r="O3923" s="90">
        <f>IFERROR(VLOOKUP(CONCATENATE($A3923,"D"),'05 APU'!$T:$AB,9,),0)</f>
        <v>0</v>
      </c>
      <c r="P3923" s="90">
        <f t="shared" si="124"/>
        <v>0</v>
      </c>
      <c r="Q3923" s="90">
        <f>IFERROR(VLOOKUP(CONCATENATE($A3923,"C"),'05 APU'!$T:$AB,9,),0)</f>
        <v>0</v>
      </c>
      <c r="R3923" s="90">
        <f>IFERROR(VLOOKUP(CONCATENATE($A3923,"B"),'05 APU'!$T:$AB,9,),0)</f>
        <v>0</v>
      </c>
      <c r="S3923" s="90">
        <f>IFERROR(VLOOKUP(CONCATENATE($A3923,"A"),'05 APU'!$T:$AB,9,),0)</f>
        <v>0</v>
      </c>
    </row>
    <row r="3924" spans="1:19" x14ac:dyDescent="0.25">
      <c r="A3924" s="88">
        <v>3914</v>
      </c>
      <c r="B3924" s="347"/>
      <c r="C3924" s="348"/>
      <c r="D3924" s="89" t="str">
        <f>IFERROR(VLOOKUP(CONCATENATE($A3924,"T"),'05 APU'!$1:$1048576,3,),"")</f>
        <v/>
      </c>
      <c r="E3924" s="89" t="str">
        <f>IFERROR(VLOOKUP(CONCATENATE($A3924,"T2"),'05 APU'!$1:$1048576,3,),"")</f>
        <v/>
      </c>
      <c r="F3924" s="89" t="str">
        <f>IFERROR(VLOOKUP(CONCATENATE($A3924,"T3"),'05 APU'!$1:$1048576,3,),"")</f>
        <v/>
      </c>
      <c r="G3924" s="350"/>
      <c r="H3924" s="351"/>
      <c r="I3924" s="90">
        <f>IFERROR((VLOOKUP(CONCATENATE($A3924,"D"),'05 APU'!$1:$1048576,9,)),0)</f>
        <v>0</v>
      </c>
      <c r="J3924" s="90">
        <f t="shared" si="123"/>
        <v>0</v>
      </c>
      <c r="K3924" s="297" t="str">
        <f>IFERROR(VLOOKUP(CONCATENATE($A3924,"C"),'05 APU'!$1:$1048576,9,),"")</f>
        <v/>
      </c>
      <c r="L3924" s="297" t="str">
        <f>IFERROR(VLOOKUP(CONCATENATE($A3924,"B"),'05 APU'!$1:$1048576,9,),"")</f>
        <v/>
      </c>
      <c r="M3924" s="297" t="str">
        <f>IFERROR(VLOOKUP(CONCATENATE($A3924,"A"),'05 APU'!$1:$1048576,9,),"")</f>
        <v/>
      </c>
      <c r="N3924" s="86"/>
      <c r="O3924" s="90">
        <f>IFERROR(VLOOKUP(CONCATENATE($A3924,"D"),'05 APU'!$T:$AB,9,),0)</f>
        <v>0</v>
      </c>
      <c r="P3924" s="90">
        <f t="shared" si="124"/>
        <v>0</v>
      </c>
      <c r="Q3924" s="90">
        <f>IFERROR(VLOOKUP(CONCATENATE($A3924,"C"),'05 APU'!$T:$AB,9,),0)</f>
        <v>0</v>
      </c>
      <c r="R3924" s="90">
        <f>IFERROR(VLOOKUP(CONCATENATE($A3924,"B"),'05 APU'!$T:$AB,9,),0)</f>
        <v>0</v>
      </c>
      <c r="S3924" s="90">
        <f>IFERROR(VLOOKUP(CONCATENATE($A3924,"A"),'05 APU'!$T:$AB,9,),0)</f>
        <v>0</v>
      </c>
    </row>
    <row r="3925" spans="1:19" x14ac:dyDescent="0.25">
      <c r="A3925" s="88">
        <v>3915</v>
      </c>
      <c r="B3925" s="347"/>
      <c r="C3925" s="348"/>
      <c r="D3925" s="89" t="str">
        <f>IFERROR(VLOOKUP(CONCATENATE($A3925,"T"),'05 APU'!$1:$1048576,3,),"")</f>
        <v/>
      </c>
      <c r="E3925" s="89" t="str">
        <f>IFERROR(VLOOKUP(CONCATENATE($A3925,"T2"),'05 APU'!$1:$1048576,3,),"")</f>
        <v/>
      </c>
      <c r="F3925" s="89" t="str">
        <f>IFERROR(VLOOKUP(CONCATENATE($A3925,"T3"),'05 APU'!$1:$1048576,3,),"")</f>
        <v/>
      </c>
      <c r="G3925" s="350"/>
      <c r="H3925" s="351"/>
      <c r="I3925" s="90">
        <f>IFERROR((VLOOKUP(CONCATENATE($A3925,"D"),'05 APU'!$1:$1048576,9,)),0)</f>
        <v>0</v>
      </c>
      <c r="J3925" s="90">
        <f t="shared" si="123"/>
        <v>0</v>
      </c>
      <c r="K3925" s="297" t="str">
        <f>IFERROR(VLOOKUP(CONCATENATE($A3925,"C"),'05 APU'!$1:$1048576,9,),"")</f>
        <v/>
      </c>
      <c r="L3925" s="297" t="str">
        <f>IFERROR(VLOOKUP(CONCATENATE($A3925,"B"),'05 APU'!$1:$1048576,9,),"")</f>
        <v/>
      </c>
      <c r="M3925" s="297" t="str">
        <f>IFERROR(VLOOKUP(CONCATENATE($A3925,"A"),'05 APU'!$1:$1048576,9,),"")</f>
        <v/>
      </c>
      <c r="N3925" s="86"/>
      <c r="O3925" s="90">
        <f>IFERROR(VLOOKUP(CONCATENATE($A3925,"D"),'05 APU'!$T:$AB,9,),0)</f>
        <v>0</v>
      </c>
      <c r="P3925" s="90">
        <f t="shared" si="124"/>
        <v>0</v>
      </c>
      <c r="Q3925" s="90">
        <f>IFERROR(VLOOKUP(CONCATENATE($A3925,"C"),'05 APU'!$T:$AB,9,),0)</f>
        <v>0</v>
      </c>
      <c r="R3925" s="90">
        <f>IFERROR(VLOOKUP(CONCATENATE($A3925,"B"),'05 APU'!$T:$AB,9,),0)</f>
        <v>0</v>
      </c>
      <c r="S3925" s="90">
        <f>IFERROR(VLOOKUP(CONCATENATE($A3925,"A"),'05 APU'!$T:$AB,9,),0)</f>
        <v>0</v>
      </c>
    </row>
    <row r="3926" spans="1:19" x14ac:dyDescent="0.25">
      <c r="A3926" s="88">
        <v>3916</v>
      </c>
      <c r="B3926" s="347"/>
      <c r="C3926" s="348"/>
      <c r="D3926" s="89" t="str">
        <f>IFERROR(VLOOKUP(CONCATENATE($A3926,"T"),'05 APU'!$1:$1048576,3,),"")</f>
        <v/>
      </c>
      <c r="E3926" s="89" t="str">
        <f>IFERROR(VLOOKUP(CONCATENATE($A3926,"T2"),'05 APU'!$1:$1048576,3,),"")</f>
        <v/>
      </c>
      <c r="F3926" s="89" t="str">
        <f>IFERROR(VLOOKUP(CONCATENATE($A3926,"T3"),'05 APU'!$1:$1048576,3,),"")</f>
        <v/>
      </c>
      <c r="G3926" s="350"/>
      <c r="H3926" s="351"/>
      <c r="I3926" s="90">
        <f>IFERROR((VLOOKUP(CONCATENATE($A3926,"D"),'05 APU'!$1:$1048576,9,)),0)</f>
        <v>0</v>
      </c>
      <c r="J3926" s="90">
        <f t="shared" si="123"/>
        <v>0</v>
      </c>
      <c r="K3926" s="297" t="str">
        <f>IFERROR(VLOOKUP(CONCATENATE($A3926,"C"),'05 APU'!$1:$1048576,9,),"")</f>
        <v/>
      </c>
      <c r="L3926" s="297" t="str">
        <f>IFERROR(VLOOKUP(CONCATENATE($A3926,"B"),'05 APU'!$1:$1048576,9,),"")</f>
        <v/>
      </c>
      <c r="M3926" s="297" t="str">
        <f>IFERROR(VLOOKUP(CONCATENATE($A3926,"A"),'05 APU'!$1:$1048576,9,),"")</f>
        <v/>
      </c>
      <c r="N3926" s="86"/>
      <c r="O3926" s="90">
        <f>IFERROR(VLOOKUP(CONCATENATE($A3926,"D"),'05 APU'!$T:$AB,9,),0)</f>
        <v>0</v>
      </c>
      <c r="P3926" s="90">
        <f t="shared" si="124"/>
        <v>0</v>
      </c>
      <c r="Q3926" s="90">
        <f>IFERROR(VLOOKUP(CONCATENATE($A3926,"C"),'05 APU'!$T:$AB,9,),0)</f>
        <v>0</v>
      </c>
      <c r="R3926" s="90">
        <f>IFERROR(VLOOKUP(CONCATENATE($A3926,"B"),'05 APU'!$T:$AB,9,),0)</f>
        <v>0</v>
      </c>
      <c r="S3926" s="90">
        <f>IFERROR(VLOOKUP(CONCATENATE($A3926,"A"),'05 APU'!$T:$AB,9,),0)</f>
        <v>0</v>
      </c>
    </row>
    <row r="3927" spans="1:19" x14ac:dyDescent="0.25">
      <c r="A3927" s="88">
        <v>3917</v>
      </c>
      <c r="B3927" s="347"/>
      <c r="C3927" s="348"/>
      <c r="D3927" s="89" t="str">
        <f>IFERROR(VLOOKUP(CONCATENATE($A3927,"T"),'05 APU'!$1:$1048576,3,),"")</f>
        <v/>
      </c>
      <c r="E3927" s="89" t="str">
        <f>IFERROR(VLOOKUP(CONCATENATE($A3927,"T2"),'05 APU'!$1:$1048576,3,),"")</f>
        <v/>
      </c>
      <c r="F3927" s="89" t="str">
        <f>IFERROR(VLOOKUP(CONCATENATE($A3927,"T3"),'05 APU'!$1:$1048576,3,),"")</f>
        <v/>
      </c>
      <c r="G3927" s="350"/>
      <c r="H3927" s="351"/>
      <c r="I3927" s="90">
        <f>IFERROR((VLOOKUP(CONCATENATE($A3927,"D"),'05 APU'!$1:$1048576,9,)),0)</f>
        <v>0</v>
      </c>
      <c r="J3927" s="90">
        <f t="shared" si="123"/>
        <v>0</v>
      </c>
      <c r="K3927" s="297" t="str">
        <f>IFERROR(VLOOKUP(CONCATENATE($A3927,"C"),'05 APU'!$1:$1048576,9,),"")</f>
        <v/>
      </c>
      <c r="L3927" s="297" t="str">
        <f>IFERROR(VLOOKUP(CONCATENATE($A3927,"B"),'05 APU'!$1:$1048576,9,),"")</f>
        <v/>
      </c>
      <c r="M3927" s="297" t="str">
        <f>IFERROR(VLOOKUP(CONCATENATE($A3927,"A"),'05 APU'!$1:$1048576,9,),"")</f>
        <v/>
      </c>
      <c r="N3927" s="86"/>
      <c r="O3927" s="90">
        <f>IFERROR(VLOOKUP(CONCATENATE($A3927,"D"),'05 APU'!$T:$AB,9,),0)</f>
        <v>0</v>
      </c>
      <c r="P3927" s="90">
        <f t="shared" si="124"/>
        <v>0</v>
      </c>
      <c r="Q3927" s="90">
        <f>IFERROR(VLOOKUP(CONCATENATE($A3927,"C"),'05 APU'!$T:$AB,9,),0)</f>
        <v>0</v>
      </c>
      <c r="R3927" s="90">
        <f>IFERROR(VLOOKUP(CONCATENATE($A3927,"B"),'05 APU'!$T:$AB,9,),0)</f>
        <v>0</v>
      </c>
      <c r="S3927" s="90">
        <f>IFERROR(VLOOKUP(CONCATENATE($A3927,"A"),'05 APU'!$T:$AB,9,),0)</f>
        <v>0</v>
      </c>
    </row>
    <row r="3928" spans="1:19" x14ac:dyDescent="0.25">
      <c r="A3928" s="88">
        <v>3918</v>
      </c>
      <c r="B3928" s="347"/>
      <c r="C3928" s="348"/>
      <c r="D3928" s="89" t="str">
        <f>IFERROR(VLOOKUP(CONCATENATE($A3928,"T"),'05 APU'!$1:$1048576,3,),"")</f>
        <v/>
      </c>
      <c r="E3928" s="89" t="str">
        <f>IFERROR(VLOOKUP(CONCATENATE($A3928,"T2"),'05 APU'!$1:$1048576,3,),"")</f>
        <v/>
      </c>
      <c r="F3928" s="89" t="str">
        <f>IFERROR(VLOOKUP(CONCATENATE($A3928,"T3"),'05 APU'!$1:$1048576,3,),"")</f>
        <v/>
      </c>
      <c r="G3928" s="350"/>
      <c r="H3928" s="351"/>
      <c r="I3928" s="90">
        <f>IFERROR((VLOOKUP(CONCATENATE($A3928,"D"),'05 APU'!$1:$1048576,9,)),0)</f>
        <v>0</v>
      </c>
      <c r="J3928" s="90">
        <f t="shared" si="123"/>
        <v>0</v>
      </c>
      <c r="K3928" s="297" t="str">
        <f>IFERROR(VLOOKUP(CONCATENATE($A3928,"C"),'05 APU'!$1:$1048576,9,),"")</f>
        <v/>
      </c>
      <c r="L3928" s="297" t="str">
        <f>IFERROR(VLOOKUP(CONCATENATE($A3928,"B"),'05 APU'!$1:$1048576,9,),"")</f>
        <v/>
      </c>
      <c r="M3928" s="297" t="str">
        <f>IFERROR(VLOOKUP(CONCATENATE($A3928,"A"),'05 APU'!$1:$1048576,9,),"")</f>
        <v/>
      </c>
      <c r="N3928" s="86"/>
      <c r="O3928" s="90">
        <f>IFERROR(VLOOKUP(CONCATENATE($A3928,"D"),'05 APU'!$T:$AB,9,),0)</f>
        <v>0</v>
      </c>
      <c r="P3928" s="90">
        <f t="shared" si="124"/>
        <v>0</v>
      </c>
      <c r="Q3928" s="90">
        <f>IFERROR(VLOOKUP(CONCATENATE($A3928,"C"),'05 APU'!$T:$AB,9,),0)</f>
        <v>0</v>
      </c>
      <c r="R3928" s="90">
        <f>IFERROR(VLOOKUP(CONCATENATE($A3928,"B"),'05 APU'!$T:$AB,9,),0)</f>
        <v>0</v>
      </c>
      <c r="S3928" s="90">
        <f>IFERROR(VLOOKUP(CONCATENATE($A3928,"A"),'05 APU'!$T:$AB,9,),0)</f>
        <v>0</v>
      </c>
    </row>
    <row r="3929" spans="1:19" x14ac:dyDescent="0.25">
      <c r="A3929" s="88">
        <v>3919</v>
      </c>
      <c r="B3929" s="347"/>
      <c r="C3929" s="348"/>
      <c r="D3929" s="89" t="str">
        <f>IFERROR(VLOOKUP(CONCATENATE($A3929,"T"),'05 APU'!$1:$1048576,3,),"")</f>
        <v/>
      </c>
      <c r="E3929" s="89" t="str">
        <f>IFERROR(VLOOKUP(CONCATENATE($A3929,"T2"),'05 APU'!$1:$1048576,3,),"")</f>
        <v/>
      </c>
      <c r="F3929" s="89" t="str">
        <f>IFERROR(VLOOKUP(CONCATENATE($A3929,"T3"),'05 APU'!$1:$1048576,3,),"")</f>
        <v/>
      </c>
      <c r="G3929" s="350"/>
      <c r="H3929" s="351"/>
      <c r="I3929" s="90">
        <f>IFERROR((VLOOKUP(CONCATENATE($A3929,"D"),'05 APU'!$1:$1048576,9,)),0)</f>
        <v>0</v>
      </c>
      <c r="J3929" s="90">
        <f t="shared" si="123"/>
        <v>0</v>
      </c>
      <c r="K3929" s="297" t="str">
        <f>IFERROR(VLOOKUP(CONCATENATE($A3929,"C"),'05 APU'!$1:$1048576,9,),"")</f>
        <v/>
      </c>
      <c r="L3929" s="297" t="str">
        <f>IFERROR(VLOOKUP(CONCATENATE($A3929,"B"),'05 APU'!$1:$1048576,9,),"")</f>
        <v/>
      </c>
      <c r="M3929" s="297" t="str">
        <f>IFERROR(VLOOKUP(CONCATENATE($A3929,"A"),'05 APU'!$1:$1048576,9,),"")</f>
        <v/>
      </c>
      <c r="N3929" s="86"/>
      <c r="O3929" s="90">
        <f>IFERROR(VLOOKUP(CONCATENATE($A3929,"D"),'05 APU'!$T:$AB,9,),0)</f>
        <v>0</v>
      </c>
      <c r="P3929" s="90">
        <f t="shared" si="124"/>
        <v>0</v>
      </c>
      <c r="Q3929" s="90">
        <f>IFERROR(VLOOKUP(CONCATENATE($A3929,"C"),'05 APU'!$T:$AB,9,),0)</f>
        <v>0</v>
      </c>
      <c r="R3929" s="90">
        <f>IFERROR(VLOOKUP(CONCATENATE($A3929,"B"),'05 APU'!$T:$AB,9,),0)</f>
        <v>0</v>
      </c>
      <c r="S3929" s="90">
        <f>IFERROR(VLOOKUP(CONCATENATE($A3929,"A"),'05 APU'!$T:$AB,9,),0)</f>
        <v>0</v>
      </c>
    </row>
    <row r="3930" spans="1:19" x14ac:dyDescent="0.25">
      <c r="A3930" s="88">
        <v>3920</v>
      </c>
      <c r="B3930" s="347"/>
      <c r="C3930" s="348"/>
      <c r="D3930" s="89" t="str">
        <f>IFERROR(VLOOKUP(CONCATENATE($A3930,"T"),'05 APU'!$1:$1048576,3,),"")</f>
        <v/>
      </c>
      <c r="E3930" s="89" t="str">
        <f>IFERROR(VLOOKUP(CONCATENATE($A3930,"T2"),'05 APU'!$1:$1048576,3,),"")</f>
        <v/>
      </c>
      <c r="F3930" s="89" t="str">
        <f>IFERROR(VLOOKUP(CONCATENATE($A3930,"T3"),'05 APU'!$1:$1048576,3,),"")</f>
        <v/>
      </c>
      <c r="G3930" s="350"/>
      <c r="H3930" s="351"/>
      <c r="I3930" s="90">
        <f>IFERROR((VLOOKUP(CONCATENATE($A3930,"D"),'05 APU'!$1:$1048576,9,)),0)</f>
        <v>0</v>
      </c>
      <c r="J3930" s="90">
        <f t="shared" si="123"/>
        <v>0</v>
      </c>
      <c r="K3930" s="297" t="str">
        <f>IFERROR(VLOOKUP(CONCATENATE($A3930,"C"),'05 APU'!$1:$1048576,9,),"")</f>
        <v/>
      </c>
      <c r="L3930" s="297" t="str">
        <f>IFERROR(VLOOKUP(CONCATENATE($A3930,"B"),'05 APU'!$1:$1048576,9,),"")</f>
        <v/>
      </c>
      <c r="M3930" s="297" t="str">
        <f>IFERROR(VLOOKUP(CONCATENATE($A3930,"A"),'05 APU'!$1:$1048576,9,),"")</f>
        <v/>
      </c>
      <c r="N3930" s="86"/>
      <c r="O3930" s="90">
        <f>IFERROR(VLOOKUP(CONCATENATE($A3930,"D"),'05 APU'!$T:$AB,9,),0)</f>
        <v>0</v>
      </c>
      <c r="P3930" s="90">
        <f t="shared" si="124"/>
        <v>0</v>
      </c>
      <c r="Q3930" s="90">
        <f>IFERROR(VLOOKUP(CONCATENATE($A3930,"C"),'05 APU'!$T:$AB,9,),0)</f>
        <v>0</v>
      </c>
      <c r="R3930" s="90">
        <f>IFERROR(VLOOKUP(CONCATENATE($A3930,"B"),'05 APU'!$T:$AB,9,),0)</f>
        <v>0</v>
      </c>
      <c r="S3930" s="90">
        <f>IFERROR(VLOOKUP(CONCATENATE($A3930,"A"),'05 APU'!$T:$AB,9,),0)</f>
        <v>0</v>
      </c>
    </row>
    <row r="3931" spans="1:19" x14ac:dyDescent="0.25">
      <c r="A3931" s="88">
        <v>3921</v>
      </c>
      <c r="B3931" s="347"/>
      <c r="C3931" s="348"/>
      <c r="D3931" s="89" t="str">
        <f>IFERROR(VLOOKUP(CONCATENATE($A3931,"T"),'05 APU'!$1:$1048576,3,),"")</f>
        <v/>
      </c>
      <c r="E3931" s="89" t="str">
        <f>IFERROR(VLOOKUP(CONCATENATE($A3931,"T2"),'05 APU'!$1:$1048576,3,),"")</f>
        <v/>
      </c>
      <c r="F3931" s="89" t="str">
        <f>IFERROR(VLOOKUP(CONCATENATE($A3931,"T3"),'05 APU'!$1:$1048576,3,),"")</f>
        <v/>
      </c>
      <c r="G3931" s="350"/>
      <c r="H3931" s="351"/>
      <c r="I3931" s="90">
        <f>IFERROR((VLOOKUP(CONCATENATE($A3931,"D"),'05 APU'!$1:$1048576,9,)),0)</f>
        <v>0</v>
      </c>
      <c r="J3931" s="90">
        <f t="shared" si="123"/>
        <v>0</v>
      </c>
      <c r="K3931" s="297" t="str">
        <f>IFERROR(VLOOKUP(CONCATENATE($A3931,"C"),'05 APU'!$1:$1048576,9,),"")</f>
        <v/>
      </c>
      <c r="L3931" s="297" t="str">
        <f>IFERROR(VLOOKUP(CONCATENATE($A3931,"B"),'05 APU'!$1:$1048576,9,),"")</f>
        <v/>
      </c>
      <c r="M3931" s="297" t="str">
        <f>IFERROR(VLOOKUP(CONCATENATE($A3931,"A"),'05 APU'!$1:$1048576,9,),"")</f>
        <v/>
      </c>
      <c r="N3931" s="86"/>
      <c r="O3931" s="90">
        <f>IFERROR(VLOOKUP(CONCATENATE($A3931,"D"),'05 APU'!$T:$AB,9,),0)</f>
        <v>0</v>
      </c>
      <c r="P3931" s="90">
        <f t="shared" si="124"/>
        <v>0</v>
      </c>
      <c r="Q3931" s="90">
        <f>IFERROR(VLOOKUP(CONCATENATE($A3931,"C"),'05 APU'!$T:$AB,9,),0)</f>
        <v>0</v>
      </c>
      <c r="R3931" s="90">
        <f>IFERROR(VLOOKUP(CONCATENATE($A3931,"B"),'05 APU'!$T:$AB,9,),0)</f>
        <v>0</v>
      </c>
      <c r="S3931" s="90">
        <f>IFERROR(VLOOKUP(CONCATENATE($A3931,"A"),'05 APU'!$T:$AB,9,),0)</f>
        <v>0</v>
      </c>
    </row>
    <row r="3932" spans="1:19" x14ac:dyDescent="0.25">
      <c r="A3932" s="88">
        <v>3922</v>
      </c>
      <c r="B3932" s="347"/>
      <c r="C3932" s="348"/>
      <c r="D3932" s="89" t="str">
        <f>IFERROR(VLOOKUP(CONCATENATE($A3932,"T"),'05 APU'!$1:$1048576,3,),"")</f>
        <v/>
      </c>
      <c r="E3932" s="89" t="str">
        <f>IFERROR(VLOOKUP(CONCATENATE($A3932,"T2"),'05 APU'!$1:$1048576,3,),"")</f>
        <v/>
      </c>
      <c r="F3932" s="89" t="str">
        <f>IFERROR(VLOOKUP(CONCATENATE($A3932,"T3"),'05 APU'!$1:$1048576,3,),"")</f>
        <v/>
      </c>
      <c r="G3932" s="350"/>
      <c r="H3932" s="351"/>
      <c r="I3932" s="90">
        <f>IFERROR((VLOOKUP(CONCATENATE($A3932,"D"),'05 APU'!$1:$1048576,9,)),0)</f>
        <v>0</v>
      </c>
      <c r="J3932" s="90">
        <f t="shared" si="123"/>
        <v>0</v>
      </c>
      <c r="K3932" s="297" t="str">
        <f>IFERROR(VLOOKUP(CONCATENATE($A3932,"C"),'05 APU'!$1:$1048576,9,),"")</f>
        <v/>
      </c>
      <c r="L3932" s="297" t="str">
        <f>IFERROR(VLOOKUP(CONCATENATE($A3932,"B"),'05 APU'!$1:$1048576,9,),"")</f>
        <v/>
      </c>
      <c r="M3932" s="297" t="str">
        <f>IFERROR(VLOOKUP(CONCATENATE($A3932,"A"),'05 APU'!$1:$1048576,9,),"")</f>
        <v/>
      </c>
      <c r="N3932" s="86"/>
      <c r="O3932" s="90">
        <f>IFERROR(VLOOKUP(CONCATENATE($A3932,"D"),'05 APU'!$T:$AB,9,),0)</f>
        <v>0</v>
      </c>
      <c r="P3932" s="90">
        <f t="shared" si="124"/>
        <v>0</v>
      </c>
      <c r="Q3932" s="90">
        <f>IFERROR(VLOOKUP(CONCATENATE($A3932,"C"),'05 APU'!$T:$AB,9,),0)</f>
        <v>0</v>
      </c>
      <c r="R3932" s="90">
        <f>IFERROR(VLOOKUP(CONCATENATE($A3932,"B"),'05 APU'!$T:$AB,9,),0)</f>
        <v>0</v>
      </c>
      <c r="S3932" s="90">
        <f>IFERROR(VLOOKUP(CONCATENATE($A3932,"A"),'05 APU'!$T:$AB,9,),0)</f>
        <v>0</v>
      </c>
    </row>
    <row r="3933" spans="1:19" x14ac:dyDescent="0.25">
      <c r="A3933" s="88">
        <v>3923</v>
      </c>
      <c r="B3933" s="347"/>
      <c r="C3933" s="348"/>
      <c r="D3933" s="89" t="str">
        <f>IFERROR(VLOOKUP(CONCATENATE($A3933,"T"),'05 APU'!$1:$1048576,3,),"")</f>
        <v/>
      </c>
      <c r="E3933" s="89" t="str">
        <f>IFERROR(VLOOKUP(CONCATENATE($A3933,"T2"),'05 APU'!$1:$1048576,3,),"")</f>
        <v/>
      </c>
      <c r="F3933" s="89" t="str">
        <f>IFERROR(VLOOKUP(CONCATENATE($A3933,"T3"),'05 APU'!$1:$1048576,3,),"")</f>
        <v/>
      </c>
      <c r="G3933" s="350"/>
      <c r="H3933" s="351"/>
      <c r="I3933" s="90">
        <f>IFERROR((VLOOKUP(CONCATENATE($A3933,"D"),'05 APU'!$1:$1048576,9,)),0)</f>
        <v>0</v>
      </c>
      <c r="J3933" s="90">
        <f t="shared" si="123"/>
        <v>0</v>
      </c>
      <c r="K3933" s="297" t="str">
        <f>IFERROR(VLOOKUP(CONCATENATE($A3933,"C"),'05 APU'!$1:$1048576,9,),"")</f>
        <v/>
      </c>
      <c r="L3933" s="297" t="str">
        <f>IFERROR(VLOOKUP(CONCATENATE($A3933,"B"),'05 APU'!$1:$1048576,9,),"")</f>
        <v/>
      </c>
      <c r="M3933" s="297" t="str">
        <f>IFERROR(VLOOKUP(CONCATENATE($A3933,"A"),'05 APU'!$1:$1048576,9,),"")</f>
        <v/>
      </c>
      <c r="N3933" s="86"/>
      <c r="O3933" s="90">
        <f>IFERROR(VLOOKUP(CONCATENATE($A3933,"D"),'05 APU'!$T:$AB,9,),0)</f>
        <v>0</v>
      </c>
      <c r="P3933" s="90">
        <f t="shared" si="124"/>
        <v>0</v>
      </c>
      <c r="Q3933" s="90">
        <f>IFERROR(VLOOKUP(CONCATENATE($A3933,"C"),'05 APU'!$T:$AB,9,),0)</f>
        <v>0</v>
      </c>
      <c r="R3933" s="90">
        <f>IFERROR(VLOOKUP(CONCATENATE($A3933,"B"),'05 APU'!$T:$AB,9,),0)</f>
        <v>0</v>
      </c>
      <c r="S3933" s="90">
        <f>IFERROR(VLOOKUP(CONCATENATE($A3933,"A"),'05 APU'!$T:$AB,9,),0)</f>
        <v>0</v>
      </c>
    </row>
    <row r="3934" spans="1:19" x14ac:dyDescent="0.25">
      <c r="A3934" s="88">
        <v>3924</v>
      </c>
      <c r="B3934" s="347"/>
      <c r="C3934" s="348"/>
      <c r="D3934" s="89" t="str">
        <f>IFERROR(VLOOKUP(CONCATENATE($A3934,"T"),'05 APU'!$1:$1048576,3,),"")</f>
        <v/>
      </c>
      <c r="E3934" s="89" t="str">
        <f>IFERROR(VLOOKUP(CONCATENATE($A3934,"T2"),'05 APU'!$1:$1048576,3,),"")</f>
        <v/>
      </c>
      <c r="F3934" s="89" t="str">
        <f>IFERROR(VLOOKUP(CONCATENATE($A3934,"T3"),'05 APU'!$1:$1048576,3,),"")</f>
        <v/>
      </c>
      <c r="G3934" s="350"/>
      <c r="H3934" s="351"/>
      <c r="I3934" s="90">
        <f>IFERROR((VLOOKUP(CONCATENATE($A3934,"D"),'05 APU'!$1:$1048576,9,)),0)</f>
        <v>0</v>
      </c>
      <c r="J3934" s="90">
        <f t="shared" si="123"/>
        <v>0</v>
      </c>
      <c r="K3934" s="297" t="str">
        <f>IFERROR(VLOOKUP(CONCATENATE($A3934,"C"),'05 APU'!$1:$1048576,9,),"")</f>
        <v/>
      </c>
      <c r="L3934" s="297" t="str">
        <f>IFERROR(VLOOKUP(CONCATENATE($A3934,"B"),'05 APU'!$1:$1048576,9,),"")</f>
        <v/>
      </c>
      <c r="M3934" s="297" t="str">
        <f>IFERROR(VLOOKUP(CONCATENATE($A3934,"A"),'05 APU'!$1:$1048576,9,),"")</f>
        <v/>
      </c>
      <c r="N3934" s="86"/>
      <c r="O3934" s="90">
        <f>IFERROR(VLOOKUP(CONCATENATE($A3934,"D"),'05 APU'!$T:$AB,9,),0)</f>
        <v>0</v>
      </c>
      <c r="P3934" s="90">
        <f t="shared" si="124"/>
        <v>0</v>
      </c>
      <c r="Q3934" s="90">
        <f>IFERROR(VLOOKUP(CONCATENATE($A3934,"C"),'05 APU'!$T:$AB,9,),0)</f>
        <v>0</v>
      </c>
      <c r="R3934" s="90">
        <f>IFERROR(VLOOKUP(CONCATENATE($A3934,"B"),'05 APU'!$T:$AB,9,),0)</f>
        <v>0</v>
      </c>
      <c r="S3934" s="90">
        <f>IFERROR(VLOOKUP(CONCATENATE($A3934,"A"),'05 APU'!$T:$AB,9,),0)</f>
        <v>0</v>
      </c>
    </row>
    <row r="3935" spans="1:19" x14ac:dyDescent="0.25">
      <c r="A3935" s="88">
        <v>3925</v>
      </c>
      <c r="B3935" s="347"/>
      <c r="C3935" s="348"/>
      <c r="D3935" s="89" t="str">
        <f>IFERROR(VLOOKUP(CONCATENATE($A3935,"T"),'05 APU'!$1:$1048576,3,),"")</f>
        <v/>
      </c>
      <c r="E3935" s="89" t="str">
        <f>IFERROR(VLOOKUP(CONCATENATE($A3935,"T2"),'05 APU'!$1:$1048576,3,),"")</f>
        <v/>
      </c>
      <c r="F3935" s="89" t="str">
        <f>IFERROR(VLOOKUP(CONCATENATE($A3935,"T3"),'05 APU'!$1:$1048576,3,),"")</f>
        <v/>
      </c>
      <c r="G3935" s="350"/>
      <c r="H3935" s="351"/>
      <c r="I3935" s="90">
        <f>IFERROR((VLOOKUP(CONCATENATE($A3935,"D"),'05 APU'!$1:$1048576,9,)),0)</f>
        <v>0</v>
      </c>
      <c r="J3935" s="90">
        <f t="shared" si="123"/>
        <v>0</v>
      </c>
      <c r="K3935" s="297" t="str">
        <f>IFERROR(VLOOKUP(CONCATENATE($A3935,"C"),'05 APU'!$1:$1048576,9,),"")</f>
        <v/>
      </c>
      <c r="L3935" s="297" t="str">
        <f>IFERROR(VLOOKUP(CONCATENATE($A3935,"B"),'05 APU'!$1:$1048576,9,),"")</f>
        <v/>
      </c>
      <c r="M3935" s="297" t="str">
        <f>IFERROR(VLOOKUP(CONCATENATE($A3935,"A"),'05 APU'!$1:$1048576,9,),"")</f>
        <v/>
      </c>
      <c r="N3935" s="86"/>
      <c r="O3935" s="90">
        <f>IFERROR(VLOOKUP(CONCATENATE($A3935,"D"),'05 APU'!$T:$AB,9,),0)</f>
        <v>0</v>
      </c>
      <c r="P3935" s="90">
        <f t="shared" si="124"/>
        <v>0</v>
      </c>
      <c r="Q3935" s="90">
        <f>IFERROR(VLOOKUP(CONCATENATE($A3935,"C"),'05 APU'!$T:$AB,9,),0)</f>
        <v>0</v>
      </c>
      <c r="R3935" s="90">
        <f>IFERROR(VLOOKUP(CONCATENATE($A3935,"B"),'05 APU'!$T:$AB,9,),0)</f>
        <v>0</v>
      </c>
      <c r="S3935" s="90">
        <f>IFERROR(VLOOKUP(CONCATENATE($A3935,"A"),'05 APU'!$T:$AB,9,),0)</f>
        <v>0</v>
      </c>
    </row>
    <row r="3936" spans="1:19" x14ac:dyDescent="0.25">
      <c r="A3936" s="88">
        <v>3926</v>
      </c>
      <c r="B3936" s="347"/>
      <c r="C3936" s="348"/>
      <c r="D3936" s="89" t="str">
        <f>IFERROR(VLOOKUP(CONCATENATE($A3936,"T"),'05 APU'!$1:$1048576,3,),"")</f>
        <v/>
      </c>
      <c r="E3936" s="89" t="str">
        <f>IFERROR(VLOOKUP(CONCATENATE($A3936,"T2"),'05 APU'!$1:$1048576,3,),"")</f>
        <v/>
      </c>
      <c r="F3936" s="89" t="str">
        <f>IFERROR(VLOOKUP(CONCATENATE($A3936,"T3"),'05 APU'!$1:$1048576,3,),"")</f>
        <v/>
      </c>
      <c r="G3936" s="350"/>
      <c r="H3936" s="351"/>
      <c r="I3936" s="90">
        <f>IFERROR((VLOOKUP(CONCATENATE($A3936,"D"),'05 APU'!$1:$1048576,9,)),0)</f>
        <v>0</v>
      </c>
      <c r="J3936" s="90">
        <f t="shared" si="123"/>
        <v>0</v>
      </c>
      <c r="K3936" s="297" t="str">
        <f>IFERROR(VLOOKUP(CONCATENATE($A3936,"C"),'05 APU'!$1:$1048576,9,),"")</f>
        <v/>
      </c>
      <c r="L3936" s="297" t="str">
        <f>IFERROR(VLOOKUP(CONCATENATE($A3936,"B"),'05 APU'!$1:$1048576,9,),"")</f>
        <v/>
      </c>
      <c r="M3936" s="297" t="str">
        <f>IFERROR(VLOOKUP(CONCATENATE($A3936,"A"),'05 APU'!$1:$1048576,9,),"")</f>
        <v/>
      </c>
      <c r="N3936" s="86"/>
      <c r="O3936" s="90">
        <f>IFERROR(VLOOKUP(CONCATENATE($A3936,"D"),'05 APU'!$T:$AB,9,),0)</f>
        <v>0</v>
      </c>
      <c r="P3936" s="90">
        <f t="shared" si="124"/>
        <v>0</v>
      </c>
      <c r="Q3936" s="90">
        <f>IFERROR(VLOOKUP(CONCATENATE($A3936,"C"),'05 APU'!$T:$AB,9,),0)</f>
        <v>0</v>
      </c>
      <c r="R3936" s="90">
        <f>IFERROR(VLOOKUP(CONCATENATE($A3936,"B"),'05 APU'!$T:$AB,9,),0)</f>
        <v>0</v>
      </c>
      <c r="S3936" s="90">
        <f>IFERROR(VLOOKUP(CONCATENATE($A3936,"A"),'05 APU'!$T:$AB,9,),0)</f>
        <v>0</v>
      </c>
    </row>
    <row r="3937" spans="1:19" x14ac:dyDescent="0.25">
      <c r="A3937" s="88">
        <v>3927</v>
      </c>
      <c r="B3937" s="347"/>
      <c r="C3937" s="348"/>
      <c r="D3937" s="89" t="str">
        <f>IFERROR(VLOOKUP(CONCATENATE($A3937,"T"),'05 APU'!$1:$1048576,3,),"")</f>
        <v/>
      </c>
      <c r="E3937" s="89" t="str">
        <f>IFERROR(VLOOKUP(CONCATENATE($A3937,"T2"),'05 APU'!$1:$1048576,3,),"")</f>
        <v/>
      </c>
      <c r="F3937" s="89" t="str">
        <f>IFERROR(VLOOKUP(CONCATENATE($A3937,"T3"),'05 APU'!$1:$1048576,3,),"")</f>
        <v/>
      </c>
      <c r="G3937" s="350"/>
      <c r="H3937" s="351"/>
      <c r="I3937" s="90">
        <f>IFERROR((VLOOKUP(CONCATENATE($A3937,"D"),'05 APU'!$1:$1048576,9,)),0)</f>
        <v>0</v>
      </c>
      <c r="J3937" s="90">
        <f t="shared" si="123"/>
        <v>0</v>
      </c>
      <c r="K3937" s="297" t="str">
        <f>IFERROR(VLOOKUP(CONCATENATE($A3937,"C"),'05 APU'!$1:$1048576,9,),"")</f>
        <v/>
      </c>
      <c r="L3937" s="297" t="str">
        <f>IFERROR(VLOOKUP(CONCATENATE($A3937,"B"),'05 APU'!$1:$1048576,9,),"")</f>
        <v/>
      </c>
      <c r="M3937" s="297" t="str">
        <f>IFERROR(VLOOKUP(CONCATENATE($A3937,"A"),'05 APU'!$1:$1048576,9,),"")</f>
        <v/>
      </c>
      <c r="N3937" s="86"/>
      <c r="O3937" s="90">
        <f>IFERROR(VLOOKUP(CONCATENATE($A3937,"D"),'05 APU'!$T:$AB,9,),0)</f>
        <v>0</v>
      </c>
      <c r="P3937" s="90">
        <f t="shared" si="124"/>
        <v>0</v>
      </c>
      <c r="Q3937" s="90">
        <f>IFERROR(VLOOKUP(CONCATENATE($A3937,"C"),'05 APU'!$T:$AB,9,),0)</f>
        <v>0</v>
      </c>
      <c r="R3937" s="90">
        <f>IFERROR(VLOOKUP(CONCATENATE($A3937,"B"),'05 APU'!$T:$AB,9,),0)</f>
        <v>0</v>
      </c>
      <c r="S3937" s="90">
        <f>IFERROR(VLOOKUP(CONCATENATE($A3937,"A"),'05 APU'!$T:$AB,9,),0)</f>
        <v>0</v>
      </c>
    </row>
    <row r="3938" spans="1:19" x14ac:dyDescent="0.25">
      <c r="A3938" s="88">
        <v>3928</v>
      </c>
      <c r="B3938" s="347"/>
      <c r="C3938" s="348"/>
      <c r="D3938" s="89" t="str">
        <f>IFERROR(VLOOKUP(CONCATENATE($A3938,"T"),'05 APU'!$1:$1048576,3,),"")</f>
        <v/>
      </c>
      <c r="E3938" s="89" t="str">
        <f>IFERROR(VLOOKUP(CONCATENATE($A3938,"T2"),'05 APU'!$1:$1048576,3,),"")</f>
        <v/>
      </c>
      <c r="F3938" s="89" t="str">
        <f>IFERROR(VLOOKUP(CONCATENATE($A3938,"T3"),'05 APU'!$1:$1048576,3,),"")</f>
        <v/>
      </c>
      <c r="G3938" s="350"/>
      <c r="H3938" s="351"/>
      <c r="I3938" s="90">
        <f>IFERROR((VLOOKUP(CONCATENATE($A3938,"D"),'05 APU'!$1:$1048576,9,)),0)</f>
        <v>0</v>
      </c>
      <c r="J3938" s="90">
        <f t="shared" si="123"/>
        <v>0</v>
      </c>
      <c r="K3938" s="297" t="str">
        <f>IFERROR(VLOOKUP(CONCATENATE($A3938,"C"),'05 APU'!$1:$1048576,9,),"")</f>
        <v/>
      </c>
      <c r="L3938" s="297" t="str">
        <f>IFERROR(VLOOKUP(CONCATENATE($A3938,"B"),'05 APU'!$1:$1048576,9,),"")</f>
        <v/>
      </c>
      <c r="M3938" s="297" t="str">
        <f>IFERROR(VLOOKUP(CONCATENATE($A3938,"A"),'05 APU'!$1:$1048576,9,),"")</f>
        <v/>
      </c>
      <c r="N3938" s="86"/>
      <c r="O3938" s="90">
        <f>IFERROR(VLOOKUP(CONCATENATE($A3938,"D"),'05 APU'!$T:$AB,9,),0)</f>
        <v>0</v>
      </c>
      <c r="P3938" s="90">
        <f t="shared" si="124"/>
        <v>0</v>
      </c>
      <c r="Q3938" s="90">
        <f>IFERROR(VLOOKUP(CONCATENATE($A3938,"C"),'05 APU'!$T:$AB,9,),0)</f>
        <v>0</v>
      </c>
      <c r="R3938" s="90">
        <f>IFERROR(VLOOKUP(CONCATENATE($A3938,"B"),'05 APU'!$T:$AB,9,),0)</f>
        <v>0</v>
      </c>
      <c r="S3938" s="90">
        <f>IFERROR(VLOOKUP(CONCATENATE($A3938,"A"),'05 APU'!$T:$AB,9,),0)</f>
        <v>0</v>
      </c>
    </row>
    <row r="3939" spans="1:19" x14ac:dyDescent="0.25">
      <c r="A3939" s="88">
        <v>3929</v>
      </c>
      <c r="B3939" s="347"/>
      <c r="C3939" s="348"/>
      <c r="D3939" s="89" t="str">
        <f>IFERROR(VLOOKUP(CONCATENATE($A3939,"T"),'05 APU'!$1:$1048576,3,),"")</f>
        <v/>
      </c>
      <c r="E3939" s="89" t="str">
        <f>IFERROR(VLOOKUP(CONCATENATE($A3939,"T2"),'05 APU'!$1:$1048576,3,),"")</f>
        <v/>
      </c>
      <c r="F3939" s="89" t="str">
        <f>IFERROR(VLOOKUP(CONCATENATE($A3939,"T3"),'05 APU'!$1:$1048576,3,),"")</f>
        <v/>
      </c>
      <c r="G3939" s="350"/>
      <c r="H3939" s="351"/>
      <c r="I3939" s="90">
        <f>IFERROR((VLOOKUP(CONCATENATE($A3939,"D"),'05 APU'!$1:$1048576,9,)),0)</f>
        <v>0</v>
      </c>
      <c r="J3939" s="90">
        <f t="shared" si="123"/>
        <v>0</v>
      </c>
      <c r="K3939" s="297" t="str">
        <f>IFERROR(VLOOKUP(CONCATENATE($A3939,"C"),'05 APU'!$1:$1048576,9,),"")</f>
        <v/>
      </c>
      <c r="L3939" s="297" t="str">
        <f>IFERROR(VLOOKUP(CONCATENATE($A3939,"B"),'05 APU'!$1:$1048576,9,),"")</f>
        <v/>
      </c>
      <c r="M3939" s="297" t="str">
        <f>IFERROR(VLOOKUP(CONCATENATE($A3939,"A"),'05 APU'!$1:$1048576,9,),"")</f>
        <v/>
      </c>
      <c r="N3939" s="86"/>
      <c r="O3939" s="90">
        <f>IFERROR(VLOOKUP(CONCATENATE($A3939,"D"),'05 APU'!$T:$AB,9,),0)</f>
        <v>0</v>
      </c>
      <c r="P3939" s="90">
        <f t="shared" si="124"/>
        <v>0</v>
      </c>
      <c r="Q3939" s="90">
        <f>IFERROR(VLOOKUP(CONCATENATE($A3939,"C"),'05 APU'!$T:$AB,9,),0)</f>
        <v>0</v>
      </c>
      <c r="R3939" s="90">
        <f>IFERROR(VLOOKUP(CONCATENATE($A3939,"B"),'05 APU'!$T:$AB,9,),0)</f>
        <v>0</v>
      </c>
      <c r="S3939" s="90">
        <f>IFERROR(VLOOKUP(CONCATENATE($A3939,"A"),'05 APU'!$T:$AB,9,),0)</f>
        <v>0</v>
      </c>
    </row>
    <row r="3940" spans="1:19" x14ac:dyDescent="0.25">
      <c r="A3940" s="88">
        <v>3930</v>
      </c>
      <c r="B3940" s="347"/>
      <c r="C3940" s="348"/>
      <c r="D3940" s="89" t="str">
        <f>IFERROR(VLOOKUP(CONCATENATE($A3940,"T"),'05 APU'!$1:$1048576,3,),"")</f>
        <v/>
      </c>
      <c r="E3940" s="89" t="str">
        <f>IFERROR(VLOOKUP(CONCATENATE($A3940,"T2"),'05 APU'!$1:$1048576,3,),"")</f>
        <v/>
      </c>
      <c r="F3940" s="89" t="str">
        <f>IFERROR(VLOOKUP(CONCATENATE($A3940,"T3"),'05 APU'!$1:$1048576,3,),"")</f>
        <v/>
      </c>
      <c r="G3940" s="350"/>
      <c r="H3940" s="351"/>
      <c r="I3940" s="90">
        <f>IFERROR((VLOOKUP(CONCATENATE($A3940,"D"),'05 APU'!$1:$1048576,9,)),0)</f>
        <v>0</v>
      </c>
      <c r="J3940" s="90">
        <f t="shared" si="123"/>
        <v>0</v>
      </c>
      <c r="K3940" s="297" t="str">
        <f>IFERROR(VLOOKUP(CONCATENATE($A3940,"C"),'05 APU'!$1:$1048576,9,),"")</f>
        <v/>
      </c>
      <c r="L3940" s="297" t="str">
        <f>IFERROR(VLOOKUP(CONCATENATE($A3940,"B"),'05 APU'!$1:$1048576,9,),"")</f>
        <v/>
      </c>
      <c r="M3940" s="297" t="str">
        <f>IFERROR(VLOOKUP(CONCATENATE($A3940,"A"),'05 APU'!$1:$1048576,9,),"")</f>
        <v/>
      </c>
      <c r="N3940" s="86"/>
      <c r="O3940" s="90">
        <f>IFERROR(VLOOKUP(CONCATENATE($A3940,"D"),'05 APU'!$T:$AB,9,),0)</f>
        <v>0</v>
      </c>
      <c r="P3940" s="90">
        <f t="shared" si="124"/>
        <v>0</v>
      </c>
      <c r="Q3940" s="90">
        <f>IFERROR(VLOOKUP(CONCATENATE($A3940,"C"),'05 APU'!$T:$AB,9,),0)</f>
        <v>0</v>
      </c>
      <c r="R3940" s="90">
        <f>IFERROR(VLOOKUP(CONCATENATE($A3940,"B"),'05 APU'!$T:$AB,9,),0)</f>
        <v>0</v>
      </c>
      <c r="S3940" s="90">
        <f>IFERROR(VLOOKUP(CONCATENATE($A3940,"A"),'05 APU'!$T:$AB,9,),0)</f>
        <v>0</v>
      </c>
    </row>
    <row r="3941" spans="1:19" x14ac:dyDescent="0.25">
      <c r="A3941" s="88">
        <v>3931</v>
      </c>
      <c r="B3941" s="347"/>
      <c r="C3941" s="348"/>
      <c r="D3941" s="89" t="str">
        <f>IFERROR(VLOOKUP(CONCATENATE($A3941,"T"),'05 APU'!$1:$1048576,3,),"")</f>
        <v/>
      </c>
      <c r="E3941" s="89" t="str">
        <f>IFERROR(VLOOKUP(CONCATENATE($A3941,"T2"),'05 APU'!$1:$1048576,3,),"")</f>
        <v/>
      </c>
      <c r="F3941" s="89" t="str">
        <f>IFERROR(VLOOKUP(CONCATENATE($A3941,"T3"),'05 APU'!$1:$1048576,3,),"")</f>
        <v/>
      </c>
      <c r="G3941" s="350"/>
      <c r="H3941" s="351"/>
      <c r="I3941" s="90">
        <f>IFERROR((VLOOKUP(CONCATENATE($A3941,"D"),'05 APU'!$1:$1048576,9,)),0)</f>
        <v>0</v>
      </c>
      <c r="J3941" s="90">
        <f t="shared" si="123"/>
        <v>0</v>
      </c>
      <c r="K3941" s="297" t="str">
        <f>IFERROR(VLOOKUP(CONCATENATE($A3941,"C"),'05 APU'!$1:$1048576,9,),"")</f>
        <v/>
      </c>
      <c r="L3941" s="297" t="str">
        <f>IFERROR(VLOOKUP(CONCATENATE($A3941,"B"),'05 APU'!$1:$1048576,9,),"")</f>
        <v/>
      </c>
      <c r="M3941" s="297" t="str">
        <f>IFERROR(VLOOKUP(CONCATENATE($A3941,"A"),'05 APU'!$1:$1048576,9,),"")</f>
        <v/>
      </c>
      <c r="N3941" s="86"/>
      <c r="O3941" s="90">
        <f>IFERROR(VLOOKUP(CONCATENATE($A3941,"D"),'05 APU'!$T:$AB,9,),0)</f>
        <v>0</v>
      </c>
      <c r="P3941" s="90">
        <f t="shared" si="124"/>
        <v>0</v>
      </c>
      <c r="Q3941" s="90">
        <f>IFERROR(VLOOKUP(CONCATENATE($A3941,"C"),'05 APU'!$T:$AB,9,),0)</f>
        <v>0</v>
      </c>
      <c r="R3941" s="90">
        <f>IFERROR(VLOOKUP(CONCATENATE($A3941,"B"),'05 APU'!$T:$AB,9,),0)</f>
        <v>0</v>
      </c>
      <c r="S3941" s="90">
        <f>IFERROR(VLOOKUP(CONCATENATE($A3941,"A"),'05 APU'!$T:$AB,9,),0)</f>
        <v>0</v>
      </c>
    </row>
    <row r="3942" spans="1:19" x14ac:dyDescent="0.25">
      <c r="A3942" s="88">
        <v>3932</v>
      </c>
      <c r="B3942" s="347"/>
      <c r="C3942" s="348"/>
      <c r="D3942" s="89" t="str">
        <f>IFERROR(VLOOKUP(CONCATENATE($A3942,"T"),'05 APU'!$1:$1048576,3,),"")</f>
        <v/>
      </c>
      <c r="E3942" s="89" t="str">
        <f>IFERROR(VLOOKUP(CONCATENATE($A3942,"T2"),'05 APU'!$1:$1048576,3,),"")</f>
        <v/>
      </c>
      <c r="F3942" s="89" t="str">
        <f>IFERROR(VLOOKUP(CONCATENATE($A3942,"T3"),'05 APU'!$1:$1048576,3,),"")</f>
        <v/>
      </c>
      <c r="G3942" s="350"/>
      <c r="H3942" s="351"/>
      <c r="I3942" s="90">
        <f>IFERROR((VLOOKUP(CONCATENATE($A3942,"D"),'05 APU'!$1:$1048576,9,)),0)</f>
        <v>0</v>
      </c>
      <c r="J3942" s="90">
        <f t="shared" si="123"/>
        <v>0</v>
      </c>
      <c r="K3942" s="297" t="str">
        <f>IFERROR(VLOOKUP(CONCATENATE($A3942,"C"),'05 APU'!$1:$1048576,9,),"")</f>
        <v/>
      </c>
      <c r="L3942" s="297" t="str">
        <f>IFERROR(VLOOKUP(CONCATENATE($A3942,"B"),'05 APU'!$1:$1048576,9,),"")</f>
        <v/>
      </c>
      <c r="M3942" s="297" t="str">
        <f>IFERROR(VLOOKUP(CONCATENATE($A3942,"A"),'05 APU'!$1:$1048576,9,),"")</f>
        <v/>
      </c>
      <c r="N3942" s="86"/>
      <c r="O3942" s="90">
        <f>IFERROR(VLOOKUP(CONCATENATE($A3942,"D"),'05 APU'!$T:$AB,9,),0)</f>
        <v>0</v>
      </c>
      <c r="P3942" s="90">
        <f t="shared" si="124"/>
        <v>0</v>
      </c>
      <c r="Q3942" s="90">
        <f>IFERROR(VLOOKUP(CONCATENATE($A3942,"C"),'05 APU'!$T:$AB,9,),0)</f>
        <v>0</v>
      </c>
      <c r="R3942" s="90">
        <f>IFERROR(VLOOKUP(CONCATENATE($A3942,"B"),'05 APU'!$T:$AB,9,),0)</f>
        <v>0</v>
      </c>
      <c r="S3942" s="90">
        <f>IFERROR(VLOOKUP(CONCATENATE($A3942,"A"),'05 APU'!$T:$AB,9,),0)</f>
        <v>0</v>
      </c>
    </row>
    <row r="3943" spans="1:19" x14ac:dyDescent="0.25">
      <c r="A3943" s="88">
        <v>3933</v>
      </c>
      <c r="B3943" s="347"/>
      <c r="C3943" s="348"/>
      <c r="D3943" s="89" t="str">
        <f>IFERROR(VLOOKUP(CONCATENATE($A3943,"T"),'05 APU'!$1:$1048576,3,),"")</f>
        <v/>
      </c>
      <c r="E3943" s="89" t="str">
        <f>IFERROR(VLOOKUP(CONCATENATE($A3943,"T2"),'05 APU'!$1:$1048576,3,),"")</f>
        <v/>
      </c>
      <c r="F3943" s="89" t="str">
        <f>IFERROR(VLOOKUP(CONCATENATE($A3943,"T3"),'05 APU'!$1:$1048576,3,),"")</f>
        <v/>
      </c>
      <c r="G3943" s="350"/>
      <c r="H3943" s="351"/>
      <c r="I3943" s="90">
        <f>IFERROR((VLOOKUP(CONCATENATE($A3943,"D"),'05 APU'!$1:$1048576,9,)),0)</f>
        <v>0</v>
      </c>
      <c r="J3943" s="90">
        <f t="shared" si="123"/>
        <v>0</v>
      </c>
      <c r="K3943" s="297" t="str">
        <f>IFERROR(VLOOKUP(CONCATENATE($A3943,"C"),'05 APU'!$1:$1048576,9,),"")</f>
        <v/>
      </c>
      <c r="L3943" s="297" t="str">
        <f>IFERROR(VLOOKUP(CONCATENATE($A3943,"B"),'05 APU'!$1:$1048576,9,),"")</f>
        <v/>
      </c>
      <c r="M3943" s="297" t="str">
        <f>IFERROR(VLOOKUP(CONCATENATE($A3943,"A"),'05 APU'!$1:$1048576,9,),"")</f>
        <v/>
      </c>
      <c r="N3943" s="86"/>
      <c r="O3943" s="90">
        <f>IFERROR(VLOOKUP(CONCATENATE($A3943,"D"),'05 APU'!$T:$AB,9,),0)</f>
        <v>0</v>
      </c>
      <c r="P3943" s="90">
        <f t="shared" si="124"/>
        <v>0</v>
      </c>
      <c r="Q3943" s="90">
        <f>IFERROR(VLOOKUP(CONCATENATE($A3943,"C"),'05 APU'!$T:$AB,9,),0)</f>
        <v>0</v>
      </c>
      <c r="R3943" s="90">
        <f>IFERROR(VLOOKUP(CONCATENATE($A3943,"B"),'05 APU'!$T:$AB,9,),0)</f>
        <v>0</v>
      </c>
      <c r="S3943" s="90">
        <f>IFERROR(VLOOKUP(CONCATENATE($A3943,"A"),'05 APU'!$T:$AB,9,),0)</f>
        <v>0</v>
      </c>
    </row>
    <row r="3944" spans="1:19" x14ac:dyDescent="0.25">
      <c r="A3944" s="88">
        <v>3934</v>
      </c>
      <c r="B3944" s="347"/>
      <c r="C3944" s="348"/>
      <c r="D3944" s="89" t="str">
        <f>IFERROR(VLOOKUP(CONCATENATE($A3944,"T"),'05 APU'!$1:$1048576,3,),"")</f>
        <v/>
      </c>
      <c r="E3944" s="89" t="str">
        <f>IFERROR(VLOOKUP(CONCATENATE($A3944,"T2"),'05 APU'!$1:$1048576,3,),"")</f>
        <v/>
      </c>
      <c r="F3944" s="89" t="str">
        <f>IFERROR(VLOOKUP(CONCATENATE($A3944,"T3"),'05 APU'!$1:$1048576,3,),"")</f>
        <v/>
      </c>
      <c r="G3944" s="350"/>
      <c r="H3944" s="351"/>
      <c r="I3944" s="90">
        <f>IFERROR((VLOOKUP(CONCATENATE($A3944,"D"),'05 APU'!$1:$1048576,9,)),0)</f>
        <v>0</v>
      </c>
      <c r="J3944" s="90">
        <f t="shared" si="123"/>
        <v>0</v>
      </c>
      <c r="K3944" s="297" t="str">
        <f>IFERROR(VLOOKUP(CONCATENATE($A3944,"C"),'05 APU'!$1:$1048576,9,),"")</f>
        <v/>
      </c>
      <c r="L3944" s="297" t="str">
        <f>IFERROR(VLOOKUP(CONCATENATE($A3944,"B"),'05 APU'!$1:$1048576,9,),"")</f>
        <v/>
      </c>
      <c r="M3944" s="297" t="str">
        <f>IFERROR(VLOOKUP(CONCATENATE($A3944,"A"),'05 APU'!$1:$1048576,9,),"")</f>
        <v/>
      </c>
      <c r="N3944" s="86"/>
      <c r="O3944" s="90">
        <f>IFERROR(VLOOKUP(CONCATENATE($A3944,"D"),'05 APU'!$T:$AB,9,),0)</f>
        <v>0</v>
      </c>
      <c r="P3944" s="90">
        <f t="shared" si="124"/>
        <v>0</v>
      </c>
      <c r="Q3944" s="90">
        <f>IFERROR(VLOOKUP(CONCATENATE($A3944,"C"),'05 APU'!$T:$AB,9,),0)</f>
        <v>0</v>
      </c>
      <c r="R3944" s="90">
        <f>IFERROR(VLOOKUP(CONCATENATE($A3944,"B"),'05 APU'!$T:$AB,9,),0)</f>
        <v>0</v>
      </c>
      <c r="S3944" s="90">
        <f>IFERROR(VLOOKUP(CONCATENATE($A3944,"A"),'05 APU'!$T:$AB,9,),0)</f>
        <v>0</v>
      </c>
    </row>
    <row r="3945" spans="1:19" x14ac:dyDescent="0.25">
      <c r="A3945" s="88">
        <v>3935</v>
      </c>
      <c r="B3945" s="347"/>
      <c r="C3945" s="348"/>
      <c r="D3945" s="89" t="str">
        <f>IFERROR(VLOOKUP(CONCATENATE($A3945,"T"),'05 APU'!$1:$1048576,3,),"")</f>
        <v/>
      </c>
      <c r="E3945" s="89" t="str">
        <f>IFERROR(VLOOKUP(CONCATENATE($A3945,"T2"),'05 APU'!$1:$1048576,3,),"")</f>
        <v/>
      </c>
      <c r="F3945" s="89" t="str">
        <f>IFERROR(VLOOKUP(CONCATENATE($A3945,"T3"),'05 APU'!$1:$1048576,3,),"")</f>
        <v/>
      </c>
      <c r="G3945" s="350"/>
      <c r="H3945" s="351"/>
      <c r="I3945" s="90">
        <f>IFERROR((VLOOKUP(CONCATENATE($A3945,"D"),'05 APU'!$1:$1048576,9,)),0)</f>
        <v>0</v>
      </c>
      <c r="J3945" s="90">
        <f t="shared" si="123"/>
        <v>0</v>
      </c>
      <c r="K3945" s="297" t="str">
        <f>IFERROR(VLOOKUP(CONCATENATE($A3945,"C"),'05 APU'!$1:$1048576,9,),"")</f>
        <v/>
      </c>
      <c r="L3945" s="297" t="str">
        <f>IFERROR(VLOOKUP(CONCATENATE($A3945,"B"),'05 APU'!$1:$1048576,9,),"")</f>
        <v/>
      </c>
      <c r="M3945" s="297" t="str">
        <f>IFERROR(VLOOKUP(CONCATENATE($A3945,"A"),'05 APU'!$1:$1048576,9,),"")</f>
        <v/>
      </c>
      <c r="N3945" s="86"/>
      <c r="O3945" s="90">
        <f>IFERROR(VLOOKUP(CONCATENATE($A3945,"D"),'05 APU'!$T:$AB,9,),0)</f>
        <v>0</v>
      </c>
      <c r="P3945" s="90">
        <f t="shared" si="124"/>
        <v>0</v>
      </c>
      <c r="Q3945" s="90">
        <f>IFERROR(VLOOKUP(CONCATENATE($A3945,"C"),'05 APU'!$T:$AB,9,),0)</f>
        <v>0</v>
      </c>
      <c r="R3945" s="90">
        <f>IFERROR(VLOOKUP(CONCATENATE($A3945,"B"),'05 APU'!$T:$AB,9,),0)</f>
        <v>0</v>
      </c>
      <c r="S3945" s="90">
        <f>IFERROR(VLOOKUP(CONCATENATE($A3945,"A"),'05 APU'!$T:$AB,9,),0)</f>
        <v>0</v>
      </c>
    </row>
    <row r="3946" spans="1:19" x14ac:dyDescent="0.25">
      <c r="A3946" s="88">
        <v>3936</v>
      </c>
      <c r="B3946" s="347"/>
      <c r="C3946" s="348"/>
      <c r="D3946" s="89" t="str">
        <f>IFERROR(VLOOKUP(CONCATENATE($A3946,"T"),'05 APU'!$1:$1048576,3,),"")</f>
        <v/>
      </c>
      <c r="E3946" s="89" t="str">
        <f>IFERROR(VLOOKUP(CONCATENATE($A3946,"T2"),'05 APU'!$1:$1048576,3,),"")</f>
        <v/>
      </c>
      <c r="F3946" s="89" t="str">
        <f>IFERROR(VLOOKUP(CONCATENATE($A3946,"T3"),'05 APU'!$1:$1048576,3,),"")</f>
        <v/>
      </c>
      <c r="G3946" s="350"/>
      <c r="H3946" s="351"/>
      <c r="I3946" s="90">
        <f>IFERROR((VLOOKUP(CONCATENATE($A3946,"D"),'05 APU'!$1:$1048576,9,)),0)</f>
        <v>0</v>
      </c>
      <c r="J3946" s="90">
        <f t="shared" si="123"/>
        <v>0</v>
      </c>
      <c r="K3946" s="297" t="str">
        <f>IFERROR(VLOOKUP(CONCATENATE($A3946,"C"),'05 APU'!$1:$1048576,9,),"")</f>
        <v/>
      </c>
      <c r="L3946" s="297" t="str">
        <f>IFERROR(VLOOKUP(CONCATENATE($A3946,"B"),'05 APU'!$1:$1048576,9,),"")</f>
        <v/>
      </c>
      <c r="M3946" s="297" t="str">
        <f>IFERROR(VLOOKUP(CONCATENATE($A3946,"A"),'05 APU'!$1:$1048576,9,),"")</f>
        <v/>
      </c>
      <c r="N3946" s="86"/>
      <c r="O3946" s="90">
        <f>IFERROR(VLOOKUP(CONCATENATE($A3946,"D"),'05 APU'!$T:$AB,9,),0)</f>
        <v>0</v>
      </c>
      <c r="P3946" s="90">
        <f t="shared" si="124"/>
        <v>0</v>
      </c>
      <c r="Q3946" s="90">
        <f>IFERROR(VLOOKUP(CONCATENATE($A3946,"C"),'05 APU'!$T:$AB,9,),0)</f>
        <v>0</v>
      </c>
      <c r="R3946" s="90">
        <f>IFERROR(VLOOKUP(CONCATENATE($A3946,"B"),'05 APU'!$T:$AB,9,),0)</f>
        <v>0</v>
      </c>
      <c r="S3946" s="90">
        <f>IFERROR(VLOOKUP(CONCATENATE($A3946,"A"),'05 APU'!$T:$AB,9,),0)</f>
        <v>0</v>
      </c>
    </row>
    <row r="3947" spans="1:19" x14ac:dyDescent="0.25">
      <c r="A3947" s="88">
        <v>3937</v>
      </c>
      <c r="B3947" s="347"/>
      <c r="C3947" s="348"/>
      <c r="D3947" s="89" t="str">
        <f>IFERROR(VLOOKUP(CONCATENATE($A3947,"T"),'05 APU'!$1:$1048576,3,),"")</f>
        <v/>
      </c>
      <c r="E3947" s="89" t="str">
        <f>IFERROR(VLOOKUP(CONCATENATE($A3947,"T2"),'05 APU'!$1:$1048576,3,),"")</f>
        <v/>
      </c>
      <c r="F3947" s="89" t="str">
        <f>IFERROR(VLOOKUP(CONCATENATE($A3947,"T3"),'05 APU'!$1:$1048576,3,),"")</f>
        <v/>
      </c>
      <c r="G3947" s="350"/>
      <c r="H3947" s="351"/>
      <c r="I3947" s="90">
        <f>IFERROR((VLOOKUP(CONCATENATE($A3947,"D"),'05 APU'!$1:$1048576,9,)),0)</f>
        <v>0</v>
      </c>
      <c r="J3947" s="90">
        <f t="shared" si="123"/>
        <v>0</v>
      </c>
      <c r="K3947" s="297" t="str">
        <f>IFERROR(VLOOKUP(CONCATENATE($A3947,"C"),'05 APU'!$1:$1048576,9,),"")</f>
        <v/>
      </c>
      <c r="L3947" s="297" t="str">
        <f>IFERROR(VLOOKUP(CONCATENATE($A3947,"B"),'05 APU'!$1:$1048576,9,),"")</f>
        <v/>
      </c>
      <c r="M3947" s="297" t="str">
        <f>IFERROR(VLOOKUP(CONCATENATE($A3947,"A"),'05 APU'!$1:$1048576,9,),"")</f>
        <v/>
      </c>
      <c r="N3947" s="86"/>
      <c r="O3947" s="90">
        <f>IFERROR(VLOOKUP(CONCATENATE($A3947,"D"),'05 APU'!$T:$AB,9,),0)</f>
        <v>0</v>
      </c>
      <c r="P3947" s="90">
        <f t="shared" si="124"/>
        <v>0</v>
      </c>
      <c r="Q3947" s="90">
        <f>IFERROR(VLOOKUP(CONCATENATE($A3947,"C"),'05 APU'!$T:$AB,9,),0)</f>
        <v>0</v>
      </c>
      <c r="R3947" s="90">
        <f>IFERROR(VLOOKUP(CONCATENATE($A3947,"B"),'05 APU'!$T:$AB,9,),0)</f>
        <v>0</v>
      </c>
      <c r="S3947" s="90">
        <f>IFERROR(VLOOKUP(CONCATENATE($A3947,"A"),'05 APU'!$T:$AB,9,),0)</f>
        <v>0</v>
      </c>
    </row>
    <row r="3948" spans="1:19" x14ac:dyDescent="0.25">
      <c r="A3948" s="88">
        <v>3938</v>
      </c>
      <c r="B3948" s="347"/>
      <c r="C3948" s="348"/>
      <c r="D3948" s="89" t="str">
        <f>IFERROR(VLOOKUP(CONCATENATE($A3948,"T"),'05 APU'!$1:$1048576,3,),"")</f>
        <v/>
      </c>
      <c r="E3948" s="89" t="str">
        <f>IFERROR(VLOOKUP(CONCATENATE($A3948,"T2"),'05 APU'!$1:$1048576,3,),"")</f>
        <v/>
      </c>
      <c r="F3948" s="89" t="str">
        <f>IFERROR(VLOOKUP(CONCATENATE($A3948,"T3"),'05 APU'!$1:$1048576,3,),"")</f>
        <v/>
      </c>
      <c r="G3948" s="350"/>
      <c r="H3948" s="351"/>
      <c r="I3948" s="90">
        <f>IFERROR((VLOOKUP(CONCATENATE($A3948,"D"),'05 APU'!$1:$1048576,9,)),0)</f>
        <v>0</v>
      </c>
      <c r="J3948" s="90">
        <f t="shared" si="123"/>
        <v>0</v>
      </c>
      <c r="K3948" s="297" t="str">
        <f>IFERROR(VLOOKUP(CONCATENATE($A3948,"C"),'05 APU'!$1:$1048576,9,),"")</f>
        <v/>
      </c>
      <c r="L3948" s="297" t="str">
        <f>IFERROR(VLOOKUP(CONCATENATE($A3948,"B"),'05 APU'!$1:$1048576,9,),"")</f>
        <v/>
      </c>
      <c r="M3948" s="297" t="str">
        <f>IFERROR(VLOOKUP(CONCATENATE($A3948,"A"),'05 APU'!$1:$1048576,9,),"")</f>
        <v/>
      </c>
      <c r="N3948" s="86"/>
      <c r="O3948" s="90">
        <f>IFERROR(VLOOKUP(CONCATENATE($A3948,"D"),'05 APU'!$T:$AB,9,),0)</f>
        <v>0</v>
      </c>
      <c r="P3948" s="90">
        <f t="shared" si="124"/>
        <v>0</v>
      </c>
      <c r="Q3948" s="90">
        <f>IFERROR(VLOOKUP(CONCATENATE($A3948,"C"),'05 APU'!$T:$AB,9,),0)</f>
        <v>0</v>
      </c>
      <c r="R3948" s="90">
        <f>IFERROR(VLOOKUP(CONCATENATE($A3948,"B"),'05 APU'!$T:$AB,9,),0)</f>
        <v>0</v>
      </c>
      <c r="S3948" s="90">
        <f>IFERROR(VLOOKUP(CONCATENATE($A3948,"A"),'05 APU'!$T:$AB,9,),0)</f>
        <v>0</v>
      </c>
    </row>
    <row r="3949" spans="1:19" x14ac:dyDescent="0.25">
      <c r="A3949" s="88">
        <v>3939</v>
      </c>
      <c r="B3949" s="347"/>
      <c r="C3949" s="348"/>
      <c r="D3949" s="89" t="str">
        <f>IFERROR(VLOOKUP(CONCATENATE($A3949,"T"),'05 APU'!$1:$1048576,3,),"")</f>
        <v/>
      </c>
      <c r="E3949" s="89" t="str">
        <f>IFERROR(VLOOKUP(CONCATENATE($A3949,"T2"),'05 APU'!$1:$1048576,3,),"")</f>
        <v/>
      </c>
      <c r="F3949" s="89" t="str">
        <f>IFERROR(VLOOKUP(CONCATENATE($A3949,"T3"),'05 APU'!$1:$1048576,3,),"")</f>
        <v/>
      </c>
      <c r="G3949" s="350"/>
      <c r="H3949" s="351"/>
      <c r="I3949" s="90">
        <f>IFERROR((VLOOKUP(CONCATENATE($A3949,"D"),'05 APU'!$1:$1048576,9,)),0)</f>
        <v>0</v>
      </c>
      <c r="J3949" s="90">
        <f t="shared" si="123"/>
        <v>0</v>
      </c>
      <c r="K3949" s="297" t="str">
        <f>IFERROR(VLOOKUP(CONCATENATE($A3949,"C"),'05 APU'!$1:$1048576,9,),"")</f>
        <v/>
      </c>
      <c r="L3949" s="297" t="str">
        <f>IFERROR(VLOOKUP(CONCATENATE($A3949,"B"),'05 APU'!$1:$1048576,9,),"")</f>
        <v/>
      </c>
      <c r="M3949" s="297" t="str">
        <f>IFERROR(VLOOKUP(CONCATENATE($A3949,"A"),'05 APU'!$1:$1048576,9,),"")</f>
        <v/>
      </c>
      <c r="N3949" s="86"/>
      <c r="O3949" s="90">
        <f>IFERROR(VLOOKUP(CONCATENATE($A3949,"D"),'05 APU'!$T:$AB,9,),0)</f>
        <v>0</v>
      </c>
      <c r="P3949" s="90">
        <f t="shared" si="124"/>
        <v>0</v>
      </c>
      <c r="Q3949" s="90">
        <f>IFERROR(VLOOKUP(CONCATENATE($A3949,"C"),'05 APU'!$T:$AB,9,),0)</f>
        <v>0</v>
      </c>
      <c r="R3949" s="90">
        <f>IFERROR(VLOOKUP(CONCATENATE($A3949,"B"),'05 APU'!$T:$AB,9,),0)</f>
        <v>0</v>
      </c>
      <c r="S3949" s="90">
        <f>IFERROR(VLOOKUP(CONCATENATE($A3949,"A"),'05 APU'!$T:$AB,9,),0)</f>
        <v>0</v>
      </c>
    </row>
    <row r="3950" spans="1:19" x14ac:dyDescent="0.25">
      <c r="A3950" s="88">
        <v>3940</v>
      </c>
      <c r="B3950" s="347"/>
      <c r="C3950" s="348"/>
      <c r="D3950" s="89" t="str">
        <f>IFERROR(VLOOKUP(CONCATENATE($A3950,"T"),'05 APU'!$1:$1048576,3,),"")</f>
        <v/>
      </c>
      <c r="E3950" s="89" t="str">
        <f>IFERROR(VLOOKUP(CONCATENATE($A3950,"T2"),'05 APU'!$1:$1048576,3,),"")</f>
        <v/>
      </c>
      <c r="F3950" s="89" t="str">
        <f>IFERROR(VLOOKUP(CONCATENATE($A3950,"T3"),'05 APU'!$1:$1048576,3,),"")</f>
        <v/>
      </c>
      <c r="G3950" s="350"/>
      <c r="H3950" s="351"/>
      <c r="I3950" s="90">
        <f>IFERROR((VLOOKUP(CONCATENATE($A3950,"D"),'05 APU'!$1:$1048576,9,)),0)</f>
        <v>0</v>
      </c>
      <c r="J3950" s="90">
        <f t="shared" si="123"/>
        <v>0</v>
      </c>
      <c r="K3950" s="297" t="str">
        <f>IFERROR(VLOOKUP(CONCATENATE($A3950,"C"),'05 APU'!$1:$1048576,9,),"")</f>
        <v/>
      </c>
      <c r="L3950" s="297" t="str">
        <f>IFERROR(VLOOKUP(CONCATENATE($A3950,"B"),'05 APU'!$1:$1048576,9,),"")</f>
        <v/>
      </c>
      <c r="M3950" s="297" t="str">
        <f>IFERROR(VLOOKUP(CONCATENATE($A3950,"A"),'05 APU'!$1:$1048576,9,),"")</f>
        <v/>
      </c>
      <c r="N3950" s="86"/>
      <c r="O3950" s="90">
        <f>IFERROR(VLOOKUP(CONCATENATE($A3950,"D"),'05 APU'!$T:$AB,9,),0)</f>
        <v>0</v>
      </c>
      <c r="P3950" s="90">
        <f t="shared" si="124"/>
        <v>0</v>
      </c>
      <c r="Q3950" s="90">
        <f>IFERROR(VLOOKUP(CONCATENATE($A3950,"C"),'05 APU'!$T:$AB,9,),0)</f>
        <v>0</v>
      </c>
      <c r="R3950" s="90">
        <f>IFERROR(VLOOKUP(CONCATENATE($A3950,"B"),'05 APU'!$T:$AB,9,),0)</f>
        <v>0</v>
      </c>
      <c r="S3950" s="90">
        <f>IFERROR(VLOOKUP(CONCATENATE($A3950,"A"),'05 APU'!$T:$AB,9,),0)</f>
        <v>0</v>
      </c>
    </row>
    <row r="3951" spans="1:19" x14ac:dyDescent="0.25">
      <c r="A3951" s="88">
        <v>3941</v>
      </c>
      <c r="B3951" s="347"/>
      <c r="C3951" s="348"/>
      <c r="D3951" s="89" t="str">
        <f>IFERROR(VLOOKUP(CONCATENATE($A3951,"T"),'05 APU'!$1:$1048576,3,),"")</f>
        <v/>
      </c>
      <c r="E3951" s="89" t="str">
        <f>IFERROR(VLOOKUP(CONCATENATE($A3951,"T2"),'05 APU'!$1:$1048576,3,),"")</f>
        <v/>
      </c>
      <c r="F3951" s="89" t="str">
        <f>IFERROR(VLOOKUP(CONCATENATE($A3951,"T3"),'05 APU'!$1:$1048576,3,),"")</f>
        <v/>
      </c>
      <c r="G3951" s="350"/>
      <c r="H3951" s="351"/>
      <c r="I3951" s="90">
        <f>IFERROR((VLOOKUP(CONCATENATE($A3951,"D"),'05 APU'!$1:$1048576,9,)),0)</f>
        <v>0</v>
      </c>
      <c r="J3951" s="90">
        <f t="shared" si="123"/>
        <v>0</v>
      </c>
      <c r="K3951" s="297" t="str">
        <f>IFERROR(VLOOKUP(CONCATENATE($A3951,"C"),'05 APU'!$1:$1048576,9,),"")</f>
        <v/>
      </c>
      <c r="L3951" s="297" t="str">
        <f>IFERROR(VLOOKUP(CONCATENATE($A3951,"B"),'05 APU'!$1:$1048576,9,),"")</f>
        <v/>
      </c>
      <c r="M3951" s="297" t="str">
        <f>IFERROR(VLOOKUP(CONCATENATE($A3951,"A"),'05 APU'!$1:$1048576,9,),"")</f>
        <v/>
      </c>
      <c r="N3951" s="86"/>
      <c r="O3951" s="90">
        <f>IFERROR(VLOOKUP(CONCATENATE($A3951,"D"),'05 APU'!$T:$AB,9,),0)</f>
        <v>0</v>
      </c>
      <c r="P3951" s="90">
        <f t="shared" si="124"/>
        <v>0</v>
      </c>
      <c r="Q3951" s="90">
        <f>IFERROR(VLOOKUP(CONCATENATE($A3951,"C"),'05 APU'!$T:$AB,9,),0)</f>
        <v>0</v>
      </c>
      <c r="R3951" s="90">
        <f>IFERROR(VLOOKUP(CONCATENATE($A3951,"B"),'05 APU'!$T:$AB,9,),0)</f>
        <v>0</v>
      </c>
      <c r="S3951" s="90">
        <f>IFERROR(VLOOKUP(CONCATENATE($A3951,"A"),'05 APU'!$T:$AB,9,),0)</f>
        <v>0</v>
      </c>
    </row>
    <row r="3952" spans="1:19" x14ac:dyDescent="0.25">
      <c r="A3952" s="88">
        <v>3942</v>
      </c>
      <c r="B3952" s="347"/>
      <c r="C3952" s="348"/>
      <c r="D3952" s="89" t="str">
        <f>IFERROR(VLOOKUP(CONCATENATE($A3952,"T"),'05 APU'!$1:$1048576,3,),"")</f>
        <v/>
      </c>
      <c r="E3952" s="89" t="str">
        <f>IFERROR(VLOOKUP(CONCATENATE($A3952,"T2"),'05 APU'!$1:$1048576,3,),"")</f>
        <v/>
      </c>
      <c r="F3952" s="89" t="str">
        <f>IFERROR(VLOOKUP(CONCATENATE($A3952,"T3"),'05 APU'!$1:$1048576,3,),"")</f>
        <v/>
      </c>
      <c r="G3952" s="350"/>
      <c r="H3952" s="351"/>
      <c r="I3952" s="90">
        <f>IFERROR((VLOOKUP(CONCATENATE($A3952,"D"),'05 APU'!$1:$1048576,9,)),0)</f>
        <v>0</v>
      </c>
      <c r="J3952" s="90">
        <f t="shared" si="123"/>
        <v>0</v>
      </c>
      <c r="K3952" s="297" t="str">
        <f>IFERROR(VLOOKUP(CONCATENATE($A3952,"C"),'05 APU'!$1:$1048576,9,),"")</f>
        <v/>
      </c>
      <c r="L3952" s="297" t="str">
        <f>IFERROR(VLOOKUP(CONCATENATE($A3952,"B"),'05 APU'!$1:$1048576,9,),"")</f>
        <v/>
      </c>
      <c r="M3952" s="297" t="str">
        <f>IFERROR(VLOOKUP(CONCATENATE($A3952,"A"),'05 APU'!$1:$1048576,9,),"")</f>
        <v/>
      </c>
      <c r="N3952" s="86"/>
      <c r="O3952" s="90">
        <f>IFERROR(VLOOKUP(CONCATENATE($A3952,"D"),'05 APU'!$T:$AB,9,),0)</f>
        <v>0</v>
      </c>
      <c r="P3952" s="90">
        <f t="shared" si="124"/>
        <v>0</v>
      </c>
      <c r="Q3952" s="90">
        <f>IFERROR(VLOOKUP(CONCATENATE($A3952,"C"),'05 APU'!$T:$AB,9,),0)</f>
        <v>0</v>
      </c>
      <c r="R3952" s="90">
        <f>IFERROR(VLOOKUP(CONCATENATE($A3952,"B"),'05 APU'!$T:$AB,9,),0)</f>
        <v>0</v>
      </c>
      <c r="S3952" s="90">
        <f>IFERROR(VLOOKUP(CONCATENATE($A3952,"A"),'05 APU'!$T:$AB,9,),0)</f>
        <v>0</v>
      </c>
    </row>
    <row r="3953" spans="1:19" x14ac:dyDescent="0.25">
      <c r="A3953" s="88">
        <v>3943</v>
      </c>
      <c r="B3953" s="347"/>
      <c r="C3953" s="348"/>
      <c r="D3953" s="89" t="str">
        <f>IFERROR(VLOOKUP(CONCATENATE($A3953,"T"),'05 APU'!$1:$1048576,3,),"")</f>
        <v/>
      </c>
      <c r="E3953" s="89" t="str">
        <f>IFERROR(VLOOKUP(CONCATENATE($A3953,"T2"),'05 APU'!$1:$1048576,3,),"")</f>
        <v/>
      </c>
      <c r="F3953" s="89" t="str">
        <f>IFERROR(VLOOKUP(CONCATENATE($A3953,"T3"),'05 APU'!$1:$1048576,3,),"")</f>
        <v/>
      </c>
      <c r="G3953" s="350"/>
      <c r="H3953" s="351"/>
      <c r="I3953" s="90">
        <f>IFERROR((VLOOKUP(CONCATENATE($A3953,"D"),'05 APU'!$1:$1048576,9,)),0)</f>
        <v>0</v>
      </c>
      <c r="J3953" s="90">
        <f t="shared" si="123"/>
        <v>0</v>
      </c>
      <c r="K3953" s="297" t="str">
        <f>IFERROR(VLOOKUP(CONCATENATE($A3953,"C"),'05 APU'!$1:$1048576,9,),"")</f>
        <v/>
      </c>
      <c r="L3953" s="297" t="str">
        <f>IFERROR(VLOOKUP(CONCATENATE($A3953,"B"),'05 APU'!$1:$1048576,9,),"")</f>
        <v/>
      </c>
      <c r="M3953" s="297" t="str">
        <f>IFERROR(VLOOKUP(CONCATENATE($A3953,"A"),'05 APU'!$1:$1048576,9,),"")</f>
        <v/>
      </c>
      <c r="N3953" s="86"/>
      <c r="O3953" s="90">
        <f>IFERROR(VLOOKUP(CONCATENATE($A3953,"D"),'05 APU'!$T:$AB,9,),0)</f>
        <v>0</v>
      </c>
      <c r="P3953" s="90">
        <f t="shared" si="124"/>
        <v>0</v>
      </c>
      <c r="Q3953" s="90">
        <f>IFERROR(VLOOKUP(CONCATENATE($A3953,"C"),'05 APU'!$T:$AB,9,),0)</f>
        <v>0</v>
      </c>
      <c r="R3953" s="90">
        <f>IFERROR(VLOOKUP(CONCATENATE($A3953,"B"),'05 APU'!$T:$AB,9,),0)</f>
        <v>0</v>
      </c>
      <c r="S3953" s="90">
        <f>IFERROR(VLOOKUP(CONCATENATE($A3953,"A"),'05 APU'!$T:$AB,9,),0)</f>
        <v>0</v>
      </c>
    </row>
    <row r="3954" spans="1:19" x14ac:dyDescent="0.25">
      <c r="A3954" s="88">
        <v>3944</v>
      </c>
      <c r="B3954" s="347"/>
      <c r="C3954" s="348"/>
      <c r="D3954" s="89" t="str">
        <f>IFERROR(VLOOKUP(CONCATENATE($A3954,"T"),'05 APU'!$1:$1048576,3,),"")</f>
        <v/>
      </c>
      <c r="E3954" s="89" t="str">
        <f>IFERROR(VLOOKUP(CONCATENATE($A3954,"T2"),'05 APU'!$1:$1048576,3,),"")</f>
        <v/>
      </c>
      <c r="F3954" s="89" t="str">
        <f>IFERROR(VLOOKUP(CONCATENATE($A3954,"T3"),'05 APU'!$1:$1048576,3,),"")</f>
        <v/>
      </c>
      <c r="G3954" s="350"/>
      <c r="H3954" s="351"/>
      <c r="I3954" s="90">
        <f>IFERROR((VLOOKUP(CONCATENATE($A3954,"D"),'05 APU'!$1:$1048576,9,)),0)</f>
        <v>0</v>
      </c>
      <c r="J3954" s="90">
        <f t="shared" si="123"/>
        <v>0</v>
      </c>
      <c r="K3954" s="297" t="str">
        <f>IFERROR(VLOOKUP(CONCATENATE($A3954,"C"),'05 APU'!$1:$1048576,9,),"")</f>
        <v/>
      </c>
      <c r="L3954" s="297" t="str">
        <f>IFERROR(VLOOKUP(CONCATENATE($A3954,"B"),'05 APU'!$1:$1048576,9,),"")</f>
        <v/>
      </c>
      <c r="M3954" s="297" t="str">
        <f>IFERROR(VLOOKUP(CONCATENATE($A3954,"A"),'05 APU'!$1:$1048576,9,),"")</f>
        <v/>
      </c>
      <c r="N3954" s="86"/>
      <c r="O3954" s="90">
        <f>IFERROR(VLOOKUP(CONCATENATE($A3954,"D"),'05 APU'!$T:$AB,9,),0)</f>
        <v>0</v>
      </c>
      <c r="P3954" s="90">
        <f t="shared" si="124"/>
        <v>0</v>
      </c>
      <c r="Q3954" s="90">
        <f>IFERROR(VLOOKUP(CONCATENATE($A3954,"C"),'05 APU'!$T:$AB,9,),0)</f>
        <v>0</v>
      </c>
      <c r="R3954" s="90">
        <f>IFERROR(VLOOKUP(CONCATENATE($A3954,"B"),'05 APU'!$T:$AB,9,),0)</f>
        <v>0</v>
      </c>
      <c r="S3954" s="90">
        <f>IFERROR(VLOOKUP(CONCATENATE($A3954,"A"),'05 APU'!$T:$AB,9,),0)</f>
        <v>0</v>
      </c>
    </row>
    <row r="3955" spans="1:19" x14ac:dyDescent="0.25">
      <c r="A3955" s="88">
        <v>3945</v>
      </c>
      <c r="B3955" s="347"/>
      <c r="C3955" s="348"/>
      <c r="D3955" s="89" t="str">
        <f>IFERROR(VLOOKUP(CONCATENATE($A3955,"T"),'05 APU'!$1:$1048576,3,),"")</f>
        <v/>
      </c>
      <c r="E3955" s="89" t="str">
        <f>IFERROR(VLOOKUP(CONCATENATE($A3955,"T2"),'05 APU'!$1:$1048576,3,),"")</f>
        <v/>
      </c>
      <c r="F3955" s="89" t="str">
        <f>IFERROR(VLOOKUP(CONCATENATE($A3955,"T3"),'05 APU'!$1:$1048576,3,),"")</f>
        <v/>
      </c>
      <c r="G3955" s="350"/>
      <c r="H3955" s="351"/>
      <c r="I3955" s="90">
        <f>IFERROR((VLOOKUP(CONCATENATE($A3955,"D"),'05 APU'!$1:$1048576,9,)),0)</f>
        <v>0</v>
      </c>
      <c r="J3955" s="90">
        <f t="shared" ref="J3955:J4010" si="125">IFERROR(I3955*H3955,0)</f>
        <v>0</v>
      </c>
      <c r="K3955" s="297" t="str">
        <f>IFERROR(VLOOKUP(CONCATENATE($A3955,"C"),'05 APU'!$1:$1048576,9,),"")</f>
        <v/>
      </c>
      <c r="L3955" s="297" t="str">
        <f>IFERROR(VLOOKUP(CONCATENATE($A3955,"B"),'05 APU'!$1:$1048576,9,),"")</f>
        <v/>
      </c>
      <c r="M3955" s="297" t="str">
        <f>IFERROR(VLOOKUP(CONCATENATE($A3955,"A"),'05 APU'!$1:$1048576,9,),"")</f>
        <v/>
      </c>
      <c r="N3955" s="86"/>
      <c r="O3955" s="90">
        <f>IFERROR(VLOOKUP(CONCATENATE($A3955,"D"),'05 APU'!$T:$AB,9,),0)</f>
        <v>0</v>
      </c>
      <c r="P3955" s="90">
        <f t="shared" si="124"/>
        <v>0</v>
      </c>
      <c r="Q3955" s="90">
        <f>IFERROR(VLOOKUP(CONCATENATE($A3955,"C"),'05 APU'!$T:$AB,9,),0)</f>
        <v>0</v>
      </c>
      <c r="R3955" s="90">
        <f>IFERROR(VLOOKUP(CONCATENATE($A3955,"B"),'05 APU'!$T:$AB,9,),0)</f>
        <v>0</v>
      </c>
      <c r="S3955" s="90">
        <f>IFERROR(VLOOKUP(CONCATENATE($A3955,"A"),'05 APU'!$T:$AB,9,),0)</f>
        <v>0</v>
      </c>
    </row>
    <row r="3956" spans="1:19" x14ac:dyDescent="0.25">
      <c r="A3956" s="88">
        <v>3946</v>
      </c>
      <c r="B3956" s="347"/>
      <c r="C3956" s="348"/>
      <c r="D3956" s="89" t="str">
        <f>IFERROR(VLOOKUP(CONCATENATE($A3956,"T"),'05 APU'!$1:$1048576,3,),"")</f>
        <v/>
      </c>
      <c r="E3956" s="89" t="str">
        <f>IFERROR(VLOOKUP(CONCATENATE($A3956,"T2"),'05 APU'!$1:$1048576,3,),"")</f>
        <v/>
      </c>
      <c r="F3956" s="89" t="str">
        <f>IFERROR(VLOOKUP(CONCATENATE($A3956,"T3"),'05 APU'!$1:$1048576,3,),"")</f>
        <v/>
      </c>
      <c r="G3956" s="350"/>
      <c r="H3956" s="351"/>
      <c r="I3956" s="90">
        <f>IFERROR((VLOOKUP(CONCATENATE($A3956,"D"),'05 APU'!$1:$1048576,9,)),0)</f>
        <v>0</v>
      </c>
      <c r="J3956" s="90">
        <f t="shared" si="125"/>
        <v>0</v>
      </c>
      <c r="K3956" s="297" t="str">
        <f>IFERROR(VLOOKUP(CONCATENATE($A3956,"C"),'05 APU'!$1:$1048576,9,),"")</f>
        <v/>
      </c>
      <c r="L3956" s="297" t="str">
        <f>IFERROR(VLOOKUP(CONCATENATE($A3956,"B"),'05 APU'!$1:$1048576,9,),"")</f>
        <v/>
      </c>
      <c r="M3956" s="297" t="str">
        <f>IFERROR(VLOOKUP(CONCATENATE($A3956,"A"),'05 APU'!$1:$1048576,9,),"")</f>
        <v/>
      </c>
      <c r="N3956" s="86"/>
      <c r="O3956" s="90">
        <f>IFERROR(VLOOKUP(CONCATENATE($A3956,"D"),'05 APU'!$T:$AB,9,),0)</f>
        <v>0</v>
      </c>
      <c r="P3956" s="90">
        <f t="shared" si="124"/>
        <v>0</v>
      </c>
      <c r="Q3956" s="90">
        <f>IFERROR(VLOOKUP(CONCATENATE($A3956,"C"),'05 APU'!$T:$AB,9,),0)</f>
        <v>0</v>
      </c>
      <c r="R3956" s="90">
        <f>IFERROR(VLOOKUP(CONCATENATE($A3956,"B"),'05 APU'!$T:$AB,9,),0)</f>
        <v>0</v>
      </c>
      <c r="S3956" s="90">
        <f>IFERROR(VLOOKUP(CONCATENATE($A3956,"A"),'05 APU'!$T:$AB,9,),0)</f>
        <v>0</v>
      </c>
    </row>
    <row r="3957" spans="1:19" x14ac:dyDescent="0.25">
      <c r="A3957" s="88">
        <v>3947</v>
      </c>
      <c r="B3957" s="347"/>
      <c r="C3957" s="348"/>
      <c r="D3957" s="89" t="str">
        <f>IFERROR(VLOOKUP(CONCATENATE($A3957,"T"),'05 APU'!$1:$1048576,3,),"")</f>
        <v/>
      </c>
      <c r="E3957" s="89" t="str">
        <f>IFERROR(VLOOKUP(CONCATENATE($A3957,"T2"),'05 APU'!$1:$1048576,3,),"")</f>
        <v/>
      </c>
      <c r="F3957" s="89" t="str">
        <f>IFERROR(VLOOKUP(CONCATENATE($A3957,"T3"),'05 APU'!$1:$1048576,3,),"")</f>
        <v/>
      </c>
      <c r="G3957" s="350"/>
      <c r="H3957" s="351"/>
      <c r="I3957" s="90">
        <f>IFERROR((VLOOKUP(CONCATENATE($A3957,"D"),'05 APU'!$1:$1048576,9,)),0)</f>
        <v>0</v>
      </c>
      <c r="J3957" s="90">
        <f t="shared" si="125"/>
        <v>0</v>
      </c>
      <c r="K3957" s="297" t="str">
        <f>IFERROR(VLOOKUP(CONCATENATE($A3957,"C"),'05 APU'!$1:$1048576,9,),"")</f>
        <v/>
      </c>
      <c r="L3957" s="297" t="str">
        <f>IFERROR(VLOOKUP(CONCATENATE($A3957,"B"),'05 APU'!$1:$1048576,9,),"")</f>
        <v/>
      </c>
      <c r="M3957" s="297" t="str">
        <f>IFERROR(VLOOKUP(CONCATENATE($A3957,"A"),'05 APU'!$1:$1048576,9,),"")</f>
        <v/>
      </c>
      <c r="N3957" s="86"/>
      <c r="O3957" s="90">
        <f>IFERROR(VLOOKUP(CONCATENATE($A3957,"D"),'05 APU'!$T:$AB,9,),0)</f>
        <v>0</v>
      </c>
      <c r="P3957" s="90">
        <f t="shared" si="124"/>
        <v>0</v>
      </c>
      <c r="Q3957" s="90">
        <f>IFERROR(VLOOKUP(CONCATENATE($A3957,"C"),'05 APU'!$T:$AB,9,),0)</f>
        <v>0</v>
      </c>
      <c r="R3957" s="90">
        <f>IFERROR(VLOOKUP(CONCATENATE($A3957,"B"),'05 APU'!$T:$AB,9,),0)</f>
        <v>0</v>
      </c>
      <c r="S3957" s="90">
        <f>IFERROR(VLOOKUP(CONCATENATE($A3957,"A"),'05 APU'!$T:$AB,9,),0)</f>
        <v>0</v>
      </c>
    </row>
    <row r="3958" spans="1:19" x14ac:dyDescent="0.25">
      <c r="A3958" s="88">
        <v>3948</v>
      </c>
      <c r="B3958" s="347"/>
      <c r="C3958" s="348"/>
      <c r="D3958" s="89" t="str">
        <f>IFERROR(VLOOKUP(CONCATENATE($A3958,"T"),'05 APU'!$1:$1048576,3,),"")</f>
        <v/>
      </c>
      <c r="E3958" s="89" t="str">
        <f>IFERROR(VLOOKUP(CONCATENATE($A3958,"T2"),'05 APU'!$1:$1048576,3,),"")</f>
        <v/>
      </c>
      <c r="F3958" s="89" t="str">
        <f>IFERROR(VLOOKUP(CONCATENATE($A3958,"T3"),'05 APU'!$1:$1048576,3,),"")</f>
        <v/>
      </c>
      <c r="G3958" s="350"/>
      <c r="H3958" s="351"/>
      <c r="I3958" s="90">
        <f>IFERROR((VLOOKUP(CONCATENATE($A3958,"D"),'05 APU'!$1:$1048576,9,)),0)</f>
        <v>0</v>
      </c>
      <c r="J3958" s="90">
        <f t="shared" si="125"/>
        <v>0</v>
      </c>
      <c r="K3958" s="297" t="str">
        <f>IFERROR(VLOOKUP(CONCATENATE($A3958,"C"),'05 APU'!$1:$1048576,9,),"")</f>
        <v/>
      </c>
      <c r="L3958" s="297" t="str">
        <f>IFERROR(VLOOKUP(CONCATENATE($A3958,"B"),'05 APU'!$1:$1048576,9,),"")</f>
        <v/>
      </c>
      <c r="M3958" s="297" t="str">
        <f>IFERROR(VLOOKUP(CONCATENATE($A3958,"A"),'05 APU'!$1:$1048576,9,),"")</f>
        <v/>
      </c>
      <c r="N3958" s="86"/>
      <c r="O3958" s="90">
        <f>IFERROR(VLOOKUP(CONCATENATE($A3958,"D"),'05 APU'!$T:$AB,9,),0)</f>
        <v>0</v>
      </c>
      <c r="P3958" s="90">
        <f t="shared" si="124"/>
        <v>0</v>
      </c>
      <c r="Q3958" s="90">
        <f>IFERROR(VLOOKUP(CONCATENATE($A3958,"C"),'05 APU'!$T:$AB,9,),0)</f>
        <v>0</v>
      </c>
      <c r="R3958" s="90">
        <f>IFERROR(VLOOKUP(CONCATENATE($A3958,"B"),'05 APU'!$T:$AB,9,),0)</f>
        <v>0</v>
      </c>
      <c r="S3958" s="90">
        <f>IFERROR(VLOOKUP(CONCATENATE($A3958,"A"),'05 APU'!$T:$AB,9,),0)</f>
        <v>0</v>
      </c>
    </row>
    <row r="3959" spans="1:19" x14ac:dyDescent="0.25">
      <c r="A3959" s="88">
        <v>3949</v>
      </c>
      <c r="B3959" s="347"/>
      <c r="C3959" s="348"/>
      <c r="D3959" s="89" t="str">
        <f>IFERROR(VLOOKUP(CONCATENATE($A3959,"T"),'05 APU'!$1:$1048576,3,),"")</f>
        <v/>
      </c>
      <c r="E3959" s="89" t="str">
        <f>IFERROR(VLOOKUP(CONCATENATE($A3959,"T2"),'05 APU'!$1:$1048576,3,),"")</f>
        <v/>
      </c>
      <c r="F3959" s="89" t="str">
        <f>IFERROR(VLOOKUP(CONCATENATE($A3959,"T3"),'05 APU'!$1:$1048576,3,),"")</f>
        <v/>
      </c>
      <c r="G3959" s="350"/>
      <c r="H3959" s="351"/>
      <c r="I3959" s="90">
        <f>IFERROR((VLOOKUP(CONCATENATE($A3959,"D"),'05 APU'!$1:$1048576,9,)),0)</f>
        <v>0</v>
      </c>
      <c r="J3959" s="90">
        <f t="shared" si="125"/>
        <v>0</v>
      </c>
      <c r="K3959" s="297" t="str">
        <f>IFERROR(VLOOKUP(CONCATENATE($A3959,"C"),'05 APU'!$1:$1048576,9,),"")</f>
        <v/>
      </c>
      <c r="L3959" s="297" t="str">
        <f>IFERROR(VLOOKUP(CONCATENATE($A3959,"B"),'05 APU'!$1:$1048576,9,),"")</f>
        <v/>
      </c>
      <c r="M3959" s="297" t="str">
        <f>IFERROR(VLOOKUP(CONCATENATE($A3959,"A"),'05 APU'!$1:$1048576,9,),"")</f>
        <v/>
      </c>
      <c r="N3959" s="86"/>
      <c r="O3959" s="90">
        <f>IFERROR(VLOOKUP(CONCATENATE($A3959,"D"),'05 APU'!$T:$AB,9,),0)</f>
        <v>0</v>
      </c>
      <c r="P3959" s="90">
        <f t="shared" si="124"/>
        <v>0</v>
      </c>
      <c r="Q3959" s="90">
        <f>IFERROR(VLOOKUP(CONCATENATE($A3959,"C"),'05 APU'!$T:$AB,9,),0)</f>
        <v>0</v>
      </c>
      <c r="R3959" s="90">
        <f>IFERROR(VLOOKUP(CONCATENATE($A3959,"B"),'05 APU'!$T:$AB,9,),0)</f>
        <v>0</v>
      </c>
      <c r="S3959" s="90">
        <f>IFERROR(VLOOKUP(CONCATENATE($A3959,"A"),'05 APU'!$T:$AB,9,),0)</f>
        <v>0</v>
      </c>
    </row>
    <row r="3960" spans="1:19" x14ac:dyDescent="0.25">
      <c r="A3960" s="88">
        <v>3950</v>
      </c>
      <c r="B3960" s="347"/>
      <c r="C3960" s="348"/>
      <c r="D3960" s="89" t="str">
        <f>IFERROR(VLOOKUP(CONCATENATE($A3960,"T"),'05 APU'!$1:$1048576,3,),"")</f>
        <v/>
      </c>
      <c r="E3960" s="89" t="str">
        <f>IFERROR(VLOOKUP(CONCATENATE($A3960,"T2"),'05 APU'!$1:$1048576,3,),"")</f>
        <v/>
      </c>
      <c r="F3960" s="89" t="str">
        <f>IFERROR(VLOOKUP(CONCATENATE($A3960,"T3"),'05 APU'!$1:$1048576,3,),"")</f>
        <v/>
      </c>
      <c r="G3960" s="350"/>
      <c r="H3960" s="351"/>
      <c r="I3960" s="90">
        <f>IFERROR((VLOOKUP(CONCATENATE($A3960,"D"),'05 APU'!$1:$1048576,9,)),0)</f>
        <v>0</v>
      </c>
      <c r="J3960" s="90">
        <f t="shared" si="125"/>
        <v>0</v>
      </c>
      <c r="K3960" s="297" t="str">
        <f>IFERROR(VLOOKUP(CONCATENATE($A3960,"C"),'05 APU'!$1:$1048576,9,),"")</f>
        <v/>
      </c>
      <c r="L3960" s="297" t="str">
        <f>IFERROR(VLOOKUP(CONCATENATE($A3960,"B"),'05 APU'!$1:$1048576,9,),"")</f>
        <v/>
      </c>
      <c r="M3960" s="297" t="str">
        <f>IFERROR(VLOOKUP(CONCATENATE($A3960,"A"),'05 APU'!$1:$1048576,9,),"")</f>
        <v/>
      </c>
      <c r="N3960" s="86"/>
      <c r="O3960" s="90">
        <f>IFERROR(VLOOKUP(CONCATENATE($A3960,"D"),'05 APU'!$T:$AB,9,),0)</f>
        <v>0</v>
      </c>
      <c r="P3960" s="90">
        <f t="shared" si="124"/>
        <v>0</v>
      </c>
      <c r="Q3960" s="90">
        <f>IFERROR(VLOOKUP(CONCATENATE($A3960,"C"),'05 APU'!$T:$AB,9,),0)</f>
        <v>0</v>
      </c>
      <c r="R3960" s="90">
        <f>IFERROR(VLOOKUP(CONCATENATE($A3960,"B"),'05 APU'!$T:$AB,9,),0)</f>
        <v>0</v>
      </c>
      <c r="S3960" s="90">
        <f>IFERROR(VLOOKUP(CONCATENATE($A3960,"A"),'05 APU'!$T:$AB,9,),0)</f>
        <v>0</v>
      </c>
    </row>
    <row r="3961" spans="1:19" x14ac:dyDescent="0.25">
      <c r="A3961" s="88">
        <v>3951</v>
      </c>
      <c r="B3961" s="347"/>
      <c r="C3961" s="348"/>
      <c r="D3961" s="89" t="str">
        <f>IFERROR(VLOOKUP(CONCATENATE($A3961,"T"),'05 APU'!$1:$1048576,3,),"")</f>
        <v/>
      </c>
      <c r="E3961" s="89" t="str">
        <f>IFERROR(VLOOKUP(CONCATENATE($A3961,"T2"),'05 APU'!$1:$1048576,3,),"")</f>
        <v/>
      </c>
      <c r="F3961" s="89" t="str">
        <f>IFERROR(VLOOKUP(CONCATENATE($A3961,"T3"),'05 APU'!$1:$1048576,3,),"")</f>
        <v/>
      </c>
      <c r="G3961" s="350"/>
      <c r="H3961" s="351"/>
      <c r="I3961" s="90">
        <f>IFERROR((VLOOKUP(CONCATENATE($A3961,"D"),'05 APU'!$1:$1048576,9,)),0)</f>
        <v>0</v>
      </c>
      <c r="J3961" s="90">
        <f t="shared" si="125"/>
        <v>0</v>
      </c>
      <c r="K3961" s="297" t="str">
        <f>IFERROR(VLOOKUP(CONCATENATE($A3961,"C"),'05 APU'!$1:$1048576,9,),"")</f>
        <v/>
      </c>
      <c r="L3961" s="297" t="str">
        <f>IFERROR(VLOOKUP(CONCATENATE($A3961,"B"),'05 APU'!$1:$1048576,9,),"")</f>
        <v/>
      </c>
      <c r="M3961" s="297" t="str">
        <f>IFERROR(VLOOKUP(CONCATENATE($A3961,"A"),'05 APU'!$1:$1048576,9,),"")</f>
        <v/>
      </c>
      <c r="N3961" s="86"/>
      <c r="O3961" s="90">
        <f>IFERROR(VLOOKUP(CONCATENATE($A3961,"D"),'05 APU'!$T:$AB,9,),0)</f>
        <v>0</v>
      </c>
      <c r="P3961" s="90">
        <f t="shared" si="124"/>
        <v>0</v>
      </c>
      <c r="Q3961" s="90">
        <f>IFERROR(VLOOKUP(CONCATENATE($A3961,"C"),'05 APU'!$T:$AB,9,),0)</f>
        <v>0</v>
      </c>
      <c r="R3961" s="90">
        <f>IFERROR(VLOOKUP(CONCATENATE($A3961,"B"),'05 APU'!$T:$AB,9,),0)</f>
        <v>0</v>
      </c>
      <c r="S3961" s="90">
        <f>IFERROR(VLOOKUP(CONCATENATE($A3961,"A"),'05 APU'!$T:$AB,9,),0)</f>
        <v>0</v>
      </c>
    </row>
    <row r="3962" spans="1:19" x14ac:dyDescent="0.25">
      <c r="A3962" s="88">
        <v>3952</v>
      </c>
      <c r="B3962" s="347"/>
      <c r="C3962" s="348"/>
      <c r="D3962" s="89" t="str">
        <f>IFERROR(VLOOKUP(CONCATENATE($A3962,"T"),'05 APU'!$1:$1048576,3,),"")</f>
        <v/>
      </c>
      <c r="E3962" s="89" t="str">
        <f>IFERROR(VLOOKUP(CONCATENATE($A3962,"T2"),'05 APU'!$1:$1048576,3,),"")</f>
        <v/>
      </c>
      <c r="F3962" s="89" t="str">
        <f>IFERROR(VLOOKUP(CONCATENATE($A3962,"T3"),'05 APU'!$1:$1048576,3,),"")</f>
        <v/>
      </c>
      <c r="G3962" s="350"/>
      <c r="H3962" s="351"/>
      <c r="I3962" s="90">
        <f>IFERROR((VLOOKUP(CONCATENATE($A3962,"D"),'05 APU'!$1:$1048576,9,)),0)</f>
        <v>0</v>
      </c>
      <c r="J3962" s="90">
        <f t="shared" si="125"/>
        <v>0</v>
      </c>
      <c r="K3962" s="297" t="str">
        <f>IFERROR(VLOOKUP(CONCATENATE($A3962,"C"),'05 APU'!$1:$1048576,9,),"")</f>
        <v/>
      </c>
      <c r="L3962" s="297" t="str">
        <f>IFERROR(VLOOKUP(CONCATENATE($A3962,"B"),'05 APU'!$1:$1048576,9,),"")</f>
        <v/>
      </c>
      <c r="M3962" s="297" t="str">
        <f>IFERROR(VLOOKUP(CONCATENATE($A3962,"A"),'05 APU'!$1:$1048576,9,),"")</f>
        <v/>
      </c>
      <c r="N3962" s="86"/>
      <c r="O3962" s="90">
        <f>IFERROR(VLOOKUP(CONCATENATE($A3962,"D"),'05 APU'!$T:$AB,9,),0)</f>
        <v>0</v>
      </c>
      <c r="P3962" s="90">
        <f t="shared" si="124"/>
        <v>0</v>
      </c>
      <c r="Q3962" s="90">
        <f>IFERROR(VLOOKUP(CONCATENATE($A3962,"C"),'05 APU'!$T:$AB,9,),0)</f>
        <v>0</v>
      </c>
      <c r="R3962" s="90">
        <f>IFERROR(VLOOKUP(CONCATENATE($A3962,"B"),'05 APU'!$T:$AB,9,),0)</f>
        <v>0</v>
      </c>
      <c r="S3962" s="90">
        <f>IFERROR(VLOOKUP(CONCATENATE($A3962,"A"),'05 APU'!$T:$AB,9,),0)</f>
        <v>0</v>
      </c>
    </row>
    <row r="3963" spans="1:19" x14ac:dyDescent="0.25">
      <c r="A3963" s="88">
        <v>3953</v>
      </c>
      <c r="B3963" s="347"/>
      <c r="C3963" s="348"/>
      <c r="D3963" s="89" t="str">
        <f>IFERROR(VLOOKUP(CONCATENATE($A3963,"T"),'05 APU'!$1:$1048576,3,),"")</f>
        <v/>
      </c>
      <c r="E3963" s="89" t="str">
        <f>IFERROR(VLOOKUP(CONCATENATE($A3963,"T2"),'05 APU'!$1:$1048576,3,),"")</f>
        <v/>
      </c>
      <c r="F3963" s="89" t="str">
        <f>IFERROR(VLOOKUP(CONCATENATE($A3963,"T3"),'05 APU'!$1:$1048576,3,),"")</f>
        <v/>
      </c>
      <c r="G3963" s="350"/>
      <c r="H3963" s="351"/>
      <c r="I3963" s="90">
        <f>IFERROR((VLOOKUP(CONCATENATE($A3963,"D"),'05 APU'!$1:$1048576,9,)),0)</f>
        <v>0</v>
      </c>
      <c r="J3963" s="90">
        <f t="shared" si="125"/>
        <v>0</v>
      </c>
      <c r="K3963" s="297" t="str">
        <f>IFERROR(VLOOKUP(CONCATENATE($A3963,"C"),'05 APU'!$1:$1048576,9,),"")</f>
        <v/>
      </c>
      <c r="L3963" s="297" t="str">
        <f>IFERROR(VLOOKUP(CONCATENATE($A3963,"B"),'05 APU'!$1:$1048576,9,),"")</f>
        <v/>
      </c>
      <c r="M3963" s="297" t="str">
        <f>IFERROR(VLOOKUP(CONCATENATE($A3963,"A"),'05 APU'!$1:$1048576,9,),"")</f>
        <v/>
      </c>
      <c r="N3963" s="86"/>
      <c r="O3963" s="90">
        <f>IFERROR(VLOOKUP(CONCATENATE($A3963,"D"),'05 APU'!$T:$AB,9,),0)</f>
        <v>0</v>
      </c>
      <c r="P3963" s="90">
        <f t="shared" si="124"/>
        <v>0</v>
      </c>
      <c r="Q3963" s="90">
        <f>IFERROR(VLOOKUP(CONCATENATE($A3963,"C"),'05 APU'!$T:$AB,9,),0)</f>
        <v>0</v>
      </c>
      <c r="R3963" s="90">
        <f>IFERROR(VLOOKUP(CONCATENATE($A3963,"B"),'05 APU'!$T:$AB,9,),0)</f>
        <v>0</v>
      </c>
      <c r="S3963" s="90">
        <f>IFERROR(VLOOKUP(CONCATENATE($A3963,"A"),'05 APU'!$T:$AB,9,),0)</f>
        <v>0</v>
      </c>
    </row>
    <row r="3964" spans="1:19" x14ac:dyDescent="0.25">
      <c r="A3964" s="88">
        <v>3954</v>
      </c>
      <c r="B3964" s="347"/>
      <c r="C3964" s="348"/>
      <c r="D3964" s="89" t="str">
        <f>IFERROR(VLOOKUP(CONCATENATE($A3964,"T"),'05 APU'!$1:$1048576,3,),"")</f>
        <v/>
      </c>
      <c r="E3964" s="89" t="str">
        <f>IFERROR(VLOOKUP(CONCATENATE($A3964,"T2"),'05 APU'!$1:$1048576,3,),"")</f>
        <v/>
      </c>
      <c r="F3964" s="89" t="str">
        <f>IFERROR(VLOOKUP(CONCATENATE($A3964,"T3"),'05 APU'!$1:$1048576,3,),"")</f>
        <v/>
      </c>
      <c r="G3964" s="350"/>
      <c r="H3964" s="351"/>
      <c r="I3964" s="90">
        <f>IFERROR((VLOOKUP(CONCATENATE($A3964,"D"),'05 APU'!$1:$1048576,9,)),0)</f>
        <v>0</v>
      </c>
      <c r="J3964" s="90">
        <f t="shared" si="125"/>
        <v>0</v>
      </c>
      <c r="K3964" s="297" t="str">
        <f>IFERROR(VLOOKUP(CONCATENATE($A3964,"C"),'05 APU'!$1:$1048576,9,),"")</f>
        <v/>
      </c>
      <c r="L3964" s="297" t="str">
        <f>IFERROR(VLOOKUP(CONCATENATE($A3964,"B"),'05 APU'!$1:$1048576,9,),"")</f>
        <v/>
      </c>
      <c r="M3964" s="297" t="str">
        <f>IFERROR(VLOOKUP(CONCATENATE($A3964,"A"),'05 APU'!$1:$1048576,9,),"")</f>
        <v/>
      </c>
      <c r="N3964" s="86"/>
      <c r="O3964" s="90">
        <f>IFERROR(VLOOKUP(CONCATENATE($A3964,"D"),'05 APU'!$T:$AB,9,),0)</f>
        <v>0</v>
      </c>
      <c r="P3964" s="90">
        <f t="shared" si="124"/>
        <v>0</v>
      </c>
      <c r="Q3964" s="90">
        <f>IFERROR(VLOOKUP(CONCATENATE($A3964,"C"),'05 APU'!$T:$AB,9,),0)</f>
        <v>0</v>
      </c>
      <c r="R3964" s="90">
        <f>IFERROR(VLOOKUP(CONCATENATE($A3964,"B"),'05 APU'!$T:$AB,9,),0)</f>
        <v>0</v>
      </c>
      <c r="S3964" s="90">
        <f>IFERROR(VLOOKUP(CONCATENATE($A3964,"A"),'05 APU'!$T:$AB,9,),0)</f>
        <v>0</v>
      </c>
    </row>
    <row r="3965" spans="1:19" x14ac:dyDescent="0.25">
      <c r="A3965" s="88">
        <v>3955</v>
      </c>
      <c r="B3965" s="347"/>
      <c r="C3965" s="348"/>
      <c r="D3965" s="89" t="str">
        <f>IFERROR(VLOOKUP(CONCATENATE($A3965,"T"),'05 APU'!$1:$1048576,3,),"")</f>
        <v/>
      </c>
      <c r="E3965" s="89" t="str">
        <f>IFERROR(VLOOKUP(CONCATENATE($A3965,"T2"),'05 APU'!$1:$1048576,3,),"")</f>
        <v/>
      </c>
      <c r="F3965" s="89" t="str">
        <f>IFERROR(VLOOKUP(CONCATENATE($A3965,"T3"),'05 APU'!$1:$1048576,3,),"")</f>
        <v/>
      </c>
      <c r="G3965" s="350"/>
      <c r="H3965" s="351"/>
      <c r="I3965" s="90">
        <f>IFERROR((VLOOKUP(CONCATENATE($A3965,"D"),'05 APU'!$1:$1048576,9,)),0)</f>
        <v>0</v>
      </c>
      <c r="J3965" s="90">
        <f t="shared" si="125"/>
        <v>0</v>
      </c>
      <c r="K3965" s="297" t="str">
        <f>IFERROR(VLOOKUP(CONCATENATE($A3965,"C"),'05 APU'!$1:$1048576,9,),"")</f>
        <v/>
      </c>
      <c r="L3965" s="297" t="str">
        <f>IFERROR(VLOOKUP(CONCATENATE($A3965,"B"),'05 APU'!$1:$1048576,9,),"")</f>
        <v/>
      </c>
      <c r="M3965" s="297" t="str">
        <f>IFERROR(VLOOKUP(CONCATENATE($A3965,"A"),'05 APU'!$1:$1048576,9,),"")</f>
        <v/>
      </c>
      <c r="N3965" s="86"/>
      <c r="O3965" s="90">
        <f>IFERROR(VLOOKUP(CONCATENATE($A3965,"D"),'05 APU'!$T:$AB,9,),0)</f>
        <v>0</v>
      </c>
      <c r="P3965" s="90">
        <f t="shared" si="124"/>
        <v>0</v>
      </c>
      <c r="Q3965" s="90">
        <f>IFERROR(VLOOKUP(CONCATENATE($A3965,"C"),'05 APU'!$T:$AB,9,),0)</f>
        <v>0</v>
      </c>
      <c r="R3965" s="90">
        <f>IFERROR(VLOOKUP(CONCATENATE($A3965,"B"),'05 APU'!$T:$AB,9,),0)</f>
        <v>0</v>
      </c>
      <c r="S3965" s="90">
        <f>IFERROR(VLOOKUP(CONCATENATE($A3965,"A"),'05 APU'!$T:$AB,9,),0)</f>
        <v>0</v>
      </c>
    </row>
    <row r="3966" spans="1:19" x14ac:dyDescent="0.25">
      <c r="A3966" s="88">
        <v>3956</v>
      </c>
      <c r="B3966" s="347"/>
      <c r="C3966" s="348"/>
      <c r="D3966" s="89" t="str">
        <f>IFERROR(VLOOKUP(CONCATENATE($A3966,"T"),'05 APU'!$1:$1048576,3,),"")</f>
        <v/>
      </c>
      <c r="E3966" s="89" t="str">
        <f>IFERROR(VLOOKUP(CONCATENATE($A3966,"T2"),'05 APU'!$1:$1048576,3,),"")</f>
        <v/>
      </c>
      <c r="F3966" s="89" t="str">
        <f>IFERROR(VLOOKUP(CONCATENATE($A3966,"T3"),'05 APU'!$1:$1048576,3,),"")</f>
        <v/>
      </c>
      <c r="G3966" s="350"/>
      <c r="H3966" s="351"/>
      <c r="I3966" s="90">
        <f>IFERROR((VLOOKUP(CONCATENATE($A3966,"D"),'05 APU'!$1:$1048576,9,)),0)</f>
        <v>0</v>
      </c>
      <c r="J3966" s="90">
        <f t="shared" si="125"/>
        <v>0</v>
      </c>
      <c r="K3966" s="297" t="str">
        <f>IFERROR(VLOOKUP(CONCATENATE($A3966,"C"),'05 APU'!$1:$1048576,9,),"")</f>
        <v/>
      </c>
      <c r="L3966" s="297" t="str">
        <f>IFERROR(VLOOKUP(CONCATENATE($A3966,"B"),'05 APU'!$1:$1048576,9,),"")</f>
        <v/>
      </c>
      <c r="M3966" s="297" t="str">
        <f>IFERROR(VLOOKUP(CONCATENATE($A3966,"A"),'05 APU'!$1:$1048576,9,),"")</f>
        <v/>
      </c>
      <c r="N3966" s="86"/>
      <c r="O3966" s="90">
        <f>IFERROR(VLOOKUP(CONCATENATE($A3966,"D"),'05 APU'!$T:$AB,9,),0)</f>
        <v>0</v>
      </c>
      <c r="P3966" s="90">
        <f t="shared" si="124"/>
        <v>0</v>
      </c>
      <c r="Q3966" s="90">
        <f>IFERROR(VLOOKUP(CONCATENATE($A3966,"C"),'05 APU'!$T:$AB,9,),0)</f>
        <v>0</v>
      </c>
      <c r="R3966" s="90">
        <f>IFERROR(VLOOKUP(CONCATENATE($A3966,"B"),'05 APU'!$T:$AB,9,),0)</f>
        <v>0</v>
      </c>
      <c r="S3966" s="90">
        <f>IFERROR(VLOOKUP(CONCATENATE($A3966,"A"),'05 APU'!$T:$AB,9,),0)</f>
        <v>0</v>
      </c>
    </row>
    <row r="3967" spans="1:19" x14ac:dyDescent="0.25">
      <c r="A3967" s="88">
        <v>3957</v>
      </c>
      <c r="B3967" s="347"/>
      <c r="C3967" s="348"/>
      <c r="D3967" s="89" t="str">
        <f>IFERROR(VLOOKUP(CONCATENATE($A3967,"T"),'05 APU'!$1:$1048576,3,),"")</f>
        <v/>
      </c>
      <c r="E3967" s="89" t="str">
        <f>IFERROR(VLOOKUP(CONCATENATE($A3967,"T2"),'05 APU'!$1:$1048576,3,),"")</f>
        <v/>
      </c>
      <c r="F3967" s="89" t="str">
        <f>IFERROR(VLOOKUP(CONCATENATE($A3967,"T3"),'05 APU'!$1:$1048576,3,),"")</f>
        <v/>
      </c>
      <c r="G3967" s="350"/>
      <c r="H3967" s="351"/>
      <c r="I3967" s="90">
        <f>IFERROR((VLOOKUP(CONCATENATE($A3967,"D"),'05 APU'!$1:$1048576,9,)),0)</f>
        <v>0</v>
      </c>
      <c r="J3967" s="90">
        <f t="shared" si="125"/>
        <v>0</v>
      </c>
      <c r="K3967" s="297" t="str">
        <f>IFERROR(VLOOKUP(CONCATENATE($A3967,"C"),'05 APU'!$1:$1048576,9,),"")</f>
        <v/>
      </c>
      <c r="L3967" s="297" t="str">
        <f>IFERROR(VLOOKUP(CONCATENATE($A3967,"B"),'05 APU'!$1:$1048576,9,),"")</f>
        <v/>
      </c>
      <c r="M3967" s="297" t="str">
        <f>IFERROR(VLOOKUP(CONCATENATE($A3967,"A"),'05 APU'!$1:$1048576,9,),"")</f>
        <v/>
      </c>
      <c r="N3967" s="86"/>
      <c r="O3967" s="90">
        <f>IFERROR(VLOOKUP(CONCATENATE($A3967,"D"),'05 APU'!$T:$AB,9,),0)</f>
        <v>0</v>
      </c>
      <c r="P3967" s="90">
        <f t="shared" si="124"/>
        <v>0</v>
      </c>
      <c r="Q3967" s="90">
        <f>IFERROR(VLOOKUP(CONCATENATE($A3967,"C"),'05 APU'!$T:$AB,9,),0)</f>
        <v>0</v>
      </c>
      <c r="R3967" s="90">
        <f>IFERROR(VLOOKUP(CONCATENATE($A3967,"B"),'05 APU'!$T:$AB,9,),0)</f>
        <v>0</v>
      </c>
      <c r="S3967" s="90">
        <f>IFERROR(VLOOKUP(CONCATENATE($A3967,"A"),'05 APU'!$T:$AB,9,),0)</f>
        <v>0</v>
      </c>
    </row>
    <row r="3968" spans="1:19" x14ac:dyDescent="0.25">
      <c r="A3968" s="88">
        <v>3958</v>
      </c>
      <c r="B3968" s="347"/>
      <c r="C3968" s="348"/>
      <c r="D3968" s="89" t="str">
        <f>IFERROR(VLOOKUP(CONCATENATE($A3968,"T"),'05 APU'!$1:$1048576,3,),"")</f>
        <v/>
      </c>
      <c r="E3968" s="89" t="str">
        <f>IFERROR(VLOOKUP(CONCATENATE($A3968,"T2"),'05 APU'!$1:$1048576,3,),"")</f>
        <v/>
      </c>
      <c r="F3968" s="89" t="str">
        <f>IFERROR(VLOOKUP(CONCATENATE($A3968,"T3"),'05 APU'!$1:$1048576,3,),"")</f>
        <v/>
      </c>
      <c r="G3968" s="350"/>
      <c r="H3968" s="351"/>
      <c r="I3968" s="90">
        <f>IFERROR((VLOOKUP(CONCATENATE($A3968,"D"),'05 APU'!$1:$1048576,9,)),0)</f>
        <v>0</v>
      </c>
      <c r="J3968" s="90">
        <f t="shared" si="125"/>
        <v>0</v>
      </c>
      <c r="K3968" s="297" t="str">
        <f>IFERROR(VLOOKUP(CONCATENATE($A3968,"C"),'05 APU'!$1:$1048576,9,),"")</f>
        <v/>
      </c>
      <c r="L3968" s="297" t="str">
        <f>IFERROR(VLOOKUP(CONCATENATE($A3968,"B"),'05 APU'!$1:$1048576,9,),"")</f>
        <v/>
      </c>
      <c r="M3968" s="297" t="str">
        <f>IFERROR(VLOOKUP(CONCATENATE($A3968,"A"),'05 APU'!$1:$1048576,9,),"")</f>
        <v/>
      </c>
      <c r="N3968" s="86"/>
      <c r="O3968" s="90">
        <f>IFERROR(VLOOKUP(CONCATENATE($A3968,"D"),'05 APU'!$T:$AB,9,),0)</f>
        <v>0</v>
      </c>
      <c r="P3968" s="90">
        <f t="shared" si="124"/>
        <v>0</v>
      </c>
      <c r="Q3968" s="90">
        <f>IFERROR(VLOOKUP(CONCATENATE($A3968,"C"),'05 APU'!$T:$AB,9,),0)</f>
        <v>0</v>
      </c>
      <c r="R3968" s="90">
        <f>IFERROR(VLOOKUP(CONCATENATE($A3968,"B"),'05 APU'!$T:$AB,9,),0)</f>
        <v>0</v>
      </c>
      <c r="S3968" s="90">
        <f>IFERROR(VLOOKUP(CONCATENATE($A3968,"A"),'05 APU'!$T:$AB,9,),0)</f>
        <v>0</v>
      </c>
    </row>
    <row r="3969" spans="1:19" x14ac:dyDescent="0.25">
      <c r="A3969" s="88">
        <v>3959</v>
      </c>
      <c r="B3969" s="347"/>
      <c r="C3969" s="348"/>
      <c r="D3969" s="89" t="str">
        <f>IFERROR(VLOOKUP(CONCATENATE($A3969,"T"),'05 APU'!$1:$1048576,3,),"")</f>
        <v/>
      </c>
      <c r="E3969" s="89" t="str">
        <f>IFERROR(VLOOKUP(CONCATENATE($A3969,"T2"),'05 APU'!$1:$1048576,3,),"")</f>
        <v/>
      </c>
      <c r="F3969" s="89" t="str">
        <f>IFERROR(VLOOKUP(CONCATENATE($A3969,"T3"),'05 APU'!$1:$1048576,3,),"")</f>
        <v/>
      </c>
      <c r="G3969" s="350"/>
      <c r="H3969" s="351"/>
      <c r="I3969" s="90">
        <f>IFERROR((VLOOKUP(CONCATENATE($A3969,"D"),'05 APU'!$1:$1048576,9,)),0)</f>
        <v>0</v>
      </c>
      <c r="J3969" s="90">
        <f t="shared" si="125"/>
        <v>0</v>
      </c>
      <c r="K3969" s="297" t="str">
        <f>IFERROR(VLOOKUP(CONCATENATE($A3969,"C"),'05 APU'!$1:$1048576,9,),"")</f>
        <v/>
      </c>
      <c r="L3969" s="297" t="str">
        <f>IFERROR(VLOOKUP(CONCATENATE($A3969,"B"),'05 APU'!$1:$1048576,9,),"")</f>
        <v/>
      </c>
      <c r="M3969" s="297" t="str">
        <f>IFERROR(VLOOKUP(CONCATENATE($A3969,"A"),'05 APU'!$1:$1048576,9,),"")</f>
        <v/>
      </c>
      <c r="N3969" s="86"/>
      <c r="O3969" s="90">
        <f>IFERROR(VLOOKUP(CONCATENATE($A3969,"D"),'05 APU'!$T:$AB,9,),0)</f>
        <v>0</v>
      </c>
      <c r="P3969" s="90">
        <f t="shared" si="124"/>
        <v>0</v>
      </c>
      <c r="Q3969" s="90">
        <f>IFERROR(VLOOKUP(CONCATENATE($A3969,"C"),'05 APU'!$T:$AB,9,),0)</f>
        <v>0</v>
      </c>
      <c r="R3969" s="90">
        <f>IFERROR(VLOOKUP(CONCATENATE($A3969,"B"),'05 APU'!$T:$AB,9,),0)</f>
        <v>0</v>
      </c>
      <c r="S3969" s="90">
        <f>IFERROR(VLOOKUP(CONCATENATE($A3969,"A"),'05 APU'!$T:$AB,9,),0)</f>
        <v>0</v>
      </c>
    </row>
    <row r="3970" spans="1:19" x14ac:dyDescent="0.25">
      <c r="A3970" s="88">
        <v>3960</v>
      </c>
      <c r="B3970" s="347"/>
      <c r="C3970" s="348"/>
      <c r="D3970" s="89" t="str">
        <f>IFERROR(VLOOKUP(CONCATENATE($A3970,"T"),'05 APU'!$1:$1048576,3,),"")</f>
        <v/>
      </c>
      <c r="E3970" s="89" t="str">
        <f>IFERROR(VLOOKUP(CONCATENATE($A3970,"T2"),'05 APU'!$1:$1048576,3,),"")</f>
        <v/>
      </c>
      <c r="F3970" s="89" t="str">
        <f>IFERROR(VLOOKUP(CONCATENATE($A3970,"T3"),'05 APU'!$1:$1048576,3,),"")</f>
        <v/>
      </c>
      <c r="G3970" s="350"/>
      <c r="H3970" s="351"/>
      <c r="I3970" s="90">
        <f>IFERROR((VLOOKUP(CONCATENATE($A3970,"D"),'05 APU'!$1:$1048576,9,)),0)</f>
        <v>0</v>
      </c>
      <c r="J3970" s="90">
        <f t="shared" si="125"/>
        <v>0</v>
      </c>
      <c r="K3970" s="297" t="str">
        <f>IFERROR(VLOOKUP(CONCATENATE($A3970,"C"),'05 APU'!$1:$1048576,9,),"")</f>
        <v/>
      </c>
      <c r="L3970" s="297" t="str">
        <f>IFERROR(VLOOKUP(CONCATENATE($A3970,"B"),'05 APU'!$1:$1048576,9,),"")</f>
        <v/>
      </c>
      <c r="M3970" s="297" t="str">
        <f>IFERROR(VLOOKUP(CONCATENATE($A3970,"A"),'05 APU'!$1:$1048576,9,),"")</f>
        <v/>
      </c>
      <c r="N3970" s="86"/>
      <c r="O3970" s="90">
        <f>IFERROR(VLOOKUP(CONCATENATE($A3970,"D"),'05 APU'!$T:$AB,9,),0)</f>
        <v>0</v>
      </c>
      <c r="P3970" s="90">
        <f t="shared" si="124"/>
        <v>0</v>
      </c>
      <c r="Q3970" s="90">
        <f>IFERROR(VLOOKUP(CONCATENATE($A3970,"C"),'05 APU'!$T:$AB,9,),0)</f>
        <v>0</v>
      </c>
      <c r="R3970" s="90">
        <f>IFERROR(VLOOKUP(CONCATENATE($A3970,"B"),'05 APU'!$T:$AB,9,),0)</f>
        <v>0</v>
      </c>
      <c r="S3970" s="90">
        <f>IFERROR(VLOOKUP(CONCATENATE($A3970,"A"),'05 APU'!$T:$AB,9,),0)</f>
        <v>0</v>
      </c>
    </row>
    <row r="3971" spans="1:19" x14ac:dyDescent="0.25">
      <c r="A3971" s="88">
        <v>3961</v>
      </c>
      <c r="B3971" s="347"/>
      <c r="C3971" s="348"/>
      <c r="D3971" s="89" t="str">
        <f>IFERROR(VLOOKUP(CONCATENATE($A3971,"T"),'05 APU'!$1:$1048576,3,),"")</f>
        <v/>
      </c>
      <c r="E3971" s="89" t="str">
        <f>IFERROR(VLOOKUP(CONCATENATE($A3971,"T2"),'05 APU'!$1:$1048576,3,),"")</f>
        <v/>
      </c>
      <c r="F3971" s="89" t="str">
        <f>IFERROR(VLOOKUP(CONCATENATE($A3971,"T3"),'05 APU'!$1:$1048576,3,),"")</f>
        <v/>
      </c>
      <c r="G3971" s="350"/>
      <c r="H3971" s="351"/>
      <c r="I3971" s="90">
        <f>IFERROR((VLOOKUP(CONCATENATE($A3971,"D"),'05 APU'!$1:$1048576,9,)),0)</f>
        <v>0</v>
      </c>
      <c r="J3971" s="90">
        <f t="shared" si="125"/>
        <v>0</v>
      </c>
      <c r="K3971" s="297" t="str">
        <f>IFERROR(VLOOKUP(CONCATENATE($A3971,"C"),'05 APU'!$1:$1048576,9,),"")</f>
        <v/>
      </c>
      <c r="L3971" s="297" t="str">
        <f>IFERROR(VLOOKUP(CONCATENATE($A3971,"B"),'05 APU'!$1:$1048576,9,),"")</f>
        <v/>
      </c>
      <c r="M3971" s="297" t="str">
        <f>IFERROR(VLOOKUP(CONCATENATE($A3971,"A"),'05 APU'!$1:$1048576,9,),"")</f>
        <v/>
      </c>
      <c r="N3971" s="86"/>
      <c r="O3971" s="90">
        <f>IFERROR(VLOOKUP(CONCATENATE($A3971,"D"),'05 APU'!$T:$AB,9,),0)</f>
        <v>0</v>
      </c>
      <c r="P3971" s="90">
        <f t="shared" si="124"/>
        <v>0</v>
      </c>
      <c r="Q3971" s="90">
        <f>IFERROR(VLOOKUP(CONCATENATE($A3971,"C"),'05 APU'!$T:$AB,9,),0)</f>
        <v>0</v>
      </c>
      <c r="R3971" s="90">
        <f>IFERROR(VLOOKUP(CONCATENATE($A3971,"B"),'05 APU'!$T:$AB,9,),0)</f>
        <v>0</v>
      </c>
      <c r="S3971" s="90">
        <f>IFERROR(VLOOKUP(CONCATENATE($A3971,"A"),'05 APU'!$T:$AB,9,),0)</f>
        <v>0</v>
      </c>
    </row>
    <row r="3972" spans="1:19" x14ac:dyDescent="0.25">
      <c r="A3972" s="88">
        <v>3962</v>
      </c>
      <c r="B3972" s="347"/>
      <c r="C3972" s="348"/>
      <c r="D3972" s="89" t="str">
        <f>IFERROR(VLOOKUP(CONCATENATE($A3972,"T"),'05 APU'!$1:$1048576,3,),"")</f>
        <v/>
      </c>
      <c r="E3972" s="89" t="str">
        <f>IFERROR(VLOOKUP(CONCATENATE($A3972,"T2"),'05 APU'!$1:$1048576,3,),"")</f>
        <v/>
      </c>
      <c r="F3972" s="89" t="str">
        <f>IFERROR(VLOOKUP(CONCATENATE($A3972,"T3"),'05 APU'!$1:$1048576,3,),"")</f>
        <v/>
      </c>
      <c r="G3972" s="350"/>
      <c r="H3972" s="351"/>
      <c r="I3972" s="90">
        <f>IFERROR((VLOOKUP(CONCATENATE($A3972,"D"),'05 APU'!$1:$1048576,9,)),0)</f>
        <v>0</v>
      </c>
      <c r="J3972" s="90">
        <f t="shared" si="125"/>
        <v>0</v>
      </c>
      <c r="K3972" s="297" t="str">
        <f>IFERROR(VLOOKUP(CONCATENATE($A3972,"C"),'05 APU'!$1:$1048576,9,),"")</f>
        <v/>
      </c>
      <c r="L3972" s="297" t="str">
        <f>IFERROR(VLOOKUP(CONCATENATE($A3972,"B"),'05 APU'!$1:$1048576,9,),"")</f>
        <v/>
      </c>
      <c r="M3972" s="297" t="str">
        <f>IFERROR(VLOOKUP(CONCATENATE($A3972,"A"),'05 APU'!$1:$1048576,9,),"")</f>
        <v/>
      </c>
      <c r="N3972" s="86"/>
      <c r="O3972" s="90">
        <f>IFERROR(VLOOKUP(CONCATENATE($A3972,"D"),'05 APU'!$T:$AB,9,),0)</f>
        <v>0</v>
      </c>
      <c r="P3972" s="90">
        <f t="shared" si="124"/>
        <v>0</v>
      </c>
      <c r="Q3972" s="90">
        <f>IFERROR(VLOOKUP(CONCATENATE($A3972,"C"),'05 APU'!$T:$AB,9,),0)</f>
        <v>0</v>
      </c>
      <c r="R3972" s="90">
        <f>IFERROR(VLOOKUP(CONCATENATE($A3972,"B"),'05 APU'!$T:$AB,9,),0)</f>
        <v>0</v>
      </c>
      <c r="S3972" s="90">
        <f>IFERROR(VLOOKUP(CONCATENATE($A3972,"A"),'05 APU'!$T:$AB,9,),0)</f>
        <v>0</v>
      </c>
    </row>
    <row r="3973" spans="1:19" x14ac:dyDescent="0.25">
      <c r="A3973" s="88">
        <v>3963</v>
      </c>
      <c r="B3973" s="347"/>
      <c r="C3973" s="348"/>
      <c r="D3973" s="89" t="str">
        <f>IFERROR(VLOOKUP(CONCATENATE($A3973,"T"),'05 APU'!$1:$1048576,3,),"")</f>
        <v/>
      </c>
      <c r="E3973" s="89" t="str">
        <f>IFERROR(VLOOKUP(CONCATENATE($A3973,"T2"),'05 APU'!$1:$1048576,3,),"")</f>
        <v/>
      </c>
      <c r="F3973" s="89" t="str">
        <f>IFERROR(VLOOKUP(CONCATENATE($A3973,"T3"),'05 APU'!$1:$1048576,3,),"")</f>
        <v/>
      </c>
      <c r="G3973" s="350"/>
      <c r="H3973" s="351"/>
      <c r="I3973" s="90">
        <f>IFERROR((VLOOKUP(CONCATENATE($A3973,"D"),'05 APU'!$1:$1048576,9,)),0)</f>
        <v>0</v>
      </c>
      <c r="J3973" s="90">
        <f t="shared" si="125"/>
        <v>0</v>
      </c>
      <c r="K3973" s="297" t="str">
        <f>IFERROR(VLOOKUP(CONCATENATE($A3973,"C"),'05 APU'!$1:$1048576,9,),"")</f>
        <v/>
      </c>
      <c r="L3973" s="297" t="str">
        <f>IFERROR(VLOOKUP(CONCATENATE($A3973,"B"),'05 APU'!$1:$1048576,9,),"")</f>
        <v/>
      </c>
      <c r="M3973" s="297" t="str">
        <f>IFERROR(VLOOKUP(CONCATENATE($A3973,"A"),'05 APU'!$1:$1048576,9,),"")</f>
        <v/>
      </c>
      <c r="N3973" s="86"/>
      <c r="O3973" s="90">
        <f>IFERROR(VLOOKUP(CONCATENATE($A3973,"D"),'05 APU'!$T:$AB,9,),0)</f>
        <v>0</v>
      </c>
      <c r="P3973" s="90">
        <f t="shared" si="124"/>
        <v>0</v>
      </c>
      <c r="Q3973" s="90">
        <f>IFERROR(VLOOKUP(CONCATENATE($A3973,"C"),'05 APU'!$T:$AB,9,),0)</f>
        <v>0</v>
      </c>
      <c r="R3973" s="90">
        <f>IFERROR(VLOOKUP(CONCATENATE($A3973,"B"),'05 APU'!$T:$AB,9,),0)</f>
        <v>0</v>
      </c>
      <c r="S3973" s="90">
        <f>IFERROR(VLOOKUP(CONCATENATE($A3973,"A"),'05 APU'!$T:$AB,9,),0)</f>
        <v>0</v>
      </c>
    </row>
    <row r="3974" spans="1:19" x14ac:dyDescent="0.25">
      <c r="A3974" s="88">
        <v>3964</v>
      </c>
      <c r="B3974" s="347"/>
      <c r="C3974" s="348"/>
      <c r="D3974" s="89" t="str">
        <f>IFERROR(VLOOKUP(CONCATENATE($A3974,"T"),'05 APU'!$1:$1048576,3,),"")</f>
        <v/>
      </c>
      <c r="E3974" s="89" t="str">
        <f>IFERROR(VLOOKUP(CONCATENATE($A3974,"T2"),'05 APU'!$1:$1048576,3,),"")</f>
        <v/>
      </c>
      <c r="F3974" s="89" t="str">
        <f>IFERROR(VLOOKUP(CONCATENATE($A3974,"T3"),'05 APU'!$1:$1048576,3,),"")</f>
        <v/>
      </c>
      <c r="G3974" s="350"/>
      <c r="H3974" s="351"/>
      <c r="I3974" s="90">
        <f>IFERROR((VLOOKUP(CONCATENATE($A3974,"D"),'05 APU'!$1:$1048576,9,)),0)</f>
        <v>0</v>
      </c>
      <c r="J3974" s="90">
        <f t="shared" si="125"/>
        <v>0</v>
      </c>
      <c r="K3974" s="297" t="str">
        <f>IFERROR(VLOOKUP(CONCATENATE($A3974,"C"),'05 APU'!$1:$1048576,9,),"")</f>
        <v/>
      </c>
      <c r="L3974" s="297" t="str">
        <f>IFERROR(VLOOKUP(CONCATENATE($A3974,"B"),'05 APU'!$1:$1048576,9,),"")</f>
        <v/>
      </c>
      <c r="M3974" s="297" t="str">
        <f>IFERROR(VLOOKUP(CONCATENATE($A3974,"A"),'05 APU'!$1:$1048576,9,),"")</f>
        <v/>
      </c>
      <c r="N3974" s="86"/>
      <c r="O3974" s="90">
        <f>IFERROR(VLOOKUP(CONCATENATE($A3974,"D"),'05 APU'!$T:$AB,9,),0)</f>
        <v>0</v>
      </c>
      <c r="P3974" s="90">
        <f t="shared" si="124"/>
        <v>0</v>
      </c>
      <c r="Q3974" s="90">
        <f>IFERROR(VLOOKUP(CONCATENATE($A3974,"C"),'05 APU'!$T:$AB,9,),0)</f>
        <v>0</v>
      </c>
      <c r="R3974" s="90">
        <f>IFERROR(VLOOKUP(CONCATENATE($A3974,"B"),'05 APU'!$T:$AB,9,),0)</f>
        <v>0</v>
      </c>
      <c r="S3974" s="90">
        <f>IFERROR(VLOOKUP(CONCATENATE($A3974,"A"),'05 APU'!$T:$AB,9,),0)</f>
        <v>0</v>
      </c>
    </row>
    <row r="3975" spans="1:19" x14ac:dyDescent="0.25">
      <c r="A3975" s="88">
        <v>3965</v>
      </c>
      <c r="B3975" s="347"/>
      <c r="C3975" s="348"/>
      <c r="D3975" s="89" t="str">
        <f>IFERROR(VLOOKUP(CONCATENATE($A3975,"T"),'05 APU'!$1:$1048576,3,),"")</f>
        <v/>
      </c>
      <c r="E3975" s="89" t="str">
        <f>IFERROR(VLOOKUP(CONCATENATE($A3975,"T2"),'05 APU'!$1:$1048576,3,),"")</f>
        <v/>
      </c>
      <c r="F3975" s="89" t="str">
        <f>IFERROR(VLOOKUP(CONCATENATE($A3975,"T3"),'05 APU'!$1:$1048576,3,),"")</f>
        <v/>
      </c>
      <c r="G3975" s="350"/>
      <c r="H3975" s="351"/>
      <c r="I3975" s="90">
        <f>IFERROR((VLOOKUP(CONCATENATE($A3975,"D"),'05 APU'!$1:$1048576,9,)),0)</f>
        <v>0</v>
      </c>
      <c r="J3975" s="90">
        <f t="shared" si="125"/>
        <v>0</v>
      </c>
      <c r="K3975" s="297" t="str">
        <f>IFERROR(VLOOKUP(CONCATENATE($A3975,"C"),'05 APU'!$1:$1048576,9,),"")</f>
        <v/>
      </c>
      <c r="L3975" s="297" t="str">
        <f>IFERROR(VLOOKUP(CONCATENATE($A3975,"B"),'05 APU'!$1:$1048576,9,),"")</f>
        <v/>
      </c>
      <c r="M3975" s="297" t="str">
        <f>IFERROR(VLOOKUP(CONCATENATE($A3975,"A"),'05 APU'!$1:$1048576,9,),"")</f>
        <v/>
      </c>
      <c r="N3975" s="86"/>
      <c r="O3975" s="90">
        <f>IFERROR(VLOOKUP(CONCATENATE($A3975,"D"),'05 APU'!$T:$AB,9,),0)</f>
        <v>0</v>
      </c>
      <c r="P3975" s="90">
        <f t="shared" si="124"/>
        <v>0</v>
      </c>
      <c r="Q3975" s="90">
        <f>IFERROR(VLOOKUP(CONCATENATE($A3975,"C"),'05 APU'!$T:$AB,9,),0)</f>
        <v>0</v>
      </c>
      <c r="R3975" s="90">
        <f>IFERROR(VLOOKUP(CONCATENATE($A3975,"B"),'05 APU'!$T:$AB,9,),0)</f>
        <v>0</v>
      </c>
      <c r="S3975" s="90">
        <f>IFERROR(VLOOKUP(CONCATENATE($A3975,"A"),'05 APU'!$T:$AB,9,),0)</f>
        <v>0</v>
      </c>
    </row>
    <row r="3976" spans="1:19" x14ac:dyDescent="0.25">
      <c r="A3976" s="88">
        <v>3966</v>
      </c>
      <c r="B3976" s="347"/>
      <c r="C3976" s="348"/>
      <c r="D3976" s="89" t="str">
        <f>IFERROR(VLOOKUP(CONCATENATE($A3976,"T"),'05 APU'!$1:$1048576,3,),"")</f>
        <v/>
      </c>
      <c r="E3976" s="89" t="str">
        <f>IFERROR(VLOOKUP(CONCATENATE($A3976,"T2"),'05 APU'!$1:$1048576,3,),"")</f>
        <v/>
      </c>
      <c r="F3976" s="89" t="str">
        <f>IFERROR(VLOOKUP(CONCATENATE($A3976,"T3"),'05 APU'!$1:$1048576,3,),"")</f>
        <v/>
      </c>
      <c r="G3976" s="350"/>
      <c r="H3976" s="351"/>
      <c r="I3976" s="90">
        <f>IFERROR((VLOOKUP(CONCATENATE($A3976,"D"),'05 APU'!$1:$1048576,9,)),0)</f>
        <v>0</v>
      </c>
      <c r="J3976" s="90">
        <f t="shared" si="125"/>
        <v>0</v>
      </c>
      <c r="K3976" s="297" t="str">
        <f>IFERROR(VLOOKUP(CONCATENATE($A3976,"C"),'05 APU'!$1:$1048576,9,),"")</f>
        <v/>
      </c>
      <c r="L3976" s="297" t="str">
        <f>IFERROR(VLOOKUP(CONCATENATE($A3976,"B"),'05 APU'!$1:$1048576,9,),"")</f>
        <v/>
      </c>
      <c r="M3976" s="297" t="str">
        <f>IFERROR(VLOOKUP(CONCATENATE($A3976,"A"),'05 APU'!$1:$1048576,9,),"")</f>
        <v/>
      </c>
      <c r="N3976" s="86"/>
      <c r="O3976" s="90">
        <f>IFERROR(VLOOKUP(CONCATENATE($A3976,"D"),'05 APU'!$T:$AB,9,),0)</f>
        <v>0</v>
      </c>
      <c r="P3976" s="90">
        <f t="shared" si="124"/>
        <v>0</v>
      </c>
      <c r="Q3976" s="90">
        <f>IFERROR(VLOOKUP(CONCATENATE($A3976,"C"),'05 APU'!$T:$AB,9,),0)</f>
        <v>0</v>
      </c>
      <c r="R3976" s="90">
        <f>IFERROR(VLOOKUP(CONCATENATE($A3976,"B"),'05 APU'!$T:$AB,9,),0)</f>
        <v>0</v>
      </c>
      <c r="S3976" s="90">
        <f>IFERROR(VLOOKUP(CONCATENATE($A3976,"A"),'05 APU'!$T:$AB,9,),0)</f>
        <v>0</v>
      </c>
    </row>
    <row r="3977" spans="1:19" x14ac:dyDescent="0.25">
      <c r="A3977" s="88">
        <v>3967</v>
      </c>
      <c r="B3977" s="347"/>
      <c r="C3977" s="348"/>
      <c r="D3977" s="89" t="str">
        <f>IFERROR(VLOOKUP(CONCATENATE($A3977,"T"),'05 APU'!$1:$1048576,3,),"")</f>
        <v/>
      </c>
      <c r="E3977" s="89" t="str">
        <f>IFERROR(VLOOKUP(CONCATENATE($A3977,"T2"),'05 APU'!$1:$1048576,3,),"")</f>
        <v/>
      </c>
      <c r="F3977" s="89" t="str">
        <f>IFERROR(VLOOKUP(CONCATENATE($A3977,"T3"),'05 APU'!$1:$1048576,3,),"")</f>
        <v/>
      </c>
      <c r="G3977" s="350"/>
      <c r="H3977" s="351"/>
      <c r="I3977" s="90">
        <f>IFERROR((VLOOKUP(CONCATENATE($A3977,"D"),'05 APU'!$1:$1048576,9,)),0)</f>
        <v>0</v>
      </c>
      <c r="J3977" s="90">
        <f t="shared" si="125"/>
        <v>0</v>
      </c>
      <c r="K3977" s="297" t="str">
        <f>IFERROR(VLOOKUP(CONCATENATE($A3977,"C"),'05 APU'!$1:$1048576,9,),"")</f>
        <v/>
      </c>
      <c r="L3977" s="297" t="str">
        <f>IFERROR(VLOOKUP(CONCATENATE($A3977,"B"),'05 APU'!$1:$1048576,9,),"")</f>
        <v/>
      </c>
      <c r="M3977" s="297" t="str">
        <f>IFERROR(VLOOKUP(CONCATENATE($A3977,"A"),'05 APU'!$1:$1048576,9,),"")</f>
        <v/>
      </c>
      <c r="N3977" s="86"/>
      <c r="O3977" s="90">
        <f>IFERROR(VLOOKUP(CONCATENATE($A3977,"D"),'05 APU'!$T:$AB,9,),0)</f>
        <v>0</v>
      </c>
      <c r="P3977" s="90">
        <f t="shared" si="124"/>
        <v>0</v>
      </c>
      <c r="Q3977" s="90">
        <f>IFERROR(VLOOKUP(CONCATENATE($A3977,"C"),'05 APU'!$T:$AB,9,),0)</f>
        <v>0</v>
      </c>
      <c r="R3977" s="90">
        <f>IFERROR(VLOOKUP(CONCATENATE($A3977,"B"),'05 APU'!$T:$AB,9,),0)</f>
        <v>0</v>
      </c>
      <c r="S3977" s="90">
        <f>IFERROR(VLOOKUP(CONCATENATE($A3977,"A"),'05 APU'!$T:$AB,9,),0)</f>
        <v>0</v>
      </c>
    </row>
    <row r="3978" spans="1:19" x14ac:dyDescent="0.25">
      <c r="A3978" s="88">
        <v>3968</v>
      </c>
      <c r="B3978" s="347"/>
      <c r="C3978" s="348"/>
      <c r="D3978" s="89" t="str">
        <f>IFERROR(VLOOKUP(CONCATENATE($A3978,"T"),'05 APU'!$1:$1048576,3,),"")</f>
        <v/>
      </c>
      <c r="E3978" s="89" t="str">
        <f>IFERROR(VLOOKUP(CONCATENATE($A3978,"T2"),'05 APU'!$1:$1048576,3,),"")</f>
        <v/>
      </c>
      <c r="F3978" s="89" t="str">
        <f>IFERROR(VLOOKUP(CONCATENATE($A3978,"T3"),'05 APU'!$1:$1048576,3,),"")</f>
        <v/>
      </c>
      <c r="G3978" s="350"/>
      <c r="H3978" s="351"/>
      <c r="I3978" s="90">
        <f>IFERROR((VLOOKUP(CONCATENATE($A3978,"D"),'05 APU'!$1:$1048576,9,)),0)</f>
        <v>0</v>
      </c>
      <c r="J3978" s="90">
        <f t="shared" si="125"/>
        <v>0</v>
      </c>
      <c r="K3978" s="297" t="str">
        <f>IFERROR(VLOOKUP(CONCATENATE($A3978,"C"),'05 APU'!$1:$1048576,9,),"")</f>
        <v/>
      </c>
      <c r="L3978" s="297" t="str">
        <f>IFERROR(VLOOKUP(CONCATENATE($A3978,"B"),'05 APU'!$1:$1048576,9,),"")</f>
        <v/>
      </c>
      <c r="M3978" s="297" t="str">
        <f>IFERROR(VLOOKUP(CONCATENATE($A3978,"A"),'05 APU'!$1:$1048576,9,),"")</f>
        <v/>
      </c>
      <c r="N3978" s="86"/>
      <c r="O3978" s="90">
        <f>IFERROR(VLOOKUP(CONCATENATE($A3978,"D"),'05 APU'!$T:$AB,9,),0)</f>
        <v>0</v>
      </c>
      <c r="P3978" s="90">
        <f t="shared" si="124"/>
        <v>0</v>
      </c>
      <c r="Q3978" s="90">
        <f>IFERROR(VLOOKUP(CONCATENATE($A3978,"C"),'05 APU'!$T:$AB,9,),0)</f>
        <v>0</v>
      </c>
      <c r="R3978" s="90">
        <f>IFERROR(VLOOKUP(CONCATENATE($A3978,"B"),'05 APU'!$T:$AB,9,),0)</f>
        <v>0</v>
      </c>
      <c r="S3978" s="90">
        <f>IFERROR(VLOOKUP(CONCATENATE($A3978,"A"),'05 APU'!$T:$AB,9,),0)</f>
        <v>0</v>
      </c>
    </row>
    <row r="3979" spans="1:19" x14ac:dyDescent="0.25">
      <c r="A3979" s="88">
        <v>3969</v>
      </c>
      <c r="B3979" s="347"/>
      <c r="C3979" s="348"/>
      <c r="D3979" s="89" t="str">
        <f>IFERROR(VLOOKUP(CONCATENATE($A3979,"T"),'05 APU'!$1:$1048576,3,),"")</f>
        <v/>
      </c>
      <c r="E3979" s="89" t="str">
        <f>IFERROR(VLOOKUP(CONCATENATE($A3979,"T2"),'05 APU'!$1:$1048576,3,),"")</f>
        <v/>
      </c>
      <c r="F3979" s="89" t="str">
        <f>IFERROR(VLOOKUP(CONCATENATE($A3979,"T3"),'05 APU'!$1:$1048576,3,),"")</f>
        <v/>
      </c>
      <c r="G3979" s="350"/>
      <c r="H3979" s="351"/>
      <c r="I3979" s="90">
        <f>IFERROR((VLOOKUP(CONCATENATE($A3979,"D"),'05 APU'!$1:$1048576,9,)),0)</f>
        <v>0</v>
      </c>
      <c r="J3979" s="90">
        <f t="shared" si="125"/>
        <v>0</v>
      </c>
      <c r="K3979" s="297" t="str">
        <f>IFERROR(VLOOKUP(CONCATENATE($A3979,"C"),'05 APU'!$1:$1048576,9,),"")</f>
        <v/>
      </c>
      <c r="L3979" s="297" t="str">
        <f>IFERROR(VLOOKUP(CONCATENATE($A3979,"B"),'05 APU'!$1:$1048576,9,),"")</f>
        <v/>
      </c>
      <c r="M3979" s="297" t="str">
        <f>IFERROR(VLOOKUP(CONCATENATE($A3979,"A"),'05 APU'!$1:$1048576,9,),"")</f>
        <v/>
      </c>
      <c r="N3979" s="86"/>
      <c r="O3979" s="90">
        <f>IFERROR(VLOOKUP(CONCATENATE($A3979,"D"),'05 APU'!$T:$AB,9,),0)</f>
        <v>0</v>
      </c>
      <c r="P3979" s="90">
        <f t="shared" ref="P3979:P4010" si="126">IFERROR($O3979*$H3979,0)</f>
        <v>0</v>
      </c>
      <c r="Q3979" s="90">
        <f>IFERROR(VLOOKUP(CONCATENATE($A3979,"C"),'05 APU'!$T:$AB,9,),0)</f>
        <v>0</v>
      </c>
      <c r="R3979" s="90">
        <f>IFERROR(VLOOKUP(CONCATENATE($A3979,"B"),'05 APU'!$T:$AB,9,),0)</f>
        <v>0</v>
      </c>
      <c r="S3979" s="90">
        <f>IFERROR(VLOOKUP(CONCATENATE($A3979,"A"),'05 APU'!$T:$AB,9,),0)</f>
        <v>0</v>
      </c>
    </row>
    <row r="3980" spans="1:19" x14ac:dyDescent="0.25">
      <c r="A3980" s="88">
        <v>3970</v>
      </c>
      <c r="B3980" s="347"/>
      <c r="C3980" s="348"/>
      <c r="D3980" s="89" t="str">
        <f>IFERROR(VLOOKUP(CONCATENATE($A3980,"T"),'05 APU'!$1:$1048576,3,),"")</f>
        <v/>
      </c>
      <c r="E3980" s="89" t="str">
        <f>IFERROR(VLOOKUP(CONCATENATE($A3980,"T2"),'05 APU'!$1:$1048576,3,),"")</f>
        <v/>
      </c>
      <c r="F3980" s="89" t="str">
        <f>IFERROR(VLOOKUP(CONCATENATE($A3980,"T3"),'05 APU'!$1:$1048576,3,),"")</f>
        <v/>
      </c>
      <c r="G3980" s="350"/>
      <c r="H3980" s="351"/>
      <c r="I3980" s="90">
        <f>IFERROR((VLOOKUP(CONCATENATE($A3980,"D"),'05 APU'!$1:$1048576,9,)),0)</f>
        <v>0</v>
      </c>
      <c r="J3980" s="90">
        <f t="shared" si="125"/>
        <v>0</v>
      </c>
      <c r="K3980" s="297" t="str">
        <f>IFERROR(VLOOKUP(CONCATENATE($A3980,"C"),'05 APU'!$1:$1048576,9,),"")</f>
        <v/>
      </c>
      <c r="L3980" s="297" t="str">
        <f>IFERROR(VLOOKUP(CONCATENATE($A3980,"B"),'05 APU'!$1:$1048576,9,),"")</f>
        <v/>
      </c>
      <c r="M3980" s="297" t="str">
        <f>IFERROR(VLOOKUP(CONCATENATE($A3980,"A"),'05 APU'!$1:$1048576,9,),"")</f>
        <v/>
      </c>
      <c r="N3980" s="86"/>
      <c r="O3980" s="90">
        <f>IFERROR(VLOOKUP(CONCATENATE($A3980,"D"),'05 APU'!$T:$AB,9,),0)</f>
        <v>0</v>
      </c>
      <c r="P3980" s="90">
        <f t="shared" si="126"/>
        <v>0</v>
      </c>
      <c r="Q3980" s="90">
        <f>IFERROR(VLOOKUP(CONCATENATE($A3980,"C"),'05 APU'!$T:$AB,9,),0)</f>
        <v>0</v>
      </c>
      <c r="R3980" s="90">
        <f>IFERROR(VLOOKUP(CONCATENATE($A3980,"B"),'05 APU'!$T:$AB,9,),0)</f>
        <v>0</v>
      </c>
      <c r="S3980" s="90">
        <f>IFERROR(VLOOKUP(CONCATENATE($A3980,"A"),'05 APU'!$T:$AB,9,),0)</f>
        <v>0</v>
      </c>
    </row>
    <row r="3981" spans="1:19" x14ac:dyDescent="0.25">
      <c r="A3981" s="88">
        <v>3971</v>
      </c>
      <c r="B3981" s="347"/>
      <c r="C3981" s="348"/>
      <c r="D3981" s="89" t="str">
        <f>IFERROR(VLOOKUP(CONCATENATE($A3981,"T"),'05 APU'!$1:$1048576,3,),"")</f>
        <v/>
      </c>
      <c r="E3981" s="89" t="str">
        <f>IFERROR(VLOOKUP(CONCATENATE($A3981,"T2"),'05 APU'!$1:$1048576,3,),"")</f>
        <v/>
      </c>
      <c r="F3981" s="89" t="str">
        <f>IFERROR(VLOOKUP(CONCATENATE($A3981,"T3"),'05 APU'!$1:$1048576,3,),"")</f>
        <v/>
      </c>
      <c r="G3981" s="350"/>
      <c r="H3981" s="351"/>
      <c r="I3981" s="90">
        <f>IFERROR((VLOOKUP(CONCATENATE($A3981,"D"),'05 APU'!$1:$1048576,9,)),0)</f>
        <v>0</v>
      </c>
      <c r="J3981" s="90">
        <f t="shared" si="125"/>
        <v>0</v>
      </c>
      <c r="K3981" s="297" t="str">
        <f>IFERROR(VLOOKUP(CONCATENATE($A3981,"C"),'05 APU'!$1:$1048576,9,),"")</f>
        <v/>
      </c>
      <c r="L3981" s="297" t="str">
        <f>IFERROR(VLOOKUP(CONCATENATE($A3981,"B"),'05 APU'!$1:$1048576,9,),"")</f>
        <v/>
      </c>
      <c r="M3981" s="297" t="str">
        <f>IFERROR(VLOOKUP(CONCATENATE($A3981,"A"),'05 APU'!$1:$1048576,9,),"")</f>
        <v/>
      </c>
      <c r="N3981" s="86"/>
      <c r="O3981" s="90">
        <f>IFERROR(VLOOKUP(CONCATENATE($A3981,"D"),'05 APU'!$T:$AB,9,),0)</f>
        <v>0</v>
      </c>
      <c r="P3981" s="90">
        <f t="shared" si="126"/>
        <v>0</v>
      </c>
      <c r="Q3981" s="90">
        <f>IFERROR(VLOOKUP(CONCATENATE($A3981,"C"),'05 APU'!$T:$AB,9,),0)</f>
        <v>0</v>
      </c>
      <c r="R3981" s="90">
        <f>IFERROR(VLOOKUP(CONCATENATE($A3981,"B"),'05 APU'!$T:$AB,9,),0)</f>
        <v>0</v>
      </c>
      <c r="S3981" s="90">
        <f>IFERROR(VLOOKUP(CONCATENATE($A3981,"A"),'05 APU'!$T:$AB,9,),0)</f>
        <v>0</v>
      </c>
    </row>
    <row r="3982" spans="1:19" x14ac:dyDescent="0.25">
      <c r="A3982" s="88">
        <v>3972</v>
      </c>
      <c r="B3982" s="347"/>
      <c r="C3982" s="348"/>
      <c r="D3982" s="89" t="str">
        <f>IFERROR(VLOOKUP(CONCATENATE($A3982,"T"),'05 APU'!$1:$1048576,3,),"")</f>
        <v/>
      </c>
      <c r="E3982" s="89" t="str">
        <f>IFERROR(VLOOKUP(CONCATENATE($A3982,"T2"),'05 APU'!$1:$1048576,3,),"")</f>
        <v/>
      </c>
      <c r="F3982" s="89" t="str">
        <f>IFERROR(VLOOKUP(CONCATENATE($A3982,"T3"),'05 APU'!$1:$1048576,3,),"")</f>
        <v/>
      </c>
      <c r="G3982" s="350"/>
      <c r="H3982" s="351"/>
      <c r="I3982" s="90">
        <f>IFERROR((VLOOKUP(CONCATENATE($A3982,"D"),'05 APU'!$1:$1048576,9,)),0)</f>
        <v>0</v>
      </c>
      <c r="J3982" s="90">
        <f t="shared" si="125"/>
        <v>0</v>
      </c>
      <c r="K3982" s="297" t="str">
        <f>IFERROR(VLOOKUP(CONCATENATE($A3982,"C"),'05 APU'!$1:$1048576,9,),"")</f>
        <v/>
      </c>
      <c r="L3982" s="297" t="str">
        <f>IFERROR(VLOOKUP(CONCATENATE($A3982,"B"),'05 APU'!$1:$1048576,9,),"")</f>
        <v/>
      </c>
      <c r="M3982" s="297" t="str">
        <f>IFERROR(VLOOKUP(CONCATENATE($A3982,"A"),'05 APU'!$1:$1048576,9,),"")</f>
        <v/>
      </c>
      <c r="N3982" s="86"/>
      <c r="O3982" s="90">
        <f>IFERROR(VLOOKUP(CONCATENATE($A3982,"D"),'05 APU'!$T:$AB,9,),0)</f>
        <v>0</v>
      </c>
      <c r="P3982" s="90">
        <f t="shared" si="126"/>
        <v>0</v>
      </c>
      <c r="Q3982" s="90">
        <f>IFERROR(VLOOKUP(CONCATENATE($A3982,"C"),'05 APU'!$T:$AB,9,),0)</f>
        <v>0</v>
      </c>
      <c r="R3982" s="90">
        <f>IFERROR(VLOOKUP(CONCATENATE($A3982,"B"),'05 APU'!$T:$AB,9,),0)</f>
        <v>0</v>
      </c>
      <c r="S3982" s="90">
        <f>IFERROR(VLOOKUP(CONCATENATE($A3982,"A"),'05 APU'!$T:$AB,9,),0)</f>
        <v>0</v>
      </c>
    </row>
    <row r="3983" spans="1:19" x14ac:dyDescent="0.25">
      <c r="A3983" s="88">
        <v>3973</v>
      </c>
      <c r="B3983" s="347"/>
      <c r="C3983" s="348"/>
      <c r="D3983" s="89" t="str">
        <f>IFERROR(VLOOKUP(CONCATENATE($A3983,"T"),'05 APU'!$1:$1048576,3,),"")</f>
        <v/>
      </c>
      <c r="E3983" s="89" t="str">
        <f>IFERROR(VLOOKUP(CONCATENATE($A3983,"T2"),'05 APU'!$1:$1048576,3,),"")</f>
        <v/>
      </c>
      <c r="F3983" s="89" t="str">
        <f>IFERROR(VLOOKUP(CONCATENATE($A3983,"T3"),'05 APU'!$1:$1048576,3,),"")</f>
        <v/>
      </c>
      <c r="G3983" s="350"/>
      <c r="H3983" s="351"/>
      <c r="I3983" s="90">
        <f>IFERROR((VLOOKUP(CONCATENATE($A3983,"D"),'05 APU'!$1:$1048576,9,)),0)</f>
        <v>0</v>
      </c>
      <c r="J3983" s="90">
        <f t="shared" si="125"/>
        <v>0</v>
      </c>
      <c r="K3983" s="297" t="str">
        <f>IFERROR(VLOOKUP(CONCATENATE($A3983,"C"),'05 APU'!$1:$1048576,9,),"")</f>
        <v/>
      </c>
      <c r="L3983" s="297" t="str">
        <f>IFERROR(VLOOKUP(CONCATENATE($A3983,"B"),'05 APU'!$1:$1048576,9,),"")</f>
        <v/>
      </c>
      <c r="M3983" s="297" t="str">
        <f>IFERROR(VLOOKUP(CONCATENATE($A3983,"A"),'05 APU'!$1:$1048576,9,),"")</f>
        <v/>
      </c>
      <c r="N3983" s="86"/>
      <c r="O3983" s="90">
        <f>IFERROR(VLOOKUP(CONCATENATE($A3983,"D"),'05 APU'!$T:$AB,9,),0)</f>
        <v>0</v>
      </c>
      <c r="P3983" s="90">
        <f t="shared" si="126"/>
        <v>0</v>
      </c>
      <c r="Q3983" s="90">
        <f>IFERROR(VLOOKUP(CONCATENATE($A3983,"C"),'05 APU'!$T:$AB,9,),0)</f>
        <v>0</v>
      </c>
      <c r="R3983" s="90">
        <f>IFERROR(VLOOKUP(CONCATENATE($A3983,"B"),'05 APU'!$T:$AB,9,),0)</f>
        <v>0</v>
      </c>
      <c r="S3983" s="90">
        <f>IFERROR(VLOOKUP(CONCATENATE($A3983,"A"),'05 APU'!$T:$AB,9,),0)</f>
        <v>0</v>
      </c>
    </row>
    <row r="3984" spans="1:19" x14ac:dyDescent="0.25">
      <c r="A3984" s="88">
        <v>3974</v>
      </c>
      <c r="B3984" s="347"/>
      <c r="C3984" s="348"/>
      <c r="D3984" s="89" t="str">
        <f>IFERROR(VLOOKUP(CONCATENATE($A3984,"T"),'05 APU'!$1:$1048576,3,),"")</f>
        <v/>
      </c>
      <c r="E3984" s="89" t="str">
        <f>IFERROR(VLOOKUP(CONCATENATE($A3984,"T2"),'05 APU'!$1:$1048576,3,),"")</f>
        <v/>
      </c>
      <c r="F3984" s="89" t="str">
        <f>IFERROR(VLOOKUP(CONCATENATE($A3984,"T3"),'05 APU'!$1:$1048576,3,),"")</f>
        <v/>
      </c>
      <c r="G3984" s="350"/>
      <c r="H3984" s="351"/>
      <c r="I3984" s="90">
        <f>IFERROR((VLOOKUP(CONCATENATE($A3984,"D"),'05 APU'!$1:$1048576,9,)),0)</f>
        <v>0</v>
      </c>
      <c r="J3984" s="90">
        <f t="shared" si="125"/>
        <v>0</v>
      </c>
      <c r="K3984" s="297" t="str">
        <f>IFERROR(VLOOKUP(CONCATENATE($A3984,"C"),'05 APU'!$1:$1048576,9,),"")</f>
        <v/>
      </c>
      <c r="L3984" s="297" t="str">
        <f>IFERROR(VLOOKUP(CONCATENATE($A3984,"B"),'05 APU'!$1:$1048576,9,),"")</f>
        <v/>
      </c>
      <c r="M3984" s="297" t="str">
        <f>IFERROR(VLOOKUP(CONCATENATE($A3984,"A"),'05 APU'!$1:$1048576,9,),"")</f>
        <v/>
      </c>
      <c r="N3984" s="86"/>
      <c r="O3984" s="90">
        <f>IFERROR(VLOOKUP(CONCATENATE($A3984,"D"),'05 APU'!$T:$AB,9,),0)</f>
        <v>0</v>
      </c>
      <c r="P3984" s="90">
        <f t="shared" si="126"/>
        <v>0</v>
      </c>
      <c r="Q3984" s="90">
        <f>IFERROR(VLOOKUP(CONCATENATE($A3984,"C"),'05 APU'!$T:$AB,9,),0)</f>
        <v>0</v>
      </c>
      <c r="R3984" s="90">
        <f>IFERROR(VLOOKUP(CONCATENATE($A3984,"B"),'05 APU'!$T:$AB,9,),0)</f>
        <v>0</v>
      </c>
      <c r="S3984" s="90">
        <f>IFERROR(VLOOKUP(CONCATENATE($A3984,"A"),'05 APU'!$T:$AB,9,),0)</f>
        <v>0</v>
      </c>
    </row>
    <row r="3985" spans="1:19" x14ac:dyDescent="0.25">
      <c r="A3985" s="88">
        <v>3975</v>
      </c>
      <c r="B3985" s="347"/>
      <c r="C3985" s="348"/>
      <c r="D3985" s="89" t="str">
        <f>IFERROR(VLOOKUP(CONCATENATE($A3985,"T"),'05 APU'!$1:$1048576,3,),"")</f>
        <v/>
      </c>
      <c r="E3985" s="89" t="str">
        <f>IFERROR(VLOOKUP(CONCATENATE($A3985,"T2"),'05 APU'!$1:$1048576,3,),"")</f>
        <v/>
      </c>
      <c r="F3985" s="89" t="str">
        <f>IFERROR(VLOOKUP(CONCATENATE($A3985,"T3"),'05 APU'!$1:$1048576,3,),"")</f>
        <v/>
      </c>
      <c r="G3985" s="350"/>
      <c r="H3985" s="351"/>
      <c r="I3985" s="90">
        <f>IFERROR((VLOOKUP(CONCATENATE($A3985,"D"),'05 APU'!$1:$1048576,9,)),0)</f>
        <v>0</v>
      </c>
      <c r="J3985" s="90">
        <f t="shared" si="125"/>
        <v>0</v>
      </c>
      <c r="K3985" s="297" t="str">
        <f>IFERROR(VLOOKUP(CONCATENATE($A3985,"C"),'05 APU'!$1:$1048576,9,),"")</f>
        <v/>
      </c>
      <c r="L3985" s="297" t="str">
        <f>IFERROR(VLOOKUP(CONCATENATE($A3985,"B"),'05 APU'!$1:$1048576,9,),"")</f>
        <v/>
      </c>
      <c r="M3985" s="297" t="str">
        <f>IFERROR(VLOOKUP(CONCATENATE($A3985,"A"),'05 APU'!$1:$1048576,9,),"")</f>
        <v/>
      </c>
      <c r="N3985" s="86"/>
      <c r="O3985" s="90">
        <f>IFERROR(VLOOKUP(CONCATENATE($A3985,"D"),'05 APU'!$T:$AB,9,),0)</f>
        <v>0</v>
      </c>
      <c r="P3985" s="90">
        <f t="shared" si="126"/>
        <v>0</v>
      </c>
      <c r="Q3985" s="90">
        <f>IFERROR(VLOOKUP(CONCATENATE($A3985,"C"),'05 APU'!$T:$AB,9,),0)</f>
        <v>0</v>
      </c>
      <c r="R3985" s="90">
        <f>IFERROR(VLOOKUP(CONCATENATE($A3985,"B"),'05 APU'!$T:$AB,9,),0)</f>
        <v>0</v>
      </c>
      <c r="S3985" s="90">
        <f>IFERROR(VLOOKUP(CONCATENATE($A3985,"A"),'05 APU'!$T:$AB,9,),0)</f>
        <v>0</v>
      </c>
    </row>
    <row r="3986" spans="1:19" x14ac:dyDescent="0.25">
      <c r="A3986" s="88">
        <v>3976</v>
      </c>
      <c r="B3986" s="347"/>
      <c r="C3986" s="348"/>
      <c r="D3986" s="89" t="str">
        <f>IFERROR(VLOOKUP(CONCATENATE($A3986,"T"),'05 APU'!$1:$1048576,3,),"")</f>
        <v/>
      </c>
      <c r="E3986" s="89" t="str">
        <f>IFERROR(VLOOKUP(CONCATENATE($A3986,"T2"),'05 APU'!$1:$1048576,3,),"")</f>
        <v/>
      </c>
      <c r="F3986" s="89" t="str">
        <f>IFERROR(VLOOKUP(CONCATENATE($A3986,"T3"),'05 APU'!$1:$1048576,3,),"")</f>
        <v/>
      </c>
      <c r="G3986" s="350"/>
      <c r="H3986" s="351"/>
      <c r="I3986" s="90">
        <f>IFERROR((VLOOKUP(CONCATENATE($A3986,"D"),'05 APU'!$1:$1048576,9,)),0)</f>
        <v>0</v>
      </c>
      <c r="J3986" s="90">
        <f t="shared" si="125"/>
        <v>0</v>
      </c>
      <c r="K3986" s="297" t="str">
        <f>IFERROR(VLOOKUP(CONCATENATE($A3986,"C"),'05 APU'!$1:$1048576,9,),"")</f>
        <v/>
      </c>
      <c r="L3986" s="297" t="str">
        <f>IFERROR(VLOOKUP(CONCATENATE($A3986,"B"),'05 APU'!$1:$1048576,9,),"")</f>
        <v/>
      </c>
      <c r="M3986" s="297" t="str">
        <f>IFERROR(VLOOKUP(CONCATENATE($A3986,"A"),'05 APU'!$1:$1048576,9,),"")</f>
        <v/>
      </c>
      <c r="N3986" s="86"/>
      <c r="O3986" s="90">
        <f>IFERROR(VLOOKUP(CONCATENATE($A3986,"D"),'05 APU'!$T:$AB,9,),0)</f>
        <v>0</v>
      </c>
      <c r="P3986" s="90">
        <f t="shared" si="126"/>
        <v>0</v>
      </c>
      <c r="Q3986" s="90">
        <f>IFERROR(VLOOKUP(CONCATENATE($A3986,"C"),'05 APU'!$T:$AB,9,),0)</f>
        <v>0</v>
      </c>
      <c r="R3986" s="90">
        <f>IFERROR(VLOOKUP(CONCATENATE($A3986,"B"),'05 APU'!$T:$AB,9,),0)</f>
        <v>0</v>
      </c>
      <c r="S3986" s="90">
        <f>IFERROR(VLOOKUP(CONCATENATE($A3986,"A"),'05 APU'!$T:$AB,9,),0)</f>
        <v>0</v>
      </c>
    </row>
    <row r="3987" spans="1:19" x14ac:dyDescent="0.25">
      <c r="A3987" s="88">
        <v>3977</v>
      </c>
      <c r="B3987" s="347"/>
      <c r="C3987" s="348"/>
      <c r="D3987" s="89" t="str">
        <f>IFERROR(VLOOKUP(CONCATENATE($A3987,"T"),'05 APU'!$1:$1048576,3,),"")</f>
        <v/>
      </c>
      <c r="E3987" s="89" t="str">
        <f>IFERROR(VLOOKUP(CONCATENATE($A3987,"T2"),'05 APU'!$1:$1048576,3,),"")</f>
        <v/>
      </c>
      <c r="F3987" s="89" t="str">
        <f>IFERROR(VLOOKUP(CONCATENATE($A3987,"T3"),'05 APU'!$1:$1048576,3,),"")</f>
        <v/>
      </c>
      <c r="G3987" s="350"/>
      <c r="H3987" s="351"/>
      <c r="I3987" s="90">
        <f>IFERROR((VLOOKUP(CONCATENATE($A3987,"D"),'05 APU'!$1:$1048576,9,)),0)</f>
        <v>0</v>
      </c>
      <c r="J3987" s="90">
        <f t="shared" si="125"/>
        <v>0</v>
      </c>
      <c r="K3987" s="297" t="str">
        <f>IFERROR(VLOOKUP(CONCATENATE($A3987,"C"),'05 APU'!$1:$1048576,9,),"")</f>
        <v/>
      </c>
      <c r="L3987" s="297" t="str">
        <f>IFERROR(VLOOKUP(CONCATENATE($A3987,"B"),'05 APU'!$1:$1048576,9,),"")</f>
        <v/>
      </c>
      <c r="M3987" s="297" t="str">
        <f>IFERROR(VLOOKUP(CONCATENATE($A3987,"A"),'05 APU'!$1:$1048576,9,),"")</f>
        <v/>
      </c>
      <c r="N3987" s="86"/>
      <c r="O3987" s="90">
        <f>IFERROR(VLOOKUP(CONCATENATE($A3987,"D"),'05 APU'!$T:$AB,9,),0)</f>
        <v>0</v>
      </c>
      <c r="P3987" s="90">
        <f t="shared" si="126"/>
        <v>0</v>
      </c>
      <c r="Q3987" s="90">
        <f>IFERROR(VLOOKUP(CONCATENATE($A3987,"C"),'05 APU'!$T:$AB,9,),0)</f>
        <v>0</v>
      </c>
      <c r="R3987" s="90">
        <f>IFERROR(VLOOKUP(CONCATENATE($A3987,"B"),'05 APU'!$T:$AB,9,),0)</f>
        <v>0</v>
      </c>
      <c r="S3987" s="90">
        <f>IFERROR(VLOOKUP(CONCATENATE($A3987,"A"),'05 APU'!$T:$AB,9,),0)</f>
        <v>0</v>
      </c>
    </row>
    <row r="3988" spans="1:19" x14ac:dyDescent="0.25">
      <c r="A3988" s="88">
        <v>3978</v>
      </c>
      <c r="B3988" s="347"/>
      <c r="C3988" s="348"/>
      <c r="D3988" s="89" t="str">
        <f>IFERROR(VLOOKUP(CONCATENATE($A3988,"T"),'05 APU'!$1:$1048576,3,),"")</f>
        <v/>
      </c>
      <c r="E3988" s="89" t="str">
        <f>IFERROR(VLOOKUP(CONCATENATE($A3988,"T2"),'05 APU'!$1:$1048576,3,),"")</f>
        <v/>
      </c>
      <c r="F3988" s="89" t="str">
        <f>IFERROR(VLOOKUP(CONCATENATE($A3988,"T3"),'05 APU'!$1:$1048576,3,),"")</f>
        <v/>
      </c>
      <c r="G3988" s="350"/>
      <c r="H3988" s="351"/>
      <c r="I3988" s="90">
        <f>IFERROR((VLOOKUP(CONCATENATE($A3988,"D"),'05 APU'!$1:$1048576,9,)),0)</f>
        <v>0</v>
      </c>
      <c r="J3988" s="90">
        <f t="shared" si="125"/>
        <v>0</v>
      </c>
      <c r="K3988" s="297" t="str">
        <f>IFERROR(VLOOKUP(CONCATENATE($A3988,"C"),'05 APU'!$1:$1048576,9,),"")</f>
        <v/>
      </c>
      <c r="L3988" s="297" t="str">
        <f>IFERROR(VLOOKUP(CONCATENATE($A3988,"B"),'05 APU'!$1:$1048576,9,),"")</f>
        <v/>
      </c>
      <c r="M3988" s="297" t="str">
        <f>IFERROR(VLOOKUP(CONCATENATE($A3988,"A"),'05 APU'!$1:$1048576,9,),"")</f>
        <v/>
      </c>
      <c r="N3988" s="86"/>
      <c r="O3988" s="90">
        <f>IFERROR(VLOOKUP(CONCATENATE($A3988,"D"),'05 APU'!$T:$AB,9,),0)</f>
        <v>0</v>
      </c>
      <c r="P3988" s="90">
        <f t="shared" si="126"/>
        <v>0</v>
      </c>
      <c r="Q3988" s="90">
        <f>IFERROR(VLOOKUP(CONCATENATE($A3988,"C"),'05 APU'!$T:$AB,9,),0)</f>
        <v>0</v>
      </c>
      <c r="R3988" s="90">
        <f>IFERROR(VLOOKUP(CONCATENATE($A3988,"B"),'05 APU'!$T:$AB,9,),0)</f>
        <v>0</v>
      </c>
      <c r="S3988" s="90">
        <f>IFERROR(VLOOKUP(CONCATENATE($A3988,"A"),'05 APU'!$T:$AB,9,),0)</f>
        <v>0</v>
      </c>
    </row>
    <row r="3989" spans="1:19" x14ac:dyDescent="0.25">
      <c r="A3989" s="88">
        <v>3979</v>
      </c>
      <c r="B3989" s="347"/>
      <c r="C3989" s="348"/>
      <c r="D3989" s="89" t="str">
        <f>IFERROR(VLOOKUP(CONCATENATE($A3989,"T"),'05 APU'!$1:$1048576,3,),"")</f>
        <v/>
      </c>
      <c r="E3989" s="89" t="str">
        <f>IFERROR(VLOOKUP(CONCATENATE($A3989,"T2"),'05 APU'!$1:$1048576,3,),"")</f>
        <v/>
      </c>
      <c r="F3989" s="89" t="str">
        <f>IFERROR(VLOOKUP(CONCATENATE($A3989,"T3"),'05 APU'!$1:$1048576,3,),"")</f>
        <v/>
      </c>
      <c r="G3989" s="350"/>
      <c r="H3989" s="351"/>
      <c r="I3989" s="90">
        <f>IFERROR((VLOOKUP(CONCATENATE($A3989,"D"),'05 APU'!$1:$1048576,9,)),0)</f>
        <v>0</v>
      </c>
      <c r="J3989" s="90">
        <f t="shared" si="125"/>
        <v>0</v>
      </c>
      <c r="K3989" s="297" t="str">
        <f>IFERROR(VLOOKUP(CONCATENATE($A3989,"C"),'05 APU'!$1:$1048576,9,),"")</f>
        <v/>
      </c>
      <c r="L3989" s="297" t="str">
        <f>IFERROR(VLOOKUP(CONCATENATE($A3989,"B"),'05 APU'!$1:$1048576,9,),"")</f>
        <v/>
      </c>
      <c r="M3989" s="297" t="str">
        <f>IFERROR(VLOOKUP(CONCATENATE($A3989,"A"),'05 APU'!$1:$1048576,9,),"")</f>
        <v/>
      </c>
      <c r="N3989" s="86"/>
      <c r="O3989" s="90">
        <f>IFERROR(VLOOKUP(CONCATENATE($A3989,"D"),'05 APU'!$T:$AB,9,),0)</f>
        <v>0</v>
      </c>
      <c r="P3989" s="90">
        <f t="shared" si="126"/>
        <v>0</v>
      </c>
      <c r="Q3989" s="90">
        <f>IFERROR(VLOOKUP(CONCATENATE($A3989,"C"),'05 APU'!$T:$AB,9,),0)</f>
        <v>0</v>
      </c>
      <c r="R3989" s="90">
        <f>IFERROR(VLOOKUP(CONCATENATE($A3989,"B"),'05 APU'!$T:$AB,9,),0)</f>
        <v>0</v>
      </c>
      <c r="S3989" s="90">
        <f>IFERROR(VLOOKUP(CONCATENATE($A3989,"A"),'05 APU'!$T:$AB,9,),0)</f>
        <v>0</v>
      </c>
    </row>
    <row r="3990" spans="1:19" x14ac:dyDescent="0.25">
      <c r="A3990" s="88">
        <v>3980</v>
      </c>
      <c r="B3990" s="347"/>
      <c r="C3990" s="348"/>
      <c r="D3990" s="89" t="str">
        <f>IFERROR(VLOOKUP(CONCATENATE($A3990,"T"),'05 APU'!$1:$1048576,3,),"")</f>
        <v/>
      </c>
      <c r="E3990" s="89" t="str">
        <f>IFERROR(VLOOKUP(CONCATENATE($A3990,"T2"),'05 APU'!$1:$1048576,3,),"")</f>
        <v/>
      </c>
      <c r="F3990" s="89" t="str">
        <f>IFERROR(VLOOKUP(CONCATENATE($A3990,"T3"),'05 APU'!$1:$1048576,3,),"")</f>
        <v/>
      </c>
      <c r="G3990" s="350"/>
      <c r="H3990" s="351"/>
      <c r="I3990" s="90">
        <f>IFERROR((VLOOKUP(CONCATENATE($A3990,"D"),'05 APU'!$1:$1048576,9,)),0)</f>
        <v>0</v>
      </c>
      <c r="J3990" s="90">
        <f t="shared" si="125"/>
        <v>0</v>
      </c>
      <c r="K3990" s="297" t="str">
        <f>IFERROR(VLOOKUP(CONCATENATE($A3990,"C"),'05 APU'!$1:$1048576,9,),"")</f>
        <v/>
      </c>
      <c r="L3990" s="297" t="str">
        <f>IFERROR(VLOOKUP(CONCATENATE($A3990,"B"),'05 APU'!$1:$1048576,9,),"")</f>
        <v/>
      </c>
      <c r="M3990" s="297" t="str">
        <f>IFERROR(VLOOKUP(CONCATENATE($A3990,"A"),'05 APU'!$1:$1048576,9,),"")</f>
        <v/>
      </c>
      <c r="N3990" s="86"/>
      <c r="O3990" s="90">
        <f>IFERROR(VLOOKUP(CONCATENATE($A3990,"D"),'05 APU'!$T:$AB,9,),0)</f>
        <v>0</v>
      </c>
      <c r="P3990" s="90">
        <f t="shared" si="126"/>
        <v>0</v>
      </c>
      <c r="Q3990" s="90">
        <f>IFERROR(VLOOKUP(CONCATENATE($A3990,"C"),'05 APU'!$T:$AB,9,),0)</f>
        <v>0</v>
      </c>
      <c r="R3990" s="90">
        <f>IFERROR(VLOOKUP(CONCATENATE($A3990,"B"),'05 APU'!$T:$AB,9,),0)</f>
        <v>0</v>
      </c>
      <c r="S3990" s="90">
        <f>IFERROR(VLOOKUP(CONCATENATE($A3990,"A"),'05 APU'!$T:$AB,9,),0)</f>
        <v>0</v>
      </c>
    </row>
    <row r="3991" spans="1:19" x14ac:dyDescent="0.25">
      <c r="A3991" s="88">
        <v>3981</v>
      </c>
      <c r="B3991" s="347"/>
      <c r="C3991" s="348"/>
      <c r="D3991" s="89" t="str">
        <f>IFERROR(VLOOKUP(CONCATENATE($A3991,"T"),'05 APU'!$1:$1048576,3,),"")</f>
        <v/>
      </c>
      <c r="E3991" s="89" t="str">
        <f>IFERROR(VLOOKUP(CONCATENATE($A3991,"T2"),'05 APU'!$1:$1048576,3,),"")</f>
        <v/>
      </c>
      <c r="F3991" s="89" t="str">
        <f>IFERROR(VLOOKUP(CONCATENATE($A3991,"T3"),'05 APU'!$1:$1048576,3,),"")</f>
        <v/>
      </c>
      <c r="G3991" s="350"/>
      <c r="H3991" s="351"/>
      <c r="I3991" s="90">
        <f>IFERROR((VLOOKUP(CONCATENATE($A3991,"D"),'05 APU'!$1:$1048576,9,)),0)</f>
        <v>0</v>
      </c>
      <c r="J3991" s="90">
        <f t="shared" si="125"/>
        <v>0</v>
      </c>
      <c r="K3991" s="297" t="str">
        <f>IFERROR(VLOOKUP(CONCATENATE($A3991,"C"),'05 APU'!$1:$1048576,9,),"")</f>
        <v/>
      </c>
      <c r="L3991" s="297" t="str">
        <f>IFERROR(VLOOKUP(CONCATENATE($A3991,"B"),'05 APU'!$1:$1048576,9,),"")</f>
        <v/>
      </c>
      <c r="M3991" s="297" t="str">
        <f>IFERROR(VLOOKUP(CONCATENATE($A3991,"A"),'05 APU'!$1:$1048576,9,),"")</f>
        <v/>
      </c>
      <c r="N3991" s="86"/>
      <c r="O3991" s="90">
        <f>IFERROR(VLOOKUP(CONCATENATE($A3991,"D"),'05 APU'!$T:$AB,9,),0)</f>
        <v>0</v>
      </c>
      <c r="P3991" s="90">
        <f t="shared" si="126"/>
        <v>0</v>
      </c>
      <c r="Q3991" s="90">
        <f>IFERROR(VLOOKUP(CONCATENATE($A3991,"C"),'05 APU'!$T:$AB,9,),0)</f>
        <v>0</v>
      </c>
      <c r="R3991" s="90">
        <f>IFERROR(VLOOKUP(CONCATENATE($A3991,"B"),'05 APU'!$T:$AB,9,),0)</f>
        <v>0</v>
      </c>
      <c r="S3991" s="90">
        <f>IFERROR(VLOOKUP(CONCATENATE($A3991,"A"),'05 APU'!$T:$AB,9,),0)</f>
        <v>0</v>
      </c>
    </row>
    <row r="3992" spans="1:19" x14ac:dyDescent="0.25">
      <c r="A3992" s="88">
        <v>3982</v>
      </c>
      <c r="B3992" s="347"/>
      <c r="C3992" s="348"/>
      <c r="D3992" s="89" t="str">
        <f>IFERROR(VLOOKUP(CONCATENATE($A3992,"T"),'05 APU'!$1:$1048576,3,),"")</f>
        <v/>
      </c>
      <c r="E3992" s="89" t="str">
        <f>IFERROR(VLOOKUP(CONCATENATE($A3992,"T2"),'05 APU'!$1:$1048576,3,),"")</f>
        <v/>
      </c>
      <c r="F3992" s="89" t="str">
        <f>IFERROR(VLOOKUP(CONCATENATE($A3992,"T3"),'05 APU'!$1:$1048576,3,),"")</f>
        <v/>
      </c>
      <c r="G3992" s="350"/>
      <c r="H3992" s="351"/>
      <c r="I3992" s="90">
        <f>IFERROR((VLOOKUP(CONCATENATE($A3992,"D"),'05 APU'!$1:$1048576,9,)),0)</f>
        <v>0</v>
      </c>
      <c r="J3992" s="90">
        <f t="shared" si="125"/>
        <v>0</v>
      </c>
      <c r="K3992" s="297" t="str">
        <f>IFERROR(VLOOKUP(CONCATENATE($A3992,"C"),'05 APU'!$1:$1048576,9,),"")</f>
        <v/>
      </c>
      <c r="L3992" s="297" t="str">
        <f>IFERROR(VLOOKUP(CONCATENATE($A3992,"B"),'05 APU'!$1:$1048576,9,),"")</f>
        <v/>
      </c>
      <c r="M3992" s="297" t="str">
        <f>IFERROR(VLOOKUP(CONCATENATE($A3992,"A"),'05 APU'!$1:$1048576,9,),"")</f>
        <v/>
      </c>
      <c r="N3992" s="86"/>
      <c r="O3992" s="90">
        <f>IFERROR(VLOOKUP(CONCATENATE($A3992,"D"),'05 APU'!$T:$AB,9,),0)</f>
        <v>0</v>
      </c>
      <c r="P3992" s="90">
        <f t="shared" si="126"/>
        <v>0</v>
      </c>
      <c r="Q3992" s="90">
        <f>IFERROR(VLOOKUP(CONCATENATE($A3992,"C"),'05 APU'!$T:$AB,9,),0)</f>
        <v>0</v>
      </c>
      <c r="R3992" s="90">
        <f>IFERROR(VLOOKUP(CONCATENATE($A3992,"B"),'05 APU'!$T:$AB,9,),0)</f>
        <v>0</v>
      </c>
      <c r="S3992" s="90">
        <f>IFERROR(VLOOKUP(CONCATENATE($A3992,"A"),'05 APU'!$T:$AB,9,),0)</f>
        <v>0</v>
      </c>
    </row>
    <row r="3993" spans="1:19" x14ac:dyDescent="0.25">
      <c r="A3993" s="88">
        <v>3983</v>
      </c>
      <c r="B3993" s="347"/>
      <c r="C3993" s="348"/>
      <c r="D3993" s="89" t="str">
        <f>IFERROR(VLOOKUP(CONCATENATE($A3993,"T"),'05 APU'!$1:$1048576,3,),"")</f>
        <v/>
      </c>
      <c r="E3993" s="89" t="str">
        <f>IFERROR(VLOOKUP(CONCATENATE($A3993,"T2"),'05 APU'!$1:$1048576,3,),"")</f>
        <v/>
      </c>
      <c r="F3993" s="89" t="str">
        <f>IFERROR(VLOOKUP(CONCATENATE($A3993,"T3"),'05 APU'!$1:$1048576,3,),"")</f>
        <v/>
      </c>
      <c r="G3993" s="350"/>
      <c r="H3993" s="351"/>
      <c r="I3993" s="90">
        <f>IFERROR((VLOOKUP(CONCATENATE($A3993,"D"),'05 APU'!$1:$1048576,9,)),0)</f>
        <v>0</v>
      </c>
      <c r="J3993" s="90">
        <f t="shared" si="125"/>
        <v>0</v>
      </c>
      <c r="K3993" s="297" t="str">
        <f>IFERROR(VLOOKUP(CONCATENATE($A3993,"C"),'05 APU'!$1:$1048576,9,),"")</f>
        <v/>
      </c>
      <c r="L3993" s="297" t="str">
        <f>IFERROR(VLOOKUP(CONCATENATE($A3993,"B"),'05 APU'!$1:$1048576,9,),"")</f>
        <v/>
      </c>
      <c r="M3993" s="297" t="str">
        <f>IFERROR(VLOOKUP(CONCATENATE($A3993,"A"),'05 APU'!$1:$1048576,9,),"")</f>
        <v/>
      </c>
      <c r="N3993" s="86"/>
      <c r="O3993" s="90">
        <f>IFERROR(VLOOKUP(CONCATENATE($A3993,"D"),'05 APU'!$T:$AB,9,),0)</f>
        <v>0</v>
      </c>
      <c r="P3993" s="90">
        <f t="shared" si="126"/>
        <v>0</v>
      </c>
      <c r="Q3993" s="90">
        <f>IFERROR(VLOOKUP(CONCATENATE($A3993,"C"),'05 APU'!$T:$AB,9,),0)</f>
        <v>0</v>
      </c>
      <c r="R3993" s="90">
        <f>IFERROR(VLOOKUP(CONCATENATE($A3993,"B"),'05 APU'!$T:$AB,9,),0)</f>
        <v>0</v>
      </c>
      <c r="S3993" s="90">
        <f>IFERROR(VLOOKUP(CONCATENATE($A3993,"A"),'05 APU'!$T:$AB,9,),0)</f>
        <v>0</v>
      </c>
    </row>
    <row r="3994" spans="1:19" x14ac:dyDescent="0.25">
      <c r="A3994" s="88">
        <v>3984</v>
      </c>
      <c r="B3994" s="347"/>
      <c r="C3994" s="348"/>
      <c r="D3994" s="89" t="str">
        <f>IFERROR(VLOOKUP(CONCATENATE($A3994,"T"),'05 APU'!$1:$1048576,3,),"")</f>
        <v/>
      </c>
      <c r="E3994" s="89" t="str">
        <f>IFERROR(VLOOKUP(CONCATENATE($A3994,"T2"),'05 APU'!$1:$1048576,3,),"")</f>
        <v/>
      </c>
      <c r="F3994" s="89" t="str">
        <f>IFERROR(VLOOKUP(CONCATENATE($A3994,"T3"),'05 APU'!$1:$1048576,3,),"")</f>
        <v/>
      </c>
      <c r="G3994" s="350"/>
      <c r="H3994" s="351"/>
      <c r="I3994" s="90">
        <f>IFERROR((VLOOKUP(CONCATENATE($A3994,"D"),'05 APU'!$1:$1048576,9,)),0)</f>
        <v>0</v>
      </c>
      <c r="J3994" s="90">
        <f t="shared" si="125"/>
        <v>0</v>
      </c>
      <c r="K3994" s="297" t="str">
        <f>IFERROR(VLOOKUP(CONCATENATE($A3994,"C"),'05 APU'!$1:$1048576,9,),"")</f>
        <v/>
      </c>
      <c r="L3994" s="297" t="str">
        <f>IFERROR(VLOOKUP(CONCATENATE($A3994,"B"),'05 APU'!$1:$1048576,9,),"")</f>
        <v/>
      </c>
      <c r="M3994" s="297" t="str">
        <f>IFERROR(VLOOKUP(CONCATENATE($A3994,"A"),'05 APU'!$1:$1048576,9,),"")</f>
        <v/>
      </c>
      <c r="N3994" s="86"/>
      <c r="O3994" s="90">
        <f>IFERROR(VLOOKUP(CONCATENATE($A3994,"D"),'05 APU'!$T:$AB,9,),0)</f>
        <v>0</v>
      </c>
      <c r="P3994" s="90">
        <f t="shared" si="126"/>
        <v>0</v>
      </c>
      <c r="Q3994" s="90">
        <f>IFERROR(VLOOKUP(CONCATENATE($A3994,"C"),'05 APU'!$T:$AB,9,),0)</f>
        <v>0</v>
      </c>
      <c r="R3994" s="90">
        <f>IFERROR(VLOOKUP(CONCATENATE($A3994,"B"),'05 APU'!$T:$AB,9,),0)</f>
        <v>0</v>
      </c>
      <c r="S3994" s="90">
        <f>IFERROR(VLOOKUP(CONCATENATE($A3994,"A"),'05 APU'!$T:$AB,9,),0)</f>
        <v>0</v>
      </c>
    </row>
    <row r="3995" spans="1:19" x14ac:dyDescent="0.25">
      <c r="A3995" s="88">
        <v>3985</v>
      </c>
      <c r="B3995" s="347"/>
      <c r="C3995" s="348"/>
      <c r="D3995" s="89" t="str">
        <f>IFERROR(VLOOKUP(CONCATENATE($A3995,"T"),'05 APU'!$1:$1048576,3,),"")</f>
        <v/>
      </c>
      <c r="E3995" s="89" t="str">
        <f>IFERROR(VLOOKUP(CONCATENATE($A3995,"T2"),'05 APU'!$1:$1048576,3,),"")</f>
        <v/>
      </c>
      <c r="F3995" s="89" t="str">
        <f>IFERROR(VLOOKUP(CONCATENATE($A3995,"T3"),'05 APU'!$1:$1048576,3,),"")</f>
        <v/>
      </c>
      <c r="G3995" s="350"/>
      <c r="H3995" s="351"/>
      <c r="I3995" s="90">
        <f>IFERROR((VLOOKUP(CONCATENATE($A3995,"D"),'05 APU'!$1:$1048576,9,)),0)</f>
        <v>0</v>
      </c>
      <c r="J3995" s="90">
        <f t="shared" si="125"/>
        <v>0</v>
      </c>
      <c r="K3995" s="297" t="str">
        <f>IFERROR(VLOOKUP(CONCATENATE($A3995,"C"),'05 APU'!$1:$1048576,9,),"")</f>
        <v/>
      </c>
      <c r="L3995" s="297" t="str">
        <f>IFERROR(VLOOKUP(CONCATENATE($A3995,"B"),'05 APU'!$1:$1048576,9,),"")</f>
        <v/>
      </c>
      <c r="M3995" s="297" t="str">
        <f>IFERROR(VLOOKUP(CONCATENATE($A3995,"A"),'05 APU'!$1:$1048576,9,),"")</f>
        <v/>
      </c>
      <c r="N3995" s="86"/>
      <c r="O3995" s="90">
        <f>IFERROR(VLOOKUP(CONCATENATE($A3995,"D"),'05 APU'!$T:$AB,9,),0)</f>
        <v>0</v>
      </c>
      <c r="P3995" s="90">
        <f t="shared" si="126"/>
        <v>0</v>
      </c>
      <c r="Q3995" s="90">
        <f>IFERROR(VLOOKUP(CONCATENATE($A3995,"C"),'05 APU'!$T:$AB,9,),0)</f>
        <v>0</v>
      </c>
      <c r="R3995" s="90">
        <f>IFERROR(VLOOKUP(CONCATENATE($A3995,"B"),'05 APU'!$T:$AB,9,),0)</f>
        <v>0</v>
      </c>
      <c r="S3995" s="90">
        <f>IFERROR(VLOOKUP(CONCATENATE($A3995,"A"),'05 APU'!$T:$AB,9,),0)</f>
        <v>0</v>
      </c>
    </row>
    <row r="3996" spans="1:19" x14ac:dyDescent="0.25">
      <c r="A3996" s="88">
        <v>3986</v>
      </c>
      <c r="B3996" s="347"/>
      <c r="C3996" s="348"/>
      <c r="D3996" s="89" t="str">
        <f>IFERROR(VLOOKUP(CONCATENATE($A3996,"T"),'05 APU'!$1:$1048576,3,),"")</f>
        <v/>
      </c>
      <c r="E3996" s="89" t="str">
        <f>IFERROR(VLOOKUP(CONCATENATE($A3996,"T2"),'05 APU'!$1:$1048576,3,),"")</f>
        <v/>
      </c>
      <c r="F3996" s="89" t="str">
        <f>IFERROR(VLOOKUP(CONCATENATE($A3996,"T3"),'05 APU'!$1:$1048576,3,),"")</f>
        <v/>
      </c>
      <c r="G3996" s="350"/>
      <c r="H3996" s="351"/>
      <c r="I3996" s="90">
        <f>IFERROR((VLOOKUP(CONCATENATE($A3996,"D"),'05 APU'!$1:$1048576,9,)),0)</f>
        <v>0</v>
      </c>
      <c r="J3996" s="90">
        <f t="shared" si="125"/>
        <v>0</v>
      </c>
      <c r="K3996" s="297" t="str">
        <f>IFERROR(VLOOKUP(CONCATENATE($A3996,"C"),'05 APU'!$1:$1048576,9,),"")</f>
        <v/>
      </c>
      <c r="L3996" s="297" t="str">
        <f>IFERROR(VLOOKUP(CONCATENATE($A3996,"B"),'05 APU'!$1:$1048576,9,),"")</f>
        <v/>
      </c>
      <c r="M3996" s="297" t="str">
        <f>IFERROR(VLOOKUP(CONCATENATE($A3996,"A"),'05 APU'!$1:$1048576,9,),"")</f>
        <v/>
      </c>
      <c r="N3996" s="86"/>
      <c r="O3996" s="90">
        <f>IFERROR(VLOOKUP(CONCATENATE($A3996,"D"),'05 APU'!$T:$AB,9,),0)</f>
        <v>0</v>
      </c>
      <c r="P3996" s="90">
        <f t="shared" si="126"/>
        <v>0</v>
      </c>
      <c r="Q3996" s="90">
        <f>IFERROR(VLOOKUP(CONCATENATE($A3996,"C"),'05 APU'!$T:$AB,9,),0)</f>
        <v>0</v>
      </c>
      <c r="R3996" s="90">
        <f>IFERROR(VLOOKUP(CONCATENATE($A3996,"B"),'05 APU'!$T:$AB,9,),0)</f>
        <v>0</v>
      </c>
      <c r="S3996" s="90">
        <f>IFERROR(VLOOKUP(CONCATENATE($A3996,"A"),'05 APU'!$T:$AB,9,),0)</f>
        <v>0</v>
      </c>
    </row>
    <row r="3997" spans="1:19" x14ac:dyDescent="0.25">
      <c r="A3997" s="88">
        <v>3987</v>
      </c>
      <c r="B3997" s="347"/>
      <c r="C3997" s="348"/>
      <c r="D3997" s="89" t="str">
        <f>IFERROR(VLOOKUP(CONCATENATE($A3997,"T"),'05 APU'!$1:$1048576,3,),"")</f>
        <v/>
      </c>
      <c r="E3997" s="89" t="str">
        <f>IFERROR(VLOOKUP(CONCATENATE($A3997,"T2"),'05 APU'!$1:$1048576,3,),"")</f>
        <v/>
      </c>
      <c r="F3997" s="89" t="str">
        <f>IFERROR(VLOOKUP(CONCATENATE($A3997,"T3"),'05 APU'!$1:$1048576,3,),"")</f>
        <v/>
      </c>
      <c r="G3997" s="350"/>
      <c r="H3997" s="351"/>
      <c r="I3997" s="90">
        <f>IFERROR((VLOOKUP(CONCATENATE($A3997,"D"),'05 APU'!$1:$1048576,9,)),0)</f>
        <v>0</v>
      </c>
      <c r="J3997" s="90">
        <f t="shared" si="125"/>
        <v>0</v>
      </c>
      <c r="K3997" s="297" t="str">
        <f>IFERROR(VLOOKUP(CONCATENATE($A3997,"C"),'05 APU'!$1:$1048576,9,),"")</f>
        <v/>
      </c>
      <c r="L3997" s="297" t="str">
        <f>IFERROR(VLOOKUP(CONCATENATE($A3997,"B"),'05 APU'!$1:$1048576,9,),"")</f>
        <v/>
      </c>
      <c r="M3997" s="297" t="str">
        <f>IFERROR(VLOOKUP(CONCATENATE($A3997,"A"),'05 APU'!$1:$1048576,9,),"")</f>
        <v/>
      </c>
      <c r="N3997" s="86"/>
      <c r="O3997" s="90">
        <f>IFERROR(VLOOKUP(CONCATENATE($A3997,"D"),'05 APU'!$T:$AB,9,),0)</f>
        <v>0</v>
      </c>
      <c r="P3997" s="90">
        <f t="shared" si="126"/>
        <v>0</v>
      </c>
      <c r="Q3997" s="90">
        <f>IFERROR(VLOOKUP(CONCATENATE($A3997,"C"),'05 APU'!$T:$AB,9,),0)</f>
        <v>0</v>
      </c>
      <c r="R3997" s="90">
        <f>IFERROR(VLOOKUP(CONCATENATE($A3997,"B"),'05 APU'!$T:$AB,9,),0)</f>
        <v>0</v>
      </c>
      <c r="S3997" s="90">
        <f>IFERROR(VLOOKUP(CONCATENATE($A3997,"A"),'05 APU'!$T:$AB,9,),0)</f>
        <v>0</v>
      </c>
    </row>
    <row r="3998" spans="1:19" x14ac:dyDescent="0.25">
      <c r="A3998" s="88">
        <v>3988</v>
      </c>
      <c r="B3998" s="347"/>
      <c r="C3998" s="348"/>
      <c r="D3998" s="89" t="str">
        <f>IFERROR(VLOOKUP(CONCATENATE($A3998,"T"),'05 APU'!$1:$1048576,3,),"")</f>
        <v/>
      </c>
      <c r="E3998" s="89" t="str">
        <f>IFERROR(VLOOKUP(CONCATENATE($A3998,"T2"),'05 APU'!$1:$1048576,3,),"")</f>
        <v/>
      </c>
      <c r="F3998" s="89" t="str">
        <f>IFERROR(VLOOKUP(CONCATENATE($A3998,"T3"),'05 APU'!$1:$1048576,3,),"")</f>
        <v/>
      </c>
      <c r="G3998" s="350"/>
      <c r="H3998" s="351"/>
      <c r="I3998" s="90">
        <f>IFERROR((VLOOKUP(CONCATENATE($A3998,"D"),'05 APU'!$1:$1048576,9,)),0)</f>
        <v>0</v>
      </c>
      <c r="J3998" s="90">
        <f t="shared" si="125"/>
        <v>0</v>
      </c>
      <c r="K3998" s="297" t="str">
        <f>IFERROR(VLOOKUP(CONCATENATE($A3998,"C"),'05 APU'!$1:$1048576,9,),"")</f>
        <v/>
      </c>
      <c r="L3998" s="297" t="str">
        <f>IFERROR(VLOOKUP(CONCATENATE($A3998,"B"),'05 APU'!$1:$1048576,9,),"")</f>
        <v/>
      </c>
      <c r="M3998" s="297" t="str">
        <f>IFERROR(VLOOKUP(CONCATENATE($A3998,"A"),'05 APU'!$1:$1048576,9,),"")</f>
        <v/>
      </c>
      <c r="N3998" s="86"/>
      <c r="O3998" s="90">
        <f>IFERROR(VLOOKUP(CONCATENATE($A3998,"D"),'05 APU'!$T:$AB,9,),0)</f>
        <v>0</v>
      </c>
      <c r="P3998" s="90">
        <f t="shared" si="126"/>
        <v>0</v>
      </c>
      <c r="Q3998" s="90">
        <f>IFERROR(VLOOKUP(CONCATENATE($A3998,"C"),'05 APU'!$T:$AB,9,),0)</f>
        <v>0</v>
      </c>
      <c r="R3998" s="90">
        <f>IFERROR(VLOOKUP(CONCATENATE($A3998,"B"),'05 APU'!$T:$AB,9,),0)</f>
        <v>0</v>
      </c>
      <c r="S3998" s="90">
        <f>IFERROR(VLOOKUP(CONCATENATE($A3998,"A"),'05 APU'!$T:$AB,9,),0)</f>
        <v>0</v>
      </c>
    </row>
    <row r="3999" spans="1:19" x14ac:dyDescent="0.25">
      <c r="A3999" s="88">
        <v>3989</v>
      </c>
      <c r="B3999" s="347"/>
      <c r="C3999" s="348"/>
      <c r="D3999" s="89" t="str">
        <f>IFERROR(VLOOKUP(CONCATENATE($A3999,"T"),'05 APU'!$1:$1048576,3,),"")</f>
        <v/>
      </c>
      <c r="E3999" s="89" t="str">
        <f>IFERROR(VLOOKUP(CONCATENATE($A3999,"T2"),'05 APU'!$1:$1048576,3,),"")</f>
        <v/>
      </c>
      <c r="F3999" s="89" t="str">
        <f>IFERROR(VLOOKUP(CONCATENATE($A3999,"T3"),'05 APU'!$1:$1048576,3,),"")</f>
        <v/>
      </c>
      <c r="G3999" s="350"/>
      <c r="H3999" s="351"/>
      <c r="I3999" s="90">
        <f>IFERROR((VLOOKUP(CONCATENATE($A3999,"D"),'05 APU'!$1:$1048576,9,)),0)</f>
        <v>0</v>
      </c>
      <c r="J3999" s="90">
        <f t="shared" si="125"/>
        <v>0</v>
      </c>
      <c r="K3999" s="297" t="str">
        <f>IFERROR(VLOOKUP(CONCATENATE($A3999,"C"),'05 APU'!$1:$1048576,9,),"")</f>
        <v/>
      </c>
      <c r="L3999" s="297" t="str">
        <f>IFERROR(VLOOKUP(CONCATENATE($A3999,"B"),'05 APU'!$1:$1048576,9,),"")</f>
        <v/>
      </c>
      <c r="M3999" s="297" t="str">
        <f>IFERROR(VLOOKUP(CONCATENATE($A3999,"A"),'05 APU'!$1:$1048576,9,),"")</f>
        <v/>
      </c>
      <c r="N3999" s="86"/>
      <c r="O3999" s="90">
        <f>IFERROR(VLOOKUP(CONCATENATE($A3999,"D"),'05 APU'!$T:$AB,9,),0)</f>
        <v>0</v>
      </c>
      <c r="P3999" s="90">
        <f t="shared" si="126"/>
        <v>0</v>
      </c>
      <c r="Q3999" s="90">
        <f>IFERROR(VLOOKUP(CONCATENATE($A3999,"C"),'05 APU'!$T:$AB,9,),0)</f>
        <v>0</v>
      </c>
      <c r="R3999" s="90">
        <f>IFERROR(VLOOKUP(CONCATENATE($A3999,"B"),'05 APU'!$T:$AB,9,),0)</f>
        <v>0</v>
      </c>
      <c r="S3999" s="90">
        <f>IFERROR(VLOOKUP(CONCATENATE($A3999,"A"),'05 APU'!$T:$AB,9,),0)</f>
        <v>0</v>
      </c>
    </row>
    <row r="4000" spans="1:19" x14ac:dyDescent="0.25">
      <c r="A4000" s="88">
        <v>3990</v>
      </c>
      <c r="B4000" s="347"/>
      <c r="C4000" s="348"/>
      <c r="D4000" s="89" t="str">
        <f>IFERROR(VLOOKUP(CONCATENATE($A4000,"T"),'05 APU'!$1:$1048576,3,),"")</f>
        <v/>
      </c>
      <c r="E4000" s="89" t="str">
        <f>IFERROR(VLOOKUP(CONCATENATE($A4000,"T2"),'05 APU'!$1:$1048576,3,),"")</f>
        <v/>
      </c>
      <c r="F4000" s="89" t="str">
        <f>IFERROR(VLOOKUP(CONCATENATE($A4000,"T3"),'05 APU'!$1:$1048576,3,),"")</f>
        <v/>
      </c>
      <c r="G4000" s="350"/>
      <c r="H4000" s="351"/>
      <c r="I4000" s="90">
        <f>IFERROR((VLOOKUP(CONCATENATE($A4000,"D"),'05 APU'!$1:$1048576,9,)),0)</f>
        <v>0</v>
      </c>
      <c r="J4000" s="90">
        <f t="shared" si="125"/>
        <v>0</v>
      </c>
      <c r="K4000" s="297" t="str">
        <f>IFERROR(VLOOKUP(CONCATENATE($A4000,"C"),'05 APU'!$1:$1048576,9,),"")</f>
        <v/>
      </c>
      <c r="L4000" s="297" t="str">
        <f>IFERROR(VLOOKUP(CONCATENATE($A4000,"B"),'05 APU'!$1:$1048576,9,),"")</f>
        <v/>
      </c>
      <c r="M4000" s="297" t="str">
        <f>IFERROR(VLOOKUP(CONCATENATE($A4000,"A"),'05 APU'!$1:$1048576,9,),"")</f>
        <v/>
      </c>
      <c r="N4000" s="86"/>
      <c r="O4000" s="90">
        <f>IFERROR(VLOOKUP(CONCATENATE($A4000,"D"),'05 APU'!$T:$AB,9,),0)</f>
        <v>0</v>
      </c>
      <c r="P4000" s="90">
        <f t="shared" si="126"/>
        <v>0</v>
      </c>
      <c r="Q4000" s="90">
        <f>IFERROR(VLOOKUP(CONCATENATE($A4000,"C"),'05 APU'!$T:$AB,9,),0)</f>
        <v>0</v>
      </c>
      <c r="R4000" s="90">
        <f>IFERROR(VLOOKUP(CONCATENATE($A4000,"B"),'05 APU'!$T:$AB,9,),0)</f>
        <v>0</v>
      </c>
      <c r="S4000" s="90">
        <f>IFERROR(VLOOKUP(CONCATENATE($A4000,"A"),'05 APU'!$T:$AB,9,),0)</f>
        <v>0</v>
      </c>
    </row>
    <row r="4001" spans="1:19" x14ac:dyDescent="0.25">
      <c r="A4001" s="88">
        <v>3991</v>
      </c>
      <c r="B4001" s="347"/>
      <c r="C4001" s="348"/>
      <c r="D4001" s="89" t="str">
        <f>IFERROR(VLOOKUP(CONCATENATE($A4001,"T"),'05 APU'!$1:$1048576,3,),"")</f>
        <v/>
      </c>
      <c r="E4001" s="89" t="str">
        <f>IFERROR(VLOOKUP(CONCATENATE($A4001,"T2"),'05 APU'!$1:$1048576,3,),"")</f>
        <v/>
      </c>
      <c r="F4001" s="89" t="str">
        <f>IFERROR(VLOOKUP(CONCATENATE($A4001,"T3"),'05 APU'!$1:$1048576,3,),"")</f>
        <v/>
      </c>
      <c r="G4001" s="350"/>
      <c r="H4001" s="351"/>
      <c r="I4001" s="90">
        <f>IFERROR((VLOOKUP(CONCATENATE($A4001,"D"),'05 APU'!$1:$1048576,9,)),0)</f>
        <v>0</v>
      </c>
      <c r="J4001" s="90">
        <f t="shared" si="125"/>
        <v>0</v>
      </c>
      <c r="K4001" s="297" t="str">
        <f>IFERROR(VLOOKUP(CONCATENATE($A4001,"C"),'05 APU'!$1:$1048576,9,),"")</f>
        <v/>
      </c>
      <c r="L4001" s="297" t="str">
        <f>IFERROR(VLOOKUP(CONCATENATE($A4001,"B"),'05 APU'!$1:$1048576,9,),"")</f>
        <v/>
      </c>
      <c r="M4001" s="297" t="str">
        <f>IFERROR(VLOOKUP(CONCATENATE($A4001,"A"),'05 APU'!$1:$1048576,9,),"")</f>
        <v/>
      </c>
      <c r="N4001" s="86"/>
      <c r="O4001" s="90">
        <f>IFERROR(VLOOKUP(CONCATENATE($A4001,"D"),'05 APU'!$T:$AB,9,),0)</f>
        <v>0</v>
      </c>
      <c r="P4001" s="90">
        <f t="shared" si="126"/>
        <v>0</v>
      </c>
      <c r="Q4001" s="90">
        <f>IFERROR(VLOOKUP(CONCATENATE($A4001,"C"),'05 APU'!$T:$AB,9,),0)</f>
        <v>0</v>
      </c>
      <c r="R4001" s="90">
        <f>IFERROR(VLOOKUP(CONCATENATE($A4001,"B"),'05 APU'!$T:$AB,9,),0)</f>
        <v>0</v>
      </c>
      <c r="S4001" s="90">
        <f>IFERROR(VLOOKUP(CONCATENATE($A4001,"A"),'05 APU'!$T:$AB,9,),0)</f>
        <v>0</v>
      </c>
    </row>
    <row r="4002" spans="1:19" x14ac:dyDescent="0.25">
      <c r="A4002" s="88">
        <v>3992</v>
      </c>
      <c r="B4002" s="347"/>
      <c r="C4002" s="348"/>
      <c r="D4002" s="89" t="str">
        <f>IFERROR(VLOOKUP(CONCATENATE($A4002,"T"),'05 APU'!$1:$1048576,3,),"")</f>
        <v/>
      </c>
      <c r="E4002" s="89" t="str">
        <f>IFERROR(VLOOKUP(CONCATENATE($A4002,"T2"),'05 APU'!$1:$1048576,3,),"")</f>
        <v/>
      </c>
      <c r="F4002" s="89" t="str">
        <f>IFERROR(VLOOKUP(CONCATENATE($A4002,"T3"),'05 APU'!$1:$1048576,3,),"")</f>
        <v/>
      </c>
      <c r="G4002" s="350"/>
      <c r="H4002" s="351"/>
      <c r="I4002" s="90">
        <f>IFERROR((VLOOKUP(CONCATENATE($A4002,"D"),'05 APU'!$1:$1048576,9,)),0)</f>
        <v>0</v>
      </c>
      <c r="J4002" s="90">
        <f t="shared" si="125"/>
        <v>0</v>
      </c>
      <c r="K4002" s="297" t="str">
        <f>IFERROR(VLOOKUP(CONCATENATE($A4002,"C"),'05 APU'!$1:$1048576,9,),"")</f>
        <v/>
      </c>
      <c r="L4002" s="297" t="str">
        <f>IFERROR(VLOOKUP(CONCATENATE($A4002,"B"),'05 APU'!$1:$1048576,9,),"")</f>
        <v/>
      </c>
      <c r="M4002" s="297" t="str">
        <f>IFERROR(VLOOKUP(CONCATENATE($A4002,"A"),'05 APU'!$1:$1048576,9,),"")</f>
        <v/>
      </c>
      <c r="N4002" s="86"/>
      <c r="O4002" s="90">
        <f>IFERROR(VLOOKUP(CONCATENATE($A4002,"D"),'05 APU'!$T:$AB,9,),0)</f>
        <v>0</v>
      </c>
      <c r="P4002" s="90">
        <f t="shared" si="126"/>
        <v>0</v>
      </c>
      <c r="Q4002" s="90">
        <f>IFERROR(VLOOKUP(CONCATENATE($A4002,"C"),'05 APU'!$T:$AB,9,),0)</f>
        <v>0</v>
      </c>
      <c r="R4002" s="90">
        <f>IFERROR(VLOOKUP(CONCATENATE($A4002,"B"),'05 APU'!$T:$AB,9,),0)</f>
        <v>0</v>
      </c>
      <c r="S4002" s="90">
        <f>IFERROR(VLOOKUP(CONCATENATE($A4002,"A"),'05 APU'!$T:$AB,9,),0)</f>
        <v>0</v>
      </c>
    </row>
    <row r="4003" spans="1:19" x14ac:dyDescent="0.25">
      <c r="A4003" s="88">
        <v>3993</v>
      </c>
      <c r="B4003" s="347"/>
      <c r="C4003" s="348"/>
      <c r="D4003" s="89" t="str">
        <f>IFERROR(VLOOKUP(CONCATENATE($A4003,"T"),'05 APU'!$1:$1048576,3,),"")</f>
        <v/>
      </c>
      <c r="E4003" s="89" t="str">
        <f>IFERROR(VLOOKUP(CONCATENATE($A4003,"T2"),'05 APU'!$1:$1048576,3,),"")</f>
        <v/>
      </c>
      <c r="F4003" s="89" t="str">
        <f>IFERROR(VLOOKUP(CONCATENATE($A4003,"T3"),'05 APU'!$1:$1048576,3,),"")</f>
        <v/>
      </c>
      <c r="G4003" s="350"/>
      <c r="H4003" s="351"/>
      <c r="I4003" s="90">
        <f>IFERROR((VLOOKUP(CONCATENATE($A4003,"D"),'05 APU'!$1:$1048576,9,)),0)</f>
        <v>0</v>
      </c>
      <c r="J4003" s="90">
        <f t="shared" si="125"/>
        <v>0</v>
      </c>
      <c r="K4003" s="297" t="str">
        <f>IFERROR(VLOOKUP(CONCATENATE($A4003,"C"),'05 APU'!$1:$1048576,9,),"")</f>
        <v/>
      </c>
      <c r="L4003" s="297" t="str">
        <f>IFERROR(VLOOKUP(CONCATENATE($A4003,"B"),'05 APU'!$1:$1048576,9,),"")</f>
        <v/>
      </c>
      <c r="M4003" s="297" t="str">
        <f>IFERROR(VLOOKUP(CONCATENATE($A4003,"A"),'05 APU'!$1:$1048576,9,),"")</f>
        <v/>
      </c>
      <c r="N4003" s="86"/>
      <c r="O4003" s="90">
        <f>IFERROR(VLOOKUP(CONCATENATE($A4003,"D"),'05 APU'!$T:$AB,9,),0)</f>
        <v>0</v>
      </c>
      <c r="P4003" s="90">
        <f t="shared" si="126"/>
        <v>0</v>
      </c>
      <c r="Q4003" s="90">
        <f>IFERROR(VLOOKUP(CONCATENATE($A4003,"C"),'05 APU'!$T:$AB,9,),0)</f>
        <v>0</v>
      </c>
      <c r="R4003" s="90">
        <f>IFERROR(VLOOKUP(CONCATENATE($A4003,"B"),'05 APU'!$T:$AB,9,),0)</f>
        <v>0</v>
      </c>
      <c r="S4003" s="90">
        <f>IFERROR(VLOOKUP(CONCATENATE($A4003,"A"),'05 APU'!$T:$AB,9,),0)</f>
        <v>0</v>
      </c>
    </row>
    <row r="4004" spans="1:19" x14ac:dyDescent="0.25">
      <c r="A4004" s="88">
        <v>3994</v>
      </c>
      <c r="B4004" s="347"/>
      <c r="C4004" s="348"/>
      <c r="D4004" s="89" t="str">
        <f>IFERROR(VLOOKUP(CONCATENATE($A4004,"T"),'05 APU'!$1:$1048576,3,),"")</f>
        <v/>
      </c>
      <c r="E4004" s="89" t="str">
        <f>IFERROR(VLOOKUP(CONCATENATE($A4004,"T2"),'05 APU'!$1:$1048576,3,),"")</f>
        <v/>
      </c>
      <c r="F4004" s="89" t="str">
        <f>IFERROR(VLOOKUP(CONCATENATE($A4004,"T3"),'05 APU'!$1:$1048576,3,),"")</f>
        <v/>
      </c>
      <c r="G4004" s="350"/>
      <c r="H4004" s="351"/>
      <c r="I4004" s="90">
        <f>IFERROR((VLOOKUP(CONCATENATE($A4004,"D"),'05 APU'!$1:$1048576,9,)),0)</f>
        <v>0</v>
      </c>
      <c r="J4004" s="90">
        <f t="shared" si="125"/>
        <v>0</v>
      </c>
      <c r="K4004" s="297" t="str">
        <f>IFERROR(VLOOKUP(CONCATENATE($A4004,"C"),'05 APU'!$1:$1048576,9,),"")</f>
        <v/>
      </c>
      <c r="L4004" s="297" t="str">
        <f>IFERROR(VLOOKUP(CONCATENATE($A4004,"B"),'05 APU'!$1:$1048576,9,),"")</f>
        <v/>
      </c>
      <c r="M4004" s="297" t="str">
        <f>IFERROR(VLOOKUP(CONCATENATE($A4004,"A"),'05 APU'!$1:$1048576,9,),"")</f>
        <v/>
      </c>
      <c r="N4004" s="86"/>
      <c r="O4004" s="90">
        <f>IFERROR(VLOOKUP(CONCATENATE($A4004,"D"),'05 APU'!$T:$AB,9,),0)</f>
        <v>0</v>
      </c>
      <c r="P4004" s="90">
        <f t="shared" si="126"/>
        <v>0</v>
      </c>
      <c r="Q4004" s="90">
        <f>IFERROR(VLOOKUP(CONCATENATE($A4004,"C"),'05 APU'!$T:$AB,9,),0)</f>
        <v>0</v>
      </c>
      <c r="R4004" s="90">
        <f>IFERROR(VLOOKUP(CONCATENATE($A4004,"B"),'05 APU'!$T:$AB,9,),0)</f>
        <v>0</v>
      </c>
      <c r="S4004" s="90">
        <f>IFERROR(VLOOKUP(CONCATENATE($A4004,"A"),'05 APU'!$T:$AB,9,),0)</f>
        <v>0</v>
      </c>
    </row>
    <row r="4005" spans="1:19" x14ac:dyDescent="0.25">
      <c r="A4005" s="88">
        <v>3995</v>
      </c>
      <c r="B4005" s="347"/>
      <c r="C4005" s="348"/>
      <c r="D4005" s="89" t="str">
        <f>IFERROR(VLOOKUP(CONCATENATE($A4005,"T"),'05 APU'!$1:$1048576,3,),"")</f>
        <v/>
      </c>
      <c r="E4005" s="89" t="str">
        <f>IFERROR(VLOOKUP(CONCATENATE($A4005,"T2"),'05 APU'!$1:$1048576,3,),"")</f>
        <v/>
      </c>
      <c r="F4005" s="89" t="str">
        <f>IFERROR(VLOOKUP(CONCATENATE($A4005,"T3"),'05 APU'!$1:$1048576,3,),"")</f>
        <v/>
      </c>
      <c r="G4005" s="350"/>
      <c r="H4005" s="351"/>
      <c r="I4005" s="90">
        <f>IFERROR((VLOOKUP(CONCATENATE($A4005,"D"),'05 APU'!$1:$1048576,9,)),0)</f>
        <v>0</v>
      </c>
      <c r="J4005" s="90">
        <f t="shared" si="125"/>
        <v>0</v>
      </c>
      <c r="K4005" s="297" t="str">
        <f>IFERROR(VLOOKUP(CONCATENATE($A4005,"C"),'05 APU'!$1:$1048576,9,),"")</f>
        <v/>
      </c>
      <c r="L4005" s="297" t="str">
        <f>IFERROR(VLOOKUP(CONCATENATE($A4005,"B"),'05 APU'!$1:$1048576,9,),"")</f>
        <v/>
      </c>
      <c r="M4005" s="297" t="str">
        <f>IFERROR(VLOOKUP(CONCATENATE($A4005,"A"),'05 APU'!$1:$1048576,9,),"")</f>
        <v/>
      </c>
      <c r="N4005" s="86"/>
      <c r="O4005" s="90">
        <f>IFERROR(VLOOKUP(CONCATENATE($A4005,"D"),'05 APU'!$T:$AB,9,),0)</f>
        <v>0</v>
      </c>
      <c r="P4005" s="90">
        <f t="shared" si="126"/>
        <v>0</v>
      </c>
      <c r="Q4005" s="90">
        <f>IFERROR(VLOOKUP(CONCATENATE($A4005,"C"),'05 APU'!$T:$AB,9,),0)</f>
        <v>0</v>
      </c>
      <c r="R4005" s="90">
        <f>IFERROR(VLOOKUP(CONCATENATE($A4005,"B"),'05 APU'!$T:$AB,9,),0)</f>
        <v>0</v>
      </c>
      <c r="S4005" s="90">
        <f>IFERROR(VLOOKUP(CONCATENATE($A4005,"A"),'05 APU'!$T:$AB,9,),0)</f>
        <v>0</v>
      </c>
    </row>
    <row r="4006" spans="1:19" x14ac:dyDescent="0.25">
      <c r="A4006" s="88">
        <v>3996</v>
      </c>
      <c r="B4006" s="347"/>
      <c r="C4006" s="348"/>
      <c r="D4006" s="89" t="str">
        <f>IFERROR(VLOOKUP(CONCATENATE($A4006,"T"),'05 APU'!$1:$1048576,3,),"")</f>
        <v/>
      </c>
      <c r="E4006" s="89" t="str">
        <f>IFERROR(VLOOKUP(CONCATENATE($A4006,"T2"),'05 APU'!$1:$1048576,3,),"")</f>
        <v/>
      </c>
      <c r="F4006" s="89" t="str">
        <f>IFERROR(VLOOKUP(CONCATENATE($A4006,"T3"),'05 APU'!$1:$1048576,3,),"")</f>
        <v/>
      </c>
      <c r="G4006" s="350"/>
      <c r="H4006" s="351"/>
      <c r="I4006" s="90">
        <f>IFERROR((VLOOKUP(CONCATENATE($A4006,"D"),'05 APU'!$1:$1048576,9,)),0)</f>
        <v>0</v>
      </c>
      <c r="J4006" s="90">
        <f t="shared" si="125"/>
        <v>0</v>
      </c>
      <c r="K4006" s="297" t="str">
        <f>IFERROR(VLOOKUP(CONCATENATE($A4006,"C"),'05 APU'!$1:$1048576,9,),"")</f>
        <v/>
      </c>
      <c r="L4006" s="297" t="str">
        <f>IFERROR(VLOOKUP(CONCATENATE($A4006,"B"),'05 APU'!$1:$1048576,9,),"")</f>
        <v/>
      </c>
      <c r="M4006" s="297" t="str">
        <f>IFERROR(VLOOKUP(CONCATENATE($A4006,"A"),'05 APU'!$1:$1048576,9,),"")</f>
        <v/>
      </c>
      <c r="N4006" s="86"/>
      <c r="O4006" s="90">
        <f>IFERROR(VLOOKUP(CONCATENATE($A4006,"D"),'05 APU'!$T:$AB,9,),0)</f>
        <v>0</v>
      </c>
      <c r="P4006" s="90">
        <f t="shared" si="126"/>
        <v>0</v>
      </c>
      <c r="Q4006" s="90">
        <f>IFERROR(VLOOKUP(CONCATENATE($A4006,"C"),'05 APU'!$T:$AB,9,),0)</f>
        <v>0</v>
      </c>
      <c r="R4006" s="90">
        <f>IFERROR(VLOOKUP(CONCATENATE($A4006,"B"),'05 APU'!$T:$AB,9,),0)</f>
        <v>0</v>
      </c>
      <c r="S4006" s="90">
        <f>IFERROR(VLOOKUP(CONCATENATE($A4006,"A"),'05 APU'!$T:$AB,9,),0)</f>
        <v>0</v>
      </c>
    </row>
    <row r="4007" spans="1:19" x14ac:dyDescent="0.25">
      <c r="A4007" s="88">
        <v>3997</v>
      </c>
      <c r="B4007" s="347"/>
      <c r="C4007" s="348"/>
      <c r="D4007" s="89" t="str">
        <f>IFERROR(VLOOKUP(CONCATENATE($A4007,"T"),'05 APU'!$1:$1048576,3,),"")</f>
        <v/>
      </c>
      <c r="E4007" s="89" t="str">
        <f>IFERROR(VLOOKUP(CONCATENATE($A4007,"T2"),'05 APU'!$1:$1048576,3,),"")</f>
        <v/>
      </c>
      <c r="F4007" s="89" t="str">
        <f>IFERROR(VLOOKUP(CONCATENATE($A4007,"T3"),'05 APU'!$1:$1048576,3,),"")</f>
        <v/>
      </c>
      <c r="G4007" s="350"/>
      <c r="H4007" s="351"/>
      <c r="I4007" s="90">
        <f>IFERROR((VLOOKUP(CONCATENATE($A4007,"D"),'05 APU'!$1:$1048576,9,)),0)</f>
        <v>0</v>
      </c>
      <c r="J4007" s="90">
        <f t="shared" si="125"/>
        <v>0</v>
      </c>
      <c r="K4007" s="297" t="str">
        <f>IFERROR(VLOOKUP(CONCATENATE($A4007,"C"),'05 APU'!$1:$1048576,9,),"")</f>
        <v/>
      </c>
      <c r="L4007" s="297" t="str">
        <f>IFERROR(VLOOKUP(CONCATENATE($A4007,"B"),'05 APU'!$1:$1048576,9,),"")</f>
        <v/>
      </c>
      <c r="M4007" s="297" t="str">
        <f>IFERROR(VLOOKUP(CONCATENATE($A4007,"A"),'05 APU'!$1:$1048576,9,),"")</f>
        <v/>
      </c>
      <c r="N4007" s="86"/>
      <c r="O4007" s="90">
        <f>IFERROR(VLOOKUP(CONCATENATE($A4007,"D"),'05 APU'!$T:$AB,9,),0)</f>
        <v>0</v>
      </c>
      <c r="P4007" s="90">
        <f t="shared" si="126"/>
        <v>0</v>
      </c>
      <c r="Q4007" s="90">
        <f>IFERROR(VLOOKUP(CONCATENATE($A4007,"C"),'05 APU'!$T:$AB,9,),0)</f>
        <v>0</v>
      </c>
      <c r="R4007" s="90">
        <f>IFERROR(VLOOKUP(CONCATENATE($A4007,"B"),'05 APU'!$T:$AB,9,),0)</f>
        <v>0</v>
      </c>
      <c r="S4007" s="90">
        <f>IFERROR(VLOOKUP(CONCATENATE($A4007,"A"),'05 APU'!$T:$AB,9,),0)</f>
        <v>0</v>
      </c>
    </row>
    <row r="4008" spans="1:19" x14ac:dyDescent="0.25">
      <c r="A4008" s="88">
        <v>3998</v>
      </c>
      <c r="B4008" s="347"/>
      <c r="C4008" s="348"/>
      <c r="D4008" s="89" t="str">
        <f>IFERROR(VLOOKUP(CONCATENATE($A4008,"T"),'05 APU'!$1:$1048576,3,),"")</f>
        <v/>
      </c>
      <c r="E4008" s="89" t="str">
        <f>IFERROR(VLOOKUP(CONCATENATE($A4008,"T2"),'05 APU'!$1:$1048576,3,),"")</f>
        <v/>
      </c>
      <c r="F4008" s="89" t="str">
        <f>IFERROR(VLOOKUP(CONCATENATE($A4008,"T3"),'05 APU'!$1:$1048576,3,),"")</f>
        <v/>
      </c>
      <c r="G4008" s="350"/>
      <c r="H4008" s="351"/>
      <c r="I4008" s="90">
        <f>IFERROR((VLOOKUP(CONCATENATE($A4008,"D"),'05 APU'!$1:$1048576,9,)),0)</f>
        <v>0</v>
      </c>
      <c r="J4008" s="90">
        <f t="shared" si="125"/>
        <v>0</v>
      </c>
      <c r="K4008" s="297" t="str">
        <f>IFERROR(VLOOKUP(CONCATENATE($A4008,"C"),'05 APU'!$1:$1048576,9,),"")</f>
        <v/>
      </c>
      <c r="L4008" s="297" t="str">
        <f>IFERROR(VLOOKUP(CONCATENATE($A4008,"B"),'05 APU'!$1:$1048576,9,),"")</f>
        <v/>
      </c>
      <c r="M4008" s="297" t="str">
        <f>IFERROR(VLOOKUP(CONCATENATE($A4008,"A"),'05 APU'!$1:$1048576,9,),"")</f>
        <v/>
      </c>
      <c r="N4008" s="86"/>
      <c r="O4008" s="90">
        <f>IFERROR(VLOOKUP(CONCATENATE($A4008,"D"),'05 APU'!$T:$AB,9,),0)</f>
        <v>0</v>
      </c>
      <c r="P4008" s="90">
        <f t="shared" si="126"/>
        <v>0</v>
      </c>
      <c r="Q4008" s="90">
        <f>IFERROR(VLOOKUP(CONCATENATE($A4008,"C"),'05 APU'!$T:$AB,9,),0)</f>
        <v>0</v>
      </c>
      <c r="R4008" s="90">
        <f>IFERROR(VLOOKUP(CONCATENATE($A4008,"B"),'05 APU'!$T:$AB,9,),0)</f>
        <v>0</v>
      </c>
      <c r="S4008" s="90">
        <f>IFERROR(VLOOKUP(CONCATENATE($A4008,"A"),'05 APU'!$T:$AB,9,),0)</f>
        <v>0</v>
      </c>
    </row>
    <row r="4009" spans="1:19" x14ac:dyDescent="0.25">
      <c r="A4009" s="88">
        <v>3999</v>
      </c>
      <c r="B4009" s="347"/>
      <c r="C4009" s="348"/>
      <c r="D4009" s="89" t="str">
        <f>IFERROR(VLOOKUP(CONCATENATE($A4009,"T"),'05 APU'!$1:$1048576,3,),"")</f>
        <v/>
      </c>
      <c r="E4009" s="89" t="str">
        <f>IFERROR(VLOOKUP(CONCATENATE($A4009,"T2"),'05 APU'!$1:$1048576,3,),"")</f>
        <v/>
      </c>
      <c r="F4009" s="89" t="str">
        <f>IFERROR(VLOOKUP(CONCATENATE($A4009,"T3"),'05 APU'!$1:$1048576,3,),"")</f>
        <v/>
      </c>
      <c r="G4009" s="350"/>
      <c r="H4009" s="351"/>
      <c r="I4009" s="90">
        <f>IFERROR((VLOOKUP(CONCATENATE($A4009,"D"),'05 APU'!$1:$1048576,9,)),0)</f>
        <v>0</v>
      </c>
      <c r="J4009" s="90">
        <f t="shared" si="125"/>
        <v>0</v>
      </c>
      <c r="K4009" s="297" t="str">
        <f>IFERROR(VLOOKUP(CONCATENATE($A4009,"C"),'05 APU'!$1:$1048576,9,),"")</f>
        <v/>
      </c>
      <c r="L4009" s="297" t="str">
        <f>IFERROR(VLOOKUP(CONCATENATE($A4009,"B"),'05 APU'!$1:$1048576,9,),"")</f>
        <v/>
      </c>
      <c r="M4009" s="297" t="str">
        <f>IFERROR(VLOOKUP(CONCATENATE($A4009,"A"),'05 APU'!$1:$1048576,9,),"")</f>
        <v/>
      </c>
      <c r="N4009" s="86"/>
      <c r="O4009" s="90">
        <f>IFERROR(VLOOKUP(CONCATENATE($A4009,"D"),'05 APU'!$T:$AB,9,),0)</f>
        <v>0</v>
      </c>
      <c r="P4009" s="90">
        <f t="shared" si="126"/>
        <v>0</v>
      </c>
      <c r="Q4009" s="90">
        <f>IFERROR(VLOOKUP(CONCATENATE($A4009,"C"),'05 APU'!$T:$AB,9,),0)</f>
        <v>0</v>
      </c>
      <c r="R4009" s="90">
        <f>IFERROR(VLOOKUP(CONCATENATE($A4009,"B"),'05 APU'!$T:$AB,9,),0)</f>
        <v>0</v>
      </c>
      <c r="S4009" s="90">
        <f>IFERROR(VLOOKUP(CONCATENATE($A4009,"A"),'05 APU'!$T:$AB,9,),0)</f>
        <v>0</v>
      </c>
    </row>
    <row r="4010" spans="1:19" x14ac:dyDescent="0.25">
      <c r="A4010" s="88">
        <v>4000</v>
      </c>
      <c r="B4010" s="347"/>
      <c r="C4010" s="348"/>
      <c r="D4010" s="89" t="str">
        <f>IFERROR(VLOOKUP(CONCATENATE($A4010,"T"),'05 APU'!$1:$1048576,3,),"")</f>
        <v/>
      </c>
      <c r="E4010" s="89" t="str">
        <f>IFERROR(VLOOKUP(CONCATENATE($A4010,"T2"),'05 APU'!$1:$1048576,3,),"")</f>
        <v/>
      </c>
      <c r="F4010" s="89" t="str">
        <f>IFERROR(VLOOKUP(CONCATENATE($A4010,"T3"),'05 APU'!$1:$1048576,3,),"")</f>
        <v/>
      </c>
      <c r="G4010" s="350"/>
      <c r="H4010" s="351"/>
      <c r="I4010" s="90">
        <f>IFERROR((VLOOKUP(CONCATENATE($A4010,"D"),'05 APU'!$1:$1048576,9,)),0)</f>
        <v>0</v>
      </c>
      <c r="J4010" s="90">
        <f t="shared" si="125"/>
        <v>0</v>
      </c>
      <c r="K4010" s="297" t="str">
        <f>IFERROR(VLOOKUP(CONCATENATE($A4010,"C"),'05 APU'!$1:$1048576,9,),"")</f>
        <v/>
      </c>
      <c r="L4010" s="297" t="str">
        <f>IFERROR(VLOOKUP(CONCATENATE($A4010,"B"),'05 APU'!$1:$1048576,9,),"")</f>
        <v/>
      </c>
      <c r="M4010" s="297" t="str">
        <f>IFERROR(VLOOKUP(CONCATENATE($A4010,"A"),'05 APU'!$1:$1048576,9,),"")</f>
        <v/>
      </c>
      <c r="N4010" s="86"/>
      <c r="O4010" s="90">
        <f>IFERROR(VLOOKUP(CONCATENATE($A4010,"D"),'05 APU'!$T:$AB,9,),0)</f>
        <v>0</v>
      </c>
      <c r="P4010" s="90">
        <f t="shared" si="126"/>
        <v>0</v>
      </c>
      <c r="Q4010" s="90">
        <f>IFERROR(VLOOKUP(CONCATENATE($A4010,"C"),'05 APU'!$T:$AB,9,),0)</f>
        <v>0</v>
      </c>
      <c r="R4010" s="90">
        <f>IFERROR(VLOOKUP(CONCATENATE($A4010,"B"),'05 APU'!$T:$AB,9,),0)</f>
        <v>0</v>
      </c>
      <c r="S4010" s="90">
        <f>IFERROR(VLOOKUP(CONCATENATE($A4010,"A"),'05 APU'!$T:$AB,9,),0)</f>
        <v>0</v>
      </c>
    </row>
  </sheetData>
  <sheetProtection autoFilter="0"/>
  <autoFilter ref="A10:W4010"/>
  <mergeCells count="1">
    <mergeCell ref="O2:S2"/>
  </mergeCells>
  <conditionalFormatting sqref="K11">
    <cfRule type="expression" dxfId="12" priority="16">
      <formula>$AZ11=1</formula>
    </cfRule>
  </conditionalFormatting>
  <conditionalFormatting sqref="K12:K1010">
    <cfRule type="expression" dxfId="11" priority="11">
      <formula>$AZ12=1</formula>
    </cfRule>
  </conditionalFormatting>
  <conditionalFormatting sqref="L11">
    <cfRule type="expression" dxfId="10" priority="10">
      <formula>$BA11=1</formula>
    </cfRule>
  </conditionalFormatting>
  <conditionalFormatting sqref="L12:L1010">
    <cfRule type="expression" dxfId="9" priority="9">
      <formula>$BA12=1</formula>
    </cfRule>
  </conditionalFormatting>
  <conditionalFormatting sqref="M11">
    <cfRule type="expression" dxfId="8" priority="8">
      <formula>$BB11=1</formula>
    </cfRule>
  </conditionalFormatting>
  <conditionalFormatting sqref="M12:M1010">
    <cfRule type="expression" dxfId="7" priority="7">
      <formula>$BB12=1</formula>
    </cfRule>
  </conditionalFormatting>
  <conditionalFormatting sqref="K1011:K1880 K3214:K4010">
    <cfRule type="expression" dxfId="6" priority="6">
      <formula>$AZ1011=1</formula>
    </cfRule>
  </conditionalFormatting>
  <conditionalFormatting sqref="L1011:L1880 L3214:L4010">
    <cfRule type="expression" dxfId="5" priority="5">
      <formula>$BA1011=1</formula>
    </cfRule>
  </conditionalFormatting>
  <conditionalFormatting sqref="M1011:M1880 M3214:M4010">
    <cfRule type="expression" dxfId="4" priority="4">
      <formula>$BB1011=1</formula>
    </cfRule>
  </conditionalFormatting>
  <conditionalFormatting sqref="K1881:K3213">
    <cfRule type="expression" dxfId="3" priority="3">
      <formula>$AZ1881=1</formula>
    </cfRule>
  </conditionalFormatting>
  <conditionalFormatting sqref="L1881:L3213">
    <cfRule type="expression" dxfId="2" priority="2">
      <formula>$BA1881=1</formula>
    </cfRule>
  </conditionalFormatting>
  <conditionalFormatting sqref="M1881:M3213">
    <cfRule type="expression" dxfId="1" priority="1">
      <formula>$BB1881=1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/>
  <dimension ref="A1:O1986"/>
  <sheetViews>
    <sheetView showGridLines="0" tabSelected="1" zoomScale="120" zoomScaleNormal="120" workbookViewId="0">
      <pane xSplit="1" ySplit="5" topLeftCell="F90" activePane="bottomRight" state="frozen"/>
      <selection pane="topRight" activeCell="B1" sqref="B1"/>
      <selection pane="bottomLeft" activeCell="A6" sqref="A6"/>
      <selection pane="bottomRight" activeCell="F1570" sqref="F1570"/>
    </sheetView>
  </sheetViews>
  <sheetFormatPr baseColWidth="10" defaultRowHeight="15" x14ac:dyDescent="0.25"/>
  <cols>
    <col min="1" max="1" width="2.140625" style="41" customWidth="1"/>
    <col min="2" max="2" width="12.85546875" style="41" bestFit="1" customWidth="1"/>
    <col min="3" max="3" width="6" style="41" bestFit="1" customWidth="1"/>
    <col min="4" max="4" width="9" style="41" bestFit="1" customWidth="1"/>
    <col min="5" max="5" width="7.140625" style="41" bestFit="1" customWidth="1"/>
    <col min="6" max="6" width="74.140625" style="339" customWidth="1"/>
    <col min="7" max="7" width="8.5703125" style="41" bestFit="1" customWidth="1"/>
    <col min="8" max="8" width="18.28515625" style="41" customWidth="1"/>
    <col min="9" max="9" width="15.42578125" style="41" customWidth="1"/>
    <col min="10" max="10" width="16" style="41" customWidth="1"/>
    <col min="11" max="11" width="16.42578125" style="41" customWidth="1"/>
    <col min="12" max="12" width="15.85546875" style="41" customWidth="1"/>
    <col min="13" max="13" width="13.140625" style="41" bestFit="1" customWidth="1"/>
    <col min="14" max="14" width="12.28515625" style="41" bestFit="1" customWidth="1"/>
    <col min="15" max="16384" width="11.42578125" style="41"/>
  </cols>
  <sheetData>
    <row r="1" spans="1:12" x14ac:dyDescent="0.25">
      <c r="A1" s="54"/>
      <c r="B1" s="55"/>
      <c r="C1" s="56"/>
      <c r="D1" s="57"/>
      <c r="E1" s="57"/>
      <c r="F1" s="656"/>
      <c r="G1" s="57"/>
      <c r="H1" s="58"/>
      <c r="I1" s="56"/>
      <c r="J1" s="58"/>
      <c r="K1" s="58"/>
      <c r="L1" s="59"/>
    </row>
    <row r="2" spans="1:12" ht="18.75" thickBot="1" x14ac:dyDescent="0.3">
      <c r="A2" s="54"/>
      <c r="B2" s="758" t="s">
        <v>121</v>
      </c>
      <c r="C2" s="758"/>
      <c r="D2" s="758"/>
      <c r="E2" s="758"/>
      <c r="F2" s="758"/>
      <c r="G2" s="758"/>
      <c r="H2" s="758"/>
      <c r="I2" s="758"/>
      <c r="J2" s="758"/>
      <c r="K2" s="758"/>
      <c r="L2" s="758"/>
    </row>
    <row r="3" spans="1:12" ht="20.25" x14ac:dyDescent="0.25">
      <c r="A3" s="54"/>
      <c r="B3" s="60"/>
      <c r="C3" s="60"/>
      <c r="D3" s="60"/>
      <c r="E3" s="60"/>
      <c r="F3" s="657"/>
      <c r="G3" s="60"/>
      <c r="H3" s="60"/>
      <c r="I3" s="60"/>
      <c r="J3" s="60"/>
      <c r="K3" s="60"/>
      <c r="L3" s="60"/>
    </row>
    <row r="4" spans="1:12" x14ac:dyDescent="0.25">
      <c r="A4" s="54"/>
      <c r="B4" s="61"/>
      <c r="C4" s="62"/>
      <c r="D4" s="62"/>
      <c r="E4" s="63"/>
      <c r="F4" s="658"/>
      <c r="G4" s="63"/>
      <c r="H4" s="64"/>
      <c r="I4" s="56"/>
      <c r="J4" s="352" t="s">
        <v>122</v>
      </c>
      <c r="K4" s="65">
        <v>1.19</v>
      </c>
      <c r="L4" s="42"/>
    </row>
    <row r="5" spans="1:12" ht="25.5" x14ac:dyDescent="0.25">
      <c r="A5" s="54"/>
      <c r="B5" s="66" t="s">
        <v>123</v>
      </c>
      <c r="C5" s="67" t="s">
        <v>124</v>
      </c>
      <c r="D5" s="67" t="s">
        <v>120</v>
      </c>
      <c r="E5" s="68" t="s">
        <v>125</v>
      </c>
      <c r="F5" s="659" t="s">
        <v>126</v>
      </c>
      <c r="G5" s="67" t="s">
        <v>127</v>
      </c>
      <c r="H5" s="68" t="s">
        <v>128</v>
      </c>
      <c r="I5" s="67" t="s">
        <v>129</v>
      </c>
      <c r="J5" s="67" t="s">
        <v>130</v>
      </c>
      <c r="K5" s="67" t="s">
        <v>131</v>
      </c>
      <c r="L5" s="67" t="s">
        <v>132</v>
      </c>
    </row>
    <row r="6" spans="1:12" hidden="1" x14ac:dyDescent="0.25">
      <c r="A6" s="54"/>
      <c r="B6" s="69">
        <v>1</v>
      </c>
      <c r="C6" s="353"/>
      <c r="D6" s="353"/>
      <c r="E6" s="354"/>
      <c r="F6" s="655" t="s">
        <v>3574</v>
      </c>
      <c r="G6" s="353" t="s">
        <v>3575</v>
      </c>
      <c r="H6" s="70">
        <f t="shared" ref="H6:H37" si="0">+L6*I6</f>
        <v>2975000</v>
      </c>
      <c r="I6" s="72">
        <v>1</v>
      </c>
      <c r="J6" s="355">
        <v>2500000</v>
      </c>
      <c r="K6" s="356">
        <f>+J6*19%</f>
        <v>475000</v>
      </c>
      <c r="L6" s="73">
        <f>+J6+K6</f>
        <v>2975000</v>
      </c>
    </row>
    <row r="7" spans="1:12" hidden="1" x14ac:dyDescent="0.25">
      <c r="A7" s="54"/>
      <c r="B7" s="69">
        <v>2</v>
      </c>
      <c r="C7" s="353"/>
      <c r="D7" s="353"/>
      <c r="E7" s="354"/>
      <c r="F7" s="655" t="s">
        <v>3576</v>
      </c>
      <c r="G7" s="353" t="s">
        <v>3577</v>
      </c>
      <c r="H7" s="70">
        <f t="shared" si="0"/>
        <v>4000000</v>
      </c>
      <c r="I7" s="72">
        <v>1</v>
      </c>
      <c r="J7" s="355"/>
      <c r="K7" s="356"/>
      <c r="L7" s="73">
        <v>4000000</v>
      </c>
    </row>
    <row r="8" spans="1:12" hidden="1" x14ac:dyDescent="0.25">
      <c r="A8" s="54"/>
      <c r="B8" s="69">
        <v>3</v>
      </c>
      <c r="C8" s="353"/>
      <c r="D8" s="353"/>
      <c r="E8" s="354"/>
      <c r="F8" s="655" t="s">
        <v>3578</v>
      </c>
      <c r="G8" s="353" t="s">
        <v>3577</v>
      </c>
      <c r="H8" s="70">
        <f t="shared" si="0"/>
        <v>571200</v>
      </c>
      <c r="I8" s="72">
        <v>1</v>
      </c>
      <c r="J8" s="355">
        <v>480000</v>
      </c>
      <c r="K8" s="356">
        <f>+J8*19%</f>
        <v>91200</v>
      </c>
      <c r="L8" s="73">
        <f>+J8+K8</f>
        <v>571200</v>
      </c>
    </row>
    <row r="9" spans="1:12" hidden="1" x14ac:dyDescent="0.25">
      <c r="A9" s="54"/>
      <c r="B9" s="69">
        <v>4</v>
      </c>
      <c r="C9" s="353"/>
      <c r="D9" s="353"/>
      <c r="E9" s="354"/>
      <c r="F9" s="655" t="s">
        <v>3736</v>
      </c>
      <c r="G9" s="353" t="s">
        <v>3577</v>
      </c>
      <c r="H9" s="70">
        <f t="shared" si="0"/>
        <v>238000</v>
      </c>
      <c r="I9" s="72">
        <v>1</v>
      </c>
      <c r="J9" s="355">
        <v>200000</v>
      </c>
      <c r="K9" s="356">
        <f>+J9*19%</f>
        <v>38000</v>
      </c>
      <c r="L9" s="73">
        <f>+J9+K9</f>
        <v>238000</v>
      </c>
    </row>
    <row r="10" spans="1:12" hidden="1" x14ac:dyDescent="0.25">
      <c r="A10" s="54"/>
      <c r="B10" s="69">
        <v>5</v>
      </c>
      <c r="C10" s="353"/>
      <c r="D10" s="353"/>
      <c r="E10" s="354"/>
      <c r="F10" s="655" t="s">
        <v>3579</v>
      </c>
      <c r="G10" s="353" t="s">
        <v>133</v>
      </c>
      <c r="H10" s="70">
        <f t="shared" ref="H10" si="1">+L10*I10</f>
        <v>2400.0000000000055</v>
      </c>
      <c r="I10" s="72">
        <v>1</v>
      </c>
      <c r="J10" s="355">
        <v>2016.8067226890801</v>
      </c>
      <c r="K10" s="356">
        <f t="shared" ref="K10" si="2">+J10*0.19</f>
        <v>383.19327731092523</v>
      </c>
      <c r="L10" s="73">
        <f t="shared" ref="L10" si="3">+J10+K10</f>
        <v>2400.0000000000055</v>
      </c>
    </row>
    <row r="11" spans="1:12" hidden="1" x14ac:dyDescent="0.25">
      <c r="A11" s="54"/>
      <c r="B11" s="69">
        <v>6</v>
      </c>
      <c r="C11" s="353"/>
      <c r="D11" s="353"/>
      <c r="E11" s="354"/>
      <c r="F11" s="655" t="s">
        <v>3580</v>
      </c>
      <c r="G11" s="353" t="s">
        <v>127</v>
      </c>
      <c r="H11" s="70">
        <f t="shared" si="0"/>
        <v>0</v>
      </c>
      <c r="I11" s="72">
        <v>1</v>
      </c>
      <c r="J11" s="355"/>
      <c r="K11" s="356"/>
      <c r="L11" s="73"/>
    </row>
    <row r="12" spans="1:12" ht="26.25" hidden="1" x14ac:dyDescent="0.25">
      <c r="A12" s="54"/>
      <c r="B12" s="69">
        <v>7</v>
      </c>
      <c r="C12" s="353"/>
      <c r="D12" s="353"/>
      <c r="E12" s="354"/>
      <c r="F12" s="655" t="s">
        <v>3581</v>
      </c>
      <c r="G12" s="353" t="s">
        <v>3582</v>
      </c>
      <c r="H12" s="70">
        <f t="shared" si="0"/>
        <v>0</v>
      </c>
      <c r="I12" s="72">
        <v>1</v>
      </c>
      <c r="J12" s="355"/>
      <c r="K12" s="356"/>
      <c r="L12" s="73"/>
    </row>
    <row r="13" spans="1:12" hidden="1" x14ac:dyDescent="0.25">
      <c r="A13" s="54"/>
      <c r="B13" s="69">
        <v>8</v>
      </c>
      <c r="C13" s="353"/>
      <c r="D13" s="353"/>
      <c r="E13" s="354"/>
      <c r="F13" s="655" t="s">
        <v>3737</v>
      </c>
      <c r="G13" s="353" t="s">
        <v>3577</v>
      </c>
      <c r="H13" s="70">
        <f t="shared" si="0"/>
        <v>0</v>
      </c>
      <c r="I13" s="72">
        <v>1</v>
      </c>
      <c r="J13" s="355"/>
      <c r="K13" s="356"/>
      <c r="L13" s="73"/>
    </row>
    <row r="14" spans="1:12" hidden="1" x14ac:dyDescent="0.25">
      <c r="A14" s="54"/>
      <c r="B14" s="69">
        <v>9</v>
      </c>
      <c r="C14" s="353"/>
      <c r="D14" s="353"/>
      <c r="E14" s="354"/>
      <c r="F14" s="655" t="s">
        <v>7992</v>
      </c>
      <c r="G14" s="353" t="s">
        <v>145</v>
      </c>
      <c r="H14" s="70">
        <f t="shared" si="0"/>
        <v>476000</v>
      </c>
      <c r="I14" s="72">
        <v>1</v>
      </c>
      <c r="J14" s="355">
        <v>400000</v>
      </c>
      <c r="K14" s="356">
        <f>+J14*0.19</f>
        <v>76000</v>
      </c>
      <c r="L14" s="73">
        <f>+J14+K14</f>
        <v>476000</v>
      </c>
    </row>
    <row r="15" spans="1:12" hidden="1" x14ac:dyDescent="0.25">
      <c r="A15" s="54"/>
      <c r="B15" s="69">
        <v>10</v>
      </c>
      <c r="C15" s="353"/>
      <c r="D15" s="353"/>
      <c r="E15" s="354"/>
      <c r="F15" s="655" t="s">
        <v>3584</v>
      </c>
      <c r="G15" s="353" t="s">
        <v>145</v>
      </c>
      <c r="H15" s="70">
        <f t="shared" si="0"/>
        <v>0</v>
      </c>
      <c r="I15" s="72">
        <v>1</v>
      </c>
      <c r="J15" s="355"/>
      <c r="K15" s="356"/>
      <c r="L15" s="73"/>
    </row>
    <row r="16" spans="1:12" hidden="1" x14ac:dyDescent="0.25">
      <c r="A16" s="54"/>
      <c r="B16" s="69">
        <v>11</v>
      </c>
      <c r="C16" s="353"/>
      <c r="D16" s="353"/>
      <c r="E16" s="354"/>
      <c r="F16" s="655" t="s">
        <v>3585</v>
      </c>
      <c r="G16" s="353" t="s">
        <v>167</v>
      </c>
      <c r="H16" s="70">
        <f t="shared" si="0"/>
        <v>49241.01</v>
      </c>
      <c r="I16" s="72">
        <v>1</v>
      </c>
      <c r="J16" s="355">
        <v>41379</v>
      </c>
      <c r="K16" s="356">
        <f t="shared" ref="K16" si="4">+J16*0.19</f>
        <v>7862.01</v>
      </c>
      <c r="L16" s="73">
        <f t="shared" ref="L16" si="5">+J16+K16</f>
        <v>49241.01</v>
      </c>
    </row>
    <row r="17" spans="1:12" hidden="1" x14ac:dyDescent="0.25">
      <c r="A17" s="54"/>
      <c r="B17" s="69">
        <v>12</v>
      </c>
      <c r="C17" s="353"/>
      <c r="D17" s="353"/>
      <c r="E17" s="354"/>
      <c r="F17" s="655" t="s">
        <v>3586</v>
      </c>
      <c r="G17" s="353"/>
      <c r="H17" s="70">
        <f t="shared" si="0"/>
        <v>0</v>
      </c>
      <c r="I17" s="72">
        <v>1</v>
      </c>
      <c r="J17" s="355"/>
      <c r="K17" s="356"/>
      <c r="L17" s="73"/>
    </row>
    <row r="18" spans="1:12" hidden="1" x14ac:dyDescent="0.25">
      <c r="A18" s="54"/>
      <c r="B18" s="69">
        <v>13</v>
      </c>
      <c r="C18" s="353"/>
      <c r="D18" s="353"/>
      <c r="E18" s="354"/>
      <c r="F18" s="655" t="s">
        <v>7969</v>
      </c>
      <c r="G18" s="353" t="s">
        <v>7970</v>
      </c>
      <c r="H18" s="70">
        <f t="shared" ref="H18" si="6">+L18*I18</f>
        <v>29999.999999999945</v>
      </c>
      <c r="I18" s="72">
        <v>1</v>
      </c>
      <c r="J18" s="355">
        <v>25210.084033613399</v>
      </c>
      <c r="K18" s="356">
        <f t="shared" ref="K18" si="7">+J18*0.19</f>
        <v>4789.9159663865457</v>
      </c>
      <c r="L18" s="73">
        <f t="shared" ref="L18" si="8">+J18+K18</f>
        <v>29999.999999999945</v>
      </c>
    </row>
    <row r="19" spans="1:12" hidden="1" x14ac:dyDescent="0.25">
      <c r="A19" s="54"/>
      <c r="B19" s="69">
        <v>14</v>
      </c>
      <c r="C19" s="353"/>
      <c r="D19" s="353"/>
      <c r="E19" s="354"/>
      <c r="F19" s="655" t="s">
        <v>4074</v>
      </c>
      <c r="G19" s="353" t="s">
        <v>3712</v>
      </c>
      <c r="H19" s="70">
        <f t="shared" si="0"/>
        <v>22491</v>
      </c>
      <c r="I19" s="72">
        <v>1</v>
      </c>
      <c r="J19" s="355">
        <v>18900</v>
      </c>
      <c r="K19" s="356">
        <f t="shared" ref="K19:K21" si="9">+J19*0.19</f>
        <v>3591</v>
      </c>
      <c r="L19" s="73">
        <f t="shared" ref="L19:L21" si="10">+J19+K19</f>
        <v>22491</v>
      </c>
    </row>
    <row r="20" spans="1:12" hidden="1" x14ac:dyDescent="0.25">
      <c r="A20" s="54"/>
      <c r="B20" s="69">
        <v>15</v>
      </c>
      <c r="C20" s="353"/>
      <c r="D20" s="353"/>
      <c r="E20" s="354"/>
      <c r="F20" s="655" t="s">
        <v>7789</v>
      </c>
      <c r="G20" s="353" t="s">
        <v>167</v>
      </c>
      <c r="H20" s="70">
        <f t="shared" si="0"/>
        <v>57448.44</v>
      </c>
      <c r="I20" s="72">
        <v>1</v>
      </c>
      <c r="J20" s="355">
        <v>48276</v>
      </c>
      <c r="K20" s="356">
        <f t="shared" si="9"/>
        <v>9172.44</v>
      </c>
      <c r="L20" s="73">
        <f t="shared" si="10"/>
        <v>57448.44</v>
      </c>
    </row>
    <row r="21" spans="1:12" hidden="1" x14ac:dyDescent="0.25">
      <c r="A21" s="54"/>
      <c r="B21" s="69">
        <v>16</v>
      </c>
      <c r="C21" s="353"/>
      <c r="D21" s="353"/>
      <c r="E21" s="354"/>
      <c r="F21" s="655" t="s">
        <v>3587</v>
      </c>
      <c r="G21" s="353" t="s">
        <v>167</v>
      </c>
      <c r="H21" s="70">
        <f t="shared" si="0"/>
        <v>39389</v>
      </c>
      <c r="I21" s="72">
        <v>1</v>
      </c>
      <c r="J21" s="355">
        <v>33100</v>
      </c>
      <c r="K21" s="356">
        <f t="shared" si="9"/>
        <v>6289</v>
      </c>
      <c r="L21" s="73">
        <f t="shared" si="10"/>
        <v>39389</v>
      </c>
    </row>
    <row r="22" spans="1:12" hidden="1" x14ac:dyDescent="0.25">
      <c r="A22" s="54"/>
      <c r="B22" s="69">
        <v>17</v>
      </c>
      <c r="C22" s="353"/>
      <c r="D22" s="353"/>
      <c r="E22" s="354"/>
      <c r="F22" s="655" t="s">
        <v>3588</v>
      </c>
      <c r="G22" s="353" t="s">
        <v>3589</v>
      </c>
      <c r="H22" s="70">
        <f t="shared" si="0"/>
        <v>96212</v>
      </c>
      <c r="I22" s="72">
        <v>1</v>
      </c>
      <c r="J22" s="355"/>
      <c r="K22" s="356"/>
      <c r="L22" s="73">
        <v>96212</v>
      </c>
    </row>
    <row r="23" spans="1:12" hidden="1" x14ac:dyDescent="0.25">
      <c r="A23" s="54"/>
      <c r="B23" s="69">
        <v>18</v>
      </c>
      <c r="C23" s="353"/>
      <c r="D23" s="353"/>
      <c r="E23" s="354"/>
      <c r="F23" s="655" t="s">
        <v>3590</v>
      </c>
      <c r="G23" s="353" t="s">
        <v>143</v>
      </c>
      <c r="H23" s="70">
        <f t="shared" si="0"/>
        <v>30000</v>
      </c>
      <c r="I23" s="72">
        <v>1</v>
      </c>
      <c r="J23" s="355"/>
      <c r="K23" s="356"/>
      <c r="L23" s="73">
        <v>30000</v>
      </c>
    </row>
    <row r="24" spans="1:12" hidden="1" x14ac:dyDescent="0.25">
      <c r="A24" s="54"/>
      <c r="B24" s="69">
        <v>19</v>
      </c>
      <c r="C24" s="353"/>
      <c r="D24" s="353"/>
      <c r="E24" s="354"/>
      <c r="F24" s="655" t="s">
        <v>7971</v>
      </c>
      <c r="G24" s="353" t="s">
        <v>7972</v>
      </c>
      <c r="H24" s="70">
        <f t="shared" si="0"/>
        <v>15000</v>
      </c>
      <c r="I24" s="72">
        <v>1</v>
      </c>
      <c r="J24" s="355"/>
      <c r="K24" s="356"/>
      <c r="L24" s="73">
        <v>15000</v>
      </c>
    </row>
    <row r="25" spans="1:12" hidden="1" x14ac:dyDescent="0.25">
      <c r="A25" s="54"/>
      <c r="B25" s="69">
        <v>20</v>
      </c>
      <c r="C25" s="353"/>
      <c r="D25" s="353"/>
      <c r="E25" s="354"/>
      <c r="F25" s="655" t="s">
        <v>3592</v>
      </c>
      <c r="G25" s="353" t="s">
        <v>3712</v>
      </c>
      <c r="H25" s="70">
        <f t="shared" si="0"/>
        <v>0</v>
      </c>
      <c r="I25" s="72">
        <v>1</v>
      </c>
      <c r="J25" s="355"/>
      <c r="K25" s="356"/>
      <c r="L25" s="73"/>
    </row>
    <row r="26" spans="1:12" hidden="1" x14ac:dyDescent="0.25">
      <c r="A26" s="54"/>
      <c r="B26" s="69">
        <v>21</v>
      </c>
      <c r="C26" s="353"/>
      <c r="D26" s="353"/>
      <c r="E26" s="354"/>
      <c r="F26" s="655" t="s">
        <v>3593</v>
      </c>
      <c r="G26" s="353" t="s">
        <v>167</v>
      </c>
      <c r="H26" s="70">
        <f t="shared" si="0"/>
        <v>21543.760000000002</v>
      </c>
      <c r="I26" s="72">
        <v>1</v>
      </c>
      <c r="J26" s="355">
        <v>18104</v>
      </c>
      <c r="K26" s="356">
        <f t="shared" ref="K26" si="11">+J26*0.19</f>
        <v>3439.76</v>
      </c>
      <c r="L26" s="73">
        <f t="shared" ref="L26" si="12">+J26+K26</f>
        <v>21543.760000000002</v>
      </c>
    </row>
    <row r="27" spans="1:12" hidden="1" x14ac:dyDescent="0.25">
      <c r="A27" s="54"/>
      <c r="B27" s="69">
        <v>22</v>
      </c>
      <c r="C27" s="353"/>
      <c r="D27" s="353"/>
      <c r="E27" s="354"/>
      <c r="F27" s="655" t="s">
        <v>3594</v>
      </c>
      <c r="G27" s="353" t="s">
        <v>3595</v>
      </c>
      <c r="H27" s="70">
        <f t="shared" si="0"/>
        <v>0</v>
      </c>
      <c r="I27" s="72">
        <v>1</v>
      </c>
      <c r="J27" s="355"/>
      <c r="K27" s="356"/>
      <c r="L27" s="73"/>
    </row>
    <row r="28" spans="1:12" hidden="1" x14ac:dyDescent="0.25">
      <c r="A28" s="54"/>
      <c r="B28" s="69">
        <v>23</v>
      </c>
      <c r="C28" s="353"/>
      <c r="D28" s="353"/>
      <c r="E28" s="354"/>
      <c r="F28" s="655" t="s">
        <v>3596</v>
      </c>
      <c r="G28" s="353" t="s">
        <v>133</v>
      </c>
      <c r="H28" s="70">
        <f t="shared" si="0"/>
        <v>280000</v>
      </c>
      <c r="I28" s="72">
        <v>1</v>
      </c>
      <c r="J28" s="355"/>
      <c r="K28" s="356"/>
      <c r="L28" s="73">
        <v>280000</v>
      </c>
    </row>
    <row r="29" spans="1:12" hidden="1" x14ac:dyDescent="0.25">
      <c r="A29" s="54"/>
      <c r="B29" s="69">
        <v>24</v>
      </c>
      <c r="C29" s="353"/>
      <c r="D29" s="353"/>
      <c r="E29" s="354"/>
      <c r="F29" s="655" t="s">
        <v>8002</v>
      </c>
      <c r="G29" s="353" t="s">
        <v>146</v>
      </c>
      <c r="H29" s="70">
        <f t="shared" si="0"/>
        <v>1200</v>
      </c>
      <c r="I29" s="72">
        <v>1</v>
      </c>
      <c r="J29" s="355">
        <v>1008.4033613445379</v>
      </c>
      <c r="K29" s="356">
        <f>+J29*0.19</f>
        <v>191.59663865546219</v>
      </c>
      <c r="L29" s="73">
        <f>+J29+K29</f>
        <v>1200</v>
      </c>
    </row>
    <row r="30" spans="1:12" hidden="1" x14ac:dyDescent="0.25">
      <c r="A30" s="54"/>
      <c r="B30" s="69">
        <v>25</v>
      </c>
      <c r="C30" s="353"/>
      <c r="D30" s="353"/>
      <c r="E30" s="354"/>
      <c r="F30" s="655" t="s">
        <v>7879</v>
      </c>
      <c r="G30" s="353" t="s">
        <v>143</v>
      </c>
      <c r="H30" s="70">
        <f t="shared" si="0"/>
        <v>15290</v>
      </c>
      <c r="I30" s="72">
        <v>1</v>
      </c>
      <c r="J30" s="355">
        <v>12848.73949579832</v>
      </c>
      <c r="K30" s="356">
        <f>+J30*19%</f>
        <v>2441.2605042016808</v>
      </c>
      <c r="L30" s="73">
        <f>+J30+K30</f>
        <v>15290</v>
      </c>
    </row>
    <row r="31" spans="1:12" hidden="1" x14ac:dyDescent="0.25">
      <c r="A31" s="54"/>
      <c r="B31" s="69">
        <v>26</v>
      </c>
      <c r="C31" s="353"/>
      <c r="D31" s="353"/>
      <c r="E31" s="354"/>
      <c r="F31" s="655" t="s">
        <v>3597</v>
      </c>
      <c r="G31" s="353" t="s">
        <v>143</v>
      </c>
      <c r="H31" s="70">
        <f t="shared" si="0"/>
        <v>0</v>
      </c>
      <c r="I31" s="72">
        <v>1</v>
      </c>
      <c r="J31" s="355"/>
      <c r="K31" s="356"/>
      <c r="L31" s="73"/>
    </row>
    <row r="32" spans="1:12" hidden="1" x14ac:dyDescent="0.25">
      <c r="A32" s="54"/>
      <c r="B32" s="69">
        <v>27</v>
      </c>
      <c r="C32" s="353"/>
      <c r="D32" s="353"/>
      <c r="E32" s="354"/>
      <c r="F32" s="655" t="s">
        <v>8009</v>
      </c>
      <c r="G32" s="353" t="s">
        <v>133</v>
      </c>
      <c r="H32" s="70">
        <f t="shared" si="0"/>
        <v>59504.76</v>
      </c>
      <c r="I32" s="72">
        <v>1</v>
      </c>
      <c r="J32" s="355">
        <v>50004</v>
      </c>
      <c r="K32" s="356">
        <f>+J32*0.19</f>
        <v>9500.76</v>
      </c>
      <c r="L32" s="73">
        <f>+J32+K32</f>
        <v>59504.76</v>
      </c>
    </row>
    <row r="33" spans="1:12" hidden="1" x14ac:dyDescent="0.25">
      <c r="A33" s="54"/>
      <c r="B33" s="69">
        <v>28</v>
      </c>
      <c r="C33" s="353"/>
      <c r="D33" s="353"/>
      <c r="E33" s="354"/>
      <c r="F33" s="655" t="s">
        <v>3598</v>
      </c>
      <c r="G33" s="353" t="s">
        <v>135</v>
      </c>
      <c r="H33" s="70">
        <f t="shared" si="0"/>
        <v>3332</v>
      </c>
      <c r="I33" s="72">
        <v>1</v>
      </c>
      <c r="J33" s="355"/>
      <c r="K33" s="356"/>
      <c r="L33" s="73">
        <v>3332</v>
      </c>
    </row>
    <row r="34" spans="1:12" hidden="1" x14ac:dyDescent="0.25">
      <c r="A34" s="54"/>
      <c r="B34" s="69">
        <v>29</v>
      </c>
      <c r="C34" s="353"/>
      <c r="D34" s="353"/>
      <c r="E34" s="354"/>
      <c r="F34" s="655" t="s">
        <v>3599</v>
      </c>
      <c r="G34" s="353" t="s">
        <v>139</v>
      </c>
      <c r="H34" s="70">
        <f t="shared" si="0"/>
        <v>5000</v>
      </c>
      <c r="I34" s="72">
        <v>1</v>
      </c>
      <c r="J34" s="355"/>
      <c r="K34" s="356"/>
      <c r="L34" s="73">
        <v>5000</v>
      </c>
    </row>
    <row r="35" spans="1:12" hidden="1" x14ac:dyDescent="0.25">
      <c r="A35" s="54"/>
      <c r="B35" s="69">
        <v>30</v>
      </c>
      <c r="C35" s="353"/>
      <c r="D35" s="353"/>
      <c r="E35" s="354"/>
      <c r="F35" s="655" t="s">
        <v>3600</v>
      </c>
      <c r="G35" s="353" t="s">
        <v>142</v>
      </c>
      <c r="H35" s="70">
        <f t="shared" si="0"/>
        <v>6000</v>
      </c>
      <c r="I35" s="72">
        <v>1</v>
      </c>
      <c r="J35" s="355"/>
      <c r="K35" s="356"/>
      <c r="L35" s="73">
        <v>6000</v>
      </c>
    </row>
    <row r="36" spans="1:12" hidden="1" x14ac:dyDescent="0.25">
      <c r="A36" s="54"/>
      <c r="B36" s="69">
        <v>31</v>
      </c>
      <c r="C36" s="353"/>
      <c r="D36" s="353"/>
      <c r="E36" s="354"/>
      <c r="F36" s="655" t="s">
        <v>3601</v>
      </c>
      <c r="G36" s="353" t="s">
        <v>139</v>
      </c>
      <c r="H36" s="70">
        <f t="shared" si="0"/>
        <v>700000</v>
      </c>
      <c r="I36" s="72">
        <v>1</v>
      </c>
      <c r="J36" s="355"/>
      <c r="K36" s="356"/>
      <c r="L36" s="73">
        <v>700000</v>
      </c>
    </row>
    <row r="37" spans="1:12" hidden="1" x14ac:dyDescent="0.25">
      <c r="A37" s="54"/>
      <c r="B37" s="69">
        <v>32</v>
      </c>
      <c r="C37" s="353"/>
      <c r="D37" s="353"/>
      <c r="E37" s="354"/>
      <c r="F37" s="655" t="s">
        <v>3602</v>
      </c>
      <c r="G37" s="353" t="s">
        <v>133</v>
      </c>
      <c r="H37" s="70">
        <f t="shared" si="0"/>
        <v>200000</v>
      </c>
      <c r="I37" s="72">
        <v>1</v>
      </c>
      <c r="J37" s="355"/>
      <c r="K37" s="356"/>
      <c r="L37" s="73">
        <v>200000</v>
      </c>
    </row>
    <row r="38" spans="1:12" hidden="1" x14ac:dyDescent="0.25">
      <c r="A38" s="54"/>
      <c r="B38" s="69">
        <v>33</v>
      </c>
      <c r="C38" s="353"/>
      <c r="D38" s="353"/>
      <c r="E38" s="354"/>
      <c r="F38" s="655" t="s">
        <v>3603</v>
      </c>
      <c r="G38" s="353" t="s">
        <v>133</v>
      </c>
      <c r="H38" s="70">
        <f t="shared" ref="H38:H69" si="13">+L38*I38</f>
        <v>57448.44</v>
      </c>
      <c r="I38" s="72">
        <v>1</v>
      </c>
      <c r="J38" s="355">
        <v>48276</v>
      </c>
      <c r="K38" s="356">
        <f t="shared" ref="K38" si="14">+J38*0.19</f>
        <v>9172.44</v>
      </c>
      <c r="L38" s="73">
        <f t="shared" ref="L38" si="15">+J38+K38</f>
        <v>57448.44</v>
      </c>
    </row>
    <row r="39" spans="1:12" hidden="1" x14ac:dyDescent="0.25">
      <c r="A39" s="54"/>
      <c r="B39" s="69">
        <v>34</v>
      </c>
      <c r="C39" s="353"/>
      <c r="D39" s="353"/>
      <c r="E39" s="354"/>
      <c r="F39" s="655" t="s">
        <v>3604</v>
      </c>
      <c r="G39" s="353" t="s">
        <v>133</v>
      </c>
      <c r="H39" s="70">
        <f t="shared" si="13"/>
        <v>50779.68</v>
      </c>
      <c r="I39" s="72">
        <v>1</v>
      </c>
      <c r="J39" s="355">
        <v>42672</v>
      </c>
      <c r="K39" s="356">
        <f t="shared" ref="K39" si="16">+J39*0.19</f>
        <v>8107.68</v>
      </c>
      <c r="L39" s="73">
        <f t="shared" ref="L39" si="17">+J39+K39</f>
        <v>50779.68</v>
      </c>
    </row>
    <row r="40" spans="1:12" hidden="1" x14ac:dyDescent="0.25">
      <c r="A40" s="54"/>
      <c r="B40" s="69">
        <v>35</v>
      </c>
      <c r="C40" s="353"/>
      <c r="D40" s="353"/>
      <c r="E40" s="354"/>
      <c r="F40" s="655" t="s">
        <v>3605</v>
      </c>
      <c r="G40" s="353" t="s">
        <v>144</v>
      </c>
      <c r="H40" s="70">
        <f t="shared" si="13"/>
        <v>80000</v>
      </c>
      <c r="I40" s="72">
        <v>1</v>
      </c>
      <c r="J40" s="355"/>
      <c r="K40" s="356"/>
      <c r="L40" s="73">
        <v>80000</v>
      </c>
    </row>
    <row r="41" spans="1:12" hidden="1" x14ac:dyDescent="0.25">
      <c r="A41" s="54"/>
      <c r="B41" s="69">
        <v>36</v>
      </c>
      <c r="C41" s="353"/>
      <c r="D41" s="353"/>
      <c r="E41" s="354"/>
      <c r="F41" s="655" t="s">
        <v>3606</v>
      </c>
      <c r="G41" s="353" t="s">
        <v>133</v>
      </c>
      <c r="H41" s="70">
        <f t="shared" si="13"/>
        <v>0</v>
      </c>
      <c r="I41" s="72">
        <v>1</v>
      </c>
      <c r="J41" s="355"/>
      <c r="K41" s="356"/>
      <c r="L41" s="73"/>
    </row>
    <row r="42" spans="1:12" hidden="1" x14ac:dyDescent="0.25">
      <c r="A42" s="54"/>
      <c r="B42" s="69">
        <v>37</v>
      </c>
      <c r="C42" s="353"/>
      <c r="D42" s="353"/>
      <c r="E42" s="354"/>
      <c r="F42" s="655" t="s">
        <v>3607</v>
      </c>
      <c r="G42" s="353" t="s">
        <v>133</v>
      </c>
      <c r="H42" s="70">
        <f t="shared" si="13"/>
        <v>80000</v>
      </c>
      <c r="I42" s="72">
        <v>1</v>
      </c>
      <c r="J42" s="355"/>
      <c r="K42" s="356"/>
      <c r="L42" s="73">
        <v>80000</v>
      </c>
    </row>
    <row r="43" spans="1:12" hidden="1" x14ac:dyDescent="0.25">
      <c r="A43" s="54"/>
      <c r="B43" s="69">
        <v>38</v>
      </c>
      <c r="C43" s="353"/>
      <c r="D43" s="353"/>
      <c r="E43" s="354"/>
      <c r="F43" s="655" t="s">
        <v>3608</v>
      </c>
      <c r="G43" s="353" t="s">
        <v>133</v>
      </c>
      <c r="H43" s="70">
        <f t="shared" si="13"/>
        <v>240000</v>
      </c>
      <c r="I43" s="72">
        <v>1</v>
      </c>
      <c r="J43" s="355"/>
      <c r="K43" s="356"/>
      <c r="L43" s="73">
        <v>240000</v>
      </c>
    </row>
    <row r="44" spans="1:12" hidden="1" x14ac:dyDescent="0.25">
      <c r="A44" s="54"/>
      <c r="B44" s="69">
        <v>39</v>
      </c>
      <c r="C44" s="353"/>
      <c r="D44" s="353"/>
      <c r="E44" s="354"/>
      <c r="F44" s="655" t="s">
        <v>3609</v>
      </c>
      <c r="G44" s="353" t="s">
        <v>3610</v>
      </c>
      <c r="H44" s="70">
        <f t="shared" si="13"/>
        <v>3500</v>
      </c>
      <c r="I44" s="72">
        <v>1</v>
      </c>
      <c r="J44" s="355"/>
      <c r="K44" s="356"/>
      <c r="L44" s="73">
        <v>3500</v>
      </c>
    </row>
    <row r="45" spans="1:12" hidden="1" x14ac:dyDescent="0.25">
      <c r="A45" s="54"/>
      <c r="B45" s="69">
        <v>40</v>
      </c>
      <c r="C45" s="353"/>
      <c r="D45" s="353"/>
      <c r="E45" s="354"/>
      <c r="F45" s="655" t="s">
        <v>3611</v>
      </c>
      <c r="G45" s="353" t="s">
        <v>139</v>
      </c>
      <c r="H45" s="70">
        <f t="shared" si="13"/>
        <v>21000</v>
      </c>
      <c r="I45" s="72">
        <v>1</v>
      </c>
      <c r="J45" s="355"/>
      <c r="K45" s="356"/>
      <c r="L45" s="73">
        <v>21000</v>
      </c>
    </row>
    <row r="46" spans="1:12" hidden="1" x14ac:dyDescent="0.25">
      <c r="A46" s="54"/>
      <c r="B46" s="69">
        <v>41</v>
      </c>
      <c r="C46" s="353"/>
      <c r="D46" s="353"/>
      <c r="E46" s="354"/>
      <c r="F46" s="655" t="s">
        <v>3612</v>
      </c>
      <c r="G46" s="353" t="s">
        <v>143</v>
      </c>
      <c r="H46" s="70">
        <f t="shared" si="13"/>
        <v>0</v>
      </c>
      <c r="I46" s="72">
        <v>1</v>
      </c>
      <c r="J46" s="355"/>
      <c r="K46" s="356"/>
      <c r="L46" s="73"/>
    </row>
    <row r="47" spans="1:12" hidden="1" x14ac:dyDescent="0.25">
      <c r="A47" s="54"/>
      <c r="B47" s="69">
        <v>42</v>
      </c>
      <c r="C47" s="353"/>
      <c r="D47" s="353"/>
      <c r="E47" s="354"/>
      <c r="F47" s="655" t="s">
        <v>8012</v>
      </c>
      <c r="G47" s="353" t="s">
        <v>143</v>
      </c>
      <c r="H47" s="70">
        <f t="shared" si="13"/>
        <v>2485.0000000000005</v>
      </c>
      <c r="I47" s="72">
        <v>1</v>
      </c>
      <c r="J47" s="355">
        <v>2088.2352941176473</v>
      </c>
      <c r="K47" s="356">
        <f t="shared" ref="K47" si="18">+J47*0.19</f>
        <v>396.76470588235298</v>
      </c>
      <c r="L47" s="73">
        <f t="shared" ref="L47" si="19">+J47+K47</f>
        <v>2485.0000000000005</v>
      </c>
    </row>
    <row r="48" spans="1:12" hidden="1" x14ac:dyDescent="0.25">
      <c r="A48" s="54"/>
      <c r="B48" s="69">
        <v>43</v>
      </c>
      <c r="C48" s="353"/>
      <c r="D48" s="353"/>
      <c r="E48" s="354"/>
      <c r="F48" s="655" t="s">
        <v>3614</v>
      </c>
      <c r="G48" s="353" t="s">
        <v>143</v>
      </c>
      <c r="H48" s="70">
        <f t="shared" si="13"/>
        <v>36500</v>
      </c>
      <c r="I48" s="72">
        <v>1</v>
      </c>
      <c r="J48" s="355"/>
      <c r="K48" s="356"/>
      <c r="L48" s="73">
        <v>36500</v>
      </c>
    </row>
    <row r="49" spans="1:12" hidden="1" x14ac:dyDescent="0.25">
      <c r="A49" s="54"/>
      <c r="B49" s="69">
        <v>44</v>
      </c>
      <c r="C49" s="353"/>
      <c r="D49" s="353"/>
      <c r="E49" s="354"/>
      <c r="F49" s="655" t="s">
        <v>3738</v>
      </c>
      <c r="G49" s="353" t="s">
        <v>145</v>
      </c>
      <c r="H49" s="70">
        <f t="shared" si="13"/>
        <v>5355</v>
      </c>
      <c r="I49" s="72">
        <v>1</v>
      </c>
      <c r="J49" s="355">
        <v>4500</v>
      </c>
      <c r="K49" s="356">
        <f t="shared" ref="K49" si="20">+J49*0.19</f>
        <v>855</v>
      </c>
      <c r="L49" s="73">
        <f t="shared" ref="L49" si="21">+J49+K49</f>
        <v>5355</v>
      </c>
    </row>
    <row r="50" spans="1:12" hidden="1" x14ac:dyDescent="0.25">
      <c r="A50" s="54"/>
      <c r="B50" s="69">
        <v>45</v>
      </c>
      <c r="C50" s="353"/>
      <c r="D50" s="353"/>
      <c r="E50" s="354"/>
      <c r="F50" s="655" t="s">
        <v>3615</v>
      </c>
      <c r="G50" s="353" t="s">
        <v>139</v>
      </c>
      <c r="H50" s="70">
        <f t="shared" si="13"/>
        <v>21000</v>
      </c>
      <c r="I50" s="72">
        <v>1</v>
      </c>
      <c r="J50" s="355"/>
      <c r="K50" s="356"/>
      <c r="L50" s="73">
        <v>21000</v>
      </c>
    </row>
    <row r="51" spans="1:12" hidden="1" x14ac:dyDescent="0.25">
      <c r="A51" s="54"/>
      <c r="B51" s="69">
        <v>46</v>
      </c>
      <c r="C51" s="353"/>
      <c r="D51" s="353"/>
      <c r="E51" s="354"/>
      <c r="F51" s="655" t="s">
        <v>7608</v>
      </c>
      <c r="G51" s="353" t="s">
        <v>143</v>
      </c>
      <c r="H51" s="70">
        <f t="shared" si="13"/>
        <v>3795</v>
      </c>
      <c r="I51" s="72">
        <v>1</v>
      </c>
      <c r="J51" s="355"/>
      <c r="K51" s="356"/>
      <c r="L51" s="73">
        <v>3795</v>
      </c>
    </row>
    <row r="52" spans="1:12" hidden="1" x14ac:dyDescent="0.25">
      <c r="A52" s="54"/>
      <c r="B52" s="69">
        <v>47</v>
      </c>
      <c r="C52" s="353"/>
      <c r="D52" s="353"/>
      <c r="E52" s="354"/>
      <c r="F52" s="655" t="s">
        <v>3616</v>
      </c>
      <c r="G52" s="353" t="s">
        <v>3613</v>
      </c>
      <c r="H52" s="70">
        <f t="shared" si="13"/>
        <v>63500.78</v>
      </c>
      <c r="I52" s="72">
        <v>1</v>
      </c>
      <c r="J52" s="355">
        <v>53362</v>
      </c>
      <c r="K52" s="356">
        <f>+J52*0.19</f>
        <v>10138.780000000001</v>
      </c>
      <c r="L52" s="73">
        <f>+J52+K52</f>
        <v>63500.78</v>
      </c>
    </row>
    <row r="53" spans="1:12" hidden="1" x14ac:dyDescent="0.25">
      <c r="A53" s="54"/>
      <c r="B53" s="69">
        <v>48</v>
      </c>
      <c r="C53" s="353"/>
      <c r="D53" s="353"/>
      <c r="E53" s="354"/>
      <c r="F53" s="655" t="s">
        <v>3617</v>
      </c>
      <c r="G53" s="353" t="s">
        <v>133</v>
      </c>
      <c r="H53" s="70">
        <f t="shared" si="13"/>
        <v>280000</v>
      </c>
      <c r="I53" s="72">
        <v>1</v>
      </c>
      <c r="J53" s="355"/>
      <c r="K53" s="356"/>
      <c r="L53" s="73">
        <v>280000</v>
      </c>
    </row>
    <row r="54" spans="1:12" hidden="1" x14ac:dyDescent="0.25">
      <c r="A54" s="54"/>
      <c r="B54" s="69">
        <v>49</v>
      </c>
      <c r="C54" s="353"/>
      <c r="D54" s="353"/>
      <c r="E54" s="354"/>
      <c r="F54" s="655" t="s">
        <v>3618</v>
      </c>
      <c r="G54" s="353" t="s">
        <v>134</v>
      </c>
      <c r="H54" s="70">
        <f t="shared" si="13"/>
        <v>36500</v>
      </c>
      <c r="I54" s="72">
        <v>1</v>
      </c>
      <c r="J54" s="355"/>
      <c r="K54" s="356"/>
      <c r="L54" s="73">
        <v>36500</v>
      </c>
    </row>
    <row r="55" spans="1:12" hidden="1" x14ac:dyDescent="0.25">
      <c r="A55" s="54"/>
      <c r="B55" s="69">
        <v>50</v>
      </c>
      <c r="C55" s="353"/>
      <c r="D55" s="353"/>
      <c r="E55" s="354"/>
      <c r="F55" s="655" t="s">
        <v>3619</v>
      </c>
      <c r="G55" s="353" t="s">
        <v>35</v>
      </c>
      <c r="H55" s="70">
        <f t="shared" si="13"/>
        <v>9000</v>
      </c>
      <c r="I55" s="72">
        <v>1</v>
      </c>
      <c r="J55" s="355"/>
      <c r="K55" s="356"/>
      <c r="L55" s="73">
        <v>9000</v>
      </c>
    </row>
    <row r="56" spans="1:12" hidden="1" x14ac:dyDescent="0.25">
      <c r="A56" s="54"/>
      <c r="B56" s="69">
        <v>51</v>
      </c>
      <c r="C56" s="353"/>
      <c r="D56" s="353"/>
      <c r="E56" s="354"/>
      <c r="F56" s="655" t="s">
        <v>3620</v>
      </c>
      <c r="G56" s="353" t="s">
        <v>134</v>
      </c>
      <c r="H56" s="70">
        <f t="shared" si="13"/>
        <v>10000</v>
      </c>
      <c r="I56" s="72">
        <v>1</v>
      </c>
      <c r="J56" s="355"/>
      <c r="K56" s="356"/>
      <c r="L56" s="73">
        <v>10000</v>
      </c>
    </row>
    <row r="57" spans="1:12" hidden="1" x14ac:dyDescent="0.25">
      <c r="A57" s="54"/>
      <c r="B57" s="69">
        <v>52</v>
      </c>
      <c r="C57" s="353"/>
      <c r="D57" s="353"/>
      <c r="E57" s="354"/>
      <c r="F57" s="655" t="s">
        <v>7685</v>
      </c>
      <c r="G57" s="353"/>
      <c r="H57" s="70">
        <f t="shared" si="13"/>
        <v>0</v>
      </c>
      <c r="I57" s="72">
        <v>1</v>
      </c>
      <c r="J57" s="355"/>
      <c r="K57" s="356"/>
      <c r="L57" s="73"/>
    </row>
    <row r="58" spans="1:12" hidden="1" x14ac:dyDescent="0.25">
      <c r="A58" s="54"/>
      <c r="B58" s="69">
        <v>53</v>
      </c>
      <c r="C58" s="353"/>
      <c r="D58" s="353"/>
      <c r="E58" s="354"/>
      <c r="F58" s="655" t="s">
        <v>3621</v>
      </c>
      <c r="G58" s="353" t="s">
        <v>135</v>
      </c>
      <c r="H58" s="70">
        <f t="shared" si="13"/>
        <v>10000</v>
      </c>
      <c r="I58" s="72">
        <v>1</v>
      </c>
      <c r="J58" s="355"/>
      <c r="K58" s="356"/>
      <c r="L58" s="73">
        <v>10000</v>
      </c>
    </row>
    <row r="59" spans="1:12" hidden="1" x14ac:dyDescent="0.25">
      <c r="A59" s="54"/>
      <c r="B59" s="69">
        <v>54</v>
      </c>
      <c r="C59" s="353"/>
      <c r="D59" s="353"/>
      <c r="E59" s="354"/>
      <c r="F59" s="655" t="s">
        <v>7589</v>
      </c>
      <c r="G59" s="353" t="s">
        <v>139</v>
      </c>
      <c r="H59" s="70">
        <f t="shared" si="13"/>
        <v>4000</v>
      </c>
      <c r="I59" s="72">
        <v>1</v>
      </c>
      <c r="J59" s="355"/>
      <c r="K59" s="356"/>
      <c r="L59" s="73">
        <v>4000</v>
      </c>
    </row>
    <row r="60" spans="1:12" hidden="1" x14ac:dyDescent="0.25">
      <c r="A60" s="54"/>
      <c r="B60" s="69">
        <v>55</v>
      </c>
      <c r="C60" s="353"/>
      <c r="D60" s="353"/>
      <c r="E60" s="354"/>
      <c r="F60" s="655" t="s">
        <v>3622</v>
      </c>
      <c r="G60" s="353" t="s">
        <v>139</v>
      </c>
      <c r="H60" s="70">
        <f t="shared" si="13"/>
        <v>0</v>
      </c>
      <c r="I60" s="72">
        <v>1</v>
      </c>
      <c r="J60" s="355"/>
      <c r="K60" s="356"/>
      <c r="L60" s="73"/>
    </row>
    <row r="61" spans="1:12" hidden="1" x14ac:dyDescent="0.25">
      <c r="A61" s="54"/>
      <c r="B61" s="69">
        <v>56</v>
      </c>
      <c r="C61" s="353"/>
      <c r="D61" s="353"/>
      <c r="E61" s="354"/>
      <c r="F61" s="655" t="s">
        <v>3623</v>
      </c>
      <c r="G61" s="353" t="s">
        <v>139</v>
      </c>
      <c r="H61" s="70">
        <f t="shared" si="13"/>
        <v>8330</v>
      </c>
      <c r="I61" s="72">
        <v>1</v>
      </c>
      <c r="J61" s="355">
        <v>7000</v>
      </c>
      <c r="K61" s="356">
        <f>+J61*0.19</f>
        <v>1330</v>
      </c>
      <c r="L61" s="73">
        <f>+J61+K61</f>
        <v>8330</v>
      </c>
    </row>
    <row r="62" spans="1:12" hidden="1" x14ac:dyDescent="0.25">
      <c r="A62" s="54"/>
      <c r="B62" s="69">
        <v>57</v>
      </c>
      <c r="C62" s="353"/>
      <c r="D62" s="353"/>
      <c r="E62" s="354"/>
      <c r="F62" s="655" t="s">
        <v>7686</v>
      </c>
      <c r="G62" s="353" t="s">
        <v>133</v>
      </c>
      <c r="H62" s="70">
        <f t="shared" si="13"/>
        <v>111622</v>
      </c>
      <c r="I62" s="72">
        <v>1</v>
      </c>
      <c r="J62" s="355">
        <v>93800</v>
      </c>
      <c r="K62" s="356">
        <f t="shared" ref="K62" si="22">+J62*0.19</f>
        <v>17822</v>
      </c>
      <c r="L62" s="73">
        <f t="shared" ref="L62" si="23">+J62+K62</f>
        <v>111622</v>
      </c>
    </row>
    <row r="63" spans="1:12" hidden="1" x14ac:dyDescent="0.25">
      <c r="A63" s="54"/>
      <c r="B63" s="69">
        <v>58</v>
      </c>
      <c r="C63" s="353"/>
      <c r="D63" s="353"/>
      <c r="E63" s="354"/>
      <c r="F63" s="655" t="s">
        <v>3624</v>
      </c>
      <c r="G63" s="353" t="s">
        <v>133</v>
      </c>
      <c r="H63" s="70">
        <f t="shared" si="13"/>
        <v>100000</v>
      </c>
      <c r="I63" s="72">
        <v>1</v>
      </c>
      <c r="J63" s="355"/>
      <c r="K63" s="356"/>
      <c r="L63" s="73">
        <v>100000</v>
      </c>
    </row>
    <row r="64" spans="1:12" hidden="1" x14ac:dyDescent="0.25">
      <c r="A64" s="54"/>
      <c r="B64" s="69">
        <v>59</v>
      </c>
      <c r="C64" s="353"/>
      <c r="D64" s="353"/>
      <c r="E64" s="354"/>
      <c r="F64" s="655" t="s">
        <v>3625</v>
      </c>
      <c r="G64" s="353" t="s">
        <v>133</v>
      </c>
      <c r="H64" s="70">
        <f t="shared" si="13"/>
        <v>60000</v>
      </c>
      <c r="I64" s="72">
        <v>1</v>
      </c>
      <c r="J64" s="355"/>
      <c r="K64" s="356"/>
      <c r="L64" s="73">
        <v>60000</v>
      </c>
    </row>
    <row r="65" spans="1:12" hidden="1" x14ac:dyDescent="0.25">
      <c r="A65" s="54"/>
      <c r="B65" s="69">
        <v>60</v>
      </c>
      <c r="C65" s="353"/>
      <c r="D65" s="353"/>
      <c r="E65" s="354"/>
      <c r="F65" s="655" t="s">
        <v>3626</v>
      </c>
      <c r="G65" s="353" t="s">
        <v>145</v>
      </c>
      <c r="H65" s="70">
        <f t="shared" si="13"/>
        <v>80503.5</v>
      </c>
      <c r="I65" s="72">
        <v>1</v>
      </c>
      <c r="J65" s="355">
        <v>67650</v>
      </c>
      <c r="K65" s="356">
        <f>+J65*0.19</f>
        <v>12853.5</v>
      </c>
      <c r="L65" s="73">
        <f>+J65+K65</f>
        <v>80503.5</v>
      </c>
    </row>
    <row r="66" spans="1:12" hidden="1" x14ac:dyDescent="0.25">
      <c r="A66" s="54"/>
      <c r="B66" s="69">
        <v>61</v>
      </c>
      <c r="C66" s="353"/>
      <c r="D66" s="353"/>
      <c r="E66" s="354"/>
      <c r="F66" s="655" t="s">
        <v>8005</v>
      </c>
      <c r="G66" s="353" t="s">
        <v>133</v>
      </c>
      <c r="H66" s="70">
        <f t="shared" si="13"/>
        <v>50000</v>
      </c>
      <c r="I66" s="72">
        <v>1</v>
      </c>
      <c r="J66" s="355"/>
      <c r="K66" s="356"/>
      <c r="L66" s="73">
        <v>50000</v>
      </c>
    </row>
    <row r="67" spans="1:12" hidden="1" x14ac:dyDescent="0.25">
      <c r="A67" s="54"/>
      <c r="B67" s="69">
        <v>62</v>
      </c>
      <c r="C67" s="353"/>
      <c r="D67" s="353"/>
      <c r="E67" s="354"/>
      <c r="F67" s="655" t="s">
        <v>3627</v>
      </c>
      <c r="G67" s="353" t="s">
        <v>133</v>
      </c>
      <c r="H67" s="70">
        <f t="shared" si="13"/>
        <v>80000</v>
      </c>
      <c r="I67" s="72">
        <v>1</v>
      </c>
      <c r="J67" s="355"/>
      <c r="K67" s="356"/>
      <c r="L67" s="73">
        <v>80000</v>
      </c>
    </row>
    <row r="68" spans="1:12" hidden="1" x14ac:dyDescent="0.25">
      <c r="A68" s="54"/>
      <c r="B68" s="69">
        <v>63</v>
      </c>
      <c r="C68" s="353"/>
      <c r="D68" s="353"/>
      <c r="E68" s="354"/>
      <c r="F68" s="655" t="s">
        <v>3628</v>
      </c>
      <c r="G68" s="353" t="s">
        <v>139</v>
      </c>
      <c r="H68" s="70">
        <f t="shared" si="13"/>
        <v>700000</v>
      </c>
      <c r="I68" s="72">
        <v>1</v>
      </c>
      <c r="J68" s="355"/>
      <c r="K68" s="356"/>
      <c r="L68" s="73">
        <v>700000</v>
      </c>
    </row>
    <row r="69" spans="1:12" hidden="1" x14ac:dyDescent="0.25">
      <c r="A69" s="54"/>
      <c r="B69" s="69">
        <v>64</v>
      </c>
      <c r="C69" s="353"/>
      <c r="D69" s="353"/>
      <c r="E69" s="354"/>
      <c r="F69" s="655" t="s">
        <v>3629</v>
      </c>
      <c r="G69" s="353" t="s">
        <v>139</v>
      </c>
      <c r="H69" s="70">
        <f t="shared" si="13"/>
        <v>54330</v>
      </c>
      <c r="I69" s="72">
        <v>1</v>
      </c>
      <c r="J69" s="355"/>
      <c r="K69" s="356"/>
      <c r="L69" s="73">
        <v>54330</v>
      </c>
    </row>
    <row r="70" spans="1:12" hidden="1" x14ac:dyDescent="0.25">
      <c r="A70" s="54"/>
      <c r="B70" s="69">
        <v>65</v>
      </c>
      <c r="C70" s="353"/>
      <c r="D70" s="353"/>
      <c r="E70" s="354"/>
      <c r="F70" s="655" t="s">
        <v>3630</v>
      </c>
      <c r="G70" s="353" t="s">
        <v>139</v>
      </c>
      <c r="H70" s="70">
        <f t="shared" ref="H70:H98" si="24">+L70*I70</f>
        <v>4000</v>
      </c>
      <c r="I70" s="72">
        <v>1</v>
      </c>
      <c r="J70" s="355"/>
      <c r="K70" s="356"/>
      <c r="L70" s="73">
        <v>4000</v>
      </c>
    </row>
    <row r="71" spans="1:12" hidden="1" x14ac:dyDescent="0.25">
      <c r="A71" s="54"/>
      <c r="B71" s="69">
        <v>66</v>
      </c>
      <c r="C71" s="353"/>
      <c r="D71" s="353"/>
      <c r="E71" s="354"/>
      <c r="F71" s="655" t="s">
        <v>3631</v>
      </c>
      <c r="G71" s="353" t="s">
        <v>139</v>
      </c>
      <c r="H71" s="70">
        <f t="shared" si="24"/>
        <v>4165</v>
      </c>
      <c r="I71" s="72">
        <v>1</v>
      </c>
      <c r="J71" s="355">
        <v>3500</v>
      </c>
      <c r="K71" s="356">
        <f t="shared" ref="K71" si="25">+J71*0.19</f>
        <v>665</v>
      </c>
      <c r="L71" s="73">
        <f t="shared" ref="L71" si="26">+J71+K71</f>
        <v>4165</v>
      </c>
    </row>
    <row r="72" spans="1:12" hidden="1" x14ac:dyDescent="0.25">
      <c r="A72" s="54"/>
      <c r="B72" s="69">
        <v>67</v>
      </c>
      <c r="C72" s="353"/>
      <c r="D72" s="353"/>
      <c r="E72" s="354"/>
      <c r="F72" s="655" t="s">
        <v>3632</v>
      </c>
      <c r="G72" s="353" t="s">
        <v>135</v>
      </c>
      <c r="H72" s="70">
        <f t="shared" si="24"/>
        <v>1800</v>
      </c>
      <c r="I72" s="72">
        <v>1</v>
      </c>
      <c r="J72" s="355"/>
      <c r="K72" s="356"/>
      <c r="L72" s="73">
        <v>1800</v>
      </c>
    </row>
    <row r="73" spans="1:12" hidden="1" x14ac:dyDescent="0.25">
      <c r="A73" s="54"/>
      <c r="B73" s="69">
        <v>68</v>
      </c>
      <c r="C73" s="353"/>
      <c r="D73" s="353"/>
      <c r="E73" s="354"/>
      <c r="F73" s="655" t="s">
        <v>140</v>
      </c>
      <c r="G73" s="353" t="s">
        <v>141</v>
      </c>
      <c r="H73" s="70">
        <f t="shared" si="24"/>
        <v>8450</v>
      </c>
      <c r="I73" s="72">
        <v>1</v>
      </c>
      <c r="J73" s="355"/>
      <c r="K73" s="356"/>
      <c r="L73" s="73">
        <v>8450</v>
      </c>
    </row>
    <row r="74" spans="1:12" hidden="1" x14ac:dyDescent="0.25">
      <c r="A74" s="54"/>
      <c r="B74" s="69">
        <v>69</v>
      </c>
      <c r="C74" s="353"/>
      <c r="D74" s="353"/>
      <c r="E74" s="354"/>
      <c r="F74" s="655" t="s">
        <v>3633</v>
      </c>
      <c r="G74" s="353" t="s">
        <v>139</v>
      </c>
      <c r="H74" s="70">
        <f t="shared" si="24"/>
        <v>2000</v>
      </c>
      <c r="I74" s="72">
        <v>1</v>
      </c>
      <c r="J74" s="355"/>
      <c r="K74" s="356"/>
      <c r="L74" s="73">
        <v>2000</v>
      </c>
    </row>
    <row r="75" spans="1:12" hidden="1" x14ac:dyDescent="0.25">
      <c r="A75" s="54"/>
      <c r="B75" s="69">
        <v>70</v>
      </c>
      <c r="C75" s="353"/>
      <c r="D75" s="353"/>
      <c r="E75" s="354"/>
      <c r="F75" s="655" t="s">
        <v>3634</v>
      </c>
      <c r="G75" s="353" t="s">
        <v>144</v>
      </c>
      <c r="H75" s="70">
        <f t="shared" si="24"/>
        <v>17999.939999999999</v>
      </c>
      <c r="I75" s="72">
        <v>1</v>
      </c>
      <c r="J75" s="355">
        <v>15126</v>
      </c>
      <c r="K75" s="356">
        <f t="shared" ref="K75" si="27">+J75*0.19</f>
        <v>2873.94</v>
      </c>
      <c r="L75" s="73">
        <f t="shared" ref="L75" si="28">+J75+K75</f>
        <v>17999.939999999999</v>
      </c>
    </row>
    <row r="76" spans="1:12" hidden="1" x14ac:dyDescent="0.25">
      <c r="A76" s="54"/>
      <c r="B76" s="69">
        <v>71</v>
      </c>
      <c r="C76" s="353"/>
      <c r="D76" s="353"/>
      <c r="E76" s="354"/>
      <c r="F76" s="655" t="s">
        <v>3635</v>
      </c>
      <c r="G76" s="353" t="s">
        <v>135</v>
      </c>
      <c r="H76" s="70">
        <f t="shared" si="24"/>
        <v>0</v>
      </c>
      <c r="I76" s="72">
        <v>1</v>
      </c>
      <c r="J76" s="355"/>
      <c r="K76" s="356"/>
      <c r="L76" s="73"/>
    </row>
    <row r="77" spans="1:12" hidden="1" x14ac:dyDescent="0.25">
      <c r="A77" s="54"/>
      <c r="B77" s="69">
        <v>72</v>
      </c>
      <c r="C77" s="353"/>
      <c r="D77" s="353"/>
      <c r="E77" s="354"/>
      <c r="F77" s="655" t="s">
        <v>3636</v>
      </c>
      <c r="G77" s="353" t="s">
        <v>135</v>
      </c>
      <c r="H77" s="70">
        <f t="shared" si="24"/>
        <v>12971</v>
      </c>
      <c r="I77" s="72">
        <v>1</v>
      </c>
      <c r="J77" s="355">
        <v>10900</v>
      </c>
      <c r="K77" s="356">
        <f>+J77*19%</f>
        <v>2071</v>
      </c>
      <c r="L77" s="73">
        <f>+J77+K77</f>
        <v>12971</v>
      </c>
    </row>
    <row r="78" spans="1:12" hidden="1" x14ac:dyDescent="0.25">
      <c r="A78" s="54"/>
      <c r="B78" s="69">
        <v>73</v>
      </c>
      <c r="C78" s="353"/>
      <c r="D78" s="353"/>
      <c r="E78" s="354"/>
      <c r="F78" s="655" t="s">
        <v>3637</v>
      </c>
      <c r="G78" s="353" t="s">
        <v>135</v>
      </c>
      <c r="H78" s="70">
        <f t="shared" si="24"/>
        <v>3800</v>
      </c>
      <c r="I78" s="72">
        <v>1</v>
      </c>
      <c r="J78" s="355"/>
      <c r="K78" s="356"/>
      <c r="L78" s="73">
        <v>3800</v>
      </c>
    </row>
    <row r="79" spans="1:12" hidden="1" x14ac:dyDescent="0.25">
      <c r="A79" s="54"/>
      <c r="B79" s="69">
        <v>74</v>
      </c>
      <c r="C79" s="353"/>
      <c r="D79" s="353"/>
      <c r="E79" s="354"/>
      <c r="F79" s="655" t="s">
        <v>3638</v>
      </c>
      <c r="G79" s="353" t="s">
        <v>3613</v>
      </c>
      <c r="H79" s="70">
        <f t="shared" si="24"/>
        <v>23800</v>
      </c>
      <c r="I79" s="72">
        <v>1</v>
      </c>
      <c r="J79" s="355"/>
      <c r="K79" s="356"/>
      <c r="L79" s="73">
        <v>23800</v>
      </c>
    </row>
    <row r="80" spans="1:12" hidden="1" x14ac:dyDescent="0.25">
      <c r="A80" s="54"/>
      <c r="B80" s="69">
        <v>75</v>
      </c>
      <c r="C80" s="353"/>
      <c r="D80" s="353"/>
      <c r="E80" s="354"/>
      <c r="F80" s="655" t="s">
        <v>3639</v>
      </c>
      <c r="G80" s="353" t="s">
        <v>145</v>
      </c>
      <c r="H80" s="70">
        <f t="shared" si="24"/>
        <v>900</v>
      </c>
      <c r="I80" s="72">
        <v>1</v>
      </c>
      <c r="J80" s="355"/>
      <c r="K80" s="356"/>
      <c r="L80" s="73">
        <v>900</v>
      </c>
    </row>
    <row r="81" spans="1:12" hidden="1" x14ac:dyDescent="0.25">
      <c r="A81" s="54"/>
      <c r="B81" s="69">
        <v>76</v>
      </c>
      <c r="C81" s="353"/>
      <c r="D81" s="353"/>
      <c r="E81" s="354"/>
      <c r="F81" s="655" t="s">
        <v>3640</v>
      </c>
      <c r="G81" s="353" t="s">
        <v>145</v>
      </c>
      <c r="H81" s="70">
        <f t="shared" si="24"/>
        <v>19250</v>
      </c>
      <c r="I81" s="72">
        <v>1</v>
      </c>
      <c r="J81" s="355"/>
      <c r="K81" s="356"/>
      <c r="L81" s="73">
        <v>19250</v>
      </c>
    </row>
    <row r="82" spans="1:12" hidden="1" x14ac:dyDescent="0.25">
      <c r="A82" s="54"/>
      <c r="B82" s="69">
        <v>77</v>
      </c>
      <c r="C82" s="353"/>
      <c r="D82" s="353"/>
      <c r="E82" s="354"/>
      <c r="F82" s="655" t="s">
        <v>3641</v>
      </c>
      <c r="G82" s="353" t="s">
        <v>35</v>
      </c>
      <c r="H82" s="70">
        <f t="shared" si="24"/>
        <v>35700</v>
      </c>
      <c r="I82" s="72">
        <v>1</v>
      </c>
      <c r="J82" s="355"/>
      <c r="K82" s="356"/>
      <c r="L82" s="73">
        <v>35700</v>
      </c>
    </row>
    <row r="83" spans="1:12" hidden="1" x14ac:dyDescent="0.25">
      <c r="A83" s="54"/>
      <c r="B83" s="69">
        <v>78</v>
      </c>
      <c r="C83" s="353"/>
      <c r="D83" s="353"/>
      <c r="E83" s="354"/>
      <c r="F83" s="655" t="s">
        <v>3642</v>
      </c>
      <c r="G83" s="353" t="s">
        <v>35</v>
      </c>
      <c r="H83" s="70">
        <f t="shared" si="24"/>
        <v>23800</v>
      </c>
      <c r="I83" s="72">
        <v>1</v>
      </c>
      <c r="J83" s="355">
        <v>20000</v>
      </c>
      <c r="K83" s="356">
        <f>+J83*0.19</f>
        <v>3800</v>
      </c>
      <c r="L83" s="73">
        <f>+J83+K83</f>
        <v>23800</v>
      </c>
    </row>
    <row r="84" spans="1:12" hidden="1" x14ac:dyDescent="0.25">
      <c r="A84" s="54"/>
      <c r="B84" s="69">
        <v>79</v>
      </c>
      <c r="C84" s="353"/>
      <c r="D84" s="353"/>
      <c r="E84" s="354"/>
      <c r="F84" s="655" t="s">
        <v>3643</v>
      </c>
      <c r="G84" s="353" t="s">
        <v>145</v>
      </c>
      <c r="H84" s="70">
        <f t="shared" si="24"/>
        <v>27000</v>
      </c>
      <c r="I84" s="72">
        <v>1</v>
      </c>
      <c r="J84" s="355"/>
      <c r="K84" s="356"/>
      <c r="L84" s="73">
        <v>27000</v>
      </c>
    </row>
    <row r="85" spans="1:12" hidden="1" x14ac:dyDescent="0.25">
      <c r="A85" s="54"/>
      <c r="B85" s="69">
        <v>80</v>
      </c>
      <c r="C85" s="353"/>
      <c r="D85" s="353"/>
      <c r="E85" s="354"/>
      <c r="F85" s="655" t="s">
        <v>3644</v>
      </c>
      <c r="G85" s="353" t="s">
        <v>139</v>
      </c>
      <c r="H85" s="70">
        <f t="shared" si="24"/>
        <v>21000</v>
      </c>
      <c r="I85" s="72">
        <v>1</v>
      </c>
      <c r="J85" s="355"/>
      <c r="K85" s="356"/>
      <c r="L85" s="73">
        <v>21000</v>
      </c>
    </row>
    <row r="86" spans="1:12" hidden="1" x14ac:dyDescent="0.25">
      <c r="A86" s="54"/>
      <c r="B86" s="69">
        <v>81</v>
      </c>
      <c r="C86" s="353"/>
      <c r="D86" s="353"/>
      <c r="E86" s="354"/>
      <c r="F86" s="655" t="s">
        <v>3645</v>
      </c>
      <c r="G86" s="353" t="s">
        <v>145</v>
      </c>
      <c r="H86" s="70">
        <f t="shared" si="24"/>
        <v>115000</v>
      </c>
      <c r="I86" s="72">
        <v>1</v>
      </c>
      <c r="J86" s="355"/>
      <c r="K86" s="356"/>
      <c r="L86" s="73">
        <v>115000</v>
      </c>
    </row>
    <row r="87" spans="1:12" hidden="1" x14ac:dyDescent="0.25">
      <c r="A87" s="54"/>
      <c r="B87" s="69">
        <v>82</v>
      </c>
      <c r="C87" s="353"/>
      <c r="D87" s="353"/>
      <c r="E87" s="354"/>
      <c r="F87" s="655" t="s">
        <v>3646</v>
      </c>
      <c r="G87" s="353" t="s">
        <v>135</v>
      </c>
      <c r="H87" s="70">
        <f t="shared" si="24"/>
        <v>6999</v>
      </c>
      <c r="I87" s="72">
        <v>1</v>
      </c>
      <c r="J87" s="355"/>
      <c r="K87" s="356"/>
      <c r="L87" s="73">
        <v>6999</v>
      </c>
    </row>
    <row r="88" spans="1:12" hidden="1" x14ac:dyDescent="0.25">
      <c r="A88" s="54"/>
      <c r="B88" s="69">
        <v>83</v>
      </c>
      <c r="C88" s="353"/>
      <c r="D88" s="353"/>
      <c r="E88" s="354"/>
      <c r="F88" s="655" t="s">
        <v>7993</v>
      </c>
      <c r="G88" s="353" t="s">
        <v>145</v>
      </c>
      <c r="H88" s="70">
        <f t="shared" si="24"/>
        <v>17000</v>
      </c>
      <c r="I88" s="72">
        <v>1</v>
      </c>
      <c r="J88" s="355">
        <v>14285.714285714286</v>
      </c>
      <c r="K88" s="356">
        <f t="shared" ref="K88" si="29">+J88*0.19</f>
        <v>2714.2857142857142</v>
      </c>
      <c r="L88" s="73">
        <f t="shared" ref="L88" si="30">+J88+K88</f>
        <v>17000</v>
      </c>
    </row>
    <row r="89" spans="1:12" hidden="1" x14ac:dyDescent="0.25">
      <c r="A89" s="54"/>
      <c r="B89" s="69">
        <v>84</v>
      </c>
      <c r="C89" s="353"/>
      <c r="D89" s="353"/>
      <c r="E89" s="354"/>
      <c r="F89" s="655" t="s">
        <v>3647</v>
      </c>
      <c r="G89" s="353" t="s">
        <v>145</v>
      </c>
      <c r="H89" s="70">
        <f t="shared" si="24"/>
        <v>19635</v>
      </c>
      <c r="I89" s="72">
        <v>1</v>
      </c>
      <c r="J89" s="355"/>
      <c r="K89" s="356"/>
      <c r="L89" s="73">
        <v>19635</v>
      </c>
    </row>
    <row r="90" spans="1:12" x14ac:dyDescent="0.25">
      <c r="A90" s="54"/>
      <c r="B90" s="69">
        <v>85</v>
      </c>
      <c r="C90" s="353"/>
      <c r="D90" s="353"/>
      <c r="E90" s="354"/>
      <c r="F90" s="655" t="s">
        <v>3648</v>
      </c>
      <c r="G90" s="353" t="s">
        <v>133</v>
      </c>
      <c r="H90" s="70">
        <f t="shared" si="24"/>
        <v>50000</v>
      </c>
      <c r="I90" s="72">
        <v>1</v>
      </c>
      <c r="J90" s="355"/>
      <c r="K90" s="356"/>
      <c r="L90" s="73">
        <v>50000</v>
      </c>
    </row>
    <row r="91" spans="1:12" x14ac:dyDescent="0.25">
      <c r="A91" s="54"/>
      <c r="B91" s="69">
        <v>86</v>
      </c>
      <c r="C91" s="353"/>
      <c r="D91" s="353"/>
      <c r="E91" s="354"/>
      <c r="F91" s="655" t="s">
        <v>3649</v>
      </c>
      <c r="G91" s="353" t="s">
        <v>145</v>
      </c>
      <c r="H91" s="70">
        <f t="shared" si="24"/>
        <v>50000</v>
      </c>
      <c r="I91" s="72">
        <v>1</v>
      </c>
      <c r="J91" s="355"/>
      <c r="K91" s="356"/>
      <c r="L91" s="73">
        <v>50000</v>
      </c>
    </row>
    <row r="92" spans="1:12" hidden="1" x14ac:dyDescent="0.25">
      <c r="A92" s="54"/>
      <c r="B92" s="69">
        <v>87</v>
      </c>
      <c r="C92" s="353"/>
      <c r="D92" s="353"/>
      <c r="E92" s="354"/>
      <c r="F92" s="655" t="s">
        <v>3650</v>
      </c>
      <c r="G92" s="353" t="s">
        <v>143</v>
      </c>
      <c r="H92" s="70">
        <f t="shared" si="24"/>
        <v>4616</v>
      </c>
      <c r="I92" s="72">
        <v>1</v>
      </c>
      <c r="J92" s="355"/>
      <c r="K92" s="356"/>
      <c r="L92" s="73">
        <v>4616</v>
      </c>
    </row>
    <row r="93" spans="1:12" hidden="1" x14ac:dyDescent="0.25">
      <c r="A93" s="54"/>
      <c r="B93" s="69">
        <v>88</v>
      </c>
      <c r="C93" s="353"/>
      <c r="D93" s="353"/>
      <c r="E93" s="354"/>
      <c r="F93" s="655" t="s">
        <v>7987</v>
      </c>
      <c r="G93" s="353" t="s">
        <v>139</v>
      </c>
      <c r="H93" s="70">
        <f t="shared" si="24"/>
        <v>19635</v>
      </c>
      <c r="I93" s="72">
        <v>1</v>
      </c>
      <c r="J93" s="355">
        <v>16500</v>
      </c>
      <c r="K93" s="356">
        <f>+J93*0.19</f>
        <v>3135</v>
      </c>
      <c r="L93" s="73">
        <f>+J93+K93</f>
        <v>19635</v>
      </c>
    </row>
    <row r="94" spans="1:12" hidden="1" x14ac:dyDescent="0.25">
      <c r="A94" s="54"/>
      <c r="B94" s="69">
        <v>89</v>
      </c>
      <c r="C94" s="353"/>
      <c r="D94" s="353"/>
      <c r="E94" s="354"/>
      <c r="F94" s="655" t="s">
        <v>7988</v>
      </c>
      <c r="G94" s="353" t="s">
        <v>143</v>
      </c>
      <c r="H94" s="70">
        <f t="shared" si="24"/>
        <v>0</v>
      </c>
      <c r="I94" s="72">
        <v>1</v>
      </c>
      <c r="J94" s="355"/>
      <c r="K94" s="356"/>
      <c r="L94" s="73"/>
    </row>
    <row r="95" spans="1:12" hidden="1" x14ac:dyDescent="0.25">
      <c r="A95" s="54"/>
      <c r="B95" s="69">
        <v>90</v>
      </c>
      <c r="C95" s="353"/>
      <c r="D95" s="353"/>
      <c r="E95" s="354"/>
      <c r="F95" s="655" t="s">
        <v>7989</v>
      </c>
      <c r="G95" s="353" t="s">
        <v>139</v>
      </c>
      <c r="H95" s="70">
        <f t="shared" si="24"/>
        <v>0</v>
      </c>
      <c r="I95" s="72">
        <v>1</v>
      </c>
      <c r="J95" s="355"/>
      <c r="K95" s="356"/>
      <c r="L95" s="73"/>
    </row>
    <row r="96" spans="1:12" hidden="1" x14ac:dyDescent="0.25">
      <c r="A96" s="54"/>
      <c r="B96" s="69">
        <v>91</v>
      </c>
      <c r="C96" s="353"/>
      <c r="D96" s="353"/>
      <c r="E96" s="354"/>
      <c r="F96" s="655" t="s">
        <v>3651</v>
      </c>
      <c r="G96" s="353" t="s">
        <v>145</v>
      </c>
      <c r="H96" s="70">
        <f t="shared" si="24"/>
        <v>0</v>
      </c>
      <c r="I96" s="72">
        <v>1</v>
      </c>
      <c r="J96" s="355"/>
      <c r="K96" s="356"/>
      <c r="L96" s="73"/>
    </row>
    <row r="97" spans="1:12" hidden="1" x14ac:dyDescent="0.25">
      <c r="A97" s="54"/>
      <c r="B97" s="69">
        <v>92</v>
      </c>
      <c r="C97" s="353"/>
      <c r="D97" s="353"/>
      <c r="E97" s="354"/>
      <c r="F97" s="655" t="s">
        <v>3652</v>
      </c>
      <c r="G97" s="353" t="s">
        <v>145</v>
      </c>
      <c r="H97" s="70">
        <f t="shared" si="24"/>
        <v>2100</v>
      </c>
      <c r="I97" s="72">
        <v>1</v>
      </c>
      <c r="J97" s="355"/>
      <c r="K97" s="356"/>
      <c r="L97" s="73">
        <v>2100</v>
      </c>
    </row>
    <row r="98" spans="1:12" hidden="1" x14ac:dyDescent="0.25">
      <c r="A98" s="54"/>
      <c r="B98" s="69">
        <v>93</v>
      </c>
      <c r="C98" s="353"/>
      <c r="D98" s="353"/>
      <c r="E98" s="354"/>
      <c r="F98" s="655" t="s">
        <v>3653</v>
      </c>
      <c r="G98" s="353" t="s">
        <v>133</v>
      </c>
      <c r="H98" s="70">
        <f t="shared" si="24"/>
        <v>100000</v>
      </c>
      <c r="I98" s="72">
        <v>1</v>
      </c>
      <c r="J98" s="355"/>
      <c r="K98" s="356"/>
      <c r="L98" s="73">
        <v>100000</v>
      </c>
    </row>
    <row r="99" spans="1:12" hidden="1" x14ac:dyDescent="0.25">
      <c r="A99" s="54"/>
      <c r="B99" s="69">
        <v>1529</v>
      </c>
      <c r="C99" s="353"/>
      <c r="D99" s="353"/>
      <c r="E99" s="354"/>
      <c r="F99" s="655" t="s">
        <v>8021</v>
      </c>
      <c r="G99" s="353" t="s">
        <v>139</v>
      </c>
      <c r="H99" s="70">
        <f t="shared" ref="H99:H130" si="31">+L99*I99</f>
        <v>47600</v>
      </c>
      <c r="I99" s="72">
        <v>1</v>
      </c>
      <c r="J99" s="355">
        <v>40000</v>
      </c>
      <c r="K99" s="356">
        <f>+J99*0.19</f>
        <v>7600</v>
      </c>
      <c r="L99" s="73">
        <f>+J99+K99</f>
        <v>47600</v>
      </c>
    </row>
    <row r="100" spans="1:12" hidden="1" x14ac:dyDescent="0.25">
      <c r="A100" s="54"/>
      <c r="B100" s="69">
        <v>95</v>
      </c>
      <c r="C100" s="353"/>
      <c r="D100" s="353"/>
      <c r="E100" s="354"/>
      <c r="F100" s="655" t="s">
        <v>3654</v>
      </c>
      <c r="G100" s="353" t="s">
        <v>143</v>
      </c>
      <c r="H100" s="70">
        <f t="shared" si="31"/>
        <v>1200</v>
      </c>
      <c r="I100" s="72">
        <v>1</v>
      </c>
      <c r="J100" s="355"/>
      <c r="K100" s="356"/>
      <c r="L100" s="73">
        <v>1200</v>
      </c>
    </row>
    <row r="101" spans="1:12" hidden="1" x14ac:dyDescent="0.25">
      <c r="A101" s="54"/>
      <c r="B101" s="69">
        <v>96</v>
      </c>
      <c r="C101" s="353"/>
      <c r="D101" s="353"/>
      <c r="E101" s="354"/>
      <c r="F101" s="655" t="s">
        <v>3655</v>
      </c>
      <c r="G101" s="353" t="s">
        <v>133</v>
      </c>
      <c r="H101" s="70">
        <f t="shared" si="31"/>
        <v>100000</v>
      </c>
      <c r="I101" s="72">
        <v>1</v>
      </c>
      <c r="J101" s="355"/>
      <c r="K101" s="356"/>
      <c r="L101" s="73">
        <v>100000</v>
      </c>
    </row>
    <row r="102" spans="1:12" hidden="1" x14ac:dyDescent="0.25">
      <c r="A102" s="54"/>
      <c r="B102" s="69">
        <v>97</v>
      </c>
      <c r="C102" s="353"/>
      <c r="D102" s="353"/>
      <c r="E102" s="354"/>
      <c r="F102" s="655" t="s">
        <v>3656</v>
      </c>
      <c r="G102" s="353" t="s">
        <v>133</v>
      </c>
      <c r="H102" s="70">
        <f t="shared" si="31"/>
        <v>0</v>
      </c>
      <c r="I102" s="72">
        <v>1</v>
      </c>
      <c r="J102" s="355"/>
      <c r="K102" s="356"/>
      <c r="L102" s="73"/>
    </row>
    <row r="103" spans="1:12" hidden="1" x14ac:dyDescent="0.25">
      <c r="A103" s="54"/>
      <c r="B103" s="69">
        <v>98</v>
      </c>
      <c r="C103" s="353"/>
      <c r="D103" s="353"/>
      <c r="E103" s="354"/>
      <c r="F103" s="655" t="s">
        <v>3657</v>
      </c>
      <c r="G103" s="353" t="s">
        <v>133</v>
      </c>
      <c r="H103" s="70">
        <f t="shared" si="31"/>
        <v>280000</v>
      </c>
      <c r="I103" s="72">
        <v>1</v>
      </c>
      <c r="J103" s="355"/>
      <c r="K103" s="356"/>
      <c r="L103" s="73">
        <v>280000</v>
      </c>
    </row>
    <row r="104" spans="1:12" hidden="1" x14ac:dyDescent="0.25">
      <c r="A104" s="54"/>
      <c r="B104" s="69">
        <v>99</v>
      </c>
      <c r="C104" s="353"/>
      <c r="D104" s="353"/>
      <c r="E104" s="354"/>
      <c r="F104" s="655" t="s">
        <v>7734</v>
      </c>
      <c r="G104" s="353" t="s">
        <v>145</v>
      </c>
      <c r="H104" s="70">
        <f t="shared" si="31"/>
        <v>120000</v>
      </c>
      <c r="I104" s="72">
        <v>1</v>
      </c>
      <c r="J104" s="355"/>
      <c r="K104" s="356"/>
      <c r="L104" s="73">
        <v>120000</v>
      </c>
    </row>
    <row r="105" spans="1:12" hidden="1" x14ac:dyDescent="0.25">
      <c r="A105" s="54"/>
      <c r="B105" s="69">
        <v>100</v>
      </c>
      <c r="C105" s="353"/>
      <c r="D105" s="353"/>
      <c r="E105" s="354"/>
      <c r="F105" s="655" t="s">
        <v>137</v>
      </c>
      <c r="G105" s="353" t="s">
        <v>35</v>
      </c>
      <c r="H105" s="70">
        <f t="shared" si="31"/>
        <v>11850</v>
      </c>
      <c r="I105" s="72">
        <v>1</v>
      </c>
      <c r="J105" s="355"/>
      <c r="K105" s="356"/>
      <c r="L105" s="73">
        <v>11850</v>
      </c>
    </row>
    <row r="106" spans="1:12" hidden="1" x14ac:dyDescent="0.25">
      <c r="A106" s="54"/>
      <c r="B106" s="69">
        <v>101</v>
      </c>
      <c r="C106" s="353"/>
      <c r="D106" s="353"/>
      <c r="E106" s="354"/>
      <c r="F106" s="655" t="s">
        <v>3658</v>
      </c>
      <c r="G106" s="353" t="s">
        <v>3613</v>
      </c>
      <c r="H106" s="70">
        <f t="shared" si="31"/>
        <v>34673</v>
      </c>
      <c r="I106" s="72">
        <v>1</v>
      </c>
      <c r="J106" s="355"/>
      <c r="K106" s="356"/>
      <c r="L106" s="73">
        <v>34673</v>
      </c>
    </row>
    <row r="107" spans="1:12" hidden="1" x14ac:dyDescent="0.25">
      <c r="A107" s="54"/>
      <c r="B107" s="69">
        <v>102</v>
      </c>
      <c r="C107" s="353"/>
      <c r="D107" s="353"/>
      <c r="E107" s="354"/>
      <c r="F107" s="655" t="s">
        <v>3659</v>
      </c>
      <c r="G107" s="353" t="s">
        <v>136</v>
      </c>
      <c r="H107" s="70">
        <f t="shared" si="31"/>
        <v>28900</v>
      </c>
      <c r="I107" s="72">
        <v>1</v>
      </c>
      <c r="J107" s="355"/>
      <c r="K107" s="356"/>
      <c r="L107" s="73">
        <v>28900</v>
      </c>
    </row>
    <row r="108" spans="1:12" hidden="1" x14ac:dyDescent="0.25">
      <c r="A108" s="54"/>
      <c r="B108" s="69">
        <v>103</v>
      </c>
      <c r="C108" s="353"/>
      <c r="D108" s="353"/>
      <c r="E108" s="354"/>
      <c r="F108" s="655" t="s">
        <v>3660</v>
      </c>
      <c r="G108" s="353" t="s">
        <v>143</v>
      </c>
      <c r="H108" s="70">
        <f t="shared" si="31"/>
        <v>4760</v>
      </c>
      <c r="I108" s="72">
        <v>1</v>
      </c>
      <c r="J108" s="355">
        <v>4000</v>
      </c>
      <c r="K108" s="356">
        <f>+J108*19%</f>
        <v>760</v>
      </c>
      <c r="L108" s="73">
        <f>+J108+K108</f>
        <v>4760</v>
      </c>
    </row>
    <row r="109" spans="1:12" hidden="1" x14ac:dyDescent="0.25">
      <c r="A109" s="54"/>
      <c r="B109" s="69">
        <v>104</v>
      </c>
      <c r="C109" s="353"/>
      <c r="D109" s="353"/>
      <c r="E109" s="354"/>
      <c r="F109" s="655" t="s">
        <v>3661</v>
      </c>
      <c r="G109" s="353" t="s">
        <v>136</v>
      </c>
      <c r="H109" s="70">
        <f t="shared" si="31"/>
        <v>2500</v>
      </c>
      <c r="I109" s="72">
        <v>1</v>
      </c>
      <c r="J109" s="355"/>
      <c r="K109" s="356"/>
      <c r="L109" s="73">
        <v>2500</v>
      </c>
    </row>
    <row r="110" spans="1:12" hidden="1" x14ac:dyDescent="0.25">
      <c r="A110" s="54"/>
      <c r="B110" s="69">
        <v>105</v>
      </c>
      <c r="C110" s="353"/>
      <c r="D110" s="353"/>
      <c r="E110" s="354"/>
      <c r="F110" s="655" t="s">
        <v>7874</v>
      </c>
      <c r="G110" s="353" t="s">
        <v>136</v>
      </c>
      <c r="H110" s="70">
        <f t="shared" si="31"/>
        <v>12999.56</v>
      </c>
      <c r="I110" s="72">
        <v>1</v>
      </c>
      <c r="J110" s="355">
        <v>10924</v>
      </c>
      <c r="K110" s="356">
        <f>+J110*0.19</f>
        <v>2075.56</v>
      </c>
      <c r="L110" s="73">
        <f>+J110+K110</f>
        <v>12999.56</v>
      </c>
    </row>
    <row r="111" spans="1:12" hidden="1" x14ac:dyDescent="0.25">
      <c r="A111" s="54"/>
      <c r="B111" s="69">
        <v>106</v>
      </c>
      <c r="C111" s="353"/>
      <c r="D111" s="353"/>
      <c r="E111" s="354"/>
      <c r="F111" s="655" t="s">
        <v>3662</v>
      </c>
      <c r="G111" s="353" t="s">
        <v>146</v>
      </c>
      <c r="H111" s="70">
        <f t="shared" si="31"/>
        <v>30000</v>
      </c>
      <c r="I111" s="72">
        <v>1</v>
      </c>
      <c r="J111" s="355"/>
      <c r="K111" s="356"/>
      <c r="L111" s="73">
        <v>30000</v>
      </c>
    </row>
    <row r="112" spans="1:12" hidden="1" x14ac:dyDescent="0.25">
      <c r="A112" s="54"/>
      <c r="B112" s="69">
        <v>107</v>
      </c>
      <c r="C112" s="353"/>
      <c r="D112" s="353"/>
      <c r="E112" s="354"/>
      <c r="F112" s="655" t="s">
        <v>3663</v>
      </c>
      <c r="G112" s="353" t="s">
        <v>146</v>
      </c>
      <c r="H112" s="70">
        <f t="shared" si="31"/>
        <v>5000</v>
      </c>
      <c r="I112" s="72">
        <v>1</v>
      </c>
      <c r="J112" s="355"/>
      <c r="K112" s="356"/>
      <c r="L112" s="73">
        <v>5000</v>
      </c>
    </row>
    <row r="113" spans="1:12" hidden="1" x14ac:dyDescent="0.25">
      <c r="A113" s="54"/>
      <c r="B113" s="69">
        <v>108</v>
      </c>
      <c r="C113" s="353"/>
      <c r="D113" s="353"/>
      <c r="E113" s="354"/>
      <c r="F113" s="655" t="s">
        <v>3664</v>
      </c>
      <c r="G113" s="353" t="s">
        <v>146</v>
      </c>
      <c r="H113" s="70">
        <f t="shared" si="31"/>
        <v>0</v>
      </c>
      <c r="I113" s="72">
        <v>1</v>
      </c>
      <c r="J113" s="355"/>
      <c r="K113" s="356"/>
      <c r="L113" s="73"/>
    </row>
    <row r="114" spans="1:12" hidden="1" x14ac:dyDescent="0.25">
      <c r="A114" s="54"/>
      <c r="B114" s="69">
        <v>109</v>
      </c>
      <c r="C114" s="353"/>
      <c r="D114" s="353"/>
      <c r="E114" s="354"/>
      <c r="F114" s="655" t="s">
        <v>3665</v>
      </c>
      <c r="G114" s="353" t="s">
        <v>146</v>
      </c>
      <c r="H114" s="70">
        <f t="shared" si="31"/>
        <v>7000</v>
      </c>
      <c r="I114" s="72">
        <v>1</v>
      </c>
      <c r="J114" s="355"/>
      <c r="K114" s="356"/>
      <c r="L114" s="73">
        <v>7000</v>
      </c>
    </row>
    <row r="115" spans="1:12" hidden="1" x14ac:dyDescent="0.25">
      <c r="A115" s="54"/>
      <c r="B115" s="69">
        <v>110</v>
      </c>
      <c r="C115" s="353"/>
      <c r="D115" s="353"/>
      <c r="E115" s="354"/>
      <c r="F115" s="655" t="s">
        <v>3666</v>
      </c>
      <c r="G115" s="353" t="s">
        <v>146</v>
      </c>
      <c r="H115" s="70">
        <f t="shared" si="31"/>
        <v>4000</v>
      </c>
      <c r="I115" s="72">
        <v>1</v>
      </c>
      <c r="J115" s="355"/>
      <c r="K115" s="356"/>
      <c r="L115" s="73">
        <v>4000</v>
      </c>
    </row>
    <row r="116" spans="1:12" hidden="1" x14ac:dyDescent="0.25">
      <c r="A116" s="54"/>
      <c r="B116" s="69">
        <v>111</v>
      </c>
      <c r="C116" s="353"/>
      <c r="D116" s="353"/>
      <c r="E116" s="354"/>
      <c r="F116" s="655" t="s">
        <v>3667</v>
      </c>
      <c r="G116" s="353" t="s">
        <v>146</v>
      </c>
      <c r="H116" s="70">
        <f t="shared" si="31"/>
        <v>9800</v>
      </c>
      <c r="I116" s="72">
        <v>1</v>
      </c>
      <c r="J116" s="355"/>
      <c r="K116" s="356"/>
      <c r="L116" s="73">
        <v>9800</v>
      </c>
    </row>
    <row r="117" spans="1:12" hidden="1" x14ac:dyDescent="0.25">
      <c r="A117" s="54"/>
      <c r="B117" s="69">
        <v>112</v>
      </c>
      <c r="C117" s="353"/>
      <c r="D117" s="353"/>
      <c r="E117" s="354"/>
      <c r="F117" s="655" t="s">
        <v>8039</v>
      </c>
      <c r="G117" s="353" t="s">
        <v>135</v>
      </c>
      <c r="H117" s="70">
        <f t="shared" si="31"/>
        <v>69020</v>
      </c>
      <c r="I117" s="72">
        <v>1</v>
      </c>
      <c r="J117" s="355">
        <v>58000</v>
      </c>
      <c r="K117" s="356">
        <f>+J117*0.19</f>
        <v>11020</v>
      </c>
      <c r="L117" s="73">
        <f>+J117+K117</f>
        <v>69020</v>
      </c>
    </row>
    <row r="118" spans="1:12" hidden="1" x14ac:dyDescent="0.25">
      <c r="A118" s="54"/>
      <c r="B118" s="69">
        <v>113</v>
      </c>
      <c r="C118" s="353"/>
      <c r="D118" s="353"/>
      <c r="E118" s="354"/>
      <c r="F118" s="655" t="s">
        <v>3668</v>
      </c>
      <c r="G118" s="353" t="s">
        <v>3669</v>
      </c>
      <c r="H118" s="70">
        <f t="shared" si="31"/>
        <v>0</v>
      </c>
      <c r="I118" s="72">
        <v>1</v>
      </c>
      <c r="J118" s="355"/>
      <c r="K118" s="356"/>
      <c r="L118" s="73"/>
    </row>
    <row r="119" spans="1:12" hidden="1" x14ac:dyDescent="0.25">
      <c r="A119" s="54"/>
      <c r="B119" s="69">
        <v>114</v>
      </c>
      <c r="C119" s="353"/>
      <c r="D119" s="353"/>
      <c r="E119" s="354"/>
      <c r="F119" s="655" t="s">
        <v>3670</v>
      </c>
      <c r="G119" s="353" t="s">
        <v>135</v>
      </c>
      <c r="H119" s="70">
        <f t="shared" si="31"/>
        <v>0</v>
      </c>
      <c r="I119" s="72">
        <v>1</v>
      </c>
      <c r="J119" s="355"/>
      <c r="K119" s="356"/>
      <c r="L119" s="73"/>
    </row>
    <row r="120" spans="1:12" hidden="1" x14ac:dyDescent="0.25">
      <c r="A120" s="54"/>
      <c r="B120" s="69">
        <v>115</v>
      </c>
      <c r="C120" s="353"/>
      <c r="D120" s="353"/>
      <c r="E120" s="354"/>
      <c r="F120" s="655" t="s">
        <v>3671</v>
      </c>
      <c r="G120" s="353" t="s">
        <v>142</v>
      </c>
      <c r="H120" s="70">
        <f t="shared" si="31"/>
        <v>0</v>
      </c>
      <c r="I120" s="72">
        <v>1</v>
      </c>
      <c r="J120" s="355"/>
      <c r="K120" s="356"/>
      <c r="L120" s="73"/>
    </row>
    <row r="121" spans="1:12" hidden="1" x14ac:dyDescent="0.25">
      <c r="A121" s="54"/>
      <c r="B121" s="69">
        <v>116</v>
      </c>
      <c r="C121" s="353"/>
      <c r="D121" s="353"/>
      <c r="E121" s="354"/>
      <c r="F121" s="655" t="s">
        <v>3672</v>
      </c>
      <c r="G121" s="353" t="s">
        <v>135</v>
      </c>
      <c r="H121" s="70">
        <f t="shared" si="31"/>
        <v>333200</v>
      </c>
      <c r="I121" s="72">
        <v>1</v>
      </c>
      <c r="J121" s="355"/>
      <c r="K121" s="356"/>
      <c r="L121" s="73">
        <v>333200</v>
      </c>
    </row>
    <row r="122" spans="1:12" hidden="1" x14ac:dyDescent="0.25">
      <c r="A122" s="54"/>
      <c r="B122" s="69">
        <v>117</v>
      </c>
      <c r="C122" s="353"/>
      <c r="D122" s="353"/>
      <c r="E122" s="354"/>
      <c r="F122" s="655" t="s">
        <v>3673</v>
      </c>
      <c r="G122" s="353" t="s">
        <v>142</v>
      </c>
      <c r="H122" s="70">
        <f t="shared" si="31"/>
        <v>0</v>
      </c>
      <c r="I122" s="72">
        <v>1</v>
      </c>
      <c r="J122" s="355"/>
      <c r="K122" s="356"/>
      <c r="L122" s="73"/>
    </row>
    <row r="123" spans="1:12" hidden="1" x14ac:dyDescent="0.25">
      <c r="A123" s="54"/>
      <c r="B123" s="69">
        <v>118</v>
      </c>
      <c r="C123" s="353"/>
      <c r="D123" s="353"/>
      <c r="E123" s="354"/>
      <c r="F123" s="655" t="s">
        <v>8018</v>
      </c>
      <c r="G123" s="353" t="s">
        <v>8019</v>
      </c>
      <c r="H123" s="70">
        <f t="shared" si="31"/>
        <v>32011</v>
      </c>
      <c r="I123" s="72">
        <v>1</v>
      </c>
      <c r="J123" s="355">
        <v>26900</v>
      </c>
      <c r="K123" s="356">
        <f>+J123*19%</f>
        <v>5111</v>
      </c>
      <c r="L123" s="73">
        <f>+J123+K123</f>
        <v>32011</v>
      </c>
    </row>
    <row r="124" spans="1:12" hidden="1" x14ac:dyDescent="0.25">
      <c r="A124" s="54"/>
      <c r="B124" s="69">
        <v>94</v>
      </c>
      <c r="C124" s="353"/>
      <c r="D124" s="353"/>
      <c r="E124" s="354"/>
      <c r="F124" s="655" t="s">
        <v>8022</v>
      </c>
      <c r="G124" s="353" t="s">
        <v>142</v>
      </c>
      <c r="H124" s="70">
        <f t="shared" si="31"/>
        <v>75000</v>
      </c>
      <c r="I124" s="72">
        <v>1</v>
      </c>
      <c r="J124" s="355">
        <v>63025.210084033613</v>
      </c>
      <c r="K124" s="356">
        <f>+J124*19%</f>
        <v>11974.789915966387</v>
      </c>
      <c r="L124" s="73">
        <f>+J124+K124</f>
        <v>75000</v>
      </c>
    </row>
    <row r="125" spans="1:12" hidden="1" x14ac:dyDescent="0.25">
      <c r="A125" s="54"/>
      <c r="B125" s="69">
        <v>120</v>
      </c>
      <c r="C125" s="353"/>
      <c r="D125" s="353"/>
      <c r="E125" s="354"/>
      <c r="F125" s="655" t="s">
        <v>3675</v>
      </c>
      <c r="G125" s="353" t="s">
        <v>143</v>
      </c>
      <c r="H125" s="70">
        <f t="shared" si="31"/>
        <v>700</v>
      </c>
      <c r="I125" s="72">
        <v>1</v>
      </c>
      <c r="J125" s="355"/>
      <c r="K125" s="356"/>
      <c r="L125" s="73">
        <v>700</v>
      </c>
    </row>
    <row r="126" spans="1:12" hidden="1" x14ac:dyDescent="0.25">
      <c r="A126" s="54"/>
      <c r="B126" s="69">
        <v>121</v>
      </c>
      <c r="C126" s="353"/>
      <c r="D126" s="353"/>
      <c r="E126" s="354"/>
      <c r="F126" s="655" t="s">
        <v>3676</v>
      </c>
      <c r="G126" s="353" t="s">
        <v>134</v>
      </c>
      <c r="H126" s="70">
        <f t="shared" si="31"/>
        <v>57800</v>
      </c>
      <c r="I126" s="72">
        <v>1</v>
      </c>
      <c r="J126" s="355"/>
      <c r="K126" s="356"/>
      <c r="L126" s="73">
        <v>57800</v>
      </c>
    </row>
    <row r="127" spans="1:12" hidden="1" x14ac:dyDescent="0.25">
      <c r="A127" s="54"/>
      <c r="B127" s="69">
        <v>122</v>
      </c>
      <c r="C127" s="353"/>
      <c r="D127" s="353"/>
      <c r="E127" s="354"/>
      <c r="F127" s="655" t="s">
        <v>3677</v>
      </c>
      <c r="G127" s="353" t="s">
        <v>139</v>
      </c>
      <c r="H127" s="70">
        <f t="shared" si="31"/>
        <v>25000</v>
      </c>
      <c r="I127" s="72">
        <v>1</v>
      </c>
      <c r="J127" s="355"/>
      <c r="K127" s="356"/>
      <c r="L127" s="73">
        <v>25000</v>
      </c>
    </row>
    <row r="128" spans="1:12" hidden="1" x14ac:dyDescent="0.25">
      <c r="A128" s="54"/>
      <c r="B128" s="69">
        <v>123</v>
      </c>
      <c r="C128" s="353"/>
      <c r="D128" s="353"/>
      <c r="E128" s="354"/>
      <c r="F128" s="655" t="s">
        <v>3678</v>
      </c>
      <c r="G128" s="353" t="s">
        <v>139</v>
      </c>
      <c r="H128" s="70">
        <f t="shared" si="31"/>
        <v>130000</v>
      </c>
      <c r="I128" s="72">
        <v>1</v>
      </c>
      <c r="J128" s="355">
        <v>109243.6974789916</v>
      </c>
      <c r="K128" s="356">
        <f>+J128*0.19</f>
        <v>20756.302521008405</v>
      </c>
      <c r="L128" s="73">
        <f>+J128+K128</f>
        <v>130000</v>
      </c>
    </row>
    <row r="129" spans="1:12" hidden="1" x14ac:dyDescent="0.25">
      <c r="A129" s="54"/>
      <c r="B129" s="69">
        <v>124</v>
      </c>
      <c r="C129" s="353"/>
      <c r="D129" s="353"/>
      <c r="E129" s="354"/>
      <c r="F129" s="655" t="s">
        <v>3679</v>
      </c>
      <c r="G129" s="353" t="s">
        <v>139</v>
      </c>
      <c r="H129" s="70">
        <f t="shared" si="31"/>
        <v>23800</v>
      </c>
      <c r="I129" s="72">
        <v>1</v>
      </c>
      <c r="J129" s="355">
        <v>20000</v>
      </c>
      <c r="K129" s="356">
        <f>+J129*0.19</f>
        <v>3800</v>
      </c>
      <c r="L129" s="73">
        <f>+J129+K129</f>
        <v>23800</v>
      </c>
    </row>
    <row r="130" spans="1:12" hidden="1" x14ac:dyDescent="0.25">
      <c r="A130" s="54"/>
      <c r="B130" s="69">
        <v>125</v>
      </c>
      <c r="C130" s="353"/>
      <c r="D130" s="353"/>
      <c r="E130" s="354"/>
      <c r="F130" s="655" t="s">
        <v>8038</v>
      </c>
      <c r="G130" s="353" t="s">
        <v>3613</v>
      </c>
      <c r="H130" s="70">
        <f t="shared" si="31"/>
        <v>17850</v>
      </c>
      <c r="I130" s="72">
        <v>1</v>
      </c>
      <c r="J130" s="355">
        <v>15000</v>
      </c>
      <c r="K130" s="356">
        <f>+J130*0.19</f>
        <v>2850</v>
      </c>
      <c r="L130" s="73">
        <f>+J130+K130</f>
        <v>17850</v>
      </c>
    </row>
    <row r="131" spans="1:12" hidden="1" x14ac:dyDescent="0.25">
      <c r="A131" s="54"/>
      <c r="B131" s="69">
        <v>126</v>
      </c>
      <c r="C131" s="353"/>
      <c r="D131" s="353"/>
      <c r="E131" s="354"/>
      <c r="F131" s="655" t="s">
        <v>8037</v>
      </c>
      <c r="G131" s="353" t="s">
        <v>170</v>
      </c>
      <c r="H131" s="70">
        <f t="shared" ref="H131:H162" si="32">+L131*I131</f>
        <v>4200</v>
      </c>
      <c r="I131" s="72">
        <v>1</v>
      </c>
      <c r="J131" s="355">
        <v>3529.4117647058824</v>
      </c>
      <c r="K131" s="356">
        <f>+J131*0.19</f>
        <v>670.58823529411768</v>
      </c>
      <c r="L131" s="73">
        <f>+J131+K131</f>
        <v>4200</v>
      </c>
    </row>
    <row r="132" spans="1:12" hidden="1" x14ac:dyDescent="0.25">
      <c r="A132" s="54"/>
      <c r="B132" s="69">
        <v>127</v>
      </c>
      <c r="C132" s="353"/>
      <c r="D132" s="353"/>
      <c r="E132" s="354"/>
      <c r="F132" s="655" t="s">
        <v>3684</v>
      </c>
      <c r="G132" s="353" t="s">
        <v>170</v>
      </c>
      <c r="H132" s="70">
        <f t="shared" si="32"/>
        <v>16767.099999999999</v>
      </c>
      <c r="I132" s="72">
        <v>1</v>
      </c>
      <c r="J132" s="355">
        <v>14090</v>
      </c>
      <c r="K132" s="356">
        <f>+J132*19%</f>
        <v>2677.1</v>
      </c>
      <c r="L132" s="73">
        <f>+J132+K132</f>
        <v>16767.099999999999</v>
      </c>
    </row>
    <row r="133" spans="1:12" hidden="1" x14ac:dyDescent="0.25">
      <c r="A133" s="54"/>
      <c r="B133" s="69">
        <v>128</v>
      </c>
      <c r="C133" s="353"/>
      <c r="D133" s="353"/>
      <c r="E133" s="354"/>
      <c r="F133" s="655" t="s">
        <v>3680</v>
      </c>
      <c r="G133" s="353" t="s">
        <v>3613</v>
      </c>
      <c r="H133" s="70">
        <f t="shared" si="32"/>
        <v>28000</v>
      </c>
      <c r="I133" s="72">
        <v>1</v>
      </c>
      <c r="J133" s="355"/>
      <c r="K133" s="356"/>
      <c r="L133" s="73">
        <v>28000</v>
      </c>
    </row>
    <row r="134" spans="1:12" hidden="1" x14ac:dyDescent="0.25">
      <c r="A134" s="54"/>
      <c r="B134" s="69">
        <v>129</v>
      </c>
      <c r="C134" s="353"/>
      <c r="D134" s="353"/>
      <c r="E134" s="354"/>
      <c r="F134" s="655" t="s">
        <v>3681</v>
      </c>
      <c r="G134" s="353" t="s">
        <v>134</v>
      </c>
      <c r="H134" s="70">
        <f t="shared" si="32"/>
        <v>8000</v>
      </c>
      <c r="I134" s="72">
        <v>1</v>
      </c>
      <c r="J134" s="355"/>
      <c r="K134" s="356"/>
      <c r="L134" s="73">
        <v>8000</v>
      </c>
    </row>
    <row r="135" spans="1:12" hidden="1" x14ac:dyDescent="0.25">
      <c r="A135" s="54"/>
      <c r="B135" s="69">
        <v>130</v>
      </c>
      <c r="C135" s="353"/>
      <c r="D135" s="353"/>
      <c r="E135" s="354"/>
      <c r="F135" s="655" t="s">
        <v>3682</v>
      </c>
      <c r="G135" s="353" t="s">
        <v>134</v>
      </c>
      <c r="H135" s="70">
        <f t="shared" si="32"/>
        <v>16000</v>
      </c>
      <c r="I135" s="72">
        <v>1</v>
      </c>
      <c r="J135" s="355"/>
      <c r="K135" s="356"/>
      <c r="L135" s="73">
        <v>16000</v>
      </c>
    </row>
    <row r="136" spans="1:12" hidden="1" x14ac:dyDescent="0.25">
      <c r="A136" s="54"/>
      <c r="B136" s="69">
        <v>131</v>
      </c>
      <c r="C136" s="353"/>
      <c r="D136" s="353"/>
      <c r="E136" s="354"/>
      <c r="F136" s="655" t="s">
        <v>3683</v>
      </c>
      <c r="G136" s="353" t="s">
        <v>7991</v>
      </c>
      <c r="H136" s="70">
        <f t="shared" si="32"/>
        <v>0</v>
      </c>
      <c r="I136" s="72">
        <v>1</v>
      </c>
      <c r="J136" s="355"/>
      <c r="K136" s="356"/>
      <c r="L136" s="73"/>
    </row>
    <row r="137" spans="1:12" hidden="1" x14ac:dyDescent="0.25">
      <c r="A137" s="54"/>
      <c r="B137" s="69">
        <v>132</v>
      </c>
      <c r="C137" s="353"/>
      <c r="D137" s="353"/>
      <c r="E137" s="354"/>
      <c r="F137" s="655" t="s">
        <v>8001</v>
      </c>
      <c r="G137" s="353" t="s">
        <v>3613</v>
      </c>
      <c r="H137" s="70">
        <f t="shared" si="32"/>
        <v>16303</v>
      </c>
      <c r="I137" s="72">
        <v>1</v>
      </c>
      <c r="J137" s="355">
        <v>13700</v>
      </c>
      <c r="K137" s="356">
        <f>+J137*19%</f>
        <v>2603</v>
      </c>
      <c r="L137" s="73">
        <f>+J137+K137</f>
        <v>16303</v>
      </c>
    </row>
    <row r="138" spans="1:12" hidden="1" x14ac:dyDescent="0.25">
      <c r="A138" s="54"/>
      <c r="B138" s="69">
        <v>133</v>
      </c>
      <c r="C138" s="353"/>
      <c r="D138" s="353"/>
      <c r="E138" s="354"/>
      <c r="F138" s="655" t="s">
        <v>3685</v>
      </c>
      <c r="G138" s="353" t="s">
        <v>139</v>
      </c>
      <c r="H138" s="70">
        <f t="shared" si="32"/>
        <v>50000</v>
      </c>
      <c r="I138" s="72">
        <v>1</v>
      </c>
      <c r="J138" s="355"/>
      <c r="K138" s="356"/>
      <c r="L138" s="73">
        <v>50000</v>
      </c>
    </row>
    <row r="139" spans="1:12" hidden="1" x14ac:dyDescent="0.25">
      <c r="A139" s="54"/>
      <c r="B139" s="69">
        <v>134</v>
      </c>
      <c r="C139" s="353"/>
      <c r="D139" s="353"/>
      <c r="E139" s="354"/>
      <c r="F139" s="655" t="s">
        <v>8000</v>
      </c>
      <c r="G139" s="353" t="s">
        <v>139</v>
      </c>
      <c r="H139" s="70">
        <f t="shared" si="32"/>
        <v>118048</v>
      </c>
      <c r="I139" s="72">
        <v>1</v>
      </c>
      <c r="J139" s="355">
        <v>99200</v>
      </c>
      <c r="K139" s="356">
        <f>+J139*0.19</f>
        <v>18848</v>
      </c>
      <c r="L139" s="73">
        <f>+J139+K139</f>
        <v>118048</v>
      </c>
    </row>
    <row r="140" spans="1:12" hidden="1" x14ac:dyDescent="0.25">
      <c r="A140" s="54"/>
      <c r="B140" s="69">
        <v>135</v>
      </c>
      <c r="C140" s="353"/>
      <c r="D140" s="353"/>
      <c r="E140" s="354"/>
      <c r="F140" s="655" t="s">
        <v>3686</v>
      </c>
      <c r="G140" s="353" t="s">
        <v>134</v>
      </c>
      <c r="H140" s="70">
        <f t="shared" si="32"/>
        <v>5000</v>
      </c>
      <c r="I140" s="72">
        <v>1</v>
      </c>
      <c r="J140" s="355"/>
      <c r="K140" s="356"/>
      <c r="L140" s="73">
        <v>5000</v>
      </c>
    </row>
    <row r="141" spans="1:12" hidden="1" x14ac:dyDescent="0.25">
      <c r="A141" s="54"/>
      <c r="B141" s="69">
        <v>136</v>
      </c>
      <c r="C141" s="353"/>
      <c r="D141" s="353"/>
      <c r="E141" s="354"/>
      <c r="F141" s="655" t="s">
        <v>3687</v>
      </c>
      <c r="G141" s="353" t="s">
        <v>3688</v>
      </c>
      <c r="H141" s="70">
        <f t="shared" si="32"/>
        <v>467000</v>
      </c>
      <c r="I141" s="72">
        <v>1</v>
      </c>
      <c r="J141" s="355"/>
      <c r="K141" s="356"/>
      <c r="L141" s="73">
        <v>467000</v>
      </c>
    </row>
    <row r="142" spans="1:12" hidden="1" x14ac:dyDescent="0.25">
      <c r="A142" s="54"/>
      <c r="B142" s="69">
        <v>137</v>
      </c>
      <c r="C142" s="353"/>
      <c r="D142" s="353"/>
      <c r="E142" s="354"/>
      <c r="F142" s="655" t="s">
        <v>3689</v>
      </c>
      <c r="G142" s="353" t="s">
        <v>3589</v>
      </c>
      <c r="H142" s="70">
        <f t="shared" si="32"/>
        <v>0</v>
      </c>
      <c r="I142" s="72">
        <v>1</v>
      </c>
      <c r="J142" s="355"/>
      <c r="K142" s="356"/>
      <c r="L142" s="73"/>
    </row>
    <row r="143" spans="1:12" hidden="1" x14ac:dyDescent="0.25">
      <c r="A143" s="54"/>
      <c r="B143" s="69">
        <v>138</v>
      </c>
      <c r="C143" s="353"/>
      <c r="D143" s="353"/>
      <c r="E143" s="354"/>
      <c r="F143" s="655" t="s">
        <v>3690</v>
      </c>
      <c r="G143" s="353" t="s">
        <v>3589</v>
      </c>
      <c r="H143" s="70">
        <f t="shared" si="32"/>
        <v>300000</v>
      </c>
      <c r="I143" s="72">
        <v>1</v>
      </c>
      <c r="J143" s="355"/>
      <c r="K143" s="356"/>
      <c r="L143" s="73">
        <v>300000</v>
      </c>
    </row>
    <row r="144" spans="1:12" hidden="1" x14ac:dyDescent="0.25">
      <c r="A144" s="54"/>
      <c r="B144" s="69">
        <v>139</v>
      </c>
      <c r="C144" s="353"/>
      <c r="D144" s="353"/>
      <c r="E144" s="354"/>
      <c r="F144" s="655" t="s">
        <v>7994</v>
      </c>
      <c r="G144" s="353" t="s">
        <v>7991</v>
      </c>
      <c r="H144" s="70">
        <f t="shared" si="32"/>
        <v>2618</v>
      </c>
      <c r="I144" s="72">
        <v>1</v>
      </c>
      <c r="J144" s="355">
        <v>2200</v>
      </c>
      <c r="K144" s="356">
        <f>+J144*0.19</f>
        <v>418</v>
      </c>
      <c r="L144" s="73">
        <f>+J144+K144</f>
        <v>2618</v>
      </c>
    </row>
    <row r="145" spans="1:12" hidden="1" x14ac:dyDescent="0.25">
      <c r="A145" s="54"/>
      <c r="B145" s="69">
        <v>140</v>
      </c>
      <c r="C145" s="353"/>
      <c r="D145" s="353"/>
      <c r="E145" s="354"/>
      <c r="F145" s="655" t="s">
        <v>7995</v>
      </c>
      <c r="G145" s="353" t="s">
        <v>7991</v>
      </c>
      <c r="H145" s="70">
        <f t="shared" si="32"/>
        <v>2261</v>
      </c>
      <c r="I145" s="72">
        <v>1</v>
      </c>
      <c r="J145" s="355">
        <v>1900</v>
      </c>
      <c r="K145" s="356">
        <f>+J145*0.19</f>
        <v>361</v>
      </c>
      <c r="L145" s="73">
        <f>+J145+K145</f>
        <v>2261</v>
      </c>
    </row>
    <row r="146" spans="1:12" hidden="1" x14ac:dyDescent="0.25">
      <c r="A146" s="54"/>
      <c r="B146" s="69">
        <v>141</v>
      </c>
      <c r="C146" s="353"/>
      <c r="D146" s="353"/>
      <c r="E146" s="354"/>
      <c r="F146" s="655" t="s">
        <v>7996</v>
      </c>
      <c r="G146" s="353" t="s">
        <v>7991</v>
      </c>
      <c r="H146" s="70">
        <f t="shared" si="32"/>
        <v>95200</v>
      </c>
      <c r="I146" s="72">
        <v>1</v>
      </c>
      <c r="J146" s="355">
        <v>80000</v>
      </c>
      <c r="K146" s="356">
        <f>+J146*0.19</f>
        <v>15200</v>
      </c>
      <c r="L146" s="73">
        <f>+J146+K146</f>
        <v>95200</v>
      </c>
    </row>
    <row r="147" spans="1:12" hidden="1" x14ac:dyDescent="0.25">
      <c r="A147" s="54"/>
      <c r="B147" s="69">
        <v>142</v>
      </c>
      <c r="C147" s="353"/>
      <c r="D147" s="353"/>
      <c r="E147" s="354"/>
      <c r="F147" s="655" t="s">
        <v>3691</v>
      </c>
      <c r="G147" s="353" t="s">
        <v>3613</v>
      </c>
      <c r="H147" s="70">
        <f t="shared" si="32"/>
        <v>3000</v>
      </c>
      <c r="I147" s="72">
        <v>1</v>
      </c>
      <c r="J147" s="355"/>
      <c r="K147" s="356"/>
      <c r="L147" s="73">
        <v>3000</v>
      </c>
    </row>
    <row r="148" spans="1:12" hidden="1" x14ac:dyDescent="0.25">
      <c r="A148" s="54"/>
      <c r="B148" s="69">
        <v>143</v>
      </c>
      <c r="C148" s="353"/>
      <c r="D148" s="353"/>
      <c r="E148" s="354"/>
      <c r="F148" s="655" t="s">
        <v>3692</v>
      </c>
      <c r="G148" s="353" t="s">
        <v>134</v>
      </c>
      <c r="H148" s="70">
        <f t="shared" si="32"/>
        <v>1000</v>
      </c>
      <c r="I148" s="72">
        <v>1</v>
      </c>
      <c r="J148" s="355"/>
      <c r="K148" s="356"/>
      <c r="L148" s="73">
        <v>1000</v>
      </c>
    </row>
    <row r="149" spans="1:12" hidden="1" x14ac:dyDescent="0.25">
      <c r="A149" s="54"/>
      <c r="B149" s="69">
        <v>144</v>
      </c>
      <c r="C149" s="353"/>
      <c r="D149" s="353"/>
      <c r="E149" s="354"/>
      <c r="F149" s="655" t="s">
        <v>3693</v>
      </c>
      <c r="G149" s="353" t="s">
        <v>134</v>
      </c>
      <c r="H149" s="70">
        <f t="shared" si="32"/>
        <v>80000</v>
      </c>
      <c r="I149" s="72">
        <v>1</v>
      </c>
      <c r="J149" s="355"/>
      <c r="K149" s="356"/>
      <c r="L149" s="73">
        <v>80000</v>
      </c>
    </row>
    <row r="150" spans="1:12" hidden="1" x14ac:dyDescent="0.25">
      <c r="A150" s="54"/>
      <c r="B150" s="69">
        <v>145</v>
      </c>
      <c r="C150" s="353"/>
      <c r="D150" s="353"/>
      <c r="E150" s="354"/>
      <c r="F150" s="655" t="s">
        <v>3694</v>
      </c>
      <c r="G150" s="353" t="s">
        <v>139</v>
      </c>
      <c r="H150" s="70">
        <f t="shared" si="32"/>
        <v>35000</v>
      </c>
      <c r="I150" s="72">
        <v>1</v>
      </c>
      <c r="J150" s="355"/>
      <c r="K150" s="356"/>
      <c r="L150" s="73">
        <v>35000</v>
      </c>
    </row>
    <row r="151" spans="1:12" hidden="1" x14ac:dyDescent="0.25">
      <c r="A151" s="54"/>
      <c r="B151" s="69">
        <v>146</v>
      </c>
      <c r="C151" s="353"/>
      <c r="D151" s="353"/>
      <c r="E151" s="354"/>
      <c r="F151" s="655" t="s">
        <v>7990</v>
      </c>
      <c r="G151" s="353" t="s">
        <v>139</v>
      </c>
      <c r="H151" s="70">
        <f t="shared" si="32"/>
        <v>142800</v>
      </c>
      <c r="I151" s="72">
        <v>1</v>
      </c>
      <c r="J151" s="355">
        <v>120000</v>
      </c>
      <c r="K151" s="356">
        <f t="shared" ref="K151:K157" si="33">+J151*0.19</f>
        <v>22800</v>
      </c>
      <c r="L151" s="73">
        <f>+J151+K151</f>
        <v>142800</v>
      </c>
    </row>
    <row r="152" spans="1:12" hidden="1" x14ac:dyDescent="0.25">
      <c r="A152" s="54"/>
      <c r="B152" s="69">
        <v>147</v>
      </c>
      <c r="C152" s="353"/>
      <c r="D152" s="353"/>
      <c r="E152" s="354"/>
      <c r="F152" s="655" t="s">
        <v>8017</v>
      </c>
      <c r="G152" s="353" t="s">
        <v>139</v>
      </c>
      <c r="H152" s="70">
        <f t="shared" si="32"/>
        <v>200000</v>
      </c>
      <c r="I152" s="72">
        <v>1</v>
      </c>
      <c r="J152" s="355">
        <v>168067.22689075631</v>
      </c>
      <c r="K152" s="356">
        <f t="shared" si="33"/>
        <v>31932.773109243699</v>
      </c>
      <c r="L152" s="73">
        <f>+J152+K152</f>
        <v>200000</v>
      </c>
    </row>
    <row r="153" spans="1:12" hidden="1" x14ac:dyDescent="0.25">
      <c r="A153" s="54"/>
      <c r="B153" s="69">
        <v>148</v>
      </c>
      <c r="C153" s="353"/>
      <c r="D153" s="353"/>
      <c r="E153" s="354"/>
      <c r="F153" s="655" t="s">
        <v>3695</v>
      </c>
      <c r="G153" s="353" t="s">
        <v>139</v>
      </c>
      <c r="H153" s="70">
        <f t="shared" si="32"/>
        <v>0</v>
      </c>
      <c r="I153" s="72">
        <v>1</v>
      </c>
      <c r="J153" s="355"/>
      <c r="K153" s="356">
        <f t="shared" si="33"/>
        <v>0</v>
      </c>
      <c r="L153" s="73">
        <f>+J153+K153</f>
        <v>0</v>
      </c>
    </row>
    <row r="154" spans="1:12" hidden="1" x14ac:dyDescent="0.25">
      <c r="A154" s="54"/>
      <c r="B154" s="69">
        <v>149</v>
      </c>
      <c r="C154" s="353"/>
      <c r="D154" s="353"/>
      <c r="E154" s="354"/>
      <c r="F154" s="655" t="s">
        <v>3696</v>
      </c>
      <c r="G154" s="353" t="s">
        <v>139</v>
      </c>
      <c r="H154" s="70">
        <f t="shared" si="32"/>
        <v>0</v>
      </c>
      <c r="I154" s="72">
        <v>1</v>
      </c>
      <c r="J154" s="355"/>
      <c r="K154" s="356">
        <f t="shared" si="33"/>
        <v>0</v>
      </c>
      <c r="L154" s="73">
        <f>+J154+K154</f>
        <v>0</v>
      </c>
    </row>
    <row r="155" spans="1:12" hidden="1" x14ac:dyDescent="0.25">
      <c r="A155" s="54"/>
      <c r="B155" s="69">
        <v>150</v>
      </c>
      <c r="C155" s="353"/>
      <c r="D155" s="353"/>
      <c r="E155" s="354"/>
      <c r="F155" s="655" t="s">
        <v>3697</v>
      </c>
      <c r="G155" s="353" t="s">
        <v>139</v>
      </c>
      <c r="H155" s="70">
        <f t="shared" si="32"/>
        <v>0</v>
      </c>
      <c r="I155" s="72">
        <v>1</v>
      </c>
      <c r="J155" s="355"/>
      <c r="K155" s="356">
        <f t="shared" si="33"/>
        <v>0</v>
      </c>
      <c r="L155" s="73">
        <f>+J155+K155</f>
        <v>0</v>
      </c>
    </row>
    <row r="156" spans="1:12" hidden="1" x14ac:dyDescent="0.25">
      <c r="A156" s="54"/>
      <c r="B156" s="69">
        <v>151</v>
      </c>
      <c r="C156" s="353"/>
      <c r="D156" s="353"/>
      <c r="E156" s="354"/>
      <c r="F156" s="655" t="s">
        <v>4075</v>
      </c>
      <c r="G156" s="353" t="s">
        <v>3698</v>
      </c>
      <c r="H156" s="70">
        <f t="shared" si="32"/>
        <v>56422.659999999996</v>
      </c>
      <c r="I156" s="72">
        <v>1</v>
      </c>
      <c r="J156" s="355">
        <v>47414</v>
      </c>
      <c r="K156" s="356">
        <f t="shared" si="33"/>
        <v>9008.66</v>
      </c>
      <c r="L156" s="73">
        <f>+J156*K4</f>
        <v>56422.659999999996</v>
      </c>
    </row>
    <row r="157" spans="1:12" hidden="1" x14ac:dyDescent="0.25">
      <c r="A157" s="54"/>
      <c r="B157" s="69">
        <v>152</v>
      </c>
      <c r="C157" s="353"/>
      <c r="D157" s="353"/>
      <c r="E157" s="354"/>
      <c r="F157" s="655" t="s">
        <v>3699</v>
      </c>
      <c r="G157" s="353" t="s">
        <v>133</v>
      </c>
      <c r="H157" s="70">
        <f t="shared" si="32"/>
        <v>111622</v>
      </c>
      <c r="I157" s="72">
        <v>1</v>
      </c>
      <c r="J157" s="355">
        <v>93800</v>
      </c>
      <c r="K157" s="356">
        <f t="shared" si="33"/>
        <v>17822</v>
      </c>
      <c r="L157" s="73">
        <f>+J157+K157</f>
        <v>111622</v>
      </c>
    </row>
    <row r="158" spans="1:12" hidden="1" x14ac:dyDescent="0.25">
      <c r="A158" s="54"/>
      <c r="B158" s="69">
        <v>153</v>
      </c>
      <c r="C158" s="353"/>
      <c r="D158" s="353"/>
      <c r="E158" s="354"/>
      <c r="F158" s="655" t="s">
        <v>3700</v>
      </c>
      <c r="G158" s="353" t="s">
        <v>136</v>
      </c>
      <c r="H158" s="70">
        <f t="shared" si="32"/>
        <v>669</v>
      </c>
      <c r="I158" s="72">
        <v>1</v>
      </c>
      <c r="J158" s="355"/>
      <c r="K158" s="356"/>
      <c r="L158" s="73">
        <v>669</v>
      </c>
    </row>
    <row r="159" spans="1:12" hidden="1" x14ac:dyDescent="0.25">
      <c r="A159" s="54"/>
      <c r="B159" s="69">
        <v>154</v>
      </c>
      <c r="C159" s="353"/>
      <c r="D159" s="353"/>
      <c r="E159" s="354"/>
      <c r="F159" s="655" t="s">
        <v>3701</v>
      </c>
      <c r="G159" s="353" t="s">
        <v>3702</v>
      </c>
      <c r="H159" s="70">
        <f t="shared" si="32"/>
        <v>15000</v>
      </c>
      <c r="I159" s="72">
        <v>1</v>
      </c>
      <c r="J159" s="355"/>
      <c r="K159" s="356"/>
      <c r="L159" s="73">
        <v>15000</v>
      </c>
    </row>
    <row r="160" spans="1:12" hidden="1" x14ac:dyDescent="0.25">
      <c r="A160" s="54"/>
      <c r="B160" s="69">
        <v>155</v>
      </c>
      <c r="C160" s="353"/>
      <c r="D160" s="353"/>
      <c r="E160" s="354"/>
      <c r="F160" s="655" t="s">
        <v>3703</v>
      </c>
      <c r="G160" s="353" t="s">
        <v>170</v>
      </c>
      <c r="H160" s="70">
        <f t="shared" si="32"/>
        <v>16000</v>
      </c>
      <c r="I160" s="72">
        <v>1</v>
      </c>
      <c r="J160" s="355"/>
      <c r="K160" s="356"/>
      <c r="L160" s="73">
        <v>16000</v>
      </c>
    </row>
    <row r="161" spans="1:12" hidden="1" x14ac:dyDescent="0.25">
      <c r="A161" s="54"/>
      <c r="B161" s="69">
        <v>156</v>
      </c>
      <c r="C161" s="353"/>
      <c r="D161" s="353"/>
      <c r="E161" s="354"/>
      <c r="F161" s="655" t="s">
        <v>3704</v>
      </c>
      <c r="G161" s="353" t="s">
        <v>3702</v>
      </c>
      <c r="H161" s="70">
        <f t="shared" si="32"/>
        <v>44625</v>
      </c>
      <c r="I161" s="72">
        <v>1</v>
      </c>
      <c r="J161" s="355"/>
      <c r="K161" s="356"/>
      <c r="L161" s="73">
        <v>44625</v>
      </c>
    </row>
    <row r="162" spans="1:12" hidden="1" x14ac:dyDescent="0.25">
      <c r="A162" s="54"/>
      <c r="B162" s="69">
        <v>157</v>
      </c>
      <c r="C162" s="353"/>
      <c r="D162" s="353"/>
      <c r="E162" s="354"/>
      <c r="F162" s="655" t="s">
        <v>3705</v>
      </c>
      <c r="G162" s="353" t="s">
        <v>3712</v>
      </c>
      <c r="H162" s="70">
        <f t="shared" si="32"/>
        <v>154700</v>
      </c>
      <c r="I162" s="72">
        <v>1</v>
      </c>
      <c r="J162" s="355"/>
      <c r="K162" s="356"/>
      <c r="L162" s="73">
        <v>154700</v>
      </c>
    </row>
    <row r="163" spans="1:12" hidden="1" x14ac:dyDescent="0.25">
      <c r="A163" s="54"/>
      <c r="B163" s="69">
        <v>158</v>
      </c>
      <c r="C163" s="353"/>
      <c r="D163" s="353"/>
      <c r="E163" s="354"/>
      <c r="F163" s="655" t="s">
        <v>3706</v>
      </c>
      <c r="G163" s="353" t="s">
        <v>134</v>
      </c>
      <c r="H163" s="70">
        <f t="shared" ref="H163:H191" si="34">+L163*I163</f>
        <v>0</v>
      </c>
      <c r="I163" s="72">
        <v>1</v>
      </c>
      <c r="J163" s="355"/>
      <c r="K163" s="356"/>
      <c r="L163" s="73"/>
    </row>
    <row r="164" spans="1:12" hidden="1" x14ac:dyDescent="0.25">
      <c r="A164" s="54"/>
      <c r="B164" s="69">
        <v>159</v>
      </c>
      <c r="C164" s="353"/>
      <c r="D164" s="353"/>
      <c r="E164" s="354"/>
      <c r="F164" s="655" t="s">
        <v>3707</v>
      </c>
      <c r="G164" s="353" t="s">
        <v>139</v>
      </c>
      <c r="H164" s="70">
        <f t="shared" si="34"/>
        <v>60000</v>
      </c>
      <c r="I164" s="72">
        <v>1</v>
      </c>
      <c r="J164" s="355"/>
      <c r="K164" s="356"/>
      <c r="L164" s="73">
        <v>60000</v>
      </c>
    </row>
    <row r="165" spans="1:12" hidden="1" x14ac:dyDescent="0.25">
      <c r="A165" s="54"/>
      <c r="B165" s="69">
        <v>160</v>
      </c>
      <c r="C165" s="353"/>
      <c r="D165" s="353"/>
      <c r="E165" s="354"/>
      <c r="F165" s="655" t="s">
        <v>3708</v>
      </c>
      <c r="G165" s="353" t="s">
        <v>3711</v>
      </c>
      <c r="H165" s="70">
        <f t="shared" si="34"/>
        <v>8350</v>
      </c>
      <c r="I165" s="72">
        <v>1</v>
      </c>
      <c r="J165" s="355"/>
      <c r="K165" s="356"/>
      <c r="L165" s="73">
        <v>8350</v>
      </c>
    </row>
    <row r="166" spans="1:12" hidden="1" x14ac:dyDescent="0.25">
      <c r="A166" s="54"/>
      <c r="B166" s="69">
        <v>161</v>
      </c>
      <c r="C166" s="353"/>
      <c r="D166" s="353"/>
      <c r="E166" s="354"/>
      <c r="F166" s="655" t="s">
        <v>3709</v>
      </c>
      <c r="G166" s="353" t="s">
        <v>145</v>
      </c>
      <c r="H166" s="70">
        <f t="shared" si="34"/>
        <v>7000</v>
      </c>
      <c r="I166" s="72">
        <v>1</v>
      </c>
      <c r="J166" s="355"/>
      <c r="K166" s="356"/>
      <c r="L166" s="73">
        <v>7000</v>
      </c>
    </row>
    <row r="167" spans="1:12" hidden="1" x14ac:dyDescent="0.25">
      <c r="A167" s="54"/>
      <c r="B167" s="69">
        <v>162</v>
      </c>
      <c r="C167" s="353"/>
      <c r="D167" s="353"/>
      <c r="E167" s="354"/>
      <c r="F167" s="655" t="s">
        <v>3710</v>
      </c>
      <c r="G167" s="353" t="s">
        <v>133</v>
      </c>
      <c r="H167" s="70">
        <f t="shared" si="34"/>
        <v>13000</v>
      </c>
      <c r="I167" s="72">
        <v>1</v>
      </c>
      <c r="J167" s="355"/>
      <c r="K167" s="356"/>
      <c r="L167" s="73">
        <v>13000</v>
      </c>
    </row>
    <row r="168" spans="1:12" hidden="1" x14ac:dyDescent="0.25">
      <c r="A168" s="54"/>
      <c r="B168" s="69">
        <v>163</v>
      </c>
      <c r="C168" s="353"/>
      <c r="D168" s="353"/>
      <c r="E168" s="354"/>
      <c r="F168" s="655" t="s">
        <v>8006</v>
      </c>
      <c r="G168" s="353" t="s">
        <v>139</v>
      </c>
      <c r="H168" s="70">
        <f t="shared" si="34"/>
        <v>120000</v>
      </c>
      <c r="I168" s="72">
        <v>1</v>
      </c>
      <c r="J168" s="355">
        <v>100840.33613445378</v>
      </c>
      <c r="K168" s="356">
        <f>+J168*19%</f>
        <v>19159.663865546219</v>
      </c>
      <c r="L168" s="73">
        <f>+J168+K168</f>
        <v>120000</v>
      </c>
    </row>
    <row r="169" spans="1:12" hidden="1" x14ac:dyDescent="0.25">
      <c r="A169" s="54"/>
      <c r="B169" s="69">
        <v>164</v>
      </c>
      <c r="C169" s="353"/>
      <c r="D169" s="353"/>
      <c r="E169" s="354"/>
      <c r="F169" s="655" t="s">
        <v>7997</v>
      </c>
      <c r="G169" s="353" t="s">
        <v>3712</v>
      </c>
      <c r="H169" s="70">
        <f t="shared" si="34"/>
        <v>0</v>
      </c>
      <c r="I169" s="72">
        <v>1</v>
      </c>
      <c r="J169" s="355"/>
      <c r="K169" s="356"/>
      <c r="L169" s="73"/>
    </row>
    <row r="170" spans="1:12" hidden="1" x14ac:dyDescent="0.25">
      <c r="A170" s="54"/>
      <c r="B170" s="69">
        <v>165</v>
      </c>
      <c r="C170" s="353"/>
      <c r="D170" s="353"/>
      <c r="E170" s="354"/>
      <c r="F170" s="655" t="s">
        <v>7998</v>
      </c>
      <c r="G170" s="353" t="s">
        <v>3712</v>
      </c>
      <c r="H170" s="70">
        <f t="shared" si="34"/>
        <v>0</v>
      </c>
      <c r="I170" s="72">
        <v>1</v>
      </c>
      <c r="J170" s="355"/>
      <c r="K170" s="356"/>
      <c r="L170" s="73"/>
    </row>
    <row r="171" spans="1:12" hidden="1" x14ac:dyDescent="0.25">
      <c r="A171" s="54"/>
      <c r="B171" s="69">
        <v>166</v>
      </c>
      <c r="C171" s="353"/>
      <c r="D171" s="353"/>
      <c r="E171" s="354"/>
      <c r="F171" s="655" t="s">
        <v>7999</v>
      </c>
      <c r="G171" s="353" t="s">
        <v>3712</v>
      </c>
      <c r="H171" s="70">
        <f t="shared" si="34"/>
        <v>21158.2</v>
      </c>
      <c r="I171" s="72">
        <v>1</v>
      </c>
      <c r="J171" s="355">
        <v>17780</v>
      </c>
      <c r="K171" s="356">
        <f>+J171*0.19</f>
        <v>3378.2</v>
      </c>
      <c r="L171" s="73">
        <f>+J171+K171</f>
        <v>21158.2</v>
      </c>
    </row>
    <row r="172" spans="1:12" hidden="1" x14ac:dyDescent="0.25">
      <c r="A172" s="54"/>
      <c r="B172" s="69">
        <v>167</v>
      </c>
      <c r="C172" s="353"/>
      <c r="D172" s="353"/>
      <c r="E172" s="354"/>
      <c r="F172" s="655" t="s">
        <v>3713</v>
      </c>
      <c r="G172" s="353" t="s">
        <v>3712</v>
      </c>
      <c r="H172" s="70">
        <f t="shared" si="34"/>
        <v>160000</v>
      </c>
      <c r="I172" s="72">
        <v>1</v>
      </c>
      <c r="J172" s="355"/>
      <c r="K172" s="356"/>
      <c r="L172" s="73">
        <v>160000</v>
      </c>
    </row>
    <row r="173" spans="1:12" hidden="1" x14ac:dyDescent="0.25">
      <c r="A173" s="54"/>
      <c r="B173" s="69">
        <v>168</v>
      </c>
      <c r="C173" s="353"/>
      <c r="D173" s="353"/>
      <c r="E173" s="354"/>
      <c r="F173" s="655" t="s">
        <v>3714</v>
      </c>
      <c r="G173" s="353" t="s">
        <v>3715</v>
      </c>
      <c r="H173" s="70">
        <f t="shared" si="34"/>
        <v>460000</v>
      </c>
      <c r="I173" s="72">
        <v>1</v>
      </c>
      <c r="J173" s="355"/>
      <c r="K173" s="356"/>
      <c r="L173" s="73">
        <v>460000</v>
      </c>
    </row>
    <row r="174" spans="1:12" hidden="1" x14ac:dyDescent="0.25">
      <c r="A174" s="54"/>
      <c r="B174" s="69">
        <v>169</v>
      </c>
      <c r="C174" s="353"/>
      <c r="D174" s="353"/>
      <c r="E174" s="354"/>
      <c r="F174" s="655" t="s">
        <v>3716</v>
      </c>
      <c r="G174" s="353" t="s">
        <v>3717</v>
      </c>
      <c r="H174" s="70">
        <f t="shared" si="34"/>
        <v>102637</v>
      </c>
      <c r="I174" s="72">
        <v>1</v>
      </c>
      <c r="J174" s="355"/>
      <c r="K174" s="356"/>
      <c r="L174" s="73">
        <v>102637</v>
      </c>
    </row>
    <row r="175" spans="1:12" hidden="1" x14ac:dyDescent="0.25">
      <c r="A175" s="54"/>
      <c r="B175" s="69">
        <v>170</v>
      </c>
      <c r="C175" s="353"/>
      <c r="D175" s="353"/>
      <c r="E175" s="354"/>
      <c r="F175" s="655" t="s">
        <v>3718</v>
      </c>
      <c r="G175" s="353" t="s">
        <v>3591</v>
      </c>
      <c r="H175" s="70">
        <f t="shared" si="34"/>
        <v>16000</v>
      </c>
      <c r="I175" s="72">
        <v>1</v>
      </c>
      <c r="J175" s="355"/>
      <c r="K175" s="356"/>
      <c r="L175" s="73">
        <v>16000</v>
      </c>
    </row>
    <row r="176" spans="1:12" hidden="1" x14ac:dyDescent="0.25">
      <c r="A176" s="54"/>
      <c r="B176" s="69">
        <v>171</v>
      </c>
      <c r="C176" s="353"/>
      <c r="D176" s="353"/>
      <c r="E176" s="354"/>
      <c r="F176" s="655" t="s">
        <v>3719</v>
      </c>
      <c r="G176" s="353" t="s">
        <v>133</v>
      </c>
      <c r="H176" s="70">
        <f t="shared" si="34"/>
        <v>230860</v>
      </c>
      <c r="I176" s="72">
        <v>1</v>
      </c>
      <c r="J176" s="355">
        <v>194000</v>
      </c>
      <c r="K176" s="356">
        <f>+J176*0.19</f>
        <v>36860</v>
      </c>
      <c r="L176" s="73">
        <f>+J176+K176</f>
        <v>230860</v>
      </c>
    </row>
    <row r="177" spans="1:12" hidden="1" x14ac:dyDescent="0.25">
      <c r="A177" s="54"/>
      <c r="B177" s="69">
        <v>172</v>
      </c>
      <c r="C177" s="353"/>
      <c r="D177" s="353"/>
      <c r="E177" s="354"/>
      <c r="F177" s="655" t="s">
        <v>8014</v>
      </c>
      <c r="G177" s="353" t="s">
        <v>146</v>
      </c>
      <c r="H177" s="70">
        <f t="shared" si="34"/>
        <v>1400</v>
      </c>
      <c r="I177" s="72">
        <v>1</v>
      </c>
      <c r="J177" s="355">
        <v>1176.4705882352941</v>
      </c>
      <c r="K177" s="356">
        <f>+J177*0.19</f>
        <v>223.52941176470588</v>
      </c>
      <c r="L177" s="73">
        <f>+J177+K177</f>
        <v>1400</v>
      </c>
    </row>
    <row r="178" spans="1:12" hidden="1" x14ac:dyDescent="0.25">
      <c r="A178" s="54"/>
      <c r="B178" s="69">
        <v>173</v>
      </c>
      <c r="C178" s="353"/>
      <c r="D178" s="353"/>
      <c r="E178" s="354"/>
      <c r="F178" s="655" t="s">
        <v>3720</v>
      </c>
      <c r="G178" s="353" t="s">
        <v>169</v>
      </c>
      <c r="H178" s="70">
        <f t="shared" si="34"/>
        <v>0</v>
      </c>
      <c r="I178" s="72">
        <v>1</v>
      </c>
      <c r="J178" s="355"/>
      <c r="K178" s="356"/>
      <c r="L178" s="73"/>
    </row>
    <row r="179" spans="1:12" hidden="1" x14ac:dyDescent="0.25">
      <c r="A179" s="54"/>
      <c r="B179" s="69">
        <v>174</v>
      </c>
      <c r="C179" s="353"/>
      <c r="D179" s="353"/>
      <c r="E179" s="354"/>
      <c r="F179" s="655" t="s">
        <v>3721</v>
      </c>
      <c r="G179" s="353" t="s">
        <v>146</v>
      </c>
      <c r="H179" s="70">
        <f t="shared" si="34"/>
        <v>9960</v>
      </c>
      <c r="I179" s="72">
        <v>1</v>
      </c>
      <c r="J179" s="355"/>
      <c r="K179" s="356"/>
      <c r="L179" s="73">
        <v>9960</v>
      </c>
    </row>
    <row r="180" spans="1:12" hidden="1" x14ac:dyDescent="0.25">
      <c r="A180" s="54"/>
      <c r="B180" s="69">
        <v>175</v>
      </c>
      <c r="C180" s="353"/>
      <c r="D180" s="353"/>
      <c r="E180" s="354"/>
      <c r="F180" s="655" t="s">
        <v>3722</v>
      </c>
      <c r="G180" s="353" t="s">
        <v>3723</v>
      </c>
      <c r="H180" s="70">
        <f t="shared" si="34"/>
        <v>0</v>
      </c>
      <c r="I180" s="72">
        <v>1</v>
      </c>
      <c r="J180" s="355"/>
      <c r="K180" s="356"/>
      <c r="L180" s="73"/>
    </row>
    <row r="181" spans="1:12" hidden="1" x14ac:dyDescent="0.25">
      <c r="A181" s="54"/>
      <c r="B181" s="69">
        <v>176</v>
      </c>
      <c r="C181" s="353"/>
      <c r="D181" s="353"/>
      <c r="E181" s="354"/>
      <c r="F181" s="655" t="s">
        <v>3724</v>
      </c>
      <c r="G181" s="353" t="s">
        <v>3723</v>
      </c>
      <c r="H181" s="70">
        <f t="shared" si="34"/>
        <v>0</v>
      </c>
      <c r="I181" s="72">
        <v>1</v>
      </c>
      <c r="J181" s="355"/>
      <c r="K181" s="356"/>
      <c r="L181" s="73"/>
    </row>
    <row r="182" spans="1:12" hidden="1" x14ac:dyDescent="0.25">
      <c r="A182" s="54"/>
      <c r="B182" s="69">
        <v>177</v>
      </c>
      <c r="C182" s="353"/>
      <c r="D182" s="353"/>
      <c r="E182" s="354"/>
      <c r="F182" s="655" t="s">
        <v>3725</v>
      </c>
      <c r="G182" s="353" t="s">
        <v>146</v>
      </c>
      <c r="H182" s="70">
        <f t="shared" si="34"/>
        <v>0</v>
      </c>
      <c r="I182" s="72">
        <v>1</v>
      </c>
      <c r="J182" s="355"/>
      <c r="K182" s="356"/>
      <c r="L182" s="73"/>
    </row>
    <row r="183" spans="1:12" hidden="1" x14ac:dyDescent="0.25">
      <c r="A183" s="54"/>
      <c r="B183" s="69">
        <v>178</v>
      </c>
      <c r="C183" s="353"/>
      <c r="D183" s="353"/>
      <c r="E183" s="354"/>
      <c r="F183" s="655" t="s">
        <v>3726</v>
      </c>
      <c r="G183" s="353" t="s">
        <v>146</v>
      </c>
      <c r="H183" s="70">
        <f t="shared" si="34"/>
        <v>0</v>
      </c>
      <c r="I183" s="72">
        <v>1</v>
      </c>
      <c r="J183" s="355"/>
      <c r="K183" s="356"/>
      <c r="L183" s="73"/>
    </row>
    <row r="184" spans="1:12" hidden="1" x14ac:dyDescent="0.25">
      <c r="A184" s="54"/>
      <c r="B184" s="69">
        <v>179</v>
      </c>
      <c r="C184" s="353"/>
      <c r="D184" s="353"/>
      <c r="E184" s="354"/>
      <c r="F184" s="655" t="s">
        <v>3727</v>
      </c>
      <c r="G184" s="353" t="s">
        <v>146</v>
      </c>
      <c r="H184" s="70">
        <f t="shared" si="34"/>
        <v>0</v>
      </c>
      <c r="I184" s="72">
        <v>1</v>
      </c>
      <c r="J184" s="355"/>
      <c r="K184" s="356"/>
      <c r="L184" s="73"/>
    </row>
    <row r="185" spans="1:12" hidden="1" x14ac:dyDescent="0.25">
      <c r="A185" s="54"/>
      <c r="B185" s="69">
        <v>180</v>
      </c>
      <c r="C185" s="353"/>
      <c r="D185" s="353"/>
      <c r="E185" s="354"/>
      <c r="F185" s="655" t="s">
        <v>3728</v>
      </c>
      <c r="G185" s="353" t="s">
        <v>3595</v>
      </c>
      <c r="H185" s="70">
        <f t="shared" si="34"/>
        <v>25585</v>
      </c>
      <c r="I185" s="72">
        <v>1</v>
      </c>
      <c r="J185" s="355"/>
      <c r="K185" s="356"/>
      <c r="L185" s="73">
        <v>25585</v>
      </c>
    </row>
    <row r="186" spans="1:12" hidden="1" x14ac:dyDescent="0.25">
      <c r="A186" s="54"/>
      <c r="B186" s="69">
        <v>181</v>
      </c>
      <c r="C186" s="353"/>
      <c r="D186" s="353"/>
      <c r="E186" s="354"/>
      <c r="F186" s="655" t="s">
        <v>3729</v>
      </c>
      <c r="G186" s="353" t="s">
        <v>168</v>
      </c>
      <c r="H186" s="70">
        <f t="shared" si="34"/>
        <v>0</v>
      </c>
      <c r="I186" s="72">
        <v>1</v>
      </c>
      <c r="J186" s="355"/>
      <c r="K186" s="356"/>
      <c r="L186" s="73"/>
    </row>
    <row r="187" spans="1:12" hidden="1" x14ac:dyDescent="0.25">
      <c r="A187" s="54"/>
      <c r="B187" s="69">
        <v>182</v>
      </c>
      <c r="C187" s="353"/>
      <c r="D187" s="353"/>
      <c r="E187" s="354"/>
      <c r="F187" s="655" t="s">
        <v>3730</v>
      </c>
      <c r="G187" s="353" t="s">
        <v>146</v>
      </c>
      <c r="H187" s="70">
        <f t="shared" si="34"/>
        <v>0</v>
      </c>
      <c r="I187" s="72">
        <v>1</v>
      </c>
      <c r="J187" s="355"/>
      <c r="K187" s="356"/>
      <c r="L187" s="73"/>
    </row>
    <row r="188" spans="1:12" hidden="1" x14ac:dyDescent="0.25">
      <c r="A188" s="54"/>
      <c r="B188" s="69">
        <v>183</v>
      </c>
      <c r="C188" s="353"/>
      <c r="D188" s="353"/>
      <c r="E188" s="354"/>
      <c r="F188" s="655" t="s">
        <v>3731</v>
      </c>
      <c r="G188" s="353" t="s">
        <v>3723</v>
      </c>
      <c r="H188" s="70">
        <f t="shared" si="34"/>
        <v>0</v>
      </c>
      <c r="I188" s="72">
        <v>1</v>
      </c>
      <c r="J188" s="355"/>
      <c r="K188" s="356"/>
      <c r="L188" s="73"/>
    </row>
    <row r="189" spans="1:12" hidden="1" x14ac:dyDescent="0.25">
      <c r="A189" s="54"/>
      <c r="B189" s="69">
        <v>184</v>
      </c>
      <c r="C189" s="353"/>
      <c r="D189" s="353"/>
      <c r="E189" s="354"/>
      <c r="F189" s="655" t="s">
        <v>3732</v>
      </c>
      <c r="G189" s="353" t="s">
        <v>3723</v>
      </c>
      <c r="H189" s="70">
        <f t="shared" si="34"/>
        <v>0</v>
      </c>
      <c r="I189" s="72">
        <v>1</v>
      </c>
      <c r="J189" s="355"/>
      <c r="K189" s="356"/>
      <c r="L189" s="73"/>
    </row>
    <row r="190" spans="1:12" hidden="1" x14ac:dyDescent="0.25">
      <c r="A190" s="54"/>
      <c r="B190" s="69">
        <v>185</v>
      </c>
      <c r="C190" s="353"/>
      <c r="D190" s="353"/>
      <c r="E190" s="354"/>
      <c r="F190" s="655" t="s">
        <v>3733</v>
      </c>
      <c r="G190" s="353" t="s">
        <v>3723</v>
      </c>
      <c r="H190" s="70">
        <f t="shared" si="34"/>
        <v>0</v>
      </c>
      <c r="I190" s="72">
        <v>1</v>
      </c>
      <c r="J190" s="355"/>
      <c r="K190" s="356"/>
      <c r="L190" s="73"/>
    </row>
    <row r="191" spans="1:12" hidden="1" x14ac:dyDescent="0.25">
      <c r="A191" s="54"/>
      <c r="B191" s="69">
        <v>186</v>
      </c>
      <c r="C191" s="353"/>
      <c r="D191" s="353"/>
      <c r="E191" s="354"/>
      <c r="F191" s="655" t="s">
        <v>3734</v>
      </c>
      <c r="G191" s="353" t="s">
        <v>3589</v>
      </c>
      <c r="H191" s="70">
        <f t="shared" si="34"/>
        <v>161059</v>
      </c>
      <c r="I191" s="72">
        <v>1</v>
      </c>
      <c r="J191" s="355"/>
      <c r="K191" s="356"/>
      <c r="L191" s="73">
        <v>161059</v>
      </c>
    </row>
    <row r="192" spans="1:12" hidden="1" x14ac:dyDescent="0.25">
      <c r="A192" s="54"/>
      <c r="B192" s="69">
        <v>187</v>
      </c>
      <c r="C192" s="353"/>
      <c r="D192" s="353"/>
      <c r="E192" s="354"/>
      <c r="F192" s="655" t="s">
        <v>4843</v>
      </c>
      <c r="G192" s="353" t="s">
        <v>136</v>
      </c>
      <c r="H192" s="70"/>
      <c r="I192" s="72">
        <v>1</v>
      </c>
      <c r="J192" s="355"/>
      <c r="K192" s="356"/>
      <c r="L192" s="73">
        <v>7000</v>
      </c>
    </row>
    <row r="193" spans="1:12" hidden="1" x14ac:dyDescent="0.25">
      <c r="A193" s="54"/>
      <c r="B193" s="69">
        <v>188</v>
      </c>
      <c r="C193" s="353"/>
      <c r="D193" s="353"/>
      <c r="E193" s="354"/>
      <c r="F193" s="655" t="s">
        <v>3735</v>
      </c>
      <c r="G193" s="353" t="s">
        <v>3583</v>
      </c>
      <c r="H193" s="70">
        <f t="shared" ref="H193:H256" si="35">+L193*I193</f>
        <v>9000</v>
      </c>
      <c r="I193" s="72">
        <v>1</v>
      </c>
      <c r="J193" s="355"/>
      <c r="K193" s="356"/>
      <c r="L193" s="73">
        <v>9000</v>
      </c>
    </row>
    <row r="194" spans="1:12" hidden="1" x14ac:dyDescent="0.25">
      <c r="A194" s="54"/>
      <c r="B194" s="69">
        <v>189</v>
      </c>
      <c r="C194" s="353"/>
      <c r="D194" s="353"/>
      <c r="E194" s="354"/>
      <c r="F194" s="655" t="s">
        <v>4039</v>
      </c>
      <c r="G194" s="353" t="s">
        <v>135</v>
      </c>
      <c r="H194" s="70">
        <f t="shared" si="35"/>
        <v>7140</v>
      </c>
      <c r="I194" s="72">
        <v>1</v>
      </c>
      <c r="J194" s="355"/>
      <c r="K194" s="356"/>
      <c r="L194" s="73">
        <v>7140</v>
      </c>
    </row>
    <row r="195" spans="1:12" hidden="1" x14ac:dyDescent="0.25">
      <c r="A195" s="54"/>
      <c r="B195" s="69">
        <v>190</v>
      </c>
      <c r="C195" s="353"/>
      <c r="D195" s="353"/>
      <c r="E195" s="354"/>
      <c r="F195" s="655" t="s">
        <v>4040</v>
      </c>
      <c r="G195" s="353" t="s">
        <v>135</v>
      </c>
      <c r="H195" s="70">
        <f t="shared" si="35"/>
        <v>7078</v>
      </c>
      <c r="I195" s="72">
        <v>1</v>
      </c>
      <c r="J195" s="355"/>
      <c r="K195" s="356"/>
      <c r="L195" s="73">
        <v>7078</v>
      </c>
    </row>
    <row r="196" spans="1:12" hidden="1" x14ac:dyDescent="0.25">
      <c r="A196" s="54"/>
      <c r="B196" s="69">
        <v>191</v>
      </c>
      <c r="C196" s="353"/>
      <c r="D196" s="353"/>
      <c r="E196" s="354"/>
      <c r="F196" s="655" t="s">
        <v>4041</v>
      </c>
      <c r="G196" s="353" t="s">
        <v>135</v>
      </c>
      <c r="H196" s="70">
        <f t="shared" si="35"/>
        <v>9996</v>
      </c>
      <c r="I196" s="72">
        <v>1</v>
      </c>
      <c r="J196" s="355"/>
      <c r="K196" s="356"/>
      <c r="L196" s="73">
        <v>9996</v>
      </c>
    </row>
    <row r="197" spans="1:12" hidden="1" x14ac:dyDescent="0.25">
      <c r="A197" s="54"/>
      <c r="B197" s="69">
        <v>192</v>
      </c>
      <c r="C197" s="353"/>
      <c r="D197" s="353"/>
      <c r="E197" s="354"/>
      <c r="F197" s="655" t="s">
        <v>4042</v>
      </c>
      <c r="G197" s="353" t="s">
        <v>135</v>
      </c>
      <c r="H197" s="70">
        <f t="shared" si="35"/>
        <v>9044</v>
      </c>
      <c r="I197" s="72">
        <v>1</v>
      </c>
      <c r="J197" s="355"/>
      <c r="K197" s="356"/>
      <c r="L197" s="73">
        <v>9044</v>
      </c>
    </row>
    <row r="198" spans="1:12" hidden="1" x14ac:dyDescent="0.25">
      <c r="A198" s="54"/>
      <c r="B198" s="69">
        <v>193</v>
      </c>
      <c r="C198" s="353"/>
      <c r="D198" s="353"/>
      <c r="E198" s="354"/>
      <c r="F198" s="655" t="s">
        <v>4043</v>
      </c>
      <c r="G198" s="353" t="s">
        <v>135</v>
      </c>
      <c r="H198" s="70">
        <f t="shared" si="35"/>
        <v>11900</v>
      </c>
      <c r="I198" s="72">
        <v>1</v>
      </c>
      <c r="J198" s="355"/>
      <c r="K198" s="356"/>
      <c r="L198" s="73">
        <v>11900</v>
      </c>
    </row>
    <row r="199" spans="1:12" hidden="1" x14ac:dyDescent="0.25">
      <c r="A199" s="54"/>
      <c r="B199" s="69">
        <v>194</v>
      </c>
      <c r="C199" s="353"/>
      <c r="D199" s="353"/>
      <c r="E199" s="354"/>
      <c r="F199" s="655" t="s">
        <v>4044</v>
      </c>
      <c r="G199" s="353" t="s">
        <v>135</v>
      </c>
      <c r="H199" s="70">
        <f t="shared" si="35"/>
        <v>11067</v>
      </c>
      <c r="I199" s="72">
        <v>1</v>
      </c>
      <c r="J199" s="355"/>
      <c r="K199" s="356"/>
      <c r="L199" s="73">
        <v>11067</v>
      </c>
    </row>
    <row r="200" spans="1:12" hidden="1" x14ac:dyDescent="0.25">
      <c r="A200" s="54"/>
      <c r="B200" s="69">
        <v>195</v>
      </c>
      <c r="C200" s="353"/>
      <c r="D200" s="353"/>
      <c r="E200" s="354"/>
      <c r="F200" s="655" t="s">
        <v>4045</v>
      </c>
      <c r="G200" s="353" t="s">
        <v>135</v>
      </c>
      <c r="H200" s="70">
        <f t="shared" si="35"/>
        <v>1900</v>
      </c>
      <c r="I200" s="72">
        <v>1</v>
      </c>
      <c r="J200" s="355"/>
      <c r="K200" s="356"/>
      <c r="L200" s="73">
        <v>1900</v>
      </c>
    </row>
    <row r="201" spans="1:12" hidden="1" x14ac:dyDescent="0.25">
      <c r="A201" s="54"/>
      <c r="B201" s="69">
        <v>196</v>
      </c>
      <c r="C201" s="353"/>
      <c r="D201" s="353"/>
      <c r="E201" s="354"/>
      <c r="F201" s="655" t="s">
        <v>4046</v>
      </c>
      <c r="G201" s="353" t="s">
        <v>135</v>
      </c>
      <c r="H201" s="70">
        <f t="shared" si="35"/>
        <v>17500</v>
      </c>
      <c r="I201" s="72">
        <v>1</v>
      </c>
      <c r="J201" s="355"/>
      <c r="K201" s="356"/>
      <c r="L201" s="73">
        <v>17500</v>
      </c>
    </row>
    <row r="202" spans="1:12" hidden="1" x14ac:dyDescent="0.25">
      <c r="A202" s="54"/>
      <c r="B202" s="69">
        <v>197</v>
      </c>
      <c r="C202" s="353"/>
      <c r="D202" s="353"/>
      <c r="E202" s="354"/>
      <c r="F202" s="655" t="s">
        <v>4047</v>
      </c>
      <c r="G202" s="353" t="s">
        <v>135</v>
      </c>
      <c r="H202" s="70">
        <f t="shared" si="35"/>
        <v>11900</v>
      </c>
      <c r="I202" s="72">
        <v>1</v>
      </c>
      <c r="J202" s="355"/>
      <c r="K202" s="356"/>
      <c r="L202" s="73">
        <v>11900</v>
      </c>
    </row>
    <row r="203" spans="1:12" hidden="1" x14ac:dyDescent="0.25">
      <c r="A203" s="54"/>
      <c r="B203" s="69">
        <v>198</v>
      </c>
      <c r="C203" s="353"/>
      <c r="D203" s="353"/>
      <c r="E203" s="354"/>
      <c r="F203" s="655" t="s">
        <v>4048</v>
      </c>
      <c r="G203" s="353" t="s">
        <v>135</v>
      </c>
      <c r="H203" s="70">
        <f t="shared" si="35"/>
        <v>10861</v>
      </c>
      <c r="I203" s="72">
        <v>1</v>
      </c>
      <c r="J203" s="355"/>
      <c r="K203" s="356"/>
      <c r="L203" s="73">
        <v>10861</v>
      </c>
    </row>
    <row r="204" spans="1:12" hidden="1" x14ac:dyDescent="0.25">
      <c r="A204" s="54"/>
      <c r="B204" s="69">
        <v>199</v>
      </c>
      <c r="C204" s="353"/>
      <c r="D204" s="353"/>
      <c r="E204" s="354"/>
      <c r="F204" s="655" t="s">
        <v>4049</v>
      </c>
      <c r="G204" s="353" t="s">
        <v>135</v>
      </c>
      <c r="H204" s="70">
        <f t="shared" si="35"/>
        <v>10900</v>
      </c>
      <c r="I204" s="72">
        <v>1</v>
      </c>
      <c r="J204" s="355"/>
      <c r="K204" s="356"/>
      <c r="L204" s="73">
        <v>10900</v>
      </c>
    </row>
    <row r="205" spans="1:12" hidden="1" x14ac:dyDescent="0.25">
      <c r="A205" s="54"/>
      <c r="B205" s="69">
        <v>200</v>
      </c>
      <c r="C205" s="353"/>
      <c r="D205" s="353"/>
      <c r="E205" s="354"/>
      <c r="F205" s="655" t="s">
        <v>4050</v>
      </c>
      <c r="G205" s="353" t="s">
        <v>135</v>
      </c>
      <c r="H205" s="70">
        <f t="shared" si="35"/>
        <v>10900</v>
      </c>
      <c r="I205" s="72">
        <v>1</v>
      </c>
      <c r="J205" s="355"/>
      <c r="K205" s="356"/>
      <c r="L205" s="73">
        <v>10900</v>
      </c>
    </row>
    <row r="206" spans="1:12" hidden="1" x14ac:dyDescent="0.25">
      <c r="A206" s="54"/>
      <c r="B206" s="69">
        <v>201</v>
      </c>
      <c r="C206" s="353"/>
      <c r="D206" s="353"/>
      <c r="E206" s="354"/>
      <c r="F206" s="655" t="s">
        <v>4051</v>
      </c>
      <c r="G206" s="353" t="s">
        <v>135</v>
      </c>
      <c r="H206" s="70">
        <f t="shared" si="35"/>
        <v>16279</v>
      </c>
      <c r="I206" s="72">
        <v>1</v>
      </c>
      <c r="J206" s="355"/>
      <c r="K206" s="356"/>
      <c r="L206" s="73">
        <v>16279</v>
      </c>
    </row>
    <row r="207" spans="1:12" hidden="1" x14ac:dyDescent="0.25">
      <c r="A207" s="54"/>
      <c r="B207" s="69">
        <v>202</v>
      </c>
      <c r="C207" s="353"/>
      <c r="D207" s="353"/>
      <c r="E207" s="354"/>
      <c r="F207" s="655" t="s">
        <v>4052</v>
      </c>
      <c r="G207" s="353" t="s">
        <v>135</v>
      </c>
      <c r="H207" s="70">
        <f t="shared" si="35"/>
        <v>17500</v>
      </c>
      <c r="I207" s="72">
        <v>1</v>
      </c>
      <c r="J207" s="355"/>
      <c r="K207" s="356"/>
      <c r="L207" s="73">
        <v>17500</v>
      </c>
    </row>
    <row r="208" spans="1:12" hidden="1" x14ac:dyDescent="0.25">
      <c r="A208" s="54"/>
      <c r="B208" s="69">
        <v>203</v>
      </c>
      <c r="C208" s="353"/>
      <c r="D208" s="353"/>
      <c r="E208" s="354"/>
      <c r="F208" s="655" t="s">
        <v>4053</v>
      </c>
      <c r="G208" s="353" t="s">
        <v>135</v>
      </c>
      <c r="H208" s="70">
        <f t="shared" si="35"/>
        <v>7300</v>
      </c>
      <c r="I208" s="72">
        <v>1</v>
      </c>
      <c r="J208" s="355"/>
      <c r="K208" s="356"/>
      <c r="L208" s="73">
        <v>7300</v>
      </c>
    </row>
    <row r="209" spans="1:12" hidden="1" x14ac:dyDescent="0.25">
      <c r="A209" s="54"/>
      <c r="B209" s="69">
        <v>204</v>
      </c>
      <c r="C209" s="353"/>
      <c r="D209" s="353"/>
      <c r="E209" s="354"/>
      <c r="F209" s="655" t="s">
        <v>4054</v>
      </c>
      <c r="G209" s="353" t="s">
        <v>135</v>
      </c>
      <c r="H209" s="70">
        <f t="shared" si="35"/>
        <v>10900</v>
      </c>
      <c r="I209" s="72">
        <v>1</v>
      </c>
      <c r="J209" s="355"/>
      <c r="K209" s="356"/>
      <c r="L209" s="73">
        <v>10900</v>
      </c>
    </row>
    <row r="210" spans="1:12" hidden="1" x14ac:dyDescent="0.25">
      <c r="A210" s="54"/>
      <c r="B210" s="753" t="s">
        <v>7956</v>
      </c>
      <c r="C210" s="353"/>
      <c r="D210" s="353"/>
      <c r="E210" s="354"/>
      <c r="F210" s="655" t="s">
        <v>7957</v>
      </c>
      <c r="G210" s="353" t="s">
        <v>135</v>
      </c>
      <c r="H210" s="70">
        <f t="shared" si="35"/>
        <v>89250</v>
      </c>
      <c r="I210" s="72">
        <v>1</v>
      </c>
      <c r="J210" s="355">
        <v>75000</v>
      </c>
      <c r="K210" s="356">
        <f>+J210*0.19</f>
        <v>14250</v>
      </c>
      <c r="L210" s="73">
        <f>+J210+K210</f>
        <v>89250</v>
      </c>
    </row>
    <row r="211" spans="1:12" hidden="1" x14ac:dyDescent="0.25">
      <c r="A211" s="54"/>
      <c r="B211" s="69">
        <v>205</v>
      </c>
      <c r="C211" s="353"/>
      <c r="D211" s="353"/>
      <c r="E211" s="354"/>
      <c r="F211" s="655" t="s">
        <v>4055</v>
      </c>
      <c r="G211" s="353" t="s">
        <v>146</v>
      </c>
      <c r="H211" s="70">
        <f t="shared" si="35"/>
        <v>40212</v>
      </c>
      <c r="I211" s="72">
        <v>1</v>
      </c>
      <c r="J211" s="355"/>
      <c r="K211" s="356"/>
      <c r="L211" s="73">
        <v>40212</v>
      </c>
    </row>
    <row r="212" spans="1:12" hidden="1" x14ac:dyDescent="0.25">
      <c r="A212" s="54"/>
      <c r="B212" s="69">
        <v>206</v>
      </c>
      <c r="C212" s="353"/>
      <c r="D212" s="353"/>
      <c r="E212" s="354"/>
      <c r="F212" s="655" t="s">
        <v>4056</v>
      </c>
      <c r="G212" s="353" t="s">
        <v>146</v>
      </c>
      <c r="H212" s="70">
        <f t="shared" si="35"/>
        <v>28725</v>
      </c>
      <c r="I212" s="72">
        <v>1</v>
      </c>
      <c r="J212" s="355"/>
      <c r="K212" s="356"/>
      <c r="L212" s="73">
        <v>28725</v>
      </c>
    </row>
    <row r="213" spans="1:12" hidden="1" x14ac:dyDescent="0.25">
      <c r="A213" s="54"/>
      <c r="B213" s="69">
        <v>207</v>
      </c>
      <c r="C213" s="353"/>
      <c r="D213" s="353"/>
      <c r="E213" s="354"/>
      <c r="F213" s="655" t="s">
        <v>4057</v>
      </c>
      <c r="G213" s="353" t="s">
        <v>146</v>
      </c>
      <c r="H213" s="70">
        <f t="shared" si="35"/>
        <v>27635</v>
      </c>
      <c r="I213" s="72">
        <v>1</v>
      </c>
      <c r="J213" s="355"/>
      <c r="K213" s="356"/>
      <c r="L213" s="73">
        <v>27635</v>
      </c>
    </row>
    <row r="214" spans="1:12" hidden="1" x14ac:dyDescent="0.25">
      <c r="A214" s="54"/>
      <c r="B214" s="69">
        <v>208</v>
      </c>
      <c r="C214" s="353"/>
      <c r="D214" s="353"/>
      <c r="E214" s="354"/>
      <c r="F214" s="655" t="s">
        <v>4058</v>
      </c>
      <c r="G214" s="353" t="s">
        <v>146</v>
      </c>
      <c r="H214" s="70">
        <f t="shared" si="35"/>
        <v>18500</v>
      </c>
      <c r="I214" s="72">
        <v>1</v>
      </c>
      <c r="J214" s="355"/>
      <c r="K214" s="356"/>
      <c r="L214" s="73">
        <v>18500</v>
      </c>
    </row>
    <row r="215" spans="1:12" hidden="1" x14ac:dyDescent="0.25">
      <c r="A215" s="54"/>
      <c r="B215" s="69">
        <v>209</v>
      </c>
      <c r="C215" s="353"/>
      <c r="D215" s="353"/>
      <c r="E215" s="354"/>
      <c r="F215" s="655" t="s">
        <v>4059</v>
      </c>
      <c r="G215" s="353" t="s">
        <v>146</v>
      </c>
      <c r="H215" s="70">
        <f t="shared" si="35"/>
        <v>7000</v>
      </c>
      <c r="I215" s="72">
        <v>1</v>
      </c>
      <c r="J215" s="355"/>
      <c r="K215" s="356"/>
      <c r="L215" s="73">
        <v>7000</v>
      </c>
    </row>
    <row r="216" spans="1:12" hidden="1" x14ac:dyDescent="0.25">
      <c r="A216" s="54"/>
      <c r="B216" s="69">
        <v>210</v>
      </c>
      <c r="C216" s="353"/>
      <c r="D216" s="353"/>
      <c r="E216" s="354"/>
      <c r="F216" s="655" t="s">
        <v>4060</v>
      </c>
      <c r="G216" s="353" t="s">
        <v>146</v>
      </c>
      <c r="H216" s="70">
        <f t="shared" si="35"/>
        <v>6100</v>
      </c>
      <c r="I216" s="72">
        <v>1</v>
      </c>
      <c r="J216" s="355"/>
      <c r="K216" s="356"/>
      <c r="L216" s="73">
        <v>6100</v>
      </c>
    </row>
    <row r="217" spans="1:12" hidden="1" x14ac:dyDescent="0.25">
      <c r="A217" s="54"/>
      <c r="B217" s="69">
        <v>211</v>
      </c>
      <c r="C217" s="353"/>
      <c r="D217" s="353"/>
      <c r="E217" s="354"/>
      <c r="F217" s="655" t="s">
        <v>4061</v>
      </c>
      <c r="G217" s="353" t="s">
        <v>146</v>
      </c>
      <c r="H217" s="70">
        <f t="shared" si="35"/>
        <v>9000</v>
      </c>
      <c r="I217" s="72">
        <v>1</v>
      </c>
      <c r="J217" s="355"/>
      <c r="K217" s="356"/>
      <c r="L217" s="73">
        <v>9000</v>
      </c>
    </row>
    <row r="218" spans="1:12" hidden="1" x14ac:dyDescent="0.25">
      <c r="A218" s="54"/>
      <c r="B218" s="69">
        <v>212</v>
      </c>
      <c r="C218" s="353"/>
      <c r="D218" s="353"/>
      <c r="E218" s="354"/>
      <c r="F218" s="655" t="s">
        <v>4062</v>
      </c>
      <c r="G218" s="353" t="s">
        <v>146</v>
      </c>
      <c r="H218" s="70">
        <f t="shared" si="35"/>
        <v>7800</v>
      </c>
      <c r="I218" s="72">
        <v>1</v>
      </c>
      <c r="J218" s="355"/>
      <c r="K218" s="356"/>
      <c r="L218" s="73">
        <v>7800</v>
      </c>
    </row>
    <row r="219" spans="1:12" hidden="1" x14ac:dyDescent="0.25">
      <c r="A219" s="54"/>
      <c r="B219" s="69">
        <v>213</v>
      </c>
      <c r="C219" s="353"/>
      <c r="D219" s="353"/>
      <c r="E219" s="354"/>
      <c r="F219" s="655" t="s">
        <v>4063</v>
      </c>
      <c r="G219" s="353" t="s">
        <v>146</v>
      </c>
      <c r="H219" s="70">
        <f t="shared" si="35"/>
        <v>6200</v>
      </c>
      <c r="I219" s="72">
        <v>1</v>
      </c>
      <c r="J219" s="355"/>
      <c r="K219" s="356"/>
      <c r="L219" s="73">
        <v>6200</v>
      </c>
    </row>
    <row r="220" spans="1:12" hidden="1" x14ac:dyDescent="0.25">
      <c r="A220" s="54"/>
      <c r="B220" s="69">
        <v>214</v>
      </c>
      <c r="C220" s="353"/>
      <c r="D220" s="353"/>
      <c r="E220" s="354"/>
      <c r="F220" s="655" t="s">
        <v>4064</v>
      </c>
      <c r="G220" s="353" t="s">
        <v>146</v>
      </c>
      <c r="H220" s="70">
        <f t="shared" si="35"/>
        <v>5400</v>
      </c>
      <c r="I220" s="72">
        <v>1</v>
      </c>
      <c r="J220" s="355"/>
      <c r="K220" s="356"/>
      <c r="L220" s="73">
        <v>5400</v>
      </c>
    </row>
    <row r="221" spans="1:12" hidden="1" x14ac:dyDescent="0.25">
      <c r="A221" s="54"/>
      <c r="B221" s="69">
        <v>215</v>
      </c>
      <c r="C221" s="353"/>
      <c r="D221" s="353"/>
      <c r="E221" s="354"/>
      <c r="F221" s="655" t="s">
        <v>4038</v>
      </c>
      <c r="G221" s="353" t="s">
        <v>144</v>
      </c>
      <c r="H221" s="70">
        <f t="shared" si="35"/>
        <v>22600</v>
      </c>
      <c r="I221" s="72">
        <v>1</v>
      </c>
      <c r="J221" s="355"/>
      <c r="K221" s="356"/>
      <c r="L221" s="73">
        <v>22600</v>
      </c>
    </row>
    <row r="222" spans="1:12" hidden="1" x14ac:dyDescent="0.25">
      <c r="A222" s="54"/>
      <c r="B222" s="69">
        <v>216</v>
      </c>
      <c r="C222" s="353"/>
      <c r="D222" s="353"/>
      <c r="E222" s="354"/>
      <c r="F222" s="655" t="s">
        <v>4065</v>
      </c>
      <c r="G222" s="353" t="s">
        <v>4067</v>
      </c>
      <c r="H222" s="70">
        <f t="shared" si="35"/>
        <v>164200</v>
      </c>
      <c r="I222" s="72">
        <v>1</v>
      </c>
      <c r="J222" s="355"/>
      <c r="K222" s="356"/>
      <c r="L222" s="73">
        <v>164200</v>
      </c>
    </row>
    <row r="223" spans="1:12" hidden="1" x14ac:dyDescent="0.25">
      <c r="A223" s="54"/>
      <c r="B223" s="69">
        <v>217</v>
      </c>
      <c r="C223" s="353"/>
      <c r="D223" s="353"/>
      <c r="E223" s="354"/>
      <c r="F223" s="655" t="s">
        <v>4066</v>
      </c>
      <c r="G223" s="353" t="s">
        <v>4067</v>
      </c>
      <c r="H223" s="70">
        <f t="shared" si="35"/>
        <v>427500</v>
      </c>
      <c r="I223" s="72">
        <v>1</v>
      </c>
      <c r="J223" s="355"/>
      <c r="K223" s="356"/>
      <c r="L223" s="73">
        <v>427500</v>
      </c>
    </row>
    <row r="224" spans="1:12" hidden="1" x14ac:dyDescent="0.25">
      <c r="A224" s="54"/>
      <c r="B224" s="69">
        <v>218</v>
      </c>
      <c r="C224" s="353"/>
      <c r="D224" s="353"/>
      <c r="E224" s="354"/>
      <c r="F224" s="655" t="s">
        <v>4068</v>
      </c>
      <c r="G224" s="353" t="s">
        <v>146</v>
      </c>
      <c r="H224" s="70">
        <f t="shared" si="35"/>
        <v>15000</v>
      </c>
      <c r="I224" s="72">
        <v>1</v>
      </c>
      <c r="J224" s="355">
        <v>12605.042016806723</v>
      </c>
      <c r="K224" s="356">
        <f t="shared" ref="K224:K268" si="36">+J224*0.19</f>
        <v>2394.9579831932774</v>
      </c>
      <c r="L224" s="73">
        <f t="shared" ref="L224:L270" si="37">+J224+K224</f>
        <v>15000</v>
      </c>
    </row>
    <row r="225" spans="1:12" hidden="1" x14ac:dyDescent="0.25">
      <c r="A225" s="54"/>
      <c r="B225" s="69">
        <v>219</v>
      </c>
      <c r="C225" s="353"/>
      <c r="D225" s="353"/>
      <c r="E225" s="354"/>
      <c r="F225" s="655" t="s">
        <v>4069</v>
      </c>
      <c r="G225" s="353" t="s">
        <v>4070</v>
      </c>
      <c r="H225" s="70">
        <f t="shared" si="35"/>
        <v>183.26</v>
      </c>
      <c r="I225" s="72">
        <v>1</v>
      </c>
      <c r="J225" s="355">
        <v>154</v>
      </c>
      <c r="K225" s="356">
        <f t="shared" si="36"/>
        <v>29.26</v>
      </c>
      <c r="L225" s="73">
        <f t="shared" si="37"/>
        <v>183.26</v>
      </c>
    </row>
    <row r="226" spans="1:12" hidden="1" x14ac:dyDescent="0.25">
      <c r="A226" s="54"/>
      <c r="B226" s="69">
        <v>220</v>
      </c>
      <c r="C226" s="353"/>
      <c r="D226" s="353"/>
      <c r="E226" s="354"/>
      <c r="F226" s="655" t="s">
        <v>4071</v>
      </c>
      <c r="G226" s="353" t="s">
        <v>146</v>
      </c>
      <c r="H226" s="70">
        <f t="shared" si="35"/>
        <v>654.5</v>
      </c>
      <c r="I226" s="72">
        <v>1</v>
      </c>
      <c r="J226" s="355">
        <v>550</v>
      </c>
      <c r="K226" s="356">
        <f t="shared" si="36"/>
        <v>104.5</v>
      </c>
      <c r="L226" s="73">
        <f t="shared" si="37"/>
        <v>654.5</v>
      </c>
    </row>
    <row r="227" spans="1:12" hidden="1" x14ac:dyDescent="0.25">
      <c r="A227" s="54"/>
      <c r="B227" s="69">
        <v>221</v>
      </c>
      <c r="C227" s="353"/>
      <c r="D227" s="353"/>
      <c r="E227" s="354"/>
      <c r="F227" s="655" t="s">
        <v>4072</v>
      </c>
      <c r="G227" s="353" t="s">
        <v>4073</v>
      </c>
      <c r="H227" s="70">
        <f t="shared" si="35"/>
        <v>45803.1</v>
      </c>
      <c r="I227" s="72">
        <v>1</v>
      </c>
      <c r="J227" s="355">
        <v>38490</v>
      </c>
      <c r="K227" s="356">
        <f t="shared" si="36"/>
        <v>7313.1</v>
      </c>
      <c r="L227" s="73">
        <f t="shared" si="37"/>
        <v>45803.1</v>
      </c>
    </row>
    <row r="228" spans="1:12" hidden="1" x14ac:dyDescent="0.25">
      <c r="A228" s="54"/>
      <c r="B228" s="69">
        <v>222</v>
      </c>
      <c r="C228" s="353"/>
      <c r="D228" s="353"/>
      <c r="E228" s="354"/>
      <c r="F228" s="655" t="s">
        <v>4076</v>
      </c>
      <c r="G228" s="353" t="s">
        <v>4098</v>
      </c>
      <c r="H228" s="70">
        <f t="shared" si="35"/>
        <v>75922</v>
      </c>
      <c r="I228" s="72">
        <v>1</v>
      </c>
      <c r="J228" s="355">
        <v>63800</v>
      </c>
      <c r="K228" s="356">
        <f t="shared" si="36"/>
        <v>12122</v>
      </c>
      <c r="L228" s="73">
        <f t="shared" si="37"/>
        <v>75922</v>
      </c>
    </row>
    <row r="229" spans="1:12" hidden="1" x14ac:dyDescent="0.25">
      <c r="A229" s="54"/>
      <c r="B229" s="69">
        <v>223</v>
      </c>
      <c r="C229" s="353"/>
      <c r="D229" s="353"/>
      <c r="E229" s="354"/>
      <c r="F229" s="655" t="s">
        <v>4077</v>
      </c>
      <c r="G229" s="353" t="s">
        <v>141</v>
      </c>
      <c r="H229" s="70">
        <f t="shared" si="35"/>
        <v>45220</v>
      </c>
      <c r="I229" s="72">
        <v>1</v>
      </c>
      <c r="J229" s="355">
        <v>38000</v>
      </c>
      <c r="K229" s="356">
        <f t="shared" si="36"/>
        <v>7220</v>
      </c>
      <c r="L229" s="73">
        <f t="shared" si="37"/>
        <v>45220</v>
      </c>
    </row>
    <row r="230" spans="1:12" hidden="1" x14ac:dyDescent="0.25">
      <c r="A230" s="54"/>
      <c r="B230" s="69">
        <v>224</v>
      </c>
      <c r="C230" s="353"/>
      <c r="D230" s="353"/>
      <c r="E230" s="354"/>
      <c r="F230" s="655" t="s">
        <v>4078</v>
      </c>
      <c r="G230" s="353" t="s">
        <v>141</v>
      </c>
      <c r="H230" s="70">
        <f t="shared" si="35"/>
        <v>49980</v>
      </c>
      <c r="I230" s="72">
        <v>1</v>
      </c>
      <c r="J230" s="355">
        <v>42000</v>
      </c>
      <c r="K230" s="356">
        <f t="shared" si="36"/>
        <v>7980</v>
      </c>
      <c r="L230" s="73">
        <f t="shared" si="37"/>
        <v>49980</v>
      </c>
    </row>
    <row r="231" spans="1:12" hidden="1" x14ac:dyDescent="0.25">
      <c r="A231" s="54"/>
      <c r="B231" s="69">
        <v>225</v>
      </c>
      <c r="C231" s="353"/>
      <c r="D231" s="353"/>
      <c r="E231" s="354"/>
      <c r="F231" s="655" t="s">
        <v>4079</v>
      </c>
      <c r="G231" s="353" t="s">
        <v>4070</v>
      </c>
      <c r="H231" s="70">
        <f t="shared" si="35"/>
        <v>309400</v>
      </c>
      <c r="I231" s="72">
        <v>1</v>
      </c>
      <c r="J231" s="355">
        <v>260000</v>
      </c>
      <c r="K231" s="356">
        <f t="shared" si="36"/>
        <v>49400</v>
      </c>
      <c r="L231" s="73">
        <f t="shared" si="37"/>
        <v>309400</v>
      </c>
    </row>
    <row r="232" spans="1:12" hidden="1" x14ac:dyDescent="0.25">
      <c r="A232" s="54"/>
      <c r="B232" s="69">
        <v>226</v>
      </c>
      <c r="C232" s="353"/>
      <c r="D232" s="353"/>
      <c r="E232" s="354"/>
      <c r="F232" s="655" t="s">
        <v>4080</v>
      </c>
      <c r="G232" s="353" t="s">
        <v>4070</v>
      </c>
      <c r="H232" s="70">
        <f t="shared" si="35"/>
        <v>423640</v>
      </c>
      <c r="I232" s="72">
        <v>1</v>
      </c>
      <c r="J232" s="355">
        <v>356000</v>
      </c>
      <c r="K232" s="356">
        <f t="shared" si="36"/>
        <v>67640</v>
      </c>
      <c r="L232" s="73">
        <f t="shared" si="37"/>
        <v>423640</v>
      </c>
    </row>
    <row r="233" spans="1:12" hidden="1" x14ac:dyDescent="0.25">
      <c r="A233" s="54"/>
      <c r="B233" s="69">
        <v>227</v>
      </c>
      <c r="C233" s="353"/>
      <c r="D233" s="353"/>
      <c r="E233" s="354"/>
      <c r="F233" s="655" t="s">
        <v>4081</v>
      </c>
      <c r="G233" s="353" t="s">
        <v>4070</v>
      </c>
      <c r="H233" s="70">
        <f t="shared" si="35"/>
        <v>593334</v>
      </c>
      <c r="I233" s="72">
        <v>1</v>
      </c>
      <c r="J233" s="355">
        <v>498600</v>
      </c>
      <c r="K233" s="356">
        <f t="shared" si="36"/>
        <v>94734</v>
      </c>
      <c r="L233" s="73">
        <f t="shared" si="37"/>
        <v>593334</v>
      </c>
    </row>
    <row r="234" spans="1:12" hidden="1" x14ac:dyDescent="0.25">
      <c r="A234" s="54"/>
      <c r="B234" s="69">
        <v>228</v>
      </c>
      <c r="C234" s="353"/>
      <c r="D234" s="353"/>
      <c r="E234" s="354"/>
      <c r="F234" s="655" t="s">
        <v>4082</v>
      </c>
      <c r="G234" s="353" t="s">
        <v>4098</v>
      </c>
      <c r="H234" s="70">
        <f t="shared" si="35"/>
        <v>359023</v>
      </c>
      <c r="I234" s="72">
        <v>1</v>
      </c>
      <c r="J234" s="355">
        <v>301700</v>
      </c>
      <c r="K234" s="356">
        <f t="shared" si="36"/>
        <v>57323</v>
      </c>
      <c r="L234" s="73">
        <f t="shared" si="37"/>
        <v>359023</v>
      </c>
    </row>
    <row r="235" spans="1:12" hidden="1" x14ac:dyDescent="0.25">
      <c r="A235" s="54"/>
      <c r="B235" s="69">
        <v>229</v>
      </c>
      <c r="C235" s="353"/>
      <c r="D235" s="353"/>
      <c r="E235" s="354"/>
      <c r="F235" s="655" t="s">
        <v>4083</v>
      </c>
      <c r="G235" s="353" t="s">
        <v>4098</v>
      </c>
      <c r="H235" s="70">
        <f t="shared" si="35"/>
        <v>51955.4</v>
      </c>
      <c r="I235" s="72">
        <v>1</v>
      </c>
      <c r="J235" s="355">
        <v>43660</v>
      </c>
      <c r="K235" s="356">
        <f t="shared" si="36"/>
        <v>8295.4</v>
      </c>
      <c r="L235" s="73">
        <f t="shared" si="37"/>
        <v>51955.4</v>
      </c>
    </row>
    <row r="236" spans="1:12" hidden="1" x14ac:dyDescent="0.25">
      <c r="A236" s="54"/>
      <c r="B236" s="69">
        <v>230</v>
      </c>
      <c r="C236" s="353"/>
      <c r="D236" s="353"/>
      <c r="E236" s="354"/>
      <c r="F236" s="655" t="s">
        <v>4084</v>
      </c>
      <c r="G236" s="353" t="s">
        <v>4098</v>
      </c>
      <c r="H236" s="70">
        <f t="shared" si="35"/>
        <v>66899.42</v>
      </c>
      <c r="I236" s="72">
        <v>1</v>
      </c>
      <c r="J236" s="355">
        <v>56218</v>
      </c>
      <c r="K236" s="356">
        <f t="shared" si="36"/>
        <v>10681.42</v>
      </c>
      <c r="L236" s="73">
        <f t="shared" si="37"/>
        <v>66899.42</v>
      </c>
    </row>
    <row r="237" spans="1:12" hidden="1" x14ac:dyDescent="0.25">
      <c r="A237" s="54"/>
      <c r="B237" s="69">
        <v>231</v>
      </c>
      <c r="C237" s="353"/>
      <c r="D237" s="353"/>
      <c r="E237" s="354"/>
      <c r="F237" s="655" t="s">
        <v>4085</v>
      </c>
      <c r="G237" s="353" t="s">
        <v>146</v>
      </c>
      <c r="H237" s="70">
        <f t="shared" si="35"/>
        <v>1436207.43</v>
      </c>
      <c r="I237" s="72">
        <v>1</v>
      </c>
      <c r="J237" s="355">
        <v>1206897</v>
      </c>
      <c r="K237" s="356">
        <f t="shared" si="36"/>
        <v>229310.43</v>
      </c>
      <c r="L237" s="73">
        <f t="shared" si="37"/>
        <v>1436207.43</v>
      </c>
    </row>
    <row r="238" spans="1:12" hidden="1" x14ac:dyDescent="0.25">
      <c r="A238" s="54"/>
      <c r="B238" s="69">
        <v>232</v>
      </c>
      <c r="C238" s="353"/>
      <c r="D238" s="353"/>
      <c r="E238" s="354"/>
      <c r="F238" s="655" t="s">
        <v>4086</v>
      </c>
      <c r="G238" s="353" t="s">
        <v>146</v>
      </c>
      <c r="H238" s="70">
        <f t="shared" si="35"/>
        <v>359051.56</v>
      </c>
      <c r="I238" s="72">
        <v>1</v>
      </c>
      <c r="J238" s="355">
        <v>301724</v>
      </c>
      <c r="K238" s="356">
        <f t="shared" si="36"/>
        <v>57327.56</v>
      </c>
      <c r="L238" s="73">
        <f t="shared" si="37"/>
        <v>359051.56</v>
      </c>
    </row>
    <row r="239" spans="1:12" hidden="1" x14ac:dyDescent="0.25">
      <c r="A239" s="54"/>
      <c r="B239" s="69">
        <v>233</v>
      </c>
      <c r="C239" s="353"/>
      <c r="D239" s="353"/>
      <c r="E239" s="354"/>
      <c r="F239" s="655" t="s">
        <v>4087</v>
      </c>
      <c r="G239" s="353" t="s">
        <v>146</v>
      </c>
      <c r="H239" s="70">
        <f t="shared" si="35"/>
        <v>359051.56</v>
      </c>
      <c r="I239" s="72">
        <v>1</v>
      </c>
      <c r="J239" s="355">
        <v>301724</v>
      </c>
      <c r="K239" s="356">
        <f t="shared" si="36"/>
        <v>57327.56</v>
      </c>
      <c r="L239" s="73">
        <f t="shared" si="37"/>
        <v>359051.56</v>
      </c>
    </row>
    <row r="240" spans="1:12" hidden="1" x14ac:dyDescent="0.25">
      <c r="A240" s="54"/>
      <c r="B240" s="69">
        <v>234</v>
      </c>
      <c r="C240" s="353"/>
      <c r="D240" s="353"/>
      <c r="E240" s="354"/>
      <c r="F240" s="655" t="s">
        <v>4088</v>
      </c>
      <c r="G240" s="353" t="s">
        <v>3595</v>
      </c>
      <c r="H240" s="70">
        <f t="shared" si="35"/>
        <v>12535.46</v>
      </c>
      <c r="I240" s="72">
        <v>1</v>
      </c>
      <c r="J240" s="355">
        <v>10534</v>
      </c>
      <c r="K240" s="356">
        <f t="shared" si="36"/>
        <v>2001.46</v>
      </c>
      <c r="L240" s="73">
        <f t="shared" si="37"/>
        <v>12535.46</v>
      </c>
    </row>
    <row r="241" spans="1:12" hidden="1" x14ac:dyDescent="0.25">
      <c r="A241" s="54"/>
      <c r="B241" s="69">
        <v>235</v>
      </c>
      <c r="C241" s="353"/>
      <c r="D241" s="353"/>
      <c r="E241" s="354"/>
      <c r="F241" s="655" t="s">
        <v>4089</v>
      </c>
      <c r="G241" s="353" t="s">
        <v>3595</v>
      </c>
      <c r="H241" s="70">
        <f t="shared" si="35"/>
        <v>25646.880000000001</v>
      </c>
      <c r="I241" s="72">
        <v>1</v>
      </c>
      <c r="J241" s="355">
        <v>21552</v>
      </c>
      <c r="K241" s="356">
        <f t="shared" si="36"/>
        <v>4094.88</v>
      </c>
      <c r="L241" s="73">
        <f t="shared" si="37"/>
        <v>25646.880000000001</v>
      </c>
    </row>
    <row r="242" spans="1:12" hidden="1" x14ac:dyDescent="0.25">
      <c r="A242" s="54"/>
      <c r="B242" s="69">
        <v>236</v>
      </c>
      <c r="C242" s="353"/>
      <c r="D242" s="353"/>
      <c r="E242" s="354"/>
      <c r="F242" s="655" t="s">
        <v>4090</v>
      </c>
      <c r="G242" s="353" t="s">
        <v>4099</v>
      </c>
      <c r="H242" s="70">
        <f t="shared" si="35"/>
        <v>105900.48</v>
      </c>
      <c r="I242" s="72">
        <v>1</v>
      </c>
      <c r="J242" s="355">
        <v>88992</v>
      </c>
      <c r="K242" s="356">
        <f t="shared" si="36"/>
        <v>16908.48</v>
      </c>
      <c r="L242" s="73">
        <f t="shared" si="37"/>
        <v>105900.48</v>
      </c>
    </row>
    <row r="243" spans="1:12" hidden="1" x14ac:dyDescent="0.25">
      <c r="A243" s="54"/>
      <c r="B243" s="69">
        <v>237</v>
      </c>
      <c r="C243" s="353"/>
      <c r="D243" s="353"/>
      <c r="E243" s="354"/>
      <c r="F243" s="655" t="s">
        <v>4091</v>
      </c>
      <c r="G243" s="353" t="s">
        <v>4100</v>
      </c>
      <c r="H243" s="70">
        <f t="shared" si="35"/>
        <v>104899.69</v>
      </c>
      <c r="I243" s="72">
        <v>1</v>
      </c>
      <c r="J243" s="355">
        <v>88151</v>
      </c>
      <c r="K243" s="356">
        <f t="shared" si="36"/>
        <v>16748.689999999999</v>
      </c>
      <c r="L243" s="73">
        <f t="shared" si="37"/>
        <v>104899.69</v>
      </c>
    </row>
    <row r="244" spans="1:12" hidden="1" x14ac:dyDescent="0.25">
      <c r="A244" s="54"/>
      <c r="B244" s="69">
        <v>238</v>
      </c>
      <c r="C244" s="353"/>
      <c r="D244" s="353"/>
      <c r="E244" s="354"/>
      <c r="F244" s="655" t="s">
        <v>4092</v>
      </c>
      <c r="G244" s="353" t="s">
        <v>4101</v>
      </c>
      <c r="H244" s="70">
        <f t="shared" si="35"/>
        <v>389899.93</v>
      </c>
      <c r="I244" s="72">
        <v>1</v>
      </c>
      <c r="J244" s="355">
        <v>327647</v>
      </c>
      <c r="K244" s="356">
        <f t="shared" si="36"/>
        <v>62252.93</v>
      </c>
      <c r="L244" s="73">
        <f t="shared" si="37"/>
        <v>389899.93</v>
      </c>
    </row>
    <row r="245" spans="1:12" hidden="1" x14ac:dyDescent="0.25">
      <c r="A245" s="54"/>
      <c r="B245" s="69">
        <v>239</v>
      </c>
      <c r="C245" s="353"/>
      <c r="D245" s="353"/>
      <c r="E245" s="354"/>
      <c r="F245" s="655" t="s">
        <v>4093</v>
      </c>
      <c r="G245" s="353" t="s">
        <v>142</v>
      </c>
      <c r="H245" s="70">
        <f t="shared" si="35"/>
        <v>22491</v>
      </c>
      <c r="I245" s="72">
        <v>1</v>
      </c>
      <c r="J245" s="355">
        <v>18900</v>
      </c>
      <c r="K245" s="356">
        <f t="shared" si="36"/>
        <v>3591</v>
      </c>
      <c r="L245" s="73">
        <f t="shared" si="37"/>
        <v>22491</v>
      </c>
    </row>
    <row r="246" spans="1:12" hidden="1" x14ac:dyDescent="0.25">
      <c r="A246" s="54"/>
      <c r="B246" s="69">
        <v>240</v>
      </c>
      <c r="C246" s="353"/>
      <c r="D246" s="353"/>
      <c r="E246" s="354"/>
      <c r="F246" s="655" t="s">
        <v>4094</v>
      </c>
      <c r="G246" s="353" t="s">
        <v>4098</v>
      </c>
      <c r="H246" s="70">
        <f t="shared" si="35"/>
        <v>101150</v>
      </c>
      <c r="I246" s="72">
        <v>1</v>
      </c>
      <c r="J246" s="355">
        <v>85000</v>
      </c>
      <c r="K246" s="356">
        <f t="shared" si="36"/>
        <v>16150</v>
      </c>
      <c r="L246" s="73">
        <f t="shared" si="37"/>
        <v>101150</v>
      </c>
    </row>
    <row r="247" spans="1:12" hidden="1" x14ac:dyDescent="0.25">
      <c r="A247" s="54"/>
      <c r="B247" s="69">
        <v>241</v>
      </c>
      <c r="C247" s="353"/>
      <c r="D247" s="353"/>
      <c r="E247" s="354"/>
      <c r="F247" s="655" t="s">
        <v>4095</v>
      </c>
      <c r="G247" s="353" t="s">
        <v>4098</v>
      </c>
      <c r="H247" s="70">
        <f t="shared" si="35"/>
        <v>66578.12</v>
      </c>
      <c r="I247" s="72">
        <v>1</v>
      </c>
      <c r="J247" s="355">
        <v>55948</v>
      </c>
      <c r="K247" s="356">
        <f t="shared" si="36"/>
        <v>10630.12</v>
      </c>
      <c r="L247" s="73">
        <f t="shared" si="37"/>
        <v>66578.12</v>
      </c>
    </row>
    <row r="248" spans="1:12" hidden="1" x14ac:dyDescent="0.25">
      <c r="A248" s="54"/>
      <c r="B248" s="69">
        <v>242</v>
      </c>
      <c r="C248" s="353"/>
      <c r="D248" s="353"/>
      <c r="E248" s="354"/>
      <c r="F248" s="655" t="s">
        <v>4096</v>
      </c>
      <c r="G248" s="353" t="s">
        <v>135</v>
      </c>
      <c r="H248" s="70">
        <f t="shared" si="35"/>
        <v>3562.86</v>
      </c>
      <c r="I248" s="72">
        <v>1</v>
      </c>
      <c r="J248" s="355">
        <v>2994</v>
      </c>
      <c r="K248" s="356">
        <f t="shared" si="36"/>
        <v>568.86</v>
      </c>
      <c r="L248" s="73">
        <f t="shared" si="37"/>
        <v>3562.86</v>
      </c>
    </row>
    <row r="249" spans="1:12" hidden="1" x14ac:dyDescent="0.25">
      <c r="A249" s="54"/>
      <c r="B249" s="69">
        <v>243</v>
      </c>
      <c r="C249" s="353"/>
      <c r="D249" s="353"/>
      <c r="E249" s="354"/>
      <c r="F249" s="655" t="s">
        <v>4097</v>
      </c>
      <c r="G249" s="353" t="s">
        <v>146</v>
      </c>
      <c r="H249" s="70">
        <f t="shared" si="35"/>
        <v>26180</v>
      </c>
      <c r="I249" s="72">
        <v>1</v>
      </c>
      <c r="J249" s="355">
        <v>22000</v>
      </c>
      <c r="K249" s="356">
        <f t="shared" si="36"/>
        <v>4180</v>
      </c>
      <c r="L249" s="73">
        <f t="shared" si="37"/>
        <v>26180</v>
      </c>
    </row>
    <row r="250" spans="1:12" hidden="1" x14ac:dyDescent="0.25">
      <c r="A250" s="54"/>
      <c r="B250" s="69">
        <v>244</v>
      </c>
      <c r="C250" s="353"/>
      <c r="D250" s="353"/>
      <c r="E250" s="354"/>
      <c r="F250" s="655" t="s">
        <v>4102</v>
      </c>
      <c r="G250" s="353" t="s">
        <v>142</v>
      </c>
      <c r="H250" s="70">
        <f t="shared" si="35"/>
        <v>48899.48</v>
      </c>
      <c r="I250" s="72">
        <v>1</v>
      </c>
      <c r="J250" s="355">
        <v>41092</v>
      </c>
      <c r="K250" s="356">
        <f t="shared" si="36"/>
        <v>7807.4800000000005</v>
      </c>
      <c r="L250" s="73">
        <f t="shared" si="37"/>
        <v>48899.48</v>
      </c>
    </row>
    <row r="251" spans="1:12" hidden="1" x14ac:dyDescent="0.25">
      <c r="A251" s="54"/>
      <c r="B251" s="69">
        <v>245</v>
      </c>
      <c r="C251" s="353"/>
      <c r="D251" s="353"/>
      <c r="E251" s="354"/>
      <c r="F251" s="655" t="s">
        <v>4103</v>
      </c>
      <c r="G251" s="353" t="s">
        <v>142</v>
      </c>
      <c r="H251" s="70">
        <f t="shared" si="35"/>
        <v>23205</v>
      </c>
      <c r="I251" s="72">
        <v>1</v>
      </c>
      <c r="J251" s="355">
        <v>19500</v>
      </c>
      <c r="K251" s="356">
        <f t="shared" si="36"/>
        <v>3705</v>
      </c>
      <c r="L251" s="73">
        <f t="shared" si="37"/>
        <v>23205</v>
      </c>
    </row>
    <row r="252" spans="1:12" hidden="1" x14ac:dyDescent="0.25">
      <c r="A252" s="54"/>
      <c r="B252" s="69">
        <v>246</v>
      </c>
      <c r="C252" s="353"/>
      <c r="D252" s="353"/>
      <c r="E252" s="354"/>
      <c r="F252" s="655" t="s">
        <v>4104</v>
      </c>
      <c r="G252" s="353" t="s">
        <v>146</v>
      </c>
      <c r="H252" s="70">
        <f t="shared" si="35"/>
        <v>12310.55</v>
      </c>
      <c r="I252" s="72">
        <v>1</v>
      </c>
      <c r="J252" s="355">
        <v>10345</v>
      </c>
      <c r="K252" s="356">
        <f t="shared" si="36"/>
        <v>1965.55</v>
      </c>
      <c r="L252" s="73">
        <f t="shared" si="37"/>
        <v>12310.55</v>
      </c>
    </row>
    <row r="253" spans="1:12" hidden="1" x14ac:dyDescent="0.25">
      <c r="A253" s="54"/>
      <c r="B253" s="69">
        <v>247</v>
      </c>
      <c r="C253" s="353"/>
      <c r="D253" s="353"/>
      <c r="E253" s="354"/>
      <c r="F253" s="655" t="s">
        <v>8025</v>
      </c>
      <c r="G253" s="353" t="s">
        <v>138</v>
      </c>
      <c r="H253" s="70">
        <f t="shared" si="35"/>
        <v>25000</v>
      </c>
      <c r="I253" s="72">
        <v>1</v>
      </c>
      <c r="J253" s="355">
        <v>21008.403361344539</v>
      </c>
      <c r="K253" s="356">
        <f t="shared" si="36"/>
        <v>3991.5966386554624</v>
      </c>
      <c r="L253" s="73">
        <f t="shared" si="37"/>
        <v>25000</v>
      </c>
    </row>
    <row r="254" spans="1:12" hidden="1" x14ac:dyDescent="0.25">
      <c r="A254" s="54"/>
      <c r="B254" s="69">
        <v>248</v>
      </c>
      <c r="C254" s="353"/>
      <c r="D254" s="353"/>
      <c r="E254" s="354"/>
      <c r="F254" s="655" t="s">
        <v>4105</v>
      </c>
      <c r="G254" s="353" t="s">
        <v>146</v>
      </c>
      <c r="H254" s="70">
        <f t="shared" si="35"/>
        <v>28900.34</v>
      </c>
      <c r="I254" s="72">
        <v>1</v>
      </c>
      <c r="J254" s="355">
        <v>24286</v>
      </c>
      <c r="K254" s="356">
        <f t="shared" si="36"/>
        <v>4614.34</v>
      </c>
      <c r="L254" s="73">
        <f t="shared" si="37"/>
        <v>28900.34</v>
      </c>
    </row>
    <row r="255" spans="1:12" hidden="1" x14ac:dyDescent="0.25">
      <c r="A255" s="54"/>
      <c r="B255" s="69">
        <v>249</v>
      </c>
      <c r="C255" s="353"/>
      <c r="D255" s="353"/>
      <c r="E255" s="354"/>
      <c r="F255" s="655" t="s">
        <v>8026</v>
      </c>
      <c r="G255" s="353" t="s">
        <v>138</v>
      </c>
      <c r="H255" s="70">
        <f t="shared" si="35"/>
        <v>29750</v>
      </c>
      <c r="I255" s="72">
        <v>1</v>
      </c>
      <c r="J255" s="355">
        <v>25000</v>
      </c>
      <c r="K255" s="356">
        <f t="shared" si="36"/>
        <v>4750</v>
      </c>
      <c r="L255" s="73">
        <f t="shared" si="37"/>
        <v>29750</v>
      </c>
    </row>
    <row r="256" spans="1:12" hidden="1" x14ac:dyDescent="0.25">
      <c r="A256" s="54"/>
      <c r="B256" s="69">
        <v>250</v>
      </c>
      <c r="C256" s="353"/>
      <c r="D256" s="353"/>
      <c r="E256" s="354"/>
      <c r="F256" s="655" t="s">
        <v>4106</v>
      </c>
      <c r="G256" s="353" t="s">
        <v>146</v>
      </c>
      <c r="H256" s="70">
        <f t="shared" si="35"/>
        <v>17850</v>
      </c>
      <c r="I256" s="72">
        <v>1</v>
      </c>
      <c r="J256" s="355">
        <v>15000</v>
      </c>
      <c r="K256" s="356">
        <f t="shared" si="36"/>
        <v>2850</v>
      </c>
      <c r="L256" s="73">
        <f t="shared" si="37"/>
        <v>17850</v>
      </c>
    </row>
    <row r="257" spans="1:12" hidden="1" x14ac:dyDescent="0.25">
      <c r="A257" s="54"/>
      <c r="B257" s="69">
        <v>251</v>
      </c>
      <c r="C257" s="353"/>
      <c r="D257" s="353"/>
      <c r="E257" s="354"/>
      <c r="F257" s="655" t="s">
        <v>4107</v>
      </c>
      <c r="G257" s="353" t="s">
        <v>146</v>
      </c>
      <c r="H257" s="70">
        <f t="shared" ref="H257:H320" si="38">+L257*I257</f>
        <v>107100</v>
      </c>
      <c r="I257" s="72">
        <v>1</v>
      </c>
      <c r="J257" s="355">
        <v>90000</v>
      </c>
      <c r="K257" s="356">
        <f t="shared" si="36"/>
        <v>17100</v>
      </c>
      <c r="L257" s="73">
        <f t="shared" si="37"/>
        <v>107100</v>
      </c>
    </row>
    <row r="258" spans="1:12" hidden="1" x14ac:dyDescent="0.25">
      <c r="A258" s="54"/>
      <c r="B258" s="69">
        <v>252</v>
      </c>
      <c r="C258" s="353"/>
      <c r="D258" s="353"/>
      <c r="E258" s="354"/>
      <c r="F258" s="655" t="s">
        <v>4108</v>
      </c>
      <c r="G258" s="353" t="s">
        <v>3595</v>
      </c>
      <c r="H258" s="70">
        <f t="shared" si="38"/>
        <v>2257.4299999999998</v>
      </c>
      <c r="I258" s="72">
        <v>1</v>
      </c>
      <c r="J258" s="355">
        <v>1897</v>
      </c>
      <c r="K258" s="356">
        <f t="shared" si="36"/>
        <v>360.43</v>
      </c>
      <c r="L258" s="73">
        <f t="shared" si="37"/>
        <v>2257.4299999999998</v>
      </c>
    </row>
    <row r="259" spans="1:12" hidden="1" x14ac:dyDescent="0.25">
      <c r="A259" s="54"/>
      <c r="B259" s="69">
        <v>253</v>
      </c>
      <c r="C259" s="353"/>
      <c r="D259" s="353"/>
      <c r="E259" s="354"/>
      <c r="F259" s="655" t="s">
        <v>4109</v>
      </c>
      <c r="G259" s="353" t="s">
        <v>3595</v>
      </c>
      <c r="H259" s="70">
        <f t="shared" si="38"/>
        <v>153.51</v>
      </c>
      <c r="I259" s="72">
        <v>1</v>
      </c>
      <c r="J259" s="355">
        <v>129</v>
      </c>
      <c r="K259" s="356">
        <f t="shared" si="36"/>
        <v>24.51</v>
      </c>
      <c r="L259" s="73">
        <f t="shared" si="37"/>
        <v>153.51</v>
      </c>
    </row>
    <row r="260" spans="1:12" hidden="1" x14ac:dyDescent="0.25">
      <c r="A260" s="54"/>
      <c r="B260" s="69">
        <v>254</v>
      </c>
      <c r="C260" s="353"/>
      <c r="D260" s="353"/>
      <c r="E260" s="354"/>
      <c r="F260" s="655" t="s">
        <v>4110</v>
      </c>
      <c r="G260" s="353" t="s">
        <v>146</v>
      </c>
      <c r="H260" s="70">
        <f t="shared" si="38"/>
        <v>49138.67</v>
      </c>
      <c r="I260" s="72">
        <v>1</v>
      </c>
      <c r="J260" s="355">
        <v>41293</v>
      </c>
      <c r="K260" s="356">
        <f t="shared" si="36"/>
        <v>7845.67</v>
      </c>
      <c r="L260" s="73">
        <f t="shared" si="37"/>
        <v>49138.67</v>
      </c>
    </row>
    <row r="261" spans="1:12" hidden="1" x14ac:dyDescent="0.25">
      <c r="A261" s="54"/>
      <c r="B261" s="69">
        <v>255</v>
      </c>
      <c r="C261" s="353"/>
      <c r="D261" s="353"/>
      <c r="E261" s="354"/>
      <c r="F261" s="655" t="s">
        <v>4111</v>
      </c>
      <c r="G261" s="353" t="s">
        <v>168</v>
      </c>
      <c r="H261" s="70">
        <f t="shared" si="38"/>
        <v>14157.43</v>
      </c>
      <c r="I261" s="72">
        <v>1</v>
      </c>
      <c r="J261" s="355">
        <v>11897</v>
      </c>
      <c r="K261" s="356">
        <f t="shared" si="36"/>
        <v>2260.4299999999998</v>
      </c>
      <c r="L261" s="73">
        <f t="shared" si="37"/>
        <v>14157.43</v>
      </c>
    </row>
    <row r="262" spans="1:12" hidden="1" x14ac:dyDescent="0.25">
      <c r="A262" s="54"/>
      <c r="B262" s="69">
        <v>256</v>
      </c>
      <c r="C262" s="353"/>
      <c r="D262" s="353"/>
      <c r="E262" s="354"/>
      <c r="F262" s="655" t="s">
        <v>4112</v>
      </c>
      <c r="G262" s="353" t="s">
        <v>146</v>
      </c>
      <c r="H262" s="70">
        <f t="shared" si="38"/>
        <v>25109</v>
      </c>
      <c r="I262" s="72">
        <v>1</v>
      </c>
      <c r="J262" s="355">
        <v>21100</v>
      </c>
      <c r="K262" s="356">
        <f t="shared" si="36"/>
        <v>4009</v>
      </c>
      <c r="L262" s="73">
        <f t="shared" si="37"/>
        <v>25109</v>
      </c>
    </row>
    <row r="263" spans="1:12" hidden="1" x14ac:dyDescent="0.25">
      <c r="A263" s="54"/>
      <c r="B263" s="69">
        <v>257</v>
      </c>
      <c r="C263" s="353"/>
      <c r="D263" s="353"/>
      <c r="E263" s="354"/>
      <c r="F263" s="655" t="s">
        <v>4113</v>
      </c>
      <c r="G263" s="353" t="s">
        <v>146</v>
      </c>
      <c r="H263" s="70">
        <f t="shared" si="38"/>
        <v>22372</v>
      </c>
      <c r="I263" s="72">
        <v>1</v>
      </c>
      <c r="J263" s="355">
        <v>18800</v>
      </c>
      <c r="K263" s="356">
        <f t="shared" si="36"/>
        <v>3572</v>
      </c>
      <c r="L263" s="73">
        <f t="shared" si="37"/>
        <v>22372</v>
      </c>
    </row>
    <row r="264" spans="1:12" hidden="1" x14ac:dyDescent="0.25">
      <c r="A264" s="54"/>
      <c r="B264" s="69">
        <v>258</v>
      </c>
      <c r="C264" s="353"/>
      <c r="D264" s="353"/>
      <c r="E264" s="354"/>
      <c r="F264" s="655" t="s">
        <v>4114</v>
      </c>
      <c r="G264" s="353" t="s">
        <v>146</v>
      </c>
      <c r="H264" s="70">
        <f t="shared" si="38"/>
        <v>23919</v>
      </c>
      <c r="I264" s="72">
        <v>1</v>
      </c>
      <c r="J264" s="355">
        <v>20100</v>
      </c>
      <c r="K264" s="356">
        <f t="shared" si="36"/>
        <v>3819</v>
      </c>
      <c r="L264" s="73">
        <f t="shared" si="37"/>
        <v>23919</v>
      </c>
    </row>
    <row r="265" spans="1:12" hidden="1" x14ac:dyDescent="0.25">
      <c r="A265" s="54"/>
      <c r="B265" s="69">
        <v>259</v>
      </c>
      <c r="C265" s="353"/>
      <c r="D265" s="353"/>
      <c r="E265" s="354"/>
      <c r="F265" s="655" t="s">
        <v>4115</v>
      </c>
      <c r="G265" s="353" t="s">
        <v>146</v>
      </c>
      <c r="H265" s="70">
        <f t="shared" si="38"/>
        <v>6247.5</v>
      </c>
      <c r="I265" s="72">
        <v>1</v>
      </c>
      <c r="J265" s="355">
        <v>5250</v>
      </c>
      <c r="K265" s="356">
        <f t="shared" si="36"/>
        <v>997.5</v>
      </c>
      <c r="L265" s="73">
        <f t="shared" si="37"/>
        <v>6247.5</v>
      </c>
    </row>
    <row r="266" spans="1:12" hidden="1" x14ac:dyDescent="0.25">
      <c r="A266" s="54"/>
      <c r="B266" s="69">
        <v>260</v>
      </c>
      <c r="C266" s="353"/>
      <c r="D266" s="353"/>
      <c r="E266" s="354"/>
      <c r="F266" s="655" t="s">
        <v>4116</v>
      </c>
      <c r="G266" s="353" t="s">
        <v>146</v>
      </c>
      <c r="H266" s="70">
        <f t="shared" si="38"/>
        <v>8974.98</v>
      </c>
      <c r="I266" s="72">
        <v>1</v>
      </c>
      <c r="J266" s="355">
        <v>7542</v>
      </c>
      <c r="K266" s="356">
        <f t="shared" si="36"/>
        <v>1432.98</v>
      </c>
      <c r="L266" s="73">
        <f t="shared" si="37"/>
        <v>8974.98</v>
      </c>
    </row>
    <row r="267" spans="1:12" hidden="1" x14ac:dyDescent="0.25">
      <c r="A267" s="54"/>
      <c r="B267" s="69">
        <v>261</v>
      </c>
      <c r="C267" s="353"/>
      <c r="D267" s="353"/>
      <c r="E267" s="354"/>
      <c r="F267" s="655" t="s">
        <v>4117</v>
      </c>
      <c r="G267" s="353" t="s">
        <v>3595</v>
      </c>
      <c r="H267" s="70">
        <f t="shared" si="38"/>
        <v>79730</v>
      </c>
      <c r="I267" s="72">
        <v>1</v>
      </c>
      <c r="J267" s="355">
        <v>67000</v>
      </c>
      <c r="K267" s="356">
        <f t="shared" si="36"/>
        <v>12730</v>
      </c>
      <c r="L267" s="73">
        <f t="shared" si="37"/>
        <v>79730</v>
      </c>
    </row>
    <row r="268" spans="1:12" hidden="1" x14ac:dyDescent="0.25">
      <c r="A268" s="54"/>
      <c r="B268" s="69">
        <v>262</v>
      </c>
      <c r="C268" s="353"/>
      <c r="D268" s="353"/>
      <c r="E268" s="354"/>
      <c r="F268" s="655" t="s">
        <v>4121</v>
      </c>
      <c r="G268" s="353" t="s">
        <v>146</v>
      </c>
      <c r="H268" s="70">
        <f t="shared" si="38"/>
        <v>16908.710000000003</v>
      </c>
      <c r="I268" s="72">
        <v>1.3</v>
      </c>
      <c r="J268" s="355">
        <v>10930</v>
      </c>
      <c r="K268" s="356">
        <f t="shared" si="36"/>
        <v>2076.6999999999998</v>
      </c>
      <c r="L268" s="73">
        <f t="shared" si="37"/>
        <v>13006.7</v>
      </c>
    </row>
    <row r="269" spans="1:12" hidden="1" x14ac:dyDescent="0.25">
      <c r="A269" s="54"/>
      <c r="B269" s="69">
        <v>263</v>
      </c>
      <c r="C269" s="353"/>
      <c r="D269" s="353"/>
      <c r="E269" s="354"/>
      <c r="F269" s="655" t="s">
        <v>4118</v>
      </c>
      <c r="G269" s="353" t="s">
        <v>4120</v>
      </c>
      <c r="H269" s="70">
        <f t="shared" si="38"/>
        <v>2628</v>
      </c>
      <c r="I269" s="72">
        <v>1</v>
      </c>
      <c r="J269" s="355">
        <v>1200</v>
      </c>
      <c r="K269" s="356">
        <v>1428</v>
      </c>
      <c r="L269" s="73">
        <f t="shared" si="37"/>
        <v>2628</v>
      </c>
    </row>
    <row r="270" spans="1:12" hidden="1" x14ac:dyDescent="0.25">
      <c r="A270" s="54"/>
      <c r="B270" s="69">
        <v>264</v>
      </c>
      <c r="C270" s="353"/>
      <c r="D270" s="353"/>
      <c r="E270" s="354"/>
      <c r="F270" s="655" t="s">
        <v>4119</v>
      </c>
      <c r="G270" s="353" t="s">
        <v>146</v>
      </c>
      <c r="H270" s="70">
        <f t="shared" si="38"/>
        <v>2950.01</v>
      </c>
      <c r="I270" s="72">
        <v>1</v>
      </c>
      <c r="J270" s="355">
        <v>2479</v>
      </c>
      <c r="K270" s="356">
        <f t="shared" ref="K270:K333" si="39">+J270*0.19</f>
        <v>471.01</v>
      </c>
      <c r="L270" s="73">
        <f t="shared" si="37"/>
        <v>2950.01</v>
      </c>
    </row>
    <row r="271" spans="1:12" hidden="1" x14ac:dyDescent="0.25">
      <c r="A271" s="54"/>
      <c r="B271" s="69">
        <v>265</v>
      </c>
      <c r="C271" s="353"/>
      <c r="D271" s="353"/>
      <c r="E271" s="354"/>
      <c r="F271" s="655" t="s">
        <v>4122</v>
      </c>
      <c r="G271" s="353" t="s">
        <v>138</v>
      </c>
      <c r="H271" s="70">
        <f t="shared" si="38"/>
        <v>267750</v>
      </c>
      <c r="I271" s="72">
        <v>1</v>
      </c>
      <c r="J271" s="355"/>
      <c r="K271" s="356">
        <f t="shared" si="39"/>
        <v>0</v>
      </c>
      <c r="L271" s="73">
        <v>267750</v>
      </c>
    </row>
    <row r="272" spans="1:12" hidden="1" x14ac:dyDescent="0.25">
      <c r="A272" s="54"/>
      <c r="B272" s="69">
        <v>266</v>
      </c>
      <c r="C272" s="353"/>
      <c r="D272" s="353"/>
      <c r="E272" s="354"/>
      <c r="F272" s="655" t="s">
        <v>4123</v>
      </c>
      <c r="G272" s="353" t="s">
        <v>138</v>
      </c>
      <c r="H272" s="70">
        <f t="shared" si="38"/>
        <v>42840</v>
      </c>
      <c r="I272" s="72">
        <v>1</v>
      </c>
      <c r="J272" s="355"/>
      <c r="K272" s="356">
        <f t="shared" si="39"/>
        <v>0</v>
      </c>
      <c r="L272" s="73">
        <v>42840</v>
      </c>
    </row>
    <row r="273" spans="1:12" hidden="1" x14ac:dyDescent="0.25">
      <c r="A273" s="54"/>
      <c r="B273" s="69">
        <v>267</v>
      </c>
      <c r="C273" s="353"/>
      <c r="D273" s="353"/>
      <c r="E273" s="354"/>
      <c r="F273" s="655" t="s">
        <v>4124</v>
      </c>
      <c r="G273" s="353" t="s">
        <v>138</v>
      </c>
      <c r="H273" s="70">
        <f t="shared" si="38"/>
        <v>42840</v>
      </c>
      <c r="I273" s="72">
        <v>1</v>
      </c>
      <c r="J273" s="355"/>
      <c r="K273" s="356">
        <f t="shared" si="39"/>
        <v>0</v>
      </c>
      <c r="L273" s="73">
        <v>42840</v>
      </c>
    </row>
    <row r="274" spans="1:12" hidden="1" x14ac:dyDescent="0.25">
      <c r="A274" s="54"/>
      <c r="B274" s="69">
        <v>268</v>
      </c>
      <c r="C274" s="353"/>
      <c r="D274" s="353"/>
      <c r="E274" s="354"/>
      <c r="F274" s="655" t="s">
        <v>4125</v>
      </c>
      <c r="G274" s="353" t="s">
        <v>138</v>
      </c>
      <c r="H274" s="70">
        <f t="shared" si="38"/>
        <v>70210</v>
      </c>
      <c r="I274" s="72">
        <v>1</v>
      </c>
      <c r="J274" s="355"/>
      <c r="K274" s="356">
        <f t="shared" si="39"/>
        <v>0</v>
      </c>
      <c r="L274" s="73">
        <v>70210</v>
      </c>
    </row>
    <row r="275" spans="1:12" hidden="1" x14ac:dyDescent="0.25">
      <c r="A275" s="54"/>
      <c r="B275" s="69">
        <v>269</v>
      </c>
      <c r="C275" s="353"/>
      <c r="D275" s="353"/>
      <c r="E275" s="354"/>
      <c r="F275" s="655" t="s">
        <v>4126</v>
      </c>
      <c r="G275" s="353" t="s">
        <v>138</v>
      </c>
      <c r="H275" s="70">
        <f t="shared" si="38"/>
        <v>98770</v>
      </c>
      <c r="I275" s="72">
        <v>1</v>
      </c>
      <c r="J275" s="355"/>
      <c r="K275" s="356">
        <f t="shared" si="39"/>
        <v>0</v>
      </c>
      <c r="L275" s="73">
        <v>98770</v>
      </c>
    </row>
    <row r="276" spans="1:12" hidden="1" x14ac:dyDescent="0.25">
      <c r="A276" s="54"/>
      <c r="B276" s="69">
        <v>270</v>
      </c>
      <c r="C276" s="353"/>
      <c r="D276" s="353"/>
      <c r="E276" s="354"/>
      <c r="F276" s="655" t="s">
        <v>4127</v>
      </c>
      <c r="G276" s="353" t="s">
        <v>138</v>
      </c>
      <c r="H276" s="70">
        <f t="shared" si="38"/>
        <v>41412</v>
      </c>
      <c r="I276" s="72">
        <v>1</v>
      </c>
      <c r="J276" s="355"/>
      <c r="K276" s="356">
        <f t="shared" si="39"/>
        <v>0</v>
      </c>
      <c r="L276" s="73">
        <v>41412</v>
      </c>
    </row>
    <row r="277" spans="1:12" hidden="1" x14ac:dyDescent="0.25">
      <c r="A277" s="54"/>
      <c r="B277" s="69">
        <v>271</v>
      </c>
      <c r="C277" s="353"/>
      <c r="D277" s="353"/>
      <c r="E277" s="354"/>
      <c r="F277" s="655" t="s">
        <v>4128</v>
      </c>
      <c r="G277" s="353" t="s">
        <v>138</v>
      </c>
      <c r="H277" s="70">
        <f t="shared" si="38"/>
        <v>38675</v>
      </c>
      <c r="I277" s="72">
        <v>1</v>
      </c>
      <c r="J277" s="355"/>
      <c r="K277" s="356">
        <f t="shared" si="39"/>
        <v>0</v>
      </c>
      <c r="L277" s="73">
        <v>38675</v>
      </c>
    </row>
    <row r="278" spans="1:12" hidden="1" x14ac:dyDescent="0.25">
      <c r="A278" s="54"/>
      <c r="B278" s="69">
        <v>272</v>
      </c>
      <c r="C278" s="353"/>
      <c r="D278" s="353"/>
      <c r="E278" s="354"/>
      <c r="F278" s="655" t="s">
        <v>4129</v>
      </c>
      <c r="G278" s="353" t="s">
        <v>138</v>
      </c>
      <c r="H278" s="70">
        <f t="shared" si="38"/>
        <v>54145</v>
      </c>
      <c r="I278" s="72">
        <v>1</v>
      </c>
      <c r="J278" s="355"/>
      <c r="K278" s="356">
        <f t="shared" si="39"/>
        <v>0</v>
      </c>
      <c r="L278" s="73">
        <v>54145</v>
      </c>
    </row>
    <row r="279" spans="1:12" hidden="1" x14ac:dyDescent="0.25">
      <c r="A279" s="54"/>
      <c r="B279" s="69">
        <v>273</v>
      </c>
      <c r="C279" s="353"/>
      <c r="D279" s="353"/>
      <c r="E279" s="354"/>
      <c r="F279" s="655" t="s">
        <v>4130</v>
      </c>
      <c r="G279" s="353" t="s">
        <v>138</v>
      </c>
      <c r="H279" s="70">
        <f t="shared" si="38"/>
        <v>45815</v>
      </c>
      <c r="I279" s="72">
        <v>1</v>
      </c>
      <c r="J279" s="355"/>
      <c r="K279" s="356">
        <f t="shared" si="39"/>
        <v>0</v>
      </c>
      <c r="L279" s="73">
        <v>45815</v>
      </c>
    </row>
    <row r="280" spans="1:12" hidden="1" x14ac:dyDescent="0.25">
      <c r="A280" s="54"/>
      <c r="B280" s="69">
        <v>274</v>
      </c>
      <c r="C280" s="353"/>
      <c r="D280" s="353"/>
      <c r="E280" s="354"/>
      <c r="F280" s="655" t="s">
        <v>4131</v>
      </c>
      <c r="G280" s="353" t="s">
        <v>138</v>
      </c>
      <c r="H280" s="70">
        <f t="shared" si="38"/>
        <v>70091</v>
      </c>
      <c r="I280" s="72">
        <v>1</v>
      </c>
      <c r="J280" s="355"/>
      <c r="K280" s="356">
        <f t="shared" si="39"/>
        <v>0</v>
      </c>
      <c r="L280" s="73">
        <v>70091</v>
      </c>
    </row>
    <row r="281" spans="1:12" hidden="1" x14ac:dyDescent="0.25">
      <c r="A281" s="54"/>
      <c r="B281" s="69">
        <v>275</v>
      </c>
      <c r="C281" s="353"/>
      <c r="D281" s="353"/>
      <c r="E281" s="354"/>
      <c r="F281" s="655" t="s">
        <v>4132</v>
      </c>
      <c r="G281" s="353" t="s">
        <v>138</v>
      </c>
      <c r="H281" s="70">
        <f t="shared" si="38"/>
        <v>73208.800000000003</v>
      </c>
      <c r="I281" s="72">
        <v>1</v>
      </c>
      <c r="J281" s="355"/>
      <c r="K281" s="356">
        <f t="shared" si="39"/>
        <v>0</v>
      </c>
      <c r="L281" s="73">
        <v>73208.800000000003</v>
      </c>
    </row>
    <row r="282" spans="1:12" hidden="1" x14ac:dyDescent="0.25">
      <c r="A282" s="54"/>
      <c r="B282" s="69">
        <v>276</v>
      </c>
      <c r="C282" s="353"/>
      <c r="D282" s="353"/>
      <c r="E282" s="354"/>
      <c r="F282" s="655" t="s">
        <v>4133</v>
      </c>
      <c r="G282" s="353" t="s">
        <v>138</v>
      </c>
      <c r="H282" s="70">
        <f t="shared" si="38"/>
        <v>65926</v>
      </c>
      <c r="I282" s="72">
        <v>1</v>
      </c>
      <c r="J282" s="355"/>
      <c r="K282" s="356">
        <f t="shared" si="39"/>
        <v>0</v>
      </c>
      <c r="L282" s="73">
        <v>65926</v>
      </c>
    </row>
    <row r="283" spans="1:12" hidden="1" x14ac:dyDescent="0.25">
      <c r="A283" s="54"/>
      <c r="B283" s="69">
        <v>277</v>
      </c>
      <c r="C283" s="353"/>
      <c r="D283" s="353"/>
      <c r="E283" s="354"/>
      <c r="F283" s="655" t="s">
        <v>4134</v>
      </c>
      <c r="G283" s="353" t="s">
        <v>138</v>
      </c>
      <c r="H283" s="70">
        <f t="shared" si="38"/>
        <v>85846.599999999991</v>
      </c>
      <c r="I283" s="72">
        <v>1</v>
      </c>
      <c r="J283" s="355"/>
      <c r="K283" s="356">
        <f t="shared" si="39"/>
        <v>0</v>
      </c>
      <c r="L283" s="73">
        <v>85846.599999999991</v>
      </c>
    </row>
    <row r="284" spans="1:12" hidden="1" x14ac:dyDescent="0.25">
      <c r="A284" s="54"/>
      <c r="B284" s="69">
        <v>278</v>
      </c>
      <c r="C284" s="353"/>
      <c r="D284" s="353"/>
      <c r="E284" s="354"/>
      <c r="F284" s="655" t="s">
        <v>4135</v>
      </c>
      <c r="G284" s="353" t="s">
        <v>138</v>
      </c>
      <c r="H284" s="70">
        <f t="shared" si="38"/>
        <v>38675</v>
      </c>
      <c r="I284" s="72">
        <v>1</v>
      </c>
      <c r="J284" s="355"/>
      <c r="K284" s="356">
        <f t="shared" si="39"/>
        <v>0</v>
      </c>
      <c r="L284" s="73">
        <v>38675</v>
      </c>
    </row>
    <row r="285" spans="1:12" hidden="1" x14ac:dyDescent="0.25">
      <c r="A285" s="54"/>
      <c r="B285" s="69">
        <v>279</v>
      </c>
      <c r="C285" s="353"/>
      <c r="D285" s="353"/>
      <c r="E285" s="354"/>
      <c r="F285" s="655" t="s">
        <v>4136</v>
      </c>
      <c r="G285" s="353" t="s">
        <v>168</v>
      </c>
      <c r="H285" s="70">
        <f t="shared" si="38"/>
        <v>50103.759999999995</v>
      </c>
      <c r="I285" s="72">
        <v>1</v>
      </c>
      <c r="J285" s="355"/>
      <c r="K285" s="356">
        <f t="shared" si="39"/>
        <v>0</v>
      </c>
      <c r="L285" s="73">
        <v>50103.759999999995</v>
      </c>
    </row>
    <row r="286" spans="1:12" hidden="1" x14ac:dyDescent="0.25">
      <c r="A286" s="54"/>
      <c r="B286" s="69">
        <v>280</v>
      </c>
      <c r="C286" s="353"/>
      <c r="D286" s="353"/>
      <c r="E286" s="354"/>
      <c r="F286" s="655" t="s">
        <v>4137</v>
      </c>
      <c r="G286" s="353" t="s">
        <v>168</v>
      </c>
      <c r="H286" s="70">
        <f t="shared" si="38"/>
        <v>48883.296000000002</v>
      </c>
      <c r="I286" s="72">
        <v>1</v>
      </c>
      <c r="J286" s="355"/>
      <c r="K286" s="356">
        <f t="shared" si="39"/>
        <v>0</v>
      </c>
      <c r="L286" s="73">
        <v>48883.296000000002</v>
      </c>
    </row>
    <row r="287" spans="1:12" hidden="1" x14ac:dyDescent="0.25">
      <c r="A287" s="54"/>
      <c r="B287" s="69">
        <v>281</v>
      </c>
      <c r="C287" s="353"/>
      <c r="D287" s="353"/>
      <c r="E287" s="354"/>
      <c r="F287" s="655" t="s">
        <v>4138</v>
      </c>
      <c r="G287" s="353" t="s">
        <v>168</v>
      </c>
      <c r="H287" s="70">
        <f t="shared" si="38"/>
        <v>37617.328000000001</v>
      </c>
      <c r="I287" s="72">
        <v>1</v>
      </c>
      <c r="J287" s="355"/>
      <c r="K287" s="356">
        <f t="shared" si="39"/>
        <v>0</v>
      </c>
      <c r="L287" s="73">
        <v>37617.328000000001</v>
      </c>
    </row>
    <row r="288" spans="1:12" hidden="1" x14ac:dyDescent="0.25">
      <c r="A288" s="54"/>
      <c r="B288" s="69">
        <v>282</v>
      </c>
      <c r="C288" s="353"/>
      <c r="D288" s="353"/>
      <c r="E288" s="354"/>
      <c r="F288" s="655" t="s">
        <v>4139</v>
      </c>
      <c r="G288" s="353" t="s">
        <v>168</v>
      </c>
      <c r="H288" s="70">
        <f t="shared" si="38"/>
        <v>30254.559999999998</v>
      </c>
      <c r="I288" s="72">
        <v>1</v>
      </c>
      <c r="J288" s="355"/>
      <c r="K288" s="356">
        <f t="shared" si="39"/>
        <v>0</v>
      </c>
      <c r="L288" s="73">
        <v>30254.559999999998</v>
      </c>
    </row>
    <row r="289" spans="1:12" hidden="1" x14ac:dyDescent="0.25">
      <c r="A289" s="54"/>
      <c r="B289" s="69">
        <v>283</v>
      </c>
      <c r="C289" s="353"/>
      <c r="D289" s="353"/>
      <c r="E289" s="354"/>
      <c r="F289" s="655" t="s">
        <v>4140</v>
      </c>
      <c r="G289" s="353" t="s">
        <v>168</v>
      </c>
      <c r="H289" s="70">
        <f t="shared" si="38"/>
        <v>30737.937999999998</v>
      </c>
      <c r="I289" s="72">
        <v>1</v>
      </c>
      <c r="J289" s="355"/>
      <c r="K289" s="356">
        <f t="shared" si="39"/>
        <v>0</v>
      </c>
      <c r="L289" s="73">
        <v>30737.937999999998</v>
      </c>
    </row>
    <row r="290" spans="1:12" hidden="1" x14ac:dyDescent="0.25">
      <c r="A290" s="54"/>
      <c r="B290" s="69">
        <v>284</v>
      </c>
      <c r="C290" s="353"/>
      <c r="D290" s="353"/>
      <c r="E290" s="354"/>
      <c r="F290" s="655" t="s">
        <v>4141</v>
      </c>
      <c r="G290" s="353" t="s">
        <v>168</v>
      </c>
      <c r="H290" s="70">
        <f t="shared" si="38"/>
        <v>23476.32</v>
      </c>
      <c r="I290" s="72">
        <v>1</v>
      </c>
      <c r="J290" s="355"/>
      <c r="K290" s="356">
        <f t="shared" si="39"/>
        <v>0</v>
      </c>
      <c r="L290" s="73">
        <v>23476.32</v>
      </c>
    </row>
    <row r="291" spans="1:12" hidden="1" x14ac:dyDescent="0.25">
      <c r="A291" s="54"/>
      <c r="B291" s="69">
        <v>285</v>
      </c>
      <c r="C291" s="353"/>
      <c r="D291" s="353"/>
      <c r="E291" s="354"/>
      <c r="F291" s="655" t="s">
        <v>4142</v>
      </c>
      <c r="G291" s="353" t="s">
        <v>168</v>
      </c>
      <c r="H291" s="70">
        <f t="shared" si="38"/>
        <v>18255.313999999998</v>
      </c>
      <c r="I291" s="72">
        <v>1</v>
      </c>
      <c r="J291" s="355"/>
      <c r="K291" s="356">
        <f t="shared" si="39"/>
        <v>0</v>
      </c>
      <c r="L291" s="73">
        <v>18255.313999999998</v>
      </c>
    </row>
    <row r="292" spans="1:12" hidden="1" x14ac:dyDescent="0.25">
      <c r="A292" s="54"/>
      <c r="B292" s="69">
        <v>286</v>
      </c>
      <c r="C292" s="353"/>
      <c r="D292" s="353"/>
      <c r="E292" s="354"/>
      <c r="F292" s="655" t="s">
        <v>4143</v>
      </c>
      <c r="G292" s="353" t="s">
        <v>168</v>
      </c>
      <c r="H292" s="70">
        <f t="shared" si="38"/>
        <v>3113.04</v>
      </c>
      <c r="I292" s="72">
        <v>1</v>
      </c>
      <c r="J292" s="355"/>
      <c r="K292" s="356">
        <f t="shared" si="39"/>
        <v>0</v>
      </c>
      <c r="L292" s="73">
        <v>3113.04</v>
      </c>
    </row>
    <row r="293" spans="1:12" hidden="1" x14ac:dyDescent="0.25">
      <c r="A293" s="54"/>
      <c r="B293" s="69">
        <v>287</v>
      </c>
      <c r="C293" s="353"/>
      <c r="D293" s="353"/>
      <c r="E293" s="354"/>
      <c r="F293" s="655" t="s">
        <v>4144</v>
      </c>
      <c r="G293" s="353" t="s">
        <v>168</v>
      </c>
      <c r="H293" s="70">
        <f t="shared" si="38"/>
        <v>13242.32</v>
      </c>
      <c r="I293" s="72">
        <v>1</v>
      </c>
      <c r="J293" s="355"/>
      <c r="K293" s="356">
        <f t="shared" si="39"/>
        <v>0</v>
      </c>
      <c r="L293" s="73">
        <v>13242.32</v>
      </c>
    </row>
    <row r="294" spans="1:12" hidden="1" x14ac:dyDescent="0.25">
      <c r="A294" s="54"/>
      <c r="B294" s="69">
        <v>288</v>
      </c>
      <c r="C294" s="353"/>
      <c r="D294" s="353"/>
      <c r="E294" s="354"/>
      <c r="F294" s="655" t="s">
        <v>4145</v>
      </c>
      <c r="G294" s="353" t="s">
        <v>168</v>
      </c>
      <c r="H294" s="70">
        <f t="shared" si="38"/>
        <v>4341.12</v>
      </c>
      <c r="I294" s="72">
        <v>1</v>
      </c>
      <c r="J294" s="355"/>
      <c r="K294" s="356">
        <f t="shared" si="39"/>
        <v>0</v>
      </c>
      <c r="L294" s="73">
        <v>4341.12</v>
      </c>
    </row>
    <row r="295" spans="1:12" hidden="1" x14ac:dyDescent="0.25">
      <c r="A295" s="54"/>
      <c r="B295" s="69">
        <v>289</v>
      </c>
      <c r="C295" s="353"/>
      <c r="D295" s="353"/>
      <c r="E295" s="354"/>
      <c r="F295" s="655" t="s">
        <v>4146</v>
      </c>
      <c r="G295" s="353" t="s">
        <v>168</v>
      </c>
      <c r="H295" s="70">
        <f t="shared" si="38"/>
        <v>5157.9359999999997</v>
      </c>
      <c r="I295" s="72">
        <v>1</v>
      </c>
      <c r="J295" s="355"/>
      <c r="K295" s="356">
        <f t="shared" si="39"/>
        <v>0</v>
      </c>
      <c r="L295" s="73">
        <v>5157.9359999999997</v>
      </c>
    </row>
    <row r="296" spans="1:12" hidden="1" x14ac:dyDescent="0.25">
      <c r="A296" s="54"/>
      <c r="B296" s="69">
        <v>290</v>
      </c>
      <c r="C296" s="353"/>
      <c r="D296" s="353"/>
      <c r="E296" s="354"/>
      <c r="F296" s="655" t="s">
        <v>4147</v>
      </c>
      <c r="G296" s="353" t="s">
        <v>168</v>
      </c>
      <c r="H296" s="70">
        <f t="shared" si="38"/>
        <v>2526.6079999999997</v>
      </c>
      <c r="I296" s="72">
        <v>1</v>
      </c>
      <c r="J296" s="355"/>
      <c r="K296" s="356">
        <f t="shared" si="39"/>
        <v>0</v>
      </c>
      <c r="L296" s="73">
        <v>2526.6079999999997</v>
      </c>
    </row>
    <row r="297" spans="1:12" hidden="1" x14ac:dyDescent="0.25">
      <c r="A297" s="54"/>
      <c r="B297" s="69">
        <v>291</v>
      </c>
      <c r="C297" s="353"/>
      <c r="D297" s="353"/>
      <c r="E297" s="354"/>
      <c r="F297" s="655" t="s">
        <v>4148</v>
      </c>
      <c r="G297" s="353" t="s">
        <v>168</v>
      </c>
      <c r="H297" s="70">
        <f t="shared" si="38"/>
        <v>5066.5439999999999</v>
      </c>
      <c r="I297" s="72">
        <v>1</v>
      </c>
      <c r="J297" s="355"/>
      <c r="K297" s="356">
        <f t="shared" si="39"/>
        <v>0</v>
      </c>
      <c r="L297" s="73">
        <v>5066.5439999999999</v>
      </c>
    </row>
    <row r="298" spans="1:12" hidden="1" x14ac:dyDescent="0.25">
      <c r="A298" s="54"/>
      <c r="B298" s="69">
        <v>292</v>
      </c>
      <c r="C298" s="353"/>
      <c r="D298" s="353"/>
      <c r="E298" s="354"/>
      <c r="F298" s="655" t="s">
        <v>4149</v>
      </c>
      <c r="G298" s="353" t="s">
        <v>168</v>
      </c>
      <c r="H298" s="70">
        <f t="shared" si="38"/>
        <v>6077.5679999999993</v>
      </c>
      <c r="I298" s="72">
        <v>1</v>
      </c>
      <c r="J298" s="355"/>
      <c r="K298" s="356">
        <f t="shared" si="39"/>
        <v>0</v>
      </c>
      <c r="L298" s="73">
        <v>6077.5679999999993</v>
      </c>
    </row>
    <row r="299" spans="1:12" hidden="1" x14ac:dyDescent="0.25">
      <c r="A299" s="54"/>
      <c r="B299" s="69">
        <v>293</v>
      </c>
      <c r="C299" s="353"/>
      <c r="D299" s="353"/>
      <c r="E299" s="354"/>
      <c r="F299" s="655" t="s">
        <v>4150</v>
      </c>
      <c r="G299" s="353" t="s">
        <v>168</v>
      </c>
      <c r="H299" s="70">
        <f t="shared" si="38"/>
        <v>2977.8559999999998</v>
      </c>
      <c r="I299" s="72">
        <v>1</v>
      </c>
      <c r="J299" s="355"/>
      <c r="K299" s="356">
        <f t="shared" si="39"/>
        <v>0</v>
      </c>
      <c r="L299" s="73">
        <v>2977.8559999999998</v>
      </c>
    </row>
    <row r="300" spans="1:12" hidden="1" x14ac:dyDescent="0.25">
      <c r="A300" s="54"/>
      <c r="B300" s="69">
        <v>294</v>
      </c>
      <c r="C300" s="353"/>
      <c r="D300" s="353"/>
      <c r="E300" s="354"/>
      <c r="F300" s="655" t="s">
        <v>4151</v>
      </c>
      <c r="G300" s="353" t="s">
        <v>168</v>
      </c>
      <c r="H300" s="70">
        <f t="shared" si="38"/>
        <v>2699.1579999999994</v>
      </c>
      <c r="I300" s="72">
        <v>1</v>
      </c>
      <c r="J300" s="355"/>
      <c r="K300" s="356">
        <f t="shared" si="39"/>
        <v>0</v>
      </c>
      <c r="L300" s="73">
        <v>2699.1579999999994</v>
      </c>
    </row>
    <row r="301" spans="1:12" hidden="1" x14ac:dyDescent="0.25">
      <c r="A301" s="54"/>
      <c r="B301" s="69">
        <v>295</v>
      </c>
      <c r="C301" s="353"/>
      <c r="D301" s="353"/>
      <c r="E301" s="354"/>
      <c r="F301" s="655" t="s">
        <v>4152</v>
      </c>
      <c r="G301" s="353" t="s">
        <v>168</v>
      </c>
      <c r="H301" s="70">
        <f t="shared" si="38"/>
        <v>82191.872000000003</v>
      </c>
      <c r="I301" s="72">
        <v>1</v>
      </c>
      <c r="J301" s="355"/>
      <c r="K301" s="356">
        <f t="shared" si="39"/>
        <v>0</v>
      </c>
      <c r="L301" s="73">
        <v>82191.872000000003</v>
      </c>
    </row>
    <row r="302" spans="1:12" hidden="1" x14ac:dyDescent="0.25">
      <c r="A302" s="54"/>
      <c r="B302" s="69">
        <v>296</v>
      </c>
      <c r="C302" s="353"/>
      <c r="D302" s="353"/>
      <c r="E302" s="354"/>
      <c r="F302" s="655" t="s">
        <v>4153</v>
      </c>
      <c r="G302" s="353" t="s">
        <v>168</v>
      </c>
      <c r="H302" s="70">
        <f t="shared" si="38"/>
        <v>71790.319999999992</v>
      </c>
      <c r="I302" s="72">
        <v>1</v>
      </c>
      <c r="J302" s="355"/>
      <c r="K302" s="356">
        <f t="shared" si="39"/>
        <v>0</v>
      </c>
      <c r="L302" s="73">
        <v>71790.319999999992</v>
      </c>
    </row>
    <row r="303" spans="1:12" hidden="1" x14ac:dyDescent="0.25">
      <c r="A303" s="54"/>
      <c r="B303" s="69">
        <v>297</v>
      </c>
      <c r="C303" s="353"/>
      <c r="D303" s="353"/>
      <c r="E303" s="354"/>
      <c r="F303" s="655" t="s">
        <v>4154</v>
      </c>
      <c r="G303" s="353" t="s">
        <v>168</v>
      </c>
      <c r="H303" s="70">
        <f t="shared" si="38"/>
        <v>43887.199999999997</v>
      </c>
      <c r="I303" s="72">
        <v>1</v>
      </c>
      <c r="J303" s="355"/>
      <c r="K303" s="356">
        <f t="shared" si="39"/>
        <v>0</v>
      </c>
      <c r="L303" s="73">
        <v>43887.199999999997</v>
      </c>
    </row>
    <row r="304" spans="1:12" hidden="1" x14ac:dyDescent="0.25">
      <c r="A304" s="54"/>
      <c r="B304" s="69">
        <v>298</v>
      </c>
      <c r="C304" s="353"/>
      <c r="D304" s="353"/>
      <c r="E304" s="354"/>
      <c r="F304" s="655" t="s">
        <v>4155</v>
      </c>
      <c r="G304" s="353" t="s">
        <v>168</v>
      </c>
      <c r="H304" s="70">
        <f t="shared" si="38"/>
        <v>45941.616000000002</v>
      </c>
      <c r="I304" s="72">
        <v>1</v>
      </c>
      <c r="J304" s="355"/>
      <c r="K304" s="356">
        <f t="shared" si="39"/>
        <v>0</v>
      </c>
      <c r="L304" s="73">
        <v>45941.616000000002</v>
      </c>
    </row>
    <row r="305" spans="1:12" hidden="1" x14ac:dyDescent="0.25">
      <c r="A305" s="54"/>
      <c r="B305" s="69">
        <v>299</v>
      </c>
      <c r="C305" s="353"/>
      <c r="D305" s="353"/>
      <c r="E305" s="354"/>
      <c r="F305" s="655" t="s">
        <v>4156</v>
      </c>
      <c r="G305" s="353" t="s">
        <v>168</v>
      </c>
      <c r="H305" s="70">
        <f t="shared" si="38"/>
        <v>24670.128000000001</v>
      </c>
      <c r="I305" s="72">
        <v>1</v>
      </c>
      <c r="J305" s="355"/>
      <c r="K305" s="356">
        <f t="shared" si="39"/>
        <v>0</v>
      </c>
      <c r="L305" s="73">
        <v>24670.128000000001</v>
      </c>
    </row>
    <row r="306" spans="1:12" hidden="1" x14ac:dyDescent="0.25">
      <c r="A306" s="54"/>
      <c r="B306" s="69">
        <v>300</v>
      </c>
      <c r="C306" s="353"/>
      <c r="D306" s="353"/>
      <c r="E306" s="354"/>
      <c r="F306" s="655" t="s">
        <v>4157</v>
      </c>
      <c r="G306" s="353" t="s">
        <v>168</v>
      </c>
      <c r="H306" s="70">
        <f t="shared" si="38"/>
        <v>13447.951999999999</v>
      </c>
      <c r="I306" s="72">
        <v>1</v>
      </c>
      <c r="J306" s="355"/>
      <c r="K306" s="356">
        <f t="shared" si="39"/>
        <v>0</v>
      </c>
      <c r="L306" s="73">
        <v>13447.951999999999</v>
      </c>
    </row>
    <row r="307" spans="1:12" hidden="1" x14ac:dyDescent="0.25">
      <c r="A307" s="54"/>
      <c r="B307" s="69">
        <v>301</v>
      </c>
      <c r="C307" s="353"/>
      <c r="D307" s="353"/>
      <c r="E307" s="354"/>
      <c r="F307" s="655" t="s">
        <v>4158</v>
      </c>
      <c r="G307" s="353" t="s">
        <v>168</v>
      </c>
      <c r="H307" s="70">
        <f t="shared" si="38"/>
        <v>7932.0640000000003</v>
      </c>
      <c r="I307" s="72">
        <v>1</v>
      </c>
      <c r="J307" s="355"/>
      <c r="K307" s="356">
        <f t="shared" si="39"/>
        <v>0</v>
      </c>
      <c r="L307" s="73">
        <v>7932.0640000000003</v>
      </c>
    </row>
    <row r="308" spans="1:12" hidden="1" x14ac:dyDescent="0.25">
      <c r="A308" s="54"/>
      <c r="B308" s="69">
        <v>302</v>
      </c>
      <c r="C308" s="353"/>
      <c r="D308" s="353"/>
      <c r="E308" s="354"/>
      <c r="F308" s="655" t="s">
        <v>4159</v>
      </c>
      <c r="G308" s="353" t="s">
        <v>168</v>
      </c>
      <c r="H308" s="70">
        <f t="shared" si="38"/>
        <v>8566.0959999999995</v>
      </c>
      <c r="I308" s="72">
        <v>1</v>
      </c>
      <c r="J308" s="355"/>
      <c r="K308" s="356">
        <f t="shared" si="39"/>
        <v>0</v>
      </c>
      <c r="L308" s="73">
        <v>8566.0959999999995</v>
      </c>
    </row>
    <row r="309" spans="1:12" hidden="1" x14ac:dyDescent="0.25">
      <c r="A309" s="54"/>
      <c r="B309" s="69">
        <v>303</v>
      </c>
      <c r="C309" s="353"/>
      <c r="D309" s="353"/>
      <c r="E309" s="354"/>
      <c r="F309" s="655" t="s">
        <v>4160</v>
      </c>
      <c r="G309" s="353" t="s">
        <v>168</v>
      </c>
      <c r="H309" s="70">
        <f t="shared" si="38"/>
        <v>6220.3679999999995</v>
      </c>
      <c r="I309" s="72">
        <v>1</v>
      </c>
      <c r="J309" s="355"/>
      <c r="K309" s="356">
        <f t="shared" si="39"/>
        <v>0</v>
      </c>
      <c r="L309" s="73">
        <v>6220.3679999999995</v>
      </c>
    </row>
    <row r="310" spans="1:12" hidden="1" x14ac:dyDescent="0.25">
      <c r="A310" s="54"/>
      <c r="B310" s="69">
        <v>304</v>
      </c>
      <c r="C310" s="353"/>
      <c r="D310" s="353"/>
      <c r="E310" s="354"/>
      <c r="F310" s="655" t="s">
        <v>4161</v>
      </c>
      <c r="G310" s="353" t="s">
        <v>168</v>
      </c>
      <c r="H310" s="70">
        <f t="shared" si="38"/>
        <v>5517.7920000000004</v>
      </c>
      <c r="I310" s="72">
        <v>1</v>
      </c>
      <c r="J310" s="355"/>
      <c r="K310" s="356">
        <f t="shared" si="39"/>
        <v>0</v>
      </c>
      <c r="L310" s="73">
        <v>5517.7920000000004</v>
      </c>
    </row>
    <row r="311" spans="1:12" hidden="1" x14ac:dyDescent="0.25">
      <c r="A311" s="54"/>
      <c r="B311" s="69">
        <v>305</v>
      </c>
      <c r="C311" s="353"/>
      <c r="D311" s="353"/>
      <c r="E311" s="354"/>
      <c r="F311" s="655" t="s">
        <v>4162</v>
      </c>
      <c r="G311" s="353" t="s">
        <v>168</v>
      </c>
      <c r="H311" s="70">
        <f t="shared" si="38"/>
        <v>2029.6639999999998</v>
      </c>
      <c r="I311" s="72">
        <v>1</v>
      </c>
      <c r="J311" s="355"/>
      <c r="K311" s="356">
        <f t="shared" si="39"/>
        <v>0</v>
      </c>
      <c r="L311" s="73">
        <v>2029.6639999999998</v>
      </c>
    </row>
    <row r="312" spans="1:12" hidden="1" x14ac:dyDescent="0.25">
      <c r="A312" s="54"/>
      <c r="B312" s="69">
        <v>306</v>
      </c>
      <c r="C312" s="353"/>
      <c r="D312" s="353"/>
      <c r="E312" s="354"/>
      <c r="F312" s="655" t="s">
        <v>4163</v>
      </c>
      <c r="G312" s="353" t="s">
        <v>168</v>
      </c>
      <c r="H312" s="70">
        <f t="shared" si="38"/>
        <v>2421.8879999999999</v>
      </c>
      <c r="I312" s="72">
        <v>1</v>
      </c>
      <c r="J312" s="355"/>
      <c r="K312" s="356">
        <f t="shared" si="39"/>
        <v>0</v>
      </c>
      <c r="L312" s="73">
        <v>2421.8879999999999</v>
      </c>
    </row>
    <row r="313" spans="1:12" hidden="1" x14ac:dyDescent="0.25">
      <c r="A313" s="54"/>
      <c r="B313" s="69">
        <v>307</v>
      </c>
      <c r="C313" s="353"/>
      <c r="D313" s="353"/>
      <c r="E313" s="354"/>
      <c r="F313" s="655" t="s">
        <v>4164</v>
      </c>
      <c r="G313" s="353" t="s">
        <v>168</v>
      </c>
      <c r="H313" s="70">
        <f t="shared" si="38"/>
        <v>417478.65600000002</v>
      </c>
      <c r="I313" s="72">
        <v>1</v>
      </c>
      <c r="J313" s="355"/>
      <c r="K313" s="356">
        <f t="shared" si="39"/>
        <v>0</v>
      </c>
      <c r="L313" s="73">
        <v>417478.65600000002</v>
      </c>
    </row>
    <row r="314" spans="1:12" hidden="1" x14ac:dyDescent="0.25">
      <c r="A314" s="54"/>
      <c r="B314" s="69">
        <v>308</v>
      </c>
      <c r="C314" s="353"/>
      <c r="D314" s="353"/>
      <c r="E314" s="354"/>
      <c r="F314" s="655" t="s">
        <v>4165</v>
      </c>
      <c r="G314" s="353" t="s">
        <v>168</v>
      </c>
      <c r="H314" s="70">
        <f t="shared" si="38"/>
        <v>436274.94399999996</v>
      </c>
      <c r="I314" s="72">
        <v>1</v>
      </c>
      <c r="J314" s="355"/>
      <c r="K314" s="356">
        <f t="shared" si="39"/>
        <v>0</v>
      </c>
      <c r="L314" s="73">
        <v>436274.94399999996</v>
      </c>
    </row>
    <row r="315" spans="1:12" hidden="1" x14ac:dyDescent="0.25">
      <c r="A315" s="54"/>
      <c r="B315" s="69">
        <v>309</v>
      </c>
      <c r="C315" s="353"/>
      <c r="D315" s="353"/>
      <c r="E315" s="354"/>
      <c r="F315" s="655" t="s">
        <v>4166</v>
      </c>
      <c r="G315" s="353" t="s">
        <v>168</v>
      </c>
      <c r="H315" s="70">
        <f t="shared" si="38"/>
        <v>250008.52799999999</v>
      </c>
      <c r="I315" s="72">
        <v>1</v>
      </c>
      <c r="J315" s="355"/>
      <c r="K315" s="356">
        <f t="shared" si="39"/>
        <v>0</v>
      </c>
      <c r="L315" s="73">
        <v>250008.52799999999</v>
      </c>
    </row>
    <row r="316" spans="1:12" hidden="1" x14ac:dyDescent="0.25">
      <c r="A316" s="54"/>
      <c r="B316" s="69">
        <v>310</v>
      </c>
      <c r="C316" s="353"/>
      <c r="D316" s="353"/>
      <c r="E316" s="354"/>
      <c r="F316" s="655" t="s">
        <v>4167</v>
      </c>
      <c r="G316" s="353" t="s">
        <v>168</v>
      </c>
      <c r="H316" s="70">
        <f t="shared" si="38"/>
        <v>237116.54399999999</v>
      </c>
      <c r="I316" s="72">
        <v>1</v>
      </c>
      <c r="J316" s="355"/>
      <c r="K316" s="356">
        <f t="shared" si="39"/>
        <v>0</v>
      </c>
      <c r="L316" s="73">
        <v>237116.54399999999</v>
      </c>
    </row>
    <row r="317" spans="1:12" hidden="1" x14ac:dyDescent="0.25">
      <c r="A317" s="54"/>
      <c r="B317" s="69">
        <v>311</v>
      </c>
      <c r="C317" s="353"/>
      <c r="D317" s="353"/>
      <c r="E317" s="354"/>
      <c r="F317" s="655" t="s">
        <v>4168</v>
      </c>
      <c r="G317" s="353" t="s">
        <v>168</v>
      </c>
      <c r="H317" s="70">
        <f t="shared" si="38"/>
        <v>92831.423999999999</v>
      </c>
      <c r="I317" s="72">
        <v>1</v>
      </c>
      <c r="J317" s="355"/>
      <c r="K317" s="356">
        <f t="shared" si="39"/>
        <v>0</v>
      </c>
      <c r="L317" s="73">
        <v>92831.423999999999</v>
      </c>
    </row>
    <row r="318" spans="1:12" hidden="1" x14ac:dyDescent="0.25">
      <c r="A318" s="54"/>
      <c r="B318" s="69">
        <v>312</v>
      </c>
      <c r="C318" s="353"/>
      <c r="D318" s="353"/>
      <c r="E318" s="354"/>
      <c r="F318" s="655" t="s">
        <v>4169</v>
      </c>
      <c r="G318" s="353" t="s">
        <v>168</v>
      </c>
      <c r="H318" s="70">
        <f t="shared" si="38"/>
        <v>129719.51999999999</v>
      </c>
      <c r="I318" s="72">
        <v>1</v>
      </c>
      <c r="J318" s="355"/>
      <c r="K318" s="356">
        <f t="shared" si="39"/>
        <v>0</v>
      </c>
      <c r="L318" s="73">
        <v>129719.51999999999</v>
      </c>
    </row>
    <row r="319" spans="1:12" hidden="1" x14ac:dyDescent="0.25">
      <c r="A319" s="54"/>
      <c r="B319" s="69">
        <v>313</v>
      </c>
      <c r="C319" s="353"/>
      <c r="D319" s="353"/>
      <c r="E319" s="354"/>
      <c r="F319" s="655" t="s">
        <v>4170</v>
      </c>
      <c r="G319" s="353" t="s">
        <v>168</v>
      </c>
      <c r="H319" s="70">
        <f t="shared" si="38"/>
        <v>55412.587999999996</v>
      </c>
      <c r="I319" s="72">
        <v>1</v>
      </c>
      <c r="J319" s="355"/>
      <c r="K319" s="356">
        <f t="shared" si="39"/>
        <v>0</v>
      </c>
      <c r="L319" s="73">
        <v>55412.587999999996</v>
      </c>
    </row>
    <row r="320" spans="1:12" hidden="1" x14ac:dyDescent="0.25">
      <c r="A320" s="54"/>
      <c r="B320" s="69">
        <v>314</v>
      </c>
      <c r="C320" s="353"/>
      <c r="D320" s="353"/>
      <c r="E320" s="354"/>
      <c r="F320" s="655" t="s">
        <v>4171</v>
      </c>
      <c r="G320" s="353" t="s">
        <v>168</v>
      </c>
      <c r="H320" s="70">
        <f t="shared" si="38"/>
        <v>78096.367999999988</v>
      </c>
      <c r="I320" s="72">
        <v>1</v>
      </c>
      <c r="J320" s="355"/>
      <c r="K320" s="356">
        <f t="shared" si="39"/>
        <v>0</v>
      </c>
      <c r="L320" s="73">
        <v>78096.367999999988</v>
      </c>
    </row>
    <row r="321" spans="1:12" hidden="1" x14ac:dyDescent="0.25">
      <c r="A321" s="54"/>
      <c r="B321" s="69">
        <v>315</v>
      </c>
      <c r="C321" s="353"/>
      <c r="D321" s="353"/>
      <c r="E321" s="354"/>
      <c r="F321" s="655" t="s">
        <v>4172</v>
      </c>
      <c r="G321" s="353" t="s">
        <v>168</v>
      </c>
      <c r="H321" s="70">
        <f t="shared" ref="H321:H384" si="40">+L321*I321</f>
        <v>7275.1840000000002</v>
      </c>
      <c r="I321" s="72">
        <v>1</v>
      </c>
      <c r="J321" s="355"/>
      <c r="K321" s="356">
        <f t="shared" si="39"/>
        <v>0</v>
      </c>
      <c r="L321" s="73">
        <v>7275.1840000000002</v>
      </c>
    </row>
    <row r="322" spans="1:12" hidden="1" x14ac:dyDescent="0.25">
      <c r="A322" s="54"/>
      <c r="B322" s="69">
        <v>316</v>
      </c>
      <c r="C322" s="353"/>
      <c r="D322" s="353"/>
      <c r="E322" s="354"/>
      <c r="F322" s="655" t="s">
        <v>4173</v>
      </c>
      <c r="G322" s="353" t="s">
        <v>168</v>
      </c>
      <c r="H322" s="70">
        <f t="shared" si="40"/>
        <v>82990.599999999991</v>
      </c>
      <c r="I322" s="72">
        <v>1</v>
      </c>
      <c r="J322" s="355"/>
      <c r="K322" s="356">
        <f t="shared" si="39"/>
        <v>0</v>
      </c>
      <c r="L322" s="73">
        <v>82990.599999999991</v>
      </c>
    </row>
    <row r="323" spans="1:12" hidden="1" x14ac:dyDescent="0.25">
      <c r="A323" s="54"/>
      <c r="B323" s="69">
        <v>317</v>
      </c>
      <c r="C323" s="353"/>
      <c r="D323" s="353"/>
      <c r="E323" s="354"/>
      <c r="F323" s="655" t="s">
        <v>4174</v>
      </c>
      <c r="G323" s="353" t="s">
        <v>168</v>
      </c>
      <c r="H323" s="70">
        <f t="shared" si="40"/>
        <v>36002.735999999997</v>
      </c>
      <c r="I323" s="72">
        <v>1</v>
      </c>
      <c r="J323" s="355"/>
      <c r="K323" s="356">
        <f t="shared" si="39"/>
        <v>0</v>
      </c>
      <c r="L323" s="73">
        <v>36002.735999999997</v>
      </c>
    </row>
    <row r="324" spans="1:12" hidden="1" x14ac:dyDescent="0.25">
      <c r="A324" s="54"/>
      <c r="B324" s="69">
        <v>318</v>
      </c>
      <c r="C324" s="353"/>
      <c r="D324" s="353"/>
      <c r="E324" s="354"/>
      <c r="F324" s="655" t="s">
        <v>4175</v>
      </c>
      <c r="G324" s="353" t="s">
        <v>168</v>
      </c>
      <c r="H324" s="70">
        <f t="shared" si="40"/>
        <v>15471.904</v>
      </c>
      <c r="I324" s="72">
        <v>1</v>
      </c>
      <c r="J324" s="355"/>
      <c r="K324" s="356">
        <f t="shared" si="39"/>
        <v>0</v>
      </c>
      <c r="L324" s="73">
        <v>15471.904</v>
      </c>
    </row>
    <row r="325" spans="1:12" hidden="1" x14ac:dyDescent="0.25">
      <c r="A325" s="54"/>
      <c r="B325" s="69">
        <v>319</v>
      </c>
      <c r="C325" s="353"/>
      <c r="D325" s="353"/>
      <c r="E325" s="354"/>
      <c r="F325" s="655" t="s">
        <v>4176</v>
      </c>
      <c r="G325" s="353" t="s">
        <v>168</v>
      </c>
      <c r="H325" s="70">
        <f t="shared" si="40"/>
        <v>2024.9039999999998</v>
      </c>
      <c r="I325" s="72">
        <v>1</v>
      </c>
      <c r="J325" s="355"/>
      <c r="K325" s="356">
        <f t="shared" si="39"/>
        <v>0</v>
      </c>
      <c r="L325" s="73">
        <v>2024.9039999999998</v>
      </c>
    </row>
    <row r="326" spans="1:12" hidden="1" x14ac:dyDescent="0.25">
      <c r="A326" s="54"/>
      <c r="B326" s="69">
        <v>320</v>
      </c>
      <c r="C326" s="353"/>
      <c r="D326" s="353"/>
      <c r="E326" s="354"/>
      <c r="F326" s="655" t="s">
        <v>4177</v>
      </c>
      <c r="G326" s="353" t="s">
        <v>168</v>
      </c>
      <c r="H326" s="70">
        <f t="shared" si="40"/>
        <v>7595.0559999999996</v>
      </c>
      <c r="I326" s="72">
        <v>1</v>
      </c>
      <c r="J326" s="355"/>
      <c r="K326" s="356">
        <f t="shared" si="39"/>
        <v>0</v>
      </c>
      <c r="L326" s="73">
        <v>7595.0559999999996</v>
      </c>
    </row>
    <row r="327" spans="1:12" hidden="1" x14ac:dyDescent="0.25">
      <c r="A327" s="54"/>
      <c r="B327" s="69">
        <v>321</v>
      </c>
      <c r="C327" s="353"/>
      <c r="D327" s="353"/>
      <c r="E327" s="354"/>
      <c r="F327" s="655" t="s">
        <v>4178</v>
      </c>
      <c r="G327" s="353" t="s">
        <v>168</v>
      </c>
      <c r="H327" s="70">
        <f t="shared" si="40"/>
        <v>7966.3359999999993</v>
      </c>
      <c r="I327" s="72">
        <v>1</v>
      </c>
      <c r="J327" s="355"/>
      <c r="K327" s="356">
        <f t="shared" si="39"/>
        <v>0</v>
      </c>
      <c r="L327" s="73">
        <v>7966.3359999999993</v>
      </c>
    </row>
    <row r="328" spans="1:12" hidden="1" x14ac:dyDescent="0.25">
      <c r="A328" s="54"/>
      <c r="B328" s="69">
        <v>322</v>
      </c>
      <c r="C328" s="353"/>
      <c r="D328" s="353"/>
      <c r="E328" s="354"/>
      <c r="F328" s="655" t="s">
        <v>4179</v>
      </c>
      <c r="G328" s="353" t="s">
        <v>168</v>
      </c>
      <c r="H328" s="70">
        <f t="shared" si="40"/>
        <v>5424.4959999999992</v>
      </c>
      <c r="I328" s="72">
        <v>1</v>
      </c>
      <c r="J328" s="355"/>
      <c r="K328" s="356">
        <f t="shared" si="39"/>
        <v>0</v>
      </c>
      <c r="L328" s="73">
        <v>5424.4959999999992</v>
      </c>
    </row>
    <row r="329" spans="1:12" hidden="1" x14ac:dyDescent="0.25">
      <c r="A329" s="54"/>
      <c r="B329" s="69">
        <v>323</v>
      </c>
      <c r="C329" s="353"/>
      <c r="D329" s="353"/>
      <c r="E329" s="354"/>
      <c r="F329" s="655" t="s">
        <v>4180</v>
      </c>
      <c r="G329" s="353" t="s">
        <v>168</v>
      </c>
      <c r="H329" s="70">
        <f t="shared" si="40"/>
        <v>38593.127999999997</v>
      </c>
      <c r="I329" s="72">
        <v>1</v>
      </c>
      <c r="J329" s="355"/>
      <c r="K329" s="356">
        <f t="shared" si="39"/>
        <v>0</v>
      </c>
      <c r="L329" s="73">
        <v>38593.127999999997</v>
      </c>
    </row>
    <row r="330" spans="1:12" hidden="1" x14ac:dyDescent="0.25">
      <c r="A330" s="54"/>
      <c r="B330" s="69">
        <v>324</v>
      </c>
      <c r="C330" s="353"/>
      <c r="D330" s="353"/>
      <c r="E330" s="354"/>
      <c r="F330" s="655" t="s">
        <v>4181</v>
      </c>
      <c r="G330" s="353" t="s">
        <v>168</v>
      </c>
      <c r="H330" s="70">
        <f t="shared" si="40"/>
        <v>143963.82</v>
      </c>
      <c r="I330" s="72">
        <v>1</v>
      </c>
      <c r="J330" s="355"/>
      <c r="K330" s="356">
        <f t="shared" si="39"/>
        <v>0</v>
      </c>
      <c r="L330" s="73">
        <v>143963.82</v>
      </c>
    </row>
    <row r="331" spans="1:12" hidden="1" x14ac:dyDescent="0.25">
      <c r="A331" s="54"/>
      <c r="B331" s="69">
        <v>325</v>
      </c>
      <c r="C331" s="353"/>
      <c r="D331" s="353"/>
      <c r="E331" s="354"/>
      <c r="F331" s="655" t="s">
        <v>4182</v>
      </c>
      <c r="G331" s="353" t="s">
        <v>168</v>
      </c>
      <c r="H331" s="70">
        <f t="shared" si="40"/>
        <v>115171.05599999998</v>
      </c>
      <c r="I331" s="72">
        <v>1</v>
      </c>
      <c r="J331" s="355"/>
      <c r="K331" s="356">
        <f t="shared" si="39"/>
        <v>0</v>
      </c>
      <c r="L331" s="73">
        <v>115171.05599999998</v>
      </c>
    </row>
    <row r="332" spans="1:12" hidden="1" x14ac:dyDescent="0.25">
      <c r="A332" s="54"/>
      <c r="B332" s="69">
        <v>326</v>
      </c>
      <c r="C332" s="353"/>
      <c r="D332" s="353"/>
      <c r="E332" s="354"/>
      <c r="F332" s="655" t="s">
        <v>4183</v>
      </c>
      <c r="G332" s="353" t="s">
        <v>168</v>
      </c>
      <c r="H332" s="70">
        <f t="shared" si="40"/>
        <v>5267.4159999999993</v>
      </c>
      <c r="I332" s="72">
        <v>1</v>
      </c>
      <c r="J332" s="355"/>
      <c r="K332" s="356">
        <f t="shared" si="39"/>
        <v>0</v>
      </c>
      <c r="L332" s="73">
        <v>5267.4159999999993</v>
      </c>
    </row>
    <row r="333" spans="1:12" hidden="1" x14ac:dyDescent="0.25">
      <c r="A333" s="54"/>
      <c r="B333" s="69">
        <v>327</v>
      </c>
      <c r="C333" s="353"/>
      <c r="D333" s="353"/>
      <c r="E333" s="354"/>
      <c r="F333" s="655" t="s">
        <v>4184</v>
      </c>
      <c r="G333" s="353" t="s">
        <v>168</v>
      </c>
      <c r="H333" s="70">
        <f t="shared" si="40"/>
        <v>3320.576</v>
      </c>
      <c r="I333" s="72">
        <v>1</v>
      </c>
      <c r="J333" s="355"/>
      <c r="K333" s="356">
        <f t="shared" si="39"/>
        <v>0</v>
      </c>
      <c r="L333" s="73">
        <v>3320.576</v>
      </c>
    </row>
    <row r="334" spans="1:12" hidden="1" x14ac:dyDescent="0.25">
      <c r="A334" s="54"/>
      <c r="B334" s="69">
        <v>328</v>
      </c>
      <c r="C334" s="353"/>
      <c r="D334" s="353"/>
      <c r="E334" s="354"/>
      <c r="F334" s="655" t="s">
        <v>4185</v>
      </c>
      <c r="G334" s="353" t="s">
        <v>168</v>
      </c>
      <c r="H334" s="70">
        <f t="shared" si="40"/>
        <v>21975.968000000001</v>
      </c>
      <c r="I334" s="72">
        <v>1</v>
      </c>
      <c r="J334" s="355"/>
      <c r="K334" s="356">
        <f t="shared" ref="K334:K397" si="41">+J334*0.19</f>
        <v>0</v>
      </c>
      <c r="L334" s="73">
        <v>21975.968000000001</v>
      </c>
    </row>
    <row r="335" spans="1:12" hidden="1" x14ac:dyDescent="0.25">
      <c r="A335" s="54"/>
      <c r="B335" s="69">
        <v>329</v>
      </c>
      <c r="C335" s="353"/>
      <c r="D335" s="353"/>
      <c r="E335" s="354"/>
      <c r="F335" s="655" t="s">
        <v>4186</v>
      </c>
      <c r="G335" s="353" t="s">
        <v>168</v>
      </c>
      <c r="H335" s="70">
        <f t="shared" si="40"/>
        <v>14331.407999999999</v>
      </c>
      <c r="I335" s="72">
        <v>1</v>
      </c>
      <c r="J335" s="355"/>
      <c r="K335" s="356">
        <f t="shared" si="41"/>
        <v>0</v>
      </c>
      <c r="L335" s="73">
        <v>14331.407999999999</v>
      </c>
    </row>
    <row r="336" spans="1:12" hidden="1" x14ac:dyDescent="0.25">
      <c r="A336" s="54"/>
      <c r="B336" s="69">
        <v>330</v>
      </c>
      <c r="C336" s="353"/>
      <c r="D336" s="353"/>
      <c r="E336" s="354"/>
      <c r="F336" s="655" t="s">
        <v>4187</v>
      </c>
      <c r="G336" s="353" t="s">
        <v>168</v>
      </c>
      <c r="H336" s="70">
        <f t="shared" si="40"/>
        <v>4976.2943999999998</v>
      </c>
      <c r="I336" s="72">
        <v>1</v>
      </c>
      <c r="J336" s="355"/>
      <c r="K336" s="356">
        <f t="shared" si="41"/>
        <v>0</v>
      </c>
      <c r="L336" s="73">
        <v>4976.2943999999998</v>
      </c>
    </row>
    <row r="337" spans="1:12" hidden="1" x14ac:dyDescent="0.25">
      <c r="A337" s="54"/>
      <c r="B337" s="69">
        <v>331</v>
      </c>
      <c r="C337" s="353"/>
      <c r="D337" s="353"/>
      <c r="E337" s="354"/>
      <c r="F337" s="655" t="s">
        <v>4188</v>
      </c>
      <c r="G337" s="353" t="s">
        <v>168</v>
      </c>
      <c r="H337" s="70">
        <f t="shared" si="40"/>
        <v>8733.6479999999992</v>
      </c>
      <c r="I337" s="72">
        <v>1</v>
      </c>
      <c r="J337" s="355"/>
      <c r="K337" s="356">
        <f t="shared" si="41"/>
        <v>0</v>
      </c>
      <c r="L337" s="73">
        <v>8733.6479999999992</v>
      </c>
    </row>
    <row r="338" spans="1:12" hidden="1" x14ac:dyDescent="0.25">
      <c r="A338" s="54"/>
      <c r="B338" s="69">
        <v>332</v>
      </c>
      <c r="C338" s="353"/>
      <c r="D338" s="353"/>
      <c r="E338" s="354"/>
      <c r="F338" s="655" t="s">
        <v>4189</v>
      </c>
      <c r="G338" s="353" t="s">
        <v>168</v>
      </c>
      <c r="H338" s="70">
        <f t="shared" si="40"/>
        <v>3906.056</v>
      </c>
      <c r="I338" s="72">
        <v>1</v>
      </c>
      <c r="J338" s="355"/>
      <c r="K338" s="356">
        <f t="shared" si="41"/>
        <v>0</v>
      </c>
      <c r="L338" s="73">
        <v>3906.056</v>
      </c>
    </row>
    <row r="339" spans="1:12" hidden="1" x14ac:dyDescent="0.25">
      <c r="A339" s="54"/>
      <c r="B339" s="69">
        <v>333</v>
      </c>
      <c r="C339" s="353"/>
      <c r="D339" s="353"/>
      <c r="E339" s="354"/>
      <c r="F339" s="655" t="s">
        <v>4190</v>
      </c>
      <c r="G339" s="353" t="s">
        <v>168</v>
      </c>
      <c r="H339" s="70">
        <f t="shared" si="40"/>
        <v>108819.31200000001</v>
      </c>
      <c r="I339" s="72">
        <v>1</v>
      </c>
      <c r="J339" s="355"/>
      <c r="K339" s="356">
        <f t="shared" si="41"/>
        <v>0</v>
      </c>
      <c r="L339" s="73">
        <v>108819.31200000001</v>
      </c>
    </row>
    <row r="340" spans="1:12" hidden="1" x14ac:dyDescent="0.25">
      <c r="A340" s="54"/>
      <c r="B340" s="69">
        <v>334</v>
      </c>
      <c r="C340" s="353"/>
      <c r="D340" s="353"/>
      <c r="E340" s="354"/>
      <c r="F340" s="655" t="s">
        <v>4191</v>
      </c>
      <c r="G340" s="353" t="s">
        <v>168</v>
      </c>
      <c r="H340" s="70">
        <f t="shared" si="40"/>
        <v>108819.31200000001</v>
      </c>
      <c r="I340" s="72">
        <v>1</v>
      </c>
      <c r="J340" s="355"/>
      <c r="K340" s="356">
        <f t="shared" si="41"/>
        <v>0</v>
      </c>
      <c r="L340" s="73">
        <v>108819.31200000001</v>
      </c>
    </row>
    <row r="341" spans="1:12" hidden="1" x14ac:dyDescent="0.25">
      <c r="A341" s="54"/>
      <c r="B341" s="69">
        <v>335</v>
      </c>
      <c r="C341" s="353"/>
      <c r="D341" s="353"/>
      <c r="E341" s="354"/>
      <c r="F341" s="655" t="s">
        <v>4192</v>
      </c>
      <c r="G341" s="353" t="s">
        <v>168</v>
      </c>
      <c r="H341" s="70">
        <f t="shared" si="40"/>
        <v>8659.3919999999998</v>
      </c>
      <c r="I341" s="72">
        <v>1</v>
      </c>
      <c r="J341" s="355"/>
      <c r="K341" s="356">
        <f t="shared" si="41"/>
        <v>0</v>
      </c>
      <c r="L341" s="73">
        <v>8659.3919999999998</v>
      </c>
    </row>
    <row r="342" spans="1:12" hidden="1" x14ac:dyDescent="0.25">
      <c r="A342" s="54"/>
      <c r="B342" s="69">
        <v>336</v>
      </c>
      <c r="C342" s="353"/>
      <c r="D342" s="353"/>
      <c r="E342" s="354"/>
      <c r="F342" s="655" t="s">
        <v>4193</v>
      </c>
      <c r="G342" s="353" t="s">
        <v>168</v>
      </c>
      <c r="H342" s="70">
        <f t="shared" si="40"/>
        <v>2241.96</v>
      </c>
      <c r="I342" s="72">
        <v>1</v>
      </c>
      <c r="J342" s="355"/>
      <c r="K342" s="356">
        <f t="shared" si="41"/>
        <v>0</v>
      </c>
      <c r="L342" s="73">
        <v>2241.96</v>
      </c>
    </row>
    <row r="343" spans="1:12" hidden="1" x14ac:dyDescent="0.25">
      <c r="A343" s="54"/>
      <c r="B343" s="69">
        <v>337</v>
      </c>
      <c r="C343" s="353"/>
      <c r="D343" s="353"/>
      <c r="E343" s="354"/>
      <c r="F343" s="655" t="s">
        <v>4194</v>
      </c>
      <c r="G343" s="353" t="s">
        <v>168</v>
      </c>
      <c r="H343" s="70">
        <f t="shared" si="40"/>
        <v>15909.824000000001</v>
      </c>
      <c r="I343" s="72">
        <v>1</v>
      </c>
      <c r="J343" s="355"/>
      <c r="K343" s="356">
        <f t="shared" si="41"/>
        <v>0</v>
      </c>
      <c r="L343" s="73">
        <v>15909.824000000001</v>
      </c>
    </row>
    <row r="344" spans="1:12" hidden="1" x14ac:dyDescent="0.25">
      <c r="A344" s="54"/>
      <c r="B344" s="69">
        <v>338</v>
      </c>
      <c r="C344" s="353"/>
      <c r="D344" s="353"/>
      <c r="E344" s="354"/>
      <c r="F344" s="655" t="s">
        <v>4195</v>
      </c>
      <c r="G344" s="353" t="s">
        <v>168</v>
      </c>
      <c r="H344" s="70">
        <f t="shared" si="40"/>
        <v>3695.6639999999998</v>
      </c>
      <c r="I344" s="72">
        <v>1</v>
      </c>
      <c r="J344" s="355"/>
      <c r="K344" s="356">
        <f t="shared" si="41"/>
        <v>0</v>
      </c>
      <c r="L344" s="73">
        <v>3695.6639999999998</v>
      </c>
    </row>
    <row r="345" spans="1:12" hidden="1" x14ac:dyDescent="0.25">
      <c r="A345" s="54"/>
      <c r="B345" s="69">
        <v>339</v>
      </c>
      <c r="C345" s="353"/>
      <c r="D345" s="353"/>
      <c r="E345" s="354"/>
      <c r="F345" s="655" t="s">
        <v>4196</v>
      </c>
      <c r="G345" s="353" t="s">
        <v>168</v>
      </c>
      <c r="H345" s="70">
        <f t="shared" si="40"/>
        <v>1983.0160000000001</v>
      </c>
      <c r="I345" s="72">
        <v>1</v>
      </c>
      <c r="J345" s="355"/>
      <c r="K345" s="356">
        <f t="shared" si="41"/>
        <v>0</v>
      </c>
      <c r="L345" s="73">
        <v>1983.0160000000001</v>
      </c>
    </row>
    <row r="346" spans="1:12" hidden="1" x14ac:dyDescent="0.25">
      <c r="A346" s="54"/>
      <c r="B346" s="69">
        <v>340</v>
      </c>
      <c r="C346" s="353"/>
      <c r="D346" s="353"/>
      <c r="E346" s="354"/>
      <c r="F346" s="655" t="s">
        <v>4197</v>
      </c>
      <c r="G346" s="353" t="s">
        <v>168</v>
      </c>
      <c r="H346" s="70">
        <f t="shared" si="40"/>
        <v>50052.351999999999</v>
      </c>
      <c r="I346" s="72">
        <v>1</v>
      </c>
      <c r="J346" s="355"/>
      <c r="K346" s="356">
        <f t="shared" si="41"/>
        <v>0</v>
      </c>
      <c r="L346" s="73">
        <v>50052.351999999999</v>
      </c>
    </row>
    <row r="347" spans="1:12" hidden="1" x14ac:dyDescent="0.25">
      <c r="A347" s="54"/>
      <c r="B347" s="69">
        <v>341</v>
      </c>
      <c r="C347" s="353"/>
      <c r="D347" s="353"/>
      <c r="E347" s="354"/>
      <c r="F347" s="655" t="s">
        <v>4198</v>
      </c>
      <c r="G347" s="353" t="s">
        <v>168</v>
      </c>
      <c r="H347" s="70">
        <f t="shared" si="40"/>
        <v>97673.295999999988</v>
      </c>
      <c r="I347" s="72">
        <v>1</v>
      </c>
      <c r="J347" s="355"/>
      <c r="K347" s="356">
        <f t="shared" si="41"/>
        <v>0</v>
      </c>
      <c r="L347" s="73">
        <v>97673.295999999988</v>
      </c>
    </row>
    <row r="348" spans="1:12" hidden="1" x14ac:dyDescent="0.25">
      <c r="A348" s="54"/>
      <c r="B348" s="69">
        <v>342</v>
      </c>
      <c r="C348" s="353"/>
      <c r="D348" s="353"/>
      <c r="E348" s="354"/>
      <c r="F348" s="655" t="s">
        <v>4199</v>
      </c>
      <c r="G348" s="353" t="s">
        <v>168</v>
      </c>
      <c r="H348" s="70">
        <f t="shared" si="40"/>
        <v>5932.8640000000005</v>
      </c>
      <c r="I348" s="72">
        <v>1</v>
      </c>
      <c r="J348" s="355"/>
      <c r="K348" s="356">
        <f t="shared" si="41"/>
        <v>0</v>
      </c>
      <c r="L348" s="73">
        <v>5932.8640000000005</v>
      </c>
    </row>
    <row r="349" spans="1:12" hidden="1" x14ac:dyDescent="0.25">
      <c r="A349" s="54"/>
      <c r="B349" s="69">
        <v>343</v>
      </c>
      <c r="C349" s="353"/>
      <c r="D349" s="353"/>
      <c r="E349" s="354"/>
      <c r="F349" s="655" t="s">
        <v>4200</v>
      </c>
      <c r="G349" s="353" t="s">
        <v>168</v>
      </c>
      <c r="H349" s="70">
        <f t="shared" si="40"/>
        <v>28289.631999999998</v>
      </c>
      <c r="I349" s="72">
        <v>1</v>
      </c>
      <c r="J349" s="355"/>
      <c r="K349" s="356">
        <f t="shared" si="41"/>
        <v>0</v>
      </c>
      <c r="L349" s="73">
        <v>28289.631999999998</v>
      </c>
    </row>
    <row r="350" spans="1:12" hidden="1" x14ac:dyDescent="0.25">
      <c r="A350" s="54"/>
      <c r="B350" s="69">
        <v>344</v>
      </c>
      <c r="C350" s="353"/>
      <c r="D350" s="353"/>
      <c r="E350" s="354"/>
      <c r="F350" s="655" t="s">
        <v>4201</v>
      </c>
      <c r="G350" s="353" t="s">
        <v>168</v>
      </c>
      <c r="H350" s="70">
        <f t="shared" si="40"/>
        <v>72622.367999999988</v>
      </c>
      <c r="I350" s="72">
        <v>1</v>
      </c>
      <c r="J350" s="355"/>
      <c r="K350" s="356">
        <f t="shared" si="41"/>
        <v>0</v>
      </c>
      <c r="L350" s="73">
        <v>72622.367999999988</v>
      </c>
    </row>
    <row r="351" spans="1:12" hidden="1" x14ac:dyDescent="0.25">
      <c r="A351" s="54"/>
      <c r="B351" s="69">
        <v>345</v>
      </c>
      <c r="C351" s="353"/>
      <c r="D351" s="353"/>
      <c r="E351" s="354"/>
      <c r="F351" s="655" t="s">
        <v>4202</v>
      </c>
      <c r="G351" s="353" t="s">
        <v>168</v>
      </c>
      <c r="H351" s="70">
        <f t="shared" si="40"/>
        <v>96985</v>
      </c>
      <c r="I351" s="72">
        <v>1</v>
      </c>
      <c r="J351" s="355"/>
      <c r="K351" s="356">
        <f t="shared" si="41"/>
        <v>0</v>
      </c>
      <c r="L351" s="73">
        <v>96985</v>
      </c>
    </row>
    <row r="352" spans="1:12" hidden="1" x14ac:dyDescent="0.25">
      <c r="A352" s="54"/>
      <c r="B352" s="69">
        <v>346</v>
      </c>
      <c r="C352" s="353"/>
      <c r="D352" s="353"/>
      <c r="E352" s="354"/>
      <c r="F352" s="655" t="s">
        <v>4203</v>
      </c>
      <c r="G352" s="353" t="s">
        <v>168</v>
      </c>
      <c r="H352" s="70">
        <f t="shared" si="40"/>
        <v>6449.7999999999993</v>
      </c>
      <c r="I352" s="72">
        <v>1</v>
      </c>
      <c r="J352" s="355"/>
      <c r="K352" s="356">
        <f t="shared" si="41"/>
        <v>0</v>
      </c>
      <c r="L352" s="73">
        <v>6449.7999999999993</v>
      </c>
    </row>
    <row r="353" spans="1:12" hidden="1" x14ac:dyDescent="0.25">
      <c r="A353" s="54"/>
      <c r="B353" s="69">
        <v>347</v>
      </c>
      <c r="C353" s="353"/>
      <c r="D353" s="353"/>
      <c r="E353" s="354"/>
      <c r="F353" s="655" t="s">
        <v>4204</v>
      </c>
      <c r="G353" s="353" t="s">
        <v>168</v>
      </c>
      <c r="H353" s="70">
        <f t="shared" si="40"/>
        <v>12495</v>
      </c>
      <c r="I353" s="72">
        <v>1</v>
      </c>
      <c r="J353" s="355"/>
      <c r="K353" s="356">
        <f t="shared" si="41"/>
        <v>0</v>
      </c>
      <c r="L353" s="73">
        <v>12495</v>
      </c>
    </row>
    <row r="354" spans="1:12" hidden="1" x14ac:dyDescent="0.25">
      <c r="A354" s="54"/>
      <c r="B354" s="69">
        <v>348</v>
      </c>
      <c r="C354" s="353"/>
      <c r="D354" s="353"/>
      <c r="E354" s="354"/>
      <c r="F354" s="655" t="s">
        <v>4205</v>
      </c>
      <c r="G354" s="353" t="s">
        <v>168</v>
      </c>
      <c r="H354" s="70">
        <f t="shared" si="40"/>
        <v>30464</v>
      </c>
      <c r="I354" s="72">
        <v>1</v>
      </c>
      <c r="J354" s="355"/>
      <c r="K354" s="356">
        <f t="shared" si="41"/>
        <v>0</v>
      </c>
      <c r="L354" s="73">
        <v>30464</v>
      </c>
    </row>
    <row r="355" spans="1:12" hidden="1" x14ac:dyDescent="0.25">
      <c r="A355" s="54"/>
      <c r="B355" s="69">
        <v>349</v>
      </c>
      <c r="C355" s="353"/>
      <c r="D355" s="353"/>
      <c r="E355" s="354"/>
      <c r="F355" s="655" t="s">
        <v>4206</v>
      </c>
      <c r="G355" s="353" t="s">
        <v>168</v>
      </c>
      <c r="H355" s="70">
        <f t="shared" si="40"/>
        <v>49028</v>
      </c>
      <c r="I355" s="72">
        <v>1</v>
      </c>
      <c r="J355" s="355"/>
      <c r="K355" s="356">
        <f t="shared" si="41"/>
        <v>0</v>
      </c>
      <c r="L355" s="73">
        <v>49028</v>
      </c>
    </row>
    <row r="356" spans="1:12" hidden="1" x14ac:dyDescent="0.25">
      <c r="A356" s="54"/>
      <c r="B356" s="69">
        <v>350</v>
      </c>
      <c r="C356" s="353"/>
      <c r="D356" s="353"/>
      <c r="E356" s="354"/>
      <c r="F356" s="655" t="s">
        <v>4207</v>
      </c>
      <c r="G356" s="353" t="s">
        <v>168</v>
      </c>
      <c r="H356" s="70">
        <f t="shared" si="40"/>
        <v>10186.4</v>
      </c>
      <c r="I356" s="72">
        <v>1</v>
      </c>
      <c r="J356" s="355"/>
      <c r="K356" s="356">
        <f t="shared" si="41"/>
        <v>0</v>
      </c>
      <c r="L356" s="73">
        <v>10186.4</v>
      </c>
    </row>
    <row r="357" spans="1:12" hidden="1" x14ac:dyDescent="0.25">
      <c r="A357" s="54"/>
      <c r="B357" s="69">
        <v>351</v>
      </c>
      <c r="C357" s="353"/>
      <c r="D357" s="353"/>
      <c r="E357" s="354"/>
      <c r="F357" s="655" t="s">
        <v>4208</v>
      </c>
      <c r="G357" s="353" t="s">
        <v>168</v>
      </c>
      <c r="H357" s="70">
        <f t="shared" si="40"/>
        <v>16065</v>
      </c>
      <c r="I357" s="72">
        <v>1</v>
      </c>
      <c r="J357" s="355"/>
      <c r="K357" s="356">
        <f t="shared" si="41"/>
        <v>0</v>
      </c>
      <c r="L357" s="73">
        <v>16065</v>
      </c>
    </row>
    <row r="358" spans="1:12" hidden="1" x14ac:dyDescent="0.25">
      <c r="A358" s="54"/>
      <c r="B358" s="69">
        <v>352</v>
      </c>
      <c r="C358" s="353"/>
      <c r="D358" s="353"/>
      <c r="E358" s="354"/>
      <c r="F358" s="655" t="s">
        <v>4209</v>
      </c>
      <c r="G358" s="353" t="s">
        <v>168</v>
      </c>
      <c r="H358" s="70">
        <f t="shared" si="40"/>
        <v>35224</v>
      </c>
      <c r="I358" s="72">
        <v>1</v>
      </c>
      <c r="J358" s="355"/>
      <c r="K358" s="356">
        <f t="shared" si="41"/>
        <v>0</v>
      </c>
      <c r="L358" s="73">
        <v>35224</v>
      </c>
    </row>
    <row r="359" spans="1:12" hidden="1" x14ac:dyDescent="0.25">
      <c r="A359" s="54"/>
      <c r="B359" s="69">
        <v>353</v>
      </c>
      <c r="C359" s="353"/>
      <c r="D359" s="353"/>
      <c r="E359" s="354"/>
      <c r="F359" s="655" t="s">
        <v>4210</v>
      </c>
      <c r="G359" s="353" t="s">
        <v>168</v>
      </c>
      <c r="H359" s="70">
        <f t="shared" si="40"/>
        <v>58262.399999999994</v>
      </c>
      <c r="I359" s="72">
        <v>1</v>
      </c>
      <c r="J359" s="355"/>
      <c r="K359" s="356">
        <f t="shared" si="41"/>
        <v>0</v>
      </c>
      <c r="L359" s="73">
        <v>58262.399999999994</v>
      </c>
    </row>
    <row r="360" spans="1:12" hidden="1" x14ac:dyDescent="0.25">
      <c r="A360" s="54"/>
      <c r="B360" s="69">
        <v>354</v>
      </c>
      <c r="C360" s="353"/>
      <c r="D360" s="353"/>
      <c r="E360" s="354"/>
      <c r="F360" s="655" t="s">
        <v>4211</v>
      </c>
      <c r="G360" s="353" t="s">
        <v>168</v>
      </c>
      <c r="H360" s="70">
        <f t="shared" si="40"/>
        <v>7425.5999999999995</v>
      </c>
      <c r="I360" s="72">
        <v>1</v>
      </c>
      <c r="J360" s="355"/>
      <c r="K360" s="356">
        <f t="shared" si="41"/>
        <v>0</v>
      </c>
      <c r="L360" s="73">
        <v>7425.5999999999995</v>
      </c>
    </row>
    <row r="361" spans="1:12" hidden="1" x14ac:dyDescent="0.25">
      <c r="A361" s="54"/>
      <c r="B361" s="69">
        <v>355</v>
      </c>
      <c r="C361" s="353"/>
      <c r="D361" s="353"/>
      <c r="E361" s="354"/>
      <c r="F361" s="655" t="s">
        <v>4212</v>
      </c>
      <c r="G361" s="353" t="s">
        <v>168</v>
      </c>
      <c r="H361" s="70">
        <f t="shared" si="40"/>
        <v>26798.799999999999</v>
      </c>
      <c r="I361" s="72">
        <v>1</v>
      </c>
      <c r="J361" s="355"/>
      <c r="K361" s="356">
        <f t="shared" si="41"/>
        <v>0</v>
      </c>
      <c r="L361" s="73">
        <v>26798.799999999999</v>
      </c>
    </row>
    <row r="362" spans="1:12" hidden="1" x14ac:dyDescent="0.25">
      <c r="A362" s="54"/>
      <c r="B362" s="69">
        <v>356</v>
      </c>
      <c r="C362" s="353"/>
      <c r="D362" s="353"/>
      <c r="E362" s="354"/>
      <c r="F362" s="655" t="s">
        <v>4213</v>
      </c>
      <c r="G362" s="353" t="s">
        <v>168</v>
      </c>
      <c r="H362" s="70">
        <f t="shared" si="40"/>
        <v>76433.7</v>
      </c>
      <c r="I362" s="72">
        <v>1</v>
      </c>
      <c r="J362" s="355"/>
      <c r="K362" s="356">
        <f t="shared" si="41"/>
        <v>0</v>
      </c>
      <c r="L362" s="73">
        <v>76433.7</v>
      </c>
    </row>
    <row r="363" spans="1:12" hidden="1" x14ac:dyDescent="0.25">
      <c r="A363" s="54"/>
      <c r="B363" s="69">
        <v>357</v>
      </c>
      <c r="C363" s="353"/>
      <c r="D363" s="353"/>
      <c r="E363" s="354"/>
      <c r="F363" s="655" t="s">
        <v>4214</v>
      </c>
      <c r="G363" s="353" t="s">
        <v>168</v>
      </c>
      <c r="H363" s="70">
        <f t="shared" si="40"/>
        <v>96794.599999999991</v>
      </c>
      <c r="I363" s="72">
        <v>1</v>
      </c>
      <c r="J363" s="355"/>
      <c r="K363" s="356">
        <f t="shared" si="41"/>
        <v>0</v>
      </c>
      <c r="L363" s="73">
        <v>96794.599999999991</v>
      </c>
    </row>
    <row r="364" spans="1:12" hidden="1" x14ac:dyDescent="0.25">
      <c r="A364" s="54"/>
      <c r="B364" s="69">
        <v>358</v>
      </c>
      <c r="C364" s="353"/>
      <c r="D364" s="353"/>
      <c r="E364" s="354"/>
      <c r="F364" s="655" t="s">
        <v>4215</v>
      </c>
      <c r="G364" s="353" t="s">
        <v>168</v>
      </c>
      <c r="H364" s="70">
        <f t="shared" si="40"/>
        <v>106638.28</v>
      </c>
      <c r="I364" s="72">
        <v>1</v>
      </c>
      <c r="J364" s="355"/>
      <c r="K364" s="356">
        <f t="shared" si="41"/>
        <v>0</v>
      </c>
      <c r="L364" s="73">
        <v>106638.28</v>
      </c>
    </row>
    <row r="365" spans="1:12" hidden="1" x14ac:dyDescent="0.25">
      <c r="A365" s="54"/>
      <c r="B365" s="69">
        <v>359</v>
      </c>
      <c r="C365" s="353"/>
      <c r="D365" s="353"/>
      <c r="E365" s="354"/>
      <c r="F365" s="655" t="s">
        <v>4216</v>
      </c>
      <c r="G365" s="353" t="s">
        <v>168</v>
      </c>
      <c r="H365" s="70">
        <f t="shared" si="40"/>
        <v>8199.1</v>
      </c>
      <c r="I365" s="72">
        <v>1</v>
      </c>
      <c r="J365" s="355"/>
      <c r="K365" s="356">
        <f t="shared" si="41"/>
        <v>0</v>
      </c>
      <c r="L365" s="73">
        <v>8199.1</v>
      </c>
    </row>
    <row r="366" spans="1:12" hidden="1" x14ac:dyDescent="0.25">
      <c r="A366" s="54"/>
      <c r="B366" s="69">
        <v>360</v>
      </c>
      <c r="C366" s="353"/>
      <c r="D366" s="353"/>
      <c r="E366" s="354"/>
      <c r="F366" s="655" t="s">
        <v>4217</v>
      </c>
      <c r="G366" s="353" t="s">
        <v>168</v>
      </c>
      <c r="H366" s="70">
        <f t="shared" si="40"/>
        <v>30475.899999999998</v>
      </c>
      <c r="I366" s="72">
        <v>1</v>
      </c>
      <c r="J366" s="355"/>
      <c r="K366" s="356">
        <f t="shared" si="41"/>
        <v>0</v>
      </c>
      <c r="L366" s="73">
        <v>30475.899999999998</v>
      </c>
    </row>
    <row r="367" spans="1:12" hidden="1" x14ac:dyDescent="0.25">
      <c r="A367" s="54"/>
      <c r="B367" s="69">
        <v>361</v>
      </c>
      <c r="C367" s="353"/>
      <c r="D367" s="353"/>
      <c r="E367" s="354"/>
      <c r="F367" s="655" t="s">
        <v>4218</v>
      </c>
      <c r="G367" s="353" t="s">
        <v>168</v>
      </c>
      <c r="H367" s="70">
        <f t="shared" si="40"/>
        <v>82740.7</v>
      </c>
      <c r="I367" s="72">
        <v>1</v>
      </c>
      <c r="J367" s="355"/>
      <c r="K367" s="356">
        <f t="shared" si="41"/>
        <v>0</v>
      </c>
      <c r="L367" s="73">
        <v>82740.7</v>
      </c>
    </row>
    <row r="368" spans="1:12" hidden="1" x14ac:dyDescent="0.25">
      <c r="A368" s="54"/>
      <c r="B368" s="69">
        <v>362</v>
      </c>
      <c r="C368" s="353"/>
      <c r="D368" s="353"/>
      <c r="E368" s="354"/>
      <c r="F368" s="655" t="s">
        <v>4219</v>
      </c>
      <c r="G368" s="353" t="s">
        <v>168</v>
      </c>
      <c r="H368" s="70">
        <f t="shared" si="40"/>
        <v>101864</v>
      </c>
      <c r="I368" s="72">
        <v>1</v>
      </c>
      <c r="J368" s="355"/>
      <c r="K368" s="356">
        <f t="shared" si="41"/>
        <v>0</v>
      </c>
      <c r="L368" s="73">
        <v>101864</v>
      </c>
    </row>
    <row r="369" spans="1:12" hidden="1" x14ac:dyDescent="0.25">
      <c r="A369" s="54"/>
      <c r="B369" s="69">
        <v>363</v>
      </c>
      <c r="C369" s="353"/>
      <c r="D369" s="353"/>
      <c r="E369" s="354"/>
      <c r="F369" s="655" t="s">
        <v>4220</v>
      </c>
      <c r="G369" s="353" t="s">
        <v>168</v>
      </c>
      <c r="H369" s="70">
        <f t="shared" si="40"/>
        <v>31570.699999999997</v>
      </c>
      <c r="I369" s="72">
        <v>1</v>
      </c>
      <c r="J369" s="355"/>
      <c r="K369" s="356">
        <f t="shared" si="41"/>
        <v>0</v>
      </c>
      <c r="L369" s="73">
        <v>31570.699999999997</v>
      </c>
    </row>
    <row r="370" spans="1:12" hidden="1" x14ac:dyDescent="0.25">
      <c r="A370" s="54"/>
      <c r="B370" s="69">
        <v>364</v>
      </c>
      <c r="C370" s="353"/>
      <c r="D370" s="353"/>
      <c r="E370" s="354"/>
      <c r="F370" s="655" t="s">
        <v>4221</v>
      </c>
      <c r="G370" s="353" t="s">
        <v>168</v>
      </c>
      <c r="H370" s="70">
        <f t="shared" si="40"/>
        <v>23276.399999999998</v>
      </c>
      <c r="I370" s="72">
        <v>1</v>
      </c>
      <c r="J370" s="355"/>
      <c r="K370" s="356">
        <f t="shared" si="41"/>
        <v>0</v>
      </c>
      <c r="L370" s="73">
        <v>23276.399999999998</v>
      </c>
    </row>
    <row r="371" spans="1:12" hidden="1" x14ac:dyDescent="0.25">
      <c r="A371" s="54"/>
      <c r="B371" s="69">
        <v>365</v>
      </c>
      <c r="C371" s="353"/>
      <c r="D371" s="353"/>
      <c r="E371" s="354"/>
      <c r="F371" s="655" t="s">
        <v>4222</v>
      </c>
      <c r="G371" s="353" t="s">
        <v>168</v>
      </c>
      <c r="H371" s="70">
        <f t="shared" si="40"/>
        <v>22086.399999999998</v>
      </c>
      <c r="I371" s="72">
        <v>1</v>
      </c>
      <c r="J371" s="355"/>
      <c r="K371" s="356">
        <f t="shared" si="41"/>
        <v>0</v>
      </c>
      <c r="L371" s="73">
        <v>22086.399999999998</v>
      </c>
    </row>
    <row r="372" spans="1:12" hidden="1" x14ac:dyDescent="0.25">
      <c r="A372" s="54"/>
      <c r="B372" s="69">
        <v>366</v>
      </c>
      <c r="C372" s="353"/>
      <c r="D372" s="353"/>
      <c r="E372" s="354"/>
      <c r="F372" s="655" t="s">
        <v>4223</v>
      </c>
      <c r="G372" s="353" t="s">
        <v>168</v>
      </c>
      <c r="H372" s="70">
        <f t="shared" si="40"/>
        <v>7513.1840000000002</v>
      </c>
      <c r="I372" s="72">
        <v>1</v>
      </c>
      <c r="J372" s="355"/>
      <c r="K372" s="356">
        <f t="shared" si="41"/>
        <v>0</v>
      </c>
      <c r="L372" s="73">
        <v>7513.1840000000002</v>
      </c>
    </row>
    <row r="373" spans="1:12" hidden="1" x14ac:dyDescent="0.25">
      <c r="A373" s="54"/>
      <c r="B373" s="69">
        <v>367</v>
      </c>
      <c r="C373" s="353"/>
      <c r="D373" s="353"/>
      <c r="E373" s="354"/>
      <c r="F373" s="655" t="s">
        <v>4224</v>
      </c>
      <c r="G373" s="353" t="s">
        <v>168</v>
      </c>
      <c r="H373" s="70">
        <f t="shared" si="40"/>
        <v>30222.191999999999</v>
      </c>
      <c r="I373" s="72">
        <v>1</v>
      </c>
      <c r="J373" s="355"/>
      <c r="K373" s="356">
        <f t="shared" si="41"/>
        <v>0</v>
      </c>
      <c r="L373" s="73">
        <v>30222.191999999999</v>
      </c>
    </row>
    <row r="374" spans="1:12" hidden="1" x14ac:dyDescent="0.25">
      <c r="A374" s="54"/>
      <c r="B374" s="69">
        <v>368</v>
      </c>
      <c r="C374" s="353"/>
      <c r="D374" s="353"/>
      <c r="E374" s="354"/>
      <c r="F374" s="655" t="s">
        <v>4225</v>
      </c>
      <c r="G374" s="353" t="s">
        <v>168</v>
      </c>
      <c r="H374" s="70">
        <f t="shared" si="40"/>
        <v>25656.399999999998</v>
      </c>
      <c r="I374" s="72">
        <v>1</v>
      </c>
      <c r="J374" s="355"/>
      <c r="K374" s="356">
        <f t="shared" si="41"/>
        <v>0</v>
      </c>
      <c r="L374" s="73">
        <v>25656.399999999998</v>
      </c>
    </row>
    <row r="375" spans="1:12" hidden="1" x14ac:dyDescent="0.25">
      <c r="A375" s="54"/>
      <c r="B375" s="69">
        <v>369</v>
      </c>
      <c r="C375" s="353"/>
      <c r="D375" s="353"/>
      <c r="E375" s="354"/>
      <c r="F375" s="655" t="s">
        <v>4226</v>
      </c>
      <c r="G375" s="353" t="s">
        <v>168</v>
      </c>
      <c r="H375" s="70">
        <f t="shared" si="40"/>
        <v>13771.631999999998</v>
      </c>
      <c r="I375" s="72">
        <v>1</v>
      </c>
      <c r="J375" s="355"/>
      <c r="K375" s="356">
        <f t="shared" si="41"/>
        <v>0</v>
      </c>
      <c r="L375" s="73">
        <v>13771.631999999998</v>
      </c>
    </row>
    <row r="376" spans="1:12" hidden="1" x14ac:dyDescent="0.25">
      <c r="A376" s="54"/>
      <c r="B376" s="69">
        <v>370</v>
      </c>
      <c r="C376" s="353"/>
      <c r="D376" s="353"/>
      <c r="E376" s="354"/>
      <c r="F376" s="655" t="s">
        <v>4227</v>
      </c>
      <c r="G376" s="353" t="s">
        <v>168</v>
      </c>
      <c r="H376" s="70">
        <f t="shared" si="40"/>
        <v>98355.87999999999</v>
      </c>
      <c r="I376" s="72">
        <v>1</v>
      </c>
      <c r="J376" s="355"/>
      <c r="K376" s="356">
        <f t="shared" si="41"/>
        <v>0</v>
      </c>
      <c r="L376" s="73">
        <v>98355.87999999999</v>
      </c>
    </row>
    <row r="377" spans="1:12" hidden="1" x14ac:dyDescent="0.25">
      <c r="A377" s="54"/>
      <c r="B377" s="69">
        <v>371</v>
      </c>
      <c r="C377" s="353"/>
      <c r="D377" s="353"/>
      <c r="E377" s="354"/>
      <c r="F377" s="655" t="s">
        <v>4228</v>
      </c>
      <c r="G377" s="353" t="s">
        <v>168</v>
      </c>
      <c r="H377" s="70">
        <f t="shared" si="40"/>
        <v>108819.31200000001</v>
      </c>
      <c r="I377" s="72">
        <v>1</v>
      </c>
      <c r="J377" s="355"/>
      <c r="K377" s="356">
        <f t="shared" si="41"/>
        <v>0</v>
      </c>
      <c r="L377" s="73">
        <v>108819.31200000001</v>
      </c>
    </row>
    <row r="378" spans="1:12" hidden="1" x14ac:dyDescent="0.25">
      <c r="A378" s="54"/>
      <c r="B378" s="69">
        <v>372</v>
      </c>
      <c r="C378" s="353"/>
      <c r="D378" s="353"/>
      <c r="E378" s="354"/>
      <c r="F378" s="655" t="s">
        <v>4229</v>
      </c>
      <c r="G378" s="353" t="s">
        <v>168</v>
      </c>
      <c r="H378" s="70">
        <f t="shared" si="40"/>
        <v>120856.4</v>
      </c>
      <c r="I378" s="72">
        <v>1</v>
      </c>
      <c r="J378" s="355"/>
      <c r="K378" s="356">
        <f t="shared" si="41"/>
        <v>0</v>
      </c>
      <c r="L378" s="73">
        <v>120856.4</v>
      </c>
    </row>
    <row r="379" spans="1:12" hidden="1" x14ac:dyDescent="0.25">
      <c r="A379" s="54"/>
      <c r="B379" s="69">
        <v>373</v>
      </c>
      <c r="C379" s="353"/>
      <c r="D379" s="353"/>
      <c r="E379" s="354"/>
      <c r="F379" s="655" t="s">
        <v>4230</v>
      </c>
      <c r="G379" s="353" t="s">
        <v>168</v>
      </c>
      <c r="H379" s="70">
        <f t="shared" si="40"/>
        <v>7248.5279999999993</v>
      </c>
      <c r="I379" s="72">
        <v>1</v>
      </c>
      <c r="J379" s="355"/>
      <c r="K379" s="356">
        <f t="shared" si="41"/>
        <v>0</v>
      </c>
      <c r="L379" s="73">
        <v>7248.5279999999993</v>
      </c>
    </row>
    <row r="380" spans="1:12" hidden="1" x14ac:dyDescent="0.25">
      <c r="A380" s="54"/>
      <c r="B380" s="69">
        <v>374</v>
      </c>
      <c r="C380" s="353"/>
      <c r="D380" s="353"/>
      <c r="E380" s="354"/>
      <c r="F380" s="655" t="s">
        <v>4231</v>
      </c>
      <c r="G380" s="353" t="s">
        <v>168</v>
      </c>
      <c r="H380" s="70">
        <f t="shared" si="40"/>
        <v>38621.449999999997</v>
      </c>
      <c r="I380" s="72">
        <v>1</v>
      </c>
      <c r="J380" s="355"/>
      <c r="K380" s="356">
        <f t="shared" si="41"/>
        <v>0</v>
      </c>
      <c r="L380" s="73">
        <v>38621.449999999997</v>
      </c>
    </row>
    <row r="381" spans="1:12" hidden="1" x14ac:dyDescent="0.25">
      <c r="A381" s="54"/>
      <c r="B381" s="69">
        <v>375</v>
      </c>
      <c r="C381" s="353"/>
      <c r="D381" s="353"/>
      <c r="E381" s="354"/>
      <c r="F381" s="655" t="s">
        <v>4232</v>
      </c>
      <c r="G381" s="353" t="s">
        <v>168</v>
      </c>
      <c r="H381" s="70">
        <f t="shared" si="40"/>
        <v>64299.983999999997</v>
      </c>
      <c r="I381" s="72">
        <v>1</v>
      </c>
      <c r="J381" s="355"/>
      <c r="K381" s="356">
        <f t="shared" si="41"/>
        <v>0</v>
      </c>
      <c r="L381" s="73">
        <v>64299.983999999997</v>
      </c>
    </row>
    <row r="382" spans="1:12" hidden="1" x14ac:dyDescent="0.25">
      <c r="A382" s="54"/>
      <c r="B382" s="69">
        <v>376</v>
      </c>
      <c r="C382" s="353"/>
      <c r="D382" s="353"/>
      <c r="E382" s="354"/>
      <c r="F382" s="655" t="s">
        <v>4233</v>
      </c>
      <c r="G382" s="353" t="s">
        <v>168</v>
      </c>
      <c r="H382" s="70">
        <f t="shared" si="40"/>
        <v>140221.984</v>
      </c>
      <c r="I382" s="72">
        <v>1</v>
      </c>
      <c r="J382" s="355"/>
      <c r="K382" s="356">
        <f t="shared" si="41"/>
        <v>0</v>
      </c>
      <c r="L382" s="73">
        <v>140221.984</v>
      </c>
    </row>
    <row r="383" spans="1:12" hidden="1" x14ac:dyDescent="0.25">
      <c r="A383" s="54"/>
      <c r="B383" s="69">
        <v>377</v>
      </c>
      <c r="C383" s="353"/>
      <c r="D383" s="353"/>
      <c r="E383" s="354"/>
      <c r="F383" s="655" t="s">
        <v>4234</v>
      </c>
      <c r="G383" s="353" t="s">
        <v>168</v>
      </c>
      <c r="H383" s="70">
        <f t="shared" si="40"/>
        <v>15057.07</v>
      </c>
      <c r="I383" s="72">
        <v>1</v>
      </c>
      <c r="J383" s="355"/>
      <c r="K383" s="356">
        <f t="shared" si="41"/>
        <v>0</v>
      </c>
      <c r="L383" s="73">
        <v>15057.07</v>
      </c>
    </row>
    <row r="384" spans="1:12" hidden="1" x14ac:dyDescent="0.25">
      <c r="A384" s="54"/>
      <c r="B384" s="69">
        <v>378</v>
      </c>
      <c r="C384" s="353"/>
      <c r="D384" s="353"/>
      <c r="E384" s="354"/>
      <c r="F384" s="655" t="s">
        <v>4235</v>
      </c>
      <c r="G384" s="353" t="s">
        <v>168</v>
      </c>
      <c r="H384" s="70">
        <f t="shared" si="40"/>
        <v>4516.2879999999996</v>
      </c>
      <c r="I384" s="72">
        <v>1</v>
      </c>
      <c r="J384" s="355"/>
      <c r="K384" s="356">
        <f t="shared" si="41"/>
        <v>0</v>
      </c>
      <c r="L384" s="73">
        <v>4516.2879999999996</v>
      </c>
    </row>
    <row r="385" spans="1:12" hidden="1" x14ac:dyDescent="0.25">
      <c r="A385" s="54"/>
      <c r="B385" s="69">
        <v>379</v>
      </c>
      <c r="C385" s="353"/>
      <c r="D385" s="353"/>
      <c r="E385" s="354"/>
      <c r="F385" s="655" t="s">
        <v>4236</v>
      </c>
      <c r="G385" s="353" t="s">
        <v>168</v>
      </c>
      <c r="H385" s="70">
        <f t="shared" ref="H385:H448" si="42">+L385*I385</f>
        <v>25532.639999999999</v>
      </c>
      <c r="I385" s="72">
        <v>1</v>
      </c>
      <c r="J385" s="355"/>
      <c r="K385" s="356">
        <f t="shared" si="41"/>
        <v>0</v>
      </c>
      <c r="L385" s="73">
        <v>25532.639999999999</v>
      </c>
    </row>
    <row r="386" spans="1:12" hidden="1" x14ac:dyDescent="0.25">
      <c r="A386" s="54"/>
      <c r="B386" s="69">
        <v>380</v>
      </c>
      <c r="C386" s="353"/>
      <c r="D386" s="353"/>
      <c r="E386" s="354"/>
      <c r="F386" s="655" t="s">
        <v>4237</v>
      </c>
      <c r="G386" s="353" t="s">
        <v>168</v>
      </c>
      <c r="H386" s="70">
        <f t="shared" si="42"/>
        <v>23934.469999999998</v>
      </c>
      <c r="I386" s="72">
        <v>1</v>
      </c>
      <c r="J386" s="355"/>
      <c r="K386" s="356">
        <f t="shared" si="41"/>
        <v>0</v>
      </c>
      <c r="L386" s="73">
        <v>23934.469999999998</v>
      </c>
    </row>
    <row r="387" spans="1:12" hidden="1" x14ac:dyDescent="0.25">
      <c r="A387" s="54"/>
      <c r="B387" s="69">
        <v>381</v>
      </c>
      <c r="C387" s="353"/>
      <c r="D387" s="353"/>
      <c r="E387" s="354"/>
      <c r="F387" s="655" t="s">
        <v>4238</v>
      </c>
      <c r="G387" s="353" t="s">
        <v>168</v>
      </c>
      <c r="H387" s="70">
        <f t="shared" si="42"/>
        <v>101864</v>
      </c>
      <c r="I387" s="72">
        <v>1</v>
      </c>
      <c r="J387" s="355"/>
      <c r="K387" s="356">
        <f t="shared" si="41"/>
        <v>0</v>
      </c>
      <c r="L387" s="73">
        <v>101864</v>
      </c>
    </row>
    <row r="388" spans="1:12" hidden="1" x14ac:dyDescent="0.25">
      <c r="A388" s="54"/>
      <c r="B388" s="69">
        <v>382</v>
      </c>
      <c r="C388" s="353"/>
      <c r="D388" s="353"/>
      <c r="E388" s="354"/>
      <c r="F388" s="655" t="s">
        <v>4239</v>
      </c>
      <c r="G388" s="353" t="s">
        <v>168</v>
      </c>
      <c r="H388" s="70">
        <f t="shared" si="42"/>
        <v>1070.048</v>
      </c>
      <c r="I388" s="72">
        <v>1</v>
      </c>
      <c r="J388" s="355"/>
      <c r="K388" s="356">
        <f t="shared" si="41"/>
        <v>0</v>
      </c>
      <c r="L388" s="73">
        <v>1070.048</v>
      </c>
    </row>
    <row r="389" spans="1:12" hidden="1" x14ac:dyDescent="0.25">
      <c r="A389" s="54"/>
      <c r="B389" s="69">
        <v>383</v>
      </c>
      <c r="C389" s="353"/>
      <c r="D389" s="353"/>
      <c r="E389" s="354"/>
      <c r="F389" s="655" t="s">
        <v>4240</v>
      </c>
      <c r="G389" s="353" t="s">
        <v>168</v>
      </c>
      <c r="H389" s="70">
        <f t="shared" si="42"/>
        <v>44271.807999999997</v>
      </c>
      <c r="I389" s="72">
        <v>1</v>
      </c>
      <c r="J389" s="355"/>
      <c r="K389" s="356">
        <f t="shared" si="41"/>
        <v>0</v>
      </c>
      <c r="L389" s="73">
        <v>44271.807999999997</v>
      </c>
    </row>
    <row r="390" spans="1:12" hidden="1" x14ac:dyDescent="0.25">
      <c r="A390" s="54"/>
      <c r="B390" s="69">
        <v>384</v>
      </c>
      <c r="C390" s="353"/>
      <c r="D390" s="353"/>
      <c r="E390" s="354"/>
      <c r="F390" s="655" t="s">
        <v>4241</v>
      </c>
      <c r="G390" s="353" t="s">
        <v>168</v>
      </c>
      <c r="H390" s="70">
        <f t="shared" si="42"/>
        <v>107587.424</v>
      </c>
      <c r="I390" s="72">
        <v>1</v>
      </c>
      <c r="J390" s="355"/>
      <c r="K390" s="356">
        <f t="shared" si="41"/>
        <v>0</v>
      </c>
      <c r="L390" s="73">
        <v>107587.424</v>
      </c>
    </row>
    <row r="391" spans="1:12" hidden="1" x14ac:dyDescent="0.25">
      <c r="A391" s="54"/>
      <c r="B391" s="69">
        <v>385</v>
      </c>
      <c r="C391" s="353"/>
      <c r="D391" s="353"/>
      <c r="E391" s="354"/>
      <c r="F391" s="655" t="s">
        <v>4242</v>
      </c>
      <c r="G391" s="353" t="s">
        <v>168</v>
      </c>
      <c r="H391" s="70">
        <f t="shared" si="42"/>
        <v>217876.62400000001</v>
      </c>
      <c r="I391" s="72">
        <v>1</v>
      </c>
      <c r="J391" s="355"/>
      <c r="K391" s="356">
        <f t="shared" si="41"/>
        <v>0</v>
      </c>
      <c r="L391" s="73">
        <v>217876.62400000001</v>
      </c>
    </row>
    <row r="392" spans="1:12" hidden="1" x14ac:dyDescent="0.25">
      <c r="A392" s="54"/>
      <c r="B392" s="69">
        <v>386</v>
      </c>
      <c r="C392" s="353"/>
      <c r="D392" s="353"/>
      <c r="E392" s="354"/>
      <c r="F392" s="655" t="s">
        <v>4243</v>
      </c>
      <c r="G392" s="353" t="s">
        <v>168</v>
      </c>
      <c r="H392" s="70">
        <f t="shared" si="42"/>
        <v>16738.063999999998</v>
      </c>
      <c r="I392" s="72">
        <v>1</v>
      </c>
      <c r="J392" s="355"/>
      <c r="K392" s="356">
        <f t="shared" si="41"/>
        <v>0</v>
      </c>
      <c r="L392" s="73">
        <v>16738.063999999998</v>
      </c>
    </row>
    <row r="393" spans="1:12" hidden="1" x14ac:dyDescent="0.25">
      <c r="A393" s="54"/>
      <c r="B393" s="69">
        <v>387</v>
      </c>
      <c r="C393" s="353"/>
      <c r="D393" s="353"/>
      <c r="E393" s="354"/>
      <c r="F393" s="655" t="s">
        <v>4244</v>
      </c>
      <c r="G393" s="353" t="s">
        <v>168</v>
      </c>
      <c r="H393" s="70">
        <f t="shared" si="42"/>
        <v>69543.599999999991</v>
      </c>
      <c r="I393" s="72">
        <v>1</v>
      </c>
      <c r="J393" s="355"/>
      <c r="K393" s="356">
        <f t="shared" si="41"/>
        <v>0</v>
      </c>
      <c r="L393" s="73">
        <v>69543.599999999991</v>
      </c>
    </row>
    <row r="394" spans="1:12" hidden="1" x14ac:dyDescent="0.25">
      <c r="A394" s="54"/>
      <c r="B394" s="69">
        <v>388</v>
      </c>
      <c r="C394" s="353"/>
      <c r="D394" s="353"/>
      <c r="E394" s="354"/>
      <c r="F394" s="655" t="s">
        <v>4245</v>
      </c>
      <c r="G394" s="353" t="s">
        <v>168</v>
      </c>
      <c r="H394" s="70">
        <f t="shared" si="42"/>
        <v>133994</v>
      </c>
      <c r="I394" s="72">
        <v>1</v>
      </c>
      <c r="J394" s="355"/>
      <c r="K394" s="356">
        <f t="shared" si="41"/>
        <v>0</v>
      </c>
      <c r="L394" s="73">
        <v>133994</v>
      </c>
    </row>
    <row r="395" spans="1:12" hidden="1" x14ac:dyDescent="0.25">
      <c r="A395" s="54"/>
      <c r="B395" s="69">
        <v>389</v>
      </c>
      <c r="C395" s="353"/>
      <c r="D395" s="353"/>
      <c r="E395" s="354"/>
      <c r="F395" s="655" t="s">
        <v>4246</v>
      </c>
      <c r="G395" s="353" t="s">
        <v>168</v>
      </c>
      <c r="H395" s="70">
        <f t="shared" si="42"/>
        <v>476413.16800000001</v>
      </c>
      <c r="I395" s="72">
        <v>1</v>
      </c>
      <c r="J395" s="355"/>
      <c r="K395" s="356">
        <f t="shared" si="41"/>
        <v>0</v>
      </c>
      <c r="L395" s="73">
        <v>476413.16800000001</v>
      </c>
    </row>
    <row r="396" spans="1:12" hidden="1" x14ac:dyDescent="0.25">
      <c r="A396" s="54"/>
      <c r="B396" s="69">
        <v>390</v>
      </c>
      <c r="C396" s="353"/>
      <c r="D396" s="353"/>
      <c r="E396" s="354"/>
      <c r="F396" s="655" t="s">
        <v>4247</v>
      </c>
      <c r="G396" s="353" t="s">
        <v>168</v>
      </c>
      <c r="H396" s="70">
        <f t="shared" si="42"/>
        <v>14733.151999999998</v>
      </c>
      <c r="I396" s="72">
        <v>1</v>
      </c>
      <c r="J396" s="355"/>
      <c r="K396" s="356">
        <f t="shared" si="41"/>
        <v>0</v>
      </c>
      <c r="L396" s="73">
        <v>14733.151999999998</v>
      </c>
    </row>
    <row r="397" spans="1:12" hidden="1" x14ac:dyDescent="0.25">
      <c r="A397" s="54"/>
      <c r="B397" s="69">
        <v>391</v>
      </c>
      <c r="C397" s="353"/>
      <c r="D397" s="353"/>
      <c r="E397" s="354"/>
      <c r="F397" s="655" t="s">
        <v>4248</v>
      </c>
      <c r="G397" s="353" t="s">
        <v>168</v>
      </c>
      <c r="H397" s="70">
        <f t="shared" si="42"/>
        <v>8267.1679999999997</v>
      </c>
      <c r="I397" s="72">
        <v>1</v>
      </c>
      <c r="J397" s="355"/>
      <c r="K397" s="356">
        <f t="shared" si="41"/>
        <v>0</v>
      </c>
      <c r="L397" s="73">
        <v>8267.1679999999997</v>
      </c>
    </row>
    <row r="398" spans="1:12" hidden="1" x14ac:dyDescent="0.25">
      <c r="A398" s="54"/>
      <c r="B398" s="69">
        <v>392</v>
      </c>
      <c r="C398" s="353"/>
      <c r="D398" s="353"/>
      <c r="E398" s="354"/>
      <c r="F398" s="655" t="s">
        <v>4249</v>
      </c>
      <c r="G398" s="353" t="s">
        <v>168</v>
      </c>
      <c r="H398" s="70">
        <f t="shared" si="42"/>
        <v>8608.9359999999997</v>
      </c>
      <c r="I398" s="72">
        <v>1</v>
      </c>
      <c r="J398" s="355"/>
      <c r="K398" s="356">
        <f t="shared" ref="K398:K461" si="43">+J398*0.19</f>
        <v>0</v>
      </c>
      <c r="L398" s="73">
        <v>8608.9359999999997</v>
      </c>
    </row>
    <row r="399" spans="1:12" hidden="1" x14ac:dyDescent="0.25">
      <c r="A399" s="54"/>
      <c r="B399" s="69">
        <v>393</v>
      </c>
      <c r="C399" s="353"/>
      <c r="D399" s="353"/>
      <c r="E399" s="354"/>
      <c r="F399" s="655" t="s">
        <v>4250</v>
      </c>
      <c r="G399" s="353" t="s">
        <v>168</v>
      </c>
      <c r="H399" s="70">
        <f t="shared" si="42"/>
        <v>54894.223999999995</v>
      </c>
      <c r="I399" s="72">
        <v>1</v>
      </c>
      <c r="J399" s="355"/>
      <c r="K399" s="356">
        <f t="shared" si="43"/>
        <v>0</v>
      </c>
      <c r="L399" s="73">
        <v>54894.223999999995</v>
      </c>
    </row>
    <row r="400" spans="1:12" hidden="1" x14ac:dyDescent="0.25">
      <c r="A400" s="54"/>
      <c r="B400" s="69">
        <v>394</v>
      </c>
      <c r="C400" s="353"/>
      <c r="D400" s="353"/>
      <c r="E400" s="354"/>
      <c r="F400" s="655" t="s">
        <v>4251</v>
      </c>
      <c r="G400" s="353" t="s">
        <v>168</v>
      </c>
      <c r="H400" s="70">
        <f t="shared" si="42"/>
        <v>62250.09</v>
      </c>
      <c r="I400" s="72">
        <v>1</v>
      </c>
      <c r="J400" s="355"/>
      <c r="K400" s="356">
        <f t="shared" si="43"/>
        <v>0</v>
      </c>
      <c r="L400" s="73">
        <v>62250.09</v>
      </c>
    </row>
    <row r="401" spans="1:12" hidden="1" x14ac:dyDescent="0.25">
      <c r="A401" s="54"/>
      <c r="B401" s="69">
        <v>395</v>
      </c>
      <c r="C401" s="353"/>
      <c r="D401" s="353"/>
      <c r="E401" s="354"/>
      <c r="F401" s="655" t="s">
        <v>4252</v>
      </c>
      <c r="G401" s="353" t="s">
        <v>168</v>
      </c>
      <c r="H401" s="70">
        <f t="shared" si="42"/>
        <v>96931.45</v>
      </c>
      <c r="I401" s="72">
        <v>1</v>
      </c>
      <c r="J401" s="355"/>
      <c r="K401" s="356">
        <f t="shared" si="43"/>
        <v>0</v>
      </c>
      <c r="L401" s="73">
        <v>96931.45</v>
      </c>
    </row>
    <row r="402" spans="1:12" hidden="1" x14ac:dyDescent="0.25">
      <c r="A402" s="54"/>
      <c r="B402" s="69">
        <v>396</v>
      </c>
      <c r="C402" s="353"/>
      <c r="D402" s="353"/>
      <c r="E402" s="354"/>
      <c r="F402" s="655" t="s">
        <v>4253</v>
      </c>
      <c r="G402" s="353" t="s">
        <v>168</v>
      </c>
      <c r="H402" s="70">
        <f t="shared" si="42"/>
        <v>131283.18</v>
      </c>
      <c r="I402" s="72">
        <v>1</v>
      </c>
      <c r="J402" s="355"/>
      <c r="K402" s="356">
        <f t="shared" si="43"/>
        <v>0</v>
      </c>
      <c r="L402" s="73">
        <v>131283.18</v>
      </c>
    </row>
    <row r="403" spans="1:12" hidden="1" x14ac:dyDescent="0.25">
      <c r="A403" s="54"/>
      <c r="B403" s="69">
        <v>397</v>
      </c>
      <c r="C403" s="353"/>
      <c r="D403" s="353"/>
      <c r="E403" s="354"/>
      <c r="F403" s="655" t="s">
        <v>4254</v>
      </c>
      <c r="G403" s="353" t="s">
        <v>168</v>
      </c>
      <c r="H403" s="70">
        <f t="shared" si="42"/>
        <v>1011.5</v>
      </c>
      <c r="I403" s="72">
        <v>1</v>
      </c>
      <c r="J403" s="355"/>
      <c r="K403" s="356">
        <f t="shared" si="43"/>
        <v>0</v>
      </c>
      <c r="L403" s="73">
        <v>1011.5</v>
      </c>
    </row>
    <row r="404" spans="1:12" hidden="1" x14ac:dyDescent="0.25">
      <c r="A404" s="54"/>
      <c r="B404" s="69">
        <v>398</v>
      </c>
      <c r="C404" s="353"/>
      <c r="D404" s="353"/>
      <c r="E404" s="354"/>
      <c r="F404" s="655" t="s">
        <v>4255</v>
      </c>
      <c r="G404" s="353" t="s">
        <v>168</v>
      </c>
      <c r="H404" s="70">
        <f t="shared" si="42"/>
        <v>661.64</v>
      </c>
      <c r="I404" s="72">
        <v>1</v>
      </c>
      <c r="J404" s="355"/>
      <c r="K404" s="356">
        <f t="shared" si="43"/>
        <v>0</v>
      </c>
      <c r="L404" s="73">
        <v>661.64</v>
      </c>
    </row>
    <row r="405" spans="1:12" hidden="1" x14ac:dyDescent="0.25">
      <c r="A405" s="54"/>
      <c r="B405" s="69">
        <v>399</v>
      </c>
      <c r="C405" s="353"/>
      <c r="D405" s="353"/>
      <c r="E405" s="354"/>
      <c r="F405" s="655" t="s">
        <v>4256</v>
      </c>
      <c r="G405" s="353" t="s">
        <v>168</v>
      </c>
      <c r="H405" s="70">
        <f t="shared" si="42"/>
        <v>3046.3999999999996</v>
      </c>
      <c r="I405" s="72">
        <v>1</v>
      </c>
      <c r="J405" s="355"/>
      <c r="K405" s="356">
        <f t="shared" si="43"/>
        <v>0</v>
      </c>
      <c r="L405" s="73">
        <v>3046.3999999999996</v>
      </c>
    </row>
    <row r="406" spans="1:12" hidden="1" x14ac:dyDescent="0.25">
      <c r="A406" s="54"/>
      <c r="B406" s="69">
        <v>400</v>
      </c>
      <c r="C406" s="353"/>
      <c r="D406" s="353"/>
      <c r="E406" s="354"/>
      <c r="F406" s="655" t="s">
        <v>4257</v>
      </c>
      <c r="G406" s="353" t="s">
        <v>168</v>
      </c>
      <c r="H406" s="70">
        <f t="shared" si="42"/>
        <v>10010.279999999999</v>
      </c>
      <c r="I406" s="72">
        <v>1</v>
      </c>
      <c r="J406" s="355"/>
      <c r="K406" s="356">
        <f t="shared" si="43"/>
        <v>0</v>
      </c>
      <c r="L406" s="73">
        <v>10010.279999999999</v>
      </c>
    </row>
    <row r="407" spans="1:12" hidden="1" x14ac:dyDescent="0.25">
      <c r="A407" s="54"/>
      <c r="B407" s="69">
        <v>401</v>
      </c>
      <c r="C407" s="353"/>
      <c r="D407" s="353"/>
      <c r="E407" s="354"/>
      <c r="F407" s="655" t="s">
        <v>4258</v>
      </c>
      <c r="G407" s="353" t="s">
        <v>168</v>
      </c>
      <c r="H407" s="70">
        <f t="shared" si="42"/>
        <v>196310.01599999997</v>
      </c>
      <c r="I407" s="72">
        <v>1</v>
      </c>
      <c r="J407" s="355"/>
      <c r="K407" s="356">
        <f t="shared" si="43"/>
        <v>0</v>
      </c>
      <c r="L407" s="73">
        <v>196310.01599999997</v>
      </c>
    </row>
    <row r="408" spans="1:12" hidden="1" x14ac:dyDescent="0.25">
      <c r="A408" s="54"/>
      <c r="B408" s="69">
        <v>402</v>
      </c>
      <c r="C408" s="353"/>
      <c r="D408" s="353"/>
      <c r="E408" s="354"/>
      <c r="F408" s="655" t="s">
        <v>4259</v>
      </c>
      <c r="G408" s="353" t="s">
        <v>168</v>
      </c>
      <c r="H408" s="70">
        <f t="shared" si="42"/>
        <v>114.24</v>
      </c>
      <c r="I408" s="72">
        <v>1</v>
      </c>
      <c r="J408" s="355"/>
      <c r="K408" s="356">
        <f t="shared" si="43"/>
        <v>0</v>
      </c>
      <c r="L408" s="73">
        <v>114.24</v>
      </c>
    </row>
    <row r="409" spans="1:12" hidden="1" x14ac:dyDescent="0.25">
      <c r="A409" s="54"/>
      <c r="B409" s="69">
        <v>403</v>
      </c>
      <c r="C409" s="353"/>
      <c r="D409" s="353"/>
      <c r="E409" s="354"/>
      <c r="F409" s="655" t="s">
        <v>4260</v>
      </c>
      <c r="G409" s="353" t="s">
        <v>168</v>
      </c>
      <c r="H409" s="70">
        <f t="shared" si="42"/>
        <v>46750.815999999999</v>
      </c>
      <c r="I409" s="72">
        <v>1</v>
      </c>
      <c r="J409" s="355"/>
      <c r="K409" s="356">
        <f t="shared" si="43"/>
        <v>0</v>
      </c>
      <c r="L409" s="73">
        <v>46750.815999999999</v>
      </c>
    </row>
    <row r="410" spans="1:12" hidden="1" x14ac:dyDescent="0.25">
      <c r="A410" s="54"/>
      <c r="B410" s="69">
        <v>404</v>
      </c>
      <c r="C410" s="353"/>
      <c r="D410" s="353"/>
      <c r="E410" s="354"/>
      <c r="F410" s="655" t="s">
        <v>4261</v>
      </c>
      <c r="G410" s="353" t="s">
        <v>168</v>
      </c>
      <c r="H410" s="70">
        <f t="shared" si="42"/>
        <v>35559.103999999999</v>
      </c>
      <c r="I410" s="72">
        <v>1</v>
      </c>
      <c r="J410" s="355"/>
      <c r="K410" s="356">
        <f t="shared" si="43"/>
        <v>0</v>
      </c>
      <c r="L410" s="73">
        <v>35559.103999999999</v>
      </c>
    </row>
    <row r="411" spans="1:12" hidden="1" x14ac:dyDescent="0.25">
      <c r="A411" s="54"/>
      <c r="B411" s="69">
        <v>405</v>
      </c>
      <c r="C411" s="353"/>
      <c r="D411" s="353"/>
      <c r="E411" s="354"/>
      <c r="F411" s="655" t="s">
        <v>4262</v>
      </c>
      <c r="G411" s="353" t="s">
        <v>168</v>
      </c>
      <c r="H411" s="70">
        <f t="shared" si="42"/>
        <v>13952.511999999999</v>
      </c>
      <c r="I411" s="72">
        <v>1</v>
      </c>
      <c r="J411" s="355"/>
      <c r="K411" s="356">
        <f t="shared" si="43"/>
        <v>0</v>
      </c>
      <c r="L411" s="73">
        <v>13952.511999999999</v>
      </c>
    </row>
    <row r="412" spans="1:12" hidden="1" x14ac:dyDescent="0.25">
      <c r="A412" s="54"/>
      <c r="B412" s="69">
        <v>406</v>
      </c>
      <c r="C412" s="353"/>
      <c r="D412" s="353"/>
      <c r="E412" s="354"/>
      <c r="F412" s="655" t="s">
        <v>4263</v>
      </c>
      <c r="G412" s="353" t="s">
        <v>168</v>
      </c>
      <c r="H412" s="70">
        <f t="shared" si="42"/>
        <v>295898.73599999998</v>
      </c>
      <c r="I412" s="72">
        <v>1</v>
      </c>
      <c r="J412" s="355"/>
      <c r="K412" s="356">
        <f t="shared" si="43"/>
        <v>0</v>
      </c>
      <c r="L412" s="73">
        <v>295898.73599999998</v>
      </c>
    </row>
    <row r="413" spans="1:12" hidden="1" x14ac:dyDescent="0.25">
      <c r="A413" s="54"/>
      <c r="B413" s="69">
        <v>407</v>
      </c>
      <c r="C413" s="353"/>
      <c r="D413" s="353"/>
      <c r="E413" s="354"/>
      <c r="F413" s="655" t="s">
        <v>4264</v>
      </c>
      <c r="G413" s="353" t="s">
        <v>168</v>
      </c>
      <c r="H413" s="70">
        <f t="shared" si="42"/>
        <v>172108.27199999997</v>
      </c>
      <c r="I413" s="72">
        <v>1</v>
      </c>
      <c r="J413" s="355"/>
      <c r="K413" s="356">
        <f t="shared" si="43"/>
        <v>0</v>
      </c>
      <c r="L413" s="73">
        <v>172108.27199999997</v>
      </c>
    </row>
    <row r="414" spans="1:12" hidden="1" x14ac:dyDescent="0.25">
      <c r="A414" s="54"/>
      <c r="B414" s="69">
        <v>408</v>
      </c>
      <c r="C414" s="353"/>
      <c r="D414" s="353"/>
      <c r="E414" s="354"/>
      <c r="F414" s="655" t="s">
        <v>4265</v>
      </c>
      <c r="G414" s="353" t="s">
        <v>168</v>
      </c>
      <c r="H414" s="70">
        <f t="shared" si="42"/>
        <v>61893.327999999994</v>
      </c>
      <c r="I414" s="72">
        <v>1</v>
      </c>
      <c r="J414" s="355"/>
      <c r="K414" s="356">
        <f t="shared" si="43"/>
        <v>0</v>
      </c>
      <c r="L414" s="73">
        <v>61893.327999999994</v>
      </c>
    </row>
    <row r="415" spans="1:12" hidden="1" x14ac:dyDescent="0.25">
      <c r="A415" s="54"/>
      <c r="B415" s="69">
        <v>409</v>
      </c>
      <c r="C415" s="353"/>
      <c r="D415" s="353"/>
      <c r="E415" s="354"/>
      <c r="F415" s="655" t="s">
        <v>4266</v>
      </c>
      <c r="G415" s="353" t="s">
        <v>168</v>
      </c>
      <c r="H415" s="70">
        <f t="shared" si="42"/>
        <v>4395.384</v>
      </c>
      <c r="I415" s="72">
        <v>1</v>
      </c>
      <c r="J415" s="355"/>
      <c r="K415" s="356">
        <f t="shared" si="43"/>
        <v>0</v>
      </c>
      <c r="L415" s="73">
        <v>4395.384</v>
      </c>
    </row>
    <row r="416" spans="1:12" hidden="1" x14ac:dyDescent="0.25">
      <c r="A416" s="54"/>
      <c r="B416" s="69">
        <v>410</v>
      </c>
      <c r="C416" s="353"/>
      <c r="D416" s="353"/>
      <c r="E416" s="354"/>
      <c r="F416" s="655" t="s">
        <v>4267</v>
      </c>
      <c r="G416" s="353" t="s">
        <v>168</v>
      </c>
      <c r="H416" s="70">
        <f t="shared" si="42"/>
        <v>18137.504000000001</v>
      </c>
      <c r="I416" s="72">
        <v>1</v>
      </c>
      <c r="J416" s="355"/>
      <c r="K416" s="356">
        <f t="shared" si="43"/>
        <v>0</v>
      </c>
      <c r="L416" s="73">
        <v>18137.504000000001</v>
      </c>
    </row>
    <row r="417" spans="1:12" hidden="1" x14ac:dyDescent="0.25">
      <c r="A417" s="54"/>
      <c r="B417" s="69">
        <v>411</v>
      </c>
      <c r="C417" s="353"/>
      <c r="D417" s="353"/>
      <c r="E417" s="354"/>
      <c r="F417" s="655" t="s">
        <v>4268</v>
      </c>
      <c r="G417" s="353" t="s">
        <v>168</v>
      </c>
      <c r="H417" s="70">
        <f t="shared" si="42"/>
        <v>80458.28</v>
      </c>
      <c r="I417" s="72">
        <v>1</v>
      </c>
      <c r="J417" s="355"/>
      <c r="K417" s="356">
        <f t="shared" si="43"/>
        <v>0</v>
      </c>
      <c r="L417" s="73">
        <v>80458.28</v>
      </c>
    </row>
    <row r="418" spans="1:12" hidden="1" x14ac:dyDescent="0.25">
      <c r="A418" s="54"/>
      <c r="B418" s="69">
        <v>412</v>
      </c>
      <c r="C418" s="353"/>
      <c r="D418" s="353"/>
      <c r="E418" s="354"/>
      <c r="F418" s="655" t="s">
        <v>4269</v>
      </c>
      <c r="G418" s="353" t="s">
        <v>168</v>
      </c>
      <c r="H418" s="70">
        <f t="shared" si="42"/>
        <v>440724.59199999995</v>
      </c>
      <c r="I418" s="72">
        <v>1</v>
      </c>
      <c r="J418" s="355"/>
      <c r="K418" s="356">
        <f t="shared" si="43"/>
        <v>0</v>
      </c>
      <c r="L418" s="73">
        <v>440724.59199999995</v>
      </c>
    </row>
    <row r="419" spans="1:12" hidden="1" x14ac:dyDescent="0.25">
      <c r="A419" s="54"/>
      <c r="B419" s="69">
        <v>413</v>
      </c>
      <c r="C419" s="353"/>
      <c r="D419" s="353"/>
      <c r="E419" s="354"/>
      <c r="F419" s="655" t="s">
        <v>4270</v>
      </c>
      <c r="G419" s="353" t="s">
        <v>168</v>
      </c>
      <c r="H419" s="70">
        <f t="shared" si="42"/>
        <v>197562.848</v>
      </c>
      <c r="I419" s="72">
        <v>1</v>
      </c>
      <c r="J419" s="355"/>
      <c r="K419" s="356">
        <f t="shared" si="43"/>
        <v>0</v>
      </c>
      <c r="L419" s="73">
        <v>197562.848</v>
      </c>
    </row>
    <row r="420" spans="1:12" hidden="1" x14ac:dyDescent="0.25">
      <c r="A420" s="54"/>
      <c r="B420" s="69">
        <v>414</v>
      </c>
      <c r="C420" s="353"/>
      <c r="D420" s="353"/>
      <c r="E420" s="354"/>
      <c r="F420" s="655" t="s">
        <v>4271</v>
      </c>
      <c r="G420" s="353" t="s">
        <v>168</v>
      </c>
      <c r="H420" s="70">
        <f t="shared" si="42"/>
        <v>119043.792</v>
      </c>
      <c r="I420" s="72">
        <v>1</v>
      </c>
      <c r="J420" s="355"/>
      <c r="K420" s="356">
        <f t="shared" si="43"/>
        <v>0</v>
      </c>
      <c r="L420" s="73">
        <v>119043.792</v>
      </c>
    </row>
    <row r="421" spans="1:12" hidden="1" x14ac:dyDescent="0.25">
      <c r="A421" s="54"/>
      <c r="B421" s="69">
        <v>415</v>
      </c>
      <c r="C421" s="353"/>
      <c r="D421" s="353"/>
      <c r="E421" s="354"/>
      <c r="F421" s="655" t="s">
        <v>4272</v>
      </c>
      <c r="G421" s="353" t="s">
        <v>168</v>
      </c>
      <c r="H421" s="70">
        <f t="shared" si="42"/>
        <v>196310.01599999997</v>
      </c>
      <c r="I421" s="72">
        <v>1</v>
      </c>
      <c r="J421" s="355"/>
      <c r="K421" s="356">
        <f t="shared" si="43"/>
        <v>0</v>
      </c>
      <c r="L421" s="73">
        <v>196310.01599999997</v>
      </c>
    </row>
    <row r="422" spans="1:12" hidden="1" x14ac:dyDescent="0.25">
      <c r="A422" s="54"/>
      <c r="B422" s="69">
        <v>416</v>
      </c>
      <c r="C422" s="353"/>
      <c r="D422" s="353"/>
      <c r="E422" s="354"/>
      <c r="F422" s="655" t="s">
        <v>4273</v>
      </c>
      <c r="G422" s="353" t="s">
        <v>168</v>
      </c>
      <c r="H422" s="70">
        <f t="shared" si="42"/>
        <v>218847.66399999999</v>
      </c>
      <c r="I422" s="72">
        <v>1</v>
      </c>
      <c r="J422" s="355"/>
      <c r="K422" s="356">
        <f t="shared" si="43"/>
        <v>0</v>
      </c>
      <c r="L422" s="73">
        <v>218847.66399999999</v>
      </c>
    </row>
    <row r="423" spans="1:12" hidden="1" x14ac:dyDescent="0.25">
      <c r="A423" s="54"/>
      <c r="B423" s="69">
        <v>417</v>
      </c>
      <c r="C423" s="353"/>
      <c r="D423" s="353"/>
      <c r="E423" s="354"/>
      <c r="F423" s="655" t="s">
        <v>4274</v>
      </c>
      <c r="G423" s="353" t="s">
        <v>168</v>
      </c>
      <c r="H423" s="70">
        <f t="shared" si="42"/>
        <v>207200.89599999998</v>
      </c>
      <c r="I423" s="72">
        <v>1</v>
      </c>
      <c r="J423" s="355"/>
      <c r="K423" s="356">
        <f t="shared" si="43"/>
        <v>0</v>
      </c>
      <c r="L423" s="73">
        <v>207200.89599999998</v>
      </c>
    </row>
    <row r="424" spans="1:12" hidden="1" x14ac:dyDescent="0.25">
      <c r="A424" s="54"/>
      <c r="B424" s="69">
        <v>418</v>
      </c>
      <c r="C424" s="353"/>
      <c r="D424" s="353"/>
      <c r="E424" s="354"/>
      <c r="F424" s="655" t="s">
        <v>4275</v>
      </c>
      <c r="G424" s="353" t="s">
        <v>168</v>
      </c>
      <c r="H424" s="70">
        <f t="shared" si="42"/>
        <v>114240</v>
      </c>
      <c r="I424" s="72">
        <v>1</v>
      </c>
      <c r="J424" s="355"/>
      <c r="K424" s="356">
        <f t="shared" si="43"/>
        <v>0</v>
      </c>
      <c r="L424" s="73">
        <v>114240</v>
      </c>
    </row>
    <row r="425" spans="1:12" hidden="1" x14ac:dyDescent="0.25">
      <c r="A425" s="54"/>
      <c r="B425" s="69">
        <v>419</v>
      </c>
      <c r="C425" s="353"/>
      <c r="D425" s="353"/>
      <c r="E425" s="354"/>
      <c r="F425" s="655" t="s">
        <v>4276</v>
      </c>
      <c r="G425" s="353" t="s">
        <v>168</v>
      </c>
      <c r="H425" s="70">
        <f t="shared" si="42"/>
        <v>84619.471999999994</v>
      </c>
      <c r="I425" s="72">
        <v>1</v>
      </c>
      <c r="J425" s="355"/>
      <c r="K425" s="356">
        <f t="shared" si="43"/>
        <v>0</v>
      </c>
      <c r="L425" s="73">
        <v>84619.471999999994</v>
      </c>
    </row>
    <row r="426" spans="1:12" hidden="1" x14ac:dyDescent="0.25">
      <c r="A426" s="54"/>
      <c r="B426" s="69">
        <v>420</v>
      </c>
      <c r="C426" s="353"/>
      <c r="D426" s="353"/>
      <c r="E426" s="354"/>
      <c r="F426" s="655" t="s">
        <v>4277</v>
      </c>
      <c r="G426" s="353" t="s">
        <v>168</v>
      </c>
      <c r="H426" s="70">
        <f t="shared" si="42"/>
        <v>112781.53599999999</v>
      </c>
      <c r="I426" s="72">
        <v>1</v>
      </c>
      <c r="J426" s="355"/>
      <c r="K426" s="356">
        <f t="shared" si="43"/>
        <v>0</v>
      </c>
      <c r="L426" s="73">
        <v>112781.53599999999</v>
      </c>
    </row>
    <row r="427" spans="1:12" hidden="1" x14ac:dyDescent="0.25">
      <c r="A427" s="54"/>
      <c r="B427" s="69">
        <v>421</v>
      </c>
      <c r="C427" s="353"/>
      <c r="D427" s="353"/>
      <c r="E427" s="354"/>
      <c r="F427" s="655" t="s">
        <v>4278</v>
      </c>
      <c r="G427" s="353" t="s">
        <v>168</v>
      </c>
      <c r="H427" s="70">
        <f t="shared" si="42"/>
        <v>46750.815999999999</v>
      </c>
      <c r="I427" s="72">
        <v>1</v>
      </c>
      <c r="J427" s="355"/>
      <c r="K427" s="356">
        <f t="shared" si="43"/>
        <v>0</v>
      </c>
      <c r="L427" s="73">
        <v>46750.815999999999</v>
      </c>
    </row>
    <row r="428" spans="1:12" hidden="1" x14ac:dyDescent="0.25">
      <c r="A428" s="54"/>
      <c r="B428" s="69">
        <v>422</v>
      </c>
      <c r="C428" s="353"/>
      <c r="D428" s="353"/>
      <c r="E428" s="354"/>
      <c r="F428" s="655" t="s">
        <v>4279</v>
      </c>
      <c r="G428" s="353" t="s">
        <v>168</v>
      </c>
      <c r="H428" s="70">
        <f t="shared" si="42"/>
        <v>6004.2640000000001</v>
      </c>
      <c r="I428" s="72">
        <v>1</v>
      </c>
      <c r="J428" s="355"/>
      <c r="K428" s="356">
        <f t="shared" si="43"/>
        <v>0</v>
      </c>
      <c r="L428" s="73">
        <v>6004.2640000000001</v>
      </c>
    </row>
    <row r="429" spans="1:12" hidden="1" x14ac:dyDescent="0.25">
      <c r="A429" s="54"/>
      <c r="B429" s="69">
        <v>423</v>
      </c>
      <c r="C429" s="353"/>
      <c r="D429" s="353"/>
      <c r="E429" s="354"/>
      <c r="F429" s="655" t="s">
        <v>4280</v>
      </c>
      <c r="G429" s="353" t="s">
        <v>168</v>
      </c>
      <c r="H429" s="70">
        <f t="shared" si="42"/>
        <v>4669.5599999999995</v>
      </c>
      <c r="I429" s="72">
        <v>1</v>
      </c>
      <c r="J429" s="355"/>
      <c r="K429" s="356">
        <f t="shared" si="43"/>
        <v>0</v>
      </c>
      <c r="L429" s="73">
        <v>4669.5599999999995</v>
      </c>
    </row>
    <row r="430" spans="1:12" hidden="1" x14ac:dyDescent="0.25">
      <c r="A430" s="54"/>
      <c r="B430" s="69">
        <v>424</v>
      </c>
      <c r="C430" s="353"/>
      <c r="D430" s="353"/>
      <c r="E430" s="354"/>
      <c r="F430" s="655" t="s">
        <v>4281</v>
      </c>
      <c r="G430" s="353" t="s">
        <v>168</v>
      </c>
      <c r="H430" s="70">
        <f t="shared" si="42"/>
        <v>35559.103999999999</v>
      </c>
      <c r="I430" s="72">
        <v>1</v>
      </c>
      <c r="J430" s="355"/>
      <c r="K430" s="356">
        <f t="shared" si="43"/>
        <v>0</v>
      </c>
      <c r="L430" s="73">
        <v>35559.103999999999</v>
      </c>
    </row>
    <row r="431" spans="1:12" hidden="1" x14ac:dyDescent="0.25">
      <c r="A431" s="54"/>
      <c r="B431" s="69">
        <v>425</v>
      </c>
      <c r="C431" s="353"/>
      <c r="D431" s="353"/>
      <c r="E431" s="354"/>
      <c r="F431" s="655" t="s">
        <v>4282</v>
      </c>
      <c r="G431" s="353" t="s">
        <v>168</v>
      </c>
      <c r="H431" s="70">
        <f t="shared" si="42"/>
        <v>28127.791999999998</v>
      </c>
      <c r="I431" s="72">
        <v>1</v>
      </c>
      <c r="J431" s="355"/>
      <c r="K431" s="356">
        <f t="shared" si="43"/>
        <v>0</v>
      </c>
      <c r="L431" s="73">
        <v>28127.791999999998</v>
      </c>
    </row>
    <row r="432" spans="1:12" hidden="1" x14ac:dyDescent="0.25">
      <c r="A432" s="54"/>
      <c r="B432" s="69">
        <v>426</v>
      </c>
      <c r="C432" s="353"/>
      <c r="D432" s="353"/>
      <c r="E432" s="354"/>
      <c r="F432" s="655" t="s">
        <v>4283</v>
      </c>
      <c r="G432" s="353" t="s">
        <v>168</v>
      </c>
      <c r="H432" s="70">
        <f t="shared" si="42"/>
        <v>10822.335999999999</v>
      </c>
      <c r="I432" s="72">
        <v>1</v>
      </c>
      <c r="J432" s="355"/>
      <c r="K432" s="356">
        <f t="shared" si="43"/>
        <v>0</v>
      </c>
      <c r="L432" s="73">
        <v>10822.335999999999</v>
      </c>
    </row>
    <row r="433" spans="1:12" hidden="1" x14ac:dyDescent="0.25">
      <c r="A433" s="54"/>
      <c r="B433" s="69">
        <v>427</v>
      </c>
      <c r="C433" s="353"/>
      <c r="D433" s="353"/>
      <c r="E433" s="354"/>
      <c r="F433" s="655" t="s">
        <v>4284</v>
      </c>
      <c r="G433" s="353" t="s">
        <v>168</v>
      </c>
      <c r="H433" s="70">
        <f t="shared" si="42"/>
        <v>13952.511999999999</v>
      </c>
      <c r="I433" s="72">
        <v>1</v>
      </c>
      <c r="J433" s="355"/>
      <c r="K433" s="356">
        <f t="shared" si="43"/>
        <v>0</v>
      </c>
      <c r="L433" s="73">
        <v>13952.511999999999</v>
      </c>
    </row>
    <row r="434" spans="1:12" hidden="1" x14ac:dyDescent="0.25">
      <c r="A434" s="54"/>
      <c r="B434" s="69">
        <v>428</v>
      </c>
      <c r="C434" s="353"/>
      <c r="D434" s="353"/>
      <c r="E434" s="354"/>
      <c r="F434" s="655" t="s">
        <v>4285</v>
      </c>
      <c r="G434" s="353" t="s">
        <v>168</v>
      </c>
      <c r="H434" s="70">
        <f t="shared" si="42"/>
        <v>11305</v>
      </c>
      <c r="I434" s="72">
        <v>1</v>
      </c>
      <c r="J434" s="355"/>
      <c r="K434" s="356">
        <f t="shared" si="43"/>
        <v>0</v>
      </c>
      <c r="L434" s="73">
        <v>11305</v>
      </c>
    </row>
    <row r="435" spans="1:12" hidden="1" x14ac:dyDescent="0.25">
      <c r="A435" s="54"/>
      <c r="B435" s="69">
        <v>429</v>
      </c>
      <c r="C435" s="353"/>
      <c r="D435" s="353"/>
      <c r="E435" s="354"/>
      <c r="F435" s="655" t="s">
        <v>4286</v>
      </c>
      <c r="G435" s="353" t="s">
        <v>168</v>
      </c>
      <c r="H435" s="70">
        <f t="shared" si="42"/>
        <v>13743.071999999998</v>
      </c>
      <c r="I435" s="72">
        <v>1</v>
      </c>
      <c r="J435" s="355"/>
      <c r="K435" s="356">
        <f t="shared" si="43"/>
        <v>0</v>
      </c>
      <c r="L435" s="73">
        <v>13743.071999999998</v>
      </c>
    </row>
    <row r="436" spans="1:12" hidden="1" x14ac:dyDescent="0.25">
      <c r="A436" s="54"/>
      <c r="B436" s="69">
        <v>430</v>
      </c>
      <c r="C436" s="353"/>
      <c r="D436" s="353"/>
      <c r="E436" s="354"/>
      <c r="F436" s="655" t="s">
        <v>4287</v>
      </c>
      <c r="G436" s="353" t="s">
        <v>168</v>
      </c>
      <c r="H436" s="70">
        <f t="shared" si="42"/>
        <v>1016.7359999999999</v>
      </c>
      <c r="I436" s="72">
        <v>1</v>
      </c>
      <c r="J436" s="355"/>
      <c r="K436" s="356">
        <f t="shared" si="43"/>
        <v>0</v>
      </c>
      <c r="L436" s="73">
        <v>1016.7359999999999</v>
      </c>
    </row>
    <row r="437" spans="1:12" hidden="1" x14ac:dyDescent="0.25">
      <c r="A437" s="54"/>
      <c r="B437" s="69">
        <v>431</v>
      </c>
      <c r="C437" s="353"/>
      <c r="D437" s="353"/>
      <c r="E437" s="354"/>
      <c r="F437" s="655" t="s">
        <v>4288</v>
      </c>
      <c r="G437" s="353" t="s">
        <v>168</v>
      </c>
      <c r="H437" s="70">
        <f t="shared" si="42"/>
        <v>7593.152</v>
      </c>
      <c r="I437" s="72">
        <v>1</v>
      </c>
      <c r="J437" s="355"/>
      <c r="K437" s="356">
        <f t="shared" si="43"/>
        <v>0</v>
      </c>
      <c r="L437" s="73">
        <v>7593.152</v>
      </c>
    </row>
    <row r="438" spans="1:12" hidden="1" x14ac:dyDescent="0.25">
      <c r="A438" s="54"/>
      <c r="B438" s="69">
        <v>432</v>
      </c>
      <c r="C438" s="353"/>
      <c r="D438" s="353"/>
      <c r="E438" s="354"/>
      <c r="F438" s="655" t="s">
        <v>4289</v>
      </c>
      <c r="G438" s="353" t="s">
        <v>168</v>
      </c>
      <c r="H438" s="70">
        <f t="shared" si="42"/>
        <v>295898.73599999998</v>
      </c>
      <c r="I438" s="72">
        <v>1</v>
      </c>
      <c r="J438" s="355"/>
      <c r="K438" s="356">
        <f t="shared" si="43"/>
        <v>0</v>
      </c>
      <c r="L438" s="73">
        <v>295898.73599999998</v>
      </c>
    </row>
    <row r="439" spans="1:12" hidden="1" x14ac:dyDescent="0.25">
      <c r="A439" s="54"/>
      <c r="B439" s="69">
        <v>433</v>
      </c>
      <c r="C439" s="353"/>
      <c r="D439" s="353"/>
      <c r="E439" s="354"/>
      <c r="F439" s="655" t="s">
        <v>4290</v>
      </c>
      <c r="G439" s="353" t="s">
        <v>168</v>
      </c>
      <c r="H439" s="70">
        <f t="shared" si="42"/>
        <v>312101.77600000001</v>
      </c>
      <c r="I439" s="72">
        <v>1</v>
      </c>
      <c r="J439" s="355"/>
      <c r="K439" s="356">
        <f t="shared" si="43"/>
        <v>0</v>
      </c>
      <c r="L439" s="73">
        <v>312101.77600000001</v>
      </c>
    </row>
    <row r="440" spans="1:12" hidden="1" x14ac:dyDescent="0.25">
      <c r="A440" s="54"/>
      <c r="B440" s="69">
        <v>434</v>
      </c>
      <c r="C440" s="353"/>
      <c r="D440" s="353"/>
      <c r="E440" s="354"/>
      <c r="F440" s="655" t="s">
        <v>4291</v>
      </c>
      <c r="G440" s="353" t="s">
        <v>168</v>
      </c>
      <c r="H440" s="70">
        <f t="shared" si="42"/>
        <v>32962.048000000003</v>
      </c>
      <c r="I440" s="72">
        <v>1</v>
      </c>
      <c r="J440" s="355"/>
      <c r="K440" s="356">
        <f t="shared" si="43"/>
        <v>0</v>
      </c>
      <c r="L440" s="73">
        <v>32962.048000000003</v>
      </c>
    </row>
    <row r="441" spans="1:12" hidden="1" x14ac:dyDescent="0.25">
      <c r="A441" s="54"/>
      <c r="B441" s="69">
        <v>435</v>
      </c>
      <c r="C441" s="353"/>
      <c r="D441" s="353"/>
      <c r="E441" s="354"/>
      <c r="F441" s="655" t="s">
        <v>4292</v>
      </c>
      <c r="G441" s="353" t="s">
        <v>168</v>
      </c>
      <c r="H441" s="70">
        <f t="shared" si="42"/>
        <v>172108.27199999997</v>
      </c>
      <c r="I441" s="72">
        <v>1</v>
      </c>
      <c r="J441" s="355"/>
      <c r="K441" s="356">
        <f t="shared" si="43"/>
        <v>0</v>
      </c>
      <c r="L441" s="73">
        <v>172108.27199999997</v>
      </c>
    </row>
    <row r="442" spans="1:12" hidden="1" x14ac:dyDescent="0.25">
      <c r="A442" s="54"/>
      <c r="B442" s="69">
        <v>436</v>
      </c>
      <c r="C442" s="353"/>
      <c r="D442" s="353"/>
      <c r="E442" s="354"/>
      <c r="F442" s="655" t="s">
        <v>4293</v>
      </c>
      <c r="G442" s="353" t="s">
        <v>168</v>
      </c>
      <c r="H442" s="70">
        <f t="shared" si="42"/>
        <v>176047.64800000002</v>
      </c>
      <c r="I442" s="72">
        <v>1</v>
      </c>
      <c r="J442" s="355"/>
      <c r="K442" s="356">
        <f t="shared" si="43"/>
        <v>0</v>
      </c>
      <c r="L442" s="73">
        <v>176047.64800000002</v>
      </c>
    </row>
    <row r="443" spans="1:12" hidden="1" x14ac:dyDescent="0.25">
      <c r="A443" s="54"/>
      <c r="B443" s="69">
        <v>437</v>
      </c>
      <c r="C443" s="353"/>
      <c r="D443" s="353"/>
      <c r="E443" s="354"/>
      <c r="F443" s="655" t="s">
        <v>4294</v>
      </c>
      <c r="G443" s="353" t="s">
        <v>168</v>
      </c>
      <c r="H443" s="70">
        <f t="shared" si="42"/>
        <v>178479.05599999998</v>
      </c>
      <c r="I443" s="72">
        <v>1</v>
      </c>
      <c r="J443" s="355"/>
      <c r="K443" s="356">
        <f t="shared" si="43"/>
        <v>0</v>
      </c>
      <c r="L443" s="73">
        <v>178479.05599999998</v>
      </c>
    </row>
    <row r="444" spans="1:12" hidden="1" x14ac:dyDescent="0.25">
      <c r="A444" s="54"/>
      <c r="B444" s="69">
        <v>438</v>
      </c>
      <c r="C444" s="353"/>
      <c r="D444" s="353"/>
      <c r="E444" s="354"/>
      <c r="F444" s="655" t="s">
        <v>4295</v>
      </c>
      <c r="G444" s="353" t="s">
        <v>168</v>
      </c>
      <c r="H444" s="70">
        <f t="shared" si="42"/>
        <v>61893.327999999994</v>
      </c>
      <c r="I444" s="72">
        <v>1</v>
      </c>
      <c r="J444" s="355"/>
      <c r="K444" s="356">
        <f t="shared" si="43"/>
        <v>0</v>
      </c>
      <c r="L444" s="73">
        <v>61893.327999999994</v>
      </c>
    </row>
    <row r="445" spans="1:12" hidden="1" x14ac:dyDescent="0.25">
      <c r="A445" s="54"/>
      <c r="B445" s="69">
        <v>439</v>
      </c>
      <c r="C445" s="353"/>
      <c r="D445" s="353"/>
      <c r="E445" s="354"/>
      <c r="F445" s="655" t="s">
        <v>4296</v>
      </c>
      <c r="G445" s="353" t="s">
        <v>168</v>
      </c>
      <c r="H445" s="70">
        <f t="shared" si="42"/>
        <v>60967.983999999997</v>
      </c>
      <c r="I445" s="72">
        <v>1</v>
      </c>
      <c r="J445" s="355"/>
      <c r="K445" s="356">
        <f t="shared" si="43"/>
        <v>0</v>
      </c>
      <c r="L445" s="73">
        <v>60967.983999999997</v>
      </c>
    </row>
    <row r="446" spans="1:12" hidden="1" x14ac:dyDescent="0.25">
      <c r="A446" s="54"/>
      <c r="B446" s="69">
        <v>440</v>
      </c>
      <c r="C446" s="353"/>
      <c r="D446" s="353"/>
      <c r="E446" s="354"/>
      <c r="F446" s="655" t="s">
        <v>4297</v>
      </c>
      <c r="G446" s="353" t="s">
        <v>168</v>
      </c>
      <c r="H446" s="70">
        <f t="shared" si="42"/>
        <v>4395.384</v>
      </c>
      <c r="I446" s="72">
        <v>1</v>
      </c>
      <c r="J446" s="355"/>
      <c r="K446" s="356">
        <f t="shared" si="43"/>
        <v>0</v>
      </c>
      <c r="L446" s="73">
        <v>4395.384</v>
      </c>
    </row>
    <row r="447" spans="1:12" hidden="1" x14ac:dyDescent="0.25">
      <c r="A447" s="54"/>
      <c r="B447" s="69">
        <v>441</v>
      </c>
      <c r="C447" s="353"/>
      <c r="D447" s="353"/>
      <c r="E447" s="354"/>
      <c r="F447" s="655" t="s">
        <v>4298</v>
      </c>
      <c r="G447" s="353" t="s">
        <v>168</v>
      </c>
      <c r="H447" s="70">
        <f t="shared" si="42"/>
        <v>18137.504000000001</v>
      </c>
      <c r="I447" s="72">
        <v>1</v>
      </c>
      <c r="J447" s="355"/>
      <c r="K447" s="356">
        <f t="shared" si="43"/>
        <v>0</v>
      </c>
      <c r="L447" s="73">
        <v>18137.504000000001</v>
      </c>
    </row>
    <row r="448" spans="1:12" hidden="1" x14ac:dyDescent="0.25">
      <c r="A448" s="54"/>
      <c r="B448" s="69">
        <v>442</v>
      </c>
      <c r="C448" s="353"/>
      <c r="D448" s="353"/>
      <c r="E448" s="354"/>
      <c r="F448" s="655" t="s">
        <v>4299</v>
      </c>
      <c r="G448" s="353" t="s">
        <v>168</v>
      </c>
      <c r="H448" s="70">
        <f t="shared" si="42"/>
        <v>1179.528</v>
      </c>
      <c r="I448" s="72">
        <v>1</v>
      </c>
      <c r="J448" s="355"/>
      <c r="K448" s="356">
        <f t="shared" si="43"/>
        <v>0</v>
      </c>
      <c r="L448" s="73">
        <v>1179.528</v>
      </c>
    </row>
    <row r="449" spans="1:12" hidden="1" x14ac:dyDescent="0.25">
      <c r="A449" s="54"/>
      <c r="B449" s="69">
        <v>443</v>
      </c>
      <c r="C449" s="353"/>
      <c r="D449" s="353"/>
      <c r="E449" s="354"/>
      <c r="F449" s="655" t="s">
        <v>4300</v>
      </c>
      <c r="G449" s="353" t="s">
        <v>168</v>
      </c>
      <c r="H449" s="70">
        <f t="shared" ref="H449:H512" si="44">+L449*I449</f>
        <v>10102.624</v>
      </c>
      <c r="I449" s="72">
        <v>1</v>
      </c>
      <c r="J449" s="355"/>
      <c r="K449" s="356">
        <f t="shared" si="43"/>
        <v>0</v>
      </c>
      <c r="L449" s="73">
        <v>10102.624</v>
      </c>
    </row>
    <row r="450" spans="1:12" hidden="1" x14ac:dyDescent="0.25">
      <c r="A450" s="54"/>
      <c r="B450" s="69">
        <v>444</v>
      </c>
      <c r="C450" s="353"/>
      <c r="D450" s="353"/>
      <c r="E450" s="354"/>
      <c r="F450" s="655" t="s">
        <v>4301</v>
      </c>
      <c r="G450" s="353" t="s">
        <v>168</v>
      </c>
      <c r="H450" s="70">
        <f t="shared" si="44"/>
        <v>80458.28</v>
      </c>
      <c r="I450" s="72">
        <v>1</v>
      </c>
      <c r="J450" s="355"/>
      <c r="K450" s="356">
        <f t="shared" si="43"/>
        <v>0</v>
      </c>
      <c r="L450" s="73">
        <v>80458.28</v>
      </c>
    </row>
    <row r="451" spans="1:12" hidden="1" x14ac:dyDescent="0.25">
      <c r="A451" s="54"/>
      <c r="B451" s="69">
        <v>445</v>
      </c>
      <c r="C451" s="353"/>
      <c r="D451" s="353"/>
      <c r="E451" s="354"/>
      <c r="F451" s="655" t="s">
        <v>4302</v>
      </c>
      <c r="G451" s="353" t="s">
        <v>168</v>
      </c>
      <c r="H451" s="70">
        <f t="shared" si="44"/>
        <v>440724.59199999995</v>
      </c>
      <c r="I451" s="72">
        <v>1</v>
      </c>
      <c r="J451" s="355"/>
      <c r="K451" s="356">
        <f t="shared" si="43"/>
        <v>0</v>
      </c>
      <c r="L451" s="73">
        <v>440724.59199999995</v>
      </c>
    </row>
    <row r="452" spans="1:12" hidden="1" x14ac:dyDescent="0.25">
      <c r="A452" s="54"/>
      <c r="B452" s="69">
        <v>446</v>
      </c>
      <c r="C452" s="353"/>
      <c r="D452" s="353"/>
      <c r="E452" s="354"/>
      <c r="F452" s="655" t="s">
        <v>4303</v>
      </c>
      <c r="G452" s="353" t="s">
        <v>168</v>
      </c>
      <c r="H452" s="70">
        <f t="shared" si="44"/>
        <v>675681.04799999995</v>
      </c>
      <c r="I452" s="72">
        <v>1</v>
      </c>
      <c r="J452" s="355"/>
      <c r="K452" s="356">
        <f t="shared" si="43"/>
        <v>0</v>
      </c>
      <c r="L452" s="73">
        <v>675681.04799999995</v>
      </c>
    </row>
    <row r="453" spans="1:12" hidden="1" x14ac:dyDescent="0.25">
      <c r="A453" s="54"/>
      <c r="B453" s="69">
        <v>447</v>
      </c>
      <c r="C453" s="353"/>
      <c r="D453" s="353"/>
      <c r="E453" s="354"/>
      <c r="F453" s="655" t="s">
        <v>4304</v>
      </c>
      <c r="G453" s="353" t="s">
        <v>168</v>
      </c>
      <c r="H453" s="70">
        <f t="shared" si="44"/>
        <v>440313.32799999998</v>
      </c>
      <c r="I453" s="72">
        <v>1</v>
      </c>
      <c r="J453" s="355"/>
      <c r="K453" s="356">
        <f t="shared" si="43"/>
        <v>0</v>
      </c>
      <c r="L453" s="73">
        <v>440313.32799999998</v>
      </c>
    </row>
    <row r="454" spans="1:12" hidden="1" x14ac:dyDescent="0.25">
      <c r="A454" s="54"/>
      <c r="B454" s="69">
        <v>448</v>
      </c>
      <c r="C454" s="353"/>
      <c r="D454" s="353"/>
      <c r="E454" s="354"/>
      <c r="F454" s="655" t="s">
        <v>4305</v>
      </c>
      <c r="G454" s="353" t="s">
        <v>168</v>
      </c>
      <c r="H454" s="70">
        <f t="shared" si="44"/>
        <v>197562.848</v>
      </c>
      <c r="I454" s="72">
        <v>1</v>
      </c>
      <c r="J454" s="355"/>
      <c r="K454" s="356">
        <f t="shared" si="43"/>
        <v>0</v>
      </c>
      <c r="L454" s="73">
        <v>197562.848</v>
      </c>
    </row>
    <row r="455" spans="1:12" hidden="1" x14ac:dyDescent="0.25">
      <c r="A455" s="54"/>
      <c r="B455" s="69">
        <v>449</v>
      </c>
      <c r="C455" s="353"/>
      <c r="D455" s="353"/>
      <c r="E455" s="354"/>
      <c r="F455" s="655" t="s">
        <v>4306</v>
      </c>
      <c r="G455" s="353" t="s">
        <v>168</v>
      </c>
      <c r="H455" s="70">
        <f t="shared" si="44"/>
        <v>173469.63199999998</v>
      </c>
      <c r="I455" s="72">
        <v>1</v>
      </c>
      <c r="J455" s="355"/>
      <c r="K455" s="356">
        <f t="shared" si="43"/>
        <v>0</v>
      </c>
      <c r="L455" s="73">
        <v>173469.63199999998</v>
      </c>
    </row>
    <row r="456" spans="1:12" hidden="1" x14ac:dyDescent="0.25">
      <c r="A456" s="54"/>
      <c r="B456" s="69">
        <v>450</v>
      </c>
      <c r="C456" s="353"/>
      <c r="D456" s="353"/>
      <c r="E456" s="354"/>
      <c r="F456" s="655" t="s">
        <v>4307</v>
      </c>
      <c r="G456" s="353" t="s">
        <v>168</v>
      </c>
      <c r="H456" s="70">
        <f t="shared" si="44"/>
        <v>173871.37599999999</v>
      </c>
      <c r="I456" s="72">
        <v>1</v>
      </c>
      <c r="J456" s="355"/>
      <c r="K456" s="356">
        <f t="shared" si="43"/>
        <v>0</v>
      </c>
      <c r="L456" s="73">
        <v>173871.37599999999</v>
      </c>
    </row>
    <row r="457" spans="1:12" hidden="1" x14ac:dyDescent="0.25">
      <c r="A457" s="54"/>
      <c r="B457" s="69">
        <v>451</v>
      </c>
      <c r="C457" s="353"/>
      <c r="D457" s="353"/>
      <c r="E457" s="354"/>
      <c r="F457" s="655" t="s">
        <v>4308</v>
      </c>
      <c r="G457" s="353" t="s">
        <v>168</v>
      </c>
      <c r="H457" s="70">
        <f t="shared" si="44"/>
        <v>119043.792</v>
      </c>
      <c r="I457" s="72">
        <v>1</v>
      </c>
      <c r="J457" s="355"/>
      <c r="K457" s="356">
        <f t="shared" si="43"/>
        <v>0</v>
      </c>
      <c r="L457" s="73">
        <v>119043.792</v>
      </c>
    </row>
    <row r="458" spans="1:12" hidden="1" x14ac:dyDescent="0.25">
      <c r="A458" s="54"/>
      <c r="B458" s="69">
        <v>452</v>
      </c>
      <c r="C458" s="353"/>
      <c r="D458" s="353"/>
      <c r="E458" s="354"/>
      <c r="F458" s="655" t="s">
        <v>4309</v>
      </c>
      <c r="G458" s="353" t="s">
        <v>168</v>
      </c>
      <c r="H458" s="70">
        <f t="shared" si="44"/>
        <v>10822.335999999999</v>
      </c>
      <c r="I458" s="72">
        <v>1</v>
      </c>
      <c r="J458" s="355"/>
      <c r="K458" s="356">
        <f t="shared" si="43"/>
        <v>0</v>
      </c>
      <c r="L458" s="73">
        <v>10822.335999999999</v>
      </c>
    </row>
    <row r="459" spans="1:12" hidden="1" x14ac:dyDescent="0.25">
      <c r="A459" s="54"/>
      <c r="B459" s="69">
        <v>453</v>
      </c>
      <c r="C459" s="353"/>
      <c r="D459" s="353"/>
      <c r="E459" s="354"/>
      <c r="F459" s="655" t="s">
        <v>4310</v>
      </c>
      <c r="G459" s="353" t="s">
        <v>168</v>
      </c>
      <c r="H459" s="70">
        <f t="shared" si="44"/>
        <v>95200</v>
      </c>
      <c r="I459" s="72">
        <v>1</v>
      </c>
      <c r="J459" s="355"/>
      <c r="K459" s="356">
        <f t="shared" si="43"/>
        <v>0</v>
      </c>
      <c r="L459" s="73">
        <v>95200</v>
      </c>
    </row>
    <row r="460" spans="1:12" hidden="1" x14ac:dyDescent="0.25">
      <c r="A460" s="54"/>
      <c r="B460" s="69">
        <v>454</v>
      </c>
      <c r="C460" s="353"/>
      <c r="D460" s="353"/>
      <c r="E460" s="354"/>
      <c r="F460" s="655" t="s">
        <v>4311</v>
      </c>
      <c r="G460" s="353" t="s">
        <v>168</v>
      </c>
      <c r="H460" s="70">
        <f t="shared" si="44"/>
        <v>58905</v>
      </c>
      <c r="I460" s="72">
        <v>1</v>
      </c>
      <c r="J460" s="355"/>
      <c r="K460" s="356">
        <f t="shared" si="43"/>
        <v>0</v>
      </c>
      <c r="L460" s="73">
        <v>58905</v>
      </c>
    </row>
    <row r="461" spans="1:12" hidden="1" x14ac:dyDescent="0.25">
      <c r="A461" s="54"/>
      <c r="B461" s="69">
        <v>455</v>
      </c>
      <c r="C461" s="353"/>
      <c r="D461" s="353"/>
      <c r="E461" s="354"/>
      <c r="F461" s="655" t="s">
        <v>4312</v>
      </c>
      <c r="G461" s="353" t="s">
        <v>168</v>
      </c>
      <c r="H461" s="70">
        <f t="shared" si="44"/>
        <v>31570.699999999997</v>
      </c>
      <c r="I461" s="72">
        <v>1</v>
      </c>
      <c r="J461" s="355"/>
      <c r="K461" s="356">
        <f t="shared" si="43"/>
        <v>0</v>
      </c>
      <c r="L461" s="73">
        <v>31570.699999999997</v>
      </c>
    </row>
    <row r="462" spans="1:12" hidden="1" x14ac:dyDescent="0.25">
      <c r="A462" s="54"/>
      <c r="B462" s="69">
        <v>456</v>
      </c>
      <c r="C462" s="353"/>
      <c r="D462" s="353"/>
      <c r="E462" s="354"/>
      <c r="F462" s="655" t="s">
        <v>4313</v>
      </c>
      <c r="G462" s="353" t="s">
        <v>168</v>
      </c>
      <c r="H462" s="70">
        <f t="shared" si="44"/>
        <v>18587.8</v>
      </c>
      <c r="I462" s="72">
        <v>1</v>
      </c>
      <c r="J462" s="355"/>
      <c r="K462" s="356">
        <f t="shared" ref="K462:K525" si="45">+J462*0.19</f>
        <v>0</v>
      </c>
      <c r="L462" s="73">
        <v>18587.8</v>
      </c>
    </row>
    <row r="463" spans="1:12" hidden="1" x14ac:dyDescent="0.25">
      <c r="A463" s="54"/>
      <c r="B463" s="69">
        <v>457</v>
      </c>
      <c r="C463" s="353"/>
      <c r="D463" s="353"/>
      <c r="E463" s="354"/>
      <c r="F463" s="655" t="s">
        <v>4314</v>
      </c>
      <c r="G463" s="353" t="s">
        <v>168</v>
      </c>
      <c r="H463" s="70">
        <f t="shared" si="44"/>
        <v>26783.567999999999</v>
      </c>
      <c r="I463" s="72">
        <v>1</v>
      </c>
      <c r="J463" s="355"/>
      <c r="K463" s="356">
        <f t="shared" si="45"/>
        <v>0</v>
      </c>
      <c r="L463" s="73">
        <v>26783.567999999999</v>
      </c>
    </row>
    <row r="464" spans="1:12" hidden="1" x14ac:dyDescent="0.25">
      <c r="A464" s="54"/>
      <c r="B464" s="69">
        <v>458</v>
      </c>
      <c r="C464" s="353"/>
      <c r="D464" s="353"/>
      <c r="E464" s="354"/>
      <c r="F464" s="655" t="s">
        <v>4315</v>
      </c>
      <c r="G464" s="353" t="s">
        <v>168</v>
      </c>
      <c r="H464" s="70">
        <f t="shared" si="44"/>
        <v>72070.207999999999</v>
      </c>
      <c r="I464" s="72">
        <v>1</v>
      </c>
      <c r="J464" s="355"/>
      <c r="K464" s="356">
        <f t="shared" si="45"/>
        <v>0</v>
      </c>
      <c r="L464" s="73">
        <v>72070.207999999999</v>
      </c>
    </row>
    <row r="465" spans="1:12" hidden="1" x14ac:dyDescent="0.25">
      <c r="A465" s="54"/>
      <c r="B465" s="69">
        <v>459</v>
      </c>
      <c r="C465" s="353"/>
      <c r="D465" s="353"/>
      <c r="E465" s="354"/>
      <c r="F465" s="655" t="s">
        <v>4316</v>
      </c>
      <c r="G465" s="353" t="s">
        <v>168</v>
      </c>
      <c r="H465" s="70">
        <f t="shared" si="44"/>
        <v>110559.56799999998</v>
      </c>
      <c r="I465" s="72">
        <v>1</v>
      </c>
      <c r="J465" s="355"/>
      <c r="K465" s="356">
        <f t="shared" si="45"/>
        <v>0</v>
      </c>
      <c r="L465" s="73">
        <v>110559.56799999998</v>
      </c>
    </row>
    <row r="466" spans="1:12" hidden="1" x14ac:dyDescent="0.25">
      <c r="A466" s="54"/>
      <c r="B466" s="69">
        <v>460</v>
      </c>
      <c r="C466" s="353"/>
      <c r="D466" s="353"/>
      <c r="E466" s="354"/>
      <c r="F466" s="655" t="s">
        <v>4317</v>
      </c>
      <c r="G466" s="353" t="s">
        <v>168</v>
      </c>
      <c r="H466" s="70">
        <f t="shared" si="44"/>
        <v>193471.15199999997</v>
      </c>
      <c r="I466" s="72">
        <v>1</v>
      </c>
      <c r="J466" s="355"/>
      <c r="K466" s="356">
        <f t="shared" si="45"/>
        <v>0</v>
      </c>
      <c r="L466" s="73">
        <v>193471.15199999997</v>
      </c>
    </row>
    <row r="467" spans="1:12" hidden="1" x14ac:dyDescent="0.25">
      <c r="A467" s="54"/>
      <c r="B467" s="69">
        <v>461</v>
      </c>
      <c r="C467" s="353"/>
      <c r="D467" s="353"/>
      <c r="E467" s="354"/>
      <c r="F467" s="655" t="s">
        <v>4318</v>
      </c>
      <c r="G467" s="353" t="s">
        <v>168</v>
      </c>
      <c r="H467" s="70">
        <f t="shared" si="44"/>
        <v>24988.096000000001</v>
      </c>
      <c r="I467" s="72">
        <v>1</v>
      </c>
      <c r="J467" s="355"/>
      <c r="K467" s="356">
        <f t="shared" si="45"/>
        <v>0</v>
      </c>
      <c r="L467" s="73">
        <v>24988.096000000001</v>
      </c>
    </row>
    <row r="468" spans="1:12" hidden="1" x14ac:dyDescent="0.25">
      <c r="A468" s="54"/>
      <c r="B468" s="69">
        <v>462</v>
      </c>
      <c r="C468" s="353"/>
      <c r="D468" s="353"/>
      <c r="E468" s="354"/>
      <c r="F468" s="655" t="s">
        <v>4319</v>
      </c>
      <c r="G468" s="353" t="s">
        <v>168</v>
      </c>
      <c r="H468" s="70">
        <f t="shared" si="44"/>
        <v>42416.36</v>
      </c>
      <c r="I468" s="72">
        <v>1</v>
      </c>
      <c r="J468" s="355"/>
      <c r="K468" s="356">
        <f t="shared" si="45"/>
        <v>0</v>
      </c>
      <c r="L468" s="73">
        <v>42416.36</v>
      </c>
    </row>
    <row r="469" spans="1:12" hidden="1" x14ac:dyDescent="0.25">
      <c r="A469" s="54"/>
      <c r="B469" s="69">
        <v>463</v>
      </c>
      <c r="C469" s="353"/>
      <c r="D469" s="353"/>
      <c r="E469" s="354"/>
      <c r="F469" s="655" t="s">
        <v>4320</v>
      </c>
      <c r="G469" s="353" t="s">
        <v>168</v>
      </c>
      <c r="H469" s="70">
        <f t="shared" si="44"/>
        <v>57848.28</v>
      </c>
      <c r="I469" s="72">
        <v>1</v>
      </c>
      <c r="J469" s="355"/>
      <c r="K469" s="356">
        <f t="shared" si="45"/>
        <v>0</v>
      </c>
      <c r="L469" s="73">
        <v>57848.28</v>
      </c>
    </row>
    <row r="470" spans="1:12" hidden="1" x14ac:dyDescent="0.25">
      <c r="A470" s="54"/>
      <c r="B470" s="69">
        <v>464</v>
      </c>
      <c r="C470" s="353"/>
      <c r="D470" s="353"/>
      <c r="E470" s="354"/>
      <c r="F470" s="655" t="s">
        <v>4321</v>
      </c>
      <c r="G470" s="353" t="s">
        <v>168</v>
      </c>
      <c r="H470" s="70">
        <f t="shared" si="44"/>
        <v>113803.26999999999</v>
      </c>
      <c r="I470" s="72">
        <v>1</v>
      </c>
      <c r="J470" s="355"/>
      <c r="K470" s="356">
        <f t="shared" si="45"/>
        <v>0</v>
      </c>
      <c r="L470" s="73">
        <v>113803.26999999999</v>
      </c>
    </row>
    <row r="471" spans="1:12" hidden="1" x14ac:dyDescent="0.25">
      <c r="A471" s="54"/>
      <c r="B471" s="69">
        <v>465</v>
      </c>
      <c r="C471" s="353"/>
      <c r="D471" s="353"/>
      <c r="E471" s="354"/>
      <c r="F471" s="655" t="s">
        <v>4322</v>
      </c>
      <c r="G471" s="353" t="s">
        <v>168</v>
      </c>
      <c r="H471" s="70">
        <f t="shared" si="44"/>
        <v>177805.03999999998</v>
      </c>
      <c r="I471" s="72">
        <v>1</v>
      </c>
      <c r="J471" s="355"/>
      <c r="K471" s="356">
        <f t="shared" si="45"/>
        <v>0</v>
      </c>
      <c r="L471" s="73">
        <v>177805.03999999998</v>
      </c>
    </row>
    <row r="472" spans="1:12" hidden="1" x14ac:dyDescent="0.25">
      <c r="A472" s="54"/>
      <c r="B472" s="69">
        <v>466</v>
      </c>
      <c r="C472" s="353"/>
      <c r="D472" s="353"/>
      <c r="E472" s="354"/>
      <c r="F472" s="655" t="s">
        <v>4323</v>
      </c>
      <c r="G472" s="353" t="s">
        <v>168</v>
      </c>
      <c r="H472" s="70">
        <f t="shared" si="44"/>
        <v>343283.58399999997</v>
      </c>
      <c r="I472" s="72">
        <v>1</v>
      </c>
      <c r="J472" s="355"/>
      <c r="K472" s="356">
        <f t="shared" si="45"/>
        <v>0</v>
      </c>
      <c r="L472" s="73">
        <v>343283.58399999997</v>
      </c>
    </row>
    <row r="473" spans="1:12" hidden="1" x14ac:dyDescent="0.25">
      <c r="A473" s="54"/>
      <c r="B473" s="69">
        <v>467</v>
      </c>
      <c r="C473" s="353"/>
      <c r="D473" s="353"/>
      <c r="E473" s="354"/>
      <c r="F473" s="655" t="s">
        <v>4324</v>
      </c>
      <c r="G473" s="353" t="s">
        <v>168</v>
      </c>
      <c r="H473" s="70">
        <f t="shared" si="44"/>
        <v>49463.54</v>
      </c>
      <c r="I473" s="72">
        <v>1</v>
      </c>
      <c r="J473" s="355"/>
      <c r="K473" s="356">
        <f t="shared" si="45"/>
        <v>0</v>
      </c>
      <c r="L473" s="73">
        <v>49463.54</v>
      </c>
    </row>
    <row r="474" spans="1:12" hidden="1" x14ac:dyDescent="0.25">
      <c r="A474" s="54"/>
      <c r="B474" s="69">
        <v>468</v>
      </c>
      <c r="C474" s="353"/>
      <c r="D474" s="353"/>
      <c r="E474" s="354"/>
      <c r="F474" s="655" t="s">
        <v>4325</v>
      </c>
      <c r="G474" s="353" t="s">
        <v>168</v>
      </c>
      <c r="H474" s="70">
        <f t="shared" si="44"/>
        <v>30516.359999999997</v>
      </c>
      <c r="I474" s="72">
        <v>1</v>
      </c>
      <c r="J474" s="355"/>
      <c r="K474" s="356">
        <f t="shared" si="45"/>
        <v>0</v>
      </c>
      <c r="L474" s="73">
        <v>30516.359999999997</v>
      </c>
    </row>
    <row r="475" spans="1:12" hidden="1" x14ac:dyDescent="0.25">
      <c r="A475" s="54"/>
      <c r="B475" s="69">
        <v>469</v>
      </c>
      <c r="C475" s="353"/>
      <c r="D475" s="353"/>
      <c r="E475" s="354"/>
      <c r="F475" s="655" t="s">
        <v>4326</v>
      </c>
      <c r="G475" s="353" t="s">
        <v>168</v>
      </c>
      <c r="H475" s="70">
        <f t="shared" si="44"/>
        <v>45893.54</v>
      </c>
      <c r="I475" s="72">
        <v>1</v>
      </c>
      <c r="J475" s="355"/>
      <c r="K475" s="356">
        <f t="shared" si="45"/>
        <v>0</v>
      </c>
      <c r="L475" s="73">
        <v>45893.54</v>
      </c>
    </row>
    <row r="476" spans="1:12" hidden="1" x14ac:dyDescent="0.25">
      <c r="A476" s="54"/>
      <c r="B476" s="69">
        <v>470</v>
      </c>
      <c r="C476" s="353"/>
      <c r="D476" s="353"/>
      <c r="E476" s="354"/>
      <c r="F476" s="655" t="s">
        <v>4327</v>
      </c>
      <c r="G476" s="353" t="s">
        <v>168</v>
      </c>
      <c r="H476" s="70">
        <f t="shared" si="44"/>
        <v>33986.400000000001</v>
      </c>
      <c r="I476" s="72">
        <v>1</v>
      </c>
      <c r="J476" s="355"/>
      <c r="K476" s="356">
        <f t="shared" si="45"/>
        <v>0</v>
      </c>
      <c r="L476" s="73">
        <v>33986.400000000001</v>
      </c>
    </row>
    <row r="477" spans="1:12" hidden="1" x14ac:dyDescent="0.25">
      <c r="A477" s="54"/>
      <c r="B477" s="69">
        <v>471</v>
      </c>
      <c r="C477" s="353"/>
      <c r="D477" s="353"/>
      <c r="E477" s="354"/>
      <c r="F477" s="655" t="s">
        <v>4328</v>
      </c>
      <c r="G477" s="353" t="s">
        <v>168</v>
      </c>
      <c r="H477" s="70">
        <f t="shared" si="44"/>
        <v>115971.45</v>
      </c>
      <c r="I477" s="72">
        <v>1</v>
      </c>
      <c r="J477" s="355"/>
      <c r="K477" s="356">
        <f t="shared" si="45"/>
        <v>0</v>
      </c>
      <c r="L477" s="73">
        <v>115971.45</v>
      </c>
    </row>
    <row r="478" spans="1:12" hidden="1" x14ac:dyDescent="0.25">
      <c r="A478" s="54"/>
      <c r="B478" s="69">
        <v>472</v>
      </c>
      <c r="C478" s="353"/>
      <c r="D478" s="353"/>
      <c r="E478" s="354"/>
      <c r="F478" s="655" t="s">
        <v>4329</v>
      </c>
      <c r="G478" s="353" t="s">
        <v>168</v>
      </c>
      <c r="H478" s="70">
        <f t="shared" si="44"/>
        <v>180257.63</v>
      </c>
      <c r="I478" s="72">
        <v>1</v>
      </c>
      <c r="J478" s="355"/>
      <c r="K478" s="356">
        <f t="shared" si="45"/>
        <v>0</v>
      </c>
      <c r="L478" s="73">
        <v>180257.63</v>
      </c>
    </row>
    <row r="479" spans="1:12" hidden="1" x14ac:dyDescent="0.25">
      <c r="A479" s="54"/>
      <c r="B479" s="69">
        <v>473</v>
      </c>
      <c r="C479" s="353"/>
      <c r="D479" s="353"/>
      <c r="E479" s="354"/>
      <c r="F479" s="655" t="s">
        <v>4330</v>
      </c>
      <c r="G479" s="353" t="s">
        <v>168</v>
      </c>
      <c r="H479" s="70">
        <f t="shared" si="44"/>
        <v>355687.43</v>
      </c>
      <c r="I479" s="72">
        <v>1</v>
      </c>
      <c r="J479" s="355"/>
      <c r="K479" s="356">
        <f t="shared" si="45"/>
        <v>0</v>
      </c>
      <c r="L479" s="73">
        <v>355687.43</v>
      </c>
    </row>
    <row r="480" spans="1:12" hidden="1" x14ac:dyDescent="0.25">
      <c r="A480" s="54"/>
      <c r="B480" s="69">
        <v>474</v>
      </c>
      <c r="C480" s="353"/>
      <c r="D480" s="353"/>
      <c r="E480" s="354"/>
      <c r="F480" s="655" t="s">
        <v>4331</v>
      </c>
      <c r="G480" s="353" t="s">
        <v>168</v>
      </c>
      <c r="H480" s="70">
        <f t="shared" si="44"/>
        <v>35546.49</v>
      </c>
      <c r="I480" s="72">
        <v>1</v>
      </c>
      <c r="J480" s="355"/>
      <c r="K480" s="356">
        <f t="shared" si="45"/>
        <v>0</v>
      </c>
      <c r="L480" s="73">
        <v>35546.49</v>
      </c>
    </row>
    <row r="481" spans="1:12" hidden="1" x14ac:dyDescent="0.25">
      <c r="A481" s="54"/>
      <c r="B481" s="69">
        <v>475</v>
      </c>
      <c r="C481" s="353"/>
      <c r="D481" s="353"/>
      <c r="E481" s="354"/>
      <c r="F481" s="655" t="s">
        <v>4332</v>
      </c>
      <c r="G481" s="353" t="s">
        <v>168</v>
      </c>
      <c r="H481" s="70">
        <f t="shared" si="44"/>
        <v>42390.18</v>
      </c>
      <c r="I481" s="72">
        <v>1</v>
      </c>
      <c r="J481" s="355"/>
      <c r="K481" s="356">
        <f t="shared" si="45"/>
        <v>0</v>
      </c>
      <c r="L481" s="73">
        <v>42390.18</v>
      </c>
    </row>
    <row r="482" spans="1:12" hidden="1" x14ac:dyDescent="0.25">
      <c r="A482" s="54"/>
      <c r="B482" s="69">
        <v>476</v>
      </c>
      <c r="C482" s="353"/>
      <c r="D482" s="353"/>
      <c r="E482" s="354"/>
      <c r="F482" s="655" t="s">
        <v>4333</v>
      </c>
      <c r="G482" s="353" t="s">
        <v>168</v>
      </c>
      <c r="H482" s="70">
        <f t="shared" si="44"/>
        <v>204320.144</v>
      </c>
      <c r="I482" s="72">
        <v>1</v>
      </c>
      <c r="J482" s="355"/>
      <c r="K482" s="356">
        <f t="shared" si="45"/>
        <v>0</v>
      </c>
      <c r="L482" s="73">
        <v>204320.144</v>
      </c>
    </row>
    <row r="483" spans="1:12" hidden="1" x14ac:dyDescent="0.25">
      <c r="A483" s="54"/>
      <c r="B483" s="69">
        <v>477</v>
      </c>
      <c r="C483" s="353"/>
      <c r="D483" s="353"/>
      <c r="E483" s="354"/>
      <c r="F483" s="655" t="s">
        <v>4334</v>
      </c>
      <c r="G483" s="353" t="s">
        <v>168</v>
      </c>
      <c r="H483" s="70">
        <f t="shared" si="44"/>
        <v>487326.89600000001</v>
      </c>
      <c r="I483" s="72">
        <v>1</v>
      </c>
      <c r="J483" s="355"/>
      <c r="K483" s="356">
        <f t="shared" si="45"/>
        <v>0</v>
      </c>
      <c r="L483" s="73">
        <v>487326.89600000001</v>
      </c>
    </row>
    <row r="484" spans="1:12" hidden="1" x14ac:dyDescent="0.25">
      <c r="A484" s="54"/>
      <c r="B484" s="69">
        <v>478</v>
      </c>
      <c r="C484" s="353"/>
      <c r="D484" s="353"/>
      <c r="E484" s="354"/>
      <c r="F484" s="655" t="s">
        <v>4335</v>
      </c>
      <c r="G484" s="353" t="s">
        <v>168</v>
      </c>
      <c r="H484" s="70">
        <f t="shared" si="44"/>
        <v>734254.75199999998</v>
      </c>
      <c r="I484" s="72">
        <v>1</v>
      </c>
      <c r="J484" s="355"/>
      <c r="K484" s="356">
        <f t="shared" si="45"/>
        <v>0</v>
      </c>
      <c r="L484" s="73">
        <v>734254.75199999998</v>
      </c>
    </row>
    <row r="485" spans="1:12" hidden="1" x14ac:dyDescent="0.25">
      <c r="A485" s="54"/>
      <c r="B485" s="69">
        <v>479</v>
      </c>
      <c r="C485" s="353"/>
      <c r="D485" s="353"/>
      <c r="E485" s="354"/>
      <c r="F485" s="655" t="s">
        <v>4336</v>
      </c>
      <c r="G485" s="353" t="s">
        <v>168</v>
      </c>
      <c r="H485" s="70">
        <f t="shared" si="44"/>
        <v>1660.288</v>
      </c>
      <c r="I485" s="72">
        <v>1</v>
      </c>
      <c r="J485" s="355"/>
      <c r="K485" s="356">
        <f t="shared" si="45"/>
        <v>0</v>
      </c>
      <c r="L485" s="73">
        <v>1660.288</v>
      </c>
    </row>
    <row r="486" spans="1:12" hidden="1" x14ac:dyDescent="0.25">
      <c r="A486" s="54"/>
      <c r="B486" s="69">
        <v>480</v>
      </c>
      <c r="C486" s="353"/>
      <c r="D486" s="353"/>
      <c r="E486" s="354"/>
      <c r="F486" s="655" t="s">
        <v>4337</v>
      </c>
      <c r="G486" s="353" t="s">
        <v>168</v>
      </c>
      <c r="H486" s="70">
        <f t="shared" si="44"/>
        <v>22849.903999999999</v>
      </c>
      <c r="I486" s="72">
        <v>1</v>
      </c>
      <c r="J486" s="355"/>
      <c r="K486" s="356">
        <f t="shared" si="45"/>
        <v>0</v>
      </c>
      <c r="L486" s="73">
        <v>22849.903999999999</v>
      </c>
    </row>
    <row r="487" spans="1:12" hidden="1" x14ac:dyDescent="0.25">
      <c r="A487" s="54"/>
      <c r="B487" s="69">
        <v>481</v>
      </c>
      <c r="C487" s="353"/>
      <c r="D487" s="353"/>
      <c r="E487" s="354"/>
      <c r="F487" s="655" t="s">
        <v>4338</v>
      </c>
      <c r="G487" s="353" t="s">
        <v>168</v>
      </c>
      <c r="H487" s="70">
        <f t="shared" si="44"/>
        <v>32716.431999999997</v>
      </c>
      <c r="I487" s="72">
        <v>1</v>
      </c>
      <c r="J487" s="355"/>
      <c r="K487" s="356">
        <f t="shared" si="45"/>
        <v>0</v>
      </c>
      <c r="L487" s="73">
        <v>32716.431999999997</v>
      </c>
    </row>
    <row r="488" spans="1:12" hidden="1" x14ac:dyDescent="0.25">
      <c r="A488" s="54"/>
      <c r="B488" s="69">
        <v>482</v>
      </c>
      <c r="C488" s="353"/>
      <c r="D488" s="353"/>
      <c r="E488" s="354"/>
      <c r="F488" s="655" t="s">
        <v>4339</v>
      </c>
      <c r="G488" s="353" t="s">
        <v>168</v>
      </c>
      <c r="H488" s="70">
        <f t="shared" si="44"/>
        <v>61578.216</v>
      </c>
      <c r="I488" s="72">
        <v>1</v>
      </c>
      <c r="J488" s="355"/>
      <c r="K488" s="356">
        <f t="shared" si="45"/>
        <v>0</v>
      </c>
      <c r="L488" s="73">
        <v>61578.216</v>
      </c>
    </row>
    <row r="489" spans="1:12" hidden="1" x14ac:dyDescent="0.25">
      <c r="A489" s="54"/>
      <c r="B489" s="69">
        <v>483</v>
      </c>
      <c r="C489" s="353"/>
      <c r="D489" s="353"/>
      <c r="E489" s="354"/>
      <c r="F489" s="655" t="s">
        <v>4340</v>
      </c>
      <c r="G489" s="353" t="s">
        <v>168</v>
      </c>
      <c r="H489" s="70">
        <f t="shared" si="44"/>
        <v>78131.592000000004</v>
      </c>
      <c r="I489" s="72">
        <v>1</v>
      </c>
      <c r="J489" s="355"/>
      <c r="K489" s="356">
        <f t="shared" si="45"/>
        <v>0</v>
      </c>
      <c r="L489" s="73">
        <v>78131.592000000004</v>
      </c>
    </row>
    <row r="490" spans="1:12" hidden="1" x14ac:dyDescent="0.25">
      <c r="A490" s="54"/>
      <c r="B490" s="69">
        <v>484</v>
      </c>
      <c r="C490" s="353"/>
      <c r="D490" s="353"/>
      <c r="E490" s="354"/>
      <c r="F490" s="655" t="s">
        <v>4341</v>
      </c>
      <c r="G490" s="353" t="s">
        <v>168</v>
      </c>
      <c r="H490" s="70">
        <f t="shared" si="44"/>
        <v>119160.88799999999</v>
      </c>
      <c r="I490" s="72">
        <v>1</v>
      </c>
      <c r="J490" s="355"/>
      <c r="K490" s="356">
        <f t="shared" si="45"/>
        <v>0</v>
      </c>
      <c r="L490" s="73">
        <v>119160.88799999999</v>
      </c>
    </row>
    <row r="491" spans="1:12" hidden="1" x14ac:dyDescent="0.25">
      <c r="A491" s="54"/>
      <c r="B491" s="69">
        <v>485</v>
      </c>
      <c r="C491" s="353"/>
      <c r="D491" s="353"/>
      <c r="E491" s="354"/>
      <c r="F491" s="655" t="s">
        <v>4342</v>
      </c>
      <c r="G491" s="353" t="s">
        <v>168</v>
      </c>
      <c r="H491" s="70">
        <f t="shared" si="44"/>
        <v>146858.37599999999</v>
      </c>
      <c r="I491" s="72">
        <v>1</v>
      </c>
      <c r="J491" s="355"/>
      <c r="K491" s="356">
        <f t="shared" si="45"/>
        <v>0</v>
      </c>
      <c r="L491" s="73">
        <v>146858.37599999999</v>
      </c>
    </row>
    <row r="492" spans="1:12" hidden="1" x14ac:dyDescent="0.25">
      <c r="A492" s="54"/>
      <c r="B492" s="69">
        <v>486</v>
      </c>
      <c r="C492" s="353"/>
      <c r="D492" s="353"/>
      <c r="E492" s="354"/>
      <c r="F492" s="655" t="s">
        <v>4343</v>
      </c>
      <c r="G492" s="353" t="s">
        <v>168</v>
      </c>
      <c r="H492" s="70">
        <f t="shared" si="44"/>
        <v>21159.151999999998</v>
      </c>
      <c r="I492" s="72">
        <v>1</v>
      </c>
      <c r="J492" s="355"/>
      <c r="K492" s="356">
        <f t="shared" si="45"/>
        <v>0</v>
      </c>
      <c r="L492" s="73">
        <v>21159.151999999998</v>
      </c>
    </row>
    <row r="493" spans="1:12" hidden="1" x14ac:dyDescent="0.25">
      <c r="A493" s="54"/>
      <c r="B493" s="69">
        <v>487</v>
      </c>
      <c r="C493" s="353"/>
      <c r="D493" s="353"/>
      <c r="E493" s="354"/>
      <c r="F493" s="655" t="s">
        <v>4344</v>
      </c>
      <c r="G493" s="353" t="s">
        <v>168</v>
      </c>
      <c r="H493" s="70">
        <f t="shared" si="44"/>
        <v>31221.791999999998</v>
      </c>
      <c r="I493" s="72">
        <v>1</v>
      </c>
      <c r="J493" s="355"/>
      <c r="K493" s="356">
        <f t="shared" si="45"/>
        <v>0</v>
      </c>
      <c r="L493" s="73">
        <v>31221.791999999998</v>
      </c>
    </row>
    <row r="494" spans="1:12" hidden="1" x14ac:dyDescent="0.25">
      <c r="A494" s="54"/>
      <c r="B494" s="69">
        <v>488</v>
      </c>
      <c r="C494" s="353"/>
      <c r="D494" s="353"/>
      <c r="E494" s="354"/>
      <c r="F494" s="655" t="s">
        <v>4345</v>
      </c>
      <c r="G494" s="353" t="s">
        <v>168</v>
      </c>
      <c r="H494" s="70">
        <f t="shared" si="44"/>
        <v>3869.8799999999997</v>
      </c>
      <c r="I494" s="72">
        <v>1</v>
      </c>
      <c r="J494" s="355"/>
      <c r="K494" s="356">
        <f t="shared" si="45"/>
        <v>0</v>
      </c>
      <c r="L494" s="73">
        <v>3869.8799999999997</v>
      </c>
    </row>
    <row r="495" spans="1:12" hidden="1" x14ac:dyDescent="0.25">
      <c r="A495" s="54"/>
      <c r="B495" s="69">
        <v>489</v>
      </c>
      <c r="C495" s="353"/>
      <c r="D495" s="353"/>
      <c r="E495" s="354"/>
      <c r="F495" s="655" t="s">
        <v>4346</v>
      </c>
      <c r="G495" s="353" t="s">
        <v>168</v>
      </c>
      <c r="H495" s="70">
        <f t="shared" si="44"/>
        <v>75120.415999999997</v>
      </c>
      <c r="I495" s="72">
        <v>1</v>
      </c>
      <c r="J495" s="355"/>
      <c r="K495" s="356">
        <f t="shared" si="45"/>
        <v>0</v>
      </c>
      <c r="L495" s="73">
        <v>75120.415999999997</v>
      </c>
    </row>
    <row r="496" spans="1:12" hidden="1" x14ac:dyDescent="0.25">
      <c r="A496" s="54"/>
      <c r="B496" s="69">
        <v>490</v>
      </c>
      <c r="C496" s="353"/>
      <c r="D496" s="353"/>
      <c r="E496" s="354"/>
      <c r="F496" s="655" t="s">
        <v>4347</v>
      </c>
      <c r="G496" s="353" t="s">
        <v>168</v>
      </c>
      <c r="H496" s="70">
        <f t="shared" si="44"/>
        <v>147163.96799999999</v>
      </c>
      <c r="I496" s="72">
        <v>1</v>
      </c>
      <c r="J496" s="355"/>
      <c r="K496" s="356">
        <f t="shared" si="45"/>
        <v>0</v>
      </c>
      <c r="L496" s="73">
        <v>147163.96799999999</v>
      </c>
    </row>
    <row r="497" spans="1:12" hidden="1" x14ac:dyDescent="0.25">
      <c r="A497" s="54"/>
      <c r="B497" s="69">
        <v>491</v>
      </c>
      <c r="C497" s="353"/>
      <c r="D497" s="353"/>
      <c r="E497" s="354"/>
      <c r="F497" s="655" t="s">
        <v>4348</v>
      </c>
      <c r="G497" s="353" t="s">
        <v>168</v>
      </c>
      <c r="H497" s="70">
        <f t="shared" si="44"/>
        <v>160200.65599999999</v>
      </c>
      <c r="I497" s="72">
        <v>1</v>
      </c>
      <c r="J497" s="355"/>
      <c r="K497" s="356">
        <f t="shared" si="45"/>
        <v>0</v>
      </c>
      <c r="L497" s="73">
        <v>160200.65599999999</v>
      </c>
    </row>
    <row r="498" spans="1:12" hidden="1" x14ac:dyDescent="0.25">
      <c r="A498" s="54"/>
      <c r="B498" s="69">
        <v>492</v>
      </c>
      <c r="C498" s="353"/>
      <c r="D498" s="353"/>
      <c r="E498" s="354"/>
      <c r="F498" s="655" t="s">
        <v>4349</v>
      </c>
      <c r="G498" s="353" t="s">
        <v>168</v>
      </c>
      <c r="H498" s="70">
        <f t="shared" si="44"/>
        <v>29258.291999999998</v>
      </c>
      <c r="I498" s="72">
        <v>1</v>
      </c>
      <c r="J498" s="355"/>
      <c r="K498" s="356">
        <f t="shared" si="45"/>
        <v>0</v>
      </c>
      <c r="L498" s="73">
        <v>29258.291999999998</v>
      </c>
    </row>
    <row r="499" spans="1:12" hidden="1" x14ac:dyDescent="0.25">
      <c r="A499" s="54"/>
      <c r="B499" s="69">
        <v>493</v>
      </c>
      <c r="C499" s="353"/>
      <c r="D499" s="353"/>
      <c r="E499" s="354"/>
      <c r="F499" s="655" t="s">
        <v>4350</v>
      </c>
      <c r="G499" s="353" t="s">
        <v>168</v>
      </c>
      <c r="H499" s="70">
        <f t="shared" si="44"/>
        <v>28280.111999999997</v>
      </c>
      <c r="I499" s="72">
        <v>1</v>
      </c>
      <c r="J499" s="355"/>
      <c r="K499" s="356">
        <f t="shared" si="45"/>
        <v>0</v>
      </c>
      <c r="L499" s="73">
        <v>28280.111999999997</v>
      </c>
    </row>
    <row r="500" spans="1:12" hidden="1" x14ac:dyDescent="0.25">
      <c r="A500" s="54"/>
      <c r="B500" s="69">
        <v>494</v>
      </c>
      <c r="C500" s="353"/>
      <c r="D500" s="353"/>
      <c r="E500" s="354"/>
      <c r="F500" s="655" t="s">
        <v>4351</v>
      </c>
      <c r="G500" s="353" t="s">
        <v>168</v>
      </c>
      <c r="H500" s="70">
        <f t="shared" si="44"/>
        <v>3470.9920000000002</v>
      </c>
      <c r="I500" s="72">
        <v>1</v>
      </c>
      <c r="J500" s="355"/>
      <c r="K500" s="356">
        <f t="shared" si="45"/>
        <v>0</v>
      </c>
      <c r="L500" s="73">
        <v>3470.9920000000002</v>
      </c>
    </row>
    <row r="501" spans="1:12" hidden="1" x14ac:dyDescent="0.25">
      <c r="A501" s="54"/>
      <c r="B501" s="69">
        <v>495</v>
      </c>
      <c r="C501" s="353"/>
      <c r="D501" s="353"/>
      <c r="E501" s="354"/>
      <c r="F501" s="655" t="s">
        <v>4352</v>
      </c>
      <c r="G501" s="353" t="s">
        <v>168</v>
      </c>
      <c r="H501" s="70">
        <f t="shared" si="44"/>
        <v>89938.295999999988</v>
      </c>
      <c r="I501" s="72">
        <v>1</v>
      </c>
      <c r="J501" s="355"/>
      <c r="K501" s="356">
        <f t="shared" si="45"/>
        <v>0</v>
      </c>
      <c r="L501" s="73">
        <v>89938.295999999988</v>
      </c>
    </row>
    <row r="502" spans="1:12" hidden="1" x14ac:dyDescent="0.25">
      <c r="A502" s="54"/>
      <c r="B502" s="69">
        <v>496</v>
      </c>
      <c r="C502" s="353"/>
      <c r="D502" s="353"/>
      <c r="E502" s="354"/>
      <c r="F502" s="655" t="s">
        <v>4353</v>
      </c>
      <c r="G502" s="353" t="s">
        <v>168</v>
      </c>
      <c r="H502" s="70">
        <f t="shared" si="44"/>
        <v>7983.4719999999998</v>
      </c>
      <c r="I502" s="72">
        <v>1</v>
      </c>
      <c r="J502" s="355"/>
      <c r="K502" s="356">
        <f t="shared" si="45"/>
        <v>0</v>
      </c>
      <c r="L502" s="73">
        <v>7983.4719999999998</v>
      </c>
    </row>
    <row r="503" spans="1:12" hidden="1" x14ac:dyDescent="0.25">
      <c r="A503" s="54"/>
      <c r="B503" s="69">
        <v>497</v>
      </c>
      <c r="C503" s="353"/>
      <c r="D503" s="353"/>
      <c r="E503" s="354"/>
      <c r="F503" s="655" t="s">
        <v>4354</v>
      </c>
      <c r="G503" s="353" t="s">
        <v>168</v>
      </c>
      <c r="H503" s="70">
        <f t="shared" si="44"/>
        <v>157873.96799999999</v>
      </c>
      <c r="I503" s="72">
        <v>1</v>
      </c>
      <c r="J503" s="355"/>
      <c r="K503" s="356">
        <f t="shared" si="45"/>
        <v>0</v>
      </c>
      <c r="L503" s="73">
        <v>157873.96799999999</v>
      </c>
    </row>
    <row r="504" spans="1:12" hidden="1" x14ac:dyDescent="0.25">
      <c r="A504" s="54"/>
      <c r="B504" s="69">
        <v>498</v>
      </c>
      <c r="C504" s="353"/>
      <c r="D504" s="353"/>
      <c r="E504" s="354"/>
      <c r="F504" s="655" t="s">
        <v>4355</v>
      </c>
      <c r="G504" s="353" t="s">
        <v>168</v>
      </c>
      <c r="H504" s="70">
        <f t="shared" si="44"/>
        <v>379223.48800000001</v>
      </c>
      <c r="I504" s="72">
        <v>1</v>
      </c>
      <c r="J504" s="355"/>
      <c r="K504" s="356">
        <f t="shared" si="45"/>
        <v>0</v>
      </c>
      <c r="L504" s="73">
        <v>379223.48800000001</v>
      </c>
    </row>
    <row r="505" spans="1:12" hidden="1" x14ac:dyDescent="0.25">
      <c r="A505" s="54"/>
      <c r="B505" s="69">
        <v>499</v>
      </c>
      <c r="C505" s="353"/>
      <c r="D505" s="353"/>
      <c r="E505" s="354"/>
      <c r="F505" s="655" t="s">
        <v>4356</v>
      </c>
      <c r="G505" s="353" t="s">
        <v>168</v>
      </c>
      <c r="H505" s="70">
        <f t="shared" si="44"/>
        <v>514894.91199999995</v>
      </c>
      <c r="I505" s="72">
        <v>1</v>
      </c>
      <c r="J505" s="355"/>
      <c r="K505" s="356">
        <f t="shared" si="45"/>
        <v>0</v>
      </c>
      <c r="L505" s="73">
        <v>514894.91199999995</v>
      </c>
    </row>
    <row r="506" spans="1:12" hidden="1" x14ac:dyDescent="0.25">
      <c r="A506" s="54"/>
      <c r="B506" s="69">
        <v>500</v>
      </c>
      <c r="C506" s="353"/>
      <c r="D506" s="353"/>
      <c r="E506" s="354"/>
      <c r="F506" s="655" t="s">
        <v>4357</v>
      </c>
      <c r="G506" s="353" t="s">
        <v>168</v>
      </c>
      <c r="H506" s="70">
        <f t="shared" si="44"/>
        <v>10635.744000000001</v>
      </c>
      <c r="I506" s="72">
        <v>1</v>
      </c>
      <c r="J506" s="355"/>
      <c r="K506" s="356">
        <f t="shared" si="45"/>
        <v>0</v>
      </c>
      <c r="L506" s="73">
        <v>10635.744000000001</v>
      </c>
    </row>
    <row r="507" spans="1:12" hidden="1" x14ac:dyDescent="0.25">
      <c r="A507" s="54"/>
      <c r="B507" s="69">
        <v>501</v>
      </c>
      <c r="C507" s="353"/>
      <c r="D507" s="353"/>
      <c r="E507" s="354"/>
      <c r="F507" s="655" t="s">
        <v>4358</v>
      </c>
      <c r="G507" s="353" t="s">
        <v>168</v>
      </c>
      <c r="H507" s="70">
        <f t="shared" si="44"/>
        <v>5675.8240000000005</v>
      </c>
      <c r="I507" s="72">
        <v>1</v>
      </c>
      <c r="J507" s="355"/>
      <c r="K507" s="356">
        <f t="shared" si="45"/>
        <v>0</v>
      </c>
      <c r="L507" s="73">
        <v>5675.8240000000005</v>
      </c>
    </row>
    <row r="508" spans="1:12" hidden="1" x14ac:dyDescent="0.25">
      <c r="A508" s="54"/>
      <c r="B508" s="69">
        <v>502</v>
      </c>
      <c r="C508" s="353"/>
      <c r="D508" s="353"/>
      <c r="E508" s="354"/>
      <c r="F508" s="655" t="s">
        <v>4359</v>
      </c>
      <c r="G508" s="353" t="s">
        <v>168</v>
      </c>
      <c r="H508" s="70">
        <f t="shared" si="44"/>
        <v>37169.887999999999</v>
      </c>
      <c r="I508" s="72">
        <v>1</v>
      </c>
      <c r="J508" s="355"/>
      <c r="K508" s="356">
        <f t="shared" si="45"/>
        <v>0</v>
      </c>
      <c r="L508" s="73">
        <v>37169.887999999999</v>
      </c>
    </row>
    <row r="509" spans="1:12" hidden="1" x14ac:dyDescent="0.25">
      <c r="A509" s="54"/>
      <c r="B509" s="69">
        <v>503</v>
      </c>
      <c r="C509" s="353"/>
      <c r="D509" s="353"/>
      <c r="E509" s="354"/>
      <c r="F509" s="655" t="s">
        <v>4360</v>
      </c>
      <c r="G509" s="353" t="s">
        <v>168</v>
      </c>
      <c r="H509" s="70">
        <f t="shared" si="44"/>
        <v>32371.808000000001</v>
      </c>
      <c r="I509" s="72">
        <v>1</v>
      </c>
      <c r="J509" s="355"/>
      <c r="K509" s="356">
        <f t="shared" si="45"/>
        <v>0</v>
      </c>
      <c r="L509" s="73">
        <v>32371.808000000001</v>
      </c>
    </row>
    <row r="510" spans="1:12" hidden="1" x14ac:dyDescent="0.25">
      <c r="A510" s="54"/>
      <c r="B510" s="69">
        <v>504</v>
      </c>
      <c r="C510" s="353"/>
      <c r="D510" s="353"/>
      <c r="E510" s="354"/>
      <c r="F510" s="655" t="s">
        <v>4361</v>
      </c>
      <c r="G510" s="353" t="s">
        <v>168</v>
      </c>
      <c r="H510" s="70">
        <f t="shared" si="44"/>
        <v>39214.784</v>
      </c>
      <c r="I510" s="72">
        <v>1</v>
      </c>
      <c r="J510" s="355"/>
      <c r="K510" s="356">
        <f t="shared" si="45"/>
        <v>0</v>
      </c>
      <c r="L510" s="73">
        <v>39214.784</v>
      </c>
    </row>
    <row r="511" spans="1:12" hidden="1" x14ac:dyDescent="0.25">
      <c r="A511" s="54"/>
      <c r="B511" s="69">
        <v>505</v>
      </c>
      <c r="C511" s="353"/>
      <c r="D511" s="353"/>
      <c r="E511" s="354"/>
      <c r="F511" s="655" t="s">
        <v>4362</v>
      </c>
      <c r="G511" s="353" t="s">
        <v>168</v>
      </c>
      <c r="H511" s="70">
        <f t="shared" si="44"/>
        <v>5675.8240000000005</v>
      </c>
      <c r="I511" s="72">
        <v>1</v>
      </c>
      <c r="J511" s="355"/>
      <c r="K511" s="356">
        <f t="shared" si="45"/>
        <v>0</v>
      </c>
      <c r="L511" s="73">
        <v>5675.8240000000005</v>
      </c>
    </row>
    <row r="512" spans="1:12" hidden="1" x14ac:dyDescent="0.25">
      <c r="A512" s="54"/>
      <c r="B512" s="69">
        <v>506</v>
      </c>
      <c r="C512" s="353"/>
      <c r="D512" s="353"/>
      <c r="E512" s="354"/>
      <c r="F512" s="655" t="s">
        <v>4363</v>
      </c>
      <c r="G512" s="353" t="s">
        <v>168</v>
      </c>
      <c r="H512" s="70">
        <f t="shared" si="44"/>
        <v>55754.832000000002</v>
      </c>
      <c r="I512" s="72">
        <v>1</v>
      </c>
      <c r="J512" s="355"/>
      <c r="K512" s="356">
        <f t="shared" si="45"/>
        <v>0</v>
      </c>
      <c r="L512" s="73">
        <v>55754.832000000002</v>
      </c>
    </row>
    <row r="513" spans="1:12" hidden="1" x14ac:dyDescent="0.25">
      <c r="A513" s="54"/>
      <c r="B513" s="69">
        <v>507</v>
      </c>
      <c r="C513" s="353"/>
      <c r="D513" s="353"/>
      <c r="E513" s="354"/>
      <c r="F513" s="655" t="s">
        <v>4364</v>
      </c>
      <c r="G513" s="353" t="s">
        <v>168</v>
      </c>
      <c r="H513" s="70">
        <f t="shared" ref="H513:H576" si="46">+L513*I513</f>
        <v>39214.784</v>
      </c>
      <c r="I513" s="72">
        <v>1</v>
      </c>
      <c r="J513" s="355"/>
      <c r="K513" s="356">
        <f t="shared" si="45"/>
        <v>0</v>
      </c>
      <c r="L513" s="73">
        <v>39214.784</v>
      </c>
    </row>
    <row r="514" spans="1:12" hidden="1" x14ac:dyDescent="0.25">
      <c r="A514" s="54"/>
      <c r="B514" s="69">
        <v>508</v>
      </c>
      <c r="C514" s="353"/>
      <c r="D514" s="353"/>
      <c r="E514" s="354"/>
      <c r="F514" s="655" t="s">
        <v>4365</v>
      </c>
      <c r="G514" s="353" t="s">
        <v>168</v>
      </c>
      <c r="H514" s="70">
        <f t="shared" si="46"/>
        <v>2013.48</v>
      </c>
      <c r="I514" s="72">
        <v>1</v>
      </c>
      <c r="J514" s="355"/>
      <c r="K514" s="356">
        <f t="shared" si="45"/>
        <v>0</v>
      </c>
      <c r="L514" s="73">
        <v>2013.48</v>
      </c>
    </row>
    <row r="515" spans="1:12" hidden="1" x14ac:dyDescent="0.25">
      <c r="A515" s="54"/>
      <c r="B515" s="69">
        <v>509</v>
      </c>
      <c r="C515" s="353"/>
      <c r="D515" s="353"/>
      <c r="E515" s="354"/>
      <c r="F515" s="655" t="s">
        <v>4366</v>
      </c>
      <c r="G515" s="353" t="s">
        <v>168</v>
      </c>
      <c r="H515" s="70">
        <f t="shared" si="46"/>
        <v>37193.449999999997</v>
      </c>
      <c r="I515" s="72">
        <v>1</v>
      </c>
      <c r="J515" s="355"/>
      <c r="K515" s="356">
        <f t="shared" si="45"/>
        <v>0</v>
      </c>
      <c r="L515" s="73">
        <v>37193.449999999997</v>
      </c>
    </row>
    <row r="516" spans="1:12" hidden="1" x14ac:dyDescent="0.25">
      <c r="A516" s="54"/>
      <c r="B516" s="69">
        <v>510</v>
      </c>
      <c r="C516" s="353"/>
      <c r="D516" s="353"/>
      <c r="E516" s="354"/>
      <c r="F516" s="655" t="s">
        <v>4367</v>
      </c>
      <c r="G516" s="353" t="s">
        <v>168</v>
      </c>
      <c r="H516" s="70">
        <f t="shared" si="46"/>
        <v>39214.784</v>
      </c>
      <c r="I516" s="72">
        <v>1</v>
      </c>
      <c r="J516" s="355"/>
      <c r="K516" s="356">
        <f t="shared" si="45"/>
        <v>0</v>
      </c>
      <c r="L516" s="73">
        <v>39214.784</v>
      </c>
    </row>
    <row r="517" spans="1:12" hidden="1" x14ac:dyDescent="0.25">
      <c r="A517" s="54"/>
      <c r="B517" s="69">
        <v>511</v>
      </c>
      <c r="C517" s="353"/>
      <c r="D517" s="353"/>
      <c r="E517" s="354"/>
      <c r="F517" s="655" t="s">
        <v>4368</v>
      </c>
      <c r="G517" s="353" t="s">
        <v>168</v>
      </c>
      <c r="H517" s="70">
        <f t="shared" si="46"/>
        <v>66219.929999999993</v>
      </c>
      <c r="I517" s="72">
        <v>1</v>
      </c>
      <c r="J517" s="355"/>
      <c r="K517" s="356">
        <f t="shared" si="45"/>
        <v>0</v>
      </c>
      <c r="L517" s="73">
        <v>66219.929999999993</v>
      </c>
    </row>
    <row r="518" spans="1:12" hidden="1" x14ac:dyDescent="0.25">
      <c r="A518" s="54"/>
      <c r="B518" s="69">
        <v>512</v>
      </c>
      <c r="C518" s="353"/>
      <c r="D518" s="353"/>
      <c r="E518" s="354"/>
      <c r="F518" s="655" t="s">
        <v>4369</v>
      </c>
      <c r="G518" s="353" t="s">
        <v>168</v>
      </c>
      <c r="H518" s="70">
        <f t="shared" si="46"/>
        <v>39214.784</v>
      </c>
      <c r="I518" s="72">
        <v>1</v>
      </c>
      <c r="J518" s="355"/>
      <c r="K518" s="356">
        <f t="shared" si="45"/>
        <v>0</v>
      </c>
      <c r="L518" s="73">
        <v>39214.784</v>
      </c>
    </row>
    <row r="519" spans="1:12" hidden="1" x14ac:dyDescent="0.25">
      <c r="A519" s="54"/>
      <c r="B519" s="69">
        <v>513</v>
      </c>
      <c r="C519" s="353"/>
      <c r="D519" s="353"/>
      <c r="E519" s="354"/>
      <c r="F519" s="655" t="s">
        <v>4370</v>
      </c>
      <c r="G519" s="353" t="s">
        <v>168</v>
      </c>
      <c r="H519" s="70">
        <f t="shared" si="46"/>
        <v>39214.784</v>
      </c>
      <c r="I519" s="72">
        <v>1</v>
      </c>
      <c r="J519" s="355"/>
      <c r="K519" s="356">
        <f t="shared" si="45"/>
        <v>0</v>
      </c>
      <c r="L519" s="73">
        <v>39214.784</v>
      </c>
    </row>
    <row r="520" spans="1:12" hidden="1" x14ac:dyDescent="0.25">
      <c r="A520" s="54"/>
      <c r="B520" s="69">
        <v>514</v>
      </c>
      <c r="C520" s="353"/>
      <c r="D520" s="353"/>
      <c r="E520" s="354"/>
      <c r="F520" s="655" t="s">
        <v>4371</v>
      </c>
      <c r="G520" s="353" t="s">
        <v>168</v>
      </c>
      <c r="H520" s="70">
        <f t="shared" si="46"/>
        <v>30899.539999999997</v>
      </c>
      <c r="I520" s="72">
        <v>1</v>
      </c>
      <c r="J520" s="355"/>
      <c r="K520" s="356">
        <f t="shared" si="45"/>
        <v>0</v>
      </c>
      <c r="L520" s="73">
        <v>30899.539999999997</v>
      </c>
    </row>
    <row r="521" spans="1:12" hidden="1" x14ac:dyDescent="0.25">
      <c r="A521" s="54"/>
      <c r="B521" s="69">
        <v>515</v>
      </c>
      <c r="C521" s="353"/>
      <c r="D521" s="353"/>
      <c r="E521" s="354"/>
      <c r="F521" s="655" t="s">
        <v>4372</v>
      </c>
      <c r="G521" s="353" t="s">
        <v>168</v>
      </c>
      <c r="H521" s="70">
        <f t="shared" si="46"/>
        <v>343791</v>
      </c>
      <c r="I521" s="72">
        <v>1</v>
      </c>
      <c r="J521" s="355"/>
      <c r="K521" s="356">
        <f t="shared" si="45"/>
        <v>0</v>
      </c>
      <c r="L521" s="73">
        <v>343791</v>
      </c>
    </row>
    <row r="522" spans="1:12" hidden="1" x14ac:dyDescent="0.25">
      <c r="A522" s="54"/>
      <c r="B522" s="69">
        <v>516</v>
      </c>
      <c r="C522" s="353"/>
      <c r="D522" s="353"/>
      <c r="E522" s="354"/>
      <c r="F522" s="655" t="s">
        <v>4373</v>
      </c>
      <c r="G522" s="353" t="s">
        <v>168</v>
      </c>
      <c r="H522" s="70">
        <f t="shared" si="46"/>
        <v>1943.9839999999997</v>
      </c>
      <c r="I522" s="72">
        <v>1</v>
      </c>
      <c r="J522" s="355"/>
      <c r="K522" s="356">
        <f t="shared" si="45"/>
        <v>0</v>
      </c>
      <c r="L522" s="73">
        <v>1943.9839999999997</v>
      </c>
    </row>
    <row r="523" spans="1:12" hidden="1" x14ac:dyDescent="0.25">
      <c r="A523" s="54"/>
      <c r="B523" s="69">
        <v>517</v>
      </c>
      <c r="C523" s="353"/>
      <c r="D523" s="353"/>
      <c r="E523" s="354"/>
      <c r="F523" s="655" t="s">
        <v>4374</v>
      </c>
      <c r="G523" s="353" t="s">
        <v>168</v>
      </c>
      <c r="H523" s="70">
        <f t="shared" si="46"/>
        <v>1785</v>
      </c>
      <c r="I523" s="72">
        <v>1</v>
      </c>
      <c r="J523" s="355"/>
      <c r="K523" s="356">
        <f t="shared" si="45"/>
        <v>0</v>
      </c>
      <c r="L523" s="73">
        <v>1785</v>
      </c>
    </row>
    <row r="524" spans="1:12" hidden="1" x14ac:dyDescent="0.25">
      <c r="A524" s="54"/>
      <c r="B524" s="69">
        <v>518</v>
      </c>
      <c r="C524" s="353"/>
      <c r="D524" s="353"/>
      <c r="E524" s="354"/>
      <c r="F524" s="655" t="s">
        <v>4375</v>
      </c>
      <c r="G524" s="353" t="s">
        <v>168</v>
      </c>
      <c r="H524" s="70">
        <f t="shared" si="46"/>
        <v>1798.09</v>
      </c>
      <c r="I524" s="72">
        <v>1</v>
      </c>
      <c r="J524" s="355"/>
      <c r="K524" s="356">
        <f t="shared" si="45"/>
        <v>0</v>
      </c>
      <c r="L524" s="73">
        <v>1798.09</v>
      </c>
    </row>
    <row r="525" spans="1:12" hidden="1" x14ac:dyDescent="0.25">
      <c r="A525" s="54"/>
      <c r="B525" s="69">
        <v>519</v>
      </c>
      <c r="C525" s="353"/>
      <c r="D525" s="353"/>
      <c r="E525" s="354"/>
      <c r="F525" s="655" t="s">
        <v>4376</v>
      </c>
      <c r="G525" s="353" t="s">
        <v>168</v>
      </c>
      <c r="H525" s="70">
        <f t="shared" si="46"/>
        <v>3421.25</v>
      </c>
      <c r="I525" s="72">
        <v>1</v>
      </c>
      <c r="J525" s="355"/>
      <c r="K525" s="356">
        <f t="shared" si="45"/>
        <v>0</v>
      </c>
      <c r="L525" s="73">
        <v>3421.25</v>
      </c>
    </row>
    <row r="526" spans="1:12" hidden="1" x14ac:dyDescent="0.25">
      <c r="A526" s="54"/>
      <c r="B526" s="69">
        <v>520</v>
      </c>
      <c r="C526" s="353"/>
      <c r="D526" s="353"/>
      <c r="E526" s="354"/>
      <c r="F526" s="655" t="s">
        <v>4377</v>
      </c>
      <c r="G526" s="353" t="s">
        <v>168</v>
      </c>
      <c r="H526" s="70">
        <f t="shared" si="46"/>
        <v>3578.33</v>
      </c>
      <c r="I526" s="72">
        <v>1</v>
      </c>
      <c r="J526" s="355"/>
      <c r="K526" s="356">
        <f t="shared" ref="K526:K589" si="47">+J526*0.19</f>
        <v>0</v>
      </c>
      <c r="L526" s="73">
        <v>3578.33</v>
      </c>
    </row>
    <row r="527" spans="1:12" hidden="1" x14ac:dyDescent="0.25">
      <c r="A527" s="54"/>
      <c r="B527" s="69">
        <v>521</v>
      </c>
      <c r="C527" s="353"/>
      <c r="D527" s="353"/>
      <c r="E527" s="354"/>
      <c r="F527" s="655" t="s">
        <v>4378</v>
      </c>
      <c r="G527" s="353" t="s">
        <v>168</v>
      </c>
      <c r="H527" s="70">
        <f t="shared" si="46"/>
        <v>13952.511999999999</v>
      </c>
      <c r="I527" s="72">
        <v>1</v>
      </c>
      <c r="J527" s="355"/>
      <c r="K527" s="356">
        <f t="shared" si="47"/>
        <v>0</v>
      </c>
      <c r="L527" s="73">
        <v>13952.511999999999</v>
      </c>
    </row>
    <row r="528" spans="1:12" hidden="1" x14ac:dyDescent="0.25">
      <c r="A528" s="54"/>
      <c r="B528" s="69">
        <v>522</v>
      </c>
      <c r="C528" s="353"/>
      <c r="D528" s="353"/>
      <c r="E528" s="354"/>
      <c r="F528" s="655" t="s">
        <v>4379</v>
      </c>
      <c r="G528" s="353" t="s">
        <v>168</v>
      </c>
      <c r="H528" s="70">
        <f t="shared" si="46"/>
        <v>18046.111999999997</v>
      </c>
      <c r="I528" s="72">
        <v>1</v>
      </c>
      <c r="J528" s="355"/>
      <c r="K528" s="356">
        <f t="shared" si="47"/>
        <v>0</v>
      </c>
      <c r="L528" s="73">
        <v>18046.111999999997</v>
      </c>
    </row>
    <row r="529" spans="1:12" hidden="1" x14ac:dyDescent="0.25">
      <c r="A529" s="54"/>
      <c r="B529" s="69">
        <v>523</v>
      </c>
      <c r="C529" s="353"/>
      <c r="D529" s="353"/>
      <c r="E529" s="354"/>
      <c r="F529" s="655" t="s">
        <v>4380</v>
      </c>
      <c r="G529" s="353" t="s">
        <v>168</v>
      </c>
      <c r="H529" s="70">
        <f t="shared" si="46"/>
        <v>1074.57</v>
      </c>
      <c r="I529" s="72">
        <v>1</v>
      </c>
      <c r="J529" s="355"/>
      <c r="K529" s="356">
        <f t="shared" si="47"/>
        <v>0</v>
      </c>
      <c r="L529" s="73">
        <v>1074.57</v>
      </c>
    </row>
    <row r="530" spans="1:12" hidden="1" x14ac:dyDescent="0.25">
      <c r="A530" s="54"/>
      <c r="B530" s="69">
        <v>524</v>
      </c>
      <c r="C530" s="353"/>
      <c r="D530" s="353"/>
      <c r="E530" s="354"/>
      <c r="F530" s="655" t="s">
        <v>4381</v>
      </c>
      <c r="G530" s="353" t="s">
        <v>168</v>
      </c>
      <c r="H530" s="70">
        <f t="shared" si="46"/>
        <v>1642.1999999999998</v>
      </c>
      <c r="I530" s="72">
        <v>1</v>
      </c>
      <c r="J530" s="355"/>
      <c r="K530" s="356">
        <f t="shared" si="47"/>
        <v>0</v>
      </c>
      <c r="L530" s="73">
        <v>1642.1999999999998</v>
      </c>
    </row>
    <row r="531" spans="1:12" hidden="1" x14ac:dyDescent="0.25">
      <c r="A531" s="54"/>
      <c r="B531" s="69">
        <v>525</v>
      </c>
      <c r="C531" s="353"/>
      <c r="D531" s="353"/>
      <c r="E531" s="354"/>
      <c r="F531" s="655" t="s">
        <v>4382</v>
      </c>
      <c r="G531" s="353" t="s">
        <v>168</v>
      </c>
      <c r="H531" s="70">
        <f t="shared" si="46"/>
        <v>1569.61</v>
      </c>
      <c r="I531" s="72">
        <v>1</v>
      </c>
      <c r="J531" s="355"/>
      <c r="K531" s="356">
        <f t="shared" si="47"/>
        <v>0</v>
      </c>
      <c r="L531" s="73">
        <v>1569.61</v>
      </c>
    </row>
    <row r="532" spans="1:12" hidden="1" x14ac:dyDescent="0.25">
      <c r="A532" s="54"/>
      <c r="B532" s="69">
        <v>526</v>
      </c>
      <c r="C532" s="353"/>
      <c r="D532" s="353"/>
      <c r="E532" s="354"/>
      <c r="F532" s="655" t="s">
        <v>4383</v>
      </c>
      <c r="G532" s="353" t="s">
        <v>168</v>
      </c>
      <c r="H532" s="70">
        <f t="shared" si="46"/>
        <v>2202.69</v>
      </c>
      <c r="I532" s="72">
        <v>1</v>
      </c>
      <c r="J532" s="355"/>
      <c r="K532" s="356">
        <f t="shared" si="47"/>
        <v>0</v>
      </c>
      <c r="L532" s="73">
        <v>2202.69</v>
      </c>
    </row>
    <row r="533" spans="1:12" hidden="1" x14ac:dyDescent="0.25">
      <c r="A533" s="54"/>
      <c r="B533" s="69">
        <v>527</v>
      </c>
      <c r="C533" s="353"/>
      <c r="D533" s="353"/>
      <c r="E533" s="354"/>
      <c r="F533" s="655" t="s">
        <v>4384</v>
      </c>
      <c r="G533" s="353" t="s">
        <v>168</v>
      </c>
      <c r="H533" s="70">
        <f t="shared" si="46"/>
        <v>5915.7279999999992</v>
      </c>
      <c r="I533" s="72">
        <v>1</v>
      </c>
      <c r="J533" s="355"/>
      <c r="K533" s="356">
        <f t="shared" si="47"/>
        <v>0</v>
      </c>
      <c r="L533" s="73">
        <v>5915.7279999999992</v>
      </c>
    </row>
    <row r="534" spans="1:12" hidden="1" x14ac:dyDescent="0.25">
      <c r="A534" s="54"/>
      <c r="B534" s="69">
        <v>528</v>
      </c>
      <c r="C534" s="353"/>
      <c r="D534" s="353"/>
      <c r="E534" s="354"/>
      <c r="F534" s="655" t="s">
        <v>4385</v>
      </c>
      <c r="G534" s="353" t="s">
        <v>168</v>
      </c>
      <c r="H534" s="70">
        <f t="shared" si="46"/>
        <v>4355.3999999999996</v>
      </c>
      <c r="I534" s="72">
        <v>1</v>
      </c>
      <c r="J534" s="355"/>
      <c r="K534" s="356">
        <f t="shared" si="47"/>
        <v>0</v>
      </c>
      <c r="L534" s="73">
        <v>4355.3999999999996</v>
      </c>
    </row>
    <row r="535" spans="1:12" hidden="1" x14ac:dyDescent="0.25">
      <c r="A535" s="54"/>
      <c r="B535" s="69">
        <v>529</v>
      </c>
      <c r="C535" s="353"/>
      <c r="D535" s="353"/>
      <c r="E535" s="354"/>
      <c r="F535" s="655" t="s">
        <v>4386</v>
      </c>
      <c r="G535" s="353" t="s">
        <v>168</v>
      </c>
      <c r="H535" s="70">
        <f t="shared" si="46"/>
        <v>6129.69</v>
      </c>
      <c r="I535" s="72">
        <v>1</v>
      </c>
      <c r="J535" s="355"/>
      <c r="K535" s="356">
        <f t="shared" si="47"/>
        <v>0</v>
      </c>
      <c r="L535" s="73">
        <v>6129.69</v>
      </c>
    </row>
    <row r="536" spans="1:12" hidden="1" x14ac:dyDescent="0.25">
      <c r="A536" s="54"/>
      <c r="B536" s="69">
        <v>530</v>
      </c>
      <c r="C536" s="353"/>
      <c r="D536" s="353"/>
      <c r="E536" s="354"/>
      <c r="F536" s="655" t="s">
        <v>4387</v>
      </c>
      <c r="G536" s="353" t="s">
        <v>168</v>
      </c>
      <c r="H536" s="70">
        <f t="shared" si="46"/>
        <v>10850.42</v>
      </c>
      <c r="I536" s="72">
        <v>1</v>
      </c>
      <c r="J536" s="355"/>
      <c r="K536" s="356">
        <f t="shared" si="47"/>
        <v>0</v>
      </c>
      <c r="L536" s="73">
        <v>10850.42</v>
      </c>
    </row>
    <row r="537" spans="1:12" hidden="1" x14ac:dyDescent="0.25">
      <c r="A537" s="54"/>
      <c r="B537" s="69">
        <v>531</v>
      </c>
      <c r="C537" s="353"/>
      <c r="D537" s="353"/>
      <c r="E537" s="354"/>
      <c r="F537" s="655" t="s">
        <v>4388</v>
      </c>
      <c r="G537" s="353" t="s">
        <v>168</v>
      </c>
      <c r="H537" s="70">
        <f t="shared" si="46"/>
        <v>18564</v>
      </c>
      <c r="I537" s="72">
        <v>1</v>
      </c>
      <c r="J537" s="355"/>
      <c r="K537" s="356">
        <f t="shared" si="47"/>
        <v>0</v>
      </c>
      <c r="L537" s="73">
        <v>18564</v>
      </c>
    </row>
    <row r="538" spans="1:12" hidden="1" x14ac:dyDescent="0.25">
      <c r="A538" s="54"/>
      <c r="B538" s="69">
        <v>532</v>
      </c>
      <c r="C538" s="353"/>
      <c r="D538" s="353"/>
      <c r="E538" s="354"/>
      <c r="F538" s="655" t="s">
        <v>4389</v>
      </c>
      <c r="G538" s="353" t="s">
        <v>168</v>
      </c>
      <c r="H538" s="70">
        <f t="shared" si="46"/>
        <v>1428</v>
      </c>
      <c r="I538" s="72">
        <v>1</v>
      </c>
      <c r="J538" s="355"/>
      <c r="K538" s="356">
        <f t="shared" si="47"/>
        <v>0</v>
      </c>
      <c r="L538" s="73">
        <v>1428</v>
      </c>
    </row>
    <row r="539" spans="1:12" hidden="1" x14ac:dyDescent="0.25">
      <c r="A539" s="54"/>
      <c r="B539" s="69">
        <v>533</v>
      </c>
      <c r="C539" s="353"/>
      <c r="D539" s="353"/>
      <c r="E539" s="354"/>
      <c r="F539" s="655" t="s">
        <v>4390</v>
      </c>
      <c r="G539" s="353" t="s">
        <v>168</v>
      </c>
      <c r="H539" s="70">
        <f t="shared" si="46"/>
        <v>1487.5</v>
      </c>
      <c r="I539" s="72">
        <v>1</v>
      </c>
      <c r="J539" s="355"/>
      <c r="K539" s="356">
        <f t="shared" si="47"/>
        <v>0</v>
      </c>
      <c r="L539" s="73">
        <v>1487.5</v>
      </c>
    </row>
    <row r="540" spans="1:12" hidden="1" x14ac:dyDescent="0.25">
      <c r="A540" s="54"/>
      <c r="B540" s="69">
        <v>534</v>
      </c>
      <c r="C540" s="353"/>
      <c r="D540" s="353"/>
      <c r="E540" s="354"/>
      <c r="F540" s="655" t="s">
        <v>4391</v>
      </c>
      <c r="G540" s="353" t="s">
        <v>168</v>
      </c>
      <c r="H540" s="70">
        <f t="shared" si="46"/>
        <v>1569.61</v>
      </c>
      <c r="I540" s="72">
        <v>1</v>
      </c>
      <c r="J540" s="355"/>
      <c r="K540" s="356">
        <f t="shared" si="47"/>
        <v>0</v>
      </c>
      <c r="L540" s="73">
        <v>1569.61</v>
      </c>
    </row>
    <row r="541" spans="1:12" hidden="1" x14ac:dyDescent="0.25">
      <c r="A541" s="54"/>
      <c r="B541" s="69">
        <v>535</v>
      </c>
      <c r="C541" s="353"/>
      <c r="D541" s="353"/>
      <c r="E541" s="354"/>
      <c r="F541" s="655" t="s">
        <v>4392</v>
      </c>
      <c r="G541" s="353" t="s">
        <v>168</v>
      </c>
      <c r="H541" s="70">
        <f t="shared" si="46"/>
        <v>2202.69</v>
      </c>
      <c r="I541" s="72">
        <v>1</v>
      </c>
      <c r="J541" s="355"/>
      <c r="K541" s="356">
        <f t="shared" si="47"/>
        <v>0</v>
      </c>
      <c r="L541" s="73">
        <v>2202.69</v>
      </c>
    </row>
    <row r="542" spans="1:12" hidden="1" x14ac:dyDescent="0.25">
      <c r="A542" s="54"/>
      <c r="B542" s="69">
        <v>536</v>
      </c>
      <c r="C542" s="353"/>
      <c r="D542" s="353"/>
      <c r="E542" s="354"/>
      <c r="F542" s="655" t="s">
        <v>4393</v>
      </c>
      <c r="G542" s="353" t="s">
        <v>168</v>
      </c>
      <c r="H542" s="70">
        <f t="shared" si="46"/>
        <v>5915.7279999999992</v>
      </c>
      <c r="I542" s="72">
        <v>1</v>
      </c>
      <c r="J542" s="355"/>
      <c r="K542" s="356">
        <f t="shared" si="47"/>
        <v>0</v>
      </c>
      <c r="L542" s="73">
        <v>5915.7279999999992</v>
      </c>
    </row>
    <row r="543" spans="1:12" hidden="1" x14ac:dyDescent="0.25">
      <c r="A543" s="54"/>
      <c r="B543" s="69">
        <v>537</v>
      </c>
      <c r="C543" s="353"/>
      <c r="D543" s="353"/>
      <c r="E543" s="354"/>
      <c r="F543" s="655" t="s">
        <v>4394</v>
      </c>
      <c r="G543" s="353" t="s">
        <v>168</v>
      </c>
      <c r="H543" s="70">
        <f t="shared" si="46"/>
        <v>8525.16</v>
      </c>
      <c r="I543" s="72">
        <v>1</v>
      </c>
      <c r="J543" s="355"/>
      <c r="K543" s="356">
        <f t="shared" si="47"/>
        <v>0</v>
      </c>
      <c r="L543" s="73">
        <v>8525.16</v>
      </c>
    </row>
    <row r="544" spans="1:12" hidden="1" x14ac:dyDescent="0.25">
      <c r="A544" s="54"/>
      <c r="B544" s="69">
        <v>538</v>
      </c>
      <c r="C544" s="353"/>
      <c r="D544" s="353"/>
      <c r="E544" s="354"/>
      <c r="F544" s="655" t="s">
        <v>4395</v>
      </c>
      <c r="G544" s="353" t="s">
        <v>168</v>
      </c>
      <c r="H544" s="70">
        <f t="shared" si="46"/>
        <v>14115.779999999999</v>
      </c>
      <c r="I544" s="72">
        <v>1</v>
      </c>
      <c r="J544" s="355"/>
      <c r="K544" s="356">
        <f t="shared" si="47"/>
        <v>0</v>
      </c>
      <c r="L544" s="73">
        <v>14115.779999999999</v>
      </c>
    </row>
    <row r="545" spans="1:12" hidden="1" x14ac:dyDescent="0.25">
      <c r="A545" s="54"/>
      <c r="B545" s="69">
        <v>539</v>
      </c>
      <c r="C545" s="353"/>
      <c r="D545" s="353"/>
      <c r="E545" s="354"/>
      <c r="F545" s="655" t="s">
        <v>4396</v>
      </c>
      <c r="G545" s="353" t="s">
        <v>168</v>
      </c>
      <c r="H545" s="70">
        <f t="shared" si="46"/>
        <v>35465.807999999997</v>
      </c>
      <c r="I545" s="72">
        <v>1</v>
      </c>
      <c r="J545" s="355"/>
      <c r="K545" s="356">
        <f t="shared" si="47"/>
        <v>0</v>
      </c>
      <c r="L545" s="73">
        <v>35465.807999999997</v>
      </c>
    </row>
    <row r="546" spans="1:12" hidden="1" x14ac:dyDescent="0.25">
      <c r="A546" s="54"/>
      <c r="B546" s="69">
        <v>540</v>
      </c>
      <c r="C546" s="353"/>
      <c r="D546" s="353"/>
      <c r="E546" s="354"/>
      <c r="F546" s="655" t="s">
        <v>4397</v>
      </c>
      <c r="G546" s="353" t="s">
        <v>168</v>
      </c>
      <c r="H546" s="70">
        <f t="shared" si="46"/>
        <v>3462.8999999999996</v>
      </c>
      <c r="I546" s="72">
        <v>1</v>
      </c>
      <c r="J546" s="355"/>
      <c r="K546" s="356">
        <f t="shared" si="47"/>
        <v>0</v>
      </c>
      <c r="L546" s="73">
        <v>3462.8999999999996</v>
      </c>
    </row>
    <row r="547" spans="1:12" hidden="1" x14ac:dyDescent="0.25">
      <c r="A547" s="54"/>
      <c r="B547" s="69">
        <v>541</v>
      </c>
      <c r="C547" s="353"/>
      <c r="D547" s="353"/>
      <c r="E547" s="354"/>
      <c r="F547" s="655" t="s">
        <v>4398</v>
      </c>
      <c r="G547" s="353" t="s">
        <v>168</v>
      </c>
      <c r="H547" s="70">
        <f t="shared" si="46"/>
        <v>3581.4239999999995</v>
      </c>
      <c r="I547" s="72">
        <v>1</v>
      </c>
      <c r="J547" s="355"/>
      <c r="K547" s="356">
        <f t="shared" si="47"/>
        <v>0</v>
      </c>
      <c r="L547" s="73">
        <v>3581.4239999999995</v>
      </c>
    </row>
    <row r="548" spans="1:12" hidden="1" x14ac:dyDescent="0.25">
      <c r="A548" s="54"/>
      <c r="B548" s="69">
        <v>542</v>
      </c>
      <c r="C548" s="353"/>
      <c r="D548" s="353"/>
      <c r="E548" s="354"/>
      <c r="F548" s="655" t="s">
        <v>4399</v>
      </c>
      <c r="G548" s="353" t="s">
        <v>168</v>
      </c>
      <c r="H548" s="70">
        <f t="shared" si="46"/>
        <v>1670.76</v>
      </c>
      <c r="I548" s="72">
        <v>1</v>
      </c>
      <c r="J548" s="355"/>
      <c r="K548" s="356">
        <f t="shared" si="47"/>
        <v>0</v>
      </c>
      <c r="L548" s="73">
        <v>1670.76</v>
      </c>
    </row>
    <row r="549" spans="1:12" hidden="1" x14ac:dyDescent="0.25">
      <c r="A549" s="54"/>
      <c r="B549" s="69">
        <v>543</v>
      </c>
      <c r="C549" s="353"/>
      <c r="D549" s="353"/>
      <c r="E549" s="354"/>
      <c r="F549" s="655" t="s">
        <v>4400</v>
      </c>
      <c r="G549" s="353" t="s">
        <v>168</v>
      </c>
      <c r="H549" s="70">
        <f t="shared" si="46"/>
        <v>2499</v>
      </c>
      <c r="I549" s="72">
        <v>1</v>
      </c>
      <c r="J549" s="355"/>
      <c r="K549" s="356">
        <f t="shared" si="47"/>
        <v>0</v>
      </c>
      <c r="L549" s="73">
        <v>2499</v>
      </c>
    </row>
    <row r="550" spans="1:12" hidden="1" x14ac:dyDescent="0.25">
      <c r="A550" s="54"/>
      <c r="B550" s="69">
        <v>544</v>
      </c>
      <c r="C550" s="353"/>
      <c r="D550" s="353"/>
      <c r="E550" s="354"/>
      <c r="F550" s="655" t="s">
        <v>4401</v>
      </c>
      <c r="G550" s="353" t="s">
        <v>168</v>
      </c>
      <c r="H550" s="70">
        <f t="shared" si="46"/>
        <v>5143.1799999999994</v>
      </c>
      <c r="I550" s="72">
        <v>1</v>
      </c>
      <c r="J550" s="355"/>
      <c r="K550" s="356">
        <f t="shared" si="47"/>
        <v>0</v>
      </c>
      <c r="L550" s="73">
        <v>5143.1799999999994</v>
      </c>
    </row>
    <row r="551" spans="1:12" hidden="1" x14ac:dyDescent="0.25">
      <c r="A551" s="54"/>
      <c r="B551" s="69">
        <v>545</v>
      </c>
      <c r="C551" s="353"/>
      <c r="D551" s="353"/>
      <c r="E551" s="354"/>
      <c r="F551" s="655" t="s">
        <v>4402</v>
      </c>
      <c r="G551" s="353" t="s">
        <v>168</v>
      </c>
      <c r="H551" s="70">
        <f t="shared" si="46"/>
        <v>6173.7199999999993</v>
      </c>
      <c r="I551" s="72">
        <v>1</v>
      </c>
      <c r="J551" s="355"/>
      <c r="K551" s="356">
        <f t="shared" si="47"/>
        <v>0</v>
      </c>
      <c r="L551" s="73">
        <v>6173.7199999999993</v>
      </c>
    </row>
    <row r="552" spans="1:12" hidden="1" x14ac:dyDescent="0.25">
      <c r="A552" s="54"/>
      <c r="B552" s="69">
        <v>546</v>
      </c>
      <c r="C552" s="353"/>
      <c r="D552" s="353"/>
      <c r="E552" s="354"/>
      <c r="F552" s="655" t="s">
        <v>4403</v>
      </c>
      <c r="G552" s="353" t="s">
        <v>168</v>
      </c>
      <c r="H552" s="70">
        <f t="shared" si="46"/>
        <v>8284.7799999999988</v>
      </c>
      <c r="I552" s="72">
        <v>1</v>
      </c>
      <c r="J552" s="355"/>
      <c r="K552" s="356">
        <f t="shared" si="47"/>
        <v>0</v>
      </c>
      <c r="L552" s="73">
        <v>8284.7799999999988</v>
      </c>
    </row>
    <row r="553" spans="1:12" hidden="1" x14ac:dyDescent="0.25">
      <c r="A553" s="54"/>
      <c r="B553" s="69">
        <v>547</v>
      </c>
      <c r="C553" s="353"/>
      <c r="D553" s="353"/>
      <c r="E553" s="354"/>
      <c r="F553" s="655" t="s">
        <v>4404</v>
      </c>
      <c r="G553" s="353" t="s">
        <v>168</v>
      </c>
      <c r="H553" s="70">
        <f t="shared" si="46"/>
        <v>15437.869999999999</v>
      </c>
      <c r="I553" s="72">
        <v>1</v>
      </c>
      <c r="J553" s="355"/>
      <c r="K553" s="356">
        <f t="shared" si="47"/>
        <v>0</v>
      </c>
      <c r="L553" s="73">
        <v>15437.869999999999</v>
      </c>
    </row>
    <row r="554" spans="1:12" hidden="1" x14ac:dyDescent="0.25">
      <c r="A554" s="54"/>
      <c r="B554" s="69">
        <v>548</v>
      </c>
      <c r="C554" s="353"/>
      <c r="D554" s="353"/>
      <c r="E554" s="354"/>
      <c r="F554" s="655" t="s">
        <v>4405</v>
      </c>
      <c r="G554" s="353" t="s">
        <v>168</v>
      </c>
      <c r="H554" s="70">
        <f t="shared" si="46"/>
        <v>23896.39</v>
      </c>
      <c r="I554" s="72">
        <v>1</v>
      </c>
      <c r="J554" s="355"/>
      <c r="K554" s="356">
        <f t="shared" si="47"/>
        <v>0</v>
      </c>
      <c r="L554" s="73">
        <v>23896.39</v>
      </c>
    </row>
    <row r="555" spans="1:12" hidden="1" x14ac:dyDescent="0.25">
      <c r="A555" s="54"/>
      <c r="B555" s="69">
        <v>549</v>
      </c>
      <c r="C555" s="353"/>
      <c r="D555" s="353"/>
      <c r="E555" s="354"/>
      <c r="F555" s="655" t="s">
        <v>4406</v>
      </c>
      <c r="G555" s="353" t="s">
        <v>168</v>
      </c>
      <c r="H555" s="70">
        <f t="shared" si="46"/>
        <v>2499</v>
      </c>
      <c r="I555" s="72">
        <v>1</v>
      </c>
      <c r="J555" s="355"/>
      <c r="K555" s="356">
        <f t="shared" si="47"/>
        <v>0</v>
      </c>
      <c r="L555" s="73">
        <v>2499</v>
      </c>
    </row>
    <row r="556" spans="1:12" hidden="1" x14ac:dyDescent="0.25">
      <c r="A556" s="54"/>
      <c r="B556" s="69">
        <v>550</v>
      </c>
      <c r="C556" s="353"/>
      <c r="D556" s="353"/>
      <c r="E556" s="354"/>
      <c r="F556" s="655" t="s">
        <v>4407</v>
      </c>
      <c r="G556" s="353" t="s">
        <v>168</v>
      </c>
      <c r="H556" s="70">
        <f t="shared" si="46"/>
        <v>73938.26999999999</v>
      </c>
      <c r="I556" s="72">
        <v>1</v>
      </c>
      <c r="J556" s="355"/>
      <c r="K556" s="356">
        <f t="shared" si="47"/>
        <v>0</v>
      </c>
      <c r="L556" s="73">
        <v>73938.26999999999</v>
      </c>
    </row>
    <row r="557" spans="1:12" hidden="1" x14ac:dyDescent="0.25">
      <c r="A557" s="54"/>
      <c r="B557" s="69">
        <v>551</v>
      </c>
      <c r="C557" s="353"/>
      <c r="D557" s="353"/>
      <c r="E557" s="354"/>
      <c r="F557" s="655" t="s">
        <v>4408</v>
      </c>
      <c r="G557" s="353" t="s">
        <v>168</v>
      </c>
      <c r="H557" s="70">
        <f t="shared" si="46"/>
        <v>94789.45</v>
      </c>
      <c r="I557" s="72">
        <v>1</v>
      </c>
      <c r="J557" s="355"/>
      <c r="K557" s="356">
        <f t="shared" si="47"/>
        <v>0</v>
      </c>
      <c r="L557" s="73">
        <v>94789.45</v>
      </c>
    </row>
    <row r="558" spans="1:12" hidden="1" x14ac:dyDescent="0.25">
      <c r="A558" s="54"/>
      <c r="B558" s="69">
        <v>552</v>
      </c>
      <c r="C558" s="353"/>
      <c r="D558" s="353"/>
      <c r="E558" s="354"/>
      <c r="F558" s="655" t="s">
        <v>4409</v>
      </c>
      <c r="G558" s="353" t="s">
        <v>168</v>
      </c>
      <c r="H558" s="70">
        <f t="shared" si="46"/>
        <v>103434.79999999999</v>
      </c>
      <c r="I558" s="72">
        <v>1</v>
      </c>
      <c r="J558" s="355"/>
      <c r="K558" s="356">
        <f t="shared" si="47"/>
        <v>0</v>
      </c>
      <c r="L558" s="73">
        <v>103434.79999999999</v>
      </c>
    </row>
    <row r="559" spans="1:12" hidden="1" x14ac:dyDescent="0.25">
      <c r="A559" s="54"/>
      <c r="B559" s="69">
        <v>553</v>
      </c>
      <c r="C559" s="353"/>
      <c r="D559" s="353"/>
      <c r="E559" s="354"/>
      <c r="F559" s="655" t="s">
        <v>4410</v>
      </c>
      <c r="G559" s="353" t="s">
        <v>168</v>
      </c>
      <c r="H559" s="70">
        <f t="shared" si="46"/>
        <v>145721.44999999998</v>
      </c>
      <c r="I559" s="72">
        <v>1</v>
      </c>
      <c r="J559" s="355"/>
      <c r="K559" s="356">
        <f t="shared" si="47"/>
        <v>0</v>
      </c>
      <c r="L559" s="73">
        <v>145721.44999999998</v>
      </c>
    </row>
    <row r="560" spans="1:12" hidden="1" x14ac:dyDescent="0.25">
      <c r="A560" s="54"/>
      <c r="B560" s="69">
        <v>554</v>
      </c>
      <c r="C560" s="353"/>
      <c r="D560" s="353"/>
      <c r="E560" s="354"/>
      <c r="F560" s="655" t="s">
        <v>4411</v>
      </c>
      <c r="G560" s="353" t="s">
        <v>168</v>
      </c>
      <c r="H560" s="70">
        <f t="shared" si="46"/>
        <v>27370</v>
      </c>
      <c r="I560" s="72">
        <v>1</v>
      </c>
      <c r="J560" s="355"/>
      <c r="K560" s="356">
        <f t="shared" si="47"/>
        <v>0</v>
      </c>
      <c r="L560" s="73">
        <v>27370</v>
      </c>
    </row>
    <row r="561" spans="1:12" hidden="1" x14ac:dyDescent="0.25">
      <c r="A561" s="54"/>
      <c r="B561" s="69">
        <v>555</v>
      </c>
      <c r="C561" s="353"/>
      <c r="D561" s="353"/>
      <c r="E561" s="354"/>
      <c r="F561" s="655" t="s">
        <v>4412</v>
      </c>
      <c r="G561" s="353" t="s">
        <v>168</v>
      </c>
      <c r="H561" s="70">
        <f t="shared" si="46"/>
        <v>35985.599999999999</v>
      </c>
      <c r="I561" s="72">
        <v>1</v>
      </c>
      <c r="J561" s="355"/>
      <c r="K561" s="356">
        <f t="shared" si="47"/>
        <v>0</v>
      </c>
      <c r="L561" s="73">
        <v>35985.599999999999</v>
      </c>
    </row>
    <row r="562" spans="1:12" hidden="1" x14ac:dyDescent="0.25">
      <c r="A562" s="54"/>
      <c r="B562" s="69">
        <v>556</v>
      </c>
      <c r="C562" s="353"/>
      <c r="D562" s="353"/>
      <c r="E562" s="354"/>
      <c r="F562" s="655" t="s">
        <v>4413</v>
      </c>
      <c r="G562" s="353" t="s">
        <v>168</v>
      </c>
      <c r="H562" s="70">
        <f t="shared" si="46"/>
        <v>15351</v>
      </c>
      <c r="I562" s="72">
        <v>1</v>
      </c>
      <c r="J562" s="355"/>
      <c r="K562" s="356">
        <f t="shared" si="47"/>
        <v>0</v>
      </c>
      <c r="L562" s="73">
        <v>15351</v>
      </c>
    </row>
    <row r="563" spans="1:12" hidden="1" x14ac:dyDescent="0.25">
      <c r="A563" s="54"/>
      <c r="B563" s="69">
        <v>557</v>
      </c>
      <c r="C563" s="353"/>
      <c r="D563" s="353"/>
      <c r="E563" s="354"/>
      <c r="F563" s="655" t="s">
        <v>4414</v>
      </c>
      <c r="G563" s="353" t="s">
        <v>168</v>
      </c>
      <c r="H563" s="70">
        <f t="shared" si="46"/>
        <v>6069</v>
      </c>
      <c r="I563" s="72">
        <v>1</v>
      </c>
      <c r="J563" s="355"/>
      <c r="K563" s="356">
        <f t="shared" si="47"/>
        <v>0</v>
      </c>
      <c r="L563" s="73">
        <v>6069</v>
      </c>
    </row>
    <row r="564" spans="1:12" hidden="1" x14ac:dyDescent="0.25">
      <c r="A564" s="54"/>
      <c r="B564" s="69">
        <v>558</v>
      </c>
      <c r="C564" s="353"/>
      <c r="D564" s="353"/>
      <c r="E564" s="354"/>
      <c r="F564" s="655" t="s">
        <v>4415</v>
      </c>
      <c r="G564" s="353" t="s">
        <v>168</v>
      </c>
      <c r="H564" s="70">
        <f t="shared" si="46"/>
        <v>6188</v>
      </c>
      <c r="I564" s="72">
        <v>1</v>
      </c>
      <c r="J564" s="355"/>
      <c r="K564" s="356">
        <f t="shared" si="47"/>
        <v>0</v>
      </c>
      <c r="L564" s="73">
        <v>6188</v>
      </c>
    </row>
    <row r="565" spans="1:12" hidden="1" x14ac:dyDescent="0.25">
      <c r="A565" s="54"/>
      <c r="B565" s="69">
        <v>559</v>
      </c>
      <c r="C565" s="353"/>
      <c r="D565" s="353"/>
      <c r="E565" s="354"/>
      <c r="F565" s="655" t="s">
        <v>4416</v>
      </c>
      <c r="G565" s="353" t="s">
        <v>168</v>
      </c>
      <c r="H565" s="70">
        <f t="shared" si="46"/>
        <v>6426</v>
      </c>
      <c r="I565" s="72">
        <v>1</v>
      </c>
      <c r="J565" s="355"/>
      <c r="K565" s="356">
        <f t="shared" si="47"/>
        <v>0</v>
      </c>
      <c r="L565" s="73">
        <v>6426</v>
      </c>
    </row>
    <row r="566" spans="1:12" hidden="1" x14ac:dyDescent="0.25">
      <c r="A566" s="54"/>
      <c r="B566" s="69">
        <v>560</v>
      </c>
      <c r="C566" s="353"/>
      <c r="D566" s="353"/>
      <c r="E566" s="354"/>
      <c r="F566" s="655" t="s">
        <v>4417</v>
      </c>
      <c r="G566" s="353" t="s">
        <v>168</v>
      </c>
      <c r="H566" s="70">
        <f t="shared" si="46"/>
        <v>6426</v>
      </c>
      <c r="I566" s="72">
        <v>1</v>
      </c>
      <c r="J566" s="355"/>
      <c r="K566" s="356">
        <f t="shared" si="47"/>
        <v>0</v>
      </c>
      <c r="L566" s="73">
        <v>6426</v>
      </c>
    </row>
    <row r="567" spans="1:12" hidden="1" x14ac:dyDescent="0.25">
      <c r="A567" s="54"/>
      <c r="B567" s="69">
        <v>561</v>
      </c>
      <c r="C567" s="353"/>
      <c r="D567" s="353"/>
      <c r="E567" s="354"/>
      <c r="F567" s="655" t="s">
        <v>4418</v>
      </c>
      <c r="G567" s="353" t="s">
        <v>168</v>
      </c>
      <c r="H567" s="70">
        <f t="shared" si="46"/>
        <v>6426</v>
      </c>
      <c r="I567" s="72">
        <v>1</v>
      </c>
      <c r="J567" s="355"/>
      <c r="K567" s="356">
        <f t="shared" si="47"/>
        <v>0</v>
      </c>
      <c r="L567" s="73">
        <v>6426</v>
      </c>
    </row>
    <row r="568" spans="1:12" hidden="1" x14ac:dyDescent="0.25">
      <c r="A568" s="54"/>
      <c r="B568" s="69">
        <v>562</v>
      </c>
      <c r="C568" s="353"/>
      <c r="D568" s="353"/>
      <c r="E568" s="354"/>
      <c r="F568" s="655" t="s">
        <v>4419</v>
      </c>
      <c r="G568" s="353" t="s">
        <v>168</v>
      </c>
      <c r="H568" s="70">
        <f t="shared" si="46"/>
        <v>3808</v>
      </c>
      <c r="I568" s="72">
        <v>1</v>
      </c>
      <c r="J568" s="355"/>
      <c r="K568" s="356">
        <f t="shared" si="47"/>
        <v>0</v>
      </c>
      <c r="L568" s="73">
        <v>3808</v>
      </c>
    </row>
    <row r="569" spans="1:12" hidden="1" x14ac:dyDescent="0.25">
      <c r="A569" s="54"/>
      <c r="B569" s="69">
        <v>563</v>
      </c>
      <c r="C569" s="353"/>
      <c r="D569" s="353"/>
      <c r="E569" s="354"/>
      <c r="F569" s="655" t="s">
        <v>4420</v>
      </c>
      <c r="G569" s="353" t="s">
        <v>168</v>
      </c>
      <c r="H569" s="70">
        <f t="shared" si="46"/>
        <v>3808</v>
      </c>
      <c r="I569" s="72">
        <v>1</v>
      </c>
      <c r="J569" s="355"/>
      <c r="K569" s="356">
        <f t="shared" si="47"/>
        <v>0</v>
      </c>
      <c r="L569" s="73">
        <v>3808</v>
      </c>
    </row>
    <row r="570" spans="1:12" hidden="1" x14ac:dyDescent="0.25">
      <c r="A570" s="54"/>
      <c r="B570" s="69">
        <v>564</v>
      </c>
      <c r="C570" s="353"/>
      <c r="D570" s="353"/>
      <c r="E570" s="354"/>
      <c r="F570" s="655" t="s">
        <v>4421</v>
      </c>
      <c r="G570" s="353" t="s">
        <v>168</v>
      </c>
      <c r="H570" s="70">
        <f t="shared" si="46"/>
        <v>3927</v>
      </c>
      <c r="I570" s="72">
        <v>1</v>
      </c>
      <c r="J570" s="355"/>
      <c r="K570" s="356">
        <f t="shared" si="47"/>
        <v>0</v>
      </c>
      <c r="L570" s="73">
        <v>3927</v>
      </c>
    </row>
    <row r="571" spans="1:12" hidden="1" x14ac:dyDescent="0.25">
      <c r="A571" s="54"/>
      <c r="B571" s="69">
        <v>565</v>
      </c>
      <c r="C571" s="353"/>
      <c r="D571" s="353"/>
      <c r="E571" s="354"/>
      <c r="F571" s="655" t="s">
        <v>4422</v>
      </c>
      <c r="G571" s="353" t="s">
        <v>168</v>
      </c>
      <c r="H571" s="70">
        <f t="shared" si="46"/>
        <v>7140</v>
      </c>
      <c r="I571" s="72">
        <v>1</v>
      </c>
      <c r="J571" s="355"/>
      <c r="K571" s="356">
        <f t="shared" si="47"/>
        <v>0</v>
      </c>
      <c r="L571" s="73">
        <v>7140</v>
      </c>
    </row>
    <row r="572" spans="1:12" hidden="1" x14ac:dyDescent="0.25">
      <c r="A572" s="54"/>
      <c r="B572" s="69">
        <v>566</v>
      </c>
      <c r="C572" s="353"/>
      <c r="D572" s="353"/>
      <c r="E572" s="354"/>
      <c r="F572" s="655" t="s">
        <v>4423</v>
      </c>
      <c r="G572" s="353" t="s">
        <v>168</v>
      </c>
      <c r="H572" s="70">
        <f t="shared" si="46"/>
        <v>10948</v>
      </c>
      <c r="I572" s="72">
        <v>1</v>
      </c>
      <c r="J572" s="355"/>
      <c r="K572" s="356">
        <f t="shared" si="47"/>
        <v>0</v>
      </c>
      <c r="L572" s="73">
        <v>10948</v>
      </c>
    </row>
    <row r="573" spans="1:12" hidden="1" x14ac:dyDescent="0.25">
      <c r="A573" s="54"/>
      <c r="B573" s="69">
        <v>567</v>
      </c>
      <c r="C573" s="353"/>
      <c r="D573" s="353"/>
      <c r="E573" s="354"/>
      <c r="F573" s="655" t="s">
        <v>4424</v>
      </c>
      <c r="G573" s="353" t="s">
        <v>168</v>
      </c>
      <c r="H573" s="70">
        <f t="shared" si="46"/>
        <v>824684.27999999991</v>
      </c>
      <c r="I573" s="72">
        <v>1</v>
      </c>
      <c r="J573" s="355"/>
      <c r="K573" s="356">
        <f t="shared" si="47"/>
        <v>0</v>
      </c>
      <c r="L573" s="73">
        <v>824684.27999999991</v>
      </c>
    </row>
    <row r="574" spans="1:12" hidden="1" x14ac:dyDescent="0.25">
      <c r="A574" s="54"/>
      <c r="B574" s="69">
        <v>568</v>
      </c>
      <c r="C574" s="353"/>
      <c r="D574" s="353"/>
      <c r="E574" s="354"/>
      <c r="F574" s="655" t="s">
        <v>4425</v>
      </c>
      <c r="G574" s="353" t="s">
        <v>168</v>
      </c>
      <c r="H574" s="70">
        <f t="shared" si="46"/>
        <v>208012</v>
      </c>
      <c r="I574" s="72">
        <v>1</v>
      </c>
      <c r="J574" s="355"/>
      <c r="K574" s="356">
        <f t="shared" si="47"/>
        <v>0</v>
      </c>
      <c r="L574" s="73">
        <v>208012</v>
      </c>
    </row>
    <row r="575" spans="1:12" hidden="1" x14ac:dyDescent="0.25">
      <c r="A575" s="54"/>
      <c r="B575" s="69">
        <v>569</v>
      </c>
      <c r="C575" s="353"/>
      <c r="D575" s="353"/>
      <c r="E575" s="354"/>
      <c r="F575" s="655" t="s">
        <v>4426</v>
      </c>
      <c r="G575" s="353" t="s">
        <v>168</v>
      </c>
      <c r="H575" s="70">
        <f t="shared" si="46"/>
        <v>232442.04092307671</v>
      </c>
      <c r="I575" s="72">
        <v>1</v>
      </c>
      <c r="J575" s="355"/>
      <c r="K575" s="356">
        <f t="shared" si="47"/>
        <v>0</v>
      </c>
      <c r="L575" s="73">
        <v>232442.04092307671</v>
      </c>
    </row>
    <row r="576" spans="1:12" hidden="1" x14ac:dyDescent="0.25">
      <c r="A576" s="54"/>
      <c r="B576" s="69">
        <v>570</v>
      </c>
      <c r="C576" s="353"/>
      <c r="D576" s="353"/>
      <c r="E576" s="354"/>
      <c r="F576" s="655" t="s">
        <v>4427</v>
      </c>
      <c r="G576" s="353" t="s">
        <v>168</v>
      </c>
      <c r="H576" s="70">
        <f t="shared" si="46"/>
        <v>207928.69999999998</v>
      </c>
      <c r="I576" s="72">
        <v>1</v>
      </c>
      <c r="J576" s="355"/>
      <c r="K576" s="356">
        <f t="shared" si="47"/>
        <v>0</v>
      </c>
      <c r="L576" s="73">
        <v>207928.69999999998</v>
      </c>
    </row>
    <row r="577" spans="1:12" hidden="1" x14ac:dyDescent="0.25">
      <c r="A577" s="54"/>
      <c r="B577" s="69">
        <v>571</v>
      </c>
      <c r="C577" s="353"/>
      <c r="D577" s="353"/>
      <c r="E577" s="354"/>
      <c r="F577" s="655" t="s">
        <v>4428</v>
      </c>
      <c r="G577" s="353" t="s">
        <v>168</v>
      </c>
      <c r="H577" s="70">
        <f t="shared" ref="H577:H640" si="48">+L577*I577</f>
        <v>1034386.08</v>
      </c>
      <c r="I577" s="72">
        <v>1</v>
      </c>
      <c r="J577" s="355"/>
      <c r="K577" s="356">
        <f t="shared" si="47"/>
        <v>0</v>
      </c>
      <c r="L577" s="73">
        <v>1034386.08</v>
      </c>
    </row>
    <row r="578" spans="1:12" hidden="1" x14ac:dyDescent="0.25">
      <c r="A578" s="54"/>
      <c r="B578" s="69">
        <v>572</v>
      </c>
      <c r="C578" s="353"/>
      <c r="D578" s="353"/>
      <c r="E578" s="354"/>
      <c r="F578" s="655" t="s">
        <v>4429</v>
      </c>
      <c r="G578" s="353" t="s">
        <v>168</v>
      </c>
      <c r="H578" s="70">
        <f t="shared" si="48"/>
        <v>232442.04092307671</v>
      </c>
      <c r="I578" s="72">
        <v>1</v>
      </c>
      <c r="J578" s="355"/>
      <c r="K578" s="356">
        <f t="shared" si="47"/>
        <v>0</v>
      </c>
      <c r="L578" s="73">
        <v>232442.04092307671</v>
      </c>
    </row>
    <row r="579" spans="1:12" hidden="1" x14ac:dyDescent="0.25">
      <c r="A579" s="54"/>
      <c r="B579" s="69">
        <v>573</v>
      </c>
      <c r="C579" s="353"/>
      <c r="D579" s="353"/>
      <c r="E579" s="354"/>
      <c r="F579" s="655" t="s">
        <v>4430</v>
      </c>
      <c r="G579" s="353" t="s">
        <v>168</v>
      </c>
      <c r="H579" s="70">
        <f t="shared" si="48"/>
        <v>256242.04092307671</v>
      </c>
      <c r="I579" s="72">
        <v>1</v>
      </c>
      <c r="J579" s="355"/>
      <c r="K579" s="356">
        <f t="shared" si="47"/>
        <v>0</v>
      </c>
      <c r="L579" s="73">
        <v>256242.04092307671</v>
      </c>
    </row>
    <row r="580" spans="1:12" hidden="1" x14ac:dyDescent="0.25">
      <c r="A580" s="54"/>
      <c r="B580" s="69">
        <v>574</v>
      </c>
      <c r="C580" s="353"/>
      <c r="D580" s="353"/>
      <c r="E580" s="354"/>
      <c r="F580" s="655" t="s">
        <v>4431</v>
      </c>
      <c r="G580" s="353" t="s">
        <v>168</v>
      </c>
      <c r="H580" s="70">
        <f t="shared" si="48"/>
        <v>351245.75072820467</v>
      </c>
      <c r="I580" s="72">
        <v>1</v>
      </c>
      <c r="J580" s="355"/>
      <c r="K580" s="356">
        <f t="shared" si="47"/>
        <v>0</v>
      </c>
      <c r="L580" s="73">
        <v>351245.75072820467</v>
      </c>
    </row>
    <row r="581" spans="1:12" hidden="1" x14ac:dyDescent="0.25">
      <c r="A581" s="54"/>
      <c r="B581" s="69">
        <v>575</v>
      </c>
      <c r="C581" s="353"/>
      <c r="D581" s="353"/>
      <c r="E581" s="354"/>
      <c r="F581" s="655" t="s">
        <v>4432</v>
      </c>
      <c r="G581" s="353" t="s">
        <v>168</v>
      </c>
      <c r="H581" s="70">
        <f t="shared" si="48"/>
        <v>585313.4</v>
      </c>
      <c r="I581" s="72">
        <v>1</v>
      </c>
      <c r="J581" s="355"/>
      <c r="K581" s="356">
        <f t="shared" si="47"/>
        <v>0</v>
      </c>
      <c r="L581" s="73">
        <v>585313.4</v>
      </c>
    </row>
    <row r="582" spans="1:12" hidden="1" x14ac:dyDescent="0.25">
      <c r="A582" s="54"/>
      <c r="B582" s="69">
        <v>576</v>
      </c>
      <c r="C582" s="353"/>
      <c r="D582" s="353"/>
      <c r="E582" s="354"/>
      <c r="F582" s="655" t="s">
        <v>4433</v>
      </c>
      <c r="G582" s="353" t="s">
        <v>168</v>
      </c>
      <c r="H582" s="70">
        <f t="shared" si="48"/>
        <v>896964.88</v>
      </c>
      <c r="I582" s="72">
        <v>1</v>
      </c>
      <c r="J582" s="355"/>
      <c r="K582" s="356">
        <f t="shared" si="47"/>
        <v>0</v>
      </c>
      <c r="L582" s="73">
        <v>896964.88</v>
      </c>
    </row>
    <row r="583" spans="1:12" hidden="1" x14ac:dyDescent="0.25">
      <c r="A583" s="54"/>
      <c r="B583" s="69">
        <v>577</v>
      </c>
      <c r="C583" s="353"/>
      <c r="D583" s="353"/>
      <c r="E583" s="354"/>
      <c r="F583" s="655" t="s">
        <v>4434</v>
      </c>
      <c r="G583" s="353" t="s">
        <v>168</v>
      </c>
      <c r="H583" s="70">
        <f t="shared" si="48"/>
        <v>1218410.06</v>
      </c>
      <c r="I583" s="72">
        <v>1</v>
      </c>
      <c r="J583" s="355"/>
      <c r="K583" s="356">
        <f t="shared" si="47"/>
        <v>0</v>
      </c>
      <c r="L583" s="73">
        <v>1218410.06</v>
      </c>
    </row>
    <row r="584" spans="1:12" hidden="1" x14ac:dyDescent="0.25">
      <c r="A584" s="54"/>
      <c r="B584" s="69">
        <v>578</v>
      </c>
      <c r="C584" s="353"/>
      <c r="D584" s="353"/>
      <c r="E584" s="354"/>
      <c r="F584" s="655" t="s">
        <v>4435</v>
      </c>
      <c r="G584" s="353" t="s">
        <v>168</v>
      </c>
      <c r="H584" s="70">
        <f t="shared" si="48"/>
        <v>2132432.4</v>
      </c>
      <c r="I584" s="72">
        <v>1</v>
      </c>
      <c r="J584" s="355"/>
      <c r="K584" s="356">
        <f t="shared" si="47"/>
        <v>0</v>
      </c>
      <c r="L584" s="73">
        <v>2132432.4</v>
      </c>
    </row>
    <row r="585" spans="1:12" hidden="1" x14ac:dyDescent="0.25">
      <c r="A585" s="54"/>
      <c r="B585" s="69">
        <v>579</v>
      </c>
      <c r="C585" s="353"/>
      <c r="D585" s="353"/>
      <c r="E585" s="354"/>
      <c r="F585" s="655" t="s">
        <v>4436</v>
      </c>
      <c r="G585" s="353" t="s">
        <v>168</v>
      </c>
      <c r="H585" s="70">
        <f t="shared" si="48"/>
        <v>3008159.35</v>
      </c>
      <c r="I585" s="72">
        <v>1</v>
      </c>
      <c r="J585" s="355"/>
      <c r="K585" s="356">
        <f t="shared" si="47"/>
        <v>0</v>
      </c>
      <c r="L585" s="73">
        <v>3008159.35</v>
      </c>
    </row>
    <row r="586" spans="1:12" hidden="1" x14ac:dyDescent="0.25">
      <c r="A586" s="54"/>
      <c r="B586" s="69">
        <v>580</v>
      </c>
      <c r="C586" s="353"/>
      <c r="D586" s="353"/>
      <c r="E586" s="354"/>
      <c r="F586" s="655" t="s">
        <v>4437</v>
      </c>
      <c r="G586" s="353" t="s">
        <v>168</v>
      </c>
      <c r="H586" s="70">
        <f t="shared" si="48"/>
        <v>207928.69999999998</v>
      </c>
      <c r="I586" s="72">
        <v>1</v>
      </c>
      <c r="J586" s="355"/>
      <c r="K586" s="356">
        <f t="shared" si="47"/>
        <v>0</v>
      </c>
      <c r="L586" s="73">
        <v>207928.69999999998</v>
      </c>
    </row>
    <row r="587" spans="1:12" hidden="1" x14ac:dyDescent="0.25">
      <c r="A587" s="54"/>
      <c r="B587" s="69">
        <v>581</v>
      </c>
      <c r="C587" s="353"/>
      <c r="D587" s="353"/>
      <c r="E587" s="354"/>
      <c r="F587" s="655" t="s">
        <v>4438</v>
      </c>
      <c r="G587" s="353" t="s">
        <v>168</v>
      </c>
      <c r="H587" s="70">
        <f t="shared" si="48"/>
        <v>232442.04092307671</v>
      </c>
      <c r="I587" s="72">
        <v>1</v>
      </c>
      <c r="J587" s="355"/>
      <c r="K587" s="356">
        <f t="shared" si="47"/>
        <v>0</v>
      </c>
      <c r="L587" s="73">
        <v>232442.04092307671</v>
      </c>
    </row>
    <row r="588" spans="1:12" hidden="1" x14ac:dyDescent="0.25">
      <c r="A588" s="54"/>
      <c r="B588" s="69">
        <v>582</v>
      </c>
      <c r="C588" s="353"/>
      <c r="D588" s="353"/>
      <c r="E588" s="354"/>
      <c r="F588" s="655" t="s">
        <v>4439</v>
      </c>
      <c r="G588" s="353" t="s">
        <v>168</v>
      </c>
      <c r="H588" s="70">
        <f t="shared" si="48"/>
        <v>256242.04092307671</v>
      </c>
      <c r="I588" s="72">
        <v>1</v>
      </c>
      <c r="J588" s="355"/>
      <c r="K588" s="356">
        <f t="shared" si="47"/>
        <v>0</v>
      </c>
      <c r="L588" s="73">
        <v>256242.04092307671</v>
      </c>
    </row>
    <row r="589" spans="1:12" hidden="1" x14ac:dyDescent="0.25">
      <c r="A589" s="54"/>
      <c r="B589" s="69">
        <v>583</v>
      </c>
      <c r="C589" s="353"/>
      <c r="D589" s="353"/>
      <c r="E589" s="354"/>
      <c r="F589" s="655" t="s">
        <v>4440</v>
      </c>
      <c r="G589" s="353" t="s">
        <v>168</v>
      </c>
      <c r="H589" s="70">
        <f t="shared" si="48"/>
        <v>351245.75072820467</v>
      </c>
      <c r="I589" s="72">
        <v>1</v>
      </c>
      <c r="J589" s="355"/>
      <c r="K589" s="356">
        <f t="shared" si="47"/>
        <v>0</v>
      </c>
      <c r="L589" s="73">
        <v>351245.75072820467</v>
      </c>
    </row>
    <row r="590" spans="1:12" hidden="1" x14ac:dyDescent="0.25">
      <c r="A590" s="54"/>
      <c r="B590" s="69">
        <v>584</v>
      </c>
      <c r="C590" s="353"/>
      <c r="D590" s="353"/>
      <c r="E590" s="354"/>
      <c r="F590" s="655" t="s">
        <v>4441</v>
      </c>
      <c r="G590" s="353" t="s">
        <v>168</v>
      </c>
      <c r="H590" s="70">
        <f t="shared" si="48"/>
        <v>1091748.8399999999</v>
      </c>
      <c r="I590" s="72">
        <v>1</v>
      </c>
      <c r="J590" s="355"/>
      <c r="K590" s="356">
        <f t="shared" ref="K590:K653" si="49">+J590*0.19</f>
        <v>0</v>
      </c>
      <c r="L590" s="73">
        <v>1091748.8399999999</v>
      </c>
    </row>
    <row r="591" spans="1:12" hidden="1" x14ac:dyDescent="0.25">
      <c r="A591" s="54"/>
      <c r="B591" s="69">
        <v>585</v>
      </c>
      <c r="C591" s="353"/>
      <c r="D591" s="353"/>
      <c r="E591" s="354"/>
      <c r="F591" s="655" t="s">
        <v>4442</v>
      </c>
      <c r="G591" s="353" t="s">
        <v>168</v>
      </c>
      <c r="H591" s="70">
        <f t="shared" si="48"/>
        <v>1759898.14</v>
      </c>
      <c r="I591" s="72">
        <v>1</v>
      </c>
      <c r="J591" s="355"/>
      <c r="K591" s="356">
        <f t="shared" si="49"/>
        <v>0</v>
      </c>
      <c r="L591" s="73">
        <v>1759898.14</v>
      </c>
    </row>
    <row r="592" spans="1:12" hidden="1" x14ac:dyDescent="0.25">
      <c r="A592" s="54"/>
      <c r="B592" s="69">
        <v>586</v>
      </c>
      <c r="C592" s="353"/>
      <c r="D592" s="353"/>
      <c r="E592" s="354"/>
      <c r="F592" s="655" t="s">
        <v>4443</v>
      </c>
      <c r="G592" s="353" t="s">
        <v>168</v>
      </c>
      <c r="H592" s="70">
        <f t="shared" si="48"/>
        <v>1954741.5999999999</v>
      </c>
      <c r="I592" s="72">
        <v>1</v>
      </c>
      <c r="J592" s="355"/>
      <c r="K592" s="356">
        <f t="shared" si="49"/>
        <v>0</v>
      </c>
      <c r="L592" s="73">
        <v>1954741.5999999999</v>
      </c>
    </row>
    <row r="593" spans="1:12" hidden="1" x14ac:dyDescent="0.25">
      <c r="A593" s="54"/>
      <c r="B593" s="69">
        <v>587</v>
      </c>
      <c r="C593" s="353"/>
      <c r="D593" s="353"/>
      <c r="E593" s="354"/>
      <c r="F593" s="655" t="s">
        <v>4444</v>
      </c>
      <c r="G593" s="353" t="s">
        <v>168</v>
      </c>
      <c r="H593" s="70">
        <f t="shared" si="48"/>
        <v>3242626.2399999998</v>
      </c>
      <c r="I593" s="72">
        <v>1</v>
      </c>
      <c r="J593" s="355"/>
      <c r="K593" s="356">
        <f t="shared" si="49"/>
        <v>0</v>
      </c>
      <c r="L593" s="73">
        <v>3242626.2399999998</v>
      </c>
    </row>
    <row r="594" spans="1:12" hidden="1" x14ac:dyDescent="0.25">
      <c r="A594" s="54"/>
      <c r="B594" s="69">
        <v>588</v>
      </c>
      <c r="C594" s="353"/>
      <c r="D594" s="353"/>
      <c r="E594" s="354"/>
      <c r="F594" s="655" t="s">
        <v>4445</v>
      </c>
      <c r="G594" s="353" t="s">
        <v>168</v>
      </c>
      <c r="H594" s="70">
        <f t="shared" si="48"/>
        <v>4751313</v>
      </c>
      <c r="I594" s="72">
        <v>1</v>
      </c>
      <c r="J594" s="355"/>
      <c r="K594" s="356">
        <f t="shared" si="49"/>
        <v>0</v>
      </c>
      <c r="L594" s="73">
        <v>4751313</v>
      </c>
    </row>
    <row r="595" spans="1:12" hidden="1" x14ac:dyDescent="0.25">
      <c r="A595" s="54"/>
      <c r="B595" s="69">
        <v>589</v>
      </c>
      <c r="C595" s="353"/>
      <c r="D595" s="353"/>
      <c r="E595" s="354"/>
      <c r="F595" s="655" t="s">
        <v>4446</v>
      </c>
      <c r="G595" s="353" t="s">
        <v>168</v>
      </c>
      <c r="H595" s="70">
        <f t="shared" si="48"/>
        <v>232442.04092307671</v>
      </c>
      <c r="I595" s="72">
        <v>1</v>
      </c>
      <c r="J595" s="355"/>
      <c r="K595" s="356">
        <f t="shared" si="49"/>
        <v>0</v>
      </c>
      <c r="L595" s="73">
        <v>232442.04092307671</v>
      </c>
    </row>
    <row r="596" spans="1:12" hidden="1" x14ac:dyDescent="0.25">
      <c r="A596" s="54"/>
      <c r="B596" s="69">
        <v>590</v>
      </c>
      <c r="C596" s="353"/>
      <c r="D596" s="353"/>
      <c r="E596" s="354"/>
      <c r="F596" s="655" t="s">
        <v>4447</v>
      </c>
      <c r="G596" s="353" t="s">
        <v>168</v>
      </c>
      <c r="H596" s="70">
        <f t="shared" si="48"/>
        <v>256242.04092307671</v>
      </c>
      <c r="I596" s="72">
        <v>1</v>
      </c>
      <c r="J596" s="355"/>
      <c r="K596" s="356">
        <f t="shared" si="49"/>
        <v>0</v>
      </c>
      <c r="L596" s="73">
        <v>256242.04092307671</v>
      </c>
    </row>
    <row r="597" spans="1:12" hidden="1" x14ac:dyDescent="0.25">
      <c r="A597" s="54"/>
      <c r="B597" s="69">
        <v>591</v>
      </c>
      <c r="C597" s="353"/>
      <c r="D597" s="353"/>
      <c r="E597" s="354"/>
      <c r="F597" s="655" t="s">
        <v>4448</v>
      </c>
      <c r="G597" s="353" t="s">
        <v>168</v>
      </c>
      <c r="H597" s="70">
        <f t="shared" si="48"/>
        <v>351245.75072820467</v>
      </c>
      <c r="I597" s="72">
        <v>1</v>
      </c>
      <c r="J597" s="355"/>
      <c r="K597" s="356">
        <f t="shared" si="49"/>
        <v>0</v>
      </c>
      <c r="L597" s="73">
        <v>351245.75072820467</v>
      </c>
    </row>
    <row r="598" spans="1:12" hidden="1" x14ac:dyDescent="0.25">
      <c r="A598" s="54"/>
      <c r="B598" s="69">
        <v>592</v>
      </c>
      <c r="C598" s="353"/>
      <c r="D598" s="353"/>
      <c r="E598" s="354"/>
      <c r="F598" s="655" t="s">
        <v>4449</v>
      </c>
      <c r="G598" s="353" t="s">
        <v>168</v>
      </c>
      <c r="H598" s="70">
        <f t="shared" si="48"/>
        <v>970421.2</v>
      </c>
      <c r="I598" s="72">
        <v>1</v>
      </c>
      <c r="J598" s="355"/>
      <c r="K598" s="356">
        <f t="shared" si="49"/>
        <v>0</v>
      </c>
      <c r="L598" s="73">
        <v>970421.2</v>
      </c>
    </row>
    <row r="599" spans="1:12" hidden="1" x14ac:dyDescent="0.25">
      <c r="A599" s="54"/>
      <c r="B599" s="69">
        <v>593</v>
      </c>
      <c r="C599" s="353"/>
      <c r="D599" s="353"/>
      <c r="E599" s="354"/>
      <c r="F599" s="655" t="s">
        <v>4450</v>
      </c>
      <c r="G599" s="353" t="s">
        <v>168</v>
      </c>
      <c r="H599" s="70">
        <f t="shared" si="48"/>
        <v>1528834.65</v>
      </c>
      <c r="I599" s="72">
        <v>1</v>
      </c>
      <c r="J599" s="355"/>
      <c r="K599" s="356">
        <f t="shared" si="49"/>
        <v>0</v>
      </c>
      <c r="L599" s="73">
        <v>1528834.65</v>
      </c>
    </row>
    <row r="600" spans="1:12" hidden="1" x14ac:dyDescent="0.25">
      <c r="A600" s="54"/>
      <c r="B600" s="69">
        <v>594</v>
      </c>
      <c r="C600" s="353"/>
      <c r="D600" s="353"/>
      <c r="E600" s="354"/>
      <c r="F600" s="655" t="s">
        <v>4451</v>
      </c>
      <c r="G600" s="353" t="s">
        <v>168</v>
      </c>
      <c r="H600" s="70">
        <f t="shared" si="48"/>
        <v>2568926.7799999998</v>
      </c>
      <c r="I600" s="72">
        <v>1</v>
      </c>
      <c r="J600" s="355"/>
      <c r="K600" s="356">
        <f t="shared" si="49"/>
        <v>0</v>
      </c>
      <c r="L600" s="73">
        <v>2568926.7799999998</v>
      </c>
    </row>
    <row r="601" spans="1:12" hidden="1" x14ac:dyDescent="0.25">
      <c r="A601" s="54"/>
      <c r="B601" s="69">
        <v>595</v>
      </c>
      <c r="C601" s="353"/>
      <c r="D601" s="353"/>
      <c r="E601" s="354"/>
      <c r="F601" s="655" t="s">
        <v>4452</v>
      </c>
      <c r="G601" s="353" t="s">
        <v>168</v>
      </c>
      <c r="H601" s="70">
        <f t="shared" si="48"/>
        <v>5829906.3899999997</v>
      </c>
      <c r="I601" s="72">
        <v>1</v>
      </c>
      <c r="J601" s="355"/>
      <c r="K601" s="356">
        <f t="shared" si="49"/>
        <v>0</v>
      </c>
      <c r="L601" s="73">
        <v>5829906.3899999997</v>
      </c>
    </row>
    <row r="602" spans="1:12" hidden="1" x14ac:dyDescent="0.25">
      <c r="A602" s="54"/>
      <c r="B602" s="69">
        <v>596</v>
      </c>
      <c r="C602" s="353"/>
      <c r="D602" s="353"/>
      <c r="E602" s="354"/>
      <c r="F602" s="655" t="s">
        <v>4453</v>
      </c>
      <c r="G602" s="353" t="s">
        <v>168</v>
      </c>
      <c r="H602" s="70">
        <f t="shared" si="48"/>
        <v>14497155.959999999</v>
      </c>
      <c r="I602" s="72">
        <v>1</v>
      </c>
      <c r="J602" s="355"/>
      <c r="K602" s="356">
        <f t="shared" si="49"/>
        <v>0</v>
      </c>
      <c r="L602" s="73">
        <v>14497155.959999999</v>
      </c>
    </row>
    <row r="603" spans="1:12" hidden="1" x14ac:dyDescent="0.25">
      <c r="A603" s="54"/>
      <c r="B603" s="69">
        <v>597</v>
      </c>
      <c r="C603" s="353"/>
      <c r="D603" s="353"/>
      <c r="E603" s="354"/>
      <c r="F603" s="655" t="s">
        <v>4454</v>
      </c>
      <c r="G603" s="353" t="s">
        <v>168</v>
      </c>
      <c r="H603" s="70">
        <f t="shared" si="48"/>
        <v>363905.57</v>
      </c>
      <c r="I603" s="72">
        <v>1</v>
      </c>
      <c r="J603" s="355"/>
      <c r="K603" s="356">
        <f t="shared" si="49"/>
        <v>0</v>
      </c>
      <c r="L603" s="73">
        <v>363905.57</v>
      </c>
    </row>
    <row r="604" spans="1:12" hidden="1" x14ac:dyDescent="0.25">
      <c r="A604" s="54"/>
      <c r="B604" s="69">
        <v>598</v>
      </c>
      <c r="C604" s="353"/>
      <c r="D604" s="353"/>
      <c r="E604" s="354"/>
      <c r="F604" s="655" t="s">
        <v>4455</v>
      </c>
      <c r="G604" s="353" t="s">
        <v>168</v>
      </c>
      <c r="H604" s="70">
        <f t="shared" si="48"/>
        <v>398563.13</v>
      </c>
      <c r="I604" s="72">
        <v>1</v>
      </c>
      <c r="J604" s="355"/>
      <c r="K604" s="356">
        <f t="shared" si="49"/>
        <v>0</v>
      </c>
      <c r="L604" s="73">
        <v>398563.13</v>
      </c>
    </row>
    <row r="605" spans="1:12" hidden="1" x14ac:dyDescent="0.25">
      <c r="A605" s="54"/>
      <c r="B605" s="69">
        <v>599</v>
      </c>
      <c r="C605" s="353"/>
      <c r="D605" s="353"/>
      <c r="E605" s="354"/>
      <c r="F605" s="655" t="s">
        <v>4456</v>
      </c>
      <c r="G605" s="353" t="s">
        <v>168</v>
      </c>
      <c r="H605" s="70">
        <f t="shared" si="48"/>
        <v>517096.64999999997</v>
      </c>
      <c r="I605" s="72">
        <v>1</v>
      </c>
      <c r="J605" s="355"/>
      <c r="K605" s="356">
        <f t="shared" si="49"/>
        <v>0</v>
      </c>
      <c r="L605" s="73">
        <v>517096.64999999997</v>
      </c>
    </row>
    <row r="606" spans="1:12" hidden="1" x14ac:dyDescent="0.25">
      <c r="A606" s="54"/>
      <c r="B606" s="69">
        <v>600</v>
      </c>
      <c r="C606" s="353"/>
      <c r="D606" s="353"/>
      <c r="E606" s="354"/>
      <c r="F606" s="655" t="s">
        <v>4457</v>
      </c>
      <c r="G606" s="353" t="s">
        <v>168</v>
      </c>
      <c r="H606" s="70">
        <f t="shared" si="48"/>
        <v>702490.32</v>
      </c>
      <c r="I606" s="72">
        <v>1</v>
      </c>
      <c r="J606" s="355"/>
      <c r="K606" s="356">
        <f t="shared" si="49"/>
        <v>0</v>
      </c>
      <c r="L606" s="73">
        <v>702490.32</v>
      </c>
    </row>
    <row r="607" spans="1:12" hidden="1" x14ac:dyDescent="0.25">
      <c r="A607" s="54"/>
      <c r="B607" s="69">
        <v>601</v>
      </c>
      <c r="C607" s="353"/>
      <c r="D607" s="353"/>
      <c r="E607" s="354"/>
      <c r="F607" s="655" t="s">
        <v>4458</v>
      </c>
      <c r="G607" s="353" t="s">
        <v>168</v>
      </c>
      <c r="H607" s="70">
        <f t="shared" si="48"/>
        <v>2912636.86</v>
      </c>
      <c r="I607" s="72">
        <v>1</v>
      </c>
      <c r="J607" s="355"/>
      <c r="K607" s="356">
        <f t="shared" si="49"/>
        <v>0</v>
      </c>
      <c r="L607" s="73">
        <v>2912636.86</v>
      </c>
    </row>
    <row r="608" spans="1:12" hidden="1" x14ac:dyDescent="0.25">
      <c r="A608" s="54"/>
      <c r="B608" s="69">
        <v>602</v>
      </c>
      <c r="C608" s="353"/>
      <c r="D608" s="353"/>
      <c r="E608" s="354"/>
      <c r="F608" s="655" t="s">
        <v>4459</v>
      </c>
      <c r="G608" s="353" t="s">
        <v>168</v>
      </c>
      <c r="H608" s="70">
        <f t="shared" si="48"/>
        <v>3874033.0999999996</v>
      </c>
      <c r="I608" s="72">
        <v>1</v>
      </c>
      <c r="J608" s="355"/>
      <c r="K608" s="356">
        <f t="shared" si="49"/>
        <v>0</v>
      </c>
      <c r="L608" s="73">
        <v>3874033.0999999996</v>
      </c>
    </row>
    <row r="609" spans="1:12" hidden="1" x14ac:dyDescent="0.25">
      <c r="A609" s="54"/>
      <c r="B609" s="69">
        <v>603</v>
      </c>
      <c r="C609" s="353"/>
      <c r="D609" s="353"/>
      <c r="E609" s="354"/>
      <c r="F609" s="655" t="s">
        <v>4460</v>
      </c>
      <c r="G609" s="353" t="s">
        <v>168</v>
      </c>
      <c r="H609" s="70">
        <f t="shared" si="48"/>
        <v>4406529.54</v>
      </c>
      <c r="I609" s="72">
        <v>1</v>
      </c>
      <c r="J609" s="355"/>
      <c r="K609" s="356">
        <f t="shared" si="49"/>
        <v>0</v>
      </c>
      <c r="L609" s="73">
        <v>4406529.54</v>
      </c>
    </row>
    <row r="610" spans="1:12" hidden="1" x14ac:dyDescent="0.25">
      <c r="A610" s="54"/>
      <c r="B610" s="69">
        <v>604</v>
      </c>
      <c r="C610" s="353"/>
      <c r="D610" s="353"/>
      <c r="E610" s="354"/>
      <c r="F610" s="655" t="s">
        <v>4461</v>
      </c>
      <c r="G610" s="353" t="s">
        <v>168</v>
      </c>
      <c r="H610" s="70">
        <f t="shared" si="48"/>
        <v>7147633.8499999996</v>
      </c>
      <c r="I610" s="72">
        <v>1</v>
      </c>
      <c r="J610" s="355"/>
      <c r="K610" s="356">
        <f t="shared" si="49"/>
        <v>0</v>
      </c>
      <c r="L610" s="73">
        <v>7147633.8499999996</v>
      </c>
    </row>
    <row r="611" spans="1:12" hidden="1" x14ac:dyDescent="0.25">
      <c r="A611" s="54"/>
      <c r="B611" s="69">
        <v>605</v>
      </c>
      <c r="C611" s="353"/>
      <c r="D611" s="353"/>
      <c r="E611" s="354"/>
      <c r="F611" s="655" t="s">
        <v>4462</v>
      </c>
      <c r="G611" s="353" t="s">
        <v>168</v>
      </c>
      <c r="H611" s="70">
        <f t="shared" si="48"/>
        <v>15924446.719999999</v>
      </c>
      <c r="I611" s="72">
        <v>1</v>
      </c>
      <c r="J611" s="355"/>
      <c r="K611" s="356">
        <f t="shared" si="49"/>
        <v>0</v>
      </c>
      <c r="L611" s="73">
        <v>15924446.719999999</v>
      </c>
    </row>
    <row r="612" spans="1:12" hidden="1" x14ac:dyDescent="0.25">
      <c r="A612" s="54"/>
      <c r="B612" s="69">
        <v>606</v>
      </c>
      <c r="C612" s="353"/>
      <c r="D612" s="353"/>
      <c r="E612" s="354"/>
      <c r="F612" s="655" t="s">
        <v>4463</v>
      </c>
      <c r="G612" s="353" t="s">
        <v>168</v>
      </c>
      <c r="H612" s="70">
        <f t="shared" si="48"/>
        <v>363905.57</v>
      </c>
      <c r="I612" s="72">
        <v>1</v>
      </c>
      <c r="J612" s="355"/>
      <c r="K612" s="356">
        <f t="shared" si="49"/>
        <v>0</v>
      </c>
      <c r="L612" s="73">
        <v>363905.57</v>
      </c>
    </row>
    <row r="613" spans="1:12" hidden="1" x14ac:dyDescent="0.25">
      <c r="A613" s="54"/>
      <c r="B613" s="69">
        <v>607</v>
      </c>
      <c r="C613" s="353"/>
      <c r="D613" s="353"/>
      <c r="E613" s="354"/>
      <c r="F613" s="655" t="s">
        <v>4464</v>
      </c>
      <c r="G613" s="353" t="s">
        <v>168</v>
      </c>
      <c r="H613" s="70">
        <f t="shared" si="48"/>
        <v>398563.13</v>
      </c>
      <c r="I613" s="72">
        <v>1</v>
      </c>
      <c r="J613" s="355"/>
      <c r="K613" s="356">
        <f t="shared" si="49"/>
        <v>0</v>
      </c>
      <c r="L613" s="73">
        <v>398563.13</v>
      </c>
    </row>
    <row r="614" spans="1:12" hidden="1" x14ac:dyDescent="0.25">
      <c r="A614" s="54"/>
      <c r="B614" s="69">
        <v>608</v>
      </c>
      <c r="C614" s="353"/>
      <c r="D614" s="353"/>
      <c r="E614" s="354"/>
      <c r="F614" s="655" t="s">
        <v>4465</v>
      </c>
      <c r="G614" s="353" t="s">
        <v>168</v>
      </c>
      <c r="H614" s="70">
        <f t="shared" si="48"/>
        <v>517096.64999999997</v>
      </c>
      <c r="I614" s="72">
        <v>1</v>
      </c>
      <c r="J614" s="355"/>
      <c r="K614" s="356">
        <f t="shared" si="49"/>
        <v>0</v>
      </c>
      <c r="L614" s="73">
        <v>517096.64999999997</v>
      </c>
    </row>
    <row r="615" spans="1:12" hidden="1" x14ac:dyDescent="0.25">
      <c r="A615" s="54"/>
      <c r="B615" s="69">
        <v>609</v>
      </c>
      <c r="C615" s="353"/>
      <c r="D615" s="353"/>
      <c r="E615" s="354"/>
      <c r="F615" s="655" t="s">
        <v>4466</v>
      </c>
      <c r="G615" s="353" t="s">
        <v>168</v>
      </c>
      <c r="H615" s="70">
        <f t="shared" si="48"/>
        <v>702490.32</v>
      </c>
      <c r="I615" s="72">
        <v>1</v>
      </c>
      <c r="J615" s="355"/>
      <c r="K615" s="356">
        <f t="shared" si="49"/>
        <v>0</v>
      </c>
      <c r="L615" s="73">
        <v>702490.32</v>
      </c>
    </row>
    <row r="616" spans="1:12" hidden="1" x14ac:dyDescent="0.25">
      <c r="A616" s="54"/>
      <c r="B616" s="69">
        <v>610</v>
      </c>
      <c r="C616" s="353"/>
      <c r="D616" s="353"/>
      <c r="E616" s="354"/>
      <c r="F616" s="655" t="s">
        <v>4467</v>
      </c>
      <c r="G616" s="353" t="s">
        <v>168</v>
      </c>
      <c r="H616" s="70">
        <f t="shared" si="48"/>
        <v>4222779.26</v>
      </c>
      <c r="I616" s="72">
        <v>1</v>
      </c>
      <c r="J616" s="355"/>
      <c r="K616" s="356">
        <f t="shared" si="49"/>
        <v>0</v>
      </c>
      <c r="L616" s="73">
        <v>4222779.26</v>
      </c>
    </row>
    <row r="617" spans="1:12" hidden="1" x14ac:dyDescent="0.25">
      <c r="A617" s="54"/>
      <c r="B617" s="69">
        <v>611</v>
      </c>
      <c r="C617" s="353"/>
      <c r="D617" s="353"/>
      <c r="E617" s="354"/>
      <c r="F617" s="655" t="s">
        <v>4468</v>
      </c>
      <c r="G617" s="353" t="s">
        <v>168</v>
      </c>
      <c r="H617" s="70">
        <f t="shared" si="48"/>
        <v>8950247.0399999991</v>
      </c>
      <c r="I617" s="72">
        <v>1</v>
      </c>
      <c r="J617" s="355"/>
      <c r="K617" s="356">
        <f t="shared" si="49"/>
        <v>0</v>
      </c>
      <c r="L617" s="73">
        <v>8950247.0399999991</v>
      </c>
    </row>
    <row r="618" spans="1:12" hidden="1" x14ac:dyDescent="0.25">
      <c r="A618" s="54"/>
      <c r="B618" s="69">
        <v>612</v>
      </c>
      <c r="C618" s="353"/>
      <c r="D618" s="353"/>
      <c r="E618" s="354"/>
      <c r="F618" s="655" t="s">
        <v>4469</v>
      </c>
      <c r="G618" s="353" t="s">
        <v>168</v>
      </c>
      <c r="H618" s="70">
        <f t="shared" si="48"/>
        <v>16918308.539999999</v>
      </c>
      <c r="I618" s="72">
        <v>1</v>
      </c>
      <c r="J618" s="355"/>
      <c r="K618" s="356">
        <f t="shared" si="49"/>
        <v>0</v>
      </c>
      <c r="L618" s="73">
        <v>16918308.539999999</v>
      </c>
    </row>
    <row r="619" spans="1:12" hidden="1" x14ac:dyDescent="0.25">
      <c r="A619" s="54"/>
      <c r="B619" s="69">
        <v>613</v>
      </c>
      <c r="C619" s="353"/>
      <c r="D619" s="353"/>
      <c r="E619" s="354"/>
      <c r="F619" s="655" t="s">
        <v>4470</v>
      </c>
      <c r="G619" s="353" t="s">
        <v>168</v>
      </c>
      <c r="H619" s="70">
        <f t="shared" si="48"/>
        <v>30625205.73</v>
      </c>
      <c r="I619" s="72">
        <v>1</v>
      </c>
      <c r="J619" s="355"/>
      <c r="K619" s="356">
        <f t="shared" si="49"/>
        <v>0</v>
      </c>
      <c r="L619" s="73">
        <v>30625205.73</v>
      </c>
    </row>
    <row r="620" spans="1:12" hidden="1" x14ac:dyDescent="0.25">
      <c r="A620" s="54"/>
      <c r="B620" s="69">
        <v>614</v>
      </c>
      <c r="C620" s="353"/>
      <c r="D620" s="353"/>
      <c r="E620" s="354"/>
      <c r="F620" s="655" t="s">
        <v>4471</v>
      </c>
      <c r="G620" s="353" t="s">
        <v>168</v>
      </c>
      <c r="H620" s="70">
        <f t="shared" si="48"/>
        <v>32347155.959999997</v>
      </c>
      <c r="I620" s="72">
        <v>1</v>
      </c>
      <c r="J620" s="355"/>
      <c r="K620" s="356">
        <f t="shared" si="49"/>
        <v>0</v>
      </c>
      <c r="L620" s="73">
        <v>32347155.959999997</v>
      </c>
    </row>
    <row r="621" spans="1:12" hidden="1" x14ac:dyDescent="0.25">
      <c r="A621" s="54"/>
      <c r="B621" s="69">
        <v>615</v>
      </c>
      <c r="C621" s="353"/>
      <c r="D621" s="353"/>
      <c r="E621" s="354"/>
      <c r="F621" s="655" t="s">
        <v>4472</v>
      </c>
      <c r="G621" s="353" t="s">
        <v>168</v>
      </c>
      <c r="H621" s="70">
        <f t="shared" si="48"/>
        <v>3184202</v>
      </c>
      <c r="I621" s="72">
        <v>1</v>
      </c>
      <c r="J621" s="355"/>
      <c r="K621" s="356">
        <f t="shared" si="49"/>
        <v>0</v>
      </c>
      <c r="L621" s="73">
        <v>3184202</v>
      </c>
    </row>
    <row r="622" spans="1:12" hidden="1" x14ac:dyDescent="0.25">
      <c r="A622" s="54"/>
      <c r="B622" s="69">
        <v>616</v>
      </c>
      <c r="C622" s="353"/>
      <c r="D622" s="353"/>
      <c r="E622" s="354"/>
      <c r="F622" s="655" t="s">
        <v>4473</v>
      </c>
      <c r="G622" s="353" t="s">
        <v>168</v>
      </c>
      <c r="H622" s="70">
        <f t="shared" si="48"/>
        <v>4130266.28</v>
      </c>
      <c r="I622" s="72">
        <v>1</v>
      </c>
      <c r="J622" s="355"/>
      <c r="K622" s="356">
        <f t="shared" si="49"/>
        <v>0</v>
      </c>
      <c r="L622" s="73">
        <v>4130266.28</v>
      </c>
    </row>
    <row r="623" spans="1:12" hidden="1" x14ac:dyDescent="0.25">
      <c r="A623" s="54"/>
      <c r="B623" s="69">
        <v>617</v>
      </c>
      <c r="C623" s="353"/>
      <c r="D623" s="353"/>
      <c r="E623" s="354"/>
      <c r="F623" s="655" t="s">
        <v>4474</v>
      </c>
      <c r="G623" s="353" t="s">
        <v>168</v>
      </c>
      <c r="H623" s="70">
        <f t="shared" si="48"/>
        <v>4457009.34</v>
      </c>
      <c r="I623" s="72">
        <v>1</v>
      </c>
      <c r="J623" s="355"/>
      <c r="K623" s="356">
        <f t="shared" si="49"/>
        <v>0</v>
      </c>
      <c r="L623" s="73">
        <v>4457009.34</v>
      </c>
    </row>
    <row r="624" spans="1:12" hidden="1" x14ac:dyDescent="0.25">
      <c r="A624" s="54"/>
      <c r="B624" s="69">
        <v>618</v>
      </c>
      <c r="C624" s="353"/>
      <c r="D624" s="353"/>
      <c r="E624" s="354"/>
      <c r="F624" s="655" t="s">
        <v>4475</v>
      </c>
      <c r="G624" s="353" t="s">
        <v>168</v>
      </c>
      <c r="H624" s="70">
        <f t="shared" si="48"/>
        <v>8163980.7199999997</v>
      </c>
      <c r="I624" s="72">
        <v>1</v>
      </c>
      <c r="J624" s="355"/>
      <c r="K624" s="356">
        <f t="shared" si="49"/>
        <v>0</v>
      </c>
      <c r="L624" s="73">
        <v>8163980.7199999997</v>
      </c>
    </row>
    <row r="625" spans="1:12" hidden="1" x14ac:dyDescent="0.25">
      <c r="A625" s="54"/>
      <c r="B625" s="69">
        <v>619</v>
      </c>
      <c r="C625" s="353"/>
      <c r="D625" s="353"/>
      <c r="E625" s="354"/>
      <c r="F625" s="655" t="s">
        <v>4476</v>
      </c>
      <c r="G625" s="353" t="s">
        <v>168</v>
      </c>
      <c r="H625" s="70">
        <f t="shared" si="48"/>
        <v>10213040.292000001</v>
      </c>
      <c r="I625" s="72">
        <v>1</v>
      </c>
      <c r="J625" s="355"/>
      <c r="K625" s="356">
        <f t="shared" si="49"/>
        <v>0</v>
      </c>
      <c r="L625" s="73">
        <v>10213040.292000001</v>
      </c>
    </row>
    <row r="626" spans="1:12" hidden="1" x14ac:dyDescent="0.25">
      <c r="A626" s="54"/>
      <c r="B626" s="69">
        <v>620</v>
      </c>
      <c r="C626" s="353"/>
      <c r="D626" s="353"/>
      <c r="E626" s="354"/>
      <c r="F626" s="655" t="s">
        <v>4477</v>
      </c>
      <c r="G626" s="353" t="s">
        <v>168</v>
      </c>
      <c r="H626" s="70">
        <f t="shared" si="48"/>
        <v>3306712.5</v>
      </c>
      <c r="I626" s="72">
        <v>1</v>
      </c>
      <c r="J626" s="355"/>
      <c r="K626" s="356">
        <f t="shared" si="49"/>
        <v>0</v>
      </c>
      <c r="L626" s="73">
        <v>3306712.5</v>
      </c>
    </row>
    <row r="627" spans="1:12" hidden="1" x14ac:dyDescent="0.25">
      <c r="A627" s="54"/>
      <c r="B627" s="69">
        <v>621</v>
      </c>
      <c r="C627" s="353"/>
      <c r="D627" s="353"/>
      <c r="E627" s="354"/>
      <c r="F627" s="655" t="s">
        <v>4478</v>
      </c>
      <c r="G627" s="353" t="s">
        <v>168</v>
      </c>
      <c r="H627" s="70">
        <f t="shared" si="48"/>
        <v>3684858.8</v>
      </c>
      <c r="I627" s="72">
        <v>1</v>
      </c>
      <c r="J627" s="355"/>
      <c r="K627" s="356">
        <f t="shared" si="49"/>
        <v>0</v>
      </c>
      <c r="L627" s="73">
        <v>3684858.8</v>
      </c>
    </row>
    <row r="628" spans="1:12" hidden="1" x14ac:dyDescent="0.25">
      <c r="A628" s="54"/>
      <c r="B628" s="69">
        <v>622</v>
      </c>
      <c r="C628" s="353"/>
      <c r="D628" s="353"/>
      <c r="E628" s="354"/>
      <c r="F628" s="655" t="s">
        <v>4479</v>
      </c>
      <c r="G628" s="353" t="s">
        <v>168</v>
      </c>
      <c r="H628" s="70">
        <f t="shared" si="48"/>
        <v>5088083</v>
      </c>
      <c r="I628" s="72">
        <v>1</v>
      </c>
      <c r="J628" s="355"/>
      <c r="K628" s="356">
        <f t="shared" si="49"/>
        <v>0</v>
      </c>
      <c r="L628" s="73">
        <v>5088083</v>
      </c>
    </row>
    <row r="629" spans="1:12" hidden="1" x14ac:dyDescent="0.25">
      <c r="A629" s="54"/>
      <c r="B629" s="69">
        <v>623</v>
      </c>
      <c r="C629" s="353"/>
      <c r="D629" s="353"/>
      <c r="E629" s="354"/>
      <c r="F629" s="655" t="s">
        <v>4480</v>
      </c>
      <c r="G629" s="353" t="s">
        <v>168</v>
      </c>
      <c r="H629" s="70">
        <f t="shared" si="48"/>
        <v>8874490.4499999993</v>
      </c>
      <c r="I629" s="72">
        <v>1</v>
      </c>
      <c r="J629" s="355"/>
      <c r="K629" s="356">
        <f t="shared" si="49"/>
        <v>0</v>
      </c>
      <c r="L629" s="73">
        <v>8874490.4499999993</v>
      </c>
    </row>
    <row r="630" spans="1:12" hidden="1" x14ac:dyDescent="0.25">
      <c r="A630" s="54"/>
      <c r="B630" s="69">
        <v>624</v>
      </c>
      <c r="C630" s="353"/>
      <c r="D630" s="353"/>
      <c r="E630" s="354"/>
      <c r="F630" s="655" t="s">
        <v>4481</v>
      </c>
      <c r="G630" s="353" t="s">
        <v>168</v>
      </c>
      <c r="H630" s="70">
        <f t="shared" si="48"/>
        <v>14181614.369999999</v>
      </c>
      <c r="I630" s="72">
        <v>1</v>
      </c>
      <c r="J630" s="355"/>
      <c r="K630" s="356">
        <f t="shared" si="49"/>
        <v>0</v>
      </c>
      <c r="L630" s="73">
        <v>14181614.369999999</v>
      </c>
    </row>
    <row r="631" spans="1:12" hidden="1" x14ac:dyDescent="0.25">
      <c r="A631" s="54"/>
      <c r="B631" s="69">
        <v>625</v>
      </c>
      <c r="C631" s="353"/>
      <c r="D631" s="353"/>
      <c r="E631" s="354"/>
      <c r="F631" s="655" t="s">
        <v>4482</v>
      </c>
      <c r="G631" s="353" t="s">
        <v>168</v>
      </c>
      <c r="H631" s="70">
        <f t="shared" si="48"/>
        <v>3430050.1689999998</v>
      </c>
      <c r="I631" s="72">
        <v>1</v>
      </c>
      <c r="J631" s="355"/>
      <c r="K631" s="356">
        <f t="shared" si="49"/>
        <v>0</v>
      </c>
      <c r="L631" s="73">
        <v>3430050.1689999998</v>
      </c>
    </row>
    <row r="632" spans="1:12" hidden="1" x14ac:dyDescent="0.25">
      <c r="A632" s="54"/>
      <c r="B632" s="69">
        <v>626</v>
      </c>
      <c r="C632" s="353"/>
      <c r="D632" s="353"/>
      <c r="E632" s="354"/>
      <c r="F632" s="655" t="s">
        <v>4483</v>
      </c>
      <c r="G632" s="353" t="s">
        <v>168</v>
      </c>
      <c r="H632" s="70">
        <f t="shared" si="48"/>
        <v>4687112.5</v>
      </c>
      <c r="I632" s="72">
        <v>1</v>
      </c>
      <c r="J632" s="355"/>
      <c r="K632" s="356">
        <f t="shared" si="49"/>
        <v>0</v>
      </c>
      <c r="L632" s="73">
        <v>4687112.5</v>
      </c>
    </row>
    <row r="633" spans="1:12" hidden="1" x14ac:dyDescent="0.25">
      <c r="A633" s="54"/>
      <c r="B633" s="69">
        <v>627</v>
      </c>
      <c r="C633" s="353"/>
      <c r="D633" s="353"/>
      <c r="E633" s="354"/>
      <c r="F633" s="655" t="s">
        <v>4484</v>
      </c>
      <c r="G633" s="353" t="s">
        <v>168</v>
      </c>
      <c r="H633" s="70">
        <f t="shared" si="48"/>
        <v>5118575.0376809631</v>
      </c>
      <c r="I633" s="72">
        <v>1</v>
      </c>
      <c r="J633" s="355"/>
      <c r="K633" s="356">
        <f t="shared" si="49"/>
        <v>0</v>
      </c>
      <c r="L633" s="73">
        <v>5118575.0376809631</v>
      </c>
    </row>
    <row r="634" spans="1:12" hidden="1" x14ac:dyDescent="0.25">
      <c r="A634" s="54"/>
      <c r="B634" s="69">
        <v>628</v>
      </c>
      <c r="C634" s="353"/>
      <c r="D634" s="353"/>
      <c r="E634" s="354"/>
      <c r="F634" s="655" t="s">
        <v>4485</v>
      </c>
      <c r="G634" s="353" t="s">
        <v>168</v>
      </c>
      <c r="H634" s="70">
        <f t="shared" si="48"/>
        <v>15505256.129999999</v>
      </c>
      <c r="I634" s="72">
        <v>1</v>
      </c>
      <c r="J634" s="355"/>
      <c r="K634" s="356">
        <f t="shared" si="49"/>
        <v>0</v>
      </c>
      <c r="L634" s="73">
        <v>15505256.129999999</v>
      </c>
    </row>
    <row r="635" spans="1:12" hidden="1" x14ac:dyDescent="0.25">
      <c r="A635" s="54"/>
      <c r="B635" s="69">
        <v>629</v>
      </c>
      <c r="C635" s="353"/>
      <c r="D635" s="353"/>
      <c r="E635" s="354"/>
      <c r="F635" s="655" t="s">
        <v>4486</v>
      </c>
      <c r="G635" s="353" t="s">
        <v>168</v>
      </c>
      <c r="H635" s="70">
        <f t="shared" si="48"/>
        <v>19761697.903684225</v>
      </c>
      <c r="I635" s="72">
        <v>1</v>
      </c>
      <c r="J635" s="355"/>
      <c r="K635" s="356">
        <f t="shared" si="49"/>
        <v>0</v>
      </c>
      <c r="L635" s="73">
        <v>19761697.903684225</v>
      </c>
    </row>
    <row r="636" spans="1:12" hidden="1" x14ac:dyDescent="0.25">
      <c r="A636" s="54"/>
      <c r="B636" s="69">
        <v>630</v>
      </c>
      <c r="C636" s="353"/>
      <c r="D636" s="353"/>
      <c r="E636" s="354"/>
      <c r="F636" s="655" t="s">
        <v>4487</v>
      </c>
      <c r="G636" s="353" t="s">
        <v>168</v>
      </c>
      <c r="H636" s="70">
        <f t="shared" si="48"/>
        <v>3141061.6336842114</v>
      </c>
      <c r="I636" s="72">
        <v>1</v>
      </c>
      <c r="J636" s="355"/>
      <c r="K636" s="356">
        <f t="shared" si="49"/>
        <v>0</v>
      </c>
      <c r="L636" s="73">
        <v>3141061.6336842114</v>
      </c>
    </row>
    <row r="637" spans="1:12" hidden="1" x14ac:dyDescent="0.25">
      <c r="A637" s="54"/>
      <c r="B637" s="69">
        <v>631</v>
      </c>
      <c r="C637" s="353"/>
      <c r="D637" s="353"/>
      <c r="E637" s="354"/>
      <c r="F637" s="655" t="s">
        <v>4488</v>
      </c>
      <c r="G637" s="353" t="s">
        <v>168</v>
      </c>
      <c r="H637" s="70">
        <f t="shared" si="48"/>
        <v>5373712.2599999942</v>
      </c>
      <c r="I637" s="72">
        <v>1</v>
      </c>
      <c r="J637" s="355"/>
      <c r="K637" s="356">
        <f t="shared" si="49"/>
        <v>0</v>
      </c>
      <c r="L637" s="73">
        <v>5373712.2599999942</v>
      </c>
    </row>
    <row r="638" spans="1:12" hidden="1" x14ac:dyDescent="0.25">
      <c r="A638" s="54"/>
      <c r="B638" s="69">
        <v>632</v>
      </c>
      <c r="C638" s="353"/>
      <c r="D638" s="353"/>
      <c r="E638" s="354"/>
      <c r="F638" s="655" t="s">
        <v>4489</v>
      </c>
      <c r="G638" s="353" t="s">
        <v>168</v>
      </c>
      <c r="H638" s="70">
        <f t="shared" si="48"/>
        <v>11054454.901000001</v>
      </c>
      <c r="I638" s="72">
        <v>1</v>
      </c>
      <c r="J638" s="355"/>
      <c r="K638" s="356">
        <f t="shared" si="49"/>
        <v>0</v>
      </c>
      <c r="L638" s="73">
        <v>11054454.901000001</v>
      </c>
    </row>
    <row r="639" spans="1:12" hidden="1" x14ac:dyDescent="0.25">
      <c r="A639" s="54"/>
      <c r="B639" s="69">
        <v>633</v>
      </c>
      <c r="C639" s="353"/>
      <c r="D639" s="353"/>
      <c r="E639" s="354"/>
      <c r="F639" s="655" t="s">
        <v>4490</v>
      </c>
      <c r="G639" s="353" t="s">
        <v>168</v>
      </c>
      <c r="H639" s="70">
        <f t="shared" si="48"/>
        <v>15309791.50842108</v>
      </c>
      <c r="I639" s="72">
        <v>1</v>
      </c>
      <c r="J639" s="355"/>
      <c r="K639" s="356">
        <f t="shared" si="49"/>
        <v>0</v>
      </c>
      <c r="L639" s="73">
        <v>15309791.50842108</v>
      </c>
    </row>
    <row r="640" spans="1:12" hidden="1" x14ac:dyDescent="0.25">
      <c r="A640" s="54"/>
      <c r="B640" s="69">
        <v>634</v>
      </c>
      <c r="C640" s="353"/>
      <c r="D640" s="353"/>
      <c r="E640" s="354"/>
      <c r="F640" s="655" t="s">
        <v>4491</v>
      </c>
      <c r="G640" s="353" t="s">
        <v>168</v>
      </c>
      <c r="H640" s="70">
        <f t="shared" si="48"/>
        <v>25711697.903684225</v>
      </c>
      <c r="I640" s="72">
        <v>1</v>
      </c>
      <c r="J640" s="355"/>
      <c r="K640" s="356">
        <f t="shared" si="49"/>
        <v>0</v>
      </c>
      <c r="L640" s="73">
        <v>25711697.903684225</v>
      </c>
    </row>
    <row r="641" spans="1:12" hidden="1" x14ac:dyDescent="0.25">
      <c r="A641" s="54"/>
      <c r="B641" s="69">
        <v>635</v>
      </c>
      <c r="C641" s="353"/>
      <c r="D641" s="353"/>
      <c r="E641" s="354"/>
      <c r="F641" s="655" t="s">
        <v>4492</v>
      </c>
      <c r="G641" s="353" t="s">
        <v>168</v>
      </c>
      <c r="H641" s="70">
        <f t="shared" ref="H641:H704" si="50">+L641*I641</f>
        <v>3330326.7531578965</v>
      </c>
      <c r="I641" s="72">
        <v>1</v>
      </c>
      <c r="J641" s="355"/>
      <c r="K641" s="356">
        <f t="shared" si="49"/>
        <v>0</v>
      </c>
      <c r="L641" s="73">
        <v>3330326.7531578965</v>
      </c>
    </row>
    <row r="642" spans="1:12" hidden="1" x14ac:dyDescent="0.25">
      <c r="A642" s="54"/>
      <c r="B642" s="69">
        <v>636</v>
      </c>
      <c r="C642" s="353"/>
      <c r="D642" s="353"/>
      <c r="E642" s="354"/>
      <c r="F642" s="655" t="s">
        <v>4493</v>
      </c>
      <c r="G642" s="353" t="s">
        <v>168</v>
      </c>
      <c r="H642" s="70">
        <f t="shared" si="50"/>
        <v>8964698.4000000004</v>
      </c>
      <c r="I642" s="72">
        <v>1</v>
      </c>
      <c r="J642" s="355"/>
      <c r="K642" s="356">
        <f t="shared" si="49"/>
        <v>0</v>
      </c>
      <c r="L642" s="73">
        <v>8964698.4000000004</v>
      </c>
    </row>
    <row r="643" spans="1:12" hidden="1" x14ac:dyDescent="0.25">
      <c r="A643" s="54"/>
      <c r="B643" s="69">
        <v>637</v>
      </c>
      <c r="C643" s="353"/>
      <c r="D643" s="353"/>
      <c r="E643" s="354"/>
      <c r="F643" s="655" t="s">
        <v>4494</v>
      </c>
      <c r="G643" s="353" t="s">
        <v>168</v>
      </c>
      <c r="H643" s="70">
        <f t="shared" si="50"/>
        <v>17188627.954000033</v>
      </c>
      <c r="I643" s="72">
        <v>1</v>
      </c>
      <c r="J643" s="355"/>
      <c r="K643" s="356">
        <f t="shared" si="49"/>
        <v>0</v>
      </c>
      <c r="L643" s="73">
        <v>17188627.954000033</v>
      </c>
    </row>
    <row r="644" spans="1:12" hidden="1" x14ac:dyDescent="0.25">
      <c r="A644" s="54"/>
      <c r="B644" s="69">
        <v>638</v>
      </c>
      <c r="C644" s="353"/>
      <c r="D644" s="353"/>
      <c r="E644" s="354"/>
      <c r="F644" s="655" t="s">
        <v>4495</v>
      </c>
      <c r="G644" s="353" t="s">
        <v>168</v>
      </c>
      <c r="H644" s="70">
        <f t="shared" si="50"/>
        <v>30900396.799999997</v>
      </c>
      <c r="I644" s="72">
        <v>1</v>
      </c>
      <c r="J644" s="355"/>
      <c r="K644" s="356">
        <f t="shared" si="49"/>
        <v>0</v>
      </c>
      <c r="L644" s="73">
        <v>30900396.799999997</v>
      </c>
    </row>
    <row r="645" spans="1:12" hidden="1" x14ac:dyDescent="0.25">
      <c r="A645" s="54"/>
      <c r="B645" s="69">
        <v>639</v>
      </c>
      <c r="C645" s="353"/>
      <c r="D645" s="353"/>
      <c r="E645" s="354"/>
      <c r="F645" s="655" t="s">
        <v>4496</v>
      </c>
      <c r="G645" s="353" t="s">
        <v>168</v>
      </c>
      <c r="H645" s="70">
        <f t="shared" si="50"/>
        <v>38606356.039999999</v>
      </c>
      <c r="I645" s="72">
        <v>1</v>
      </c>
      <c r="J645" s="355"/>
      <c r="K645" s="356">
        <f t="shared" si="49"/>
        <v>0</v>
      </c>
      <c r="L645" s="73">
        <v>38606356.039999999</v>
      </c>
    </row>
    <row r="646" spans="1:12" hidden="1" x14ac:dyDescent="0.25">
      <c r="A646" s="54"/>
      <c r="B646" s="69">
        <v>640</v>
      </c>
      <c r="C646" s="353"/>
      <c r="D646" s="353"/>
      <c r="E646" s="354"/>
      <c r="F646" s="655" t="s">
        <v>4497</v>
      </c>
      <c r="G646" s="353" t="s">
        <v>168</v>
      </c>
      <c r="H646" s="70">
        <f t="shared" si="50"/>
        <v>87072.3</v>
      </c>
      <c r="I646" s="72">
        <v>1</v>
      </c>
      <c r="J646" s="355"/>
      <c r="K646" s="356">
        <f t="shared" si="49"/>
        <v>0</v>
      </c>
      <c r="L646" s="73">
        <v>87072.3</v>
      </c>
    </row>
    <row r="647" spans="1:12" hidden="1" x14ac:dyDescent="0.25">
      <c r="A647" s="54"/>
      <c r="B647" s="69">
        <v>641</v>
      </c>
      <c r="C647" s="353"/>
      <c r="D647" s="353"/>
      <c r="E647" s="354"/>
      <c r="F647" s="655" t="s">
        <v>4498</v>
      </c>
      <c r="G647" s="353" t="s">
        <v>168</v>
      </c>
      <c r="H647" s="70">
        <f t="shared" si="50"/>
        <v>113183.28</v>
      </c>
      <c r="I647" s="72">
        <v>1</v>
      </c>
      <c r="J647" s="355"/>
      <c r="K647" s="356">
        <f t="shared" si="49"/>
        <v>0</v>
      </c>
      <c r="L647" s="73">
        <v>113183.28</v>
      </c>
    </row>
    <row r="648" spans="1:12" hidden="1" x14ac:dyDescent="0.25">
      <c r="A648" s="54"/>
      <c r="B648" s="69">
        <v>642</v>
      </c>
      <c r="C648" s="353"/>
      <c r="D648" s="353"/>
      <c r="E648" s="354"/>
      <c r="F648" s="655" t="s">
        <v>4499</v>
      </c>
      <c r="G648" s="353" t="s">
        <v>168</v>
      </c>
      <c r="H648" s="70">
        <f t="shared" si="50"/>
        <v>129069.78</v>
      </c>
      <c r="I648" s="72">
        <v>1</v>
      </c>
      <c r="J648" s="355"/>
      <c r="K648" s="356">
        <f t="shared" si="49"/>
        <v>0</v>
      </c>
      <c r="L648" s="73">
        <v>129069.78</v>
      </c>
    </row>
    <row r="649" spans="1:12" hidden="1" x14ac:dyDescent="0.25">
      <c r="A649" s="54"/>
      <c r="B649" s="69">
        <v>643</v>
      </c>
      <c r="C649" s="353"/>
      <c r="D649" s="353"/>
      <c r="E649" s="354"/>
      <c r="F649" s="655" t="s">
        <v>4500</v>
      </c>
      <c r="G649" s="353" t="s">
        <v>168</v>
      </c>
      <c r="H649" s="70">
        <f t="shared" si="50"/>
        <v>438991</v>
      </c>
      <c r="I649" s="72">
        <v>1</v>
      </c>
      <c r="J649" s="355"/>
      <c r="K649" s="356">
        <f t="shared" si="49"/>
        <v>0</v>
      </c>
      <c r="L649" s="73">
        <v>438991</v>
      </c>
    </row>
    <row r="650" spans="1:12" hidden="1" x14ac:dyDescent="0.25">
      <c r="A650" s="54"/>
      <c r="B650" s="69">
        <v>644</v>
      </c>
      <c r="C650" s="353"/>
      <c r="D650" s="353"/>
      <c r="E650" s="354"/>
      <c r="F650" s="655" t="s">
        <v>4501</v>
      </c>
      <c r="G650" s="353" t="s">
        <v>168</v>
      </c>
      <c r="H650" s="70">
        <f t="shared" si="50"/>
        <v>456367.38</v>
      </c>
      <c r="I650" s="72">
        <v>1</v>
      </c>
      <c r="J650" s="355"/>
      <c r="K650" s="356">
        <f t="shared" si="49"/>
        <v>0</v>
      </c>
      <c r="L650" s="73">
        <v>456367.38</v>
      </c>
    </row>
    <row r="651" spans="1:12" hidden="1" x14ac:dyDescent="0.25">
      <c r="A651" s="54"/>
      <c r="B651" s="69">
        <v>645</v>
      </c>
      <c r="C651" s="353"/>
      <c r="D651" s="353"/>
      <c r="E651" s="354"/>
      <c r="F651" s="655" t="s">
        <v>4502</v>
      </c>
      <c r="G651" s="353" t="s">
        <v>168</v>
      </c>
      <c r="H651" s="70">
        <f t="shared" si="50"/>
        <v>822568.46</v>
      </c>
      <c r="I651" s="72">
        <v>1</v>
      </c>
      <c r="J651" s="355"/>
      <c r="K651" s="356">
        <f t="shared" si="49"/>
        <v>0</v>
      </c>
      <c r="L651" s="73">
        <v>822568.46</v>
      </c>
    </row>
    <row r="652" spans="1:12" hidden="1" x14ac:dyDescent="0.25">
      <c r="A652" s="54"/>
      <c r="B652" s="69">
        <v>646</v>
      </c>
      <c r="C652" s="353"/>
      <c r="D652" s="353"/>
      <c r="E652" s="354"/>
      <c r="F652" s="655" t="s">
        <v>4503</v>
      </c>
      <c r="G652" s="353" t="s">
        <v>168</v>
      </c>
      <c r="H652" s="70">
        <f t="shared" si="50"/>
        <v>1112799.94</v>
      </c>
      <c r="I652" s="72">
        <v>1</v>
      </c>
      <c r="J652" s="355"/>
      <c r="K652" s="356">
        <f t="shared" si="49"/>
        <v>0</v>
      </c>
      <c r="L652" s="73">
        <v>1112799.94</v>
      </c>
    </row>
    <row r="653" spans="1:12" hidden="1" x14ac:dyDescent="0.25">
      <c r="A653" s="54"/>
      <c r="B653" s="69">
        <v>647</v>
      </c>
      <c r="C653" s="353"/>
      <c r="D653" s="353"/>
      <c r="E653" s="354"/>
      <c r="F653" s="655" t="s">
        <v>4504</v>
      </c>
      <c r="G653" s="353" t="s">
        <v>168</v>
      </c>
      <c r="H653" s="70">
        <f t="shared" si="50"/>
        <v>1832666.64</v>
      </c>
      <c r="I653" s="72">
        <v>1</v>
      </c>
      <c r="J653" s="355"/>
      <c r="K653" s="356">
        <f t="shared" si="49"/>
        <v>0</v>
      </c>
      <c r="L653" s="73">
        <v>1832666.64</v>
      </c>
    </row>
    <row r="654" spans="1:12" hidden="1" x14ac:dyDescent="0.25">
      <c r="A654" s="54"/>
      <c r="B654" s="69">
        <v>648</v>
      </c>
      <c r="C654" s="353"/>
      <c r="D654" s="353"/>
      <c r="E654" s="354"/>
      <c r="F654" s="655" t="s">
        <v>4505</v>
      </c>
      <c r="G654" s="353" t="s">
        <v>168</v>
      </c>
      <c r="H654" s="70">
        <f t="shared" si="50"/>
        <v>6638375.0564940572</v>
      </c>
      <c r="I654" s="72">
        <v>1</v>
      </c>
      <c r="J654" s="355"/>
      <c r="K654" s="356">
        <f t="shared" ref="K654:K717" si="51">+J654*0.19</f>
        <v>0</v>
      </c>
      <c r="L654" s="73">
        <v>6638375.0564940572</v>
      </c>
    </row>
    <row r="655" spans="1:12" hidden="1" x14ac:dyDescent="0.25">
      <c r="A655" s="54"/>
      <c r="B655" s="69">
        <v>649</v>
      </c>
      <c r="C655" s="353"/>
      <c r="D655" s="353"/>
      <c r="E655" s="354"/>
      <c r="F655" s="655" t="s">
        <v>4506</v>
      </c>
      <c r="G655" s="353" t="s">
        <v>168</v>
      </c>
      <c r="H655" s="70">
        <f t="shared" si="50"/>
        <v>87072.3</v>
      </c>
      <c r="I655" s="72">
        <v>1</v>
      </c>
      <c r="J655" s="355"/>
      <c r="K655" s="356">
        <f t="shared" si="51"/>
        <v>0</v>
      </c>
      <c r="L655" s="73">
        <v>87072.3</v>
      </c>
    </row>
    <row r="656" spans="1:12" hidden="1" x14ac:dyDescent="0.25">
      <c r="A656" s="54"/>
      <c r="B656" s="69">
        <v>650</v>
      </c>
      <c r="C656" s="353"/>
      <c r="D656" s="353"/>
      <c r="E656" s="354"/>
      <c r="F656" s="655" t="s">
        <v>4507</v>
      </c>
      <c r="G656" s="353" t="s">
        <v>168</v>
      </c>
      <c r="H656" s="70">
        <f t="shared" si="50"/>
        <v>113183.28</v>
      </c>
      <c r="I656" s="72">
        <v>1</v>
      </c>
      <c r="J656" s="355"/>
      <c r="K656" s="356">
        <f t="shared" si="51"/>
        <v>0</v>
      </c>
      <c r="L656" s="73">
        <v>113183.28</v>
      </c>
    </row>
    <row r="657" spans="1:12" hidden="1" x14ac:dyDescent="0.25">
      <c r="A657" s="54"/>
      <c r="B657" s="69">
        <v>651</v>
      </c>
      <c r="C657" s="353"/>
      <c r="D657" s="353"/>
      <c r="E657" s="354"/>
      <c r="F657" s="655" t="s">
        <v>4508</v>
      </c>
      <c r="G657" s="353" t="s">
        <v>168</v>
      </c>
      <c r="H657" s="70">
        <f t="shared" si="50"/>
        <v>129069.78</v>
      </c>
      <c r="I657" s="72">
        <v>1</v>
      </c>
      <c r="J657" s="355"/>
      <c r="K657" s="356">
        <f t="shared" si="51"/>
        <v>0</v>
      </c>
      <c r="L657" s="73">
        <v>129069.78</v>
      </c>
    </row>
    <row r="658" spans="1:12" hidden="1" x14ac:dyDescent="0.25">
      <c r="A658" s="54"/>
      <c r="B658" s="69">
        <v>652</v>
      </c>
      <c r="C658" s="353"/>
      <c r="D658" s="353"/>
      <c r="E658" s="354"/>
      <c r="F658" s="655" t="s">
        <v>4509</v>
      </c>
      <c r="G658" s="353" t="s">
        <v>168</v>
      </c>
      <c r="H658" s="70">
        <f t="shared" si="50"/>
        <v>438991</v>
      </c>
      <c r="I658" s="72">
        <v>1</v>
      </c>
      <c r="J658" s="355"/>
      <c r="K658" s="356">
        <f t="shared" si="51"/>
        <v>0</v>
      </c>
      <c r="L658" s="73">
        <v>438991</v>
      </c>
    </row>
    <row r="659" spans="1:12" hidden="1" x14ac:dyDescent="0.25">
      <c r="A659" s="54"/>
      <c r="B659" s="69">
        <v>653</v>
      </c>
      <c r="C659" s="353"/>
      <c r="D659" s="353"/>
      <c r="E659" s="354"/>
      <c r="F659" s="655" t="s">
        <v>4510</v>
      </c>
      <c r="G659" s="353" t="s">
        <v>168</v>
      </c>
      <c r="H659" s="70">
        <f t="shared" si="50"/>
        <v>1351536.55</v>
      </c>
      <c r="I659" s="72">
        <v>1</v>
      </c>
      <c r="J659" s="355"/>
      <c r="K659" s="356">
        <f t="shared" si="51"/>
        <v>0</v>
      </c>
      <c r="L659" s="73">
        <v>1351536.55</v>
      </c>
    </row>
    <row r="660" spans="1:12" hidden="1" x14ac:dyDescent="0.25">
      <c r="A660" s="54"/>
      <c r="B660" s="69">
        <v>654</v>
      </c>
      <c r="C660" s="353"/>
      <c r="D660" s="353"/>
      <c r="E660" s="354"/>
      <c r="F660" s="655" t="s">
        <v>4511</v>
      </c>
      <c r="G660" s="353" t="s">
        <v>168</v>
      </c>
      <c r="H660" s="70">
        <f t="shared" si="50"/>
        <v>1874966.38</v>
      </c>
      <c r="I660" s="72">
        <v>1</v>
      </c>
      <c r="J660" s="355"/>
      <c r="K660" s="356">
        <f t="shared" si="51"/>
        <v>0</v>
      </c>
      <c r="L660" s="73">
        <v>1874966.38</v>
      </c>
    </row>
    <row r="661" spans="1:12" hidden="1" x14ac:dyDescent="0.25">
      <c r="A661" s="54"/>
      <c r="B661" s="69">
        <v>655</v>
      </c>
      <c r="C661" s="353"/>
      <c r="D661" s="353"/>
      <c r="E661" s="354"/>
      <c r="F661" s="655" t="s">
        <v>4512</v>
      </c>
      <c r="G661" s="353" t="s">
        <v>168</v>
      </c>
      <c r="H661" s="70">
        <f t="shared" si="50"/>
        <v>2216466.63</v>
      </c>
      <c r="I661" s="72">
        <v>1</v>
      </c>
      <c r="J661" s="355"/>
      <c r="K661" s="356">
        <f t="shared" si="51"/>
        <v>0</v>
      </c>
      <c r="L661" s="73">
        <v>2216466.63</v>
      </c>
    </row>
    <row r="662" spans="1:12" hidden="1" x14ac:dyDescent="0.25">
      <c r="A662" s="54"/>
      <c r="B662" s="69">
        <v>656</v>
      </c>
      <c r="C662" s="353"/>
      <c r="D662" s="353"/>
      <c r="E662" s="354"/>
      <c r="F662" s="655" t="s">
        <v>4513</v>
      </c>
      <c r="G662" s="353" t="s">
        <v>168</v>
      </c>
      <c r="H662" s="70">
        <f t="shared" si="50"/>
        <v>5535725.2999999998</v>
      </c>
      <c r="I662" s="72">
        <v>1</v>
      </c>
      <c r="J662" s="355"/>
      <c r="K662" s="356">
        <f t="shared" si="51"/>
        <v>0</v>
      </c>
      <c r="L662" s="73">
        <v>5535725.2999999998</v>
      </c>
    </row>
    <row r="663" spans="1:12" hidden="1" x14ac:dyDescent="0.25">
      <c r="A663" s="54"/>
      <c r="B663" s="69">
        <v>657</v>
      </c>
      <c r="C663" s="353"/>
      <c r="D663" s="353"/>
      <c r="E663" s="354"/>
      <c r="F663" s="655" t="s">
        <v>4514</v>
      </c>
      <c r="G663" s="353" t="s">
        <v>168</v>
      </c>
      <c r="H663" s="70">
        <f t="shared" si="50"/>
        <v>10208374.539999999</v>
      </c>
      <c r="I663" s="72">
        <v>1</v>
      </c>
      <c r="J663" s="355"/>
      <c r="K663" s="356">
        <f t="shared" si="51"/>
        <v>0</v>
      </c>
      <c r="L663" s="73">
        <v>10208374.539999999</v>
      </c>
    </row>
    <row r="664" spans="1:12" hidden="1" x14ac:dyDescent="0.25">
      <c r="A664" s="54"/>
      <c r="B664" s="69">
        <v>658</v>
      </c>
      <c r="C664" s="353"/>
      <c r="D664" s="353"/>
      <c r="E664" s="354"/>
      <c r="F664" s="655" t="s">
        <v>4515</v>
      </c>
      <c r="G664" s="353" t="s">
        <v>168</v>
      </c>
      <c r="H664" s="70">
        <f t="shared" si="50"/>
        <v>87072.3</v>
      </c>
      <c r="I664" s="72">
        <v>1</v>
      </c>
      <c r="J664" s="355"/>
      <c r="K664" s="356">
        <f t="shared" si="51"/>
        <v>0</v>
      </c>
      <c r="L664" s="73">
        <v>87072.3</v>
      </c>
    </row>
    <row r="665" spans="1:12" hidden="1" x14ac:dyDescent="0.25">
      <c r="A665" s="54"/>
      <c r="B665" s="69">
        <v>659</v>
      </c>
      <c r="C665" s="353"/>
      <c r="D665" s="353"/>
      <c r="E665" s="354"/>
      <c r="F665" s="655" t="s">
        <v>4516</v>
      </c>
      <c r="G665" s="353" t="s">
        <v>168</v>
      </c>
      <c r="H665" s="70">
        <f t="shared" si="50"/>
        <v>113183.28</v>
      </c>
      <c r="I665" s="72">
        <v>1</v>
      </c>
      <c r="J665" s="355"/>
      <c r="K665" s="356">
        <f t="shared" si="51"/>
        <v>0</v>
      </c>
      <c r="L665" s="73">
        <v>113183.28</v>
      </c>
    </row>
    <row r="666" spans="1:12" hidden="1" x14ac:dyDescent="0.25">
      <c r="A666" s="54"/>
      <c r="B666" s="69">
        <v>660</v>
      </c>
      <c r="C666" s="353"/>
      <c r="D666" s="353"/>
      <c r="E666" s="354"/>
      <c r="F666" s="655" t="s">
        <v>4517</v>
      </c>
      <c r="G666" s="353" t="s">
        <v>168</v>
      </c>
      <c r="H666" s="70">
        <f t="shared" si="50"/>
        <v>129069.78</v>
      </c>
      <c r="I666" s="72">
        <v>1</v>
      </c>
      <c r="J666" s="355"/>
      <c r="K666" s="356">
        <f t="shared" si="51"/>
        <v>0</v>
      </c>
      <c r="L666" s="73">
        <v>129069.78</v>
      </c>
    </row>
    <row r="667" spans="1:12" hidden="1" x14ac:dyDescent="0.25">
      <c r="A667" s="54"/>
      <c r="B667" s="69">
        <v>661</v>
      </c>
      <c r="C667" s="353"/>
      <c r="D667" s="353"/>
      <c r="E667" s="354"/>
      <c r="F667" s="655" t="s">
        <v>4518</v>
      </c>
      <c r="G667" s="353" t="s">
        <v>168</v>
      </c>
      <c r="H667" s="70">
        <f t="shared" si="50"/>
        <v>438991</v>
      </c>
      <c r="I667" s="72">
        <v>1</v>
      </c>
      <c r="J667" s="355"/>
      <c r="K667" s="356">
        <f t="shared" si="51"/>
        <v>0</v>
      </c>
      <c r="L667" s="73">
        <v>438991</v>
      </c>
    </row>
    <row r="668" spans="1:12" hidden="1" x14ac:dyDescent="0.25">
      <c r="A668" s="54"/>
      <c r="B668" s="69">
        <v>662</v>
      </c>
      <c r="C668" s="353"/>
      <c r="D668" s="353"/>
      <c r="E668" s="354"/>
      <c r="F668" s="655" t="s">
        <v>4519</v>
      </c>
      <c r="G668" s="353" t="s">
        <v>168</v>
      </c>
      <c r="H668" s="70">
        <f t="shared" si="50"/>
        <v>1010619.3999999999</v>
      </c>
      <c r="I668" s="72">
        <v>1</v>
      </c>
      <c r="J668" s="355"/>
      <c r="K668" s="356">
        <f t="shared" si="51"/>
        <v>0</v>
      </c>
      <c r="L668" s="73">
        <v>1010619.3999999999</v>
      </c>
    </row>
    <row r="669" spans="1:12" hidden="1" x14ac:dyDescent="0.25">
      <c r="A669" s="54"/>
      <c r="B669" s="69">
        <v>663</v>
      </c>
      <c r="C669" s="353"/>
      <c r="D669" s="353"/>
      <c r="E669" s="354"/>
      <c r="F669" s="655" t="s">
        <v>4520</v>
      </c>
      <c r="G669" s="353" t="s">
        <v>168</v>
      </c>
      <c r="H669" s="70">
        <f t="shared" si="50"/>
        <v>1527569.68</v>
      </c>
      <c r="I669" s="72">
        <v>1</v>
      </c>
      <c r="J669" s="355"/>
      <c r="K669" s="356">
        <f t="shared" si="51"/>
        <v>0</v>
      </c>
      <c r="L669" s="73">
        <v>1527569.68</v>
      </c>
    </row>
    <row r="670" spans="1:12" hidden="1" x14ac:dyDescent="0.25">
      <c r="A670" s="54"/>
      <c r="B670" s="69">
        <v>664</v>
      </c>
      <c r="C670" s="353"/>
      <c r="D670" s="353"/>
      <c r="E670" s="354"/>
      <c r="F670" s="655" t="s">
        <v>4521</v>
      </c>
      <c r="G670" s="353" t="s">
        <v>168</v>
      </c>
      <c r="H670" s="70">
        <f t="shared" si="50"/>
        <v>4115791.1199999996</v>
      </c>
      <c r="I670" s="72">
        <v>1</v>
      </c>
      <c r="J670" s="355"/>
      <c r="K670" s="356">
        <f t="shared" si="51"/>
        <v>0</v>
      </c>
      <c r="L670" s="73">
        <v>4115791.1199999996</v>
      </c>
    </row>
    <row r="671" spans="1:12" hidden="1" x14ac:dyDescent="0.25">
      <c r="A671" s="54"/>
      <c r="B671" s="69">
        <v>665</v>
      </c>
      <c r="C671" s="353"/>
      <c r="D671" s="353"/>
      <c r="E671" s="354"/>
      <c r="F671" s="655" t="s">
        <v>4522</v>
      </c>
      <c r="G671" s="353" t="s">
        <v>168</v>
      </c>
      <c r="H671" s="70">
        <f t="shared" si="50"/>
        <v>7616595</v>
      </c>
      <c r="I671" s="72">
        <v>1</v>
      </c>
      <c r="J671" s="355"/>
      <c r="K671" s="356">
        <f t="shared" si="51"/>
        <v>0</v>
      </c>
      <c r="L671" s="73">
        <v>7616595</v>
      </c>
    </row>
    <row r="672" spans="1:12" hidden="1" x14ac:dyDescent="0.25">
      <c r="A672" s="54"/>
      <c r="B672" s="69">
        <v>666</v>
      </c>
      <c r="C672" s="353"/>
      <c r="D672" s="353"/>
      <c r="E672" s="354"/>
      <c r="F672" s="655" t="s">
        <v>4523</v>
      </c>
      <c r="G672" s="353" t="s">
        <v>168</v>
      </c>
      <c r="H672" s="70">
        <f t="shared" si="50"/>
        <v>14926953.02</v>
      </c>
      <c r="I672" s="72">
        <v>1</v>
      </c>
      <c r="J672" s="355"/>
      <c r="K672" s="356">
        <f t="shared" si="51"/>
        <v>0</v>
      </c>
      <c r="L672" s="73">
        <v>14926953.02</v>
      </c>
    </row>
    <row r="673" spans="1:12" hidden="1" x14ac:dyDescent="0.25">
      <c r="A673" s="54"/>
      <c r="B673" s="69">
        <v>667</v>
      </c>
      <c r="C673" s="353"/>
      <c r="D673" s="353"/>
      <c r="E673" s="354"/>
      <c r="F673" s="655" t="s">
        <v>4524</v>
      </c>
      <c r="G673" s="353" t="s">
        <v>168</v>
      </c>
      <c r="H673" s="70">
        <f t="shared" si="50"/>
        <v>219829.88999999998</v>
      </c>
      <c r="I673" s="72">
        <v>1</v>
      </c>
      <c r="J673" s="355"/>
      <c r="K673" s="356">
        <f t="shared" si="51"/>
        <v>0</v>
      </c>
      <c r="L673" s="73">
        <v>219829.88999999998</v>
      </c>
    </row>
    <row r="674" spans="1:12" hidden="1" x14ac:dyDescent="0.25">
      <c r="A674" s="54"/>
      <c r="B674" s="69">
        <v>668</v>
      </c>
      <c r="C674" s="353"/>
      <c r="D674" s="353"/>
      <c r="E674" s="354"/>
      <c r="F674" s="655" t="s">
        <v>4525</v>
      </c>
      <c r="G674" s="353" t="s">
        <v>168</v>
      </c>
      <c r="H674" s="70">
        <f t="shared" si="50"/>
        <v>315292.88</v>
      </c>
      <c r="I674" s="72">
        <v>1</v>
      </c>
      <c r="J674" s="355"/>
      <c r="K674" s="356">
        <f t="shared" si="51"/>
        <v>0</v>
      </c>
      <c r="L674" s="73">
        <v>315292.88</v>
      </c>
    </row>
    <row r="675" spans="1:12" hidden="1" x14ac:dyDescent="0.25">
      <c r="A675" s="54"/>
      <c r="B675" s="69">
        <v>669</v>
      </c>
      <c r="C675" s="353"/>
      <c r="D675" s="353"/>
      <c r="E675" s="354"/>
      <c r="F675" s="655" t="s">
        <v>4526</v>
      </c>
      <c r="G675" s="353" t="s">
        <v>168</v>
      </c>
      <c r="H675" s="70">
        <f t="shared" si="50"/>
        <v>363956.74</v>
      </c>
      <c r="I675" s="72">
        <v>1</v>
      </c>
      <c r="J675" s="355"/>
      <c r="K675" s="356">
        <f t="shared" si="51"/>
        <v>0</v>
      </c>
      <c r="L675" s="73">
        <v>363956.74</v>
      </c>
    </row>
    <row r="676" spans="1:12" hidden="1" x14ac:dyDescent="0.25">
      <c r="A676" s="54"/>
      <c r="B676" s="69">
        <v>670</v>
      </c>
      <c r="C676" s="353"/>
      <c r="D676" s="353"/>
      <c r="E676" s="354"/>
      <c r="F676" s="655" t="s">
        <v>4527</v>
      </c>
      <c r="G676" s="353" t="s">
        <v>168</v>
      </c>
      <c r="H676" s="70">
        <f t="shared" si="50"/>
        <v>637444.91999999993</v>
      </c>
      <c r="I676" s="72">
        <v>1</v>
      </c>
      <c r="J676" s="355"/>
      <c r="K676" s="356">
        <f t="shared" si="51"/>
        <v>0</v>
      </c>
      <c r="L676" s="73">
        <v>637444.91999999993</v>
      </c>
    </row>
    <row r="677" spans="1:12" hidden="1" x14ac:dyDescent="0.25">
      <c r="A677" s="54"/>
      <c r="B677" s="69">
        <v>671</v>
      </c>
      <c r="C677" s="353"/>
      <c r="D677" s="353"/>
      <c r="E677" s="354"/>
      <c r="F677" s="655" t="s">
        <v>4528</v>
      </c>
      <c r="G677" s="353" t="s">
        <v>168</v>
      </c>
      <c r="H677" s="70">
        <f t="shared" si="50"/>
        <v>2571185.4</v>
      </c>
      <c r="I677" s="72">
        <v>1</v>
      </c>
      <c r="J677" s="355"/>
      <c r="K677" s="356">
        <f t="shared" si="51"/>
        <v>0</v>
      </c>
      <c r="L677" s="73">
        <v>2571185.4</v>
      </c>
    </row>
    <row r="678" spans="1:12" hidden="1" x14ac:dyDescent="0.25">
      <c r="A678" s="54"/>
      <c r="B678" s="69">
        <v>672</v>
      </c>
      <c r="C678" s="353"/>
      <c r="D678" s="353"/>
      <c r="E678" s="354"/>
      <c r="F678" s="655" t="s">
        <v>4529</v>
      </c>
      <c r="G678" s="353" t="s">
        <v>168</v>
      </c>
      <c r="H678" s="70">
        <f t="shared" si="50"/>
        <v>4040014.3</v>
      </c>
      <c r="I678" s="72">
        <v>1</v>
      </c>
      <c r="J678" s="355"/>
      <c r="K678" s="356">
        <f t="shared" si="51"/>
        <v>0</v>
      </c>
      <c r="L678" s="73">
        <v>4040014.3</v>
      </c>
    </row>
    <row r="679" spans="1:12" hidden="1" x14ac:dyDescent="0.25">
      <c r="A679" s="54"/>
      <c r="B679" s="69">
        <v>673</v>
      </c>
      <c r="C679" s="353"/>
      <c r="D679" s="353"/>
      <c r="E679" s="354"/>
      <c r="F679" s="655" t="s">
        <v>4530</v>
      </c>
      <c r="G679" s="353" t="s">
        <v>168</v>
      </c>
      <c r="H679" s="70">
        <f t="shared" si="50"/>
        <v>5826399.46</v>
      </c>
      <c r="I679" s="72">
        <v>1</v>
      </c>
      <c r="J679" s="355"/>
      <c r="K679" s="356">
        <f t="shared" si="51"/>
        <v>0</v>
      </c>
      <c r="L679" s="73">
        <v>5826399.46</v>
      </c>
    </row>
    <row r="680" spans="1:12" hidden="1" x14ac:dyDescent="0.25">
      <c r="A680" s="54"/>
      <c r="B680" s="69">
        <v>674</v>
      </c>
      <c r="C680" s="353"/>
      <c r="D680" s="353"/>
      <c r="E680" s="354"/>
      <c r="F680" s="655" t="s">
        <v>4531</v>
      </c>
      <c r="G680" s="353" t="s">
        <v>168</v>
      </c>
      <c r="H680" s="70">
        <f t="shared" si="50"/>
        <v>9378265.0499999989</v>
      </c>
      <c r="I680" s="72">
        <v>1</v>
      </c>
      <c r="J680" s="355"/>
      <c r="K680" s="356">
        <f t="shared" si="51"/>
        <v>0</v>
      </c>
      <c r="L680" s="73">
        <v>9378265.0499999989</v>
      </c>
    </row>
    <row r="681" spans="1:12" hidden="1" x14ac:dyDescent="0.25">
      <c r="A681" s="54"/>
      <c r="B681" s="69">
        <v>675</v>
      </c>
      <c r="C681" s="353"/>
      <c r="D681" s="353"/>
      <c r="E681" s="354"/>
      <c r="F681" s="655" t="s">
        <v>4532</v>
      </c>
      <c r="G681" s="353" t="s">
        <v>168</v>
      </c>
      <c r="H681" s="70">
        <f t="shared" si="50"/>
        <v>14055637.399999999</v>
      </c>
      <c r="I681" s="72">
        <v>1</v>
      </c>
      <c r="J681" s="355"/>
      <c r="K681" s="356">
        <f t="shared" si="51"/>
        <v>0</v>
      </c>
      <c r="L681" s="73">
        <v>14055637.399999999</v>
      </c>
    </row>
    <row r="682" spans="1:12" hidden="1" x14ac:dyDescent="0.25">
      <c r="A682" s="54"/>
      <c r="B682" s="69">
        <v>676</v>
      </c>
      <c r="C682" s="353"/>
      <c r="D682" s="353"/>
      <c r="E682" s="354"/>
      <c r="F682" s="655" t="s">
        <v>4533</v>
      </c>
      <c r="G682" s="353" t="s">
        <v>168</v>
      </c>
      <c r="H682" s="70">
        <f t="shared" si="50"/>
        <v>28631576.119999997</v>
      </c>
      <c r="I682" s="72">
        <v>1</v>
      </c>
      <c r="J682" s="355"/>
      <c r="K682" s="356">
        <f t="shared" si="51"/>
        <v>0</v>
      </c>
      <c r="L682" s="73">
        <v>28631576.119999997</v>
      </c>
    </row>
    <row r="683" spans="1:12" hidden="1" x14ac:dyDescent="0.25">
      <c r="A683" s="54"/>
      <c r="B683" s="69">
        <v>677</v>
      </c>
      <c r="C683" s="353"/>
      <c r="D683" s="353"/>
      <c r="E683" s="354"/>
      <c r="F683" s="655" t="s">
        <v>4534</v>
      </c>
      <c r="G683" s="353" t="s">
        <v>168</v>
      </c>
      <c r="H683" s="70">
        <f t="shared" si="50"/>
        <v>219829.88999999998</v>
      </c>
      <c r="I683" s="72">
        <v>1</v>
      </c>
      <c r="J683" s="355"/>
      <c r="K683" s="356">
        <f t="shared" si="51"/>
        <v>0</v>
      </c>
      <c r="L683" s="73">
        <v>219829.88999999998</v>
      </c>
    </row>
    <row r="684" spans="1:12" hidden="1" x14ac:dyDescent="0.25">
      <c r="A684" s="54"/>
      <c r="B684" s="69">
        <v>678</v>
      </c>
      <c r="C684" s="353"/>
      <c r="D684" s="353"/>
      <c r="E684" s="354"/>
      <c r="F684" s="655" t="s">
        <v>4535</v>
      </c>
      <c r="G684" s="353" t="s">
        <v>168</v>
      </c>
      <c r="H684" s="70">
        <f t="shared" si="50"/>
        <v>315292.88</v>
      </c>
      <c r="I684" s="72">
        <v>1</v>
      </c>
      <c r="J684" s="355"/>
      <c r="K684" s="356">
        <f t="shared" si="51"/>
        <v>0</v>
      </c>
      <c r="L684" s="73">
        <v>315292.88</v>
      </c>
    </row>
    <row r="685" spans="1:12" hidden="1" x14ac:dyDescent="0.25">
      <c r="A685" s="54"/>
      <c r="B685" s="69">
        <v>679</v>
      </c>
      <c r="C685" s="353"/>
      <c r="D685" s="353"/>
      <c r="E685" s="354"/>
      <c r="F685" s="655" t="s">
        <v>4536</v>
      </c>
      <c r="G685" s="353" t="s">
        <v>168</v>
      </c>
      <c r="H685" s="70">
        <f t="shared" si="50"/>
        <v>363956.74</v>
      </c>
      <c r="I685" s="72">
        <v>1</v>
      </c>
      <c r="J685" s="355"/>
      <c r="K685" s="356">
        <f t="shared" si="51"/>
        <v>0</v>
      </c>
      <c r="L685" s="73">
        <v>363956.74</v>
      </c>
    </row>
    <row r="686" spans="1:12" hidden="1" x14ac:dyDescent="0.25">
      <c r="A686" s="54"/>
      <c r="B686" s="69">
        <v>680</v>
      </c>
      <c r="C686" s="353"/>
      <c r="D686" s="353"/>
      <c r="E686" s="354"/>
      <c r="F686" s="655" t="s">
        <v>4537</v>
      </c>
      <c r="G686" s="353" t="s">
        <v>168</v>
      </c>
      <c r="H686" s="70">
        <f t="shared" si="50"/>
        <v>637444.91999999993</v>
      </c>
      <c r="I686" s="72">
        <v>1</v>
      </c>
      <c r="J686" s="355"/>
      <c r="K686" s="356">
        <f t="shared" si="51"/>
        <v>0</v>
      </c>
      <c r="L686" s="73">
        <v>637444.91999999993</v>
      </c>
    </row>
    <row r="687" spans="1:12" hidden="1" x14ac:dyDescent="0.25">
      <c r="A687" s="54"/>
      <c r="B687" s="69">
        <v>681</v>
      </c>
      <c r="C687" s="353"/>
      <c r="D687" s="353"/>
      <c r="E687" s="354"/>
      <c r="F687" s="655" t="s">
        <v>4538</v>
      </c>
      <c r="G687" s="353" t="s">
        <v>168</v>
      </c>
      <c r="H687" s="70">
        <f t="shared" si="50"/>
        <v>4701476.4664000003</v>
      </c>
      <c r="I687" s="72">
        <v>1</v>
      </c>
      <c r="J687" s="355"/>
      <c r="K687" s="356">
        <f t="shared" si="51"/>
        <v>0</v>
      </c>
      <c r="L687" s="73">
        <v>4701476.4664000003</v>
      </c>
    </row>
    <row r="688" spans="1:12" hidden="1" x14ac:dyDescent="0.25">
      <c r="A688" s="54"/>
      <c r="B688" s="69">
        <v>682</v>
      </c>
      <c r="C688" s="353"/>
      <c r="D688" s="353"/>
      <c r="E688" s="354"/>
      <c r="F688" s="655" t="s">
        <v>4539</v>
      </c>
      <c r="G688" s="353" t="s">
        <v>168</v>
      </c>
      <c r="H688" s="70">
        <f t="shared" si="50"/>
        <v>6865634.79</v>
      </c>
      <c r="I688" s="72">
        <v>1</v>
      </c>
      <c r="J688" s="355"/>
      <c r="K688" s="356">
        <f t="shared" si="51"/>
        <v>0</v>
      </c>
      <c r="L688" s="73">
        <v>6865634.79</v>
      </c>
    </row>
    <row r="689" spans="1:12" hidden="1" x14ac:dyDescent="0.25">
      <c r="A689" s="54"/>
      <c r="B689" s="69">
        <v>683</v>
      </c>
      <c r="C689" s="353"/>
      <c r="D689" s="353"/>
      <c r="E689" s="354"/>
      <c r="F689" s="655" t="s">
        <v>4540</v>
      </c>
      <c r="G689" s="353" t="s">
        <v>168</v>
      </c>
      <c r="H689" s="70">
        <f t="shared" si="50"/>
        <v>8263117.2399999993</v>
      </c>
      <c r="I689" s="72">
        <v>1</v>
      </c>
      <c r="J689" s="355"/>
      <c r="K689" s="356">
        <f t="shared" si="51"/>
        <v>0</v>
      </c>
      <c r="L689" s="73">
        <v>8263117.2399999993</v>
      </c>
    </row>
    <row r="690" spans="1:12" hidden="1" x14ac:dyDescent="0.25">
      <c r="A690" s="54"/>
      <c r="B690" s="69">
        <v>684</v>
      </c>
      <c r="C690" s="353"/>
      <c r="D690" s="353"/>
      <c r="E690" s="354"/>
      <c r="F690" s="655" t="s">
        <v>4541</v>
      </c>
      <c r="G690" s="353" t="s">
        <v>168</v>
      </c>
      <c r="H690" s="70">
        <f t="shared" si="50"/>
        <v>18883562.599999998</v>
      </c>
      <c r="I690" s="72">
        <v>1</v>
      </c>
      <c r="J690" s="355"/>
      <c r="K690" s="356">
        <f t="shared" si="51"/>
        <v>0</v>
      </c>
      <c r="L690" s="73">
        <v>18883562.599999998</v>
      </c>
    </row>
    <row r="691" spans="1:12" hidden="1" x14ac:dyDescent="0.25">
      <c r="A691" s="54"/>
      <c r="B691" s="69">
        <v>685</v>
      </c>
      <c r="C691" s="353"/>
      <c r="D691" s="353"/>
      <c r="E691" s="354"/>
      <c r="F691" s="655"/>
      <c r="G691" s="353"/>
      <c r="H691" s="70">
        <f t="shared" si="50"/>
        <v>0</v>
      </c>
      <c r="I691" s="72">
        <v>1</v>
      </c>
      <c r="J691" s="355"/>
      <c r="K691" s="356">
        <f t="shared" si="51"/>
        <v>0</v>
      </c>
      <c r="L691" s="73"/>
    </row>
    <row r="692" spans="1:12" hidden="1" x14ac:dyDescent="0.25">
      <c r="A692" s="54"/>
      <c r="B692" s="69">
        <v>686</v>
      </c>
      <c r="C692" s="353"/>
      <c r="D692" s="353"/>
      <c r="E692" s="354"/>
      <c r="F692" s="655" t="s">
        <v>4542</v>
      </c>
      <c r="G692" s="353" t="s">
        <v>168</v>
      </c>
      <c r="H692" s="70">
        <f t="shared" si="50"/>
        <v>73780</v>
      </c>
      <c r="I692" s="72">
        <v>1</v>
      </c>
      <c r="J692" s="355"/>
      <c r="K692" s="356">
        <f t="shared" si="51"/>
        <v>0</v>
      </c>
      <c r="L692" s="73">
        <v>73780</v>
      </c>
    </row>
    <row r="693" spans="1:12" hidden="1" x14ac:dyDescent="0.25">
      <c r="A693" s="54"/>
      <c r="B693" s="69">
        <v>687</v>
      </c>
      <c r="C693" s="353"/>
      <c r="D693" s="353"/>
      <c r="E693" s="354"/>
      <c r="F693" s="655" t="s">
        <v>4543</v>
      </c>
      <c r="G693" s="353" t="s">
        <v>168</v>
      </c>
      <c r="H693" s="70">
        <f t="shared" si="50"/>
        <v>77350</v>
      </c>
      <c r="I693" s="72">
        <v>1</v>
      </c>
      <c r="J693" s="355"/>
      <c r="K693" s="356">
        <f t="shared" si="51"/>
        <v>0</v>
      </c>
      <c r="L693" s="73">
        <v>77350</v>
      </c>
    </row>
    <row r="694" spans="1:12" hidden="1" x14ac:dyDescent="0.25">
      <c r="A694" s="54"/>
      <c r="B694" s="69">
        <v>688</v>
      </c>
      <c r="C694" s="353"/>
      <c r="D694" s="353"/>
      <c r="E694" s="354"/>
      <c r="F694" s="655" t="s">
        <v>4544</v>
      </c>
      <c r="G694" s="353" t="s">
        <v>168</v>
      </c>
      <c r="H694" s="70">
        <f t="shared" si="50"/>
        <v>82110</v>
      </c>
      <c r="I694" s="72">
        <v>1</v>
      </c>
      <c r="J694" s="355"/>
      <c r="K694" s="356">
        <f t="shared" si="51"/>
        <v>0</v>
      </c>
      <c r="L694" s="73">
        <v>82110</v>
      </c>
    </row>
    <row r="695" spans="1:12" hidden="1" x14ac:dyDescent="0.25">
      <c r="A695" s="54"/>
      <c r="B695" s="69">
        <v>689</v>
      </c>
      <c r="C695" s="353"/>
      <c r="D695" s="353"/>
      <c r="E695" s="354"/>
      <c r="F695" s="655" t="s">
        <v>4545</v>
      </c>
      <c r="G695" s="353" t="s">
        <v>168</v>
      </c>
      <c r="H695" s="70">
        <f t="shared" si="50"/>
        <v>103530</v>
      </c>
      <c r="I695" s="72">
        <v>1</v>
      </c>
      <c r="J695" s="355"/>
      <c r="K695" s="356">
        <f t="shared" si="51"/>
        <v>0</v>
      </c>
      <c r="L695" s="73">
        <v>103530</v>
      </c>
    </row>
    <row r="696" spans="1:12" hidden="1" x14ac:dyDescent="0.25">
      <c r="A696" s="54"/>
      <c r="B696" s="69">
        <v>690</v>
      </c>
      <c r="C696" s="353"/>
      <c r="D696" s="353"/>
      <c r="E696" s="354"/>
      <c r="F696" s="655" t="s">
        <v>4546</v>
      </c>
      <c r="G696" s="353" t="s">
        <v>168</v>
      </c>
      <c r="H696" s="70">
        <f t="shared" si="50"/>
        <v>130900</v>
      </c>
      <c r="I696" s="72">
        <v>1</v>
      </c>
      <c r="J696" s="355"/>
      <c r="K696" s="356">
        <f t="shared" si="51"/>
        <v>0</v>
      </c>
      <c r="L696" s="73">
        <v>130900</v>
      </c>
    </row>
    <row r="697" spans="1:12" hidden="1" x14ac:dyDescent="0.25">
      <c r="A697" s="54"/>
      <c r="B697" s="69">
        <v>691</v>
      </c>
      <c r="C697" s="353"/>
      <c r="D697" s="353"/>
      <c r="E697" s="354"/>
      <c r="F697" s="655" t="s">
        <v>4547</v>
      </c>
      <c r="G697" s="353" t="s">
        <v>168</v>
      </c>
      <c r="H697" s="70">
        <f t="shared" si="50"/>
        <v>167790</v>
      </c>
      <c r="I697" s="72">
        <v>1</v>
      </c>
      <c r="J697" s="355"/>
      <c r="K697" s="356">
        <f t="shared" si="51"/>
        <v>0</v>
      </c>
      <c r="L697" s="73">
        <v>167790</v>
      </c>
    </row>
    <row r="698" spans="1:12" hidden="1" x14ac:dyDescent="0.25">
      <c r="A698" s="54"/>
      <c r="B698" s="69">
        <v>692</v>
      </c>
      <c r="C698" s="353"/>
      <c r="D698" s="353"/>
      <c r="E698" s="354"/>
      <c r="F698" s="655" t="s">
        <v>4548</v>
      </c>
      <c r="G698" s="353" t="s">
        <v>168</v>
      </c>
      <c r="H698" s="70">
        <f t="shared" si="50"/>
        <v>261800</v>
      </c>
      <c r="I698" s="72">
        <v>1</v>
      </c>
      <c r="J698" s="355"/>
      <c r="K698" s="356">
        <f t="shared" si="51"/>
        <v>0</v>
      </c>
      <c r="L698" s="73">
        <v>261800</v>
      </c>
    </row>
    <row r="699" spans="1:12" hidden="1" x14ac:dyDescent="0.25">
      <c r="A699" s="54"/>
      <c r="B699" s="69">
        <v>693</v>
      </c>
      <c r="C699" s="353"/>
      <c r="D699" s="353"/>
      <c r="E699" s="354"/>
      <c r="F699" s="655" t="s">
        <v>4549</v>
      </c>
      <c r="G699" s="353" t="s">
        <v>168</v>
      </c>
      <c r="H699" s="70">
        <f t="shared" si="50"/>
        <v>349860</v>
      </c>
      <c r="I699" s="72">
        <v>1</v>
      </c>
      <c r="J699" s="355"/>
      <c r="K699" s="356">
        <f t="shared" si="51"/>
        <v>0</v>
      </c>
      <c r="L699" s="73">
        <v>349860</v>
      </c>
    </row>
    <row r="700" spans="1:12" hidden="1" x14ac:dyDescent="0.25">
      <c r="A700" s="54"/>
      <c r="B700" s="69">
        <v>694</v>
      </c>
      <c r="C700" s="353"/>
      <c r="D700" s="353"/>
      <c r="E700" s="354"/>
      <c r="F700" s="655" t="s">
        <v>4550</v>
      </c>
      <c r="G700" s="353" t="s">
        <v>168</v>
      </c>
      <c r="H700" s="70">
        <f t="shared" si="50"/>
        <v>570010</v>
      </c>
      <c r="I700" s="72">
        <v>1</v>
      </c>
      <c r="J700" s="355"/>
      <c r="K700" s="356">
        <f t="shared" si="51"/>
        <v>0</v>
      </c>
      <c r="L700" s="73">
        <v>570010</v>
      </c>
    </row>
    <row r="701" spans="1:12" hidden="1" x14ac:dyDescent="0.25">
      <c r="A701" s="54"/>
      <c r="B701" s="69">
        <v>695</v>
      </c>
      <c r="C701" s="353"/>
      <c r="D701" s="353"/>
      <c r="E701" s="354"/>
      <c r="F701" s="655" t="s">
        <v>4551</v>
      </c>
      <c r="G701" s="353" t="s">
        <v>168</v>
      </c>
      <c r="H701" s="70">
        <f t="shared" si="50"/>
        <v>76160</v>
      </c>
      <c r="I701" s="72">
        <v>1</v>
      </c>
      <c r="J701" s="355"/>
      <c r="K701" s="356">
        <f t="shared" si="51"/>
        <v>0</v>
      </c>
      <c r="L701" s="73">
        <v>76160</v>
      </c>
    </row>
    <row r="702" spans="1:12" hidden="1" x14ac:dyDescent="0.25">
      <c r="A702" s="54"/>
      <c r="B702" s="69">
        <v>696</v>
      </c>
      <c r="C702" s="353"/>
      <c r="D702" s="353"/>
      <c r="E702" s="354"/>
      <c r="F702" s="655" t="s">
        <v>4552</v>
      </c>
      <c r="G702" s="353" t="s">
        <v>168</v>
      </c>
      <c r="H702" s="70">
        <f t="shared" si="50"/>
        <v>95200</v>
      </c>
      <c r="I702" s="72">
        <v>1</v>
      </c>
      <c r="J702" s="355"/>
      <c r="K702" s="356">
        <f t="shared" si="51"/>
        <v>0</v>
      </c>
      <c r="L702" s="73">
        <v>95200</v>
      </c>
    </row>
    <row r="703" spans="1:12" hidden="1" x14ac:dyDescent="0.25">
      <c r="A703" s="54"/>
      <c r="B703" s="69">
        <v>697</v>
      </c>
      <c r="C703" s="353"/>
      <c r="D703" s="353"/>
      <c r="E703" s="354"/>
      <c r="F703" s="655" t="s">
        <v>4553</v>
      </c>
      <c r="G703" s="353" t="s">
        <v>168</v>
      </c>
      <c r="H703" s="70">
        <f t="shared" si="50"/>
        <v>101150</v>
      </c>
      <c r="I703" s="72">
        <v>1</v>
      </c>
      <c r="J703" s="355"/>
      <c r="K703" s="356">
        <f t="shared" si="51"/>
        <v>0</v>
      </c>
      <c r="L703" s="73">
        <v>101150</v>
      </c>
    </row>
    <row r="704" spans="1:12" hidden="1" x14ac:dyDescent="0.25">
      <c r="A704" s="54"/>
      <c r="B704" s="69">
        <v>698</v>
      </c>
      <c r="C704" s="353"/>
      <c r="D704" s="353"/>
      <c r="E704" s="354"/>
      <c r="F704" s="655" t="s">
        <v>4554</v>
      </c>
      <c r="G704" s="353" t="s">
        <v>168</v>
      </c>
      <c r="H704" s="70">
        <f t="shared" si="50"/>
        <v>136850</v>
      </c>
      <c r="I704" s="72">
        <v>1</v>
      </c>
      <c r="J704" s="355"/>
      <c r="K704" s="356">
        <f t="shared" si="51"/>
        <v>0</v>
      </c>
      <c r="L704" s="73">
        <v>136850</v>
      </c>
    </row>
    <row r="705" spans="1:12" hidden="1" x14ac:dyDescent="0.25">
      <c r="A705" s="54"/>
      <c r="B705" s="69">
        <v>699</v>
      </c>
      <c r="C705" s="353"/>
      <c r="D705" s="353"/>
      <c r="E705" s="354"/>
      <c r="F705" s="655" t="s">
        <v>4555</v>
      </c>
      <c r="G705" s="353" t="s">
        <v>168</v>
      </c>
      <c r="H705" s="70">
        <f t="shared" ref="H705:H768" si="52">+L705*I705</f>
        <v>201110</v>
      </c>
      <c r="I705" s="72">
        <v>1</v>
      </c>
      <c r="J705" s="355"/>
      <c r="K705" s="356">
        <f t="shared" si="51"/>
        <v>0</v>
      </c>
      <c r="L705" s="73">
        <v>201110</v>
      </c>
    </row>
    <row r="706" spans="1:12" hidden="1" x14ac:dyDescent="0.25">
      <c r="A706" s="54"/>
      <c r="B706" s="69">
        <v>700</v>
      </c>
      <c r="C706" s="353"/>
      <c r="D706" s="353"/>
      <c r="E706" s="354"/>
      <c r="F706" s="655" t="s">
        <v>4556</v>
      </c>
      <c r="G706" s="353" t="s">
        <v>168</v>
      </c>
      <c r="H706" s="70">
        <f t="shared" si="52"/>
        <v>276080</v>
      </c>
      <c r="I706" s="72">
        <v>1</v>
      </c>
      <c r="J706" s="355"/>
      <c r="K706" s="356">
        <f t="shared" si="51"/>
        <v>0</v>
      </c>
      <c r="L706" s="73">
        <v>276080</v>
      </c>
    </row>
    <row r="707" spans="1:12" hidden="1" x14ac:dyDescent="0.25">
      <c r="A707" s="54"/>
      <c r="B707" s="69">
        <v>701</v>
      </c>
      <c r="C707" s="353"/>
      <c r="D707" s="353"/>
      <c r="E707" s="354"/>
      <c r="F707" s="655" t="s">
        <v>4557</v>
      </c>
      <c r="G707" s="353" t="s">
        <v>168</v>
      </c>
      <c r="H707" s="70">
        <f t="shared" si="52"/>
        <v>316540</v>
      </c>
      <c r="I707" s="72">
        <v>1</v>
      </c>
      <c r="J707" s="355"/>
      <c r="K707" s="356">
        <f t="shared" si="51"/>
        <v>0</v>
      </c>
      <c r="L707" s="73">
        <v>316540</v>
      </c>
    </row>
    <row r="708" spans="1:12" hidden="1" x14ac:dyDescent="0.25">
      <c r="A708" s="54"/>
      <c r="B708" s="69">
        <v>702</v>
      </c>
      <c r="C708" s="353"/>
      <c r="D708" s="353"/>
      <c r="E708" s="354"/>
      <c r="F708" s="655" t="s">
        <v>4558</v>
      </c>
      <c r="G708" s="353" t="s">
        <v>168</v>
      </c>
      <c r="H708" s="70">
        <f t="shared" si="52"/>
        <v>496230</v>
      </c>
      <c r="I708" s="72">
        <v>1</v>
      </c>
      <c r="J708" s="355"/>
      <c r="K708" s="356">
        <f t="shared" si="51"/>
        <v>0</v>
      </c>
      <c r="L708" s="73">
        <v>496230</v>
      </c>
    </row>
    <row r="709" spans="1:12" hidden="1" x14ac:dyDescent="0.25">
      <c r="A709" s="54"/>
      <c r="B709" s="69">
        <v>703</v>
      </c>
      <c r="C709" s="353"/>
      <c r="D709" s="353"/>
      <c r="E709" s="354"/>
      <c r="F709" s="655" t="s">
        <v>4559</v>
      </c>
      <c r="G709" s="353" t="s">
        <v>168</v>
      </c>
      <c r="H709" s="70">
        <f t="shared" si="52"/>
        <v>672350</v>
      </c>
      <c r="I709" s="72">
        <v>1</v>
      </c>
      <c r="J709" s="355"/>
      <c r="K709" s="356">
        <f t="shared" si="51"/>
        <v>0</v>
      </c>
      <c r="L709" s="73">
        <v>672350</v>
      </c>
    </row>
    <row r="710" spans="1:12" hidden="1" x14ac:dyDescent="0.25">
      <c r="A710" s="54"/>
      <c r="B710" s="69">
        <v>704</v>
      </c>
      <c r="C710" s="353"/>
      <c r="D710" s="353"/>
      <c r="E710" s="354"/>
      <c r="F710" s="655" t="s">
        <v>4560</v>
      </c>
      <c r="G710" s="353" t="s">
        <v>168</v>
      </c>
      <c r="H710" s="70">
        <f t="shared" si="52"/>
        <v>82110</v>
      </c>
      <c r="I710" s="72">
        <v>1</v>
      </c>
      <c r="J710" s="355"/>
      <c r="K710" s="356">
        <f t="shared" si="51"/>
        <v>0</v>
      </c>
      <c r="L710" s="73">
        <v>82110</v>
      </c>
    </row>
    <row r="711" spans="1:12" hidden="1" x14ac:dyDescent="0.25">
      <c r="A711" s="54"/>
      <c r="B711" s="69">
        <v>705</v>
      </c>
      <c r="C711" s="353"/>
      <c r="D711" s="353"/>
      <c r="E711" s="354"/>
      <c r="F711" s="655" t="s">
        <v>4561</v>
      </c>
      <c r="G711" s="353" t="s">
        <v>168</v>
      </c>
      <c r="H711" s="70">
        <f t="shared" si="52"/>
        <v>103530</v>
      </c>
      <c r="I711" s="72">
        <v>1</v>
      </c>
      <c r="J711" s="355"/>
      <c r="K711" s="356">
        <f t="shared" si="51"/>
        <v>0</v>
      </c>
      <c r="L711" s="73">
        <v>103530</v>
      </c>
    </row>
    <row r="712" spans="1:12" hidden="1" x14ac:dyDescent="0.25">
      <c r="A712" s="54"/>
      <c r="B712" s="69">
        <v>706</v>
      </c>
      <c r="C712" s="353"/>
      <c r="D712" s="353"/>
      <c r="E712" s="354"/>
      <c r="F712" s="655" t="s">
        <v>4562</v>
      </c>
      <c r="G712" s="353" t="s">
        <v>168</v>
      </c>
      <c r="H712" s="70">
        <f t="shared" si="52"/>
        <v>108290</v>
      </c>
      <c r="I712" s="72">
        <v>1</v>
      </c>
      <c r="J712" s="355"/>
      <c r="K712" s="356">
        <f t="shared" si="51"/>
        <v>0</v>
      </c>
      <c r="L712" s="73">
        <v>108290</v>
      </c>
    </row>
    <row r="713" spans="1:12" hidden="1" x14ac:dyDescent="0.25">
      <c r="A713" s="54"/>
      <c r="B713" s="69">
        <v>707</v>
      </c>
      <c r="C713" s="353"/>
      <c r="D713" s="353"/>
      <c r="E713" s="354"/>
      <c r="F713" s="655" t="s">
        <v>4563</v>
      </c>
      <c r="G713" s="353" t="s">
        <v>168</v>
      </c>
      <c r="H713" s="70">
        <f t="shared" si="52"/>
        <v>151130</v>
      </c>
      <c r="I713" s="72">
        <v>1</v>
      </c>
      <c r="J713" s="355"/>
      <c r="K713" s="356">
        <f t="shared" si="51"/>
        <v>0</v>
      </c>
      <c r="L713" s="73">
        <v>151130</v>
      </c>
    </row>
    <row r="714" spans="1:12" hidden="1" x14ac:dyDescent="0.25">
      <c r="A714" s="54"/>
      <c r="B714" s="69">
        <v>708</v>
      </c>
      <c r="C714" s="353"/>
      <c r="D714" s="353"/>
      <c r="E714" s="354"/>
      <c r="F714" s="655" t="s">
        <v>4564</v>
      </c>
      <c r="G714" s="353" t="s">
        <v>168</v>
      </c>
      <c r="H714" s="70">
        <f t="shared" si="52"/>
        <v>222530</v>
      </c>
      <c r="I714" s="72">
        <v>1</v>
      </c>
      <c r="J714" s="355"/>
      <c r="K714" s="356">
        <f t="shared" si="51"/>
        <v>0</v>
      </c>
      <c r="L714" s="73">
        <v>222530</v>
      </c>
    </row>
    <row r="715" spans="1:12" hidden="1" x14ac:dyDescent="0.25">
      <c r="A715" s="54"/>
      <c r="B715" s="69">
        <v>709</v>
      </c>
      <c r="C715" s="353"/>
      <c r="D715" s="353"/>
      <c r="E715" s="354"/>
      <c r="F715" s="655" t="s">
        <v>4565</v>
      </c>
      <c r="G715" s="353" t="s">
        <v>168</v>
      </c>
      <c r="H715" s="70">
        <f t="shared" si="52"/>
        <v>299880</v>
      </c>
      <c r="I715" s="72">
        <v>1</v>
      </c>
      <c r="J715" s="355"/>
      <c r="K715" s="356">
        <f t="shared" si="51"/>
        <v>0</v>
      </c>
      <c r="L715" s="73">
        <v>299880</v>
      </c>
    </row>
    <row r="716" spans="1:12" hidden="1" x14ac:dyDescent="0.25">
      <c r="A716" s="54"/>
      <c r="B716" s="69">
        <v>710</v>
      </c>
      <c r="C716" s="353"/>
      <c r="D716" s="353"/>
      <c r="E716" s="354"/>
      <c r="F716" s="655" t="s">
        <v>4566</v>
      </c>
      <c r="G716" s="353" t="s">
        <v>168</v>
      </c>
      <c r="H716" s="70">
        <f t="shared" si="52"/>
        <v>386750</v>
      </c>
      <c r="I716" s="72">
        <v>1</v>
      </c>
      <c r="J716" s="355"/>
      <c r="K716" s="356">
        <f t="shared" si="51"/>
        <v>0</v>
      </c>
      <c r="L716" s="73">
        <v>386750</v>
      </c>
    </row>
    <row r="717" spans="1:12" hidden="1" x14ac:dyDescent="0.25">
      <c r="A717" s="54"/>
      <c r="B717" s="69">
        <v>711</v>
      </c>
      <c r="C717" s="353"/>
      <c r="D717" s="353"/>
      <c r="E717" s="354"/>
      <c r="F717" s="655" t="s">
        <v>4567</v>
      </c>
      <c r="G717" s="353" t="s">
        <v>168</v>
      </c>
      <c r="H717" s="70">
        <f t="shared" si="52"/>
        <v>712810</v>
      </c>
      <c r="I717" s="72">
        <v>1</v>
      </c>
      <c r="J717" s="355"/>
      <c r="K717" s="356">
        <f t="shared" si="51"/>
        <v>0</v>
      </c>
      <c r="L717" s="73">
        <v>712810</v>
      </c>
    </row>
    <row r="718" spans="1:12" hidden="1" x14ac:dyDescent="0.25">
      <c r="A718" s="54"/>
      <c r="B718" s="69">
        <v>712</v>
      </c>
      <c r="C718" s="353"/>
      <c r="D718" s="353"/>
      <c r="E718" s="354"/>
      <c r="F718" s="655" t="s">
        <v>4568</v>
      </c>
      <c r="G718" s="353" t="s">
        <v>168</v>
      </c>
      <c r="H718" s="70">
        <f t="shared" si="52"/>
        <v>952000</v>
      </c>
      <c r="I718" s="72">
        <v>1</v>
      </c>
      <c r="J718" s="355"/>
      <c r="K718" s="356">
        <f t="shared" ref="K718:K781" si="53">+J718*0.19</f>
        <v>0</v>
      </c>
      <c r="L718" s="73">
        <v>952000</v>
      </c>
    </row>
    <row r="719" spans="1:12" hidden="1" x14ac:dyDescent="0.25">
      <c r="A719" s="54"/>
      <c r="B719" s="69">
        <v>713</v>
      </c>
      <c r="C719" s="353"/>
      <c r="D719" s="353"/>
      <c r="E719" s="354"/>
      <c r="F719" s="655" t="s">
        <v>4569</v>
      </c>
      <c r="G719" s="353" t="s">
        <v>168</v>
      </c>
      <c r="H719" s="70">
        <f t="shared" si="52"/>
        <v>64260</v>
      </c>
      <c r="I719" s="72">
        <v>1</v>
      </c>
      <c r="J719" s="355"/>
      <c r="K719" s="356">
        <f t="shared" si="53"/>
        <v>0</v>
      </c>
      <c r="L719" s="73">
        <v>64260</v>
      </c>
    </row>
    <row r="720" spans="1:12" hidden="1" x14ac:dyDescent="0.25">
      <c r="A720" s="54"/>
      <c r="B720" s="69">
        <v>714</v>
      </c>
      <c r="C720" s="353"/>
      <c r="D720" s="353"/>
      <c r="E720" s="354"/>
      <c r="F720" s="655" t="s">
        <v>4570</v>
      </c>
      <c r="G720" s="353" t="s">
        <v>168</v>
      </c>
      <c r="H720" s="70">
        <f t="shared" si="52"/>
        <v>66640</v>
      </c>
      <c r="I720" s="72">
        <v>1</v>
      </c>
      <c r="J720" s="355"/>
      <c r="K720" s="356">
        <f t="shared" si="53"/>
        <v>0</v>
      </c>
      <c r="L720" s="73">
        <v>66640</v>
      </c>
    </row>
    <row r="721" spans="1:12" hidden="1" x14ac:dyDescent="0.25">
      <c r="A721" s="54"/>
      <c r="B721" s="69">
        <v>715</v>
      </c>
      <c r="C721" s="353"/>
      <c r="D721" s="353"/>
      <c r="E721" s="354"/>
      <c r="F721" s="655" t="s">
        <v>4571</v>
      </c>
      <c r="G721" s="353" t="s">
        <v>168</v>
      </c>
      <c r="H721" s="70">
        <f t="shared" si="52"/>
        <v>70210</v>
      </c>
      <c r="I721" s="72">
        <v>1</v>
      </c>
      <c r="J721" s="355"/>
      <c r="K721" s="356">
        <f t="shared" si="53"/>
        <v>0</v>
      </c>
      <c r="L721" s="73">
        <v>70210</v>
      </c>
    </row>
    <row r="722" spans="1:12" hidden="1" x14ac:dyDescent="0.25">
      <c r="A722" s="54"/>
      <c r="B722" s="69">
        <v>716</v>
      </c>
      <c r="C722" s="353"/>
      <c r="D722" s="353"/>
      <c r="E722" s="354"/>
      <c r="F722" s="655" t="s">
        <v>4572</v>
      </c>
      <c r="G722" s="353" t="s">
        <v>168</v>
      </c>
      <c r="H722" s="70">
        <f t="shared" si="52"/>
        <v>89250</v>
      </c>
      <c r="I722" s="72">
        <v>1</v>
      </c>
      <c r="J722" s="355"/>
      <c r="K722" s="356">
        <f t="shared" si="53"/>
        <v>0</v>
      </c>
      <c r="L722" s="73">
        <v>89250</v>
      </c>
    </row>
    <row r="723" spans="1:12" hidden="1" x14ac:dyDescent="0.25">
      <c r="A723" s="54"/>
      <c r="B723" s="69">
        <v>717</v>
      </c>
      <c r="C723" s="353"/>
      <c r="D723" s="353"/>
      <c r="E723" s="354"/>
      <c r="F723" s="655" t="s">
        <v>4573</v>
      </c>
      <c r="G723" s="353" t="s">
        <v>168</v>
      </c>
      <c r="H723" s="70">
        <f t="shared" si="52"/>
        <v>113050</v>
      </c>
      <c r="I723" s="72">
        <v>1</v>
      </c>
      <c r="J723" s="355"/>
      <c r="K723" s="356">
        <f t="shared" si="53"/>
        <v>0</v>
      </c>
      <c r="L723" s="73">
        <v>113050</v>
      </c>
    </row>
    <row r="724" spans="1:12" hidden="1" x14ac:dyDescent="0.25">
      <c r="A724" s="54"/>
      <c r="B724" s="69">
        <v>718</v>
      </c>
      <c r="C724" s="353"/>
      <c r="D724" s="353"/>
      <c r="E724" s="354"/>
      <c r="F724" s="655" t="s">
        <v>4574</v>
      </c>
      <c r="G724" s="353" t="s">
        <v>168</v>
      </c>
      <c r="H724" s="70">
        <f t="shared" si="52"/>
        <v>140420</v>
      </c>
      <c r="I724" s="72">
        <v>1</v>
      </c>
      <c r="J724" s="355"/>
      <c r="K724" s="356">
        <f t="shared" si="53"/>
        <v>0</v>
      </c>
      <c r="L724" s="73">
        <v>140420</v>
      </c>
    </row>
    <row r="725" spans="1:12" hidden="1" x14ac:dyDescent="0.25">
      <c r="A725" s="54"/>
      <c r="B725" s="69">
        <v>719</v>
      </c>
      <c r="C725" s="353"/>
      <c r="D725" s="353"/>
      <c r="E725" s="354"/>
      <c r="F725" s="655" t="s">
        <v>4575</v>
      </c>
      <c r="G725" s="353" t="s">
        <v>168</v>
      </c>
      <c r="H725" s="70">
        <f t="shared" si="52"/>
        <v>226100</v>
      </c>
      <c r="I725" s="72">
        <v>1</v>
      </c>
      <c r="J725" s="355"/>
      <c r="K725" s="356">
        <f t="shared" si="53"/>
        <v>0</v>
      </c>
      <c r="L725" s="73">
        <v>226100</v>
      </c>
    </row>
    <row r="726" spans="1:12" hidden="1" x14ac:dyDescent="0.25">
      <c r="A726" s="54"/>
      <c r="B726" s="69">
        <v>720</v>
      </c>
      <c r="C726" s="353"/>
      <c r="D726" s="353"/>
      <c r="E726" s="354"/>
      <c r="F726" s="655" t="s">
        <v>4576</v>
      </c>
      <c r="G726" s="353" t="s">
        <v>168</v>
      </c>
      <c r="H726" s="70">
        <f t="shared" si="52"/>
        <v>304640</v>
      </c>
      <c r="I726" s="72">
        <v>1</v>
      </c>
      <c r="J726" s="355"/>
      <c r="K726" s="356">
        <f t="shared" si="53"/>
        <v>0</v>
      </c>
      <c r="L726" s="73">
        <v>304640</v>
      </c>
    </row>
    <row r="727" spans="1:12" hidden="1" x14ac:dyDescent="0.25">
      <c r="A727" s="54"/>
      <c r="B727" s="69">
        <v>721</v>
      </c>
      <c r="C727" s="353"/>
      <c r="D727" s="353"/>
      <c r="E727" s="354"/>
      <c r="F727" s="655" t="s">
        <v>4577</v>
      </c>
      <c r="G727" s="353" t="s">
        <v>168</v>
      </c>
      <c r="H727" s="70">
        <f t="shared" si="52"/>
        <v>506940</v>
      </c>
      <c r="I727" s="72">
        <v>1</v>
      </c>
      <c r="J727" s="355"/>
      <c r="K727" s="356">
        <f t="shared" si="53"/>
        <v>0</v>
      </c>
      <c r="L727" s="73">
        <v>506940</v>
      </c>
    </row>
    <row r="728" spans="1:12" hidden="1" x14ac:dyDescent="0.25">
      <c r="A728" s="54"/>
      <c r="B728" s="69">
        <v>722</v>
      </c>
      <c r="C728" s="353"/>
      <c r="D728" s="353"/>
      <c r="E728" s="354"/>
      <c r="F728" s="655" t="s">
        <v>4578</v>
      </c>
      <c r="G728" s="353" t="s">
        <v>168</v>
      </c>
      <c r="H728" s="70">
        <f t="shared" si="52"/>
        <v>66640</v>
      </c>
      <c r="I728" s="72">
        <v>1</v>
      </c>
      <c r="J728" s="355"/>
      <c r="K728" s="356">
        <f t="shared" si="53"/>
        <v>0</v>
      </c>
      <c r="L728" s="73">
        <v>66640</v>
      </c>
    </row>
    <row r="729" spans="1:12" hidden="1" x14ac:dyDescent="0.25">
      <c r="A729" s="54"/>
      <c r="B729" s="69">
        <v>723</v>
      </c>
      <c r="C729" s="353"/>
      <c r="D729" s="353"/>
      <c r="E729" s="354"/>
      <c r="F729" s="655" t="s">
        <v>4579</v>
      </c>
      <c r="G729" s="353" t="s">
        <v>168</v>
      </c>
      <c r="H729" s="70">
        <f t="shared" si="52"/>
        <v>80920</v>
      </c>
      <c r="I729" s="72">
        <v>1</v>
      </c>
      <c r="J729" s="355"/>
      <c r="K729" s="356">
        <f t="shared" si="53"/>
        <v>0</v>
      </c>
      <c r="L729" s="73">
        <v>80920</v>
      </c>
    </row>
    <row r="730" spans="1:12" hidden="1" x14ac:dyDescent="0.25">
      <c r="A730" s="54"/>
      <c r="B730" s="69">
        <v>724</v>
      </c>
      <c r="C730" s="353"/>
      <c r="D730" s="353"/>
      <c r="E730" s="354"/>
      <c r="F730" s="655" t="s">
        <v>4580</v>
      </c>
      <c r="G730" s="353" t="s">
        <v>168</v>
      </c>
      <c r="H730" s="70">
        <f t="shared" si="52"/>
        <v>84490</v>
      </c>
      <c r="I730" s="72">
        <v>1</v>
      </c>
      <c r="J730" s="355"/>
      <c r="K730" s="356">
        <f t="shared" si="53"/>
        <v>0</v>
      </c>
      <c r="L730" s="73">
        <v>84490</v>
      </c>
    </row>
    <row r="731" spans="1:12" hidden="1" x14ac:dyDescent="0.25">
      <c r="A731" s="54"/>
      <c r="B731" s="69">
        <v>725</v>
      </c>
      <c r="C731" s="353"/>
      <c r="D731" s="353"/>
      <c r="E731" s="354"/>
      <c r="F731" s="655" t="s">
        <v>4581</v>
      </c>
      <c r="G731" s="353" t="s">
        <v>168</v>
      </c>
      <c r="H731" s="70">
        <f t="shared" si="52"/>
        <v>114240</v>
      </c>
      <c r="I731" s="72">
        <v>1</v>
      </c>
      <c r="J731" s="355"/>
      <c r="K731" s="356">
        <f t="shared" si="53"/>
        <v>0</v>
      </c>
      <c r="L731" s="73">
        <v>114240</v>
      </c>
    </row>
    <row r="732" spans="1:12" hidden="1" x14ac:dyDescent="0.25">
      <c r="A732" s="54"/>
      <c r="B732" s="69">
        <v>726</v>
      </c>
      <c r="C732" s="353"/>
      <c r="D732" s="353"/>
      <c r="E732" s="354"/>
      <c r="F732" s="655" t="s">
        <v>4582</v>
      </c>
      <c r="G732" s="353" t="s">
        <v>168</v>
      </c>
      <c r="H732" s="70">
        <f t="shared" si="52"/>
        <v>177310</v>
      </c>
      <c r="I732" s="72">
        <v>1</v>
      </c>
      <c r="J732" s="355"/>
      <c r="K732" s="356">
        <f t="shared" si="53"/>
        <v>0</v>
      </c>
      <c r="L732" s="73">
        <v>177310</v>
      </c>
    </row>
    <row r="733" spans="1:12" hidden="1" x14ac:dyDescent="0.25">
      <c r="A733" s="54"/>
      <c r="B733" s="69">
        <v>727</v>
      </c>
      <c r="C733" s="353"/>
      <c r="D733" s="353"/>
      <c r="E733" s="354"/>
      <c r="F733" s="655" t="s">
        <v>4583</v>
      </c>
      <c r="G733" s="353" t="s">
        <v>168</v>
      </c>
      <c r="H733" s="70">
        <f t="shared" si="52"/>
        <v>242760</v>
      </c>
      <c r="I733" s="72">
        <v>1</v>
      </c>
      <c r="J733" s="355"/>
      <c r="K733" s="356">
        <f t="shared" si="53"/>
        <v>0</v>
      </c>
      <c r="L733" s="73">
        <v>242760</v>
      </c>
    </row>
    <row r="734" spans="1:12" hidden="1" x14ac:dyDescent="0.25">
      <c r="A734" s="54"/>
      <c r="B734" s="69">
        <v>728</v>
      </c>
      <c r="C734" s="353"/>
      <c r="D734" s="353"/>
      <c r="E734" s="354"/>
      <c r="F734" s="655" t="s">
        <v>4584</v>
      </c>
      <c r="G734" s="353" t="s">
        <v>168</v>
      </c>
      <c r="H734" s="70">
        <f t="shared" si="52"/>
        <v>266560</v>
      </c>
      <c r="I734" s="72">
        <v>1</v>
      </c>
      <c r="J734" s="355"/>
      <c r="K734" s="356">
        <f t="shared" si="53"/>
        <v>0</v>
      </c>
      <c r="L734" s="73">
        <v>266560</v>
      </c>
    </row>
    <row r="735" spans="1:12" hidden="1" x14ac:dyDescent="0.25">
      <c r="A735" s="54"/>
      <c r="B735" s="69">
        <v>729</v>
      </c>
      <c r="C735" s="353"/>
      <c r="D735" s="353"/>
      <c r="E735" s="354"/>
      <c r="F735" s="655" t="s">
        <v>4585</v>
      </c>
      <c r="G735" s="353" t="s">
        <v>168</v>
      </c>
      <c r="H735" s="70">
        <f t="shared" si="52"/>
        <v>435540</v>
      </c>
      <c r="I735" s="72">
        <v>1</v>
      </c>
      <c r="J735" s="355"/>
      <c r="K735" s="356">
        <f t="shared" si="53"/>
        <v>0</v>
      </c>
      <c r="L735" s="73">
        <v>435540</v>
      </c>
    </row>
    <row r="736" spans="1:12" hidden="1" x14ac:dyDescent="0.25">
      <c r="A736" s="54"/>
      <c r="B736" s="69">
        <v>730</v>
      </c>
      <c r="C736" s="353"/>
      <c r="D736" s="353"/>
      <c r="E736" s="354"/>
      <c r="F736" s="655" t="s">
        <v>4586</v>
      </c>
      <c r="G736" s="353" t="s">
        <v>168</v>
      </c>
      <c r="H736" s="70">
        <f t="shared" si="52"/>
        <v>596190</v>
      </c>
      <c r="I736" s="72">
        <v>1</v>
      </c>
      <c r="J736" s="355"/>
      <c r="K736" s="356">
        <f t="shared" si="53"/>
        <v>0</v>
      </c>
      <c r="L736" s="73">
        <v>596190</v>
      </c>
    </row>
    <row r="737" spans="1:12" hidden="1" x14ac:dyDescent="0.25">
      <c r="A737" s="54"/>
      <c r="B737" s="69">
        <v>731</v>
      </c>
      <c r="C737" s="353"/>
      <c r="D737" s="353"/>
      <c r="E737" s="354"/>
      <c r="F737" s="655" t="s">
        <v>4587</v>
      </c>
      <c r="G737" s="353" t="s">
        <v>168</v>
      </c>
      <c r="H737" s="70">
        <f t="shared" si="52"/>
        <v>72590</v>
      </c>
      <c r="I737" s="72">
        <v>1</v>
      </c>
      <c r="J737" s="355"/>
      <c r="K737" s="356">
        <f t="shared" si="53"/>
        <v>0</v>
      </c>
      <c r="L737" s="73">
        <v>72590</v>
      </c>
    </row>
    <row r="738" spans="1:12" hidden="1" x14ac:dyDescent="0.25">
      <c r="A738" s="54"/>
      <c r="B738" s="69">
        <v>732</v>
      </c>
      <c r="C738" s="353"/>
      <c r="D738" s="353"/>
      <c r="E738" s="354"/>
      <c r="F738" s="655" t="s">
        <v>4588</v>
      </c>
      <c r="G738" s="353" t="s">
        <v>168</v>
      </c>
      <c r="H738" s="70">
        <f t="shared" si="52"/>
        <v>89250</v>
      </c>
      <c r="I738" s="72">
        <v>1</v>
      </c>
      <c r="J738" s="355"/>
      <c r="K738" s="356">
        <f t="shared" si="53"/>
        <v>0</v>
      </c>
      <c r="L738" s="73">
        <v>89250</v>
      </c>
    </row>
    <row r="739" spans="1:12" hidden="1" x14ac:dyDescent="0.25">
      <c r="A739" s="54"/>
      <c r="B739" s="69">
        <v>733</v>
      </c>
      <c r="C739" s="353"/>
      <c r="D739" s="353"/>
      <c r="E739" s="354"/>
      <c r="F739" s="655" t="s">
        <v>4589</v>
      </c>
      <c r="G739" s="353" t="s">
        <v>168</v>
      </c>
      <c r="H739" s="70">
        <f t="shared" si="52"/>
        <v>91630</v>
      </c>
      <c r="I739" s="72">
        <v>1</v>
      </c>
      <c r="J739" s="355"/>
      <c r="K739" s="356">
        <f t="shared" si="53"/>
        <v>0</v>
      </c>
      <c r="L739" s="73">
        <v>91630</v>
      </c>
    </row>
    <row r="740" spans="1:12" hidden="1" x14ac:dyDescent="0.25">
      <c r="A740" s="54"/>
      <c r="B740" s="69">
        <v>734</v>
      </c>
      <c r="C740" s="353"/>
      <c r="D740" s="353"/>
      <c r="E740" s="354"/>
      <c r="F740" s="655" t="s">
        <v>4590</v>
      </c>
      <c r="G740" s="353" t="s">
        <v>168</v>
      </c>
      <c r="H740" s="70">
        <f t="shared" si="52"/>
        <v>127330</v>
      </c>
      <c r="I740" s="72">
        <v>1</v>
      </c>
      <c r="J740" s="355"/>
      <c r="K740" s="356">
        <f t="shared" si="53"/>
        <v>0</v>
      </c>
      <c r="L740" s="73">
        <v>127330</v>
      </c>
    </row>
    <row r="741" spans="1:12" hidden="1" x14ac:dyDescent="0.25">
      <c r="A741" s="54"/>
      <c r="B741" s="69">
        <v>735</v>
      </c>
      <c r="C741" s="353"/>
      <c r="D741" s="353"/>
      <c r="E741" s="354"/>
      <c r="F741" s="655" t="s">
        <v>4591</v>
      </c>
      <c r="G741" s="353" t="s">
        <v>168</v>
      </c>
      <c r="H741" s="70">
        <f t="shared" si="52"/>
        <v>198730</v>
      </c>
      <c r="I741" s="72">
        <v>1</v>
      </c>
      <c r="J741" s="355"/>
      <c r="K741" s="356">
        <f t="shared" si="53"/>
        <v>0</v>
      </c>
      <c r="L741" s="73">
        <v>198730</v>
      </c>
    </row>
    <row r="742" spans="1:12" hidden="1" x14ac:dyDescent="0.25">
      <c r="A742" s="54"/>
      <c r="B742" s="69">
        <v>736</v>
      </c>
      <c r="C742" s="353"/>
      <c r="D742" s="353"/>
      <c r="E742" s="354"/>
      <c r="F742" s="655" t="s">
        <v>4592</v>
      </c>
      <c r="G742" s="353" t="s">
        <v>168</v>
      </c>
      <c r="H742" s="70">
        <f t="shared" si="52"/>
        <v>266560</v>
      </c>
      <c r="I742" s="72">
        <v>1</v>
      </c>
      <c r="J742" s="355"/>
      <c r="K742" s="356">
        <f t="shared" si="53"/>
        <v>0</v>
      </c>
      <c r="L742" s="73">
        <v>266560</v>
      </c>
    </row>
    <row r="743" spans="1:12" hidden="1" x14ac:dyDescent="0.25">
      <c r="A743" s="54"/>
      <c r="B743" s="69">
        <v>737</v>
      </c>
      <c r="C743" s="353"/>
      <c r="D743" s="353"/>
      <c r="E743" s="354"/>
      <c r="F743" s="655" t="s">
        <v>4593</v>
      </c>
      <c r="G743" s="353" t="s">
        <v>168</v>
      </c>
      <c r="H743" s="70">
        <f t="shared" si="52"/>
        <v>328440</v>
      </c>
      <c r="I743" s="72">
        <v>1</v>
      </c>
      <c r="J743" s="355"/>
      <c r="K743" s="356">
        <f t="shared" si="53"/>
        <v>0</v>
      </c>
      <c r="L743" s="73">
        <v>328440</v>
      </c>
    </row>
    <row r="744" spans="1:12" hidden="1" x14ac:dyDescent="0.25">
      <c r="A744" s="54"/>
      <c r="B744" s="69">
        <v>738</v>
      </c>
      <c r="C744" s="353"/>
      <c r="D744" s="353"/>
      <c r="E744" s="354"/>
      <c r="F744" s="655" t="s">
        <v>4594</v>
      </c>
      <c r="G744" s="353" t="s">
        <v>168</v>
      </c>
      <c r="H744" s="70">
        <f t="shared" si="52"/>
        <v>629510</v>
      </c>
      <c r="I744" s="72">
        <v>1</v>
      </c>
      <c r="J744" s="355"/>
      <c r="K744" s="356">
        <f t="shared" si="53"/>
        <v>0</v>
      </c>
      <c r="L744" s="73">
        <v>629510</v>
      </c>
    </row>
    <row r="745" spans="1:12" hidden="1" x14ac:dyDescent="0.25">
      <c r="A745" s="54"/>
      <c r="B745" s="69">
        <v>739</v>
      </c>
      <c r="C745" s="353"/>
      <c r="D745" s="353"/>
      <c r="E745" s="354"/>
      <c r="F745" s="655" t="s">
        <v>4595</v>
      </c>
      <c r="G745" s="353" t="s">
        <v>168</v>
      </c>
      <c r="H745" s="70">
        <f t="shared" si="52"/>
        <v>840140</v>
      </c>
      <c r="I745" s="72">
        <v>1</v>
      </c>
      <c r="J745" s="355"/>
      <c r="K745" s="356">
        <f t="shared" si="53"/>
        <v>0</v>
      </c>
      <c r="L745" s="73">
        <v>840140</v>
      </c>
    </row>
    <row r="746" spans="1:12" hidden="1" x14ac:dyDescent="0.25">
      <c r="A746" s="54"/>
      <c r="B746" s="69">
        <v>740</v>
      </c>
      <c r="C746" s="353"/>
      <c r="D746" s="353"/>
      <c r="E746" s="354"/>
      <c r="F746" s="655" t="s">
        <v>4596</v>
      </c>
      <c r="G746" s="353" t="s">
        <v>168</v>
      </c>
      <c r="H746" s="70">
        <f t="shared" si="52"/>
        <v>304640</v>
      </c>
      <c r="I746" s="72">
        <v>1</v>
      </c>
      <c r="J746" s="355"/>
      <c r="K746" s="356">
        <f t="shared" si="53"/>
        <v>0</v>
      </c>
      <c r="L746" s="73">
        <v>304640</v>
      </c>
    </row>
    <row r="747" spans="1:12" hidden="1" x14ac:dyDescent="0.25">
      <c r="A747" s="54"/>
      <c r="B747" s="69">
        <v>741</v>
      </c>
      <c r="C747" s="353"/>
      <c r="D747" s="353"/>
      <c r="E747" s="354"/>
      <c r="F747" s="655" t="s">
        <v>4597</v>
      </c>
      <c r="G747" s="353" t="s">
        <v>168</v>
      </c>
      <c r="H747" s="70">
        <f t="shared" si="52"/>
        <v>315350</v>
      </c>
      <c r="I747" s="72">
        <v>1</v>
      </c>
      <c r="J747" s="355"/>
      <c r="K747" s="356">
        <f t="shared" si="53"/>
        <v>0</v>
      </c>
      <c r="L747" s="73">
        <v>315350</v>
      </c>
    </row>
    <row r="748" spans="1:12" hidden="1" x14ac:dyDescent="0.25">
      <c r="A748" s="54"/>
      <c r="B748" s="69">
        <v>742</v>
      </c>
      <c r="C748" s="353"/>
      <c r="D748" s="353"/>
      <c r="E748" s="354"/>
      <c r="F748" s="655" t="s">
        <v>4598</v>
      </c>
      <c r="G748" s="353" t="s">
        <v>168</v>
      </c>
      <c r="H748" s="70">
        <f t="shared" si="52"/>
        <v>339150</v>
      </c>
      <c r="I748" s="72">
        <v>1</v>
      </c>
      <c r="J748" s="355"/>
      <c r="K748" s="356">
        <f t="shared" si="53"/>
        <v>0</v>
      </c>
      <c r="L748" s="73">
        <v>339150</v>
      </c>
    </row>
    <row r="749" spans="1:12" hidden="1" x14ac:dyDescent="0.25">
      <c r="A749" s="54"/>
      <c r="B749" s="69">
        <v>743</v>
      </c>
      <c r="C749" s="353"/>
      <c r="D749" s="353"/>
      <c r="E749" s="354"/>
      <c r="F749" s="655" t="s">
        <v>4599</v>
      </c>
      <c r="G749" s="353" t="s">
        <v>168</v>
      </c>
      <c r="H749" s="70">
        <f t="shared" si="52"/>
        <v>403410</v>
      </c>
      <c r="I749" s="72">
        <v>1</v>
      </c>
      <c r="J749" s="355"/>
      <c r="K749" s="356">
        <f t="shared" si="53"/>
        <v>0</v>
      </c>
      <c r="L749" s="73">
        <v>403410</v>
      </c>
    </row>
    <row r="750" spans="1:12" hidden="1" x14ac:dyDescent="0.25">
      <c r="A750" s="54"/>
      <c r="B750" s="69">
        <v>744</v>
      </c>
      <c r="C750" s="353"/>
      <c r="D750" s="353"/>
      <c r="E750" s="354"/>
      <c r="F750" s="655" t="s">
        <v>4600</v>
      </c>
      <c r="G750" s="353" t="s">
        <v>168</v>
      </c>
      <c r="H750" s="70">
        <f t="shared" si="52"/>
        <v>548590</v>
      </c>
      <c r="I750" s="72">
        <v>1</v>
      </c>
      <c r="J750" s="355"/>
      <c r="K750" s="356">
        <f t="shared" si="53"/>
        <v>0</v>
      </c>
      <c r="L750" s="73">
        <v>548590</v>
      </c>
    </row>
    <row r="751" spans="1:12" hidden="1" x14ac:dyDescent="0.25">
      <c r="A751" s="54"/>
      <c r="B751" s="69">
        <v>745</v>
      </c>
      <c r="C751" s="353"/>
      <c r="D751" s="353"/>
      <c r="E751" s="354"/>
      <c r="F751" s="655" t="s">
        <v>4601</v>
      </c>
      <c r="G751" s="353" t="s">
        <v>168</v>
      </c>
      <c r="H751" s="70">
        <f t="shared" si="52"/>
        <v>652120</v>
      </c>
      <c r="I751" s="72">
        <v>1</v>
      </c>
      <c r="J751" s="355"/>
      <c r="K751" s="356">
        <f t="shared" si="53"/>
        <v>0</v>
      </c>
      <c r="L751" s="73">
        <v>652120</v>
      </c>
    </row>
    <row r="752" spans="1:12" hidden="1" x14ac:dyDescent="0.25">
      <c r="A752" s="54"/>
      <c r="B752" s="69">
        <v>746</v>
      </c>
      <c r="C752" s="353"/>
      <c r="D752" s="353"/>
      <c r="E752" s="354"/>
      <c r="F752" s="655" t="s">
        <v>4602</v>
      </c>
      <c r="G752" s="353" t="s">
        <v>168</v>
      </c>
      <c r="H752" s="70">
        <f t="shared" si="52"/>
        <v>938910</v>
      </c>
      <c r="I752" s="72">
        <v>1</v>
      </c>
      <c r="J752" s="355"/>
      <c r="K752" s="356">
        <f t="shared" si="53"/>
        <v>0</v>
      </c>
      <c r="L752" s="73">
        <v>938910</v>
      </c>
    </row>
    <row r="753" spans="1:12" hidden="1" x14ac:dyDescent="0.25">
      <c r="A753" s="54"/>
      <c r="B753" s="69">
        <v>747</v>
      </c>
      <c r="C753" s="353"/>
      <c r="D753" s="353"/>
      <c r="E753" s="354"/>
      <c r="F753" s="655" t="s">
        <v>4603</v>
      </c>
      <c r="G753" s="353" t="s">
        <v>168</v>
      </c>
      <c r="H753" s="70">
        <f t="shared" si="52"/>
        <v>1379210</v>
      </c>
      <c r="I753" s="72">
        <v>1</v>
      </c>
      <c r="J753" s="355"/>
      <c r="K753" s="356">
        <f t="shared" si="53"/>
        <v>0</v>
      </c>
      <c r="L753" s="73">
        <v>1379210</v>
      </c>
    </row>
    <row r="754" spans="1:12" hidden="1" x14ac:dyDescent="0.25">
      <c r="A754" s="54"/>
      <c r="B754" s="69">
        <v>748</v>
      </c>
      <c r="C754" s="353"/>
      <c r="D754" s="353"/>
      <c r="E754" s="354"/>
      <c r="F754" s="655" t="s">
        <v>4604</v>
      </c>
      <c r="G754" s="353" t="s">
        <v>168</v>
      </c>
      <c r="H754" s="70">
        <f t="shared" si="52"/>
        <v>1876630</v>
      </c>
      <c r="I754" s="72">
        <v>1</v>
      </c>
      <c r="J754" s="355"/>
      <c r="K754" s="356">
        <f t="shared" si="53"/>
        <v>0</v>
      </c>
      <c r="L754" s="73">
        <v>1876630</v>
      </c>
    </row>
    <row r="755" spans="1:12" hidden="1" x14ac:dyDescent="0.25">
      <c r="A755" s="54"/>
      <c r="B755" s="69">
        <v>749</v>
      </c>
      <c r="C755" s="353"/>
      <c r="D755" s="353"/>
      <c r="E755" s="354"/>
      <c r="F755" s="655" t="s">
        <v>4605</v>
      </c>
      <c r="G755" s="353" t="s">
        <v>168</v>
      </c>
      <c r="H755" s="70">
        <f t="shared" si="52"/>
        <v>354620</v>
      </c>
      <c r="I755" s="72">
        <v>1</v>
      </c>
      <c r="J755" s="355"/>
      <c r="K755" s="356">
        <f t="shared" si="53"/>
        <v>0</v>
      </c>
      <c r="L755" s="73">
        <v>354620</v>
      </c>
    </row>
    <row r="756" spans="1:12" hidden="1" x14ac:dyDescent="0.25">
      <c r="A756" s="54"/>
      <c r="B756" s="69">
        <v>750</v>
      </c>
      <c r="C756" s="353"/>
      <c r="D756" s="353"/>
      <c r="E756" s="354"/>
      <c r="F756" s="655" t="s">
        <v>4606</v>
      </c>
      <c r="G756" s="353" t="s">
        <v>168</v>
      </c>
      <c r="H756" s="70">
        <f t="shared" si="52"/>
        <v>370090</v>
      </c>
      <c r="I756" s="72">
        <v>1</v>
      </c>
      <c r="J756" s="355"/>
      <c r="K756" s="356">
        <f t="shared" si="53"/>
        <v>0</v>
      </c>
      <c r="L756" s="73">
        <v>370090</v>
      </c>
    </row>
    <row r="757" spans="1:12" hidden="1" x14ac:dyDescent="0.25">
      <c r="A757" s="54"/>
      <c r="B757" s="69">
        <v>751</v>
      </c>
      <c r="C757" s="353"/>
      <c r="D757" s="353"/>
      <c r="E757" s="354"/>
      <c r="F757" s="655" t="s">
        <v>4607</v>
      </c>
      <c r="G757" s="353" t="s">
        <v>168</v>
      </c>
      <c r="H757" s="70">
        <f t="shared" si="52"/>
        <v>399840</v>
      </c>
      <c r="I757" s="72">
        <v>1</v>
      </c>
      <c r="J757" s="355"/>
      <c r="K757" s="356">
        <f t="shared" si="53"/>
        <v>0</v>
      </c>
      <c r="L757" s="73">
        <v>399840</v>
      </c>
    </row>
    <row r="758" spans="1:12" hidden="1" x14ac:dyDescent="0.25">
      <c r="A758" s="54"/>
      <c r="B758" s="69">
        <v>752</v>
      </c>
      <c r="C758" s="353"/>
      <c r="D758" s="353"/>
      <c r="E758" s="354"/>
      <c r="F758" s="655" t="s">
        <v>4608</v>
      </c>
      <c r="G758" s="353" t="s">
        <v>168</v>
      </c>
      <c r="H758" s="70">
        <f t="shared" si="52"/>
        <v>476000</v>
      </c>
      <c r="I758" s="72">
        <v>1</v>
      </c>
      <c r="J758" s="355"/>
      <c r="K758" s="356">
        <f t="shared" si="53"/>
        <v>0</v>
      </c>
      <c r="L758" s="73">
        <v>476000</v>
      </c>
    </row>
    <row r="759" spans="1:12" hidden="1" x14ac:dyDescent="0.25">
      <c r="A759" s="54"/>
      <c r="B759" s="69">
        <v>753</v>
      </c>
      <c r="C759" s="353"/>
      <c r="D759" s="353"/>
      <c r="E759" s="354"/>
      <c r="F759" s="655" t="s">
        <v>4609</v>
      </c>
      <c r="G759" s="353" t="s">
        <v>168</v>
      </c>
      <c r="H759" s="70">
        <f t="shared" si="52"/>
        <v>699720</v>
      </c>
      <c r="I759" s="72">
        <v>1</v>
      </c>
      <c r="J759" s="355"/>
      <c r="K759" s="356">
        <f t="shared" si="53"/>
        <v>0</v>
      </c>
      <c r="L759" s="73">
        <v>699720</v>
      </c>
    </row>
    <row r="760" spans="1:12" hidden="1" x14ac:dyDescent="0.25">
      <c r="A760" s="54"/>
      <c r="B760" s="69">
        <v>754</v>
      </c>
      <c r="C760" s="353"/>
      <c r="D760" s="353"/>
      <c r="E760" s="354"/>
      <c r="F760" s="655" t="s">
        <v>4610</v>
      </c>
      <c r="G760" s="353" t="s">
        <v>168</v>
      </c>
      <c r="H760" s="70">
        <f t="shared" si="52"/>
        <v>1153110</v>
      </c>
      <c r="I760" s="72">
        <v>1</v>
      </c>
      <c r="J760" s="355"/>
      <c r="K760" s="356">
        <f t="shared" si="53"/>
        <v>0</v>
      </c>
      <c r="L760" s="73">
        <v>1153110</v>
      </c>
    </row>
    <row r="761" spans="1:12" hidden="1" x14ac:dyDescent="0.25">
      <c r="A761" s="54"/>
      <c r="B761" s="69">
        <v>755</v>
      </c>
      <c r="C761" s="353"/>
      <c r="D761" s="353"/>
      <c r="E761" s="354"/>
      <c r="F761" s="655" t="s">
        <v>4611</v>
      </c>
      <c r="G761" s="353" t="s">
        <v>168</v>
      </c>
      <c r="H761" s="70">
        <f t="shared" si="52"/>
        <v>1451800</v>
      </c>
      <c r="I761" s="72">
        <v>1</v>
      </c>
      <c r="J761" s="355"/>
      <c r="K761" s="356">
        <f t="shared" si="53"/>
        <v>0</v>
      </c>
      <c r="L761" s="73">
        <v>1451800</v>
      </c>
    </row>
    <row r="762" spans="1:12" hidden="1" x14ac:dyDescent="0.25">
      <c r="A762" s="54"/>
      <c r="B762" s="69">
        <v>756</v>
      </c>
      <c r="C762" s="353"/>
      <c r="D762" s="353"/>
      <c r="E762" s="354"/>
      <c r="F762" s="655" t="s">
        <v>4612</v>
      </c>
      <c r="G762" s="353" t="s">
        <v>168</v>
      </c>
      <c r="H762" s="70">
        <f t="shared" si="52"/>
        <v>2564450</v>
      </c>
      <c r="I762" s="72">
        <v>1</v>
      </c>
      <c r="J762" s="355"/>
      <c r="K762" s="356">
        <f t="shared" si="53"/>
        <v>0</v>
      </c>
      <c r="L762" s="73">
        <v>2564450</v>
      </c>
    </row>
    <row r="763" spans="1:12" hidden="1" x14ac:dyDescent="0.25">
      <c r="A763" s="54"/>
      <c r="B763" s="69">
        <v>757</v>
      </c>
      <c r="C763" s="353"/>
      <c r="D763" s="353"/>
      <c r="E763" s="354"/>
      <c r="F763" s="655" t="s">
        <v>4613</v>
      </c>
      <c r="G763" s="353" t="s">
        <v>168</v>
      </c>
      <c r="H763" s="70">
        <f t="shared" si="52"/>
        <v>3393880</v>
      </c>
      <c r="I763" s="72">
        <v>1</v>
      </c>
      <c r="J763" s="355"/>
      <c r="K763" s="356">
        <f t="shared" si="53"/>
        <v>0</v>
      </c>
      <c r="L763" s="73">
        <v>3393880</v>
      </c>
    </row>
    <row r="764" spans="1:12" hidden="1" x14ac:dyDescent="0.25">
      <c r="A764" s="54"/>
      <c r="B764" s="69">
        <v>758</v>
      </c>
      <c r="C764" s="353"/>
      <c r="D764" s="353"/>
      <c r="E764" s="354"/>
      <c r="F764" s="655" t="s">
        <v>4614</v>
      </c>
      <c r="G764" s="353" t="s">
        <v>146</v>
      </c>
      <c r="H764" s="70">
        <f t="shared" si="52"/>
        <v>8775.5360000000001</v>
      </c>
      <c r="I764" s="72">
        <v>1</v>
      </c>
      <c r="J764" s="355"/>
      <c r="K764" s="356">
        <f t="shared" si="53"/>
        <v>0</v>
      </c>
      <c r="L764" s="73">
        <v>8775.5360000000001</v>
      </c>
    </row>
    <row r="765" spans="1:12" hidden="1" x14ac:dyDescent="0.25">
      <c r="A765" s="54"/>
      <c r="B765" s="69">
        <v>759</v>
      </c>
      <c r="C765" s="353"/>
      <c r="D765" s="353"/>
      <c r="E765" s="354"/>
      <c r="F765" s="655" t="s">
        <v>4615</v>
      </c>
      <c r="G765" s="353" t="s">
        <v>146</v>
      </c>
      <c r="H765" s="70">
        <f t="shared" si="52"/>
        <v>11978.064</v>
      </c>
      <c r="I765" s="72">
        <v>1</v>
      </c>
      <c r="J765" s="355"/>
      <c r="K765" s="356">
        <f t="shared" si="53"/>
        <v>0</v>
      </c>
      <c r="L765" s="73">
        <v>11978.064</v>
      </c>
    </row>
    <row r="766" spans="1:12" hidden="1" x14ac:dyDescent="0.25">
      <c r="A766" s="54"/>
      <c r="B766" s="69">
        <v>760</v>
      </c>
      <c r="C766" s="353"/>
      <c r="D766" s="353"/>
      <c r="E766" s="354"/>
      <c r="F766" s="655" t="s">
        <v>4616</v>
      </c>
      <c r="G766" s="353" t="s">
        <v>146</v>
      </c>
      <c r="H766" s="70">
        <f t="shared" si="52"/>
        <v>14487.535999999998</v>
      </c>
      <c r="I766" s="72">
        <v>1</v>
      </c>
      <c r="J766" s="355"/>
      <c r="K766" s="356">
        <f t="shared" si="53"/>
        <v>0</v>
      </c>
      <c r="L766" s="73">
        <v>14487.535999999998</v>
      </c>
    </row>
    <row r="767" spans="1:12" hidden="1" x14ac:dyDescent="0.25">
      <c r="A767" s="54"/>
      <c r="B767" s="69">
        <v>761</v>
      </c>
      <c r="C767" s="353"/>
      <c r="D767" s="353"/>
      <c r="E767" s="354"/>
      <c r="F767" s="655" t="s">
        <v>4617</v>
      </c>
      <c r="G767" s="353" t="s">
        <v>146</v>
      </c>
      <c r="H767" s="70">
        <f t="shared" si="52"/>
        <v>15930.768</v>
      </c>
      <c r="I767" s="72">
        <v>1</v>
      </c>
      <c r="J767" s="355"/>
      <c r="K767" s="356">
        <f t="shared" si="53"/>
        <v>0</v>
      </c>
      <c r="L767" s="73">
        <v>15930.768</v>
      </c>
    </row>
    <row r="768" spans="1:12" hidden="1" x14ac:dyDescent="0.25">
      <c r="A768" s="54"/>
      <c r="B768" s="69">
        <v>762</v>
      </c>
      <c r="C768" s="353"/>
      <c r="D768" s="353"/>
      <c r="E768" s="354"/>
      <c r="F768" s="655" t="s">
        <v>4618</v>
      </c>
      <c r="G768" s="353" t="s">
        <v>146</v>
      </c>
      <c r="H768" s="70">
        <f t="shared" si="52"/>
        <v>12958.624</v>
      </c>
      <c r="I768" s="72">
        <v>1</v>
      </c>
      <c r="J768" s="355"/>
      <c r="K768" s="356">
        <f t="shared" si="53"/>
        <v>0</v>
      </c>
      <c r="L768" s="73">
        <v>12958.624</v>
      </c>
    </row>
    <row r="769" spans="1:12" hidden="1" x14ac:dyDescent="0.25">
      <c r="A769" s="54"/>
      <c r="B769" s="69">
        <v>763</v>
      </c>
      <c r="C769" s="353"/>
      <c r="D769" s="353"/>
      <c r="E769" s="354"/>
      <c r="F769" s="655" t="s">
        <v>4619</v>
      </c>
      <c r="G769" s="353" t="s">
        <v>146</v>
      </c>
      <c r="H769" s="70">
        <f t="shared" ref="H769:H832" si="54">+L769*I769</f>
        <v>22370.096000000001</v>
      </c>
      <c r="I769" s="72">
        <v>1</v>
      </c>
      <c r="J769" s="355"/>
      <c r="K769" s="356">
        <f t="shared" si="53"/>
        <v>0</v>
      </c>
      <c r="L769" s="73">
        <v>22370.096000000001</v>
      </c>
    </row>
    <row r="770" spans="1:12" hidden="1" x14ac:dyDescent="0.25">
      <c r="A770" s="54"/>
      <c r="B770" s="69">
        <v>764</v>
      </c>
      <c r="C770" s="353"/>
      <c r="D770" s="353"/>
      <c r="E770" s="354"/>
      <c r="F770" s="655" t="s">
        <v>4620</v>
      </c>
      <c r="G770" s="353" t="s">
        <v>146</v>
      </c>
      <c r="H770" s="70">
        <f t="shared" si="54"/>
        <v>17254.047999999999</v>
      </c>
      <c r="I770" s="72">
        <v>1</v>
      </c>
      <c r="J770" s="355"/>
      <c r="K770" s="356">
        <f t="shared" si="53"/>
        <v>0</v>
      </c>
      <c r="L770" s="73">
        <v>17254.047999999999</v>
      </c>
    </row>
    <row r="771" spans="1:12" hidden="1" x14ac:dyDescent="0.25">
      <c r="A771" s="54"/>
      <c r="B771" s="69">
        <v>765</v>
      </c>
      <c r="C771" s="353"/>
      <c r="D771" s="353"/>
      <c r="E771" s="354"/>
      <c r="F771" s="655" t="s">
        <v>4621</v>
      </c>
      <c r="G771" s="353" t="s">
        <v>146</v>
      </c>
      <c r="H771" s="70">
        <f t="shared" si="54"/>
        <v>32811.631999999998</v>
      </c>
      <c r="I771" s="72">
        <v>1</v>
      </c>
      <c r="J771" s="355"/>
      <c r="K771" s="356">
        <f t="shared" si="53"/>
        <v>0</v>
      </c>
      <c r="L771" s="73">
        <v>32811.631999999998</v>
      </c>
    </row>
    <row r="772" spans="1:12" hidden="1" x14ac:dyDescent="0.25">
      <c r="A772" s="54"/>
      <c r="B772" s="69">
        <v>766</v>
      </c>
      <c r="C772" s="353"/>
      <c r="D772" s="353"/>
      <c r="E772" s="354"/>
      <c r="F772" s="655" t="s">
        <v>4622</v>
      </c>
      <c r="G772" s="353" t="s">
        <v>146</v>
      </c>
      <c r="H772" s="70">
        <f t="shared" si="54"/>
        <v>1282.3439999999998</v>
      </c>
      <c r="I772" s="72">
        <v>1</v>
      </c>
      <c r="J772" s="355"/>
      <c r="K772" s="356">
        <f t="shared" si="53"/>
        <v>0</v>
      </c>
      <c r="L772" s="73">
        <v>1282.3439999999998</v>
      </c>
    </row>
    <row r="773" spans="1:12" hidden="1" x14ac:dyDescent="0.25">
      <c r="A773" s="54"/>
      <c r="B773" s="69">
        <v>767</v>
      </c>
      <c r="C773" s="353"/>
      <c r="D773" s="353"/>
      <c r="E773" s="354"/>
      <c r="F773" s="655" t="s">
        <v>4623</v>
      </c>
      <c r="G773" s="353" t="s">
        <v>146</v>
      </c>
      <c r="H773" s="70">
        <f t="shared" si="54"/>
        <v>1272.8239999999998</v>
      </c>
      <c r="I773" s="72">
        <v>1</v>
      </c>
      <c r="J773" s="355"/>
      <c r="K773" s="356">
        <f t="shared" si="53"/>
        <v>0</v>
      </c>
      <c r="L773" s="73">
        <v>1272.8239999999998</v>
      </c>
    </row>
    <row r="774" spans="1:12" hidden="1" x14ac:dyDescent="0.25">
      <c r="A774" s="54"/>
      <c r="B774" s="69">
        <v>768</v>
      </c>
      <c r="C774" s="353"/>
      <c r="D774" s="353"/>
      <c r="E774" s="354"/>
      <c r="F774" s="655" t="s">
        <v>4624</v>
      </c>
      <c r="G774" s="353" t="s">
        <v>146</v>
      </c>
      <c r="H774" s="70">
        <f t="shared" si="54"/>
        <v>6604.9759999999997</v>
      </c>
      <c r="I774" s="72">
        <v>1</v>
      </c>
      <c r="J774" s="355"/>
      <c r="K774" s="356">
        <f t="shared" si="53"/>
        <v>0</v>
      </c>
      <c r="L774" s="73">
        <v>6604.9759999999997</v>
      </c>
    </row>
    <row r="775" spans="1:12" hidden="1" x14ac:dyDescent="0.25">
      <c r="A775" s="54"/>
      <c r="B775" s="69">
        <v>769</v>
      </c>
      <c r="C775" s="353"/>
      <c r="D775" s="353"/>
      <c r="E775" s="354"/>
      <c r="F775" s="655" t="s">
        <v>4625</v>
      </c>
      <c r="G775" s="353" t="s">
        <v>146</v>
      </c>
      <c r="H775" s="70">
        <f t="shared" si="54"/>
        <v>2988.0899999999997</v>
      </c>
      <c r="I775" s="72">
        <v>1</v>
      </c>
      <c r="J775" s="355"/>
      <c r="K775" s="356">
        <f t="shared" si="53"/>
        <v>0</v>
      </c>
      <c r="L775" s="73">
        <v>2988.0899999999997</v>
      </c>
    </row>
    <row r="776" spans="1:12" hidden="1" x14ac:dyDescent="0.25">
      <c r="A776" s="54"/>
      <c r="B776" s="69">
        <v>770</v>
      </c>
      <c r="C776" s="353"/>
      <c r="D776" s="353"/>
      <c r="E776" s="354"/>
      <c r="F776" s="655" t="s">
        <v>4626</v>
      </c>
      <c r="G776" s="353" t="s">
        <v>146</v>
      </c>
      <c r="H776" s="70">
        <f t="shared" si="54"/>
        <v>2515.66</v>
      </c>
      <c r="I776" s="72">
        <v>1</v>
      </c>
      <c r="J776" s="355"/>
      <c r="K776" s="356">
        <f t="shared" si="53"/>
        <v>0</v>
      </c>
      <c r="L776" s="73">
        <v>2515.66</v>
      </c>
    </row>
    <row r="777" spans="1:12" hidden="1" x14ac:dyDescent="0.25">
      <c r="A777" s="54"/>
      <c r="B777" s="69">
        <v>771</v>
      </c>
      <c r="C777" s="353"/>
      <c r="D777" s="353"/>
      <c r="E777" s="354"/>
      <c r="F777" s="655" t="s">
        <v>4627</v>
      </c>
      <c r="G777" s="353" t="s">
        <v>138</v>
      </c>
      <c r="H777" s="70">
        <f t="shared" si="54"/>
        <v>185213.97999999998</v>
      </c>
      <c r="I777" s="72">
        <v>1</v>
      </c>
      <c r="J777" s="355"/>
      <c r="K777" s="356">
        <f t="shared" si="53"/>
        <v>0</v>
      </c>
      <c r="L777" s="73">
        <v>185213.97999999998</v>
      </c>
    </row>
    <row r="778" spans="1:12" hidden="1" x14ac:dyDescent="0.25">
      <c r="A778" s="54"/>
      <c r="B778" s="69">
        <v>772</v>
      </c>
      <c r="C778" s="353"/>
      <c r="D778" s="353"/>
      <c r="E778" s="354"/>
      <c r="F778" s="655" t="s">
        <v>4628</v>
      </c>
      <c r="G778" s="353" t="s">
        <v>138</v>
      </c>
      <c r="H778" s="70">
        <f t="shared" si="54"/>
        <v>212891</v>
      </c>
      <c r="I778" s="72">
        <v>1</v>
      </c>
      <c r="J778" s="355"/>
      <c r="K778" s="356">
        <f t="shared" si="53"/>
        <v>0</v>
      </c>
      <c r="L778" s="73">
        <v>212891</v>
      </c>
    </row>
    <row r="779" spans="1:12" hidden="1" x14ac:dyDescent="0.25">
      <c r="A779" s="54"/>
      <c r="B779" s="69">
        <v>773</v>
      </c>
      <c r="C779" s="353"/>
      <c r="D779" s="353"/>
      <c r="E779" s="354"/>
      <c r="F779" s="655" t="s">
        <v>4629</v>
      </c>
      <c r="G779" s="353" t="s">
        <v>138</v>
      </c>
      <c r="H779" s="70">
        <f t="shared" si="54"/>
        <v>221221</v>
      </c>
      <c r="I779" s="72">
        <v>1</v>
      </c>
      <c r="J779" s="355"/>
      <c r="K779" s="356">
        <f t="shared" si="53"/>
        <v>0</v>
      </c>
      <c r="L779" s="73">
        <v>221221</v>
      </c>
    </row>
    <row r="780" spans="1:12" hidden="1" x14ac:dyDescent="0.25">
      <c r="A780" s="54"/>
      <c r="B780" s="69">
        <v>774</v>
      </c>
      <c r="C780" s="353"/>
      <c r="D780" s="353"/>
      <c r="E780" s="354"/>
      <c r="F780" s="655" t="s">
        <v>4630</v>
      </c>
      <c r="G780" s="353" t="s">
        <v>138</v>
      </c>
      <c r="H780" s="70">
        <f t="shared" si="54"/>
        <v>264351.35999999999</v>
      </c>
      <c r="I780" s="72">
        <v>1</v>
      </c>
      <c r="J780" s="355"/>
      <c r="K780" s="356">
        <f t="shared" si="53"/>
        <v>0</v>
      </c>
      <c r="L780" s="73">
        <v>264351.35999999999</v>
      </c>
    </row>
    <row r="781" spans="1:12" hidden="1" x14ac:dyDescent="0.25">
      <c r="A781" s="54"/>
      <c r="B781" s="69">
        <v>775</v>
      </c>
      <c r="C781" s="353"/>
      <c r="D781" s="353"/>
      <c r="E781" s="354"/>
      <c r="F781" s="655" t="s">
        <v>4631</v>
      </c>
      <c r="G781" s="353" t="s">
        <v>138</v>
      </c>
      <c r="H781" s="70">
        <f t="shared" si="54"/>
        <v>304212.78999999998</v>
      </c>
      <c r="I781" s="72">
        <v>1</v>
      </c>
      <c r="J781" s="355"/>
      <c r="K781" s="356">
        <f t="shared" si="53"/>
        <v>0</v>
      </c>
      <c r="L781" s="73">
        <v>304212.78999999998</v>
      </c>
    </row>
    <row r="782" spans="1:12" hidden="1" x14ac:dyDescent="0.25">
      <c r="A782" s="54"/>
      <c r="B782" s="69">
        <v>776</v>
      </c>
      <c r="C782" s="353"/>
      <c r="D782" s="353"/>
      <c r="E782" s="354"/>
      <c r="F782" s="655" t="s">
        <v>4632</v>
      </c>
      <c r="G782" s="353" t="s">
        <v>138</v>
      </c>
      <c r="H782" s="70">
        <f t="shared" si="54"/>
        <v>326759.71999999997</v>
      </c>
      <c r="I782" s="72">
        <v>1</v>
      </c>
      <c r="J782" s="355"/>
      <c r="K782" s="356">
        <f t="shared" ref="K782:K845" si="55">+J782*0.19</f>
        <v>0</v>
      </c>
      <c r="L782" s="73">
        <v>326759.71999999997</v>
      </c>
    </row>
    <row r="783" spans="1:12" hidden="1" x14ac:dyDescent="0.25">
      <c r="A783" s="54"/>
      <c r="B783" s="69">
        <v>777</v>
      </c>
      <c r="C783" s="353"/>
      <c r="D783" s="353"/>
      <c r="E783" s="354"/>
      <c r="F783" s="655" t="s">
        <v>4633</v>
      </c>
      <c r="G783" s="353" t="s">
        <v>138</v>
      </c>
      <c r="H783" s="70">
        <f t="shared" si="54"/>
        <v>351764</v>
      </c>
      <c r="I783" s="72">
        <v>1</v>
      </c>
      <c r="J783" s="355"/>
      <c r="K783" s="356">
        <f t="shared" si="55"/>
        <v>0</v>
      </c>
      <c r="L783" s="73">
        <v>351764</v>
      </c>
    </row>
    <row r="784" spans="1:12" hidden="1" x14ac:dyDescent="0.25">
      <c r="A784" s="54"/>
      <c r="B784" s="69">
        <v>778</v>
      </c>
      <c r="C784" s="353"/>
      <c r="D784" s="353"/>
      <c r="E784" s="354"/>
      <c r="F784" s="655" t="s">
        <v>4634</v>
      </c>
      <c r="G784" s="353" t="s">
        <v>138</v>
      </c>
      <c r="H784" s="70">
        <f t="shared" si="54"/>
        <v>375564</v>
      </c>
      <c r="I784" s="72">
        <v>1</v>
      </c>
      <c r="J784" s="355"/>
      <c r="K784" s="356">
        <f t="shared" si="55"/>
        <v>0</v>
      </c>
      <c r="L784" s="73">
        <v>375564</v>
      </c>
    </row>
    <row r="785" spans="1:12" hidden="1" x14ac:dyDescent="0.25">
      <c r="A785" s="54"/>
      <c r="B785" s="69">
        <v>779</v>
      </c>
      <c r="C785" s="353"/>
      <c r="D785" s="353"/>
      <c r="E785" s="354"/>
      <c r="F785" s="655" t="s">
        <v>4635</v>
      </c>
      <c r="G785" s="353" t="s">
        <v>138</v>
      </c>
      <c r="H785" s="70">
        <f t="shared" si="54"/>
        <v>423219.93</v>
      </c>
      <c r="I785" s="72">
        <v>1</v>
      </c>
      <c r="J785" s="355"/>
      <c r="K785" s="356">
        <f t="shared" si="55"/>
        <v>0</v>
      </c>
      <c r="L785" s="73">
        <v>423219.93</v>
      </c>
    </row>
    <row r="786" spans="1:12" hidden="1" x14ac:dyDescent="0.25">
      <c r="A786" s="54"/>
      <c r="B786" s="69">
        <v>780</v>
      </c>
      <c r="C786" s="353"/>
      <c r="D786" s="353"/>
      <c r="E786" s="354"/>
      <c r="F786" s="655" t="s">
        <v>4636</v>
      </c>
      <c r="G786" s="353" t="s">
        <v>138</v>
      </c>
      <c r="H786" s="70">
        <f t="shared" si="54"/>
        <v>185213.97999999998</v>
      </c>
      <c r="I786" s="72">
        <v>1</v>
      </c>
      <c r="J786" s="355"/>
      <c r="K786" s="356">
        <f t="shared" si="55"/>
        <v>0</v>
      </c>
      <c r="L786" s="73">
        <v>185213.97999999998</v>
      </c>
    </row>
    <row r="787" spans="1:12" hidden="1" x14ac:dyDescent="0.25">
      <c r="A787" s="54"/>
      <c r="B787" s="69">
        <v>781</v>
      </c>
      <c r="C787" s="353"/>
      <c r="D787" s="353"/>
      <c r="E787" s="354"/>
      <c r="F787" s="655" t="s">
        <v>4637</v>
      </c>
      <c r="G787" s="353" t="s">
        <v>138</v>
      </c>
      <c r="H787" s="70">
        <f t="shared" si="54"/>
        <v>212891</v>
      </c>
      <c r="I787" s="72">
        <v>1</v>
      </c>
      <c r="J787" s="355"/>
      <c r="K787" s="356">
        <f t="shared" si="55"/>
        <v>0</v>
      </c>
      <c r="L787" s="73">
        <v>212891</v>
      </c>
    </row>
    <row r="788" spans="1:12" hidden="1" x14ac:dyDescent="0.25">
      <c r="A788" s="54"/>
      <c r="B788" s="69">
        <v>782</v>
      </c>
      <c r="C788" s="353"/>
      <c r="D788" s="353"/>
      <c r="E788" s="354"/>
      <c r="F788" s="655" t="s">
        <v>4638</v>
      </c>
      <c r="G788" s="353" t="s">
        <v>138</v>
      </c>
      <c r="H788" s="70">
        <f t="shared" si="54"/>
        <v>221221</v>
      </c>
      <c r="I788" s="72">
        <v>1</v>
      </c>
      <c r="J788" s="355"/>
      <c r="K788" s="356">
        <f t="shared" si="55"/>
        <v>0</v>
      </c>
      <c r="L788" s="73">
        <v>221221</v>
      </c>
    </row>
    <row r="789" spans="1:12" hidden="1" x14ac:dyDescent="0.25">
      <c r="A789" s="54"/>
      <c r="B789" s="69">
        <v>783</v>
      </c>
      <c r="C789" s="353"/>
      <c r="D789" s="353"/>
      <c r="E789" s="354"/>
      <c r="F789" s="655" t="s">
        <v>4639</v>
      </c>
      <c r="G789" s="353" t="s">
        <v>138</v>
      </c>
      <c r="H789" s="70">
        <f t="shared" si="54"/>
        <v>264351.35999999999</v>
      </c>
      <c r="I789" s="72">
        <v>1</v>
      </c>
      <c r="J789" s="355"/>
      <c r="K789" s="356">
        <f t="shared" si="55"/>
        <v>0</v>
      </c>
      <c r="L789" s="73">
        <v>264351.35999999999</v>
      </c>
    </row>
    <row r="790" spans="1:12" hidden="1" x14ac:dyDescent="0.25">
      <c r="A790" s="54"/>
      <c r="B790" s="69">
        <v>784</v>
      </c>
      <c r="C790" s="353"/>
      <c r="D790" s="353"/>
      <c r="E790" s="354"/>
      <c r="F790" s="655" t="s">
        <v>4640</v>
      </c>
      <c r="G790" s="353" t="s">
        <v>138</v>
      </c>
      <c r="H790" s="70">
        <f t="shared" si="54"/>
        <v>304212.78999999998</v>
      </c>
      <c r="I790" s="72">
        <v>1</v>
      </c>
      <c r="J790" s="355"/>
      <c r="K790" s="356">
        <f t="shared" si="55"/>
        <v>0</v>
      </c>
      <c r="L790" s="73">
        <v>304212.78999999998</v>
      </c>
    </row>
    <row r="791" spans="1:12" hidden="1" x14ac:dyDescent="0.25">
      <c r="A791" s="54"/>
      <c r="B791" s="69">
        <v>785</v>
      </c>
      <c r="C791" s="353"/>
      <c r="D791" s="353"/>
      <c r="E791" s="354"/>
      <c r="F791" s="655" t="s">
        <v>4641</v>
      </c>
      <c r="G791" s="353" t="s">
        <v>138</v>
      </c>
      <c r="H791" s="70">
        <f t="shared" si="54"/>
        <v>326759.71999999997</v>
      </c>
      <c r="I791" s="72">
        <v>1</v>
      </c>
      <c r="J791" s="355"/>
      <c r="K791" s="356">
        <f t="shared" si="55"/>
        <v>0</v>
      </c>
      <c r="L791" s="73">
        <v>326759.71999999997</v>
      </c>
    </row>
    <row r="792" spans="1:12" hidden="1" x14ac:dyDescent="0.25">
      <c r="A792" s="54"/>
      <c r="B792" s="69">
        <v>786</v>
      </c>
      <c r="C792" s="353"/>
      <c r="D792" s="353"/>
      <c r="E792" s="354"/>
      <c r="F792" s="655" t="s">
        <v>4642</v>
      </c>
      <c r="G792" s="353" t="s">
        <v>138</v>
      </c>
      <c r="H792" s="70">
        <f t="shared" si="54"/>
        <v>351764</v>
      </c>
      <c r="I792" s="72">
        <v>1</v>
      </c>
      <c r="J792" s="355"/>
      <c r="K792" s="356">
        <f t="shared" si="55"/>
        <v>0</v>
      </c>
      <c r="L792" s="73">
        <v>351764</v>
      </c>
    </row>
    <row r="793" spans="1:12" hidden="1" x14ac:dyDescent="0.25">
      <c r="A793" s="54"/>
      <c r="B793" s="69">
        <v>787</v>
      </c>
      <c r="C793" s="353"/>
      <c r="D793" s="353"/>
      <c r="E793" s="354"/>
      <c r="F793" s="655" t="s">
        <v>4643</v>
      </c>
      <c r="G793" s="353" t="s">
        <v>138</v>
      </c>
      <c r="H793" s="70">
        <f t="shared" si="54"/>
        <v>375564</v>
      </c>
      <c r="I793" s="72">
        <v>1</v>
      </c>
      <c r="J793" s="355"/>
      <c r="K793" s="356">
        <f t="shared" si="55"/>
        <v>0</v>
      </c>
      <c r="L793" s="73">
        <v>375564</v>
      </c>
    </row>
    <row r="794" spans="1:12" hidden="1" x14ac:dyDescent="0.25">
      <c r="A794" s="54"/>
      <c r="B794" s="69">
        <v>788</v>
      </c>
      <c r="C794" s="353"/>
      <c r="D794" s="353"/>
      <c r="E794" s="354"/>
      <c r="F794" s="655" t="s">
        <v>4644</v>
      </c>
      <c r="G794" s="353" t="s">
        <v>138</v>
      </c>
      <c r="H794" s="70">
        <f t="shared" si="54"/>
        <v>423219.93</v>
      </c>
      <c r="I794" s="72">
        <v>1</v>
      </c>
      <c r="J794" s="355"/>
      <c r="K794" s="356">
        <f t="shared" si="55"/>
        <v>0</v>
      </c>
      <c r="L794" s="73">
        <v>423219.93</v>
      </c>
    </row>
    <row r="795" spans="1:12" hidden="1" x14ac:dyDescent="0.25">
      <c r="A795" s="54"/>
      <c r="B795" s="69">
        <v>789</v>
      </c>
      <c r="C795" s="353"/>
      <c r="D795" s="353"/>
      <c r="E795" s="354"/>
      <c r="F795" s="654" t="s">
        <v>4645</v>
      </c>
      <c r="G795" s="353" t="s">
        <v>168</v>
      </c>
      <c r="H795" s="70">
        <f t="shared" si="54"/>
        <v>97037.36</v>
      </c>
      <c r="I795" s="72">
        <v>1</v>
      </c>
      <c r="J795" s="355"/>
      <c r="K795" s="356">
        <f t="shared" si="55"/>
        <v>0</v>
      </c>
      <c r="L795" s="73">
        <v>97037.36</v>
      </c>
    </row>
    <row r="796" spans="1:12" hidden="1" x14ac:dyDescent="0.25">
      <c r="A796" s="54"/>
      <c r="B796" s="69">
        <v>790</v>
      </c>
      <c r="C796" s="353"/>
      <c r="D796" s="353"/>
      <c r="E796" s="354"/>
      <c r="F796" s="654" t="s">
        <v>4646</v>
      </c>
      <c r="G796" s="353" t="s">
        <v>168</v>
      </c>
      <c r="H796" s="70">
        <f t="shared" si="54"/>
        <v>105393.54</v>
      </c>
      <c r="I796" s="72">
        <v>1</v>
      </c>
      <c r="J796" s="355"/>
      <c r="K796" s="356">
        <f t="shared" si="55"/>
        <v>0</v>
      </c>
      <c r="L796" s="73">
        <v>105393.54</v>
      </c>
    </row>
    <row r="797" spans="1:12" hidden="1" x14ac:dyDescent="0.25">
      <c r="A797" s="54"/>
      <c r="B797" s="69">
        <v>791</v>
      </c>
      <c r="C797" s="353"/>
      <c r="D797" s="353"/>
      <c r="E797" s="354"/>
      <c r="F797" s="655" t="s">
        <v>4647</v>
      </c>
      <c r="G797" s="353" t="s">
        <v>168</v>
      </c>
      <c r="H797" s="70">
        <f t="shared" si="54"/>
        <v>113764</v>
      </c>
      <c r="I797" s="72">
        <v>1</v>
      </c>
      <c r="J797" s="355"/>
      <c r="K797" s="356">
        <f t="shared" si="55"/>
        <v>0</v>
      </c>
      <c r="L797" s="73">
        <v>113764</v>
      </c>
    </row>
    <row r="798" spans="1:12" hidden="1" x14ac:dyDescent="0.25">
      <c r="A798" s="54"/>
      <c r="B798" s="69">
        <v>792</v>
      </c>
      <c r="C798" s="353"/>
      <c r="D798" s="353"/>
      <c r="E798" s="354"/>
      <c r="F798" s="655" t="s">
        <v>4648</v>
      </c>
      <c r="G798" s="353" t="s">
        <v>168</v>
      </c>
      <c r="H798" s="70">
        <f t="shared" si="54"/>
        <v>118476.4</v>
      </c>
      <c r="I798" s="72">
        <v>1</v>
      </c>
      <c r="J798" s="355"/>
      <c r="K798" s="356">
        <f t="shared" si="55"/>
        <v>0</v>
      </c>
      <c r="L798" s="73">
        <v>118476.4</v>
      </c>
    </row>
    <row r="799" spans="1:12" hidden="1" x14ac:dyDescent="0.25">
      <c r="A799" s="54"/>
      <c r="B799" s="69">
        <v>793</v>
      </c>
      <c r="C799" s="353"/>
      <c r="D799" s="353"/>
      <c r="E799" s="354"/>
      <c r="F799" s="655" t="s">
        <v>4649</v>
      </c>
      <c r="G799" s="353" t="s">
        <v>168</v>
      </c>
      <c r="H799" s="70">
        <f t="shared" si="54"/>
        <v>129614.79999999999</v>
      </c>
      <c r="I799" s="72">
        <v>1</v>
      </c>
      <c r="J799" s="355"/>
      <c r="K799" s="356">
        <f t="shared" si="55"/>
        <v>0</v>
      </c>
      <c r="L799" s="73">
        <v>129614.79999999999</v>
      </c>
    </row>
    <row r="800" spans="1:12" hidden="1" x14ac:dyDescent="0.25">
      <c r="A800" s="54"/>
      <c r="B800" s="69">
        <v>794</v>
      </c>
      <c r="C800" s="353"/>
      <c r="D800" s="353"/>
      <c r="E800" s="354"/>
      <c r="F800" s="655" t="s">
        <v>4650</v>
      </c>
      <c r="G800" s="353" t="s">
        <v>168</v>
      </c>
      <c r="H800" s="70">
        <f t="shared" si="54"/>
        <v>144656.4</v>
      </c>
      <c r="I800" s="72">
        <v>1</v>
      </c>
      <c r="J800" s="355"/>
      <c r="K800" s="356">
        <f t="shared" si="55"/>
        <v>0</v>
      </c>
      <c r="L800" s="73">
        <v>144656.4</v>
      </c>
    </row>
    <row r="801" spans="1:12" hidden="1" x14ac:dyDescent="0.25">
      <c r="A801" s="54"/>
      <c r="B801" s="69">
        <v>795</v>
      </c>
      <c r="C801" s="353"/>
      <c r="D801" s="353"/>
      <c r="E801" s="354"/>
      <c r="F801" s="655" t="s">
        <v>4651</v>
      </c>
      <c r="G801" s="353" t="s">
        <v>168</v>
      </c>
      <c r="H801" s="70">
        <f t="shared" si="54"/>
        <v>152993.53999999998</v>
      </c>
      <c r="I801" s="72">
        <v>1</v>
      </c>
      <c r="J801" s="355"/>
      <c r="K801" s="356">
        <f t="shared" si="55"/>
        <v>0</v>
      </c>
      <c r="L801" s="73">
        <v>152993.53999999998</v>
      </c>
    </row>
    <row r="802" spans="1:12" hidden="1" x14ac:dyDescent="0.25">
      <c r="A802" s="54"/>
      <c r="B802" s="69">
        <v>796</v>
      </c>
      <c r="C802" s="353"/>
      <c r="D802" s="353"/>
      <c r="E802" s="354"/>
      <c r="F802" s="655" t="s">
        <v>4652</v>
      </c>
      <c r="G802" s="353" t="s">
        <v>168</v>
      </c>
      <c r="H802" s="70">
        <f t="shared" si="54"/>
        <v>157623.82999999999</v>
      </c>
      <c r="I802" s="72">
        <v>1</v>
      </c>
      <c r="J802" s="355"/>
      <c r="K802" s="356">
        <f t="shared" si="55"/>
        <v>0</v>
      </c>
      <c r="L802" s="73">
        <v>157623.82999999999</v>
      </c>
    </row>
    <row r="803" spans="1:12" hidden="1" x14ac:dyDescent="0.25">
      <c r="A803" s="54"/>
      <c r="B803" s="69">
        <v>797</v>
      </c>
      <c r="C803" s="353"/>
      <c r="D803" s="353"/>
      <c r="E803" s="354"/>
      <c r="F803" s="655" t="s">
        <v>4653</v>
      </c>
      <c r="G803" s="353" t="s">
        <v>168</v>
      </c>
      <c r="H803" s="70">
        <f t="shared" si="54"/>
        <v>173264</v>
      </c>
      <c r="I803" s="72">
        <v>1</v>
      </c>
      <c r="J803" s="355"/>
      <c r="K803" s="356">
        <f t="shared" si="55"/>
        <v>0</v>
      </c>
      <c r="L803" s="73">
        <v>173264</v>
      </c>
    </row>
    <row r="804" spans="1:12" hidden="1" x14ac:dyDescent="0.25">
      <c r="A804" s="54"/>
      <c r="B804" s="69">
        <v>798</v>
      </c>
      <c r="C804" s="353"/>
      <c r="D804" s="353"/>
      <c r="E804" s="354"/>
      <c r="F804" s="655" t="s">
        <v>4654</v>
      </c>
      <c r="G804" s="353" t="s">
        <v>168</v>
      </c>
      <c r="H804" s="70">
        <f t="shared" si="54"/>
        <v>37563.54</v>
      </c>
      <c r="I804" s="72">
        <v>1</v>
      </c>
      <c r="J804" s="355"/>
      <c r="K804" s="356">
        <f t="shared" si="55"/>
        <v>0</v>
      </c>
      <c r="L804" s="73">
        <v>37563.54</v>
      </c>
    </row>
    <row r="805" spans="1:12" hidden="1" x14ac:dyDescent="0.25">
      <c r="A805" s="54"/>
      <c r="B805" s="69">
        <v>799</v>
      </c>
      <c r="C805" s="353"/>
      <c r="D805" s="353"/>
      <c r="E805" s="354"/>
      <c r="F805" s="655" t="s">
        <v>4655</v>
      </c>
      <c r="G805" s="353" t="s">
        <v>168</v>
      </c>
      <c r="H805" s="70">
        <f t="shared" si="54"/>
        <v>46357.64</v>
      </c>
      <c r="I805" s="72">
        <v>1</v>
      </c>
      <c r="J805" s="355"/>
      <c r="K805" s="356">
        <f t="shared" si="55"/>
        <v>0</v>
      </c>
      <c r="L805" s="73">
        <v>46357.64</v>
      </c>
    </row>
    <row r="806" spans="1:12" hidden="1" x14ac:dyDescent="0.25">
      <c r="A806" s="54"/>
      <c r="B806" s="69">
        <v>800</v>
      </c>
      <c r="C806" s="353"/>
      <c r="D806" s="353"/>
      <c r="E806" s="354"/>
      <c r="F806" s="655" t="s">
        <v>4656</v>
      </c>
      <c r="G806" s="353" t="s">
        <v>168</v>
      </c>
      <c r="H806" s="70">
        <f t="shared" si="54"/>
        <v>49385</v>
      </c>
      <c r="I806" s="72">
        <v>1</v>
      </c>
      <c r="J806" s="355"/>
      <c r="K806" s="356">
        <f t="shared" si="55"/>
        <v>0</v>
      </c>
      <c r="L806" s="73">
        <v>49385</v>
      </c>
    </row>
    <row r="807" spans="1:12" hidden="1" x14ac:dyDescent="0.25">
      <c r="A807" s="54"/>
      <c r="B807" s="69">
        <v>801</v>
      </c>
      <c r="C807" s="353"/>
      <c r="D807" s="353"/>
      <c r="E807" s="354"/>
      <c r="F807" s="655" t="s">
        <v>4657</v>
      </c>
      <c r="G807" s="353" t="s">
        <v>168</v>
      </c>
      <c r="H807" s="70">
        <f t="shared" si="54"/>
        <v>73211.179999999993</v>
      </c>
      <c r="I807" s="72">
        <v>1</v>
      </c>
      <c r="J807" s="355"/>
      <c r="K807" s="356">
        <f t="shared" si="55"/>
        <v>0</v>
      </c>
      <c r="L807" s="73">
        <v>73211.179999999993</v>
      </c>
    </row>
    <row r="808" spans="1:12" hidden="1" x14ac:dyDescent="0.25">
      <c r="A808" s="54"/>
      <c r="B808" s="69">
        <v>802</v>
      </c>
      <c r="C808" s="353"/>
      <c r="D808" s="353"/>
      <c r="E808" s="354"/>
      <c r="F808" s="655" t="s">
        <v>4658</v>
      </c>
      <c r="G808" s="353" t="s">
        <v>168</v>
      </c>
      <c r="H808" s="70">
        <f t="shared" si="54"/>
        <v>84767.26999999999</v>
      </c>
      <c r="I808" s="72">
        <v>1</v>
      </c>
      <c r="J808" s="355"/>
      <c r="K808" s="356">
        <f t="shared" si="55"/>
        <v>0</v>
      </c>
      <c r="L808" s="73">
        <v>84767.26999999999</v>
      </c>
    </row>
    <row r="809" spans="1:12" hidden="1" x14ac:dyDescent="0.25">
      <c r="A809" s="54"/>
      <c r="B809" s="69">
        <v>803</v>
      </c>
      <c r="C809" s="353"/>
      <c r="D809" s="353"/>
      <c r="E809" s="354"/>
      <c r="F809" s="655" t="s">
        <v>4659</v>
      </c>
      <c r="G809" s="353" t="s">
        <v>168</v>
      </c>
      <c r="H809" s="70">
        <f t="shared" si="54"/>
        <v>89964</v>
      </c>
      <c r="I809" s="72">
        <v>1</v>
      </c>
      <c r="J809" s="355"/>
      <c r="K809" s="356">
        <f t="shared" si="55"/>
        <v>0</v>
      </c>
      <c r="L809" s="73">
        <v>89964</v>
      </c>
    </row>
    <row r="810" spans="1:12" hidden="1" x14ac:dyDescent="0.25">
      <c r="A810" s="54"/>
      <c r="B810" s="69">
        <v>804</v>
      </c>
      <c r="C810" s="353"/>
      <c r="D810" s="353"/>
      <c r="E810" s="354"/>
      <c r="F810" s="655" t="s">
        <v>4660</v>
      </c>
      <c r="G810" s="353" t="s">
        <v>168</v>
      </c>
      <c r="H810" s="70">
        <f t="shared" si="54"/>
        <v>142205</v>
      </c>
      <c r="I810" s="72">
        <v>1</v>
      </c>
      <c r="J810" s="355"/>
      <c r="K810" s="356">
        <f t="shared" si="55"/>
        <v>0</v>
      </c>
      <c r="L810" s="73">
        <v>142205</v>
      </c>
    </row>
    <row r="811" spans="1:12" hidden="1" x14ac:dyDescent="0.25">
      <c r="A811" s="54"/>
      <c r="B811" s="69">
        <v>805</v>
      </c>
      <c r="C811" s="353"/>
      <c r="D811" s="353"/>
      <c r="E811" s="354"/>
      <c r="F811" s="655" t="s">
        <v>4661</v>
      </c>
      <c r="G811" s="353" t="s">
        <v>168</v>
      </c>
      <c r="H811" s="70">
        <f t="shared" si="54"/>
        <v>144637.35999999999</v>
      </c>
      <c r="I811" s="72">
        <v>1</v>
      </c>
      <c r="J811" s="355"/>
      <c r="K811" s="356">
        <f t="shared" si="55"/>
        <v>0</v>
      </c>
      <c r="L811" s="73">
        <v>144637.35999999999</v>
      </c>
    </row>
    <row r="812" spans="1:12" hidden="1" x14ac:dyDescent="0.25">
      <c r="A812" s="54"/>
      <c r="B812" s="69">
        <v>806</v>
      </c>
      <c r="C812" s="353"/>
      <c r="D812" s="353"/>
      <c r="E812" s="354"/>
      <c r="F812" s="655" t="s">
        <v>4662</v>
      </c>
      <c r="G812" s="353" t="s">
        <v>168</v>
      </c>
      <c r="H812" s="70">
        <f t="shared" si="54"/>
        <v>154224</v>
      </c>
      <c r="I812" s="72">
        <v>1</v>
      </c>
      <c r="J812" s="355"/>
      <c r="K812" s="356">
        <f t="shared" si="55"/>
        <v>0</v>
      </c>
      <c r="L812" s="73">
        <v>154224</v>
      </c>
    </row>
    <row r="813" spans="1:12" hidden="1" x14ac:dyDescent="0.25">
      <c r="A813" s="54"/>
      <c r="B813" s="69">
        <v>807</v>
      </c>
      <c r="C813" s="353"/>
      <c r="D813" s="353"/>
      <c r="E813" s="354"/>
      <c r="F813" s="655" t="s">
        <v>4663</v>
      </c>
      <c r="G813" s="353" t="s">
        <v>138</v>
      </c>
      <c r="H813" s="70">
        <f t="shared" si="54"/>
        <v>23954.7</v>
      </c>
      <c r="I813" s="72">
        <v>1</v>
      </c>
      <c r="J813" s="355"/>
      <c r="K813" s="356">
        <f t="shared" si="55"/>
        <v>0</v>
      </c>
      <c r="L813" s="73">
        <v>23954.7</v>
      </c>
    </row>
    <row r="814" spans="1:12" hidden="1" x14ac:dyDescent="0.25">
      <c r="A814" s="54"/>
      <c r="B814" s="69">
        <v>808</v>
      </c>
      <c r="C814" s="353"/>
      <c r="D814" s="353"/>
      <c r="E814" s="354"/>
      <c r="F814" s="655" t="s">
        <v>4664</v>
      </c>
      <c r="G814" s="353" t="s">
        <v>138</v>
      </c>
      <c r="H814" s="70">
        <f t="shared" si="54"/>
        <v>54406.799999999996</v>
      </c>
      <c r="I814" s="72">
        <v>1</v>
      </c>
      <c r="J814" s="355"/>
      <c r="K814" s="356">
        <f t="shared" si="55"/>
        <v>0</v>
      </c>
      <c r="L814" s="73">
        <v>54406.799999999996</v>
      </c>
    </row>
    <row r="815" spans="1:12" hidden="1" x14ac:dyDescent="0.25">
      <c r="A815" s="54"/>
      <c r="B815" s="69">
        <v>809</v>
      </c>
      <c r="C815" s="353"/>
      <c r="D815" s="353"/>
      <c r="E815" s="354"/>
      <c r="F815" s="655" t="s">
        <v>4665</v>
      </c>
      <c r="G815" s="353" t="s">
        <v>138</v>
      </c>
      <c r="H815" s="70">
        <f t="shared" si="54"/>
        <v>75041.399999999994</v>
      </c>
      <c r="I815" s="72">
        <v>1</v>
      </c>
      <c r="J815" s="355"/>
      <c r="K815" s="356">
        <f t="shared" si="55"/>
        <v>0</v>
      </c>
      <c r="L815" s="73">
        <v>75041.399999999994</v>
      </c>
    </row>
    <row r="816" spans="1:12" hidden="1" x14ac:dyDescent="0.25">
      <c r="A816" s="54"/>
      <c r="B816" s="69">
        <v>810</v>
      </c>
      <c r="C816" s="353"/>
      <c r="D816" s="353"/>
      <c r="E816" s="354"/>
      <c r="F816" s="655" t="s">
        <v>4666</v>
      </c>
      <c r="G816" s="353" t="s">
        <v>138</v>
      </c>
      <c r="H816" s="70">
        <f t="shared" si="54"/>
        <v>46124.4</v>
      </c>
      <c r="I816" s="72">
        <v>1</v>
      </c>
      <c r="J816" s="355"/>
      <c r="K816" s="356">
        <f t="shared" si="55"/>
        <v>0</v>
      </c>
      <c r="L816" s="73">
        <v>46124.4</v>
      </c>
    </row>
    <row r="817" spans="1:12" hidden="1" x14ac:dyDescent="0.25">
      <c r="A817" s="54"/>
      <c r="B817" s="69">
        <v>811</v>
      </c>
      <c r="C817" s="353"/>
      <c r="D817" s="353"/>
      <c r="E817" s="354"/>
      <c r="F817" s="655" t="s">
        <v>4667</v>
      </c>
      <c r="G817" s="353" t="s">
        <v>138</v>
      </c>
      <c r="H817" s="70">
        <f t="shared" si="54"/>
        <v>107171.4</v>
      </c>
      <c r="I817" s="72">
        <v>1</v>
      </c>
      <c r="J817" s="355"/>
      <c r="K817" s="356">
        <f t="shared" si="55"/>
        <v>0</v>
      </c>
      <c r="L817" s="73">
        <v>107171.4</v>
      </c>
    </row>
    <row r="818" spans="1:12" hidden="1" x14ac:dyDescent="0.25">
      <c r="A818" s="54"/>
      <c r="B818" s="69">
        <v>812</v>
      </c>
      <c r="C818" s="353"/>
      <c r="D818" s="353"/>
      <c r="E818" s="354"/>
      <c r="F818" s="655" t="s">
        <v>4668</v>
      </c>
      <c r="G818" s="353" t="s">
        <v>138</v>
      </c>
      <c r="H818" s="70">
        <f t="shared" si="54"/>
        <v>157115.69999999998</v>
      </c>
      <c r="I818" s="72">
        <v>1</v>
      </c>
      <c r="J818" s="355"/>
      <c r="K818" s="356">
        <f t="shared" si="55"/>
        <v>0</v>
      </c>
      <c r="L818" s="73">
        <v>157115.69999999998</v>
      </c>
    </row>
    <row r="819" spans="1:12" hidden="1" x14ac:dyDescent="0.25">
      <c r="A819" s="54"/>
      <c r="B819" s="69">
        <v>813</v>
      </c>
      <c r="C819" s="353"/>
      <c r="D819" s="353"/>
      <c r="E819" s="354"/>
      <c r="F819" s="655" t="s">
        <v>4669</v>
      </c>
      <c r="G819" s="353" t="s">
        <v>138</v>
      </c>
      <c r="H819" s="70">
        <f t="shared" si="54"/>
        <v>30059.399999999998</v>
      </c>
      <c r="I819" s="72">
        <v>1</v>
      </c>
      <c r="J819" s="355"/>
      <c r="K819" s="356">
        <f t="shared" si="55"/>
        <v>0</v>
      </c>
      <c r="L819" s="73">
        <v>30059.399999999998</v>
      </c>
    </row>
    <row r="820" spans="1:12" hidden="1" x14ac:dyDescent="0.25">
      <c r="A820" s="54"/>
      <c r="B820" s="69">
        <v>814</v>
      </c>
      <c r="C820" s="353"/>
      <c r="D820" s="353"/>
      <c r="E820" s="354"/>
      <c r="F820" s="655" t="s">
        <v>4670</v>
      </c>
      <c r="G820" s="353" t="s">
        <v>138</v>
      </c>
      <c r="H820" s="70">
        <f t="shared" si="54"/>
        <v>14994</v>
      </c>
      <c r="I820" s="72">
        <v>1</v>
      </c>
      <c r="J820" s="355"/>
      <c r="K820" s="356">
        <f t="shared" si="55"/>
        <v>0</v>
      </c>
      <c r="L820" s="73">
        <v>14994</v>
      </c>
    </row>
    <row r="821" spans="1:12" hidden="1" x14ac:dyDescent="0.25">
      <c r="A821" s="54"/>
      <c r="B821" s="69">
        <v>815</v>
      </c>
      <c r="C821" s="353"/>
      <c r="D821" s="353"/>
      <c r="E821" s="354"/>
      <c r="F821" s="655" t="s">
        <v>4671</v>
      </c>
      <c r="G821" s="353" t="s">
        <v>138</v>
      </c>
      <c r="H821" s="70">
        <f t="shared" si="54"/>
        <v>9853.1999999999989</v>
      </c>
      <c r="I821" s="72">
        <v>1</v>
      </c>
      <c r="J821" s="355"/>
      <c r="K821" s="356">
        <f t="shared" si="55"/>
        <v>0</v>
      </c>
      <c r="L821" s="73">
        <v>9853.1999999999989</v>
      </c>
    </row>
    <row r="822" spans="1:12" hidden="1" x14ac:dyDescent="0.25">
      <c r="A822" s="54"/>
      <c r="B822" s="69">
        <v>816</v>
      </c>
      <c r="C822" s="353"/>
      <c r="D822" s="353"/>
      <c r="E822" s="354"/>
      <c r="F822" s="655" t="s">
        <v>4672</v>
      </c>
      <c r="G822" s="353" t="s">
        <v>138</v>
      </c>
      <c r="H822" s="70">
        <f t="shared" si="54"/>
        <v>6711.5999999999995</v>
      </c>
      <c r="I822" s="72">
        <v>1</v>
      </c>
      <c r="J822" s="355"/>
      <c r="K822" s="356">
        <f t="shared" si="55"/>
        <v>0</v>
      </c>
      <c r="L822" s="73">
        <v>6711.5999999999995</v>
      </c>
    </row>
    <row r="823" spans="1:12" hidden="1" x14ac:dyDescent="0.25">
      <c r="A823" s="54"/>
      <c r="B823" s="69">
        <v>817</v>
      </c>
      <c r="C823" s="353"/>
      <c r="D823" s="353"/>
      <c r="E823" s="354"/>
      <c r="F823" s="655" t="s">
        <v>4673</v>
      </c>
      <c r="G823" s="353" t="s">
        <v>138</v>
      </c>
      <c r="H823" s="70">
        <f t="shared" si="54"/>
        <v>4605.3</v>
      </c>
      <c r="I823" s="72">
        <v>1</v>
      </c>
      <c r="J823" s="355"/>
      <c r="K823" s="356">
        <f t="shared" si="55"/>
        <v>0</v>
      </c>
      <c r="L823" s="73">
        <v>4605.3</v>
      </c>
    </row>
    <row r="824" spans="1:12" hidden="1" x14ac:dyDescent="0.25">
      <c r="A824" s="54"/>
      <c r="B824" s="69">
        <v>818</v>
      </c>
      <c r="C824" s="353"/>
      <c r="D824" s="353"/>
      <c r="E824" s="354"/>
      <c r="F824" s="655" t="s">
        <v>4674</v>
      </c>
      <c r="G824" s="353" t="s">
        <v>138</v>
      </c>
      <c r="H824" s="70">
        <f t="shared" si="54"/>
        <v>2748.9</v>
      </c>
      <c r="I824" s="72">
        <v>1</v>
      </c>
      <c r="J824" s="355"/>
      <c r="K824" s="356">
        <f t="shared" si="55"/>
        <v>0</v>
      </c>
      <c r="L824" s="73">
        <v>2748.9</v>
      </c>
    </row>
    <row r="825" spans="1:12" hidden="1" x14ac:dyDescent="0.25">
      <c r="A825" s="54"/>
      <c r="B825" s="69">
        <v>819</v>
      </c>
      <c r="C825" s="353"/>
      <c r="D825" s="353"/>
      <c r="E825" s="354"/>
      <c r="F825" s="655" t="s">
        <v>4675</v>
      </c>
      <c r="G825" s="353" t="s">
        <v>138</v>
      </c>
      <c r="H825" s="70">
        <f t="shared" si="54"/>
        <v>1856.3999999999999</v>
      </c>
      <c r="I825" s="72">
        <v>1</v>
      </c>
      <c r="J825" s="355"/>
      <c r="K825" s="356">
        <f t="shared" si="55"/>
        <v>0</v>
      </c>
      <c r="L825" s="73">
        <v>1856.3999999999999</v>
      </c>
    </row>
    <row r="826" spans="1:12" hidden="1" x14ac:dyDescent="0.25">
      <c r="A826" s="54"/>
      <c r="B826" s="69">
        <v>820</v>
      </c>
      <c r="C826" s="353"/>
      <c r="D826" s="353"/>
      <c r="E826" s="354"/>
      <c r="F826" s="655" t="s">
        <v>4676</v>
      </c>
      <c r="G826" s="353" t="s">
        <v>138</v>
      </c>
      <c r="H826" s="70">
        <f t="shared" si="54"/>
        <v>5462.0999999999995</v>
      </c>
      <c r="I826" s="72">
        <v>1</v>
      </c>
      <c r="J826" s="355"/>
      <c r="K826" s="356">
        <f t="shared" si="55"/>
        <v>0</v>
      </c>
      <c r="L826" s="73">
        <v>5462.0999999999995</v>
      </c>
    </row>
    <row r="827" spans="1:12" hidden="1" x14ac:dyDescent="0.25">
      <c r="A827" s="54"/>
      <c r="B827" s="69">
        <v>821</v>
      </c>
      <c r="C827" s="353"/>
      <c r="D827" s="353"/>
      <c r="E827" s="354"/>
      <c r="F827" s="655" t="s">
        <v>4677</v>
      </c>
      <c r="G827" s="353" t="s">
        <v>138</v>
      </c>
      <c r="H827" s="70">
        <f t="shared" si="54"/>
        <v>10959.9</v>
      </c>
      <c r="I827" s="72">
        <v>1</v>
      </c>
      <c r="J827" s="355"/>
      <c r="K827" s="356">
        <f t="shared" si="55"/>
        <v>0</v>
      </c>
      <c r="L827" s="73">
        <v>10959.9</v>
      </c>
    </row>
    <row r="828" spans="1:12" hidden="1" x14ac:dyDescent="0.25">
      <c r="A828" s="54"/>
      <c r="B828" s="69">
        <v>822</v>
      </c>
      <c r="C828" s="353"/>
      <c r="D828" s="353"/>
      <c r="E828" s="354"/>
      <c r="F828" s="655" t="s">
        <v>4678</v>
      </c>
      <c r="G828" s="353" t="s">
        <v>138</v>
      </c>
      <c r="H828" s="70">
        <f t="shared" si="54"/>
        <v>14779.799999999997</v>
      </c>
      <c r="I828" s="72">
        <v>1</v>
      </c>
      <c r="J828" s="355"/>
      <c r="K828" s="356">
        <f t="shared" si="55"/>
        <v>0</v>
      </c>
      <c r="L828" s="73">
        <v>14779.799999999997</v>
      </c>
    </row>
    <row r="829" spans="1:12" hidden="1" x14ac:dyDescent="0.25">
      <c r="A829" s="54"/>
      <c r="B829" s="69">
        <v>823</v>
      </c>
      <c r="C829" s="353"/>
      <c r="D829" s="353"/>
      <c r="E829" s="354"/>
      <c r="F829" s="655" t="s">
        <v>4679</v>
      </c>
      <c r="G829" s="353" t="s">
        <v>138</v>
      </c>
      <c r="H829" s="70">
        <f t="shared" si="54"/>
        <v>9174.8999999999978</v>
      </c>
      <c r="I829" s="72">
        <v>1</v>
      </c>
      <c r="J829" s="355"/>
      <c r="K829" s="356">
        <f t="shared" si="55"/>
        <v>0</v>
      </c>
      <c r="L829" s="73">
        <v>9174.8999999999978</v>
      </c>
    </row>
    <row r="830" spans="1:12" hidden="1" x14ac:dyDescent="0.25">
      <c r="A830" s="54"/>
      <c r="B830" s="69">
        <v>824</v>
      </c>
      <c r="C830" s="353"/>
      <c r="D830" s="353"/>
      <c r="E830" s="354"/>
      <c r="F830" s="655" t="s">
        <v>4680</v>
      </c>
      <c r="G830" s="353" t="s">
        <v>138</v>
      </c>
      <c r="H830" s="70">
        <f t="shared" si="54"/>
        <v>19028.099999999999</v>
      </c>
      <c r="I830" s="72">
        <v>1</v>
      </c>
      <c r="J830" s="355"/>
      <c r="K830" s="356">
        <f t="shared" si="55"/>
        <v>0</v>
      </c>
      <c r="L830" s="73">
        <v>19028.099999999999</v>
      </c>
    </row>
    <row r="831" spans="1:12" hidden="1" x14ac:dyDescent="0.25">
      <c r="A831" s="54"/>
      <c r="B831" s="69">
        <v>825</v>
      </c>
      <c r="C831" s="353"/>
      <c r="D831" s="353"/>
      <c r="E831" s="354"/>
      <c r="F831" s="655" t="s">
        <v>4681</v>
      </c>
      <c r="G831" s="353" t="s">
        <v>138</v>
      </c>
      <c r="H831" s="70">
        <f t="shared" si="54"/>
        <v>31237.5</v>
      </c>
      <c r="I831" s="72">
        <v>1</v>
      </c>
      <c r="J831" s="355"/>
      <c r="K831" s="356">
        <f t="shared" si="55"/>
        <v>0</v>
      </c>
      <c r="L831" s="73">
        <v>31237.5</v>
      </c>
    </row>
    <row r="832" spans="1:12" hidden="1" x14ac:dyDescent="0.25">
      <c r="A832" s="54"/>
      <c r="B832" s="69">
        <v>826</v>
      </c>
      <c r="C832" s="353"/>
      <c r="D832" s="353"/>
      <c r="E832" s="354"/>
      <c r="F832" s="655" t="s">
        <v>4682</v>
      </c>
      <c r="G832" s="353" t="s">
        <v>138</v>
      </c>
      <c r="H832" s="70">
        <f t="shared" si="54"/>
        <v>6854.4</v>
      </c>
      <c r="I832" s="72">
        <v>1</v>
      </c>
      <c r="J832" s="355"/>
      <c r="K832" s="356">
        <f t="shared" si="55"/>
        <v>0</v>
      </c>
      <c r="L832" s="73">
        <v>6854.4</v>
      </c>
    </row>
    <row r="833" spans="1:12" hidden="1" x14ac:dyDescent="0.25">
      <c r="A833" s="54"/>
      <c r="B833" s="69">
        <v>827</v>
      </c>
      <c r="C833" s="353"/>
      <c r="D833" s="353"/>
      <c r="E833" s="354"/>
      <c r="F833" s="655" t="s">
        <v>4683</v>
      </c>
      <c r="G833" s="353" t="s">
        <v>138</v>
      </c>
      <c r="H833" s="70">
        <f t="shared" ref="H833:H896" si="56">+L833*I833</f>
        <v>3641.3999999999996</v>
      </c>
      <c r="I833" s="72">
        <v>1</v>
      </c>
      <c r="J833" s="355"/>
      <c r="K833" s="356">
        <f t="shared" si="55"/>
        <v>0</v>
      </c>
      <c r="L833" s="73">
        <v>3641.3999999999996</v>
      </c>
    </row>
    <row r="834" spans="1:12" hidden="1" x14ac:dyDescent="0.25">
      <c r="A834" s="54"/>
      <c r="B834" s="69">
        <v>828</v>
      </c>
      <c r="C834" s="353"/>
      <c r="D834" s="353"/>
      <c r="E834" s="354"/>
      <c r="F834" s="655" t="s">
        <v>4684</v>
      </c>
      <c r="G834" s="353" t="s">
        <v>138</v>
      </c>
      <c r="H834" s="70">
        <f t="shared" si="56"/>
        <v>2963.1</v>
      </c>
      <c r="I834" s="72">
        <v>1</v>
      </c>
      <c r="J834" s="355"/>
      <c r="K834" s="356">
        <f t="shared" si="55"/>
        <v>0</v>
      </c>
      <c r="L834" s="73">
        <v>2963.1</v>
      </c>
    </row>
    <row r="835" spans="1:12" hidden="1" x14ac:dyDescent="0.25">
      <c r="A835" s="54"/>
      <c r="B835" s="69">
        <v>829</v>
      </c>
      <c r="C835" s="353"/>
      <c r="D835" s="353"/>
      <c r="E835" s="354"/>
      <c r="F835" s="655" t="s">
        <v>4685</v>
      </c>
      <c r="G835" s="353" t="s">
        <v>138</v>
      </c>
      <c r="H835" s="70">
        <f t="shared" si="56"/>
        <v>2320.5</v>
      </c>
      <c r="I835" s="72">
        <v>1</v>
      </c>
      <c r="J835" s="355"/>
      <c r="K835" s="356">
        <f t="shared" si="55"/>
        <v>0</v>
      </c>
      <c r="L835" s="73">
        <v>2320.5</v>
      </c>
    </row>
    <row r="836" spans="1:12" hidden="1" x14ac:dyDescent="0.25">
      <c r="A836" s="54"/>
      <c r="B836" s="69">
        <v>830</v>
      </c>
      <c r="C836" s="353"/>
      <c r="D836" s="353"/>
      <c r="E836" s="354"/>
      <c r="F836" s="655" t="s">
        <v>4686</v>
      </c>
      <c r="G836" s="353" t="s">
        <v>138</v>
      </c>
      <c r="H836" s="70">
        <f t="shared" si="56"/>
        <v>2356.1999999999998</v>
      </c>
      <c r="I836" s="72">
        <v>1</v>
      </c>
      <c r="J836" s="355"/>
      <c r="K836" s="356">
        <f t="shared" si="55"/>
        <v>0</v>
      </c>
      <c r="L836" s="73">
        <v>2356.1999999999998</v>
      </c>
    </row>
    <row r="837" spans="1:12" hidden="1" x14ac:dyDescent="0.25">
      <c r="A837" s="54"/>
      <c r="B837" s="69">
        <v>831</v>
      </c>
      <c r="C837" s="353"/>
      <c r="D837" s="353"/>
      <c r="E837" s="354"/>
      <c r="F837" s="655" t="s">
        <v>4687</v>
      </c>
      <c r="G837" s="353" t="s">
        <v>138</v>
      </c>
      <c r="H837" s="70">
        <f t="shared" si="56"/>
        <v>2284.7999999999997</v>
      </c>
      <c r="I837" s="72">
        <v>1</v>
      </c>
      <c r="J837" s="355"/>
      <c r="K837" s="356">
        <f t="shared" si="55"/>
        <v>0</v>
      </c>
      <c r="L837" s="73">
        <v>2284.7999999999997</v>
      </c>
    </row>
    <row r="838" spans="1:12" hidden="1" x14ac:dyDescent="0.25">
      <c r="A838" s="54"/>
      <c r="B838" s="69">
        <v>832</v>
      </c>
      <c r="C838" s="353"/>
      <c r="D838" s="353"/>
      <c r="E838" s="354"/>
      <c r="F838" s="655" t="s">
        <v>4688</v>
      </c>
      <c r="G838" s="353" t="s">
        <v>138</v>
      </c>
      <c r="H838" s="70">
        <f t="shared" si="56"/>
        <v>2320.5</v>
      </c>
      <c r="I838" s="72">
        <v>1</v>
      </c>
      <c r="J838" s="355"/>
      <c r="K838" s="356">
        <f t="shared" si="55"/>
        <v>0</v>
      </c>
      <c r="L838" s="73">
        <v>2320.5</v>
      </c>
    </row>
    <row r="839" spans="1:12" hidden="1" x14ac:dyDescent="0.25">
      <c r="A839" s="54"/>
      <c r="B839" s="69">
        <v>833</v>
      </c>
      <c r="C839" s="353"/>
      <c r="D839" s="353"/>
      <c r="E839" s="354"/>
      <c r="F839" s="655" t="s">
        <v>4689</v>
      </c>
      <c r="G839" s="353" t="s">
        <v>138</v>
      </c>
      <c r="H839" s="70">
        <f t="shared" si="56"/>
        <v>57762.6</v>
      </c>
      <c r="I839" s="72">
        <v>1</v>
      </c>
      <c r="J839" s="355"/>
      <c r="K839" s="356">
        <f t="shared" si="55"/>
        <v>0</v>
      </c>
      <c r="L839" s="73">
        <v>57762.6</v>
      </c>
    </row>
    <row r="840" spans="1:12" hidden="1" x14ac:dyDescent="0.25">
      <c r="A840" s="54"/>
      <c r="B840" s="69">
        <v>834</v>
      </c>
      <c r="C840" s="353"/>
      <c r="D840" s="353"/>
      <c r="E840" s="354"/>
      <c r="F840" s="655" t="s">
        <v>4690</v>
      </c>
      <c r="G840" s="353" t="s">
        <v>138</v>
      </c>
      <c r="H840" s="70">
        <f t="shared" si="56"/>
        <v>72042.599999999991</v>
      </c>
      <c r="I840" s="72">
        <v>1</v>
      </c>
      <c r="J840" s="355"/>
      <c r="K840" s="356">
        <f t="shared" si="55"/>
        <v>0</v>
      </c>
      <c r="L840" s="73">
        <v>72042.599999999991</v>
      </c>
    </row>
    <row r="841" spans="1:12" hidden="1" x14ac:dyDescent="0.25">
      <c r="A841" s="54"/>
      <c r="B841" s="69">
        <v>835</v>
      </c>
      <c r="C841" s="353"/>
      <c r="D841" s="353"/>
      <c r="E841" s="354"/>
      <c r="F841" s="655" t="s">
        <v>4691</v>
      </c>
      <c r="G841" s="353" t="s">
        <v>138</v>
      </c>
      <c r="H841" s="70">
        <f t="shared" si="56"/>
        <v>28952.699999999997</v>
      </c>
      <c r="I841" s="72">
        <v>1</v>
      </c>
      <c r="J841" s="355"/>
      <c r="K841" s="356">
        <f t="shared" si="55"/>
        <v>0</v>
      </c>
      <c r="L841" s="73">
        <v>28952.699999999997</v>
      </c>
    </row>
    <row r="842" spans="1:12" hidden="1" x14ac:dyDescent="0.25">
      <c r="A842" s="54"/>
      <c r="B842" s="69">
        <v>836</v>
      </c>
      <c r="C842" s="353"/>
      <c r="D842" s="353"/>
      <c r="E842" s="354"/>
      <c r="F842" s="655" t="s">
        <v>4692</v>
      </c>
      <c r="G842" s="353" t="s">
        <v>138</v>
      </c>
      <c r="H842" s="70">
        <f t="shared" si="56"/>
        <v>20527.5</v>
      </c>
      <c r="I842" s="72">
        <v>1</v>
      </c>
      <c r="J842" s="355"/>
      <c r="K842" s="356">
        <f t="shared" si="55"/>
        <v>0</v>
      </c>
      <c r="L842" s="73">
        <v>20527.5</v>
      </c>
    </row>
    <row r="843" spans="1:12" hidden="1" x14ac:dyDescent="0.25">
      <c r="A843" s="54"/>
      <c r="B843" s="69">
        <v>837</v>
      </c>
      <c r="C843" s="353"/>
      <c r="D843" s="353"/>
      <c r="E843" s="354"/>
      <c r="F843" s="655" t="s">
        <v>4693</v>
      </c>
      <c r="G843" s="353" t="s">
        <v>138</v>
      </c>
      <c r="H843" s="70">
        <f t="shared" si="56"/>
        <v>23276.399999999998</v>
      </c>
      <c r="I843" s="72">
        <v>1</v>
      </c>
      <c r="J843" s="355"/>
      <c r="K843" s="356">
        <f t="shared" si="55"/>
        <v>0</v>
      </c>
      <c r="L843" s="73">
        <v>23276.399999999998</v>
      </c>
    </row>
    <row r="844" spans="1:12" hidden="1" x14ac:dyDescent="0.25">
      <c r="A844" s="54"/>
      <c r="B844" s="69">
        <v>838</v>
      </c>
      <c r="C844" s="353"/>
      <c r="D844" s="353"/>
      <c r="E844" s="354"/>
      <c r="F844" s="655" t="s">
        <v>4694</v>
      </c>
      <c r="G844" s="353" t="s">
        <v>138</v>
      </c>
      <c r="H844" s="70">
        <f t="shared" si="56"/>
        <v>35307.299999999996</v>
      </c>
      <c r="I844" s="72">
        <v>1</v>
      </c>
      <c r="J844" s="355"/>
      <c r="K844" s="356">
        <f t="shared" si="55"/>
        <v>0</v>
      </c>
      <c r="L844" s="73">
        <v>35307.299999999996</v>
      </c>
    </row>
    <row r="845" spans="1:12" hidden="1" x14ac:dyDescent="0.25">
      <c r="A845" s="54"/>
      <c r="B845" s="69">
        <v>839</v>
      </c>
      <c r="C845" s="353"/>
      <c r="D845" s="353"/>
      <c r="E845" s="354"/>
      <c r="F845" s="655" t="s">
        <v>4695</v>
      </c>
      <c r="G845" s="353" t="s">
        <v>138</v>
      </c>
      <c r="H845" s="70">
        <f t="shared" si="56"/>
        <v>37270.799999999996</v>
      </c>
      <c r="I845" s="72">
        <v>1</v>
      </c>
      <c r="J845" s="355"/>
      <c r="K845" s="356">
        <f t="shared" si="55"/>
        <v>0</v>
      </c>
      <c r="L845" s="73">
        <v>37270.799999999996</v>
      </c>
    </row>
    <row r="846" spans="1:12" hidden="1" x14ac:dyDescent="0.25">
      <c r="A846" s="54"/>
      <c r="B846" s="69">
        <v>840</v>
      </c>
      <c r="C846" s="353"/>
      <c r="D846" s="353"/>
      <c r="E846" s="354"/>
      <c r="F846" s="655" t="s">
        <v>4696</v>
      </c>
      <c r="G846" s="353" t="s">
        <v>138</v>
      </c>
      <c r="H846" s="70">
        <f t="shared" si="56"/>
        <v>48659.1</v>
      </c>
      <c r="I846" s="72">
        <v>1</v>
      </c>
      <c r="J846" s="355"/>
      <c r="K846" s="356">
        <f t="shared" ref="K846:K909" si="57">+J846*0.19</f>
        <v>0</v>
      </c>
      <c r="L846" s="73">
        <v>48659.1</v>
      </c>
    </row>
    <row r="847" spans="1:12" hidden="1" x14ac:dyDescent="0.25">
      <c r="A847" s="54"/>
      <c r="B847" s="69">
        <v>841</v>
      </c>
      <c r="C847" s="353"/>
      <c r="D847" s="353"/>
      <c r="E847" s="354"/>
      <c r="F847" s="655" t="s">
        <v>4697</v>
      </c>
      <c r="G847" s="353" t="s">
        <v>138</v>
      </c>
      <c r="H847" s="70">
        <f t="shared" si="56"/>
        <v>57155.700000000004</v>
      </c>
      <c r="I847" s="72">
        <v>1</v>
      </c>
      <c r="J847" s="355"/>
      <c r="K847" s="356">
        <f t="shared" si="57"/>
        <v>0</v>
      </c>
      <c r="L847" s="73">
        <v>57155.700000000004</v>
      </c>
    </row>
    <row r="848" spans="1:12" hidden="1" x14ac:dyDescent="0.25">
      <c r="A848" s="54"/>
      <c r="B848" s="69">
        <v>842</v>
      </c>
      <c r="C848" s="353"/>
      <c r="D848" s="353"/>
      <c r="E848" s="354"/>
      <c r="F848" s="655" t="s">
        <v>4698</v>
      </c>
      <c r="G848" s="353" t="s">
        <v>138</v>
      </c>
      <c r="H848" s="70">
        <f t="shared" si="56"/>
        <v>72042.599999999991</v>
      </c>
      <c r="I848" s="72">
        <v>1</v>
      </c>
      <c r="J848" s="355"/>
      <c r="K848" s="356">
        <f t="shared" si="57"/>
        <v>0</v>
      </c>
      <c r="L848" s="73">
        <v>72042.599999999991</v>
      </c>
    </row>
    <row r="849" spans="1:12" hidden="1" x14ac:dyDescent="0.25">
      <c r="A849" s="54"/>
      <c r="B849" s="69">
        <v>843</v>
      </c>
      <c r="C849" s="353"/>
      <c r="D849" s="353"/>
      <c r="E849" s="354"/>
      <c r="F849" s="655" t="s">
        <v>4699</v>
      </c>
      <c r="G849" s="353" t="s">
        <v>138</v>
      </c>
      <c r="H849" s="70">
        <f t="shared" si="56"/>
        <v>38734.5</v>
      </c>
      <c r="I849" s="72">
        <v>1</v>
      </c>
      <c r="J849" s="355"/>
      <c r="K849" s="356">
        <f t="shared" si="57"/>
        <v>0</v>
      </c>
      <c r="L849" s="73">
        <v>38734.5</v>
      </c>
    </row>
    <row r="850" spans="1:12" hidden="1" x14ac:dyDescent="0.25">
      <c r="A850" s="54"/>
      <c r="B850" s="69">
        <v>844</v>
      </c>
      <c r="C850" s="353"/>
      <c r="D850" s="353"/>
      <c r="E850" s="354"/>
      <c r="F850" s="655" t="s">
        <v>4700</v>
      </c>
      <c r="G850" s="353" t="s">
        <v>138</v>
      </c>
      <c r="H850" s="70">
        <f t="shared" si="56"/>
        <v>11638.199999999999</v>
      </c>
      <c r="I850" s="72">
        <v>1</v>
      </c>
      <c r="J850" s="355"/>
      <c r="K850" s="356">
        <f t="shared" si="57"/>
        <v>0</v>
      </c>
      <c r="L850" s="73">
        <v>11638.199999999999</v>
      </c>
    </row>
    <row r="851" spans="1:12" hidden="1" x14ac:dyDescent="0.25">
      <c r="A851" s="54"/>
      <c r="B851" s="69">
        <v>845</v>
      </c>
      <c r="C851" s="353"/>
      <c r="D851" s="353"/>
      <c r="E851" s="354"/>
      <c r="F851" s="655" t="s">
        <v>4701</v>
      </c>
      <c r="G851" s="353" t="s">
        <v>138</v>
      </c>
      <c r="H851" s="70">
        <f t="shared" si="56"/>
        <v>34200.6</v>
      </c>
      <c r="I851" s="72">
        <v>1</v>
      </c>
      <c r="J851" s="355"/>
      <c r="K851" s="356">
        <f t="shared" si="57"/>
        <v>0</v>
      </c>
      <c r="L851" s="73">
        <v>34200.6</v>
      </c>
    </row>
    <row r="852" spans="1:12" hidden="1" x14ac:dyDescent="0.25">
      <c r="A852" s="54"/>
      <c r="B852" s="69">
        <v>846</v>
      </c>
      <c r="C852" s="353"/>
      <c r="D852" s="353"/>
      <c r="E852" s="354"/>
      <c r="F852" s="655" t="s">
        <v>4702</v>
      </c>
      <c r="G852" s="353" t="s">
        <v>138</v>
      </c>
      <c r="H852" s="70">
        <f t="shared" si="56"/>
        <v>21134.399999999998</v>
      </c>
      <c r="I852" s="72">
        <v>1</v>
      </c>
      <c r="J852" s="355"/>
      <c r="K852" s="356">
        <f t="shared" si="57"/>
        <v>0</v>
      </c>
      <c r="L852" s="73">
        <v>21134.399999999998</v>
      </c>
    </row>
    <row r="853" spans="1:12" hidden="1" x14ac:dyDescent="0.25">
      <c r="A853" s="54"/>
      <c r="B853" s="69">
        <v>847</v>
      </c>
      <c r="C853" s="353"/>
      <c r="D853" s="353"/>
      <c r="E853" s="354"/>
      <c r="F853" s="655" t="s">
        <v>4703</v>
      </c>
      <c r="G853" s="353" t="s">
        <v>138</v>
      </c>
      <c r="H853" s="70">
        <f t="shared" si="56"/>
        <v>49123.199999999997</v>
      </c>
      <c r="I853" s="72">
        <v>1</v>
      </c>
      <c r="J853" s="355"/>
      <c r="K853" s="356">
        <f t="shared" si="57"/>
        <v>0</v>
      </c>
      <c r="L853" s="73">
        <v>49123.199999999997</v>
      </c>
    </row>
    <row r="854" spans="1:12" hidden="1" x14ac:dyDescent="0.25">
      <c r="A854" s="54"/>
      <c r="B854" s="69">
        <v>848</v>
      </c>
      <c r="C854" s="353"/>
      <c r="D854" s="353"/>
      <c r="E854" s="354"/>
      <c r="F854" s="655" t="s">
        <v>4704</v>
      </c>
      <c r="G854" s="353" t="s">
        <v>138</v>
      </c>
      <c r="H854" s="70">
        <f t="shared" si="56"/>
        <v>24918.6</v>
      </c>
      <c r="I854" s="72">
        <v>1</v>
      </c>
      <c r="J854" s="355"/>
      <c r="K854" s="356">
        <f t="shared" si="57"/>
        <v>0</v>
      </c>
      <c r="L854" s="73">
        <v>24918.6</v>
      </c>
    </row>
    <row r="855" spans="1:12" hidden="1" x14ac:dyDescent="0.25">
      <c r="A855" s="54"/>
      <c r="B855" s="69">
        <v>849</v>
      </c>
      <c r="C855" s="353"/>
      <c r="D855" s="353"/>
      <c r="E855" s="354"/>
      <c r="F855" s="655" t="s">
        <v>4705</v>
      </c>
      <c r="G855" s="353" t="s">
        <v>138</v>
      </c>
      <c r="H855" s="70">
        <f t="shared" si="56"/>
        <v>73863.3</v>
      </c>
      <c r="I855" s="72">
        <v>1</v>
      </c>
      <c r="J855" s="355"/>
      <c r="K855" s="356">
        <f t="shared" si="57"/>
        <v>0</v>
      </c>
      <c r="L855" s="73">
        <v>73863.3</v>
      </c>
    </row>
    <row r="856" spans="1:12" hidden="1" x14ac:dyDescent="0.25">
      <c r="A856" s="54"/>
      <c r="B856" s="69">
        <v>850</v>
      </c>
      <c r="C856" s="353"/>
      <c r="D856" s="353"/>
      <c r="E856" s="354"/>
      <c r="F856" s="655" t="s">
        <v>4706</v>
      </c>
      <c r="G856" s="353" t="s">
        <v>138</v>
      </c>
      <c r="H856" s="70">
        <f t="shared" si="56"/>
        <v>30559.199999999997</v>
      </c>
      <c r="I856" s="72">
        <v>1</v>
      </c>
      <c r="J856" s="355"/>
      <c r="K856" s="356">
        <f t="shared" si="57"/>
        <v>0</v>
      </c>
      <c r="L856" s="73">
        <v>30559.199999999997</v>
      </c>
    </row>
    <row r="857" spans="1:12" hidden="1" x14ac:dyDescent="0.25">
      <c r="A857" s="54"/>
      <c r="B857" s="69">
        <v>851</v>
      </c>
      <c r="C857" s="353"/>
      <c r="D857" s="353"/>
      <c r="E857" s="354"/>
      <c r="F857" s="655" t="s">
        <v>4707</v>
      </c>
      <c r="G857" s="353" t="s">
        <v>138</v>
      </c>
      <c r="H857" s="70">
        <f t="shared" si="56"/>
        <v>83073.899999999994</v>
      </c>
      <c r="I857" s="72">
        <v>1</v>
      </c>
      <c r="J857" s="355"/>
      <c r="K857" s="356">
        <f t="shared" si="57"/>
        <v>0</v>
      </c>
      <c r="L857" s="73">
        <v>83073.899999999994</v>
      </c>
    </row>
    <row r="858" spans="1:12" hidden="1" x14ac:dyDescent="0.25">
      <c r="A858" s="54"/>
      <c r="B858" s="69">
        <v>852</v>
      </c>
      <c r="C858" s="353"/>
      <c r="D858" s="353"/>
      <c r="E858" s="354"/>
      <c r="F858" s="655" t="s">
        <v>4708</v>
      </c>
      <c r="G858" s="353" t="s">
        <v>138</v>
      </c>
      <c r="H858" s="70">
        <f t="shared" si="56"/>
        <v>135303</v>
      </c>
      <c r="I858" s="72">
        <v>1</v>
      </c>
      <c r="J858" s="355"/>
      <c r="K858" s="356">
        <f t="shared" si="57"/>
        <v>0</v>
      </c>
      <c r="L858" s="73">
        <v>135303</v>
      </c>
    </row>
    <row r="859" spans="1:12" hidden="1" x14ac:dyDescent="0.25">
      <c r="A859" s="54"/>
      <c r="B859" s="69">
        <v>853</v>
      </c>
      <c r="C859" s="353"/>
      <c r="D859" s="353"/>
      <c r="E859" s="354"/>
      <c r="F859" s="655" t="s">
        <v>4709</v>
      </c>
      <c r="G859" s="353" t="s">
        <v>138</v>
      </c>
      <c r="H859" s="70">
        <f t="shared" si="56"/>
        <v>53407.199999999997</v>
      </c>
      <c r="I859" s="72">
        <v>1</v>
      </c>
      <c r="J859" s="355"/>
      <c r="K859" s="356">
        <f t="shared" si="57"/>
        <v>0</v>
      </c>
      <c r="L859" s="73">
        <v>53407.199999999997</v>
      </c>
    </row>
    <row r="860" spans="1:12" hidden="1" x14ac:dyDescent="0.25">
      <c r="A860" s="54"/>
      <c r="B860" s="69">
        <v>854</v>
      </c>
      <c r="C860" s="353"/>
      <c r="D860" s="353"/>
      <c r="E860" s="354"/>
      <c r="F860" s="655" t="s">
        <v>4710</v>
      </c>
      <c r="G860" s="353" t="s">
        <v>138</v>
      </c>
      <c r="H860" s="70">
        <f t="shared" si="56"/>
        <v>197242.5</v>
      </c>
      <c r="I860" s="72">
        <v>1</v>
      </c>
      <c r="J860" s="355"/>
      <c r="K860" s="356">
        <f t="shared" si="57"/>
        <v>0</v>
      </c>
      <c r="L860" s="73">
        <v>197242.5</v>
      </c>
    </row>
    <row r="861" spans="1:12" hidden="1" x14ac:dyDescent="0.25">
      <c r="A861" s="54"/>
      <c r="B861" s="69">
        <v>855</v>
      </c>
      <c r="C861" s="353"/>
      <c r="D861" s="353"/>
      <c r="E861" s="354"/>
      <c r="F861" s="655" t="s">
        <v>4711</v>
      </c>
      <c r="G861" s="353" t="s">
        <v>138</v>
      </c>
      <c r="H861" s="70">
        <f t="shared" si="56"/>
        <v>68615.399999999994</v>
      </c>
      <c r="I861" s="72">
        <v>1</v>
      </c>
      <c r="J861" s="355"/>
      <c r="K861" s="356">
        <f t="shared" si="57"/>
        <v>0</v>
      </c>
      <c r="L861" s="73">
        <v>68615.399999999994</v>
      </c>
    </row>
    <row r="862" spans="1:12" hidden="1" x14ac:dyDescent="0.25">
      <c r="A862" s="54"/>
      <c r="B862" s="69">
        <v>856</v>
      </c>
      <c r="C862" s="353"/>
      <c r="D862" s="353"/>
      <c r="E862" s="354"/>
      <c r="F862" s="655" t="s">
        <v>4712</v>
      </c>
      <c r="G862" s="353" t="s">
        <v>138</v>
      </c>
      <c r="H862" s="70">
        <f t="shared" si="56"/>
        <v>42732.9</v>
      </c>
      <c r="I862" s="72">
        <v>1</v>
      </c>
      <c r="J862" s="355"/>
      <c r="K862" s="356">
        <f t="shared" si="57"/>
        <v>0</v>
      </c>
      <c r="L862" s="73">
        <v>42732.9</v>
      </c>
    </row>
    <row r="863" spans="1:12" hidden="1" x14ac:dyDescent="0.25">
      <c r="A863" s="54"/>
      <c r="B863" s="69">
        <v>857</v>
      </c>
      <c r="C863" s="353"/>
      <c r="D863" s="353"/>
      <c r="E863" s="354"/>
      <c r="F863" s="655" t="s">
        <v>4713</v>
      </c>
      <c r="G863" s="353" t="s">
        <v>138</v>
      </c>
      <c r="H863" s="70">
        <f t="shared" si="56"/>
        <v>27738.899999999998</v>
      </c>
      <c r="I863" s="72">
        <v>1</v>
      </c>
      <c r="J863" s="355"/>
      <c r="K863" s="356">
        <f t="shared" si="57"/>
        <v>0</v>
      </c>
      <c r="L863" s="73">
        <v>27738.899999999998</v>
      </c>
    </row>
    <row r="864" spans="1:12" hidden="1" x14ac:dyDescent="0.25">
      <c r="A864" s="54"/>
      <c r="B864" s="69">
        <v>858</v>
      </c>
      <c r="C864" s="353"/>
      <c r="D864" s="353"/>
      <c r="E864" s="354"/>
      <c r="F864" s="655" t="s">
        <v>4714</v>
      </c>
      <c r="G864" s="353" t="s">
        <v>138</v>
      </c>
      <c r="H864" s="70">
        <f t="shared" si="56"/>
        <v>55692</v>
      </c>
      <c r="I864" s="72">
        <v>1</v>
      </c>
      <c r="J864" s="355"/>
      <c r="K864" s="356">
        <f t="shared" si="57"/>
        <v>0</v>
      </c>
      <c r="L864" s="73">
        <v>55692</v>
      </c>
    </row>
    <row r="865" spans="1:12" hidden="1" x14ac:dyDescent="0.25">
      <c r="A865" s="54"/>
      <c r="B865" s="69">
        <v>859</v>
      </c>
      <c r="C865" s="353"/>
      <c r="D865" s="353"/>
      <c r="E865" s="354"/>
      <c r="F865" s="655" t="s">
        <v>4715</v>
      </c>
      <c r="G865" s="353" t="s">
        <v>138</v>
      </c>
      <c r="H865" s="70">
        <f t="shared" si="56"/>
        <v>31523.1</v>
      </c>
      <c r="I865" s="72">
        <v>1</v>
      </c>
      <c r="J865" s="355"/>
      <c r="K865" s="356">
        <f t="shared" si="57"/>
        <v>0</v>
      </c>
      <c r="L865" s="73">
        <v>31523.1</v>
      </c>
    </row>
    <row r="866" spans="1:12" hidden="1" x14ac:dyDescent="0.25">
      <c r="A866" s="54"/>
      <c r="B866" s="69">
        <v>860</v>
      </c>
      <c r="C866" s="353"/>
      <c r="D866" s="353"/>
      <c r="E866" s="354"/>
      <c r="F866" s="655" t="s">
        <v>4716</v>
      </c>
      <c r="G866" s="353" t="s">
        <v>138</v>
      </c>
      <c r="H866" s="70">
        <f t="shared" si="56"/>
        <v>84751.8</v>
      </c>
      <c r="I866" s="72">
        <v>1</v>
      </c>
      <c r="J866" s="355"/>
      <c r="K866" s="356">
        <f t="shared" si="57"/>
        <v>0</v>
      </c>
      <c r="L866" s="73">
        <v>84751.8</v>
      </c>
    </row>
    <row r="867" spans="1:12" hidden="1" x14ac:dyDescent="0.25">
      <c r="A867" s="54"/>
      <c r="B867" s="69">
        <v>861</v>
      </c>
      <c r="C867" s="353"/>
      <c r="D867" s="353"/>
      <c r="E867" s="354"/>
      <c r="F867" s="655" t="s">
        <v>4717</v>
      </c>
      <c r="G867" s="353" t="s">
        <v>138</v>
      </c>
      <c r="H867" s="70">
        <f t="shared" si="56"/>
        <v>42018.9</v>
      </c>
      <c r="I867" s="72">
        <v>1</v>
      </c>
      <c r="J867" s="355"/>
      <c r="K867" s="356">
        <f t="shared" si="57"/>
        <v>0</v>
      </c>
      <c r="L867" s="73">
        <v>42018.9</v>
      </c>
    </row>
    <row r="868" spans="1:12" hidden="1" x14ac:dyDescent="0.25">
      <c r="A868" s="54"/>
      <c r="B868" s="69">
        <v>862</v>
      </c>
      <c r="C868" s="353"/>
      <c r="D868" s="353"/>
      <c r="E868" s="354"/>
      <c r="F868" s="655" t="s">
        <v>4718</v>
      </c>
      <c r="G868" s="353" t="s">
        <v>138</v>
      </c>
      <c r="H868" s="70">
        <f t="shared" si="56"/>
        <v>94783.5</v>
      </c>
      <c r="I868" s="72">
        <v>1</v>
      </c>
      <c r="J868" s="355"/>
      <c r="K868" s="356">
        <f t="shared" si="57"/>
        <v>0</v>
      </c>
      <c r="L868" s="73">
        <v>94783.5</v>
      </c>
    </row>
    <row r="869" spans="1:12" hidden="1" x14ac:dyDescent="0.25">
      <c r="A869" s="54"/>
      <c r="B869" s="69">
        <v>863</v>
      </c>
      <c r="C869" s="353"/>
      <c r="D869" s="353"/>
      <c r="E869" s="354"/>
      <c r="F869" s="655" t="s">
        <v>4719</v>
      </c>
      <c r="G869" s="353" t="s">
        <v>138</v>
      </c>
      <c r="H869" s="70">
        <f t="shared" si="56"/>
        <v>43482.6</v>
      </c>
      <c r="I869" s="72">
        <v>1</v>
      </c>
      <c r="J869" s="355"/>
      <c r="K869" s="356">
        <f t="shared" si="57"/>
        <v>0</v>
      </c>
      <c r="L869" s="73">
        <v>43482.6</v>
      </c>
    </row>
    <row r="870" spans="1:12" hidden="1" x14ac:dyDescent="0.25">
      <c r="A870" s="54"/>
      <c r="B870" s="69">
        <v>864</v>
      </c>
      <c r="C870" s="353"/>
      <c r="D870" s="353"/>
      <c r="E870" s="354"/>
      <c r="F870" s="655" t="s">
        <v>4720</v>
      </c>
      <c r="G870" s="353" t="s">
        <v>138</v>
      </c>
      <c r="H870" s="70">
        <f t="shared" si="56"/>
        <v>149618.69999999998</v>
      </c>
      <c r="I870" s="72">
        <v>1</v>
      </c>
      <c r="J870" s="355"/>
      <c r="K870" s="356">
        <f t="shared" si="57"/>
        <v>0</v>
      </c>
      <c r="L870" s="73">
        <v>149618.69999999998</v>
      </c>
    </row>
    <row r="871" spans="1:12" hidden="1" x14ac:dyDescent="0.25">
      <c r="A871" s="54"/>
      <c r="B871" s="69">
        <v>865</v>
      </c>
      <c r="C871" s="353"/>
      <c r="D871" s="353"/>
      <c r="E871" s="354"/>
      <c r="F871" s="655" t="s">
        <v>4721</v>
      </c>
      <c r="G871" s="353" t="s">
        <v>138</v>
      </c>
      <c r="H871" s="70">
        <f t="shared" si="56"/>
        <v>65973.599999999991</v>
      </c>
      <c r="I871" s="72">
        <v>1</v>
      </c>
      <c r="J871" s="355"/>
      <c r="K871" s="356">
        <f t="shared" si="57"/>
        <v>0</v>
      </c>
      <c r="L871" s="73">
        <v>65973.599999999991</v>
      </c>
    </row>
    <row r="872" spans="1:12" hidden="1" x14ac:dyDescent="0.25">
      <c r="A872" s="54"/>
      <c r="B872" s="69">
        <v>866</v>
      </c>
      <c r="C872" s="353"/>
      <c r="D872" s="353"/>
      <c r="E872" s="354"/>
      <c r="F872" s="655" t="s">
        <v>4722</v>
      </c>
      <c r="G872" s="353" t="s">
        <v>138</v>
      </c>
      <c r="H872" s="70">
        <f t="shared" si="56"/>
        <v>220233.3</v>
      </c>
      <c r="I872" s="72">
        <v>1</v>
      </c>
      <c r="J872" s="355"/>
      <c r="K872" s="356">
        <f t="shared" si="57"/>
        <v>0</v>
      </c>
      <c r="L872" s="73">
        <v>220233.3</v>
      </c>
    </row>
    <row r="873" spans="1:12" hidden="1" x14ac:dyDescent="0.25">
      <c r="A873" s="54"/>
      <c r="B873" s="69">
        <v>867</v>
      </c>
      <c r="C873" s="353"/>
      <c r="D873" s="353"/>
      <c r="E873" s="354"/>
      <c r="F873" s="655" t="s">
        <v>4723</v>
      </c>
      <c r="G873" s="353" t="s">
        <v>138</v>
      </c>
      <c r="H873" s="70">
        <f t="shared" si="56"/>
        <v>93462.599999999991</v>
      </c>
      <c r="I873" s="72">
        <v>1</v>
      </c>
      <c r="J873" s="355"/>
      <c r="K873" s="356">
        <f t="shared" si="57"/>
        <v>0</v>
      </c>
      <c r="L873" s="73">
        <v>93462.599999999991</v>
      </c>
    </row>
    <row r="874" spans="1:12" hidden="1" x14ac:dyDescent="0.25">
      <c r="A874" s="54"/>
      <c r="B874" s="69">
        <v>868</v>
      </c>
      <c r="C874" s="353"/>
      <c r="D874" s="353"/>
      <c r="E874" s="354"/>
      <c r="F874" s="655" t="s">
        <v>4724</v>
      </c>
      <c r="G874" s="353" t="s">
        <v>138</v>
      </c>
      <c r="H874" s="70">
        <f t="shared" si="56"/>
        <v>69900.599999999991</v>
      </c>
      <c r="I874" s="72">
        <v>1</v>
      </c>
      <c r="J874" s="355"/>
      <c r="K874" s="356">
        <f t="shared" si="57"/>
        <v>0</v>
      </c>
      <c r="L874" s="73">
        <v>69900.599999999991</v>
      </c>
    </row>
    <row r="875" spans="1:12" hidden="1" x14ac:dyDescent="0.25">
      <c r="A875" s="54"/>
      <c r="B875" s="69">
        <v>869</v>
      </c>
      <c r="C875" s="353"/>
      <c r="D875" s="353"/>
      <c r="E875" s="354"/>
      <c r="F875" s="655" t="s">
        <v>4725</v>
      </c>
      <c r="G875" s="353" t="s">
        <v>138</v>
      </c>
      <c r="H875" s="70">
        <f t="shared" si="56"/>
        <v>100888.2</v>
      </c>
      <c r="I875" s="72">
        <v>1</v>
      </c>
      <c r="J875" s="355"/>
      <c r="K875" s="356">
        <f t="shared" si="57"/>
        <v>0</v>
      </c>
      <c r="L875" s="73">
        <v>100888.2</v>
      </c>
    </row>
    <row r="876" spans="1:12" hidden="1" x14ac:dyDescent="0.25">
      <c r="A876" s="54"/>
      <c r="B876" s="69">
        <v>870</v>
      </c>
      <c r="C876" s="353"/>
      <c r="D876" s="353"/>
      <c r="E876" s="354"/>
      <c r="F876" s="655" t="s">
        <v>4726</v>
      </c>
      <c r="G876" s="353" t="s">
        <v>138</v>
      </c>
      <c r="H876" s="70">
        <f t="shared" si="56"/>
        <v>58833.599999999999</v>
      </c>
      <c r="I876" s="72">
        <v>1</v>
      </c>
      <c r="J876" s="355"/>
      <c r="K876" s="356">
        <f t="shared" si="57"/>
        <v>0</v>
      </c>
      <c r="L876" s="73">
        <v>58833.599999999999</v>
      </c>
    </row>
    <row r="877" spans="1:12" hidden="1" x14ac:dyDescent="0.25">
      <c r="A877" s="54"/>
      <c r="B877" s="69">
        <v>871</v>
      </c>
      <c r="C877" s="353"/>
      <c r="D877" s="353"/>
      <c r="E877" s="354"/>
      <c r="F877" s="655" t="s">
        <v>4727</v>
      </c>
      <c r="G877" s="353" t="s">
        <v>138</v>
      </c>
      <c r="H877" s="70">
        <f t="shared" si="56"/>
        <v>134624.69999999998</v>
      </c>
      <c r="I877" s="72">
        <v>1</v>
      </c>
      <c r="J877" s="355"/>
      <c r="K877" s="356">
        <f t="shared" si="57"/>
        <v>0</v>
      </c>
      <c r="L877" s="73">
        <v>134624.69999999998</v>
      </c>
    </row>
    <row r="878" spans="1:12" hidden="1" x14ac:dyDescent="0.25">
      <c r="A878" s="54"/>
      <c r="B878" s="69">
        <v>872</v>
      </c>
      <c r="C878" s="353"/>
      <c r="D878" s="353"/>
      <c r="E878" s="354"/>
      <c r="F878" s="655" t="s">
        <v>4728</v>
      </c>
      <c r="G878" s="353" t="s">
        <v>138</v>
      </c>
      <c r="H878" s="70">
        <f t="shared" si="56"/>
        <v>67830</v>
      </c>
      <c r="I878" s="72">
        <v>1</v>
      </c>
      <c r="J878" s="355"/>
      <c r="K878" s="356">
        <f t="shared" si="57"/>
        <v>0</v>
      </c>
      <c r="L878" s="73">
        <v>67830</v>
      </c>
    </row>
    <row r="879" spans="1:12" hidden="1" x14ac:dyDescent="0.25">
      <c r="A879" s="54"/>
      <c r="B879" s="69">
        <v>873</v>
      </c>
      <c r="C879" s="353"/>
      <c r="D879" s="353"/>
      <c r="E879" s="354"/>
      <c r="F879" s="655" t="s">
        <v>4729</v>
      </c>
      <c r="G879" s="353" t="s">
        <v>138</v>
      </c>
      <c r="H879" s="70">
        <f t="shared" si="56"/>
        <v>177714.6</v>
      </c>
      <c r="I879" s="72">
        <v>1</v>
      </c>
      <c r="J879" s="355"/>
      <c r="K879" s="356">
        <f t="shared" si="57"/>
        <v>0</v>
      </c>
      <c r="L879" s="73">
        <v>177714.6</v>
      </c>
    </row>
    <row r="880" spans="1:12" hidden="1" x14ac:dyDescent="0.25">
      <c r="A880" s="54"/>
      <c r="B880" s="69">
        <v>874</v>
      </c>
      <c r="C880" s="353"/>
      <c r="D880" s="353"/>
      <c r="E880" s="354"/>
      <c r="F880" s="655" t="s">
        <v>4730</v>
      </c>
      <c r="G880" s="353" t="s">
        <v>138</v>
      </c>
      <c r="H880" s="70">
        <f t="shared" si="56"/>
        <v>100495.5</v>
      </c>
      <c r="I880" s="72">
        <v>1</v>
      </c>
      <c r="J880" s="355"/>
      <c r="K880" s="356">
        <f t="shared" si="57"/>
        <v>0</v>
      </c>
      <c r="L880" s="73">
        <v>100495.5</v>
      </c>
    </row>
    <row r="881" spans="1:12" hidden="1" x14ac:dyDescent="0.25">
      <c r="A881" s="54"/>
      <c r="B881" s="69">
        <v>875</v>
      </c>
      <c r="C881" s="353"/>
      <c r="D881" s="353"/>
      <c r="E881" s="354"/>
      <c r="F881" s="655" t="s">
        <v>4731</v>
      </c>
      <c r="G881" s="353" t="s">
        <v>138</v>
      </c>
      <c r="H881" s="70">
        <f t="shared" si="56"/>
        <v>241403.4</v>
      </c>
      <c r="I881" s="72">
        <v>1</v>
      </c>
      <c r="J881" s="355"/>
      <c r="K881" s="356">
        <f t="shared" si="57"/>
        <v>0</v>
      </c>
      <c r="L881" s="73">
        <v>241403.4</v>
      </c>
    </row>
    <row r="882" spans="1:12" hidden="1" x14ac:dyDescent="0.25">
      <c r="A882" s="54"/>
      <c r="B882" s="69">
        <v>876</v>
      </c>
      <c r="C882" s="353"/>
      <c r="D882" s="353"/>
      <c r="E882" s="354"/>
      <c r="F882" s="655" t="s">
        <v>4732</v>
      </c>
      <c r="G882" s="353" t="s">
        <v>138</v>
      </c>
      <c r="H882" s="70">
        <f t="shared" si="56"/>
        <v>123165</v>
      </c>
      <c r="I882" s="72">
        <v>1</v>
      </c>
      <c r="J882" s="355"/>
      <c r="K882" s="356">
        <f t="shared" si="57"/>
        <v>0</v>
      </c>
      <c r="L882" s="73">
        <v>123165</v>
      </c>
    </row>
    <row r="883" spans="1:12" hidden="1" x14ac:dyDescent="0.25">
      <c r="A883" s="54"/>
      <c r="B883" s="69">
        <v>877</v>
      </c>
      <c r="C883" s="353"/>
      <c r="D883" s="353"/>
      <c r="E883" s="354"/>
      <c r="F883" s="655" t="s">
        <v>4733</v>
      </c>
      <c r="G883" s="353" t="s">
        <v>168</v>
      </c>
      <c r="H883" s="70">
        <f t="shared" si="56"/>
        <v>873460</v>
      </c>
      <c r="I883" s="72">
        <v>1</v>
      </c>
      <c r="J883" s="355"/>
      <c r="K883" s="356">
        <f t="shared" si="57"/>
        <v>0</v>
      </c>
      <c r="L883" s="73">
        <v>873460</v>
      </c>
    </row>
    <row r="884" spans="1:12" hidden="1" x14ac:dyDescent="0.25">
      <c r="A884" s="54"/>
      <c r="B884" s="69">
        <v>878</v>
      </c>
      <c r="C884" s="353"/>
      <c r="D884" s="353"/>
      <c r="E884" s="354"/>
      <c r="F884" s="655" t="s">
        <v>4734</v>
      </c>
      <c r="G884" s="353" t="s">
        <v>168</v>
      </c>
      <c r="H884" s="70">
        <f t="shared" si="56"/>
        <v>3069962</v>
      </c>
      <c r="I884" s="72">
        <v>1</v>
      </c>
      <c r="J884" s="355"/>
      <c r="K884" s="356">
        <f t="shared" si="57"/>
        <v>0</v>
      </c>
      <c r="L884" s="73">
        <v>3069962</v>
      </c>
    </row>
    <row r="885" spans="1:12" hidden="1" x14ac:dyDescent="0.25">
      <c r="A885" s="54"/>
      <c r="B885" s="69">
        <v>879</v>
      </c>
      <c r="C885" s="353"/>
      <c r="D885" s="353"/>
      <c r="E885" s="354"/>
      <c r="F885" s="655" t="s">
        <v>4735</v>
      </c>
      <c r="G885" s="353" t="s">
        <v>168</v>
      </c>
      <c r="H885" s="70">
        <f t="shared" si="56"/>
        <v>3248105</v>
      </c>
      <c r="I885" s="72">
        <v>1</v>
      </c>
      <c r="J885" s="355"/>
      <c r="K885" s="356">
        <f t="shared" si="57"/>
        <v>0</v>
      </c>
      <c r="L885" s="73">
        <v>3248105</v>
      </c>
    </row>
    <row r="886" spans="1:12" hidden="1" x14ac:dyDescent="0.25">
      <c r="A886" s="54"/>
      <c r="B886" s="69">
        <v>880</v>
      </c>
      <c r="C886" s="353"/>
      <c r="D886" s="353"/>
      <c r="E886" s="354"/>
      <c r="F886" s="655" t="s">
        <v>4736</v>
      </c>
      <c r="G886" s="353" t="s">
        <v>168</v>
      </c>
      <c r="H886" s="70">
        <f t="shared" si="56"/>
        <v>1159345.5999999999</v>
      </c>
      <c r="I886" s="72">
        <v>1</v>
      </c>
      <c r="J886" s="355"/>
      <c r="K886" s="356">
        <f t="shared" si="57"/>
        <v>0</v>
      </c>
      <c r="L886" s="73">
        <v>1159345.5999999999</v>
      </c>
    </row>
    <row r="887" spans="1:12" hidden="1" x14ac:dyDescent="0.25">
      <c r="A887" s="54"/>
      <c r="B887" s="69">
        <v>881</v>
      </c>
      <c r="C887" s="353"/>
      <c r="D887" s="353"/>
      <c r="E887" s="354"/>
      <c r="F887" s="655" t="s">
        <v>4737</v>
      </c>
      <c r="G887" s="353" t="s">
        <v>168</v>
      </c>
      <c r="H887" s="70">
        <f t="shared" si="56"/>
        <v>2957360.63</v>
      </c>
      <c r="I887" s="72">
        <v>1</v>
      </c>
      <c r="J887" s="355"/>
      <c r="K887" s="356">
        <f t="shared" si="57"/>
        <v>0</v>
      </c>
      <c r="L887" s="73">
        <v>2957360.63</v>
      </c>
    </row>
    <row r="888" spans="1:12" hidden="1" x14ac:dyDescent="0.25">
      <c r="A888" s="54"/>
      <c r="B888" s="69">
        <v>882</v>
      </c>
      <c r="C888" s="353"/>
      <c r="D888" s="353"/>
      <c r="E888" s="354"/>
      <c r="F888" s="655" t="s">
        <v>4738</v>
      </c>
      <c r="G888" s="353" t="s">
        <v>168</v>
      </c>
      <c r="H888" s="70">
        <f t="shared" si="56"/>
        <v>3349850</v>
      </c>
      <c r="I888" s="72">
        <v>1</v>
      </c>
      <c r="J888" s="355"/>
      <c r="K888" s="356">
        <f t="shared" si="57"/>
        <v>0</v>
      </c>
      <c r="L888" s="73">
        <v>3349850</v>
      </c>
    </row>
    <row r="889" spans="1:12" hidden="1" x14ac:dyDescent="0.25">
      <c r="A889" s="54"/>
      <c r="B889" s="69">
        <v>883</v>
      </c>
      <c r="C889" s="353"/>
      <c r="D889" s="353"/>
      <c r="E889" s="354"/>
      <c r="F889" s="655" t="s">
        <v>4739</v>
      </c>
      <c r="G889" s="353" t="s">
        <v>168</v>
      </c>
      <c r="H889" s="70">
        <f t="shared" si="56"/>
        <v>1727880</v>
      </c>
      <c r="I889" s="72">
        <v>1</v>
      </c>
      <c r="J889" s="355"/>
      <c r="K889" s="356">
        <f t="shared" si="57"/>
        <v>0</v>
      </c>
      <c r="L889" s="73">
        <v>1727880</v>
      </c>
    </row>
    <row r="890" spans="1:12" hidden="1" x14ac:dyDescent="0.25">
      <c r="A890" s="54"/>
      <c r="B890" s="69">
        <v>884</v>
      </c>
      <c r="C890" s="353"/>
      <c r="D890" s="353"/>
      <c r="E890" s="354"/>
      <c r="F890" s="655" t="s">
        <v>4740</v>
      </c>
      <c r="G890" s="353" t="s">
        <v>168</v>
      </c>
      <c r="H890" s="70">
        <f t="shared" si="56"/>
        <v>2977356.1999999997</v>
      </c>
      <c r="I890" s="72">
        <v>1</v>
      </c>
      <c r="J890" s="355"/>
      <c r="K890" s="356">
        <f t="shared" si="57"/>
        <v>0</v>
      </c>
      <c r="L890" s="73">
        <v>2977356.1999999997</v>
      </c>
    </row>
    <row r="891" spans="1:12" hidden="1" x14ac:dyDescent="0.25">
      <c r="A891" s="54"/>
      <c r="B891" s="69">
        <v>885</v>
      </c>
      <c r="C891" s="353"/>
      <c r="D891" s="353"/>
      <c r="E891" s="354"/>
      <c r="F891" s="655" t="s">
        <v>4741</v>
      </c>
      <c r="G891" s="353" t="s">
        <v>168</v>
      </c>
      <c r="H891" s="70">
        <f t="shared" si="56"/>
        <v>844900</v>
      </c>
      <c r="I891" s="72">
        <v>1</v>
      </c>
      <c r="J891" s="355"/>
      <c r="K891" s="356">
        <f t="shared" si="57"/>
        <v>0</v>
      </c>
      <c r="L891" s="73">
        <v>844900</v>
      </c>
    </row>
    <row r="892" spans="1:12" hidden="1" x14ac:dyDescent="0.25">
      <c r="A892" s="54"/>
      <c r="B892" s="69">
        <v>886</v>
      </c>
      <c r="C892" s="353"/>
      <c r="D892" s="353"/>
      <c r="E892" s="354"/>
      <c r="F892" s="655" t="s">
        <v>4742</v>
      </c>
      <c r="G892" s="353" t="s">
        <v>138</v>
      </c>
      <c r="H892" s="70">
        <f t="shared" si="56"/>
        <v>10887.31</v>
      </c>
      <c r="I892" s="72">
        <v>1</v>
      </c>
      <c r="J892" s="355"/>
      <c r="K892" s="356">
        <f t="shared" si="57"/>
        <v>0</v>
      </c>
      <c r="L892" s="73">
        <v>10887.31</v>
      </c>
    </row>
    <row r="893" spans="1:12" hidden="1" x14ac:dyDescent="0.25">
      <c r="A893" s="54"/>
      <c r="B893" s="69">
        <v>887</v>
      </c>
      <c r="C893" s="353"/>
      <c r="D893" s="353"/>
      <c r="E893" s="354"/>
      <c r="F893" s="655" t="s">
        <v>4743</v>
      </c>
      <c r="G893" s="353" t="s">
        <v>138</v>
      </c>
      <c r="H893" s="70">
        <f t="shared" si="56"/>
        <v>15512.84</v>
      </c>
      <c r="I893" s="72">
        <v>1</v>
      </c>
      <c r="J893" s="355"/>
      <c r="K893" s="356">
        <f t="shared" si="57"/>
        <v>0</v>
      </c>
      <c r="L893" s="73">
        <v>15512.84</v>
      </c>
    </row>
    <row r="894" spans="1:12" hidden="1" x14ac:dyDescent="0.25">
      <c r="A894" s="54"/>
      <c r="B894" s="69">
        <v>888</v>
      </c>
      <c r="C894" s="353"/>
      <c r="D894" s="353"/>
      <c r="E894" s="354"/>
      <c r="F894" s="655" t="s">
        <v>4744</v>
      </c>
      <c r="G894" s="353" t="s">
        <v>138</v>
      </c>
      <c r="H894" s="70">
        <f t="shared" si="56"/>
        <v>25225.62</v>
      </c>
      <c r="I894" s="72">
        <v>1</v>
      </c>
      <c r="J894" s="355"/>
      <c r="K894" s="356">
        <f t="shared" si="57"/>
        <v>0</v>
      </c>
      <c r="L894" s="73">
        <v>25225.62</v>
      </c>
    </row>
    <row r="895" spans="1:12" hidden="1" x14ac:dyDescent="0.25">
      <c r="A895" s="54"/>
      <c r="B895" s="69">
        <v>889</v>
      </c>
      <c r="C895" s="353"/>
      <c r="D895" s="353"/>
      <c r="E895" s="354"/>
      <c r="F895" s="655" t="s">
        <v>4745</v>
      </c>
      <c r="G895" s="353" t="s">
        <v>138</v>
      </c>
      <c r="H895" s="70">
        <f t="shared" si="56"/>
        <v>31057.809999999998</v>
      </c>
      <c r="I895" s="72">
        <v>1</v>
      </c>
      <c r="J895" s="355"/>
      <c r="K895" s="356">
        <f t="shared" si="57"/>
        <v>0</v>
      </c>
      <c r="L895" s="73">
        <v>31057.809999999998</v>
      </c>
    </row>
    <row r="896" spans="1:12" hidden="1" x14ac:dyDescent="0.25">
      <c r="A896" s="54"/>
      <c r="B896" s="69">
        <v>890</v>
      </c>
      <c r="C896" s="353"/>
      <c r="D896" s="353"/>
      <c r="E896" s="354"/>
      <c r="F896" s="655" t="s">
        <v>4746</v>
      </c>
      <c r="G896" s="353" t="s">
        <v>138</v>
      </c>
      <c r="H896" s="70">
        <f t="shared" si="56"/>
        <v>73133.83</v>
      </c>
      <c r="I896" s="72">
        <v>1</v>
      </c>
      <c r="J896" s="355"/>
      <c r="K896" s="356">
        <f t="shared" si="57"/>
        <v>0</v>
      </c>
      <c r="L896" s="73">
        <v>73133.83</v>
      </c>
    </row>
    <row r="897" spans="1:12" hidden="1" x14ac:dyDescent="0.25">
      <c r="A897" s="54"/>
      <c r="B897" s="69">
        <v>891</v>
      </c>
      <c r="C897" s="353"/>
      <c r="D897" s="353"/>
      <c r="E897" s="354"/>
      <c r="F897" s="655" t="s">
        <v>4747</v>
      </c>
      <c r="G897" s="353" t="s">
        <v>138</v>
      </c>
      <c r="H897" s="70">
        <f t="shared" ref="H897:H960" si="58">+L897*I897</f>
        <v>97002.849999999991</v>
      </c>
      <c r="I897" s="72">
        <v>1</v>
      </c>
      <c r="J897" s="355"/>
      <c r="K897" s="356">
        <f t="shared" si="57"/>
        <v>0</v>
      </c>
      <c r="L897" s="73">
        <v>97002.849999999991</v>
      </c>
    </row>
    <row r="898" spans="1:12" hidden="1" x14ac:dyDescent="0.25">
      <c r="A898" s="54"/>
      <c r="B898" s="69">
        <v>892</v>
      </c>
      <c r="C898" s="353"/>
      <c r="D898" s="353"/>
      <c r="E898" s="354"/>
      <c r="F898" s="655" t="s">
        <v>4748</v>
      </c>
      <c r="G898" s="353" t="s">
        <v>138</v>
      </c>
      <c r="H898" s="70">
        <f t="shared" si="58"/>
        <v>429807.76999999996</v>
      </c>
      <c r="I898" s="72">
        <v>1</v>
      </c>
      <c r="J898" s="355"/>
      <c r="K898" s="356">
        <f t="shared" si="57"/>
        <v>0</v>
      </c>
      <c r="L898" s="73">
        <v>429807.76999999996</v>
      </c>
    </row>
    <row r="899" spans="1:12" hidden="1" x14ac:dyDescent="0.25">
      <c r="A899" s="54"/>
      <c r="B899" s="69">
        <v>893</v>
      </c>
      <c r="C899" s="353"/>
      <c r="D899" s="353"/>
      <c r="E899" s="354"/>
      <c r="F899" s="655" t="s">
        <v>4749</v>
      </c>
      <c r="G899" s="353" t="s">
        <v>138</v>
      </c>
      <c r="H899" s="70">
        <f t="shared" si="58"/>
        <v>15204.63</v>
      </c>
      <c r="I899" s="72">
        <v>1</v>
      </c>
      <c r="J899" s="355"/>
      <c r="K899" s="356">
        <f t="shared" si="57"/>
        <v>0</v>
      </c>
      <c r="L899" s="73">
        <v>15204.63</v>
      </c>
    </row>
    <row r="900" spans="1:12" hidden="1" x14ac:dyDescent="0.25">
      <c r="A900" s="54"/>
      <c r="B900" s="69">
        <v>894</v>
      </c>
      <c r="C900" s="353"/>
      <c r="D900" s="353"/>
      <c r="E900" s="354"/>
      <c r="F900" s="655" t="s">
        <v>4750</v>
      </c>
      <c r="G900" s="353" t="s">
        <v>138</v>
      </c>
      <c r="H900" s="70">
        <f t="shared" si="58"/>
        <v>23418.01</v>
      </c>
      <c r="I900" s="72">
        <v>1</v>
      </c>
      <c r="J900" s="355"/>
      <c r="K900" s="356">
        <f t="shared" si="57"/>
        <v>0</v>
      </c>
      <c r="L900" s="73">
        <v>23418.01</v>
      </c>
    </row>
    <row r="901" spans="1:12" hidden="1" x14ac:dyDescent="0.25">
      <c r="A901" s="54"/>
      <c r="B901" s="69">
        <v>895</v>
      </c>
      <c r="C901" s="353"/>
      <c r="D901" s="353"/>
      <c r="E901" s="354"/>
      <c r="F901" s="655" t="s">
        <v>4751</v>
      </c>
      <c r="G901" s="353" t="s">
        <v>138</v>
      </c>
      <c r="H901" s="70">
        <f t="shared" si="58"/>
        <v>39084.36</v>
      </c>
      <c r="I901" s="72">
        <v>1</v>
      </c>
      <c r="J901" s="355"/>
      <c r="K901" s="356">
        <f t="shared" si="57"/>
        <v>0</v>
      </c>
      <c r="L901" s="73">
        <v>39084.36</v>
      </c>
    </row>
    <row r="902" spans="1:12" hidden="1" x14ac:dyDescent="0.25">
      <c r="A902" s="54"/>
      <c r="B902" s="69">
        <v>896</v>
      </c>
      <c r="C902" s="353"/>
      <c r="D902" s="353"/>
      <c r="E902" s="354"/>
      <c r="F902" s="655" t="s">
        <v>4752</v>
      </c>
      <c r="G902" s="353" t="s">
        <v>138</v>
      </c>
      <c r="H902" s="70">
        <f t="shared" si="58"/>
        <v>49183.89</v>
      </c>
      <c r="I902" s="72">
        <v>1</v>
      </c>
      <c r="J902" s="355"/>
      <c r="K902" s="356">
        <f t="shared" si="57"/>
        <v>0</v>
      </c>
      <c r="L902" s="73">
        <v>49183.89</v>
      </c>
    </row>
    <row r="903" spans="1:12" hidden="1" x14ac:dyDescent="0.25">
      <c r="A903" s="54"/>
      <c r="B903" s="69">
        <v>897</v>
      </c>
      <c r="C903" s="353"/>
      <c r="D903" s="353"/>
      <c r="E903" s="354"/>
      <c r="F903" s="655" t="s">
        <v>4753</v>
      </c>
      <c r="G903" s="353" t="s">
        <v>138</v>
      </c>
      <c r="H903" s="70">
        <f t="shared" si="58"/>
        <v>109355.04999999999</v>
      </c>
      <c r="I903" s="72">
        <v>1</v>
      </c>
      <c r="J903" s="355"/>
      <c r="K903" s="356">
        <f t="shared" si="57"/>
        <v>0</v>
      </c>
      <c r="L903" s="73">
        <v>109355.04999999999</v>
      </c>
    </row>
    <row r="904" spans="1:12" hidden="1" x14ac:dyDescent="0.25">
      <c r="A904" s="54"/>
      <c r="B904" s="69">
        <v>898</v>
      </c>
      <c r="C904" s="353"/>
      <c r="D904" s="353"/>
      <c r="E904" s="354"/>
      <c r="F904" s="655" t="s">
        <v>4754</v>
      </c>
      <c r="G904" s="353" t="s">
        <v>138</v>
      </c>
      <c r="H904" s="70">
        <f t="shared" si="58"/>
        <v>193423.78999999998</v>
      </c>
      <c r="I904" s="72">
        <v>1</v>
      </c>
      <c r="J904" s="355"/>
      <c r="K904" s="356">
        <f t="shared" si="57"/>
        <v>0</v>
      </c>
      <c r="L904" s="73">
        <v>193423.78999999998</v>
      </c>
    </row>
    <row r="905" spans="1:12" hidden="1" x14ac:dyDescent="0.25">
      <c r="A905" s="54"/>
      <c r="B905" s="69">
        <v>899</v>
      </c>
      <c r="C905" s="353"/>
      <c r="D905" s="353"/>
      <c r="E905" s="354"/>
      <c r="F905" s="655" t="s">
        <v>4755</v>
      </c>
      <c r="G905" s="353" t="s">
        <v>138</v>
      </c>
      <c r="H905" s="70">
        <f t="shared" si="58"/>
        <v>429807.76999999996</v>
      </c>
      <c r="I905" s="72">
        <v>1</v>
      </c>
      <c r="J905" s="355"/>
      <c r="K905" s="356">
        <f t="shared" si="57"/>
        <v>0</v>
      </c>
      <c r="L905" s="73">
        <v>429807.76999999996</v>
      </c>
    </row>
    <row r="906" spans="1:12" hidden="1" x14ac:dyDescent="0.25">
      <c r="A906" s="54"/>
      <c r="B906" s="69">
        <v>900</v>
      </c>
      <c r="C906" s="353"/>
      <c r="D906" s="353"/>
      <c r="E906" s="354"/>
      <c r="F906" s="655" t="s">
        <v>4756</v>
      </c>
      <c r="G906" s="353" t="s">
        <v>168</v>
      </c>
      <c r="H906" s="70">
        <f t="shared" si="58"/>
        <v>2240522.48</v>
      </c>
      <c r="I906" s="72">
        <v>1</v>
      </c>
      <c r="J906" s="355"/>
      <c r="K906" s="356">
        <f t="shared" si="57"/>
        <v>0</v>
      </c>
      <c r="L906" s="73">
        <v>2240522.48</v>
      </c>
    </row>
    <row r="907" spans="1:12" hidden="1" x14ac:dyDescent="0.25">
      <c r="A907" s="54"/>
      <c r="B907" s="69">
        <v>901</v>
      </c>
      <c r="C907" s="353"/>
      <c r="D907" s="353"/>
      <c r="E907" s="354"/>
      <c r="F907" s="655" t="s">
        <v>4757</v>
      </c>
      <c r="G907" s="353" t="s">
        <v>168</v>
      </c>
      <c r="H907" s="70">
        <f t="shared" si="58"/>
        <v>315584.43</v>
      </c>
      <c r="I907" s="72">
        <v>1</v>
      </c>
      <c r="J907" s="355"/>
      <c r="K907" s="356">
        <f t="shared" si="57"/>
        <v>0</v>
      </c>
      <c r="L907" s="73">
        <v>315584.43</v>
      </c>
    </row>
    <row r="908" spans="1:12" hidden="1" x14ac:dyDescent="0.25">
      <c r="A908" s="54"/>
      <c r="B908" s="69">
        <v>902</v>
      </c>
      <c r="C908" s="353"/>
      <c r="D908" s="353"/>
      <c r="E908" s="354"/>
      <c r="F908" s="655" t="s">
        <v>4758</v>
      </c>
      <c r="G908" s="353" t="s">
        <v>168</v>
      </c>
      <c r="H908" s="70">
        <f t="shared" si="58"/>
        <v>199003.69999999998</v>
      </c>
      <c r="I908" s="72">
        <v>1</v>
      </c>
      <c r="J908" s="355"/>
      <c r="K908" s="356">
        <f t="shared" si="57"/>
        <v>0</v>
      </c>
      <c r="L908" s="73">
        <v>199003.69999999998</v>
      </c>
    </row>
    <row r="909" spans="1:12" hidden="1" x14ac:dyDescent="0.25">
      <c r="A909" s="54"/>
      <c r="B909" s="69">
        <v>903</v>
      </c>
      <c r="C909" s="353"/>
      <c r="D909" s="353"/>
      <c r="E909" s="354"/>
      <c r="F909" s="655" t="s">
        <v>4759</v>
      </c>
      <c r="G909" s="353" t="s">
        <v>168</v>
      </c>
      <c r="H909" s="70">
        <f t="shared" si="58"/>
        <v>73092.179999999993</v>
      </c>
      <c r="I909" s="72">
        <v>1</v>
      </c>
      <c r="J909" s="355"/>
      <c r="K909" s="356">
        <f t="shared" si="57"/>
        <v>0</v>
      </c>
      <c r="L909" s="73">
        <v>73092.179999999993</v>
      </c>
    </row>
    <row r="910" spans="1:12" hidden="1" x14ac:dyDescent="0.25">
      <c r="A910" s="54"/>
      <c r="B910" s="69">
        <v>904</v>
      </c>
      <c r="C910" s="353"/>
      <c r="D910" s="353"/>
      <c r="E910" s="354"/>
      <c r="F910" s="655" t="s">
        <v>4760</v>
      </c>
      <c r="G910" s="353" t="s">
        <v>168</v>
      </c>
      <c r="H910" s="70">
        <f t="shared" si="58"/>
        <v>57129.52</v>
      </c>
      <c r="I910" s="72">
        <v>1</v>
      </c>
      <c r="J910" s="355"/>
      <c r="K910" s="356">
        <f t="shared" ref="K910:K973" si="59">+J910*0.19</f>
        <v>0</v>
      </c>
      <c r="L910" s="73">
        <v>57129.52</v>
      </c>
    </row>
    <row r="911" spans="1:12" hidden="1" x14ac:dyDescent="0.25">
      <c r="A911" s="54"/>
      <c r="B911" s="69">
        <v>905</v>
      </c>
      <c r="C911" s="353"/>
      <c r="D911" s="353"/>
      <c r="E911" s="354"/>
      <c r="F911" s="655" t="s">
        <v>4761</v>
      </c>
      <c r="G911" s="353" t="s">
        <v>168</v>
      </c>
      <c r="H911" s="70">
        <f t="shared" si="58"/>
        <v>2088450</v>
      </c>
      <c r="I911" s="72">
        <v>1</v>
      </c>
      <c r="J911" s="355"/>
      <c r="K911" s="356">
        <f t="shared" si="59"/>
        <v>0</v>
      </c>
      <c r="L911" s="73">
        <v>2088450</v>
      </c>
    </row>
    <row r="912" spans="1:12" hidden="1" x14ac:dyDescent="0.25">
      <c r="A912" s="54"/>
      <c r="B912" s="69">
        <v>906</v>
      </c>
      <c r="C912" s="353"/>
      <c r="D912" s="353"/>
      <c r="E912" s="354"/>
      <c r="F912" s="655" t="s">
        <v>4762</v>
      </c>
      <c r="G912" s="353" t="s">
        <v>168</v>
      </c>
      <c r="H912" s="70">
        <f t="shared" si="58"/>
        <v>256635.4</v>
      </c>
      <c r="I912" s="72">
        <v>1</v>
      </c>
      <c r="J912" s="355"/>
      <c r="K912" s="356">
        <f t="shared" si="59"/>
        <v>0</v>
      </c>
      <c r="L912" s="73">
        <v>256635.4</v>
      </c>
    </row>
    <row r="913" spans="1:12" hidden="1" x14ac:dyDescent="0.25">
      <c r="A913" s="54"/>
      <c r="B913" s="69">
        <v>907</v>
      </c>
      <c r="C913" s="353"/>
      <c r="D913" s="353"/>
      <c r="E913" s="354"/>
      <c r="F913" s="655" t="s">
        <v>4763</v>
      </c>
      <c r="G913" s="353" t="s">
        <v>168</v>
      </c>
      <c r="H913" s="70">
        <f t="shared" si="58"/>
        <v>189995.4</v>
      </c>
      <c r="I913" s="72">
        <v>1</v>
      </c>
      <c r="J913" s="355"/>
      <c r="K913" s="356">
        <f t="shared" si="59"/>
        <v>0</v>
      </c>
      <c r="L913" s="73">
        <v>189995.4</v>
      </c>
    </row>
    <row r="914" spans="1:12" hidden="1" x14ac:dyDescent="0.25">
      <c r="A914" s="54"/>
      <c r="B914" s="69">
        <v>908</v>
      </c>
      <c r="C914" s="353"/>
      <c r="D914" s="353"/>
      <c r="E914" s="354"/>
      <c r="F914" s="655" t="s">
        <v>4764</v>
      </c>
      <c r="G914" s="353" t="s">
        <v>168</v>
      </c>
      <c r="H914" s="70">
        <f t="shared" si="58"/>
        <v>68379.78</v>
      </c>
      <c r="I914" s="72">
        <v>1</v>
      </c>
      <c r="J914" s="355"/>
      <c r="K914" s="356">
        <f t="shared" si="59"/>
        <v>0</v>
      </c>
      <c r="L914" s="73">
        <v>68379.78</v>
      </c>
    </row>
    <row r="915" spans="1:12" hidden="1" x14ac:dyDescent="0.25">
      <c r="A915" s="54"/>
      <c r="B915" s="69">
        <v>909</v>
      </c>
      <c r="C915" s="353"/>
      <c r="D915" s="353"/>
      <c r="E915" s="354"/>
      <c r="F915" s="655" t="s">
        <v>4765</v>
      </c>
      <c r="G915" s="353" t="s">
        <v>168</v>
      </c>
      <c r="H915" s="70">
        <f t="shared" si="58"/>
        <v>49225.54</v>
      </c>
      <c r="I915" s="72">
        <v>1</v>
      </c>
      <c r="J915" s="355"/>
      <c r="K915" s="356">
        <f t="shared" si="59"/>
        <v>0</v>
      </c>
      <c r="L915" s="73">
        <v>49225.54</v>
      </c>
    </row>
    <row r="916" spans="1:12" hidden="1" x14ac:dyDescent="0.25">
      <c r="A916" s="54"/>
      <c r="B916" s="69">
        <v>910</v>
      </c>
      <c r="C916" s="353"/>
      <c r="D916" s="353"/>
      <c r="E916" s="354"/>
      <c r="F916" s="655" t="s">
        <v>4766</v>
      </c>
      <c r="G916" s="353" t="s">
        <v>138</v>
      </c>
      <c r="H916" s="70">
        <f t="shared" si="58"/>
        <v>52320.729999999996</v>
      </c>
      <c r="I916" s="72">
        <v>1</v>
      </c>
      <c r="J916" s="355"/>
      <c r="K916" s="356">
        <f t="shared" si="59"/>
        <v>0</v>
      </c>
      <c r="L916" s="73">
        <v>52320.729999999996</v>
      </c>
    </row>
    <row r="917" spans="1:12" hidden="1" x14ac:dyDescent="0.25">
      <c r="A917" s="54"/>
      <c r="B917" s="69">
        <v>911</v>
      </c>
      <c r="C917" s="353"/>
      <c r="D917" s="353"/>
      <c r="E917" s="354"/>
      <c r="F917" s="655" t="s">
        <v>4767</v>
      </c>
      <c r="G917" s="353" t="s">
        <v>168</v>
      </c>
      <c r="H917" s="70">
        <f t="shared" si="58"/>
        <v>446952.1</v>
      </c>
      <c r="I917" s="72">
        <v>1</v>
      </c>
      <c r="J917" s="355"/>
      <c r="K917" s="356">
        <f t="shared" si="59"/>
        <v>0</v>
      </c>
      <c r="L917" s="73">
        <v>446952.1</v>
      </c>
    </row>
    <row r="918" spans="1:12" hidden="1" x14ac:dyDescent="0.25">
      <c r="A918" s="54"/>
      <c r="B918" s="69">
        <v>912</v>
      </c>
      <c r="C918" s="353"/>
      <c r="D918" s="353"/>
      <c r="E918" s="354"/>
      <c r="F918" s="655" t="s">
        <v>4768</v>
      </c>
      <c r="G918" s="353" t="s">
        <v>168</v>
      </c>
      <c r="H918" s="70">
        <f t="shared" si="58"/>
        <v>13725.46</v>
      </c>
      <c r="I918" s="72">
        <v>1</v>
      </c>
      <c r="J918" s="355"/>
      <c r="K918" s="356">
        <f t="shared" si="59"/>
        <v>0</v>
      </c>
      <c r="L918" s="73">
        <v>13725.46</v>
      </c>
    </row>
    <row r="919" spans="1:12" hidden="1" x14ac:dyDescent="0.25">
      <c r="A919" s="54"/>
      <c r="B919" s="69">
        <v>913</v>
      </c>
      <c r="C919" s="353"/>
      <c r="D919" s="353"/>
      <c r="E919" s="354"/>
      <c r="F919" s="655" t="s">
        <v>4769</v>
      </c>
      <c r="G919" s="353" t="s">
        <v>168</v>
      </c>
      <c r="H919" s="70">
        <f t="shared" si="58"/>
        <v>5161.03</v>
      </c>
      <c r="I919" s="72">
        <v>1</v>
      </c>
      <c r="J919" s="355"/>
      <c r="K919" s="356">
        <f t="shared" si="59"/>
        <v>0</v>
      </c>
      <c r="L919" s="73">
        <v>5161.03</v>
      </c>
    </row>
    <row r="920" spans="1:12" hidden="1" x14ac:dyDescent="0.25">
      <c r="A920" s="54"/>
      <c r="B920" s="69">
        <v>914</v>
      </c>
      <c r="C920" s="353"/>
      <c r="D920" s="353"/>
      <c r="E920" s="354"/>
      <c r="F920" s="655" t="s">
        <v>4770</v>
      </c>
      <c r="G920" s="353" t="s">
        <v>168</v>
      </c>
      <c r="H920" s="70">
        <f t="shared" si="58"/>
        <v>30969.75</v>
      </c>
      <c r="I920" s="72">
        <v>1</v>
      </c>
      <c r="J920" s="355"/>
      <c r="K920" s="356">
        <f t="shared" si="59"/>
        <v>0</v>
      </c>
      <c r="L920" s="73">
        <v>30969.75</v>
      </c>
    </row>
    <row r="921" spans="1:12" hidden="1" x14ac:dyDescent="0.25">
      <c r="A921" s="54"/>
      <c r="B921" s="69">
        <v>915</v>
      </c>
      <c r="C921" s="353"/>
      <c r="D921" s="353"/>
      <c r="E921" s="354"/>
      <c r="F921" s="655" t="s">
        <v>4771</v>
      </c>
      <c r="G921" s="353" t="s">
        <v>168</v>
      </c>
      <c r="H921" s="70">
        <f t="shared" si="58"/>
        <v>39004.629999999997</v>
      </c>
      <c r="I921" s="72">
        <v>1</v>
      </c>
      <c r="J921" s="355"/>
      <c r="K921" s="356">
        <f t="shared" si="59"/>
        <v>0</v>
      </c>
      <c r="L921" s="73">
        <v>39004.629999999997</v>
      </c>
    </row>
    <row r="922" spans="1:12" hidden="1" x14ac:dyDescent="0.25">
      <c r="A922" s="54"/>
      <c r="B922" s="69">
        <v>916</v>
      </c>
      <c r="C922" s="353"/>
      <c r="D922" s="353"/>
      <c r="E922" s="354"/>
      <c r="F922" s="655" t="s">
        <v>4772</v>
      </c>
      <c r="G922" s="353" t="s">
        <v>168</v>
      </c>
      <c r="H922" s="70">
        <f t="shared" si="58"/>
        <v>37656.36</v>
      </c>
      <c r="I922" s="72">
        <v>1</v>
      </c>
      <c r="J922" s="355"/>
      <c r="K922" s="356">
        <f t="shared" si="59"/>
        <v>0</v>
      </c>
      <c r="L922" s="73">
        <v>37656.36</v>
      </c>
    </row>
    <row r="923" spans="1:12" hidden="1" x14ac:dyDescent="0.25">
      <c r="A923" s="54"/>
      <c r="B923" s="69">
        <v>917</v>
      </c>
      <c r="C923" s="353"/>
      <c r="D923" s="353"/>
      <c r="E923" s="354"/>
      <c r="F923" s="655" t="s">
        <v>4773</v>
      </c>
      <c r="G923" s="353" t="s">
        <v>168</v>
      </c>
      <c r="H923" s="70">
        <f t="shared" si="58"/>
        <v>19355.349999999999</v>
      </c>
      <c r="I923" s="72">
        <v>1</v>
      </c>
      <c r="J923" s="355"/>
      <c r="K923" s="356">
        <f t="shared" si="59"/>
        <v>0</v>
      </c>
      <c r="L923" s="73">
        <v>19355.349999999999</v>
      </c>
    </row>
    <row r="924" spans="1:12" hidden="1" x14ac:dyDescent="0.25">
      <c r="A924" s="54"/>
      <c r="B924" s="69">
        <v>918</v>
      </c>
      <c r="C924" s="353"/>
      <c r="D924" s="353"/>
      <c r="E924" s="354"/>
      <c r="F924" s="655" t="s">
        <v>4774</v>
      </c>
      <c r="G924" s="353" t="s">
        <v>168</v>
      </c>
      <c r="H924" s="70">
        <f t="shared" si="58"/>
        <v>58625.35</v>
      </c>
      <c r="I924" s="72">
        <v>1</v>
      </c>
      <c r="J924" s="355"/>
      <c r="K924" s="356">
        <f t="shared" si="59"/>
        <v>0</v>
      </c>
      <c r="L924" s="73">
        <v>58625.35</v>
      </c>
    </row>
    <row r="925" spans="1:12" hidden="1" x14ac:dyDescent="0.25">
      <c r="A925" s="54"/>
      <c r="B925" s="69">
        <v>919</v>
      </c>
      <c r="C925" s="353"/>
      <c r="D925" s="353"/>
      <c r="E925" s="354"/>
      <c r="F925" s="655" t="s">
        <v>4775</v>
      </c>
      <c r="G925" s="353" t="s">
        <v>168</v>
      </c>
      <c r="H925" s="70">
        <f t="shared" si="58"/>
        <v>42416.36</v>
      </c>
      <c r="I925" s="72">
        <v>1</v>
      </c>
      <c r="J925" s="355"/>
      <c r="K925" s="356">
        <f t="shared" si="59"/>
        <v>0</v>
      </c>
      <c r="L925" s="73">
        <v>42416.36</v>
      </c>
    </row>
    <row r="926" spans="1:12" hidden="1" x14ac:dyDescent="0.25">
      <c r="A926" s="54"/>
      <c r="B926" s="69">
        <v>920</v>
      </c>
      <c r="C926" s="353"/>
      <c r="D926" s="353"/>
      <c r="E926" s="354"/>
      <c r="F926" s="655" t="s">
        <v>4776</v>
      </c>
      <c r="G926" s="353" t="s">
        <v>168</v>
      </c>
      <c r="H926" s="70">
        <f t="shared" si="58"/>
        <v>24871</v>
      </c>
      <c r="I926" s="72">
        <v>1</v>
      </c>
      <c r="J926" s="355"/>
      <c r="K926" s="356">
        <f t="shared" si="59"/>
        <v>0</v>
      </c>
      <c r="L926" s="73">
        <v>24871</v>
      </c>
    </row>
    <row r="927" spans="1:12" hidden="1" x14ac:dyDescent="0.25">
      <c r="A927" s="54"/>
      <c r="B927" s="69">
        <v>921</v>
      </c>
      <c r="C927" s="353"/>
      <c r="D927" s="353"/>
      <c r="E927" s="354"/>
      <c r="F927" s="655" t="s">
        <v>4777</v>
      </c>
      <c r="G927" s="353" t="s">
        <v>168</v>
      </c>
      <c r="H927" s="70">
        <f t="shared" si="58"/>
        <v>57655.5</v>
      </c>
      <c r="I927" s="72">
        <v>1</v>
      </c>
      <c r="J927" s="355"/>
      <c r="K927" s="356">
        <f t="shared" si="59"/>
        <v>0</v>
      </c>
      <c r="L927" s="73">
        <v>57655.5</v>
      </c>
    </row>
    <row r="928" spans="1:12" hidden="1" x14ac:dyDescent="0.25">
      <c r="A928" s="54"/>
      <c r="B928" s="69">
        <v>922</v>
      </c>
      <c r="C928" s="353"/>
      <c r="D928" s="353"/>
      <c r="E928" s="354"/>
      <c r="F928" s="655" t="s">
        <v>4778</v>
      </c>
      <c r="G928" s="353" t="s">
        <v>168</v>
      </c>
      <c r="H928" s="70">
        <f t="shared" si="58"/>
        <v>115257.45</v>
      </c>
      <c r="I928" s="72">
        <v>1</v>
      </c>
      <c r="J928" s="355"/>
      <c r="K928" s="356">
        <f t="shared" si="59"/>
        <v>0</v>
      </c>
      <c r="L928" s="73">
        <v>115257.45</v>
      </c>
    </row>
    <row r="929" spans="1:12" hidden="1" x14ac:dyDescent="0.25">
      <c r="A929" s="54"/>
      <c r="B929" s="69">
        <v>923</v>
      </c>
      <c r="C929" s="353"/>
      <c r="D929" s="353"/>
      <c r="E929" s="354"/>
      <c r="F929" s="655" t="s">
        <v>4779</v>
      </c>
      <c r="G929" s="353" t="s">
        <v>168</v>
      </c>
      <c r="H929" s="70">
        <f t="shared" si="58"/>
        <v>374805.97</v>
      </c>
      <c r="I929" s="72">
        <v>1</v>
      </c>
      <c r="J929" s="355"/>
      <c r="K929" s="356">
        <f t="shared" si="59"/>
        <v>0</v>
      </c>
      <c r="L929" s="73">
        <v>374805.97</v>
      </c>
    </row>
    <row r="930" spans="1:12" hidden="1" x14ac:dyDescent="0.25">
      <c r="A930" s="54"/>
      <c r="B930" s="69">
        <v>924</v>
      </c>
      <c r="C930" s="353"/>
      <c r="D930" s="353"/>
      <c r="E930" s="354"/>
      <c r="F930" s="655" t="s">
        <v>4780</v>
      </c>
      <c r="G930" s="353" t="s">
        <v>168</v>
      </c>
      <c r="H930" s="70">
        <f t="shared" si="58"/>
        <v>705797.33</v>
      </c>
      <c r="I930" s="72">
        <v>1</v>
      </c>
      <c r="J930" s="355"/>
      <c r="K930" s="356">
        <f t="shared" si="59"/>
        <v>0</v>
      </c>
      <c r="L930" s="73">
        <v>705797.33</v>
      </c>
    </row>
    <row r="931" spans="1:12" hidden="1" x14ac:dyDescent="0.25">
      <c r="A931" s="54"/>
      <c r="B931" s="69">
        <v>925</v>
      </c>
      <c r="C931" s="353"/>
      <c r="D931" s="353"/>
      <c r="E931" s="354"/>
      <c r="F931" s="655" t="s">
        <v>4781</v>
      </c>
      <c r="G931" s="353" t="s">
        <v>168</v>
      </c>
      <c r="H931" s="70">
        <f t="shared" si="58"/>
        <v>5942.86</v>
      </c>
      <c r="I931" s="72">
        <v>1</v>
      </c>
      <c r="J931" s="355"/>
      <c r="K931" s="356">
        <f t="shared" si="59"/>
        <v>0</v>
      </c>
      <c r="L931" s="73">
        <v>5942.86</v>
      </c>
    </row>
    <row r="932" spans="1:12" hidden="1" x14ac:dyDescent="0.25">
      <c r="A932" s="54"/>
      <c r="B932" s="69">
        <v>926</v>
      </c>
      <c r="C932" s="353"/>
      <c r="D932" s="353"/>
      <c r="E932" s="354"/>
      <c r="F932" s="655" t="s">
        <v>4782</v>
      </c>
      <c r="G932" s="353" t="s">
        <v>168</v>
      </c>
      <c r="H932" s="70">
        <f t="shared" si="58"/>
        <v>8992.83</v>
      </c>
      <c r="I932" s="72">
        <v>1</v>
      </c>
      <c r="J932" s="355"/>
      <c r="K932" s="356">
        <f t="shared" si="59"/>
        <v>0</v>
      </c>
      <c r="L932" s="73">
        <v>8992.83</v>
      </c>
    </row>
    <row r="933" spans="1:12" hidden="1" x14ac:dyDescent="0.25">
      <c r="A933" s="54"/>
      <c r="B933" s="69">
        <v>927</v>
      </c>
      <c r="C933" s="353"/>
      <c r="D933" s="353"/>
      <c r="E933" s="354"/>
      <c r="F933" s="655" t="s">
        <v>4783</v>
      </c>
      <c r="G933" s="353" t="s">
        <v>168</v>
      </c>
      <c r="H933" s="70">
        <f t="shared" si="58"/>
        <v>15836.519999999999</v>
      </c>
      <c r="I933" s="72">
        <v>1</v>
      </c>
      <c r="J933" s="355"/>
      <c r="K933" s="356">
        <f t="shared" si="59"/>
        <v>0</v>
      </c>
      <c r="L933" s="73">
        <v>15836.519999999999</v>
      </c>
    </row>
    <row r="934" spans="1:12" hidden="1" x14ac:dyDescent="0.25">
      <c r="A934" s="54"/>
      <c r="B934" s="69">
        <v>928</v>
      </c>
      <c r="C934" s="353"/>
      <c r="D934" s="353"/>
      <c r="E934" s="354"/>
      <c r="F934" s="655" t="s">
        <v>4784</v>
      </c>
      <c r="G934" s="353" t="s">
        <v>168</v>
      </c>
      <c r="H934" s="70">
        <f t="shared" si="58"/>
        <v>36604.400000000001</v>
      </c>
      <c r="I934" s="72">
        <v>1</v>
      </c>
      <c r="J934" s="355"/>
      <c r="K934" s="356">
        <f t="shared" si="59"/>
        <v>0</v>
      </c>
      <c r="L934" s="73">
        <v>36604.400000000001</v>
      </c>
    </row>
    <row r="935" spans="1:12" hidden="1" x14ac:dyDescent="0.25">
      <c r="A935" s="54"/>
      <c r="B935" s="69">
        <v>929</v>
      </c>
      <c r="C935" s="353"/>
      <c r="D935" s="353"/>
      <c r="E935" s="354"/>
      <c r="F935" s="655" t="s">
        <v>4785</v>
      </c>
      <c r="G935" s="353" t="s">
        <v>168</v>
      </c>
      <c r="H935" s="70">
        <f t="shared" si="58"/>
        <v>358382.77999999997</v>
      </c>
      <c r="I935" s="72">
        <v>1</v>
      </c>
      <c r="J935" s="355"/>
      <c r="K935" s="356">
        <f t="shared" si="59"/>
        <v>0</v>
      </c>
      <c r="L935" s="73">
        <v>358382.77999999997</v>
      </c>
    </row>
    <row r="936" spans="1:12" hidden="1" x14ac:dyDescent="0.25">
      <c r="A936" s="54"/>
      <c r="B936" s="69">
        <v>930</v>
      </c>
      <c r="C936" s="353"/>
      <c r="D936" s="353"/>
      <c r="E936" s="354"/>
      <c r="F936" s="655" t="s">
        <v>4786</v>
      </c>
      <c r="G936" s="353" t="s">
        <v>168</v>
      </c>
      <c r="H936" s="70">
        <f t="shared" si="58"/>
        <v>8330</v>
      </c>
      <c r="I936" s="72">
        <v>1</v>
      </c>
      <c r="J936" s="355"/>
      <c r="K936" s="356">
        <f t="shared" si="59"/>
        <v>0</v>
      </c>
      <c r="L936" s="73">
        <v>8330</v>
      </c>
    </row>
    <row r="937" spans="1:12" hidden="1" x14ac:dyDescent="0.25">
      <c r="A937" s="54"/>
      <c r="B937" s="69">
        <v>931</v>
      </c>
      <c r="C937" s="353"/>
      <c r="D937" s="353"/>
      <c r="E937" s="354"/>
      <c r="F937" s="655" t="s">
        <v>4787</v>
      </c>
      <c r="G937" s="353" t="s">
        <v>168</v>
      </c>
      <c r="H937" s="70">
        <f t="shared" si="58"/>
        <v>12083.26</v>
      </c>
      <c r="I937" s="72">
        <v>1</v>
      </c>
      <c r="J937" s="355"/>
      <c r="K937" s="356">
        <f t="shared" si="59"/>
        <v>0</v>
      </c>
      <c r="L937" s="73">
        <v>12083.26</v>
      </c>
    </row>
    <row r="938" spans="1:12" hidden="1" x14ac:dyDescent="0.25">
      <c r="A938" s="54"/>
      <c r="B938" s="69">
        <v>932</v>
      </c>
      <c r="C938" s="353"/>
      <c r="D938" s="353"/>
      <c r="E938" s="354"/>
      <c r="F938" s="655" t="s">
        <v>4788</v>
      </c>
      <c r="G938" s="353" t="s">
        <v>168</v>
      </c>
      <c r="H938" s="70">
        <f t="shared" si="58"/>
        <v>21003.5</v>
      </c>
      <c r="I938" s="72">
        <v>1</v>
      </c>
      <c r="J938" s="355"/>
      <c r="K938" s="356">
        <f t="shared" si="59"/>
        <v>0</v>
      </c>
      <c r="L938" s="73">
        <v>21003.5</v>
      </c>
    </row>
    <row r="939" spans="1:12" hidden="1" x14ac:dyDescent="0.25">
      <c r="A939" s="54"/>
      <c r="B939" s="69">
        <v>933</v>
      </c>
      <c r="C939" s="353"/>
      <c r="D939" s="353"/>
      <c r="E939" s="354"/>
      <c r="F939" s="655" t="s">
        <v>4789</v>
      </c>
      <c r="G939" s="353" t="s">
        <v>168</v>
      </c>
      <c r="H939" s="70">
        <f t="shared" si="58"/>
        <v>48625.78</v>
      </c>
      <c r="I939" s="72">
        <v>1</v>
      </c>
      <c r="J939" s="355"/>
      <c r="K939" s="356">
        <f t="shared" si="59"/>
        <v>0</v>
      </c>
      <c r="L939" s="73">
        <v>48625.78</v>
      </c>
    </row>
    <row r="940" spans="1:12" hidden="1" x14ac:dyDescent="0.25">
      <c r="A940" s="54"/>
      <c r="B940" s="69">
        <v>934</v>
      </c>
      <c r="C940" s="353"/>
      <c r="D940" s="353"/>
      <c r="E940" s="354"/>
      <c r="F940" s="655" t="s">
        <v>4790</v>
      </c>
      <c r="G940" s="353" t="s">
        <v>168</v>
      </c>
      <c r="H940" s="70">
        <f t="shared" si="58"/>
        <v>81530.47</v>
      </c>
      <c r="I940" s="72">
        <v>1</v>
      </c>
      <c r="J940" s="355"/>
      <c r="K940" s="356">
        <f t="shared" si="59"/>
        <v>0</v>
      </c>
      <c r="L940" s="73">
        <v>81530.47</v>
      </c>
    </row>
    <row r="941" spans="1:12" hidden="1" x14ac:dyDescent="0.25">
      <c r="A941" s="54"/>
      <c r="B941" s="69">
        <v>935</v>
      </c>
      <c r="C941" s="353"/>
      <c r="D941" s="353"/>
      <c r="E941" s="354"/>
      <c r="F941" s="655" t="s">
        <v>4791</v>
      </c>
      <c r="G941" s="353" t="s">
        <v>168</v>
      </c>
      <c r="H941" s="70">
        <f t="shared" si="58"/>
        <v>29339.449999999997</v>
      </c>
      <c r="I941" s="72">
        <v>1</v>
      </c>
      <c r="J941" s="355"/>
      <c r="K941" s="356">
        <f t="shared" si="59"/>
        <v>0</v>
      </c>
      <c r="L941" s="73">
        <v>29339.449999999997</v>
      </c>
    </row>
    <row r="942" spans="1:12" hidden="1" x14ac:dyDescent="0.25">
      <c r="A942" s="54"/>
      <c r="B942" s="69">
        <v>936</v>
      </c>
      <c r="C942" s="353"/>
      <c r="D942" s="353"/>
      <c r="E942" s="354"/>
      <c r="F942" s="655" t="s">
        <v>4792</v>
      </c>
      <c r="G942" s="353" t="s">
        <v>168</v>
      </c>
      <c r="H942" s="70">
        <f t="shared" si="58"/>
        <v>13725.46</v>
      </c>
      <c r="I942" s="72">
        <v>1</v>
      </c>
      <c r="J942" s="355"/>
      <c r="K942" s="356">
        <f t="shared" si="59"/>
        <v>0</v>
      </c>
      <c r="L942" s="73">
        <v>13725.46</v>
      </c>
    </row>
    <row r="943" spans="1:12" hidden="1" x14ac:dyDescent="0.25">
      <c r="A943" s="54"/>
      <c r="B943" s="69">
        <v>937</v>
      </c>
      <c r="C943" s="353"/>
      <c r="D943" s="353"/>
      <c r="E943" s="354"/>
      <c r="F943" s="655" t="s">
        <v>4793</v>
      </c>
      <c r="G943" s="353" t="s">
        <v>168</v>
      </c>
      <c r="H943" s="70">
        <f t="shared" si="58"/>
        <v>25573.1</v>
      </c>
      <c r="I943" s="72">
        <v>1</v>
      </c>
      <c r="J943" s="355"/>
      <c r="K943" s="356">
        <f t="shared" si="59"/>
        <v>0</v>
      </c>
      <c r="L943" s="73">
        <v>25573.1</v>
      </c>
    </row>
    <row r="944" spans="1:12" hidden="1" x14ac:dyDescent="0.25">
      <c r="A944" s="54"/>
      <c r="B944" s="69">
        <v>938</v>
      </c>
      <c r="C944" s="353"/>
      <c r="D944" s="353"/>
      <c r="E944" s="354"/>
      <c r="F944" s="655" t="s">
        <v>4794</v>
      </c>
      <c r="G944" s="353" t="s">
        <v>168</v>
      </c>
      <c r="H944" s="70">
        <f t="shared" si="58"/>
        <v>30499.699999999997</v>
      </c>
      <c r="I944" s="72">
        <v>1</v>
      </c>
      <c r="J944" s="355"/>
      <c r="K944" s="356">
        <f t="shared" si="59"/>
        <v>0</v>
      </c>
      <c r="L944" s="73">
        <v>30499.699999999997</v>
      </c>
    </row>
    <row r="945" spans="1:12" hidden="1" x14ac:dyDescent="0.25">
      <c r="A945" s="54"/>
      <c r="B945" s="69">
        <v>939</v>
      </c>
      <c r="C945" s="353"/>
      <c r="D945" s="353"/>
      <c r="E945" s="354"/>
      <c r="F945" s="655" t="s">
        <v>4795</v>
      </c>
      <c r="G945" s="353" t="s">
        <v>168</v>
      </c>
      <c r="H945" s="70">
        <f t="shared" si="58"/>
        <v>75664.959999999992</v>
      </c>
      <c r="I945" s="72">
        <v>1</v>
      </c>
      <c r="J945" s="355"/>
      <c r="K945" s="356">
        <f t="shared" si="59"/>
        <v>0</v>
      </c>
      <c r="L945" s="73">
        <v>75664.959999999992</v>
      </c>
    </row>
    <row r="946" spans="1:12" hidden="1" x14ac:dyDescent="0.25">
      <c r="A946" s="54"/>
      <c r="B946" s="69">
        <v>940</v>
      </c>
      <c r="C946" s="353"/>
      <c r="D946" s="353"/>
      <c r="E946" s="354"/>
      <c r="F946" s="655" t="s">
        <v>4796</v>
      </c>
      <c r="G946" s="353" t="s">
        <v>168</v>
      </c>
      <c r="H946" s="70">
        <f t="shared" si="58"/>
        <v>266381.5</v>
      </c>
      <c r="I946" s="72">
        <v>1</v>
      </c>
      <c r="J946" s="355"/>
      <c r="K946" s="356">
        <f t="shared" si="59"/>
        <v>0</v>
      </c>
      <c r="L946" s="73">
        <v>266381.5</v>
      </c>
    </row>
    <row r="947" spans="1:12" hidden="1" x14ac:dyDescent="0.25">
      <c r="A947" s="54"/>
      <c r="B947" s="69">
        <v>941</v>
      </c>
      <c r="C947" s="353"/>
      <c r="D947" s="353"/>
      <c r="E947" s="354"/>
      <c r="F947" s="655" t="s">
        <v>4797</v>
      </c>
      <c r="G947" s="353" t="s">
        <v>168</v>
      </c>
      <c r="H947" s="70">
        <f t="shared" si="58"/>
        <v>9496.1999999999989</v>
      </c>
      <c r="I947" s="72">
        <v>1</v>
      </c>
      <c r="J947" s="355"/>
      <c r="K947" s="356">
        <f t="shared" si="59"/>
        <v>0</v>
      </c>
      <c r="L947" s="73">
        <v>9496.1999999999989</v>
      </c>
    </row>
    <row r="948" spans="1:12" hidden="1" x14ac:dyDescent="0.25">
      <c r="A948" s="54"/>
      <c r="B948" s="69">
        <v>942</v>
      </c>
      <c r="C948" s="353"/>
      <c r="D948" s="353"/>
      <c r="E948" s="354"/>
      <c r="F948" s="655" t="s">
        <v>4798</v>
      </c>
      <c r="G948" s="353" t="s">
        <v>168</v>
      </c>
      <c r="H948" s="70">
        <f t="shared" si="58"/>
        <v>13625.5</v>
      </c>
      <c r="I948" s="72">
        <v>1</v>
      </c>
      <c r="J948" s="355"/>
      <c r="K948" s="356">
        <f t="shared" si="59"/>
        <v>0</v>
      </c>
      <c r="L948" s="73">
        <v>13625.5</v>
      </c>
    </row>
    <row r="949" spans="1:12" hidden="1" x14ac:dyDescent="0.25">
      <c r="A949" s="54"/>
      <c r="B949" s="69">
        <v>943</v>
      </c>
      <c r="C949" s="353"/>
      <c r="D949" s="353"/>
      <c r="E949" s="354"/>
      <c r="F949" s="655" t="s">
        <v>4799</v>
      </c>
      <c r="G949" s="353" t="s">
        <v>168</v>
      </c>
      <c r="H949" s="70">
        <f t="shared" si="58"/>
        <v>238000</v>
      </c>
      <c r="I949" s="72">
        <v>1</v>
      </c>
      <c r="J949" s="355"/>
      <c r="K949" s="356">
        <f t="shared" si="59"/>
        <v>0</v>
      </c>
      <c r="L949" s="73">
        <v>238000</v>
      </c>
    </row>
    <row r="950" spans="1:12" hidden="1" x14ac:dyDescent="0.25">
      <c r="A950" s="54"/>
      <c r="B950" s="69">
        <v>944</v>
      </c>
      <c r="C950" s="353"/>
      <c r="D950" s="353"/>
      <c r="E950" s="354"/>
      <c r="F950" s="655" t="s">
        <v>4800</v>
      </c>
      <c r="G950" s="353" t="s">
        <v>168</v>
      </c>
      <c r="H950" s="70">
        <f t="shared" si="58"/>
        <v>16303</v>
      </c>
      <c r="I950" s="72">
        <v>1</v>
      </c>
      <c r="J950" s="355"/>
      <c r="K950" s="356">
        <f t="shared" si="59"/>
        <v>0</v>
      </c>
      <c r="L950" s="73">
        <v>16303</v>
      </c>
    </row>
    <row r="951" spans="1:12" hidden="1" x14ac:dyDescent="0.25">
      <c r="A951" s="54"/>
      <c r="B951" s="69">
        <v>945</v>
      </c>
      <c r="C951" s="353"/>
      <c r="D951" s="353"/>
      <c r="E951" s="354"/>
      <c r="F951" s="655" t="s">
        <v>4801</v>
      </c>
      <c r="G951" s="353" t="s">
        <v>138</v>
      </c>
      <c r="H951" s="70">
        <f t="shared" si="58"/>
        <v>23097.899999999998</v>
      </c>
      <c r="I951" s="72">
        <v>1</v>
      </c>
      <c r="J951" s="355"/>
      <c r="K951" s="356">
        <f t="shared" si="59"/>
        <v>0</v>
      </c>
      <c r="L951" s="73">
        <v>23097.899999999998</v>
      </c>
    </row>
    <row r="952" spans="1:12" hidden="1" x14ac:dyDescent="0.25">
      <c r="A952" s="54"/>
      <c r="B952" s="69">
        <v>946</v>
      </c>
      <c r="C952" s="353"/>
      <c r="D952" s="353"/>
      <c r="E952" s="354"/>
      <c r="F952" s="655" t="s">
        <v>4802</v>
      </c>
      <c r="G952" s="353" t="s">
        <v>138</v>
      </c>
      <c r="H952" s="70">
        <f t="shared" si="58"/>
        <v>45208.1</v>
      </c>
      <c r="I952" s="72">
        <v>1</v>
      </c>
      <c r="J952" s="355"/>
      <c r="K952" s="356">
        <f t="shared" si="59"/>
        <v>0</v>
      </c>
      <c r="L952" s="73">
        <v>45208.1</v>
      </c>
    </row>
    <row r="953" spans="1:12" hidden="1" x14ac:dyDescent="0.25">
      <c r="A953" s="54"/>
      <c r="B953" s="69">
        <v>947</v>
      </c>
      <c r="C953" s="353"/>
      <c r="D953" s="353"/>
      <c r="E953" s="354"/>
      <c r="F953" s="655" t="s">
        <v>4803</v>
      </c>
      <c r="G953" s="353" t="s">
        <v>138</v>
      </c>
      <c r="H953" s="70">
        <f t="shared" si="58"/>
        <v>28857.5</v>
      </c>
      <c r="I953" s="72">
        <v>1</v>
      </c>
      <c r="J953" s="355"/>
      <c r="K953" s="356">
        <f t="shared" si="59"/>
        <v>0</v>
      </c>
      <c r="L953" s="73">
        <v>28857.5</v>
      </c>
    </row>
    <row r="954" spans="1:12" hidden="1" x14ac:dyDescent="0.25">
      <c r="A954" s="54"/>
      <c r="B954" s="69">
        <v>948</v>
      </c>
      <c r="C954" s="353"/>
      <c r="D954" s="353"/>
      <c r="E954" s="354"/>
      <c r="F954" s="655" t="s">
        <v>4804</v>
      </c>
      <c r="G954" s="353" t="s">
        <v>138</v>
      </c>
      <c r="H954" s="70">
        <f t="shared" si="58"/>
        <v>14137.199999999999</v>
      </c>
      <c r="I954" s="72">
        <v>1</v>
      </c>
      <c r="J954" s="355"/>
      <c r="K954" s="356">
        <f t="shared" si="59"/>
        <v>0</v>
      </c>
      <c r="L954" s="73">
        <v>14137.199999999999</v>
      </c>
    </row>
    <row r="955" spans="1:12" hidden="1" x14ac:dyDescent="0.25">
      <c r="A955" s="54"/>
      <c r="B955" s="69">
        <v>949</v>
      </c>
      <c r="C955" s="353"/>
      <c r="D955" s="353"/>
      <c r="E955" s="354"/>
      <c r="F955" s="655" t="s">
        <v>4805</v>
      </c>
      <c r="G955" s="353" t="s">
        <v>138</v>
      </c>
      <c r="H955" s="70">
        <f t="shared" si="58"/>
        <v>11709.6</v>
      </c>
      <c r="I955" s="72">
        <v>1</v>
      </c>
      <c r="J955" s="355"/>
      <c r="K955" s="356">
        <f t="shared" si="59"/>
        <v>0</v>
      </c>
      <c r="L955" s="73">
        <v>11709.6</v>
      </c>
    </row>
    <row r="956" spans="1:12" hidden="1" x14ac:dyDescent="0.25">
      <c r="A956" s="54"/>
      <c r="B956" s="69">
        <v>950</v>
      </c>
      <c r="C956" s="353"/>
      <c r="D956" s="353"/>
      <c r="E956" s="354"/>
      <c r="F956" s="655" t="s">
        <v>4806</v>
      </c>
      <c r="G956" s="353" t="s">
        <v>138</v>
      </c>
      <c r="H956" s="70">
        <f t="shared" si="58"/>
        <v>5926.2</v>
      </c>
      <c r="I956" s="72">
        <v>1</v>
      </c>
      <c r="J956" s="355"/>
      <c r="K956" s="356">
        <f t="shared" si="59"/>
        <v>0</v>
      </c>
      <c r="L956" s="73">
        <v>5926.2</v>
      </c>
    </row>
    <row r="957" spans="1:12" hidden="1" x14ac:dyDescent="0.25">
      <c r="A957" s="54"/>
      <c r="B957" s="69">
        <v>951</v>
      </c>
      <c r="C957" s="353"/>
      <c r="D957" s="353"/>
      <c r="E957" s="354"/>
      <c r="F957" s="655" t="s">
        <v>4807</v>
      </c>
      <c r="G957" s="353" t="s">
        <v>138</v>
      </c>
      <c r="H957" s="70">
        <f t="shared" si="58"/>
        <v>11840.5</v>
      </c>
      <c r="I957" s="72">
        <v>1</v>
      </c>
      <c r="J957" s="355"/>
      <c r="K957" s="356">
        <f t="shared" si="59"/>
        <v>0</v>
      </c>
      <c r="L957" s="73">
        <v>11840.5</v>
      </c>
    </row>
    <row r="958" spans="1:12" hidden="1" x14ac:dyDescent="0.25">
      <c r="A958" s="54"/>
      <c r="B958" s="69">
        <v>952</v>
      </c>
      <c r="C958" s="353"/>
      <c r="D958" s="353"/>
      <c r="E958" s="354"/>
      <c r="F958" s="655" t="s">
        <v>4808</v>
      </c>
      <c r="G958" s="353" t="s">
        <v>138</v>
      </c>
      <c r="H958" s="70">
        <f t="shared" si="58"/>
        <v>24597.3</v>
      </c>
      <c r="I958" s="72">
        <v>1</v>
      </c>
      <c r="J958" s="355"/>
      <c r="K958" s="356">
        <f t="shared" si="59"/>
        <v>0</v>
      </c>
      <c r="L958" s="73">
        <v>24597.3</v>
      </c>
    </row>
    <row r="959" spans="1:12" hidden="1" x14ac:dyDescent="0.25">
      <c r="A959" s="54"/>
      <c r="B959" s="69">
        <v>953</v>
      </c>
      <c r="C959" s="353"/>
      <c r="D959" s="353"/>
      <c r="E959" s="354"/>
      <c r="F959" s="655" t="s">
        <v>4809</v>
      </c>
      <c r="G959" s="353" t="s">
        <v>138</v>
      </c>
      <c r="H959" s="70">
        <f t="shared" si="58"/>
        <v>38538.15</v>
      </c>
      <c r="I959" s="72">
        <v>1</v>
      </c>
      <c r="J959" s="355"/>
      <c r="K959" s="356">
        <f t="shared" si="59"/>
        <v>0</v>
      </c>
      <c r="L959" s="73">
        <v>38538.15</v>
      </c>
    </row>
    <row r="960" spans="1:12" hidden="1" x14ac:dyDescent="0.25">
      <c r="A960" s="54"/>
      <c r="B960" s="69">
        <v>954</v>
      </c>
      <c r="C960" s="353"/>
      <c r="D960" s="353"/>
      <c r="E960" s="354"/>
      <c r="F960" s="655" t="s">
        <v>4810</v>
      </c>
      <c r="G960" s="353" t="s">
        <v>138</v>
      </c>
      <c r="H960" s="70">
        <f t="shared" si="58"/>
        <v>1701.6999999999998</v>
      </c>
      <c r="I960" s="72">
        <v>1</v>
      </c>
      <c r="J960" s="355"/>
      <c r="K960" s="356">
        <f t="shared" si="59"/>
        <v>0</v>
      </c>
      <c r="L960" s="73">
        <v>1701.6999999999998</v>
      </c>
    </row>
    <row r="961" spans="1:12" hidden="1" x14ac:dyDescent="0.25">
      <c r="A961" s="54"/>
      <c r="B961" s="69">
        <v>955</v>
      </c>
      <c r="C961" s="353"/>
      <c r="D961" s="353"/>
      <c r="E961" s="354"/>
      <c r="F961" s="655" t="s">
        <v>4811</v>
      </c>
      <c r="G961" s="353" t="s">
        <v>138</v>
      </c>
      <c r="H961" s="70">
        <f t="shared" ref="H961:H1024" si="60">+L961*I961</f>
        <v>3308.2</v>
      </c>
      <c r="I961" s="72">
        <v>1</v>
      </c>
      <c r="J961" s="355"/>
      <c r="K961" s="356">
        <f t="shared" si="59"/>
        <v>0</v>
      </c>
      <c r="L961" s="73">
        <v>3308.2</v>
      </c>
    </row>
    <row r="962" spans="1:12" hidden="1" x14ac:dyDescent="0.25">
      <c r="A962" s="54"/>
      <c r="B962" s="69">
        <v>956</v>
      </c>
      <c r="C962" s="353"/>
      <c r="D962" s="353"/>
      <c r="E962" s="354"/>
      <c r="F962" s="655" t="s">
        <v>4812</v>
      </c>
      <c r="G962" s="353" t="s">
        <v>138</v>
      </c>
      <c r="H962" s="70">
        <f t="shared" si="60"/>
        <v>5331.2</v>
      </c>
      <c r="I962" s="72">
        <v>1</v>
      </c>
      <c r="J962" s="355"/>
      <c r="K962" s="356">
        <f t="shared" si="59"/>
        <v>0</v>
      </c>
      <c r="L962" s="73">
        <v>5331.2</v>
      </c>
    </row>
    <row r="963" spans="1:12" hidden="1" x14ac:dyDescent="0.25">
      <c r="A963" s="54"/>
      <c r="B963" s="69">
        <v>957</v>
      </c>
      <c r="C963" s="353"/>
      <c r="D963" s="353"/>
      <c r="E963" s="354"/>
      <c r="F963" s="655" t="s">
        <v>4813</v>
      </c>
      <c r="G963" s="353" t="s">
        <v>168</v>
      </c>
      <c r="H963" s="70">
        <f t="shared" si="60"/>
        <v>744239.09</v>
      </c>
      <c r="I963" s="72">
        <v>1</v>
      </c>
      <c r="J963" s="355"/>
      <c r="K963" s="356">
        <f t="shared" si="59"/>
        <v>0</v>
      </c>
      <c r="L963" s="73">
        <v>744239.09</v>
      </c>
    </row>
    <row r="964" spans="1:12" hidden="1" x14ac:dyDescent="0.25">
      <c r="A964" s="54"/>
      <c r="B964" s="69">
        <v>958</v>
      </c>
      <c r="C964" s="353"/>
      <c r="D964" s="353"/>
      <c r="E964" s="354"/>
      <c r="F964" s="655" t="s">
        <v>4814</v>
      </c>
      <c r="G964" s="353" t="s">
        <v>168</v>
      </c>
      <c r="H964" s="70">
        <f t="shared" si="60"/>
        <v>1756428.0999999999</v>
      </c>
      <c r="I964" s="72">
        <v>1</v>
      </c>
      <c r="J964" s="355"/>
      <c r="K964" s="356">
        <f t="shared" si="59"/>
        <v>0</v>
      </c>
      <c r="L964" s="73">
        <v>1756428.0999999999</v>
      </c>
    </row>
    <row r="965" spans="1:12" hidden="1" x14ac:dyDescent="0.25">
      <c r="A965" s="54"/>
      <c r="B965" s="69">
        <v>959</v>
      </c>
      <c r="C965" s="353"/>
      <c r="D965" s="353"/>
      <c r="E965" s="354"/>
      <c r="F965" s="655" t="s">
        <v>4815</v>
      </c>
      <c r="G965" s="353" t="s">
        <v>168</v>
      </c>
      <c r="H965" s="70">
        <f t="shared" si="60"/>
        <v>621429.9</v>
      </c>
      <c r="I965" s="72">
        <v>1</v>
      </c>
      <c r="J965" s="355"/>
      <c r="K965" s="356">
        <f t="shared" si="59"/>
        <v>0</v>
      </c>
      <c r="L965" s="73">
        <v>621429.9</v>
      </c>
    </row>
    <row r="966" spans="1:12" hidden="1" x14ac:dyDescent="0.25">
      <c r="A966" s="54"/>
      <c r="B966" s="69">
        <v>960</v>
      </c>
      <c r="C966" s="353"/>
      <c r="D966" s="353"/>
      <c r="E966" s="354"/>
      <c r="F966" s="655" t="s">
        <v>4816</v>
      </c>
      <c r="G966" s="353" t="s">
        <v>168</v>
      </c>
      <c r="H966" s="70">
        <f t="shared" si="60"/>
        <v>644718.19999999995</v>
      </c>
      <c r="I966" s="72">
        <v>1</v>
      </c>
      <c r="J966" s="355"/>
      <c r="K966" s="356">
        <f t="shared" si="59"/>
        <v>0</v>
      </c>
      <c r="L966" s="73">
        <v>644718.19999999995</v>
      </c>
    </row>
    <row r="967" spans="1:12" hidden="1" x14ac:dyDescent="0.25">
      <c r="A967" s="54"/>
      <c r="B967" s="69">
        <v>961</v>
      </c>
      <c r="C967" s="353"/>
      <c r="D967" s="353"/>
      <c r="E967" s="354"/>
      <c r="F967" s="655" t="s">
        <v>4817</v>
      </c>
      <c r="G967" s="353" t="s">
        <v>168</v>
      </c>
      <c r="H967" s="70">
        <f t="shared" si="60"/>
        <v>746451.29999999993</v>
      </c>
      <c r="I967" s="72">
        <v>1</v>
      </c>
      <c r="J967" s="355"/>
      <c r="K967" s="356">
        <f t="shared" si="59"/>
        <v>0</v>
      </c>
      <c r="L967" s="73">
        <v>746451.29999999993</v>
      </c>
    </row>
    <row r="968" spans="1:12" hidden="1" x14ac:dyDescent="0.25">
      <c r="A968" s="54"/>
      <c r="B968" s="69">
        <v>962</v>
      </c>
      <c r="C968" s="353"/>
      <c r="D968" s="353"/>
      <c r="E968" s="354"/>
      <c r="F968" s="655" t="s">
        <v>4818</v>
      </c>
      <c r="G968" s="353" t="s">
        <v>168</v>
      </c>
      <c r="H968" s="70">
        <f t="shared" si="60"/>
        <v>1345818.5999999999</v>
      </c>
      <c r="I968" s="72">
        <v>1</v>
      </c>
      <c r="J968" s="355"/>
      <c r="K968" s="356">
        <f t="shared" si="59"/>
        <v>0</v>
      </c>
      <c r="L968" s="73">
        <v>1345818.5999999999</v>
      </c>
    </row>
    <row r="969" spans="1:12" hidden="1" x14ac:dyDescent="0.25">
      <c r="A969" s="54"/>
      <c r="B969" s="69">
        <v>963</v>
      </c>
      <c r="C969" s="353"/>
      <c r="D969" s="353"/>
      <c r="E969" s="354"/>
      <c r="F969" s="655" t="s">
        <v>4819</v>
      </c>
      <c r="G969" s="353" t="s">
        <v>168</v>
      </c>
      <c r="H969" s="70">
        <f t="shared" si="60"/>
        <v>1756428.0999999999</v>
      </c>
      <c r="I969" s="72">
        <v>1</v>
      </c>
      <c r="J969" s="355"/>
      <c r="K969" s="356">
        <f t="shared" si="59"/>
        <v>0</v>
      </c>
      <c r="L969" s="73">
        <v>1756428.0999999999</v>
      </c>
    </row>
    <row r="970" spans="1:12" hidden="1" x14ac:dyDescent="0.25">
      <c r="A970" s="54"/>
      <c r="B970" s="69">
        <v>964</v>
      </c>
      <c r="C970" s="353"/>
      <c r="D970" s="353"/>
      <c r="E970" s="354"/>
      <c r="F970" s="655" t="s">
        <v>4820</v>
      </c>
      <c r="G970" s="353" t="s">
        <v>168</v>
      </c>
      <c r="H970" s="70">
        <f t="shared" si="60"/>
        <v>2089190.18</v>
      </c>
      <c r="I970" s="72">
        <v>1</v>
      </c>
      <c r="J970" s="355"/>
      <c r="K970" s="356">
        <f t="shared" si="59"/>
        <v>0</v>
      </c>
      <c r="L970" s="73">
        <v>2089190.18</v>
      </c>
    </row>
    <row r="971" spans="1:12" hidden="1" x14ac:dyDescent="0.25">
      <c r="A971" s="54"/>
      <c r="B971" s="69">
        <v>965</v>
      </c>
      <c r="C971" s="353"/>
      <c r="D971" s="353"/>
      <c r="E971" s="354"/>
      <c r="F971" s="655" t="s">
        <v>4821</v>
      </c>
      <c r="G971" s="353" t="s">
        <v>168</v>
      </c>
      <c r="H971" s="70">
        <f t="shared" si="60"/>
        <v>3080791</v>
      </c>
      <c r="I971" s="72">
        <v>1</v>
      </c>
      <c r="J971" s="355"/>
      <c r="K971" s="356">
        <f t="shared" si="59"/>
        <v>0</v>
      </c>
      <c r="L971" s="73">
        <v>3080791</v>
      </c>
    </row>
    <row r="972" spans="1:12" hidden="1" x14ac:dyDescent="0.25">
      <c r="A972" s="54"/>
      <c r="B972" s="69">
        <v>966</v>
      </c>
      <c r="C972" s="353"/>
      <c r="D972" s="353"/>
      <c r="E972" s="354"/>
      <c r="F972" s="655" t="s">
        <v>4844</v>
      </c>
      <c r="G972" s="353" t="s">
        <v>3595</v>
      </c>
      <c r="H972" s="70">
        <f t="shared" si="60"/>
        <v>70597.94</v>
      </c>
      <c r="I972" s="72">
        <v>1</v>
      </c>
      <c r="J972" s="355">
        <v>59326</v>
      </c>
      <c r="K972" s="356">
        <f t="shared" si="59"/>
        <v>11271.94</v>
      </c>
      <c r="L972" s="73">
        <f t="shared" ref="L972:L993" si="61">+J972+K972</f>
        <v>70597.94</v>
      </c>
    </row>
    <row r="973" spans="1:12" hidden="1" x14ac:dyDescent="0.25">
      <c r="A973" s="54"/>
      <c r="B973" s="69">
        <v>967</v>
      </c>
      <c r="C973" s="353"/>
      <c r="D973" s="353"/>
      <c r="E973" s="354"/>
      <c r="F973" s="655" t="s">
        <v>4845</v>
      </c>
      <c r="G973" s="353" t="s">
        <v>3595</v>
      </c>
      <c r="H973" s="70">
        <f t="shared" si="60"/>
        <v>30816.239999999998</v>
      </c>
      <c r="I973" s="72">
        <v>1</v>
      </c>
      <c r="J973" s="355">
        <v>25896</v>
      </c>
      <c r="K973" s="356">
        <f t="shared" si="59"/>
        <v>4920.24</v>
      </c>
      <c r="L973" s="73">
        <f t="shared" si="61"/>
        <v>30816.239999999998</v>
      </c>
    </row>
    <row r="974" spans="1:12" hidden="1" x14ac:dyDescent="0.25">
      <c r="A974" s="54"/>
      <c r="B974" s="69">
        <v>968</v>
      </c>
      <c r="C974" s="353"/>
      <c r="D974" s="353"/>
      <c r="E974" s="354"/>
      <c r="F974" s="655" t="s">
        <v>4846</v>
      </c>
      <c r="G974" s="353" t="s">
        <v>3595</v>
      </c>
      <c r="H974" s="70">
        <f t="shared" si="60"/>
        <v>23938.04</v>
      </c>
      <c r="I974" s="72">
        <v>1</v>
      </c>
      <c r="J974" s="355">
        <v>20116</v>
      </c>
      <c r="K974" s="356">
        <f t="shared" ref="K974:K1023" si="62">+J974*0.19</f>
        <v>3822.04</v>
      </c>
      <c r="L974" s="73">
        <f t="shared" si="61"/>
        <v>23938.04</v>
      </c>
    </row>
    <row r="975" spans="1:12" hidden="1" x14ac:dyDescent="0.25">
      <c r="A975" s="54"/>
      <c r="B975" s="69">
        <v>969</v>
      </c>
      <c r="C975" s="353"/>
      <c r="D975" s="353"/>
      <c r="E975" s="354"/>
      <c r="F975" s="655" t="s">
        <v>7204</v>
      </c>
      <c r="G975" s="353" t="s">
        <v>168</v>
      </c>
      <c r="H975" s="70">
        <f t="shared" si="60"/>
        <v>0</v>
      </c>
      <c r="I975" s="72">
        <v>1</v>
      </c>
      <c r="J975" s="355"/>
      <c r="K975" s="356">
        <f t="shared" si="62"/>
        <v>0</v>
      </c>
      <c r="L975" s="73">
        <f t="shared" si="61"/>
        <v>0</v>
      </c>
    </row>
    <row r="976" spans="1:12" hidden="1" x14ac:dyDescent="0.25">
      <c r="A976" s="54"/>
      <c r="B976" s="69">
        <v>970</v>
      </c>
      <c r="C976" s="353"/>
      <c r="D976" s="353"/>
      <c r="E976" s="354"/>
      <c r="F976" s="655" t="s">
        <v>7205</v>
      </c>
      <c r="G976" s="353" t="s">
        <v>168</v>
      </c>
      <c r="H976" s="70">
        <f t="shared" si="60"/>
        <v>0</v>
      </c>
      <c r="I976" s="72">
        <v>1</v>
      </c>
      <c r="J976" s="355"/>
      <c r="K976" s="356">
        <f t="shared" si="62"/>
        <v>0</v>
      </c>
      <c r="L976" s="73">
        <f t="shared" si="61"/>
        <v>0</v>
      </c>
    </row>
    <row r="977" spans="1:12" hidden="1" x14ac:dyDescent="0.25">
      <c r="A977" s="54"/>
      <c r="B977" s="69">
        <v>971</v>
      </c>
      <c r="C977" s="353"/>
      <c r="D977" s="353"/>
      <c r="E977" s="354"/>
      <c r="F977" s="655" t="s">
        <v>7206</v>
      </c>
      <c r="G977" s="353" t="s">
        <v>168</v>
      </c>
      <c r="H977" s="70">
        <f t="shared" si="60"/>
        <v>0</v>
      </c>
      <c r="I977" s="72">
        <v>1</v>
      </c>
      <c r="J977" s="355"/>
      <c r="K977" s="356">
        <f t="shared" si="62"/>
        <v>0</v>
      </c>
      <c r="L977" s="73">
        <f t="shared" si="61"/>
        <v>0</v>
      </c>
    </row>
    <row r="978" spans="1:12" hidden="1" x14ac:dyDescent="0.25">
      <c r="A978" s="54"/>
      <c r="B978" s="69">
        <v>972</v>
      </c>
      <c r="C978" s="353"/>
      <c r="D978" s="353"/>
      <c r="E978" s="354"/>
      <c r="F978" s="655" t="s">
        <v>7207</v>
      </c>
      <c r="G978" s="353" t="s">
        <v>168</v>
      </c>
      <c r="H978" s="70">
        <f t="shared" si="60"/>
        <v>0</v>
      </c>
      <c r="I978" s="72">
        <v>1</v>
      </c>
      <c r="J978" s="355"/>
      <c r="K978" s="356">
        <f t="shared" si="62"/>
        <v>0</v>
      </c>
      <c r="L978" s="73">
        <f t="shared" si="61"/>
        <v>0</v>
      </c>
    </row>
    <row r="979" spans="1:12" hidden="1" x14ac:dyDescent="0.25">
      <c r="A979" s="54"/>
      <c r="B979" s="69">
        <v>973</v>
      </c>
      <c r="C979" s="353"/>
      <c r="D979" s="353"/>
      <c r="E979" s="354"/>
      <c r="F979" s="655" t="s">
        <v>7208</v>
      </c>
      <c r="G979" s="353" t="s">
        <v>168</v>
      </c>
      <c r="H979" s="70">
        <f t="shared" si="60"/>
        <v>0</v>
      </c>
      <c r="I979" s="72">
        <v>1</v>
      </c>
      <c r="J979" s="355"/>
      <c r="K979" s="356">
        <f t="shared" si="62"/>
        <v>0</v>
      </c>
      <c r="L979" s="73">
        <f t="shared" si="61"/>
        <v>0</v>
      </c>
    </row>
    <row r="980" spans="1:12" hidden="1" x14ac:dyDescent="0.25">
      <c r="A980" s="54"/>
      <c r="B980" s="69">
        <v>974</v>
      </c>
      <c r="C980" s="353"/>
      <c r="D980" s="353"/>
      <c r="E980" s="354"/>
      <c r="F980" s="655" t="s">
        <v>7209</v>
      </c>
      <c r="G980" s="353" t="s">
        <v>168</v>
      </c>
      <c r="H980" s="70">
        <f t="shared" si="60"/>
        <v>0</v>
      </c>
      <c r="I980" s="72">
        <v>1</v>
      </c>
      <c r="J980" s="355"/>
      <c r="K980" s="356">
        <f t="shared" si="62"/>
        <v>0</v>
      </c>
      <c r="L980" s="73">
        <f t="shared" si="61"/>
        <v>0</v>
      </c>
    </row>
    <row r="981" spans="1:12" hidden="1" x14ac:dyDescent="0.25">
      <c r="A981" s="54"/>
      <c r="B981" s="69">
        <v>975</v>
      </c>
      <c r="C981" s="353"/>
      <c r="D981" s="353"/>
      <c r="E981" s="354"/>
      <c r="F981" s="655" t="s">
        <v>7210</v>
      </c>
      <c r="G981" s="353" t="s">
        <v>168</v>
      </c>
      <c r="H981" s="70">
        <f t="shared" si="60"/>
        <v>0</v>
      </c>
      <c r="I981" s="72">
        <v>1</v>
      </c>
      <c r="J981" s="355"/>
      <c r="K981" s="356">
        <f t="shared" si="62"/>
        <v>0</v>
      </c>
      <c r="L981" s="73">
        <f t="shared" si="61"/>
        <v>0</v>
      </c>
    </row>
    <row r="982" spans="1:12" hidden="1" x14ac:dyDescent="0.25">
      <c r="A982" s="54"/>
      <c r="B982" s="69">
        <v>976</v>
      </c>
      <c r="C982" s="353"/>
      <c r="D982" s="353"/>
      <c r="E982" s="354"/>
      <c r="F982" s="655" t="s">
        <v>7211</v>
      </c>
      <c r="G982" s="353" t="s">
        <v>168</v>
      </c>
      <c r="H982" s="70">
        <f t="shared" si="60"/>
        <v>0</v>
      </c>
      <c r="I982" s="72">
        <v>1</v>
      </c>
      <c r="J982" s="355"/>
      <c r="K982" s="356">
        <f t="shared" si="62"/>
        <v>0</v>
      </c>
      <c r="L982" s="73">
        <f t="shared" si="61"/>
        <v>0</v>
      </c>
    </row>
    <row r="983" spans="1:12" hidden="1" x14ac:dyDescent="0.25">
      <c r="A983" s="54"/>
      <c r="B983" s="69">
        <v>977</v>
      </c>
      <c r="C983" s="353"/>
      <c r="D983" s="353"/>
      <c r="E983" s="354"/>
      <c r="F983" s="655" t="s">
        <v>7212</v>
      </c>
      <c r="G983" s="353" t="s">
        <v>168</v>
      </c>
      <c r="H983" s="70">
        <f t="shared" si="60"/>
        <v>0</v>
      </c>
      <c r="I983" s="72">
        <v>1</v>
      </c>
      <c r="J983" s="355"/>
      <c r="K983" s="356">
        <f t="shared" si="62"/>
        <v>0</v>
      </c>
      <c r="L983" s="73">
        <f t="shared" si="61"/>
        <v>0</v>
      </c>
    </row>
    <row r="984" spans="1:12" hidden="1" x14ac:dyDescent="0.25">
      <c r="A984" s="54"/>
      <c r="B984" s="69">
        <v>978</v>
      </c>
      <c r="C984" s="353"/>
      <c r="D984" s="353"/>
      <c r="E984" s="354"/>
      <c r="F984" s="655" t="s">
        <v>7213</v>
      </c>
      <c r="G984" s="353" t="s">
        <v>168</v>
      </c>
      <c r="H984" s="70">
        <f t="shared" si="60"/>
        <v>0</v>
      </c>
      <c r="I984" s="72">
        <v>1</v>
      </c>
      <c r="J984" s="355"/>
      <c r="K984" s="356">
        <f t="shared" si="62"/>
        <v>0</v>
      </c>
      <c r="L984" s="73">
        <f t="shared" si="61"/>
        <v>0</v>
      </c>
    </row>
    <row r="985" spans="1:12" hidden="1" x14ac:dyDescent="0.25">
      <c r="A985" s="54"/>
      <c r="B985" s="69">
        <v>979</v>
      </c>
      <c r="C985" s="353"/>
      <c r="D985" s="353"/>
      <c r="E985" s="354"/>
      <c r="F985" s="655" t="s">
        <v>7214</v>
      </c>
      <c r="G985" s="353" t="s">
        <v>168</v>
      </c>
      <c r="H985" s="70">
        <f t="shared" si="60"/>
        <v>0</v>
      </c>
      <c r="I985" s="72">
        <v>1</v>
      </c>
      <c r="J985" s="355"/>
      <c r="K985" s="356">
        <f t="shared" si="62"/>
        <v>0</v>
      </c>
      <c r="L985" s="73">
        <f t="shared" si="61"/>
        <v>0</v>
      </c>
    </row>
    <row r="986" spans="1:12" hidden="1" x14ac:dyDescent="0.25">
      <c r="A986" s="54"/>
      <c r="B986" s="69">
        <v>980</v>
      </c>
      <c r="C986" s="353"/>
      <c r="D986" s="353"/>
      <c r="E986" s="354"/>
      <c r="F986" s="655" t="s">
        <v>7215</v>
      </c>
      <c r="G986" s="353" t="s">
        <v>168</v>
      </c>
      <c r="H986" s="70">
        <f t="shared" si="60"/>
        <v>0</v>
      </c>
      <c r="I986" s="72">
        <v>1</v>
      </c>
      <c r="J986" s="355"/>
      <c r="K986" s="356">
        <f t="shared" si="62"/>
        <v>0</v>
      </c>
      <c r="L986" s="73">
        <f t="shared" si="61"/>
        <v>0</v>
      </c>
    </row>
    <row r="987" spans="1:12" hidden="1" x14ac:dyDescent="0.25">
      <c r="A987" s="54"/>
      <c r="B987" s="69">
        <v>981</v>
      </c>
      <c r="C987" s="353"/>
      <c r="D987" s="353"/>
      <c r="E987" s="354"/>
      <c r="F987" s="655" t="s">
        <v>7216</v>
      </c>
      <c r="G987" s="353" t="s">
        <v>168</v>
      </c>
      <c r="H987" s="70">
        <f t="shared" si="60"/>
        <v>0</v>
      </c>
      <c r="I987" s="72">
        <v>1</v>
      </c>
      <c r="J987" s="355"/>
      <c r="K987" s="356">
        <f t="shared" si="62"/>
        <v>0</v>
      </c>
      <c r="L987" s="73">
        <f t="shared" si="61"/>
        <v>0</v>
      </c>
    </row>
    <row r="988" spans="1:12" hidden="1" x14ac:dyDescent="0.25">
      <c r="A988" s="54"/>
      <c r="B988" s="69">
        <v>982</v>
      </c>
      <c r="C988" s="353"/>
      <c r="D988" s="353"/>
      <c r="E988" s="354"/>
      <c r="F988" s="655" t="s">
        <v>7217</v>
      </c>
      <c r="G988" s="353" t="s">
        <v>168</v>
      </c>
      <c r="H988" s="70">
        <f t="shared" si="60"/>
        <v>0</v>
      </c>
      <c r="I988" s="72">
        <v>1</v>
      </c>
      <c r="J988" s="355"/>
      <c r="K988" s="356">
        <f t="shared" si="62"/>
        <v>0</v>
      </c>
      <c r="L988" s="73">
        <f t="shared" si="61"/>
        <v>0</v>
      </c>
    </row>
    <row r="989" spans="1:12" hidden="1" x14ac:dyDescent="0.25">
      <c r="A989" s="54"/>
      <c r="B989" s="69">
        <v>983</v>
      </c>
      <c r="C989" s="353"/>
      <c r="D989" s="353"/>
      <c r="E989" s="354"/>
      <c r="F989" s="655" t="s">
        <v>7218</v>
      </c>
      <c r="G989" s="353" t="s">
        <v>168</v>
      </c>
      <c r="H989" s="70">
        <f t="shared" si="60"/>
        <v>0</v>
      </c>
      <c r="I989" s="72">
        <v>1</v>
      </c>
      <c r="J989" s="355"/>
      <c r="K989" s="356">
        <f t="shared" si="62"/>
        <v>0</v>
      </c>
      <c r="L989" s="73">
        <f t="shared" si="61"/>
        <v>0</v>
      </c>
    </row>
    <row r="990" spans="1:12" hidden="1" x14ac:dyDescent="0.25">
      <c r="A990" s="54"/>
      <c r="B990" s="69">
        <v>984</v>
      </c>
      <c r="C990" s="353"/>
      <c r="D990" s="353"/>
      <c r="E990" s="354"/>
      <c r="F990" s="655" t="s">
        <v>7219</v>
      </c>
      <c r="G990" s="353" t="s">
        <v>168</v>
      </c>
      <c r="H990" s="70">
        <f t="shared" si="60"/>
        <v>0</v>
      </c>
      <c r="I990" s="72">
        <v>1</v>
      </c>
      <c r="J990" s="355"/>
      <c r="K990" s="356">
        <f t="shared" si="62"/>
        <v>0</v>
      </c>
      <c r="L990" s="73">
        <f t="shared" si="61"/>
        <v>0</v>
      </c>
    </row>
    <row r="991" spans="1:12" hidden="1" x14ac:dyDescent="0.25">
      <c r="A991" s="54"/>
      <c r="B991" s="69">
        <v>985</v>
      </c>
      <c r="C991" s="353"/>
      <c r="D991" s="353"/>
      <c r="E991" s="354"/>
      <c r="F991" s="655" t="s">
        <v>7220</v>
      </c>
      <c r="G991" s="353" t="s">
        <v>168</v>
      </c>
      <c r="H991" s="70">
        <f t="shared" si="60"/>
        <v>0</v>
      </c>
      <c r="I991" s="72">
        <v>1</v>
      </c>
      <c r="J991" s="355"/>
      <c r="K991" s="356">
        <f t="shared" si="62"/>
        <v>0</v>
      </c>
      <c r="L991" s="73">
        <f t="shared" si="61"/>
        <v>0</v>
      </c>
    </row>
    <row r="992" spans="1:12" hidden="1" x14ac:dyDescent="0.25">
      <c r="A992" s="54"/>
      <c r="B992" s="69">
        <v>986</v>
      </c>
      <c r="C992" s="353"/>
      <c r="D992" s="353"/>
      <c r="E992" s="354"/>
      <c r="F992" s="655" t="s">
        <v>7221</v>
      </c>
      <c r="G992" s="353" t="s">
        <v>168</v>
      </c>
      <c r="H992" s="70">
        <f t="shared" si="60"/>
        <v>0</v>
      </c>
      <c r="I992" s="72">
        <v>1</v>
      </c>
      <c r="J992" s="355"/>
      <c r="K992" s="356">
        <f t="shared" si="62"/>
        <v>0</v>
      </c>
      <c r="L992" s="73">
        <f t="shared" si="61"/>
        <v>0</v>
      </c>
    </row>
    <row r="993" spans="1:13" hidden="1" x14ac:dyDescent="0.25">
      <c r="A993" s="54"/>
      <c r="B993" s="69">
        <v>987</v>
      </c>
      <c r="C993" s="353"/>
      <c r="D993" s="353"/>
      <c r="E993" s="354"/>
      <c r="F993" s="655" t="s">
        <v>7222</v>
      </c>
      <c r="G993" s="353" t="s">
        <v>167</v>
      </c>
      <c r="H993" s="70">
        <f t="shared" si="60"/>
        <v>0</v>
      </c>
      <c r="I993" s="72">
        <v>1</v>
      </c>
      <c r="J993" s="355"/>
      <c r="K993" s="356">
        <f t="shared" si="62"/>
        <v>0</v>
      </c>
      <c r="L993" s="73">
        <f t="shared" si="61"/>
        <v>0</v>
      </c>
    </row>
    <row r="994" spans="1:13" hidden="1" x14ac:dyDescent="0.25">
      <c r="A994" s="54"/>
      <c r="B994" s="69">
        <v>988</v>
      </c>
      <c r="C994" s="353"/>
      <c r="D994" s="353"/>
      <c r="E994" s="354"/>
      <c r="F994" s="655" t="s">
        <v>7366</v>
      </c>
      <c r="G994" s="353" t="s">
        <v>4070</v>
      </c>
      <c r="H994" s="70">
        <f t="shared" si="60"/>
        <v>15000</v>
      </c>
      <c r="I994" s="72">
        <v>1</v>
      </c>
      <c r="J994" s="355"/>
      <c r="K994" s="356">
        <f t="shared" si="62"/>
        <v>0</v>
      </c>
      <c r="L994" s="73">
        <v>15000</v>
      </c>
    </row>
    <row r="995" spans="1:13" hidden="1" x14ac:dyDescent="0.25">
      <c r="A995" s="54"/>
      <c r="B995" s="69">
        <v>989</v>
      </c>
      <c r="C995" s="353"/>
      <c r="D995" s="353"/>
      <c r="E995" s="354"/>
      <c r="F995" s="655" t="s">
        <v>7367</v>
      </c>
      <c r="G995" s="353" t="s">
        <v>144</v>
      </c>
      <c r="H995" s="70">
        <f t="shared" si="60"/>
        <v>80000</v>
      </c>
      <c r="I995" s="72">
        <v>1</v>
      </c>
      <c r="J995" s="355"/>
      <c r="K995" s="356">
        <f t="shared" si="62"/>
        <v>0</v>
      </c>
      <c r="L995" s="73">
        <v>80000</v>
      </c>
    </row>
    <row r="996" spans="1:13" hidden="1" x14ac:dyDescent="0.25">
      <c r="A996" s="54"/>
      <c r="B996" s="69">
        <v>990</v>
      </c>
      <c r="C996" s="353"/>
      <c r="D996" s="353"/>
      <c r="E996" s="354"/>
      <c r="F996" s="655" t="s">
        <v>7368</v>
      </c>
      <c r="G996" s="353" t="s">
        <v>4070</v>
      </c>
      <c r="H996" s="70">
        <f t="shared" si="60"/>
        <v>0</v>
      </c>
      <c r="I996" s="72">
        <v>1</v>
      </c>
      <c r="J996" s="355"/>
      <c r="K996" s="356">
        <f t="shared" si="62"/>
        <v>0</v>
      </c>
      <c r="L996" s="73">
        <f>+J996+K996</f>
        <v>0</v>
      </c>
    </row>
    <row r="997" spans="1:13" hidden="1" x14ac:dyDescent="0.25">
      <c r="A997" s="54"/>
      <c r="B997" s="69">
        <v>991</v>
      </c>
      <c r="C997" s="353"/>
      <c r="D997" s="353"/>
      <c r="E997" s="354"/>
      <c r="F997" s="655" t="s">
        <v>8004</v>
      </c>
      <c r="G997" s="353" t="s">
        <v>146</v>
      </c>
      <c r="H997" s="70">
        <f t="shared" si="60"/>
        <v>392450.1</v>
      </c>
      <c r="I997" s="72">
        <v>1</v>
      </c>
      <c r="J997" s="355">
        <v>329790</v>
      </c>
      <c r="K997" s="356">
        <f t="shared" si="62"/>
        <v>62660.1</v>
      </c>
      <c r="L997" s="73">
        <f>+J997+K997</f>
        <v>392450.1</v>
      </c>
    </row>
    <row r="998" spans="1:13" hidden="1" x14ac:dyDescent="0.25">
      <c r="A998" s="54"/>
      <c r="B998" s="69">
        <v>992</v>
      </c>
      <c r="C998" s="353"/>
      <c r="D998" s="353"/>
      <c r="E998" s="354"/>
      <c r="F998" s="655" t="s">
        <v>7369</v>
      </c>
      <c r="G998" s="353" t="s">
        <v>144</v>
      </c>
      <c r="H998" s="70">
        <f t="shared" si="60"/>
        <v>0</v>
      </c>
      <c r="I998" s="72">
        <v>1</v>
      </c>
      <c r="J998" s="355"/>
      <c r="K998" s="356">
        <f t="shared" si="62"/>
        <v>0</v>
      </c>
      <c r="L998" s="73">
        <f>+J998+K998</f>
        <v>0</v>
      </c>
    </row>
    <row r="999" spans="1:13" hidden="1" x14ac:dyDescent="0.25">
      <c r="A999" s="54"/>
      <c r="B999" s="69">
        <v>993</v>
      </c>
      <c r="C999" s="353"/>
      <c r="D999" s="353"/>
      <c r="E999" s="354"/>
      <c r="F999" s="655" t="s">
        <v>7370</v>
      </c>
      <c r="G999" s="353" t="s">
        <v>146</v>
      </c>
      <c r="H999" s="70">
        <f t="shared" si="60"/>
        <v>30000</v>
      </c>
      <c r="I999" s="72">
        <v>1</v>
      </c>
      <c r="J999" s="355"/>
      <c r="K999" s="356">
        <f t="shared" si="62"/>
        <v>0</v>
      </c>
      <c r="L999" s="73">
        <v>30000</v>
      </c>
    </row>
    <row r="1000" spans="1:13" hidden="1" x14ac:dyDescent="0.25">
      <c r="A1000" s="54"/>
      <c r="B1000" s="69">
        <v>994</v>
      </c>
      <c r="C1000" s="353"/>
      <c r="D1000" s="353"/>
      <c r="E1000" s="354"/>
      <c r="F1000" s="655" t="s">
        <v>7375</v>
      </c>
      <c r="G1000" s="353" t="s">
        <v>146</v>
      </c>
      <c r="H1000" s="70">
        <f t="shared" si="60"/>
        <v>2500</v>
      </c>
      <c r="I1000" s="72">
        <v>1</v>
      </c>
      <c r="J1000" s="355"/>
      <c r="K1000" s="356">
        <f t="shared" si="62"/>
        <v>0</v>
      </c>
      <c r="L1000" s="73">
        <v>2500</v>
      </c>
    </row>
    <row r="1001" spans="1:13" hidden="1" x14ac:dyDescent="0.25">
      <c r="A1001" s="54"/>
      <c r="B1001" s="69">
        <v>995</v>
      </c>
      <c r="C1001" s="353"/>
      <c r="D1001" s="353"/>
      <c r="E1001" s="354"/>
      <c r="F1001" s="655" t="s">
        <v>7376</v>
      </c>
      <c r="G1001" s="353" t="s">
        <v>146</v>
      </c>
      <c r="H1001" s="70">
        <f t="shared" si="60"/>
        <v>15827</v>
      </c>
      <c r="I1001" s="72">
        <v>1</v>
      </c>
      <c r="J1001" s="355">
        <v>13300</v>
      </c>
      <c r="K1001" s="356">
        <f t="shared" si="62"/>
        <v>2527</v>
      </c>
      <c r="L1001" s="73">
        <f t="shared" ref="L1001:L1064" si="63">+J1001+K1001</f>
        <v>15827</v>
      </c>
      <c r="M1001" s="688"/>
    </row>
    <row r="1002" spans="1:13" hidden="1" x14ac:dyDescent="0.25">
      <c r="A1002" s="54"/>
      <c r="B1002" s="69">
        <v>996</v>
      </c>
      <c r="C1002" s="353"/>
      <c r="D1002" s="353"/>
      <c r="E1002" s="354"/>
      <c r="F1002" s="655" t="s">
        <v>7377</v>
      </c>
      <c r="G1002" s="353" t="s">
        <v>146</v>
      </c>
      <c r="H1002" s="70">
        <f t="shared" si="60"/>
        <v>11424</v>
      </c>
      <c r="I1002" s="72">
        <v>1</v>
      </c>
      <c r="J1002" s="355">
        <v>9600</v>
      </c>
      <c r="K1002" s="356">
        <f t="shared" si="62"/>
        <v>1824</v>
      </c>
      <c r="L1002" s="73">
        <f t="shared" si="63"/>
        <v>11424</v>
      </c>
      <c r="M1002" s="688"/>
    </row>
    <row r="1003" spans="1:13" hidden="1" x14ac:dyDescent="0.25">
      <c r="A1003" s="54"/>
      <c r="B1003" s="69">
        <v>997</v>
      </c>
      <c r="C1003" s="353"/>
      <c r="D1003" s="353"/>
      <c r="E1003" s="354"/>
      <c r="F1003" s="655" t="s">
        <v>7378</v>
      </c>
      <c r="G1003" s="353" t="s">
        <v>146</v>
      </c>
      <c r="H1003" s="70">
        <f t="shared" si="60"/>
        <v>8092</v>
      </c>
      <c r="I1003" s="72">
        <v>1</v>
      </c>
      <c r="J1003" s="355">
        <v>6800</v>
      </c>
      <c r="K1003" s="356">
        <f t="shared" si="62"/>
        <v>1292</v>
      </c>
      <c r="L1003" s="73">
        <f t="shared" si="63"/>
        <v>8092</v>
      </c>
      <c r="M1003" s="688"/>
    </row>
    <row r="1004" spans="1:13" hidden="1" x14ac:dyDescent="0.25">
      <c r="A1004" s="54"/>
      <c r="B1004" s="69">
        <v>998</v>
      </c>
      <c r="C1004" s="353"/>
      <c r="D1004" s="353"/>
      <c r="E1004" s="354"/>
      <c r="F1004" s="655" t="s">
        <v>7379</v>
      </c>
      <c r="G1004" s="353" t="s">
        <v>146</v>
      </c>
      <c r="H1004" s="70">
        <f t="shared" si="60"/>
        <v>11543</v>
      </c>
      <c r="I1004" s="72">
        <v>1</v>
      </c>
      <c r="J1004" s="355">
        <v>9700</v>
      </c>
      <c r="K1004" s="356">
        <f t="shared" si="62"/>
        <v>1843</v>
      </c>
      <c r="L1004" s="73">
        <f t="shared" si="63"/>
        <v>11543</v>
      </c>
      <c r="M1004" s="688"/>
    </row>
    <row r="1005" spans="1:13" hidden="1" x14ac:dyDescent="0.25">
      <c r="A1005" s="54"/>
      <c r="B1005" s="69">
        <v>999</v>
      </c>
      <c r="C1005" s="353"/>
      <c r="D1005" s="353"/>
      <c r="E1005" s="354"/>
      <c r="F1005" s="655" t="s">
        <v>7380</v>
      </c>
      <c r="G1005" s="353" t="s">
        <v>146</v>
      </c>
      <c r="H1005" s="70">
        <f t="shared" si="60"/>
        <v>5295.5</v>
      </c>
      <c r="I1005" s="72">
        <v>1</v>
      </c>
      <c r="J1005" s="355">
        <v>4450</v>
      </c>
      <c r="K1005" s="356">
        <f t="shared" si="62"/>
        <v>845.5</v>
      </c>
      <c r="L1005" s="73">
        <f t="shared" si="63"/>
        <v>5295.5</v>
      </c>
      <c r="M1005" s="688"/>
    </row>
    <row r="1006" spans="1:13" hidden="1" x14ac:dyDescent="0.25">
      <c r="A1006" s="54"/>
      <c r="B1006" s="69">
        <v>1000</v>
      </c>
      <c r="C1006" s="353"/>
      <c r="D1006" s="353"/>
      <c r="E1006" s="354"/>
      <c r="F1006" s="655" t="s">
        <v>7381</v>
      </c>
      <c r="G1006" s="353" t="s">
        <v>146</v>
      </c>
      <c r="H1006" s="70">
        <f t="shared" si="60"/>
        <v>3153.5</v>
      </c>
      <c r="I1006" s="72">
        <v>1</v>
      </c>
      <c r="J1006" s="355">
        <v>2650</v>
      </c>
      <c r="K1006" s="356">
        <f t="shared" si="62"/>
        <v>503.5</v>
      </c>
      <c r="L1006" s="73">
        <f t="shared" si="63"/>
        <v>3153.5</v>
      </c>
      <c r="M1006" s="688"/>
    </row>
    <row r="1007" spans="1:13" hidden="1" x14ac:dyDescent="0.25">
      <c r="A1007" s="54"/>
      <c r="B1007" s="69">
        <v>1001</v>
      </c>
      <c r="C1007" s="353"/>
      <c r="D1007" s="353"/>
      <c r="E1007" s="354"/>
      <c r="F1007" s="655" t="s">
        <v>7382</v>
      </c>
      <c r="G1007" s="353" t="s">
        <v>146</v>
      </c>
      <c r="H1007" s="70">
        <f t="shared" si="60"/>
        <v>3272.5</v>
      </c>
      <c r="I1007" s="72">
        <v>1</v>
      </c>
      <c r="J1007" s="355">
        <v>2750</v>
      </c>
      <c r="K1007" s="356">
        <f t="shared" si="62"/>
        <v>522.5</v>
      </c>
      <c r="L1007" s="73">
        <f t="shared" si="63"/>
        <v>3272.5</v>
      </c>
      <c r="M1007" s="688"/>
    </row>
    <row r="1008" spans="1:13" hidden="1" x14ac:dyDescent="0.25">
      <c r="A1008" s="54"/>
      <c r="B1008" s="69">
        <v>1002</v>
      </c>
      <c r="C1008" s="353"/>
      <c r="D1008" s="353"/>
      <c r="E1008" s="354"/>
      <c r="F1008" s="655" t="s">
        <v>7383</v>
      </c>
      <c r="G1008" s="353" t="s">
        <v>146</v>
      </c>
      <c r="H1008" s="70">
        <f t="shared" si="60"/>
        <v>3391.5</v>
      </c>
      <c r="I1008" s="72">
        <v>1</v>
      </c>
      <c r="J1008" s="355">
        <v>2850</v>
      </c>
      <c r="K1008" s="356">
        <f t="shared" si="62"/>
        <v>541.5</v>
      </c>
      <c r="L1008" s="73">
        <f t="shared" si="63"/>
        <v>3391.5</v>
      </c>
      <c r="M1008" s="688"/>
    </row>
    <row r="1009" spans="1:13" hidden="1" x14ac:dyDescent="0.25">
      <c r="A1009" s="54"/>
      <c r="B1009" s="69">
        <v>1003</v>
      </c>
      <c r="C1009" s="353"/>
      <c r="D1009" s="353"/>
      <c r="E1009" s="354"/>
      <c r="F1009" s="655" t="s">
        <v>7384</v>
      </c>
      <c r="G1009" s="353" t="s">
        <v>146</v>
      </c>
      <c r="H1009" s="70">
        <f t="shared" si="60"/>
        <v>3986.5</v>
      </c>
      <c r="I1009" s="72">
        <v>1</v>
      </c>
      <c r="J1009" s="355">
        <v>3350</v>
      </c>
      <c r="K1009" s="356">
        <f t="shared" si="62"/>
        <v>636.5</v>
      </c>
      <c r="L1009" s="73">
        <f t="shared" si="63"/>
        <v>3986.5</v>
      </c>
      <c r="M1009" s="688"/>
    </row>
    <row r="1010" spans="1:13" hidden="1" x14ac:dyDescent="0.25">
      <c r="A1010" s="54"/>
      <c r="B1010" s="69">
        <v>1004</v>
      </c>
      <c r="C1010" s="353"/>
      <c r="D1010" s="353"/>
      <c r="E1010" s="354"/>
      <c r="F1010" s="655" t="s">
        <v>7385</v>
      </c>
      <c r="G1010" s="353" t="s">
        <v>146</v>
      </c>
      <c r="H1010" s="70">
        <f t="shared" si="60"/>
        <v>3927</v>
      </c>
      <c r="I1010" s="72">
        <v>1</v>
      </c>
      <c r="J1010" s="355">
        <v>3300</v>
      </c>
      <c r="K1010" s="356">
        <f t="shared" si="62"/>
        <v>627</v>
      </c>
      <c r="L1010" s="73">
        <f t="shared" si="63"/>
        <v>3927</v>
      </c>
      <c r="M1010" s="688"/>
    </row>
    <row r="1011" spans="1:13" hidden="1" x14ac:dyDescent="0.25">
      <c r="A1011" s="54"/>
      <c r="B1011" s="69">
        <v>1005</v>
      </c>
      <c r="C1011" s="353"/>
      <c r="D1011" s="353"/>
      <c r="E1011" s="354"/>
      <c r="F1011" s="655" t="s">
        <v>7386</v>
      </c>
      <c r="G1011" s="353" t="s">
        <v>146</v>
      </c>
      <c r="H1011" s="70">
        <f t="shared" si="60"/>
        <v>3510.5</v>
      </c>
      <c r="I1011" s="72">
        <v>1</v>
      </c>
      <c r="J1011" s="355">
        <v>2950</v>
      </c>
      <c r="K1011" s="356">
        <f t="shared" si="62"/>
        <v>560.5</v>
      </c>
      <c r="L1011" s="73">
        <f t="shared" si="63"/>
        <v>3510.5</v>
      </c>
      <c r="M1011" s="688"/>
    </row>
    <row r="1012" spans="1:13" hidden="1" x14ac:dyDescent="0.25">
      <c r="A1012" s="54"/>
      <c r="B1012" s="69">
        <v>1006</v>
      </c>
      <c r="C1012" s="353"/>
      <c r="D1012" s="353"/>
      <c r="E1012" s="354"/>
      <c r="F1012" s="655" t="s">
        <v>7387</v>
      </c>
      <c r="G1012" s="353" t="s">
        <v>146</v>
      </c>
      <c r="H1012" s="70">
        <f t="shared" si="60"/>
        <v>2618</v>
      </c>
      <c r="I1012" s="72">
        <v>1</v>
      </c>
      <c r="J1012" s="355">
        <v>2200</v>
      </c>
      <c r="K1012" s="356">
        <f t="shared" si="62"/>
        <v>418</v>
      </c>
      <c r="L1012" s="73">
        <f t="shared" si="63"/>
        <v>2618</v>
      </c>
      <c r="M1012" s="688"/>
    </row>
    <row r="1013" spans="1:13" hidden="1" x14ac:dyDescent="0.25">
      <c r="A1013" s="54"/>
      <c r="B1013" s="69">
        <v>1007</v>
      </c>
      <c r="C1013" s="353"/>
      <c r="D1013" s="353"/>
      <c r="E1013" s="354"/>
      <c r="F1013" s="655" t="s">
        <v>7388</v>
      </c>
      <c r="G1013" s="353" t="s">
        <v>146</v>
      </c>
      <c r="H1013" s="70">
        <f t="shared" si="60"/>
        <v>2320.5</v>
      </c>
      <c r="I1013" s="72">
        <v>1</v>
      </c>
      <c r="J1013" s="355">
        <v>1950</v>
      </c>
      <c r="K1013" s="356">
        <f t="shared" si="62"/>
        <v>370.5</v>
      </c>
      <c r="L1013" s="73">
        <f t="shared" si="63"/>
        <v>2320.5</v>
      </c>
      <c r="M1013" s="688"/>
    </row>
    <row r="1014" spans="1:13" hidden="1" x14ac:dyDescent="0.25">
      <c r="A1014" s="54"/>
      <c r="B1014" s="69">
        <v>1008</v>
      </c>
      <c r="C1014" s="353"/>
      <c r="D1014" s="353"/>
      <c r="E1014" s="354"/>
      <c r="F1014" s="655" t="s">
        <v>7389</v>
      </c>
      <c r="G1014" s="353" t="s">
        <v>146</v>
      </c>
      <c r="H1014" s="70">
        <f t="shared" si="60"/>
        <v>2142</v>
      </c>
      <c r="I1014" s="72">
        <v>1</v>
      </c>
      <c r="J1014" s="355">
        <v>1800</v>
      </c>
      <c r="K1014" s="356">
        <f t="shared" si="62"/>
        <v>342</v>
      </c>
      <c r="L1014" s="73">
        <f t="shared" si="63"/>
        <v>2142</v>
      </c>
      <c r="M1014" s="688"/>
    </row>
    <row r="1015" spans="1:13" hidden="1" x14ac:dyDescent="0.25">
      <c r="A1015" s="54"/>
      <c r="B1015" s="69">
        <v>1009</v>
      </c>
      <c r="C1015" s="353"/>
      <c r="D1015" s="353"/>
      <c r="E1015" s="354"/>
      <c r="F1015" s="655" t="s">
        <v>7390</v>
      </c>
      <c r="G1015" s="353" t="s">
        <v>146</v>
      </c>
      <c r="H1015" s="70">
        <f t="shared" si="60"/>
        <v>1963.5</v>
      </c>
      <c r="I1015" s="72">
        <v>1</v>
      </c>
      <c r="J1015" s="355">
        <v>1650</v>
      </c>
      <c r="K1015" s="356">
        <f t="shared" si="62"/>
        <v>313.5</v>
      </c>
      <c r="L1015" s="73">
        <f t="shared" si="63"/>
        <v>1963.5</v>
      </c>
      <c r="M1015" s="688"/>
    </row>
    <row r="1016" spans="1:13" hidden="1" x14ac:dyDescent="0.25">
      <c r="A1016" s="54"/>
      <c r="B1016" s="69">
        <v>1010</v>
      </c>
      <c r="C1016" s="353"/>
      <c r="D1016" s="353"/>
      <c r="E1016" s="354"/>
      <c r="F1016" s="655" t="s">
        <v>7391</v>
      </c>
      <c r="G1016" s="353" t="s">
        <v>146</v>
      </c>
      <c r="H1016" s="70">
        <f t="shared" si="60"/>
        <v>1904</v>
      </c>
      <c r="I1016" s="72">
        <v>1</v>
      </c>
      <c r="J1016" s="355">
        <v>1600</v>
      </c>
      <c r="K1016" s="356">
        <f t="shared" si="62"/>
        <v>304</v>
      </c>
      <c r="L1016" s="73">
        <f t="shared" si="63"/>
        <v>1904</v>
      </c>
      <c r="M1016" s="688"/>
    </row>
    <row r="1017" spans="1:13" hidden="1" x14ac:dyDescent="0.25">
      <c r="A1017" s="54"/>
      <c r="B1017" s="69">
        <v>1011</v>
      </c>
      <c r="C1017" s="353"/>
      <c r="D1017" s="353"/>
      <c r="E1017" s="354"/>
      <c r="F1017" s="655" t="s">
        <v>7392</v>
      </c>
      <c r="G1017" s="353" t="s">
        <v>146</v>
      </c>
      <c r="H1017" s="70">
        <f t="shared" si="60"/>
        <v>1487.5</v>
      </c>
      <c r="I1017" s="72">
        <v>1</v>
      </c>
      <c r="J1017" s="355">
        <v>1250</v>
      </c>
      <c r="K1017" s="356">
        <f t="shared" si="62"/>
        <v>237.5</v>
      </c>
      <c r="L1017" s="73">
        <f t="shared" si="63"/>
        <v>1487.5</v>
      </c>
      <c r="M1017" s="688"/>
    </row>
    <row r="1018" spans="1:13" hidden="1" x14ac:dyDescent="0.25">
      <c r="A1018" s="54"/>
      <c r="B1018" s="69">
        <v>1012</v>
      </c>
      <c r="C1018" s="353"/>
      <c r="D1018" s="353"/>
      <c r="E1018" s="354"/>
      <c r="F1018" s="655" t="s">
        <v>7393</v>
      </c>
      <c r="G1018" s="353" t="s">
        <v>146</v>
      </c>
      <c r="H1018" s="70">
        <f t="shared" si="60"/>
        <v>1428</v>
      </c>
      <c r="I1018" s="72">
        <v>1</v>
      </c>
      <c r="J1018" s="355">
        <v>1200</v>
      </c>
      <c r="K1018" s="356">
        <f t="shared" si="62"/>
        <v>228</v>
      </c>
      <c r="L1018" s="73">
        <f t="shared" si="63"/>
        <v>1428</v>
      </c>
      <c r="M1018" s="688"/>
    </row>
    <row r="1019" spans="1:13" hidden="1" x14ac:dyDescent="0.25">
      <c r="A1019" s="54"/>
      <c r="B1019" s="69">
        <v>1013</v>
      </c>
      <c r="C1019" s="353"/>
      <c r="D1019" s="353"/>
      <c r="E1019" s="354"/>
      <c r="F1019" s="655" t="s">
        <v>7394</v>
      </c>
      <c r="G1019" s="353" t="s">
        <v>146</v>
      </c>
      <c r="H1019" s="70">
        <f t="shared" si="60"/>
        <v>1309</v>
      </c>
      <c r="I1019" s="72">
        <v>1</v>
      </c>
      <c r="J1019" s="355">
        <v>1100</v>
      </c>
      <c r="K1019" s="356">
        <f t="shared" si="62"/>
        <v>209</v>
      </c>
      <c r="L1019" s="73">
        <f t="shared" si="63"/>
        <v>1309</v>
      </c>
      <c r="M1019" s="688"/>
    </row>
    <row r="1020" spans="1:13" hidden="1" x14ac:dyDescent="0.25">
      <c r="A1020" s="54"/>
      <c r="B1020" s="69">
        <v>1014</v>
      </c>
      <c r="C1020" s="353"/>
      <c r="D1020" s="353"/>
      <c r="E1020" s="354"/>
      <c r="F1020" s="655" t="s">
        <v>7395</v>
      </c>
      <c r="G1020" s="353" t="s">
        <v>146</v>
      </c>
      <c r="H1020" s="70">
        <f t="shared" si="60"/>
        <v>1249.5</v>
      </c>
      <c r="I1020" s="72">
        <v>1</v>
      </c>
      <c r="J1020" s="355">
        <v>1050</v>
      </c>
      <c r="K1020" s="356">
        <f t="shared" si="62"/>
        <v>199.5</v>
      </c>
      <c r="L1020" s="73">
        <f t="shared" si="63"/>
        <v>1249.5</v>
      </c>
      <c r="M1020" s="688"/>
    </row>
    <row r="1021" spans="1:13" hidden="1" x14ac:dyDescent="0.25">
      <c r="A1021" s="54"/>
      <c r="B1021" s="69">
        <v>1015</v>
      </c>
      <c r="C1021" s="353"/>
      <c r="D1021" s="353"/>
      <c r="E1021" s="354"/>
      <c r="F1021" s="655" t="s">
        <v>7396</v>
      </c>
      <c r="G1021" s="353" t="s">
        <v>146</v>
      </c>
      <c r="H1021" s="70">
        <f t="shared" si="60"/>
        <v>49504</v>
      </c>
      <c r="I1021" s="72">
        <v>1</v>
      </c>
      <c r="J1021" s="355">
        <v>41600</v>
      </c>
      <c r="K1021" s="356">
        <f t="shared" si="62"/>
        <v>7904</v>
      </c>
      <c r="L1021" s="73">
        <f t="shared" si="63"/>
        <v>49504</v>
      </c>
      <c r="M1021" s="688"/>
    </row>
    <row r="1022" spans="1:13" hidden="1" x14ac:dyDescent="0.25">
      <c r="A1022" s="54"/>
      <c r="B1022" s="69">
        <v>1016</v>
      </c>
      <c r="C1022" s="353"/>
      <c r="D1022" s="353"/>
      <c r="E1022" s="354"/>
      <c r="F1022" s="655" t="s">
        <v>7397</v>
      </c>
      <c r="G1022" s="353" t="s">
        <v>146</v>
      </c>
      <c r="H1022" s="70">
        <f t="shared" si="60"/>
        <v>20220.48</v>
      </c>
      <c r="I1022" s="72">
        <v>1</v>
      </c>
      <c r="J1022" s="355">
        <v>16992</v>
      </c>
      <c r="K1022" s="356">
        <f t="shared" si="62"/>
        <v>3228.48</v>
      </c>
      <c r="L1022" s="73">
        <f t="shared" si="63"/>
        <v>20220.48</v>
      </c>
      <c r="M1022" s="688"/>
    </row>
    <row r="1023" spans="1:13" hidden="1" x14ac:dyDescent="0.25">
      <c r="A1023" s="54"/>
      <c r="B1023" s="69">
        <v>1017</v>
      </c>
      <c r="C1023" s="353"/>
      <c r="D1023" s="353"/>
      <c r="E1023" s="354"/>
      <c r="F1023" s="655" t="s">
        <v>7398</v>
      </c>
      <c r="G1023" s="353" t="s">
        <v>146</v>
      </c>
      <c r="H1023" s="70">
        <f t="shared" si="60"/>
        <v>15769.880000000001</v>
      </c>
      <c r="I1023" s="72">
        <v>1</v>
      </c>
      <c r="J1023" s="355">
        <v>13252</v>
      </c>
      <c r="K1023" s="356">
        <f t="shared" si="62"/>
        <v>2517.88</v>
      </c>
      <c r="L1023" s="73">
        <f t="shared" si="63"/>
        <v>15769.880000000001</v>
      </c>
      <c r="M1023" s="688"/>
    </row>
    <row r="1024" spans="1:13" hidden="1" x14ac:dyDescent="0.25">
      <c r="A1024" s="54"/>
      <c r="B1024" s="69">
        <v>1018</v>
      </c>
      <c r="C1024" s="353"/>
      <c r="D1024" s="353"/>
      <c r="E1024" s="354"/>
      <c r="F1024" s="655" t="s">
        <v>7399</v>
      </c>
      <c r="G1024" s="353" t="s">
        <v>146</v>
      </c>
      <c r="H1024" s="70">
        <f t="shared" si="60"/>
        <v>12116</v>
      </c>
      <c r="I1024" s="72">
        <v>1</v>
      </c>
      <c r="J1024" s="355">
        <v>12116</v>
      </c>
      <c r="K1024" s="356"/>
      <c r="L1024" s="73">
        <f t="shared" si="63"/>
        <v>12116</v>
      </c>
      <c r="M1024" s="688"/>
    </row>
    <row r="1025" spans="1:13" hidden="1" x14ac:dyDescent="0.25">
      <c r="A1025" s="54"/>
      <c r="B1025" s="69">
        <v>1019</v>
      </c>
      <c r="C1025" s="353"/>
      <c r="D1025" s="353"/>
      <c r="E1025" s="354"/>
      <c r="F1025" s="655" t="s">
        <v>7400</v>
      </c>
      <c r="G1025" s="353" t="s">
        <v>146</v>
      </c>
      <c r="H1025" s="70">
        <f t="shared" ref="H1025:H1088" si="64">+L1025*I1025</f>
        <v>9829.4</v>
      </c>
      <c r="I1025" s="72">
        <v>1</v>
      </c>
      <c r="J1025" s="355">
        <v>8260</v>
      </c>
      <c r="K1025" s="356">
        <f t="shared" ref="K1025:K1088" si="65">+J1025*0.19</f>
        <v>1569.4</v>
      </c>
      <c r="L1025" s="73">
        <f t="shared" si="63"/>
        <v>9829.4</v>
      </c>
      <c r="M1025" s="688"/>
    </row>
    <row r="1026" spans="1:13" hidden="1" x14ac:dyDescent="0.25">
      <c r="A1026" s="54"/>
      <c r="B1026" s="69">
        <v>1020</v>
      </c>
      <c r="C1026" s="353"/>
      <c r="D1026" s="353"/>
      <c r="E1026" s="354"/>
      <c r="F1026" s="655" t="s">
        <v>7401</v>
      </c>
      <c r="G1026" s="353" t="s">
        <v>146</v>
      </c>
      <c r="H1026" s="70">
        <f t="shared" si="64"/>
        <v>7379.1900000000005</v>
      </c>
      <c r="I1026" s="72">
        <v>1</v>
      </c>
      <c r="J1026" s="355">
        <v>6201</v>
      </c>
      <c r="K1026" s="356">
        <f t="shared" si="65"/>
        <v>1178.19</v>
      </c>
      <c r="L1026" s="73">
        <f t="shared" si="63"/>
        <v>7379.1900000000005</v>
      </c>
      <c r="M1026" s="688"/>
    </row>
    <row r="1027" spans="1:13" hidden="1" x14ac:dyDescent="0.25">
      <c r="A1027" s="54"/>
      <c r="B1027" s="69">
        <v>1021</v>
      </c>
      <c r="C1027" s="353"/>
      <c r="D1027" s="353"/>
      <c r="E1027" s="354"/>
      <c r="F1027" s="655" t="s">
        <v>7402</v>
      </c>
      <c r="G1027" s="353" t="s">
        <v>146</v>
      </c>
      <c r="H1027" s="70">
        <f t="shared" si="64"/>
        <v>3986.5</v>
      </c>
      <c r="I1027" s="72">
        <v>1</v>
      </c>
      <c r="J1027" s="355">
        <v>3350</v>
      </c>
      <c r="K1027" s="356">
        <f t="shared" si="65"/>
        <v>636.5</v>
      </c>
      <c r="L1027" s="73">
        <f t="shared" si="63"/>
        <v>3986.5</v>
      </c>
      <c r="M1027" s="688"/>
    </row>
    <row r="1028" spans="1:13" hidden="1" x14ac:dyDescent="0.25">
      <c r="A1028" s="54"/>
      <c r="B1028" s="69">
        <v>1022</v>
      </c>
      <c r="C1028" s="353"/>
      <c r="D1028" s="353"/>
      <c r="E1028" s="354"/>
      <c r="F1028" s="655" t="s">
        <v>7403</v>
      </c>
      <c r="G1028" s="353" t="s">
        <v>146</v>
      </c>
      <c r="H1028" s="70">
        <f t="shared" si="64"/>
        <v>5545.4</v>
      </c>
      <c r="I1028" s="72">
        <v>1</v>
      </c>
      <c r="J1028" s="355">
        <v>4660</v>
      </c>
      <c r="K1028" s="356">
        <f t="shared" si="65"/>
        <v>885.4</v>
      </c>
      <c r="L1028" s="73">
        <f t="shared" si="63"/>
        <v>5545.4</v>
      </c>
      <c r="M1028" s="688"/>
    </row>
    <row r="1029" spans="1:13" hidden="1" x14ac:dyDescent="0.25">
      <c r="A1029" s="54"/>
      <c r="B1029" s="69">
        <v>1023</v>
      </c>
      <c r="C1029" s="353"/>
      <c r="D1029" s="353"/>
      <c r="E1029" s="354"/>
      <c r="F1029" s="655" t="s">
        <v>7404</v>
      </c>
      <c r="G1029" s="353" t="s">
        <v>146</v>
      </c>
      <c r="H1029" s="70">
        <f t="shared" si="64"/>
        <v>1242.3600000000001</v>
      </c>
      <c r="I1029" s="72">
        <v>1</v>
      </c>
      <c r="J1029" s="355">
        <v>1044</v>
      </c>
      <c r="K1029" s="356">
        <f t="shared" si="65"/>
        <v>198.36</v>
      </c>
      <c r="L1029" s="73">
        <f t="shared" si="63"/>
        <v>1242.3600000000001</v>
      </c>
      <c r="M1029" s="688"/>
    </row>
    <row r="1030" spans="1:13" hidden="1" x14ac:dyDescent="0.25">
      <c r="A1030" s="54"/>
      <c r="B1030" s="69">
        <v>1024</v>
      </c>
      <c r="C1030" s="353"/>
      <c r="D1030" s="353"/>
      <c r="E1030" s="354"/>
      <c r="F1030" s="655" t="s">
        <v>7405</v>
      </c>
      <c r="G1030" s="353" t="s">
        <v>146</v>
      </c>
      <c r="H1030" s="70">
        <f t="shared" si="64"/>
        <v>83002.5</v>
      </c>
      <c r="I1030" s="72">
        <v>1</v>
      </c>
      <c r="J1030" s="355">
        <v>69750</v>
      </c>
      <c r="K1030" s="356">
        <f t="shared" si="65"/>
        <v>13252.5</v>
      </c>
      <c r="L1030" s="73">
        <f t="shared" si="63"/>
        <v>83002.5</v>
      </c>
      <c r="M1030" s="688"/>
    </row>
    <row r="1031" spans="1:13" hidden="1" x14ac:dyDescent="0.25">
      <c r="A1031" s="54"/>
      <c r="B1031" s="69">
        <v>1025</v>
      </c>
      <c r="C1031" s="353"/>
      <c r="D1031" s="353"/>
      <c r="E1031" s="354"/>
      <c r="F1031" s="655" t="s">
        <v>7406</v>
      </c>
      <c r="G1031" s="353" t="s">
        <v>146</v>
      </c>
      <c r="H1031" s="70">
        <f t="shared" si="64"/>
        <v>68187</v>
      </c>
      <c r="I1031" s="72">
        <v>1</v>
      </c>
      <c r="J1031" s="355">
        <v>57300</v>
      </c>
      <c r="K1031" s="356">
        <f t="shared" si="65"/>
        <v>10887</v>
      </c>
      <c r="L1031" s="73">
        <f t="shared" si="63"/>
        <v>68187</v>
      </c>
      <c r="M1031" s="688"/>
    </row>
    <row r="1032" spans="1:13" hidden="1" x14ac:dyDescent="0.25">
      <c r="A1032" s="54"/>
      <c r="B1032" s="69">
        <v>1026</v>
      </c>
      <c r="C1032" s="353"/>
      <c r="D1032" s="353"/>
      <c r="E1032" s="354"/>
      <c r="F1032" s="655" t="s">
        <v>7407</v>
      </c>
      <c r="G1032" s="353" t="s">
        <v>146</v>
      </c>
      <c r="H1032" s="70">
        <f t="shared" si="64"/>
        <v>59500</v>
      </c>
      <c r="I1032" s="72">
        <v>1</v>
      </c>
      <c r="J1032" s="355">
        <v>50000</v>
      </c>
      <c r="K1032" s="356">
        <f t="shared" si="65"/>
        <v>9500</v>
      </c>
      <c r="L1032" s="73">
        <f t="shared" si="63"/>
        <v>59500</v>
      </c>
      <c r="M1032" s="688"/>
    </row>
    <row r="1033" spans="1:13" hidden="1" x14ac:dyDescent="0.25">
      <c r="A1033" s="54"/>
      <c r="B1033" s="69">
        <v>1027</v>
      </c>
      <c r="C1033" s="353"/>
      <c r="D1033" s="353"/>
      <c r="E1033" s="354"/>
      <c r="F1033" s="655" t="s">
        <v>7408</v>
      </c>
      <c r="G1033" s="353" t="s">
        <v>146</v>
      </c>
      <c r="H1033" s="70">
        <f t="shared" si="64"/>
        <v>46481.4</v>
      </c>
      <c r="I1033" s="72">
        <v>1</v>
      </c>
      <c r="J1033" s="355">
        <v>39060</v>
      </c>
      <c r="K1033" s="356">
        <f t="shared" si="65"/>
        <v>7421.4</v>
      </c>
      <c r="L1033" s="73">
        <f t="shared" si="63"/>
        <v>46481.4</v>
      </c>
      <c r="M1033" s="688"/>
    </row>
    <row r="1034" spans="1:13" hidden="1" x14ac:dyDescent="0.25">
      <c r="A1034" s="54"/>
      <c r="B1034" s="69">
        <v>1028</v>
      </c>
      <c r="C1034" s="353"/>
      <c r="D1034" s="353"/>
      <c r="E1034" s="354"/>
      <c r="F1034" s="655" t="s">
        <v>7409</v>
      </c>
      <c r="G1034" s="353" t="s">
        <v>146</v>
      </c>
      <c r="H1034" s="70">
        <f t="shared" si="64"/>
        <v>35224</v>
      </c>
      <c r="I1034" s="72">
        <v>1</v>
      </c>
      <c r="J1034" s="355">
        <v>29600</v>
      </c>
      <c r="K1034" s="356">
        <f t="shared" si="65"/>
        <v>5624</v>
      </c>
      <c r="L1034" s="73">
        <f t="shared" si="63"/>
        <v>35224</v>
      </c>
      <c r="M1034" s="688"/>
    </row>
    <row r="1035" spans="1:13" hidden="1" x14ac:dyDescent="0.25">
      <c r="A1035" s="54"/>
      <c r="B1035" s="69">
        <v>1029</v>
      </c>
      <c r="C1035" s="353"/>
      <c r="D1035" s="353"/>
      <c r="E1035" s="354"/>
      <c r="F1035" s="655" t="s">
        <v>7410</v>
      </c>
      <c r="G1035" s="353" t="s">
        <v>146</v>
      </c>
      <c r="H1035" s="70">
        <f t="shared" si="64"/>
        <v>29393</v>
      </c>
      <c r="I1035" s="72">
        <v>1</v>
      </c>
      <c r="J1035" s="355">
        <v>24700</v>
      </c>
      <c r="K1035" s="356">
        <f t="shared" si="65"/>
        <v>4693</v>
      </c>
      <c r="L1035" s="73">
        <f t="shared" si="63"/>
        <v>29393</v>
      </c>
      <c r="M1035" s="688"/>
    </row>
    <row r="1036" spans="1:13" hidden="1" x14ac:dyDescent="0.25">
      <c r="A1036" s="54"/>
      <c r="B1036" s="69">
        <v>1030</v>
      </c>
      <c r="C1036" s="353"/>
      <c r="D1036" s="353"/>
      <c r="E1036" s="354"/>
      <c r="F1036" s="655" t="s">
        <v>7411</v>
      </c>
      <c r="G1036" s="353" t="s">
        <v>146</v>
      </c>
      <c r="H1036" s="70">
        <f t="shared" si="64"/>
        <v>18861.5</v>
      </c>
      <c r="I1036" s="72">
        <v>1</v>
      </c>
      <c r="J1036" s="355">
        <v>15850</v>
      </c>
      <c r="K1036" s="356">
        <f t="shared" si="65"/>
        <v>3011.5</v>
      </c>
      <c r="L1036" s="73">
        <f t="shared" si="63"/>
        <v>18861.5</v>
      </c>
      <c r="M1036" s="688"/>
    </row>
    <row r="1037" spans="1:13" hidden="1" x14ac:dyDescent="0.25">
      <c r="A1037" s="54"/>
      <c r="B1037" s="69">
        <v>1031</v>
      </c>
      <c r="C1037" s="353"/>
      <c r="D1037" s="353"/>
      <c r="E1037" s="354"/>
      <c r="F1037" s="655" t="s">
        <v>7412</v>
      </c>
      <c r="G1037" s="353" t="s">
        <v>146</v>
      </c>
      <c r="H1037" s="70">
        <f t="shared" si="64"/>
        <v>5950</v>
      </c>
      <c r="I1037" s="72">
        <v>1</v>
      </c>
      <c r="J1037" s="355">
        <v>5000</v>
      </c>
      <c r="K1037" s="356">
        <f t="shared" si="65"/>
        <v>950</v>
      </c>
      <c r="L1037" s="73">
        <f t="shared" si="63"/>
        <v>5950</v>
      </c>
      <c r="M1037" s="688"/>
    </row>
    <row r="1038" spans="1:13" hidden="1" x14ac:dyDescent="0.25">
      <c r="A1038" s="54"/>
      <c r="B1038" s="69">
        <v>1032</v>
      </c>
      <c r="C1038" s="353"/>
      <c r="D1038" s="353"/>
      <c r="E1038" s="354"/>
      <c r="F1038" s="655" t="s">
        <v>7413</v>
      </c>
      <c r="G1038" s="353" t="s">
        <v>146</v>
      </c>
      <c r="H1038" s="70">
        <f t="shared" si="64"/>
        <v>2737</v>
      </c>
      <c r="I1038" s="72">
        <v>1</v>
      </c>
      <c r="J1038" s="355">
        <v>2300</v>
      </c>
      <c r="K1038" s="356">
        <f t="shared" si="65"/>
        <v>437</v>
      </c>
      <c r="L1038" s="73">
        <f t="shared" si="63"/>
        <v>2737</v>
      </c>
      <c r="M1038" s="688"/>
    </row>
    <row r="1039" spans="1:13" hidden="1" x14ac:dyDescent="0.25">
      <c r="A1039" s="54"/>
      <c r="B1039" s="69">
        <v>1033</v>
      </c>
      <c r="C1039" s="353"/>
      <c r="D1039" s="353"/>
      <c r="E1039" s="354"/>
      <c r="F1039" s="655" t="s">
        <v>7414</v>
      </c>
      <c r="G1039" s="353" t="s">
        <v>146</v>
      </c>
      <c r="H1039" s="70">
        <f t="shared" si="64"/>
        <v>2094.4</v>
      </c>
      <c r="I1039" s="72">
        <v>1</v>
      </c>
      <c r="J1039" s="355">
        <v>1760</v>
      </c>
      <c r="K1039" s="356">
        <f t="shared" si="65"/>
        <v>334.4</v>
      </c>
      <c r="L1039" s="73">
        <f t="shared" si="63"/>
        <v>2094.4</v>
      </c>
      <c r="M1039" s="688"/>
    </row>
    <row r="1040" spans="1:13" hidden="1" x14ac:dyDescent="0.25">
      <c r="A1040" s="54"/>
      <c r="B1040" s="69">
        <v>1034</v>
      </c>
      <c r="C1040" s="353"/>
      <c r="D1040" s="353"/>
      <c r="E1040" s="354"/>
      <c r="F1040" s="655" t="s">
        <v>7415</v>
      </c>
      <c r="G1040" s="353" t="s">
        <v>146</v>
      </c>
      <c r="H1040" s="70">
        <f t="shared" si="64"/>
        <v>1201.9000000000001</v>
      </c>
      <c r="I1040" s="72">
        <v>1</v>
      </c>
      <c r="J1040" s="355">
        <v>1010</v>
      </c>
      <c r="K1040" s="356">
        <f t="shared" si="65"/>
        <v>191.9</v>
      </c>
      <c r="L1040" s="73">
        <f t="shared" si="63"/>
        <v>1201.9000000000001</v>
      </c>
      <c r="M1040" s="688"/>
    </row>
    <row r="1041" spans="1:13" hidden="1" x14ac:dyDescent="0.25">
      <c r="A1041" s="54"/>
      <c r="B1041" s="69">
        <v>1035</v>
      </c>
      <c r="C1041" s="353"/>
      <c r="D1041" s="353"/>
      <c r="E1041" s="354"/>
      <c r="F1041" s="655" t="s">
        <v>7416</v>
      </c>
      <c r="G1041" s="353" t="s">
        <v>146</v>
      </c>
      <c r="H1041" s="70">
        <f t="shared" si="64"/>
        <v>9341.5</v>
      </c>
      <c r="I1041" s="72">
        <v>1</v>
      </c>
      <c r="J1041" s="355">
        <v>7850</v>
      </c>
      <c r="K1041" s="356">
        <f t="shared" si="65"/>
        <v>1491.5</v>
      </c>
      <c r="L1041" s="73">
        <f t="shared" si="63"/>
        <v>9341.5</v>
      </c>
      <c r="M1041" s="688"/>
    </row>
    <row r="1042" spans="1:13" hidden="1" x14ac:dyDescent="0.25">
      <c r="A1042" s="54"/>
      <c r="B1042" s="69">
        <v>1036</v>
      </c>
      <c r="C1042" s="353"/>
      <c r="D1042" s="353"/>
      <c r="E1042" s="354"/>
      <c r="F1042" s="655" t="s">
        <v>7417</v>
      </c>
      <c r="G1042" s="353" t="s">
        <v>146</v>
      </c>
      <c r="H1042" s="70">
        <f t="shared" si="64"/>
        <v>8032.5</v>
      </c>
      <c r="I1042" s="72">
        <v>1</v>
      </c>
      <c r="J1042" s="355">
        <v>6750</v>
      </c>
      <c r="K1042" s="356">
        <f t="shared" si="65"/>
        <v>1282.5</v>
      </c>
      <c r="L1042" s="73">
        <f t="shared" si="63"/>
        <v>8032.5</v>
      </c>
      <c r="M1042" s="688"/>
    </row>
    <row r="1043" spans="1:13" hidden="1" x14ac:dyDescent="0.25">
      <c r="A1043" s="54"/>
      <c r="B1043" s="69">
        <v>1037</v>
      </c>
      <c r="C1043" s="353"/>
      <c r="D1043" s="353"/>
      <c r="E1043" s="354"/>
      <c r="F1043" s="655" t="s">
        <v>7418</v>
      </c>
      <c r="G1043" s="353" t="s">
        <v>146</v>
      </c>
      <c r="H1043" s="70">
        <f t="shared" si="64"/>
        <v>5176.5</v>
      </c>
      <c r="I1043" s="72">
        <v>1</v>
      </c>
      <c r="J1043" s="355">
        <v>4350</v>
      </c>
      <c r="K1043" s="356">
        <f t="shared" si="65"/>
        <v>826.5</v>
      </c>
      <c r="L1043" s="73">
        <f t="shared" si="63"/>
        <v>5176.5</v>
      </c>
      <c r="M1043" s="688"/>
    </row>
    <row r="1044" spans="1:13" hidden="1" x14ac:dyDescent="0.25">
      <c r="A1044" s="54"/>
      <c r="B1044" s="69">
        <v>1038</v>
      </c>
      <c r="C1044" s="353"/>
      <c r="D1044" s="353"/>
      <c r="E1044" s="354"/>
      <c r="F1044" s="655" t="s">
        <v>7419</v>
      </c>
      <c r="G1044" s="353" t="s">
        <v>146</v>
      </c>
      <c r="H1044" s="70">
        <f t="shared" si="64"/>
        <v>3213</v>
      </c>
      <c r="I1044" s="72">
        <v>1</v>
      </c>
      <c r="J1044" s="355">
        <v>2700</v>
      </c>
      <c r="K1044" s="356">
        <f t="shared" si="65"/>
        <v>513</v>
      </c>
      <c r="L1044" s="73">
        <f t="shared" si="63"/>
        <v>3213</v>
      </c>
      <c r="M1044" s="688"/>
    </row>
    <row r="1045" spans="1:13" hidden="1" x14ac:dyDescent="0.25">
      <c r="A1045" s="54"/>
      <c r="B1045" s="69">
        <v>1039</v>
      </c>
      <c r="C1045" s="353"/>
      <c r="D1045" s="353"/>
      <c r="E1045" s="354"/>
      <c r="F1045" s="655" t="s">
        <v>7420</v>
      </c>
      <c r="G1045" s="353" t="s">
        <v>146</v>
      </c>
      <c r="H1045" s="70">
        <f t="shared" si="64"/>
        <v>1666</v>
      </c>
      <c r="I1045" s="72">
        <v>1</v>
      </c>
      <c r="J1045" s="355">
        <v>1400</v>
      </c>
      <c r="K1045" s="356">
        <f t="shared" si="65"/>
        <v>266</v>
      </c>
      <c r="L1045" s="73">
        <f t="shared" si="63"/>
        <v>1666</v>
      </c>
      <c r="M1045" s="688"/>
    </row>
    <row r="1046" spans="1:13" hidden="1" x14ac:dyDescent="0.25">
      <c r="A1046" s="54"/>
      <c r="B1046" s="69">
        <v>1040</v>
      </c>
      <c r="C1046" s="353"/>
      <c r="D1046" s="353"/>
      <c r="E1046" s="354"/>
      <c r="F1046" s="655" t="s">
        <v>7421</v>
      </c>
      <c r="G1046" s="353" t="s">
        <v>146</v>
      </c>
      <c r="H1046" s="70">
        <f t="shared" si="64"/>
        <v>456960</v>
      </c>
      <c r="I1046" s="72">
        <v>1</v>
      </c>
      <c r="J1046" s="355">
        <v>384000</v>
      </c>
      <c r="K1046" s="356">
        <f t="shared" si="65"/>
        <v>72960</v>
      </c>
      <c r="L1046" s="73">
        <f t="shared" si="63"/>
        <v>456960</v>
      </c>
      <c r="M1046" s="688"/>
    </row>
    <row r="1047" spans="1:13" hidden="1" x14ac:dyDescent="0.25">
      <c r="A1047" s="54"/>
      <c r="B1047" s="69">
        <v>1041</v>
      </c>
      <c r="C1047" s="353"/>
      <c r="D1047" s="353"/>
      <c r="E1047" s="354"/>
      <c r="F1047" s="655" t="s">
        <v>7422</v>
      </c>
      <c r="G1047" s="353" t="s">
        <v>146</v>
      </c>
      <c r="H1047" s="70">
        <f t="shared" si="64"/>
        <v>442680</v>
      </c>
      <c r="I1047" s="72">
        <v>1</v>
      </c>
      <c r="J1047" s="355">
        <v>372000</v>
      </c>
      <c r="K1047" s="356">
        <f t="shared" si="65"/>
        <v>70680</v>
      </c>
      <c r="L1047" s="73">
        <f t="shared" si="63"/>
        <v>442680</v>
      </c>
      <c r="M1047" s="688"/>
    </row>
    <row r="1048" spans="1:13" hidden="1" x14ac:dyDescent="0.25">
      <c r="A1048" s="54"/>
      <c r="B1048" s="69">
        <v>1042</v>
      </c>
      <c r="C1048" s="353"/>
      <c r="D1048" s="353"/>
      <c r="E1048" s="354"/>
      <c r="F1048" s="655" t="s">
        <v>7423</v>
      </c>
      <c r="G1048" s="353" t="s">
        <v>146</v>
      </c>
      <c r="H1048" s="70">
        <f t="shared" si="64"/>
        <v>198373</v>
      </c>
      <c r="I1048" s="72">
        <v>1</v>
      </c>
      <c r="J1048" s="355">
        <v>166700</v>
      </c>
      <c r="K1048" s="356">
        <f t="shared" si="65"/>
        <v>31673</v>
      </c>
      <c r="L1048" s="73">
        <f t="shared" si="63"/>
        <v>198373</v>
      </c>
      <c r="M1048" s="688"/>
    </row>
    <row r="1049" spans="1:13" hidden="1" x14ac:dyDescent="0.25">
      <c r="A1049" s="54"/>
      <c r="B1049" s="69">
        <v>1043</v>
      </c>
      <c r="C1049" s="353"/>
      <c r="D1049" s="353"/>
      <c r="E1049" s="354"/>
      <c r="F1049" s="655" t="s">
        <v>7424</v>
      </c>
      <c r="G1049" s="353" t="s">
        <v>146</v>
      </c>
      <c r="H1049" s="70">
        <f t="shared" si="64"/>
        <v>196826</v>
      </c>
      <c r="I1049" s="72">
        <v>1</v>
      </c>
      <c r="J1049" s="355">
        <v>165400</v>
      </c>
      <c r="K1049" s="356">
        <f t="shared" si="65"/>
        <v>31426</v>
      </c>
      <c r="L1049" s="73">
        <f t="shared" si="63"/>
        <v>196826</v>
      </c>
      <c r="M1049" s="688"/>
    </row>
    <row r="1050" spans="1:13" hidden="1" x14ac:dyDescent="0.25">
      <c r="A1050" s="54"/>
      <c r="B1050" s="69">
        <v>1044</v>
      </c>
      <c r="C1050" s="353"/>
      <c r="D1050" s="353"/>
      <c r="E1050" s="354"/>
      <c r="F1050" s="655" t="s">
        <v>7425</v>
      </c>
      <c r="G1050" s="353" t="s">
        <v>146</v>
      </c>
      <c r="H1050" s="70">
        <f t="shared" si="64"/>
        <v>58667</v>
      </c>
      <c r="I1050" s="72">
        <v>1</v>
      </c>
      <c r="J1050" s="355">
        <v>49300</v>
      </c>
      <c r="K1050" s="356">
        <f t="shared" si="65"/>
        <v>9367</v>
      </c>
      <c r="L1050" s="73">
        <f t="shared" si="63"/>
        <v>58667</v>
      </c>
      <c r="M1050" s="688"/>
    </row>
    <row r="1051" spans="1:13" hidden="1" x14ac:dyDescent="0.25">
      <c r="A1051" s="54"/>
      <c r="B1051" s="69">
        <v>1045</v>
      </c>
      <c r="C1051" s="353"/>
      <c r="D1051" s="353"/>
      <c r="E1051" s="354"/>
      <c r="F1051" s="655" t="s">
        <v>7426</v>
      </c>
      <c r="G1051" s="353" t="s">
        <v>146</v>
      </c>
      <c r="H1051" s="70">
        <f t="shared" si="64"/>
        <v>37842</v>
      </c>
      <c r="I1051" s="72">
        <v>1</v>
      </c>
      <c r="J1051" s="355">
        <v>31800</v>
      </c>
      <c r="K1051" s="356">
        <f t="shared" si="65"/>
        <v>6042</v>
      </c>
      <c r="L1051" s="73">
        <f t="shared" si="63"/>
        <v>37842</v>
      </c>
      <c r="M1051" s="688"/>
    </row>
    <row r="1052" spans="1:13" hidden="1" x14ac:dyDescent="0.25">
      <c r="A1052" s="54"/>
      <c r="B1052" s="69">
        <v>1046</v>
      </c>
      <c r="C1052" s="353"/>
      <c r="D1052" s="353"/>
      <c r="E1052" s="354"/>
      <c r="F1052" s="655" t="s">
        <v>7427</v>
      </c>
      <c r="G1052" s="353" t="s">
        <v>146</v>
      </c>
      <c r="H1052" s="70">
        <f t="shared" si="64"/>
        <v>37604</v>
      </c>
      <c r="I1052" s="72">
        <v>1</v>
      </c>
      <c r="J1052" s="355">
        <v>31600</v>
      </c>
      <c r="K1052" s="356">
        <f t="shared" si="65"/>
        <v>6004</v>
      </c>
      <c r="L1052" s="73">
        <f t="shared" si="63"/>
        <v>37604</v>
      </c>
      <c r="M1052" s="688"/>
    </row>
    <row r="1053" spans="1:13" hidden="1" x14ac:dyDescent="0.25">
      <c r="A1053" s="54"/>
      <c r="B1053" s="69">
        <v>1047</v>
      </c>
      <c r="C1053" s="353"/>
      <c r="D1053" s="353"/>
      <c r="E1053" s="354"/>
      <c r="F1053" s="655" t="s">
        <v>7428</v>
      </c>
      <c r="G1053" s="353" t="s">
        <v>146</v>
      </c>
      <c r="H1053" s="70">
        <f t="shared" si="64"/>
        <v>26061</v>
      </c>
      <c r="I1053" s="72">
        <v>1</v>
      </c>
      <c r="J1053" s="355">
        <v>21900</v>
      </c>
      <c r="K1053" s="356">
        <f t="shared" si="65"/>
        <v>4161</v>
      </c>
      <c r="L1053" s="73">
        <f t="shared" si="63"/>
        <v>26061</v>
      </c>
      <c r="M1053" s="688"/>
    </row>
    <row r="1054" spans="1:13" hidden="1" x14ac:dyDescent="0.25">
      <c r="A1054" s="54"/>
      <c r="B1054" s="69">
        <v>1048</v>
      </c>
      <c r="C1054" s="353"/>
      <c r="D1054" s="353"/>
      <c r="E1054" s="354"/>
      <c r="F1054" s="655" t="s">
        <v>7429</v>
      </c>
      <c r="G1054" s="353" t="s">
        <v>146</v>
      </c>
      <c r="H1054" s="70">
        <f t="shared" si="64"/>
        <v>19278</v>
      </c>
      <c r="I1054" s="72">
        <v>1</v>
      </c>
      <c r="J1054" s="355">
        <v>16200</v>
      </c>
      <c r="K1054" s="356">
        <f t="shared" si="65"/>
        <v>3078</v>
      </c>
      <c r="L1054" s="73">
        <f t="shared" si="63"/>
        <v>19278</v>
      </c>
      <c r="M1054" s="688"/>
    </row>
    <row r="1055" spans="1:13" hidden="1" x14ac:dyDescent="0.25">
      <c r="A1055" s="54"/>
      <c r="B1055" s="69">
        <v>1049</v>
      </c>
      <c r="C1055" s="353"/>
      <c r="D1055" s="353"/>
      <c r="E1055" s="354"/>
      <c r="F1055" s="655" t="s">
        <v>7430</v>
      </c>
      <c r="G1055" s="353" t="s">
        <v>146</v>
      </c>
      <c r="H1055" s="70">
        <f t="shared" si="64"/>
        <v>11662</v>
      </c>
      <c r="I1055" s="72">
        <v>1</v>
      </c>
      <c r="J1055" s="355">
        <v>9800</v>
      </c>
      <c r="K1055" s="356">
        <f t="shared" si="65"/>
        <v>1862</v>
      </c>
      <c r="L1055" s="73">
        <f t="shared" si="63"/>
        <v>11662</v>
      </c>
      <c r="M1055" s="688"/>
    </row>
    <row r="1056" spans="1:13" hidden="1" x14ac:dyDescent="0.25">
      <c r="A1056" s="54"/>
      <c r="B1056" s="69">
        <v>1050</v>
      </c>
      <c r="C1056" s="353"/>
      <c r="D1056" s="353"/>
      <c r="E1056" s="354"/>
      <c r="F1056" s="655" t="s">
        <v>7431</v>
      </c>
      <c r="G1056" s="353" t="s">
        <v>146</v>
      </c>
      <c r="H1056" s="70">
        <f t="shared" si="64"/>
        <v>6604.5</v>
      </c>
      <c r="I1056" s="72">
        <v>1</v>
      </c>
      <c r="J1056" s="355">
        <v>5550</v>
      </c>
      <c r="K1056" s="356">
        <f t="shared" si="65"/>
        <v>1054.5</v>
      </c>
      <c r="L1056" s="73">
        <f t="shared" si="63"/>
        <v>6604.5</v>
      </c>
      <c r="M1056" s="688"/>
    </row>
    <row r="1057" spans="1:13" hidden="1" x14ac:dyDescent="0.25">
      <c r="A1057" s="54"/>
      <c r="B1057" s="69">
        <v>1051</v>
      </c>
      <c r="C1057" s="353"/>
      <c r="D1057" s="353"/>
      <c r="E1057" s="354"/>
      <c r="F1057" s="655" t="s">
        <v>7432</v>
      </c>
      <c r="G1057" s="353" t="s">
        <v>146</v>
      </c>
      <c r="H1057" s="70">
        <f t="shared" si="64"/>
        <v>4224.5</v>
      </c>
      <c r="I1057" s="72">
        <v>1</v>
      </c>
      <c r="J1057" s="355">
        <v>3550</v>
      </c>
      <c r="K1057" s="356">
        <f t="shared" si="65"/>
        <v>674.5</v>
      </c>
      <c r="L1057" s="73">
        <f t="shared" si="63"/>
        <v>4224.5</v>
      </c>
      <c r="M1057" s="688"/>
    </row>
    <row r="1058" spans="1:13" hidden="1" x14ac:dyDescent="0.25">
      <c r="A1058" s="54"/>
      <c r="B1058" s="69">
        <v>1052</v>
      </c>
      <c r="C1058" s="353"/>
      <c r="D1058" s="353"/>
      <c r="E1058" s="354"/>
      <c r="F1058" s="655" t="s">
        <v>7433</v>
      </c>
      <c r="G1058" s="353" t="s">
        <v>146</v>
      </c>
      <c r="H1058" s="70">
        <f t="shared" si="64"/>
        <v>6604.5</v>
      </c>
      <c r="I1058" s="72">
        <v>1</v>
      </c>
      <c r="J1058" s="355">
        <v>5550</v>
      </c>
      <c r="K1058" s="356">
        <f t="shared" si="65"/>
        <v>1054.5</v>
      </c>
      <c r="L1058" s="73">
        <f t="shared" si="63"/>
        <v>6604.5</v>
      </c>
      <c r="M1058" s="688"/>
    </row>
    <row r="1059" spans="1:13" hidden="1" x14ac:dyDescent="0.25">
      <c r="A1059" s="54"/>
      <c r="B1059" s="69">
        <v>1053</v>
      </c>
      <c r="C1059" s="353"/>
      <c r="D1059" s="353"/>
      <c r="E1059" s="354"/>
      <c r="F1059" s="655" t="s">
        <v>7434</v>
      </c>
      <c r="G1059" s="353" t="s">
        <v>146</v>
      </c>
      <c r="H1059" s="70">
        <f t="shared" si="64"/>
        <v>955570</v>
      </c>
      <c r="I1059" s="72">
        <v>1</v>
      </c>
      <c r="J1059" s="355">
        <v>803000</v>
      </c>
      <c r="K1059" s="356">
        <f t="shared" si="65"/>
        <v>152570</v>
      </c>
      <c r="L1059" s="73">
        <f t="shared" si="63"/>
        <v>955570</v>
      </c>
      <c r="M1059" s="688"/>
    </row>
    <row r="1060" spans="1:13" hidden="1" x14ac:dyDescent="0.25">
      <c r="A1060" s="54"/>
      <c r="B1060" s="69">
        <v>1054</v>
      </c>
      <c r="C1060" s="353"/>
      <c r="D1060" s="353"/>
      <c r="E1060" s="354"/>
      <c r="F1060" s="655" t="s">
        <v>7435</v>
      </c>
      <c r="G1060" s="353" t="s">
        <v>146</v>
      </c>
      <c r="H1060" s="70">
        <f t="shared" si="64"/>
        <v>716380</v>
      </c>
      <c r="I1060" s="72">
        <v>1</v>
      </c>
      <c r="J1060" s="355">
        <v>602000</v>
      </c>
      <c r="K1060" s="356">
        <f t="shared" si="65"/>
        <v>114380</v>
      </c>
      <c r="L1060" s="73">
        <f t="shared" si="63"/>
        <v>716380</v>
      </c>
      <c r="M1060" s="688"/>
    </row>
    <row r="1061" spans="1:13" hidden="1" x14ac:dyDescent="0.25">
      <c r="A1061" s="54"/>
      <c r="B1061" s="69">
        <v>1055</v>
      </c>
      <c r="C1061" s="353"/>
      <c r="D1061" s="353"/>
      <c r="E1061" s="354"/>
      <c r="F1061" s="655" t="s">
        <v>7436</v>
      </c>
      <c r="G1061" s="353" t="s">
        <v>146</v>
      </c>
      <c r="H1061" s="70">
        <f t="shared" si="64"/>
        <v>602140</v>
      </c>
      <c r="I1061" s="72">
        <v>1</v>
      </c>
      <c r="J1061" s="355">
        <v>506000</v>
      </c>
      <c r="K1061" s="356">
        <f t="shared" si="65"/>
        <v>96140</v>
      </c>
      <c r="L1061" s="73">
        <f t="shared" si="63"/>
        <v>602140</v>
      </c>
      <c r="M1061" s="688"/>
    </row>
    <row r="1062" spans="1:13" hidden="1" x14ac:dyDescent="0.25">
      <c r="A1062" s="54"/>
      <c r="B1062" s="69">
        <v>1056</v>
      </c>
      <c r="C1062" s="353"/>
      <c r="D1062" s="353"/>
      <c r="E1062" s="354"/>
      <c r="F1062" s="655" t="s">
        <v>7437</v>
      </c>
      <c r="G1062" s="353" t="s">
        <v>146</v>
      </c>
      <c r="H1062" s="70">
        <f t="shared" si="64"/>
        <v>547400</v>
      </c>
      <c r="I1062" s="72">
        <v>1</v>
      </c>
      <c r="J1062" s="355">
        <v>460000</v>
      </c>
      <c r="K1062" s="356">
        <f t="shared" si="65"/>
        <v>87400</v>
      </c>
      <c r="L1062" s="73">
        <f t="shared" si="63"/>
        <v>547400</v>
      </c>
      <c r="M1062" s="688"/>
    </row>
    <row r="1063" spans="1:13" hidden="1" x14ac:dyDescent="0.25">
      <c r="A1063" s="54"/>
      <c r="B1063" s="69">
        <v>1057</v>
      </c>
      <c r="C1063" s="353"/>
      <c r="D1063" s="353"/>
      <c r="E1063" s="354"/>
      <c r="F1063" s="655" t="s">
        <v>7438</v>
      </c>
      <c r="G1063" s="353" t="s">
        <v>146</v>
      </c>
      <c r="H1063" s="70">
        <f t="shared" si="64"/>
        <v>243950</v>
      </c>
      <c r="I1063" s="72">
        <v>1</v>
      </c>
      <c r="J1063" s="355">
        <v>205000</v>
      </c>
      <c r="K1063" s="356">
        <f t="shared" si="65"/>
        <v>38950</v>
      </c>
      <c r="L1063" s="73">
        <f t="shared" si="63"/>
        <v>243950</v>
      </c>
      <c r="M1063" s="688"/>
    </row>
    <row r="1064" spans="1:13" hidden="1" x14ac:dyDescent="0.25">
      <c r="A1064" s="54"/>
      <c r="B1064" s="69">
        <v>1058</v>
      </c>
      <c r="C1064" s="353"/>
      <c r="D1064" s="353"/>
      <c r="E1064" s="354"/>
      <c r="F1064" s="655" t="s">
        <v>7439</v>
      </c>
      <c r="G1064" s="353" t="s">
        <v>146</v>
      </c>
      <c r="H1064" s="70">
        <f t="shared" si="64"/>
        <v>145180</v>
      </c>
      <c r="I1064" s="72">
        <v>1</v>
      </c>
      <c r="J1064" s="355">
        <v>122000</v>
      </c>
      <c r="K1064" s="356">
        <f t="shared" si="65"/>
        <v>23180</v>
      </c>
      <c r="L1064" s="73">
        <f t="shared" si="63"/>
        <v>145180</v>
      </c>
      <c r="M1064" s="688"/>
    </row>
    <row r="1065" spans="1:13" hidden="1" x14ac:dyDescent="0.25">
      <c r="A1065" s="54"/>
      <c r="B1065" s="69">
        <v>1059</v>
      </c>
      <c r="C1065" s="353"/>
      <c r="D1065" s="353"/>
      <c r="E1065" s="354"/>
      <c r="F1065" s="655" t="s">
        <v>7440</v>
      </c>
      <c r="G1065" s="353" t="s">
        <v>146</v>
      </c>
      <c r="H1065" s="70">
        <f t="shared" si="64"/>
        <v>129710</v>
      </c>
      <c r="I1065" s="72">
        <v>1</v>
      </c>
      <c r="J1065" s="355">
        <v>109000</v>
      </c>
      <c r="K1065" s="356">
        <f t="shared" si="65"/>
        <v>20710</v>
      </c>
      <c r="L1065" s="73">
        <f t="shared" ref="L1065:L1128" si="66">+J1065+K1065</f>
        <v>129710</v>
      </c>
      <c r="M1065" s="688"/>
    </row>
    <row r="1066" spans="1:13" hidden="1" x14ac:dyDescent="0.25">
      <c r="A1066" s="54"/>
      <c r="B1066" s="69">
        <v>1060</v>
      </c>
      <c r="C1066" s="353"/>
      <c r="D1066" s="353"/>
      <c r="E1066" s="354"/>
      <c r="F1066" s="655" t="s">
        <v>7441</v>
      </c>
      <c r="G1066" s="353" t="s">
        <v>146</v>
      </c>
      <c r="H1066" s="70">
        <f t="shared" si="64"/>
        <v>98770</v>
      </c>
      <c r="I1066" s="72">
        <v>1</v>
      </c>
      <c r="J1066" s="355">
        <v>83000</v>
      </c>
      <c r="K1066" s="356">
        <f t="shared" si="65"/>
        <v>15770</v>
      </c>
      <c r="L1066" s="73">
        <f t="shared" si="66"/>
        <v>98770</v>
      </c>
      <c r="M1066" s="688"/>
    </row>
    <row r="1067" spans="1:13" hidden="1" x14ac:dyDescent="0.25">
      <c r="A1067" s="54"/>
      <c r="B1067" s="69">
        <v>1061</v>
      </c>
      <c r="C1067" s="353"/>
      <c r="D1067" s="353"/>
      <c r="E1067" s="354"/>
      <c r="F1067" s="655" t="s">
        <v>7442</v>
      </c>
      <c r="G1067" s="353" t="s">
        <v>146</v>
      </c>
      <c r="H1067" s="70">
        <f t="shared" si="64"/>
        <v>66640</v>
      </c>
      <c r="I1067" s="72">
        <v>1</v>
      </c>
      <c r="J1067" s="355">
        <v>56000</v>
      </c>
      <c r="K1067" s="356">
        <f t="shared" si="65"/>
        <v>10640</v>
      </c>
      <c r="L1067" s="73">
        <f t="shared" si="66"/>
        <v>66640</v>
      </c>
      <c r="M1067" s="688"/>
    </row>
    <row r="1068" spans="1:13" hidden="1" x14ac:dyDescent="0.25">
      <c r="A1068" s="54"/>
      <c r="B1068" s="69">
        <v>1062</v>
      </c>
      <c r="C1068" s="353"/>
      <c r="D1068" s="353"/>
      <c r="E1068" s="354"/>
      <c r="F1068" s="655" t="s">
        <v>7443</v>
      </c>
      <c r="G1068" s="353" t="s">
        <v>146</v>
      </c>
      <c r="H1068" s="70">
        <f t="shared" si="64"/>
        <v>38080</v>
      </c>
      <c r="I1068" s="72">
        <v>1</v>
      </c>
      <c r="J1068" s="355">
        <v>32000</v>
      </c>
      <c r="K1068" s="356">
        <f t="shared" si="65"/>
        <v>6080</v>
      </c>
      <c r="L1068" s="73">
        <f t="shared" si="66"/>
        <v>38080</v>
      </c>
      <c r="M1068" s="688"/>
    </row>
    <row r="1069" spans="1:13" hidden="1" x14ac:dyDescent="0.25">
      <c r="A1069" s="54"/>
      <c r="B1069" s="69">
        <v>1063</v>
      </c>
      <c r="C1069" s="353"/>
      <c r="D1069" s="353"/>
      <c r="E1069" s="354"/>
      <c r="F1069" s="655" t="s">
        <v>7444</v>
      </c>
      <c r="G1069" s="353" t="s">
        <v>146</v>
      </c>
      <c r="H1069" s="70">
        <f t="shared" si="64"/>
        <v>22610</v>
      </c>
      <c r="I1069" s="72">
        <v>1</v>
      </c>
      <c r="J1069" s="355">
        <v>19000</v>
      </c>
      <c r="K1069" s="356">
        <f t="shared" si="65"/>
        <v>3610</v>
      </c>
      <c r="L1069" s="73">
        <f t="shared" si="66"/>
        <v>22610</v>
      </c>
      <c r="M1069" s="688"/>
    </row>
    <row r="1070" spans="1:13" hidden="1" x14ac:dyDescent="0.25">
      <c r="A1070" s="54"/>
      <c r="B1070" s="69">
        <v>1064</v>
      </c>
      <c r="C1070" s="353"/>
      <c r="D1070" s="353"/>
      <c r="E1070" s="354"/>
      <c r="F1070" s="655" t="s">
        <v>7445</v>
      </c>
      <c r="G1070" s="353" t="s">
        <v>146</v>
      </c>
      <c r="H1070" s="70">
        <f t="shared" si="64"/>
        <v>17850</v>
      </c>
      <c r="I1070" s="72">
        <v>1</v>
      </c>
      <c r="J1070" s="355">
        <v>15000</v>
      </c>
      <c r="K1070" s="356">
        <f t="shared" si="65"/>
        <v>2850</v>
      </c>
      <c r="L1070" s="73">
        <f t="shared" si="66"/>
        <v>17850</v>
      </c>
      <c r="M1070" s="688"/>
    </row>
    <row r="1071" spans="1:13" hidden="1" x14ac:dyDescent="0.25">
      <c r="A1071" s="54"/>
      <c r="B1071" s="69">
        <v>1065</v>
      </c>
      <c r="C1071" s="353"/>
      <c r="D1071" s="353"/>
      <c r="E1071" s="354"/>
      <c r="F1071" s="655" t="s">
        <v>7446</v>
      </c>
      <c r="G1071" s="353" t="s">
        <v>146</v>
      </c>
      <c r="H1071" s="70">
        <f t="shared" si="64"/>
        <v>15470</v>
      </c>
      <c r="I1071" s="72">
        <v>1</v>
      </c>
      <c r="J1071" s="355">
        <v>13000</v>
      </c>
      <c r="K1071" s="356">
        <f t="shared" si="65"/>
        <v>2470</v>
      </c>
      <c r="L1071" s="73">
        <f t="shared" si="66"/>
        <v>15470</v>
      </c>
      <c r="M1071" s="688"/>
    </row>
    <row r="1072" spans="1:13" hidden="1" x14ac:dyDescent="0.25">
      <c r="A1072" s="54"/>
      <c r="B1072" s="69">
        <v>1066</v>
      </c>
      <c r="C1072" s="353"/>
      <c r="D1072" s="353"/>
      <c r="E1072" s="354"/>
      <c r="F1072" s="655" t="s">
        <v>7447</v>
      </c>
      <c r="G1072" s="353" t="s">
        <v>146</v>
      </c>
      <c r="H1072" s="70">
        <f t="shared" si="64"/>
        <v>1970.6399999999999</v>
      </c>
      <c r="I1072" s="72">
        <v>1</v>
      </c>
      <c r="J1072" s="355">
        <v>1656</v>
      </c>
      <c r="K1072" s="356">
        <f t="shared" si="65"/>
        <v>314.64</v>
      </c>
      <c r="L1072" s="73">
        <f t="shared" si="66"/>
        <v>1970.6399999999999</v>
      </c>
      <c r="M1072" s="688"/>
    </row>
    <row r="1073" spans="1:13" hidden="1" x14ac:dyDescent="0.25">
      <c r="A1073" s="54"/>
      <c r="B1073" s="69">
        <v>1067</v>
      </c>
      <c r="C1073" s="353"/>
      <c r="D1073" s="353"/>
      <c r="E1073" s="354"/>
      <c r="F1073" s="655" t="s">
        <v>7448</v>
      </c>
      <c r="G1073" s="353" t="s">
        <v>146</v>
      </c>
      <c r="H1073" s="70">
        <f t="shared" si="64"/>
        <v>1513.68</v>
      </c>
      <c r="I1073" s="72">
        <v>1</v>
      </c>
      <c r="J1073" s="355">
        <v>1272</v>
      </c>
      <c r="K1073" s="356">
        <f t="shared" si="65"/>
        <v>241.68</v>
      </c>
      <c r="L1073" s="73">
        <f t="shared" si="66"/>
        <v>1513.68</v>
      </c>
      <c r="M1073" s="688"/>
    </row>
    <row r="1074" spans="1:13" hidden="1" x14ac:dyDescent="0.25">
      <c r="A1074" s="54"/>
      <c r="B1074" s="69">
        <v>1068</v>
      </c>
      <c r="C1074" s="353"/>
      <c r="D1074" s="353"/>
      <c r="E1074" s="354"/>
      <c r="F1074" s="655" t="s">
        <v>7449</v>
      </c>
      <c r="G1074" s="353" t="s">
        <v>146</v>
      </c>
      <c r="H1074" s="70">
        <f t="shared" si="64"/>
        <v>2261</v>
      </c>
      <c r="I1074" s="72">
        <v>1</v>
      </c>
      <c r="J1074" s="355">
        <v>1900</v>
      </c>
      <c r="K1074" s="356">
        <f t="shared" si="65"/>
        <v>361</v>
      </c>
      <c r="L1074" s="73">
        <f t="shared" si="66"/>
        <v>2261</v>
      </c>
      <c r="M1074" s="688"/>
    </row>
    <row r="1075" spans="1:13" hidden="1" x14ac:dyDescent="0.25">
      <c r="A1075" s="54"/>
      <c r="B1075" s="69">
        <v>1069</v>
      </c>
      <c r="C1075" s="353"/>
      <c r="D1075" s="353"/>
      <c r="E1075" s="354"/>
      <c r="F1075" s="655" t="s">
        <v>7450</v>
      </c>
      <c r="G1075" s="353" t="s">
        <v>146</v>
      </c>
      <c r="H1075" s="70">
        <f t="shared" si="64"/>
        <v>6307</v>
      </c>
      <c r="I1075" s="72">
        <v>1</v>
      </c>
      <c r="J1075" s="355">
        <v>5300</v>
      </c>
      <c r="K1075" s="356">
        <f t="shared" si="65"/>
        <v>1007</v>
      </c>
      <c r="L1075" s="73">
        <f t="shared" si="66"/>
        <v>6307</v>
      </c>
      <c r="M1075" s="688"/>
    </row>
    <row r="1076" spans="1:13" hidden="1" x14ac:dyDescent="0.25">
      <c r="A1076" s="54"/>
      <c r="B1076" s="69">
        <v>1070</v>
      </c>
      <c r="C1076" s="353"/>
      <c r="D1076" s="353"/>
      <c r="E1076" s="354"/>
      <c r="F1076" s="655" t="s">
        <v>7451</v>
      </c>
      <c r="G1076" s="353" t="s">
        <v>146</v>
      </c>
      <c r="H1076" s="70">
        <f t="shared" si="64"/>
        <v>2320.5</v>
      </c>
      <c r="I1076" s="72">
        <v>1</v>
      </c>
      <c r="J1076" s="355">
        <v>1950</v>
      </c>
      <c r="K1076" s="356">
        <f t="shared" si="65"/>
        <v>370.5</v>
      </c>
      <c r="L1076" s="73">
        <f t="shared" si="66"/>
        <v>2320.5</v>
      </c>
      <c r="M1076" s="688"/>
    </row>
    <row r="1077" spans="1:13" hidden="1" x14ac:dyDescent="0.25">
      <c r="A1077" s="54"/>
      <c r="B1077" s="69">
        <v>1071</v>
      </c>
      <c r="C1077" s="353"/>
      <c r="D1077" s="353"/>
      <c r="E1077" s="354"/>
      <c r="F1077" s="655" t="s">
        <v>7452</v>
      </c>
      <c r="G1077" s="353" t="s">
        <v>146</v>
      </c>
      <c r="H1077" s="70">
        <f t="shared" si="64"/>
        <v>16541</v>
      </c>
      <c r="I1077" s="72">
        <v>1</v>
      </c>
      <c r="J1077" s="355">
        <v>13900</v>
      </c>
      <c r="K1077" s="356">
        <f t="shared" si="65"/>
        <v>2641</v>
      </c>
      <c r="L1077" s="73">
        <f t="shared" si="66"/>
        <v>16541</v>
      </c>
      <c r="M1077" s="688"/>
    </row>
    <row r="1078" spans="1:13" hidden="1" x14ac:dyDescent="0.25">
      <c r="A1078" s="54"/>
      <c r="B1078" s="69">
        <v>1072</v>
      </c>
      <c r="C1078" s="353"/>
      <c r="D1078" s="353"/>
      <c r="E1078" s="354"/>
      <c r="F1078" s="655" t="s">
        <v>7453</v>
      </c>
      <c r="G1078" s="353" t="s">
        <v>146</v>
      </c>
      <c r="H1078" s="70">
        <f t="shared" si="64"/>
        <v>11462.08</v>
      </c>
      <c r="I1078" s="72">
        <v>1</v>
      </c>
      <c r="J1078" s="355">
        <v>9632</v>
      </c>
      <c r="K1078" s="356">
        <f t="shared" si="65"/>
        <v>1830.08</v>
      </c>
      <c r="L1078" s="73">
        <f t="shared" si="66"/>
        <v>11462.08</v>
      </c>
      <c r="M1078" s="688"/>
    </row>
    <row r="1079" spans="1:13" hidden="1" x14ac:dyDescent="0.25">
      <c r="A1079" s="54"/>
      <c r="B1079" s="69">
        <v>1073</v>
      </c>
      <c r="C1079" s="353"/>
      <c r="D1079" s="353"/>
      <c r="E1079" s="354"/>
      <c r="F1079" s="655" t="s">
        <v>7454</v>
      </c>
      <c r="G1079" s="353" t="s">
        <v>146</v>
      </c>
      <c r="H1079" s="70">
        <f t="shared" si="64"/>
        <v>5597.76</v>
      </c>
      <c r="I1079" s="72">
        <v>1</v>
      </c>
      <c r="J1079" s="355">
        <v>4704</v>
      </c>
      <c r="K1079" s="356">
        <f t="shared" si="65"/>
        <v>893.76</v>
      </c>
      <c r="L1079" s="73">
        <f t="shared" si="66"/>
        <v>5597.76</v>
      </c>
      <c r="M1079" s="688"/>
    </row>
    <row r="1080" spans="1:13" hidden="1" x14ac:dyDescent="0.25">
      <c r="A1080" s="54"/>
      <c r="B1080" s="69">
        <v>1074</v>
      </c>
      <c r="C1080" s="353"/>
      <c r="D1080" s="353"/>
      <c r="E1080" s="354"/>
      <c r="F1080" s="655" t="s">
        <v>7455</v>
      </c>
      <c r="G1080" s="353" t="s">
        <v>146</v>
      </c>
      <c r="H1080" s="70">
        <f t="shared" si="64"/>
        <v>2499</v>
      </c>
      <c r="I1080" s="72">
        <v>1</v>
      </c>
      <c r="J1080" s="355">
        <v>2100</v>
      </c>
      <c r="K1080" s="356">
        <f t="shared" si="65"/>
        <v>399</v>
      </c>
      <c r="L1080" s="73">
        <f t="shared" si="66"/>
        <v>2499</v>
      </c>
      <c r="M1080" s="688"/>
    </row>
    <row r="1081" spans="1:13" hidden="1" x14ac:dyDescent="0.25">
      <c r="A1081" s="54"/>
      <c r="B1081" s="69">
        <v>1075</v>
      </c>
      <c r="C1081" s="353"/>
      <c r="D1081" s="353"/>
      <c r="E1081" s="354"/>
      <c r="F1081" s="655" t="s">
        <v>7456</v>
      </c>
      <c r="G1081" s="353" t="s">
        <v>146</v>
      </c>
      <c r="H1081" s="70">
        <f t="shared" si="64"/>
        <v>1785</v>
      </c>
      <c r="I1081" s="72">
        <v>1</v>
      </c>
      <c r="J1081" s="355">
        <v>1500</v>
      </c>
      <c r="K1081" s="356">
        <f t="shared" si="65"/>
        <v>285</v>
      </c>
      <c r="L1081" s="73">
        <f t="shared" si="66"/>
        <v>1785</v>
      </c>
      <c r="M1081" s="688"/>
    </row>
    <row r="1082" spans="1:13" hidden="1" x14ac:dyDescent="0.25">
      <c r="A1082" s="54"/>
      <c r="B1082" s="69">
        <v>1076</v>
      </c>
      <c r="C1082" s="353"/>
      <c r="D1082" s="353"/>
      <c r="E1082" s="354"/>
      <c r="F1082" s="655" t="s">
        <v>7457</v>
      </c>
      <c r="G1082" s="353" t="s">
        <v>146</v>
      </c>
      <c r="H1082" s="70">
        <f t="shared" si="64"/>
        <v>2677.5</v>
      </c>
      <c r="I1082" s="72">
        <v>1</v>
      </c>
      <c r="J1082" s="355">
        <v>2250</v>
      </c>
      <c r="K1082" s="356">
        <f t="shared" si="65"/>
        <v>427.5</v>
      </c>
      <c r="L1082" s="73">
        <f t="shared" si="66"/>
        <v>2677.5</v>
      </c>
      <c r="M1082" s="688"/>
    </row>
    <row r="1083" spans="1:13" hidden="1" x14ac:dyDescent="0.25">
      <c r="A1083" s="54"/>
      <c r="B1083" s="69">
        <v>1077</v>
      </c>
      <c r="C1083" s="353"/>
      <c r="D1083" s="353"/>
      <c r="E1083" s="354"/>
      <c r="F1083" s="655" t="s">
        <v>7458</v>
      </c>
      <c r="G1083" s="353" t="s">
        <v>146</v>
      </c>
      <c r="H1083" s="70">
        <f t="shared" si="64"/>
        <v>3808</v>
      </c>
      <c r="I1083" s="72">
        <v>1</v>
      </c>
      <c r="J1083" s="355">
        <v>3200</v>
      </c>
      <c r="K1083" s="356">
        <f t="shared" si="65"/>
        <v>608</v>
      </c>
      <c r="L1083" s="73">
        <f t="shared" si="66"/>
        <v>3808</v>
      </c>
      <c r="M1083" s="688"/>
    </row>
    <row r="1084" spans="1:13" hidden="1" x14ac:dyDescent="0.25">
      <c r="A1084" s="54"/>
      <c r="B1084" s="69">
        <v>1078</v>
      </c>
      <c r="C1084" s="353"/>
      <c r="D1084" s="353"/>
      <c r="E1084" s="354"/>
      <c r="F1084" s="655" t="s">
        <v>7459</v>
      </c>
      <c r="G1084" s="353" t="s">
        <v>146</v>
      </c>
      <c r="H1084" s="70">
        <f t="shared" si="64"/>
        <v>5712</v>
      </c>
      <c r="I1084" s="72">
        <v>1</v>
      </c>
      <c r="J1084" s="355">
        <v>4800</v>
      </c>
      <c r="K1084" s="356">
        <f t="shared" si="65"/>
        <v>912</v>
      </c>
      <c r="L1084" s="73">
        <f t="shared" si="66"/>
        <v>5712</v>
      </c>
      <c r="M1084" s="688"/>
    </row>
    <row r="1085" spans="1:13" hidden="1" x14ac:dyDescent="0.25">
      <c r="A1085" s="54"/>
      <c r="B1085" s="69">
        <v>1079</v>
      </c>
      <c r="C1085" s="353"/>
      <c r="D1085" s="353"/>
      <c r="E1085" s="354"/>
      <c r="F1085" s="655" t="s">
        <v>7460</v>
      </c>
      <c r="G1085" s="353" t="s">
        <v>146</v>
      </c>
      <c r="H1085" s="70">
        <f t="shared" si="64"/>
        <v>1487.5</v>
      </c>
      <c r="I1085" s="72">
        <v>1</v>
      </c>
      <c r="J1085" s="355">
        <v>1250</v>
      </c>
      <c r="K1085" s="356">
        <f t="shared" si="65"/>
        <v>237.5</v>
      </c>
      <c r="L1085" s="73">
        <f t="shared" si="66"/>
        <v>1487.5</v>
      </c>
      <c r="M1085" s="688"/>
    </row>
    <row r="1086" spans="1:13" hidden="1" x14ac:dyDescent="0.25">
      <c r="A1086" s="54"/>
      <c r="B1086" s="69">
        <v>1080</v>
      </c>
      <c r="C1086" s="353"/>
      <c r="D1086" s="353"/>
      <c r="E1086" s="354"/>
      <c r="F1086" s="655" t="s">
        <v>7461</v>
      </c>
      <c r="G1086" s="353" t="s">
        <v>146</v>
      </c>
      <c r="H1086" s="70">
        <f t="shared" si="64"/>
        <v>1249.5</v>
      </c>
      <c r="I1086" s="72">
        <v>1</v>
      </c>
      <c r="J1086" s="355">
        <v>1050</v>
      </c>
      <c r="K1086" s="356">
        <f t="shared" si="65"/>
        <v>199.5</v>
      </c>
      <c r="L1086" s="73">
        <f t="shared" si="66"/>
        <v>1249.5</v>
      </c>
      <c r="M1086" s="688"/>
    </row>
    <row r="1087" spans="1:13" hidden="1" x14ac:dyDescent="0.25">
      <c r="A1087" s="54"/>
      <c r="B1087" s="69">
        <v>1081</v>
      </c>
      <c r="C1087" s="353"/>
      <c r="D1087" s="353"/>
      <c r="E1087" s="354"/>
      <c r="F1087" s="655" t="s">
        <v>7462</v>
      </c>
      <c r="G1087" s="353" t="s">
        <v>146</v>
      </c>
      <c r="H1087" s="70">
        <f t="shared" si="64"/>
        <v>18861.5</v>
      </c>
      <c r="I1087" s="72">
        <v>1</v>
      </c>
      <c r="J1087" s="355">
        <v>15850</v>
      </c>
      <c r="K1087" s="356">
        <f t="shared" si="65"/>
        <v>3011.5</v>
      </c>
      <c r="L1087" s="73">
        <f t="shared" si="66"/>
        <v>18861.5</v>
      </c>
      <c r="M1087" s="688"/>
    </row>
    <row r="1088" spans="1:13" hidden="1" x14ac:dyDescent="0.25">
      <c r="A1088" s="54"/>
      <c r="B1088" s="69">
        <v>1082</v>
      </c>
      <c r="C1088" s="353"/>
      <c r="D1088" s="353"/>
      <c r="E1088" s="354"/>
      <c r="F1088" s="655" t="s">
        <v>7463</v>
      </c>
      <c r="G1088" s="353" t="s">
        <v>146</v>
      </c>
      <c r="H1088" s="70">
        <f t="shared" si="64"/>
        <v>20230</v>
      </c>
      <c r="I1088" s="72">
        <v>1</v>
      </c>
      <c r="J1088" s="355">
        <v>17000</v>
      </c>
      <c r="K1088" s="356">
        <f t="shared" si="65"/>
        <v>3230</v>
      </c>
      <c r="L1088" s="73">
        <f t="shared" si="66"/>
        <v>20230</v>
      </c>
      <c r="M1088" s="688"/>
    </row>
    <row r="1089" spans="1:13" hidden="1" x14ac:dyDescent="0.25">
      <c r="A1089" s="54"/>
      <c r="B1089" s="69">
        <v>1083</v>
      </c>
      <c r="C1089" s="353"/>
      <c r="D1089" s="353"/>
      <c r="E1089" s="354"/>
      <c r="F1089" s="655" t="s">
        <v>7464</v>
      </c>
      <c r="G1089" s="353" t="s">
        <v>146</v>
      </c>
      <c r="H1089" s="70">
        <f t="shared" ref="H1089:H1152" si="67">+L1089*I1089</f>
        <v>24335.5</v>
      </c>
      <c r="I1089" s="72">
        <v>1</v>
      </c>
      <c r="J1089" s="355">
        <v>20450</v>
      </c>
      <c r="K1089" s="356">
        <f t="shared" ref="K1089:K1152" si="68">+J1089*0.19</f>
        <v>3885.5</v>
      </c>
      <c r="L1089" s="73">
        <f t="shared" si="66"/>
        <v>24335.5</v>
      </c>
      <c r="M1089" s="688"/>
    </row>
    <row r="1090" spans="1:13" hidden="1" x14ac:dyDescent="0.25">
      <c r="A1090" s="54"/>
      <c r="B1090" s="69">
        <v>1084</v>
      </c>
      <c r="C1090" s="353"/>
      <c r="D1090" s="353"/>
      <c r="E1090" s="354"/>
      <c r="F1090" s="655" t="s">
        <v>7465</v>
      </c>
      <c r="G1090" s="353" t="s">
        <v>146</v>
      </c>
      <c r="H1090" s="70">
        <f t="shared" si="67"/>
        <v>28679</v>
      </c>
      <c r="I1090" s="72">
        <v>1</v>
      </c>
      <c r="J1090" s="355">
        <v>24100</v>
      </c>
      <c r="K1090" s="356">
        <f t="shared" si="68"/>
        <v>4579</v>
      </c>
      <c r="L1090" s="73">
        <f t="shared" si="66"/>
        <v>28679</v>
      </c>
      <c r="M1090" s="688"/>
    </row>
    <row r="1091" spans="1:13" hidden="1" x14ac:dyDescent="0.25">
      <c r="A1091" s="54"/>
      <c r="B1091" s="69">
        <v>1085</v>
      </c>
      <c r="C1091" s="353"/>
      <c r="D1091" s="353"/>
      <c r="E1091" s="354"/>
      <c r="F1091" s="655" t="s">
        <v>7466</v>
      </c>
      <c r="G1091" s="353" t="s">
        <v>146</v>
      </c>
      <c r="H1091" s="70">
        <f t="shared" si="67"/>
        <v>31773</v>
      </c>
      <c r="I1091" s="72">
        <v>1</v>
      </c>
      <c r="J1091" s="355">
        <v>26700</v>
      </c>
      <c r="K1091" s="356">
        <f t="shared" si="68"/>
        <v>5073</v>
      </c>
      <c r="L1091" s="73">
        <f t="shared" si="66"/>
        <v>31773</v>
      </c>
      <c r="M1091" s="688"/>
    </row>
    <row r="1092" spans="1:13" hidden="1" x14ac:dyDescent="0.25">
      <c r="A1092" s="54"/>
      <c r="B1092" s="69">
        <v>1086</v>
      </c>
      <c r="C1092" s="353"/>
      <c r="D1092" s="353"/>
      <c r="E1092" s="354"/>
      <c r="F1092" s="655" t="s">
        <v>7467</v>
      </c>
      <c r="G1092" s="353" t="s">
        <v>146</v>
      </c>
      <c r="H1092" s="70">
        <f t="shared" si="67"/>
        <v>1071</v>
      </c>
      <c r="I1092" s="72">
        <v>1</v>
      </c>
      <c r="J1092" s="355">
        <v>900</v>
      </c>
      <c r="K1092" s="356">
        <f t="shared" si="68"/>
        <v>171</v>
      </c>
      <c r="L1092" s="73">
        <f t="shared" si="66"/>
        <v>1071</v>
      </c>
      <c r="M1092" s="688"/>
    </row>
    <row r="1093" spans="1:13" hidden="1" x14ac:dyDescent="0.25">
      <c r="A1093" s="54"/>
      <c r="B1093" s="69">
        <v>1087</v>
      </c>
      <c r="C1093" s="353"/>
      <c r="D1093" s="353"/>
      <c r="E1093" s="354"/>
      <c r="F1093" s="655" t="s">
        <v>7468</v>
      </c>
      <c r="G1093" s="353" t="s">
        <v>146</v>
      </c>
      <c r="H1093" s="70">
        <f t="shared" si="67"/>
        <v>11781</v>
      </c>
      <c r="I1093" s="72">
        <v>1</v>
      </c>
      <c r="J1093" s="355">
        <v>9900</v>
      </c>
      <c r="K1093" s="356">
        <f t="shared" si="68"/>
        <v>1881</v>
      </c>
      <c r="L1093" s="73">
        <f t="shared" si="66"/>
        <v>11781</v>
      </c>
      <c r="M1093" s="688"/>
    </row>
    <row r="1094" spans="1:13" hidden="1" x14ac:dyDescent="0.25">
      <c r="A1094" s="54"/>
      <c r="B1094" s="69">
        <v>1088</v>
      </c>
      <c r="C1094" s="353"/>
      <c r="D1094" s="353"/>
      <c r="E1094" s="354"/>
      <c r="F1094" s="655" t="s">
        <v>7469</v>
      </c>
      <c r="G1094" s="353" t="s">
        <v>146</v>
      </c>
      <c r="H1094" s="70">
        <f t="shared" si="67"/>
        <v>6307</v>
      </c>
      <c r="I1094" s="72">
        <v>1</v>
      </c>
      <c r="J1094" s="355">
        <v>5300</v>
      </c>
      <c r="K1094" s="356">
        <f t="shared" si="68"/>
        <v>1007</v>
      </c>
      <c r="L1094" s="73">
        <f t="shared" si="66"/>
        <v>6307</v>
      </c>
      <c r="M1094" s="688"/>
    </row>
    <row r="1095" spans="1:13" hidden="1" x14ac:dyDescent="0.25">
      <c r="A1095" s="54"/>
      <c r="B1095" s="69">
        <v>1089</v>
      </c>
      <c r="C1095" s="353"/>
      <c r="D1095" s="353"/>
      <c r="E1095" s="354"/>
      <c r="F1095" s="655" t="s">
        <v>7470</v>
      </c>
      <c r="G1095" s="353" t="s">
        <v>146</v>
      </c>
      <c r="H1095" s="70">
        <f t="shared" si="67"/>
        <v>16065</v>
      </c>
      <c r="I1095" s="72">
        <v>1</v>
      </c>
      <c r="J1095" s="355">
        <v>13500</v>
      </c>
      <c r="K1095" s="356">
        <f t="shared" si="68"/>
        <v>2565</v>
      </c>
      <c r="L1095" s="73">
        <f t="shared" si="66"/>
        <v>16065</v>
      </c>
      <c r="M1095" s="688"/>
    </row>
    <row r="1096" spans="1:13" hidden="1" x14ac:dyDescent="0.25">
      <c r="A1096" s="54"/>
      <c r="B1096" s="69">
        <v>1090</v>
      </c>
      <c r="C1096" s="353"/>
      <c r="D1096" s="353"/>
      <c r="E1096" s="354"/>
      <c r="F1096" s="655" t="s">
        <v>7471</v>
      </c>
      <c r="G1096" s="353" t="s">
        <v>146</v>
      </c>
      <c r="H1096" s="70">
        <f t="shared" si="67"/>
        <v>4879</v>
      </c>
      <c r="I1096" s="72">
        <v>1</v>
      </c>
      <c r="J1096" s="355">
        <v>4100</v>
      </c>
      <c r="K1096" s="356">
        <f t="shared" si="68"/>
        <v>779</v>
      </c>
      <c r="L1096" s="73">
        <f t="shared" si="66"/>
        <v>4879</v>
      </c>
      <c r="M1096" s="688"/>
    </row>
    <row r="1097" spans="1:13" hidden="1" x14ac:dyDescent="0.25">
      <c r="A1097" s="54"/>
      <c r="B1097" s="69">
        <v>1091</v>
      </c>
      <c r="C1097" s="353"/>
      <c r="D1097" s="353"/>
      <c r="E1097" s="354"/>
      <c r="F1097" s="655" t="s">
        <v>7472</v>
      </c>
      <c r="G1097" s="353" t="s">
        <v>146</v>
      </c>
      <c r="H1097" s="70">
        <f t="shared" si="67"/>
        <v>4641</v>
      </c>
      <c r="I1097" s="72">
        <v>1</v>
      </c>
      <c r="J1097" s="355">
        <v>3900</v>
      </c>
      <c r="K1097" s="356">
        <f t="shared" si="68"/>
        <v>741</v>
      </c>
      <c r="L1097" s="73">
        <f t="shared" si="66"/>
        <v>4641</v>
      </c>
      <c r="M1097" s="688"/>
    </row>
    <row r="1098" spans="1:13" hidden="1" x14ac:dyDescent="0.25">
      <c r="A1098" s="54"/>
      <c r="B1098" s="69">
        <v>1092</v>
      </c>
      <c r="C1098" s="353"/>
      <c r="D1098" s="353"/>
      <c r="E1098" s="354"/>
      <c r="F1098" s="655" t="s">
        <v>7473</v>
      </c>
      <c r="G1098" s="353" t="s">
        <v>146</v>
      </c>
      <c r="H1098" s="70">
        <f t="shared" si="67"/>
        <v>2142</v>
      </c>
      <c r="I1098" s="72">
        <v>1</v>
      </c>
      <c r="J1098" s="355">
        <v>1800</v>
      </c>
      <c r="K1098" s="356">
        <f t="shared" si="68"/>
        <v>342</v>
      </c>
      <c r="L1098" s="73">
        <f t="shared" si="66"/>
        <v>2142</v>
      </c>
      <c r="M1098" s="688"/>
    </row>
    <row r="1099" spans="1:13" hidden="1" x14ac:dyDescent="0.25">
      <c r="A1099" s="54"/>
      <c r="B1099" s="69">
        <v>1093</v>
      </c>
      <c r="C1099" s="353"/>
      <c r="D1099" s="353"/>
      <c r="E1099" s="354"/>
      <c r="F1099" s="655" t="s">
        <v>7474</v>
      </c>
      <c r="G1099" s="353" t="s">
        <v>146</v>
      </c>
      <c r="H1099" s="70">
        <f t="shared" si="67"/>
        <v>60.69</v>
      </c>
      <c r="I1099" s="72">
        <v>1</v>
      </c>
      <c r="J1099" s="355">
        <v>51</v>
      </c>
      <c r="K1099" s="356">
        <f t="shared" si="68"/>
        <v>9.69</v>
      </c>
      <c r="L1099" s="73">
        <f t="shared" si="66"/>
        <v>60.69</v>
      </c>
      <c r="M1099" s="688"/>
    </row>
    <row r="1100" spans="1:13" hidden="1" x14ac:dyDescent="0.25">
      <c r="A1100" s="54"/>
      <c r="B1100" s="69">
        <v>1094</v>
      </c>
      <c r="C1100" s="353"/>
      <c r="D1100" s="353"/>
      <c r="E1100" s="354"/>
      <c r="F1100" s="655" t="s">
        <v>7475</v>
      </c>
      <c r="G1100" s="353" t="s">
        <v>146</v>
      </c>
      <c r="H1100" s="70">
        <f t="shared" si="67"/>
        <v>502.18</v>
      </c>
      <c r="I1100" s="72">
        <v>1</v>
      </c>
      <c r="J1100" s="355">
        <v>422</v>
      </c>
      <c r="K1100" s="356">
        <f t="shared" si="68"/>
        <v>80.180000000000007</v>
      </c>
      <c r="L1100" s="73">
        <f t="shared" si="66"/>
        <v>502.18</v>
      </c>
      <c r="M1100" s="688"/>
    </row>
    <row r="1101" spans="1:13" hidden="1" x14ac:dyDescent="0.25">
      <c r="A1101" s="54"/>
      <c r="B1101" s="69">
        <v>1095</v>
      </c>
      <c r="C1101" s="353"/>
      <c r="D1101" s="353"/>
      <c r="E1101" s="354"/>
      <c r="F1101" s="655" t="s">
        <v>7476</v>
      </c>
      <c r="G1101" s="353" t="s">
        <v>146</v>
      </c>
      <c r="H1101" s="70">
        <f t="shared" si="67"/>
        <v>9679.4599999999991</v>
      </c>
      <c r="I1101" s="72">
        <v>1</v>
      </c>
      <c r="J1101" s="355">
        <v>8134</v>
      </c>
      <c r="K1101" s="356">
        <f t="shared" si="68"/>
        <v>1545.46</v>
      </c>
      <c r="L1101" s="73">
        <f t="shared" si="66"/>
        <v>9679.4599999999991</v>
      </c>
      <c r="M1101" s="688"/>
    </row>
    <row r="1102" spans="1:13" hidden="1" x14ac:dyDescent="0.25">
      <c r="A1102" s="54"/>
      <c r="B1102" s="69">
        <v>1096</v>
      </c>
      <c r="C1102" s="353"/>
      <c r="D1102" s="353"/>
      <c r="E1102" s="354"/>
      <c r="F1102" s="655" t="s">
        <v>7478</v>
      </c>
      <c r="G1102" s="353" t="s">
        <v>146</v>
      </c>
      <c r="H1102" s="70">
        <f t="shared" si="67"/>
        <v>220.15</v>
      </c>
      <c r="I1102" s="72">
        <v>1</v>
      </c>
      <c r="J1102" s="355">
        <v>185</v>
      </c>
      <c r="K1102" s="356">
        <f t="shared" si="68"/>
        <v>35.15</v>
      </c>
      <c r="L1102" s="73">
        <f t="shared" si="66"/>
        <v>220.15</v>
      </c>
      <c r="M1102" s="688"/>
    </row>
    <row r="1103" spans="1:13" hidden="1" x14ac:dyDescent="0.25">
      <c r="A1103" s="54"/>
      <c r="B1103" s="69">
        <v>1097</v>
      </c>
      <c r="C1103" s="353"/>
      <c r="D1103" s="353"/>
      <c r="E1103" s="354"/>
      <c r="F1103" s="655" t="s">
        <v>7479</v>
      </c>
      <c r="G1103" s="353" t="s">
        <v>146</v>
      </c>
      <c r="H1103" s="70">
        <f t="shared" si="67"/>
        <v>502.18</v>
      </c>
      <c r="I1103" s="72">
        <v>1</v>
      </c>
      <c r="J1103" s="355">
        <v>422</v>
      </c>
      <c r="K1103" s="356">
        <f t="shared" si="68"/>
        <v>80.180000000000007</v>
      </c>
      <c r="L1103" s="73">
        <f t="shared" si="66"/>
        <v>502.18</v>
      </c>
      <c r="M1103" s="688"/>
    </row>
    <row r="1104" spans="1:13" hidden="1" x14ac:dyDescent="0.25">
      <c r="A1104" s="54"/>
      <c r="B1104" s="69">
        <v>1098</v>
      </c>
      <c r="C1104" s="353"/>
      <c r="D1104" s="353"/>
      <c r="E1104" s="354"/>
      <c r="F1104" s="655" t="s">
        <v>7480</v>
      </c>
      <c r="G1104" s="353" t="s">
        <v>146</v>
      </c>
      <c r="H1104" s="70">
        <f t="shared" si="67"/>
        <v>130.9</v>
      </c>
      <c r="I1104" s="72">
        <v>1</v>
      </c>
      <c r="J1104" s="355">
        <v>110</v>
      </c>
      <c r="K1104" s="356">
        <f t="shared" si="68"/>
        <v>20.9</v>
      </c>
      <c r="L1104" s="73">
        <f t="shared" si="66"/>
        <v>130.9</v>
      </c>
      <c r="M1104" s="688"/>
    </row>
    <row r="1105" spans="1:13" hidden="1" x14ac:dyDescent="0.25">
      <c r="A1105" s="54"/>
      <c r="B1105" s="69">
        <v>1099</v>
      </c>
      <c r="C1105" s="353"/>
      <c r="D1105" s="353"/>
      <c r="E1105" s="354"/>
      <c r="F1105" s="655" t="s">
        <v>7477</v>
      </c>
      <c r="G1105" s="353" t="s">
        <v>146</v>
      </c>
      <c r="H1105" s="70">
        <f t="shared" si="67"/>
        <v>586.66999999999996</v>
      </c>
      <c r="I1105" s="72">
        <v>1</v>
      </c>
      <c r="J1105" s="355">
        <v>493</v>
      </c>
      <c r="K1105" s="356">
        <f t="shared" si="68"/>
        <v>93.67</v>
      </c>
      <c r="L1105" s="73">
        <f t="shared" si="66"/>
        <v>586.66999999999996</v>
      </c>
      <c r="M1105" s="688"/>
    </row>
    <row r="1106" spans="1:13" hidden="1" x14ac:dyDescent="0.25">
      <c r="A1106" s="54"/>
      <c r="B1106" s="69">
        <v>1100</v>
      </c>
      <c r="C1106" s="353"/>
      <c r="D1106" s="353"/>
      <c r="E1106" s="354"/>
      <c r="F1106" s="655" t="s">
        <v>7481</v>
      </c>
      <c r="G1106" s="353" t="s">
        <v>146</v>
      </c>
      <c r="H1106" s="70">
        <f t="shared" si="67"/>
        <v>361.76</v>
      </c>
      <c r="I1106" s="72">
        <v>1</v>
      </c>
      <c r="J1106" s="355">
        <v>304</v>
      </c>
      <c r="K1106" s="356">
        <f t="shared" si="68"/>
        <v>57.76</v>
      </c>
      <c r="L1106" s="73">
        <f t="shared" si="66"/>
        <v>361.76</v>
      </c>
      <c r="M1106" s="688"/>
    </row>
    <row r="1107" spans="1:13" hidden="1" x14ac:dyDescent="0.25">
      <c r="A1107" s="54"/>
      <c r="B1107" s="69">
        <v>1101</v>
      </c>
      <c r="C1107" s="353"/>
      <c r="D1107" s="353"/>
      <c r="E1107" s="354"/>
      <c r="F1107" s="655" t="s">
        <v>7482</v>
      </c>
      <c r="G1107" s="353" t="s">
        <v>146</v>
      </c>
      <c r="H1107" s="70">
        <f t="shared" si="67"/>
        <v>678.3</v>
      </c>
      <c r="I1107" s="72">
        <v>1</v>
      </c>
      <c r="J1107" s="355">
        <v>570</v>
      </c>
      <c r="K1107" s="356">
        <f t="shared" si="68"/>
        <v>108.3</v>
      </c>
      <c r="L1107" s="73">
        <f t="shared" si="66"/>
        <v>678.3</v>
      </c>
      <c r="M1107" s="688"/>
    </row>
    <row r="1108" spans="1:13" hidden="1" x14ac:dyDescent="0.25">
      <c r="A1108" s="54"/>
      <c r="B1108" s="69">
        <v>1102</v>
      </c>
      <c r="C1108" s="353"/>
      <c r="D1108" s="353"/>
      <c r="E1108" s="354"/>
      <c r="F1108" s="655" t="s">
        <v>7483</v>
      </c>
      <c r="G1108" s="353" t="s">
        <v>146</v>
      </c>
      <c r="H1108" s="70">
        <f t="shared" si="67"/>
        <v>561.68000000000006</v>
      </c>
      <c r="I1108" s="72">
        <v>1</v>
      </c>
      <c r="J1108" s="355">
        <v>472</v>
      </c>
      <c r="K1108" s="356">
        <f t="shared" si="68"/>
        <v>89.68</v>
      </c>
      <c r="L1108" s="73">
        <f t="shared" si="66"/>
        <v>561.68000000000006</v>
      </c>
      <c r="M1108" s="688"/>
    </row>
    <row r="1109" spans="1:13" hidden="1" x14ac:dyDescent="0.25">
      <c r="A1109" s="54"/>
      <c r="B1109" s="69">
        <v>1103</v>
      </c>
      <c r="C1109" s="353"/>
      <c r="D1109" s="353"/>
      <c r="E1109" s="354"/>
      <c r="F1109" s="655" t="s">
        <v>7485</v>
      </c>
      <c r="G1109" s="353" t="s">
        <v>146</v>
      </c>
      <c r="H1109" s="70">
        <f t="shared" si="67"/>
        <v>1118.5999999999999</v>
      </c>
      <c r="I1109" s="72">
        <v>1</v>
      </c>
      <c r="J1109" s="355">
        <v>940</v>
      </c>
      <c r="K1109" s="356">
        <f t="shared" si="68"/>
        <v>178.6</v>
      </c>
      <c r="L1109" s="73">
        <f t="shared" si="66"/>
        <v>1118.5999999999999</v>
      </c>
      <c r="M1109" s="688"/>
    </row>
    <row r="1110" spans="1:13" hidden="1" x14ac:dyDescent="0.25">
      <c r="A1110" s="54"/>
      <c r="B1110" s="69">
        <v>1104</v>
      </c>
      <c r="C1110" s="353"/>
      <c r="D1110" s="353"/>
      <c r="E1110" s="354"/>
      <c r="F1110" s="655" t="s">
        <v>7486</v>
      </c>
      <c r="G1110" s="353" t="s">
        <v>146</v>
      </c>
      <c r="H1110" s="70">
        <f t="shared" si="67"/>
        <v>2618</v>
      </c>
      <c r="I1110" s="72">
        <v>1</v>
      </c>
      <c r="J1110" s="355">
        <v>2200</v>
      </c>
      <c r="K1110" s="356">
        <f t="shared" si="68"/>
        <v>418</v>
      </c>
      <c r="L1110" s="73">
        <f t="shared" si="66"/>
        <v>2618</v>
      </c>
      <c r="M1110" s="688"/>
    </row>
    <row r="1111" spans="1:13" hidden="1" x14ac:dyDescent="0.25">
      <c r="A1111" s="54"/>
      <c r="B1111" s="69">
        <v>1105</v>
      </c>
      <c r="C1111" s="353"/>
      <c r="D1111" s="353"/>
      <c r="E1111" s="354"/>
      <c r="F1111" s="655" t="s">
        <v>7487</v>
      </c>
      <c r="G1111" s="353" t="s">
        <v>146</v>
      </c>
      <c r="H1111" s="70">
        <f t="shared" si="67"/>
        <v>928.2</v>
      </c>
      <c r="I1111" s="72">
        <v>1</v>
      </c>
      <c r="J1111" s="355">
        <v>780</v>
      </c>
      <c r="K1111" s="356">
        <f t="shared" si="68"/>
        <v>148.19999999999999</v>
      </c>
      <c r="L1111" s="73">
        <f t="shared" si="66"/>
        <v>928.2</v>
      </c>
      <c r="M1111" s="688"/>
    </row>
    <row r="1112" spans="1:13" hidden="1" x14ac:dyDescent="0.25">
      <c r="A1112" s="54"/>
      <c r="B1112" s="69">
        <v>1106</v>
      </c>
      <c r="C1112" s="353"/>
      <c r="D1112" s="353"/>
      <c r="E1112" s="354"/>
      <c r="F1112" s="655" t="s">
        <v>7484</v>
      </c>
      <c r="G1112" s="353" t="s">
        <v>146</v>
      </c>
      <c r="H1112" s="70">
        <f t="shared" si="67"/>
        <v>130.9</v>
      </c>
      <c r="I1112" s="72">
        <v>1</v>
      </c>
      <c r="J1112" s="355">
        <v>110</v>
      </c>
      <c r="K1112" s="356">
        <f t="shared" si="68"/>
        <v>20.9</v>
      </c>
      <c r="L1112" s="73">
        <f t="shared" si="66"/>
        <v>130.9</v>
      </c>
      <c r="M1112" s="688"/>
    </row>
    <row r="1113" spans="1:13" hidden="1" x14ac:dyDescent="0.25">
      <c r="A1113" s="54"/>
      <c r="B1113" s="69">
        <v>1107</v>
      </c>
      <c r="C1113" s="353"/>
      <c r="D1113" s="353"/>
      <c r="E1113" s="354"/>
      <c r="F1113" s="655" t="s">
        <v>7488</v>
      </c>
      <c r="G1113" s="353" t="s">
        <v>146</v>
      </c>
      <c r="H1113" s="70">
        <f t="shared" si="67"/>
        <v>35.700000000000003</v>
      </c>
      <c r="I1113" s="72">
        <v>1</v>
      </c>
      <c r="J1113" s="355">
        <v>30</v>
      </c>
      <c r="K1113" s="356">
        <f t="shared" si="68"/>
        <v>5.7</v>
      </c>
      <c r="L1113" s="73">
        <f t="shared" si="66"/>
        <v>35.700000000000003</v>
      </c>
      <c r="M1113" s="688"/>
    </row>
    <row r="1114" spans="1:13" hidden="1" x14ac:dyDescent="0.25">
      <c r="A1114" s="54"/>
      <c r="B1114" s="69">
        <v>1108</v>
      </c>
      <c r="C1114" s="353"/>
      <c r="D1114" s="353"/>
      <c r="E1114" s="354"/>
      <c r="F1114" s="655" t="s">
        <v>7489</v>
      </c>
      <c r="G1114" s="353" t="s">
        <v>146</v>
      </c>
      <c r="H1114" s="70">
        <f t="shared" si="67"/>
        <v>55.93</v>
      </c>
      <c r="I1114" s="72">
        <v>1</v>
      </c>
      <c r="J1114" s="355">
        <v>47</v>
      </c>
      <c r="K1114" s="356">
        <f t="shared" si="68"/>
        <v>8.93</v>
      </c>
      <c r="L1114" s="73">
        <f t="shared" si="66"/>
        <v>55.93</v>
      </c>
      <c r="M1114" s="688"/>
    </row>
    <row r="1115" spans="1:13" hidden="1" x14ac:dyDescent="0.25">
      <c r="A1115" s="54"/>
      <c r="B1115" s="69">
        <v>1109</v>
      </c>
      <c r="C1115" s="353"/>
      <c r="D1115" s="353"/>
      <c r="E1115" s="354"/>
      <c r="F1115" s="655" t="s">
        <v>7490</v>
      </c>
      <c r="G1115" s="353" t="s">
        <v>146</v>
      </c>
      <c r="H1115" s="70">
        <f t="shared" si="67"/>
        <v>109.48</v>
      </c>
      <c r="I1115" s="72">
        <v>1</v>
      </c>
      <c r="J1115" s="355">
        <v>92</v>
      </c>
      <c r="K1115" s="356">
        <f t="shared" si="68"/>
        <v>17.48</v>
      </c>
      <c r="L1115" s="73">
        <f t="shared" si="66"/>
        <v>109.48</v>
      </c>
      <c r="M1115" s="688"/>
    </row>
    <row r="1116" spans="1:13" hidden="1" x14ac:dyDescent="0.25">
      <c r="A1116" s="54"/>
      <c r="B1116" s="69">
        <v>1110</v>
      </c>
      <c r="C1116" s="353"/>
      <c r="D1116" s="353"/>
      <c r="E1116" s="354"/>
      <c r="F1116" s="655" t="s">
        <v>7491</v>
      </c>
      <c r="G1116" s="353" t="s">
        <v>146</v>
      </c>
      <c r="H1116" s="70">
        <f t="shared" si="67"/>
        <v>71.400000000000006</v>
      </c>
      <c r="I1116" s="72">
        <v>1</v>
      </c>
      <c r="J1116" s="355">
        <v>60</v>
      </c>
      <c r="K1116" s="356">
        <f t="shared" si="68"/>
        <v>11.4</v>
      </c>
      <c r="L1116" s="73">
        <f t="shared" si="66"/>
        <v>71.400000000000006</v>
      </c>
      <c r="M1116" s="688"/>
    </row>
    <row r="1117" spans="1:13" hidden="1" x14ac:dyDescent="0.25">
      <c r="A1117" s="54"/>
      <c r="B1117" s="69">
        <v>1111</v>
      </c>
      <c r="C1117" s="353"/>
      <c r="D1117" s="353"/>
      <c r="E1117" s="354"/>
      <c r="F1117" s="655" t="s">
        <v>7492</v>
      </c>
      <c r="G1117" s="353" t="s">
        <v>146</v>
      </c>
      <c r="H1117" s="70">
        <f t="shared" si="67"/>
        <v>1309</v>
      </c>
      <c r="I1117" s="72">
        <v>1</v>
      </c>
      <c r="J1117" s="355">
        <v>1100</v>
      </c>
      <c r="K1117" s="356">
        <f t="shared" si="68"/>
        <v>209</v>
      </c>
      <c r="L1117" s="73">
        <f t="shared" si="66"/>
        <v>1309</v>
      </c>
      <c r="M1117" s="688"/>
    </row>
    <row r="1118" spans="1:13" hidden="1" x14ac:dyDescent="0.25">
      <c r="A1118" s="54"/>
      <c r="B1118" s="69">
        <v>1112</v>
      </c>
      <c r="C1118" s="353"/>
      <c r="D1118" s="353"/>
      <c r="E1118" s="354"/>
      <c r="F1118" s="655" t="s">
        <v>7493</v>
      </c>
      <c r="G1118" s="353" t="s">
        <v>146</v>
      </c>
      <c r="H1118" s="70">
        <f t="shared" si="67"/>
        <v>416.5</v>
      </c>
      <c r="I1118" s="72">
        <v>1</v>
      </c>
      <c r="J1118" s="355">
        <v>350</v>
      </c>
      <c r="K1118" s="356">
        <f t="shared" si="68"/>
        <v>66.5</v>
      </c>
      <c r="L1118" s="73">
        <f t="shared" si="66"/>
        <v>416.5</v>
      </c>
      <c r="M1118" s="688"/>
    </row>
    <row r="1119" spans="1:13" hidden="1" x14ac:dyDescent="0.25">
      <c r="A1119" s="54"/>
      <c r="B1119" s="69">
        <v>1113</v>
      </c>
      <c r="C1119" s="353"/>
      <c r="D1119" s="353"/>
      <c r="E1119" s="354"/>
      <c r="F1119" s="655" t="s">
        <v>7494</v>
      </c>
      <c r="G1119" s="353" t="s">
        <v>146</v>
      </c>
      <c r="H1119" s="70">
        <f t="shared" si="67"/>
        <v>1118.5999999999999</v>
      </c>
      <c r="I1119" s="72">
        <v>1</v>
      </c>
      <c r="J1119" s="355">
        <v>940</v>
      </c>
      <c r="K1119" s="356">
        <f t="shared" si="68"/>
        <v>178.6</v>
      </c>
      <c r="L1119" s="73">
        <f t="shared" si="66"/>
        <v>1118.5999999999999</v>
      </c>
      <c r="M1119" s="688"/>
    </row>
    <row r="1120" spans="1:13" hidden="1" x14ac:dyDescent="0.25">
      <c r="A1120" s="54"/>
      <c r="B1120" s="69">
        <v>1114</v>
      </c>
      <c r="C1120" s="353"/>
      <c r="D1120" s="353"/>
      <c r="E1120" s="354"/>
      <c r="F1120" s="655" t="s">
        <v>7495</v>
      </c>
      <c r="G1120" s="353" t="s">
        <v>146</v>
      </c>
      <c r="H1120" s="70">
        <f t="shared" si="67"/>
        <v>928.2</v>
      </c>
      <c r="I1120" s="72">
        <v>1</v>
      </c>
      <c r="J1120" s="355">
        <v>780</v>
      </c>
      <c r="K1120" s="356">
        <f t="shared" si="68"/>
        <v>148.19999999999999</v>
      </c>
      <c r="L1120" s="73">
        <f t="shared" si="66"/>
        <v>928.2</v>
      </c>
      <c r="M1120" s="688"/>
    </row>
    <row r="1121" spans="1:13" hidden="1" x14ac:dyDescent="0.25">
      <c r="A1121" s="54"/>
      <c r="B1121" s="69">
        <v>1115</v>
      </c>
      <c r="C1121" s="353"/>
      <c r="D1121" s="353"/>
      <c r="E1121" s="354"/>
      <c r="F1121" s="655" t="s">
        <v>7496</v>
      </c>
      <c r="G1121" s="353" t="s">
        <v>146</v>
      </c>
      <c r="H1121" s="70">
        <f t="shared" si="67"/>
        <v>130.9</v>
      </c>
      <c r="I1121" s="72">
        <v>1</v>
      </c>
      <c r="J1121" s="355">
        <v>110</v>
      </c>
      <c r="K1121" s="356">
        <f t="shared" si="68"/>
        <v>20.9</v>
      </c>
      <c r="L1121" s="73">
        <f t="shared" si="66"/>
        <v>130.9</v>
      </c>
      <c r="M1121" s="688"/>
    </row>
    <row r="1122" spans="1:13" hidden="1" x14ac:dyDescent="0.25">
      <c r="A1122" s="54"/>
      <c r="B1122" s="69">
        <v>1116</v>
      </c>
      <c r="C1122" s="353"/>
      <c r="D1122" s="353"/>
      <c r="E1122" s="354"/>
      <c r="F1122" s="655" t="s">
        <v>7497</v>
      </c>
      <c r="G1122" s="353" t="s">
        <v>146</v>
      </c>
      <c r="H1122" s="70">
        <f t="shared" si="67"/>
        <v>464.1</v>
      </c>
      <c r="I1122" s="72">
        <v>1</v>
      </c>
      <c r="J1122" s="355">
        <v>390</v>
      </c>
      <c r="K1122" s="356">
        <f t="shared" si="68"/>
        <v>74.099999999999994</v>
      </c>
      <c r="L1122" s="73">
        <f t="shared" si="66"/>
        <v>464.1</v>
      </c>
      <c r="M1122" s="688"/>
    </row>
    <row r="1123" spans="1:13" hidden="1" x14ac:dyDescent="0.25">
      <c r="A1123" s="54"/>
      <c r="B1123" s="69">
        <v>1117</v>
      </c>
      <c r="C1123" s="353"/>
      <c r="D1123" s="353"/>
      <c r="E1123" s="354"/>
      <c r="F1123" s="655" t="s">
        <v>7498</v>
      </c>
      <c r="G1123" s="353" t="s">
        <v>146</v>
      </c>
      <c r="H1123" s="70">
        <f t="shared" si="67"/>
        <v>142.80000000000001</v>
      </c>
      <c r="I1123" s="72">
        <v>1</v>
      </c>
      <c r="J1123" s="355">
        <v>120</v>
      </c>
      <c r="K1123" s="356">
        <f t="shared" si="68"/>
        <v>22.8</v>
      </c>
      <c r="L1123" s="73">
        <f t="shared" si="66"/>
        <v>142.80000000000001</v>
      </c>
      <c r="M1123" s="688"/>
    </row>
    <row r="1124" spans="1:13" hidden="1" x14ac:dyDescent="0.25">
      <c r="A1124" s="54"/>
      <c r="B1124" s="69">
        <v>1118</v>
      </c>
      <c r="C1124" s="353"/>
      <c r="D1124" s="353"/>
      <c r="E1124" s="354"/>
      <c r="F1124" s="655" t="s">
        <v>7499</v>
      </c>
      <c r="G1124" s="353" t="s">
        <v>146</v>
      </c>
      <c r="H1124" s="70">
        <f t="shared" si="67"/>
        <v>287.98</v>
      </c>
      <c r="I1124" s="72">
        <v>1</v>
      </c>
      <c r="J1124" s="355">
        <v>242</v>
      </c>
      <c r="K1124" s="356">
        <f t="shared" si="68"/>
        <v>45.980000000000004</v>
      </c>
      <c r="L1124" s="73">
        <f t="shared" si="66"/>
        <v>287.98</v>
      </c>
      <c r="M1124" s="688"/>
    </row>
    <row r="1125" spans="1:13" hidden="1" x14ac:dyDescent="0.25">
      <c r="A1125" s="54"/>
      <c r="B1125" s="69">
        <v>1119</v>
      </c>
      <c r="C1125" s="353"/>
      <c r="D1125" s="353"/>
      <c r="E1125" s="354"/>
      <c r="F1125" s="655" t="s">
        <v>7500</v>
      </c>
      <c r="G1125" s="353" t="s">
        <v>146</v>
      </c>
      <c r="H1125" s="70">
        <f t="shared" si="67"/>
        <v>10472</v>
      </c>
      <c r="I1125" s="72">
        <v>1</v>
      </c>
      <c r="J1125" s="355">
        <v>8800</v>
      </c>
      <c r="K1125" s="356">
        <f t="shared" si="68"/>
        <v>1672</v>
      </c>
      <c r="L1125" s="73">
        <f t="shared" si="66"/>
        <v>10472</v>
      </c>
      <c r="M1125" s="688"/>
    </row>
    <row r="1126" spans="1:13" hidden="1" x14ac:dyDescent="0.25">
      <c r="A1126" s="54"/>
      <c r="B1126" s="69">
        <v>1120</v>
      </c>
      <c r="C1126" s="353"/>
      <c r="D1126" s="353"/>
      <c r="E1126" s="354"/>
      <c r="F1126" s="655" t="s">
        <v>7501</v>
      </c>
      <c r="G1126" s="353" t="s">
        <v>146</v>
      </c>
      <c r="H1126" s="70">
        <f t="shared" si="67"/>
        <v>214.2</v>
      </c>
      <c r="I1126" s="72">
        <v>1</v>
      </c>
      <c r="J1126" s="355">
        <v>180</v>
      </c>
      <c r="K1126" s="356">
        <f t="shared" si="68"/>
        <v>34.200000000000003</v>
      </c>
      <c r="L1126" s="73">
        <f t="shared" si="66"/>
        <v>214.2</v>
      </c>
      <c r="M1126" s="688"/>
    </row>
    <row r="1127" spans="1:13" hidden="1" x14ac:dyDescent="0.25">
      <c r="A1127" s="54"/>
      <c r="B1127" s="69">
        <v>1121</v>
      </c>
      <c r="C1127" s="353"/>
      <c r="D1127" s="353"/>
      <c r="E1127" s="354"/>
      <c r="F1127" s="655" t="s">
        <v>7502</v>
      </c>
      <c r="G1127" s="353" t="s">
        <v>146</v>
      </c>
      <c r="H1127" s="70">
        <f t="shared" si="67"/>
        <v>1118.5999999999999</v>
      </c>
      <c r="I1127" s="72">
        <v>1</v>
      </c>
      <c r="J1127" s="355">
        <v>940</v>
      </c>
      <c r="K1127" s="356">
        <f t="shared" si="68"/>
        <v>178.6</v>
      </c>
      <c r="L1127" s="73">
        <f t="shared" si="66"/>
        <v>1118.5999999999999</v>
      </c>
      <c r="M1127" s="688"/>
    </row>
    <row r="1128" spans="1:13" hidden="1" x14ac:dyDescent="0.25">
      <c r="A1128" s="54"/>
      <c r="B1128" s="69">
        <v>1122</v>
      </c>
      <c r="C1128" s="353"/>
      <c r="D1128" s="353"/>
      <c r="E1128" s="354"/>
      <c r="F1128" s="655" t="s">
        <v>7503</v>
      </c>
      <c r="G1128" s="353" t="s">
        <v>146</v>
      </c>
      <c r="H1128" s="70">
        <f t="shared" si="67"/>
        <v>928.2</v>
      </c>
      <c r="I1128" s="72">
        <v>1</v>
      </c>
      <c r="J1128" s="355">
        <v>780</v>
      </c>
      <c r="K1128" s="356">
        <f t="shared" si="68"/>
        <v>148.19999999999999</v>
      </c>
      <c r="L1128" s="73">
        <f t="shared" si="66"/>
        <v>928.2</v>
      </c>
      <c r="M1128" s="688"/>
    </row>
    <row r="1129" spans="1:13" hidden="1" x14ac:dyDescent="0.25">
      <c r="A1129" s="54"/>
      <c r="B1129" s="69">
        <v>1123</v>
      </c>
      <c r="C1129" s="353"/>
      <c r="D1129" s="353"/>
      <c r="E1129" s="354"/>
      <c r="F1129" s="655" t="s">
        <v>7504</v>
      </c>
      <c r="G1129" s="353" t="s">
        <v>146</v>
      </c>
      <c r="H1129" s="70">
        <f t="shared" si="67"/>
        <v>130.9</v>
      </c>
      <c r="I1129" s="72">
        <v>1</v>
      </c>
      <c r="J1129" s="355">
        <v>110</v>
      </c>
      <c r="K1129" s="356">
        <f t="shared" si="68"/>
        <v>20.9</v>
      </c>
      <c r="L1129" s="73">
        <f t="shared" ref="L1129:L1192" si="69">+J1129+K1129</f>
        <v>130.9</v>
      </c>
      <c r="M1129" s="688"/>
    </row>
    <row r="1130" spans="1:13" hidden="1" x14ac:dyDescent="0.25">
      <c r="A1130" s="54"/>
      <c r="B1130" s="69">
        <v>1124</v>
      </c>
      <c r="C1130" s="353"/>
      <c r="D1130" s="353"/>
      <c r="E1130" s="354"/>
      <c r="F1130" s="655" t="s">
        <v>7505</v>
      </c>
      <c r="G1130" s="353" t="s">
        <v>146</v>
      </c>
      <c r="H1130" s="70">
        <f t="shared" si="67"/>
        <v>29.75</v>
      </c>
      <c r="I1130" s="72">
        <v>1</v>
      </c>
      <c r="J1130" s="355">
        <v>25</v>
      </c>
      <c r="K1130" s="356">
        <f t="shared" si="68"/>
        <v>4.75</v>
      </c>
      <c r="L1130" s="73">
        <f t="shared" si="69"/>
        <v>29.75</v>
      </c>
      <c r="M1130" s="688"/>
    </row>
    <row r="1131" spans="1:13" hidden="1" x14ac:dyDescent="0.25">
      <c r="A1131" s="54"/>
      <c r="B1131" s="69">
        <v>1125</v>
      </c>
      <c r="C1131" s="353"/>
      <c r="D1131" s="353"/>
      <c r="E1131" s="354"/>
      <c r="F1131" s="655" t="s">
        <v>7506</v>
      </c>
      <c r="G1131" s="353" t="s">
        <v>146</v>
      </c>
      <c r="H1131" s="70">
        <f t="shared" si="67"/>
        <v>2380</v>
      </c>
      <c r="I1131" s="72">
        <v>1</v>
      </c>
      <c r="J1131" s="355">
        <v>2000</v>
      </c>
      <c r="K1131" s="356">
        <f t="shared" si="68"/>
        <v>380</v>
      </c>
      <c r="L1131" s="73">
        <f t="shared" si="69"/>
        <v>2380</v>
      </c>
      <c r="M1131" s="688"/>
    </row>
    <row r="1132" spans="1:13" hidden="1" x14ac:dyDescent="0.25">
      <c r="A1132" s="54"/>
      <c r="B1132" s="69">
        <v>1126</v>
      </c>
      <c r="C1132" s="353"/>
      <c r="D1132" s="353"/>
      <c r="E1132" s="354"/>
      <c r="F1132" s="655" t="s">
        <v>7507</v>
      </c>
      <c r="G1132" s="353" t="s">
        <v>146</v>
      </c>
      <c r="H1132" s="70">
        <f t="shared" si="67"/>
        <v>499.8</v>
      </c>
      <c r="I1132" s="72">
        <v>1</v>
      </c>
      <c r="J1132" s="355">
        <v>420</v>
      </c>
      <c r="K1132" s="356">
        <f t="shared" si="68"/>
        <v>79.8</v>
      </c>
      <c r="L1132" s="73">
        <f t="shared" si="69"/>
        <v>499.8</v>
      </c>
      <c r="M1132" s="688"/>
    </row>
    <row r="1133" spans="1:13" hidden="1" x14ac:dyDescent="0.25">
      <c r="A1133" s="54"/>
      <c r="B1133" s="69">
        <v>1127</v>
      </c>
      <c r="C1133" s="353"/>
      <c r="D1133" s="353"/>
      <c r="E1133" s="354"/>
      <c r="F1133" s="655" t="s">
        <v>7508</v>
      </c>
      <c r="G1133" s="353" t="s">
        <v>146</v>
      </c>
      <c r="H1133" s="70">
        <f t="shared" si="67"/>
        <v>1698.13</v>
      </c>
      <c r="I1133" s="72">
        <v>1</v>
      </c>
      <c r="J1133" s="355">
        <v>1427</v>
      </c>
      <c r="K1133" s="356">
        <f t="shared" si="68"/>
        <v>271.13</v>
      </c>
      <c r="L1133" s="73">
        <f t="shared" si="69"/>
        <v>1698.13</v>
      </c>
      <c r="M1133" s="688"/>
    </row>
    <row r="1134" spans="1:13" hidden="1" x14ac:dyDescent="0.25">
      <c r="A1134" s="54"/>
      <c r="B1134" s="69">
        <v>1128</v>
      </c>
      <c r="C1134" s="353"/>
      <c r="D1134" s="353"/>
      <c r="E1134" s="354"/>
      <c r="F1134" s="655" t="s">
        <v>7509</v>
      </c>
      <c r="G1134" s="353" t="s">
        <v>146</v>
      </c>
      <c r="H1134" s="70">
        <f t="shared" si="67"/>
        <v>9877</v>
      </c>
      <c r="I1134" s="72">
        <v>1</v>
      </c>
      <c r="J1134" s="355">
        <v>8300</v>
      </c>
      <c r="K1134" s="356">
        <f t="shared" si="68"/>
        <v>1577</v>
      </c>
      <c r="L1134" s="73">
        <f t="shared" si="69"/>
        <v>9877</v>
      </c>
      <c r="M1134" s="688"/>
    </row>
    <row r="1135" spans="1:13" hidden="1" x14ac:dyDescent="0.25">
      <c r="A1135" s="54"/>
      <c r="B1135" s="69">
        <v>1129</v>
      </c>
      <c r="C1135" s="353"/>
      <c r="D1135" s="353"/>
      <c r="E1135" s="354"/>
      <c r="F1135" s="655" t="s">
        <v>7510</v>
      </c>
      <c r="G1135" s="353" t="s">
        <v>146</v>
      </c>
      <c r="H1135" s="70">
        <f t="shared" si="67"/>
        <v>1006.74</v>
      </c>
      <c r="I1135" s="72">
        <v>1</v>
      </c>
      <c r="J1135" s="355">
        <v>846</v>
      </c>
      <c r="K1135" s="356">
        <f t="shared" si="68"/>
        <v>160.74</v>
      </c>
      <c r="L1135" s="73">
        <f t="shared" si="69"/>
        <v>1006.74</v>
      </c>
      <c r="M1135" s="688"/>
    </row>
    <row r="1136" spans="1:13" hidden="1" x14ac:dyDescent="0.25">
      <c r="A1136" s="54"/>
      <c r="B1136" s="69">
        <v>1130</v>
      </c>
      <c r="C1136" s="353"/>
      <c r="D1136" s="353"/>
      <c r="E1136" s="354"/>
      <c r="F1136" s="655" t="s">
        <v>7511</v>
      </c>
      <c r="G1136" s="353" t="s">
        <v>146</v>
      </c>
      <c r="H1136" s="70">
        <f t="shared" si="67"/>
        <v>2915.5</v>
      </c>
      <c r="I1136" s="72">
        <v>1</v>
      </c>
      <c r="J1136" s="355">
        <v>2450</v>
      </c>
      <c r="K1136" s="356">
        <f t="shared" si="68"/>
        <v>465.5</v>
      </c>
      <c r="L1136" s="73">
        <f t="shared" si="69"/>
        <v>2915.5</v>
      </c>
      <c r="M1136" s="688"/>
    </row>
    <row r="1137" spans="1:13" hidden="1" x14ac:dyDescent="0.25">
      <c r="A1137" s="54"/>
      <c r="B1137" s="69">
        <v>1131</v>
      </c>
      <c r="C1137" s="353"/>
      <c r="D1137" s="353"/>
      <c r="E1137" s="354"/>
      <c r="F1137" s="655" t="s">
        <v>7512</v>
      </c>
      <c r="G1137" s="353" t="s">
        <v>146</v>
      </c>
      <c r="H1137" s="70">
        <f t="shared" si="67"/>
        <v>240.38</v>
      </c>
      <c r="I1137" s="72">
        <v>1</v>
      </c>
      <c r="J1137" s="355">
        <v>202</v>
      </c>
      <c r="K1137" s="356">
        <f t="shared" si="68"/>
        <v>38.380000000000003</v>
      </c>
      <c r="L1137" s="73">
        <f t="shared" si="69"/>
        <v>240.38</v>
      </c>
      <c r="M1137" s="688"/>
    </row>
    <row r="1138" spans="1:13" hidden="1" x14ac:dyDescent="0.25">
      <c r="A1138" s="54"/>
      <c r="B1138" s="69">
        <v>1132</v>
      </c>
      <c r="C1138" s="353"/>
      <c r="D1138" s="353"/>
      <c r="E1138" s="354"/>
      <c r="F1138" s="655" t="s">
        <v>7513</v>
      </c>
      <c r="G1138" s="353" t="s">
        <v>146</v>
      </c>
      <c r="H1138" s="70">
        <f t="shared" si="67"/>
        <v>393.89</v>
      </c>
      <c r="I1138" s="72">
        <v>1</v>
      </c>
      <c r="J1138" s="355">
        <v>331</v>
      </c>
      <c r="K1138" s="356">
        <f t="shared" si="68"/>
        <v>62.89</v>
      </c>
      <c r="L1138" s="73">
        <f t="shared" si="69"/>
        <v>393.89</v>
      </c>
      <c r="M1138" s="688"/>
    </row>
    <row r="1139" spans="1:13" hidden="1" x14ac:dyDescent="0.25">
      <c r="A1139" s="54"/>
      <c r="B1139" s="69">
        <v>1133</v>
      </c>
      <c r="C1139" s="353"/>
      <c r="D1139" s="353"/>
      <c r="E1139" s="354"/>
      <c r="F1139" s="655" t="s">
        <v>7514</v>
      </c>
      <c r="G1139" s="353" t="s">
        <v>146</v>
      </c>
      <c r="H1139" s="70">
        <f t="shared" si="67"/>
        <v>0</v>
      </c>
      <c r="I1139" s="72">
        <v>1</v>
      </c>
      <c r="J1139" s="355"/>
      <c r="K1139" s="356">
        <f t="shared" si="68"/>
        <v>0</v>
      </c>
      <c r="L1139" s="73">
        <f t="shared" si="69"/>
        <v>0</v>
      </c>
      <c r="M1139" s="688"/>
    </row>
    <row r="1140" spans="1:13" hidden="1" x14ac:dyDescent="0.25">
      <c r="A1140" s="54"/>
      <c r="B1140" s="69">
        <v>1134</v>
      </c>
      <c r="C1140" s="353"/>
      <c r="D1140" s="353"/>
      <c r="E1140" s="354"/>
      <c r="F1140" s="655" t="s">
        <v>7515</v>
      </c>
      <c r="G1140" s="353" t="s">
        <v>146</v>
      </c>
      <c r="H1140" s="70">
        <f t="shared" si="67"/>
        <v>297.5</v>
      </c>
      <c r="I1140" s="72">
        <v>1</v>
      </c>
      <c r="J1140" s="355">
        <v>250</v>
      </c>
      <c r="K1140" s="356">
        <f t="shared" si="68"/>
        <v>47.5</v>
      </c>
      <c r="L1140" s="73">
        <f t="shared" si="69"/>
        <v>297.5</v>
      </c>
      <c r="M1140" s="688"/>
    </row>
    <row r="1141" spans="1:13" hidden="1" x14ac:dyDescent="0.25">
      <c r="A1141" s="54"/>
      <c r="B1141" s="69">
        <v>1135</v>
      </c>
      <c r="C1141" s="353"/>
      <c r="D1141" s="353"/>
      <c r="E1141" s="354"/>
      <c r="F1141" s="655" t="s">
        <v>7516</v>
      </c>
      <c r="G1141" s="353" t="s">
        <v>146</v>
      </c>
      <c r="H1141" s="70">
        <f t="shared" si="67"/>
        <v>416.5</v>
      </c>
      <c r="I1141" s="72">
        <v>1</v>
      </c>
      <c r="J1141" s="355">
        <v>350</v>
      </c>
      <c r="K1141" s="356">
        <f t="shared" si="68"/>
        <v>66.5</v>
      </c>
      <c r="L1141" s="73">
        <f t="shared" si="69"/>
        <v>416.5</v>
      </c>
      <c r="M1141" s="688"/>
    </row>
    <row r="1142" spans="1:13" hidden="1" x14ac:dyDescent="0.25">
      <c r="A1142" s="54"/>
      <c r="B1142" s="69">
        <v>1136</v>
      </c>
      <c r="C1142" s="353"/>
      <c r="D1142" s="353"/>
      <c r="E1142" s="354"/>
      <c r="F1142" s="655" t="s">
        <v>7517</v>
      </c>
      <c r="G1142" s="353" t="s">
        <v>146</v>
      </c>
      <c r="H1142" s="70">
        <f t="shared" si="67"/>
        <v>678.3</v>
      </c>
      <c r="I1142" s="72">
        <v>1</v>
      </c>
      <c r="J1142" s="355">
        <v>570</v>
      </c>
      <c r="K1142" s="356">
        <f t="shared" si="68"/>
        <v>108.3</v>
      </c>
      <c r="L1142" s="73">
        <f t="shared" si="69"/>
        <v>678.3</v>
      </c>
      <c r="M1142" s="688"/>
    </row>
    <row r="1143" spans="1:13" hidden="1" x14ac:dyDescent="0.25">
      <c r="A1143" s="54"/>
      <c r="B1143" s="69">
        <v>1137</v>
      </c>
      <c r="C1143" s="353"/>
      <c r="D1143" s="353"/>
      <c r="E1143" s="354"/>
      <c r="F1143" s="655" t="s">
        <v>7518</v>
      </c>
      <c r="G1143" s="353" t="s">
        <v>146</v>
      </c>
      <c r="H1143" s="70">
        <f t="shared" si="67"/>
        <v>1190</v>
      </c>
      <c r="I1143" s="72">
        <v>1</v>
      </c>
      <c r="J1143" s="355">
        <v>1000</v>
      </c>
      <c r="K1143" s="356">
        <f t="shared" si="68"/>
        <v>190</v>
      </c>
      <c r="L1143" s="73">
        <f t="shared" si="69"/>
        <v>1190</v>
      </c>
      <c r="M1143" s="688"/>
    </row>
    <row r="1144" spans="1:13" hidden="1" x14ac:dyDescent="0.25">
      <c r="A1144" s="54"/>
      <c r="B1144" s="69">
        <v>1138</v>
      </c>
      <c r="C1144" s="353"/>
      <c r="D1144" s="353"/>
      <c r="E1144" s="354"/>
      <c r="F1144" s="655" t="s">
        <v>7519</v>
      </c>
      <c r="G1144" s="353" t="s">
        <v>146</v>
      </c>
      <c r="H1144" s="70">
        <f t="shared" si="67"/>
        <v>2975</v>
      </c>
      <c r="I1144" s="72">
        <v>1</v>
      </c>
      <c r="J1144" s="355">
        <v>2500</v>
      </c>
      <c r="K1144" s="356">
        <f t="shared" si="68"/>
        <v>475</v>
      </c>
      <c r="L1144" s="73">
        <f t="shared" si="69"/>
        <v>2975</v>
      </c>
      <c r="M1144" s="688"/>
    </row>
    <row r="1145" spans="1:13" hidden="1" x14ac:dyDescent="0.25">
      <c r="A1145" s="54"/>
      <c r="B1145" s="69">
        <v>1139</v>
      </c>
      <c r="C1145" s="353"/>
      <c r="D1145" s="353"/>
      <c r="E1145" s="354"/>
      <c r="F1145" s="655" t="s">
        <v>7520</v>
      </c>
      <c r="G1145" s="353" t="s">
        <v>146</v>
      </c>
      <c r="H1145" s="70">
        <f t="shared" si="67"/>
        <v>0</v>
      </c>
      <c r="I1145" s="72">
        <v>1</v>
      </c>
      <c r="J1145" s="355"/>
      <c r="K1145" s="356">
        <f t="shared" si="68"/>
        <v>0</v>
      </c>
      <c r="L1145" s="73">
        <f t="shared" si="69"/>
        <v>0</v>
      </c>
      <c r="M1145" s="688"/>
    </row>
    <row r="1146" spans="1:13" hidden="1" x14ac:dyDescent="0.25">
      <c r="A1146" s="54"/>
      <c r="B1146" s="69">
        <v>1140</v>
      </c>
      <c r="C1146" s="353"/>
      <c r="D1146" s="353"/>
      <c r="E1146" s="354"/>
      <c r="F1146" s="655" t="s">
        <v>7521</v>
      </c>
      <c r="G1146" s="353" t="s">
        <v>146</v>
      </c>
      <c r="H1146" s="70">
        <f t="shared" si="67"/>
        <v>1330.42</v>
      </c>
      <c r="I1146" s="72">
        <v>1</v>
      </c>
      <c r="J1146" s="355">
        <v>1118</v>
      </c>
      <c r="K1146" s="356">
        <f t="shared" si="68"/>
        <v>212.42000000000002</v>
      </c>
      <c r="L1146" s="73">
        <f t="shared" si="69"/>
        <v>1330.42</v>
      </c>
      <c r="M1146" s="688"/>
    </row>
    <row r="1147" spans="1:13" hidden="1" x14ac:dyDescent="0.25">
      <c r="A1147" s="54"/>
      <c r="B1147" s="69">
        <v>1141</v>
      </c>
      <c r="C1147" s="353"/>
      <c r="D1147" s="353"/>
      <c r="E1147" s="354"/>
      <c r="F1147" s="655" t="s">
        <v>7522</v>
      </c>
      <c r="G1147" s="353" t="s">
        <v>146</v>
      </c>
      <c r="H1147" s="70">
        <f t="shared" si="67"/>
        <v>416.5</v>
      </c>
      <c r="I1147" s="72">
        <v>1</v>
      </c>
      <c r="J1147" s="355">
        <v>350</v>
      </c>
      <c r="K1147" s="356">
        <f t="shared" si="68"/>
        <v>66.5</v>
      </c>
      <c r="L1147" s="73">
        <f t="shared" si="69"/>
        <v>416.5</v>
      </c>
      <c r="M1147" s="688"/>
    </row>
    <row r="1148" spans="1:13" hidden="1" x14ac:dyDescent="0.25">
      <c r="A1148" s="54"/>
      <c r="B1148" s="69">
        <v>1142</v>
      </c>
      <c r="C1148" s="353"/>
      <c r="D1148" s="353"/>
      <c r="E1148" s="354"/>
      <c r="F1148" s="655" t="s">
        <v>7523</v>
      </c>
      <c r="G1148" s="353" t="s">
        <v>146</v>
      </c>
      <c r="H1148" s="70">
        <f t="shared" si="67"/>
        <v>650.93000000000006</v>
      </c>
      <c r="I1148" s="72">
        <v>1</v>
      </c>
      <c r="J1148" s="355">
        <v>547</v>
      </c>
      <c r="K1148" s="356">
        <f t="shared" si="68"/>
        <v>103.93</v>
      </c>
      <c r="L1148" s="73">
        <f t="shared" si="69"/>
        <v>650.93000000000006</v>
      </c>
      <c r="M1148" s="688"/>
    </row>
    <row r="1149" spans="1:13" hidden="1" x14ac:dyDescent="0.25">
      <c r="A1149" s="54"/>
      <c r="B1149" s="69">
        <v>1143</v>
      </c>
      <c r="C1149" s="353"/>
      <c r="D1149" s="353"/>
      <c r="E1149" s="354"/>
      <c r="F1149" s="655" t="s">
        <v>7524</v>
      </c>
      <c r="G1149" s="353" t="s">
        <v>146</v>
      </c>
      <c r="H1149" s="70">
        <f t="shared" si="67"/>
        <v>282.02999999999997</v>
      </c>
      <c r="I1149" s="72">
        <v>1</v>
      </c>
      <c r="J1149" s="355">
        <v>237</v>
      </c>
      <c r="K1149" s="356">
        <f t="shared" si="68"/>
        <v>45.03</v>
      </c>
      <c r="L1149" s="73">
        <f t="shared" si="69"/>
        <v>282.02999999999997</v>
      </c>
      <c r="M1149" s="688"/>
    </row>
    <row r="1150" spans="1:13" hidden="1" x14ac:dyDescent="0.25">
      <c r="A1150" s="54"/>
      <c r="B1150" s="69">
        <v>1144</v>
      </c>
      <c r="C1150" s="353"/>
      <c r="D1150" s="353"/>
      <c r="E1150" s="354"/>
      <c r="F1150" s="655" t="s">
        <v>7532</v>
      </c>
      <c r="G1150" s="353" t="s">
        <v>146</v>
      </c>
      <c r="H1150" s="70">
        <f t="shared" si="67"/>
        <v>440.3</v>
      </c>
      <c r="I1150" s="72">
        <v>1</v>
      </c>
      <c r="J1150" s="355">
        <v>370</v>
      </c>
      <c r="K1150" s="356">
        <f t="shared" si="68"/>
        <v>70.3</v>
      </c>
      <c r="L1150" s="73">
        <f t="shared" si="69"/>
        <v>440.3</v>
      </c>
      <c r="M1150" s="688"/>
    </row>
    <row r="1151" spans="1:13" hidden="1" x14ac:dyDescent="0.25">
      <c r="A1151" s="54"/>
      <c r="B1151" s="69">
        <v>1145</v>
      </c>
      <c r="C1151" s="353"/>
      <c r="D1151" s="353"/>
      <c r="E1151" s="354"/>
      <c r="F1151" s="655" t="s">
        <v>7533</v>
      </c>
      <c r="G1151" s="353" t="s">
        <v>146</v>
      </c>
      <c r="H1151" s="70">
        <f t="shared" si="67"/>
        <v>1018.64</v>
      </c>
      <c r="I1151" s="72">
        <v>1</v>
      </c>
      <c r="J1151" s="355">
        <v>856</v>
      </c>
      <c r="K1151" s="356">
        <f t="shared" si="68"/>
        <v>162.64000000000001</v>
      </c>
      <c r="L1151" s="73">
        <f t="shared" si="69"/>
        <v>1018.64</v>
      </c>
      <c r="M1151" s="688"/>
    </row>
    <row r="1152" spans="1:13" hidden="1" x14ac:dyDescent="0.25">
      <c r="A1152" s="54"/>
      <c r="B1152" s="69">
        <v>1146</v>
      </c>
      <c r="C1152" s="353"/>
      <c r="D1152" s="353"/>
      <c r="E1152" s="354"/>
      <c r="F1152" s="655" t="s">
        <v>7534</v>
      </c>
      <c r="G1152" s="353" t="s">
        <v>146</v>
      </c>
      <c r="H1152" s="70">
        <f t="shared" si="67"/>
        <v>509.32</v>
      </c>
      <c r="I1152" s="72">
        <v>1</v>
      </c>
      <c r="J1152" s="355">
        <v>428</v>
      </c>
      <c r="K1152" s="356">
        <f t="shared" si="68"/>
        <v>81.320000000000007</v>
      </c>
      <c r="L1152" s="73">
        <f t="shared" si="69"/>
        <v>509.32</v>
      </c>
      <c r="M1152" s="688"/>
    </row>
    <row r="1153" spans="1:13" hidden="1" x14ac:dyDescent="0.25">
      <c r="A1153" s="54"/>
      <c r="B1153" s="69">
        <v>1147</v>
      </c>
      <c r="C1153" s="353"/>
      <c r="D1153" s="353"/>
      <c r="E1153" s="354"/>
      <c r="F1153" s="655" t="s">
        <v>7535</v>
      </c>
      <c r="G1153" s="353" t="s">
        <v>146</v>
      </c>
      <c r="H1153" s="70">
        <f t="shared" ref="H1153:H1216" si="70">+L1153*I1153</f>
        <v>763.98</v>
      </c>
      <c r="I1153" s="72">
        <v>1</v>
      </c>
      <c r="J1153" s="355">
        <v>642</v>
      </c>
      <c r="K1153" s="356">
        <f t="shared" ref="K1153:K1216" si="71">+J1153*0.19</f>
        <v>121.98</v>
      </c>
      <c r="L1153" s="73">
        <f t="shared" si="69"/>
        <v>763.98</v>
      </c>
      <c r="M1153" s="688"/>
    </row>
    <row r="1154" spans="1:13" hidden="1" x14ac:dyDescent="0.25">
      <c r="A1154" s="54"/>
      <c r="B1154" s="69">
        <v>1148</v>
      </c>
      <c r="C1154" s="353"/>
      <c r="D1154" s="353"/>
      <c r="E1154" s="354"/>
      <c r="F1154" s="655" t="s">
        <v>7536</v>
      </c>
      <c r="G1154" s="353" t="s">
        <v>146</v>
      </c>
      <c r="H1154" s="70">
        <f t="shared" si="70"/>
        <v>627.13</v>
      </c>
      <c r="I1154" s="72">
        <v>1</v>
      </c>
      <c r="J1154" s="355">
        <v>527</v>
      </c>
      <c r="K1154" s="356">
        <f t="shared" si="71"/>
        <v>100.13</v>
      </c>
      <c r="L1154" s="73">
        <f t="shared" si="69"/>
        <v>627.13</v>
      </c>
      <c r="M1154" s="688"/>
    </row>
    <row r="1155" spans="1:13" hidden="1" x14ac:dyDescent="0.25">
      <c r="A1155" s="54"/>
      <c r="B1155" s="69">
        <v>1149</v>
      </c>
      <c r="C1155" s="353"/>
      <c r="D1155" s="353"/>
      <c r="E1155" s="354"/>
      <c r="F1155" s="655" t="s">
        <v>7537</v>
      </c>
      <c r="G1155" s="353" t="s">
        <v>146</v>
      </c>
      <c r="H1155" s="70">
        <f t="shared" si="70"/>
        <v>312.97000000000003</v>
      </c>
      <c r="I1155" s="72">
        <v>1</v>
      </c>
      <c r="J1155" s="355">
        <v>263</v>
      </c>
      <c r="K1155" s="356">
        <f t="shared" si="71"/>
        <v>49.97</v>
      </c>
      <c r="L1155" s="73">
        <f t="shared" si="69"/>
        <v>312.97000000000003</v>
      </c>
      <c r="M1155" s="688"/>
    </row>
    <row r="1156" spans="1:13" hidden="1" x14ac:dyDescent="0.25">
      <c r="A1156" s="54"/>
      <c r="B1156" s="69">
        <v>1150</v>
      </c>
      <c r="C1156" s="353"/>
      <c r="D1156" s="353"/>
      <c r="E1156" s="354"/>
      <c r="F1156" s="655" t="s">
        <v>7538</v>
      </c>
      <c r="G1156" s="353" t="s">
        <v>146</v>
      </c>
      <c r="H1156" s="70">
        <f t="shared" si="70"/>
        <v>376.04</v>
      </c>
      <c r="I1156" s="72">
        <v>1</v>
      </c>
      <c r="J1156" s="355">
        <v>316</v>
      </c>
      <c r="K1156" s="356">
        <f t="shared" si="71"/>
        <v>60.04</v>
      </c>
      <c r="L1156" s="73">
        <f t="shared" si="69"/>
        <v>376.04</v>
      </c>
      <c r="M1156" s="688"/>
    </row>
    <row r="1157" spans="1:13" hidden="1" x14ac:dyDescent="0.25">
      <c r="A1157" s="54"/>
      <c r="B1157" s="69">
        <v>1151</v>
      </c>
      <c r="C1157" s="353"/>
      <c r="D1157" s="353"/>
      <c r="E1157" s="354"/>
      <c r="F1157" s="655" t="s">
        <v>7539</v>
      </c>
      <c r="G1157" s="353" t="s">
        <v>146</v>
      </c>
      <c r="H1157" s="70">
        <f t="shared" si="70"/>
        <v>2631.09</v>
      </c>
      <c r="I1157" s="72">
        <v>1</v>
      </c>
      <c r="J1157" s="355">
        <v>2211</v>
      </c>
      <c r="K1157" s="356">
        <f t="shared" si="71"/>
        <v>420.09000000000003</v>
      </c>
      <c r="L1157" s="73">
        <f t="shared" si="69"/>
        <v>2631.09</v>
      </c>
      <c r="M1157" s="688"/>
    </row>
    <row r="1158" spans="1:13" hidden="1" x14ac:dyDescent="0.25">
      <c r="A1158" s="54"/>
      <c r="B1158" s="69">
        <v>1152</v>
      </c>
      <c r="C1158" s="353"/>
      <c r="D1158" s="353"/>
      <c r="E1158" s="354"/>
      <c r="F1158" s="655" t="s">
        <v>7540</v>
      </c>
      <c r="G1158" s="353" t="s">
        <v>146</v>
      </c>
      <c r="H1158" s="70">
        <f t="shared" si="70"/>
        <v>91.63</v>
      </c>
      <c r="I1158" s="72">
        <v>1</v>
      </c>
      <c r="J1158" s="355">
        <v>77</v>
      </c>
      <c r="K1158" s="356">
        <f t="shared" si="71"/>
        <v>14.63</v>
      </c>
      <c r="L1158" s="73">
        <f t="shared" si="69"/>
        <v>91.63</v>
      </c>
      <c r="M1158" s="688"/>
    </row>
    <row r="1159" spans="1:13" hidden="1" x14ac:dyDescent="0.25">
      <c r="A1159" s="54"/>
      <c r="B1159" s="69">
        <v>1153</v>
      </c>
      <c r="C1159" s="353"/>
      <c r="D1159" s="353"/>
      <c r="E1159" s="354"/>
      <c r="F1159" s="655" t="s">
        <v>7541</v>
      </c>
      <c r="G1159" s="353" t="s">
        <v>3613</v>
      </c>
      <c r="H1159" s="70">
        <f t="shared" si="70"/>
        <v>5334.77</v>
      </c>
      <c r="I1159" s="72">
        <v>1</v>
      </c>
      <c r="J1159" s="355">
        <v>4483</v>
      </c>
      <c r="K1159" s="356">
        <f t="shared" si="71"/>
        <v>851.77</v>
      </c>
      <c r="L1159" s="73">
        <f t="shared" si="69"/>
        <v>5334.77</v>
      </c>
      <c r="M1159" s="688"/>
    </row>
    <row r="1160" spans="1:13" hidden="1" x14ac:dyDescent="0.25">
      <c r="A1160" s="54"/>
      <c r="B1160" s="69">
        <v>1154</v>
      </c>
      <c r="C1160" s="353"/>
      <c r="D1160" s="353"/>
      <c r="E1160" s="354"/>
      <c r="F1160" s="655" t="s">
        <v>7542</v>
      </c>
      <c r="G1160" s="353" t="s">
        <v>3613</v>
      </c>
      <c r="H1160" s="70">
        <f t="shared" si="70"/>
        <v>18399.78</v>
      </c>
      <c r="I1160" s="72">
        <v>1</v>
      </c>
      <c r="J1160" s="355">
        <v>15462</v>
      </c>
      <c r="K1160" s="356">
        <f t="shared" si="71"/>
        <v>2937.78</v>
      </c>
      <c r="L1160" s="73">
        <f t="shared" si="69"/>
        <v>18399.78</v>
      </c>
      <c r="M1160" s="688"/>
    </row>
    <row r="1161" spans="1:13" hidden="1" x14ac:dyDescent="0.25">
      <c r="A1161" s="54"/>
      <c r="B1161" s="69">
        <v>1155</v>
      </c>
      <c r="C1161" s="353"/>
      <c r="D1161" s="353"/>
      <c r="E1161" s="354"/>
      <c r="F1161" s="655" t="s">
        <v>7543</v>
      </c>
      <c r="G1161" s="353" t="s">
        <v>3723</v>
      </c>
      <c r="H1161" s="70">
        <f t="shared" si="70"/>
        <v>0</v>
      </c>
      <c r="I1161" s="72">
        <v>1</v>
      </c>
      <c r="J1161" s="355"/>
      <c r="K1161" s="356">
        <f t="shared" si="71"/>
        <v>0</v>
      </c>
      <c r="L1161" s="73">
        <f t="shared" si="69"/>
        <v>0</v>
      </c>
      <c r="M1161" s="688"/>
    </row>
    <row r="1162" spans="1:13" hidden="1" x14ac:dyDescent="0.25">
      <c r="A1162" s="54"/>
      <c r="B1162" s="69">
        <v>1156</v>
      </c>
      <c r="C1162" s="353"/>
      <c r="D1162" s="353"/>
      <c r="E1162" s="354"/>
      <c r="F1162" s="655" t="s">
        <v>7544</v>
      </c>
      <c r="G1162" s="353" t="s">
        <v>3613</v>
      </c>
      <c r="H1162" s="70">
        <f t="shared" si="70"/>
        <v>23006.27</v>
      </c>
      <c r="I1162" s="72">
        <v>1</v>
      </c>
      <c r="J1162" s="355">
        <v>19333</v>
      </c>
      <c r="K1162" s="356">
        <f t="shared" si="71"/>
        <v>3673.27</v>
      </c>
      <c r="L1162" s="73">
        <f t="shared" si="69"/>
        <v>23006.27</v>
      </c>
      <c r="M1162" s="688"/>
    </row>
    <row r="1163" spans="1:13" hidden="1" x14ac:dyDescent="0.25">
      <c r="A1163" s="54"/>
      <c r="B1163" s="69">
        <v>1157</v>
      </c>
      <c r="C1163" s="353"/>
      <c r="D1163" s="353"/>
      <c r="E1163" s="354"/>
      <c r="F1163" s="655" t="s">
        <v>7545</v>
      </c>
      <c r="G1163" s="353" t="s">
        <v>143</v>
      </c>
      <c r="H1163" s="70">
        <f t="shared" si="70"/>
        <v>4360.16</v>
      </c>
      <c r="I1163" s="72">
        <v>1</v>
      </c>
      <c r="J1163" s="355">
        <v>3664</v>
      </c>
      <c r="K1163" s="356">
        <f t="shared" si="71"/>
        <v>696.16</v>
      </c>
      <c r="L1163" s="73">
        <f t="shared" si="69"/>
        <v>4360.16</v>
      </c>
      <c r="M1163" s="688"/>
    </row>
    <row r="1164" spans="1:13" hidden="1" x14ac:dyDescent="0.25">
      <c r="A1164" s="54"/>
      <c r="B1164" s="69">
        <v>1158</v>
      </c>
      <c r="C1164" s="353"/>
      <c r="D1164" s="353"/>
      <c r="E1164" s="354"/>
      <c r="F1164" s="655" t="s">
        <v>7546</v>
      </c>
      <c r="G1164" s="353" t="s">
        <v>3613</v>
      </c>
      <c r="H1164" s="70">
        <f t="shared" si="70"/>
        <v>10445.82</v>
      </c>
      <c r="I1164" s="72">
        <v>1</v>
      </c>
      <c r="J1164" s="355">
        <v>8778</v>
      </c>
      <c r="K1164" s="356">
        <f t="shared" si="71"/>
        <v>1667.82</v>
      </c>
      <c r="L1164" s="73">
        <f t="shared" si="69"/>
        <v>10445.82</v>
      </c>
      <c r="M1164" s="688"/>
    </row>
    <row r="1165" spans="1:13" hidden="1" x14ac:dyDescent="0.25">
      <c r="A1165" s="54"/>
      <c r="B1165" s="69">
        <v>1159</v>
      </c>
      <c r="C1165" s="353"/>
      <c r="D1165" s="353"/>
      <c r="E1165" s="354"/>
      <c r="F1165" s="655" t="s">
        <v>7547</v>
      </c>
      <c r="G1165" s="353" t="s">
        <v>145</v>
      </c>
      <c r="H1165" s="70">
        <f t="shared" si="70"/>
        <v>22455.3</v>
      </c>
      <c r="I1165" s="72">
        <v>1</v>
      </c>
      <c r="J1165" s="355">
        <v>18870</v>
      </c>
      <c r="K1165" s="356">
        <f t="shared" si="71"/>
        <v>3585.3</v>
      </c>
      <c r="L1165" s="73">
        <f t="shared" si="69"/>
        <v>22455.3</v>
      </c>
      <c r="M1165" s="688"/>
    </row>
    <row r="1166" spans="1:13" hidden="1" x14ac:dyDescent="0.25">
      <c r="A1166" s="54"/>
      <c r="B1166" s="69">
        <v>1160</v>
      </c>
      <c r="C1166" s="353"/>
      <c r="D1166" s="353"/>
      <c r="E1166" s="354"/>
      <c r="F1166" s="655" t="s">
        <v>7548</v>
      </c>
      <c r="G1166" s="353" t="s">
        <v>145</v>
      </c>
      <c r="H1166" s="70">
        <f t="shared" si="70"/>
        <v>20219.29</v>
      </c>
      <c r="I1166" s="72">
        <v>1</v>
      </c>
      <c r="J1166" s="355">
        <v>16991</v>
      </c>
      <c r="K1166" s="356">
        <f t="shared" si="71"/>
        <v>3228.29</v>
      </c>
      <c r="L1166" s="73">
        <f t="shared" si="69"/>
        <v>20219.29</v>
      </c>
      <c r="M1166" s="688"/>
    </row>
    <row r="1167" spans="1:13" hidden="1" x14ac:dyDescent="0.25">
      <c r="A1167" s="54"/>
      <c r="B1167" s="69">
        <v>1161</v>
      </c>
      <c r="C1167" s="353"/>
      <c r="D1167" s="353"/>
      <c r="E1167" s="354"/>
      <c r="F1167" s="655" t="s">
        <v>7549</v>
      </c>
      <c r="G1167" s="353" t="s">
        <v>145</v>
      </c>
      <c r="H1167" s="70">
        <f t="shared" si="70"/>
        <v>20219.29</v>
      </c>
      <c r="I1167" s="72">
        <v>1</v>
      </c>
      <c r="J1167" s="355">
        <v>16991</v>
      </c>
      <c r="K1167" s="356">
        <f t="shared" si="71"/>
        <v>3228.29</v>
      </c>
      <c r="L1167" s="73">
        <f t="shared" si="69"/>
        <v>20219.29</v>
      </c>
      <c r="M1167" s="688"/>
    </row>
    <row r="1168" spans="1:13" hidden="1" x14ac:dyDescent="0.25">
      <c r="A1168" s="54"/>
      <c r="B1168" s="69">
        <v>1162</v>
      </c>
      <c r="C1168" s="353"/>
      <c r="D1168" s="353"/>
      <c r="E1168" s="354"/>
      <c r="F1168" s="655" t="s">
        <v>7550</v>
      </c>
      <c r="G1168" s="353" t="s">
        <v>145</v>
      </c>
      <c r="H1168" s="70">
        <f t="shared" si="70"/>
        <v>18890.060000000001</v>
      </c>
      <c r="I1168" s="72">
        <v>1</v>
      </c>
      <c r="J1168" s="355">
        <v>15874</v>
      </c>
      <c r="K1168" s="356">
        <f t="shared" si="71"/>
        <v>3016.06</v>
      </c>
      <c r="L1168" s="73">
        <f t="shared" si="69"/>
        <v>18890.060000000001</v>
      </c>
      <c r="M1168" s="688"/>
    </row>
    <row r="1169" spans="1:13" hidden="1" x14ac:dyDescent="0.25">
      <c r="A1169" s="54"/>
      <c r="B1169" s="69">
        <v>1163</v>
      </c>
      <c r="C1169" s="353"/>
      <c r="D1169" s="353"/>
      <c r="E1169" s="354"/>
      <c r="F1169" s="655" t="s">
        <v>7551</v>
      </c>
      <c r="G1169" s="353" t="s">
        <v>145</v>
      </c>
      <c r="H1169" s="70">
        <f t="shared" si="70"/>
        <v>17108.63</v>
      </c>
      <c r="I1169" s="72">
        <v>1</v>
      </c>
      <c r="J1169" s="355">
        <v>14377</v>
      </c>
      <c r="K1169" s="356">
        <f t="shared" si="71"/>
        <v>2731.63</v>
      </c>
      <c r="L1169" s="73">
        <f t="shared" si="69"/>
        <v>17108.63</v>
      </c>
      <c r="M1169" s="688"/>
    </row>
    <row r="1170" spans="1:13" hidden="1" x14ac:dyDescent="0.25">
      <c r="A1170" s="54"/>
      <c r="B1170" s="69">
        <v>1164</v>
      </c>
      <c r="C1170" s="353"/>
      <c r="D1170" s="353"/>
      <c r="E1170" s="354"/>
      <c r="F1170" s="655" t="s">
        <v>7552</v>
      </c>
      <c r="G1170" s="353" t="s">
        <v>145</v>
      </c>
      <c r="H1170" s="70">
        <f t="shared" si="70"/>
        <v>65885.540000000008</v>
      </c>
      <c r="I1170" s="72">
        <v>1</v>
      </c>
      <c r="J1170" s="355">
        <v>55366</v>
      </c>
      <c r="K1170" s="356">
        <f t="shared" si="71"/>
        <v>10519.54</v>
      </c>
      <c r="L1170" s="73">
        <f t="shared" si="69"/>
        <v>65885.540000000008</v>
      </c>
      <c r="M1170" s="688"/>
    </row>
    <row r="1171" spans="1:13" hidden="1" x14ac:dyDescent="0.25">
      <c r="A1171" s="54"/>
      <c r="B1171" s="69">
        <v>1165</v>
      </c>
      <c r="C1171" s="353"/>
      <c r="D1171" s="353"/>
      <c r="E1171" s="354"/>
      <c r="F1171" s="655" t="s">
        <v>7553</v>
      </c>
      <c r="G1171" s="353" t="s">
        <v>145</v>
      </c>
      <c r="H1171" s="70">
        <f t="shared" si="70"/>
        <v>89710.53</v>
      </c>
      <c r="I1171" s="72">
        <v>1</v>
      </c>
      <c r="J1171" s="355">
        <v>75387</v>
      </c>
      <c r="K1171" s="356">
        <f t="shared" si="71"/>
        <v>14323.53</v>
      </c>
      <c r="L1171" s="73">
        <f t="shared" si="69"/>
        <v>89710.53</v>
      </c>
      <c r="M1171" s="688"/>
    </row>
    <row r="1172" spans="1:13" hidden="1" x14ac:dyDescent="0.25">
      <c r="A1172" s="54"/>
      <c r="B1172" s="69">
        <v>1166</v>
      </c>
      <c r="C1172" s="353"/>
      <c r="D1172" s="353"/>
      <c r="E1172" s="354"/>
      <c r="F1172" s="655" t="s">
        <v>7554</v>
      </c>
      <c r="G1172" s="353" t="s">
        <v>145</v>
      </c>
      <c r="H1172" s="70">
        <f t="shared" si="70"/>
        <v>106372.91</v>
      </c>
      <c r="I1172" s="72">
        <v>1</v>
      </c>
      <c r="J1172" s="355">
        <v>89389</v>
      </c>
      <c r="K1172" s="356">
        <f t="shared" si="71"/>
        <v>16983.91</v>
      </c>
      <c r="L1172" s="73">
        <f t="shared" si="69"/>
        <v>106372.91</v>
      </c>
      <c r="M1172" s="688"/>
    </row>
    <row r="1173" spans="1:13" hidden="1" x14ac:dyDescent="0.25">
      <c r="A1173" s="54"/>
      <c r="B1173" s="69">
        <v>1167</v>
      </c>
      <c r="C1173" s="353"/>
      <c r="D1173" s="353"/>
      <c r="E1173" s="354"/>
      <c r="F1173" s="655" t="s">
        <v>7555</v>
      </c>
      <c r="G1173" s="353" t="s">
        <v>145</v>
      </c>
      <c r="H1173" s="70">
        <f t="shared" si="70"/>
        <v>189118.37</v>
      </c>
      <c r="I1173" s="72">
        <v>1</v>
      </c>
      <c r="J1173" s="355">
        <v>158923</v>
      </c>
      <c r="K1173" s="356">
        <f t="shared" si="71"/>
        <v>30195.37</v>
      </c>
      <c r="L1173" s="73">
        <f t="shared" si="69"/>
        <v>189118.37</v>
      </c>
      <c r="M1173" s="688"/>
    </row>
    <row r="1174" spans="1:13" hidden="1" x14ac:dyDescent="0.25">
      <c r="A1174" s="54"/>
      <c r="B1174" s="69">
        <v>1168</v>
      </c>
      <c r="C1174" s="353"/>
      <c r="D1174" s="353"/>
      <c r="E1174" s="354"/>
      <c r="F1174" s="655" t="s">
        <v>7556</v>
      </c>
      <c r="G1174" s="353" t="s">
        <v>145</v>
      </c>
      <c r="H1174" s="70">
        <f t="shared" si="70"/>
        <v>223506.99</v>
      </c>
      <c r="I1174" s="72">
        <v>1</v>
      </c>
      <c r="J1174" s="355">
        <v>187821</v>
      </c>
      <c r="K1174" s="356">
        <f t="shared" si="71"/>
        <v>35685.99</v>
      </c>
      <c r="L1174" s="73">
        <f t="shared" si="69"/>
        <v>223506.99</v>
      </c>
      <c r="M1174" s="688"/>
    </row>
    <row r="1175" spans="1:13" hidden="1" x14ac:dyDescent="0.25">
      <c r="A1175" s="54"/>
      <c r="B1175" s="69">
        <v>1169</v>
      </c>
      <c r="C1175" s="353"/>
      <c r="D1175" s="353"/>
      <c r="E1175" s="354"/>
      <c r="F1175" s="655" t="s">
        <v>7557</v>
      </c>
      <c r="G1175" s="353" t="s">
        <v>145</v>
      </c>
      <c r="H1175" s="70">
        <f t="shared" si="70"/>
        <v>66250.87</v>
      </c>
      <c r="I1175" s="72">
        <v>1</v>
      </c>
      <c r="J1175" s="355">
        <v>55673</v>
      </c>
      <c r="K1175" s="356">
        <f t="shared" si="71"/>
        <v>10577.87</v>
      </c>
      <c r="L1175" s="73">
        <f t="shared" si="69"/>
        <v>66250.87</v>
      </c>
      <c r="M1175" s="688"/>
    </row>
    <row r="1176" spans="1:13" hidden="1" x14ac:dyDescent="0.25">
      <c r="A1176" s="54"/>
      <c r="B1176" s="69">
        <v>1170</v>
      </c>
      <c r="C1176" s="353"/>
      <c r="D1176" s="353"/>
      <c r="E1176" s="354"/>
      <c r="F1176" s="655" t="s">
        <v>7558</v>
      </c>
      <c r="G1176" s="353" t="s">
        <v>145</v>
      </c>
      <c r="H1176" s="70">
        <f t="shared" si="70"/>
        <v>106462.16</v>
      </c>
      <c r="I1176" s="72">
        <v>1</v>
      </c>
      <c r="J1176" s="355">
        <v>89464</v>
      </c>
      <c r="K1176" s="356">
        <f t="shared" si="71"/>
        <v>16998.16</v>
      </c>
      <c r="L1176" s="73">
        <f t="shared" si="69"/>
        <v>106462.16</v>
      </c>
      <c r="M1176" s="688"/>
    </row>
    <row r="1177" spans="1:13" hidden="1" x14ac:dyDescent="0.25">
      <c r="A1177" s="54"/>
      <c r="B1177" s="69">
        <v>1171</v>
      </c>
      <c r="C1177" s="353"/>
      <c r="D1177" s="353"/>
      <c r="E1177" s="354"/>
      <c r="F1177" s="655" t="s">
        <v>7559</v>
      </c>
      <c r="G1177" s="353" t="s">
        <v>145</v>
      </c>
      <c r="H1177" s="70">
        <f t="shared" si="70"/>
        <v>95869.97</v>
      </c>
      <c r="I1177" s="72">
        <v>1</v>
      </c>
      <c r="J1177" s="355">
        <v>80563</v>
      </c>
      <c r="K1177" s="356">
        <f t="shared" si="71"/>
        <v>15306.97</v>
      </c>
      <c r="L1177" s="73">
        <f t="shared" si="69"/>
        <v>95869.97</v>
      </c>
      <c r="M1177" s="688"/>
    </row>
    <row r="1178" spans="1:13" hidden="1" x14ac:dyDescent="0.25">
      <c r="A1178" s="54"/>
      <c r="B1178" s="69">
        <v>1172</v>
      </c>
      <c r="C1178" s="353"/>
      <c r="D1178" s="353"/>
      <c r="E1178" s="354"/>
      <c r="F1178" s="655" t="s">
        <v>7560</v>
      </c>
      <c r="G1178" s="353" t="s">
        <v>145</v>
      </c>
      <c r="H1178" s="70">
        <f t="shared" si="70"/>
        <v>61261.2</v>
      </c>
      <c r="I1178" s="72">
        <v>1</v>
      </c>
      <c r="J1178" s="355">
        <v>51480</v>
      </c>
      <c r="K1178" s="356">
        <f t="shared" si="71"/>
        <v>9781.2000000000007</v>
      </c>
      <c r="L1178" s="73">
        <f t="shared" si="69"/>
        <v>61261.2</v>
      </c>
      <c r="M1178" s="688"/>
    </row>
    <row r="1179" spans="1:13" hidden="1" x14ac:dyDescent="0.25">
      <c r="A1179" s="54"/>
      <c r="B1179" s="69">
        <v>1173</v>
      </c>
      <c r="C1179" s="353"/>
      <c r="D1179" s="353"/>
      <c r="E1179" s="354"/>
      <c r="F1179" s="655" t="s">
        <v>7561</v>
      </c>
      <c r="G1179" s="353" t="s">
        <v>145</v>
      </c>
      <c r="H1179" s="70">
        <f t="shared" si="70"/>
        <v>46539.71</v>
      </c>
      <c r="I1179" s="72">
        <v>1</v>
      </c>
      <c r="J1179" s="355">
        <v>39109</v>
      </c>
      <c r="K1179" s="356">
        <f t="shared" si="71"/>
        <v>7430.71</v>
      </c>
      <c r="L1179" s="73">
        <f t="shared" si="69"/>
        <v>46539.71</v>
      </c>
      <c r="M1179" s="688"/>
    </row>
    <row r="1180" spans="1:13" hidden="1" x14ac:dyDescent="0.25">
      <c r="A1180" s="54"/>
      <c r="B1180" s="69">
        <v>1174</v>
      </c>
      <c r="C1180" s="353"/>
      <c r="D1180" s="353"/>
      <c r="E1180" s="354"/>
      <c r="F1180" s="655" t="s">
        <v>7562</v>
      </c>
      <c r="G1180" s="353" t="s">
        <v>143</v>
      </c>
      <c r="H1180" s="70">
        <f t="shared" si="70"/>
        <v>2796.5</v>
      </c>
      <c r="I1180" s="72">
        <v>1</v>
      </c>
      <c r="J1180" s="355">
        <v>2350</v>
      </c>
      <c r="K1180" s="356">
        <f t="shared" si="71"/>
        <v>446.5</v>
      </c>
      <c r="L1180" s="73">
        <f t="shared" si="69"/>
        <v>2796.5</v>
      </c>
      <c r="M1180" s="688"/>
    </row>
    <row r="1181" spans="1:13" hidden="1" x14ac:dyDescent="0.25">
      <c r="A1181" s="54"/>
      <c r="B1181" s="69">
        <v>1175</v>
      </c>
      <c r="C1181" s="353"/>
      <c r="D1181" s="353"/>
      <c r="E1181" s="354"/>
      <c r="F1181" s="655" t="s">
        <v>7563</v>
      </c>
      <c r="G1181" s="353" t="s">
        <v>143</v>
      </c>
      <c r="H1181" s="70">
        <f t="shared" si="70"/>
        <v>10234</v>
      </c>
      <c r="I1181" s="72">
        <v>1</v>
      </c>
      <c r="J1181" s="355">
        <v>8600</v>
      </c>
      <c r="K1181" s="356">
        <f t="shared" si="71"/>
        <v>1634</v>
      </c>
      <c r="L1181" s="73">
        <f t="shared" si="69"/>
        <v>10234</v>
      </c>
      <c r="M1181" s="688"/>
    </row>
    <row r="1182" spans="1:13" hidden="1" x14ac:dyDescent="0.25">
      <c r="A1182" s="54"/>
      <c r="B1182" s="69">
        <v>1176</v>
      </c>
      <c r="C1182" s="353"/>
      <c r="D1182" s="353"/>
      <c r="E1182" s="354"/>
      <c r="F1182" s="655" t="s">
        <v>7564</v>
      </c>
      <c r="G1182" s="353" t="s">
        <v>143</v>
      </c>
      <c r="H1182" s="70">
        <f t="shared" si="70"/>
        <v>11775.05</v>
      </c>
      <c r="I1182" s="72">
        <v>1</v>
      </c>
      <c r="J1182" s="355">
        <v>9895</v>
      </c>
      <c r="K1182" s="356">
        <f t="shared" si="71"/>
        <v>1880.05</v>
      </c>
      <c r="L1182" s="73">
        <f t="shared" si="69"/>
        <v>11775.05</v>
      </c>
      <c r="M1182" s="688"/>
    </row>
    <row r="1183" spans="1:13" hidden="1" x14ac:dyDescent="0.25">
      <c r="A1183" s="54"/>
      <c r="B1183" s="69">
        <v>1177</v>
      </c>
      <c r="C1183" s="353"/>
      <c r="D1183" s="353"/>
      <c r="E1183" s="354"/>
      <c r="F1183" s="655" t="s">
        <v>7565</v>
      </c>
      <c r="G1183" s="353" t="s">
        <v>143</v>
      </c>
      <c r="H1183" s="70">
        <f t="shared" si="70"/>
        <v>11725.07</v>
      </c>
      <c r="I1183" s="72">
        <v>1</v>
      </c>
      <c r="J1183" s="355">
        <v>9853</v>
      </c>
      <c r="K1183" s="356">
        <f t="shared" si="71"/>
        <v>1872.07</v>
      </c>
      <c r="L1183" s="73">
        <f t="shared" si="69"/>
        <v>11725.07</v>
      </c>
      <c r="M1183" s="688"/>
    </row>
    <row r="1184" spans="1:13" hidden="1" x14ac:dyDescent="0.25">
      <c r="A1184" s="54"/>
      <c r="B1184" s="69">
        <v>1178</v>
      </c>
      <c r="C1184" s="353"/>
      <c r="D1184" s="353"/>
      <c r="E1184" s="354"/>
      <c r="F1184" s="655" t="s">
        <v>7566</v>
      </c>
      <c r="G1184" s="353" t="s">
        <v>143</v>
      </c>
      <c r="H1184" s="70">
        <f t="shared" si="70"/>
        <v>11988.06</v>
      </c>
      <c r="I1184" s="72">
        <v>1</v>
      </c>
      <c r="J1184" s="355">
        <v>10074</v>
      </c>
      <c r="K1184" s="356">
        <f t="shared" si="71"/>
        <v>1914.06</v>
      </c>
      <c r="L1184" s="73">
        <f t="shared" si="69"/>
        <v>11988.06</v>
      </c>
      <c r="M1184" s="688"/>
    </row>
    <row r="1185" spans="1:13" hidden="1" x14ac:dyDescent="0.25">
      <c r="A1185" s="54"/>
      <c r="B1185" s="69">
        <v>1179</v>
      </c>
      <c r="C1185" s="353"/>
      <c r="D1185" s="353"/>
      <c r="E1185" s="354"/>
      <c r="F1185" s="655" t="s">
        <v>7567</v>
      </c>
      <c r="G1185" s="353" t="s">
        <v>143</v>
      </c>
      <c r="H1185" s="70">
        <f t="shared" si="70"/>
        <v>18728.22</v>
      </c>
      <c r="I1185" s="72">
        <v>1</v>
      </c>
      <c r="J1185" s="355">
        <v>15738</v>
      </c>
      <c r="K1185" s="356">
        <f t="shared" si="71"/>
        <v>2990.2200000000003</v>
      </c>
      <c r="L1185" s="73">
        <f t="shared" si="69"/>
        <v>18728.22</v>
      </c>
      <c r="M1185" s="688"/>
    </row>
    <row r="1186" spans="1:13" hidden="1" x14ac:dyDescent="0.25">
      <c r="A1186" s="54"/>
      <c r="B1186" s="69">
        <v>1180</v>
      </c>
      <c r="C1186" s="353"/>
      <c r="D1186" s="353"/>
      <c r="E1186" s="354"/>
      <c r="F1186" s="655" t="s">
        <v>7568</v>
      </c>
      <c r="G1186" s="353" t="s">
        <v>145</v>
      </c>
      <c r="H1186" s="70">
        <f t="shared" si="70"/>
        <v>2618000</v>
      </c>
      <c r="I1186" s="72">
        <v>1</v>
      </c>
      <c r="J1186" s="355">
        <v>2200000</v>
      </c>
      <c r="K1186" s="356">
        <f t="shared" si="71"/>
        <v>418000</v>
      </c>
      <c r="L1186" s="73">
        <f t="shared" si="69"/>
        <v>2618000</v>
      </c>
      <c r="M1186" s="688"/>
    </row>
    <row r="1187" spans="1:13" hidden="1" x14ac:dyDescent="0.25">
      <c r="A1187" s="54"/>
      <c r="B1187" s="69">
        <v>1181</v>
      </c>
      <c r="C1187" s="353"/>
      <c r="D1187" s="353"/>
      <c r="E1187" s="354"/>
      <c r="F1187" s="655" t="s">
        <v>7569</v>
      </c>
      <c r="G1187" s="353" t="s">
        <v>145</v>
      </c>
      <c r="H1187" s="70">
        <f t="shared" si="70"/>
        <v>121051.56</v>
      </c>
      <c r="I1187" s="72">
        <v>1</v>
      </c>
      <c r="J1187" s="355">
        <v>101724</v>
      </c>
      <c r="K1187" s="356">
        <f t="shared" si="71"/>
        <v>19327.560000000001</v>
      </c>
      <c r="L1187" s="73">
        <f t="shared" si="69"/>
        <v>121051.56</v>
      </c>
      <c r="M1187" s="688"/>
    </row>
    <row r="1188" spans="1:13" hidden="1" x14ac:dyDescent="0.25">
      <c r="A1188" s="54"/>
      <c r="B1188" s="69">
        <v>1182</v>
      </c>
      <c r="C1188" s="353"/>
      <c r="D1188" s="353"/>
      <c r="E1188" s="354"/>
      <c r="F1188" s="655" t="s">
        <v>7570</v>
      </c>
      <c r="G1188" s="353" t="s">
        <v>143</v>
      </c>
      <c r="H1188" s="70">
        <f t="shared" si="70"/>
        <v>2618</v>
      </c>
      <c r="I1188" s="72">
        <v>1</v>
      </c>
      <c r="J1188" s="355">
        <v>2200</v>
      </c>
      <c r="K1188" s="356">
        <f t="shared" si="71"/>
        <v>418</v>
      </c>
      <c r="L1188" s="73">
        <f t="shared" si="69"/>
        <v>2618</v>
      </c>
      <c r="M1188" s="688"/>
    </row>
    <row r="1189" spans="1:13" hidden="1" x14ac:dyDescent="0.25">
      <c r="A1189" s="54"/>
      <c r="B1189" s="69">
        <v>1183</v>
      </c>
      <c r="C1189" s="353"/>
      <c r="D1189" s="353"/>
      <c r="E1189" s="354"/>
      <c r="F1189" s="655" t="s">
        <v>7571</v>
      </c>
      <c r="G1189" s="353" t="s">
        <v>145</v>
      </c>
      <c r="H1189" s="70">
        <f t="shared" si="70"/>
        <v>143621.1</v>
      </c>
      <c r="I1189" s="72">
        <v>1</v>
      </c>
      <c r="J1189" s="355">
        <v>120690</v>
      </c>
      <c r="K1189" s="356">
        <f t="shared" si="71"/>
        <v>22931.1</v>
      </c>
      <c r="L1189" s="73">
        <f t="shared" si="69"/>
        <v>143621.1</v>
      </c>
      <c r="M1189" s="688"/>
    </row>
    <row r="1190" spans="1:13" hidden="1" x14ac:dyDescent="0.25">
      <c r="A1190" s="54"/>
      <c r="B1190" s="69">
        <v>1184</v>
      </c>
      <c r="C1190" s="353"/>
      <c r="D1190" s="353"/>
      <c r="E1190" s="354"/>
      <c r="F1190" s="655" t="s">
        <v>7572</v>
      </c>
      <c r="G1190" s="353" t="s">
        <v>145</v>
      </c>
      <c r="H1190" s="70">
        <f t="shared" si="70"/>
        <v>133772.66</v>
      </c>
      <c r="I1190" s="72">
        <v>1</v>
      </c>
      <c r="J1190" s="355">
        <v>112414</v>
      </c>
      <c r="K1190" s="356">
        <f t="shared" si="71"/>
        <v>21358.66</v>
      </c>
      <c r="L1190" s="73">
        <f t="shared" si="69"/>
        <v>133772.66</v>
      </c>
      <c r="M1190" s="688"/>
    </row>
    <row r="1191" spans="1:13" hidden="1" x14ac:dyDescent="0.25">
      <c r="A1191" s="54"/>
      <c r="B1191" s="69">
        <v>1185</v>
      </c>
      <c r="C1191" s="353"/>
      <c r="D1191" s="353"/>
      <c r="E1191" s="354"/>
      <c r="F1191" s="655" t="s">
        <v>7573</v>
      </c>
      <c r="G1191" s="353" t="s">
        <v>143</v>
      </c>
      <c r="H1191" s="70">
        <f t="shared" si="70"/>
        <v>15232</v>
      </c>
      <c r="I1191" s="72">
        <v>1</v>
      </c>
      <c r="J1191" s="355">
        <v>12800</v>
      </c>
      <c r="K1191" s="356">
        <f t="shared" si="71"/>
        <v>2432</v>
      </c>
      <c r="L1191" s="73">
        <f t="shared" si="69"/>
        <v>15232</v>
      </c>
      <c r="M1191" s="688"/>
    </row>
    <row r="1192" spans="1:13" hidden="1" x14ac:dyDescent="0.25">
      <c r="A1192" s="54"/>
      <c r="B1192" s="69">
        <v>1186</v>
      </c>
      <c r="C1192" s="353"/>
      <c r="D1192" s="353"/>
      <c r="E1192" s="354"/>
      <c r="F1192" s="655" t="s">
        <v>7574</v>
      </c>
      <c r="G1192" s="353" t="s">
        <v>145</v>
      </c>
      <c r="H1192" s="70">
        <f t="shared" si="70"/>
        <v>32007.43</v>
      </c>
      <c r="I1192" s="72">
        <v>1</v>
      </c>
      <c r="J1192" s="355">
        <v>26897</v>
      </c>
      <c r="K1192" s="356">
        <f t="shared" si="71"/>
        <v>5110.43</v>
      </c>
      <c r="L1192" s="73">
        <f t="shared" si="69"/>
        <v>32007.43</v>
      </c>
      <c r="M1192" s="688"/>
    </row>
    <row r="1193" spans="1:13" hidden="1" x14ac:dyDescent="0.25">
      <c r="A1193" s="54"/>
      <c r="B1193" s="69">
        <v>1187</v>
      </c>
      <c r="C1193" s="353"/>
      <c r="D1193" s="353"/>
      <c r="E1193" s="354"/>
      <c r="F1193" s="655" t="s">
        <v>7575</v>
      </c>
      <c r="G1193" s="353" t="s">
        <v>145</v>
      </c>
      <c r="H1193" s="70">
        <f t="shared" si="70"/>
        <v>14280</v>
      </c>
      <c r="I1193" s="72">
        <v>1</v>
      </c>
      <c r="J1193" s="355">
        <v>12000</v>
      </c>
      <c r="K1193" s="356">
        <f t="shared" si="71"/>
        <v>2280</v>
      </c>
      <c r="L1193" s="73">
        <f t="shared" ref="L1193:L1256" si="72">+J1193+K1193</f>
        <v>14280</v>
      </c>
      <c r="M1193" s="688"/>
    </row>
    <row r="1194" spans="1:13" hidden="1" x14ac:dyDescent="0.25">
      <c r="A1194" s="54"/>
      <c r="B1194" s="69">
        <v>1188</v>
      </c>
      <c r="C1194" s="353"/>
      <c r="D1194" s="353"/>
      <c r="E1194" s="354"/>
      <c r="F1194" s="655" t="s">
        <v>7576</v>
      </c>
      <c r="G1194" s="353" t="s">
        <v>7584</v>
      </c>
      <c r="H1194" s="70">
        <f t="shared" si="70"/>
        <v>683143.3</v>
      </c>
      <c r="I1194" s="72">
        <v>1</v>
      </c>
      <c r="J1194" s="355">
        <v>574070</v>
      </c>
      <c r="K1194" s="356">
        <f t="shared" si="71"/>
        <v>109073.3</v>
      </c>
      <c r="L1194" s="73">
        <f t="shared" si="72"/>
        <v>683143.3</v>
      </c>
      <c r="M1194" s="688"/>
    </row>
    <row r="1195" spans="1:13" hidden="1" x14ac:dyDescent="0.25">
      <c r="A1195" s="54"/>
      <c r="B1195" s="69">
        <v>1189</v>
      </c>
      <c r="C1195" s="353"/>
      <c r="D1195" s="353"/>
      <c r="E1195" s="354"/>
      <c r="F1195" s="655" t="s">
        <v>8013</v>
      </c>
      <c r="G1195" s="353" t="s">
        <v>143</v>
      </c>
      <c r="H1195" s="70">
        <f t="shared" si="70"/>
        <v>6690.18</v>
      </c>
      <c r="I1195" s="72">
        <v>1</v>
      </c>
      <c r="J1195" s="355">
        <v>5622</v>
      </c>
      <c r="K1195" s="356">
        <f t="shared" si="71"/>
        <v>1068.18</v>
      </c>
      <c r="L1195" s="73">
        <f t="shared" si="72"/>
        <v>6690.18</v>
      </c>
      <c r="M1195" s="688"/>
    </row>
    <row r="1196" spans="1:13" hidden="1" x14ac:dyDescent="0.25">
      <c r="A1196" s="54"/>
      <c r="B1196" s="69">
        <v>1190</v>
      </c>
      <c r="C1196" s="353"/>
      <c r="D1196" s="353"/>
      <c r="E1196" s="354"/>
      <c r="F1196" s="655" t="s">
        <v>7577</v>
      </c>
      <c r="G1196" s="353" t="s">
        <v>143</v>
      </c>
      <c r="H1196" s="70">
        <f t="shared" si="70"/>
        <v>8233.61</v>
      </c>
      <c r="I1196" s="72">
        <v>1</v>
      </c>
      <c r="J1196" s="355">
        <v>6919</v>
      </c>
      <c r="K1196" s="356">
        <f t="shared" si="71"/>
        <v>1314.6100000000001</v>
      </c>
      <c r="L1196" s="73">
        <f t="shared" si="72"/>
        <v>8233.61</v>
      </c>
      <c r="M1196" s="688"/>
    </row>
    <row r="1197" spans="1:13" hidden="1" x14ac:dyDescent="0.25">
      <c r="A1197" s="54"/>
      <c r="B1197" s="69">
        <v>1191</v>
      </c>
      <c r="C1197" s="353"/>
      <c r="D1197" s="353"/>
      <c r="E1197" s="354"/>
      <c r="F1197" s="655" t="s">
        <v>7578</v>
      </c>
      <c r="G1197" s="353" t="s">
        <v>143</v>
      </c>
      <c r="H1197" s="70">
        <f t="shared" si="70"/>
        <v>7523.18</v>
      </c>
      <c r="I1197" s="72">
        <v>1</v>
      </c>
      <c r="J1197" s="355">
        <v>6322</v>
      </c>
      <c r="K1197" s="356">
        <f t="shared" si="71"/>
        <v>1201.18</v>
      </c>
      <c r="L1197" s="73">
        <f t="shared" si="72"/>
        <v>7523.18</v>
      </c>
      <c r="M1197" s="688"/>
    </row>
    <row r="1198" spans="1:13" hidden="1" x14ac:dyDescent="0.25">
      <c r="A1198" s="54"/>
      <c r="B1198" s="69">
        <v>1192</v>
      </c>
      <c r="C1198" s="353"/>
      <c r="D1198" s="353"/>
      <c r="E1198" s="354"/>
      <c r="F1198" s="655" t="s">
        <v>7579</v>
      </c>
      <c r="G1198" s="353" t="s">
        <v>145</v>
      </c>
      <c r="H1198" s="70">
        <f t="shared" si="70"/>
        <v>95200</v>
      </c>
      <c r="I1198" s="72">
        <v>1</v>
      </c>
      <c r="J1198" s="355">
        <v>80000</v>
      </c>
      <c r="K1198" s="356">
        <f t="shared" si="71"/>
        <v>15200</v>
      </c>
      <c r="L1198" s="73">
        <f t="shared" si="72"/>
        <v>95200</v>
      </c>
      <c r="M1198" s="688"/>
    </row>
    <row r="1199" spans="1:13" hidden="1" x14ac:dyDescent="0.25">
      <c r="A1199" s="54"/>
      <c r="B1199" s="69">
        <v>1193</v>
      </c>
      <c r="C1199" s="353"/>
      <c r="D1199" s="353"/>
      <c r="E1199" s="354"/>
      <c r="F1199" s="655" t="s">
        <v>7580</v>
      </c>
      <c r="G1199" s="353" t="s">
        <v>139</v>
      </c>
      <c r="H1199" s="70">
        <f t="shared" si="70"/>
        <v>28724.22</v>
      </c>
      <c r="I1199" s="72">
        <v>1</v>
      </c>
      <c r="J1199" s="355">
        <v>24138</v>
      </c>
      <c r="K1199" s="356">
        <f t="shared" si="71"/>
        <v>4586.22</v>
      </c>
      <c r="L1199" s="73">
        <f t="shared" si="72"/>
        <v>28724.22</v>
      </c>
      <c r="M1199" s="688"/>
    </row>
    <row r="1200" spans="1:13" hidden="1" x14ac:dyDescent="0.25">
      <c r="A1200" s="54"/>
      <c r="B1200" s="69">
        <v>1194</v>
      </c>
      <c r="C1200" s="353"/>
      <c r="D1200" s="353"/>
      <c r="E1200" s="354"/>
      <c r="F1200" s="655" t="s">
        <v>7581</v>
      </c>
      <c r="G1200" s="353" t="s">
        <v>139</v>
      </c>
      <c r="H1200" s="70">
        <f t="shared" si="70"/>
        <v>5069.3999999999996</v>
      </c>
      <c r="I1200" s="72">
        <v>1</v>
      </c>
      <c r="J1200" s="355">
        <v>4260</v>
      </c>
      <c r="K1200" s="356">
        <f t="shared" si="71"/>
        <v>809.4</v>
      </c>
      <c r="L1200" s="73">
        <f t="shared" si="72"/>
        <v>5069.3999999999996</v>
      </c>
      <c r="M1200" s="688"/>
    </row>
    <row r="1201" spans="1:13" hidden="1" x14ac:dyDescent="0.25">
      <c r="A1201" s="54"/>
      <c r="B1201" s="69">
        <v>1195</v>
      </c>
      <c r="C1201" s="353"/>
      <c r="D1201" s="353"/>
      <c r="E1201" s="354"/>
      <c r="F1201" s="655" t="s">
        <v>7582</v>
      </c>
      <c r="G1201" s="353" t="s">
        <v>145</v>
      </c>
      <c r="H1201" s="70">
        <f t="shared" si="70"/>
        <v>744160.55</v>
      </c>
      <c r="I1201" s="72">
        <v>1</v>
      </c>
      <c r="J1201" s="355">
        <v>625345</v>
      </c>
      <c r="K1201" s="356">
        <f t="shared" si="71"/>
        <v>118815.55</v>
      </c>
      <c r="L1201" s="73">
        <f t="shared" si="72"/>
        <v>744160.55</v>
      </c>
      <c r="M1201" s="688"/>
    </row>
    <row r="1202" spans="1:13" hidden="1" x14ac:dyDescent="0.25">
      <c r="A1202" s="54"/>
      <c r="B1202" s="69">
        <v>1196</v>
      </c>
      <c r="C1202" s="353"/>
      <c r="D1202" s="353"/>
      <c r="E1202" s="354"/>
      <c r="F1202" s="655" t="s">
        <v>7583</v>
      </c>
      <c r="G1202" s="353" t="s">
        <v>143</v>
      </c>
      <c r="H1202" s="70">
        <f t="shared" si="70"/>
        <v>4641</v>
      </c>
      <c r="I1202" s="72">
        <v>1</v>
      </c>
      <c r="J1202" s="355">
        <v>3900</v>
      </c>
      <c r="K1202" s="356">
        <f t="shared" si="71"/>
        <v>741</v>
      </c>
      <c r="L1202" s="73">
        <f t="shared" si="72"/>
        <v>4641</v>
      </c>
      <c r="M1202" s="688"/>
    </row>
    <row r="1203" spans="1:13" hidden="1" x14ac:dyDescent="0.25">
      <c r="A1203" s="54"/>
      <c r="B1203" s="69">
        <v>1197</v>
      </c>
      <c r="C1203" s="353"/>
      <c r="D1203" s="353"/>
      <c r="E1203" s="354"/>
      <c r="F1203" s="655" t="s">
        <v>7585</v>
      </c>
      <c r="G1203" s="353" t="s">
        <v>7586</v>
      </c>
      <c r="H1203" s="70">
        <f t="shared" si="70"/>
        <v>2117054.0300000003</v>
      </c>
      <c r="I1203" s="72">
        <v>1</v>
      </c>
      <c r="J1203" s="355">
        <v>1779037</v>
      </c>
      <c r="K1203" s="356">
        <f t="shared" si="71"/>
        <v>338017.03</v>
      </c>
      <c r="L1203" s="73">
        <f t="shared" si="72"/>
        <v>2117054.0300000003</v>
      </c>
      <c r="M1203" s="688"/>
    </row>
    <row r="1204" spans="1:13" hidden="1" x14ac:dyDescent="0.25">
      <c r="A1204" s="54"/>
      <c r="B1204" s="69">
        <v>1198</v>
      </c>
      <c r="C1204" s="353"/>
      <c r="D1204" s="353"/>
      <c r="E1204" s="354"/>
      <c r="F1204" s="655" t="s">
        <v>7587</v>
      </c>
      <c r="G1204" s="353" t="s">
        <v>7586</v>
      </c>
      <c r="H1204" s="70">
        <f t="shared" si="70"/>
        <v>246293.11</v>
      </c>
      <c r="I1204" s="72">
        <v>1</v>
      </c>
      <c r="J1204" s="355">
        <v>206969</v>
      </c>
      <c r="K1204" s="356">
        <f t="shared" si="71"/>
        <v>39324.11</v>
      </c>
      <c r="L1204" s="73">
        <f t="shared" si="72"/>
        <v>246293.11</v>
      </c>
      <c r="M1204" s="688"/>
    </row>
    <row r="1205" spans="1:13" hidden="1" x14ac:dyDescent="0.25">
      <c r="A1205" s="54"/>
      <c r="B1205" s="69">
        <v>1199</v>
      </c>
      <c r="C1205" s="353"/>
      <c r="D1205" s="353"/>
      <c r="E1205" s="354"/>
      <c r="F1205" s="655" t="s">
        <v>7588</v>
      </c>
      <c r="G1205" s="353" t="s">
        <v>7586</v>
      </c>
      <c r="H1205" s="70">
        <f t="shared" si="70"/>
        <v>59163.229999999996</v>
      </c>
      <c r="I1205" s="72">
        <v>1</v>
      </c>
      <c r="J1205" s="355">
        <v>49717</v>
      </c>
      <c r="K1205" s="356">
        <f t="shared" si="71"/>
        <v>9446.23</v>
      </c>
      <c r="L1205" s="73">
        <f t="shared" si="72"/>
        <v>59163.229999999996</v>
      </c>
      <c r="M1205" s="688"/>
    </row>
    <row r="1206" spans="1:13" hidden="1" x14ac:dyDescent="0.25">
      <c r="A1206" s="54"/>
      <c r="B1206" s="69">
        <v>1200</v>
      </c>
      <c r="C1206" s="353"/>
      <c r="D1206" s="353"/>
      <c r="E1206" s="354"/>
      <c r="F1206" s="655" t="s">
        <v>7590</v>
      </c>
      <c r="G1206" s="353" t="s">
        <v>3613</v>
      </c>
      <c r="H1206" s="70">
        <f t="shared" si="70"/>
        <v>8720.32</v>
      </c>
      <c r="I1206" s="72">
        <v>1</v>
      </c>
      <c r="J1206" s="355">
        <v>7328</v>
      </c>
      <c r="K1206" s="356">
        <f t="shared" si="71"/>
        <v>1392.32</v>
      </c>
      <c r="L1206" s="73">
        <f t="shared" si="72"/>
        <v>8720.32</v>
      </c>
      <c r="M1206" s="688"/>
    </row>
    <row r="1207" spans="1:13" hidden="1" x14ac:dyDescent="0.25">
      <c r="A1207" s="54"/>
      <c r="B1207" s="69">
        <v>1201</v>
      </c>
      <c r="C1207" s="353"/>
      <c r="D1207" s="353"/>
      <c r="E1207" s="354"/>
      <c r="F1207" s="655" t="s">
        <v>7591</v>
      </c>
      <c r="G1207" s="353" t="s">
        <v>3613</v>
      </c>
      <c r="H1207" s="70">
        <f t="shared" si="70"/>
        <v>20516.79</v>
      </c>
      <c r="I1207" s="72">
        <v>1</v>
      </c>
      <c r="J1207" s="355">
        <v>17241</v>
      </c>
      <c r="K1207" s="356">
        <f t="shared" si="71"/>
        <v>3275.79</v>
      </c>
      <c r="L1207" s="73">
        <f t="shared" si="72"/>
        <v>20516.79</v>
      </c>
      <c r="M1207" s="688"/>
    </row>
    <row r="1208" spans="1:13" hidden="1" x14ac:dyDescent="0.25">
      <c r="A1208" s="54"/>
      <c r="B1208" s="69">
        <v>1202</v>
      </c>
      <c r="C1208" s="353"/>
      <c r="D1208" s="353"/>
      <c r="E1208" s="354"/>
      <c r="F1208" s="655" t="s">
        <v>7592</v>
      </c>
      <c r="G1208" s="353" t="s">
        <v>3613</v>
      </c>
      <c r="H1208" s="70">
        <f t="shared" si="70"/>
        <v>20587</v>
      </c>
      <c r="I1208" s="72">
        <v>1</v>
      </c>
      <c r="J1208" s="355">
        <v>17300</v>
      </c>
      <c r="K1208" s="356">
        <f t="shared" si="71"/>
        <v>3287</v>
      </c>
      <c r="L1208" s="73">
        <f t="shared" si="72"/>
        <v>20587</v>
      </c>
      <c r="M1208" s="688"/>
    </row>
    <row r="1209" spans="1:13" hidden="1" x14ac:dyDescent="0.25">
      <c r="A1209" s="54"/>
      <c r="B1209" s="69">
        <v>1203</v>
      </c>
      <c r="C1209" s="353"/>
      <c r="D1209" s="353"/>
      <c r="E1209" s="354"/>
      <c r="F1209" s="655" t="s">
        <v>7593</v>
      </c>
      <c r="G1209" s="353" t="s">
        <v>3613</v>
      </c>
      <c r="H1209" s="70">
        <f t="shared" si="70"/>
        <v>16065</v>
      </c>
      <c r="I1209" s="72">
        <v>1</v>
      </c>
      <c r="J1209" s="355">
        <v>13500</v>
      </c>
      <c r="K1209" s="356">
        <f t="shared" si="71"/>
        <v>2565</v>
      </c>
      <c r="L1209" s="73">
        <f t="shared" si="72"/>
        <v>16065</v>
      </c>
      <c r="M1209" s="688"/>
    </row>
    <row r="1210" spans="1:13" hidden="1" x14ac:dyDescent="0.25">
      <c r="A1210" s="54"/>
      <c r="B1210" s="69">
        <v>1204</v>
      </c>
      <c r="C1210" s="353"/>
      <c r="D1210" s="353"/>
      <c r="E1210" s="354"/>
      <c r="F1210" s="655" t="s">
        <v>7594</v>
      </c>
      <c r="G1210" s="353" t="s">
        <v>134</v>
      </c>
      <c r="H1210" s="70">
        <f t="shared" si="70"/>
        <v>1961.12</v>
      </c>
      <c r="I1210" s="72">
        <v>1</v>
      </c>
      <c r="J1210" s="355">
        <v>1648</v>
      </c>
      <c r="K1210" s="356">
        <f t="shared" si="71"/>
        <v>313.12</v>
      </c>
      <c r="L1210" s="73">
        <f t="shared" si="72"/>
        <v>1961.12</v>
      </c>
      <c r="M1210" s="688"/>
    </row>
    <row r="1211" spans="1:13" hidden="1" x14ac:dyDescent="0.25">
      <c r="A1211" s="54"/>
      <c r="B1211" s="69">
        <v>1205</v>
      </c>
      <c r="C1211" s="353"/>
      <c r="D1211" s="353"/>
      <c r="E1211" s="354"/>
      <c r="F1211" s="655" t="s">
        <v>7595</v>
      </c>
      <c r="G1211" s="353" t="s">
        <v>3613</v>
      </c>
      <c r="H1211" s="70">
        <f t="shared" si="70"/>
        <v>228.48000000000002</v>
      </c>
      <c r="I1211" s="72">
        <v>1</v>
      </c>
      <c r="J1211" s="355">
        <v>192</v>
      </c>
      <c r="K1211" s="356">
        <f t="shared" si="71"/>
        <v>36.480000000000004</v>
      </c>
      <c r="L1211" s="73">
        <f t="shared" si="72"/>
        <v>228.48000000000002</v>
      </c>
      <c r="M1211" s="688"/>
    </row>
    <row r="1212" spans="1:13" hidden="1" x14ac:dyDescent="0.25">
      <c r="A1212" s="54"/>
      <c r="B1212" s="69">
        <v>1206</v>
      </c>
      <c r="C1212" s="353"/>
      <c r="D1212" s="353"/>
      <c r="E1212" s="354"/>
      <c r="F1212" s="655" t="s">
        <v>7596</v>
      </c>
      <c r="G1212" s="353" t="s">
        <v>7597</v>
      </c>
      <c r="H1212" s="70">
        <f t="shared" si="70"/>
        <v>30673.440000000002</v>
      </c>
      <c r="I1212" s="72">
        <v>1</v>
      </c>
      <c r="J1212" s="355">
        <v>25776</v>
      </c>
      <c r="K1212" s="356">
        <f t="shared" si="71"/>
        <v>4897.4400000000005</v>
      </c>
      <c r="L1212" s="73">
        <f t="shared" si="72"/>
        <v>30673.440000000002</v>
      </c>
      <c r="M1212" s="688"/>
    </row>
    <row r="1213" spans="1:13" hidden="1" x14ac:dyDescent="0.25">
      <c r="A1213" s="54"/>
      <c r="B1213" s="69">
        <v>1207</v>
      </c>
      <c r="C1213" s="353"/>
      <c r="D1213" s="353"/>
      <c r="E1213" s="354"/>
      <c r="F1213" s="655" t="s">
        <v>7598</v>
      </c>
      <c r="G1213" s="353" t="s">
        <v>134</v>
      </c>
      <c r="H1213" s="70">
        <f t="shared" si="70"/>
        <v>3590.23</v>
      </c>
      <c r="I1213" s="72">
        <v>1</v>
      </c>
      <c r="J1213" s="355">
        <v>3017</v>
      </c>
      <c r="K1213" s="356">
        <f t="shared" si="71"/>
        <v>573.23</v>
      </c>
      <c r="L1213" s="73">
        <f t="shared" si="72"/>
        <v>3590.23</v>
      </c>
      <c r="M1213" s="688"/>
    </row>
    <row r="1214" spans="1:13" hidden="1" x14ac:dyDescent="0.25">
      <c r="A1214" s="54"/>
      <c r="B1214" s="69">
        <v>1208</v>
      </c>
      <c r="C1214" s="353"/>
      <c r="D1214" s="353"/>
      <c r="E1214" s="354"/>
      <c r="F1214" s="655" t="s">
        <v>7599</v>
      </c>
      <c r="G1214" s="353" t="s">
        <v>134</v>
      </c>
      <c r="H1214" s="70">
        <f t="shared" si="70"/>
        <v>5128.8999999999996</v>
      </c>
      <c r="I1214" s="72">
        <v>1</v>
      </c>
      <c r="J1214" s="355">
        <v>4310</v>
      </c>
      <c r="K1214" s="356">
        <f t="shared" si="71"/>
        <v>818.9</v>
      </c>
      <c r="L1214" s="73">
        <f t="shared" si="72"/>
        <v>5128.8999999999996</v>
      </c>
      <c r="M1214" s="688"/>
    </row>
    <row r="1215" spans="1:13" hidden="1" x14ac:dyDescent="0.25">
      <c r="A1215" s="54"/>
      <c r="B1215" s="69">
        <v>1209</v>
      </c>
      <c r="C1215" s="353"/>
      <c r="D1215" s="353"/>
      <c r="E1215" s="354"/>
      <c r="F1215" s="655" t="s">
        <v>7600</v>
      </c>
      <c r="G1215" s="353" t="s">
        <v>134</v>
      </c>
      <c r="H1215" s="70">
        <f t="shared" si="70"/>
        <v>7694.54</v>
      </c>
      <c r="I1215" s="72">
        <v>1</v>
      </c>
      <c r="J1215" s="355">
        <v>6466</v>
      </c>
      <c r="K1215" s="356">
        <f t="shared" si="71"/>
        <v>1228.54</v>
      </c>
      <c r="L1215" s="73">
        <f t="shared" si="72"/>
        <v>7694.54</v>
      </c>
      <c r="M1215" s="688"/>
    </row>
    <row r="1216" spans="1:13" hidden="1" x14ac:dyDescent="0.25">
      <c r="A1216" s="54"/>
      <c r="B1216" s="69">
        <v>1210</v>
      </c>
      <c r="C1216" s="353"/>
      <c r="D1216" s="353"/>
      <c r="E1216" s="354"/>
      <c r="F1216" s="655" t="s">
        <v>7601</v>
      </c>
      <c r="G1216" s="353" t="s">
        <v>134</v>
      </c>
      <c r="H1216" s="70">
        <f t="shared" si="70"/>
        <v>10258.99</v>
      </c>
      <c r="I1216" s="72">
        <v>1</v>
      </c>
      <c r="J1216" s="355">
        <v>8621</v>
      </c>
      <c r="K1216" s="356">
        <f t="shared" si="71"/>
        <v>1637.99</v>
      </c>
      <c r="L1216" s="73">
        <f t="shared" si="72"/>
        <v>10258.99</v>
      </c>
      <c r="M1216" s="688"/>
    </row>
    <row r="1217" spans="1:13" hidden="1" x14ac:dyDescent="0.25">
      <c r="A1217" s="54"/>
      <c r="B1217" s="69">
        <v>1211</v>
      </c>
      <c r="C1217" s="353"/>
      <c r="D1217" s="353"/>
      <c r="E1217" s="354"/>
      <c r="F1217" s="655" t="s">
        <v>7602</v>
      </c>
      <c r="G1217" s="353" t="s">
        <v>134</v>
      </c>
      <c r="H1217" s="70">
        <f t="shared" ref="H1217:H1280" si="73">+L1217*I1217</f>
        <v>23491.79</v>
      </c>
      <c r="I1217" s="72">
        <v>1</v>
      </c>
      <c r="J1217" s="355">
        <v>19741</v>
      </c>
      <c r="K1217" s="356">
        <f t="shared" ref="K1217:K1280" si="74">+J1217*0.19</f>
        <v>3750.79</v>
      </c>
      <c r="L1217" s="73">
        <f t="shared" si="72"/>
        <v>23491.79</v>
      </c>
      <c r="M1217" s="688"/>
    </row>
    <row r="1218" spans="1:13" hidden="1" x14ac:dyDescent="0.25">
      <c r="A1218" s="54"/>
      <c r="B1218" s="69">
        <v>1212</v>
      </c>
      <c r="C1218" s="353"/>
      <c r="D1218" s="353"/>
      <c r="E1218" s="354"/>
      <c r="F1218" s="655" t="s">
        <v>7603</v>
      </c>
      <c r="G1218" s="353" t="s">
        <v>134</v>
      </c>
      <c r="H1218" s="70">
        <f t="shared" si="73"/>
        <v>10591</v>
      </c>
      <c r="I1218" s="72">
        <v>1</v>
      </c>
      <c r="J1218" s="355">
        <v>8900</v>
      </c>
      <c r="K1218" s="356">
        <f t="shared" si="74"/>
        <v>1691</v>
      </c>
      <c r="L1218" s="73">
        <f t="shared" si="72"/>
        <v>10591</v>
      </c>
      <c r="M1218" s="688"/>
    </row>
    <row r="1219" spans="1:13" hidden="1" x14ac:dyDescent="0.25">
      <c r="A1219" s="54"/>
      <c r="B1219" s="69">
        <v>1213</v>
      </c>
      <c r="C1219" s="353"/>
      <c r="D1219" s="353"/>
      <c r="E1219" s="354"/>
      <c r="F1219" s="655" t="s">
        <v>7604</v>
      </c>
      <c r="G1219" s="353" t="s">
        <v>134</v>
      </c>
      <c r="H1219" s="70">
        <f t="shared" si="73"/>
        <v>4165</v>
      </c>
      <c r="I1219" s="72">
        <v>1</v>
      </c>
      <c r="J1219" s="355">
        <v>3500</v>
      </c>
      <c r="K1219" s="356">
        <f t="shared" si="74"/>
        <v>665</v>
      </c>
      <c r="L1219" s="73">
        <f t="shared" si="72"/>
        <v>4165</v>
      </c>
      <c r="M1219" s="688"/>
    </row>
    <row r="1220" spans="1:13" hidden="1" x14ac:dyDescent="0.25">
      <c r="A1220" s="54"/>
      <c r="B1220" s="69">
        <v>1214</v>
      </c>
      <c r="C1220" s="353"/>
      <c r="D1220" s="353"/>
      <c r="E1220" s="354"/>
      <c r="F1220" s="655" t="s">
        <v>7605</v>
      </c>
      <c r="G1220" s="353" t="s">
        <v>134</v>
      </c>
      <c r="H1220" s="70">
        <f t="shared" si="73"/>
        <v>144644.5</v>
      </c>
      <c r="I1220" s="72">
        <v>1</v>
      </c>
      <c r="J1220" s="355">
        <v>121550</v>
      </c>
      <c r="K1220" s="356">
        <f t="shared" si="74"/>
        <v>23094.5</v>
      </c>
      <c r="L1220" s="73">
        <f t="shared" si="72"/>
        <v>144644.5</v>
      </c>
      <c r="M1220" s="688"/>
    </row>
    <row r="1221" spans="1:13" hidden="1" x14ac:dyDescent="0.25">
      <c r="A1221" s="54"/>
      <c r="B1221" s="69">
        <v>1215</v>
      </c>
      <c r="C1221" s="353"/>
      <c r="D1221" s="353"/>
      <c r="E1221" s="354"/>
      <c r="F1221" s="655" t="s">
        <v>7606</v>
      </c>
      <c r="G1221" s="353" t="s">
        <v>7991</v>
      </c>
      <c r="H1221" s="70">
        <f t="shared" si="73"/>
        <v>8127.7</v>
      </c>
      <c r="I1221" s="72">
        <v>1</v>
      </c>
      <c r="J1221" s="355">
        <v>6830</v>
      </c>
      <c r="K1221" s="356">
        <f t="shared" si="74"/>
        <v>1297.7</v>
      </c>
      <c r="L1221" s="73">
        <f t="shared" si="72"/>
        <v>8127.7</v>
      </c>
      <c r="M1221" s="688"/>
    </row>
    <row r="1222" spans="1:13" hidden="1" x14ac:dyDescent="0.25">
      <c r="A1222" s="54"/>
      <c r="B1222" s="69">
        <v>1216</v>
      </c>
      <c r="C1222" s="353"/>
      <c r="D1222" s="353"/>
      <c r="E1222" s="354"/>
      <c r="F1222" s="655" t="s">
        <v>7607</v>
      </c>
      <c r="G1222" s="353" t="s">
        <v>143</v>
      </c>
      <c r="H1222" s="70">
        <f t="shared" si="73"/>
        <v>4419.66</v>
      </c>
      <c r="I1222" s="72">
        <v>1</v>
      </c>
      <c r="J1222" s="355">
        <v>3714</v>
      </c>
      <c r="K1222" s="356">
        <f t="shared" si="74"/>
        <v>705.66</v>
      </c>
      <c r="L1222" s="73">
        <f t="shared" si="72"/>
        <v>4419.66</v>
      </c>
      <c r="M1222" s="688"/>
    </row>
    <row r="1223" spans="1:13" hidden="1" x14ac:dyDescent="0.25">
      <c r="A1223" s="54"/>
      <c r="B1223" s="69">
        <v>1217</v>
      </c>
      <c r="C1223" s="353"/>
      <c r="D1223" s="353"/>
      <c r="E1223" s="354"/>
      <c r="F1223" s="655" t="s">
        <v>7609</v>
      </c>
      <c r="G1223" s="353" t="s">
        <v>3613</v>
      </c>
      <c r="H1223" s="70">
        <f t="shared" si="73"/>
        <v>445.06</v>
      </c>
      <c r="I1223" s="72">
        <v>1</v>
      </c>
      <c r="J1223" s="355">
        <v>374</v>
      </c>
      <c r="K1223" s="356">
        <f t="shared" si="74"/>
        <v>71.06</v>
      </c>
      <c r="L1223" s="73">
        <f t="shared" si="72"/>
        <v>445.06</v>
      </c>
      <c r="M1223" s="688"/>
    </row>
    <row r="1224" spans="1:13" hidden="1" x14ac:dyDescent="0.25">
      <c r="A1224" s="54"/>
      <c r="B1224" s="69">
        <v>1218</v>
      </c>
      <c r="C1224" s="353"/>
      <c r="D1224" s="353"/>
      <c r="E1224" s="354"/>
      <c r="F1224" s="655" t="s">
        <v>7610</v>
      </c>
      <c r="G1224" s="353" t="s">
        <v>143</v>
      </c>
      <c r="H1224" s="70">
        <f t="shared" si="73"/>
        <v>3689</v>
      </c>
      <c r="I1224" s="72">
        <v>1</v>
      </c>
      <c r="J1224" s="355">
        <v>3100</v>
      </c>
      <c r="K1224" s="356">
        <f t="shared" si="74"/>
        <v>589</v>
      </c>
      <c r="L1224" s="73">
        <f t="shared" si="72"/>
        <v>3689</v>
      </c>
      <c r="M1224" s="688"/>
    </row>
    <row r="1225" spans="1:13" hidden="1" x14ac:dyDescent="0.25">
      <c r="A1225" s="54"/>
      <c r="B1225" s="69">
        <v>1219</v>
      </c>
      <c r="C1225" s="353"/>
      <c r="D1225" s="353"/>
      <c r="E1225" s="354"/>
      <c r="F1225" s="655" t="s">
        <v>7611</v>
      </c>
      <c r="G1225" s="353" t="s">
        <v>3613</v>
      </c>
      <c r="H1225" s="70">
        <f t="shared" si="73"/>
        <v>283.22000000000003</v>
      </c>
      <c r="I1225" s="72">
        <v>1</v>
      </c>
      <c r="J1225" s="355">
        <v>238</v>
      </c>
      <c r="K1225" s="356">
        <f t="shared" si="74"/>
        <v>45.22</v>
      </c>
      <c r="L1225" s="73">
        <f t="shared" si="72"/>
        <v>283.22000000000003</v>
      </c>
      <c r="M1225" s="688"/>
    </row>
    <row r="1226" spans="1:13" hidden="1" x14ac:dyDescent="0.25">
      <c r="A1226" s="54"/>
      <c r="B1226" s="69">
        <v>1220</v>
      </c>
      <c r="C1226" s="353"/>
      <c r="D1226" s="353"/>
      <c r="E1226" s="354"/>
      <c r="F1226" s="655" t="s">
        <v>7612</v>
      </c>
      <c r="G1226" s="353" t="s">
        <v>143</v>
      </c>
      <c r="H1226" s="70">
        <f t="shared" si="73"/>
        <v>37176.79</v>
      </c>
      <c r="I1226" s="72">
        <v>1</v>
      </c>
      <c r="J1226" s="355">
        <v>31241</v>
      </c>
      <c r="K1226" s="356">
        <f t="shared" si="74"/>
        <v>5935.79</v>
      </c>
      <c r="L1226" s="73">
        <f t="shared" si="72"/>
        <v>37176.79</v>
      </c>
      <c r="M1226" s="688"/>
    </row>
    <row r="1227" spans="1:13" hidden="1" x14ac:dyDescent="0.25">
      <c r="A1227" s="54"/>
      <c r="B1227" s="69">
        <v>1221</v>
      </c>
      <c r="C1227" s="353"/>
      <c r="D1227" s="353"/>
      <c r="E1227" s="354"/>
      <c r="F1227" s="655" t="s">
        <v>7613</v>
      </c>
      <c r="G1227" s="353" t="s">
        <v>7597</v>
      </c>
      <c r="H1227" s="70">
        <f t="shared" si="73"/>
        <v>162435</v>
      </c>
      <c r="I1227" s="72">
        <v>1</v>
      </c>
      <c r="J1227" s="355">
        <v>136500</v>
      </c>
      <c r="K1227" s="356">
        <f t="shared" si="74"/>
        <v>25935</v>
      </c>
      <c r="L1227" s="73">
        <f t="shared" si="72"/>
        <v>162435</v>
      </c>
      <c r="M1227" s="688"/>
    </row>
    <row r="1228" spans="1:13" hidden="1" x14ac:dyDescent="0.25">
      <c r="A1228" s="54"/>
      <c r="B1228" s="69">
        <v>1222</v>
      </c>
      <c r="C1228" s="353"/>
      <c r="D1228" s="353"/>
      <c r="E1228" s="354"/>
      <c r="F1228" s="655" t="s">
        <v>7614</v>
      </c>
      <c r="G1228" s="353" t="s">
        <v>143</v>
      </c>
      <c r="H1228" s="70">
        <f t="shared" si="73"/>
        <v>6307</v>
      </c>
      <c r="I1228" s="72">
        <v>1</v>
      </c>
      <c r="J1228" s="355">
        <v>5300</v>
      </c>
      <c r="K1228" s="356">
        <f t="shared" si="74"/>
        <v>1007</v>
      </c>
      <c r="L1228" s="73">
        <f t="shared" si="72"/>
        <v>6307</v>
      </c>
      <c r="M1228" s="688"/>
    </row>
    <row r="1229" spans="1:13" hidden="1" x14ac:dyDescent="0.25">
      <c r="A1229" s="54"/>
      <c r="B1229" s="69">
        <v>1223</v>
      </c>
      <c r="C1229" s="353"/>
      <c r="D1229" s="353"/>
      <c r="E1229" s="354"/>
      <c r="F1229" s="655" t="s">
        <v>7615</v>
      </c>
      <c r="G1229" s="353" t="s">
        <v>3613</v>
      </c>
      <c r="H1229" s="70">
        <f t="shared" si="73"/>
        <v>639.03</v>
      </c>
      <c r="I1229" s="72">
        <v>1</v>
      </c>
      <c r="J1229" s="355">
        <v>537</v>
      </c>
      <c r="K1229" s="356">
        <f t="shared" si="74"/>
        <v>102.03</v>
      </c>
      <c r="L1229" s="73">
        <f t="shared" si="72"/>
        <v>639.03</v>
      </c>
      <c r="M1229" s="688"/>
    </row>
    <row r="1230" spans="1:13" hidden="1" x14ac:dyDescent="0.25">
      <c r="A1230" s="54"/>
      <c r="B1230" s="69">
        <v>1224</v>
      </c>
      <c r="C1230" s="353"/>
      <c r="D1230" s="353"/>
      <c r="E1230" s="354"/>
      <c r="F1230" s="655" t="s">
        <v>7616</v>
      </c>
      <c r="G1230" s="353" t="s">
        <v>3613</v>
      </c>
      <c r="H1230" s="70">
        <f t="shared" si="73"/>
        <v>857.99</v>
      </c>
      <c r="I1230" s="72">
        <v>1</v>
      </c>
      <c r="J1230" s="355">
        <v>721</v>
      </c>
      <c r="K1230" s="356">
        <f t="shared" si="74"/>
        <v>136.99</v>
      </c>
      <c r="L1230" s="73">
        <f t="shared" si="72"/>
        <v>857.99</v>
      </c>
      <c r="M1230" s="688"/>
    </row>
    <row r="1231" spans="1:13" hidden="1" x14ac:dyDescent="0.25">
      <c r="A1231" s="54"/>
      <c r="B1231" s="69">
        <v>1225</v>
      </c>
      <c r="C1231" s="353"/>
      <c r="D1231" s="353"/>
      <c r="E1231" s="354"/>
      <c r="F1231" s="655" t="s">
        <v>7617</v>
      </c>
      <c r="G1231" s="353" t="s">
        <v>3613</v>
      </c>
      <c r="H1231" s="70">
        <f t="shared" si="73"/>
        <v>966.28</v>
      </c>
      <c r="I1231" s="72">
        <v>1</v>
      </c>
      <c r="J1231" s="355">
        <v>812</v>
      </c>
      <c r="K1231" s="356">
        <f t="shared" si="74"/>
        <v>154.28</v>
      </c>
      <c r="L1231" s="73">
        <f t="shared" si="72"/>
        <v>966.28</v>
      </c>
      <c r="M1231" s="688"/>
    </row>
    <row r="1232" spans="1:13" hidden="1" x14ac:dyDescent="0.25">
      <c r="A1232" s="54"/>
      <c r="B1232" s="69">
        <v>1226</v>
      </c>
      <c r="C1232" s="353"/>
      <c r="D1232" s="353"/>
      <c r="E1232" s="354"/>
      <c r="F1232" s="655" t="s">
        <v>7618</v>
      </c>
      <c r="G1232" s="353" t="s">
        <v>3613</v>
      </c>
      <c r="H1232" s="70">
        <f t="shared" si="73"/>
        <v>1379.21</v>
      </c>
      <c r="I1232" s="72">
        <v>1</v>
      </c>
      <c r="J1232" s="355">
        <v>1159</v>
      </c>
      <c r="K1232" s="356">
        <f t="shared" si="74"/>
        <v>220.21</v>
      </c>
      <c r="L1232" s="73">
        <f t="shared" si="72"/>
        <v>1379.21</v>
      </c>
      <c r="M1232" s="688"/>
    </row>
    <row r="1233" spans="1:13" hidden="1" x14ac:dyDescent="0.25">
      <c r="A1233" s="54"/>
      <c r="B1233" s="69">
        <v>1227</v>
      </c>
      <c r="C1233" s="353"/>
      <c r="D1233" s="353"/>
      <c r="E1233" s="354"/>
      <c r="F1233" s="655" t="s">
        <v>7619</v>
      </c>
      <c r="G1233" s="353" t="s">
        <v>3613</v>
      </c>
      <c r="H1233" s="70">
        <f t="shared" si="73"/>
        <v>2245.5300000000002</v>
      </c>
      <c r="I1233" s="72">
        <v>1</v>
      </c>
      <c r="J1233" s="355">
        <v>1887</v>
      </c>
      <c r="K1233" s="356">
        <f t="shared" si="74"/>
        <v>358.53000000000003</v>
      </c>
      <c r="L1233" s="73">
        <f t="shared" si="72"/>
        <v>2245.5300000000002</v>
      </c>
      <c r="M1233" s="688"/>
    </row>
    <row r="1234" spans="1:13" hidden="1" x14ac:dyDescent="0.25">
      <c r="A1234" s="54"/>
      <c r="B1234" s="69">
        <v>1228</v>
      </c>
      <c r="C1234" s="353"/>
      <c r="D1234" s="353"/>
      <c r="E1234" s="354"/>
      <c r="F1234" s="655" t="s">
        <v>7620</v>
      </c>
      <c r="G1234" s="353" t="s">
        <v>3613</v>
      </c>
      <c r="H1234" s="70">
        <f t="shared" si="73"/>
        <v>3568.81</v>
      </c>
      <c r="I1234" s="72">
        <v>1</v>
      </c>
      <c r="J1234" s="355">
        <v>2999</v>
      </c>
      <c r="K1234" s="356">
        <f t="shared" si="74"/>
        <v>569.81000000000006</v>
      </c>
      <c r="L1234" s="73">
        <f t="shared" si="72"/>
        <v>3568.81</v>
      </c>
      <c r="M1234" s="688"/>
    </row>
    <row r="1235" spans="1:13" hidden="1" x14ac:dyDescent="0.25">
      <c r="A1235" s="54"/>
      <c r="B1235" s="69">
        <v>1229</v>
      </c>
      <c r="C1235" s="353"/>
      <c r="D1235" s="353"/>
      <c r="E1235" s="354"/>
      <c r="F1235" s="655" t="s">
        <v>7621</v>
      </c>
      <c r="G1235" s="353" t="s">
        <v>3613</v>
      </c>
      <c r="H1235" s="70">
        <f t="shared" si="73"/>
        <v>636.65</v>
      </c>
      <c r="I1235" s="72">
        <v>1</v>
      </c>
      <c r="J1235" s="355">
        <v>535</v>
      </c>
      <c r="K1235" s="356">
        <f t="shared" si="74"/>
        <v>101.65</v>
      </c>
      <c r="L1235" s="73">
        <f t="shared" si="72"/>
        <v>636.65</v>
      </c>
      <c r="M1235" s="688"/>
    </row>
    <row r="1236" spans="1:13" hidden="1" x14ac:dyDescent="0.25">
      <c r="A1236" s="54"/>
      <c r="B1236" s="69">
        <v>1230</v>
      </c>
      <c r="C1236" s="353"/>
      <c r="D1236" s="353"/>
      <c r="E1236" s="354"/>
      <c r="F1236" s="655" t="s">
        <v>7622</v>
      </c>
      <c r="G1236" s="353" t="s">
        <v>3613</v>
      </c>
      <c r="H1236" s="70">
        <f t="shared" si="73"/>
        <v>855.61</v>
      </c>
      <c r="I1236" s="72">
        <v>1</v>
      </c>
      <c r="J1236" s="355">
        <v>719</v>
      </c>
      <c r="K1236" s="356">
        <f t="shared" si="74"/>
        <v>136.61000000000001</v>
      </c>
      <c r="L1236" s="73">
        <f t="shared" si="72"/>
        <v>855.61</v>
      </c>
      <c r="M1236" s="688"/>
    </row>
    <row r="1237" spans="1:13" hidden="1" x14ac:dyDescent="0.25">
      <c r="A1237" s="54"/>
      <c r="B1237" s="69">
        <v>1231</v>
      </c>
      <c r="C1237" s="353"/>
      <c r="D1237" s="353"/>
      <c r="E1237" s="354"/>
      <c r="F1237" s="655" t="s">
        <v>7623</v>
      </c>
      <c r="G1237" s="353" t="s">
        <v>3613</v>
      </c>
      <c r="H1237" s="70">
        <f t="shared" si="73"/>
        <v>888.93000000000006</v>
      </c>
      <c r="I1237" s="72">
        <v>1</v>
      </c>
      <c r="J1237" s="355">
        <v>747</v>
      </c>
      <c r="K1237" s="356">
        <f t="shared" si="74"/>
        <v>141.93</v>
      </c>
      <c r="L1237" s="73">
        <f t="shared" si="72"/>
        <v>888.93000000000006</v>
      </c>
      <c r="M1237" s="688"/>
    </row>
    <row r="1238" spans="1:13" hidden="1" x14ac:dyDescent="0.25">
      <c r="A1238" s="54"/>
      <c r="B1238" s="69">
        <v>1232</v>
      </c>
      <c r="C1238" s="353"/>
      <c r="D1238" s="353"/>
      <c r="E1238" s="354"/>
      <c r="F1238" s="655" t="s">
        <v>7624</v>
      </c>
      <c r="G1238" s="353" t="s">
        <v>3613</v>
      </c>
      <c r="H1238" s="70">
        <f t="shared" si="73"/>
        <v>1316.14</v>
      </c>
      <c r="I1238" s="72">
        <v>1</v>
      </c>
      <c r="J1238" s="355">
        <v>1106</v>
      </c>
      <c r="K1238" s="356">
        <f t="shared" si="74"/>
        <v>210.14000000000001</v>
      </c>
      <c r="L1238" s="73">
        <f t="shared" si="72"/>
        <v>1316.14</v>
      </c>
      <c r="M1238" s="688"/>
    </row>
    <row r="1239" spans="1:13" hidden="1" x14ac:dyDescent="0.25">
      <c r="A1239" s="54"/>
      <c r="B1239" s="69">
        <v>1233</v>
      </c>
      <c r="C1239" s="353"/>
      <c r="D1239" s="353"/>
      <c r="E1239" s="354"/>
      <c r="F1239" s="655" t="s">
        <v>7625</v>
      </c>
      <c r="G1239" s="353" t="s">
        <v>3613</v>
      </c>
      <c r="H1239" s="70">
        <f t="shared" si="73"/>
        <v>2062.27</v>
      </c>
      <c r="I1239" s="72">
        <v>1</v>
      </c>
      <c r="J1239" s="355">
        <v>1733</v>
      </c>
      <c r="K1239" s="356">
        <f t="shared" si="74"/>
        <v>329.27</v>
      </c>
      <c r="L1239" s="73">
        <f t="shared" si="72"/>
        <v>2062.27</v>
      </c>
      <c r="M1239" s="688"/>
    </row>
    <row r="1240" spans="1:13" hidden="1" x14ac:dyDescent="0.25">
      <c r="A1240" s="54"/>
      <c r="B1240" s="69">
        <v>1234</v>
      </c>
      <c r="C1240" s="353"/>
      <c r="D1240" s="353"/>
      <c r="E1240" s="354"/>
      <c r="F1240" s="655" t="s">
        <v>7626</v>
      </c>
      <c r="G1240" s="353" t="s">
        <v>3613</v>
      </c>
      <c r="H1240" s="70">
        <f t="shared" si="73"/>
        <v>3615.2200000000003</v>
      </c>
      <c r="I1240" s="72">
        <v>1</v>
      </c>
      <c r="J1240" s="355">
        <v>3038</v>
      </c>
      <c r="K1240" s="356">
        <f t="shared" si="74"/>
        <v>577.22</v>
      </c>
      <c r="L1240" s="73">
        <f t="shared" si="72"/>
        <v>3615.2200000000003</v>
      </c>
      <c r="M1240" s="688"/>
    </row>
    <row r="1241" spans="1:13" hidden="1" x14ac:dyDescent="0.25">
      <c r="A1241" s="54"/>
      <c r="B1241" s="69">
        <v>1235</v>
      </c>
      <c r="C1241" s="353"/>
      <c r="D1241" s="353"/>
      <c r="E1241" s="354"/>
      <c r="F1241" s="655" t="s">
        <v>7627</v>
      </c>
      <c r="G1241" s="353" t="s">
        <v>3613</v>
      </c>
      <c r="H1241" s="70">
        <f t="shared" si="73"/>
        <v>6136.83</v>
      </c>
      <c r="I1241" s="72">
        <v>1</v>
      </c>
      <c r="J1241" s="355">
        <v>5157</v>
      </c>
      <c r="K1241" s="356">
        <f t="shared" si="74"/>
        <v>979.83</v>
      </c>
      <c r="L1241" s="73">
        <f t="shared" si="72"/>
        <v>6136.83</v>
      </c>
      <c r="M1241" s="688"/>
    </row>
    <row r="1242" spans="1:13" hidden="1" x14ac:dyDescent="0.25">
      <c r="A1242" s="54"/>
      <c r="B1242" s="69">
        <v>1236</v>
      </c>
      <c r="C1242" s="353"/>
      <c r="D1242" s="353"/>
      <c r="E1242" s="354"/>
      <c r="F1242" s="655" t="s">
        <v>7628</v>
      </c>
      <c r="G1242" s="353" t="s">
        <v>3613</v>
      </c>
      <c r="H1242" s="70">
        <f t="shared" si="73"/>
        <v>9130.8700000000008</v>
      </c>
      <c r="I1242" s="72">
        <v>1</v>
      </c>
      <c r="J1242" s="355">
        <v>7673</v>
      </c>
      <c r="K1242" s="356">
        <f t="shared" si="74"/>
        <v>1457.8700000000001</v>
      </c>
      <c r="L1242" s="73">
        <f t="shared" si="72"/>
        <v>9130.8700000000008</v>
      </c>
      <c r="M1242" s="688"/>
    </row>
    <row r="1243" spans="1:13" hidden="1" x14ac:dyDescent="0.25">
      <c r="A1243" s="54"/>
      <c r="B1243" s="69">
        <v>1237</v>
      </c>
      <c r="C1243" s="353"/>
      <c r="D1243" s="353"/>
      <c r="E1243" s="354"/>
      <c r="F1243" s="655" t="s">
        <v>7629</v>
      </c>
      <c r="G1243" s="353" t="s">
        <v>3613</v>
      </c>
      <c r="H1243" s="70">
        <f t="shared" si="73"/>
        <v>68877.2</v>
      </c>
      <c r="I1243" s="72">
        <v>1</v>
      </c>
      <c r="J1243" s="355">
        <v>57880</v>
      </c>
      <c r="K1243" s="356">
        <f t="shared" si="74"/>
        <v>10997.2</v>
      </c>
      <c r="L1243" s="73">
        <f t="shared" si="72"/>
        <v>68877.2</v>
      </c>
      <c r="M1243" s="688"/>
    </row>
    <row r="1244" spans="1:13" hidden="1" x14ac:dyDescent="0.25">
      <c r="A1244" s="54"/>
      <c r="B1244" s="69">
        <v>1238</v>
      </c>
      <c r="C1244" s="353"/>
      <c r="D1244" s="353"/>
      <c r="E1244" s="354"/>
      <c r="F1244" s="655" t="s">
        <v>7630</v>
      </c>
      <c r="G1244" s="353" t="s">
        <v>3613</v>
      </c>
      <c r="H1244" s="70">
        <f t="shared" si="73"/>
        <v>46529</v>
      </c>
      <c r="I1244" s="72">
        <v>1</v>
      </c>
      <c r="J1244" s="355">
        <v>39100</v>
      </c>
      <c r="K1244" s="356">
        <f t="shared" si="74"/>
        <v>7429</v>
      </c>
      <c r="L1244" s="73">
        <f t="shared" si="72"/>
        <v>46529</v>
      </c>
      <c r="M1244" s="688"/>
    </row>
    <row r="1245" spans="1:13" hidden="1" x14ac:dyDescent="0.25">
      <c r="A1245" s="54"/>
      <c r="B1245" s="69">
        <v>1239</v>
      </c>
      <c r="C1245" s="353"/>
      <c r="D1245" s="353"/>
      <c r="E1245" s="354"/>
      <c r="F1245" s="655" t="s">
        <v>7631</v>
      </c>
      <c r="G1245" s="353" t="s">
        <v>3613</v>
      </c>
      <c r="H1245" s="70">
        <f t="shared" si="73"/>
        <v>117524.4</v>
      </c>
      <c r="I1245" s="72">
        <v>1</v>
      </c>
      <c r="J1245" s="355">
        <v>98760</v>
      </c>
      <c r="K1245" s="356">
        <f t="shared" si="74"/>
        <v>18764.400000000001</v>
      </c>
      <c r="L1245" s="73">
        <f t="shared" si="72"/>
        <v>117524.4</v>
      </c>
      <c r="M1245" s="688"/>
    </row>
    <row r="1246" spans="1:13" hidden="1" x14ac:dyDescent="0.25">
      <c r="A1246" s="54"/>
      <c r="B1246" s="69">
        <v>1240</v>
      </c>
      <c r="C1246" s="353"/>
      <c r="D1246" s="353"/>
      <c r="E1246" s="354"/>
      <c r="F1246" s="655" t="s">
        <v>7632</v>
      </c>
      <c r="G1246" s="353" t="s">
        <v>3613</v>
      </c>
      <c r="H1246" s="70">
        <f t="shared" si="73"/>
        <v>117524.4</v>
      </c>
      <c r="I1246" s="72">
        <v>1</v>
      </c>
      <c r="J1246" s="355">
        <v>98760</v>
      </c>
      <c r="K1246" s="356">
        <f t="shared" si="74"/>
        <v>18764.400000000001</v>
      </c>
      <c r="L1246" s="73">
        <f t="shared" si="72"/>
        <v>117524.4</v>
      </c>
      <c r="M1246" s="688"/>
    </row>
    <row r="1247" spans="1:13" hidden="1" x14ac:dyDescent="0.25">
      <c r="A1247" s="54"/>
      <c r="B1247" s="69">
        <v>1241</v>
      </c>
      <c r="C1247" s="353"/>
      <c r="D1247" s="353"/>
      <c r="E1247" s="354"/>
      <c r="F1247" s="655" t="s">
        <v>7633</v>
      </c>
      <c r="G1247" s="353" t="s">
        <v>3613</v>
      </c>
      <c r="H1247" s="70">
        <f t="shared" si="73"/>
        <v>117524.4</v>
      </c>
      <c r="I1247" s="72">
        <v>1</v>
      </c>
      <c r="J1247" s="355">
        <v>98760</v>
      </c>
      <c r="K1247" s="356">
        <f t="shared" si="74"/>
        <v>18764.400000000001</v>
      </c>
      <c r="L1247" s="73">
        <f t="shared" si="72"/>
        <v>117524.4</v>
      </c>
      <c r="M1247" s="688"/>
    </row>
    <row r="1248" spans="1:13" hidden="1" x14ac:dyDescent="0.25">
      <c r="A1248" s="54"/>
      <c r="B1248" s="69">
        <v>1242</v>
      </c>
      <c r="C1248" s="353"/>
      <c r="D1248" s="353"/>
      <c r="E1248" s="354"/>
      <c r="F1248" s="655" t="s">
        <v>7634</v>
      </c>
      <c r="G1248" s="353" t="s">
        <v>3613</v>
      </c>
      <c r="H1248" s="70">
        <f t="shared" si="73"/>
        <v>117524.4</v>
      </c>
      <c r="I1248" s="72">
        <v>1</v>
      </c>
      <c r="J1248" s="355">
        <v>98760</v>
      </c>
      <c r="K1248" s="356">
        <f t="shared" si="74"/>
        <v>18764.400000000001</v>
      </c>
      <c r="L1248" s="73">
        <f t="shared" si="72"/>
        <v>117524.4</v>
      </c>
      <c r="M1248" s="688"/>
    </row>
    <row r="1249" spans="1:13" hidden="1" x14ac:dyDescent="0.25">
      <c r="A1249" s="54"/>
      <c r="B1249" s="69">
        <v>1243</v>
      </c>
      <c r="C1249" s="353"/>
      <c r="D1249" s="353"/>
      <c r="E1249" s="354"/>
      <c r="F1249" s="655" t="s">
        <v>7635</v>
      </c>
      <c r="G1249" s="353" t="s">
        <v>3613</v>
      </c>
      <c r="H1249" s="70">
        <f t="shared" si="73"/>
        <v>117524.4</v>
      </c>
      <c r="I1249" s="72">
        <v>1</v>
      </c>
      <c r="J1249" s="355">
        <v>98760</v>
      </c>
      <c r="K1249" s="356">
        <f t="shared" si="74"/>
        <v>18764.400000000001</v>
      </c>
      <c r="L1249" s="73">
        <f t="shared" si="72"/>
        <v>117524.4</v>
      </c>
      <c r="M1249" s="688"/>
    </row>
    <row r="1250" spans="1:13" hidden="1" x14ac:dyDescent="0.25">
      <c r="A1250" s="54"/>
      <c r="B1250" s="69">
        <v>1244</v>
      </c>
      <c r="C1250" s="353"/>
      <c r="D1250" s="353"/>
      <c r="E1250" s="354"/>
      <c r="F1250" s="655" t="s">
        <v>7636</v>
      </c>
      <c r="G1250" s="353" t="s">
        <v>3613</v>
      </c>
      <c r="H1250" s="70">
        <f t="shared" si="73"/>
        <v>72185.399999999994</v>
      </c>
      <c r="I1250" s="72">
        <v>1</v>
      </c>
      <c r="J1250" s="355">
        <v>60660</v>
      </c>
      <c r="K1250" s="356">
        <f t="shared" si="74"/>
        <v>11525.4</v>
      </c>
      <c r="L1250" s="73">
        <f t="shared" si="72"/>
        <v>72185.399999999994</v>
      </c>
      <c r="M1250" s="688"/>
    </row>
    <row r="1251" spans="1:13" hidden="1" x14ac:dyDescent="0.25">
      <c r="A1251" s="54"/>
      <c r="B1251" s="69">
        <v>1245</v>
      </c>
      <c r="C1251" s="353"/>
      <c r="D1251" s="353"/>
      <c r="E1251" s="354"/>
      <c r="F1251" s="655" t="s">
        <v>7637</v>
      </c>
      <c r="G1251" s="353" t="s">
        <v>3613</v>
      </c>
      <c r="H1251" s="70">
        <f t="shared" si="73"/>
        <v>72185.399999999994</v>
      </c>
      <c r="I1251" s="72">
        <v>1</v>
      </c>
      <c r="J1251" s="355">
        <v>60660</v>
      </c>
      <c r="K1251" s="356">
        <f t="shared" si="74"/>
        <v>11525.4</v>
      </c>
      <c r="L1251" s="73">
        <f t="shared" si="72"/>
        <v>72185.399999999994</v>
      </c>
      <c r="M1251" s="688"/>
    </row>
    <row r="1252" spans="1:13" hidden="1" x14ac:dyDescent="0.25">
      <c r="A1252" s="54"/>
      <c r="B1252" s="69">
        <v>1246</v>
      </c>
      <c r="C1252" s="353"/>
      <c r="D1252" s="353"/>
      <c r="E1252" s="354"/>
      <c r="F1252" s="655" t="s">
        <v>7638</v>
      </c>
      <c r="G1252" s="353" t="s">
        <v>3613</v>
      </c>
      <c r="H1252" s="70">
        <f t="shared" si="73"/>
        <v>72185.399999999994</v>
      </c>
      <c r="I1252" s="72">
        <v>1</v>
      </c>
      <c r="J1252" s="355">
        <v>60660</v>
      </c>
      <c r="K1252" s="356">
        <f t="shared" si="74"/>
        <v>11525.4</v>
      </c>
      <c r="L1252" s="73">
        <f t="shared" si="72"/>
        <v>72185.399999999994</v>
      </c>
      <c r="M1252" s="688"/>
    </row>
    <row r="1253" spans="1:13" hidden="1" x14ac:dyDescent="0.25">
      <c r="A1253" s="54"/>
      <c r="B1253" s="69">
        <v>1247</v>
      </c>
      <c r="C1253" s="353"/>
      <c r="D1253" s="353"/>
      <c r="E1253" s="354"/>
      <c r="F1253" s="655" t="s">
        <v>7639</v>
      </c>
      <c r="G1253" s="353" t="s">
        <v>3613</v>
      </c>
      <c r="H1253" s="70">
        <f t="shared" si="73"/>
        <v>72185.399999999994</v>
      </c>
      <c r="I1253" s="72">
        <v>1</v>
      </c>
      <c r="J1253" s="355">
        <v>60660</v>
      </c>
      <c r="K1253" s="356">
        <f t="shared" si="74"/>
        <v>11525.4</v>
      </c>
      <c r="L1253" s="73">
        <f t="shared" si="72"/>
        <v>72185.399999999994</v>
      </c>
      <c r="M1253" s="688"/>
    </row>
    <row r="1254" spans="1:13" hidden="1" x14ac:dyDescent="0.25">
      <c r="A1254" s="54"/>
      <c r="B1254" s="69">
        <v>1248</v>
      </c>
      <c r="C1254" s="353"/>
      <c r="D1254" s="353"/>
      <c r="E1254" s="354"/>
      <c r="F1254" s="655" t="s">
        <v>7640</v>
      </c>
      <c r="G1254" s="353" t="s">
        <v>3613</v>
      </c>
      <c r="H1254" s="70">
        <f t="shared" si="73"/>
        <v>72185.399999999994</v>
      </c>
      <c r="I1254" s="72">
        <v>1</v>
      </c>
      <c r="J1254" s="355">
        <v>60660</v>
      </c>
      <c r="K1254" s="356">
        <f t="shared" si="74"/>
        <v>11525.4</v>
      </c>
      <c r="L1254" s="73">
        <f t="shared" si="72"/>
        <v>72185.399999999994</v>
      </c>
      <c r="M1254" s="688"/>
    </row>
    <row r="1255" spans="1:13" hidden="1" x14ac:dyDescent="0.25">
      <c r="A1255" s="54"/>
      <c r="B1255" s="69">
        <v>1249</v>
      </c>
      <c r="C1255" s="353"/>
      <c r="D1255" s="353"/>
      <c r="E1255" s="354"/>
      <c r="F1255" s="655" t="s">
        <v>7641</v>
      </c>
      <c r="G1255" s="353" t="s">
        <v>3613</v>
      </c>
      <c r="H1255" s="70">
        <f t="shared" si="73"/>
        <v>72185.399999999994</v>
      </c>
      <c r="I1255" s="72">
        <v>1</v>
      </c>
      <c r="J1255" s="355">
        <v>60660</v>
      </c>
      <c r="K1255" s="356">
        <f t="shared" si="74"/>
        <v>11525.4</v>
      </c>
      <c r="L1255" s="73">
        <f t="shared" si="72"/>
        <v>72185.399999999994</v>
      </c>
      <c r="M1255" s="688"/>
    </row>
    <row r="1256" spans="1:13" hidden="1" x14ac:dyDescent="0.25">
      <c r="A1256" s="54"/>
      <c r="B1256" s="69">
        <v>1250</v>
      </c>
      <c r="C1256" s="353"/>
      <c r="D1256" s="353"/>
      <c r="E1256" s="354"/>
      <c r="F1256" s="655" t="s">
        <v>7642</v>
      </c>
      <c r="G1256" s="353" t="s">
        <v>3613</v>
      </c>
      <c r="H1256" s="70">
        <f t="shared" si="73"/>
        <v>50575</v>
      </c>
      <c r="I1256" s="72">
        <v>1</v>
      </c>
      <c r="J1256" s="355">
        <v>42500</v>
      </c>
      <c r="K1256" s="356">
        <f t="shared" si="74"/>
        <v>8075</v>
      </c>
      <c r="L1256" s="73">
        <f t="shared" si="72"/>
        <v>50575</v>
      </c>
      <c r="M1256" s="688"/>
    </row>
    <row r="1257" spans="1:13" hidden="1" x14ac:dyDescent="0.25">
      <c r="A1257" s="54"/>
      <c r="B1257" s="69">
        <v>1251</v>
      </c>
      <c r="C1257" s="353"/>
      <c r="D1257" s="353"/>
      <c r="E1257" s="354"/>
      <c r="F1257" s="655" t="s">
        <v>7643</v>
      </c>
      <c r="G1257" s="353" t="s">
        <v>3613</v>
      </c>
      <c r="H1257" s="70">
        <f t="shared" si="73"/>
        <v>50575</v>
      </c>
      <c r="I1257" s="72">
        <v>1</v>
      </c>
      <c r="J1257" s="355">
        <v>42500</v>
      </c>
      <c r="K1257" s="356">
        <f t="shared" si="74"/>
        <v>8075</v>
      </c>
      <c r="L1257" s="73">
        <f t="shared" ref="L1257:L1320" si="75">+J1257+K1257</f>
        <v>50575</v>
      </c>
      <c r="M1257" s="688"/>
    </row>
    <row r="1258" spans="1:13" hidden="1" x14ac:dyDescent="0.25">
      <c r="A1258" s="54"/>
      <c r="B1258" s="69">
        <v>1252</v>
      </c>
      <c r="C1258" s="353"/>
      <c r="D1258" s="353"/>
      <c r="E1258" s="354"/>
      <c r="F1258" s="655" t="s">
        <v>7644</v>
      </c>
      <c r="G1258" s="353" t="s">
        <v>3613</v>
      </c>
      <c r="H1258" s="70">
        <f t="shared" si="73"/>
        <v>50575</v>
      </c>
      <c r="I1258" s="72">
        <v>1</v>
      </c>
      <c r="J1258" s="355">
        <v>42500</v>
      </c>
      <c r="K1258" s="356">
        <f t="shared" si="74"/>
        <v>8075</v>
      </c>
      <c r="L1258" s="73">
        <f t="shared" si="75"/>
        <v>50575</v>
      </c>
      <c r="M1258" s="688"/>
    </row>
    <row r="1259" spans="1:13" hidden="1" x14ac:dyDescent="0.25">
      <c r="A1259" s="54"/>
      <c r="B1259" s="69">
        <v>1253</v>
      </c>
      <c r="C1259" s="353"/>
      <c r="D1259" s="353"/>
      <c r="E1259" s="354"/>
      <c r="F1259" s="655" t="s">
        <v>7645</v>
      </c>
      <c r="G1259" s="353" t="s">
        <v>3613</v>
      </c>
      <c r="H1259" s="70">
        <f t="shared" si="73"/>
        <v>186782.4</v>
      </c>
      <c r="I1259" s="72">
        <v>1</v>
      </c>
      <c r="J1259" s="355">
        <v>156960</v>
      </c>
      <c r="K1259" s="356">
        <f t="shared" si="74"/>
        <v>29822.400000000001</v>
      </c>
      <c r="L1259" s="73">
        <f t="shared" si="75"/>
        <v>186782.4</v>
      </c>
      <c r="M1259" s="688"/>
    </row>
    <row r="1260" spans="1:13" hidden="1" x14ac:dyDescent="0.25">
      <c r="A1260" s="54"/>
      <c r="B1260" s="69">
        <v>1254</v>
      </c>
      <c r="C1260" s="353"/>
      <c r="D1260" s="353"/>
      <c r="E1260" s="354"/>
      <c r="F1260" s="655" t="s">
        <v>7646</v>
      </c>
      <c r="G1260" s="353" t="s">
        <v>145</v>
      </c>
      <c r="H1260" s="70">
        <f t="shared" si="73"/>
        <v>232675.94</v>
      </c>
      <c r="I1260" s="72">
        <v>1</v>
      </c>
      <c r="J1260" s="355">
        <v>195526</v>
      </c>
      <c r="K1260" s="356">
        <f t="shared" si="74"/>
        <v>37149.94</v>
      </c>
      <c r="L1260" s="73">
        <f t="shared" si="75"/>
        <v>232675.94</v>
      </c>
      <c r="M1260" s="688"/>
    </row>
    <row r="1261" spans="1:13" hidden="1" x14ac:dyDescent="0.25">
      <c r="A1261" s="54"/>
      <c r="B1261" s="69">
        <v>1255</v>
      </c>
      <c r="C1261" s="353"/>
      <c r="D1261" s="353"/>
      <c r="E1261" s="354"/>
      <c r="F1261" s="655" t="s">
        <v>7647</v>
      </c>
      <c r="G1261" s="353" t="s">
        <v>139</v>
      </c>
      <c r="H1261" s="70">
        <f t="shared" si="73"/>
        <v>1785</v>
      </c>
      <c r="I1261" s="72">
        <v>1</v>
      </c>
      <c r="J1261" s="355">
        <v>1500</v>
      </c>
      <c r="K1261" s="356">
        <f t="shared" si="74"/>
        <v>285</v>
      </c>
      <c r="L1261" s="73">
        <f t="shared" si="75"/>
        <v>1785</v>
      </c>
      <c r="M1261" s="688"/>
    </row>
    <row r="1262" spans="1:13" hidden="1" x14ac:dyDescent="0.25">
      <c r="A1262" s="54"/>
      <c r="B1262" s="69">
        <v>1256</v>
      </c>
      <c r="C1262" s="353"/>
      <c r="D1262" s="353"/>
      <c r="E1262" s="354"/>
      <c r="F1262" s="655" t="s">
        <v>7648</v>
      </c>
      <c r="G1262" s="353" t="s">
        <v>3613</v>
      </c>
      <c r="H1262" s="70">
        <f t="shared" si="73"/>
        <v>2328.83</v>
      </c>
      <c r="I1262" s="72">
        <v>1</v>
      </c>
      <c r="J1262" s="355">
        <v>1957</v>
      </c>
      <c r="K1262" s="356">
        <f t="shared" si="74"/>
        <v>371.83</v>
      </c>
      <c r="L1262" s="73">
        <f t="shared" si="75"/>
        <v>2328.83</v>
      </c>
      <c r="M1262" s="688"/>
    </row>
    <row r="1263" spans="1:13" hidden="1" x14ac:dyDescent="0.25">
      <c r="A1263" s="54"/>
      <c r="B1263" s="69">
        <v>1257</v>
      </c>
      <c r="C1263" s="353"/>
      <c r="D1263" s="353"/>
      <c r="E1263" s="354"/>
      <c r="F1263" s="655" t="s">
        <v>7649</v>
      </c>
      <c r="G1263" s="353" t="s">
        <v>35</v>
      </c>
      <c r="H1263" s="70">
        <f t="shared" si="73"/>
        <v>558.11</v>
      </c>
      <c r="I1263" s="72">
        <v>1</v>
      </c>
      <c r="J1263" s="355">
        <v>469</v>
      </c>
      <c r="K1263" s="356">
        <f t="shared" si="74"/>
        <v>89.11</v>
      </c>
      <c r="L1263" s="73">
        <f t="shared" si="75"/>
        <v>558.11</v>
      </c>
      <c r="M1263" s="688"/>
    </row>
    <row r="1264" spans="1:13" hidden="1" x14ac:dyDescent="0.25">
      <c r="A1264" s="54"/>
      <c r="B1264" s="69">
        <v>1258</v>
      </c>
      <c r="C1264" s="353"/>
      <c r="D1264" s="353"/>
      <c r="E1264" s="354"/>
      <c r="F1264" s="655" t="s">
        <v>7650</v>
      </c>
      <c r="G1264" s="353" t="s">
        <v>35</v>
      </c>
      <c r="H1264" s="70">
        <f t="shared" si="73"/>
        <v>793.73</v>
      </c>
      <c r="I1264" s="72">
        <v>1</v>
      </c>
      <c r="J1264" s="355">
        <v>667</v>
      </c>
      <c r="K1264" s="356">
        <f t="shared" si="74"/>
        <v>126.73</v>
      </c>
      <c r="L1264" s="73">
        <f t="shared" si="75"/>
        <v>793.73</v>
      </c>
      <c r="M1264" s="688"/>
    </row>
    <row r="1265" spans="1:13" hidden="1" x14ac:dyDescent="0.25">
      <c r="A1265" s="54"/>
      <c r="B1265" s="69">
        <v>1259</v>
      </c>
      <c r="C1265" s="353"/>
      <c r="D1265" s="353"/>
      <c r="E1265" s="354"/>
      <c r="F1265" s="655" t="s">
        <v>7651</v>
      </c>
      <c r="G1265" s="353" t="s">
        <v>35</v>
      </c>
      <c r="H1265" s="70">
        <f t="shared" si="73"/>
        <v>1287.58</v>
      </c>
      <c r="I1265" s="72">
        <v>1</v>
      </c>
      <c r="J1265" s="355">
        <v>1082</v>
      </c>
      <c r="K1265" s="356">
        <f t="shared" si="74"/>
        <v>205.58</v>
      </c>
      <c r="L1265" s="73">
        <f t="shared" si="75"/>
        <v>1287.58</v>
      </c>
      <c r="M1265" s="688"/>
    </row>
    <row r="1266" spans="1:13" hidden="1" x14ac:dyDescent="0.25">
      <c r="A1266" s="54"/>
      <c r="B1266" s="69">
        <v>1260</v>
      </c>
      <c r="C1266" s="353"/>
      <c r="D1266" s="353"/>
      <c r="E1266" s="354"/>
      <c r="F1266" s="655" t="s">
        <v>7652</v>
      </c>
      <c r="G1266" s="353" t="s">
        <v>35</v>
      </c>
      <c r="H1266" s="70">
        <f t="shared" si="73"/>
        <v>2056.3200000000002</v>
      </c>
      <c r="I1266" s="72">
        <v>1</v>
      </c>
      <c r="J1266" s="355">
        <v>1728</v>
      </c>
      <c r="K1266" s="356">
        <f t="shared" si="74"/>
        <v>328.32</v>
      </c>
      <c r="L1266" s="73">
        <f t="shared" si="75"/>
        <v>2056.3200000000002</v>
      </c>
      <c r="M1266" s="688"/>
    </row>
    <row r="1267" spans="1:13" hidden="1" x14ac:dyDescent="0.25">
      <c r="A1267" s="54"/>
      <c r="B1267" s="69">
        <v>1261</v>
      </c>
      <c r="C1267" s="353"/>
      <c r="D1267" s="353"/>
      <c r="E1267" s="354"/>
      <c r="F1267" s="655" t="s">
        <v>7653</v>
      </c>
      <c r="G1267" s="353" t="s">
        <v>35</v>
      </c>
      <c r="H1267" s="70">
        <f t="shared" si="73"/>
        <v>3646.16</v>
      </c>
      <c r="I1267" s="72">
        <v>1</v>
      </c>
      <c r="J1267" s="355">
        <v>3064</v>
      </c>
      <c r="K1267" s="356">
        <f t="shared" si="74"/>
        <v>582.16</v>
      </c>
      <c r="L1267" s="73">
        <f t="shared" si="75"/>
        <v>3646.16</v>
      </c>
      <c r="M1267" s="688"/>
    </row>
    <row r="1268" spans="1:13" hidden="1" x14ac:dyDescent="0.25">
      <c r="A1268" s="54"/>
      <c r="B1268" s="69">
        <v>1262</v>
      </c>
      <c r="C1268" s="353"/>
      <c r="D1268" s="353"/>
      <c r="E1268" s="354"/>
      <c r="F1268" s="655" t="s">
        <v>7654</v>
      </c>
      <c r="G1268" s="353" t="s">
        <v>35</v>
      </c>
      <c r="H1268" s="70">
        <f t="shared" si="73"/>
        <v>354.62</v>
      </c>
      <c r="I1268" s="72">
        <v>1</v>
      </c>
      <c r="J1268" s="355">
        <v>298</v>
      </c>
      <c r="K1268" s="356">
        <f t="shared" si="74"/>
        <v>56.62</v>
      </c>
      <c r="L1268" s="73">
        <f t="shared" si="75"/>
        <v>354.62</v>
      </c>
      <c r="M1268" s="688"/>
    </row>
    <row r="1269" spans="1:13" hidden="1" x14ac:dyDescent="0.25">
      <c r="A1269" s="54"/>
      <c r="B1269" s="69">
        <v>1263</v>
      </c>
      <c r="C1269" s="353"/>
      <c r="D1269" s="353"/>
      <c r="E1269" s="354"/>
      <c r="F1269" s="655" t="s">
        <v>7655</v>
      </c>
      <c r="G1269" s="353" t="s">
        <v>35</v>
      </c>
      <c r="H1269" s="70">
        <f t="shared" si="73"/>
        <v>474.81</v>
      </c>
      <c r="I1269" s="72">
        <v>1</v>
      </c>
      <c r="J1269" s="355">
        <v>399</v>
      </c>
      <c r="K1269" s="356">
        <f t="shared" si="74"/>
        <v>75.81</v>
      </c>
      <c r="L1269" s="73">
        <f t="shared" si="75"/>
        <v>474.81</v>
      </c>
      <c r="M1269" s="688"/>
    </row>
    <row r="1270" spans="1:13" hidden="1" x14ac:dyDescent="0.25">
      <c r="A1270" s="54"/>
      <c r="B1270" s="69">
        <v>1264</v>
      </c>
      <c r="C1270" s="353"/>
      <c r="D1270" s="353"/>
      <c r="E1270" s="354"/>
      <c r="F1270" s="655" t="s">
        <v>7656</v>
      </c>
      <c r="G1270" s="353" t="s">
        <v>35</v>
      </c>
      <c r="H1270" s="70">
        <f t="shared" si="73"/>
        <v>589.04999999999995</v>
      </c>
      <c r="I1270" s="72">
        <v>1</v>
      </c>
      <c r="J1270" s="355">
        <v>495</v>
      </c>
      <c r="K1270" s="356">
        <f t="shared" si="74"/>
        <v>94.05</v>
      </c>
      <c r="L1270" s="73">
        <f t="shared" si="75"/>
        <v>589.04999999999995</v>
      </c>
      <c r="M1270" s="688"/>
    </row>
    <row r="1271" spans="1:13" hidden="1" x14ac:dyDescent="0.25">
      <c r="A1271" s="54"/>
      <c r="B1271" s="69">
        <v>1265</v>
      </c>
      <c r="C1271" s="353"/>
      <c r="D1271" s="353"/>
      <c r="E1271" s="354"/>
      <c r="F1271" s="655" t="s">
        <v>7657</v>
      </c>
      <c r="G1271" s="353" t="s">
        <v>35</v>
      </c>
      <c r="H1271" s="70">
        <f t="shared" si="73"/>
        <v>849.66</v>
      </c>
      <c r="I1271" s="72">
        <v>1</v>
      </c>
      <c r="J1271" s="355">
        <v>714</v>
      </c>
      <c r="K1271" s="356">
        <f t="shared" si="74"/>
        <v>135.66</v>
      </c>
      <c r="L1271" s="73">
        <f t="shared" si="75"/>
        <v>849.66</v>
      </c>
      <c r="M1271" s="688"/>
    </row>
    <row r="1272" spans="1:13" hidden="1" x14ac:dyDescent="0.25">
      <c r="A1272" s="54"/>
      <c r="B1272" s="69">
        <v>1266</v>
      </c>
      <c r="C1272" s="353"/>
      <c r="D1272" s="353"/>
      <c r="E1272" s="354"/>
      <c r="F1272" s="655" t="s">
        <v>7658</v>
      </c>
      <c r="G1272" s="353" t="s">
        <v>35</v>
      </c>
      <c r="H1272" s="70">
        <f t="shared" si="73"/>
        <v>1366.12</v>
      </c>
      <c r="I1272" s="72">
        <v>1</v>
      </c>
      <c r="J1272" s="355">
        <v>1148</v>
      </c>
      <c r="K1272" s="356">
        <f t="shared" si="74"/>
        <v>218.12</v>
      </c>
      <c r="L1272" s="73">
        <f t="shared" si="75"/>
        <v>1366.12</v>
      </c>
      <c r="M1272" s="688"/>
    </row>
    <row r="1273" spans="1:13" hidden="1" x14ac:dyDescent="0.25">
      <c r="A1273" s="54"/>
      <c r="B1273" s="69">
        <v>1267</v>
      </c>
      <c r="C1273" s="353"/>
      <c r="D1273" s="353"/>
      <c r="E1273" s="354"/>
      <c r="F1273" s="655" t="s">
        <v>7659</v>
      </c>
      <c r="G1273" s="353" t="s">
        <v>35</v>
      </c>
      <c r="H1273" s="70">
        <f t="shared" si="73"/>
        <v>2175.3200000000002</v>
      </c>
      <c r="I1273" s="72">
        <v>1</v>
      </c>
      <c r="J1273" s="355">
        <v>1828</v>
      </c>
      <c r="K1273" s="356">
        <f t="shared" si="74"/>
        <v>347.32</v>
      </c>
      <c r="L1273" s="73">
        <f t="shared" si="75"/>
        <v>2175.3200000000002</v>
      </c>
      <c r="M1273" s="688"/>
    </row>
    <row r="1274" spans="1:13" hidden="1" x14ac:dyDescent="0.25">
      <c r="A1274" s="54"/>
      <c r="B1274" s="69">
        <v>1268</v>
      </c>
      <c r="C1274" s="353"/>
      <c r="D1274" s="353"/>
      <c r="E1274" s="354"/>
      <c r="F1274" s="655" t="s">
        <v>7660</v>
      </c>
      <c r="G1274" s="353" t="s">
        <v>139</v>
      </c>
      <c r="H1274" s="70">
        <f t="shared" si="73"/>
        <v>3689</v>
      </c>
      <c r="I1274" s="72">
        <v>1</v>
      </c>
      <c r="J1274" s="355">
        <v>3100</v>
      </c>
      <c r="K1274" s="356">
        <f t="shared" si="74"/>
        <v>589</v>
      </c>
      <c r="L1274" s="73">
        <f t="shared" si="75"/>
        <v>3689</v>
      </c>
      <c r="M1274" s="688"/>
    </row>
    <row r="1275" spans="1:13" x14ac:dyDescent="0.25">
      <c r="A1275" s="54"/>
      <c r="B1275" s="69">
        <v>1269</v>
      </c>
      <c r="C1275" s="353"/>
      <c r="D1275" s="353"/>
      <c r="E1275" s="354"/>
      <c r="F1275" s="655" t="s">
        <v>7661</v>
      </c>
      <c r="G1275" s="353" t="s">
        <v>133</v>
      </c>
      <c r="H1275" s="70">
        <f t="shared" si="73"/>
        <v>64200.5</v>
      </c>
      <c r="I1275" s="72">
        <v>1</v>
      </c>
      <c r="J1275" s="355">
        <v>53950</v>
      </c>
      <c r="K1275" s="356">
        <f t="shared" si="74"/>
        <v>10250.5</v>
      </c>
      <c r="L1275" s="73">
        <f t="shared" si="75"/>
        <v>64200.5</v>
      </c>
      <c r="M1275" s="688"/>
    </row>
    <row r="1276" spans="1:13" hidden="1" x14ac:dyDescent="0.25">
      <c r="A1276" s="54"/>
      <c r="B1276" s="69">
        <v>1270</v>
      </c>
      <c r="C1276" s="353"/>
      <c r="D1276" s="353"/>
      <c r="E1276" s="354"/>
      <c r="F1276" s="655" t="s">
        <v>7662</v>
      </c>
      <c r="G1276" s="353" t="s">
        <v>133</v>
      </c>
      <c r="H1276" s="70">
        <f t="shared" si="73"/>
        <v>44727.34</v>
      </c>
      <c r="I1276" s="72">
        <v>1</v>
      </c>
      <c r="J1276" s="355">
        <v>37586</v>
      </c>
      <c r="K1276" s="356">
        <f t="shared" si="74"/>
        <v>7141.34</v>
      </c>
      <c r="L1276" s="73">
        <f t="shared" si="75"/>
        <v>44727.34</v>
      </c>
      <c r="M1276" s="688"/>
    </row>
    <row r="1277" spans="1:13" hidden="1" x14ac:dyDescent="0.25">
      <c r="A1277" s="54"/>
      <c r="B1277" s="69">
        <v>1271</v>
      </c>
      <c r="C1277" s="353"/>
      <c r="D1277" s="353"/>
      <c r="E1277" s="354"/>
      <c r="F1277" s="655" t="s">
        <v>7663</v>
      </c>
      <c r="G1277" s="353" t="s">
        <v>133</v>
      </c>
      <c r="H1277" s="70">
        <f t="shared" si="73"/>
        <v>66640</v>
      </c>
      <c r="I1277" s="72">
        <v>1</v>
      </c>
      <c r="J1277" s="355">
        <v>56000</v>
      </c>
      <c r="K1277" s="356">
        <f t="shared" si="74"/>
        <v>10640</v>
      </c>
      <c r="L1277" s="73">
        <f t="shared" si="75"/>
        <v>66640</v>
      </c>
      <c r="M1277" s="688"/>
    </row>
    <row r="1278" spans="1:13" hidden="1" x14ac:dyDescent="0.25">
      <c r="A1278" s="54"/>
      <c r="B1278" s="69">
        <v>1272</v>
      </c>
      <c r="C1278" s="353"/>
      <c r="D1278" s="353"/>
      <c r="E1278" s="354"/>
      <c r="F1278" s="655" t="s">
        <v>7664</v>
      </c>
      <c r="G1278" s="353" t="s">
        <v>133</v>
      </c>
      <c r="H1278" s="70">
        <f t="shared" si="73"/>
        <v>77350</v>
      </c>
      <c r="I1278" s="72">
        <v>1</v>
      </c>
      <c r="J1278" s="355">
        <v>65000</v>
      </c>
      <c r="K1278" s="356">
        <f t="shared" si="74"/>
        <v>12350</v>
      </c>
      <c r="L1278" s="73">
        <f t="shared" si="75"/>
        <v>77350</v>
      </c>
      <c r="M1278" s="688"/>
    </row>
    <row r="1279" spans="1:13" hidden="1" x14ac:dyDescent="0.25">
      <c r="A1279" s="54"/>
      <c r="B1279" s="69">
        <v>1273</v>
      </c>
      <c r="C1279" s="353"/>
      <c r="D1279" s="353"/>
      <c r="E1279" s="354"/>
      <c r="F1279" s="655" t="s">
        <v>7665</v>
      </c>
      <c r="G1279" s="353" t="s">
        <v>133</v>
      </c>
      <c r="H1279" s="70">
        <f t="shared" si="73"/>
        <v>38885.629999999997</v>
      </c>
      <c r="I1279" s="72">
        <v>1</v>
      </c>
      <c r="J1279" s="355">
        <v>32677</v>
      </c>
      <c r="K1279" s="356">
        <f t="shared" si="74"/>
        <v>6208.63</v>
      </c>
      <c r="L1279" s="73">
        <f t="shared" si="75"/>
        <v>38885.629999999997</v>
      </c>
      <c r="M1279" s="688"/>
    </row>
    <row r="1280" spans="1:13" hidden="1" x14ac:dyDescent="0.25">
      <c r="A1280" s="54"/>
      <c r="B1280" s="69">
        <v>1274</v>
      </c>
      <c r="C1280" s="353"/>
      <c r="D1280" s="353"/>
      <c r="E1280" s="354"/>
      <c r="F1280" s="655" t="s">
        <v>7666</v>
      </c>
      <c r="G1280" s="353" t="s">
        <v>133</v>
      </c>
      <c r="H1280" s="70">
        <f t="shared" si="73"/>
        <v>6366.5</v>
      </c>
      <c r="I1280" s="72">
        <v>1</v>
      </c>
      <c r="J1280" s="355">
        <v>5350</v>
      </c>
      <c r="K1280" s="356">
        <f t="shared" si="74"/>
        <v>1016.5</v>
      </c>
      <c r="L1280" s="73">
        <f t="shared" si="75"/>
        <v>6366.5</v>
      </c>
      <c r="M1280" s="688"/>
    </row>
    <row r="1281" spans="1:13" hidden="1" x14ac:dyDescent="0.25">
      <c r="A1281" s="54"/>
      <c r="B1281" s="69">
        <v>1275</v>
      </c>
      <c r="C1281" s="353"/>
      <c r="D1281" s="353"/>
      <c r="E1281" s="354"/>
      <c r="F1281" s="655" t="s">
        <v>7667</v>
      </c>
      <c r="G1281" s="353" t="s">
        <v>139</v>
      </c>
      <c r="H1281" s="70">
        <f t="shared" ref="H1281:H1344" si="76">+L1281*I1281</f>
        <v>68782</v>
      </c>
      <c r="I1281" s="72">
        <v>1</v>
      </c>
      <c r="J1281" s="355">
        <v>57800</v>
      </c>
      <c r="K1281" s="356">
        <f t="shared" ref="K1281:K1310" si="77">+J1281*0.19</f>
        <v>10982</v>
      </c>
      <c r="L1281" s="73">
        <f t="shared" si="75"/>
        <v>68782</v>
      </c>
      <c r="M1281" s="688"/>
    </row>
    <row r="1282" spans="1:13" x14ac:dyDescent="0.25">
      <c r="A1282" s="54"/>
      <c r="B1282" s="69">
        <v>1276</v>
      </c>
      <c r="C1282" s="353"/>
      <c r="D1282" s="353"/>
      <c r="E1282" s="354"/>
      <c r="F1282" s="655" t="s">
        <v>8052</v>
      </c>
      <c r="G1282" s="353" t="s">
        <v>133</v>
      </c>
      <c r="H1282" s="70">
        <f t="shared" si="76"/>
        <v>25330</v>
      </c>
      <c r="I1282" s="72">
        <v>1</v>
      </c>
      <c r="J1282" s="355">
        <v>21285.714285714286</v>
      </c>
      <c r="K1282" s="356">
        <f t="shared" si="77"/>
        <v>4044.2857142857142</v>
      </c>
      <c r="L1282" s="73">
        <f t="shared" si="75"/>
        <v>25330</v>
      </c>
      <c r="M1282" s="752"/>
    </row>
    <row r="1283" spans="1:13" hidden="1" x14ac:dyDescent="0.25">
      <c r="A1283" s="54"/>
      <c r="B1283" s="69">
        <v>1277</v>
      </c>
      <c r="C1283" s="353"/>
      <c r="D1283" s="353"/>
      <c r="E1283" s="354"/>
      <c r="F1283" s="655" t="s">
        <v>7668</v>
      </c>
      <c r="G1283" s="353" t="s">
        <v>139</v>
      </c>
      <c r="H1283" s="70">
        <f t="shared" si="76"/>
        <v>17028.900000000001</v>
      </c>
      <c r="I1283" s="72">
        <v>1</v>
      </c>
      <c r="J1283" s="355">
        <v>14310</v>
      </c>
      <c r="K1283" s="356">
        <f t="shared" si="77"/>
        <v>2718.9</v>
      </c>
      <c r="L1283" s="73">
        <f t="shared" si="75"/>
        <v>17028.900000000001</v>
      </c>
      <c r="M1283" s="688"/>
    </row>
    <row r="1284" spans="1:13" hidden="1" x14ac:dyDescent="0.25">
      <c r="A1284" s="54"/>
      <c r="B1284" s="69">
        <v>1278</v>
      </c>
      <c r="C1284" s="353"/>
      <c r="D1284" s="353"/>
      <c r="E1284" s="354"/>
      <c r="F1284" s="655" t="s">
        <v>7669</v>
      </c>
      <c r="G1284" s="353" t="s">
        <v>139</v>
      </c>
      <c r="H1284" s="70">
        <f t="shared" si="76"/>
        <v>8270.5</v>
      </c>
      <c r="I1284" s="72">
        <v>1</v>
      </c>
      <c r="J1284" s="355">
        <v>6950</v>
      </c>
      <c r="K1284" s="356">
        <f t="shared" si="77"/>
        <v>1320.5</v>
      </c>
      <c r="L1284" s="73">
        <f t="shared" si="75"/>
        <v>8270.5</v>
      </c>
      <c r="M1284" s="688"/>
    </row>
    <row r="1285" spans="1:13" hidden="1" x14ac:dyDescent="0.25">
      <c r="A1285" s="54"/>
      <c r="B1285" s="69">
        <v>1279</v>
      </c>
      <c r="C1285" s="353"/>
      <c r="D1285" s="353"/>
      <c r="E1285" s="354"/>
      <c r="F1285" s="655" t="s">
        <v>7670</v>
      </c>
      <c r="G1285" s="353" t="s">
        <v>139</v>
      </c>
      <c r="H1285" s="70">
        <f t="shared" si="76"/>
        <v>13336.33</v>
      </c>
      <c r="I1285" s="72">
        <v>1</v>
      </c>
      <c r="J1285" s="355">
        <v>11207</v>
      </c>
      <c r="K1285" s="356">
        <f t="shared" si="77"/>
        <v>2129.33</v>
      </c>
      <c r="L1285" s="73">
        <f t="shared" si="75"/>
        <v>13336.33</v>
      </c>
      <c r="M1285" s="688"/>
    </row>
    <row r="1286" spans="1:13" hidden="1" x14ac:dyDescent="0.25">
      <c r="A1286" s="54"/>
      <c r="B1286" s="69">
        <v>1280</v>
      </c>
      <c r="C1286" s="353"/>
      <c r="D1286" s="353"/>
      <c r="E1286" s="354"/>
      <c r="F1286" s="655" t="s">
        <v>7671</v>
      </c>
      <c r="G1286" s="353" t="s">
        <v>139</v>
      </c>
      <c r="H1286" s="70">
        <f t="shared" si="76"/>
        <v>8886.92</v>
      </c>
      <c r="I1286" s="72">
        <v>1</v>
      </c>
      <c r="J1286" s="355">
        <v>7468</v>
      </c>
      <c r="K1286" s="356">
        <f t="shared" si="77"/>
        <v>1418.92</v>
      </c>
      <c r="L1286" s="73">
        <f t="shared" si="75"/>
        <v>8886.92</v>
      </c>
      <c r="M1286" s="688"/>
    </row>
    <row r="1287" spans="1:13" hidden="1" x14ac:dyDescent="0.25">
      <c r="A1287" s="54"/>
      <c r="B1287" s="69">
        <v>1281</v>
      </c>
      <c r="C1287" s="353"/>
      <c r="D1287" s="353"/>
      <c r="E1287" s="354"/>
      <c r="F1287" s="655" t="s">
        <v>7672</v>
      </c>
      <c r="G1287" s="353" t="s">
        <v>145</v>
      </c>
      <c r="H1287" s="70">
        <f t="shared" si="76"/>
        <v>133772.66</v>
      </c>
      <c r="I1287" s="72">
        <v>1</v>
      </c>
      <c r="J1287" s="355">
        <v>112414</v>
      </c>
      <c r="K1287" s="356">
        <f t="shared" si="77"/>
        <v>21358.66</v>
      </c>
      <c r="L1287" s="73">
        <f t="shared" si="75"/>
        <v>133772.66</v>
      </c>
      <c r="M1287" s="688"/>
    </row>
    <row r="1288" spans="1:13" hidden="1" x14ac:dyDescent="0.25">
      <c r="A1288" s="54"/>
      <c r="B1288" s="69">
        <v>1282</v>
      </c>
      <c r="C1288" s="353"/>
      <c r="D1288" s="353"/>
      <c r="E1288" s="354"/>
      <c r="F1288" s="655" t="s">
        <v>7673</v>
      </c>
      <c r="G1288" s="353" t="s">
        <v>145</v>
      </c>
      <c r="H1288" s="70">
        <f t="shared" si="76"/>
        <v>53062.1</v>
      </c>
      <c r="I1288" s="72">
        <v>1</v>
      </c>
      <c r="J1288" s="355">
        <v>44590</v>
      </c>
      <c r="K1288" s="356">
        <f t="shared" si="77"/>
        <v>8472.1</v>
      </c>
      <c r="L1288" s="73">
        <f t="shared" si="75"/>
        <v>53062.1</v>
      </c>
      <c r="M1288" s="688"/>
    </row>
    <row r="1289" spans="1:13" hidden="1" x14ac:dyDescent="0.25">
      <c r="A1289" s="54"/>
      <c r="B1289" s="69">
        <v>1283</v>
      </c>
      <c r="C1289" s="353"/>
      <c r="D1289" s="353"/>
      <c r="E1289" s="354"/>
      <c r="F1289" s="655" t="s">
        <v>7674</v>
      </c>
      <c r="G1289" s="353" t="s">
        <v>145</v>
      </c>
      <c r="H1289" s="70">
        <f t="shared" si="76"/>
        <v>176120</v>
      </c>
      <c r="I1289" s="72">
        <v>1</v>
      </c>
      <c r="J1289" s="355">
        <v>148000</v>
      </c>
      <c r="K1289" s="356">
        <f t="shared" si="77"/>
        <v>28120</v>
      </c>
      <c r="L1289" s="73">
        <f t="shared" si="75"/>
        <v>176120</v>
      </c>
      <c r="M1289" s="688"/>
    </row>
    <row r="1290" spans="1:13" hidden="1" x14ac:dyDescent="0.25">
      <c r="A1290" s="54"/>
      <c r="B1290" s="69">
        <v>1284</v>
      </c>
      <c r="C1290" s="353"/>
      <c r="D1290" s="353"/>
      <c r="E1290" s="354"/>
      <c r="F1290" s="655" t="s">
        <v>7675</v>
      </c>
      <c r="G1290" s="353" t="s">
        <v>145</v>
      </c>
      <c r="H1290" s="70">
        <f t="shared" si="76"/>
        <v>66680.460000000006</v>
      </c>
      <c r="I1290" s="72">
        <v>1</v>
      </c>
      <c r="J1290" s="355">
        <v>56034</v>
      </c>
      <c r="K1290" s="356">
        <f t="shared" si="77"/>
        <v>10646.460000000001</v>
      </c>
      <c r="L1290" s="73">
        <f t="shared" si="75"/>
        <v>66680.460000000006</v>
      </c>
      <c r="M1290" s="688"/>
    </row>
    <row r="1291" spans="1:13" hidden="1" x14ac:dyDescent="0.25">
      <c r="A1291" s="54"/>
      <c r="B1291" s="69">
        <v>1285</v>
      </c>
      <c r="C1291" s="353"/>
      <c r="D1291" s="353"/>
      <c r="E1291" s="354"/>
      <c r="F1291" s="655" t="s">
        <v>7676</v>
      </c>
      <c r="G1291" s="353" t="s">
        <v>145</v>
      </c>
      <c r="H1291" s="70">
        <f t="shared" si="76"/>
        <v>30464</v>
      </c>
      <c r="I1291" s="72">
        <v>1</v>
      </c>
      <c r="J1291" s="355">
        <v>25600</v>
      </c>
      <c r="K1291" s="356">
        <f t="shared" si="77"/>
        <v>4864</v>
      </c>
      <c r="L1291" s="73">
        <f t="shared" si="75"/>
        <v>30464</v>
      </c>
      <c r="M1291" s="688"/>
    </row>
    <row r="1292" spans="1:13" x14ac:dyDescent="0.25">
      <c r="A1292" s="54"/>
      <c r="B1292" s="69">
        <v>1286</v>
      </c>
      <c r="C1292" s="353"/>
      <c r="D1292" s="353"/>
      <c r="E1292" s="354"/>
      <c r="F1292" s="655" t="s">
        <v>7677</v>
      </c>
      <c r="G1292" s="353" t="s">
        <v>145</v>
      </c>
      <c r="H1292" s="70">
        <f t="shared" si="76"/>
        <v>31773</v>
      </c>
      <c r="I1292" s="72">
        <v>1</v>
      </c>
      <c r="J1292" s="355">
        <v>26700</v>
      </c>
      <c r="K1292" s="356">
        <f t="shared" si="77"/>
        <v>5073</v>
      </c>
      <c r="L1292" s="73">
        <f t="shared" si="75"/>
        <v>31773</v>
      </c>
      <c r="M1292" s="688"/>
    </row>
    <row r="1293" spans="1:13" hidden="1" x14ac:dyDescent="0.25">
      <c r="A1293" s="54"/>
      <c r="B1293" s="69">
        <v>1287</v>
      </c>
      <c r="C1293" s="353"/>
      <c r="D1293" s="353"/>
      <c r="E1293" s="354"/>
      <c r="F1293" s="655" t="s">
        <v>7678</v>
      </c>
      <c r="G1293" s="353" t="s">
        <v>143</v>
      </c>
      <c r="H1293" s="70">
        <f t="shared" si="76"/>
        <v>3510.5</v>
      </c>
      <c r="I1293" s="72">
        <v>1</v>
      </c>
      <c r="J1293" s="355">
        <v>2950</v>
      </c>
      <c r="K1293" s="356">
        <f t="shared" si="77"/>
        <v>560.5</v>
      </c>
      <c r="L1293" s="73">
        <f t="shared" si="75"/>
        <v>3510.5</v>
      </c>
      <c r="M1293" s="688"/>
    </row>
    <row r="1294" spans="1:13" hidden="1" x14ac:dyDescent="0.25">
      <c r="A1294" s="54"/>
      <c r="B1294" s="69">
        <v>1288</v>
      </c>
      <c r="C1294" s="353"/>
      <c r="D1294" s="353"/>
      <c r="E1294" s="354"/>
      <c r="F1294" s="655" t="s">
        <v>7679</v>
      </c>
      <c r="G1294" s="353" t="s">
        <v>145</v>
      </c>
      <c r="H1294" s="70">
        <f t="shared" si="76"/>
        <v>339150</v>
      </c>
      <c r="I1294" s="72">
        <v>1</v>
      </c>
      <c r="J1294" s="355">
        <v>285000</v>
      </c>
      <c r="K1294" s="356">
        <f t="shared" si="77"/>
        <v>54150</v>
      </c>
      <c r="L1294" s="73">
        <f t="shared" si="75"/>
        <v>339150</v>
      </c>
      <c r="M1294" s="688"/>
    </row>
    <row r="1295" spans="1:13" hidden="1" x14ac:dyDescent="0.25">
      <c r="A1295" s="54"/>
      <c r="B1295" s="69">
        <v>1289</v>
      </c>
      <c r="C1295" s="353"/>
      <c r="D1295" s="353"/>
      <c r="E1295" s="354"/>
      <c r="F1295" s="655" t="s">
        <v>7680</v>
      </c>
      <c r="G1295" s="353" t="s">
        <v>143</v>
      </c>
      <c r="H1295" s="70">
        <f t="shared" si="76"/>
        <v>2106.3000000000002</v>
      </c>
      <c r="I1295" s="72">
        <v>1</v>
      </c>
      <c r="J1295" s="355">
        <v>1770</v>
      </c>
      <c r="K1295" s="356">
        <f t="shared" si="77"/>
        <v>336.3</v>
      </c>
      <c r="L1295" s="73">
        <f t="shared" si="75"/>
        <v>2106.3000000000002</v>
      </c>
      <c r="M1295" s="688"/>
    </row>
    <row r="1296" spans="1:13" hidden="1" x14ac:dyDescent="0.25">
      <c r="A1296" s="54"/>
      <c r="B1296" s="69">
        <v>1290</v>
      </c>
      <c r="C1296" s="353"/>
      <c r="D1296" s="353"/>
      <c r="E1296" s="354"/>
      <c r="F1296" s="655" t="s">
        <v>7681</v>
      </c>
      <c r="G1296" s="353" t="s">
        <v>143</v>
      </c>
      <c r="H1296" s="70">
        <f t="shared" si="76"/>
        <v>2618</v>
      </c>
      <c r="I1296" s="72">
        <v>1</v>
      </c>
      <c r="J1296" s="355">
        <v>2200</v>
      </c>
      <c r="K1296" s="356">
        <f t="shared" si="77"/>
        <v>418</v>
      </c>
      <c r="L1296" s="73">
        <f t="shared" si="75"/>
        <v>2618</v>
      </c>
      <c r="M1296" s="688"/>
    </row>
    <row r="1297" spans="1:13" hidden="1" x14ac:dyDescent="0.25">
      <c r="A1297" s="54"/>
      <c r="B1297" s="69">
        <v>1291</v>
      </c>
      <c r="C1297" s="353"/>
      <c r="D1297" s="353"/>
      <c r="E1297" s="354"/>
      <c r="F1297" s="655" t="s">
        <v>7682</v>
      </c>
      <c r="G1297" s="353" t="s">
        <v>145</v>
      </c>
      <c r="H1297" s="70">
        <f t="shared" si="76"/>
        <v>245473.2</v>
      </c>
      <c r="I1297" s="72">
        <v>1</v>
      </c>
      <c r="J1297" s="355">
        <v>206280</v>
      </c>
      <c r="K1297" s="356">
        <f t="shared" si="77"/>
        <v>39193.199999999997</v>
      </c>
      <c r="L1297" s="73">
        <f t="shared" si="75"/>
        <v>245473.2</v>
      </c>
      <c r="M1297" s="688"/>
    </row>
    <row r="1298" spans="1:13" hidden="1" x14ac:dyDescent="0.25">
      <c r="A1298" s="54"/>
      <c r="B1298" s="69">
        <v>1292</v>
      </c>
      <c r="C1298" s="353"/>
      <c r="D1298" s="353"/>
      <c r="E1298" s="354"/>
      <c r="F1298" s="655" t="s">
        <v>7683</v>
      </c>
      <c r="G1298" s="353" t="s">
        <v>145</v>
      </c>
      <c r="H1298" s="70">
        <f t="shared" si="76"/>
        <v>204561</v>
      </c>
      <c r="I1298" s="72">
        <v>1</v>
      </c>
      <c r="J1298" s="355">
        <v>171900</v>
      </c>
      <c r="K1298" s="356">
        <f t="shared" si="77"/>
        <v>32661</v>
      </c>
      <c r="L1298" s="73">
        <f t="shared" si="75"/>
        <v>204561</v>
      </c>
      <c r="M1298" s="688"/>
    </row>
    <row r="1299" spans="1:13" hidden="1" x14ac:dyDescent="0.25">
      <c r="A1299" s="54"/>
      <c r="B1299" s="69">
        <v>1293</v>
      </c>
      <c r="C1299" s="353"/>
      <c r="D1299" s="353"/>
      <c r="E1299" s="354"/>
      <c r="F1299" s="655" t="s">
        <v>7684</v>
      </c>
      <c r="G1299" s="353" t="s">
        <v>143</v>
      </c>
      <c r="H1299" s="70">
        <f t="shared" si="76"/>
        <v>3570</v>
      </c>
      <c r="I1299" s="72">
        <v>1</v>
      </c>
      <c r="J1299" s="355">
        <v>3000</v>
      </c>
      <c r="K1299" s="356">
        <f t="shared" si="77"/>
        <v>570</v>
      </c>
      <c r="L1299" s="73">
        <f t="shared" si="75"/>
        <v>3570</v>
      </c>
      <c r="M1299" s="688"/>
    </row>
    <row r="1300" spans="1:13" hidden="1" x14ac:dyDescent="0.25">
      <c r="A1300" s="54"/>
      <c r="B1300" s="69">
        <v>1294</v>
      </c>
      <c r="C1300" s="353"/>
      <c r="D1300" s="353"/>
      <c r="E1300" s="354"/>
      <c r="F1300" s="655" t="s">
        <v>7687</v>
      </c>
      <c r="G1300" s="353" t="s">
        <v>133</v>
      </c>
      <c r="H1300" s="70">
        <f t="shared" si="76"/>
        <v>309400</v>
      </c>
      <c r="I1300" s="72">
        <v>1</v>
      </c>
      <c r="J1300" s="355">
        <v>260000</v>
      </c>
      <c r="K1300" s="356">
        <f t="shared" si="77"/>
        <v>49400</v>
      </c>
      <c r="L1300" s="73">
        <f t="shared" si="75"/>
        <v>309400</v>
      </c>
      <c r="M1300" s="688"/>
    </row>
    <row r="1301" spans="1:13" hidden="1" x14ac:dyDescent="0.25">
      <c r="A1301" s="54"/>
      <c r="B1301" s="69">
        <v>1295</v>
      </c>
      <c r="C1301" s="353"/>
      <c r="D1301" s="353"/>
      <c r="E1301" s="354"/>
      <c r="F1301" s="655" t="s">
        <v>7688</v>
      </c>
      <c r="G1301" s="353" t="s">
        <v>133</v>
      </c>
      <c r="H1301" s="70">
        <f t="shared" si="76"/>
        <v>380800</v>
      </c>
      <c r="I1301" s="72">
        <v>1</v>
      </c>
      <c r="J1301" s="355">
        <v>320000</v>
      </c>
      <c r="K1301" s="356">
        <f t="shared" si="77"/>
        <v>60800</v>
      </c>
      <c r="L1301" s="73">
        <f t="shared" si="75"/>
        <v>380800</v>
      </c>
      <c r="M1301" s="688"/>
    </row>
    <row r="1302" spans="1:13" hidden="1" x14ac:dyDescent="0.25">
      <c r="A1302" s="54"/>
      <c r="B1302" s="69">
        <v>1296</v>
      </c>
      <c r="C1302" s="353"/>
      <c r="D1302" s="353"/>
      <c r="E1302" s="354"/>
      <c r="F1302" s="655" t="s">
        <v>7690</v>
      </c>
      <c r="G1302" s="353" t="s">
        <v>133</v>
      </c>
      <c r="H1302" s="70">
        <f t="shared" si="76"/>
        <v>57120</v>
      </c>
      <c r="I1302" s="72">
        <v>1</v>
      </c>
      <c r="J1302" s="355">
        <v>48000</v>
      </c>
      <c r="K1302" s="356">
        <f t="shared" si="77"/>
        <v>9120</v>
      </c>
      <c r="L1302" s="73">
        <f t="shared" si="75"/>
        <v>57120</v>
      </c>
      <c r="M1302" s="688"/>
    </row>
    <row r="1303" spans="1:13" hidden="1" x14ac:dyDescent="0.25">
      <c r="A1303" s="54"/>
      <c r="B1303" s="69">
        <v>1297</v>
      </c>
      <c r="C1303" s="353"/>
      <c r="D1303" s="353"/>
      <c r="E1303" s="354"/>
      <c r="F1303" s="655" t="s">
        <v>7691</v>
      </c>
      <c r="G1303" s="353" t="s">
        <v>133</v>
      </c>
      <c r="H1303" s="70">
        <f t="shared" si="76"/>
        <v>99960</v>
      </c>
      <c r="I1303" s="72">
        <v>1</v>
      </c>
      <c r="J1303" s="355">
        <v>84000</v>
      </c>
      <c r="K1303" s="356">
        <f t="shared" si="77"/>
        <v>15960</v>
      </c>
      <c r="L1303" s="73">
        <f t="shared" si="75"/>
        <v>99960</v>
      </c>
      <c r="M1303" s="688"/>
    </row>
    <row r="1304" spans="1:13" hidden="1" x14ac:dyDescent="0.25">
      <c r="A1304" s="54"/>
      <c r="B1304" s="69">
        <v>1298</v>
      </c>
      <c r="C1304" s="353"/>
      <c r="D1304" s="353"/>
      <c r="E1304" s="354"/>
      <c r="F1304" s="655" t="s">
        <v>7692</v>
      </c>
      <c r="G1304" s="353" t="s">
        <v>133</v>
      </c>
      <c r="H1304" s="70">
        <f t="shared" si="76"/>
        <v>120664.81</v>
      </c>
      <c r="I1304" s="72">
        <v>1</v>
      </c>
      <c r="J1304" s="355">
        <v>101399</v>
      </c>
      <c r="K1304" s="356">
        <f t="shared" si="77"/>
        <v>19265.810000000001</v>
      </c>
      <c r="L1304" s="73">
        <f t="shared" si="75"/>
        <v>120664.81</v>
      </c>
      <c r="M1304" s="688"/>
    </row>
    <row r="1305" spans="1:13" hidden="1" x14ac:dyDescent="0.25">
      <c r="A1305" s="54"/>
      <c r="B1305" s="69">
        <v>1299</v>
      </c>
      <c r="C1305" s="353"/>
      <c r="D1305" s="353"/>
      <c r="E1305" s="354"/>
      <c r="F1305" s="655" t="s">
        <v>7693</v>
      </c>
      <c r="G1305" s="353" t="s">
        <v>133</v>
      </c>
      <c r="H1305" s="70">
        <f t="shared" si="76"/>
        <v>38885.629999999997</v>
      </c>
      <c r="I1305" s="72">
        <v>1</v>
      </c>
      <c r="J1305" s="355">
        <v>32677</v>
      </c>
      <c r="K1305" s="356">
        <f t="shared" si="77"/>
        <v>6208.63</v>
      </c>
      <c r="L1305" s="73">
        <f t="shared" si="75"/>
        <v>38885.629999999997</v>
      </c>
      <c r="M1305" s="688"/>
    </row>
    <row r="1306" spans="1:13" hidden="1" x14ac:dyDescent="0.25">
      <c r="A1306" s="54"/>
      <c r="B1306" s="69">
        <v>1300</v>
      </c>
      <c r="C1306" s="353"/>
      <c r="D1306" s="353"/>
      <c r="E1306" s="354"/>
      <c r="F1306" s="655" t="s">
        <v>7694</v>
      </c>
      <c r="G1306" s="353" t="s">
        <v>133</v>
      </c>
      <c r="H1306" s="70">
        <f t="shared" si="76"/>
        <v>38885.629999999997</v>
      </c>
      <c r="I1306" s="72">
        <v>1</v>
      </c>
      <c r="J1306" s="355">
        <v>32677</v>
      </c>
      <c r="K1306" s="356">
        <f t="shared" si="77"/>
        <v>6208.63</v>
      </c>
      <c r="L1306" s="73">
        <f t="shared" si="75"/>
        <v>38885.629999999997</v>
      </c>
      <c r="M1306" s="688"/>
    </row>
    <row r="1307" spans="1:13" hidden="1" x14ac:dyDescent="0.25">
      <c r="A1307" s="54"/>
      <c r="B1307" s="69">
        <v>1301</v>
      </c>
      <c r="C1307" s="353"/>
      <c r="D1307" s="353"/>
      <c r="E1307" s="354"/>
      <c r="F1307" s="655" t="s">
        <v>7695</v>
      </c>
      <c r="G1307" s="353" t="s">
        <v>133</v>
      </c>
      <c r="H1307" s="70">
        <f t="shared" si="76"/>
        <v>47513.13</v>
      </c>
      <c r="I1307" s="72">
        <v>1</v>
      </c>
      <c r="J1307" s="355">
        <v>39927</v>
      </c>
      <c r="K1307" s="356">
        <f t="shared" si="77"/>
        <v>7586.13</v>
      </c>
      <c r="L1307" s="73">
        <f t="shared" si="75"/>
        <v>47513.13</v>
      </c>
      <c r="M1307" s="688"/>
    </row>
    <row r="1308" spans="1:13" hidden="1" x14ac:dyDescent="0.25">
      <c r="A1308" s="54"/>
      <c r="B1308" s="69">
        <v>1302</v>
      </c>
      <c r="C1308" s="353"/>
      <c r="D1308" s="353"/>
      <c r="E1308" s="354"/>
      <c r="F1308" s="655" t="s">
        <v>7696</v>
      </c>
      <c r="G1308" s="353" t="s">
        <v>133</v>
      </c>
      <c r="H1308" s="70">
        <f t="shared" si="76"/>
        <v>157533.39000000001</v>
      </c>
      <c r="I1308" s="72">
        <v>1</v>
      </c>
      <c r="J1308" s="355">
        <v>132381</v>
      </c>
      <c r="K1308" s="356">
        <f t="shared" si="77"/>
        <v>25152.39</v>
      </c>
      <c r="L1308" s="73">
        <f t="shared" si="75"/>
        <v>157533.39000000001</v>
      </c>
      <c r="M1308" s="688"/>
    </row>
    <row r="1309" spans="1:13" hidden="1" x14ac:dyDescent="0.25">
      <c r="A1309" s="54"/>
      <c r="B1309" s="69">
        <v>1303</v>
      </c>
      <c r="C1309" s="353"/>
      <c r="D1309" s="353"/>
      <c r="E1309" s="354"/>
      <c r="F1309" s="655" t="s">
        <v>7689</v>
      </c>
      <c r="G1309" s="353" t="s">
        <v>133</v>
      </c>
      <c r="H1309" s="70">
        <f t="shared" si="76"/>
        <v>59500</v>
      </c>
      <c r="I1309" s="72">
        <v>1</v>
      </c>
      <c r="J1309" s="355">
        <v>50000</v>
      </c>
      <c r="K1309" s="356">
        <f t="shared" si="77"/>
        <v>9500</v>
      </c>
      <c r="L1309" s="73">
        <f t="shared" si="75"/>
        <v>59500</v>
      </c>
      <c r="M1309" s="688"/>
    </row>
    <row r="1310" spans="1:13" hidden="1" x14ac:dyDescent="0.25">
      <c r="A1310" s="54"/>
      <c r="B1310" s="69">
        <v>1304</v>
      </c>
      <c r="C1310" s="353"/>
      <c r="D1310" s="353"/>
      <c r="E1310" s="354"/>
      <c r="F1310" s="655" t="s">
        <v>7697</v>
      </c>
      <c r="G1310" s="353" t="s">
        <v>145</v>
      </c>
      <c r="H1310" s="70">
        <f t="shared" si="76"/>
        <v>15470</v>
      </c>
      <c r="I1310" s="72">
        <v>1</v>
      </c>
      <c r="J1310" s="355">
        <v>13000</v>
      </c>
      <c r="K1310" s="356">
        <f t="shared" si="77"/>
        <v>2470</v>
      </c>
      <c r="L1310" s="73">
        <f t="shared" si="75"/>
        <v>15470</v>
      </c>
      <c r="M1310" s="688"/>
    </row>
    <row r="1311" spans="1:13" hidden="1" x14ac:dyDescent="0.25">
      <c r="A1311" s="54"/>
      <c r="B1311" s="69">
        <v>1305</v>
      </c>
      <c r="C1311" s="353"/>
      <c r="D1311" s="353"/>
      <c r="E1311" s="354"/>
      <c r="F1311" s="655" t="s">
        <v>7790</v>
      </c>
      <c r="G1311" s="353" t="s">
        <v>139</v>
      </c>
      <c r="H1311" s="70">
        <f t="shared" si="76"/>
        <v>83113.027142857143</v>
      </c>
      <c r="I1311" s="72">
        <v>1</v>
      </c>
      <c r="J1311" s="355">
        <f>83113/1.19</f>
        <v>69842.857142857145</v>
      </c>
      <c r="K1311" s="356">
        <f>69843*0.19</f>
        <v>13270.17</v>
      </c>
      <c r="L1311" s="755">
        <f t="shared" si="75"/>
        <v>83113.027142857143</v>
      </c>
      <c r="M1311" s="752"/>
    </row>
    <row r="1312" spans="1:13" hidden="1" x14ac:dyDescent="0.25">
      <c r="A1312" s="54"/>
      <c r="B1312" s="69">
        <v>1306</v>
      </c>
      <c r="C1312" s="353"/>
      <c r="D1312" s="353"/>
      <c r="E1312" s="354"/>
      <c r="F1312" s="655" t="s">
        <v>7698</v>
      </c>
      <c r="G1312" s="353" t="s">
        <v>143</v>
      </c>
      <c r="H1312" s="70">
        <f t="shared" si="76"/>
        <v>5831</v>
      </c>
      <c r="I1312" s="72">
        <v>1</v>
      </c>
      <c r="J1312" s="355">
        <v>4900</v>
      </c>
      <c r="K1312" s="356">
        <f t="shared" ref="K1312:K1375" si="78">+J1312*0.19</f>
        <v>931</v>
      </c>
      <c r="L1312" s="73">
        <f t="shared" si="75"/>
        <v>5831</v>
      </c>
      <c r="M1312" s="688"/>
    </row>
    <row r="1313" spans="1:13" hidden="1" x14ac:dyDescent="0.25">
      <c r="A1313" s="54"/>
      <c r="B1313" s="69">
        <v>1307</v>
      </c>
      <c r="C1313" s="353"/>
      <c r="D1313" s="353"/>
      <c r="E1313" s="354"/>
      <c r="F1313" s="655" t="s">
        <v>7699</v>
      </c>
      <c r="G1313" s="353" t="s">
        <v>143</v>
      </c>
      <c r="H1313" s="70">
        <f t="shared" si="76"/>
        <v>3748.5</v>
      </c>
      <c r="I1313" s="72">
        <v>1</v>
      </c>
      <c r="J1313" s="355">
        <v>3150</v>
      </c>
      <c r="K1313" s="356">
        <f t="shared" si="78"/>
        <v>598.5</v>
      </c>
      <c r="L1313" s="73">
        <f t="shared" si="75"/>
        <v>3748.5</v>
      </c>
      <c r="M1313" s="688"/>
    </row>
    <row r="1314" spans="1:13" hidden="1" x14ac:dyDescent="0.25">
      <c r="A1314" s="54"/>
      <c r="B1314" s="69">
        <v>1308</v>
      </c>
      <c r="C1314" s="353"/>
      <c r="D1314" s="353"/>
      <c r="E1314" s="354"/>
      <c r="F1314" s="655" t="s">
        <v>7700</v>
      </c>
      <c r="G1314" s="353" t="s">
        <v>143</v>
      </c>
      <c r="H1314" s="70">
        <f t="shared" si="76"/>
        <v>3451</v>
      </c>
      <c r="I1314" s="72">
        <v>1</v>
      </c>
      <c r="J1314" s="355">
        <v>2900</v>
      </c>
      <c r="K1314" s="356">
        <f t="shared" si="78"/>
        <v>551</v>
      </c>
      <c r="L1314" s="73">
        <f t="shared" si="75"/>
        <v>3451</v>
      </c>
      <c r="M1314" s="688"/>
    </row>
    <row r="1315" spans="1:13" hidden="1" x14ac:dyDescent="0.25">
      <c r="A1315" s="54"/>
      <c r="B1315" s="69">
        <v>1309</v>
      </c>
      <c r="C1315" s="353"/>
      <c r="D1315" s="353"/>
      <c r="E1315" s="354"/>
      <c r="F1315" s="655" t="s">
        <v>7701</v>
      </c>
      <c r="G1315" s="353" t="s">
        <v>143</v>
      </c>
      <c r="H1315" s="70">
        <f t="shared" si="76"/>
        <v>5474</v>
      </c>
      <c r="I1315" s="72">
        <v>1</v>
      </c>
      <c r="J1315" s="355">
        <v>4600</v>
      </c>
      <c r="K1315" s="356">
        <f t="shared" si="78"/>
        <v>874</v>
      </c>
      <c r="L1315" s="73">
        <f t="shared" si="75"/>
        <v>5474</v>
      </c>
      <c r="M1315" s="688"/>
    </row>
    <row r="1316" spans="1:13" hidden="1" x14ac:dyDescent="0.25">
      <c r="A1316" s="54"/>
      <c r="B1316" s="69">
        <v>1310</v>
      </c>
      <c r="C1316" s="353"/>
      <c r="D1316" s="353"/>
      <c r="E1316" s="354"/>
      <c r="F1316" s="655" t="s">
        <v>7702</v>
      </c>
      <c r="G1316" s="353" t="s">
        <v>145</v>
      </c>
      <c r="H1316" s="70">
        <f t="shared" si="76"/>
        <v>7437.5</v>
      </c>
      <c r="I1316" s="72">
        <v>1</v>
      </c>
      <c r="J1316" s="355">
        <v>6250</v>
      </c>
      <c r="K1316" s="356">
        <f t="shared" si="78"/>
        <v>1187.5</v>
      </c>
      <c r="L1316" s="73">
        <f t="shared" si="75"/>
        <v>7437.5</v>
      </c>
      <c r="M1316" s="688"/>
    </row>
    <row r="1317" spans="1:13" hidden="1" x14ac:dyDescent="0.25">
      <c r="A1317" s="54"/>
      <c r="B1317" s="69">
        <v>1311</v>
      </c>
      <c r="C1317" s="353"/>
      <c r="D1317" s="353"/>
      <c r="E1317" s="354"/>
      <c r="F1317" s="655" t="s">
        <v>7703</v>
      </c>
      <c r="G1317" s="353" t="s">
        <v>7705</v>
      </c>
      <c r="H1317" s="70">
        <f t="shared" si="76"/>
        <v>1338.75</v>
      </c>
      <c r="I1317" s="72">
        <v>1</v>
      </c>
      <c r="J1317" s="355">
        <v>1125</v>
      </c>
      <c r="K1317" s="356">
        <f t="shared" si="78"/>
        <v>213.75</v>
      </c>
      <c r="L1317" s="73">
        <f t="shared" si="75"/>
        <v>1338.75</v>
      </c>
      <c r="M1317" s="688"/>
    </row>
    <row r="1318" spans="1:13" hidden="1" x14ac:dyDescent="0.25">
      <c r="A1318" s="54"/>
      <c r="B1318" s="69">
        <v>1312</v>
      </c>
      <c r="C1318" s="353"/>
      <c r="D1318" s="353"/>
      <c r="E1318" s="354"/>
      <c r="F1318" s="655" t="s">
        <v>7704</v>
      </c>
      <c r="G1318" s="353" t="s">
        <v>7705</v>
      </c>
      <c r="H1318" s="70">
        <f t="shared" si="76"/>
        <v>13486.27</v>
      </c>
      <c r="I1318" s="72">
        <v>1</v>
      </c>
      <c r="J1318" s="355">
        <v>11333</v>
      </c>
      <c r="K1318" s="356">
        <f t="shared" si="78"/>
        <v>2153.27</v>
      </c>
      <c r="L1318" s="73">
        <f t="shared" si="75"/>
        <v>13486.27</v>
      </c>
      <c r="M1318" s="688"/>
    </row>
    <row r="1319" spans="1:13" hidden="1" x14ac:dyDescent="0.25">
      <c r="A1319" s="54"/>
      <c r="B1319" s="69">
        <v>1313</v>
      </c>
      <c r="C1319" s="353"/>
      <c r="D1319" s="353"/>
      <c r="E1319" s="354"/>
      <c r="F1319" s="655" t="s">
        <v>7706</v>
      </c>
      <c r="G1319" s="353" t="s">
        <v>143</v>
      </c>
      <c r="H1319" s="70">
        <f t="shared" si="76"/>
        <v>5390.7</v>
      </c>
      <c r="I1319" s="72">
        <v>1</v>
      </c>
      <c r="J1319" s="355">
        <v>4530</v>
      </c>
      <c r="K1319" s="356">
        <f t="shared" si="78"/>
        <v>860.7</v>
      </c>
      <c r="L1319" s="73">
        <f t="shared" si="75"/>
        <v>5390.7</v>
      </c>
      <c r="M1319" s="688"/>
    </row>
    <row r="1320" spans="1:13" hidden="1" x14ac:dyDescent="0.25">
      <c r="A1320" s="54"/>
      <c r="B1320" s="69">
        <v>1314</v>
      </c>
      <c r="C1320" s="353"/>
      <c r="D1320" s="353"/>
      <c r="E1320" s="354"/>
      <c r="F1320" s="655" t="s">
        <v>7707</v>
      </c>
      <c r="G1320" s="353" t="s">
        <v>3613</v>
      </c>
      <c r="H1320" s="70">
        <f t="shared" si="76"/>
        <v>86221.45</v>
      </c>
      <c r="I1320" s="72">
        <v>1</v>
      </c>
      <c r="J1320" s="355">
        <v>72455</v>
      </c>
      <c r="K1320" s="356">
        <f t="shared" si="78"/>
        <v>13766.45</v>
      </c>
      <c r="L1320" s="73">
        <f t="shared" si="75"/>
        <v>86221.45</v>
      </c>
      <c r="M1320" s="688"/>
    </row>
    <row r="1321" spans="1:13" hidden="1" x14ac:dyDescent="0.25">
      <c r="A1321" s="54"/>
      <c r="B1321" s="69">
        <v>1315</v>
      </c>
      <c r="C1321" s="353"/>
      <c r="D1321" s="353"/>
      <c r="E1321" s="354"/>
      <c r="F1321" s="655" t="s">
        <v>7708</v>
      </c>
      <c r="G1321" s="353" t="s">
        <v>3613</v>
      </c>
      <c r="H1321" s="70">
        <f t="shared" si="76"/>
        <v>4924.22</v>
      </c>
      <c r="I1321" s="72">
        <v>1</v>
      </c>
      <c r="J1321" s="355">
        <v>4138</v>
      </c>
      <c r="K1321" s="356">
        <f t="shared" si="78"/>
        <v>786.22</v>
      </c>
      <c r="L1321" s="73">
        <f t="shared" ref="L1321:L1384" si="79">+J1321+K1321</f>
        <v>4924.22</v>
      </c>
      <c r="M1321" s="688"/>
    </row>
    <row r="1322" spans="1:13" hidden="1" x14ac:dyDescent="0.25">
      <c r="A1322" s="54"/>
      <c r="B1322" s="69">
        <v>1316</v>
      </c>
      <c r="C1322" s="353"/>
      <c r="D1322" s="353"/>
      <c r="E1322" s="354"/>
      <c r="F1322" s="655" t="s">
        <v>7709</v>
      </c>
      <c r="G1322" s="353" t="s">
        <v>3613</v>
      </c>
      <c r="H1322" s="70">
        <f t="shared" si="76"/>
        <v>6497.4</v>
      </c>
      <c r="I1322" s="72">
        <v>1</v>
      </c>
      <c r="J1322" s="355">
        <v>5460</v>
      </c>
      <c r="K1322" s="356">
        <f t="shared" si="78"/>
        <v>1037.4000000000001</v>
      </c>
      <c r="L1322" s="73">
        <f t="shared" si="79"/>
        <v>6497.4</v>
      </c>
      <c r="M1322" s="688"/>
    </row>
    <row r="1323" spans="1:13" hidden="1" x14ac:dyDescent="0.25">
      <c r="A1323" s="54"/>
      <c r="B1323" s="69">
        <v>1317</v>
      </c>
      <c r="C1323" s="353"/>
      <c r="D1323" s="353"/>
      <c r="E1323" s="354"/>
      <c r="F1323" s="655" t="s">
        <v>7710</v>
      </c>
      <c r="G1323" s="353" t="s">
        <v>3613</v>
      </c>
      <c r="H1323" s="70">
        <f t="shared" si="76"/>
        <v>16413.669999999998</v>
      </c>
      <c r="I1323" s="72">
        <v>1</v>
      </c>
      <c r="J1323" s="355">
        <v>13793</v>
      </c>
      <c r="K1323" s="356">
        <f t="shared" si="78"/>
        <v>2620.67</v>
      </c>
      <c r="L1323" s="73">
        <f t="shared" si="79"/>
        <v>16413.669999999998</v>
      </c>
      <c r="M1323" s="688"/>
    </row>
    <row r="1324" spans="1:13" hidden="1" x14ac:dyDescent="0.25">
      <c r="A1324" s="54"/>
      <c r="B1324" s="69">
        <v>1318</v>
      </c>
      <c r="C1324" s="353"/>
      <c r="D1324" s="353"/>
      <c r="E1324" s="354"/>
      <c r="F1324" s="655" t="s">
        <v>7711</v>
      </c>
      <c r="G1324" s="353" t="s">
        <v>3613</v>
      </c>
      <c r="H1324" s="70">
        <f t="shared" si="76"/>
        <v>4620.7700000000004</v>
      </c>
      <c r="I1324" s="72">
        <v>1</v>
      </c>
      <c r="J1324" s="355">
        <v>3883</v>
      </c>
      <c r="K1324" s="356">
        <f t="shared" si="78"/>
        <v>737.77</v>
      </c>
      <c r="L1324" s="73">
        <f t="shared" si="79"/>
        <v>4620.7700000000004</v>
      </c>
      <c r="M1324" s="688"/>
    </row>
    <row r="1325" spans="1:13" hidden="1" x14ac:dyDescent="0.25">
      <c r="A1325" s="54"/>
      <c r="B1325" s="69">
        <v>1319</v>
      </c>
      <c r="C1325" s="353"/>
      <c r="D1325" s="353"/>
      <c r="E1325" s="354"/>
      <c r="F1325" s="655" t="s">
        <v>7712</v>
      </c>
      <c r="G1325" s="353" t="s">
        <v>3613</v>
      </c>
      <c r="H1325" s="70">
        <f t="shared" si="76"/>
        <v>9233.2099999999991</v>
      </c>
      <c r="I1325" s="72">
        <v>1</v>
      </c>
      <c r="J1325" s="355">
        <v>7759</v>
      </c>
      <c r="K1325" s="356">
        <f t="shared" si="78"/>
        <v>1474.21</v>
      </c>
      <c r="L1325" s="73">
        <f t="shared" si="79"/>
        <v>9233.2099999999991</v>
      </c>
      <c r="M1325" s="688"/>
    </row>
    <row r="1326" spans="1:13" hidden="1" x14ac:dyDescent="0.25">
      <c r="A1326" s="54"/>
      <c r="B1326" s="69">
        <v>1320</v>
      </c>
      <c r="C1326" s="353"/>
      <c r="D1326" s="353"/>
      <c r="E1326" s="354"/>
      <c r="F1326" s="655" t="s">
        <v>7713</v>
      </c>
      <c r="G1326" s="353" t="s">
        <v>3613</v>
      </c>
      <c r="H1326" s="70">
        <f t="shared" si="76"/>
        <v>5128.8999999999996</v>
      </c>
      <c r="I1326" s="72">
        <v>1</v>
      </c>
      <c r="J1326" s="355">
        <v>4310</v>
      </c>
      <c r="K1326" s="356">
        <f t="shared" si="78"/>
        <v>818.9</v>
      </c>
      <c r="L1326" s="73">
        <f t="shared" si="79"/>
        <v>5128.8999999999996</v>
      </c>
      <c r="M1326" s="688"/>
    </row>
    <row r="1327" spans="1:13" hidden="1" x14ac:dyDescent="0.25">
      <c r="A1327" s="54"/>
      <c r="B1327" s="69">
        <v>1321</v>
      </c>
      <c r="C1327" s="353"/>
      <c r="D1327" s="353"/>
      <c r="E1327" s="354"/>
      <c r="F1327" s="655" t="s">
        <v>7714</v>
      </c>
      <c r="G1327" s="353" t="s">
        <v>134</v>
      </c>
      <c r="H1327" s="70">
        <f t="shared" si="76"/>
        <v>48164.06</v>
      </c>
      <c r="I1327" s="72">
        <v>1</v>
      </c>
      <c r="J1327" s="355">
        <v>40474</v>
      </c>
      <c r="K1327" s="356">
        <f t="shared" si="78"/>
        <v>7690.06</v>
      </c>
      <c r="L1327" s="73">
        <f t="shared" si="79"/>
        <v>48164.06</v>
      </c>
      <c r="M1327" s="688"/>
    </row>
    <row r="1328" spans="1:13" hidden="1" x14ac:dyDescent="0.25">
      <c r="A1328" s="54"/>
      <c r="B1328" s="69">
        <v>1322</v>
      </c>
      <c r="C1328" s="353"/>
      <c r="D1328" s="353"/>
      <c r="E1328" s="354"/>
      <c r="F1328" s="655" t="s">
        <v>7715</v>
      </c>
      <c r="G1328" s="353" t="s">
        <v>134</v>
      </c>
      <c r="H1328" s="70">
        <f t="shared" si="76"/>
        <v>57346.1</v>
      </c>
      <c r="I1328" s="72">
        <v>1</v>
      </c>
      <c r="J1328" s="355">
        <v>48190</v>
      </c>
      <c r="K1328" s="356">
        <f t="shared" si="78"/>
        <v>9156.1</v>
      </c>
      <c r="L1328" s="73">
        <f t="shared" si="79"/>
        <v>57346.1</v>
      </c>
      <c r="M1328" s="688"/>
    </row>
    <row r="1329" spans="1:13" hidden="1" x14ac:dyDescent="0.25">
      <c r="A1329" s="54"/>
      <c r="B1329" s="69">
        <v>1323</v>
      </c>
      <c r="C1329" s="353"/>
      <c r="D1329" s="353"/>
      <c r="E1329" s="354"/>
      <c r="F1329" s="655" t="s">
        <v>7716</v>
      </c>
      <c r="G1329" s="353" t="s">
        <v>134</v>
      </c>
      <c r="H1329" s="70">
        <f t="shared" si="76"/>
        <v>97866.790000000008</v>
      </c>
      <c r="I1329" s="72">
        <v>1</v>
      </c>
      <c r="J1329" s="355">
        <v>82241</v>
      </c>
      <c r="K1329" s="356">
        <f t="shared" si="78"/>
        <v>15625.79</v>
      </c>
      <c r="L1329" s="73">
        <f t="shared" si="79"/>
        <v>97866.790000000008</v>
      </c>
      <c r="M1329" s="688"/>
    </row>
    <row r="1330" spans="1:13" hidden="1" x14ac:dyDescent="0.25">
      <c r="A1330" s="54"/>
      <c r="B1330" s="69">
        <v>1324</v>
      </c>
      <c r="C1330" s="353"/>
      <c r="D1330" s="353"/>
      <c r="E1330" s="354"/>
      <c r="F1330" s="655" t="s">
        <v>7717</v>
      </c>
      <c r="G1330" s="353" t="s">
        <v>134</v>
      </c>
      <c r="H1330" s="70">
        <f t="shared" si="76"/>
        <v>7336.35</v>
      </c>
      <c r="I1330" s="72">
        <v>1</v>
      </c>
      <c r="J1330" s="355">
        <v>6165</v>
      </c>
      <c r="K1330" s="356">
        <f t="shared" si="78"/>
        <v>1171.3499999999999</v>
      </c>
      <c r="L1330" s="73">
        <f t="shared" si="79"/>
        <v>7336.35</v>
      </c>
      <c r="M1330" s="688"/>
    </row>
    <row r="1331" spans="1:13" hidden="1" x14ac:dyDescent="0.25">
      <c r="A1331" s="54"/>
      <c r="B1331" s="69">
        <v>1325</v>
      </c>
      <c r="C1331" s="353"/>
      <c r="D1331" s="353"/>
      <c r="E1331" s="354"/>
      <c r="F1331" s="655" t="s">
        <v>7718</v>
      </c>
      <c r="G1331" s="353" t="s">
        <v>134</v>
      </c>
      <c r="H1331" s="70">
        <f t="shared" si="76"/>
        <v>41376.300000000003</v>
      </c>
      <c r="I1331" s="72">
        <v>1</v>
      </c>
      <c r="J1331" s="355">
        <v>34770</v>
      </c>
      <c r="K1331" s="356">
        <f t="shared" si="78"/>
        <v>6606.3</v>
      </c>
      <c r="L1331" s="73">
        <f t="shared" si="79"/>
        <v>41376.300000000003</v>
      </c>
      <c r="M1331" s="688"/>
    </row>
    <row r="1332" spans="1:13" hidden="1" x14ac:dyDescent="0.25">
      <c r="A1332" s="54"/>
      <c r="B1332" s="69">
        <v>1326</v>
      </c>
      <c r="C1332" s="353"/>
      <c r="D1332" s="353"/>
      <c r="E1332" s="354"/>
      <c r="F1332" s="655" t="s">
        <v>7719</v>
      </c>
      <c r="G1332" s="353" t="s">
        <v>134</v>
      </c>
      <c r="H1332" s="70">
        <f t="shared" si="76"/>
        <v>53276.3</v>
      </c>
      <c r="I1332" s="72">
        <v>1</v>
      </c>
      <c r="J1332" s="355">
        <v>44770</v>
      </c>
      <c r="K1332" s="356">
        <f t="shared" si="78"/>
        <v>8506.2999999999993</v>
      </c>
      <c r="L1332" s="73">
        <f t="shared" si="79"/>
        <v>53276.3</v>
      </c>
      <c r="M1332" s="688"/>
    </row>
    <row r="1333" spans="1:13" hidden="1" x14ac:dyDescent="0.25">
      <c r="A1333" s="54"/>
      <c r="B1333" s="69">
        <v>1327</v>
      </c>
      <c r="C1333" s="353"/>
      <c r="D1333" s="353"/>
      <c r="E1333" s="354"/>
      <c r="F1333" s="655" t="s">
        <v>7720</v>
      </c>
      <c r="G1333" s="353" t="s">
        <v>134</v>
      </c>
      <c r="H1333" s="70">
        <f t="shared" si="76"/>
        <v>3794.91</v>
      </c>
      <c r="I1333" s="72">
        <v>1</v>
      </c>
      <c r="J1333" s="355">
        <v>3189</v>
      </c>
      <c r="K1333" s="356">
        <f t="shared" si="78"/>
        <v>605.91</v>
      </c>
      <c r="L1333" s="73">
        <f t="shared" si="79"/>
        <v>3794.91</v>
      </c>
      <c r="M1333" s="688"/>
    </row>
    <row r="1334" spans="1:13" hidden="1" x14ac:dyDescent="0.25">
      <c r="A1334" s="54"/>
      <c r="B1334" s="69">
        <v>1328</v>
      </c>
      <c r="C1334" s="353"/>
      <c r="D1334" s="353"/>
      <c r="E1334" s="354"/>
      <c r="F1334" s="655" t="s">
        <v>7721</v>
      </c>
      <c r="G1334" s="353" t="s">
        <v>134</v>
      </c>
      <c r="H1334" s="70">
        <f t="shared" si="76"/>
        <v>83776</v>
      </c>
      <c r="I1334" s="72">
        <v>1</v>
      </c>
      <c r="J1334" s="355">
        <v>70400</v>
      </c>
      <c r="K1334" s="356">
        <f t="shared" si="78"/>
        <v>13376</v>
      </c>
      <c r="L1334" s="73">
        <f t="shared" si="79"/>
        <v>83776</v>
      </c>
      <c r="M1334" s="688"/>
    </row>
    <row r="1335" spans="1:13" hidden="1" x14ac:dyDescent="0.25">
      <c r="A1335" s="54"/>
      <c r="B1335" s="69">
        <v>1329</v>
      </c>
      <c r="C1335" s="353"/>
      <c r="D1335" s="353"/>
      <c r="E1335" s="354"/>
      <c r="F1335" s="655" t="s">
        <v>7722</v>
      </c>
      <c r="G1335" s="353" t="s">
        <v>134</v>
      </c>
      <c r="H1335" s="70">
        <f t="shared" si="76"/>
        <v>3794.91</v>
      </c>
      <c r="I1335" s="72">
        <v>1</v>
      </c>
      <c r="J1335" s="355">
        <v>3189</v>
      </c>
      <c r="K1335" s="356">
        <f t="shared" si="78"/>
        <v>605.91</v>
      </c>
      <c r="L1335" s="73">
        <f t="shared" si="79"/>
        <v>3794.91</v>
      </c>
      <c r="M1335" s="688"/>
    </row>
    <row r="1336" spans="1:13" hidden="1" x14ac:dyDescent="0.25">
      <c r="A1336" s="54"/>
      <c r="B1336" s="69">
        <v>1330</v>
      </c>
      <c r="C1336" s="353"/>
      <c r="D1336" s="353"/>
      <c r="E1336" s="354"/>
      <c r="F1336" s="655" t="s">
        <v>7723</v>
      </c>
      <c r="G1336" s="353" t="s">
        <v>134</v>
      </c>
      <c r="H1336" s="70">
        <f t="shared" si="76"/>
        <v>6514.0599999999995</v>
      </c>
      <c r="I1336" s="72">
        <v>1</v>
      </c>
      <c r="J1336" s="355">
        <v>5474</v>
      </c>
      <c r="K1336" s="356">
        <f t="shared" si="78"/>
        <v>1040.06</v>
      </c>
      <c r="L1336" s="73">
        <f t="shared" si="79"/>
        <v>6514.0599999999995</v>
      </c>
      <c r="M1336" s="688"/>
    </row>
    <row r="1337" spans="1:13" hidden="1" x14ac:dyDescent="0.25">
      <c r="A1337" s="54"/>
      <c r="B1337" s="69">
        <v>1331</v>
      </c>
      <c r="C1337" s="353"/>
      <c r="D1337" s="353"/>
      <c r="E1337" s="354"/>
      <c r="F1337" s="655" t="s">
        <v>7724</v>
      </c>
      <c r="G1337" s="353" t="s">
        <v>145</v>
      </c>
      <c r="H1337" s="70">
        <f t="shared" si="76"/>
        <v>595</v>
      </c>
      <c r="I1337" s="72">
        <v>1</v>
      </c>
      <c r="J1337" s="355">
        <v>500</v>
      </c>
      <c r="K1337" s="356">
        <f t="shared" si="78"/>
        <v>95</v>
      </c>
      <c r="L1337" s="73">
        <f t="shared" si="79"/>
        <v>595</v>
      </c>
      <c r="M1337" s="688"/>
    </row>
    <row r="1338" spans="1:13" hidden="1" x14ac:dyDescent="0.25">
      <c r="A1338" s="54"/>
      <c r="B1338" s="69">
        <v>1332</v>
      </c>
      <c r="C1338" s="353"/>
      <c r="D1338" s="353"/>
      <c r="E1338" s="354"/>
      <c r="F1338" s="655" t="s">
        <v>7725</v>
      </c>
      <c r="G1338" s="353" t="s">
        <v>145</v>
      </c>
      <c r="H1338" s="70">
        <f t="shared" si="76"/>
        <v>595</v>
      </c>
      <c r="I1338" s="72">
        <v>1</v>
      </c>
      <c r="J1338" s="355">
        <v>500</v>
      </c>
      <c r="K1338" s="356">
        <f t="shared" si="78"/>
        <v>95</v>
      </c>
      <c r="L1338" s="73">
        <f t="shared" si="79"/>
        <v>595</v>
      </c>
      <c r="M1338" s="688"/>
    </row>
    <row r="1339" spans="1:13" hidden="1" x14ac:dyDescent="0.25">
      <c r="A1339" s="54"/>
      <c r="B1339" s="69">
        <v>1333</v>
      </c>
      <c r="C1339" s="353"/>
      <c r="D1339" s="353"/>
      <c r="E1339" s="354"/>
      <c r="F1339" s="655" t="s">
        <v>7726</v>
      </c>
      <c r="G1339" s="353" t="s">
        <v>145</v>
      </c>
      <c r="H1339" s="70">
        <f t="shared" si="76"/>
        <v>106336.02</v>
      </c>
      <c r="I1339" s="72">
        <v>1</v>
      </c>
      <c r="J1339" s="355">
        <v>89358</v>
      </c>
      <c r="K1339" s="356">
        <f t="shared" si="78"/>
        <v>16978.02</v>
      </c>
      <c r="L1339" s="73">
        <f t="shared" si="79"/>
        <v>106336.02</v>
      </c>
      <c r="M1339" s="688"/>
    </row>
    <row r="1340" spans="1:13" hidden="1" x14ac:dyDescent="0.25">
      <c r="A1340" s="54"/>
      <c r="B1340" s="69">
        <v>1334</v>
      </c>
      <c r="C1340" s="353"/>
      <c r="D1340" s="353"/>
      <c r="E1340" s="354"/>
      <c r="F1340" s="655" t="s">
        <v>7727</v>
      </c>
      <c r="G1340" s="353" t="s">
        <v>145</v>
      </c>
      <c r="H1340" s="70">
        <f t="shared" si="76"/>
        <v>106336.02</v>
      </c>
      <c r="I1340" s="72">
        <v>1</v>
      </c>
      <c r="J1340" s="355">
        <v>89358</v>
      </c>
      <c r="K1340" s="356">
        <f t="shared" si="78"/>
        <v>16978.02</v>
      </c>
      <c r="L1340" s="73">
        <f t="shared" si="79"/>
        <v>106336.02</v>
      </c>
      <c r="M1340" s="688"/>
    </row>
    <row r="1341" spans="1:13" hidden="1" x14ac:dyDescent="0.25">
      <c r="A1341" s="54"/>
      <c r="B1341" s="69">
        <v>1335</v>
      </c>
      <c r="C1341" s="353"/>
      <c r="D1341" s="353"/>
      <c r="E1341" s="354"/>
      <c r="F1341" s="655" t="s">
        <v>7728</v>
      </c>
      <c r="G1341" s="353" t="s">
        <v>3613</v>
      </c>
      <c r="H1341" s="70">
        <f t="shared" si="76"/>
        <v>2290.75</v>
      </c>
      <c r="I1341" s="72">
        <v>1</v>
      </c>
      <c r="J1341" s="355">
        <v>1925</v>
      </c>
      <c r="K1341" s="356">
        <f t="shared" si="78"/>
        <v>365.75</v>
      </c>
      <c r="L1341" s="73">
        <f t="shared" si="79"/>
        <v>2290.75</v>
      </c>
      <c r="M1341" s="688"/>
    </row>
    <row r="1342" spans="1:13" hidden="1" x14ac:dyDescent="0.25">
      <c r="A1342" s="54"/>
      <c r="B1342" s="69">
        <v>1336</v>
      </c>
      <c r="C1342" s="353"/>
      <c r="D1342" s="353"/>
      <c r="E1342" s="354"/>
      <c r="F1342" s="655" t="s">
        <v>7729</v>
      </c>
      <c r="G1342" s="353" t="s">
        <v>3613</v>
      </c>
      <c r="H1342" s="70">
        <f t="shared" si="76"/>
        <v>3391.5</v>
      </c>
      <c r="I1342" s="72">
        <v>1</v>
      </c>
      <c r="J1342" s="355">
        <v>2850</v>
      </c>
      <c r="K1342" s="356">
        <f t="shared" si="78"/>
        <v>541.5</v>
      </c>
      <c r="L1342" s="73">
        <f t="shared" si="79"/>
        <v>3391.5</v>
      </c>
      <c r="M1342" s="688"/>
    </row>
    <row r="1343" spans="1:13" hidden="1" x14ac:dyDescent="0.25">
      <c r="A1343" s="54"/>
      <c r="B1343" s="69">
        <v>1337</v>
      </c>
      <c r="C1343" s="353"/>
      <c r="D1343" s="353"/>
      <c r="E1343" s="354"/>
      <c r="F1343" s="655" t="s">
        <v>7730</v>
      </c>
      <c r="G1343" s="353" t="s">
        <v>3613</v>
      </c>
      <c r="H1343" s="70">
        <f t="shared" si="76"/>
        <v>5831</v>
      </c>
      <c r="I1343" s="72">
        <v>1</v>
      </c>
      <c r="J1343" s="355">
        <v>4900</v>
      </c>
      <c r="K1343" s="356">
        <f t="shared" si="78"/>
        <v>931</v>
      </c>
      <c r="L1343" s="73">
        <f t="shared" si="79"/>
        <v>5831</v>
      </c>
      <c r="M1343" s="688"/>
    </row>
    <row r="1344" spans="1:13" hidden="1" x14ac:dyDescent="0.25">
      <c r="A1344" s="54"/>
      <c r="B1344" s="69">
        <v>1338</v>
      </c>
      <c r="C1344" s="353"/>
      <c r="D1344" s="353"/>
      <c r="E1344" s="354"/>
      <c r="F1344" s="655" t="s">
        <v>7731</v>
      </c>
      <c r="G1344" s="353" t="s">
        <v>3613</v>
      </c>
      <c r="H1344" s="70">
        <f t="shared" si="76"/>
        <v>7288.75</v>
      </c>
      <c r="I1344" s="72">
        <v>1</v>
      </c>
      <c r="J1344" s="355">
        <v>6125</v>
      </c>
      <c r="K1344" s="356">
        <f t="shared" si="78"/>
        <v>1163.75</v>
      </c>
      <c r="L1344" s="73">
        <f t="shared" si="79"/>
        <v>7288.75</v>
      </c>
      <c r="M1344" s="688"/>
    </row>
    <row r="1345" spans="1:13" hidden="1" x14ac:dyDescent="0.25">
      <c r="A1345" s="54"/>
      <c r="B1345" s="69">
        <v>1339</v>
      </c>
      <c r="C1345" s="353"/>
      <c r="D1345" s="353"/>
      <c r="E1345" s="354"/>
      <c r="F1345" s="655" t="s">
        <v>7732</v>
      </c>
      <c r="G1345" s="353" t="s">
        <v>143</v>
      </c>
      <c r="H1345" s="70">
        <f t="shared" ref="H1345:H1408" si="80">+L1345*I1345</f>
        <v>95000</v>
      </c>
      <c r="I1345" s="72">
        <v>1</v>
      </c>
      <c r="J1345" s="355">
        <v>79831.932773109249</v>
      </c>
      <c r="K1345" s="356">
        <f t="shared" si="78"/>
        <v>15168.067226890758</v>
      </c>
      <c r="L1345" s="73">
        <f t="shared" si="79"/>
        <v>95000</v>
      </c>
      <c r="M1345" s="749"/>
    </row>
    <row r="1346" spans="1:13" hidden="1" x14ac:dyDescent="0.25">
      <c r="A1346" s="54"/>
      <c r="B1346" s="69">
        <v>1340</v>
      </c>
      <c r="C1346" s="353"/>
      <c r="D1346" s="353"/>
      <c r="E1346" s="354"/>
      <c r="F1346" s="655" t="s">
        <v>7733</v>
      </c>
      <c r="G1346" s="353" t="s">
        <v>143</v>
      </c>
      <c r="H1346" s="70">
        <f t="shared" si="80"/>
        <v>5950</v>
      </c>
      <c r="I1346" s="72">
        <v>1</v>
      </c>
      <c r="J1346" s="355">
        <v>5000</v>
      </c>
      <c r="K1346" s="356">
        <f t="shared" si="78"/>
        <v>950</v>
      </c>
      <c r="L1346" s="73">
        <f t="shared" si="79"/>
        <v>5950</v>
      </c>
      <c r="M1346" s="688"/>
    </row>
    <row r="1347" spans="1:13" hidden="1" x14ac:dyDescent="0.25">
      <c r="A1347" s="54"/>
      <c r="B1347" s="69">
        <v>1341</v>
      </c>
      <c r="C1347" s="353"/>
      <c r="D1347" s="353"/>
      <c r="E1347" s="354"/>
      <c r="F1347" s="655" t="s">
        <v>7735</v>
      </c>
      <c r="G1347" s="353" t="s">
        <v>143</v>
      </c>
      <c r="H1347" s="70">
        <f t="shared" si="80"/>
        <v>2261</v>
      </c>
      <c r="I1347" s="72">
        <v>1</v>
      </c>
      <c r="J1347" s="355">
        <v>1900</v>
      </c>
      <c r="K1347" s="356">
        <f t="shared" si="78"/>
        <v>361</v>
      </c>
      <c r="L1347" s="73">
        <f t="shared" si="79"/>
        <v>2261</v>
      </c>
      <c r="M1347" s="688"/>
    </row>
    <row r="1348" spans="1:13" hidden="1" x14ac:dyDescent="0.25">
      <c r="A1348" s="54"/>
      <c r="B1348" s="69">
        <v>1342</v>
      </c>
      <c r="C1348" s="353"/>
      <c r="D1348" s="353"/>
      <c r="E1348" s="354"/>
      <c r="F1348" s="655" t="s">
        <v>7736</v>
      </c>
      <c r="G1348" s="353" t="s">
        <v>143</v>
      </c>
      <c r="H1348" s="70">
        <f t="shared" si="80"/>
        <v>2171.75</v>
      </c>
      <c r="I1348" s="72">
        <v>1</v>
      </c>
      <c r="J1348" s="355">
        <v>1825</v>
      </c>
      <c r="K1348" s="356">
        <f t="shared" si="78"/>
        <v>346.75</v>
      </c>
      <c r="L1348" s="73">
        <f t="shared" si="79"/>
        <v>2171.75</v>
      </c>
      <c r="M1348" s="688"/>
    </row>
    <row r="1349" spans="1:13" hidden="1" x14ac:dyDescent="0.25">
      <c r="A1349" s="54"/>
      <c r="B1349" s="69">
        <v>1343</v>
      </c>
      <c r="C1349" s="353"/>
      <c r="D1349" s="353"/>
      <c r="E1349" s="354"/>
      <c r="F1349" s="655" t="s">
        <v>7809</v>
      </c>
      <c r="G1349" s="353" t="s">
        <v>7737</v>
      </c>
      <c r="H1349" s="70">
        <f t="shared" si="80"/>
        <v>1011500</v>
      </c>
      <c r="I1349" s="72">
        <v>1</v>
      </c>
      <c r="J1349" s="355">
        <v>850000</v>
      </c>
      <c r="K1349" s="356">
        <f t="shared" si="78"/>
        <v>161500</v>
      </c>
      <c r="L1349" s="73">
        <f t="shared" si="79"/>
        <v>1011500</v>
      </c>
      <c r="M1349" s="688"/>
    </row>
    <row r="1350" spans="1:13" hidden="1" x14ac:dyDescent="0.25">
      <c r="A1350" s="54"/>
      <c r="B1350" s="69">
        <v>1344</v>
      </c>
      <c r="C1350" s="353"/>
      <c r="D1350" s="353"/>
      <c r="E1350" s="354"/>
      <c r="F1350" s="655" t="s">
        <v>7810</v>
      </c>
      <c r="G1350" s="353" t="s">
        <v>145</v>
      </c>
      <c r="H1350" s="70">
        <f t="shared" si="80"/>
        <v>1904000</v>
      </c>
      <c r="I1350" s="72">
        <v>1</v>
      </c>
      <c r="J1350" s="355">
        <v>1600000</v>
      </c>
      <c r="K1350" s="356">
        <f t="shared" si="78"/>
        <v>304000</v>
      </c>
      <c r="L1350" s="73">
        <f t="shared" si="79"/>
        <v>1904000</v>
      </c>
      <c r="M1350" s="688"/>
    </row>
    <row r="1351" spans="1:13" hidden="1" x14ac:dyDescent="0.25">
      <c r="A1351" s="54"/>
      <c r="B1351" s="69">
        <v>1345</v>
      </c>
      <c r="C1351" s="353"/>
      <c r="D1351" s="353"/>
      <c r="E1351" s="354"/>
      <c r="F1351" s="655" t="s">
        <v>7811</v>
      </c>
      <c r="G1351" s="353" t="s">
        <v>145</v>
      </c>
      <c r="H1351" s="70">
        <f t="shared" si="80"/>
        <v>1904000</v>
      </c>
      <c r="I1351" s="72">
        <v>1</v>
      </c>
      <c r="J1351" s="355">
        <v>1600000</v>
      </c>
      <c r="K1351" s="356">
        <f t="shared" si="78"/>
        <v>304000</v>
      </c>
      <c r="L1351" s="73">
        <f t="shared" si="79"/>
        <v>1904000</v>
      </c>
      <c r="M1351" s="688"/>
    </row>
    <row r="1352" spans="1:13" hidden="1" x14ac:dyDescent="0.25">
      <c r="A1352" s="54"/>
      <c r="B1352" s="69">
        <v>1346</v>
      </c>
      <c r="C1352" s="353"/>
      <c r="D1352" s="353"/>
      <c r="E1352" s="354"/>
      <c r="F1352" s="655" t="s">
        <v>7812</v>
      </c>
      <c r="G1352" s="353" t="s">
        <v>145</v>
      </c>
      <c r="H1352" s="70">
        <f t="shared" si="80"/>
        <v>95200</v>
      </c>
      <c r="I1352" s="72">
        <v>1</v>
      </c>
      <c r="J1352" s="355">
        <v>80000</v>
      </c>
      <c r="K1352" s="356">
        <f t="shared" si="78"/>
        <v>15200</v>
      </c>
      <c r="L1352" s="73">
        <f t="shared" si="79"/>
        <v>95200</v>
      </c>
      <c r="M1352" s="688"/>
    </row>
    <row r="1353" spans="1:13" hidden="1" x14ac:dyDescent="0.25">
      <c r="A1353" s="54"/>
      <c r="B1353" s="69">
        <v>1347</v>
      </c>
      <c r="C1353" s="353"/>
      <c r="D1353" s="353"/>
      <c r="E1353" s="354"/>
      <c r="F1353" s="655" t="s">
        <v>7813</v>
      </c>
      <c r="G1353" s="353" t="s">
        <v>145</v>
      </c>
      <c r="H1353" s="70">
        <f t="shared" si="80"/>
        <v>142800</v>
      </c>
      <c r="I1353" s="72">
        <v>1</v>
      </c>
      <c r="J1353" s="355">
        <v>120000</v>
      </c>
      <c r="K1353" s="356">
        <f t="shared" si="78"/>
        <v>22800</v>
      </c>
      <c r="L1353" s="73">
        <f t="shared" si="79"/>
        <v>142800</v>
      </c>
      <c r="M1353" s="688"/>
    </row>
    <row r="1354" spans="1:13" hidden="1" x14ac:dyDescent="0.25">
      <c r="A1354" s="54"/>
      <c r="B1354" s="69">
        <v>1348</v>
      </c>
      <c r="C1354" s="353"/>
      <c r="D1354" s="353"/>
      <c r="E1354" s="354"/>
      <c r="F1354" s="655" t="s">
        <v>7814</v>
      </c>
      <c r="G1354" s="353" t="s">
        <v>145</v>
      </c>
      <c r="H1354" s="70">
        <f t="shared" si="80"/>
        <v>190400</v>
      </c>
      <c r="I1354" s="72">
        <v>1</v>
      </c>
      <c r="J1354" s="355">
        <v>160000</v>
      </c>
      <c r="K1354" s="356">
        <f t="shared" si="78"/>
        <v>30400</v>
      </c>
      <c r="L1354" s="73">
        <f t="shared" si="79"/>
        <v>190400</v>
      </c>
      <c r="M1354" s="688"/>
    </row>
    <row r="1355" spans="1:13" hidden="1" x14ac:dyDescent="0.25">
      <c r="A1355" s="54"/>
      <c r="B1355" s="69">
        <v>1349</v>
      </c>
      <c r="C1355" s="353"/>
      <c r="D1355" s="353"/>
      <c r="E1355" s="354"/>
      <c r="F1355" s="655" t="s">
        <v>7815</v>
      </c>
      <c r="G1355" s="353" t="s">
        <v>145</v>
      </c>
      <c r="H1355" s="70">
        <f t="shared" si="80"/>
        <v>238000</v>
      </c>
      <c r="I1355" s="72">
        <v>1</v>
      </c>
      <c r="J1355" s="355">
        <v>200000</v>
      </c>
      <c r="K1355" s="356">
        <f t="shared" si="78"/>
        <v>38000</v>
      </c>
      <c r="L1355" s="73">
        <f t="shared" si="79"/>
        <v>238000</v>
      </c>
      <c r="M1355" s="688"/>
    </row>
    <row r="1356" spans="1:13" hidden="1" x14ac:dyDescent="0.25">
      <c r="A1356" s="54"/>
      <c r="B1356" s="69">
        <v>1350</v>
      </c>
      <c r="C1356" s="353"/>
      <c r="D1356" s="353"/>
      <c r="E1356" s="354"/>
      <c r="F1356" s="655" t="s">
        <v>7816</v>
      </c>
      <c r="G1356" s="353" t="s">
        <v>145</v>
      </c>
      <c r="H1356" s="70">
        <f t="shared" si="80"/>
        <v>285600</v>
      </c>
      <c r="I1356" s="72">
        <v>1</v>
      </c>
      <c r="J1356" s="355">
        <v>240000</v>
      </c>
      <c r="K1356" s="356">
        <f t="shared" si="78"/>
        <v>45600</v>
      </c>
      <c r="L1356" s="73">
        <f t="shared" si="79"/>
        <v>285600</v>
      </c>
      <c r="M1356" s="688"/>
    </row>
    <row r="1357" spans="1:13" hidden="1" x14ac:dyDescent="0.25">
      <c r="A1357" s="54"/>
      <c r="B1357" s="69">
        <v>1351</v>
      </c>
      <c r="C1357" s="353"/>
      <c r="D1357" s="353"/>
      <c r="E1357" s="354"/>
      <c r="F1357" s="655" t="s">
        <v>7953</v>
      </c>
      <c r="G1357" s="353" t="s">
        <v>145</v>
      </c>
      <c r="H1357" s="70">
        <f t="shared" si="80"/>
        <v>357000</v>
      </c>
      <c r="I1357" s="72">
        <v>1</v>
      </c>
      <c r="J1357" s="355">
        <v>300000</v>
      </c>
      <c r="K1357" s="356">
        <f t="shared" si="78"/>
        <v>57000</v>
      </c>
      <c r="L1357" s="73">
        <f t="shared" si="79"/>
        <v>357000</v>
      </c>
      <c r="M1357" s="688"/>
    </row>
    <row r="1358" spans="1:13" hidden="1" x14ac:dyDescent="0.25">
      <c r="A1358" s="54"/>
      <c r="B1358" s="753" t="s">
        <v>7954</v>
      </c>
      <c r="C1358" s="353"/>
      <c r="D1358" s="353"/>
      <c r="E1358" s="354"/>
      <c r="F1358" s="655" t="s">
        <v>7955</v>
      </c>
      <c r="G1358" s="353" t="s">
        <v>145</v>
      </c>
      <c r="H1358" s="70">
        <f t="shared" si="80"/>
        <v>452200</v>
      </c>
      <c r="I1358" s="72">
        <v>1</v>
      </c>
      <c r="J1358" s="355">
        <v>380000</v>
      </c>
      <c r="K1358" s="356">
        <f t="shared" si="78"/>
        <v>72200</v>
      </c>
      <c r="L1358" s="73">
        <f t="shared" si="79"/>
        <v>452200</v>
      </c>
      <c r="M1358" s="688"/>
    </row>
    <row r="1359" spans="1:13" hidden="1" x14ac:dyDescent="0.25">
      <c r="A1359" s="54"/>
      <c r="B1359" s="69">
        <v>1352</v>
      </c>
      <c r="C1359" s="353"/>
      <c r="D1359" s="353"/>
      <c r="E1359" s="354"/>
      <c r="F1359" s="655" t="s">
        <v>7890</v>
      </c>
      <c r="G1359" s="353" t="s">
        <v>7737</v>
      </c>
      <c r="H1359" s="70">
        <f t="shared" si="80"/>
        <v>928200</v>
      </c>
      <c r="I1359" s="72">
        <v>1</v>
      </c>
      <c r="J1359" s="355">
        <v>780000</v>
      </c>
      <c r="K1359" s="356">
        <f t="shared" si="78"/>
        <v>148200</v>
      </c>
      <c r="L1359" s="73">
        <f t="shared" si="79"/>
        <v>928200</v>
      </c>
      <c r="M1359" s="688"/>
    </row>
    <row r="1360" spans="1:13" hidden="1" x14ac:dyDescent="0.25">
      <c r="A1360" s="54"/>
      <c r="B1360" s="69">
        <v>1353</v>
      </c>
      <c r="C1360" s="353"/>
      <c r="D1360" s="353"/>
      <c r="E1360" s="354"/>
      <c r="F1360" s="655" t="s">
        <v>7738</v>
      </c>
      <c r="G1360" s="353" t="s">
        <v>145</v>
      </c>
      <c r="H1360" s="70">
        <f t="shared" si="80"/>
        <v>499999.92</v>
      </c>
      <c r="I1360" s="72">
        <v>1</v>
      </c>
      <c r="J1360" s="355">
        <v>420168</v>
      </c>
      <c r="K1360" s="356">
        <f t="shared" si="78"/>
        <v>79831.92</v>
      </c>
      <c r="L1360" s="73">
        <f t="shared" si="79"/>
        <v>499999.92</v>
      </c>
      <c r="M1360" s="688"/>
    </row>
    <row r="1361" spans="1:15" hidden="1" x14ac:dyDescent="0.25">
      <c r="A1361" s="54"/>
      <c r="B1361" s="69">
        <v>1354</v>
      </c>
      <c r="C1361" s="353"/>
      <c r="D1361" s="353"/>
      <c r="E1361" s="354"/>
      <c r="F1361" s="655" t="s">
        <v>7739</v>
      </c>
      <c r="G1361" s="353" t="s">
        <v>145</v>
      </c>
      <c r="H1361" s="70">
        <f t="shared" si="80"/>
        <v>20000.330000000002</v>
      </c>
      <c r="I1361" s="72">
        <v>1</v>
      </c>
      <c r="J1361" s="355">
        <v>16807</v>
      </c>
      <c r="K1361" s="356">
        <f t="shared" si="78"/>
        <v>3193.33</v>
      </c>
      <c r="L1361" s="73">
        <f t="shared" si="79"/>
        <v>20000.330000000002</v>
      </c>
      <c r="M1361" s="688"/>
    </row>
    <row r="1362" spans="1:15" hidden="1" x14ac:dyDescent="0.25">
      <c r="A1362" s="54"/>
      <c r="B1362" s="69">
        <v>1355</v>
      </c>
      <c r="C1362" s="353"/>
      <c r="D1362" s="353"/>
      <c r="E1362" s="354"/>
      <c r="F1362" s="655" t="s">
        <v>7740</v>
      </c>
      <c r="G1362" s="353" t="s">
        <v>145</v>
      </c>
      <c r="H1362" s="70">
        <f t="shared" si="80"/>
        <v>999999.84</v>
      </c>
      <c r="I1362" s="72">
        <v>1</v>
      </c>
      <c r="J1362" s="355">
        <v>840336</v>
      </c>
      <c r="K1362" s="356">
        <f t="shared" si="78"/>
        <v>159663.84</v>
      </c>
      <c r="L1362" s="73">
        <f t="shared" si="79"/>
        <v>999999.84</v>
      </c>
      <c r="M1362" s="688"/>
    </row>
    <row r="1363" spans="1:15" hidden="1" x14ac:dyDescent="0.25">
      <c r="A1363" s="54"/>
      <c r="B1363" s="69">
        <v>1356</v>
      </c>
      <c r="C1363" s="353"/>
      <c r="D1363" s="353"/>
      <c r="E1363" s="354"/>
      <c r="F1363" s="655" t="s">
        <v>7741</v>
      </c>
      <c r="G1363" s="353" t="s">
        <v>145</v>
      </c>
      <c r="H1363" s="70">
        <f t="shared" si="80"/>
        <v>5999.98</v>
      </c>
      <c r="I1363" s="72">
        <v>1</v>
      </c>
      <c r="J1363" s="355">
        <v>5042</v>
      </c>
      <c r="K1363" s="356">
        <f t="shared" si="78"/>
        <v>957.98</v>
      </c>
      <c r="L1363" s="73">
        <f t="shared" si="79"/>
        <v>5999.98</v>
      </c>
      <c r="M1363" s="688"/>
    </row>
    <row r="1364" spans="1:15" hidden="1" x14ac:dyDescent="0.25">
      <c r="A1364" s="54"/>
      <c r="B1364" s="69">
        <v>1357</v>
      </c>
      <c r="C1364" s="353"/>
      <c r="D1364" s="353"/>
      <c r="E1364" s="354"/>
      <c r="F1364" s="655" t="s">
        <v>7758</v>
      </c>
      <c r="G1364" s="353" t="s">
        <v>145</v>
      </c>
      <c r="H1364" s="70">
        <f t="shared" si="80"/>
        <v>3000.0000000000005</v>
      </c>
      <c r="I1364" s="72">
        <v>1</v>
      </c>
      <c r="J1364" s="355">
        <v>2521.0084033613448</v>
      </c>
      <c r="K1364" s="356">
        <f t="shared" si="78"/>
        <v>478.99159663865549</v>
      </c>
      <c r="L1364" s="73">
        <f t="shared" si="79"/>
        <v>3000.0000000000005</v>
      </c>
      <c r="M1364" s="749"/>
      <c r="N1364" s="749"/>
      <c r="O1364" s="748"/>
    </row>
    <row r="1365" spans="1:15" hidden="1" x14ac:dyDescent="0.25">
      <c r="A1365" s="54"/>
      <c r="B1365" s="69">
        <v>1358</v>
      </c>
      <c r="C1365" s="353"/>
      <c r="D1365" s="353"/>
      <c r="E1365" s="354"/>
      <c r="F1365" s="655" t="s">
        <v>7748</v>
      </c>
      <c r="G1365" s="353" t="s">
        <v>145</v>
      </c>
      <c r="H1365" s="70">
        <f t="shared" si="80"/>
        <v>24999.52</v>
      </c>
      <c r="I1365" s="72">
        <v>1</v>
      </c>
      <c r="J1365" s="355">
        <v>21008</v>
      </c>
      <c r="K1365" s="356">
        <f t="shared" si="78"/>
        <v>3991.52</v>
      </c>
      <c r="L1365" s="73">
        <f t="shared" si="79"/>
        <v>24999.52</v>
      </c>
      <c r="M1365" s="749"/>
      <c r="N1365" s="749"/>
      <c r="O1365" s="748"/>
    </row>
    <row r="1366" spans="1:15" hidden="1" x14ac:dyDescent="0.25">
      <c r="A1366" s="54"/>
      <c r="B1366" s="69">
        <v>1359</v>
      </c>
      <c r="C1366" s="353"/>
      <c r="D1366" s="353"/>
      <c r="E1366" s="354"/>
      <c r="F1366" s="655" t="s">
        <v>7759</v>
      </c>
      <c r="G1366" s="353" t="s">
        <v>145</v>
      </c>
      <c r="H1366" s="70">
        <f t="shared" si="80"/>
        <v>68000</v>
      </c>
      <c r="I1366" s="72">
        <v>1</v>
      </c>
      <c r="J1366" s="355">
        <v>57142.857142857145</v>
      </c>
      <c r="K1366" s="356">
        <f t="shared" si="78"/>
        <v>10857.142857142857</v>
      </c>
      <c r="L1366" s="73">
        <f t="shared" si="79"/>
        <v>68000</v>
      </c>
      <c r="M1366" s="749"/>
      <c r="N1366" s="749"/>
      <c r="O1366" s="748"/>
    </row>
    <row r="1367" spans="1:15" hidden="1" x14ac:dyDescent="0.25">
      <c r="A1367" s="54"/>
      <c r="B1367" s="69">
        <v>1360</v>
      </c>
      <c r="C1367" s="353"/>
      <c r="D1367" s="353"/>
      <c r="E1367" s="354"/>
      <c r="F1367" s="655" t="s">
        <v>7749</v>
      </c>
      <c r="G1367" s="353" t="s">
        <v>145</v>
      </c>
      <c r="H1367" s="70">
        <f t="shared" si="80"/>
        <v>17000.34</v>
      </c>
      <c r="I1367" s="72">
        <v>1</v>
      </c>
      <c r="J1367" s="355">
        <v>14286</v>
      </c>
      <c r="K1367" s="356">
        <f t="shared" si="78"/>
        <v>2714.34</v>
      </c>
      <c r="L1367" s="73">
        <f t="shared" si="79"/>
        <v>17000.34</v>
      </c>
      <c r="M1367" s="749"/>
      <c r="N1367" s="749"/>
      <c r="O1367" s="748"/>
    </row>
    <row r="1368" spans="1:15" hidden="1" x14ac:dyDescent="0.25">
      <c r="A1368" s="54"/>
      <c r="B1368" s="69">
        <v>1361</v>
      </c>
      <c r="C1368" s="353"/>
      <c r="D1368" s="353"/>
      <c r="E1368" s="354"/>
      <c r="F1368" s="655" t="s">
        <v>7760</v>
      </c>
      <c r="G1368" s="353" t="s">
        <v>145</v>
      </c>
      <c r="H1368" s="70">
        <f t="shared" si="80"/>
        <v>65000</v>
      </c>
      <c r="I1368" s="72">
        <v>1</v>
      </c>
      <c r="J1368" s="355">
        <v>54621.848739495799</v>
      </c>
      <c r="K1368" s="356">
        <f t="shared" si="78"/>
        <v>10378.151260504203</v>
      </c>
      <c r="L1368" s="73">
        <f t="shared" si="79"/>
        <v>65000</v>
      </c>
      <c r="M1368" s="749"/>
      <c r="N1368" s="749"/>
      <c r="O1368" s="748"/>
    </row>
    <row r="1369" spans="1:15" hidden="1" x14ac:dyDescent="0.25">
      <c r="A1369" s="54"/>
      <c r="B1369" s="69">
        <v>1362</v>
      </c>
      <c r="C1369" s="353"/>
      <c r="D1369" s="353"/>
      <c r="E1369" s="354"/>
      <c r="F1369" s="655" t="s">
        <v>7750</v>
      </c>
      <c r="G1369" s="353" t="s">
        <v>145</v>
      </c>
      <c r="H1369" s="70">
        <f t="shared" si="80"/>
        <v>14500</v>
      </c>
      <c r="I1369" s="72">
        <v>1</v>
      </c>
      <c r="J1369" s="355">
        <v>12184.873949579833</v>
      </c>
      <c r="K1369" s="356">
        <f t="shared" si="78"/>
        <v>2315.1260504201682</v>
      </c>
      <c r="L1369" s="73">
        <f t="shared" si="79"/>
        <v>14500</v>
      </c>
      <c r="M1369" s="749"/>
      <c r="N1369" s="749"/>
      <c r="O1369" s="748"/>
    </row>
    <row r="1370" spans="1:15" hidden="1" x14ac:dyDescent="0.25">
      <c r="A1370" s="54"/>
      <c r="B1370" s="69">
        <v>1363</v>
      </c>
      <c r="C1370" s="353"/>
      <c r="D1370" s="353"/>
      <c r="E1370" s="354"/>
      <c r="F1370" s="655" t="s">
        <v>7761</v>
      </c>
      <c r="G1370" s="353" t="s">
        <v>145</v>
      </c>
      <c r="H1370" s="70">
        <f t="shared" si="80"/>
        <v>60000</v>
      </c>
      <c r="I1370" s="72">
        <v>1</v>
      </c>
      <c r="J1370" s="355">
        <v>50420.168067226892</v>
      </c>
      <c r="K1370" s="356">
        <f t="shared" si="78"/>
        <v>9579.8319327731097</v>
      </c>
      <c r="L1370" s="73">
        <f t="shared" si="79"/>
        <v>60000</v>
      </c>
      <c r="M1370" s="749"/>
      <c r="N1370" s="749"/>
      <c r="O1370" s="748"/>
    </row>
    <row r="1371" spans="1:15" hidden="1" x14ac:dyDescent="0.25">
      <c r="A1371" s="54"/>
      <c r="B1371" s="69">
        <v>1364</v>
      </c>
      <c r="C1371" s="353"/>
      <c r="D1371" s="353"/>
      <c r="E1371" s="354"/>
      <c r="F1371" s="655" t="s">
        <v>7757</v>
      </c>
      <c r="G1371" s="353" t="s">
        <v>145</v>
      </c>
      <c r="H1371" s="70">
        <f t="shared" si="80"/>
        <v>25000</v>
      </c>
      <c r="I1371" s="72">
        <v>1</v>
      </c>
      <c r="J1371" s="355">
        <v>21008.403361344539</v>
      </c>
      <c r="K1371" s="356">
        <f t="shared" si="78"/>
        <v>3991.5966386554624</v>
      </c>
      <c r="L1371" s="73">
        <f t="shared" si="79"/>
        <v>25000</v>
      </c>
      <c r="M1371" s="749"/>
      <c r="N1371" s="749"/>
      <c r="O1371" s="748"/>
    </row>
    <row r="1372" spans="1:15" hidden="1" x14ac:dyDescent="0.25">
      <c r="A1372" s="54"/>
      <c r="B1372" s="69">
        <v>1365</v>
      </c>
      <c r="C1372" s="353"/>
      <c r="D1372" s="353"/>
      <c r="E1372" s="354"/>
      <c r="F1372" s="655" t="s">
        <v>7762</v>
      </c>
      <c r="G1372" s="353" t="s">
        <v>145</v>
      </c>
      <c r="H1372" s="70">
        <f t="shared" si="80"/>
        <v>12000.000000000002</v>
      </c>
      <c r="I1372" s="72">
        <v>1</v>
      </c>
      <c r="J1372" s="355">
        <v>10084.033613445379</v>
      </c>
      <c r="K1372" s="356">
        <f t="shared" si="78"/>
        <v>1915.966386554622</v>
      </c>
      <c r="L1372" s="73">
        <f t="shared" si="79"/>
        <v>12000.000000000002</v>
      </c>
      <c r="M1372" s="749"/>
      <c r="N1372" s="749"/>
      <c r="O1372" s="748"/>
    </row>
    <row r="1373" spans="1:15" hidden="1" x14ac:dyDescent="0.25">
      <c r="A1373" s="54"/>
      <c r="B1373" s="69">
        <v>1366</v>
      </c>
      <c r="C1373" s="353"/>
      <c r="D1373" s="353"/>
      <c r="E1373" s="354"/>
      <c r="F1373" s="655" t="s">
        <v>7751</v>
      </c>
      <c r="G1373" s="353" t="s">
        <v>145</v>
      </c>
      <c r="H1373" s="70">
        <f t="shared" si="80"/>
        <v>8000.0000000000009</v>
      </c>
      <c r="I1373" s="72">
        <v>1</v>
      </c>
      <c r="J1373" s="355">
        <v>6722.6890756302528</v>
      </c>
      <c r="K1373" s="356">
        <f t="shared" si="78"/>
        <v>1277.3109243697481</v>
      </c>
      <c r="L1373" s="73">
        <f t="shared" si="79"/>
        <v>8000.0000000000009</v>
      </c>
      <c r="M1373" s="749"/>
      <c r="N1373" s="749"/>
      <c r="O1373" s="748"/>
    </row>
    <row r="1374" spans="1:15" hidden="1" x14ac:dyDescent="0.25">
      <c r="A1374" s="54"/>
      <c r="B1374" s="69">
        <v>1367</v>
      </c>
      <c r="C1374" s="353"/>
      <c r="D1374" s="353"/>
      <c r="E1374" s="354"/>
      <c r="F1374" s="655" t="s">
        <v>7763</v>
      </c>
      <c r="G1374" s="353" t="s">
        <v>145</v>
      </c>
      <c r="H1374" s="70">
        <f t="shared" si="80"/>
        <v>7800.0000000000009</v>
      </c>
      <c r="I1374" s="72">
        <v>1</v>
      </c>
      <c r="J1374" s="355">
        <v>6554.6218487394963</v>
      </c>
      <c r="K1374" s="356">
        <f t="shared" si="78"/>
        <v>1245.3781512605044</v>
      </c>
      <c r="L1374" s="73">
        <f t="shared" si="79"/>
        <v>7800.0000000000009</v>
      </c>
      <c r="M1374" s="749"/>
      <c r="N1374" s="749"/>
      <c r="O1374" s="748"/>
    </row>
    <row r="1375" spans="1:15" hidden="1" x14ac:dyDescent="0.25">
      <c r="A1375" s="54"/>
      <c r="B1375" s="69">
        <v>1368</v>
      </c>
      <c r="C1375" s="353"/>
      <c r="D1375" s="353"/>
      <c r="E1375" s="354"/>
      <c r="F1375" s="655" t="s">
        <v>7764</v>
      </c>
      <c r="G1375" s="353" t="s">
        <v>145</v>
      </c>
      <c r="H1375" s="70">
        <f t="shared" si="80"/>
        <v>19500</v>
      </c>
      <c r="I1375" s="72">
        <v>1</v>
      </c>
      <c r="J1375" s="355">
        <v>16386.55462184874</v>
      </c>
      <c r="K1375" s="356">
        <f t="shared" si="78"/>
        <v>3113.4453781512607</v>
      </c>
      <c r="L1375" s="73">
        <f t="shared" si="79"/>
        <v>19500</v>
      </c>
      <c r="M1375" s="749"/>
      <c r="N1375" s="749"/>
      <c r="O1375" s="748"/>
    </row>
    <row r="1376" spans="1:15" hidden="1" x14ac:dyDescent="0.25">
      <c r="A1376" s="54"/>
      <c r="B1376" s="69">
        <v>1369</v>
      </c>
      <c r="C1376" s="353"/>
      <c r="D1376" s="353"/>
      <c r="E1376" s="354"/>
      <c r="F1376" s="655" t="s">
        <v>7752</v>
      </c>
      <c r="G1376" s="353" t="s">
        <v>145</v>
      </c>
      <c r="H1376" s="70">
        <f t="shared" si="80"/>
        <v>75000</v>
      </c>
      <c r="I1376" s="72">
        <v>1</v>
      </c>
      <c r="J1376" s="355">
        <v>63025.210084033613</v>
      </c>
      <c r="K1376" s="356">
        <f t="shared" ref="K1376:K1439" si="81">+J1376*0.19</f>
        <v>11974.789915966387</v>
      </c>
      <c r="L1376" s="73">
        <f t="shared" si="79"/>
        <v>75000</v>
      </c>
      <c r="M1376" s="749"/>
      <c r="N1376" s="749"/>
      <c r="O1376" s="748"/>
    </row>
    <row r="1377" spans="1:15" hidden="1" x14ac:dyDescent="0.25">
      <c r="A1377" s="54"/>
      <c r="B1377" s="69">
        <v>1370</v>
      </c>
      <c r="C1377" s="353"/>
      <c r="D1377" s="353"/>
      <c r="E1377" s="354"/>
      <c r="F1377" s="655" t="s">
        <v>7753</v>
      </c>
      <c r="G1377" s="353" t="s">
        <v>145</v>
      </c>
      <c r="H1377" s="70">
        <f t="shared" si="80"/>
        <v>8500</v>
      </c>
      <c r="I1377" s="72">
        <v>1</v>
      </c>
      <c r="J1377" s="355">
        <v>7142.8571428571431</v>
      </c>
      <c r="K1377" s="356">
        <f t="shared" si="81"/>
        <v>1357.1428571428571</v>
      </c>
      <c r="L1377" s="73">
        <f t="shared" si="79"/>
        <v>8500</v>
      </c>
      <c r="M1377" s="749"/>
      <c r="N1377" s="749"/>
      <c r="O1377" s="748"/>
    </row>
    <row r="1378" spans="1:15" hidden="1" x14ac:dyDescent="0.25">
      <c r="A1378" s="54"/>
      <c r="B1378" s="69">
        <v>1371</v>
      </c>
      <c r="C1378" s="353"/>
      <c r="D1378" s="353"/>
      <c r="E1378" s="354"/>
      <c r="F1378" s="655" t="s">
        <v>7754</v>
      </c>
      <c r="G1378" s="353" t="s">
        <v>145</v>
      </c>
      <c r="H1378" s="70">
        <f t="shared" si="80"/>
        <v>9000</v>
      </c>
      <c r="I1378" s="72">
        <v>1</v>
      </c>
      <c r="J1378" s="355">
        <v>7563.0252100840344</v>
      </c>
      <c r="K1378" s="356">
        <f t="shared" si="81"/>
        <v>1436.9747899159665</v>
      </c>
      <c r="L1378" s="73">
        <f t="shared" si="79"/>
        <v>9000</v>
      </c>
      <c r="M1378" s="749"/>
      <c r="N1378" s="749"/>
      <c r="O1378" s="748"/>
    </row>
    <row r="1379" spans="1:15" hidden="1" x14ac:dyDescent="0.25">
      <c r="A1379" s="54"/>
      <c r="B1379" s="69">
        <v>1372</v>
      </c>
      <c r="C1379" s="353"/>
      <c r="D1379" s="353"/>
      <c r="E1379" s="354"/>
      <c r="F1379" s="655" t="s">
        <v>175</v>
      </c>
      <c r="G1379" s="353" t="s">
        <v>145</v>
      </c>
      <c r="H1379" s="70">
        <f t="shared" si="80"/>
        <v>16100</v>
      </c>
      <c r="I1379" s="72">
        <v>1</v>
      </c>
      <c r="J1379" s="355">
        <v>13529.411764705883</v>
      </c>
      <c r="K1379" s="356">
        <f t="shared" si="81"/>
        <v>2570.5882352941176</v>
      </c>
      <c r="L1379" s="73">
        <f t="shared" si="79"/>
        <v>16100</v>
      </c>
      <c r="M1379" s="749"/>
      <c r="N1379" s="749"/>
      <c r="O1379" s="748"/>
    </row>
    <row r="1380" spans="1:15" hidden="1" x14ac:dyDescent="0.25">
      <c r="A1380" s="54"/>
      <c r="B1380" s="69">
        <v>1373</v>
      </c>
      <c r="C1380" s="353"/>
      <c r="D1380" s="353"/>
      <c r="E1380" s="354"/>
      <c r="F1380" s="655" t="s">
        <v>7765</v>
      </c>
      <c r="G1380" s="353" t="s">
        <v>145</v>
      </c>
      <c r="H1380" s="70">
        <f t="shared" si="80"/>
        <v>15000</v>
      </c>
      <c r="I1380" s="72">
        <v>1</v>
      </c>
      <c r="J1380" s="355">
        <v>12605.042016806723</v>
      </c>
      <c r="K1380" s="356">
        <f t="shared" si="81"/>
        <v>2394.9579831932774</v>
      </c>
      <c r="L1380" s="73">
        <f t="shared" si="79"/>
        <v>15000</v>
      </c>
      <c r="M1380" s="749"/>
      <c r="N1380" s="749"/>
      <c r="O1380" s="748"/>
    </row>
    <row r="1381" spans="1:15" hidden="1" x14ac:dyDescent="0.25">
      <c r="A1381" s="54"/>
      <c r="B1381" s="69">
        <v>1374</v>
      </c>
      <c r="C1381" s="353"/>
      <c r="D1381" s="353"/>
      <c r="E1381" s="354"/>
      <c r="F1381" s="655" t="s">
        <v>7766</v>
      </c>
      <c r="G1381" s="353" t="s">
        <v>145</v>
      </c>
      <c r="H1381" s="70">
        <f t="shared" si="80"/>
        <v>38000</v>
      </c>
      <c r="I1381" s="72">
        <v>1</v>
      </c>
      <c r="J1381" s="355">
        <v>31932.773109243699</v>
      </c>
      <c r="K1381" s="356">
        <f t="shared" si="81"/>
        <v>6067.226890756303</v>
      </c>
      <c r="L1381" s="73">
        <f t="shared" si="79"/>
        <v>38000</v>
      </c>
      <c r="M1381" s="749"/>
      <c r="N1381" s="749"/>
      <c r="O1381" s="748"/>
    </row>
    <row r="1382" spans="1:15" hidden="1" x14ac:dyDescent="0.25">
      <c r="A1382" s="54"/>
      <c r="B1382" s="69">
        <v>1375</v>
      </c>
      <c r="C1382" s="353"/>
      <c r="D1382" s="353"/>
      <c r="E1382" s="354"/>
      <c r="F1382" s="655" t="s">
        <v>7767</v>
      </c>
      <c r="G1382" s="353" t="s">
        <v>145</v>
      </c>
      <c r="H1382" s="70">
        <f t="shared" si="80"/>
        <v>40000</v>
      </c>
      <c r="I1382" s="72">
        <v>1</v>
      </c>
      <c r="J1382" s="355">
        <v>33613.445378151264</v>
      </c>
      <c r="K1382" s="356">
        <f t="shared" si="81"/>
        <v>6386.5546218487398</v>
      </c>
      <c r="L1382" s="73">
        <f t="shared" si="79"/>
        <v>40000</v>
      </c>
      <c r="M1382" s="749"/>
      <c r="N1382" s="749"/>
      <c r="O1382" s="748"/>
    </row>
    <row r="1383" spans="1:15" hidden="1" x14ac:dyDescent="0.25">
      <c r="A1383" s="54"/>
      <c r="B1383" s="69">
        <v>1376</v>
      </c>
      <c r="C1383" s="353"/>
      <c r="D1383" s="353"/>
      <c r="E1383" s="354"/>
      <c r="F1383" s="655" t="s">
        <v>7768</v>
      </c>
      <c r="G1383" s="353" t="s">
        <v>145</v>
      </c>
      <c r="H1383" s="70">
        <f t="shared" si="80"/>
        <v>38000</v>
      </c>
      <c r="I1383" s="72">
        <v>1</v>
      </c>
      <c r="J1383" s="355">
        <v>31932.773109243699</v>
      </c>
      <c r="K1383" s="356">
        <f t="shared" si="81"/>
        <v>6067.226890756303</v>
      </c>
      <c r="L1383" s="73">
        <f t="shared" si="79"/>
        <v>38000</v>
      </c>
      <c r="M1383" s="749"/>
      <c r="N1383" s="749"/>
      <c r="O1383" s="748"/>
    </row>
    <row r="1384" spans="1:15" hidden="1" x14ac:dyDescent="0.25">
      <c r="A1384" s="54"/>
      <c r="B1384" s="69">
        <v>1377</v>
      </c>
      <c r="C1384" s="353"/>
      <c r="D1384" s="353"/>
      <c r="E1384" s="354"/>
      <c r="F1384" s="655" t="s">
        <v>7769</v>
      </c>
      <c r="G1384" s="353" t="s">
        <v>145</v>
      </c>
      <c r="H1384" s="70">
        <f t="shared" si="80"/>
        <v>20000</v>
      </c>
      <c r="I1384" s="72">
        <v>1</v>
      </c>
      <c r="J1384" s="355">
        <v>16806.722689075632</v>
      </c>
      <c r="K1384" s="356">
        <f t="shared" si="81"/>
        <v>3193.2773109243699</v>
      </c>
      <c r="L1384" s="73">
        <f t="shared" si="79"/>
        <v>20000</v>
      </c>
      <c r="M1384" s="749"/>
      <c r="N1384" s="749"/>
      <c r="O1384" s="748"/>
    </row>
    <row r="1385" spans="1:15" hidden="1" x14ac:dyDescent="0.25">
      <c r="A1385" s="54"/>
      <c r="B1385" s="69">
        <v>1378</v>
      </c>
      <c r="C1385" s="353"/>
      <c r="D1385" s="353"/>
      <c r="E1385" s="354"/>
      <c r="F1385" s="655" t="s">
        <v>7770</v>
      </c>
      <c r="G1385" s="353" t="s">
        <v>145</v>
      </c>
      <c r="H1385" s="70">
        <f t="shared" si="80"/>
        <v>95000</v>
      </c>
      <c r="I1385" s="72">
        <v>1</v>
      </c>
      <c r="J1385" s="355">
        <v>79831.932773109249</v>
      </c>
      <c r="K1385" s="356">
        <f t="shared" si="81"/>
        <v>15168.067226890758</v>
      </c>
      <c r="L1385" s="73">
        <f t="shared" ref="L1385:L1448" si="82">+J1385+K1385</f>
        <v>95000</v>
      </c>
      <c r="M1385" s="749"/>
      <c r="N1385" s="749"/>
      <c r="O1385" s="748"/>
    </row>
    <row r="1386" spans="1:15" hidden="1" x14ac:dyDescent="0.25">
      <c r="A1386" s="54"/>
      <c r="B1386" s="69">
        <v>1379</v>
      </c>
      <c r="C1386" s="353"/>
      <c r="D1386" s="353"/>
      <c r="E1386" s="354"/>
      <c r="F1386" s="655" t="s">
        <v>7794</v>
      </c>
      <c r="G1386" s="353" t="s">
        <v>145</v>
      </c>
      <c r="H1386" s="70">
        <f t="shared" si="80"/>
        <v>56000.000000000007</v>
      </c>
      <c r="I1386" s="72">
        <v>1</v>
      </c>
      <c r="J1386" s="355">
        <v>47058.823529411769</v>
      </c>
      <c r="K1386" s="356">
        <f t="shared" si="81"/>
        <v>8941.176470588236</v>
      </c>
      <c r="L1386" s="73">
        <f t="shared" si="82"/>
        <v>56000.000000000007</v>
      </c>
      <c r="M1386" s="749"/>
      <c r="N1386" s="749"/>
      <c r="O1386" s="748"/>
    </row>
    <row r="1387" spans="1:15" hidden="1" x14ac:dyDescent="0.25">
      <c r="A1387" s="54"/>
      <c r="B1387" s="69">
        <v>1380</v>
      </c>
      <c r="C1387" s="353"/>
      <c r="D1387" s="353"/>
      <c r="E1387" s="354"/>
      <c r="F1387" s="655" t="s">
        <v>7771</v>
      </c>
      <c r="G1387" s="353" t="s">
        <v>145</v>
      </c>
      <c r="H1387" s="70">
        <f t="shared" si="80"/>
        <v>45000</v>
      </c>
      <c r="I1387" s="72">
        <v>1</v>
      </c>
      <c r="J1387" s="355">
        <v>37815.126050420171</v>
      </c>
      <c r="K1387" s="356">
        <f t="shared" si="81"/>
        <v>7184.8739495798327</v>
      </c>
      <c r="L1387" s="73">
        <f t="shared" si="82"/>
        <v>45000</v>
      </c>
      <c r="M1387" s="749"/>
      <c r="N1387" s="749"/>
      <c r="O1387" s="748"/>
    </row>
    <row r="1388" spans="1:15" hidden="1" x14ac:dyDescent="0.25">
      <c r="A1388" s="54"/>
      <c r="B1388" s="69">
        <v>1381</v>
      </c>
      <c r="C1388" s="353"/>
      <c r="D1388" s="353"/>
      <c r="E1388" s="354"/>
      <c r="F1388" s="655" t="s">
        <v>7772</v>
      </c>
      <c r="G1388" s="353" t="s">
        <v>145</v>
      </c>
      <c r="H1388" s="70">
        <f t="shared" si="80"/>
        <v>15000</v>
      </c>
      <c r="I1388" s="72">
        <v>1</v>
      </c>
      <c r="J1388" s="355">
        <v>12605.042016806723</v>
      </c>
      <c r="K1388" s="356">
        <f t="shared" si="81"/>
        <v>2394.9579831932774</v>
      </c>
      <c r="L1388" s="73">
        <f t="shared" si="82"/>
        <v>15000</v>
      </c>
      <c r="M1388" s="749"/>
      <c r="N1388" s="749"/>
      <c r="O1388" s="748"/>
    </row>
    <row r="1389" spans="1:15" hidden="1" x14ac:dyDescent="0.25">
      <c r="A1389" s="54"/>
      <c r="B1389" s="69">
        <v>1382</v>
      </c>
      <c r="C1389" s="353"/>
      <c r="D1389" s="353"/>
      <c r="E1389" s="354"/>
      <c r="F1389" s="655" t="s">
        <v>7773</v>
      </c>
      <c r="G1389" s="353" t="s">
        <v>145</v>
      </c>
      <c r="H1389" s="70">
        <f t="shared" si="80"/>
        <v>1800</v>
      </c>
      <c r="I1389" s="72">
        <v>1</v>
      </c>
      <c r="J1389" s="355">
        <v>1512.6050420168067</v>
      </c>
      <c r="K1389" s="356">
        <f t="shared" si="81"/>
        <v>287.39495798319325</v>
      </c>
      <c r="L1389" s="73">
        <f t="shared" si="82"/>
        <v>1800</v>
      </c>
      <c r="M1389" s="749"/>
      <c r="N1389" s="749"/>
      <c r="O1389" s="748"/>
    </row>
    <row r="1390" spans="1:15" hidden="1" x14ac:dyDescent="0.25">
      <c r="A1390" s="54"/>
      <c r="B1390" s="69">
        <v>1383</v>
      </c>
      <c r="C1390" s="353"/>
      <c r="D1390" s="353"/>
      <c r="E1390" s="354"/>
      <c r="F1390" s="655" t="s">
        <v>7755</v>
      </c>
      <c r="G1390" s="353" t="s">
        <v>145</v>
      </c>
      <c r="H1390" s="70">
        <f t="shared" si="80"/>
        <v>49000</v>
      </c>
      <c r="I1390" s="72">
        <v>1</v>
      </c>
      <c r="J1390" s="355">
        <v>41176.470588235294</v>
      </c>
      <c r="K1390" s="356">
        <f t="shared" si="81"/>
        <v>7823.5294117647063</v>
      </c>
      <c r="L1390" s="73">
        <f t="shared" si="82"/>
        <v>49000</v>
      </c>
      <c r="M1390" s="749"/>
      <c r="N1390" s="749"/>
      <c r="O1390" s="748"/>
    </row>
    <row r="1391" spans="1:15" hidden="1" x14ac:dyDescent="0.25">
      <c r="A1391" s="54"/>
      <c r="B1391" s="69">
        <v>1384</v>
      </c>
      <c r="C1391" s="353"/>
      <c r="D1391" s="353"/>
      <c r="E1391" s="354"/>
      <c r="F1391" s="655" t="s">
        <v>7756</v>
      </c>
      <c r="G1391" s="353" t="s">
        <v>145</v>
      </c>
      <c r="H1391" s="70">
        <f t="shared" si="80"/>
        <v>180000</v>
      </c>
      <c r="I1391" s="72">
        <v>1</v>
      </c>
      <c r="J1391" s="355">
        <v>151260.50420168068</v>
      </c>
      <c r="K1391" s="356">
        <f t="shared" si="81"/>
        <v>28739.495798319331</v>
      </c>
      <c r="L1391" s="73">
        <f t="shared" si="82"/>
        <v>180000</v>
      </c>
      <c r="M1391" s="749"/>
      <c r="N1391" s="749"/>
      <c r="O1391" s="748"/>
    </row>
    <row r="1392" spans="1:15" hidden="1" x14ac:dyDescent="0.25">
      <c r="A1392" s="54"/>
      <c r="B1392" s="69">
        <v>1385</v>
      </c>
      <c r="C1392" s="353"/>
      <c r="D1392" s="353"/>
      <c r="E1392" s="354"/>
      <c r="F1392" s="655" t="s">
        <v>7774</v>
      </c>
      <c r="G1392" s="353" t="s">
        <v>145</v>
      </c>
      <c r="H1392" s="70">
        <f t="shared" si="80"/>
        <v>50000</v>
      </c>
      <c r="I1392" s="72">
        <v>1</v>
      </c>
      <c r="J1392" s="355">
        <v>42016.806722689078</v>
      </c>
      <c r="K1392" s="356">
        <f t="shared" si="81"/>
        <v>7983.1932773109247</v>
      </c>
      <c r="L1392" s="73">
        <f t="shared" si="82"/>
        <v>50000</v>
      </c>
      <c r="M1392" s="749"/>
      <c r="N1392" s="749"/>
      <c r="O1392" s="748"/>
    </row>
    <row r="1393" spans="1:15" hidden="1" x14ac:dyDescent="0.25">
      <c r="A1393" s="54"/>
      <c r="B1393" s="69">
        <v>1386</v>
      </c>
      <c r="C1393" s="353"/>
      <c r="D1393" s="353"/>
      <c r="E1393" s="354"/>
      <c r="F1393" s="655" t="s">
        <v>7786</v>
      </c>
      <c r="G1393" s="353" t="s">
        <v>145</v>
      </c>
      <c r="H1393" s="70">
        <f t="shared" si="80"/>
        <v>68000</v>
      </c>
      <c r="I1393" s="72">
        <v>1</v>
      </c>
      <c r="J1393" s="355">
        <v>57142.857142857145</v>
      </c>
      <c r="K1393" s="356">
        <f t="shared" si="81"/>
        <v>10857.142857142857</v>
      </c>
      <c r="L1393" s="73">
        <f t="shared" si="82"/>
        <v>68000</v>
      </c>
      <c r="M1393" s="749"/>
      <c r="N1393" s="749"/>
      <c r="O1393" s="748"/>
    </row>
    <row r="1394" spans="1:15" hidden="1" x14ac:dyDescent="0.25">
      <c r="A1394" s="54"/>
      <c r="B1394" s="69">
        <v>1387</v>
      </c>
      <c r="C1394" s="353"/>
      <c r="D1394" s="353"/>
      <c r="E1394" s="354"/>
      <c r="F1394" s="655" t="s">
        <v>7775</v>
      </c>
      <c r="G1394" s="353" t="s">
        <v>145</v>
      </c>
      <c r="H1394" s="70">
        <f t="shared" si="80"/>
        <v>120000</v>
      </c>
      <c r="I1394" s="72">
        <v>1</v>
      </c>
      <c r="J1394" s="355">
        <v>100840.33613445378</v>
      </c>
      <c r="K1394" s="356">
        <f t="shared" si="81"/>
        <v>19159.663865546219</v>
      </c>
      <c r="L1394" s="73">
        <f t="shared" si="82"/>
        <v>120000</v>
      </c>
      <c r="M1394" s="749"/>
      <c r="N1394" s="749"/>
      <c r="O1394" s="748"/>
    </row>
    <row r="1395" spans="1:15" hidden="1" x14ac:dyDescent="0.25">
      <c r="A1395" s="54"/>
      <c r="B1395" s="69">
        <v>1388</v>
      </c>
      <c r="C1395" s="353"/>
      <c r="D1395" s="353"/>
      <c r="E1395" s="354"/>
      <c r="F1395" s="655" t="s">
        <v>7783</v>
      </c>
      <c r="G1395" s="353" t="s">
        <v>145</v>
      </c>
      <c r="H1395" s="70">
        <f t="shared" si="80"/>
        <v>42840</v>
      </c>
      <c r="I1395" s="72">
        <v>1</v>
      </c>
      <c r="J1395" s="355">
        <v>36000</v>
      </c>
      <c r="K1395" s="356">
        <f t="shared" si="81"/>
        <v>6840</v>
      </c>
      <c r="L1395" s="73">
        <f t="shared" si="82"/>
        <v>42840</v>
      </c>
      <c r="M1395" s="749"/>
      <c r="N1395" s="749"/>
      <c r="O1395" s="748"/>
    </row>
    <row r="1396" spans="1:15" hidden="1" x14ac:dyDescent="0.25">
      <c r="A1396" s="54"/>
      <c r="B1396" s="69">
        <v>1389</v>
      </c>
      <c r="C1396" s="353"/>
      <c r="D1396" s="353"/>
      <c r="E1396" s="354"/>
      <c r="F1396" s="655" t="s">
        <v>7784</v>
      </c>
      <c r="G1396" s="353" t="s">
        <v>145</v>
      </c>
      <c r="H1396" s="70">
        <f t="shared" si="80"/>
        <v>283000</v>
      </c>
      <c r="I1396" s="72">
        <v>1</v>
      </c>
      <c r="J1396" s="355">
        <v>237815.12605042019</v>
      </c>
      <c r="K1396" s="356">
        <f t="shared" si="81"/>
        <v>45184.873949579836</v>
      </c>
      <c r="L1396" s="73">
        <f t="shared" si="82"/>
        <v>283000</v>
      </c>
      <c r="M1396" s="749"/>
      <c r="N1396" s="749"/>
      <c r="O1396" s="748"/>
    </row>
    <row r="1397" spans="1:15" hidden="1" x14ac:dyDescent="0.25">
      <c r="A1397" s="54"/>
      <c r="B1397" s="69">
        <v>1390</v>
      </c>
      <c r="C1397" s="353"/>
      <c r="D1397" s="353"/>
      <c r="E1397" s="354"/>
      <c r="F1397" s="655" t="s">
        <v>7785</v>
      </c>
      <c r="G1397" s="353" t="s">
        <v>145</v>
      </c>
      <c r="H1397" s="70">
        <f t="shared" si="80"/>
        <v>105000</v>
      </c>
      <c r="I1397" s="72">
        <v>1</v>
      </c>
      <c r="J1397" s="355">
        <v>88235.294117647063</v>
      </c>
      <c r="K1397" s="356">
        <f t="shared" si="81"/>
        <v>16764.705882352941</v>
      </c>
      <c r="L1397" s="73">
        <f t="shared" si="82"/>
        <v>105000</v>
      </c>
      <c r="M1397" s="749"/>
      <c r="N1397" s="749"/>
      <c r="O1397" s="748"/>
    </row>
    <row r="1398" spans="1:15" hidden="1" x14ac:dyDescent="0.25">
      <c r="A1398" s="54"/>
      <c r="B1398" s="69">
        <v>1391</v>
      </c>
      <c r="C1398" s="353"/>
      <c r="D1398" s="353"/>
      <c r="E1398" s="354"/>
      <c r="F1398" s="655" t="s">
        <v>7776</v>
      </c>
      <c r="G1398" s="353" t="s">
        <v>145</v>
      </c>
      <c r="H1398" s="70">
        <f t="shared" si="80"/>
        <v>36000</v>
      </c>
      <c r="I1398" s="72">
        <v>1</v>
      </c>
      <c r="J1398" s="355">
        <v>30252.100840336137</v>
      </c>
      <c r="K1398" s="356">
        <f t="shared" si="81"/>
        <v>5747.8991596638662</v>
      </c>
      <c r="L1398" s="73">
        <f t="shared" si="82"/>
        <v>36000</v>
      </c>
      <c r="M1398" s="749"/>
      <c r="N1398" s="749"/>
      <c r="O1398" s="748"/>
    </row>
    <row r="1399" spans="1:15" hidden="1" x14ac:dyDescent="0.25">
      <c r="A1399" s="54"/>
      <c r="B1399" s="69">
        <v>1392</v>
      </c>
      <c r="C1399" s="353"/>
      <c r="D1399" s="353"/>
      <c r="E1399" s="354"/>
      <c r="F1399" s="655" t="s">
        <v>7777</v>
      </c>
      <c r="G1399" s="353" t="s">
        <v>145</v>
      </c>
      <c r="H1399" s="70">
        <f t="shared" si="80"/>
        <v>38000</v>
      </c>
      <c r="I1399" s="72">
        <v>1</v>
      </c>
      <c r="J1399" s="355">
        <v>31932.773109243699</v>
      </c>
      <c r="K1399" s="356">
        <f t="shared" si="81"/>
        <v>6067.226890756303</v>
      </c>
      <c r="L1399" s="73">
        <f t="shared" si="82"/>
        <v>38000</v>
      </c>
      <c r="M1399" s="749"/>
      <c r="N1399" s="749"/>
      <c r="O1399" s="748"/>
    </row>
    <row r="1400" spans="1:15" hidden="1" x14ac:dyDescent="0.25">
      <c r="A1400" s="54"/>
      <c r="B1400" s="69">
        <v>1393</v>
      </c>
      <c r="C1400" s="353"/>
      <c r="D1400" s="353"/>
      <c r="E1400" s="354"/>
      <c r="F1400" s="655" t="s">
        <v>7778</v>
      </c>
      <c r="G1400" s="353" t="s">
        <v>145</v>
      </c>
      <c r="H1400" s="70">
        <f t="shared" si="80"/>
        <v>190000</v>
      </c>
      <c r="I1400" s="72">
        <v>1</v>
      </c>
      <c r="J1400" s="355">
        <v>159663.8655462185</v>
      </c>
      <c r="K1400" s="356">
        <f t="shared" si="81"/>
        <v>30336.134453781517</v>
      </c>
      <c r="L1400" s="73">
        <f t="shared" si="82"/>
        <v>190000</v>
      </c>
      <c r="M1400" s="749"/>
      <c r="N1400" s="749"/>
      <c r="O1400" s="748"/>
    </row>
    <row r="1401" spans="1:15" hidden="1" x14ac:dyDescent="0.25">
      <c r="A1401" s="54"/>
      <c r="B1401" s="69">
        <v>1394</v>
      </c>
      <c r="C1401" s="353"/>
      <c r="D1401" s="353"/>
      <c r="E1401" s="354"/>
      <c r="F1401" s="655" t="s">
        <v>7779</v>
      </c>
      <c r="G1401" s="353" t="s">
        <v>145</v>
      </c>
      <c r="H1401" s="70">
        <f t="shared" si="80"/>
        <v>25000</v>
      </c>
      <c r="I1401" s="72">
        <v>1</v>
      </c>
      <c r="J1401" s="355">
        <v>21008.403361344539</v>
      </c>
      <c r="K1401" s="356">
        <f t="shared" si="81"/>
        <v>3991.5966386554624</v>
      </c>
      <c r="L1401" s="73">
        <f t="shared" si="82"/>
        <v>25000</v>
      </c>
      <c r="M1401" s="749"/>
      <c r="N1401" s="749"/>
      <c r="O1401" s="748"/>
    </row>
    <row r="1402" spans="1:15" hidden="1" x14ac:dyDescent="0.25">
      <c r="A1402" s="54"/>
      <c r="B1402" s="69">
        <v>1395</v>
      </c>
      <c r="C1402" s="353"/>
      <c r="D1402" s="353"/>
      <c r="E1402" s="354"/>
      <c r="F1402" s="655" t="s">
        <v>7787</v>
      </c>
      <c r="G1402" s="353" t="s">
        <v>145</v>
      </c>
      <c r="H1402" s="70">
        <f t="shared" si="80"/>
        <v>57000</v>
      </c>
      <c r="I1402" s="72">
        <v>1</v>
      </c>
      <c r="J1402" s="355">
        <v>47899.159663865546</v>
      </c>
      <c r="K1402" s="356">
        <f t="shared" si="81"/>
        <v>9100.8403361344535</v>
      </c>
      <c r="L1402" s="73">
        <f t="shared" si="82"/>
        <v>57000</v>
      </c>
      <c r="M1402" s="749"/>
      <c r="N1402" s="749"/>
      <c r="O1402" s="748"/>
    </row>
    <row r="1403" spans="1:15" hidden="1" x14ac:dyDescent="0.25">
      <c r="A1403" s="54"/>
      <c r="B1403" s="69">
        <v>1396</v>
      </c>
      <c r="C1403" s="353"/>
      <c r="D1403" s="353"/>
      <c r="E1403" s="354"/>
      <c r="F1403" s="655" t="s">
        <v>7780</v>
      </c>
      <c r="G1403" s="353" t="s">
        <v>145</v>
      </c>
      <c r="H1403" s="70">
        <f t="shared" si="80"/>
        <v>175000</v>
      </c>
      <c r="I1403" s="72">
        <v>1</v>
      </c>
      <c r="J1403" s="355">
        <v>147058.82352941178</v>
      </c>
      <c r="K1403" s="356">
        <f t="shared" si="81"/>
        <v>27941.176470588238</v>
      </c>
      <c r="L1403" s="73">
        <f t="shared" si="82"/>
        <v>175000</v>
      </c>
      <c r="M1403" s="749"/>
      <c r="N1403" s="749"/>
      <c r="O1403" s="748"/>
    </row>
    <row r="1404" spans="1:15" hidden="1" x14ac:dyDescent="0.25">
      <c r="A1404" s="54"/>
      <c r="B1404" s="69">
        <v>1397</v>
      </c>
      <c r="C1404" s="353"/>
      <c r="D1404" s="353"/>
      <c r="E1404" s="354"/>
      <c r="F1404" s="655" t="s">
        <v>7788</v>
      </c>
      <c r="G1404" s="353" t="s">
        <v>145</v>
      </c>
      <c r="H1404" s="70">
        <f t="shared" si="80"/>
        <v>328000</v>
      </c>
      <c r="I1404" s="72">
        <v>1</v>
      </c>
      <c r="J1404" s="355">
        <v>275630.25210084033</v>
      </c>
      <c r="K1404" s="356">
        <f t="shared" si="81"/>
        <v>52369.747899159665</v>
      </c>
      <c r="L1404" s="73">
        <f t="shared" si="82"/>
        <v>328000</v>
      </c>
      <c r="M1404" s="749"/>
      <c r="N1404" s="749"/>
      <c r="O1404" s="748"/>
    </row>
    <row r="1405" spans="1:15" hidden="1" x14ac:dyDescent="0.25">
      <c r="A1405" s="54"/>
      <c r="B1405" s="69">
        <v>1398</v>
      </c>
      <c r="C1405" s="353"/>
      <c r="D1405" s="353"/>
      <c r="E1405" s="354"/>
      <c r="F1405" s="655" t="s">
        <v>7781</v>
      </c>
      <c r="G1405" s="353" t="s">
        <v>145</v>
      </c>
      <c r="H1405" s="70">
        <f t="shared" si="80"/>
        <v>19000</v>
      </c>
      <c r="I1405" s="72">
        <v>1</v>
      </c>
      <c r="J1405" s="355">
        <v>15966.386554621849</v>
      </c>
      <c r="K1405" s="356">
        <f t="shared" si="81"/>
        <v>3033.6134453781515</v>
      </c>
      <c r="L1405" s="73">
        <f t="shared" si="82"/>
        <v>19000</v>
      </c>
      <c r="M1405" s="749"/>
      <c r="N1405" s="749"/>
      <c r="O1405" s="748"/>
    </row>
    <row r="1406" spans="1:15" hidden="1" x14ac:dyDescent="0.25">
      <c r="A1406" s="54"/>
      <c r="B1406" s="69">
        <v>1399</v>
      </c>
      <c r="C1406" s="353"/>
      <c r="D1406" s="353"/>
      <c r="E1406" s="354"/>
      <c r="F1406" s="655" t="s">
        <v>7782</v>
      </c>
      <c r="G1406" s="353" t="s">
        <v>145</v>
      </c>
      <c r="H1406" s="70">
        <f t="shared" si="80"/>
        <v>16000.000000000002</v>
      </c>
      <c r="I1406" s="72">
        <v>1</v>
      </c>
      <c r="J1406" s="355">
        <v>13445.378151260506</v>
      </c>
      <c r="K1406" s="356">
        <f t="shared" si="81"/>
        <v>2554.6218487394963</v>
      </c>
      <c r="L1406" s="73">
        <f t="shared" si="82"/>
        <v>16000.000000000002</v>
      </c>
      <c r="M1406" s="749"/>
      <c r="N1406" s="749"/>
      <c r="O1406" s="748"/>
    </row>
    <row r="1407" spans="1:15" hidden="1" x14ac:dyDescent="0.25">
      <c r="A1407" s="54"/>
      <c r="B1407" s="69">
        <v>1400</v>
      </c>
      <c r="C1407" s="353"/>
      <c r="D1407" s="353"/>
      <c r="E1407" s="354"/>
      <c r="F1407" s="655" t="s">
        <v>7791</v>
      </c>
      <c r="G1407" s="353" t="s">
        <v>145</v>
      </c>
      <c r="H1407" s="70">
        <f t="shared" si="80"/>
        <v>2300000</v>
      </c>
      <c r="I1407" s="72">
        <v>1</v>
      </c>
      <c r="J1407" s="355">
        <v>1932773.1092436975</v>
      </c>
      <c r="K1407" s="356">
        <f t="shared" si="81"/>
        <v>367226.89075630251</v>
      </c>
      <c r="L1407" s="73">
        <f t="shared" si="82"/>
        <v>2300000</v>
      </c>
      <c r="M1407" s="749"/>
      <c r="N1407" s="749"/>
      <c r="O1407" s="748"/>
    </row>
    <row r="1408" spans="1:15" hidden="1" x14ac:dyDescent="0.25">
      <c r="A1408" s="54"/>
      <c r="B1408" s="69">
        <v>1401</v>
      </c>
      <c r="C1408" s="353"/>
      <c r="D1408" s="353"/>
      <c r="E1408" s="354"/>
      <c r="F1408" s="655" t="s">
        <v>7795</v>
      </c>
      <c r="G1408" s="353" t="s">
        <v>145</v>
      </c>
      <c r="H1408" s="70">
        <f t="shared" si="80"/>
        <v>4000.0000000000005</v>
      </c>
      <c r="I1408" s="72">
        <v>1</v>
      </c>
      <c r="J1408" s="355">
        <v>3361.3445378151264</v>
      </c>
      <c r="K1408" s="356">
        <f t="shared" si="81"/>
        <v>638.65546218487407</v>
      </c>
      <c r="L1408" s="73">
        <f t="shared" si="82"/>
        <v>4000.0000000000005</v>
      </c>
      <c r="M1408" s="749"/>
      <c r="N1408" s="749"/>
      <c r="O1408" s="748"/>
    </row>
    <row r="1409" spans="1:15" hidden="1" x14ac:dyDescent="0.25">
      <c r="A1409" s="54"/>
      <c r="B1409" s="69">
        <v>1402</v>
      </c>
      <c r="C1409" s="353"/>
      <c r="D1409" s="353"/>
      <c r="E1409" s="354"/>
      <c r="F1409" s="655" t="s">
        <v>7796</v>
      </c>
      <c r="G1409" s="353" t="s">
        <v>145</v>
      </c>
      <c r="H1409" s="70">
        <f t="shared" ref="H1409:H1472" si="83">+L1409*I1409</f>
        <v>25000</v>
      </c>
      <c r="I1409" s="72">
        <v>1</v>
      </c>
      <c r="J1409" s="355">
        <v>21008.403361344539</v>
      </c>
      <c r="K1409" s="356">
        <f t="shared" si="81"/>
        <v>3991.5966386554624</v>
      </c>
      <c r="L1409" s="73">
        <f t="shared" si="82"/>
        <v>25000</v>
      </c>
      <c r="M1409" s="749"/>
      <c r="N1409" s="749"/>
      <c r="O1409" s="748"/>
    </row>
    <row r="1410" spans="1:15" hidden="1" x14ac:dyDescent="0.25">
      <c r="A1410" s="54"/>
      <c r="B1410" s="69">
        <v>1403</v>
      </c>
      <c r="C1410" s="353"/>
      <c r="D1410" s="353"/>
      <c r="E1410" s="354"/>
      <c r="F1410" s="655" t="s">
        <v>7797</v>
      </c>
      <c r="G1410" s="353" t="s">
        <v>145</v>
      </c>
      <c r="H1410" s="70">
        <f t="shared" si="83"/>
        <v>50000</v>
      </c>
      <c r="I1410" s="72">
        <v>1</v>
      </c>
      <c r="J1410" s="355">
        <v>42016.806722689078</v>
      </c>
      <c r="K1410" s="356">
        <f t="shared" si="81"/>
        <v>7983.1932773109247</v>
      </c>
      <c r="L1410" s="73">
        <f t="shared" si="82"/>
        <v>50000</v>
      </c>
      <c r="M1410" s="749"/>
      <c r="N1410" s="749"/>
      <c r="O1410" s="748"/>
    </row>
    <row r="1411" spans="1:15" hidden="1" x14ac:dyDescent="0.25">
      <c r="A1411" s="54"/>
      <c r="B1411" s="69">
        <v>1404</v>
      </c>
      <c r="C1411" s="353"/>
      <c r="D1411" s="353"/>
      <c r="E1411" s="354"/>
      <c r="F1411" s="655" t="s">
        <v>7798</v>
      </c>
      <c r="G1411" s="353" t="s">
        <v>145</v>
      </c>
      <c r="H1411" s="70">
        <f t="shared" si="83"/>
        <v>60000</v>
      </c>
      <c r="I1411" s="72">
        <v>1</v>
      </c>
      <c r="J1411" s="355">
        <v>50420.168067226892</v>
      </c>
      <c r="K1411" s="356">
        <f t="shared" si="81"/>
        <v>9579.8319327731097</v>
      </c>
      <c r="L1411" s="73">
        <f t="shared" si="82"/>
        <v>60000</v>
      </c>
      <c r="M1411" s="749"/>
      <c r="N1411" s="749"/>
      <c r="O1411" s="748"/>
    </row>
    <row r="1412" spans="1:15" hidden="1" x14ac:dyDescent="0.25">
      <c r="A1412" s="54"/>
      <c r="B1412" s="69">
        <v>1405</v>
      </c>
      <c r="C1412" s="353"/>
      <c r="D1412" s="353"/>
      <c r="E1412" s="354"/>
      <c r="F1412" s="655" t="s">
        <v>7799</v>
      </c>
      <c r="G1412" s="353" t="s">
        <v>145</v>
      </c>
      <c r="H1412" s="70">
        <f t="shared" si="83"/>
        <v>360260</v>
      </c>
      <c r="I1412" s="72">
        <v>1</v>
      </c>
      <c r="J1412" s="355">
        <v>302739.49579831935</v>
      </c>
      <c r="K1412" s="356">
        <f t="shared" si="81"/>
        <v>57520.504201680676</v>
      </c>
      <c r="L1412" s="73">
        <f t="shared" si="82"/>
        <v>360260</v>
      </c>
      <c r="M1412" s="749"/>
      <c r="N1412" s="749"/>
      <c r="O1412" s="748"/>
    </row>
    <row r="1413" spans="1:15" hidden="1" x14ac:dyDescent="0.25">
      <c r="A1413" s="54"/>
      <c r="B1413" s="69">
        <v>1406</v>
      </c>
      <c r="C1413" s="353"/>
      <c r="D1413" s="353"/>
      <c r="E1413" s="354"/>
      <c r="F1413" s="655" t="s">
        <v>7800</v>
      </c>
      <c r="G1413" s="353" t="s">
        <v>145</v>
      </c>
      <c r="H1413" s="70">
        <f t="shared" si="83"/>
        <v>135000</v>
      </c>
      <c r="I1413" s="72">
        <v>1</v>
      </c>
      <c r="J1413" s="355">
        <v>113445.37815126051</v>
      </c>
      <c r="K1413" s="356">
        <f t="shared" si="81"/>
        <v>21554.621848739498</v>
      </c>
      <c r="L1413" s="73">
        <f t="shared" si="82"/>
        <v>135000</v>
      </c>
      <c r="M1413" s="749"/>
      <c r="N1413" s="749"/>
      <c r="O1413" s="748"/>
    </row>
    <row r="1414" spans="1:15" hidden="1" x14ac:dyDescent="0.25">
      <c r="A1414" s="54"/>
      <c r="B1414" s="69">
        <v>1407</v>
      </c>
      <c r="C1414" s="353"/>
      <c r="D1414" s="353"/>
      <c r="E1414" s="354"/>
      <c r="F1414" s="655" t="s">
        <v>7801</v>
      </c>
      <c r="G1414" s="353" t="s">
        <v>145</v>
      </c>
      <c r="H1414" s="70">
        <f t="shared" si="83"/>
        <v>45255</v>
      </c>
      <c r="I1414" s="72">
        <v>1</v>
      </c>
      <c r="J1414" s="355">
        <v>38029.411764705881</v>
      </c>
      <c r="K1414" s="356">
        <f t="shared" si="81"/>
        <v>7225.5882352941171</v>
      </c>
      <c r="L1414" s="73">
        <f t="shared" si="82"/>
        <v>45255</v>
      </c>
      <c r="M1414" s="749"/>
      <c r="N1414" s="749"/>
      <c r="O1414" s="748"/>
    </row>
    <row r="1415" spans="1:15" hidden="1" x14ac:dyDescent="0.25">
      <c r="A1415" s="54"/>
      <c r="B1415" s="69">
        <v>1408</v>
      </c>
      <c r="C1415" s="353"/>
      <c r="D1415" s="353"/>
      <c r="E1415" s="354"/>
      <c r="F1415" s="655" t="s">
        <v>7802</v>
      </c>
      <c r="G1415" s="353" t="s">
        <v>145</v>
      </c>
      <c r="H1415" s="70">
        <f t="shared" si="83"/>
        <v>45225</v>
      </c>
      <c r="I1415" s="72">
        <v>1</v>
      </c>
      <c r="J1415" s="355">
        <v>38004.201680672268</v>
      </c>
      <c r="K1415" s="356">
        <f t="shared" si="81"/>
        <v>7220.7983193277305</v>
      </c>
      <c r="L1415" s="73">
        <f t="shared" si="82"/>
        <v>45225</v>
      </c>
      <c r="M1415" s="749"/>
      <c r="N1415" s="749"/>
      <c r="O1415" s="748"/>
    </row>
    <row r="1416" spans="1:15" hidden="1" x14ac:dyDescent="0.25">
      <c r="A1416" s="54"/>
      <c r="B1416" s="69">
        <v>1409</v>
      </c>
      <c r="C1416" s="353"/>
      <c r="D1416" s="353"/>
      <c r="E1416" s="354"/>
      <c r="F1416" s="655" t="s">
        <v>7803</v>
      </c>
      <c r="G1416" s="353" t="s">
        <v>145</v>
      </c>
      <c r="H1416" s="70">
        <f t="shared" si="83"/>
        <v>279650</v>
      </c>
      <c r="I1416" s="72">
        <v>1</v>
      </c>
      <c r="J1416" s="355">
        <v>235000</v>
      </c>
      <c r="K1416" s="356">
        <f t="shared" si="81"/>
        <v>44650</v>
      </c>
      <c r="L1416" s="73">
        <f t="shared" si="82"/>
        <v>279650</v>
      </c>
      <c r="M1416" s="749"/>
      <c r="N1416" s="749"/>
      <c r="O1416" s="748"/>
    </row>
    <row r="1417" spans="1:15" hidden="1" x14ac:dyDescent="0.25">
      <c r="A1417" s="54"/>
      <c r="B1417" s="69">
        <v>1410</v>
      </c>
      <c r="C1417" s="353"/>
      <c r="D1417" s="353"/>
      <c r="E1417" s="354"/>
      <c r="F1417" s="655" t="s">
        <v>7804</v>
      </c>
      <c r="G1417" s="353" t="s">
        <v>145</v>
      </c>
      <c r="H1417" s="70">
        <f t="shared" si="83"/>
        <v>15000</v>
      </c>
      <c r="I1417" s="72">
        <v>1</v>
      </c>
      <c r="J1417" s="355">
        <v>12605.042016806723</v>
      </c>
      <c r="K1417" s="356">
        <f t="shared" si="81"/>
        <v>2394.9579831932774</v>
      </c>
      <c r="L1417" s="73">
        <f t="shared" si="82"/>
        <v>15000</v>
      </c>
      <c r="M1417" s="749"/>
      <c r="N1417" s="749"/>
      <c r="O1417" s="748"/>
    </row>
    <row r="1418" spans="1:15" hidden="1" x14ac:dyDescent="0.25">
      <c r="A1418" s="54"/>
      <c r="B1418" s="69">
        <v>1411</v>
      </c>
      <c r="C1418" s="353"/>
      <c r="D1418" s="353"/>
      <c r="E1418" s="354"/>
      <c r="F1418" s="655" t="s">
        <v>7805</v>
      </c>
      <c r="G1418" s="353" t="s">
        <v>145</v>
      </c>
      <c r="H1418" s="70">
        <f t="shared" si="83"/>
        <v>15000</v>
      </c>
      <c r="I1418" s="72">
        <v>1</v>
      </c>
      <c r="J1418" s="355">
        <v>12605.042016806723</v>
      </c>
      <c r="K1418" s="356">
        <f t="shared" si="81"/>
        <v>2394.9579831932774</v>
      </c>
      <c r="L1418" s="73">
        <f t="shared" si="82"/>
        <v>15000</v>
      </c>
      <c r="M1418" s="749"/>
      <c r="N1418" s="749"/>
      <c r="O1418" s="748"/>
    </row>
    <row r="1419" spans="1:15" hidden="1" x14ac:dyDescent="0.25">
      <c r="A1419" s="54"/>
      <c r="B1419" s="69">
        <v>1412</v>
      </c>
      <c r="C1419" s="353"/>
      <c r="D1419" s="353"/>
      <c r="E1419" s="354"/>
      <c r="F1419" s="655" t="s">
        <v>7806</v>
      </c>
      <c r="G1419" s="353" t="s">
        <v>145</v>
      </c>
      <c r="H1419" s="70">
        <f t="shared" si="83"/>
        <v>58000</v>
      </c>
      <c r="I1419" s="72">
        <v>1</v>
      </c>
      <c r="J1419" s="355">
        <v>48739.495798319331</v>
      </c>
      <c r="K1419" s="356">
        <f t="shared" si="81"/>
        <v>9260.5042016806728</v>
      </c>
      <c r="L1419" s="73">
        <f t="shared" si="82"/>
        <v>58000</v>
      </c>
      <c r="M1419" s="749"/>
      <c r="N1419" s="749"/>
      <c r="O1419" s="748"/>
    </row>
    <row r="1420" spans="1:15" hidden="1" x14ac:dyDescent="0.25">
      <c r="A1420" s="54"/>
      <c r="B1420" s="69">
        <v>1413</v>
      </c>
      <c r="C1420" s="353"/>
      <c r="D1420" s="353"/>
      <c r="E1420" s="354"/>
      <c r="F1420" s="655" t="s">
        <v>7807</v>
      </c>
      <c r="G1420" s="353" t="s">
        <v>145</v>
      </c>
      <c r="H1420" s="70">
        <f t="shared" si="83"/>
        <v>95081</v>
      </c>
      <c r="I1420" s="72">
        <v>1</v>
      </c>
      <c r="J1420" s="355">
        <v>79900</v>
      </c>
      <c r="K1420" s="356">
        <f t="shared" si="81"/>
        <v>15181</v>
      </c>
      <c r="L1420" s="73">
        <f t="shared" si="82"/>
        <v>95081</v>
      </c>
      <c r="M1420" s="749"/>
      <c r="N1420" s="749"/>
      <c r="O1420" s="748"/>
    </row>
    <row r="1421" spans="1:15" hidden="1" x14ac:dyDescent="0.25">
      <c r="A1421" s="54"/>
      <c r="B1421" s="69">
        <v>1414</v>
      </c>
      <c r="C1421" s="353"/>
      <c r="D1421" s="353"/>
      <c r="E1421" s="354"/>
      <c r="F1421" s="655" t="s">
        <v>7846</v>
      </c>
      <c r="G1421" s="353" t="s">
        <v>145</v>
      </c>
      <c r="H1421" s="70">
        <f t="shared" si="83"/>
        <v>9044</v>
      </c>
      <c r="I1421" s="72">
        <v>1</v>
      </c>
      <c r="J1421" s="355">
        <v>7600</v>
      </c>
      <c r="K1421" s="356">
        <f t="shared" si="81"/>
        <v>1444</v>
      </c>
      <c r="L1421" s="73">
        <f t="shared" si="82"/>
        <v>9044</v>
      </c>
      <c r="M1421" s="749"/>
      <c r="N1421" s="749"/>
      <c r="O1421" s="748"/>
    </row>
    <row r="1422" spans="1:15" hidden="1" x14ac:dyDescent="0.25">
      <c r="A1422" s="54"/>
      <c r="B1422" s="69">
        <v>1415</v>
      </c>
      <c r="C1422" s="353"/>
      <c r="D1422" s="353"/>
      <c r="E1422" s="354"/>
      <c r="F1422" s="655" t="s">
        <v>7847</v>
      </c>
      <c r="G1422" s="353" t="s">
        <v>145</v>
      </c>
      <c r="H1422" s="70">
        <f t="shared" si="83"/>
        <v>11424</v>
      </c>
      <c r="I1422" s="72">
        <v>1</v>
      </c>
      <c r="J1422" s="355">
        <v>9600</v>
      </c>
      <c r="K1422" s="356">
        <f t="shared" si="81"/>
        <v>1824</v>
      </c>
      <c r="L1422" s="73">
        <f t="shared" si="82"/>
        <v>11424</v>
      </c>
      <c r="M1422" s="749"/>
      <c r="N1422" s="749"/>
      <c r="O1422" s="748"/>
    </row>
    <row r="1423" spans="1:15" hidden="1" x14ac:dyDescent="0.25">
      <c r="A1423" s="54"/>
      <c r="B1423" s="69">
        <v>1416</v>
      </c>
      <c r="C1423" s="353"/>
      <c r="D1423" s="353"/>
      <c r="E1423" s="354"/>
      <c r="F1423" s="655" t="s">
        <v>7848</v>
      </c>
      <c r="G1423" s="353" t="s">
        <v>145</v>
      </c>
      <c r="H1423" s="70">
        <f t="shared" si="83"/>
        <v>3692.57</v>
      </c>
      <c r="I1423" s="72">
        <v>1</v>
      </c>
      <c r="J1423" s="355">
        <v>3103</v>
      </c>
      <c r="K1423" s="356">
        <f t="shared" si="81"/>
        <v>589.57000000000005</v>
      </c>
      <c r="L1423" s="73">
        <f t="shared" si="82"/>
        <v>3692.57</v>
      </c>
      <c r="M1423" s="749"/>
      <c r="N1423" s="749"/>
      <c r="O1423" s="748"/>
    </row>
    <row r="1424" spans="1:15" hidden="1" x14ac:dyDescent="0.25">
      <c r="A1424" s="54"/>
      <c r="B1424" s="69">
        <v>1417</v>
      </c>
      <c r="C1424" s="353"/>
      <c r="D1424" s="353"/>
      <c r="E1424" s="354"/>
      <c r="F1424" s="655" t="s">
        <v>7849</v>
      </c>
      <c r="G1424" s="353" t="s">
        <v>145</v>
      </c>
      <c r="H1424" s="70">
        <f t="shared" si="83"/>
        <v>15387.89</v>
      </c>
      <c r="I1424" s="72">
        <v>1</v>
      </c>
      <c r="J1424" s="355">
        <v>12931</v>
      </c>
      <c r="K1424" s="356">
        <f t="shared" si="81"/>
        <v>2456.89</v>
      </c>
      <c r="L1424" s="73">
        <f t="shared" si="82"/>
        <v>15387.89</v>
      </c>
      <c r="M1424" s="749"/>
      <c r="N1424" s="749"/>
      <c r="O1424" s="748"/>
    </row>
    <row r="1425" spans="1:15" hidden="1" x14ac:dyDescent="0.25">
      <c r="A1425" s="54"/>
      <c r="B1425" s="69">
        <v>1418</v>
      </c>
      <c r="C1425" s="353"/>
      <c r="D1425" s="353"/>
      <c r="E1425" s="354"/>
      <c r="F1425" s="655" t="s">
        <v>7850</v>
      </c>
      <c r="G1425" s="353" t="s">
        <v>145</v>
      </c>
      <c r="H1425" s="70">
        <f t="shared" si="83"/>
        <v>95200</v>
      </c>
      <c r="I1425" s="72">
        <v>1</v>
      </c>
      <c r="J1425" s="355">
        <v>80000</v>
      </c>
      <c r="K1425" s="356">
        <f t="shared" si="81"/>
        <v>15200</v>
      </c>
      <c r="L1425" s="73">
        <f t="shared" si="82"/>
        <v>95200</v>
      </c>
      <c r="M1425" s="749"/>
      <c r="N1425" s="749"/>
      <c r="O1425" s="748"/>
    </row>
    <row r="1426" spans="1:15" hidden="1" x14ac:dyDescent="0.25">
      <c r="A1426" s="54"/>
      <c r="B1426" s="69">
        <v>1419</v>
      </c>
      <c r="C1426" s="353"/>
      <c r="D1426" s="353"/>
      <c r="E1426" s="354"/>
      <c r="F1426" s="655" t="s">
        <v>7851</v>
      </c>
      <c r="G1426" s="353" t="s">
        <v>145</v>
      </c>
      <c r="H1426" s="70">
        <f t="shared" si="83"/>
        <v>3308.2</v>
      </c>
      <c r="I1426" s="72">
        <v>1</v>
      </c>
      <c r="J1426" s="355">
        <v>2780</v>
      </c>
      <c r="K1426" s="356">
        <f t="shared" si="81"/>
        <v>528.20000000000005</v>
      </c>
      <c r="L1426" s="73">
        <f t="shared" si="82"/>
        <v>3308.2</v>
      </c>
      <c r="M1426" s="749"/>
      <c r="N1426" s="749"/>
      <c r="O1426" s="748"/>
    </row>
    <row r="1427" spans="1:15" hidden="1" x14ac:dyDescent="0.25">
      <c r="A1427" s="54"/>
      <c r="B1427" s="69">
        <v>1420</v>
      </c>
      <c r="C1427" s="353"/>
      <c r="D1427" s="353"/>
      <c r="E1427" s="354"/>
      <c r="F1427" s="655" t="s">
        <v>7852</v>
      </c>
      <c r="G1427" s="353" t="s">
        <v>145</v>
      </c>
      <c r="H1427" s="70">
        <f t="shared" si="83"/>
        <v>2601.34</v>
      </c>
      <c r="I1427" s="72">
        <v>1</v>
      </c>
      <c r="J1427" s="355">
        <v>2186</v>
      </c>
      <c r="K1427" s="356">
        <f t="shared" si="81"/>
        <v>415.34000000000003</v>
      </c>
      <c r="L1427" s="73">
        <f t="shared" si="82"/>
        <v>2601.34</v>
      </c>
      <c r="M1427" s="749"/>
      <c r="N1427" s="749"/>
      <c r="O1427" s="748"/>
    </row>
    <row r="1428" spans="1:15" hidden="1" x14ac:dyDescent="0.25">
      <c r="A1428" s="54"/>
      <c r="B1428" s="69">
        <v>1421</v>
      </c>
      <c r="C1428" s="353"/>
      <c r="D1428" s="353"/>
      <c r="E1428" s="354"/>
      <c r="F1428" s="655" t="s">
        <v>7853</v>
      </c>
      <c r="G1428" s="353" t="s">
        <v>145</v>
      </c>
      <c r="H1428" s="70">
        <f t="shared" si="83"/>
        <v>2170.56</v>
      </c>
      <c r="I1428" s="72">
        <v>1</v>
      </c>
      <c r="J1428" s="355">
        <v>1824</v>
      </c>
      <c r="K1428" s="356">
        <f t="shared" si="81"/>
        <v>346.56</v>
      </c>
      <c r="L1428" s="73">
        <f t="shared" si="82"/>
        <v>2170.56</v>
      </c>
      <c r="M1428" s="749"/>
      <c r="N1428" s="749"/>
      <c r="O1428" s="748"/>
    </row>
    <row r="1429" spans="1:15" hidden="1" x14ac:dyDescent="0.25">
      <c r="A1429" s="54"/>
      <c r="B1429" s="69">
        <v>1422</v>
      </c>
      <c r="C1429" s="353"/>
      <c r="D1429" s="353"/>
      <c r="E1429" s="354"/>
      <c r="F1429" s="655" t="s">
        <v>7854</v>
      </c>
      <c r="G1429" s="353" t="s">
        <v>145</v>
      </c>
      <c r="H1429" s="70">
        <f t="shared" si="83"/>
        <v>1410.15</v>
      </c>
      <c r="I1429" s="72">
        <v>1</v>
      </c>
      <c r="J1429" s="355">
        <v>1185</v>
      </c>
      <c r="K1429" s="356">
        <f t="shared" si="81"/>
        <v>225.15</v>
      </c>
      <c r="L1429" s="73">
        <f t="shared" si="82"/>
        <v>1410.15</v>
      </c>
      <c r="M1429" s="749"/>
      <c r="N1429" s="749"/>
      <c r="O1429" s="748"/>
    </row>
    <row r="1430" spans="1:15" hidden="1" x14ac:dyDescent="0.25">
      <c r="A1430" s="54"/>
      <c r="B1430" s="69">
        <v>1423</v>
      </c>
      <c r="C1430" s="353"/>
      <c r="D1430" s="353"/>
      <c r="E1430" s="354"/>
      <c r="F1430" s="655" t="s">
        <v>7855</v>
      </c>
      <c r="G1430" s="353" t="s">
        <v>145</v>
      </c>
      <c r="H1430" s="70">
        <f t="shared" si="83"/>
        <v>18504.5</v>
      </c>
      <c r="I1430" s="72">
        <v>1</v>
      </c>
      <c r="J1430" s="355">
        <v>15550</v>
      </c>
      <c r="K1430" s="356">
        <f t="shared" si="81"/>
        <v>2954.5</v>
      </c>
      <c r="L1430" s="73">
        <f t="shared" si="82"/>
        <v>18504.5</v>
      </c>
      <c r="M1430" s="749"/>
      <c r="N1430" s="749"/>
      <c r="O1430" s="748"/>
    </row>
    <row r="1431" spans="1:15" hidden="1" x14ac:dyDescent="0.25">
      <c r="A1431" s="54"/>
      <c r="B1431" s="69">
        <v>1424</v>
      </c>
      <c r="C1431" s="353"/>
      <c r="D1431" s="353"/>
      <c r="E1431" s="354"/>
      <c r="F1431" s="655" t="s">
        <v>7856</v>
      </c>
      <c r="G1431" s="353" t="s">
        <v>145</v>
      </c>
      <c r="H1431" s="70">
        <f t="shared" si="83"/>
        <v>8746.5</v>
      </c>
      <c r="I1431" s="72">
        <v>1</v>
      </c>
      <c r="J1431" s="355">
        <v>7350</v>
      </c>
      <c r="K1431" s="356">
        <f t="shared" si="81"/>
        <v>1396.5</v>
      </c>
      <c r="L1431" s="73">
        <f t="shared" si="82"/>
        <v>8746.5</v>
      </c>
      <c r="M1431" s="749"/>
      <c r="N1431" s="749"/>
      <c r="O1431" s="748"/>
    </row>
    <row r="1432" spans="1:15" hidden="1" x14ac:dyDescent="0.25">
      <c r="A1432" s="54"/>
      <c r="B1432" s="69">
        <v>1425</v>
      </c>
      <c r="C1432" s="353"/>
      <c r="D1432" s="353"/>
      <c r="E1432" s="354"/>
      <c r="F1432" s="655" t="s">
        <v>7857</v>
      </c>
      <c r="G1432" s="353" t="s">
        <v>145</v>
      </c>
      <c r="H1432" s="70">
        <f t="shared" si="83"/>
        <v>2499</v>
      </c>
      <c r="I1432" s="72">
        <v>1</v>
      </c>
      <c r="J1432" s="355">
        <v>2100</v>
      </c>
      <c r="K1432" s="356">
        <f t="shared" si="81"/>
        <v>399</v>
      </c>
      <c r="L1432" s="73">
        <f t="shared" si="82"/>
        <v>2499</v>
      </c>
      <c r="M1432" s="749"/>
      <c r="N1432" s="749"/>
      <c r="O1432" s="748"/>
    </row>
    <row r="1433" spans="1:15" hidden="1" x14ac:dyDescent="0.25">
      <c r="A1433" s="54"/>
      <c r="B1433" s="69">
        <v>1426</v>
      </c>
      <c r="C1433" s="353"/>
      <c r="D1433" s="353"/>
      <c r="E1433" s="354"/>
      <c r="F1433" s="655" t="s">
        <v>7858</v>
      </c>
      <c r="G1433" s="353" t="s">
        <v>145</v>
      </c>
      <c r="H1433" s="70">
        <f t="shared" si="83"/>
        <v>2915.5</v>
      </c>
      <c r="I1433" s="72">
        <v>1</v>
      </c>
      <c r="J1433" s="355">
        <v>2450</v>
      </c>
      <c r="K1433" s="356">
        <f t="shared" si="81"/>
        <v>465.5</v>
      </c>
      <c r="L1433" s="73">
        <f t="shared" si="82"/>
        <v>2915.5</v>
      </c>
      <c r="M1433" s="749"/>
      <c r="N1433" s="749"/>
      <c r="O1433" s="748"/>
    </row>
    <row r="1434" spans="1:15" hidden="1" x14ac:dyDescent="0.25">
      <c r="A1434" s="54"/>
      <c r="B1434" s="69">
        <v>1427</v>
      </c>
      <c r="C1434" s="353"/>
      <c r="D1434" s="353"/>
      <c r="E1434" s="354"/>
      <c r="F1434" s="655" t="s">
        <v>7859</v>
      </c>
      <c r="G1434" s="353" t="s">
        <v>145</v>
      </c>
      <c r="H1434" s="70">
        <f t="shared" si="83"/>
        <v>0</v>
      </c>
      <c r="I1434" s="72">
        <v>1</v>
      </c>
      <c r="J1434" s="355">
        <v>0</v>
      </c>
      <c r="K1434" s="356">
        <f t="shared" si="81"/>
        <v>0</v>
      </c>
      <c r="L1434" s="73">
        <f t="shared" si="82"/>
        <v>0</v>
      </c>
      <c r="M1434" s="749"/>
      <c r="N1434" s="749"/>
      <c r="O1434" s="748"/>
    </row>
    <row r="1435" spans="1:15" hidden="1" x14ac:dyDescent="0.25">
      <c r="A1435" s="54"/>
      <c r="B1435" s="69">
        <v>1428</v>
      </c>
      <c r="C1435" s="353"/>
      <c r="D1435" s="353"/>
      <c r="E1435" s="354"/>
      <c r="F1435" s="655" t="s">
        <v>7860</v>
      </c>
      <c r="G1435" s="353" t="s">
        <v>145</v>
      </c>
      <c r="H1435" s="70">
        <f t="shared" si="83"/>
        <v>11070.57</v>
      </c>
      <c r="I1435" s="72">
        <v>1</v>
      </c>
      <c r="J1435" s="355">
        <v>9303</v>
      </c>
      <c r="K1435" s="356">
        <f t="shared" si="81"/>
        <v>1767.57</v>
      </c>
      <c r="L1435" s="73">
        <f t="shared" si="82"/>
        <v>11070.57</v>
      </c>
      <c r="M1435" s="749"/>
      <c r="N1435" s="749"/>
      <c r="O1435" s="748"/>
    </row>
    <row r="1436" spans="1:15" hidden="1" x14ac:dyDescent="0.25">
      <c r="A1436" s="54"/>
      <c r="B1436" s="69">
        <v>1429</v>
      </c>
      <c r="C1436" s="353"/>
      <c r="D1436" s="353"/>
      <c r="E1436" s="354"/>
      <c r="F1436" s="655" t="s">
        <v>7861</v>
      </c>
      <c r="G1436" s="353" t="s">
        <v>145</v>
      </c>
      <c r="H1436" s="70">
        <f t="shared" si="83"/>
        <v>11609.64</v>
      </c>
      <c r="I1436" s="72">
        <v>1</v>
      </c>
      <c r="J1436" s="355">
        <v>9756</v>
      </c>
      <c r="K1436" s="356">
        <f t="shared" si="81"/>
        <v>1853.64</v>
      </c>
      <c r="L1436" s="73">
        <f t="shared" si="82"/>
        <v>11609.64</v>
      </c>
      <c r="M1436" s="749"/>
      <c r="N1436" s="749"/>
      <c r="O1436" s="748"/>
    </row>
    <row r="1437" spans="1:15" hidden="1" x14ac:dyDescent="0.25">
      <c r="A1437" s="54"/>
      <c r="B1437" s="69">
        <v>1430</v>
      </c>
      <c r="C1437" s="353"/>
      <c r="D1437" s="353"/>
      <c r="E1437" s="354"/>
      <c r="F1437" s="655" t="s">
        <v>7862</v>
      </c>
      <c r="G1437" s="353" t="s">
        <v>145</v>
      </c>
      <c r="H1437" s="70">
        <f t="shared" si="83"/>
        <v>11672.71</v>
      </c>
      <c r="I1437" s="72">
        <v>1</v>
      </c>
      <c r="J1437" s="355">
        <v>9809</v>
      </c>
      <c r="K1437" s="356">
        <f t="shared" si="81"/>
        <v>1863.71</v>
      </c>
      <c r="L1437" s="73">
        <f t="shared" si="82"/>
        <v>11672.71</v>
      </c>
      <c r="M1437" s="749"/>
      <c r="N1437" s="749"/>
      <c r="O1437" s="748"/>
    </row>
    <row r="1438" spans="1:15" hidden="1" x14ac:dyDescent="0.25">
      <c r="A1438" s="54"/>
      <c r="B1438" s="69">
        <v>1431</v>
      </c>
      <c r="C1438" s="353"/>
      <c r="D1438" s="353"/>
      <c r="E1438" s="354"/>
      <c r="F1438" s="655" t="s">
        <v>7863</v>
      </c>
      <c r="G1438" s="353" t="s">
        <v>145</v>
      </c>
      <c r="H1438" s="70">
        <f t="shared" si="83"/>
        <v>11974.97</v>
      </c>
      <c r="I1438" s="72">
        <v>1</v>
      </c>
      <c r="J1438" s="355">
        <v>10063</v>
      </c>
      <c r="K1438" s="356">
        <f t="shared" si="81"/>
        <v>1911.97</v>
      </c>
      <c r="L1438" s="73">
        <f t="shared" si="82"/>
        <v>11974.97</v>
      </c>
      <c r="M1438" s="749"/>
      <c r="N1438" s="749"/>
      <c r="O1438" s="748"/>
    </row>
    <row r="1439" spans="1:15" hidden="1" x14ac:dyDescent="0.25">
      <c r="A1439" s="54"/>
      <c r="B1439" s="69">
        <v>1432</v>
      </c>
      <c r="C1439" s="353"/>
      <c r="D1439" s="353"/>
      <c r="E1439" s="354"/>
      <c r="F1439" s="655" t="s">
        <v>7864</v>
      </c>
      <c r="G1439" s="353" t="s">
        <v>145</v>
      </c>
      <c r="H1439" s="70">
        <f t="shared" si="83"/>
        <v>12277.23</v>
      </c>
      <c r="I1439" s="72">
        <v>1</v>
      </c>
      <c r="J1439" s="355">
        <v>10317</v>
      </c>
      <c r="K1439" s="356">
        <f t="shared" si="81"/>
        <v>1960.23</v>
      </c>
      <c r="L1439" s="73">
        <f t="shared" si="82"/>
        <v>12277.23</v>
      </c>
      <c r="M1439" s="749"/>
      <c r="N1439" s="749"/>
      <c r="O1439" s="748"/>
    </row>
    <row r="1440" spans="1:15" hidden="1" x14ac:dyDescent="0.25">
      <c r="A1440" s="54"/>
      <c r="B1440" s="69">
        <v>1433</v>
      </c>
      <c r="C1440" s="353"/>
      <c r="D1440" s="353"/>
      <c r="E1440" s="354"/>
      <c r="F1440" s="655" t="s">
        <v>7865</v>
      </c>
      <c r="G1440" s="353" t="s">
        <v>145</v>
      </c>
      <c r="H1440" s="70">
        <f t="shared" si="83"/>
        <v>12578.3</v>
      </c>
      <c r="I1440" s="72">
        <v>1</v>
      </c>
      <c r="J1440" s="355">
        <v>10570</v>
      </c>
      <c r="K1440" s="356">
        <f t="shared" ref="K1440:K1503" si="84">+J1440*0.19</f>
        <v>2008.3</v>
      </c>
      <c r="L1440" s="73">
        <f t="shared" si="82"/>
        <v>12578.3</v>
      </c>
      <c r="M1440" s="749"/>
      <c r="N1440" s="749"/>
      <c r="O1440" s="748"/>
    </row>
    <row r="1441" spans="1:15" hidden="1" x14ac:dyDescent="0.25">
      <c r="A1441" s="54"/>
      <c r="B1441" s="69">
        <v>1434</v>
      </c>
      <c r="C1441" s="353"/>
      <c r="D1441" s="353"/>
      <c r="E1441" s="354"/>
      <c r="F1441" s="655" t="s">
        <v>7866</v>
      </c>
      <c r="G1441" s="353" t="s">
        <v>145</v>
      </c>
      <c r="H1441" s="70">
        <f t="shared" si="83"/>
        <v>13414.869999999999</v>
      </c>
      <c r="I1441" s="72">
        <v>1</v>
      </c>
      <c r="J1441" s="355">
        <v>11273</v>
      </c>
      <c r="K1441" s="356">
        <f t="shared" si="84"/>
        <v>2141.87</v>
      </c>
      <c r="L1441" s="73">
        <f t="shared" si="82"/>
        <v>13414.869999999999</v>
      </c>
      <c r="M1441" s="749"/>
      <c r="N1441" s="749"/>
      <c r="O1441" s="748"/>
    </row>
    <row r="1442" spans="1:15" hidden="1" x14ac:dyDescent="0.25">
      <c r="A1442" s="54"/>
      <c r="B1442" s="69">
        <v>1435</v>
      </c>
      <c r="C1442" s="353"/>
      <c r="D1442" s="353"/>
      <c r="E1442" s="354"/>
      <c r="F1442" s="655" t="s">
        <v>7867</v>
      </c>
      <c r="G1442" s="353" t="s">
        <v>145</v>
      </c>
      <c r="H1442" s="70">
        <f t="shared" si="83"/>
        <v>14378.77</v>
      </c>
      <c r="I1442" s="72">
        <v>1</v>
      </c>
      <c r="J1442" s="355">
        <v>12083</v>
      </c>
      <c r="K1442" s="356">
        <f t="shared" si="84"/>
        <v>2295.77</v>
      </c>
      <c r="L1442" s="73">
        <f t="shared" si="82"/>
        <v>14378.77</v>
      </c>
      <c r="M1442" s="749"/>
      <c r="N1442" s="749"/>
      <c r="O1442" s="748"/>
    </row>
    <row r="1443" spans="1:15" hidden="1" x14ac:dyDescent="0.25">
      <c r="A1443" s="54"/>
      <c r="B1443" s="69">
        <v>1436</v>
      </c>
      <c r="C1443" s="353"/>
      <c r="D1443" s="353"/>
      <c r="E1443" s="354"/>
      <c r="F1443" s="655" t="s">
        <v>7868</v>
      </c>
      <c r="G1443" s="353" t="s">
        <v>145</v>
      </c>
      <c r="H1443" s="70">
        <f t="shared" si="83"/>
        <v>8508.5</v>
      </c>
      <c r="I1443" s="72">
        <v>1</v>
      </c>
      <c r="J1443" s="355">
        <v>7150</v>
      </c>
      <c r="K1443" s="356">
        <f t="shared" si="84"/>
        <v>1358.5</v>
      </c>
      <c r="L1443" s="73">
        <f t="shared" si="82"/>
        <v>8508.5</v>
      </c>
      <c r="M1443" s="749"/>
      <c r="N1443" s="749"/>
      <c r="O1443" s="748"/>
    </row>
    <row r="1444" spans="1:15" hidden="1" x14ac:dyDescent="0.25">
      <c r="A1444" s="54"/>
      <c r="B1444" s="69">
        <v>1437</v>
      </c>
      <c r="C1444" s="353"/>
      <c r="D1444" s="353"/>
      <c r="E1444" s="354"/>
      <c r="F1444" s="655" t="s">
        <v>7869</v>
      </c>
      <c r="G1444" s="353" t="s">
        <v>145</v>
      </c>
      <c r="H1444" s="70">
        <f t="shared" si="83"/>
        <v>9178.4699999999993</v>
      </c>
      <c r="I1444" s="72">
        <v>1</v>
      </c>
      <c r="J1444" s="355">
        <v>7713</v>
      </c>
      <c r="K1444" s="356">
        <f t="shared" si="84"/>
        <v>1465.47</v>
      </c>
      <c r="L1444" s="73">
        <f t="shared" si="82"/>
        <v>9178.4699999999993</v>
      </c>
      <c r="M1444" s="749"/>
      <c r="N1444" s="749"/>
      <c r="O1444" s="748"/>
    </row>
    <row r="1445" spans="1:15" hidden="1" x14ac:dyDescent="0.25">
      <c r="A1445" s="54"/>
      <c r="B1445" s="69">
        <v>1438</v>
      </c>
      <c r="C1445" s="353"/>
      <c r="D1445" s="353"/>
      <c r="E1445" s="354"/>
      <c r="F1445" s="655" t="s">
        <v>7870</v>
      </c>
      <c r="G1445" s="353" t="s">
        <v>145</v>
      </c>
      <c r="H1445" s="70">
        <f t="shared" si="83"/>
        <v>9848.44</v>
      </c>
      <c r="I1445" s="72">
        <v>1</v>
      </c>
      <c r="J1445" s="355">
        <v>8276</v>
      </c>
      <c r="K1445" s="356">
        <f t="shared" si="84"/>
        <v>1572.44</v>
      </c>
      <c r="L1445" s="73">
        <f t="shared" si="82"/>
        <v>9848.44</v>
      </c>
      <c r="M1445" s="749"/>
      <c r="N1445" s="749"/>
      <c r="O1445" s="748"/>
    </row>
    <row r="1446" spans="1:15" hidden="1" x14ac:dyDescent="0.25">
      <c r="A1446" s="54"/>
      <c r="B1446" s="69">
        <v>1439</v>
      </c>
      <c r="C1446" s="353"/>
      <c r="D1446" s="353"/>
      <c r="E1446" s="354"/>
      <c r="F1446" s="655" t="s">
        <v>7871</v>
      </c>
      <c r="G1446" s="353" t="s">
        <v>145</v>
      </c>
      <c r="H1446" s="70">
        <f t="shared" si="83"/>
        <v>10518.41</v>
      </c>
      <c r="I1446" s="72">
        <v>1</v>
      </c>
      <c r="J1446" s="355">
        <v>8839</v>
      </c>
      <c r="K1446" s="356">
        <f t="shared" si="84"/>
        <v>1679.41</v>
      </c>
      <c r="L1446" s="73">
        <f t="shared" si="82"/>
        <v>10518.41</v>
      </c>
      <c r="M1446" s="749"/>
      <c r="N1446" s="749"/>
      <c r="O1446" s="748"/>
    </row>
    <row r="1447" spans="1:15" hidden="1" x14ac:dyDescent="0.25">
      <c r="A1447" s="54"/>
      <c r="B1447" s="69">
        <v>1440</v>
      </c>
      <c r="C1447" s="353"/>
      <c r="D1447" s="353"/>
      <c r="E1447" s="354"/>
      <c r="F1447" s="655" t="s">
        <v>7872</v>
      </c>
      <c r="G1447" s="353" t="s">
        <v>145</v>
      </c>
      <c r="H1447" s="70">
        <f t="shared" si="83"/>
        <v>88060</v>
      </c>
      <c r="I1447" s="72">
        <v>1</v>
      </c>
      <c r="J1447" s="355">
        <v>74000</v>
      </c>
      <c r="K1447" s="356">
        <f t="shared" si="84"/>
        <v>14060</v>
      </c>
      <c r="L1447" s="73">
        <f t="shared" si="82"/>
        <v>88060</v>
      </c>
      <c r="M1447" s="749"/>
      <c r="N1447" s="749"/>
      <c r="O1447" s="748"/>
    </row>
    <row r="1448" spans="1:15" hidden="1" x14ac:dyDescent="0.25">
      <c r="A1448" s="54"/>
      <c r="B1448" s="69">
        <v>1441</v>
      </c>
      <c r="C1448" s="353"/>
      <c r="D1448" s="353"/>
      <c r="E1448" s="354"/>
      <c r="F1448" s="655" t="s">
        <v>7873</v>
      </c>
      <c r="G1448" s="353" t="s">
        <v>145</v>
      </c>
      <c r="H1448" s="70">
        <f t="shared" si="83"/>
        <v>3692.57</v>
      </c>
      <c r="I1448" s="72">
        <v>1</v>
      </c>
      <c r="J1448" s="355">
        <v>3103</v>
      </c>
      <c r="K1448" s="356">
        <f t="shared" si="84"/>
        <v>589.57000000000005</v>
      </c>
      <c r="L1448" s="73">
        <f t="shared" si="82"/>
        <v>3692.57</v>
      </c>
      <c r="M1448" s="749"/>
      <c r="N1448" s="749"/>
      <c r="O1448" s="748"/>
    </row>
    <row r="1449" spans="1:15" hidden="1" x14ac:dyDescent="0.25">
      <c r="A1449" s="54"/>
      <c r="B1449" s="69">
        <v>1442</v>
      </c>
      <c r="C1449" s="353"/>
      <c r="D1449" s="353"/>
      <c r="E1449" s="354"/>
      <c r="F1449" s="655" t="s">
        <v>7849</v>
      </c>
      <c r="G1449" s="353" t="s">
        <v>145</v>
      </c>
      <c r="H1449" s="70">
        <f t="shared" si="83"/>
        <v>15387.89</v>
      </c>
      <c r="I1449" s="72">
        <v>1</v>
      </c>
      <c r="J1449" s="355">
        <v>12931</v>
      </c>
      <c r="K1449" s="356">
        <f t="shared" si="84"/>
        <v>2456.89</v>
      </c>
      <c r="L1449" s="73">
        <f t="shared" ref="L1449:L1512" si="85">+J1449+K1449</f>
        <v>15387.89</v>
      </c>
      <c r="M1449" s="749"/>
      <c r="N1449" s="749"/>
      <c r="O1449" s="748"/>
    </row>
    <row r="1450" spans="1:15" hidden="1" x14ac:dyDescent="0.25">
      <c r="A1450" s="54"/>
      <c r="B1450" s="69">
        <v>1443</v>
      </c>
      <c r="C1450" s="353"/>
      <c r="D1450" s="353"/>
      <c r="E1450" s="354"/>
      <c r="F1450" s="655" t="s">
        <v>7875</v>
      </c>
      <c r="G1450" s="353" t="s">
        <v>143</v>
      </c>
      <c r="H1450" s="70">
        <f t="shared" si="83"/>
        <v>0</v>
      </c>
      <c r="I1450" s="72">
        <v>1</v>
      </c>
      <c r="J1450" s="355"/>
      <c r="K1450" s="356">
        <f t="shared" si="84"/>
        <v>0</v>
      </c>
      <c r="L1450" s="73">
        <f t="shared" si="85"/>
        <v>0</v>
      </c>
      <c r="M1450" s="749"/>
      <c r="N1450" s="749"/>
      <c r="O1450" s="748"/>
    </row>
    <row r="1451" spans="1:15" hidden="1" x14ac:dyDescent="0.25">
      <c r="A1451" s="54"/>
      <c r="B1451" s="69">
        <v>1444</v>
      </c>
      <c r="C1451" s="353"/>
      <c r="D1451" s="353"/>
      <c r="E1451" s="354"/>
      <c r="F1451" s="655" t="s">
        <v>807</v>
      </c>
      <c r="G1451" s="353" t="s">
        <v>143</v>
      </c>
      <c r="H1451" s="70">
        <f t="shared" si="83"/>
        <v>0</v>
      </c>
      <c r="I1451" s="72">
        <v>1</v>
      </c>
      <c r="J1451" s="355"/>
      <c r="K1451" s="356">
        <f t="shared" si="84"/>
        <v>0</v>
      </c>
      <c r="L1451" s="73">
        <f t="shared" si="85"/>
        <v>0</v>
      </c>
      <c r="M1451" s="749"/>
      <c r="N1451" s="749"/>
      <c r="O1451" s="748"/>
    </row>
    <row r="1452" spans="1:15" hidden="1" x14ac:dyDescent="0.25">
      <c r="A1452" s="54"/>
      <c r="B1452" s="69">
        <v>1445</v>
      </c>
      <c r="C1452" s="353"/>
      <c r="D1452" s="353"/>
      <c r="E1452" s="354"/>
      <c r="F1452" s="655" t="s">
        <v>7876</v>
      </c>
      <c r="G1452" s="353" t="s">
        <v>143</v>
      </c>
      <c r="H1452" s="70">
        <f t="shared" si="83"/>
        <v>0</v>
      </c>
      <c r="I1452" s="72">
        <v>1</v>
      </c>
      <c r="J1452" s="355"/>
      <c r="K1452" s="356">
        <f t="shared" si="84"/>
        <v>0</v>
      </c>
      <c r="L1452" s="73">
        <f t="shared" si="85"/>
        <v>0</v>
      </c>
      <c r="M1452" s="749"/>
      <c r="N1452" s="749"/>
      <c r="O1452" s="748"/>
    </row>
    <row r="1453" spans="1:15" hidden="1" x14ac:dyDescent="0.25">
      <c r="A1453" s="54"/>
      <c r="B1453" s="69">
        <v>1446</v>
      </c>
      <c r="C1453" s="353"/>
      <c r="D1453" s="353"/>
      <c r="E1453" s="354"/>
      <c r="F1453" s="655" t="s">
        <v>7877</v>
      </c>
      <c r="G1453" s="353" t="s">
        <v>143</v>
      </c>
      <c r="H1453" s="70">
        <f t="shared" si="83"/>
        <v>0</v>
      </c>
      <c r="I1453" s="72">
        <v>1</v>
      </c>
      <c r="J1453" s="355"/>
      <c r="K1453" s="356">
        <f t="shared" si="84"/>
        <v>0</v>
      </c>
      <c r="L1453" s="73">
        <f t="shared" si="85"/>
        <v>0</v>
      </c>
      <c r="M1453" s="749"/>
      <c r="N1453" s="749"/>
      <c r="O1453" s="748"/>
    </row>
    <row r="1454" spans="1:15" hidden="1" x14ac:dyDescent="0.25">
      <c r="A1454" s="54"/>
      <c r="B1454" s="69">
        <v>1447</v>
      </c>
      <c r="C1454" s="353"/>
      <c r="D1454" s="353"/>
      <c r="E1454" s="354"/>
      <c r="F1454" s="655" t="s">
        <v>7878</v>
      </c>
      <c r="G1454" s="353" t="s">
        <v>143</v>
      </c>
      <c r="H1454" s="70">
        <f t="shared" si="83"/>
        <v>0</v>
      </c>
      <c r="I1454" s="72">
        <v>1</v>
      </c>
      <c r="J1454" s="355"/>
      <c r="K1454" s="356">
        <f t="shared" si="84"/>
        <v>0</v>
      </c>
      <c r="L1454" s="73">
        <f t="shared" si="85"/>
        <v>0</v>
      </c>
      <c r="M1454" s="749"/>
      <c r="N1454" s="749"/>
      <c r="O1454" s="748"/>
    </row>
    <row r="1455" spans="1:15" hidden="1" x14ac:dyDescent="0.25">
      <c r="A1455" s="54"/>
      <c r="B1455" s="69">
        <v>1448</v>
      </c>
      <c r="C1455" s="353"/>
      <c r="D1455" s="353"/>
      <c r="E1455" s="354"/>
      <c r="F1455" s="655" t="s">
        <v>7883</v>
      </c>
      <c r="G1455" s="353" t="s">
        <v>7887</v>
      </c>
      <c r="H1455" s="70">
        <f t="shared" si="83"/>
        <v>17255</v>
      </c>
      <c r="I1455" s="72">
        <v>1</v>
      </c>
      <c r="J1455" s="355">
        <v>14500</v>
      </c>
      <c r="K1455" s="356">
        <f t="shared" si="84"/>
        <v>2755</v>
      </c>
      <c r="L1455" s="73">
        <f t="shared" si="85"/>
        <v>17255</v>
      </c>
      <c r="M1455" s="749"/>
      <c r="N1455" s="749"/>
      <c r="O1455" s="748"/>
    </row>
    <row r="1456" spans="1:15" hidden="1" x14ac:dyDescent="0.25">
      <c r="A1456" s="54"/>
      <c r="B1456" s="69">
        <v>1449</v>
      </c>
      <c r="C1456" s="353"/>
      <c r="D1456" s="353"/>
      <c r="E1456" s="354"/>
      <c r="F1456" s="655" t="s">
        <v>7884</v>
      </c>
      <c r="G1456" s="353" t="s">
        <v>145</v>
      </c>
      <c r="H1456" s="70">
        <f t="shared" si="83"/>
        <v>13030</v>
      </c>
      <c r="I1456" s="72">
        <v>1</v>
      </c>
      <c r="J1456" s="355">
        <v>10949.579831932773</v>
      </c>
      <c r="K1456" s="356">
        <f t="shared" si="84"/>
        <v>2080.4201680672268</v>
      </c>
      <c r="L1456" s="73">
        <f t="shared" si="85"/>
        <v>13030</v>
      </c>
      <c r="M1456" s="749"/>
      <c r="N1456" s="749"/>
      <c r="O1456" s="748"/>
    </row>
    <row r="1457" spans="1:15" hidden="1" x14ac:dyDescent="0.25">
      <c r="A1457" s="54"/>
      <c r="B1457" s="69">
        <v>1450</v>
      </c>
      <c r="C1457" s="353"/>
      <c r="D1457" s="353"/>
      <c r="E1457" s="354"/>
      <c r="F1457" s="655" t="s">
        <v>7885</v>
      </c>
      <c r="G1457" s="353" t="s">
        <v>145</v>
      </c>
      <c r="H1457" s="70">
        <f t="shared" si="83"/>
        <v>120000</v>
      </c>
      <c r="I1457" s="72">
        <v>1</v>
      </c>
      <c r="J1457" s="355">
        <v>100840.33613445378</v>
      </c>
      <c r="K1457" s="356">
        <f t="shared" si="84"/>
        <v>19159.663865546219</v>
      </c>
      <c r="L1457" s="73">
        <f t="shared" si="85"/>
        <v>120000</v>
      </c>
      <c r="M1457" s="749"/>
      <c r="N1457" s="749"/>
      <c r="O1457" s="748"/>
    </row>
    <row r="1458" spans="1:15" hidden="1" x14ac:dyDescent="0.25">
      <c r="A1458" s="54"/>
      <c r="B1458" s="69">
        <v>1451</v>
      </c>
      <c r="C1458" s="353"/>
      <c r="D1458" s="353"/>
      <c r="E1458" s="354"/>
      <c r="F1458" s="655" t="s">
        <v>7886</v>
      </c>
      <c r="G1458" s="353" t="s">
        <v>145</v>
      </c>
      <c r="H1458" s="70">
        <f t="shared" si="83"/>
        <v>57120</v>
      </c>
      <c r="I1458" s="72">
        <v>1</v>
      </c>
      <c r="J1458" s="355">
        <v>48000</v>
      </c>
      <c r="K1458" s="356">
        <f t="shared" si="84"/>
        <v>9120</v>
      </c>
      <c r="L1458" s="73">
        <f t="shared" si="85"/>
        <v>57120</v>
      </c>
      <c r="M1458" s="749"/>
      <c r="N1458" s="749"/>
      <c r="O1458" s="748"/>
    </row>
    <row r="1459" spans="1:15" hidden="1" x14ac:dyDescent="0.25">
      <c r="A1459" s="54"/>
      <c r="B1459" s="69">
        <v>1452</v>
      </c>
      <c r="C1459" s="353"/>
      <c r="D1459" s="353"/>
      <c r="E1459" s="354"/>
      <c r="F1459" s="655" t="s">
        <v>7888</v>
      </c>
      <c r="G1459" s="353" t="s">
        <v>7597</v>
      </c>
      <c r="H1459" s="70">
        <f t="shared" si="83"/>
        <v>226100</v>
      </c>
      <c r="I1459" s="72">
        <v>1</v>
      </c>
      <c r="J1459" s="355">
        <v>190000</v>
      </c>
      <c r="K1459" s="356">
        <f t="shared" si="84"/>
        <v>36100</v>
      </c>
      <c r="L1459" s="73">
        <f t="shared" si="85"/>
        <v>226100</v>
      </c>
      <c r="M1459" s="749"/>
      <c r="N1459" s="749"/>
      <c r="O1459" s="748"/>
    </row>
    <row r="1460" spans="1:15" hidden="1" x14ac:dyDescent="0.25">
      <c r="A1460" s="54"/>
      <c r="B1460" s="69">
        <v>1453</v>
      </c>
      <c r="C1460" s="353"/>
      <c r="D1460" s="353"/>
      <c r="E1460" s="354"/>
      <c r="F1460" s="655" t="s">
        <v>7889</v>
      </c>
      <c r="G1460" s="353" t="s">
        <v>35</v>
      </c>
      <c r="H1460" s="70">
        <f t="shared" si="83"/>
        <v>4249.49</v>
      </c>
      <c r="I1460" s="72">
        <v>1</v>
      </c>
      <c r="J1460" s="355">
        <v>3571</v>
      </c>
      <c r="K1460" s="356">
        <f t="shared" si="84"/>
        <v>678.49</v>
      </c>
      <c r="L1460" s="73">
        <f t="shared" si="85"/>
        <v>4249.49</v>
      </c>
      <c r="M1460" s="749"/>
      <c r="N1460" s="749"/>
      <c r="O1460" s="748"/>
    </row>
    <row r="1461" spans="1:15" hidden="1" x14ac:dyDescent="0.25">
      <c r="A1461" s="54"/>
      <c r="B1461" s="69">
        <v>1454</v>
      </c>
      <c r="C1461" s="353"/>
      <c r="D1461" s="353"/>
      <c r="E1461" s="354"/>
      <c r="F1461" s="655" t="s">
        <v>7891</v>
      </c>
      <c r="G1461" s="353" t="s">
        <v>7939</v>
      </c>
      <c r="H1461" s="70">
        <f t="shared" si="83"/>
        <v>25632.6</v>
      </c>
      <c r="I1461" s="72">
        <v>1</v>
      </c>
      <c r="J1461" s="355">
        <v>21540</v>
      </c>
      <c r="K1461" s="356">
        <f t="shared" si="84"/>
        <v>4092.6</v>
      </c>
      <c r="L1461" s="73">
        <f t="shared" si="85"/>
        <v>25632.6</v>
      </c>
      <c r="M1461" s="749"/>
      <c r="N1461" s="749"/>
      <c r="O1461" s="748"/>
    </row>
    <row r="1462" spans="1:15" hidden="1" x14ac:dyDescent="0.25">
      <c r="A1462" s="54"/>
      <c r="B1462" s="69">
        <v>1455</v>
      </c>
      <c r="C1462" s="353"/>
      <c r="D1462" s="353"/>
      <c r="E1462" s="354"/>
      <c r="F1462" s="655" t="s">
        <v>7892</v>
      </c>
      <c r="G1462" s="353" t="s">
        <v>7939</v>
      </c>
      <c r="H1462" s="70">
        <f t="shared" si="83"/>
        <v>62332.2</v>
      </c>
      <c r="I1462" s="72">
        <v>1</v>
      </c>
      <c r="J1462" s="355">
        <v>52380</v>
      </c>
      <c r="K1462" s="356">
        <f t="shared" si="84"/>
        <v>9952.2000000000007</v>
      </c>
      <c r="L1462" s="73">
        <f t="shared" si="85"/>
        <v>62332.2</v>
      </c>
      <c r="M1462" s="749"/>
      <c r="N1462" s="749"/>
      <c r="O1462" s="748"/>
    </row>
    <row r="1463" spans="1:15" hidden="1" x14ac:dyDescent="0.25">
      <c r="A1463" s="54"/>
      <c r="B1463" s="69">
        <v>1456</v>
      </c>
      <c r="C1463" s="353"/>
      <c r="D1463" s="353"/>
      <c r="E1463" s="354"/>
      <c r="F1463" s="655" t="s">
        <v>7893</v>
      </c>
      <c r="G1463" s="353" t="s">
        <v>7939</v>
      </c>
      <c r="H1463" s="70">
        <f t="shared" si="83"/>
        <v>62332.2</v>
      </c>
      <c r="I1463" s="72">
        <v>1</v>
      </c>
      <c r="J1463" s="355">
        <v>52380</v>
      </c>
      <c r="K1463" s="356">
        <f t="shared" si="84"/>
        <v>9952.2000000000007</v>
      </c>
      <c r="L1463" s="73">
        <f t="shared" si="85"/>
        <v>62332.2</v>
      </c>
      <c r="M1463" s="749"/>
      <c r="N1463" s="749"/>
      <c r="O1463" s="748"/>
    </row>
    <row r="1464" spans="1:15" hidden="1" x14ac:dyDescent="0.25">
      <c r="A1464" s="54"/>
      <c r="B1464" s="69">
        <v>1457</v>
      </c>
      <c r="C1464" s="353"/>
      <c r="D1464" s="353"/>
      <c r="E1464" s="354"/>
      <c r="F1464" s="655" t="s">
        <v>7894</v>
      </c>
      <c r="G1464" s="353" t="s">
        <v>7939</v>
      </c>
      <c r="H1464" s="70">
        <f t="shared" si="83"/>
        <v>160459.6</v>
      </c>
      <c r="I1464" s="72">
        <v>1</v>
      </c>
      <c r="J1464" s="355">
        <v>134840</v>
      </c>
      <c r="K1464" s="356">
        <f t="shared" si="84"/>
        <v>25619.599999999999</v>
      </c>
      <c r="L1464" s="73">
        <f t="shared" si="85"/>
        <v>160459.6</v>
      </c>
      <c r="M1464" s="749"/>
      <c r="N1464" s="749"/>
      <c r="O1464" s="748"/>
    </row>
    <row r="1465" spans="1:15" hidden="1" x14ac:dyDescent="0.25">
      <c r="A1465" s="54"/>
      <c r="B1465" s="69">
        <v>1458</v>
      </c>
      <c r="C1465" s="353"/>
      <c r="D1465" s="353"/>
      <c r="E1465" s="354"/>
      <c r="F1465" s="655" t="s">
        <v>7895</v>
      </c>
      <c r="G1465" s="353" t="s">
        <v>7939</v>
      </c>
      <c r="H1465" s="70">
        <f t="shared" si="83"/>
        <v>160459.6</v>
      </c>
      <c r="I1465" s="72">
        <v>1</v>
      </c>
      <c r="J1465" s="355">
        <v>134840</v>
      </c>
      <c r="K1465" s="356">
        <f t="shared" si="84"/>
        <v>25619.599999999999</v>
      </c>
      <c r="L1465" s="73">
        <f t="shared" si="85"/>
        <v>160459.6</v>
      </c>
      <c r="M1465" s="749"/>
      <c r="N1465" s="749"/>
      <c r="O1465" s="748"/>
    </row>
    <row r="1466" spans="1:15" hidden="1" x14ac:dyDescent="0.25">
      <c r="A1466" s="54"/>
      <c r="B1466" s="69">
        <v>1459</v>
      </c>
      <c r="C1466" s="353"/>
      <c r="D1466" s="353"/>
      <c r="E1466" s="354"/>
      <c r="F1466" s="655" t="s">
        <v>7896</v>
      </c>
      <c r="G1466" s="353" t="s">
        <v>7939</v>
      </c>
      <c r="H1466" s="70">
        <f t="shared" si="83"/>
        <v>160459.6</v>
      </c>
      <c r="I1466" s="72">
        <v>1</v>
      </c>
      <c r="J1466" s="355">
        <v>134840</v>
      </c>
      <c r="K1466" s="356">
        <f t="shared" si="84"/>
        <v>25619.599999999999</v>
      </c>
      <c r="L1466" s="73">
        <f t="shared" si="85"/>
        <v>160459.6</v>
      </c>
      <c r="M1466" s="749"/>
      <c r="N1466" s="749"/>
      <c r="O1466" s="748"/>
    </row>
    <row r="1467" spans="1:15" hidden="1" x14ac:dyDescent="0.25">
      <c r="A1467" s="54"/>
      <c r="B1467" s="69">
        <v>1460</v>
      </c>
      <c r="C1467" s="353"/>
      <c r="D1467" s="353"/>
      <c r="E1467" s="354"/>
      <c r="F1467" s="655" t="s">
        <v>7897</v>
      </c>
      <c r="G1467" s="353" t="s">
        <v>7939</v>
      </c>
      <c r="H1467" s="70">
        <f t="shared" si="83"/>
        <v>231693</v>
      </c>
      <c r="I1467" s="72">
        <v>1</v>
      </c>
      <c r="J1467" s="355">
        <v>194700</v>
      </c>
      <c r="K1467" s="356">
        <f t="shared" si="84"/>
        <v>36993</v>
      </c>
      <c r="L1467" s="73">
        <f t="shared" si="85"/>
        <v>231693</v>
      </c>
      <c r="M1467" s="749"/>
      <c r="N1467" s="749"/>
      <c r="O1467" s="748"/>
    </row>
    <row r="1468" spans="1:15" hidden="1" x14ac:dyDescent="0.25">
      <c r="A1468" s="54"/>
      <c r="B1468" s="69">
        <v>1461</v>
      </c>
      <c r="C1468" s="353"/>
      <c r="D1468" s="353"/>
      <c r="E1468" s="354"/>
      <c r="F1468" s="655" t="s">
        <v>7898</v>
      </c>
      <c r="G1468" s="353" t="s">
        <v>7939</v>
      </c>
      <c r="H1468" s="70">
        <f t="shared" si="83"/>
        <v>231693</v>
      </c>
      <c r="I1468" s="72">
        <v>1</v>
      </c>
      <c r="J1468" s="355">
        <v>194700</v>
      </c>
      <c r="K1468" s="356">
        <f t="shared" si="84"/>
        <v>36993</v>
      </c>
      <c r="L1468" s="73">
        <f t="shared" si="85"/>
        <v>231693</v>
      </c>
      <c r="M1468" s="749"/>
      <c r="N1468" s="749"/>
      <c r="O1468" s="748"/>
    </row>
    <row r="1469" spans="1:15" hidden="1" x14ac:dyDescent="0.25">
      <c r="A1469" s="54"/>
      <c r="B1469" s="69">
        <v>1462</v>
      </c>
      <c r="C1469" s="353"/>
      <c r="D1469" s="353"/>
      <c r="E1469" s="354"/>
      <c r="F1469" s="655" t="s">
        <v>7899</v>
      </c>
      <c r="G1469" s="353" t="s">
        <v>7939</v>
      </c>
      <c r="H1469" s="70">
        <f t="shared" si="83"/>
        <v>231693</v>
      </c>
      <c r="I1469" s="72">
        <v>1</v>
      </c>
      <c r="J1469" s="355">
        <v>194700</v>
      </c>
      <c r="K1469" s="356">
        <f t="shared" si="84"/>
        <v>36993</v>
      </c>
      <c r="L1469" s="73">
        <f t="shared" si="85"/>
        <v>231693</v>
      </c>
      <c r="M1469" s="749"/>
      <c r="N1469" s="749"/>
      <c r="O1469" s="748"/>
    </row>
    <row r="1470" spans="1:15" hidden="1" x14ac:dyDescent="0.25">
      <c r="A1470" s="54"/>
      <c r="B1470" s="69">
        <v>1463</v>
      </c>
      <c r="C1470" s="353"/>
      <c r="D1470" s="353"/>
      <c r="E1470" s="354"/>
      <c r="F1470" s="655" t="s">
        <v>7900</v>
      </c>
      <c r="G1470" s="353" t="s">
        <v>7939</v>
      </c>
      <c r="H1470" s="70">
        <f t="shared" si="83"/>
        <v>337817.2</v>
      </c>
      <c r="I1470" s="72">
        <v>1</v>
      </c>
      <c r="J1470" s="355">
        <v>283880</v>
      </c>
      <c r="K1470" s="356">
        <f t="shared" si="84"/>
        <v>53937.2</v>
      </c>
      <c r="L1470" s="73">
        <f t="shared" si="85"/>
        <v>337817.2</v>
      </c>
      <c r="M1470" s="749"/>
      <c r="N1470" s="749"/>
      <c r="O1470" s="748"/>
    </row>
    <row r="1471" spans="1:15" hidden="1" x14ac:dyDescent="0.25">
      <c r="A1471" s="54"/>
      <c r="B1471" s="69">
        <v>1464</v>
      </c>
      <c r="C1471" s="353"/>
      <c r="D1471" s="353"/>
      <c r="E1471" s="354"/>
      <c r="F1471" s="655" t="s">
        <v>7901</v>
      </c>
      <c r="G1471" s="353" t="s">
        <v>7939</v>
      </c>
      <c r="H1471" s="70">
        <f t="shared" si="83"/>
        <v>337817.2</v>
      </c>
      <c r="I1471" s="72">
        <v>1</v>
      </c>
      <c r="J1471" s="355">
        <v>283880</v>
      </c>
      <c r="K1471" s="356">
        <f t="shared" si="84"/>
        <v>53937.2</v>
      </c>
      <c r="L1471" s="73">
        <f t="shared" si="85"/>
        <v>337817.2</v>
      </c>
      <c r="M1471" s="749"/>
      <c r="N1471" s="749"/>
      <c r="O1471" s="748"/>
    </row>
    <row r="1472" spans="1:15" hidden="1" x14ac:dyDescent="0.25">
      <c r="A1472" s="54"/>
      <c r="B1472" s="69">
        <v>1465</v>
      </c>
      <c r="C1472" s="353"/>
      <c r="D1472" s="353"/>
      <c r="E1472" s="354"/>
      <c r="F1472" s="655" t="s">
        <v>7902</v>
      </c>
      <c r="G1472" s="353" t="s">
        <v>7939</v>
      </c>
      <c r="H1472" s="70">
        <f t="shared" si="83"/>
        <v>337817.2</v>
      </c>
      <c r="I1472" s="72">
        <v>1</v>
      </c>
      <c r="J1472" s="355">
        <v>283880</v>
      </c>
      <c r="K1472" s="356">
        <f t="shared" si="84"/>
        <v>53937.2</v>
      </c>
      <c r="L1472" s="73">
        <f t="shared" si="85"/>
        <v>337817.2</v>
      </c>
      <c r="M1472" s="749"/>
      <c r="N1472" s="749"/>
      <c r="O1472" s="748"/>
    </row>
    <row r="1473" spans="1:15" hidden="1" x14ac:dyDescent="0.25">
      <c r="A1473" s="54"/>
      <c r="B1473" s="69">
        <v>1466</v>
      </c>
      <c r="C1473" s="353"/>
      <c r="D1473" s="353"/>
      <c r="E1473" s="354"/>
      <c r="F1473" s="655" t="s">
        <v>7903</v>
      </c>
      <c r="G1473" s="353" t="s">
        <v>7939</v>
      </c>
      <c r="H1473" s="70">
        <f t="shared" ref="H1473:H1536" si="86">+L1473*I1473</f>
        <v>598195.15</v>
      </c>
      <c r="I1473" s="72">
        <v>1</v>
      </c>
      <c r="J1473" s="355">
        <v>502685</v>
      </c>
      <c r="K1473" s="356">
        <f t="shared" si="84"/>
        <v>95510.15</v>
      </c>
      <c r="L1473" s="73">
        <f t="shared" si="85"/>
        <v>598195.15</v>
      </c>
      <c r="M1473" s="749"/>
      <c r="N1473" s="749"/>
      <c r="O1473" s="748"/>
    </row>
    <row r="1474" spans="1:15" hidden="1" x14ac:dyDescent="0.25">
      <c r="A1474" s="54"/>
      <c r="B1474" s="69">
        <v>1467</v>
      </c>
      <c r="C1474" s="353"/>
      <c r="D1474" s="353"/>
      <c r="E1474" s="354"/>
      <c r="F1474" s="655" t="s">
        <v>7904</v>
      </c>
      <c r="G1474" s="353" t="s">
        <v>7939</v>
      </c>
      <c r="H1474" s="70">
        <f t="shared" si="86"/>
        <v>598195.15</v>
      </c>
      <c r="I1474" s="72">
        <v>1</v>
      </c>
      <c r="J1474" s="355">
        <v>502685</v>
      </c>
      <c r="K1474" s="356">
        <f t="shared" si="84"/>
        <v>95510.15</v>
      </c>
      <c r="L1474" s="73">
        <f t="shared" si="85"/>
        <v>598195.15</v>
      </c>
      <c r="M1474" s="749"/>
      <c r="N1474" s="749"/>
      <c r="O1474" s="748"/>
    </row>
    <row r="1475" spans="1:15" hidden="1" x14ac:dyDescent="0.25">
      <c r="A1475" s="54"/>
      <c r="B1475" s="69">
        <v>1468</v>
      </c>
      <c r="C1475" s="353"/>
      <c r="D1475" s="353"/>
      <c r="E1475" s="354"/>
      <c r="F1475" s="655" t="s">
        <v>7905</v>
      </c>
      <c r="G1475" s="353" t="s">
        <v>7939</v>
      </c>
      <c r="H1475" s="70">
        <f t="shared" si="86"/>
        <v>598195.15</v>
      </c>
      <c r="I1475" s="72">
        <v>1</v>
      </c>
      <c r="J1475" s="355">
        <v>502685</v>
      </c>
      <c r="K1475" s="356">
        <f t="shared" si="84"/>
        <v>95510.15</v>
      </c>
      <c r="L1475" s="73">
        <f t="shared" si="85"/>
        <v>598195.15</v>
      </c>
      <c r="M1475" s="749"/>
      <c r="N1475" s="749"/>
      <c r="O1475" s="748"/>
    </row>
    <row r="1476" spans="1:15" hidden="1" x14ac:dyDescent="0.25">
      <c r="A1476" s="54"/>
      <c r="B1476" s="69">
        <v>1469</v>
      </c>
      <c r="C1476" s="353"/>
      <c r="D1476" s="353"/>
      <c r="E1476" s="354"/>
      <c r="F1476" s="655" t="s">
        <v>7906</v>
      </c>
      <c r="G1476" s="353" t="s">
        <v>7939</v>
      </c>
      <c r="H1476" s="70">
        <f t="shared" si="86"/>
        <v>598195.15</v>
      </c>
      <c r="I1476" s="72">
        <v>1</v>
      </c>
      <c r="J1476" s="355">
        <v>502685</v>
      </c>
      <c r="K1476" s="356">
        <f t="shared" si="84"/>
        <v>95510.15</v>
      </c>
      <c r="L1476" s="73">
        <f t="shared" si="85"/>
        <v>598195.15</v>
      </c>
      <c r="M1476" s="749"/>
      <c r="N1476" s="749"/>
      <c r="O1476" s="748"/>
    </row>
    <row r="1477" spans="1:15" ht="26.25" hidden="1" x14ac:dyDescent="0.25">
      <c r="A1477" s="54"/>
      <c r="B1477" s="69">
        <v>1470</v>
      </c>
      <c r="C1477" s="353"/>
      <c r="D1477" s="353"/>
      <c r="E1477" s="354"/>
      <c r="F1477" s="655" t="s">
        <v>7940</v>
      </c>
      <c r="G1477" s="353" t="s">
        <v>7951</v>
      </c>
      <c r="H1477" s="70">
        <f t="shared" si="86"/>
        <v>71400</v>
      </c>
      <c r="I1477" s="72">
        <v>1</v>
      </c>
      <c r="J1477" s="355">
        <v>60000</v>
      </c>
      <c r="K1477" s="356">
        <f t="shared" si="84"/>
        <v>11400</v>
      </c>
      <c r="L1477" s="73">
        <f t="shared" si="85"/>
        <v>71400</v>
      </c>
      <c r="M1477" s="749"/>
      <c r="N1477" s="749"/>
      <c r="O1477" s="748"/>
    </row>
    <row r="1478" spans="1:15" hidden="1" x14ac:dyDescent="0.25">
      <c r="A1478" s="54"/>
      <c r="B1478" s="69">
        <v>1471</v>
      </c>
      <c r="C1478" s="353"/>
      <c r="D1478" s="353"/>
      <c r="E1478" s="354"/>
      <c r="F1478" s="655" t="s">
        <v>7907</v>
      </c>
      <c r="G1478" s="353" t="s">
        <v>7939</v>
      </c>
      <c r="H1478" s="70">
        <f t="shared" si="86"/>
        <v>18370.03</v>
      </c>
      <c r="I1478" s="72">
        <v>1</v>
      </c>
      <c r="J1478" s="355">
        <v>15437</v>
      </c>
      <c r="K1478" s="356">
        <f t="shared" si="84"/>
        <v>2933.03</v>
      </c>
      <c r="L1478" s="73">
        <f t="shared" si="85"/>
        <v>18370.03</v>
      </c>
      <c r="M1478" s="749"/>
      <c r="N1478" s="749"/>
      <c r="O1478" s="748"/>
    </row>
    <row r="1479" spans="1:15" hidden="1" x14ac:dyDescent="0.25">
      <c r="A1479" s="54"/>
      <c r="B1479" s="69">
        <v>1472</v>
      </c>
      <c r="C1479" s="353"/>
      <c r="D1479" s="353"/>
      <c r="E1479" s="354"/>
      <c r="F1479" s="655" t="s">
        <v>7908</v>
      </c>
      <c r="G1479" s="353" t="s">
        <v>7939</v>
      </c>
      <c r="H1479" s="70">
        <f t="shared" si="86"/>
        <v>44671.41</v>
      </c>
      <c r="I1479" s="72">
        <v>1</v>
      </c>
      <c r="J1479" s="355">
        <v>37539</v>
      </c>
      <c r="K1479" s="356">
        <f t="shared" si="84"/>
        <v>7132.41</v>
      </c>
      <c r="L1479" s="73">
        <f t="shared" si="85"/>
        <v>44671.41</v>
      </c>
      <c r="M1479" s="749"/>
      <c r="N1479" s="749"/>
      <c r="O1479" s="748"/>
    </row>
    <row r="1480" spans="1:15" hidden="1" x14ac:dyDescent="0.25">
      <c r="A1480" s="54"/>
      <c r="B1480" s="69">
        <v>1473</v>
      </c>
      <c r="C1480" s="353"/>
      <c r="D1480" s="353"/>
      <c r="E1480" s="354"/>
      <c r="F1480" s="655" t="s">
        <v>7909</v>
      </c>
      <c r="G1480" s="353" t="s">
        <v>7939</v>
      </c>
      <c r="H1480" s="70">
        <f t="shared" si="86"/>
        <v>44671.41</v>
      </c>
      <c r="I1480" s="72">
        <v>1</v>
      </c>
      <c r="J1480" s="355">
        <v>37539</v>
      </c>
      <c r="K1480" s="356">
        <f t="shared" si="84"/>
        <v>7132.41</v>
      </c>
      <c r="L1480" s="73">
        <f t="shared" si="85"/>
        <v>44671.41</v>
      </c>
      <c r="M1480" s="749"/>
      <c r="N1480" s="749"/>
      <c r="O1480" s="748"/>
    </row>
    <row r="1481" spans="1:15" hidden="1" x14ac:dyDescent="0.25">
      <c r="A1481" s="54"/>
      <c r="B1481" s="69">
        <v>1474</v>
      </c>
      <c r="C1481" s="353"/>
      <c r="D1481" s="353"/>
      <c r="E1481" s="354"/>
      <c r="F1481" s="655" t="s">
        <v>7910</v>
      </c>
      <c r="G1481" s="353" t="s">
        <v>7939</v>
      </c>
      <c r="H1481" s="70">
        <f t="shared" si="86"/>
        <v>114995.65</v>
      </c>
      <c r="I1481" s="72">
        <v>1</v>
      </c>
      <c r="J1481" s="355">
        <v>96635</v>
      </c>
      <c r="K1481" s="356">
        <f t="shared" si="84"/>
        <v>18360.650000000001</v>
      </c>
      <c r="L1481" s="73">
        <f t="shared" si="85"/>
        <v>114995.65</v>
      </c>
      <c r="M1481" s="749"/>
      <c r="N1481" s="749"/>
      <c r="O1481" s="748"/>
    </row>
    <row r="1482" spans="1:15" hidden="1" x14ac:dyDescent="0.25">
      <c r="A1482" s="54"/>
      <c r="B1482" s="69">
        <v>1475</v>
      </c>
      <c r="C1482" s="353"/>
      <c r="D1482" s="353"/>
      <c r="E1482" s="354"/>
      <c r="F1482" s="655" t="s">
        <v>7911</v>
      </c>
      <c r="G1482" s="353" t="s">
        <v>7939</v>
      </c>
      <c r="H1482" s="70">
        <f t="shared" si="86"/>
        <v>114995.65</v>
      </c>
      <c r="I1482" s="72">
        <v>1</v>
      </c>
      <c r="J1482" s="355">
        <v>96635</v>
      </c>
      <c r="K1482" s="356">
        <f t="shared" si="84"/>
        <v>18360.650000000001</v>
      </c>
      <c r="L1482" s="73">
        <f t="shared" si="85"/>
        <v>114995.65</v>
      </c>
      <c r="M1482" s="749"/>
      <c r="N1482" s="749"/>
      <c r="O1482" s="748"/>
    </row>
    <row r="1483" spans="1:15" hidden="1" x14ac:dyDescent="0.25">
      <c r="A1483" s="54"/>
      <c r="B1483" s="69">
        <v>1476</v>
      </c>
      <c r="C1483" s="353"/>
      <c r="D1483" s="353"/>
      <c r="E1483" s="354"/>
      <c r="F1483" s="655" t="s">
        <v>7912</v>
      </c>
      <c r="G1483" s="353" t="s">
        <v>7939</v>
      </c>
      <c r="H1483" s="70">
        <f t="shared" si="86"/>
        <v>114995.65</v>
      </c>
      <c r="I1483" s="72">
        <v>1</v>
      </c>
      <c r="J1483" s="355">
        <v>96635</v>
      </c>
      <c r="K1483" s="356">
        <f t="shared" si="84"/>
        <v>18360.650000000001</v>
      </c>
      <c r="L1483" s="73">
        <f t="shared" si="85"/>
        <v>114995.65</v>
      </c>
      <c r="M1483" s="749"/>
      <c r="N1483" s="749"/>
      <c r="O1483" s="748"/>
    </row>
    <row r="1484" spans="1:15" hidden="1" x14ac:dyDescent="0.25">
      <c r="A1484" s="54"/>
      <c r="B1484" s="69">
        <v>1477</v>
      </c>
      <c r="C1484" s="353"/>
      <c r="D1484" s="353"/>
      <c r="E1484" s="354"/>
      <c r="F1484" s="655" t="s">
        <v>7913</v>
      </c>
      <c r="G1484" s="353" t="s">
        <v>7939</v>
      </c>
      <c r="H1484" s="70">
        <f t="shared" si="86"/>
        <v>166046.65</v>
      </c>
      <c r="I1484" s="72">
        <v>1</v>
      </c>
      <c r="J1484" s="355">
        <v>139535</v>
      </c>
      <c r="K1484" s="356">
        <f t="shared" si="84"/>
        <v>26511.65</v>
      </c>
      <c r="L1484" s="73">
        <f t="shared" si="85"/>
        <v>166046.65</v>
      </c>
      <c r="M1484" s="749"/>
      <c r="N1484" s="749"/>
      <c r="O1484" s="748"/>
    </row>
    <row r="1485" spans="1:15" hidden="1" x14ac:dyDescent="0.25">
      <c r="A1485" s="54"/>
      <c r="B1485" s="69">
        <v>1478</v>
      </c>
      <c r="C1485" s="353"/>
      <c r="D1485" s="353"/>
      <c r="E1485" s="354"/>
      <c r="F1485" s="655" t="s">
        <v>7914</v>
      </c>
      <c r="G1485" s="353" t="s">
        <v>7939</v>
      </c>
      <c r="H1485" s="70">
        <f t="shared" si="86"/>
        <v>166046.65</v>
      </c>
      <c r="I1485" s="72">
        <v>1</v>
      </c>
      <c r="J1485" s="355">
        <v>139535</v>
      </c>
      <c r="K1485" s="356">
        <f t="shared" si="84"/>
        <v>26511.65</v>
      </c>
      <c r="L1485" s="73">
        <f t="shared" si="85"/>
        <v>166046.65</v>
      </c>
      <c r="M1485" s="749"/>
      <c r="N1485" s="749"/>
      <c r="O1485" s="748"/>
    </row>
    <row r="1486" spans="1:15" hidden="1" x14ac:dyDescent="0.25">
      <c r="A1486" s="54"/>
      <c r="B1486" s="69">
        <v>1479</v>
      </c>
      <c r="C1486" s="353"/>
      <c r="D1486" s="353"/>
      <c r="E1486" s="354"/>
      <c r="F1486" s="655" t="s">
        <v>7915</v>
      </c>
      <c r="G1486" s="353" t="s">
        <v>7939</v>
      </c>
      <c r="H1486" s="70">
        <f t="shared" si="86"/>
        <v>166046.65</v>
      </c>
      <c r="I1486" s="72">
        <v>1</v>
      </c>
      <c r="J1486" s="355">
        <v>139535</v>
      </c>
      <c r="K1486" s="356">
        <f t="shared" si="84"/>
        <v>26511.65</v>
      </c>
      <c r="L1486" s="73">
        <f t="shared" si="85"/>
        <v>166046.65</v>
      </c>
      <c r="M1486" s="749"/>
      <c r="N1486" s="749"/>
      <c r="O1486" s="748"/>
    </row>
    <row r="1487" spans="1:15" hidden="1" x14ac:dyDescent="0.25">
      <c r="A1487" s="54"/>
      <c r="B1487" s="69">
        <v>1480</v>
      </c>
      <c r="C1487" s="353"/>
      <c r="D1487" s="353"/>
      <c r="E1487" s="354"/>
      <c r="F1487" s="655" t="s">
        <v>7916</v>
      </c>
      <c r="G1487" s="353" t="s">
        <v>7939</v>
      </c>
      <c r="H1487" s="70">
        <f t="shared" si="86"/>
        <v>242101.93</v>
      </c>
      <c r="I1487" s="72">
        <v>1</v>
      </c>
      <c r="J1487" s="355">
        <v>203447</v>
      </c>
      <c r="K1487" s="356">
        <f t="shared" si="84"/>
        <v>38654.93</v>
      </c>
      <c r="L1487" s="73">
        <f t="shared" si="85"/>
        <v>242101.93</v>
      </c>
      <c r="M1487" s="749"/>
      <c r="N1487" s="749"/>
      <c r="O1487" s="748"/>
    </row>
    <row r="1488" spans="1:15" hidden="1" x14ac:dyDescent="0.25">
      <c r="A1488" s="54"/>
      <c r="B1488" s="69">
        <v>1481</v>
      </c>
      <c r="C1488" s="353"/>
      <c r="D1488" s="353"/>
      <c r="E1488" s="354"/>
      <c r="F1488" s="655" t="s">
        <v>7917</v>
      </c>
      <c r="G1488" s="353" t="s">
        <v>7939</v>
      </c>
      <c r="H1488" s="70">
        <f t="shared" si="86"/>
        <v>242101.93</v>
      </c>
      <c r="I1488" s="72">
        <v>1</v>
      </c>
      <c r="J1488" s="355">
        <v>203447</v>
      </c>
      <c r="K1488" s="356">
        <f t="shared" si="84"/>
        <v>38654.93</v>
      </c>
      <c r="L1488" s="73">
        <f t="shared" si="85"/>
        <v>242101.93</v>
      </c>
      <c r="M1488" s="749"/>
      <c r="N1488" s="749"/>
      <c r="O1488" s="748"/>
    </row>
    <row r="1489" spans="1:15" hidden="1" x14ac:dyDescent="0.25">
      <c r="A1489" s="54"/>
      <c r="B1489" s="69">
        <v>1482</v>
      </c>
      <c r="C1489" s="353"/>
      <c r="D1489" s="353"/>
      <c r="E1489" s="354"/>
      <c r="F1489" s="655" t="s">
        <v>7918</v>
      </c>
      <c r="G1489" s="353" t="s">
        <v>7939</v>
      </c>
      <c r="H1489" s="70">
        <f t="shared" si="86"/>
        <v>242101.93</v>
      </c>
      <c r="I1489" s="72">
        <v>1</v>
      </c>
      <c r="J1489" s="355">
        <v>203447</v>
      </c>
      <c r="K1489" s="356">
        <f t="shared" si="84"/>
        <v>38654.93</v>
      </c>
      <c r="L1489" s="73">
        <f t="shared" si="85"/>
        <v>242101.93</v>
      </c>
      <c r="M1489" s="749"/>
      <c r="N1489" s="749"/>
      <c r="O1489" s="748"/>
    </row>
    <row r="1490" spans="1:15" hidden="1" x14ac:dyDescent="0.25">
      <c r="A1490" s="54"/>
      <c r="B1490" s="69">
        <v>1483</v>
      </c>
      <c r="C1490" s="353"/>
      <c r="D1490" s="353"/>
      <c r="E1490" s="354"/>
      <c r="F1490" s="655" t="s">
        <v>7919</v>
      </c>
      <c r="G1490" s="353" t="s">
        <v>7939</v>
      </c>
      <c r="H1490" s="70">
        <f t="shared" si="86"/>
        <v>428715.35</v>
      </c>
      <c r="I1490" s="72">
        <v>1</v>
      </c>
      <c r="J1490" s="355">
        <v>360265</v>
      </c>
      <c r="K1490" s="356">
        <f t="shared" si="84"/>
        <v>68450.350000000006</v>
      </c>
      <c r="L1490" s="73">
        <f t="shared" si="85"/>
        <v>428715.35</v>
      </c>
      <c r="M1490" s="749"/>
      <c r="N1490" s="749"/>
      <c r="O1490" s="748"/>
    </row>
    <row r="1491" spans="1:15" hidden="1" x14ac:dyDescent="0.25">
      <c r="A1491" s="54"/>
      <c r="B1491" s="69">
        <v>1484</v>
      </c>
      <c r="C1491" s="353"/>
      <c r="D1491" s="353"/>
      <c r="E1491" s="354"/>
      <c r="F1491" s="655" t="s">
        <v>7920</v>
      </c>
      <c r="G1491" s="353" t="s">
        <v>7939</v>
      </c>
      <c r="H1491" s="70">
        <f t="shared" si="86"/>
        <v>428715.35</v>
      </c>
      <c r="I1491" s="72">
        <v>1</v>
      </c>
      <c r="J1491" s="355">
        <v>360265</v>
      </c>
      <c r="K1491" s="356">
        <f t="shared" si="84"/>
        <v>68450.350000000006</v>
      </c>
      <c r="L1491" s="73">
        <f t="shared" si="85"/>
        <v>428715.35</v>
      </c>
      <c r="M1491" s="749"/>
      <c r="N1491" s="749"/>
      <c r="O1491" s="748"/>
    </row>
    <row r="1492" spans="1:15" hidden="1" x14ac:dyDescent="0.25">
      <c r="A1492" s="54"/>
      <c r="B1492" s="69">
        <v>1485</v>
      </c>
      <c r="C1492" s="353"/>
      <c r="D1492" s="353"/>
      <c r="E1492" s="354"/>
      <c r="F1492" s="655" t="s">
        <v>7921</v>
      </c>
      <c r="G1492" s="353" t="s">
        <v>7939</v>
      </c>
      <c r="H1492" s="70">
        <f t="shared" si="86"/>
        <v>428715.35</v>
      </c>
      <c r="I1492" s="72">
        <v>1</v>
      </c>
      <c r="J1492" s="355">
        <v>360265</v>
      </c>
      <c r="K1492" s="356">
        <f t="shared" si="84"/>
        <v>68450.350000000006</v>
      </c>
      <c r="L1492" s="73">
        <f t="shared" si="85"/>
        <v>428715.35</v>
      </c>
      <c r="M1492" s="749"/>
      <c r="N1492" s="749"/>
      <c r="O1492" s="748"/>
    </row>
    <row r="1493" spans="1:15" hidden="1" x14ac:dyDescent="0.25">
      <c r="A1493" s="54"/>
      <c r="B1493" s="69">
        <v>1486</v>
      </c>
      <c r="C1493" s="353"/>
      <c r="D1493" s="353"/>
      <c r="E1493" s="354"/>
      <c r="F1493" s="655" t="s">
        <v>7922</v>
      </c>
      <c r="G1493" s="353" t="s">
        <v>7939</v>
      </c>
      <c r="H1493" s="70">
        <f t="shared" si="86"/>
        <v>428715.35</v>
      </c>
      <c r="I1493" s="72">
        <v>1</v>
      </c>
      <c r="J1493" s="355">
        <v>360265</v>
      </c>
      <c r="K1493" s="356">
        <f t="shared" si="84"/>
        <v>68450.350000000006</v>
      </c>
      <c r="L1493" s="73">
        <f t="shared" si="85"/>
        <v>428715.35</v>
      </c>
      <c r="M1493" s="749"/>
      <c r="N1493" s="749"/>
      <c r="O1493" s="748"/>
    </row>
    <row r="1494" spans="1:15" ht="26.25" hidden="1" x14ac:dyDescent="0.25">
      <c r="A1494" s="54"/>
      <c r="B1494" s="69">
        <v>1487</v>
      </c>
      <c r="C1494" s="353"/>
      <c r="D1494" s="353"/>
      <c r="E1494" s="354"/>
      <c r="F1494" s="655" t="s">
        <v>7941</v>
      </c>
      <c r="G1494" s="353" t="s">
        <v>7951</v>
      </c>
      <c r="H1494" s="70">
        <f t="shared" si="86"/>
        <v>51170</v>
      </c>
      <c r="I1494" s="72">
        <v>1</v>
      </c>
      <c r="J1494" s="355">
        <v>43000</v>
      </c>
      <c r="K1494" s="356">
        <f t="shared" si="84"/>
        <v>8170</v>
      </c>
      <c r="L1494" s="73">
        <f t="shared" si="85"/>
        <v>51170</v>
      </c>
      <c r="M1494" s="749"/>
      <c r="N1494" s="749"/>
      <c r="O1494" s="748"/>
    </row>
    <row r="1495" spans="1:15" hidden="1" x14ac:dyDescent="0.25">
      <c r="A1495" s="54"/>
      <c r="B1495" s="69">
        <v>1488</v>
      </c>
      <c r="C1495" s="353"/>
      <c r="D1495" s="353"/>
      <c r="E1495" s="354"/>
      <c r="F1495" s="655" t="s">
        <v>7923</v>
      </c>
      <c r="G1495" s="353" t="s">
        <v>7939</v>
      </c>
      <c r="H1495" s="70">
        <f t="shared" si="86"/>
        <v>15806.77</v>
      </c>
      <c r="I1495" s="72">
        <v>1</v>
      </c>
      <c r="J1495" s="355">
        <v>13283</v>
      </c>
      <c r="K1495" s="356">
        <f t="shared" si="84"/>
        <v>2523.77</v>
      </c>
      <c r="L1495" s="73">
        <f t="shared" si="85"/>
        <v>15806.77</v>
      </c>
      <c r="M1495" s="749"/>
      <c r="N1495" s="749"/>
      <c r="O1495" s="748"/>
    </row>
    <row r="1496" spans="1:15" hidden="1" x14ac:dyDescent="0.25">
      <c r="A1496" s="54"/>
      <c r="B1496" s="69">
        <v>1489</v>
      </c>
      <c r="C1496" s="353"/>
      <c r="D1496" s="353"/>
      <c r="E1496" s="354"/>
      <c r="F1496" s="655" t="s">
        <v>7924</v>
      </c>
      <c r="G1496" s="353" t="s">
        <v>7939</v>
      </c>
      <c r="H1496" s="70">
        <f t="shared" si="86"/>
        <v>38438.19</v>
      </c>
      <c r="I1496" s="72">
        <v>1</v>
      </c>
      <c r="J1496" s="355">
        <v>32301</v>
      </c>
      <c r="K1496" s="356">
        <f t="shared" si="84"/>
        <v>6137.1900000000005</v>
      </c>
      <c r="L1496" s="73">
        <f t="shared" si="85"/>
        <v>38438.19</v>
      </c>
      <c r="M1496" s="749"/>
      <c r="N1496" s="749"/>
      <c r="O1496" s="748"/>
    </row>
    <row r="1497" spans="1:15" hidden="1" x14ac:dyDescent="0.25">
      <c r="A1497" s="54"/>
      <c r="B1497" s="69">
        <v>1490</v>
      </c>
      <c r="C1497" s="353"/>
      <c r="D1497" s="353"/>
      <c r="E1497" s="354"/>
      <c r="F1497" s="655" t="s">
        <v>7925</v>
      </c>
      <c r="G1497" s="353" t="s">
        <v>7939</v>
      </c>
      <c r="H1497" s="70">
        <f t="shared" si="86"/>
        <v>38438.19</v>
      </c>
      <c r="I1497" s="72">
        <v>1</v>
      </c>
      <c r="J1497" s="355">
        <v>32301</v>
      </c>
      <c r="K1497" s="356">
        <f t="shared" si="84"/>
        <v>6137.1900000000005</v>
      </c>
      <c r="L1497" s="73">
        <f t="shared" si="85"/>
        <v>38438.19</v>
      </c>
      <c r="M1497" s="749"/>
      <c r="N1497" s="749"/>
      <c r="O1497" s="748"/>
    </row>
    <row r="1498" spans="1:15" hidden="1" x14ac:dyDescent="0.25">
      <c r="A1498" s="54"/>
      <c r="B1498" s="69">
        <v>1491</v>
      </c>
      <c r="C1498" s="353"/>
      <c r="D1498" s="353"/>
      <c r="E1498" s="354"/>
      <c r="F1498" s="655" t="s">
        <v>7926</v>
      </c>
      <c r="G1498" s="353" t="s">
        <v>7939</v>
      </c>
      <c r="H1498" s="70">
        <f t="shared" si="86"/>
        <v>98949.69</v>
      </c>
      <c r="I1498" s="72">
        <v>1</v>
      </c>
      <c r="J1498" s="355">
        <v>83151</v>
      </c>
      <c r="K1498" s="356">
        <f t="shared" si="84"/>
        <v>15798.69</v>
      </c>
      <c r="L1498" s="73">
        <f t="shared" si="85"/>
        <v>98949.69</v>
      </c>
      <c r="M1498" s="749"/>
      <c r="N1498" s="749"/>
      <c r="O1498" s="748"/>
    </row>
    <row r="1499" spans="1:15" hidden="1" x14ac:dyDescent="0.25">
      <c r="A1499" s="54"/>
      <c r="B1499" s="69">
        <v>1492</v>
      </c>
      <c r="C1499" s="353"/>
      <c r="D1499" s="353"/>
      <c r="E1499" s="354"/>
      <c r="F1499" s="655" t="s">
        <v>7927</v>
      </c>
      <c r="G1499" s="353" t="s">
        <v>7939</v>
      </c>
      <c r="H1499" s="70">
        <f t="shared" si="86"/>
        <v>98949.69</v>
      </c>
      <c r="I1499" s="72">
        <v>1</v>
      </c>
      <c r="J1499" s="355">
        <v>83151</v>
      </c>
      <c r="K1499" s="356">
        <f t="shared" si="84"/>
        <v>15798.69</v>
      </c>
      <c r="L1499" s="73">
        <f t="shared" si="85"/>
        <v>98949.69</v>
      </c>
      <c r="M1499" s="749"/>
      <c r="N1499" s="749"/>
      <c r="O1499" s="748"/>
    </row>
    <row r="1500" spans="1:15" hidden="1" x14ac:dyDescent="0.25">
      <c r="A1500" s="54"/>
      <c r="B1500" s="69">
        <v>1493</v>
      </c>
      <c r="C1500" s="353"/>
      <c r="D1500" s="353"/>
      <c r="E1500" s="354"/>
      <c r="F1500" s="655" t="s">
        <v>7928</v>
      </c>
      <c r="G1500" s="353" t="s">
        <v>7939</v>
      </c>
      <c r="H1500" s="70">
        <f t="shared" si="86"/>
        <v>98949.69</v>
      </c>
      <c r="I1500" s="72">
        <v>1</v>
      </c>
      <c r="J1500" s="355">
        <v>83151</v>
      </c>
      <c r="K1500" s="356">
        <f t="shared" si="84"/>
        <v>15798.69</v>
      </c>
      <c r="L1500" s="73">
        <f t="shared" si="85"/>
        <v>98949.69</v>
      </c>
      <c r="M1500" s="749"/>
      <c r="N1500" s="749"/>
      <c r="O1500" s="748"/>
    </row>
    <row r="1501" spans="1:15" hidden="1" x14ac:dyDescent="0.25">
      <c r="A1501" s="54"/>
      <c r="B1501" s="69">
        <v>1494</v>
      </c>
      <c r="C1501" s="353"/>
      <c r="D1501" s="353"/>
      <c r="E1501" s="354"/>
      <c r="F1501" s="655" t="s">
        <v>7929</v>
      </c>
      <c r="G1501" s="353" t="s">
        <v>7939</v>
      </c>
      <c r="H1501" s="70">
        <f t="shared" si="86"/>
        <v>142877.35</v>
      </c>
      <c r="I1501" s="72">
        <v>1</v>
      </c>
      <c r="J1501" s="355">
        <v>120065</v>
      </c>
      <c r="K1501" s="356">
        <f t="shared" si="84"/>
        <v>22812.35</v>
      </c>
      <c r="L1501" s="73">
        <f t="shared" si="85"/>
        <v>142877.35</v>
      </c>
      <c r="M1501" s="749"/>
      <c r="N1501" s="749"/>
      <c r="O1501" s="748"/>
    </row>
    <row r="1502" spans="1:15" hidden="1" x14ac:dyDescent="0.25">
      <c r="A1502" s="54"/>
      <c r="B1502" s="69">
        <v>1495</v>
      </c>
      <c r="C1502" s="353"/>
      <c r="D1502" s="353"/>
      <c r="E1502" s="354"/>
      <c r="F1502" s="655" t="s">
        <v>7930</v>
      </c>
      <c r="G1502" s="353" t="s">
        <v>7939</v>
      </c>
      <c r="H1502" s="70">
        <f t="shared" si="86"/>
        <v>142877.35</v>
      </c>
      <c r="I1502" s="72">
        <v>1</v>
      </c>
      <c r="J1502" s="355">
        <v>120065</v>
      </c>
      <c r="K1502" s="356">
        <f t="shared" si="84"/>
        <v>22812.35</v>
      </c>
      <c r="L1502" s="73">
        <f t="shared" si="85"/>
        <v>142877.35</v>
      </c>
      <c r="M1502" s="749"/>
      <c r="N1502" s="749"/>
      <c r="O1502" s="748"/>
    </row>
    <row r="1503" spans="1:15" hidden="1" x14ac:dyDescent="0.25">
      <c r="A1503" s="54"/>
      <c r="B1503" s="69">
        <v>1496</v>
      </c>
      <c r="C1503" s="353"/>
      <c r="D1503" s="353"/>
      <c r="E1503" s="354"/>
      <c r="F1503" s="655" t="s">
        <v>7931</v>
      </c>
      <c r="G1503" s="353" t="s">
        <v>7939</v>
      </c>
      <c r="H1503" s="70">
        <f t="shared" si="86"/>
        <v>142877.35</v>
      </c>
      <c r="I1503" s="72">
        <v>1</v>
      </c>
      <c r="J1503" s="355">
        <v>120065</v>
      </c>
      <c r="K1503" s="356">
        <f t="shared" si="84"/>
        <v>22812.35</v>
      </c>
      <c r="L1503" s="73">
        <f t="shared" si="85"/>
        <v>142877.35</v>
      </c>
      <c r="M1503" s="749"/>
      <c r="N1503" s="749"/>
      <c r="O1503" s="748"/>
    </row>
    <row r="1504" spans="1:15" hidden="1" x14ac:dyDescent="0.25">
      <c r="A1504" s="54"/>
      <c r="B1504" s="69">
        <v>1497</v>
      </c>
      <c r="C1504" s="353"/>
      <c r="D1504" s="353"/>
      <c r="E1504" s="354"/>
      <c r="F1504" s="655" t="s">
        <v>7932</v>
      </c>
      <c r="G1504" s="353" t="s">
        <v>7939</v>
      </c>
      <c r="H1504" s="70">
        <f t="shared" si="86"/>
        <v>208320.21</v>
      </c>
      <c r="I1504" s="72">
        <v>1</v>
      </c>
      <c r="J1504" s="355">
        <v>175059</v>
      </c>
      <c r="K1504" s="356">
        <f t="shared" ref="K1504:K1535" si="87">+J1504*0.19</f>
        <v>33261.21</v>
      </c>
      <c r="L1504" s="73">
        <f t="shared" si="85"/>
        <v>208320.21</v>
      </c>
      <c r="M1504" s="749"/>
      <c r="N1504" s="749"/>
      <c r="O1504" s="748"/>
    </row>
    <row r="1505" spans="1:15" hidden="1" x14ac:dyDescent="0.25">
      <c r="A1505" s="54"/>
      <c r="B1505" s="69">
        <v>1498</v>
      </c>
      <c r="C1505" s="353"/>
      <c r="D1505" s="353"/>
      <c r="E1505" s="354"/>
      <c r="F1505" s="655" t="s">
        <v>7933</v>
      </c>
      <c r="G1505" s="353" t="s">
        <v>7939</v>
      </c>
      <c r="H1505" s="70">
        <f t="shared" si="86"/>
        <v>208320.21</v>
      </c>
      <c r="I1505" s="72">
        <v>1</v>
      </c>
      <c r="J1505" s="355">
        <v>175059</v>
      </c>
      <c r="K1505" s="356">
        <f t="shared" si="87"/>
        <v>33261.21</v>
      </c>
      <c r="L1505" s="73">
        <f t="shared" si="85"/>
        <v>208320.21</v>
      </c>
      <c r="M1505" s="749"/>
      <c r="N1505" s="749"/>
      <c r="O1505" s="748"/>
    </row>
    <row r="1506" spans="1:15" hidden="1" x14ac:dyDescent="0.25">
      <c r="A1506" s="54"/>
      <c r="B1506" s="69">
        <v>1499</v>
      </c>
      <c r="C1506" s="353"/>
      <c r="D1506" s="353"/>
      <c r="E1506" s="354"/>
      <c r="F1506" s="655" t="s">
        <v>7934</v>
      </c>
      <c r="G1506" s="353" t="s">
        <v>7939</v>
      </c>
      <c r="H1506" s="70">
        <f t="shared" si="86"/>
        <v>208320.21</v>
      </c>
      <c r="I1506" s="72">
        <v>1</v>
      </c>
      <c r="J1506" s="355">
        <v>175059</v>
      </c>
      <c r="K1506" s="356">
        <f t="shared" si="87"/>
        <v>33261.21</v>
      </c>
      <c r="L1506" s="73">
        <f t="shared" si="85"/>
        <v>208320.21</v>
      </c>
      <c r="M1506" s="749"/>
      <c r="N1506" s="749"/>
      <c r="O1506" s="748"/>
    </row>
    <row r="1507" spans="1:15" hidden="1" x14ac:dyDescent="0.25">
      <c r="A1507" s="54"/>
      <c r="B1507" s="69">
        <v>1500</v>
      </c>
      <c r="C1507" s="353"/>
      <c r="D1507" s="353"/>
      <c r="E1507" s="354"/>
      <c r="F1507" s="655" t="s">
        <v>7935</v>
      </c>
      <c r="G1507" s="353" t="s">
        <v>7939</v>
      </c>
      <c r="H1507" s="70">
        <f t="shared" si="86"/>
        <v>368894.05</v>
      </c>
      <c r="I1507" s="72">
        <v>1</v>
      </c>
      <c r="J1507" s="355">
        <v>309995</v>
      </c>
      <c r="K1507" s="356">
        <f t="shared" si="87"/>
        <v>58899.05</v>
      </c>
      <c r="L1507" s="73">
        <f t="shared" si="85"/>
        <v>368894.05</v>
      </c>
      <c r="M1507" s="749"/>
      <c r="N1507" s="749"/>
      <c r="O1507" s="748"/>
    </row>
    <row r="1508" spans="1:15" hidden="1" x14ac:dyDescent="0.25">
      <c r="A1508" s="54"/>
      <c r="B1508" s="69">
        <v>1501</v>
      </c>
      <c r="C1508" s="353"/>
      <c r="D1508" s="353"/>
      <c r="E1508" s="354"/>
      <c r="F1508" s="655" t="s">
        <v>7936</v>
      </c>
      <c r="G1508" s="353" t="s">
        <v>7939</v>
      </c>
      <c r="H1508" s="70">
        <f t="shared" si="86"/>
        <v>368894.05</v>
      </c>
      <c r="I1508" s="72">
        <v>1</v>
      </c>
      <c r="J1508" s="355">
        <v>309995</v>
      </c>
      <c r="K1508" s="356">
        <f t="shared" si="87"/>
        <v>58899.05</v>
      </c>
      <c r="L1508" s="73">
        <f t="shared" si="85"/>
        <v>368894.05</v>
      </c>
      <c r="M1508" s="749"/>
      <c r="N1508" s="749"/>
      <c r="O1508" s="748"/>
    </row>
    <row r="1509" spans="1:15" hidden="1" x14ac:dyDescent="0.25">
      <c r="A1509" s="54"/>
      <c r="B1509" s="69">
        <v>1502</v>
      </c>
      <c r="C1509" s="353"/>
      <c r="D1509" s="353"/>
      <c r="E1509" s="354"/>
      <c r="F1509" s="655" t="s">
        <v>7937</v>
      </c>
      <c r="G1509" s="353" t="s">
        <v>7939</v>
      </c>
      <c r="H1509" s="70">
        <f t="shared" si="86"/>
        <v>368894.05</v>
      </c>
      <c r="I1509" s="72">
        <v>1</v>
      </c>
      <c r="J1509" s="355">
        <v>309995</v>
      </c>
      <c r="K1509" s="356">
        <f t="shared" si="87"/>
        <v>58899.05</v>
      </c>
      <c r="L1509" s="73">
        <f t="shared" si="85"/>
        <v>368894.05</v>
      </c>
      <c r="M1509" s="749"/>
      <c r="N1509" s="749"/>
      <c r="O1509" s="748"/>
    </row>
    <row r="1510" spans="1:15" hidden="1" x14ac:dyDescent="0.25">
      <c r="A1510" s="54"/>
      <c r="B1510" s="69">
        <v>1503</v>
      </c>
      <c r="C1510" s="353"/>
      <c r="D1510" s="353"/>
      <c r="E1510" s="354"/>
      <c r="F1510" s="655" t="s">
        <v>7938</v>
      </c>
      <c r="G1510" s="353" t="s">
        <v>7939</v>
      </c>
      <c r="H1510" s="70">
        <f t="shared" si="86"/>
        <v>368894.05</v>
      </c>
      <c r="I1510" s="72">
        <v>1</v>
      </c>
      <c r="J1510" s="355">
        <v>309995</v>
      </c>
      <c r="K1510" s="356">
        <f t="shared" si="87"/>
        <v>58899.05</v>
      </c>
      <c r="L1510" s="73">
        <f t="shared" si="85"/>
        <v>368894.05</v>
      </c>
      <c r="M1510" s="749"/>
      <c r="N1510" s="749"/>
      <c r="O1510" s="748"/>
    </row>
    <row r="1511" spans="1:15" ht="26.25" hidden="1" x14ac:dyDescent="0.25">
      <c r="A1511" s="54"/>
      <c r="B1511" s="69">
        <v>1504</v>
      </c>
      <c r="C1511" s="353"/>
      <c r="D1511" s="353"/>
      <c r="E1511" s="354"/>
      <c r="F1511" s="655" t="s">
        <v>7942</v>
      </c>
      <c r="G1511" s="353" t="s">
        <v>7951</v>
      </c>
      <c r="H1511" s="70">
        <f t="shared" si="86"/>
        <v>44030</v>
      </c>
      <c r="I1511" s="72">
        <v>1</v>
      </c>
      <c r="J1511" s="355">
        <v>37000</v>
      </c>
      <c r="K1511" s="356">
        <f t="shared" si="87"/>
        <v>7030</v>
      </c>
      <c r="L1511" s="73">
        <f t="shared" si="85"/>
        <v>44030</v>
      </c>
      <c r="M1511" s="749"/>
      <c r="N1511" s="749"/>
      <c r="O1511" s="748"/>
    </row>
    <row r="1512" spans="1:15" hidden="1" x14ac:dyDescent="0.25">
      <c r="A1512" s="54"/>
      <c r="B1512" s="69">
        <v>1505</v>
      </c>
      <c r="C1512" s="353"/>
      <c r="D1512" s="353"/>
      <c r="E1512" s="354"/>
      <c r="F1512" s="655" t="s">
        <v>7943</v>
      </c>
      <c r="G1512" s="353" t="s">
        <v>7944</v>
      </c>
      <c r="H1512" s="70">
        <f t="shared" si="86"/>
        <v>9520</v>
      </c>
      <c r="I1512" s="72">
        <v>1</v>
      </c>
      <c r="J1512" s="355">
        <v>8000</v>
      </c>
      <c r="K1512" s="356">
        <f t="shared" si="87"/>
        <v>1520</v>
      </c>
      <c r="L1512" s="73">
        <f t="shared" si="85"/>
        <v>9520</v>
      </c>
      <c r="M1512" s="749"/>
      <c r="N1512" s="749"/>
      <c r="O1512" s="748"/>
    </row>
    <row r="1513" spans="1:15" hidden="1" x14ac:dyDescent="0.25">
      <c r="A1513" s="54"/>
      <c r="B1513" s="69">
        <v>1506</v>
      </c>
      <c r="C1513" s="353"/>
      <c r="D1513" s="353"/>
      <c r="E1513" s="354"/>
      <c r="F1513" s="655" t="s">
        <v>7945</v>
      </c>
      <c r="G1513" s="353" t="s">
        <v>3613</v>
      </c>
      <c r="H1513" s="70">
        <f t="shared" si="86"/>
        <v>71400</v>
      </c>
      <c r="I1513" s="72">
        <v>1</v>
      </c>
      <c r="J1513" s="355">
        <v>60000</v>
      </c>
      <c r="K1513" s="356">
        <f t="shared" si="87"/>
        <v>11400</v>
      </c>
      <c r="L1513" s="73">
        <f t="shared" ref="L1513:L1524" si="88">+J1513+K1513</f>
        <v>71400</v>
      </c>
      <c r="M1513" s="749"/>
      <c r="N1513" s="749"/>
      <c r="O1513" s="748"/>
    </row>
    <row r="1514" spans="1:15" hidden="1" x14ac:dyDescent="0.25">
      <c r="A1514" s="54"/>
      <c r="B1514" s="69">
        <v>1507</v>
      </c>
      <c r="C1514" s="353"/>
      <c r="D1514" s="353"/>
      <c r="E1514" s="354"/>
      <c r="F1514" s="655" t="s">
        <v>7946</v>
      </c>
      <c r="G1514" s="353" t="s">
        <v>3613</v>
      </c>
      <c r="H1514" s="70">
        <f t="shared" si="86"/>
        <v>51170</v>
      </c>
      <c r="I1514" s="72">
        <v>1</v>
      </c>
      <c r="J1514" s="355">
        <v>43000</v>
      </c>
      <c r="K1514" s="356">
        <f t="shared" si="87"/>
        <v>8170</v>
      </c>
      <c r="L1514" s="73">
        <f t="shared" si="88"/>
        <v>51170</v>
      </c>
      <c r="M1514" s="749"/>
      <c r="N1514" s="749"/>
      <c r="O1514" s="748"/>
    </row>
    <row r="1515" spans="1:15" hidden="1" x14ac:dyDescent="0.25">
      <c r="A1515" s="54"/>
      <c r="B1515" s="69">
        <v>1508</v>
      </c>
      <c r="C1515" s="353"/>
      <c r="D1515" s="353"/>
      <c r="E1515" s="354"/>
      <c r="F1515" s="655" t="s">
        <v>7947</v>
      </c>
      <c r="G1515" s="353" t="s">
        <v>3613</v>
      </c>
      <c r="H1515" s="70">
        <f t="shared" si="86"/>
        <v>44030</v>
      </c>
      <c r="I1515" s="72">
        <v>1</v>
      </c>
      <c r="J1515" s="355">
        <v>37000</v>
      </c>
      <c r="K1515" s="356">
        <f t="shared" si="87"/>
        <v>7030</v>
      </c>
      <c r="L1515" s="73">
        <f t="shared" si="88"/>
        <v>44030</v>
      </c>
      <c r="M1515" s="749"/>
      <c r="N1515" s="749"/>
      <c r="O1515" s="748"/>
    </row>
    <row r="1516" spans="1:15" hidden="1" x14ac:dyDescent="0.25">
      <c r="A1516" s="54"/>
      <c r="B1516" s="69">
        <v>1509</v>
      </c>
      <c r="C1516" s="353"/>
      <c r="D1516" s="353"/>
      <c r="E1516" s="354"/>
      <c r="F1516" s="655" t="s">
        <v>7948</v>
      </c>
      <c r="G1516" s="353" t="s">
        <v>139</v>
      </c>
      <c r="H1516" s="70">
        <f t="shared" si="86"/>
        <v>1725500</v>
      </c>
      <c r="I1516" s="72">
        <v>1</v>
      </c>
      <c r="J1516" s="355">
        <v>1450000</v>
      </c>
      <c r="K1516" s="356">
        <f t="shared" si="87"/>
        <v>275500</v>
      </c>
      <c r="L1516" s="73">
        <f t="shared" si="88"/>
        <v>1725500</v>
      </c>
      <c r="M1516" s="749"/>
      <c r="N1516" s="749"/>
      <c r="O1516" s="748"/>
    </row>
    <row r="1517" spans="1:15" hidden="1" x14ac:dyDescent="0.25">
      <c r="A1517" s="54"/>
      <c r="B1517" s="69">
        <v>1510</v>
      </c>
      <c r="C1517" s="353"/>
      <c r="D1517" s="353"/>
      <c r="E1517" s="354"/>
      <c r="F1517" s="655" t="s">
        <v>7949</v>
      </c>
      <c r="G1517" s="353" t="s">
        <v>139</v>
      </c>
      <c r="H1517" s="70">
        <f t="shared" si="86"/>
        <v>1094800</v>
      </c>
      <c r="I1517" s="72">
        <v>1</v>
      </c>
      <c r="J1517" s="355">
        <v>920000</v>
      </c>
      <c r="K1517" s="356">
        <f t="shared" si="87"/>
        <v>174800</v>
      </c>
      <c r="L1517" s="73">
        <f t="shared" si="88"/>
        <v>1094800</v>
      </c>
      <c r="M1517" s="749"/>
      <c r="N1517" s="749"/>
      <c r="O1517" s="748"/>
    </row>
    <row r="1518" spans="1:15" hidden="1" x14ac:dyDescent="0.25">
      <c r="A1518" s="54"/>
      <c r="B1518" s="69">
        <v>1511</v>
      </c>
      <c r="C1518" s="353"/>
      <c r="D1518" s="353"/>
      <c r="E1518" s="354"/>
      <c r="F1518" s="655" t="s">
        <v>7950</v>
      </c>
      <c r="G1518" s="353" t="s">
        <v>139</v>
      </c>
      <c r="H1518" s="70">
        <f t="shared" si="86"/>
        <v>934150</v>
      </c>
      <c r="I1518" s="72">
        <v>1</v>
      </c>
      <c r="J1518" s="355">
        <v>785000</v>
      </c>
      <c r="K1518" s="356">
        <f t="shared" si="87"/>
        <v>149150</v>
      </c>
      <c r="L1518" s="73">
        <f t="shared" si="88"/>
        <v>934150</v>
      </c>
      <c r="M1518" s="749"/>
      <c r="N1518" s="749"/>
      <c r="O1518" s="748"/>
    </row>
    <row r="1519" spans="1:15" hidden="1" x14ac:dyDescent="0.25">
      <c r="A1519" s="54"/>
      <c r="B1519" s="69">
        <v>1512</v>
      </c>
      <c r="C1519" s="353"/>
      <c r="D1519" s="353"/>
      <c r="E1519" s="354"/>
      <c r="F1519" s="655" t="s">
        <v>7959</v>
      </c>
      <c r="G1519" s="353" t="s">
        <v>3613</v>
      </c>
      <c r="H1519" s="70">
        <f t="shared" si="86"/>
        <v>630700</v>
      </c>
      <c r="I1519" s="72">
        <v>1</v>
      </c>
      <c r="J1519" s="355">
        <v>530000</v>
      </c>
      <c r="K1519" s="356">
        <f t="shared" si="87"/>
        <v>100700</v>
      </c>
      <c r="L1519" s="73">
        <f t="shared" si="88"/>
        <v>630700</v>
      </c>
      <c r="M1519" s="749"/>
      <c r="N1519" s="749"/>
      <c r="O1519" s="748"/>
    </row>
    <row r="1520" spans="1:15" hidden="1" x14ac:dyDescent="0.25">
      <c r="A1520" s="54"/>
      <c r="B1520" s="69">
        <v>1513</v>
      </c>
      <c r="C1520" s="353"/>
      <c r="D1520" s="353"/>
      <c r="E1520" s="354"/>
      <c r="F1520" s="655" t="s">
        <v>7967</v>
      </c>
      <c r="G1520" s="353" t="s">
        <v>3613</v>
      </c>
      <c r="H1520" s="70">
        <f t="shared" si="86"/>
        <v>904400</v>
      </c>
      <c r="I1520" s="72">
        <v>1</v>
      </c>
      <c r="J1520" s="355">
        <v>760000</v>
      </c>
      <c r="K1520" s="356">
        <f t="shared" si="87"/>
        <v>144400</v>
      </c>
      <c r="L1520" s="73">
        <f t="shared" si="88"/>
        <v>904400</v>
      </c>
      <c r="M1520" s="749"/>
      <c r="N1520" s="749"/>
      <c r="O1520" s="748"/>
    </row>
    <row r="1521" spans="1:15" hidden="1" x14ac:dyDescent="0.25">
      <c r="A1521" s="54"/>
      <c r="B1521" s="69">
        <v>1514</v>
      </c>
      <c r="C1521" s="353"/>
      <c r="D1521" s="353"/>
      <c r="E1521" s="354"/>
      <c r="F1521" s="655" t="s">
        <v>7964</v>
      </c>
      <c r="G1521" s="353" t="s">
        <v>3613</v>
      </c>
      <c r="H1521" s="70">
        <f t="shared" si="86"/>
        <v>1428000</v>
      </c>
      <c r="I1521" s="72">
        <v>1</v>
      </c>
      <c r="J1521" s="355">
        <v>1200000</v>
      </c>
      <c r="K1521" s="356">
        <f t="shared" si="87"/>
        <v>228000</v>
      </c>
      <c r="L1521" s="73">
        <f t="shared" si="88"/>
        <v>1428000</v>
      </c>
      <c r="M1521" s="749"/>
      <c r="N1521" s="749"/>
      <c r="O1521" s="748"/>
    </row>
    <row r="1522" spans="1:15" hidden="1" x14ac:dyDescent="0.25">
      <c r="A1522" s="54"/>
      <c r="B1522" s="69">
        <v>1515</v>
      </c>
      <c r="C1522" s="353"/>
      <c r="D1522" s="353"/>
      <c r="E1522" s="354"/>
      <c r="F1522" s="655" t="s">
        <v>7958</v>
      </c>
      <c r="G1522" s="353" t="s">
        <v>3613</v>
      </c>
      <c r="H1522" s="70">
        <f t="shared" si="86"/>
        <v>464100</v>
      </c>
      <c r="I1522" s="72">
        <v>1</v>
      </c>
      <c r="J1522" s="355">
        <v>390000</v>
      </c>
      <c r="K1522" s="356">
        <f t="shared" si="87"/>
        <v>74100</v>
      </c>
      <c r="L1522" s="73">
        <f t="shared" si="88"/>
        <v>464100</v>
      </c>
      <c r="M1522" s="749"/>
      <c r="N1522" s="749"/>
      <c r="O1522" s="748"/>
    </row>
    <row r="1523" spans="1:15" hidden="1" x14ac:dyDescent="0.25">
      <c r="A1523" s="54"/>
      <c r="B1523" s="69">
        <v>1516</v>
      </c>
      <c r="C1523" s="353"/>
      <c r="D1523" s="353"/>
      <c r="E1523" s="354"/>
      <c r="F1523" s="655" t="s">
        <v>7966</v>
      </c>
      <c r="G1523" s="353" t="s">
        <v>3613</v>
      </c>
      <c r="H1523" s="70">
        <f t="shared" si="86"/>
        <v>571200</v>
      </c>
      <c r="I1523" s="72">
        <v>1</v>
      </c>
      <c r="J1523" s="355">
        <v>480000</v>
      </c>
      <c r="K1523" s="356">
        <f t="shared" si="87"/>
        <v>91200</v>
      </c>
      <c r="L1523" s="73">
        <f t="shared" si="88"/>
        <v>571200</v>
      </c>
      <c r="M1523" s="749"/>
      <c r="N1523" s="749"/>
      <c r="O1523" s="748"/>
    </row>
    <row r="1524" spans="1:15" hidden="1" x14ac:dyDescent="0.25">
      <c r="A1524" s="54"/>
      <c r="B1524" s="69">
        <v>1517</v>
      </c>
      <c r="C1524" s="353"/>
      <c r="D1524" s="353"/>
      <c r="E1524" s="354"/>
      <c r="F1524" s="655" t="s">
        <v>7965</v>
      </c>
      <c r="G1524" s="353" t="s">
        <v>3613</v>
      </c>
      <c r="H1524" s="70">
        <f t="shared" si="86"/>
        <v>1094800</v>
      </c>
      <c r="I1524" s="72">
        <v>1</v>
      </c>
      <c r="J1524" s="355">
        <v>920000</v>
      </c>
      <c r="K1524" s="356">
        <f t="shared" si="87"/>
        <v>174800</v>
      </c>
      <c r="L1524" s="73">
        <f t="shared" si="88"/>
        <v>1094800</v>
      </c>
      <c r="M1524" s="749"/>
      <c r="N1524" s="749"/>
      <c r="O1524" s="748"/>
    </row>
    <row r="1525" spans="1:15" hidden="1" x14ac:dyDescent="0.25">
      <c r="A1525" s="54"/>
      <c r="B1525" s="69">
        <v>1518</v>
      </c>
      <c r="C1525" s="353"/>
      <c r="D1525" s="353"/>
      <c r="E1525" s="354"/>
      <c r="F1525" s="655" t="s">
        <v>7973</v>
      </c>
      <c r="G1525" s="353" t="s">
        <v>3613</v>
      </c>
      <c r="H1525" s="70">
        <f t="shared" si="86"/>
        <v>133920</v>
      </c>
      <c r="I1525" s="72">
        <v>1</v>
      </c>
      <c r="J1525" s="355"/>
      <c r="K1525" s="356">
        <f t="shared" si="87"/>
        <v>0</v>
      </c>
      <c r="L1525" s="73">
        <f>108000*1.24</f>
        <v>133920</v>
      </c>
      <c r="M1525" s="749"/>
      <c r="N1525" s="749"/>
      <c r="O1525" s="748"/>
    </row>
    <row r="1526" spans="1:15" hidden="1" x14ac:dyDescent="0.25">
      <c r="A1526" s="54"/>
      <c r="B1526" s="69">
        <v>1519</v>
      </c>
      <c r="C1526" s="353"/>
      <c r="D1526" s="353"/>
      <c r="E1526" s="354"/>
      <c r="F1526" s="655" t="s">
        <v>7974</v>
      </c>
      <c r="G1526" s="353" t="s">
        <v>3613</v>
      </c>
      <c r="H1526" s="70">
        <f t="shared" si="86"/>
        <v>200880</v>
      </c>
      <c r="I1526" s="72">
        <v>1</v>
      </c>
      <c r="J1526" s="355"/>
      <c r="K1526" s="356">
        <f t="shared" si="87"/>
        <v>0</v>
      </c>
      <c r="L1526" s="73">
        <f>162000*1.24</f>
        <v>200880</v>
      </c>
      <c r="M1526" s="749"/>
      <c r="N1526" s="749"/>
      <c r="O1526" s="748"/>
    </row>
    <row r="1527" spans="1:15" hidden="1" x14ac:dyDescent="0.25">
      <c r="A1527" s="54"/>
      <c r="B1527" s="69">
        <v>1520</v>
      </c>
      <c r="C1527" s="353"/>
      <c r="D1527" s="353"/>
      <c r="E1527" s="354"/>
      <c r="F1527" s="655" t="s">
        <v>7975</v>
      </c>
      <c r="G1527" s="353" t="s">
        <v>3613</v>
      </c>
      <c r="H1527" s="70">
        <f t="shared" si="86"/>
        <v>161200</v>
      </c>
      <c r="I1527" s="72">
        <v>1</v>
      </c>
      <c r="J1527" s="355"/>
      <c r="K1527" s="356">
        <f t="shared" si="87"/>
        <v>0</v>
      </c>
      <c r="L1527" s="73">
        <f>130000*1.24</f>
        <v>161200</v>
      </c>
      <c r="M1527" s="749"/>
      <c r="N1527" s="749"/>
      <c r="O1527" s="748"/>
    </row>
    <row r="1528" spans="1:15" hidden="1" x14ac:dyDescent="0.25">
      <c r="A1528" s="54"/>
      <c r="B1528" s="69">
        <v>1521</v>
      </c>
      <c r="C1528" s="353"/>
      <c r="D1528" s="353"/>
      <c r="E1528" s="354"/>
      <c r="F1528" s="655" t="s">
        <v>7976</v>
      </c>
      <c r="G1528" s="353" t="s">
        <v>3613</v>
      </c>
      <c r="H1528" s="70">
        <f t="shared" si="86"/>
        <v>241800</v>
      </c>
      <c r="I1528" s="72">
        <v>1</v>
      </c>
      <c r="J1528" s="355"/>
      <c r="K1528" s="356">
        <f t="shared" si="87"/>
        <v>0</v>
      </c>
      <c r="L1528" s="73">
        <f>195000*1.24</f>
        <v>241800</v>
      </c>
      <c r="M1528" s="749"/>
      <c r="N1528" s="749"/>
      <c r="O1528" s="748"/>
    </row>
    <row r="1529" spans="1:15" hidden="1" x14ac:dyDescent="0.25">
      <c r="A1529" s="54"/>
      <c r="B1529" s="69">
        <v>1522</v>
      </c>
      <c r="C1529" s="353"/>
      <c r="D1529" s="353"/>
      <c r="E1529" s="354"/>
      <c r="F1529" s="655" t="s">
        <v>7977</v>
      </c>
      <c r="G1529" s="353" t="s">
        <v>3613</v>
      </c>
      <c r="H1529" s="70">
        <f t="shared" si="86"/>
        <v>208320</v>
      </c>
      <c r="I1529" s="72">
        <v>1</v>
      </c>
      <c r="J1529" s="355"/>
      <c r="K1529" s="356">
        <f t="shared" si="87"/>
        <v>0</v>
      </c>
      <c r="L1529" s="73">
        <f>168000*1.24</f>
        <v>208320</v>
      </c>
      <c r="M1529" s="749"/>
      <c r="N1529" s="749"/>
      <c r="O1529" s="748"/>
    </row>
    <row r="1530" spans="1:15" hidden="1" x14ac:dyDescent="0.25">
      <c r="A1530" s="54"/>
      <c r="B1530" s="69">
        <v>1523</v>
      </c>
      <c r="C1530" s="353"/>
      <c r="D1530" s="353"/>
      <c r="E1530" s="354"/>
      <c r="F1530" s="655" t="s">
        <v>7978</v>
      </c>
      <c r="G1530" s="353" t="s">
        <v>3613</v>
      </c>
      <c r="H1530" s="70">
        <f t="shared" si="86"/>
        <v>312480</v>
      </c>
      <c r="I1530" s="72">
        <v>1</v>
      </c>
      <c r="J1530" s="355"/>
      <c r="K1530" s="356">
        <f t="shared" si="87"/>
        <v>0</v>
      </c>
      <c r="L1530" s="73">
        <f>252000*1.24</f>
        <v>312480</v>
      </c>
      <c r="M1530" s="749"/>
      <c r="N1530" s="749"/>
      <c r="O1530" s="748"/>
    </row>
    <row r="1531" spans="1:15" hidden="1" x14ac:dyDescent="0.25">
      <c r="A1531" s="54"/>
      <c r="B1531" s="69">
        <v>1524</v>
      </c>
      <c r="C1531" s="353"/>
      <c r="D1531" s="353"/>
      <c r="E1531" s="354"/>
      <c r="F1531" s="655" t="s">
        <v>7979</v>
      </c>
      <c r="G1531" s="353" t="s">
        <v>3613</v>
      </c>
      <c r="H1531" s="70">
        <f t="shared" si="86"/>
        <v>372000</v>
      </c>
      <c r="I1531" s="72">
        <v>1</v>
      </c>
      <c r="J1531" s="355"/>
      <c r="K1531" s="356">
        <f t="shared" si="87"/>
        <v>0</v>
      </c>
      <c r="L1531" s="73">
        <f>300000*1.24</f>
        <v>372000</v>
      </c>
      <c r="M1531" s="749"/>
      <c r="N1531" s="749"/>
      <c r="O1531" s="748"/>
    </row>
    <row r="1532" spans="1:15" hidden="1" x14ac:dyDescent="0.25">
      <c r="A1532" s="54"/>
      <c r="B1532" s="69">
        <v>1525</v>
      </c>
      <c r="C1532" s="353"/>
      <c r="D1532" s="353"/>
      <c r="E1532" s="354"/>
      <c r="F1532" s="655" t="s">
        <v>7980</v>
      </c>
      <c r="G1532" s="353" t="s">
        <v>3613</v>
      </c>
      <c r="H1532" s="70">
        <f t="shared" si="86"/>
        <v>372000</v>
      </c>
      <c r="I1532" s="72">
        <v>1</v>
      </c>
      <c r="J1532" s="355"/>
      <c r="K1532" s="356">
        <f t="shared" si="87"/>
        <v>0</v>
      </c>
      <c r="L1532" s="73">
        <f>300000*1.24</f>
        <v>372000</v>
      </c>
      <c r="M1532" s="749"/>
      <c r="N1532" s="749"/>
      <c r="O1532" s="748"/>
    </row>
    <row r="1533" spans="1:15" hidden="1" x14ac:dyDescent="0.25">
      <c r="A1533" s="54"/>
      <c r="B1533" s="69">
        <v>1526</v>
      </c>
      <c r="C1533" s="353"/>
      <c r="D1533" s="353"/>
      <c r="E1533" s="354"/>
      <c r="F1533" s="655" t="s">
        <v>7981</v>
      </c>
      <c r="G1533" s="353" t="s">
        <v>35</v>
      </c>
      <c r="H1533" s="70">
        <f t="shared" si="86"/>
        <v>65000</v>
      </c>
      <c r="I1533" s="72">
        <v>1</v>
      </c>
      <c r="J1533" s="355">
        <v>54621.848739495799</v>
      </c>
      <c r="K1533" s="356">
        <f t="shared" si="87"/>
        <v>10378.151260504203</v>
      </c>
      <c r="L1533" s="73">
        <f>+J1533+K1533</f>
        <v>65000</v>
      </c>
      <c r="M1533" s="749"/>
      <c r="N1533" s="749"/>
      <c r="O1533" s="748"/>
    </row>
    <row r="1534" spans="1:15" hidden="1" x14ac:dyDescent="0.25">
      <c r="A1534" s="54"/>
      <c r="B1534" s="69">
        <v>1527</v>
      </c>
      <c r="C1534" s="353"/>
      <c r="D1534" s="353"/>
      <c r="E1534" s="354"/>
      <c r="F1534" s="655" t="s">
        <v>7982</v>
      </c>
      <c r="G1534" s="353" t="s">
        <v>139</v>
      </c>
      <c r="H1534" s="70">
        <f t="shared" si="86"/>
        <v>130900</v>
      </c>
      <c r="I1534" s="72">
        <v>1</v>
      </c>
      <c r="J1534" s="355">
        <v>110000</v>
      </c>
      <c r="K1534" s="356">
        <f t="shared" si="87"/>
        <v>20900</v>
      </c>
      <c r="L1534" s="73">
        <f>+J1534+K1534</f>
        <v>130900</v>
      </c>
      <c r="M1534" s="749"/>
      <c r="N1534" s="749"/>
      <c r="O1534" s="748"/>
    </row>
    <row r="1535" spans="1:15" hidden="1" x14ac:dyDescent="0.25">
      <c r="A1535" s="54"/>
      <c r="B1535" s="69">
        <v>1528</v>
      </c>
      <c r="C1535" s="353"/>
      <c r="D1535" s="353"/>
      <c r="E1535" s="354"/>
      <c r="F1535" s="655" t="s">
        <v>8020</v>
      </c>
      <c r="G1535" s="353" t="s">
        <v>139</v>
      </c>
      <c r="H1535" s="70">
        <f t="shared" si="86"/>
        <v>47600</v>
      </c>
      <c r="I1535" s="72">
        <v>1</v>
      </c>
      <c r="J1535" s="355">
        <v>40000</v>
      </c>
      <c r="K1535" s="356">
        <f t="shared" si="87"/>
        <v>7600</v>
      </c>
      <c r="L1535" s="73">
        <f>+J1535+K1535</f>
        <v>47600</v>
      </c>
      <c r="M1535" s="749"/>
      <c r="N1535" s="749"/>
      <c r="O1535" s="748"/>
    </row>
    <row r="1536" spans="1:15" hidden="1" x14ac:dyDescent="0.25">
      <c r="A1536" s="54"/>
      <c r="B1536" s="69">
        <v>119</v>
      </c>
      <c r="C1536" s="353"/>
      <c r="D1536" s="353"/>
      <c r="E1536" s="354"/>
      <c r="F1536" s="655" t="s">
        <v>3674</v>
      </c>
      <c r="G1536" s="353" t="s">
        <v>139</v>
      </c>
      <c r="H1536" s="70">
        <f t="shared" si="86"/>
        <v>25000</v>
      </c>
      <c r="I1536" s="72">
        <v>1</v>
      </c>
      <c r="J1536" s="355"/>
      <c r="K1536" s="356"/>
      <c r="L1536" s="73">
        <v>25000</v>
      </c>
      <c r="M1536" s="749"/>
      <c r="N1536" s="749"/>
      <c r="O1536" s="748"/>
    </row>
    <row r="1537" spans="1:15" hidden="1" x14ac:dyDescent="0.25">
      <c r="A1537" s="54"/>
      <c r="B1537" s="69">
        <v>1530</v>
      </c>
      <c r="C1537" s="353"/>
      <c r="D1537" s="353"/>
      <c r="E1537" s="354"/>
      <c r="F1537" s="655" t="s">
        <v>7983</v>
      </c>
      <c r="G1537" s="353" t="s">
        <v>143</v>
      </c>
      <c r="H1537" s="70">
        <f t="shared" ref="H1537:H1545" si="89">+L1537*I1537</f>
        <v>0</v>
      </c>
      <c r="I1537" s="72">
        <v>1</v>
      </c>
      <c r="J1537" s="355"/>
      <c r="K1537" s="356">
        <f t="shared" ref="K1537:K1545" si="90">+J1537*0.19</f>
        <v>0</v>
      </c>
      <c r="L1537" s="73">
        <f t="shared" ref="L1537:L1545" si="91">+J1537+K1537</f>
        <v>0</v>
      </c>
      <c r="M1537" s="749"/>
      <c r="N1537" s="749"/>
      <c r="O1537" s="748"/>
    </row>
    <row r="1538" spans="1:15" hidden="1" x14ac:dyDescent="0.25">
      <c r="A1538" s="54"/>
      <c r="B1538" s="69">
        <v>1531</v>
      </c>
      <c r="C1538" s="353"/>
      <c r="D1538" s="353"/>
      <c r="E1538" s="354"/>
      <c r="F1538" s="655" t="s">
        <v>7984</v>
      </c>
      <c r="G1538" s="353" t="s">
        <v>145</v>
      </c>
      <c r="H1538" s="70">
        <f t="shared" si="89"/>
        <v>1590000</v>
      </c>
      <c r="I1538" s="72">
        <v>1</v>
      </c>
      <c r="J1538" s="355">
        <v>1336134.4537815126</v>
      </c>
      <c r="K1538" s="356">
        <f t="shared" si="90"/>
        <v>253865.5462184874</v>
      </c>
      <c r="L1538" s="73">
        <f t="shared" si="91"/>
        <v>1590000</v>
      </c>
      <c r="M1538" s="749"/>
      <c r="N1538" s="749"/>
      <c r="O1538" s="748"/>
    </row>
    <row r="1539" spans="1:15" hidden="1" x14ac:dyDescent="0.25">
      <c r="A1539" s="54"/>
      <c r="B1539" s="69">
        <v>1532</v>
      </c>
      <c r="C1539" s="353"/>
      <c r="D1539" s="353"/>
      <c r="E1539" s="354"/>
      <c r="F1539" s="655" t="s">
        <v>7985</v>
      </c>
      <c r="G1539" s="353" t="s">
        <v>145</v>
      </c>
      <c r="H1539" s="70">
        <f t="shared" si="89"/>
        <v>1800000</v>
      </c>
      <c r="I1539" s="72">
        <v>1</v>
      </c>
      <c r="J1539" s="355">
        <v>1512605.0420168068</v>
      </c>
      <c r="K1539" s="356">
        <f t="shared" si="90"/>
        <v>287394.95798319328</v>
      </c>
      <c r="L1539" s="73">
        <f t="shared" si="91"/>
        <v>1800000</v>
      </c>
      <c r="M1539" s="749"/>
      <c r="N1539" s="749"/>
      <c r="O1539" s="748"/>
    </row>
    <row r="1540" spans="1:15" hidden="1" x14ac:dyDescent="0.25">
      <c r="A1540" s="54"/>
      <c r="B1540" s="69">
        <v>1533</v>
      </c>
      <c r="C1540" s="353"/>
      <c r="D1540" s="353"/>
      <c r="E1540" s="354"/>
      <c r="F1540" s="655" t="s">
        <v>7986</v>
      </c>
      <c r="G1540" s="353" t="s">
        <v>145</v>
      </c>
      <c r="H1540" s="70">
        <f t="shared" si="89"/>
        <v>2500000</v>
      </c>
      <c r="I1540" s="72">
        <v>1</v>
      </c>
      <c r="J1540" s="355">
        <v>2100840.3361344538</v>
      </c>
      <c r="K1540" s="356">
        <f t="shared" si="90"/>
        <v>399159.66386554623</v>
      </c>
      <c r="L1540" s="73">
        <f t="shared" si="91"/>
        <v>2500000</v>
      </c>
      <c r="M1540" s="749"/>
      <c r="N1540" s="749"/>
      <c r="O1540" s="748"/>
    </row>
    <row r="1541" spans="1:15" hidden="1" x14ac:dyDescent="0.25">
      <c r="A1541" s="54"/>
      <c r="B1541" s="69">
        <v>1534</v>
      </c>
      <c r="C1541" s="353"/>
      <c r="D1541" s="353"/>
      <c r="E1541" s="354"/>
      <c r="F1541" s="655" t="s">
        <v>8003</v>
      </c>
      <c r="G1541" s="353" t="s">
        <v>133</v>
      </c>
      <c r="H1541" s="70">
        <f t="shared" si="89"/>
        <v>236189</v>
      </c>
      <c r="I1541" s="72">
        <v>1</v>
      </c>
      <c r="J1541" s="355">
        <v>198478.15126050421</v>
      </c>
      <c r="K1541" s="356">
        <f t="shared" si="90"/>
        <v>37710.848739495799</v>
      </c>
      <c r="L1541" s="73">
        <f t="shared" si="91"/>
        <v>236189</v>
      </c>
      <c r="M1541" s="749"/>
      <c r="N1541" s="749"/>
      <c r="O1541" s="748"/>
    </row>
    <row r="1542" spans="1:15" hidden="1" x14ac:dyDescent="0.25">
      <c r="A1542" s="54"/>
      <c r="B1542" s="69">
        <v>1535</v>
      </c>
      <c r="C1542" s="353"/>
      <c r="D1542" s="353"/>
      <c r="E1542" s="354"/>
      <c r="F1542" s="655" t="s">
        <v>8007</v>
      </c>
      <c r="G1542" s="353" t="s">
        <v>133</v>
      </c>
      <c r="H1542" s="70">
        <f t="shared" si="89"/>
        <v>204115.00000000003</v>
      </c>
      <c r="I1542" s="72">
        <v>1</v>
      </c>
      <c r="J1542" s="355">
        <v>171525.21008403364</v>
      </c>
      <c r="K1542" s="356">
        <f t="shared" si="90"/>
        <v>32589.78991596639</v>
      </c>
      <c r="L1542" s="73">
        <f t="shared" si="91"/>
        <v>204115.00000000003</v>
      </c>
      <c r="M1542" s="749"/>
      <c r="N1542" s="749"/>
      <c r="O1542" s="748"/>
    </row>
    <row r="1543" spans="1:15" hidden="1" x14ac:dyDescent="0.25">
      <c r="B1543" s="69">
        <v>1536</v>
      </c>
      <c r="C1543" s="353"/>
      <c r="D1543" s="353"/>
      <c r="E1543" s="354"/>
      <c r="F1543" s="655" t="s">
        <v>8008</v>
      </c>
      <c r="G1543" s="353" t="s">
        <v>133</v>
      </c>
      <c r="H1543" s="70">
        <f t="shared" si="89"/>
        <v>182099</v>
      </c>
      <c r="I1543" s="72">
        <v>1</v>
      </c>
      <c r="J1543" s="355">
        <v>153024.36974789915</v>
      </c>
      <c r="K1543" s="356">
        <f t="shared" si="90"/>
        <v>29074.63025210084</v>
      </c>
      <c r="L1543" s="73">
        <f t="shared" si="91"/>
        <v>182099</v>
      </c>
    </row>
    <row r="1544" spans="1:15" hidden="1" x14ac:dyDescent="0.25">
      <c r="B1544" s="69">
        <v>1537</v>
      </c>
      <c r="C1544" s="353"/>
      <c r="D1544" s="353"/>
      <c r="E1544" s="354"/>
      <c r="F1544" s="655" t="s">
        <v>8010</v>
      </c>
      <c r="G1544" s="353" t="s">
        <v>143</v>
      </c>
      <c r="H1544" s="70">
        <f t="shared" si="89"/>
        <v>1451.8</v>
      </c>
      <c r="I1544" s="72">
        <v>1</v>
      </c>
      <c r="J1544" s="355">
        <v>1220</v>
      </c>
      <c r="K1544" s="356">
        <f t="shared" si="90"/>
        <v>231.8</v>
      </c>
      <c r="L1544" s="73">
        <f t="shared" si="91"/>
        <v>1451.8</v>
      </c>
    </row>
    <row r="1545" spans="1:15" hidden="1" x14ac:dyDescent="0.25">
      <c r="B1545" s="69">
        <v>1538</v>
      </c>
      <c r="C1545" s="353"/>
      <c r="D1545" s="353"/>
      <c r="E1545" s="354"/>
      <c r="F1545" s="655" t="s">
        <v>8011</v>
      </c>
      <c r="G1545" s="353" t="s">
        <v>143</v>
      </c>
      <c r="H1545" s="70">
        <f t="shared" si="89"/>
        <v>1213.8</v>
      </c>
      <c r="I1545" s="72">
        <v>1</v>
      </c>
      <c r="J1545" s="355">
        <v>1020</v>
      </c>
      <c r="K1545" s="356">
        <f t="shared" si="90"/>
        <v>193.8</v>
      </c>
      <c r="L1545" s="73">
        <f t="shared" si="91"/>
        <v>1213.8</v>
      </c>
    </row>
    <row r="1546" spans="1:15" hidden="1" x14ac:dyDescent="0.25">
      <c r="B1546" s="69">
        <v>1539</v>
      </c>
      <c r="C1546" s="353"/>
      <c r="D1546" s="353"/>
      <c r="E1546" s="354"/>
      <c r="F1546" s="655" t="s">
        <v>8015</v>
      </c>
      <c r="G1546" s="353" t="s">
        <v>145</v>
      </c>
      <c r="H1546" s="70">
        <f t="shared" ref="H1546:H1548" si="92">+L1546*I1546</f>
        <v>80000</v>
      </c>
      <c r="I1546" s="72">
        <v>1</v>
      </c>
      <c r="J1546" s="355">
        <v>67226.890756302528</v>
      </c>
      <c r="K1546" s="356">
        <f t="shared" ref="K1546:K1548" si="93">+J1546*0.19</f>
        <v>12773.10924369748</v>
      </c>
      <c r="L1546" s="73">
        <f t="shared" ref="L1546:L1548" si="94">+J1546+K1546</f>
        <v>80000</v>
      </c>
    </row>
    <row r="1547" spans="1:15" hidden="1" x14ac:dyDescent="0.25">
      <c r="B1547" s="69">
        <v>1540</v>
      </c>
      <c r="C1547" s="353"/>
      <c r="D1547" s="353"/>
      <c r="E1547" s="354"/>
      <c r="F1547" s="655" t="s">
        <v>8023</v>
      </c>
      <c r="G1547" s="353" t="s">
        <v>8024</v>
      </c>
      <c r="H1547" s="70">
        <f t="shared" si="92"/>
        <v>386000</v>
      </c>
      <c r="I1547" s="72">
        <v>1</v>
      </c>
      <c r="J1547" s="355">
        <v>324369.74789915967</v>
      </c>
      <c r="K1547" s="356">
        <f t="shared" si="93"/>
        <v>61630.252100840342</v>
      </c>
      <c r="L1547" s="73">
        <f t="shared" si="94"/>
        <v>386000</v>
      </c>
    </row>
    <row r="1548" spans="1:15" hidden="1" x14ac:dyDescent="0.25">
      <c r="B1548" s="69">
        <v>1541</v>
      </c>
      <c r="C1548" s="353"/>
      <c r="D1548" s="353"/>
      <c r="E1548" s="354"/>
      <c r="F1548" s="655" t="s">
        <v>8016</v>
      </c>
      <c r="G1548" s="353" t="s">
        <v>139</v>
      </c>
      <c r="H1548" s="70">
        <f t="shared" si="92"/>
        <v>15000</v>
      </c>
      <c r="I1548" s="72">
        <v>1</v>
      </c>
      <c r="J1548" s="355">
        <v>12605.042016806723</v>
      </c>
      <c r="K1548" s="356">
        <f t="shared" si="93"/>
        <v>2394.9579831932774</v>
      </c>
      <c r="L1548" s="73">
        <f t="shared" si="94"/>
        <v>15000</v>
      </c>
    </row>
    <row r="1549" spans="1:15" hidden="1" x14ac:dyDescent="0.25">
      <c r="B1549" s="69">
        <v>1542</v>
      </c>
      <c r="C1549" s="353"/>
      <c r="D1549" s="353"/>
      <c r="E1549" s="354"/>
      <c r="F1549" s="655" t="s">
        <v>8027</v>
      </c>
      <c r="G1549" s="353" t="s">
        <v>35</v>
      </c>
      <c r="H1549" s="70">
        <f t="shared" ref="H1549:H1557" si="95">+L1549*I1549</f>
        <v>7856.38</v>
      </c>
      <c r="I1549" s="72">
        <v>1</v>
      </c>
      <c r="J1549" s="355">
        <v>6602</v>
      </c>
      <c r="K1549" s="356">
        <f t="shared" ref="K1549:K1557" si="96">+J1549*0.19</f>
        <v>1254.3800000000001</v>
      </c>
      <c r="L1549" s="73">
        <f t="shared" ref="L1549:L1557" si="97">+J1549+K1549</f>
        <v>7856.38</v>
      </c>
    </row>
    <row r="1550" spans="1:15" hidden="1" x14ac:dyDescent="0.25">
      <c r="B1550" s="69">
        <v>1543</v>
      </c>
      <c r="C1550" s="353"/>
      <c r="D1550" s="353"/>
      <c r="E1550" s="354"/>
      <c r="F1550" s="655" t="s">
        <v>8028</v>
      </c>
      <c r="G1550" s="353" t="s">
        <v>35</v>
      </c>
      <c r="H1550" s="70">
        <f t="shared" si="95"/>
        <v>9242.73</v>
      </c>
      <c r="I1550" s="72">
        <v>1</v>
      </c>
      <c r="J1550" s="355">
        <v>7767</v>
      </c>
      <c r="K1550" s="356">
        <f t="shared" si="96"/>
        <v>1475.73</v>
      </c>
      <c r="L1550" s="73">
        <f t="shared" si="97"/>
        <v>9242.73</v>
      </c>
    </row>
    <row r="1551" spans="1:15" hidden="1" x14ac:dyDescent="0.25">
      <c r="B1551" s="69">
        <v>1544</v>
      </c>
      <c r="C1551" s="353"/>
      <c r="D1551" s="353"/>
      <c r="E1551" s="354"/>
      <c r="F1551" s="655" t="s">
        <v>8029</v>
      </c>
      <c r="G1551" s="353" t="s">
        <v>35</v>
      </c>
      <c r="H1551" s="70">
        <f t="shared" si="95"/>
        <v>21331.94</v>
      </c>
      <c r="I1551" s="72">
        <v>1</v>
      </c>
      <c r="J1551" s="355">
        <v>17926</v>
      </c>
      <c r="K1551" s="356">
        <f t="shared" si="96"/>
        <v>3405.94</v>
      </c>
      <c r="L1551" s="73">
        <f t="shared" si="97"/>
        <v>21331.94</v>
      </c>
    </row>
    <row r="1552" spans="1:15" hidden="1" x14ac:dyDescent="0.25">
      <c r="B1552" s="69">
        <v>1545</v>
      </c>
      <c r="C1552" s="353"/>
      <c r="D1552" s="353"/>
      <c r="E1552" s="354"/>
      <c r="F1552" s="655" t="s">
        <v>8030</v>
      </c>
      <c r="G1552" s="353" t="s">
        <v>35</v>
      </c>
      <c r="H1552" s="70">
        <f t="shared" si="95"/>
        <v>29851.15</v>
      </c>
      <c r="I1552" s="72">
        <v>1</v>
      </c>
      <c r="J1552" s="355">
        <v>25085</v>
      </c>
      <c r="K1552" s="356">
        <f t="shared" si="96"/>
        <v>4766.1499999999996</v>
      </c>
      <c r="L1552" s="73">
        <f t="shared" si="97"/>
        <v>29851.15</v>
      </c>
    </row>
    <row r="1553" spans="2:12" hidden="1" x14ac:dyDescent="0.25">
      <c r="B1553" s="69">
        <v>1546</v>
      </c>
      <c r="C1553" s="353"/>
      <c r="D1553" s="353"/>
      <c r="E1553" s="354"/>
      <c r="F1553" s="655" t="s">
        <v>8031</v>
      </c>
      <c r="G1553" s="353" t="s">
        <v>35</v>
      </c>
      <c r="H1553" s="70">
        <f t="shared" si="95"/>
        <v>41785.660000000003</v>
      </c>
      <c r="I1553" s="72">
        <v>1</v>
      </c>
      <c r="J1553" s="355">
        <v>35114</v>
      </c>
      <c r="K1553" s="356">
        <f t="shared" si="96"/>
        <v>6671.66</v>
      </c>
      <c r="L1553" s="73">
        <f t="shared" si="97"/>
        <v>41785.660000000003</v>
      </c>
    </row>
    <row r="1554" spans="2:12" hidden="1" x14ac:dyDescent="0.25">
      <c r="B1554" s="69">
        <v>1547</v>
      </c>
      <c r="C1554" s="353"/>
      <c r="D1554" s="353"/>
      <c r="E1554" s="354"/>
      <c r="F1554" s="655" t="s">
        <v>8032</v>
      </c>
      <c r="G1554" s="353" t="s">
        <v>35</v>
      </c>
      <c r="H1554" s="70">
        <f t="shared" si="95"/>
        <v>60344.9</v>
      </c>
      <c r="I1554" s="72">
        <v>1</v>
      </c>
      <c r="J1554" s="355">
        <v>50710</v>
      </c>
      <c r="K1554" s="356">
        <f t="shared" si="96"/>
        <v>9634.9</v>
      </c>
      <c r="L1554" s="73">
        <f t="shared" si="97"/>
        <v>60344.9</v>
      </c>
    </row>
    <row r="1555" spans="2:12" hidden="1" x14ac:dyDescent="0.25">
      <c r="B1555" s="69">
        <v>1548</v>
      </c>
      <c r="C1555" s="353"/>
      <c r="D1555" s="353"/>
      <c r="E1555" s="354"/>
      <c r="F1555" s="655" t="s">
        <v>8033</v>
      </c>
      <c r="G1555" s="353" t="s">
        <v>35</v>
      </c>
      <c r="H1555" s="70">
        <f t="shared" si="95"/>
        <v>99791.02</v>
      </c>
      <c r="I1555" s="72">
        <v>1</v>
      </c>
      <c r="J1555" s="355">
        <v>83858</v>
      </c>
      <c r="K1555" s="356">
        <f t="shared" si="96"/>
        <v>15933.02</v>
      </c>
      <c r="L1555" s="73">
        <f t="shared" si="97"/>
        <v>99791.02</v>
      </c>
    </row>
    <row r="1556" spans="2:12" hidden="1" x14ac:dyDescent="0.25">
      <c r="B1556" s="69">
        <v>1549</v>
      </c>
      <c r="C1556" s="353"/>
      <c r="D1556" s="353"/>
      <c r="E1556" s="354"/>
      <c r="F1556" s="655" t="s">
        <v>8034</v>
      </c>
      <c r="G1556" s="353" t="s">
        <v>35</v>
      </c>
      <c r="H1556" s="70">
        <f t="shared" si="95"/>
        <v>135626.68</v>
      </c>
      <c r="I1556" s="72">
        <v>1</v>
      </c>
      <c r="J1556" s="355">
        <v>113972</v>
      </c>
      <c r="K1556" s="356">
        <f t="shared" si="96"/>
        <v>21654.68</v>
      </c>
      <c r="L1556" s="73">
        <f t="shared" si="97"/>
        <v>135626.68</v>
      </c>
    </row>
    <row r="1557" spans="2:12" hidden="1" x14ac:dyDescent="0.25">
      <c r="B1557" s="69">
        <v>1550</v>
      </c>
      <c r="C1557" s="353"/>
      <c r="D1557" s="353"/>
      <c r="E1557" s="354"/>
      <c r="F1557" s="655" t="s">
        <v>8035</v>
      </c>
      <c r="G1557" s="353" t="s">
        <v>35</v>
      </c>
      <c r="H1557" s="70">
        <f t="shared" si="95"/>
        <v>234165.82</v>
      </c>
      <c r="I1557" s="72">
        <v>1</v>
      </c>
      <c r="J1557" s="355">
        <v>196778</v>
      </c>
      <c r="K1557" s="356">
        <f t="shared" si="96"/>
        <v>37387.82</v>
      </c>
      <c r="L1557" s="73">
        <f t="shared" si="97"/>
        <v>234165.82</v>
      </c>
    </row>
    <row r="1558" spans="2:12" hidden="1" x14ac:dyDescent="0.25">
      <c r="B1558" s="69">
        <v>1551</v>
      </c>
      <c r="C1558" s="353"/>
      <c r="D1558" s="353"/>
      <c r="E1558" s="354"/>
      <c r="F1558" s="655" t="s">
        <v>8036</v>
      </c>
      <c r="G1558" s="353" t="s">
        <v>8024</v>
      </c>
      <c r="H1558" s="70">
        <f t="shared" ref="H1558" si="98">+L1558*I1558</f>
        <v>21182</v>
      </c>
      <c r="I1558" s="72">
        <v>1</v>
      </c>
      <c r="J1558" s="355">
        <v>17800</v>
      </c>
      <c r="K1558" s="356">
        <f t="shared" ref="K1558" si="99">+J1558*0.19</f>
        <v>3382</v>
      </c>
      <c r="L1558" s="73">
        <f t="shared" ref="L1558" si="100">+J1558+K1558</f>
        <v>21182</v>
      </c>
    </row>
    <row r="1559" spans="2:12" hidden="1" x14ac:dyDescent="0.25">
      <c r="B1559" s="69">
        <v>1552</v>
      </c>
      <c r="C1559" s="353"/>
      <c r="D1559" s="353"/>
      <c r="E1559" s="354"/>
      <c r="F1559" s="655" t="s">
        <v>8040</v>
      </c>
      <c r="G1559" s="353" t="s">
        <v>8024</v>
      </c>
      <c r="H1559" s="70">
        <f t="shared" ref="H1559" si="101">+L1559*I1559</f>
        <v>28441</v>
      </c>
      <c r="I1559" s="72">
        <v>1</v>
      </c>
      <c r="J1559" s="355">
        <v>23900</v>
      </c>
      <c r="K1559" s="356">
        <f t="shared" ref="K1559" si="102">+J1559*0.19</f>
        <v>4541</v>
      </c>
      <c r="L1559" s="73">
        <f t="shared" ref="L1559" si="103">+J1559+K1559</f>
        <v>28441</v>
      </c>
    </row>
    <row r="1560" spans="2:12" hidden="1" x14ac:dyDescent="0.25">
      <c r="B1560" s="69">
        <v>1553</v>
      </c>
      <c r="C1560" s="353"/>
      <c r="D1560" s="353"/>
      <c r="E1560" s="354"/>
      <c r="F1560" s="655" t="s">
        <v>8041</v>
      </c>
      <c r="G1560" s="353" t="s">
        <v>8042</v>
      </c>
      <c r="H1560" s="70">
        <f t="shared" ref="H1560" si="104">+L1560*I1560</f>
        <v>83049400</v>
      </c>
      <c r="I1560" s="72">
        <v>1</v>
      </c>
      <c r="J1560" s="355">
        <v>69789411.764705881</v>
      </c>
      <c r="K1560" s="356">
        <f t="shared" ref="K1560:K1561" si="105">+J1560*0.19</f>
        <v>13259988.235294119</v>
      </c>
      <c r="L1560" s="73">
        <f t="shared" ref="L1560" si="106">+J1560+K1560</f>
        <v>83049400</v>
      </c>
    </row>
    <row r="1561" spans="2:12" hidden="1" x14ac:dyDescent="0.25">
      <c r="B1561" s="69">
        <v>1554</v>
      </c>
      <c r="C1561" s="353"/>
      <c r="D1561" s="353"/>
      <c r="E1561" s="354"/>
      <c r="F1561" s="655" t="s">
        <v>8046</v>
      </c>
      <c r="G1561" s="353" t="s">
        <v>142</v>
      </c>
      <c r="H1561" s="70">
        <f t="shared" ref="H1561:H1564" si="107">+L1561*I1561</f>
        <v>6984.348</v>
      </c>
      <c r="I1561" s="72">
        <v>1</v>
      </c>
      <c r="J1561" s="756">
        <v>5869.2</v>
      </c>
      <c r="K1561" s="356">
        <f t="shared" si="105"/>
        <v>1115.1479999999999</v>
      </c>
      <c r="L1561" s="73">
        <f t="shared" ref="L1561:L1564" si="108">+J1561+K1561</f>
        <v>6984.348</v>
      </c>
    </row>
    <row r="1562" spans="2:12" hidden="1" x14ac:dyDescent="0.25">
      <c r="B1562" s="69">
        <v>1555</v>
      </c>
      <c r="C1562" s="353"/>
      <c r="D1562" s="353"/>
      <c r="E1562" s="354"/>
      <c r="F1562" s="655" t="s">
        <v>8047</v>
      </c>
      <c r="G1562" s="353" t="s">
        <v>142</v>
      </c>
      <c r="H1562" s="70">
        <f t="shared" si="107"/>
        <v>9519.7620000000006</v>
      </c>
      <c r="I1562" s="72">
        <v>1</v>
      </c>
      <c r="J1562" s="756">
        <v>7999.8</v>
      </c>
      <c r="K1562" s="356">
        <f t="shared" ref="K1562:K1564" si="109">+J1562*0.19</f>
        <v>1519.962</v>
      </c>
      <c r="L1562" s="73">
        <f t="shared" si="108"/>
        <v>9519.7620000000006</v>
      </c>
    </row>
    <row r="1563" spans="2:12" hidden="1" x14ac:dyDescent="0.25">
      <c r="B1563" s="69">
        <v>1556</v>
      </c>
      <c r="C1563" s="353"/>
      <c r="D1563" s="353"/>
      <c r="E1563" s="354"/>
      <c r="F1563" s="655" t="s">
        <v>8048</v>
      </c>
      <c r="G1563" s="353" t="s">
        <v>142</v>
      </c>
      <c r="H1563" s="70">
        <f t="shared" si="107"/>
        <v>20124.5779</v>
      </c>
      <c r="I1563" s="72">
        <v>1</v>
      </c>
      <c r="J1563" s="756">
        <v>16911.41</v>
      </c>
      <c r="K1563" s="356">
        <f t="shared" si="109"/>
        <v>3213.1678999999999</v>
      </c>
      <c r="L1563" s="73">
        <f t="shared" si="108"/>
        <v>20124.5779</v>
      </c>
    </row>
    <row r="1564" spans="2:12" hidden="1" x14ac:dyDescent="0.25">
      <c r="B1564" s="69">
        <v>1557</v>
      </c>
      <c r="C1564" s="353"/>
      <c r="D1564" s="353"/>
      <c r="E1564" s="354"/>
      <c r="F1564" s="655" t="s">
        <v>8049</v>
      </c>
      <c r="G1564" s="353" t="s">
        <v>142</v>
      </c>
      <c r="H1564" s="70">
        <f t="shared" si="107"/>
        <v>16351.028400000001</v>
      </c>
      <c r="I1564" s="72">
        <v>1</v>
      </c>
      <c r="J1564" s="756">
        <v>13740.36</v>
      </c>
      <c r="K1564" s="356">
        <f t="shared" si="109"/>
        <v>2610.6684</v>
      </c>
      <c r="L1564" s="73">
        <f t="shared" si="108"/>
        <v>16351.028400000001</v>
      </c>
    </row>
    <row r="1565" spans="2:12" hidden="1" x14ac:dyDescent="0.25">
      <c r="B1565" s="69">
        <v>1558</v>
      </c>
      <c r="C1565" s="353"/>
      <c r="D1565" s="353"/>
      <c r="E1565" s="354"/>
      <c r="F1565" s="655" t="s">
        <v>8051</v>
      </c>
      <c r="G1565" s="353" t="s">
        <v>8024</v>
      </c>
      <c r="H1565" s="70">
        <f t="shared" ref="H1565:H1566" si="110">+L1565*I1565</f>
        <v>120023.00000000001</v>
      </c>
      <c r="I1565" s="72">
        <v>1</v>
      </c>
      <c r="J1565" s="756">
        <v>100859.66386554623</v>
      </c>
      <c r="K1565" s="356">
        <f t="shared" ref="K1565:K1566" si="111">+J1565*0.19</f>
        <v>19163.336134453784</v>
      </c>
      <c r="L1565" s="73">
        <f t="shared" ref="L1565:L1566" si="112">+J1565+K1565</f>
        <v>120023.00000000001</v>
      </c>
    </row>
    <row r="1566" spans="2:12" hidden="1" x14ac:dyDescent="0.25">
      <c r="B1566" s="69">
        <v>1559</v>
      </c>
      <c r="C1566" s="353"/>
      <c r="D1566" s="353"/>
      <c r="E1566" s="354"/>
      <c r="F1566" s="655" t="s">
        <v>8050</v>
      </c>
      <c r="G1566" s="353" t="s">
        <v>8024</v>
      </c>
      <c r="H1566" s="70">
        <f t="shared" si="110"/>
        <v>96033</v>
      </c>
      <c r="I1566" s="72">
        <v>1</v>
      </c>
      <c r="J1566" s="756">
        <v>80700</v>
      </c>
      <c r="K1566" s="356">
        <f t="shared" si="111"/>
        <v>15333</v>
      </c>
      <c r="L1566" s="73">
        <f t="shared" si="112"/>
        <v>96033</v>
      </c>
    </row>
    <row r="1567" spans="2:12" x14ac:dyDescent="0.25">
      <c r="H1567" s="754"/>
    </row>
    <row r="1568" spans="2:12" x14ac:dyDescent="0.25">
      <c r="H1568" s="754"/>
    </row>
    <row r="1569" spans="8:8" x14ac:dyDescent="0.25">
      <c r="H1569" s="754"/>
    </row>
    <row r="1570" spans="8:8" x14ac:dyDescent="0.25">
      <c r="H1570" s="754"/>
    </row>
    <row r="1571" spans="8:8" x14ac:dyDescent="0.25">
      <c r="H1571" s="754"/>
    </row>
    <row r="1572" spans="8:8" x14ac:dyDescent="0.25">
      <c r="H1572" s="754"/>
    </row>
    <row r="1573" spans="8:8" x14ac:dyDescent="0.25">
      <c r="H1573" s="754"/>
    </row>
    <row r="1574" spans="8:8" x14ac:dyDescent="0.25">
      <c r="H1574" s="754"/>
    </row>
    <row r="1575" spans="8:8" x14ac:dyDescent="0.25">
      <c r="H1575" s="754"/>
    </row>
    <row r="1576" spans="8:8" x14ac:dyDescent="0.25">
      <c r="H1576" s="754"/>
    </row>
    <row r="1577" spans="8:8" x14ac:dyDescent="0.25">
      <c r="H1577" s="754"/>
    </row>
    <row r="1578" spans="8:8" x14ac:dyDescent="0.25">
      <c r="H1578" s="754"/>
    </row>
    <row r="1579" spans="8:8" x14ac:dyDescent="0.25">
      <c r="H1579" s="754"/>
    </row>
    <row r="1580" spans="8:8" x14ac:dyDescent="0.25">
      <c r="H1580" s="754"/>
    </row>
    <row r="1581" spans="8:8" x14ac:dyDescent="0.25">
      <c r="H1581" s="754"/>
    </row>
    <row r="1582" spans="8:8" x14ac:dyDescent="0.25">
      <c r="H1582" s="754"/>
    </row>
    <row r="1583" spans="8:8" x14ac:dyDescent="0.25">
      <c r="H1583" s="754"/>
    </row>
    <row r="1584" spans="8:8" x14ac:dyDescent="0.25">
      <c r="H1584" s="754"/>
    </row>
    <row r="1585" spans="8:8" x14ac:dyDescent="0.25">
      <c r="H1585" s="754"/>
    </row>
    <row r="1586" spans="8:8" x14ac:dyDescent="0.25">
      <c r="H1586" s="754"/>
    </row>
    <row r="1587" spans="8:8" x14ac:dyDescent="0.25">
      <c r="H1587" s="754"/>
    </row>
    <row r="1588" spans="8:8" x14ac:dyDescent="0.25">
      <c r="H1588" s="754"/>
    </row>
    <row r="1589" spans="8:8" x14ac:dyDescent="0.25">
      <c r="H1589" s="754"/>
    </row>
    <row r="1590" spans="8:8" x14ac:dyDescent="0.25">
      <c r="H1590" s="754"/>
    </row>
    <row r="1591" spans="8:8" x14ac:dyDescent="0.25">
      <c r="H1591" s="754"/>
    </row>
    <row r="1592" spans="8:8" x14ac:dyDescent="0.25">
      <c r="H1592" s="754"/>
    </row>
    <row r="1593" spans="8:8" x14ac:dyDescent="0.25">
      <c r="H1593" s="754"/>
    </row>
    <row r="1594" spans="8:8" x14ac:dyDescent="0.25">
      <c r="H1594" s="754"/>
    </row>
    <row r="1595" spans="8:8" x14ac:dyDescent="0.25">
      <c r="H1595" s="754"/>
    </row>
    <row r="1596" spans="8:8" x14ac:dyDescent="0.25">
      <c r="H1596" s="754"/>
    </row>
    <row r="1597" spans="8:8" x14ac:dyDescent="0.25">
      <c r="H1597" s="754"/>
    </row>
    <row r="1598" spans="8:8" x14ac:dyDescent="0.25">
      <c r="H1598" s="754"/>
    </row>
    <row r="1599" spans="8:8" x14ac:dyDescent="0.25">
      <c r="H1599" s="754"/>
    </row>
    <row r="1600" spans="8:8" x14ac:dyDescent="0.25">
      <c r="H1600" s="754"/>
    </row>
    <row r="1601" spans="8:8" x14ac:dyDescent="0.25">
      <c r="H1601" s="754"/>
    </row>
    <row r="1602" spans="8:8" x14ac:dyDescent="0.25">
      <c r="H1602" s="754"/>
    </row>
    <row r="1603" spans="8:8" x14ac:dyDescent="0.25">
      <c r="H1603" s="754"/>
    </row>
    <row r="1604" spans="8:8" x14ac:dyDescent="0.25">
      <c r="H1604" s="754"/>
    </row>
    <row r="1605" spans="8:8" x14ac:dyDescent="0.25">
      <c r="H1605" s="754"/>
    </row>
    <row r="1606" spans="8:8" x14ac:dyDescent="0.25">
      <c r="H1606" s="754"/>
    </row>
    <row r="1607" spans="8:8" x14ac:dyDescent="0.25">
      <c r="H1607" s="754"/>
    </row>
    <row r="1608" spans="8:8" x14ac:dyDescent="0.25">
      <c r="H1608" s="754"/>
    </row>
    <row r="1609" spans="8:8" x14ac:dyDescent="0.25">
      <c r="H1609" s="754"/>
    </row>
    <row r="1610" spans="8:8" x14ac:dyDescent="0.25">
      <c r="H1610" s="754"/>
    </row>
    <row r="1611" spans="8:8" x14ac:dyDescent="0.25">
      <c r="H1611" s="754"/>
    </row>
    <row r="1612" spans="8:8" x14ac:dyDescent="0.25">
      <c r="H1612" s="754"/>
    </row>
    <row r="1613" spans="8:8" x14ac:dyDescent="0.25">
      <c r="H1613" s="754"/>
    </row>
    <row r="1614" spans="8:8" x14ac:dyDescent="0.25">
      <c r="H1614" s="754"/>
    </row>
    <row r="1615" spans="8:8" x14ac:dyDescent="0.25">
      <c r="H1615" s="754"/>
    </row>
    <row r="1616" spans="8:8" x14ac:dyDescent="0.25">
      <c r="H1616" s="754"/>
    </row>
    <row r="1617" spans="8:8" x14ac:dyDescent="0.25">
      <c r="H1617" s="754"/>
    </row>
    <row r="1618" spans="8:8" x14ac:dyDescent="0.25">
      <c r="H1618" s="754"/>
    </row>
    <row r="1619" spans="8:8" x14ac:dyDescent="0.25">
      <c r="H1619" s="754"/>
    </row>
    <row r="1620" spans="8:8" x14ac:dyDescent="0.25">
      <c r="H1620" s="754"/>
    </row>
    <row r="1621" spans="8:8" x14ac:dyDescent="0.25">
      <c r="H1621" s="754"/>
    </row>
    <row r="1622" spans="8:8" x14ac:dyDescent="0.25">
      <c r="H1622" s="754"/>
    </row>
    <row r="1623" spans="8:8" x14ac:dyDescent="0.25">
      <c r="H1623" s="754"/>
    </row>
    <row r="1624" spans="8:8" x14ac:dyDescent="0.25">
      <c r="H1624" s="754"/>
    </row>
    <row r="1625" spans="8:8" x14ac:dyDescent="0.25">
      <c r="H1625" s="754"/>
    </row>
    <row r="1626" spans="8:8" x14ac:dyDescent="0.25">
      <c r="H1626" s="754"/>
    </row>
    <row r="1627" spans="8:8" x14ac:dyDescent="0.25">
      <c r="H1627" s="754"/>
    </row>
    <row r="1628" spans="8:8" x14ac:dyDescent="0.25">
      <c r="H1628" s="754"/>
    </row>
    <row r="1629" spans="8:8" x14ac:dyDescent="0.25">
      <c r="H1629" s="754"/>
    </row>
    <row r="1630" spans="8:8" x14ac:dyDescent="0.25">
      <c r="H1630" s="754"/>
    </row>
    <row r="1631" spans="8:8" x14ac:dyDescent="0.25">
      <c r="H1631" s="754"/>
    </row>
    <row r="1632" spans="8:8" x14ac:dyDescent="0.25">
      <c r="H1632" s="754"/>
    </row>
    <row r="1633" spans="8:8" x14ac:dyDescent="0.25">
      <c r="H1633" s="754"/>
    </row>
    <row r="1634" spans="8:8" x14ac:dyDescent="0.25">
      <c r="H1634" s="754"/>
    </row>
    <row r="1635" spans="8:8" x14ac:dyDescent="0.25">
      <c r="H1635" s="754"/>
    </row>
    <row r="1636" spans="8:8" x14ac:dyDescent="0.25">
      <c r="H1636" s="754"/>
    </row>
    <row r="1637" spans="8:8" x14ac:dyDescent="0.25">
      <c r="H1637" s="754"/>
    </row>
    <row r="1638" spans="8:8" x14ac:dyDescent="0.25">
      <c r="H1638" s="754"/>
    </row>
    <row r="1639" spans="8:8" x14ac:dyDescent="0.25">
      <c r="H1639" s="754"/>
    </row>
    <row r="1640" spans="8:8" x14ac:dyDescent="0.25">
      <c r="H1640" s="754"/>
    </row>
    <row r="1641" spans="8:8" x14ac:dyDescent="0.25">
      <c r="H1641" s="754"/>
    </row>
    <row r="1642" spans="8:8" x14ac:dyDescent="0.25">
      <c r="H1642" s="754"/>
    </row>
    <row r="1643" spans="8:8" x14ac:dyDescent="0.25">
      <c r="H1643" s="754"/>
    </row>
    <row r="1644" spans="8:8" x14ac:dyDescent="0.25">
      <c r="H1644" s="754"/>
    </row>
    <row r="1645" spans="8:8" x14ac:dyDescent="0.25">
      <c r="H1645" s="754"/>
    </row>
    <row r="1646" spans="8:8" x14ac:dyDescent="0.25">
      <c r="H1646" s="754"/>
    </row>
    <row r="1647" spans="8:8" x14ac:dyDescent="0.25">
      <c r="H1647" s="754"/>
    </row>
    <row r="1648" spans="8:8" x14ac:dyDescent="0.25">
      <c r="H1648" s="754"/>
    </row>
    <row r="1649" spans="8:8" x14ac:dyDescent="0.25">
      <c r="H1649" s="754"/>
    </row>
    <row r="1650" spans="8:8" x14ac:dyDescent="0.25">
      <c r="H1650" s="754"/>
    </row>
    <row r="1651" spans="8:8" x14ac:dyDescent="0.25">
      <c r="H1651" s="754"/>
    </row>
    <row r="1652" spans="8:8" x14ac:dyDescent="0.25">
      <c r="H1652" s="754"/>
    </row>
    <row r="1653" spans="8:8" x14ac:dyDescent="0.25">
      <c r="H1653" s="754"/>
    </row>
    <row r="1654" spans="8:8" x14ac:dyDescent="0.25">
      <c r="H1654" s="754"/>
    </row>
    <row r="1655" spans="8:8" x14ac:dyDescent="0.25">
      <c r="H1655" s="754"/>
    </row>
    <row r="1656" spans="8:8" x14ac:dyDescent="0.25">
      <c r="H1656" s="754"/>
    </row>
    <row r="1657" spans="8:8" x14ac:dyDescent="0.25">
      <c r="H1657" s="754"/>
    </row>
    <row r="1658" spans="8:8" x14ac:dyDescent="0.25">
      <c r="H1658" s="754"/>
    </row>
    <row r="1659" spans="8:8" x14ac:dyDescent="0.25">
      <c r="H1659" s="754"/>
    </row>
    <row r="1660" spans="8:8" x14ac:dyDescent="0.25">
      <c r="H1660" s="754"/>
    </row>
    <row r="1661" spans="8:8" x14ac:dyDescent="0.25">
      <c r="H1661" s="754"/>
    </row>
    <row r="1662" spans="8:8" x14ac:dyDescent="0.25">
      <c r="H1662" s="754"/>
    </row>
    <row r="1663" spans="8:8" x14ac:dyDescent="0.25">
      <c r="H1663" s="754"/>
    </row>
    <row r="1664" spans="8:8" x14ac:dyDescent="0.25">
      <c r="H1664" s="754"/>
    </row>
    <row r="1665" spans="8:8" x14ac:dyDescent="0.25">
      <c r="H1665" s="754"/>
    </row>
    <row r="1666" spans="8:8" x14ac:dyDescent="0.25">
      <c r="H1666" s="754"/>
    </row>
    <row r="1667" spans="8:8" x14ac:dyDescent="0.25">
      <c r="H1667" s="754"/>
    </row>
    <row r="1668" spans="8:8" x14ac:dyDescent="0.25">
      <c r="H1668" s="754"/>
    </row>
    <row r="1669" spans="8:8" x14ac:dyDescent="0.25">
      <c r="H1669" s="754"/>
    </row>
    <row r="1670" spans="8:8" x14ac:dyDescent="0.25">
      <c r="H1670" s="754"/>
    </row>
    <row r="1671" spans="8:8" x14ac:dyDescent="0.25">
      <c r="H1671" s="754"/>
    </row>
    <row r="1672" spans="8:8" x14ac:dyDescent="0.25">
      <c r="H1672" s="754"/>
    </row>
    <row r="1673" spans="8:8" x14ac:dyDescent="0.25">
      <c r="H1673" s="754"/>
    </row>
    <row r="1674" spans="8:8" x14ac:dyDescent="0.25">
      <c r="H1674" s="754"/>
    </row>
    <row r="1675" spans="8:8" x14ac:dyDescent="0.25">
      <c r="H1675" s="754"/>
    </row>
    <row r="1676" spans="8:8" x14ac:dyDescent="0.25">
      <c r="H1676" s="754"/>
    </row>
    <row r="1677" spans="8:8" x14ac:dyDescent="0.25">
      <c r="H1677" s="754"/>
    </row>
    <row r="1678" spans="8:8" x14ac:dyDescent="0.25">
      <c r="H1678" s="754"/>
    </row>
    <row r="1679" spans="8:8" x14ac:dyDescent="0.25">
      <c r="H1679" s="754"/>
    </row>
    <row r="1680" spans="8:8" x14ac:dyDescent="0.25">
      <c r="H1680" s="754"/>
    </row>
    <row r="1681" spans="8:8" x14ac:dyDescent="0.25">
      <c r="H1681" s="754"/>
    </row>
    <row r="1682" spans="8:8" x14ac:dyDescent="0.25">
      <c r="H1682" s="754"/>
    </row>
    <row r="1683" spans="8:8" x14ac:dyDescent="0.25">
      <c r="H1683" s="754"/>
    </row>
    <row r="1684" spans="8:8" x14ac:dyDescent="0.25">
      <c r="H1684" s="754"/>
    </row>
    <row r="1685" spans="8:8" x14ac:dyDescent="0.25">
      <c r="H1685" s="754"/>
    </row>
    <row r="1686" spans="8:8" x14ac:dyDescent="0.25">
      <c r="H1686" s="754"/>
    </row>
    <row r="1687" spans="8:8" x14ac:dyDescent="0.25">
      <c r="H1687" s="754"/>
    </row>
    <row r="1688" spans="8:8" x14ac:dyDescent="0.25">
      <c r="H1688" s="754"/>
    </row>
    <row r="1689" spans="8:8" x14ac:dyDescent="0.25">
      <c r="H1689" s="754"/>
    </row>
    <row r="1690" spans="8:8" x14ac:dyDescent="0.25">
      <c r="H1690" s="754"/>
    </row>
    <row r="1691" spans="8:8" x14ac:dyDescent="0.25">
      <c r="H1691" s="754"/>
    </row>
    <row r="1692" spans="8:8" x14ac:dyDescent="0.25">
      <c r="H1692" s="754"/>
    </row>
    <row r="1693" spans="8:8" x14ac:dyDescent="0.25">
      <c r="H1693" s="754"/>
    </row>
    <row r="1694" spans="8:8" x14ac:dyDescent="0.25">
      <c r="H1694" s="754"/>
    </row>
    <row r="1695" spans="8:8" x14ac:dyDescent="0.25">
      <c r="H1695" s="754"/>
    </row>
    <row r="1696" spans="8:8" x14ac:dyDescent="0.25">
      <c r="H1696" s="754"/>
    </row>
    <row r="1697" spans="8:8" x14ac:dyDescent="0.25">
      <c r="H1697" s="754"/>
    </row>
    <row r="1698" spans="8:8" x14ac:dyDescent="0.25">
      <c r="H1698" s="754"/>
    </row>
    <row r="1699" spans="8:8" x14ac:dyDescent="0.25">
      <c r="H1699" s="754"/>
    </row>
    <row r="1700" spans="8:8" x14ac:dyDescent="0.25">
      <c r="H1700" s="754"/>
    </row>
    <row r="1701" spans="8:8" x14ac:dyDescent="0.25">
      <c r="H1701" s="754"/>
    </row>
    <row r="1702" spans="8:8" x14ac:dyDescent="0.25">
      <c r="H1702" s="754"/>
    </row>
    <row r="1703" spans="8:8" x14ac:dyDescent="0.25">
      <c r="H1703" s="754"/>
    </row>
    <row r="1704" spans="8:8" x14ac:dyDescent="0.25">
      <c r="H1704" s="754"/>
    </row>
    <row r="1705" spans="8:8" x14ac:dyDescent="0.25">
      <c r="H1705" s="754"/>
    </row>
    <row r="1706" spans="8:8" x14ac:dyDescent="0.25">
      <c r="H1706" s="754"/>
    </row>
    <row r="1707" spans="8:8" x14ac:dyDescent="0.25">
      <c r="H1707" s="754"/>
    </row>
    <row r="1708" spans="8:8" x14ac:dyDescent="0.25">
      <c r="H1708" s="754"/>
    </row>
    <row r="1709" spans="8:8" x14ac:dyDescent="0.25">
      <c r="H1709" s="754"/>
    </row>
    <row r="1710" spans="8:8" x14ac:dyDescent="0.25">
      <c r="H1710" s="754"/>
    </row>
    <row r="1711" spans="8:8" x14ac:dyDescent="0.25">
      <c r="H1711" s="754"/>
    </row>
    <row r="1712" spans="8:8" x14ac:dyDescent="0.25">
      <c r="H1712" s="754"/>
    </row>
    <row r="1713" spans="8:8" x14ac:dyDescent="0.25">
      <c r="H1713" s="754"/>
    </row>
    <row r="1714" spans="8:8" x14ac:dyDescent="0.25">
      <c r="H1714" s="754"/>
    </row>
    <row r="1715" spans="8:8" x14ac:dyDescent="0.25">
      <c r="H1715" s="754"/>
    </row>
    <row r="1716" spans="8:8" x14ac:dyDescent="0.25">
      <c r="H1716" s="754"/>
    </row>
    <row r="1717" spans="8:8" x14ac:dyDescent="0.25">
      <c r="H1717" s="754"/>
    </row>
    <row r="1718" spans="8:8" x14ac:dyDescent="0.25">
      <c r="H1718" s="754"/>
    </row>
    <row r="1719" spans="8:8" x14ac:dyDescent="0.25">
      <c r="H1719" s="754"/>
    </row>
    <row r="1720" spans="8:8" x14ac:dyDescent="0.25">
      <c r="H1720" s="754"/>
    </row>
    <row r="1721" spans="8:8" x14ac:dyDescent="0.25">
      <c r="H1721" s="754"/>
    </row>
    <row r="1722" spans="8:8" x14ac:dyDescent="0.25">
      <c r="H1722" s="754"/>
    </row>
    <row r="1723" spans="8:8" x14ac:dyDescent="0.25">
      <c r="H1723" s="754"/>
    </row>
    <row r="1724" spans="8:8" x14ac:dyDescent="0.25">
      <c r="H1724" s="754"/>
    </row>
    <row r="1725" spans="8:8" x14ac:dyDescent="0.25">
      <c r="H1725" s="754"/>
    </row>
    <row r="1726" spans="8:8" x14ac:dyDescent="0.25">
      <c r="H1726" s="754"/>
    </row>
    <row r="1727" spans="8:8" x14ac:dyDescent="0.25">
      <c r="H1727" s="754"/>
    </row>
    <row r="1728" spans="8:8" x14ac:dyDescent="0.25">
      <c r="H1728" s="754"/>
    </row>
    <row r="1729" spans="8:8" x14ac:dyDescent="0.25">
      <c r="H1729" s="754"/>
    </row>
    <row r="1730" spans="8:8" x14ac:dyDescent="0.25">
      <c r="H1730" s="754"/>
    </row>
    <row r="1731" spans="8:8" x14ac:dyDescent="0.25">
      <c r="H1731" s="754"/>
    </row>
    <row r="1732" spans="8:8" x14ac:dyDescent="0.25">
      <c r="H1732" s="754"/>
    </row>
    <row r="1733" spans="8:8" x14ac:dyDescent="0.25">
      <c r="H1733" s="754"/>
    </row>
    <row r="1734" spans="8:8" x14ac:dyDescent="0.25">
      <c r="H1734" s="754"/>
    </row>
    <row r="1735" spans="8:8" x14ac:dyDescent="0.25">
      <c r="H1735" s="754"/>
    </row>
    <row r="1736" spans="8:8" x14ac:dyDescent="0.25">
      <c r="H1736" s="754"/>
    </row>
    <row r="1737" spans="8:8" x14ac:dyDescent="0.25">
      <c r="H1737" s="754"/>
    </row>
    <row r="1738" spans="8:8" x14ac:dyDescent="0.25">
      <c r="H1738" s="754"/>
    </row>
    <row r="1739" spans="8:8" x14ac:dyDescent="0.25">
      <c r="H1739" s="754"/>
    </row>
    <row r="1740" spans="8:8" x14ac:dyDescent="0.25">
      <c r="H1740" s="754"/>
    </row>
    <row r="1741" spans="8:8" x14ac:dyDescent="0.25">
      <c r="H1741" s="754"/>
    </row>
    <row r="1742" spans="8:8" x14ac:dyDescent="0.25">
      <c r="H1742" s="754"/>
    </row>
    <row r="1743" spans="8:8" x14ac:dyDescent="0.25">
      <c r="H1743" s="754"/>
    </row>
    <row r="1744" spans="8:8" x14ac:dyDescent="0.25">
      <c r="H1744" s="754"/>
    </row>
    <row r="1745" spans="8:8" x14ac:dyDescent="0.25">
      <c r="H1745" s="754"/>
    </row>
    <row r="1746" spans="8:8" x14ac:dyDescent="0.25">
      <c r="H1746" s="754"/>
    </row>
    <row r="1747" spans="8:8" x14ac:dyDescent="0.25">
      <c r="H1747" s="754"/>
    </row>
    <row r="1748" spans="8:8" x14ac:dyDescent="0.25">
      <c r="H1748" s="754"/>
    </row>
    <row r="1749" spans="8:8" x14ac:dyDescent="0.25">
      <c r="H1749" s="754"/>
    </row>
    <row r="1750" spans="8:8" x14ac:dyDescent="0.25">
      <c r="H1750" s="754"/>
    </row>
    <row r="1751" spans="8:8" x14ac:dyDescent="0.25">
      <c r="H1751" s="754"/>
    </row>
    <row r="1752" spans="8:8" x14ac:dyDescent="0.25">
      <c r="H1752" s="754"/>
    </row>
    <row r="1753" spans="8:8" x14ac:dyDescent="0.25">
      <c r="H1753" s="754"/>
    </row>
    <row r="1754" spans="8:8" x14ac:dyDescent="0.25">
      <c r="H1754" s="754"/>
    </row>
    <row r="1755" spans="8:8" x14ac:dyDescent="0.25">
      <c r="H1755" s="754"/>
    </row>
    <row r="1756" spans="8:8" x14ac:dyDescent="0.25">
      <c r="H1756" s="754"/>
    </row>
    <row r="1757" spans="8:8" x14ac:dyDescent="0.25">
      <c r="H1757" s="754"/>
    </row>
    <row r="1758" spans="8:8" x14ac:dyDescent="0.25">
      <c r="H1758" s="754"/>
    </row>
    <row r="1759" spans="8:8" x14ac:dyDescent="0.25">
      <c r="H1759" s="754"/>
    </row>
    <row r="1760" spans="8:8" x14ac:dyDescent="0.25">
      <c r="H1760" s="754"/>
    </row>
    <row r="1761" spans="8:8" x14ac:dyDescent="0.25">
      <c r="H1761" s="754"/>
    </row>
    <row r="1762" spans="8:8" x14ac:dyDescent="0.25">
      <c r="H1762" s="754"/>
    </row>
    <row r="1763" spans="8:8" x14ac:dyDescent="0.25">
      <c r="H1763" s="754"/>
    </row>
    <row r="1764" spans="8:8" x14ac:dyDescent="0.25">
      <c r="H1764" s="754"/>
    </row>
    <row r="1765" spans="8:8" x14ac:dyDescent="0.25">
      <c r="H1765" s="754"/>
    </row>
    <row r="1766" spans="8:8" x14ac:dyDescent="0.25">
      <c r="H1766" s="754"/>
    </row>
    <row r="1767" spans="8:8" x14ac:dyDescent="0.25">
      <c r="H1767" s="754"/>
    </row>
    <row r="1768" spans="8:8" x14ac:dyDescent="0.25">
      <c r="H1768" s="754"/>
    </row>
    <row r="1769" spans="8:8" x14ac:dyDescent="0.25">
      <c r="H1769" s="754"/>
    </row>
    <row r="1770" spans="8:8" x14ac:dyDescent="0.25">
      <c r="H1770" s="754"/>
    </row>
    <row r="1771" spans="8:8" x14ac:dyDescent="0.25">
      <c r="H1771" s="754"/>
    </row>
    <row r="1772" spans="8:8" x14ac:dyDescent="0.25">
      <c r="H1772" s="754"/>
    </row>
    <row r="1773" spans="8:8" x14ac:dyDescent="0.25">
      <c r="H1773" s="754"/>
    </row>
    <row r="1774" spans="8:8" x14ac:dyDescent="0.25">
      <c r="H1774" s="754"/>
    </row>
    <row r="1775" spans="8:8" x14ac:dyDescent="0.25">
      <c r="H1775" s="754"/>
    </row>
    <row r="1776" spans="8:8" x14ac:dyDescent="0.25">
      <c r="H1776" s="754"/>
    </row>
    <row r="1777" spans="8:8" x14ac:dyDescent="0.25">
      <c r="H1777" s="754"/>
    </row>
    <row r="1778" spans="8:8" x14ac:dyDescent="0.25">
      <c r="H1778" s="754"/>
    </row>
    <row r="1779" spans="8:8" x14ac:dyDescent="0.25">
      <c r="H1779" s="754"/>
    </row>
    <row r="1780" spans="8:8" x14ac:dyDescent="0.25">
      <c r="H1780" s="754"/>
    </row>
    <row r="1781" spans="8:8" x14ac:dyDescent="0.25">
      <c r="H1781" s="754"/>
    </row>
    <row r="1782" spans="8:8" x14ac:dyDescent="0.25">
      <c r="H1782" s="754"/>
    </row>
    <row r="1783" spans="8:8" x14ac:dyDescent="0.25">
      <c r="H1783" s="754"/>
    </row>
    <row r="1784" spans="8:8" x14ac:dyDescent="0.25">
      <c r="H1784" s="754"/>
    </row>
    <row r="1785" spans="8:8" x14ac:dyDescent="0.25">
      <c r="H1785" s="754"/>
    </row>
    <row r="1786" spans="8:8" x14ac:dyDescent="0.25">
      <c r="H1786" s="754"/>
    </row>
    <row r="1787" spans="8:8" x14ac:dyDescent="0.25">
      <c r="H1787" s="754"/>
    </row>
    <row r="1788" spans="8:8" x14ac:dyDescent="0.25">
      <c r="H1788" s="754"/>
    </row>
    <row r="1789" spans="8:8" x14ac:dyDescent="0.25">
      <c r="H1789" s="754"/>
    </row>
    <row r="1790" spans="8:8" x14ac:dyDescent="0.25">
      <c r="H1790" s="754"/>
    </row>
    <row r="1791" spans="8:8" x14ac:dyDescent="0.25">
      <c r="H1791" s="754"/>
    </row>
    <row r="1792" spans="8:8" x14ac:dyDescent="0.25">
      <c r="H1792" s="754"/>
    </row>
    <row r="1793" spans="8:8" x14ac:dyDescent="0.25">
      <c r="H1793" s="754"/>
    </row>
    <row r="1794" spans="8:8" x14ac:dyDescent="0.25">
      <c r="H1794" s="754"/>
    </row>
    <row r="1795" spans="8:8" x14ac:dyDescent="0.25">
      <c r="H1795" s="754"/>
    </row>
    <row r="1796" spans="8:8" x14ac:dyDescent="0.25">
      <c r="H1796" s="754"/>
    </row>
    <row r="1797" spans="8:8" x14ac:dyDescent="0.25">
      <c r="H1797" s="754"/>
    </row>
    <row r="1798" spans="8:8" x14ac:dyDescent="0.25">
      <c r="H1798" s="754"/>
    </row>
    <row r="1799" spans="8:8" x14ac:dyDescent="0.25">
      <c r="H1799" s="754"/>
    </row>
    <row r="1800" spans="8:8" x14ac:dyDescent="0.25">
      <c r="H1800" s="754"/>
    </row>
    <row r="1801" spans="8:8" x14ac:dyDescent="0.25">
      <c r="H1801" s="754"/>
    </row>
    <row r="1802" spans="8:8" x14ac:dyDescent="0.25">
      <c r="H1802" s="754"/>
    </row>
    <row r="1803" spans="8:8" x14ac:dyDescent="0.25">
      <c r="H1803" s="754"/>
    </row>
    <row r="1804" spans="8:8" x14ac:dyDescent="0.25">
      <c r="H1804" s="754"/>
    </row>
    <row r="1805" spans="8:8" x14ac:dyDescent="0.25">
      <c r="H1805" s="754"/>
    </row>
    <row r="1806" spans="8:8" x14ac:dyDescent="0.25">
      <c r="H1806" s="754"/>
    </row>
    <row r="1807" spans="8:8" x14ac:dyDescent="0.25">
      <c r="H1807" s="754"/>
    </row>
    <row r="1808" spans="8:8" x14ac:dyDescent="0.25">
      <c r="H1808" s="754"/>
    </row>
    <row r="1809" spans="8:8" x14ac:dyDescent="0.25">
      <c r="H1809" s="754"/>
    </row>
    <row r="1810" spans="8:8" x14ac:dyDescent="0.25">
      <c r="H1810" s="754"/>
    </row>
    <row r="1811" spans="8:8" x14ac:dyDescent="0.25">
      <c r="H1811" s="754"/>
    </row>
    <row r="1812" spans="8:8" x14ac:dyDescent="0.25">
      <c r="H1812" s="754"/>
    </row>
    <row r="1813" spans="8:8" x14ac:dyDescent="0.25">
      <c r="H1813" s="754"/>
    </row>
    <row r="1814" spans="8:8" x14ac:dyDescent="0.25">
      <c r="H1814" s="754"/>
    </row>
    <row r="1815" spans="8:8" x14ac:dyDescent="0.25">
      <c r="H1815" s="754"/>
    </row>
    <row r="1816" spans="8:8" x14ac:dyDescent="0.25">
      <c r="H1816" s="754"/>
    </row>
    <row r="1817" spans="8:8" x14ac:dyDescent="0.25">
      <c r="H1817" s="754"/>
    </row>
    <row r="1818" spans="8:8" x14ac:dyDescent="0.25">
      <c r="H1818" s="754"/>
    </row>
    <row r="1819" spans="8:8" x14ac:dyDescent="0.25">
      <c r="H1819" s="754"/>
    </row>
    <row r="1820" spans="8:8" x14ac:dyDescent="0.25">
      <c r="H1820" s="754"/>
    </row>
    <row r="1821" spans="8:8" x14ac:dyDescent="0.25">
      <c r="H1821" s="754"/>
    </row>
    <row r="1822" spans="8:8" x14ac:dyDescent="0.25">
      <c r="H1822" s="754"/>
    </row>
    <row r="1823" spans="8:8" x14ac:dyDescent="0.25">
      <c r="H1823" s="754"/>
    </row>
    <row r="1824" spans="8:8" x14ac:dyDescent="0.25">
      <c r="H1824" s="754"/>
    </row>
    <row r="1825" spans="8:8" x14ac:dyDescent="0.25">
      <c r="H1825" s="754"/>
    </row>
    <row r="1826" spans="8:8" x14ac:dyDescent="0.25">
      <c r="H1826" s="754"/>
    </row>
    <row r="1827" spans="8:8" x14ac:dyDescent="0.25">
      <c r="H1827" s="754"/>
    </row>
    <row r="1828" spans="8:8" x14ac:dyDescent="0.25">
      <c r="H1828" s="754"/>
    </row>
    <row r="1829" spans="8:8" x14ac:dyDescent="0.25">
      <c r="H1829" s="754"/>
    </row>
    <row r="1830" spans="8:8" x14ac:dyDescent="0.25">
      <c r="H1830" s="754"/>
    </row>
    <row r="1831" spans="8:8" x14ac:dyDescent="0.25">
      <c r="H1831" s="754"/>
    </row>
    <row r="1832" spans="8:8" x14ac:dyDescent="0.25">
      <c r="H1832" s="754"/>
    </row>
    <row r="1833" spans="8:8" x14ac:dyDescent="0.25">
      <c r="H1833" s="754"/>
    </row>
    <row r="1834" spans="8:8" x14ac:dyDescent="0.25">
      <c r="H1834" s="754"/>
    </row>
    <row r="1835" spans="8:8" x14ac:dyDescent="0.25">
      <c r="H1835" s="754"/>
    </row>
    <row r="1836" spans="8:8" x14ac:dyDescent="0.25">
      <c r="H1836" s="754"/>
    </row>
    <row r="1837" spans="8:8" x14ac:dyDescent="0.25">
      <c r="H1837" s="754"/>
    </row>
    <row r="1838" spans="8:8" x14ac:dyDescent="0.25">
      <c r="H1838" s="754"/>
    </row>
    <row r="1839" spans="8:8" x14ac:dyDescent="0.25">
      <c r="H1839" s="754"/>
    </row>
    <row r="1840" spans="8:8" x14ac:dyDescent="0.25">
      <c r="H1840" s="754"/>
    </row>
    <row r="1841" spans="8:8" x14ac:dyDescent="0.25">
      <c r="H1841" s="754"/>
    </row>
    <row r="1842" spans="8:8" x14ac:dyDescent="0.25">
      <c r="H1842" s="754"/>
    </row>
    <row r="1843" spans="8:8" x14ac:dyDescent="0.25">
      <c r="H1843" s="754"/>
    </row>
    <row r="1844" spans="8:8" x14ac:dyDescent="0.25">
      <c r="H1844" s="754"/>
    </row>
    <row r="1845" spans="8:8" x14ac:dyDescent="0.25">
      <c r="H1845" s="754"/>
    </row>
    <row r="1846" spans="8:8" x14ac:dyDescent="0.25">
      <c r="H1846" s="754"/>
    </row>
    <row r="1847" spans="8:8" x14ac:dyDescent="0.25">
      <c r="H1847" s="754"/>
    </row>
    <row r="1848" spans="8:8" x14ac:dyDescent="0.25">
      <c r="H1848" s="754"/>
    </row>
    <row r="1849" spans="8:8" x14ac:dyDescent="0.25">
      <c r="H1849" s="754"/>
    </row>
    <row r="1850" spans="8:8" x14ac:dyDescent="0.25">
      <c r="H1850" s="754"/>
    </row>
    <row r="1851" spans="8:8" x14ac:dyDescent="0.25">
      <c r="H1851" s="754"/>
    </row>
    <row r="1852" spans="8:8" x14ac:dyDescent="0.25">
      <c r="H1852" s="754"/>
    </row>
    <row r="1853" spans="8:8" x14ac:dyDescent="0.25">
      <c r="H1853" s="754"/>
    </row>
    <row r="1854" spans="8:8" x14ac:dyDescent="0.25">
      <c r="H1854" s="754"/>
    </row>
    <row r="1855" spans="8:8" x14ac:dyDescent="0.25">
      <c r="H1855" s="754"/>
    </row>
    <row r="1856" spans="8:8" x14ac:dyDescent="0.25">
      <c r="H1856" s="754"/>
    </row>
    <row r="1857" spans="8:8" x14ac:dyDescent="0.25">
      <c r="H1857" s="754"/>
    </row>
    <row r="1858" spans="8:8" x14ac:dyDescent="0.25">
      <c r="H1858" s="754"/>
    </row>
    <row r="1859" spans="8:8" x14ac:dyDescent="0.25">
      <c r="H1859" s="754"/>
    </row>
    <row r="1860" spans="8:8" x14ac:dyDescent="0.25">
      <c r="H1860" s="754"/>
    </row>
    <row r="1861" spans="8:8" x14ac:dyDescent="0.25">
      <c r="H1861" s="754"/>
    </row>
    <row r="1862" spans="8:8" x14ac:dyDescent="0.25">
      <c r="H1862" s="754"/>
    </row>
    <row r="1863" spans="8:8" x14ac:dyDescent="0.25">
      <c r="H1863" s="754"/>
    </row>
    <row r="1864" spans="8:8" x14ac:dyDescent="0.25">
      <c r="H1864" s="754"/>
    </row>
    <row r="1865" spans="8:8" x14ac:dyDescent="0.25">
      <c r="H1865" s="754"/>
    </row>
    <row r="1866" spans="8:8" x14ac:dyDescent="0.25">
      <c r="H1866" s="754"/>
    </row>
    <row r="1867" spans="8:8" x14ac:dyDescent="0.25">
      <c r="H1867" s="754"/>
    </row>
    <row r="1868" spans="8:8" x14ac:dyDescent="0.25">
      <c r="H1868" s="754"/>
    </row>
    <row r="1869" spans="8:8" x14ac:dyDescent="0.25">
      <c r="H1869" s="754"/>
    </row>
    <row r="1870" spans="8:8" x14ac:dyDescent="0.25">
      <c r="H1870" s="754"/>
    </row>
    <row r="1871" spans="8:8" x14ac:dyDescent="0.25">
      <c r="H1871" s="754"/>
    </row>
    <row r="1872" spans="8:8" x14ac:dyDescent="0.25">
      <c r="H1872" s="754"/>
    </row>
    <row r="1873" spans="8:8" x14ac:dyDescent="0.25">
      <c r="H1873" s="754"/>
    </row>
    <row r="1874" spans="8:8" x14ac:dyDescent="0.25">
      <c r="H1874" s="754"/>
    </row>
    <row r="1875" spans="8:8" x14ac:dyDescent="0.25">
      <c r="H1875" s="754"/>
    </row>
    <row r="1876" spans="8:8" x14ac:dyDescent="0.25">
      <c r="H1876" s="754"/>
    </row>
    <row r="1877" spans="8:8" x14ac:dyDescent="0.25">
      <c r="H1877" s="754"/>
    </row>
    <row r="1878" spans="8:8" x14ac:dyDescent="0.25">
      <c r="H1878" s="754"/>
    </row>
    <row r="1879" spans="8:8" x14ac:dyDescent="0.25">
      <c r="H1879" s="754"/>
    </row>
    <row r="1880" spans="8:8" x14ac:dyDescent="0.25">
      <c r="H1880" s="754"/>
    </row>
    <row r="1881" spans="8:8" x14ac:dyDescent="0.25">
      <c r="H1881" s="754"/>
    </row>
    <row r="1882" spans="8:8" x14ac:dyDescent="0.25">
      <c r="H1882" s="754"/>
    </row>
    <row r="1883" spans="8:8" x14ac:dyDescent="0.25">
      <c r="H1883" s="754"/>
    </row>
    <row r="1884" spans="8:8" x14ac:dyDescent="0.25">
      <c r="H1884" s="754"/>
    </row>
    <row r="1885" spans="8:8" x14ac:dyDescent="0.25">
      <c r="H1885" s="754"/>
    </row>
    <row r="1886" spans="8:8" x14ac:dyDescent="0.25">
      <c r="H1886" s="754"/>
    </row>
    <row r="1887" spans="8:8" x14ac:dyDescent="0.25">
      <c r="H1887" s="754"/>
    </row>
    <row r="1888" spans="8:8" x14ac:dyDescent="0.25">
      <c r="H1888" s="754"/>
    </row>
    <row r="1889" spans="8:8" x14ac:dyDescent="0.25">
      <c r="H1889" s="754"/>
    </row>
    <row r="1890" spans="8:8" x14ac:dyDescent="0.25">
      <c r="H1890" s="754"/>
    </row>
    <row r="1891" spans="8:8" x14ac:dyDescent="0.25">
      <c r="H1891" s="754"/>
    </row>
    <row r="1892" spans="8:8" x14ac:dyDescent="0.25">
      <c r="H1892" s="754"/>
    </row>
    <row r="1893" spans="8:8" x14ac:dyDescent="0.25">
      <c r="H1893" s="754"/>
    </row>
    <row r="1894" spans="8:8" x14ac:dyDescent="0.25">
      <c r="H1894" s="754"/>
    </row>
    <row r="1895" spans="8:8" x14ac:dyDescent="0.25">
      <c r="H1895" s="754"/>
    </row>
    <row r="1896" spans="8:8" x14ac:dyDescent="0.25">
      <c r="H1896" s="754"/>
    </row>
    <row r="1897" spans="8:8" x14ac:dyDescent="0.25">
      <c r="H1897" s="754"/>
    </row>
    <row r="1898" spans="8:8" x14ac:dyDescent="0.25">
      <c r="H1898" s="754"/>
    </row>
    <row r="1899" spans="8:8" x14ac:dyDescent="0.25">
      <c r="H1899" s="754"/>
    </row>
    <row r="1900" spans="8:8" x14ac:dyDescent="0.25">
      <c r="H1900" s="754"/>
    </row>
    <row r="1901" spans="8:8" x14ac:dyDescent="0.25">
      <c r="H1901" s="754"/>
    </row>
    <row r="1902" spans="8:8" x14ac:dyDescent="0.25">
      <c r="H1902" s="754"/>
    </row>
    <row r="1903" spans="8:8" x14ac:dyDescent="0.25">
      <c r="H1903" s="754"/>
    </row>
    <row r="1904" spans="8:8" x14ac:dyDescent="0.25">
      <c r="H1904" s="754"/>
    </row>
    <row r="1905" spans="8:8" x14ac:dyDescent="0.25">
      <c r="H1905" s="754"/>
    </row>
    <row r="1906" spans="8:8" x14ac:dyDescent="0.25">
      <c r="H1906" s="754"/>
    </row>
    <row r="1907" spans="8:8" x14ac:dyDescent="0.25">
      <c r="H1907" s="754"/>
    </row>
    <row r="1908" spans="8:8" x14ac:dyDescent="0.25">
      <c r="H1908" s="754"/>
    </row>
    <row r="1909" spans="8:8" x14ac:dyDescent="0.25">
      <c r="H1909" s="754"/>
    </row>
    <row r="1910" spans="8:8" x14ac:dyDescent="0.25">
      <c r="H1910" s="754"/>
    </row>
    <row r="1911" spans="8:8" x14ac:dyDescent="0.25">
      <c r="H1911" s="754"/>
    </row>
    <row r="1912" spans="8:8" x14ac:dyDescent="0.25">
      <c r="H1912" s="754"/>
    </row>
    <row r="1913" spans="8:8" x14ac:dyDescent="0.25">
      <c r="H1913" s="754"/>
    </row>
    <row r="1914" spans="8:8" x14ac:dyDescent="0.25">
      <c r="H1914" s="754"/>
    </row>
    <row r="1915" spans="8:8" x14ac:dyDescent="0.25">
      <c r="H1915" s="754"/>
    </row>
    <row r="1916" spans="8:8" x14ac:dyDescent="0.25">
      <c r="H1916" s="754"/>
    </row>
    <row r="1917" spans="8:8" x14ac:dyDescent="0.25">
      <c r="H1917" s="754"/>
    </row>
    <row r="1918" spans="8:8" x14ac:dyDescent="0.25">
      <c r="H1918" s="754"/>
    </row>
    <row r="1919" spans="8:8" x14ac:dyDescent="0.25">
      <c r="H1919" s="754"/>
    </row>
    <row r="1920" spans="8:8" x14ac:dyDescent="0.25">
      <c r="H1920" s="754"/>
    </row>
    <row r="1921" spans="8:8" x14ac:dyDescent="0.25">
      <c r="H1921" s="754"/>
    </row>
    <row r="1922" spans="8:8" x14ac:dyDescent="0.25">
      <c r="H1922" s="754"/>
    </row>
    <row r="1923" spans="8:8" x14ac:dyDescent="0.25">
      <c r="H1923" s="754"/>
    </row>
    <row r="1924" spans="8:8" x14ac:dyDescent="0.25">
      <c r="H1924" s="754"/>
    </row>
    <row r="1925" spans="8:8" x14ac:dyDescent="0.25">
      <c r="H1925" s="754"/>
    </row>
    <row r="1926" spans="8:8" x14ac:dyDescent="0.25">
      <c r="H1926" s="754"/>
    </row>
    <row r="1927" spans="8:8" x14ac:dyDescent="0.25">
      <c r="H1927" s="754"/>
    </row>
    <row r="1928" spans="8:8" x14ac:dyDescent="0.25">
      <c r="H1928" s="754"/>
    </row>
    <row r="1929" spans="8:8" x14ac:dyDescent="0.25">
      <c r="H1929" s="754"/>
    </row>
    <row r="1930" spans="8:8" x14ac:dyDescent="0.25">
      <c r="H1930" s="754"/>
    </row>
    <row r="1931" spans="8:8" x14ac:dyDescent="0.25">
      <c r="H1931" s="754"/>
    </row>
    <row r="1932" spans="8:8" x14ac:dyDescent="0.25">
      <c r="H1932" s="754"/>
    </row>
    <row r="1933" spans="8:8" x14ac:dyDescent="0.25">
      <c r="H1933" s="754"/>
    </row>
    <row r="1934" spans="8:8" x14ac:dyDescent="0.25">
      <c r="H1934" s="754"/>
    </row>
    <row r="1935" spans="8:8" x14ac:dyDescent="0.25">
      <c r="H1935" s="754"/>
    </row>
    <row r="1936" spans="8:8" x14ac:dyDescent="0.25">
      <c r="H1936" s="754"/>
    </row>
    <row r="1937" spans="8:8" x14ac:dyDescent="0.25">
      <c r="H1937" s="754"/>
    </row>
    <row r="1938" spans="8:8" x14ac:dyDescent="0.25">
      <c r="H1938" s="754"/>
    </row>
    <row r="1939" spans="8:8" x14ac:dyDescent="0.25">
      <c r="H1939" s="754"/>
    </row>
    <row r="1940" spans="8:8" x14ac:dyDescent="0.25">
      <c r="H1940" s="754"/>
    </row>
    <row r="1941" spans="8:8" x14ac:dyDescent="0.25">
      <c r="H1941" s="754"/>
    </row>
    <row r="1942" spans="8:8" x14ac:dyDescent="0.25">
      <c r="H1942" s="754"/>
    </row>
    <row r="1943" spans="8:8" x14ac:dyDescent="0.25">
      <c r="H1943" s="754"/>
    </row>
    <row r="1944" spans="8:8" x14ac:dyDescent="0.25">
      <c r="H1944" s="754"/>
    </row>
    <row r="1945" spans="8:8" x14ac:dyDescent="0.25">
      <c r="H1945" s="754"/>
    </row>
    <row r="1946" spans="8:8" x14ac:dyDescent="0.25">
      <c r="H1946" s="754"/>
    </row>
    <row r="1947" spans="8:8" x14ac:dyDescent="0.25">
      <c r="H1947" s="754"/>
    </row>
    <row r="1948" spans="8:8" x14ac:dyDescent="0.25">
      <c r="H1948" s="754"/>
    </row>
    <row r="1949" spans="8:8" x14ac:dyDescent="0.25">
      <c r="H1949" s="754"/>
    </row>
    <row r="1950" spans="8:8" x14ac:dyDescent="0.25">
      <c r="H1950" s="754"/>
    </row>
    <row r="1951" spans="8:8" x14ac:dyDescent="0.25">
      <c r="H1951" s="754"/>
    </row>
    <row r="1952" spans="8:8" x14ac:dyDescent="0.25">
      <c r="H1952" s="754"/>
    </row>
    <row r="1953" spans="8:8" x14ac:dyDescent="0.25">
      <c r="H1953" s="754"/>
    </row>
    <row r="1954" spans="8:8" x14ac:dyDescent="0.25">
      <c r="H1954" s="754"/>
    </row>
    <row r="1955" spans="8:8" x14ac:dyDescent="0.25">
      <c r="H1955" s="754"/>
    </row>
    <row r="1956" spans="8:8" x14ac:dyDescent="0.25">
      <c r="H1956" s="754"/>
    </row>
    <row r="1957" spans="8:8" x14ac:dyDescent="0.25">
      <c r="H1957" s="754"/>
    </row>
    <row r="1958" spans="8:8" x14ac:dyDescent="0.25">
      <c r="H1958" s="754"/>
    </row>
    <row r="1959" spans="8:8" x14ac:dyDescent="0.25">
      <c r="H1959" s="754"/>
    </row>
    <row r="1960" spans="8:8" x14ac:dyDescent="0.25">
      <c r="H1960" s="754"/>
    </row>
    <row r="1961" spans="8:8" x14ac:dyDescent="0.25">
      <c r="H1961" s="754"/>
    </row>
    <row r="1962" spans="8:8" x14ac:dyDescent="0.25">
      <c r="H1962" s="754"/>
    </row>
    <row r="1963" spans="8:8" x14ac:dyDescent="0.25">
      <c r="H1963" s="754"/>
    </row>
    <row r="1964" spans="8:8" x14ac:dyDescent="0.25">
      <c r="H1964" s="754"/>
    </row>
    <row r="1965" spans="8:8" x14ac:dyDescent="0.25">
      <c r="H1965" s="754"/>
    </row>
    <row r="1966" spans="8:8" x14ac:dyDescent="0.25">
      <c r="H1966" s="754"/>
    </row>
    <row r="1967" spans="8:8" x14ac:dyDescent="0.25">
      <c r="H1967" s="754"/>
    </row>
    <row r="1968" spans="8:8" x14ac:dyDescent="0.25">
      <c r="H1968" s="754"/>
    </row>
    <row r="1969" spans="8:8" x14ac:dyDescent="0.25">
      <c r="H1969" s="754"/>
    </row>
    <row r="1970" spans="8:8" x14ac:dyDescent="0.25">
      <c r="H1970" s="754"/>
    </row>
    <row r="1971" spans="8:8" x14ac:dyDescent="0.25">
      <c r="H1971" s="754"/>
    </row>
    <row r="1972" spans="8:8" x14ac:dyDescent="0.25">
      <c r="H1972" s="754"/>
    </row>
    <row r="1973" spans="8:8" x14ac:dyDescent="0.25">
      <c r="H1973" s="754"/>
    </row>
    <row r="1974" spans="8:8" x14ac:dyDescent="0.25">
      <c r="H1974" s="754"/>
    </row>
    <row r="1975" spans="8:8" x14ac:dyDescent="0.25">
      <c r="H1975" s="754"/>
    </row>
    <row r="1976" spans="8:8" x14ac:dyDescent="0.25">
      <c r="H1976" s="754"/>
    </row>
    <row r="1977" spans="8:8" x14ac:dyDescent="0.25">
      <c r="H1977" s="754"/>
    </row>
    <row r="1978" spans="8:8" x14ac:dyDescent="0.25">
      <c r="H1978" s="754"/>
    </row>
    <row r="1979" spans="8:8" x14ac:dyDescent="0.25">
      <c r="H1979" s="754"/>
    </row>
    <row r="1980" spans="8:8" x14ac:dyDescent="0.25">
      <c r="H1980" s="754"/>
    </row>
    <row r="1981" spans="8:8" x14ac:dyDescent="0.25">
      <c r="H1981" s="754"/>
    </row>
    <row r="1982" spans="8:8" x14ac:dyDescent="0.25">
      <c r="H1982" s="754"/>
    </row>
    <row r="1983" spans="8:8" x14ac:dyDescent="0.25">
      <c r="H1983" s="754"/>
    </row>
    <row r="1984" spans="8:8" x14ac:dyDescent="0.25">
      <c r="H1984" s="754"/>
    </row>
    <row r="1985" spans="8:8" x14ac:dyDescent="0.25">
      <c r="H1985" s="754"/>
    </row>
    <row r="1986" spans="8:8" x14ac:dyDescent="0.25">
      <c r="H1986" s="754"/>
    </row>
  </sheetData>
  <autoFilter ref="B5:L1566">
    <filterColumn colId="4">
      <filters>
        <filter val="GAVION MALLA 1X1X1"/>
        <filter val="MALLA GAVION COLCHON TIPO RENO (4X2X0.15-0.30)"/>
        <filter val="malla gavion tripletorcion cal.13"/>
        <filter val="piedra gavion"/>
        <filter val="PIEDRA PARA GAVION"/>
      </filters>
    </filterColumn>
  </autoFilter>
  <mergeCells count="1">
    <mergeCell ref="B2:L2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'PARAMETROS '!$D$3:$D$30</xm:f>
          </x14:formula1>
          <xm:sqref>E6:E991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W1006"/>
  <sheetViews>
    <sheetView showGridLines="0" zoomScale="120" zoomScaleNormal="12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J144" sqref="J144"/>
    </sheetView>
  </sheetViews>
  <sheetFormatPr baseColWidth="10" defaultRowHeight="15" x14ac:dyDescent="0.25"/>
  <cols>
    <col min="1" max="1" width="1.7109375" style="41" customWidth="1"/>
    <col min="2" max="2" width="5" style="41" bestFit="1" customWidth="1"/>
    <col min="3" max="3" width="6" style="41" bestFit="1" customWidth="1"/>
    <col min="4" max="4" width="9" style="41" bestFit="1" customWidth="1"/>
    <col min="5" max="5" width="8.42578125" style="41" customWidth="1"/>
    <col min="6" max="6" width="40" style="41" customWidth="1"/>
    <col min="7" max="7" width="10.42578125" style="41" bestFit="1" customWidth="1"/>
    <col min="8" max="8" width="13.28515625" style="41" bestFit="1" customWidth="1"/>
    <col min="9" max="9" width="3.140625" style="41" customWidth="1"/>
    <col min="10" max="10" width="13.28515625" style="41" customWidth="1"/>
    <col min="11" max="11" width="7.7109375" style="41" hidden="1" customWidth="1"/>
    <col min="12" max="12" width="22.7109375" style="41" hidden="1" customWidth="1"/>
    <col min="13" max="15" width="16.85546875" style="41" hidden="1" customWidth="1"/>
    <col min="16" max="16" width="10.28515625" style="41" hidden="1" customWidth="1"/>
    <col min="17" max="17" width="10.7109375" style="41" hidden="1" customWidth="1"/>
    <col min="18" max="18" width="16.85546875" style="41" hidden="1" customWidth="1"/>
    <col min="19" max="20" width="11.28515625" style="41" hidden="1" customWidth="1"/>
    <col min="21" max="21" width="16.85546875" style="41" hidden="1" customWidth="1"/>
    <col min="22" max="22" width="11.42578125" style="41"/>
    <col min="23" max="23" width="13.140625" style="41" bestFit="1" customWidth="1"/>
    <col min="24" max="16384" width="11.42578125" style="41"/>
  </cols>
  <sheetData>
    <row r="1" spans="1:23" x14ac:dyDescent="0.25">
      <c r="A1" s="74"/>
      <c r="B1" s="75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76"/>
      <c r="Q1" s="64"/>
      <c r="R1" s="76"/>
      <c r="S1" s="76"/>
      <c r="T1" s="74"/>
      <c r="U1" s="74"/>
    </row>
    <row r="2" spans="1:23" ht="18.75" thickBot="1" x14ac:dyDescent="0.3">
      <c r="A2" s="74"/>
      <c r="B2" s="758" t="s">
        <v>148</v>
      </c>
      <c r="C2" s="758"/>
      <c r="D2" s="758"/>
      <c r="E2" s="758"/>
      <c r="F2" s="758"/>
      <c r="G2" s="758"/>
      <c r="H2" s="758"/>
      <c r="I2" s="758"/>
      <c r="J2" s="758"/>
      <c r="K2" s="758"/>
      <c r="L2" s="758"/>
      <c r="M2" s="758"/>
      <c r="N2" s="758"/>
      <c r="O2" s="758"/>
      <c r="P2" s="758"/>
      <c r="Q2" s="758"/>
      <c r="R2" s="758"/>
      <c r="S2" s="758"/>
      <c r="T2" s="758"/>
      <c r="U2" s="758"/>
    </row>
    <row r="3" spans="1:23" ht="8.25" customHeight="1" x14ac:dyDescent="0.25">
      <c r="A3" s="74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74"/>
    </row>
    <row r="4" spans="1:23" ht="31.5" x14ac:dyDescent="0.25">
      <c r="A4" s="74"/>
      <c r="B4" s="77"/>
      <c r="C4" s="77"/>
      <c r="D4" s="77"/>
      <c r="E4" s="77"/>
      <c r="F4" s="77"/>
      <c r="G4" s="77"/>
      <c r="H4" s="77"/>
      <c r="I4" s="64"/>
      <c r="J4" s="64"/>
      <c r="K4" s="64"/>
      <c r="L4" s="64"/>
      <c r="M4" s="64"/>
      <c r="N4" s="64"/>
      <c r="O4" s="64"/>
      <c r="P4" s="352" t="s">
        <v>149</v>
      </c>
      <c r="Q4" s="352"/>
      <c r="R4" s="357">
        <v>5000</v>
      </c>
      <c r="S4" s="352" t="s">
        <v>150</v>
      </c>
      <c r="T4" s="352"/>
      <c r="U4" s="357">
        <v>7500</v>
      </c>
    </row>
    <row r="5" spans="1:23" ht="15.75" x14ac:dyDescent="0.25">
      <c r="A5" s="74"/>
      <c r="B5" s="61"/>
      <c r="C5" s="62"/>
      <c r="D5" s="62"/>
      <c r="E5" s="64"/>
      <c r="F5" s="63"/>
      <c r="G5" s="63"/>
      <c r="H5" s="63"/>
      <c r="I5" s="64"/>
      <c r="J5" s="64"/>
      <c r="K5" s="759" t="s">
        <v>151</v>
      </c>
      <c r="L5" s="760"/>
      <c r="M5" s="761"/>
      <c r="N5" s="64"/>
      <c r="O5" s="64"/>
      <c r="P5" s="759" t="s">
        <v>152</v>
      </c>
      <c r="Q5" s="760"/>
      <c r="R5" s="761"/>
      <c r="S5" s="759" t="s">
        <v>153</v>
      </c>
      <c r="T5" s="760"/>
      <c r="U5" s="761"/>
    </row>
    <row r="6" spans="1:23" ht="25.5" x14ac:dyDescent="0.25">
      <c r="A6" s="74"/>
      <c r="B6" s="66" t="s">
        <v>123</v>
      </c>
      <c r="C6" s="67" t="s">
        <v>124</v>
      </c>
      <c r="D6" s="67" t="s">
        <v>120</v>
      </c>
      <c r="E6" s="67" t="s">
        <v>125</v>
      </c>
      <c r="F6" s="68" t="s">
        <v>154</v>
      </c>
      <c r="G6" s="67" t="s">
        <v>127</v>
      </c>
      <c r="H6" s="78" t="s">
        <v>155</v>
      </c>
      <c r="I6" s="67"/>
      <c r="J6" s="67" t="s">
        <v>156</v>
      </c>
      <c r="K6" s="67" t="s">
        <v>157</v>
      </c>
      <c r="L6" s="67" t="s">
        <v>158</v>
      </c>
      <c r="M6" s="67" t="s">
        <v>159</v>
      </c>
      <c r="N6" s="67" t="s">
        <v>160</v>
      </c>
      <c r="O6" s="67" t="s">
        <v>161</v>
      </c>
      <c r="P6" s="67" t="s">
        <v>162</v>
      </c>
      <c r="Q6" s="67" t="s">
        <v>163</v>
      </c>
      <c r="R6" s="67" t="s">
        <v>164</v>
      </c>
      <c r="S6" s="67" t="s">
        <v>165</v>
      </c>
      <c r="T6" s="67" t="s">
        <v>163</v>
      </c>
      <c r="U6" s="67" t="s">
        <v>166</v>
      </c>
    </row>
    <row r="7" spans="1:23" x14ac:dyDescent="0.25">
      <c r="A7" s="74"/>
      <c r="B7" s="69">
        <v>1</v>
      </c>
      <c r="C7" s="353"/>
      <c r="D7" s="353"/>
      <c r="E7" s="353"/>
      <c r="F7" s="687" t="s">
        <v>3495</v>
      </c>
      <c r="G7" s="353" t="s">
        <v>167</v>
      </c>
      <c r="H7" s="73">
        <f t="shared" ref="H7:H70" si="0">ROUND((J7+M7+N7+O7+R7+U7),2)</f>
        <v>80000</v>
      </c>
      <c r="I7" s="72">
        <v>1</v>
      </c>
      <c r="J7" s="358">
        <v>80000</v>
      </c>
      <c r="K7" s="72"/>
      <c r="L7" s="72" t="str">
        <f>IFERROR(VLOOKUP($K7,'04 PERSONAL'!$D$5:$G$35,3,),"")</f>
        <v/>
      </c>
      <c r="M7" s="73">
        <f>IFERROR(VLOOKUP($K7,'04 PERSONAL'!$D$5:$G$35,4,),0)</f>
        <v>0</v>
      </c>
      <c r="N7" s="73"/>
      <c r="O7" s="73"/>
      <c r="P7" s="73"/>
      <c r="Q7" s="72"/>
      <c r="R7" s="73">
        <f t="shared" ref="R7:R70" si="1">ROUND(IF($P7&gt;0,$P7*$Q7,$R$4*$Q7),2)</f>
        <v>0</v>
      </c>
      <c r="S7" s="73"/>
      <c r="T7" s="72"/>
      <c r="U7" s="73">
        <f t="shared" ref="U7:U70" si="2">ROUND(IF($S7&gt;0,$S7*$T7,$U$4*$T7),2)</f>
        <v>0</v>
      </c>
      <c r="W7" s="752"/>
    </row>
    <row r="8" spans="1:23" x14ac:dyDescent="0.25">
      <c r="A8" s="74"/>
      <c r="B8" s="69">
        <v>2</v>
      </c>
      <c r="C8" s="353"/>
      <c r="D8" s="353"/>
      <c r="E8" s="353"/>
      <c r="F8" s="687" t="s">
        <v>3496</v>
      </c>
      <c r="G8" s="353" t="s">
        <v>167</v>
      </c>
      <c r="H8" s="73">
        <f t="shared" si="0"/>
        <v>50000</v>
      </c>
      <c r="I8" s="72">
        <v>1</v>
      </c>
      <c r="J8" s="358">
        <v>50000</v>
      </c>
      <c r="K8" s="72"/>
      <c r="L8" s="72" t="str">
        <f>IFERROR(VLOOKUP($K8,'04 PERSONAL'!$D$5:$G$35,3,),"")</f>
        <v/>
      </c>
      <c r="M8" s="73">
        <f>IFERROR(VLOOKUP($K8,'04 PERSONAL'!$D$5:$G$35,4,),0)</f>
        <v>0</v>
      </c>
      <c r="N8" s="73"/>
      <c r="O8" s="73"/>
      <c r="P8" s="73"/>
      <c r="Q8" s="72"/>
      <c r="R8" s="73">
        <f t="shared" si="1"/>
        <v>0</v>
      </c>
      <c r="S8" s="73"/>
      <c r="T8" s="72"/>
      <c r="U8" s="73">
        <f t="shared" si="2"/>
        <v>0</v>
      </c>
      <c r="W8" s="752"/>
    </row>
    <row r="9" spans="1:23" x14ac:dyDescent="0.25">
      <c r="A9" s="74"/>
      <c r="B9" s="69">
        <v>3</v>
      </c>
      <c r="C9" s="353"/>
      <c r="D9" s="353"/>
      <c r="E9" s="353"/>
      <c r="F9" s="687" t="s">
        <v>3497</v>
      </c>
      <c r="G9" s="353" t="s">
        <v>167</v>
      </c>
      <c r="H9" s="73">
        <f t="shared" si="0"/>
        <v>2000000</v>
      </c>
      <c r="I9" s="72">
        <v>1</v>
      </c>
      <c r="J9" s="358">
        <v>2000000</v>
      </c>
      <c r="K9" s="72"/>
      <c r="L9" s="72" t="str">
        <f>IFERROR(VLOOKUP($K9,'04 PERSONAL'!$D$5:$G$35,3,),"")</f>
        <v/>
      </c>
      <c r="M9" s="73">
        <f>IFERROR(VLOOKUP($K9,'04 PERSONAL'!$D$5:$G$35,4,),0)</f>
        <v>0</v>
      </c>
      <c r="N9" s="73"/>
      <c r="O9" s="73"/>
      <c r="P9" s="73"/>
      <c r="Q9" s="72"/>
      <c r="R9" s="73">
        <f t="shared" si="1"/>
        <v>0</v>
      </c>
      <c r="S9" s="73"/>
      <c r="T9" s="72"/>
      <c r="U9" s="73">
        <f t="shared" si="2"/>
        <v>0</v>
      </c>
      <c r="W9" s="752"/>
    </row>
    <row r="10" spans="1:23" x14ac:dyDescent="0.25">
      <c r="A10" s="74"/>
      <c r="B10" s="69">
        <v>4</v>
      </c>
      <c r="C10" s="353"/>
      <c r="D10" s="353"/>
      <c r="E10" s="353"/>
      <c r="F10" s="354" t="s">
        <v>3498</v>
      </c>
      <c r="G10" s="353" t="s">
        <v>167</v>
      </c>
      <c r="H10" s="73">
        <f t="shared" si="0"/>
        <v>0</v>
      </c>
      <c r="I10" s="72">
        <v>1</v>
      </c>
      <c r="J10" s="358"/>
      <c r="K10" s="72"/>
      <c r="L10" s="72" t="str">
        <f>IFERROR(VLOOKUP($K10,'04 PERSONAL'!$D$5:$G$35,3,),"")</f>
        <v/>
      </c>
      <c r="M10" s="73">
        <f>IFERROR(VLOOKUP($K10,'04 PERSONAL'!$D$5:$G$35,4,),0)</f>
        <v>0</v>
      </c>
      <c r="N10" s="73"/>
      <c r="O10" s="73"/>
      <c r="P10" s="73"/>
      <c r="Q10" s="72"/>
      <c r="R10" s="73">
        <f t="shared" si="1"/>
        <v>0</v>
      </c>
      <c r="S10" s="73"/>
      <c r="T10" s="72"/>
      <c r="U10" s="73">
        <f t="shared" si="2"/>
        <v>0</v>
      </c>
      <c r="W10" s="752"/>
    </row>
    <row r="11" spans="1:23" x14ac:dyDescent="0.25">
      <c r="A11" s="74"/>
      <c r="B11" s="69">
        <v>5</v>
      </c>
      <c r="C11" s="353"/>
      <c r="D11" s="353"/>
      <c r="E11" s="353"/>
      <c r="F11" s="687" t="s">
        <v>3499</v>
      </c>
      <c r="G11" s="353" t="s">
        <v>167</v>
      </c>
      <c r="H11" s="73">
        <f t="shared" si="0"/>
        <v>60000</v>
      </c>
      <c r="I11" s="72">
        <v>1</v>
      </c>
      <c r="J11" s="358">
        <v>60000</v>
      </c>
      <c r="K11" s="72"/>
      <c r="L11" s="72" t="str">
        <f>IFERROR(VLOOKUP($K11,'04 PERSONAL'!$D$5:$G$35,3,),"")</f>
        <v/>
      </c>
      <c r="M11" s="73">
        <f>IFERROR(VLOOKUP($K11,'04 PERSONAL'!$D$5:$G$35,4,),0)</f>
        <v>0</v>
      </c>
      <c r="N11" s="73"/>
      <c r="O11" s="73"/>
      <c r="P11" s="73"/>
      <c r="Q11" s="72"/>
      <c r="R11" s="73">
        <f t="shared" si="1"/>
        <v>0</v>
      </c>
      <c r="S11" s="73"/>
      <c r="T11" s="72"/>
      <c r="U11" s="73">
        <f t="shared" si="2"/>
        <v>0</v>
      </c>
      <c r="W11" s="752"/>
    </row>
    <row r="12" spans="1:23" x14ac:dyDescent="0.25">
      <c r="A12" s="74"/>
      <c r="B12" s="69">
        <v>6</v>
      </c>
      <c r="C12" s="353"/>
      <c r="D12" s="353"/>
      <c r="E12" s="353"/>
      <c r="F12" s="687" t="s">
        <v>7223</v>
      </c>
      <c r="G12" s="353" t="s">
        <v>167</v>
      </c>
      <c r="H12" s="73">
        <f t="shared" si="0"/>
        <v>32896.11</v>
      </c>
      <c r="I12" s="72">
        <v>1</v>
      </c>
      <c r="J12" s="358">
        <v>32896.111111111117</v>
      </c>
      <c r="K12" s="72"/>
      <c r="L12" s="72" t="str">
        <f>IFERROR(VLOOKUP($K12,'04 PERSONAL'!$D$5:$G$35,3,),"")</f>
        <v/>
      </c>
      <c r="M12" s="73">
        <f>IFERROR(VLOOKUP($K12,'04 PERSONAL'!$D$5:$G$35,4,),0)</f>
        <v>0</v>
      </c>
      <c r="N12" s="73"/>
      <c r="O12" s="73"/>
      <c r="P12" s="73"/>
      <c r="Q12" s="72"/>
      <c r="R12" s="73">
        <f t="shared" si="1"/>
        <v>0</v>
      </c>
      <c r="S12" s="73"/>
      <c r="T12" s="72"/>
      <c r="U12" s="73">
        <f t="shared" si="2"/>
        <v>0</v>
      </c>
      <c r="W12" s="752"/>
    </row>
    <row r="13" spans="1:23" x14ac:dyDescent="0.25">
      <c r="A13" s="74"/>
      <c r="B13" s="69">
        <v>7</v>
      </c>
      <c r="C13" s="353"/>
      <c r="D13" s="353"/>
      <c r="E13" s="353"/>
      <c r="F13" s="687" t="s">
        <v>3500</v>
      </c>
      <c r="G13" s="353" t="s">
        <v>167</v>
      </c>
      <c r="H13" s="73">
        <f t="shared" si="0"/>
        <v>2500000</v>
      </c>
      <c r="I13" s="72">
        <v>1</v>
      </c>
      <c r="J13" s="358">
        <v>2500000</v>
      </c>
      <c r="K13" s="72"/>
      <c r="L13" s="72" t="str">
        <f>IFERROR(VLOOKUP($K13,'04 PERSONAL'!$D$5:$G$35,3,),"")</f>
        <v/>
      </c>
      <c r="M13" s="73">
        <f>IFERROR(VLOOKUP($K13,'04 PERSONAL'!$D$5:$G$35,4,),0)</f>
        <v>0</v>
      </c>
      <c r="N13" s="73"/>
      <c r="O13" s="73"/>
      <c r="P13" s="73"/>
      <c r="Q13" s="72"/>
      <c r="R13" s="73">
        <f t="shared" si="1"/>
        <v>0</v>
      </c>
      <c r="S13" s="73"/>
      <c r="T13" s="72"/>
      <c r="U13" s="73">
        <f t="shared" si="2"/>
        <v>0</v>
      </c>
      <c r="W13" s="752"/>
    </row>
    <row r="14" spans="1:23" x14ac:dyDescent="0.25">
      <c r="A14" s="74"/>
      <c r="B14" s="69">
        <v>8</v>
      </c>
      <c r="C14" s="353"/>
      <c r="D14" s="353"/>
      <c r="E14" s="353"/>
      <c r="F14" s="687" t="s">
        <v>3501</v>
      </c>
      <c r="G14" s="353" t="s">
        <v>167</v>
      </c>
      <c r="H14" s="73">
        <f t="shared" si="0"/>
        <v>250000</v>
      </c>
      <c r="I14" s="72">
        <v>1</v>
      </c>
      <c r="J14" s="358">
        <v>250000</v>
      </c>
      <c r="K14" s="72"/>
      <c r="L14" s="72" t="str">
        <f>IFERROR(VLOOKUP($K14,'04 PERSONAL'!$D$5:$G$35,3,),"")</f>
        <v/>
      </c>
      <c r="M14" s="73">
        <f>IFERROR(VLOOKUP($K14,'04 PERSONAL'!$D$5:$G$35,4,),0)</f>
        <v>0</v>
      </c>
      <c r="N14" s="73"/>
      <c r="O14" s="73"/>
      <c r="P14" s="73"/>
      <c r="Q14" s="72"/>
      <c r="R14" s="73">
        <f t="shared" si="1"/>
        <v>0</v>
      </c>
      <c r="S14" s="73"/>
      <c r="T14" s="72"/>
      <c r="U14" s="73">
        <f t="shared" si="2"/>
        <v>0</v>
      </c>
      <c r="W14" s="752"/>
    </row>
    <row r="15" spans="1:23" x14ac:dyDescent="0.25">
      <c r="A15" s="74"/>
      <c r="B15" s="69">
        <v>9</v>
      </c>
      <c r="C15" s="353"/>
      <c r="D15" s="353"/>
      <c r="E15" s="353"/>
      <c r="F15" s="687" t="s">
        <v>3502</v>
      </c>
      <c r="G15" s="353" t="s">
        <v>167</v>
      </c>
      <c r="H15" s="73">
        <f t="shared" si="0"/>
        <v>250000</v>
      </c>
      <c r="I15" s="72">
        <v>1</v>
      </c>
      <c r="J15" s="358">
        <v>250000</v>
      </c>
      <c r="K15" s="72"/>
      <c r="L15" s="72" t="str">
        <f>IFERROR(VLOOKUP($K15,'04 PERSONAL'!$D$5:$G$35,3,),"")</f>
        <v/>
      </c>
      <c r="M15" s="73">
        <f>IFERROR(VLOOKUP($K15,'04 PERSONAL'!$D$5:$G$35,4,),0)</f>
        <v>0</v>
      </c>
      <c r="N15" s="73"/>
      <c r="O15" s="73"/>
      <c r="P15" s="73"/>
      <c r="Q15" s="72"/>
      <c r="R15" s="73">
        <f t="shared" si="1"/>
        <v>0</v>
      </c>
      <c r="S15" s="73"/>
      <c r="T15" s="72"/>
      <c r="U15" s="73">
        <f t="shared" si="2"/>
        <v>0</v>
      </c>
      <c r="W15" s="752"/>
    </row>
    <row r="16" spans="1:23" x14ac:dyDescent="0.25">
      <c r="A16" s="74"/>
      <c r="B16" s="69">
        <v>10</v>
      </c>
      <c r="C16" s="353"/>
      <c r="D16" s="353"/>
      <c r="E16" s="353"/>
      <c r="F16" s="687" t="s">
        <v>3503</v>
      </c>
      <c r="G16" s="353" t="s">
        <v>167</v>
      </c>
      <c r="H16" s="73">
        <f t="shared" si="0"/>
        <v>80000</v>
      </c>
      <c r="I16" s="72">
        <v>1</v>
      </c>
      <c r="J16" s="358">
        <v>80000</v>
      </c>
      <c r="K16" s="72"/>
      <c r="L16" s="72" t="str">
        <f>IFERROR(VLOOKUP($K16,'04 PERSONAL'!$D$5:$G$35,3,),"")</f>
        <v/>
      </c>
      <c r="M16" s="73">
        <f>IFERROR(VLOOKUP($K16,'04 PERSONAL'!$D$5:$G$35,4,),0)</f>
        <v>0</v>
      </c>
      <c r="N16" s="73"/>
      <c r="O16" s="73"/>
      <c r="P16" s="73"/>
      <c r="Q16" s="72"/>
      <c r="R16" s="73">
        <f t="shared" si="1"/>
        <v>0</v>
      </c>
      <c r="S16" s="73"/>
      <c r="T16" s="72"/>
      <c r="U16" s="73">
        <f t="shared" si="2"/>
        <v>0</v>
      </c>
      <c r="W16" s="752"/>
    </row>
    <row r="17" spans="1:23" x14ac:dyDescent="0.25">
      <c r="A17" s="74"/>
      <c r="B17" s="69">
        <v>11</v>
      </c>
      <c r="C17" s="353"/>
      <c r="D17" s="353"/>
      <c r="E17" s="353"/>
      <c r="F17" s="687" t="s">
        <v>3504</v>
      </c>
      <c r="G17" s="353" t="s">
        <v>167</v>
      </c>
      <c r="H17" s="73">
        <f t="shared" si="0"/>
        <v>500000</v>
      </c>
      <c r="I17" s="72">
        <v>1</v>
      </c>
      <c r="J17" s="358">
        <v>500000</v>
      </c>
      <c r="K17" s="72"/>
      <c r="L17" s="72" t="str">
        <f>IFERROR(VLOOKUP($K17,'04 PERSONAL'!$D$5:$G$35,3,),"")</f>
        <v/>
      </c>
      <c r="M17" s="73">
        <f>IFERROR(VLOOKUP($K17,'04 PERSONAL'!$D$5:$G$35,4,),0)</f>
        <v>0</v>
      </c>
      <c r="N17" s="73"/>
      <c r="O17" s="73"/>
      <c r="P17" s="73"/>
      <c r="Q17" s="72"/>
      <c r="R17" s="73">
        <f t="shared" si="1"/>
        <v>0</v>
      </c>
      <c r="S17" s="73"/>
      <c r="T17" s="72"/>
      <c r="U17" s="73">
        <f t="shared" si="2"/>
        <v>0</v>
      </c>
      <c r="W17" s="752"/>
    </row>
    <row r="18" spans="1:23" x14ac:dyDescent="0.25">
      <c r="A18" s="74"/>
      <c r="B18" s="69">
        <v>12</v>
      </c>
      <c r="C18" s="353"/>
      <c r="D18" s="353"/>
      <c r="E18" s="353"/>
      <c r="F18" s="687" t="s">
        <v>7224</v>
      </c>
      <c r="G18" s="353" t="s">
        <v>167</v>
      </c>
      <c r="H18" s="73">
        <f t="shared" si="0"/>
        <v>350000</v>
      </c>
      <c r="I18" s="72">
        <v>1</v>
      </c>
      <c r="J18" s="358">
        <v>350000</v>
      </c>
      <c r="K18" s="72"/>
      <c r="L18" s="72" t="str">
        <f>IFERROR(VLOOKUP($K18,'04 PERSONAL'!$D$5:$G$35,3,),"")</f>
        <v/>
      </c>
      <c r="M18" s="73">
        <f>IFERROR(VLOOKUP($K18,'04 PERSONAL'!$D$5:$G$35,4,),0)</f>
        <v>0</v>
      </c>
      <c r="N18" s="73"/>
      <c r="O18" s="73"/>
      <c r="P18" s="73"/>
      <c r="Q18" s="72"/>
      <c r="R18" s="73">
        <f t="shared" si="1"/>
        <v>0</v>
      </c>
      <c r="S18" s="73"/>
      <c r="T18" s="72"/>
      <c r="U18" s="73">
        <f t="shared" si="2"/>
        <v>0</v>
      </c>
      <c r="W18" s="752"/>
    </row>
    <row r="19" spans="1:23" x14ac:dyDescent="0.25">
      <c r="A19" s="74"/>
      <c r="B19" s="69">
        <v>13</v>
      </c>
      <c r="C19" s="353"/>
      <c r="D19" s="353"/>
      <c r="E19" s="353"/>
      <c r="F19" s="354" t="s">
        <v>3505</v>
      </c>
      <c r="G19" s="353" t="s">
        <v>167</v>
      </c>
      <c r="H19" s="73">
        <f t="shared" si="0"/>
        <v>0</v>
      </c>
      <c r="I19" s="72">
        <v>1</v>
      </c>
      <c r="J19" s="358"/>
      <c r="K19" s="72"/>
      <c r="L19" s="72" t="str">
        <f>IFERROR(VLOOKUP($K19,'04 PERSONAL'!$D$5:$G$35,3,),"")</f>
        <v/>
      </c>
      <c r="M19" s="73">
        <f>IFERROR(VLOOKUP($K19,'04 PERSONAL'!$D$5:$G$35,4,),0)</f>
        <v>0</v>
      </c>
      <c r="N19" s="73"/>
      <c r="O19" s="73"/>
      <c r="P19" s="73"/>
      <c r="Q19" s="72"/>
      <c r="R19" s="73">
        <f t="shared" si="1"/>
        <v>0</v>
      </c>
      <c r="S19" s="73"/>
      <c r="T19" s="72"/>
      <c r="U19" s="73">
        <f t="shared" si="2"/>
        <v>0</v>
      </c>
      <c r="W19" s="752"/>
    </row>
    <row r="20" spans="1:23" x14ac:dyDescent="0.25">
      <c r="A20" s="74"/>
      <c r="B20" s="69">
        <v>14</v>
      </c>
      <c r="C20" s="353"/>
      <c r="D20" s="353"/>
      <c r="E20" s="353"/>
      <c r="F20" s="687" t="s">
        <v>3523</v>
      </c>
      <c r="G20" s="353" t="s">
        <v>167</v>
      </c>
      <c r="H20" s="73">
        <f t="shared" si="0"/>
        <v>250000</v>
      </c>
      <c r="I20" s="72">
        <v>1</v>
      </c>
      <c r="J20" s="358">
        <v>250000</v>
      </c>
      <c r="K20" s="72"/>
      <c r="L20" s="72" t="str">
        <f>IFERROR(VLOOKUP($K20,'04 PERSONAL'!$D$5:$G$35,3,),"")</f>
        <v/>
      </c>
      <c r="M20" s="73">
        <f>IFERROR(VLOOKUP($K20,'04 PERSONAL'!$D$5:$G$35,4,),0)</f>
        <v>0</v>
      </c>
      <c r="N20" s="73"/>
      <c r="O20" s="73"/>
      <c r="P20" s="73"/>
      <c r="Q20" s="72"/>
      <c r="R20" s="73">
        <f t="shared" si="1"/>
        <v>0</v>
      </c>
      <c r="S20" s="73"/>
      <c r="T20" s="72"/>
      <c r="U20" s="73">
        <f t="shared" si="2"/>
        <v>0</v>
      </c>
      <c r="W20" s="752"/>
    </row>
    <row r="21" spans="1:23" x14ac:dyDescent="0.25">
      <c r="A21" s="74"/>
      <c r="B21" s="69">
        <v>15</v>
      </c>
      <c r="C21" s="353"/>
      <c r="D21" s="353"/>
      <c r="E21" s="353"/>
      <c r="F21" s="687" t="s">
        <v>3506</v>
      </c>
      <c r="G21" s="353" t="s">
        <v>167</v>
      </c>
      <c r="H21" s="73">
        <f t="shared" si="0"/>
        <v>350000</v>
      </c>
      <c r="I21" s="72">
        <v>1</v>
      </c>
      <c r="J21" s="358">
        <v>350000</v>
      </c>
      <c r="K21" s="72"/>
      <c r="L21" s="72" t="str">
        <f>IFERROR(VLOOKUP($K21,'04 PERSONAL'!$D$5:$G$35,3,),"")</f>
        <v/>
      </c>
      <c r="M21" s="73">
        <f>IFERROR(VLOOKUP($K21,'04 PERSONAL'!$D$5:$G$35,4,),0)</f>
        <v>0</v>
      </c>
      <c r="N21" s="73"/>
      <c r="O21" s="73"/>
      <c r="P21" s="73"/>
      <c r="Q21" s="72"/>
      <c r="R21" s="73">
        <f t="shared" si="1"/>
        <v>0</v>
      </c>
      <c r="S21" s="73"/>
      <c r="T21" s="72"/>
      <c r="U21" s="73">
        <f t="shared" si="2"/>
        <v>0</v>
      </c>
      <c r="W21" s="752"/>
    </row>
    <row r="22" spans="1:23" x14ac:dyDescent="0.25">
      <c r="A22" s="74"/>
      <c r="B22" s="69">
        <v>16</v>
      </c>
      <c r="C22" s="353"/>
      <c r="D22" s="353"/>
      <c r="E22" s="353"/>
      <c r="F22" s="687" t="s">
        <v>7357</v>
      </c>
      <c r="G22" s="353" t="s">
        <v>167</v>
      </c>
      <c r="H22" s="73">
        <f t="shared" si="0"/>
        <v>600000</v>
      </c>
      <c r="I22" s="72">
        <v>1</v>
      </c>
      <c r="J22" s="358">
        <v>600000</v>
      </c>
      <c r="K22" s="72"/>
      <c r="L22" s="72" t="str">
        <f>IFERROR(VLOOKUP($K22,'04 PERSONAL'!$D$5:$G$35,3,),"")</f>
        <v/>
      </c>
      <c r="M22" s="73">
        <f>IFERROR(VLOOKUP($K22,'04 PERSONAL'!$D$5:$G$35,4,),0)</f>
        <v>0</v>
      </c>
      <c r="N22" s="73"/>
      <c r="O22" s="73"/>
      <c r="P22" s="73"/>
      <c r="Q22" s="72"/>
      <c r="R22" s="73">
        <f t="shared" si="1"/>
        <v>0</v>
      </c>
      <c r="S22" s="73"/>
      <c r="T22" s="72"/>
      <c r="U22" s="73">
        <f t="shared" si="2"/>
        <v>0</v>
      </c>
      <c r="W22" s="752"/>
    </row>
    <row r="23" spans="1:23" x14ac:dyDescent="0.25">
      <c r="A23" s="74"/>
      <c r="B23" s="69">
        <v>17</v>
      </c>
      <c r="C23" s="353"/>
      <c r="D23" s="353"/>
      <c r="E23" s="353"/>
      <c r="F23" s="687" t="s">
        <v>3507</v>
      </c>
      <c r="G23" s="353" t="s">
        <v>167</v>
      </c>
      <c r="H23" s="73">
        <f t="shared" si="0"/>
        <v>60000</v>
      </c>
      <c r="I23" s="72">
        <v>1</v>
      </c>
      <c r="J23" s="358">
        <v>60000</v>
      </c>
      <c r="K23" s="72"/>
      <c r="L23" s="72" t="str">
        <f>IFERROR(VLOOKUP($K23,'04 PERSONAL'!$D$5:$G$35,3,),"")</f>
        <v/>
      </c>
      <c r="M23" s="73">
        <f>IFERROR(VLOOKUP($K23,'04 PERSONAL'!$D$5:$G$35,4,),0)</f>
        <v>0</v>
      </c>
      <c r="N23" s="73"/>
      <c r="O23" s="73"/>
      <c r="P23" s="73"/>
      <c r="Q23" s="72"/>
      <c r="R23" s="73">
        <f t="shared" si="1"/>
        <v>0</v>
      </c>
      <c r="S23" s="73"/>
      <c r="T23" s="72"/>
      <c r="U23" s="73">
        <f t="shared" si="2"/>
        <v>0</v>
      </c>
      <c r="W23" s="752"/>
    </row>
    <row r="24" spans="1:23" x14ac:dyDescent="0.25">
      <c r="A24" s="74"/>
      <c r="B24" s="69">
        <v>18</v>
      </c>
      <c r="C24" s="353"/>
      <c r="D24" s="353"/>
      <c r="E24" s="353"/>
      <c r="F24" s="687" t="s">
        <v>3521</v>
      </c>
      <c r="G24" s="353" t="s">
        <v>167</v>
      </c>
      <c r="H24" s="73">
        <f t="shared" si="0"/>
        <v>35905</v>
      </c>
      <c r="I24" s="72">
        <v>1</v>
      </c>
      <c r="J24" s="358">
        <v>35905</v>
      </c>
      <c r="K24" s="72"/>
      <c r="L24" s="72" t="str">
        <f>IFERROR(VLOOKUP($K24,'04 PERSONAL'!$D$5:$G$35,3,),"")</f>
        <v/>
      </c>
      <c r="M24" s="73">
        <f>IFERROR(VLOOKUP($K24,'04 PERSONAL'!$D$5:$G$35,4,),0)</f>
        <v>0</v>
      </c>
      <c r="N24" s="73"/>
      <c r="O24" s="73"/>
      <c r="P24" s="73"/>
      <c r="Q24" s="72"/>
      <c r="R24" s="73">
        <f t="shared" si="1"/>
        <v>0</v>
      </c>
      <c r="S24" s="73"/>
      <c r="T24" s="72"/>
      <c r="U24" s="73">
        <f t="shared" si="2"/>
        <v>0</v>
      </c>
      <c r="W24" s="752"/>
    </row>
    <row r="25" spans="1:23" x14ac:dyDescent="0.25">
      <c r="A25" s="74"/>
      <c r="B25" s="69">
        <v>19</v>
      </c>
      <c r="C25" s="353"/>
      <c r="D25" s="353"/>
      <c r="E25" s="353"/>
      <c r="F25" s="687" t="s">
        <v>8043</v>
      </c>
      <c r="G25" s="353" t="s">
        <v>167</v>
      </c>
      <c r="H25" s="73">
        <f t="shared" si="0"/>
        <v>784000</v>
      </c>
      <c r="I25" s="72">
        <v>1</v>
      </c>
      <c r="J25" s="358">
        <v>784000</v>
      </c>
      <c r="K25" s="72"/>
      <c r="L25" s="72" t="str">
        <f>IFERROR(VLOOKUP($K25,'04 PERSONAL'!$D$5:$G$35,3,),"")</f>
        <v/>
      </c>
      <c r="M25" s="73">
        <f>IFERROR(VLOOKUP($K25,'04 PERSONAL'!$D$5:$G$35,4,),0)</f>
        <v>0</v>
      </c>
      <c r="N25" s="73"/>
      <c r="O25" s="73"/>
      <c r="P25" s="73"/>
      <c r="Q25" s="72"/>
      <c r="R25" s="73">
        <f t="shared" si="1"/>
        <v>0</v>
      </c>
      <c r="S25" s="73"/>
      <c r="T25" s="72"/>
      <c r="U25" s="73">
        <f t="shared" si="2"/>
        <v>0</v>
      </c>
      <c r="W25" s="752"/>
    </row>
    <row r="26" spans="1:23" x14ac:dyDescent="0.25">
      <c r="A26" s="74"/>
      <c r="B26" s="69">
        <v>20</v>
      </c>
      <c r="C26" s="353"/>
      <c r="D26" s="353"/>
      <c r="E26" s="353"/>
      <c r="F26" s="687" t="s">
        <v>7358</v>
      </c>
      <c r="G26" s="353" t="s">
        <v>167</v>
      </c>
      <c r="H26" s="73">
        <f t="shared" si="0"/>
        <v>595000</v>
      </c>
      <c r="I26" s="72">
        <v>1</v>
      </c>
      <c r="J26" s="358">
        <v>595000</v>
      </c>
      <c r="K26" s="72"/>
      <c r="L26" s="72" t="str">
        <f>IFERROR(VLOOKUP($K26,'04 PERSONAL'!$D$5:$G$35,3,),"")</f>
        <v/>
      </c>
      <c r="M26" s="73">
        <f>IFERROR(VLOOKUP($K26,'04 PERSONAL'!$D$5:$G$35,4,),0)</f>
        <v>0</v>
      </c>
      <c r="N26" s="73"/>
      <c r="O26" s="73"/>
      <c r="P26" s="73"/>
      <c r="Q26" s="72"/>
      <c r="R26" s="73">
        <f t="shared" si="1"/>
        <v>0</v>
      </c>
      <c r="S26" s="73"/>
      <c r="T26" s="72"/>
      <c r="U26" s="73">
        <f t="shared" si="2"/>
        <v>0</v>
      </c>
      <c r="W26" s="752"/>
    </row>
    <row r="27" spans="1:23" x14ac:dyDescent="0.25">
      <c r="A27" s="74"/>
      <c r="B27" s="69">
        <v>21</v>
      </c>
      <c r="C27" s="353"/>
      <c r="D27" s="353"/>
      <c r="E27" s="353"/>
      <c r="F27" s="687" t="s">
        <v>3508</v>
      </c>
      <c r="G27" s="353" t="s">
        <v>167</v>
      </c>
      <c r="H27" s="73">
        <f t="shared" si="0"/>
        <v>82070</v>
      </c>
      <c r="I27" s="72">
        <v>1</v>
      </c>
      <c r="J27" s="358">
        <v>82070</v>
      </c>
      <c r="K27" s="72"/>
      <c r="L27" s="72" t="str">
        <f>IFERROR(VLOOKUP($K27,'04 PERSONAL'!$D$5:$G$35,3,),"")</f>
        <v/>
      </c>
      <c r="M27" s="73">
        <f>IFERROR(VLOOKUP($K27,'04 PERSONAL'!$D$5:$G$35,4,),0)</f>
        <v>0</v>
      </c>
      <c r="N27" s="73"/>
      <c r="O27" s="73"/>
      <c r="P27" s="73"/>
      <c r="Q27" s="72"/>
      <c r="R27" s="73">
        <f t="shared" si="1"/>
        <v>0</v>
      </c>
      <c r="S27" s="73"/>
      <c r="T27" s="72"/>
      <c r="U27" s="73">
        <f t="shared" si="2"/>
        <v>0</v>
      </c>
      <c r="W27" s="752"/>
    </row>
    <row r="28" spans="1:23" x14ac:dyDescent="0.25">
      <c r="A28" s="74"/>
      <c r="B28" s="69">
        <v>22</v>
      </c>
      <c r="C28" s="353"/>
      <c r="D28" s="353"/>
      <c r="E28" s="353"/>
      <c r="F28" s="687" t="s">
        <v>7359</v>
      </c>
      <c r="G28" s="353" t="s">
        <v>167</v>
      </c>
      <c r="H28" s="73">
        <f t="shared" si="0"/>
        <v>595000</v>
      </c>
      <c r="I28" s="72">
        <v>1</v>
      </c>
      <c r="J28" s="358">
        <v>595000</v>
      </c>
      <c r="K28" s="72"/>
      <c r="L28" s="72" t="str">
        <f>IFERROR(VLOOKUP($K28,'04 PERSONAL'!$D$5:$G$35,3,),"")</f>
        <v/>
      </c>
      <c r="M28" s="73">
        <f>IFERROR(VLOOKUP($K28,'04 PERSONAL'!$D$5:$G$35,4,),0)</f>
        <v>0</v>
      </c>
      <c r="N28" s="73"/>
      <c r="O28" s="73"/>
      <c r="P28" s="73"/>
      <c r="Q28" s="72"/>
      <c r="R28" s="73">
        <f t="shared" si="1"/>
        <v>0</v>
      </c>
      <c r="S28" s="73"/>
      <c r="T28" s="72"/>
      <c r="U28" s="73">
        <f t="shared" si="2"/>
        <v>0</v>
      </c>
      <c r="W28" s="752"/>
    </row>
    <row r="29" spans="1:23" x14ac:dyDescent="0.25">
      <c r="A29" s="74"/>
      <c r="B29" s="69">
        <v>23</v>
      </c>
      <c r="C29" s="353"/>
      <c r="D29" s="353"/>
      <c r="E29" s="353"/>
      <c r="F29" s="687" t="s">
        <v>7225</v>
      </c>
      <c r="G29" s="353" t="s">
        <v>167</v>
      </c>
      <c r="H29" s="73">
        <f t="shared" si="0"/>
        <v>46667</v>
      </c>
      <c r="I29" s="72">
        <v>1</v>
      </c>
      <c r="J29" s="358">
        <v>46667</v>
      </c>
      <c r="K29" s="72"/>
      <c r="L29" s="72" t="str">
        <f>IFERROR(VLOOKUP($K29,'04 PERSONAL'!$D$5:$G$35,3,),"")</f>
        <v/>
      </c>
      <c r="M29" s="73">
        <f>IFERROR(VLOOKUP($K29,'04 PERSONAL'!$D$5:$G$35,4,),0)</f>
        <v>0</v>
      </c>
      <c r="N29" s="73"/>
      <c r="O29" s="73"/>
      <c r="P29" s="73"/>
      <c r="Q29" s="72"/>
      <c r="R29" s="73">
        <f t="shared" si="1"/>
        <v>0</v>
      </c>
      <c r="S29" s="73"/>
      <c r="T29" s="72"/>
      <c r="U29" s="73">
        <f t="shared" si="2"/>
        <v>0</v>
      </c>
      <c r="W29" s="752"/>
    </row>
    <row r="30" spans="1:23" x14ac:dyDescent="0.25">
      <c r="A30" s="74"/>
      <c r="B30" s="69">
        <v>24</v>
      </c>
      <c r="C30" s="353"/>
      <c r="D30" s="353"/>
      <c r="E30" s="353"/>
      <c r="F30" s="687" t="s">
        <v>3509</v>
      </c>
      <c r="G30" s="353" t="s">
        <v>167</v>
      </c>
      <c r="H30" s="73">
        <f t="shared" si="0"/>
        <v>60000</v>
      </c>
      <c r="I30" s="72">
        <v>1</v>
      </c>
      <c r="J30" s="358">
        <v>60000</v>
      </c>
      <c r="K30" s="72"/>
      <c r="L30" s="72" t="str">
        <f>IFERROR(VLOOKUP($K30,'04 PERSONAL'!$D$5:$G$35,3,),"")</f>
        <v/>
      </c>
      <c r="M30" s="73">
        <f>IFERROR(VLOOKUP($K30,'04 PERSONAL'!$D$5:$G$35,4,),0)</f>
        <v>0</v>
      </c>
      <c r="N30" s="73"/>
      <c r="O30" s="73"/>
      <c r="P30" s="73"/>
      <c r="Q30" s="72"/>
      <c r="R30" s="73">
        <f t="shared" si="1"/>
        <v>0</v>
      </c>
      <c r="S30" s="73"/>
      <c r="T30" s="72"/>
      <c r="U30" s="73">
        <f t="shared" si="2"/>
        <v>0</v>
      </c>
      <c r="W30" s="752"/>
    </row>
    <row r="31" spans="1:23" x14ac:dyDescent="0.25">
      <c r="A31" s="74"/>
      <c r="B31" s="69">
        <v>25</v>
      </c>
      <c r="C31" s="353"/>
      <c r="D31" s="353"/>
      <c r="E31" s="353"/>
      <c r="F31" s="687" t="s">
        <v>3528</v>
      </c>
      <c r="G31" s="353" t="s">
        <v>167</v>
      </c>
      <c r="H31" s="73">
        <f t="shared" si="0"/>
        <v>800000</v>
      </c>
      <c r="I31" s="72">
        <v>1</v>
      </c>
      <c r="J31" s="358">
        <v>800000</v>
      </c>
      <c r="K31" s="72"/>
      <c r="L31" s="72" t="str">
        <f>IFERROR(VLOOKUP($K31,'04 PERSONAL'!$D$5:$G$35,3,),"")</f>
        <v/>
      </c>
      <c r="M31" s="73">
        <f>IFERROR(VLOOKUP($K31,'04 PERSONAL'!$D$5:$G$35,4,),0)</f>
        <v>0</v>
      </c>
      <c r="N31" s="73"/>
      <c r="O31" s="73"/>
      <c r="P31" s="73"/>
      <c r="Q31" s="72"/>
      <c r="R31" s="73">
        <f t="shared" si="1"/>
        <v>0</v>
      </c>
      <c r="S31" s="73"/>
      <c r="T31" s="72"/>
      <c r="U31" s="73">
        <f t="shared" si="2"/>
        <v>0</v>
      </c>
      <c r="W31" s="752"/>
    </row>
    <row r="32" spans="1:23" x14ac:dyDescent="0.25">
      <c r="A32" s="74"/>
      <c r="B32" s="69">
        <v>26</v>
      </c>
      <c r="C32" s="353"/>
      <c r="D32" s="353"/>
      <c r="E32" s="353"/>
      <c r="F32" s="687" t="s">
        <v>3521</v>
      </c>
      <c r="G32" s="353" t="s">
        <v>167</v>
      </c>
      <c r="H32" s="73">
        <f t="shared" si="0"/>
        <v>35905</v>
      </c>
      <c r="I32" s="72">
        <v>1</v>
      </c>
      <c r="J32" s="358">
        <v>35905</v>
      </c>
      <c r="K32" s="72"/>
      <c r="L32" s="72" t="str">
        <f>IFERROR(VLOOKUP($K32,'04 PERSONAL'!$D$5:$G$35,3,),"")</f>
        <v/>
      </c>
      <c r="M32" s="73">
        <f>IFERROR(VLOOKUP($K32,'04 PERSONAL'!$D$5:$G$35,4,),0)</f>
        <v>0</v>
      </c>
      <c r="N32" s="73"/>
      <c r="O32" s="73"/>
      <c r="P32" s="73"/>
      <c r="Q32" s="72"/>
      <c r="R32" s="73">
        <f t="shared" si="1"/>
        <v>0</v>
      </c>
      <c r="S32" s="73"/>
      <c r="T32" s="72"/>
      <c r="U32" s="73">
        <f t="shared" si="2"/>
        <v>0</v>
      </c>
      <c r="W32" s="752"/>
    </row>
    <row r="33" spans="1:23" x14ac:dyDescent="0.25">
      <c r="A33" s="74"/>
      <c r="B33" s="69">
        <v>27</v>
      </c>
      <c r="C33" s="353"/>
      <c r="D33" s="353"/>
      <c r="E33" s="353"/>
      <c r="F33" s="687" t="s">
        <v>3510</v>
      </c>
      <c r="G33" s="353" t="s">
        <v>167</v>
      </c>
      <c r="H33" s="73">
        <f t="shared" si="0"/>
        <v>35905</v>
      </c>
      <c r="I33" s="72">
        <v>1</v>
      </c>
      <c r="J33" s="358">
        <v>35905</v>
      </c>
      <c r="K33" s="72"/>
      <c r="L33" s="72" t="str">
        <f>IFERROR(VLOOKUP($K33,'04 PERSONAL'!$D$5:$G$35,3,),"")</f>
        <v/>
      </c>
      <c r="M33" s="73">
        <f>IFERROR(VLOOKUP($K33,'04 PERSONAL'!$D$5:$G$35,4,),0)</f>
        <v>0</v>
      </c>
      <c r="N33" s="73"/>
      <c r="O33" s="73"/>
      <c r="P33" s="73"/>
      <c r="Q33" s="72"/>
      <c r="R33" s="73">
        <f t="shared" si="1"/>
        <v>0</v>
      </c>
      <c r="S33" s="73"/>
      <c r="T33" s="72"/>
      <c r="U33" s="73">
        <f t="shared" si="2"/>
        <v>0</v>
      </c>
      <c r="W33" s="752"/>
    </row>
    <row r="34" spans="1:23" x14ac:dyDescent="0.25">
      <c r="A34" s="74"/>
      <c r="B34" s="69">
        <v>28</v>
      </c>
      <c r="C34" s="353"/>
      <c r="D34" s="353"/>
      <c r="E34" s="353"/>
      <c r="F34" s="687" t="s">
        <v>3511</v>
      </c>
      <c r="G34" s="353" t="s">
        <v>167</v>
      </c>
      <c r="H34" s="73">
        <f t="shared" si="0"/>
        <v>71811</v>
      </c>
      <c r="I34" s="72">
        <v>1</v>
      </c>
      <c r="J34" s="358">
        <v>71811</v>
      </c>
      <c r="K34" s="72"/>
      <c r="L34" s="72" t="str">
        <f>IFERROR(VLOOKUP($K34,'04 PERSONAL'!$D$5:$G$35,3,),"")</f>
        <v/>
      </c>
      <c r="M34" s="73">
        <f>IFERROR(VLOOKUP($K34,'04 PERSONAL'!$D$5:$G$35,4,),0)</f>
        <v>0</v>
      </c>
      <c r="N34" s="73"/>
      <c r="O34" s="73"/>
      <c r="P34" s="73"/>
      <c r="Q34" s="72"/>
      <c r="R34" s="73">
        <f t="shared" si="1"/>
        <v>0</v>
      </c>
      <c r="S34" s="73"/>
      <c r="T34" s="72"/>
      <c r="U34" s="73">
        <f t="shared" si="2"/>
        <v>0</v>
      </c>
      <c r="W34" s="752"/>
    </row>
    <row r="35" spans="1:23" x14ac:dyDescent="0.25">
      <c r="A35" s="74"/>
      <c r="B35" s="69">
        <v>29</v>
      </c>
      <c r="C35" s="353"/>
      <c r="D35" s="353"/>
      <c r="E35" s="353"/>
      <c r="F35" s="687" t="s">
        <v>7360</v>
      </c>
      <c r="G35" s="353" t="s">
        <v>167</v>
      </c>
      <c r="H35" s="73">
        <f t="shared" si="0"/>
        <v>4000000</v>
      </c>
      <c r="I35" s="72">
        <v>1</v>
      </c>
      <c r="J35" s="358">
        <v>4000000</v>
      </c>
      <c r="K35" s="72"/>
      <c r="L35" s="72" t="str">
        <f>IFERROR(VLOOKUP($K35,'04 PERSONAL'!$D$5:$G$35,3,),"")</f>
        <v/>
      </c>
      <c r="M35" s="73">
        <f>IFERROR(VLOOKUP($K35,'04 PERSONAL'!$D$5:$G$35,4,),0)</f>
        <v>0</v>
      </c>
      <c r="N35" s="73"/>
      <c r="O35" s="73"/>
      <c r="P35" s="73"/>
      <c r="Q35" s="72"/>
      <c r="R35" s="73">
        <f t="shared" si="1"/>
        <v>0</v>
      </c>
      <c r="S35" s="73"/>
      <c r="T35" s="72"/>
      <c r="U35" s="73">
        <f t="shared" si="2"/>
        <v>0</v>
      </c>
      <c r="W35" s="752"/>
    </row>
    <row r="36" spans="1:23" x14ac:dyDescent="0.25">
      <c r="A36" s="74"/>
      <c r="B36" s="69">
        <v>30</v>
      </c>
      <c r="C36" s="353"/>
      <c r="D36" s="353"/>
      <c r="E36" s="353"/>
      <c r="F36" s="687" t="s">
        <v>3512</v>
      </c>
      <c r="G36" s="353" t="s">
        <v>167</v>
      </c>
      <c r="H36" s="73">
        <f t="shared" si="0"/>
        <v>500000</v>
      </c>
      <c r="I36" s="72">
        <v>1</v>
      </c>
      <c r="J36" s="358">
        <v>500000</v>
      </c>
      <c r="K36" s="72"/>
      <c r="L36" s="72" t="str">
        <f>IFERROR(VLOOKUP($K36,'04 PERSONAL'!$D$5:$G$35,3,),"")</f>
        <v/>
      </c>
      <c r="M36" s="73">
        <f>IFERROR(VLOOKUP($K36,'04 PERSONAL'!$D$5:$G$35,4,),0)</f>
        <v>0</v>
      </c>
      <c r="N36" s="73"/>
      <c r="O36" s="73"/>
      <c r="P36" s="73"/>
      <c r="Q36" s="72"/>
      <c r="R36" s="73">
        <f t="shared" si="1"/>
        <v>0</v>
      </c>
      <c r="S36" s="73"/>
      <c r="T36" s="72"/>
      <c r="U36" s="73">
        <f t="shared" si="2"/>
        <v>0</v>
      </c>
      <c r="W36" s="752"/>
    </row>
    <row r="37" spans="1:23" x14ac:dyDescent="0.25">
      <c r="A37" s="74"/>
      <c r="B37" s="69">
        <v>31</v>
      </c>
      <c r="C37" s="353"/>
      <c r="D37" s="353"/>
      <c r="E37" s="353"/>
      <c r="F37" s="687" t="s">
        <v>3513</v>
      </c>
      <c r="G37" s="353" t="s">
        <v>167</v>
      </c>
      <c r="H37" s="73">
        <f t="shared" si="0"/>
        <v>500000</v>
      </c>
      <c r="I37" s="72">
        <v>1</v>
      </c>
      <c r="J37" s="358">
        <v>500000</v>
      </c>
      <c r="K37" s="72"/>
      <c r="L37" s="72" t="str">
        <f>IFERROR(VLOOKUP($K37,'04 PERSONAL'!$D$5:$G$35,3,),"")</f>
        <v/>
      </c>
      <c r="M37" s="73">
        <f>IFERROR(VLOOKUP($K37,'04 PERSONAL'!$D$5:$G$35,4,),0)</f>
        <v>0</v>
      </c>
      <c r="N37" s="73"/>
      <c r="O37" s="73"/>
      <c r="P37" s="73"/>
      <c r="Q37" s="72"/>
      <c r="R37" s="73">
        <f t="shared" si="1"/>
        <v>0</v>
      </c>
      <c r="S37" s="73"/>
      <c r="T37" s="72"/>
      <c r="U37" s="73">
        <f t="shared" si="2"/>
        <v>0</v>
      </c>
      <c r="W37" s="752"/>
    </row>
    <row r="38" spans="1:23" x14ac:dyDescent="0.25">
      <c r="A38" s="74"/>
      <c r="B38" s="69">
        <v>32</v>
      </c>
      <c r="C38" s="353"/>
      <c r="D38" s="353"/>
      <c r="E38" s="353"/>
      <c r="F38" s="687" t="s">
        <v>3529</v>
      </c>
      <c r="G38" s="353" t="s">
        <v>167</v>
      </c>
      <c r="H38" s="73">
        <f t="shared" si="0"/>
        <v>160000</v>
      </c>
      <c r="I38" s="72">
        <v>1</v>
      </c>
      <c r="J38" s="358">
        <v>160000</v>
      </c>
      <c r="K38" s="72"/>
      <c r="L38" s="72" t="str">
        <f>IFERROR(VLOOKUP($K38,'04 PERSONAL'!$D$5:$G$35,3,),"")</f>
        <v/>
      </c>
      <c r="M38" s="73">
        <f>IFERROR(VLOOKUP($K38,'04 PERSONAL'!$D$5:$G$35,4,),0)</f>
        <v>0</v>
      </c>
      <c r="N38" s="73"/>
      <c r="O38" s="73"/>
      <c r="P38" s="73"/>
      <c r="Q38" s="72"/>
      <c r="R38" s="73">
        <f t="shared" si="1"/>
        <v>0</v>
      </c>
      <c r="S38" s="73"/>
      <c r="T38" s="72"/>
      <c r="U38" s="73">
        <f t="shared" si="2"/>
        <v>0</v>
      </c>
      <c r="W38" s="752"/>
    </row>
    <row r="39" spans="1:23" x14ac:dyDescent="0.25">
      <c r="A39" s="74"/>
      <c r="B39" s="69">
        <v>33</v>
      </c>
      <c r="C39" s="353"/>
      <c r="D39" s="353"/>
      <c r="E39" s="353"/>
      <c r="F39" s="687" t="s">
        <v>3514</v>
      </c>
      <c r="G39" s="353" t="s">
        <v>167</v>
      </c>
      <c r="H39" s="73">
        <f t="shared" si="0"/>
        <v>200000</v>
      </c>
      <c r="I39" s="72">
        <v>1</v>
      </c>
      <c r="J39" s="358">
        <v>200000</v>
      </c>
      <c r="K39" s="72"/>
      <c r="L39" s="72" t="str">
        <f>IFERROR(VLOOKUP($K39,'04 PERSONAL'!$D$5:$G$35,3,),"")</f>
        <v/>
      </c>
      <c r="M39" s="73">
        <f>IFERROR(VLOOKUP($K39,'04 PERSONAL'!$D$5:$G$35,4,),0)</f>
        <v>0</v>
      </c>
      <c r="N39" s="73"/>
      <c r="O39" s="73"/>
      <c r="P39" s="73"/>
      <c r="Q39" s="72"/>
      <c r="R39" s="73">
        <f t="shared" si="1"/>
        <v>0</v>
      </c>
      <c r="S39" s="73"/>
      <c r="T39" s="72"/>
      <c r="U39" s="73">
        <f t="shared" si="2"/>
        <v>0</v>
      </c>
      <c r="W39" s="752"/>
    </row>
    <row r="40" spans="1:23" x14ac:dyDescent="0.25">
      <c r="A40" s="74"/>
      <c r="B40" s="69">
        <v>34</v>
      </c>
      <c r="C40" s="353"/>
      <c r="D40" s="353"/>
      <c r="E40" s="353"/>
      <c r="F40" s="354"/>
      <c r="G40" s="353" t="s">
        <v>167</v>
      </c>
      <c r="H40" s="73">
        <f t="shared" si="0"/>
        <v>0</v>
      </c>
      <c r="I40" s="72">
        <v>1</v>
      </c>
      <c r="J40" s="358"/>
      <c r="K40" s="72"/>
      <c r="L40" s="72" t="str">
        <f>IFERROR(VLOOKUP($K40,'04 PERSONAL'!$D$5:$G$35,3,),"")</f>
        <v/>
      </c>
      <c r="M40" s="73">
        <f>IFERROR(VLOOKUP($K40,'04 PERSONAL'!$D$5:$G$35,4,),0)</f>
        <v>0</v>
      </c>
      <c r="N40" s="73"/>
      <c r="O40" s="73"/>
      <c r="P40" s="73"/>
      <c r="Q40" s="72"/>
      <c r="R40" s="73">
        <f t="shared" si="1"/>
        <v>0</v>
      </c>
      <c r="S40" s="73"/>
      <c r="T40" s="72"/>
      <c r="U40" s="73">
        <f t="shared" si="2"/>
        <v>0</v>
      </c>
      <c r="W40" s="752"/>
    </row>
    <row r="41" spans="1:23" x14ac:dyDescent="0.25">
      <c r="A41" s="74"/>
      <c r="B41" s="69">
        <v>35</v>
      </c>
      <c r="C41" s="353"/>
      <c r="D41" s="353"/>
      <c r="E41" s="353"/>
      <c r="F41" s="687" t="s">
        <v>7361</v>
      </c>
      <c r="G41" s="353" t="s">
        <v>167</v>
      </c>
      <c r="H41" s="73">
        <f t="shared" si="0"/>
        <v>10000000</v>
      </c>
      <c r="I41" s="72">
        <v>1</v>
      </c>
      <c r="J41" s="358">
        <v>10000000</v>
      </c>
      <c r="K41" s="72"/>
      <c r="L41" s="72" t="str">
        <f>IFERROR(VLOOKUP($K41,'04 PERSONAL'!$D$5:$G$35,3,),"")</f>
        <v/>
      </c>
      <c r="M41" s="73">
        <f>IFERROR(VLOOKUP($K41,'04 PERSONAL'!$D$5:$G$35,4,),0)</f>
        <v>0</v>
      </c>
      <c r="N41" s="73"/>
      <c r="O41" s="73"/>
      <c r="P41" s="73"/>
      <c r="Q41" s="72"/>
      <c r="R41" s="73">
        <f t="shared" si="1"/>
        <v>0</v>
      </c>
      <c r="S41" s="73"/>
      <c r="T41" s="72"/>
      <c r="U41" s="73">
        <f t="shared" si="2"/>
        <v>0</v>
      </c>
      <c r="W41" s="752"/>
    </row>
    <row r="42" spans="1:23" x14ac:dyDescent="0.25">
      <c r="A42" s="74"/>
      <c r="B42" s="69">
        <v>36</v>
      </c>
      <c r="C42" s="353"/>
      <c r="D42" s="353"/>
      <c r="E42" s="353"/>
      <c r="F42" s="687" t="s">
        <v>3515</v>
      </c>
      <c r="G42" s="353" t="s">
        <v>167</v>
      </c>
      <c r="H42" s="73">
        <f t="shared" si="0"/>
        <v>750000</v>
      </c>
      <c r="I42" s="72">
        <v>1</v>
      </c>
      <c r="J42" s="358">
        <v>750000</v>
      </c>
      <c r="K42" s="72"/>
      <c r="L42" s="72" t="str">
        <f>IFERROR(VLOOKUP($K42,'04 PERSONAL'!$D$5:$G$35,3,),"")</f>
        <v/>
      </c>
      <c r="M42" s="73">
        <f>IFERROR(VLOOKUP($K42,'04 PERSONAL'!$D$5:$G$35,4,),0)</f>
        <v>0</v>
      </c>
      <c r="N42" s="73"/>
      <c r="O42" s="73"/>
      <c r="P42" s="73"/>
      <c r="Q42" s="72"/>
      <c r="R42" s="73">
        <f t="shared" si="1"/>
        <v>0</v>
      </c>
      <c r="S42" s="73"/>
      <c r="T42" s="72"/>
      <c r="U42" s="73">
        <f t="shared" si="2"/>
        <v>0</v>
      </c>
      <c r="W42" s="752"/>
    </row>
    <row r="43" spans="1:23" x14ac:dyDescent="0.25">
      <c r="A43" s="74"/>
      <c r="B43" s="69">
        <v>37</v>
      </c>
      <c r="C43" s="353"/>
      <c r="D43" s="353"/>
      <c r="E43" s="353"/>
      <c r="F43" s="354"/>
      <c r="G43" s="353" t="s">
        <v>167</v>
      </c>
      <c r="H43" s="73">
        <f t="shared" si="0"/>
        <v>0</v>
      </c>
      <c r="I43" s="72">
        <v>1</v>
      </c>
      <c r="J43" s="358"/>
      <c r="K43" s="72"/>
      <c r="L43" s="72" t="str">
        <f>IFERROR(VLOOKUP($K43,'04 PERSONAL'!$D$5:$G$35,3,),"")</f>
        <v/>
      </c>
      <c r="M43" s="73">
        <f>IFERROR(VLOOKUP($K43,'04 PERSONAL'!$D$5:$G$35,4,),0)</f>
        <v>0</v>
      </c>
      <c r="N43" s="73"/>
      <c r="O43" s="73"/>
      <c r="P43" s="73"/>
      <c r="Q43" s="72"/>
      <c r="R43" s="73">
        <f t="shared" si="1"/>
        <v>0</v>
      </c>
      <c r="S43" s="73"/>
      <c r="T43" s="72"/>
      <c r="U43" s="73">
        <f t="shared" si="2"/>
        <v>0</v>
      </c>
      <c r="W43" s="752"/>
    </row>
    <row r="44" spans="1:23" x14ac:dyDescent="0.25">
      <c r="A44" s="74"/>
      <c r="B44" s="69">
        <v>38</v>
      </c>
      <c r="C44" s="353"/>
      <c r="D44" s="353"/>
      <c r="E44" s="353"/>
      <c r="F44" s="687" t="s">
        <v>3516</v>
      </c>
      <c r="G44" s="353" t="s">
        <v>167</v>
      </c>
      <c r="H44" s="73">
        <f t="shared" si="0"/>
        <v>250000</v>
      </c>
      <c r="I44" s="72">
        <v>1</v>
      </c>
      <c r="J44" s="358">
        <v>250000</v>
      </c>
      <c r="K44" s="72"/>
      <c r="L44" s="72" t="str">
        <f>IFERROR(VLOOKUP($K44,'04 PERSONAL'!$D$5:$G$35,3,),"")</f>
        <v/>
      </c>
      <c r="M44" s="73">
        <f>IFERROR(VLOOKUP($K44,'04 PERSONAL'!$D$5:$G$35,4,),0)</f>
        <v>0</v>
      </c>
      <c r="N44" s="73"/>
      <c r="O44" s="73"/>
      <c r="P44" s="73"/>
      <c r="Q44" s="72"/>
      <c r="R44" s="73">
        <f t="shared" si="1"/>
        <v>0</v>
      </c>
      <c r="S44" s="73"/>
      <c r="T44" s="72"/>
      <c r="U44" s="73">
        <f t="shared" si="2"/>
        <v>0</v>
      </c>
      <c r="W44" s="752"/>
    </row>
    <row r="45" spans="1:23" x14ac:dyDescent="0.25">
      <c r="A45" s="74"/>
      <c r="B45" s="69">
        <v>39</v>
      </c>
      <c r="C45" s="353"/>
      <c r="D45" s="353"/>
      <c r="E45" s="353"/>
      <c r="F45" s="687" t="s">
        <v>3517</v>
      </c>
      <c r="G45" s="353" t="s">
        <v>167</v>
      </c>
      <c r="H45" s="73">
        <f t="shared" si="0"/>
        <v>500000</v>
      </c>
      <c r="I45" s="72">
        <v>1</v>
      </c>
      <c r="J45" s="358">
        <v>500000</v>
      </c>
      <c r="K45" s="72"/>
      <c r="L45" s="72" t="str">
        <f>IFERROR(VLOOKUP($K45,'04 PERSONAL'!$D$5:$G$35,3,),"")</f>
        <v/>
      </c>
      <c r="M45" s="73">
        <f>IFERROR(VLOOKUP($K45,'04 PERSONAL'!$D$5:$G$35,4,),0)</f>
        <v>0</v>
      </c>
      <c r="N45" s="73"/>
      <c r="O45" s="73"/>
      <c r="P45" s="73"/>
      <c r="Q45" s="72"/>
      <c r="R45" s="73">
        <f t="shared" si="1"/>
        <v>0</v>
      </c>
      <c r="S45" s="73"/>
      <c r="T45" s="72"/>
      <c r="U45" s="73">
        <f t="shared" si="2"/>
        <v>0</v>
      </c>
      <c r="W45" s="752"/>
    </row>
    <row r="46" spans="1:23" x14ac:dyDescent="0.25">
      <c r="A46" s="74"/>
      <c r="B46" s="69">
        <v>40</v>
      </c>
      <c r="C46" s="353"/>
      <c r="D46" s="353"/>
      <c r="E46" s="353"/>
      <c r="F46" s="354"/>
      <c r="G46" s="353" t="s">
        <v>167</v>
      </c>
      <c r="H46" s="73">
        <f t="shared" si="0"/>
        <v>0</v>
      </c>
      <c r="I46" s="72">
        <v>1</v>
      </c>
      <c r="J46" s="358"/>
      <c r="K46" s="72"/>
      <c r="L46" s="72" t="str">
        <f>IFERROR(VLOOKUP($K46,'04 PERSONAL'!$D$5:$G$35,3,),"")</f>
        <v/>
      </c>
      <c r="M46" s="73">
        <f>IFERROR(VLOOKUP($K46,'04 PERSONAL'!$D$5:$G$35,4,),0)</f>
        <v>0</v>
      </c>
      <c r="N46" s="73"/>
      <c r="O46" s="73"/>
      <c r="P46" s="73"/>
      <c r="Q46" s="72"/>
      <c r="R46" s="73">
        <f t="shared" si="1"/>
        <v>0</v>
      </c>
      <c r="S46" s="73"/>
      <c r="T46" s="72"/>
      <c r="U46" s="73">
        <f t="shared" si="2"/>
        <v>0</v>
      </c>
      <c r="W46" s="752"/>
    </row>
    <row r="47" spans="1:23" x14ac:dyDescent="0.25">
      <c r="A47" s="74"/>
      <c r="B47" s="69">
        <v>41</v>
      </c>
      <c r="C47" s="353"/>
      <c r="D47" s="353"/>
      <c r="E47" s="353"/>
      <c r="F47" s="687" t="s">
        <v>3518</v>
      </c>
      <c r="G47" s="353" t="s">
        <v>167</v>
      </c>
      <c r="H47" s="73">
        <f t="shared" si="0"/>
        <v>160000</v>
      </c>
      <c r="I47" s="72">
        <v>1</v>
      </c>
      <c r="J47" s="358">
        <v>160000</v>
      </c>
      <c r="K47" s="72"/>
      <c r="L47" s="72" t="str">
        <f>IFERROR(VLOOKUP($K47,'04 PERSONAL'!$D$5:$G$35,3,),"")</f>
        <v/>
      </c>
      <c r="M47" s="73">
        <f>IFERROR(VLOOKUP($K47,'04 PERSONAL'!$D$5:$G$35,4,),0)</f>
        <v>0</v>
      </c>
      <c r="N47" s="73"/>
      <c r="O47" s="73"/>
      <c r="P47" s="73"/>
      <c r="Q47" s="72"/>
      <c r="R47" s="73">
        <f t="shared" si="1"/>
        <v>0</v>
      </c>
      <c r="S47" s="73"/>
      <c r="T47" s="72"/>
      <c r="U47" s="73">
        <f t="shared" si="2"/>
        <v>0</v>
      </c>
      <c r="W47" s="752"/>
    </row>
    <row r="48" spans="1:23" x14ac:dyDescent="0.25">
      <c r="A48" s="74"/>
      <c r="B48" s="69">
        <v>42</v>
      </c>
      <c r="C48" s="353"/>
      <c r="D48" s="353"/>
      <c r="E48" s="353"/>
      <c r="F48" s="354"/>
      <c r="G48" s="353" t="s">
        <v>167</v>
      </c>
      <c r="H48" s="73">
        <f t="shared" si="0"/>
        <v>0</v>
      </c>
      <c r="I48" s="72">
        <v>1</v>
      </c>
      <c r="J48" s="358"/>
      <c r="K48" s="72"/>
      <c r="L48" s="72" t="str">
        <f>IFERROR(VLOOKUP($K48,'04 PERSONAL'!$D$5:$G$35,3,),"")</f>
        <v/>
      </c>
      <c r="M48" s="73">
        <f>IFERROR(VLOOKUP($K48,'04 PERSONAL'!$D$5:$G$35,4,),0)</f>
        <v>0</v>
      </c>
      <c r="N48" s="73"/>
      <c r="O48" s="73"/>
      <c r="P48" s="73"/>
      <c r="Q48" s="72"/>
      <c r="R48" s="73">
        <f t="shared" si="1"/>
        <v>0</v>
      </c>
      <c r="S48" s="73"/>
      <c r="T48" s="72"/>
      <c r="U48" s="73">
        <f t="shared" si="2"/>
        <v>0</v>
      </c>
      <c r="W48" s="752"/>
    </row>
    <row r="49" spans="1:23" x14ac:dyDescent="0.25">
      <c r="A49" s="74"/>
      <c r="B49" s="69">
        <v>43</v>
      </c>
      <c r="C49" s="353"/>
      <c r="D49" s="353"/>
      <c r="E49" s="353"/>
      <c r="F49" s="687" t="s">
        <v>7362</v>
      </c>
      <c r="G49" s="353" t="s">
        <v>167</v>
      </c>
      <c r="H49" s="73">
        <f t="shared" si="0"/>
        <v>1500000</v>
      </c>
      <c r="I49" s="72">
        <v>1</v>
      </c>
      <c r="J49" s="358">
        <v>1500000</v>
      </c>
      <c r="K49" s="72"/>
      <c r="L49" s="72" t="str">
        <f>IFERROR(VLOOKUP($K49,'04 PERSONAL'!$D$5:$G$35,3,),"")</f>
        <v/>
      </c>
      <c r="M49" s="73">
        <f>IFERROR(VLOOKUP($K49,'04 PERSONAL'!$D$5:$G$35,4,),0)</f>
        <v>0</v>
      </c>
      <c r="N49" s="73"/>
      <c r="O49" s="73"/>
      <c r="P49" s="73"/>
      <c r="Q49" s="72"/>
      <c r="R49" s="73">
        <f t="shared" si="1"/>
        <v>0</v>
      </c>
      <c r="S49" s="73"/>
      <c r="T49" s="72"/>
      <c r="U49" s="73">
        <f t="shared" si="2"/>
        <v>0</v>
      </c>
      <c r="W49" s="752"/>
    </row>
    <row r="50" spans="1:23" x14ac:dyDescent="0.25">
      <c r="A50" s="74"/>
      <c r="B50" s="69">
        <v>44</v>
      </c>
      <c r="C50" s="353"/>
      <c r="D50" s="353"/>
      <c r="E50" s="353"/>
      <c r="F50" s="687" t="s">
        <v>3519</v>
      </c>
      <c r="G50" s="353" t="s">
        <v>167</v>
      </c>
      <c r="H50" s="73">
        <f t="shared" si="0"/>
        <v>40000</v>
      </c>
      <c r="I50" s="72">
        <v>1</v>
      </c>
      <c r="J50" s="358">
        <v>40000</v>
      </c>
      <c r="K50" s="72"/>
      <c r="L50" s="72" t="str">
        <f>IFERROR(VLOOKUP($K50,'04 PERSONAL'!$D$5:$G$35,3,),"")</f>
        <v/>
      </c>
      <c r="M50" s="73">
        <f>IFERROR(VLOOKUP($K50,'04 PERSONAL'!$D$5:$G$35,4,),0)</f>
        <v>0</v>
      </c>
      <c r="N50" s="73"/>
      <c r="O50" s="73"/>
      <c r="P50" s="73"/>
      <c r="Q50" s="72"/>
      <c r="R50" s="73">
        <f t="shared" si="1"/>
        <v>0</v>
      </c>
      <c r="S50" s="73"/>
      <c r="T50" s="72"/>
      <c r="U50" s="73">
        <f t="shared" si="2"/>
        <v>0</v>
      </c>
      <c r="W50" s="752"/>
    </row>
    <row r="51" spans="1:23" x14ac:dyDescent="0.25">
      <c r="A51" s="74"/>
      <c r="B51" s="69">
        <v>45</v>
      </c>
      <c r="C51" s="353"/>
      <c r="D51" s="353"/>
      <c r="E51" s="353"/>
      <c r="F51" s="687" t="s">
        <v>3520</v>
      </c>
      <c r="G51" s="353" t="s">
        <v>167</v>
      </c>
      <c r="H51" s="73">
        <f t="shared" si="0"/>
        <v>750000</v>
      </c>
      <c r="I51" s="72">
        <v>1</v>
      </c>
      <c r="J51" s="358">
        <v>750000</v>
      </c>
      <c r="K51" s="72"/>
      <c r="L51" s="72" t="str">
        <f>IFERROR(VLOOKUP($K51,'04 PERSONAL'!$D$5:$G$35,3,),"")</f>
        <v/>
      </c>
      <c r="M51" s="73">
        <f>IFERROR(VLOOKUP($K51,'04 PERSONAL'!$D$5:$G$35,4,),0)</f>
        <v>0</v>
      </c>
      <c r="N51" s="73"/>
      <c r="O51" s="73"/>
      <c r="P51" s="73"/>
      <c r="Q51" s="72"/>
      <c r="R51" s="73">
        <f t="shared" si="1"/>
        <v>0</v>
      </c>
      <c r="S51" s="73"/>
      <c r="T51" s="72"/>
      <c r="U51" s="73">
        <f t="shared" si="2"/>
        <v>0</v>
      </c>
      <c r="W51" s="752"/>
    </row>
    <row r="52" spans="1:23" x14ac:dyDescent="0.25">
      <c r="A52" s="74"/>
      <c r="B52" s="69">
        <v>46</v>
      </c>
      <c r="C52" s="353"/>
      <c r="D52" s="353"/>
      <c r="E52" s="353"/>
      <c r="F52" s="354"/>
      <c r="G52" s="353" t="s">
        <v>167</v>
      </c>
      <c r="H52" s="73">
        <f t="shared" si="0"/>
        <v>0</v>
      </c>
      <c r="I52" s="72">
        <v>1</v>
      </c>
      <c r="J52" s="358"/>
      <c r="K52" s="72"/>
      <c r="L52" s="72" t="str">
        <f>IFERROR(VLOOKUP($K52,'04 PERSONAL'!$D$5:$G$35,3,),"")</f>
        <v/>
      </c>
      <c r="M52" s="73">
        <f>IFERROR(VLOOKUP($K52,'04 PERSONAL'!$D$5:$G$35,4,),0)</f>
        <v>0</v>
      </c>
      <c r="N52" s="73"/>
      <c r="O52" s="73"/>
      <c r="P52" s="73"/>
      <c r="Q52" s="72"/>
      <c r="R52" s="73">
        <f t="shared" si="1"/>
        <v>0</v>
      </c>
      <c r="S52" s="73"/>
      <c r="T52" s="72"/>
      <c r="U52" s="73">
        <f t="shared" si="2"/>
        <v>0</v>
      </c>
      <c r="W52" s="752"/>
    </row>
    <row r="53" spans="1:23" x14ac:dyDescent="0.25">
      <c r="A53" s="74"/>
      <c r="B53" s="69">
        <v>47</v>
      </c>
      <c r="C53" s="353"/>
      <c r="D53" s="353"/>
      <c r="E53" s="353"/>
      <c r="F53" s="687" t="s">
        <v>3522</v>
      </c>
      <c r="G53" s="353" t="s">
        <v>167</v>
      </c>
      <c r="H53" s="73">
        <f t="shared" si="0"/>
        <v>30000</v>
      </c>
      <c r="I53" s="72">
        <v>1</v>
      </c>
      <c r="J53" s="358">
        <v>30000</v>
      </c>
      <c r="K53" s="72"/>
      <c r="L53" s="72" t="str">
        <f>IFERROR(VLOOKUP($K53,'04 PERSONAL'!$D$5:$G$35,3,),"")</f>
        <v/>
      </c>
      <c r="M53" s="73">
        <f>IFERROR(VLOOKUP($K53,'04 PERSONAL'!$D$5:$G$35,4,),0)</f>
        <v>0</v>
      </c>
      <c r="N53" s="73"/>
      <c r="O53" s="73"/>
      <c r="P53" s="73"/>
      <c r="Q53" s="72"/>
      <c r="R53" s="73">
        <f t="shared" si="1"/>
        <v>0</v>
      </c>
      <c r="S53" s="73"/>
      <c r="T53" s="72"/>
      <c r="U53" s="73">
        <f t="shared" si="2"/>
        <v>0</v>
      </c>
      <c r="W53" s="752"/>
    </row>
    <row r="54" spans="1:23" x14ac:dyDescent="0.25">
      <c r="A54" s="74"/>
      <c r="B54" s="69">
        <v>48</v>
      </c>
      <c r="C54" s="353"/>
      <c r="D54" s="353"/>
      <c r="E54" s="353"/>
      <c r="F54" s="354"/>
      <c r="G54" s="353" t="s">
        <v>167</v>
      </c>
      <c r="H54" s="73">
        <f t="shared" si="0"/>
        <v>0</v>
      </c>
      <c r="I54" s="72">
        <v>1</v>
      </c>
      <c r="J54" s="358"/>
      <c r="K54" s="72"/>
      <c r="L54" s="72" t="str">
        <f>IFERROR(VLOOKUP($K54,'04 PERSONAL'!$D$5:$G$35,3,),"")</f>
        <v/>
      </c>
      <c r="M54" s="73">
        <f>IFERROR(VLOOKUP($K54,'04 PERSONAL'!$D$5:$G$35,4,),0)</f>
        <v>0</v>
      </c>
      <c r="N54" s="73"/>
      <c r="O54" s="73"/>
      <c r="P54" s="73"/>
      <c r="Q54" s="72"/>
      <c r="R54" s="73">
        <f t="shared" si="1"/>
        <v>0</v>
      </c>
      <c r="S54" s="73"/>
      <c r="T54" s="72"/>
      <c r="U54" s="73">
        <f t="shared" si="2"/>
        <v>0</v>
      </c>
      <c r="W54" s="752"/>
    </row>
    <row r="55" spans="1:23" x14ac:dyDescent="0.25">
      <c r="A55" s="74"/>
      <c r="B55" s="69">
        <v>49</v>
      </c>
      <c r="C55" s="353"/>
      <c r="D55" s="353"/>
      <c r="E55" s="353"/>
      <c r="F55" s="687" t="s">
        <v>3524</v>
      </c>
      <c r="G55" s="353" t="s">
        <v>167</v>
      </c>
      <c r="H55" s="73">
        <f t="shared" si="0"/>
        <v>100000</v>
      </c>
      <c r="I55" s="72">
        <v>1</v>
      </c>
      <c r="J55" s="358">
        <v>100000</v>
      </c>
      <c r="K55" s="72"/>
      <c r="L55" s="72" t="str">
        <f>IFERROR(VLOOKUP($K55,'04 PERSONAL'!$D$5:$G$35,3,),"")</f>
        <v/>
      </c>
      <c r="M55" s="73">
        <f>IFERROR(VLOOKUP($K55,'04 PERSONAL'!$D$5:$G$35,4,),0)</f>
        <v>0</v>
      </c>
      <c r="N55" s="73"/>
      <c r="O55" s="73"/>
      <c r="P55" s="73"/>
      <c r="Q55" s="72"/>
      <c r="R55" s="73">
        <f t="shared" si="1"/>
        <v>0</v>
      </c>
      <c r="S55" s="73"/>
      <c r="T55" s="72"/>
      <c r="U55" s="73">
        <f t="shared" si="2"/>
        <v>0</v>
      </c>
      <c r="W55" s="752"/>
    </row>
    <row r="56" spans="1:23" x14ac:dyDescent="0.25">
      <c r="A56" s="74"/>
      <c r="B56" s="69">
        <v>50</v>
      </c>
      <c r="C56" s="353"/>
      <c r="D56" s="353"/>
      <c r="E56" s="353"/>
      <c r="F56" s="687" t="s">
        <v>3525</v>
      </c>
      <c r="G56" s="353" t="s">
        <v>167</v>
      </c>
      <c r="H56" s="73">
        <f t="shared" si="0"/>
        <v>287500</v>
      </c>
      <c r="I56" s="72">
        <v>1</v>
      </c>
      <c r="J56" s="358">
        <v>287500</v>
      </c>
      <c r="K56" s="72"/>
      <c r="L56" s="72" t="str">
        <f>IFERROR(VLOOKUP($K56,'04 PERSONAL'!$D$5:$G$35,3,),"")</f>
        <v/>
      </c>
      <c r="M56" s="73">
        <f>IFERROR(VLOOKUP($K56,'04 PERSONAL'!$D$5:$G$35,4,),0)</f>
        <v>0</v>
      </c>
      <c r="N56" s="73"/>
      <c r="O56" s="73"/>
      <c r="P56" s="73"/>
      <c r="Q56" s="72"/>
      <c r="R56" s="73">
        <f t="shared" si="1"/>
        <v>0</v>
      </c>
      <c r="S56" s="73"/>
      <c r="T56" s="72"/>
      <c r="U56" s="73">
        <f t="shared" si="2"/>
        <v>0</v>
      </c>
      <c r="W56" s="752"/>
    </row>
    <row r="57" spans="1:23" x14ac:dyDescent="0.25">
      <c r="A57" s="74"/>
      <c r="B57" s="69">
        <v>51</v>
      </c>
      <c r="C57" s="353"/>
      <c r="D57" s="353"/>
      <c r="E57" s="353"/>
      <c r="F57" s="354"/>
      <c r="G57" s="353" t="s">
        <v>167</v>
      </c>
      <c r="H57" s="73">
        <f t="shared" si="0"/>
        <v>0</v>
      </c>
      <c r="I57" s="72">
        <v>1</v>
      </c>
      <c r="J57" s="358"/>
      <c r="K57" s="72"/>
      <c r="L57" s="72" t="str">
        <f>IFERROR(VLOOKUP($K57,'04 PERSONAL'!$D$5:$G$35,3,),"")</f>
        <v/>
      </c>
      <c r="M57" s="73">
        <f>IFERROR(VLOOKUP($K57,'04 PERSONAL'!$D$5:$G$35,4,),0)</f>
        <v>0</v>
      </c>
      <c r="N57" s="73"/>
      <c r="O57" s="73"/>
      <c r="P57" s="73"/>
      <c r="Q57" s="72"/>
      <c r="R57" s="73">
        <f t="shared" si="1"/>
        <v>0</v>
      </c>
      <c r="S57" s="73"/>
      <c r="T57" s="72"/>
      <c r="U57" s="73">
        <f t="shared" si="2"/>
        <v>0</v>
      </c>
      <c r="W57" s="752"/>
    </row>
    <row r="58" spans="1:23" x14ac:dyDescent="0.25">
      <c r="A58" s="74"/>
      <c r="B58" s="69">
        <v>52</v>
      </c>
      <c r="C58" s="353"/>
      <c r="D58" s="353"/>
      <c r="E58" s="353"/>
      <c r="F58" s="687" t="s">
        <v>3526</v>
      </c>
      <c r="G58" s="353" t="s">
        <v>167</v>
      </c>
      <c r="H58" s="73">
        <f t="shared" si="0"/>
        <v>50000</v>
      </c>
      <c r="I58" s="72">
        <v>1</v>
      </c>
      <c r="J58" s="358">
        <v>50000</v>
      </c>
      <c r="K58" s="72"/>
      <c r="L58" s="72" t="str">
        <f>IFERROR(VLOOKUP($K58,'04 PERSONAL'!$D$5:$G$35,3,),"")</f>
        <v/>
      </c>
      <c r="M58" s="73">
        <f>IFERROR(VLOOKUP($K58,'04 PERSONAL'!$D$5:$G$35,4,),0)</f>
        <v>0</v>
      </c>
      <c r="N58" s="73"/>
      <c r="O58" s="73"/>
      <c r="P58" s="73"/>
      <c r="Q58" s="72"/>
      <c r="R58" s="73">
        <f t="shared" si="1"/>
        <v>0</v>
      </c>
      <c r="S58" s="73"/>
      <c r="T58" s="72"/>
      <c r="U58" s="73">
        <f t="shared" si="2"/>
        <v>0</v>
      </c>
      <c r="W58" s="752"/>
    </row>
    <row r="59" spans="1:23" x14ac:dyDescent="0.25">
      <c r="A59" s="74"/>
      <c r="B59" s="69">
        <v>53</v>
      </c>
      <c r="C59" s="353"/>
      <c r="D59" s="353"/>
      <c r="E59" s="353"/>
      <c r="F59" s="687" t="s">
        <v>3527</v>
      </c>
      <c r="G59" s="353" t="s">
        <v>167</v>
      </c>
      <c r="H59" s="73">
        <f t="shared" si="0"/>
        <v>600000</v>
      </c>
      <c r="I59" s="72">
        <v>1</v>
      </c>
      <c r="J59" s="358">
        <v>600000</v>
      </c>
      <c r="K59" s="72"/>
      <c r="L59" s="72" t="str">
        <f>IFERROR(VLOOKUP($K59,'04 PERSONAL'!$D$5:$G$35,3,),"")</f>
        <v/>
      </c>
      <c r="M59" s="73">
        <f>IFERROR(VLOOKUP($K59,'04 PERSONAL'!$D$5:$G$35,4,),0)</f>
        <v>0</v>
      </c>
      <c r="N59" s="73"/>
      <c r="O59" s="73"/>
      <c r="P59" s="73"/>
      <c r="Q59" s="72"/>
      <c r="R59" s="73">
        <f t="shared" si="1"/>
        <v>0</v>
      </c>
      <c r="S59" s="73"/>
      <c r="T59" s="72"/>
      <c r="U59" s="73">
        <f t="shared" si="2"/>
        <v>0</v>
      </c>
      <c r="W59" s="752"/>
    </row>
    <row r="60" spans="1:23" x14ac:dyDescent="0.25">
      <c r="A60" s="74"/>
      <c r="B60" s="69">
        <v>54</v>
      </c>
      <c r="C60" s="353"/>
      <c r="D60" s="353"/>
      <c r="E60" s="353"/>
      <c r="F60" s="354" t="s">
        <v>7960</v>
      </c>
      <c r="G60" s="353" t="s">
        <v>167</v>
      </c>
      <c r="H60" s="73">
        <f t="shared" si="0"/>
        <v>142800</v>
      </c>
      <c r="I60" s="72">
        <v>1</v>
      </c>
      <c r="J60" s="358">
        <v>142800</v>
      </c>
      <c r="K60" s="72"/>
      <c r="L60" s="72" t="str">
        <f>IFERROR(VLOOKUP($K60,'04 PERSONAL'!$D$5:$G$35,3,),"")</f>
        <v/>
      </c>
      <c r="M60" s="73">
        <f>IFERROR(VLOOKUP($K60,'04 PERSONAL'!$D$5:$G$35,4,),0)</f>
        <v>0</v>
      </c>
      <c r="N60" s="73"/>
      <c r="O60" s="73"/>
      <c r="P60" s="73"/>
      <c r="Q60" s="72"/>
      <c r="R60" s="73">
        <f t="shared" si="1"/>
        <v>0</v>
      </c>
      <c r="S60" s="73"/>
      <c r="T60" s="72"/>
      <c r="U60" s="73">
        <f t="shared" si="2"/>
        <v>0</v>
      </c>
      <c r="W60" s="752"/>
    </row>
    <row r="61" spans="1:23" x14ac:dyDescent="0.25">
      <c r="A61" s="74"/>
      <c r="B61" s="69">
        <v>55</v>
      </c>
      <c r="C61" s="353"/>
      <c r="D61" s="353"/>
      <c r="E61" s="353"/>
      <c r="F61" s="687" t="s">
        <v>7961</v>
      </c>
      <c r="G61" s="353" t="s">
        <v>7963</v>
      </c>
      <c r="H61" s="73">
        <f t="shared" si="0"/>
        <v>95200</v>
      </c>
      <c r="I61" s="72">
        <v>1</v>
      </c>
      <c r="J61" s="358">
        <f>80000*1.19</f>
        <v>95200</v>
      </c>
      <c r="K61" s="72"/>
      <c r="L61" s="72" t="str">
        <f>IFERROR(VLOOKUP($K61,'04 PERSONAL'!$D$5:$G$35,3,),"")</f>
        <v/>
      </c>
      <c r="M61" s="73">
        <f>IFERROR(VLOOKUP($K61,'04 PERSONAL'!$D$5:$G$35,4,),0)</f>
        <v>0</v>
      </c>
      <c r="N61" s="73"/>
      <c r="O61" s="73"/>
      <c r="P61" s="73"/>
      <c r="Q61" s="72"/>
      <c r="R61" s="73">
        <f t="shared" si="1"/>
        <v>0</v>
      </c>
      <c r="S61" s="73"/>
      <c r="T61" s="72"/>
      <c r="U61" s="73">
        <f t="shared" si="2"/>
        <v>0</v>
      </c>
      <c r="W61" s="752"/>
    </row>
    <row r="62" spans="1:23" x14ac:dyDescent="0.25">
      <c r="A62" s="74"/>
      <c r="B62" s="69">
        <v>56</v>
      </c>
      <c r="C62" s="353"/>
      <c r="D62" s="353"/>
      <c r="E62" s="353"/>
      <c r="F62" s="687" t="s">
        <v>7962</v>
      </c>
      <c r="G62" s="353" t="s">
        <v>167</v>
      </c>
      <c r="H62" s="73">
        <f t="shared" si="0"/>
        <v>10000000</v>
      </c>
      <c r="I62" s="72">
        <v>1</v>
      </c>
      <c r="J62" s="358">
        <f>1250000*8</f>
        <v>10000000</v>
      </c>
      <c r="K62" s="72"/>
      <c r="L62" s="72" t="str">
        <f>IFERROR(VLOOKUP($K62,'04 PERSONAL'!$D$5:$G$35,3,),"")</f>
        <v/>
      </c>
      <c r="M62" s="73">
        <f>IFERROR(VLOOKUP($K62,'04 PERSONAL'!$D$5:$G$35,4,),0)</f>
        <v>0</v>
      </c>
      <c r="N62" s="73"/>
      <c r="O62" s="73"/>
      <c r="P62" s="73"/>
      <c r="Q62" s="72"/>
      <c r="R62" s="73">
        <f t="shared" si="1"/>
        <v>0</v>
      </c>
      <c r="S62" s="73"/>
      <c r="T62" s="72"/>
      <c r="U62" s="73">
        <f t="shared" si="2"/>
        <v>0</v>
      </c>
      <c r="W62" s="752"/>
    </row>
    <row r="63" spans="1:23" x14ac:dyDescent="0.25">
      <c r="A63" s="74"/>
      <c r="B63" s="69">
        <v>57</v>
      </c>
      <c r="C63" s="353"/>
      <c r="D63" s="353"/>
      <c r="E63" s="353"/>
      <c r="F63" s="354"/>
      <c r="G63" s="353" t="s">
        <v>167</v>
      </c>
      <c r="H63" s="73">
        <f t="shared" si="0"/>
        <v>0</v>
      </c>
      <c r="I63" s="72">
        <v>1</v>
      </c>
      <c r="J63" s="358"/>
      <c r="K63" s="72"/>
      <c r="L63" s="72" t="str">
        <f>IFERROR(VLOOKUP($K63,'04 PERSONAL'!$D$5:$G$35,3,),"")</f>
        <v/>
      </c>
      <c r="M63" s="73">
        <f>IFERROR(VLOOKUP($K63,'04 PERSONAL'!$D$5:$G$35,4,),0)</f>
        <v>0</v>
      </c>
      <c r="N63" s="73"/>
      <c r="O63" s="73"/>
      <c r="P63" s="73"/>
      <c r="Q63" s="72"/>
      <c r="R63" s="73">
        <f t="shared" si="1"/>
        <v>0</v>
      </c>
      <c r="S63" s="73"/>
      <c r="T63" s="72"/>
      <c r="U63" s="73">
        <f t="shared" si="2"/>
        <v>0</v>
      </c>
      <c r="W63" s="752"/>
    </row>
    <row r="64" spans="1:23" x14ac:dyDescent="0.25">
      <c r="A64" s="74"/>
      <c r="B64" s="69">
        <v>58</v>
      </c>
      <c r="C64" s="353"/>
      <c r="D64" s="353"/>
      <c r="E64" s="353"/>
      <c r="F64" s="687" t="s">
        <v>3530</v>
      </c>
      <c r="G64" s="353" t="s">
        <v>167</v>
      </c>
      <c r="H64" s="73">
        <f t="shared" si="0"/>
        <v>50000</v>
      </c>
      <c r="I64" s="72">
        <v>1</v>
      </c>
      <c r="J64" s="358">
        <v>50000</v>
      </c>
      <c r="K64" s="72"/>
      <c r="L64" s="72" t="str">
        <f>IFERROR(VLOOKUP($K64,'04 PERSONAL'!$D$5:$G$35,3,),"")</f>
        <v/>
      </c>
      <c r="M64" s="73">
        <f>IFERROR(VLOOKUP($K64,'04 PERSONAL'!$D$5:$G$35,4,),0)</f>
        <v>0</v>
      </c>
      <c r="N64" s="73"/>
      <c r="O64" s="73"/>
      <c r="P64" s="73"/>
      <c r="Q64" s="72"/>
      <c r="R64" s="73">
        <f t="shared" si="1"/>
        <v>0</v>
      </c>
      <c r="S64" s="73"/>
      <c r="T64" s="72"/>
      <c r="U64" s="73">
        <f t="shared" si="2"/>
        <v>0</v>
      </c>
      <c r="W64" s="752"/>
    </row>
    <row r="65" spans="1:23" x14ac:dyDescent="0.25">
      <c r="A65" s="74"/>
      <c r="B65" s="69">
        <v>59</v>
      </c>
      <c r="C65" s="353"/>
      <c r="D65" s="353"/>
      <c r="E65" s="353"/>
      <c r="F65" s="687" t="s">
        <v>3531</v>
      </c>
      <c r="G65" s="353" t="s">
        <v>167</v>
      </c>
      <c r="H65" s="73">
        <f t="shared" si="0"/>
        <v>60000</v>
      </c>
      <c r="I65" s="72">
        <v>1</v>
      </c>
      <c r="J65" s="358">
        <v>60000</v>
      </c>
      <c r="K65" s="72"/>
      <c r="L65" s="72" t="str">
        <f>IFERROR(VLOOKUP($K65,'04 PERSONAL'!$D$5:$G$35,3,),"")</f>
        <v/>
      </c>
      <c r="M65" s="73">
        <f>IFERROR(VLOOKUP($K65,'04 PERSONAL'!$D$5:$G$35,4,),0)</f>
        <v>0</v>
      </c>
      <c r="N65" s="73"/>
      <c r="O65" s="73"/>
      <c r="P65" s="73"/>
      <c r="Q65" s="72"/>
      <c r="R65" s="73">
        <f t="shared" si="1"/>
        <v>0</v>
      </c>
      <c r="S65" s="73"/>
      <c r="T65" s="72"/>
      <c r="U65" s="73">
        <f t="shared" si="2"/>
        <v>0</v>
      </c>
      <c r="W65" s="752"/>
    </row>
    <row r="66" spans="1:23" x14ac:dyDescent="0.25">
      <c r="A66" s="74"/>
      <c r="B66" s="69">
        <v>60</v>
      </c>
      <c r="C66" s="353"/>
      <c r="D66" s="353"/>
      <c r="E66" s="353"/>
      <c r="F66" s="687" t="s">
        <v>3532</v>
      </c>
      <c r="G66" s="353" t="s">
        <v>167</v>
      </c>
      <c r="H66" s="73">
        <f t="shared" si="0"/>
        <v>750000</v>
      </c>
      <c r="I66" s="72">
        <v>1</v>
      </c>
      <c r="J66" s="358">
        <v>750000</v>
      </c>
      <c r="K66" s="72"/>
      <c r="L66" s="72" t="str">
        <f>IFERROR(VLOOKUP($K66,'04 PERSONAL'!$D$5:$G$35,3,),"")</f>
        <v/>
      </c>
      <c r="M66" s="73">
        <f>IFERROR(VLOOKUP($K66,'04 PERSONAL'!$D$5:$G$35,4,),0)</f>
        <v>0</v>
      </c>
      <c r="N66" s="73"/>
      <c r="O66" s="73"/>
      <c r="P66" s="73"/>
      <c r="Q66" s="72"/>
      <c r="R66" s="73">
        <f t="shared" si="1"/>
        <v>0</v>
      </c>
      <c r="S66" s="73"/>
      <c r="T66" s="72"/>
      <c r="U66" s="73">
        <f t="shared" si="2"/>
        <v>0</v>
      </c>
      <c r="W66" s="752"/>
    </row>
    <row r="67" spans="1:23" x14ac:dyDescent="0.25">
      <c r="A67" s="74"/>
      <c r="B67" s="69">
        <v>61</v>
      </c>
      <c r="C67" s="353"/>
      <c r="D67" s="353"/>
      <c r="E67" s="353"/>
      <c r="F67" s="687" t="s">
        <v>3533</v>
      </c>
      <c r="G67" s="353" t="s">
        <v>167</v>
      </c>
      <c r="H67" s="73">
        <f t="shared" si="0"/>
        <v>40000</v>
      </c>
      <c r="I67" s="72">
        <v>1</v>
      </c>
      <c r="J67" s="358">
        <v>40000</v>
      </c>
      <c r="K67" s="72"/>
      <c r="L67" s="72" t="str">
        <f>IFERROR(VLOOKUP($K67,'04 PERSONAL'!$D$5:$G$35,3,),"")</f>
        <v/>
      </c>
      <c r="M67" s="73">
        <f>IFERROR(VLOOKUP($K67,'04 PERSONAL'!$D$5:$G$35,4,),0)</f>
        <v>0</v>
      </c>
      <c r="N67" s="73"/>
      <c r="O67" s="73"/>
      <c r="P67" s="73"/>
      <c r="Q67" s="72"/>
      <c r="R67" s="73">
        <f t="shared" si="1"/>
        <v>0</v>
      </c>
      <c r="S67" s="73"/>
      <c r="T67" s="72"/>
      <c r="U67" s="73">
        <f t="shared" si="2"/>
        <v>0</v>
      </c>
      <c r="W67" s="752"/>
    </row>
    <row r="68" spans="1:23" x14ac:dyDescent="0.25">
      <c r="A68" s="74"/>
      <c r="B68" s="69">
        <v>62</v>
      </c>
      <c r="C68" s="353"/>
      <c r="D68" s="353"/>
      <c r="E68" s="353"/>
      <c r="F68" s="687" t="s">
        <v>3534</v>
      </c>
      <c r="G68" s="353" t="s">
        <v>167</v>
      </c>
      <c r="H68" s="73">
        <f t="shared" si="0"/>
        <v>30000</v>
      </c>
      <c r="I68" s="72">
        <v>1</v>
      </c>
      <c r="J68" s="358">
        <v>30000</v>
      </c>
      <c r="K68" s="72"/>
      <c r="L68" s="72" t="str">
        <f>IFERROR(VLOOKUP($K68,'04 PERSONAL'!$D$5:$G$35,3,),"")</f>
        <v/>
      </c>
      <c r="M68" s="73">
        <f>IFERROR(VLOOKUP($K68,'04 PERSONAL'!$D$5:$G$35,4,),0)</f>
        <v>0</v>
      </c>
      <c r="N68" s="73"/>
      <c r="O68" s="73"/>
      <c r="P68" s="73"/>
      <c r="Q68" s="72"/>
      <c r="R68" s="73">
        <f t="shared" si="1"/>
        <v>0</v>
      </c>
      <c r="S68" s="73"/>
      <c r="T68" s="72"/>
      <c r="U68" s="73">
        <f t="shared" si="2"/>
        <v>0</v>
      </c>
      <c r="W68" s="752"/>
    </row>
    <row r="69" spans="1:23" x14ac:dyDescent="0.25">
      <c r="A69" s="74"/>
      <c r="B69" s="69">
        <v>63</v>
      </c>
      <c r="C69" s="353"/>
      <c r="D69" s="353"/>
      <c r="E69" s="353"/>
      <c r="F69" s="687" t="s">
        <v>3535</v>
      </c>
      <c r="G69" s="353" t="s">
        <v>167</v>
      </c>
      <c r="H69" s="73">
        <f t="shared" si="0"/>
        <v>60000</v>
      </c>
      <c r="I69" s="72">
        <v>1</v>
      </c>
      <c r="J69" s="358">
        <v>60000</v>
      </c>
      <c r="K69" s="72"/>
      <c r="L69" s="72" t="str">
        <f>IFERROR(VLOOKUP($K69,'04 PERSONAL'!$D$5:$G$35,3,),"")</f>
        <v/>
      </c>
      <c r="M69" s="73">
        <f>IFERROR(VLOOKUP($K69,'04 PERSONAL'!$D$5:$G$35,4,),0)</f>
        <v>0</v>
      </c>
      <c r="N69" s="73"/>
      <c r="O69" s="73"/>
      <c r="P69" s="73"/>
      <c r="Q69" s="72"/>
      <c r="R69" s="73">
        <f t="shared" si="1"/>
        <v>0</v>
      </c>
      <c r="S69" s="73"/>
      <c r="T69" s="72"/>
      <c r="U69" s="73">
        <f t="shared" si="2"/>
        <v>0</v>
      </c>
      <c r="W69" s="752"/>
    </row>
    <row r="70" spans="1:23" x14ac:dyDescent="0.25">
      <c r="A70" s="74"/>
      <c r="B70" s="69">
        <v>64</v>
      </c>
      <c r="C70" s="353"/>
      <c r="D70" s="353"/>
      <c r="E70" s="353"/>
      <c r="F70" s="687" t="s">
        <v>3536</v>
      </c>
      <c r="G70" s="353" t="s">
        <v>167</v>
      </c>
      <c r="H70" s="73">
        <f t="shared" si="0"/>
        <v>30000</v>
      </c>
      <c r="I70" s="72">
        <v>1</v>
      </c>
      <c r="J70" s="358">
        <v>30000</v>
      </c>
      <c r="K70" s="72"/>
      <c r="L70" s="72" t="str">
        <f>IFERROR(VLOOKUP($K70,'04 PERSONAL'!$D$5:$G$35,3,),"")</f>
        <v/>
      </c>
      <c r="M70" s="73">
        <f>IFERROR(VLOOKUP($K70,'04 PERSONAL'!$D$5:$G$35,4,),0)</f>
        <v>0</v>
      </c>
      <c r="N70" s="73"/>
      <c r="O70" s="73"/>
      <c r="P70" s="73"/>
      <c r="Q70" s="72"/>
      <c r="R70" s="73">
        <f t="shared" si="1"/>
        <v>0</v>
      </c>
      <c r="S70" s="73"/>
      <c r="T70" s="72"/>
      <c r="U70" s="73">
        <f t="shared" si="2"/>
        <v>0</v>
      </c>
      <c r="W70" s="752"/>
    </row>
    <row r="71" spans="1:23" x14ac:dyDescent="0.25">
      <c r="A71" s="74"/>
      <c r="B71" s="69">
        <v>65</v>
      </c>
      <c r="C71" s="353"/>
      <c r="D71" s="353"/>
      <c r="E71" s="353"/>
      <c r="F71" s="687" t="s">
        <v>3537</v>
      </c>
      <c r="G71" s="353" t="s">
        <v>167</v>
      </c>
      <c r="H71" s="73">
        <f t="shared" ref="H71:H134" si="3">ROUND((J71+M71+N71+O71+R71+U71),2)</f>
        <v>2500000</v>
      </c>
      <c r="I71" s="72">
        <v>1</v>
      </c>
      <c r="J71" s="358">
        <v>2500000</v>
      </c>
      <c r="K71" s="72"/>
      <c r="L71" s="72" t="str">
        <f>IFERROR(VLOOKUP($K71,'04 PERSONAL'!$D$5:$G$35,3,),"")</f>
        <v/>
      </c>
      <c r="M71" s="73">
        <f>IFERROR(VLOOKUP($K71,'04 PERSONAL'!$D$5:$G$35,4,),0)</f>
        <v>0</v>
      </c>
      <c r="N71" s="73"/>
      <c r="O71" s="73"/>
      <c r="P71" s="73"/>
      <c r="Q71" s="72"/>
      <c r="R71" s="73">
        <f t="shared" ref="R71:R134" si="4">ROUND(IF($P71&gt;0,$P71*$Q71,$R$4*$Q71),2)</f>
        <v>0</v>
      </c>
      <c r="S71" s="73"/>
      <c r="T71" s="72"/>
      <c r="U71" s="73">
        <f t="shared" ref="U71:U134" si="5">ROUND(IF($S71&gt;0,$S71*$T71,$U$4*$T71),2)</f>
        <v>0</v>
      </c>
      <c r="W71" s="752"/>
    </row>
    <row r="72" spans="1:23" x14ac:dyDescent="0.25">
      <c r="A72" s="74"/>
      <c r="B72" s="69">
        <v>66</v>
      </c>
      <c r="C72" s="353"/>
      <c r="D72" s="353"/>
      <c r="E72" s="353"/>
      <c r="F72" s="687" t="s">
        <v>7525</v>
      </c>
      <c r="G72" s="353" t="s">
        <v>167</v>
      </c>
      <c r="H72" s="73">
        <f t="shared" si="3"/>
        <v>948</v>
      </c>
      <c r="I72" s="72">
        <v>1</v>
      </c>
      <c r="J72" s="358">
        <v>948</v>
      </c>
      <c r="K72" s="72"/>
      <c r="L72" s="72" t="str">
        <f>IFERROR(VLOOKUP($K72,'04 PERSONAL'!$D$5:$G$35,3,),"")</f>
        <v/>
      </c>
      <c r="M72" s="73">
        <f>IFERROR(VLOOKUP($K72,'04 PERSONAL'!$D$5:$G$35,4,),0)</f>
        <v>0</v>
      </c>
      <c r="N72" s="73"/>
      <c r="O72" s="73"/>
      <c r="P72" s="73"/>
      <c r="Q72" s="72"/>
      <c r="R72" s="73">
        <f t="shared" si="4"/>
        <v>0</v>
      </c>
      <c r="S72" s="73"/>
      <c r="T72" s="72"/>
      <c r="U72" s="73">
        <f t="shared" si="5"/>
        <v>0</v>
      </c>
      <c r="W72" s="752"/>
    </row>
    <row r="73" spans="1:23" x14ac:dyDescent="0.25">
      <c r="A73" s="74"/>
      <c r="B73" s="69">
        <v>67</v>
      </c>
      <c r="C73" s="353"/>
      <c r="D73" s="353"/>
      <c r="E73" s="353"/>
      <c r="F73" s="687" t="s">
        <v>3538</v>
      </c>
      <c r="G73" s="353" t="s">
        <v>167</v>
      </c>
      <c r="H73" s="73">
        <f t="shared" si="3"/>
        <v>50000</v>
      </c>
      <c r="I73" s="72">
        <v>1</v>
      </c>
      <c r="J73" s="358">
        <v>50000</v>
      </c>
      <c r="K73" s="72"/>
      <c r="L73" s="72" t="str">
        <f>IFERROR(VLOOKUP($K73,'04 PERSONAL'!$D$5:$G$35,3,),"")</f>
        <v/>
      </c>
      <c r="M73" s="73">
        <f>IFERROR(VLOOKUP($K73,'04 PERSONAL'!$D$5:$G$35,4,),0)</f>
        <v>0</v>
      </c>
      <c r="N73" s="73"/>
      <c r="O73" s="73"/>
      <c r="P73" s="73"/>
      <c r="Q73" s="72"/>
      <c r="R73" s="73">
        <f t="shared" si="4"/>
        <v>0</v>
      </c>
      <c r="S73" s="73"/>
      <c r="T73" s="72"/>
      <c r="U73" s="73">
        <f t="shared" si="5"/>
        <v>0</v>
      </c>
      <c r="W73" s="752"/>
    </row>
    <row r="74" spans="1:23" x14ac:dyDescent="0.25">
      <c r="A74" s="74"/>
      <c r="B74" s="69">
        <v>68</v>
      </c>
      <c r="C74" s="353"/>
      <c r="D74" s="353"/>
      <c r="E74" s="353"/>
      <c r="F74" s="687" t="s">
        <v>7363</v>
      </c>
      <c r="G74" s="353" t="s">
        <v>167</v>
      </c>
      <c r="H74" s="73">
        <f t="shared" si="3"/>
        <v>2000000</v>
      </c>
      <c r="I74" s="72">
        <v>1</v>
      </c>
      <c r="J74" s="358">
        <v>2000000</v>
      </c>
      <c r="K74" s="72"/>
      <c r="L74" s="72" t="str">
        <f>IFERROR(VLOOKUP($K74,'04 PERSONAL'!$D$5:$G$35,3,),"")</f>
        <v/>
      </c>
      <c r="M74" s="73">
        <f>IFERROR(VLOOKUP($K74,'04 PERSONAL'!$D$5:$G$35,4,),0)</f>
        <v>0</v>
      </c>
      <c r="N74" s="73"/>
      <c r="O74" s="73"/>
      <c r="P74" s="73"/>
      <c r="Q74" s="72"/>
      <c r="R74" s="73">
        <f t="shared" si="4"/>
        <v>0</v>
      </c>
      <c r="S74" s="73"/>
      <c r="T74" s="72"/>
      <c r="U74" s="73">
        <f t="shared" si="5"/>
        <v>0</v>
      </c>
      <c r="W74" s="752"/>
    </row>
    <row r="75" spans="1:23" x14ac:dyDescent="0.25">
      <c r="A75" s="74"/>
      <c r="B75" s="69">
        <v>69</v>
      </c>
      <c r="C75" s="353"/>
      <c r="D75" s="353"/>
      <c r="E75" s="353"/>
      <c r="F75" s="687" t="s">
        <v>3539</v>
      </c>
      <c r="G75" s="353" t="s">
        <v>167</v>
      </c>
      <c r="H75" s="73">
        <f t="shared" si="3"/>
        <v>150000</v>
      </c>
      <c r="I75" s="72">
        <v>1</v>
      </c>
      <c r="J75" s="358">
        <v>150000</v>
      </c>
      <c r="K75" s="72"/>
      <c r="L75" s="72" t="str">
        <f>IFERROR(VLOOKUP($K75,'04 PERSONAL'!$D$5:$G$35,3,),"")</f>
        <v/>
      </c>
      <c r="M75" s="73">
        <f>IFERROR(VLOOKUP($K75,'04 PERSONAL'!$D$5:$G$35,4,),0)</f>
        <v>0</v>
      </c>
      <c r="N75" s="73"/>
      <c r="O75" s="73"/>
      <c r="P75" s="73"/>
      <c r="Q75" s="72"/>
      <c r="R75" s="73">
        <f t="shared" si="4"/>
        <v>0</v>
      </c>
      <c r="S75" s="73"/>
      <c r="T75" s="72"/>
      <c r="U75" s="73">
        <f t="shared" si="5"/>
        <v>0</v>
      </c>
      <c r="W75" s="752"/>
    </row>
    <row r="76" spans="1:23" x14ac:dyDescent="0.25">
      <c r="A76" s="74"/>
      <c r="B76" s="69">
        <v>70</v>
      </c>
      <c r="C76" s="353"/>
      <c r="D76" s="353"/>
      <c r="E76" s="353"/>
      <c r="F76" s="687" t="s">
        <v>3540</v>
      </c>
      <c r="G76" s="353" t="s">
        <v>167</v>
      </c>
      <c r="H76" s="73">
        <f t="shared" si="3"/>
        <v>150000</v>
      </c>
      <c r="I76" s="72">
        <v>1</v>
      </c>
      <c r="J76" s="358">
        <v>150000</v>
      </c>
      <c r="K76" s="72"/>
      <c r="L76" s="72" t="str">
        <f>IFERROR(VLOOKUP($K76,'04 PERSONAL'!$D$5:$G$35,3,),"")</f>
        <v/>
      </c>
      <c r="M76" s="73">
        <f>IFERROR(VLOOKUP($K76,'04 PERSONAL'!$D$5:$G$35,4,),0)</f>
        <v>0</v>
      </c>
      <c r="N76" s="73"/>
      <c r="O76" s="73"/>
      <c r="P76" s="73"/>
      <c r="Q76" s="72"/>
      <c r="R76" s="73">
        <f t="shared" si="4"/>
        <v>0</v>
      </c>
      <c r="S76" s="73"/>
      <c r="T76" s="72"/>
      <c r="U76" s="73">
        <f t="shared" si="5"/>
        <v>0</v>
      </c>
      <c r="W76" s="752"/>
    </row>
    <row r="77" spans="1:23" x14ac:dyDescent="0.25">
      <c r="A77" s="74"/>
      <c r="B77" s="69">
        <v>71</v>
      </c>
      <c r="C77" s="353"/>
      <c r="D77" s="353"/>
      <c r="E77" s="353"/>
      <c r="F77" s="687" t="s">
        <v>3541</v>
      </c>
      <c r="G77" s="353" t="s">
        <v>167</v>
      </c>
      <c r="H77" s="73">
        <f t="shared" si="3"/>
        <v>20000</v>
      </c>
      <c r="I77" s="72">
        <v>1</v>
      </c>
      <c r="J77" s="358">
        <v>20000</v>
      </c>
      <c r="K77" s="72"/>
      <c r="L77" s="72" t="str">
        <f>IFERROR(VLOOKUP($K77,'04 PERSONAL'!$D$5:$G$35,3,),"")</f>
        <v/>
      </c>
      <c r="M77" s="73">
        <f>IFERROR(VLOOKUP($K77,'04 PERSONAL'!$D$5:$G$35,4,),0)</f>
        <v>0</v>
      </c>
      <c r="N77" s="73"/>
      <c r="O77" s="73"/>
      <c r="P77" s="73"/>
      <c r="Q77" s="72"/>
      <c r="R77" s="73">
        <f t="shared" si="4"/>
        <v>0</v>
      </c>
      <c r="S77" s="73"/>
      <c r="T77" s="72"/>
      <c r="U77" s="73">
        <f t="shared" si="5"/>
        <v>0</v>
      </c>
      <c r="W77" s="752"/>
    </row>
    <row r="78" spans="1:23" x14ac:dyDescent="0.25">
      <c r="A78" s="74"/>
      <c r="B78" s="69">
        <v>72</v>
      </c>
      <c r="C78" s="353"/>
      <c r="D78" s="353"/>
      <c r="E78" s="353"/>
      <c r="F78" s="687" t="s">
        <v>3542</v>
      </c>
      <c r="G78" s="353" t="s">
        <v>167</v>
      </c>
      <c r="H78" s="73">
        <f t="shared" si="3"/>
        <v>20000</v>
      </c>
      <c r="I78" s="72">
        <v>1</v>
      </c>
      <c r="J78" s="358">
        <v>20000</v>
      </c>
      <c r="K78" s="72"/>
      <c r="L78" s="72" t="str">
        <f>IFERROR(VLOOKUP($K78,'04 PERSONAL'!$D$5:$G$35,3,),"")</f>
        <v/>
      </c>
      <c r="M78" s="73">
        <f>IFERROR(VLOOKUP($K78,'04 PERSONAL'!$D$5:$G$35,4,),0)</f>
        <v>0</v>
      </c>
      <c r="N78" s="73"/>
      <c r="O78" s="73"/>
      <c r="P78" s="73"/>
      <c r="Q78" s="72"/>
      <c r="R78" s="73">
        <f t="shared" si="4"/>
        <v>0</v>
      </c>
      <c r="S78" s="73"/>
      <c r="T78" s="72"/>
      <c r="U78" s="73">
        <f t="shared" si="5"/>
        <v>0</v>
      </c>
      <c r="W78" s="752"/>
    </row>
    <row r="79" spans="1:23" x14ac:dyDescent="0.25">
      <c r="A79" s="74"/>
      <c r="B79" s="69">
        <v>73</v>
      </c>
      <c r="C79" s="353"/>
      <c r="D79" s="353"/>
      <c r="E79" s="353"/>
      <c r="F79" s="687" t="s">
        <v>171</v>
      </c>
      <c r="G79" s="353" t="s">
        <v>167</v>
      </c>
      <c r="H79" s="73">
        <f t="shared" si="3"/>
        <v>20000</v>
      </c>
      <c r="I79" s="72">
        <v>1</v>
      </c>
      <c r="J79" s="358">
        <v>20000</v>
      </c>
      <c r="K79" s="72"/>
      <c r="L79" s="72" t="str">
        <f>IFERROR(VLOOKUP($K79,'04 PERSONAL'!$D$5:$G$35,3,),"")</f>
        <v/>
      </c>
      <c r="M79" s="73">
        <f>IFERROR(VLOOKUP($K79,'04 PERSONAL'!$D$5:$G$35,4,),0)</f>
        <v>0</v>
      </c>
      <c r="N79" s="73"/>
      <c r="O79" s="73"/>
      <c r="P79" s="73"/>
      <c r="Q79" s="72"/>
      <c r="R79" s="73">
        <f t="shared" si="4"/>
        <v>0</v>
      </c>
      <c r="S79" s="73"/>
      <c r="T79" s="72"/>
      <c r="U79" s="73">
        <f t="shared" si="5"/>
        <v>0</v>
      </c>
      <c r="W79" s="752"/>
    </row>
    <row r="80" spans="1:23" x14ac:dyDescent="0.25">
      <c r="A80" s="74"/>
      <c r="B80" s="69">
        <v>74</v>
      </c>
      <c r="C80" s="353"/>
      <c r="D80" s="353"/>
      <c r="E80" s="353"/>
      <c r="F80" s="687" t="s">
        <v>3543</v>
      </c>
      <c r="G80" s="353" t="s">
        <v>167</v>
      </c>
      <c r="H80" s="73">
        <f t="shared" si="3"/>
        <v>100000</v>
      </c>
      <c r="I80" s="72">
        <v>1</v>
      </c>
      <c r="J80" s="358">
        <v>100000</v>
      </c>
      <c r="K80" s="72"/>
      <c r="L80" s="72" t="str">
        <f>IFERROR(VLOOKUP($K80,'04 PERSONAL'!$D$5:$G$35,3,),"")</f>
        <v/>
      </c>
      <c r="M80" s="73">
        <f>IFERROR(VLOOKUP($K80,'04 PERSONAL'!$D$5:$G$35,4,),0)</f>
        <v>0</v>
      </c>
      <c r="N80" s="73"/>
      <c r="O80" s="73"/>
      <c r="P80" s="73"/>
      <c r="Q80" s="72"/>
      <c r="R80" s="73">
        <f t="shared" si="4"/>
        <v>0</v>
      </c>
      <c r="S80" s="73"/>
      <c r="T80" s="72"/>
      <c r="U80" s="73">
        <f t="shared" si="5"/>
        <v>0</v>
      </c>
      <c r="W80" s="752"/>
    </row>
    <row r="81" spans="1:23" x14ac:dyDescent="0.25">
      <c r="A81" s="74"/>
      <c r="B81" s="69">
        <v>75</v>
      </c>
      <c r="C81" s="353"/>
      <c r="D81" s="353"/>
      <c r="E81" s="353"/>
      <c r="F81" s="687" t="s">
        <v>3544</v>
      </c>
      <c r="G81" s="353" t="s">
        <v>167</v>
      </c>
      <c r="H81" s="73">
        <f t="shared" si="3"/>
        <v>1000000</v>
      </c>
      <c r="I81" s="72">
        <v>1</v>
      </c>
      <c r="J81" s="358">
        <v>1000000</v>
      </c>
      <c r="K81" s="72"/>
      <c r="L81" s="72" t="str">
        <f>IFERROR(VLOOKUP($K81,'04 PERSONAL'!$D$5:$G$35,3,),"")</f>
        <v/>
      </c>
      <c r="M81" s="73">
        <f>IFERROR(VLOOKUP($K81,'04 PERSONAL'!$D$5:$G$35,4,),0)</f>
        <v>0</v>
      </c>
      <c r="N81" s="73"/>
      <c r="O81" s="73"/>
      <c r="P81" s="73"/>
      <c r="Q81" s="72"/>
      <c r="R81" s="73">
        <f t="shared" si="4"/>
        <v>0</v>
      </c>
      <c r="S81" s="73"/>
      <c r="T81" s="72"/>
      <c r="U81" s="73">
        <f t="shared" si="5"/>
        <v>0</v>
      </c>
      <c r="W81" s="752"/>
    </row>
    <row r="82" spans="1:23" x14ac:dyDescent="0.25">
      <c r="A82" s="74"/>
      <c r="B82" s="69">
        <v>76</v>
      </c>
      <c r="C82" s="353"/>
      <c r="D82" s="353"/>
      <c r="E82" s="353"/>
      <c r="F82" s="687" t="s">
        <v>3545</v>
      </c>
      <c r="G82" s="353" t="s">
        <v>167</v>
      </c>
      <c r="H82" s="73">
        <f t="shared" si="3"/>
        <v>551989</v>
      </c>
      <c r="I82" s="72">
        <v>1</v>
      </c>
      <c r="J82" s="358">
        <v>551989</v>
      </c>
      <c r="K82" s="72"/>
      <c r="L82" s="72" t="str">
        <f>IFERROR(VLOOKUP($K82,'04 PERSONAL'!$D$5:$G$35,3,),"")</f>
        <v/>
      </c>
      <c r="M82" s="73">
        <f>IFERROR(VLOOKUP($K82,'04 PERSONAL'!$D$5:$G$35,4,),0)</f>
        <v>0</v>
      </c>
      <c r="N82" s="73"/>
      <c r="O82" s="73"/>
      <c r="P82" s="73"/>
      <c r="Q82" s="72"/>
      <c r="R82" s="73">
        <f t="shared" si="4"/>
        <v>0</v>
      </c>
      <c r="S82" s="73"/>
      <c r="T82" s="72"/>
      <c r="U82" s="73">
        <f t="shared" si="5"/>
        <v>0</v>
      </c>
      <c r="W82" s="752"/>
    </row>
    <row r="83" spans="1:23" x14ac:dyDescent="0.25">
      <c r="A83" s="74"/>
      <c r="B83" s="69">
        <v>77</v>
      </c>
      <c r="C83" s="353"/>
      <c r="D83" s="353"/>
      <c r="E83" s="353"/>
      <c r="F83" s="687" t="s">
        <v>3546</v>
      </c>
      <c r="G83" s="353" t="s">
        <v>167</v>
      </c>
      <c r="H83" s="73">
        <f t="shared" si="3"/>
        <v>700000</v>
      </c>
      <c r="I83" s="72">
        <v>1</v>
      </c>
      <c r="J83" s="358">
        <v>700000</v>
      </c>
      <c r="K83" s="72"/>
      <c r="L83" s="72" t="str">
        <f>IFERROR(VLOOKUP($K83,'04 PERSONAL'!$D$5:$G$35,3,),"")</f>
        <v/>
      </c>
      <c r="M83" s="73">
        <f>IFERROR(VLOOKUP($K83,'04 PERSONAL'!$D$5:$G$35,4,),0)</f>
        <v>0</v>
      </c>
      <c r="N83" s="73"/>
      <c r="O83" s="73"/>
      <c r="P83" s="73"/>
      <c r="Q83" s="72"/>
      <c r="R83" s="73">
        <f t="shared" si="4"/>
        <v>0</v>
      </c>
      <c r="S83" s="73"/>
      <c r="T83" s="72"/>
      <c r="U83" s="73">
        <f t="shared" si="5"/>
        <v>0</v>
      </c>
      <c r="W83" s="752"/>
    </row>
    <row r="84" spans="1:23" x14ac:dyDescent="0.25">
      <c r="A84" s="74"/>
      <c r="B84" s="69">
        <v>78</v>
      </c>
      <c r="C84" s="353"/>
      <c r="D84" s="353"/>
      <c r="E84" s="353"/>
      <c r="F84" s="687" t="s">
        <v>3547</v>
      </c>
      <c r="G84" s="353" t="s">
        <v>167</v>
      </c>
      <c r="H84" s="73">
        <f t="shared" si="3"/>
        <v>900000</v>
      </c>
      <c r="I84" s="72">
        <v>1</v>
      </c>
      <c r="J84" s="358">
        <v>900000</v>
      </c>
      <c r="K84" s="72"/>
      <c r="L84" s="72" t="str">
        <f>IFERROR(VLOOKUP($K84,'04 PERSONAL'!$D$5:$G$35,3,),"")</f>
        <v/>
      </c>
      <c r="M84" s="73">
        <f>IFERROR(VLOOKUP($K84,'04 PERSONAL'!$D$5:$G$35,4,),0)</f>
        <v>0</v>
      </c>
      <c r="N84" s="73"/>
      <c r="O84" s="73"/>
      <c r="P84" s="73"/>
      <c r="Q84" s="72"/>
      <c r="R84" s="73">
        <f t="shared" si="4"/>
        <v>0</v>
      </c>
      <c r="S84" s="73"/>
      <c r="T84" s="72"/>
      <c r="U84" s="73">
        <f t="shared" si="5"/>
        <v>0</v>
      </c>
      <c r="W84" s="752"/>
    </row>
    <row r="85" spans="1:23" x14ac:dyDescent="0.25">
      <c r="A85" s="74"/>
      <c r="B85" s="69">
        <v>79</v>
      </c>
      <c r="C85" s="353"/>
      <c r="D85" s="353"/>
      <c r="E85" s="353"/>
      <c r="F85" s="687" t="s">
        <v>7227</v>
      </c>
      <c r="G85" s="353" t="s">
        <v>167</v>
      </c>
      <c r="H85" s="73">
        <f t="shared" si="3"/>
        <v>83300</v>
      </c>
      <c r="I85" s="72">
        <v>1</v>
      </c>
      <c r="J85" s="358">
        <v>83300</v>
      </c>
      <c r="K85" s="72"/>
      <c r="L85" s="72" t="str">
        <f>IFERROR(VLOOKUP($K85,'04 PERSONAL'!$D$5:$G$35,3,),"")</f>
        <v/>
      </c>
      <c r="M85" s="73">
        <f>IFERROR(VLOOKUP($K85,'04 PERSONAL'!$D$5:$G$35,4,),0)</f>
        <v>0</v>
      </c>
      <c r="N85" s="73"/>
      <c r="O85" s="73"/>
      <c r="P85" s="73"/>
      <c r="Q85" s="72"/>
      <c r="R85" s="73">
        <f t="shared" si="4"/>
        <v>0</v>
      </c>
      <c r="S85" s="73"/>
      <c r="T85" s="72"/>
      <c r="U85" s="73">
        <f t="shared" si="5"/>
        <v>0</v>
      </c>
      <c r="W85" s="752"/>
    </row>
    <row r="86" spans="1:23" x14ac:dyDescent="0.25">
      <c r="A86" s="74"/>
      <c r="B86" s="69">
        <v>80</v>
      </c>
      <c r="C86" s="353"/>
      <c r="D86" s="353"/>
      <c r="E86" s="353"/>
      <c r="F86" s="687" t="s">
        <v>3548</v>
      </c>
      <c r="G86" s="353" t="s">
        <v>167</v>
      </c>
      <c r="H86" s="73">
        <f t="shared" si="3"/>
        <v>700000</v>
      </c>
      <c r="I86" s="72">
        <v>1</v>
      </c>
      <c r="J86" s="358">
        <v>700000</v>
      </c>
      <c r="K86" s="72"/>
      <c r="L86" s="72" t="str">
        <f>IFERROR(VLOOKUP($K86,'04 PERSONAL'!$D$5:$G$35,3,),"")</f>
        <v/>
      </c>
      <c r="M86" s="73">
        <f>IFERROR(VLOOKUP($K86,'04 PERSONAL'!$D$5:$G$35,4,),0)</f>
        <v>0</v>
      </c>
      <c r="N86" s="73"/>
      <c r="O86" s="73"/>
      <c r="P86" s="73"/>
      <c r="Q86" s="72"/>
      <c r="R86" s="73">
        <f t="shared" si="4"/>
        <v>0</v>
      </c>
      <c r="S86" s="73"/>
      <c r="T86" s="72"/>
      <c r="U86" s="73">
        <f t="shared" si="5"/>
        <v>0</v>
      </c>
      <c r="W86" s="752"/>
    </row>
    <row r="87" spans="1:23" x14ac:dyDescent="0.25">
      <c r="A87" s="74"/>
      <c r="B87" s="69">
        <v>81</v>
      </c>
      <c r="C87" s="353"/>
      <c r="D87" s="353"/>
      <c r="E87" s="353"/>
      <c r="F87" s="687" t="s">
        <v>3549</v>
      </c>
      <c r="G87" s="353" t="s">
        <v>167</v>
      </c>
      <c r="H87" s="73">
        <f t="shared" si="3"/>
        <v>800000</v>
      </c>
      <c r="I87" s="72">
        <v>1</v>
      </c>
      <c r="J87" s="358">
        <v>800000</v>
      </c>
      <c r="K87" s="72"/>
      <c r="L87" s="72" t="str">
        <f>IFERROR(VLOOKUP($K87,'04 PERSONAL'!$D$5:$G$35,3,),"")</f>
        <v/>
      </c>
      <c r="M87" s="73">
        <f>IFERROR(VLOOKUP($K87,'04 PERSONAL'!$D$5:$G$35,4,),0)</f>
        <v>0</v>
      </c>
      <c r="N87" s="73"/>
      <c r="O87" s="73"/>
      <c r="P87" s="73"/>
      <c r="Q87" s="72"/>
      <c r="R87" s="73">
        <f t="shared" si="4"/>
        <v>0</v>
      </c>
      <c r="S87" s="73"/>
      <c r="T87" s="72"/>
      <c r="U87" s="73">
        <f t="shared" si="5"/>
        <v>0</v>
      </c>
      <c r="W87" s="752"/>
    </row>
    <row r="88" spans="1:23" x14ac:dyDescent="0.25">
      <c r="A88" s="74"/>
      <c r="B88" s="69">
        <v>82</v>
      </c>
      <c r="C88" s="353"/>
      <c r="D88" s="353"/>
      <c r="E88" s="353"/>
      <c r="F88" s="687" t="s">
        <v>3550</v>
      </c>
      <c r="G88" s="353" t="s">
        <v>167</v>
      </c>
      <c r="H88" s="73">
        <f t="shared" si="3"/>
        <v>50000</v>
      </c>
      <c r="I88" s="72">
        <v>1</v>
      </c>
      <c r="J88" s="358">
        <v>50000</v>
      </c>
      <c r="K88" s="72"/>
      <c r="L88" s="72" t="str">
        <f>IFERROR(VLOOKUP($K88,'04 PERSONAL'!$D$5:$G$35,3,),"")</f>
        <v/>
      </c>
      <c r="M88" s="73">
        <f>IFERROR(VLOOKUP($K88,'04 PERSONAL'!$D$5:$G$35,4,),0)</f>
        <v>0</v>
      </c>
      <c r="N88" s="73"/>
      <c r="O88" s="73"/>
      <c r="P88" s="73"/>
      <c r="Q88" s="72"/>
      <c r="R88" s="73">
        <f t="shared" si="4"/>
        <v>0</v>
      </c>
      <c r="S88" s="73"/>
      <c r="T88" s="72"/>
      <c r="U88" s="73">
        <f t="shared" si="5"/>
        <v>0</v>
      </c>
      <c r="W88" s="752"/>
    </row>
    <row r="89" spans="1:23" x14ac:dyDescent="0.25">
      <c r="A89" s="74"/>
      <c r="B89" s="69">
        <v>83</v>
      </c>
      <c r="C89" s="353"/>
      <c r="D89" s="353"/>
      <c r="E89" s="353"/>
      <c r="F89" s="687" t="s">
        <v>3551</v>
      </c>
      <c r="G89" s="353" t="s">
        <v>167</v>
      </c>
      <c r="H89" s="73">
        <f t="shared" si="3"/>
        <v>60000</v>
      </c>
      <c r="I89" s="72">
        <v>1</v>
      </c>
      <c r="J89" s="358">
        <v>60000</v>
      </c>
      <c r="K89" s="72"/>
      <c r="L89" s="72" t="str">
        <f>IFERROR(VLOOKUP($K89,'04 PERSONAL'!$D$5:$G$35,3,),"")</f>
        <v/>
      </c>
      <c r="M89" s="73">
        <f>IFERROR(VLOOKUP($K89,'04 PERSONAL'!$D$5:$G$35,4,),0)</f>
        <v>0</v>
      </c>
      <c r="N89" s="73"/>
      <c r="O89" s="73"/>
      <c r="P89" s="73"/>
      <c r="Q89" s="72"/>
      <c r="R89" s="73">
        <f t="shared" si="4"/>
        <v>0</v>
      </c>
      <c r="S89" s="73"/>
      <c r="T89" s="72"/>
      <c r="U89" s="73">
        <f t="shared" si="5"/>
        <v>0</v>
      </c>
      <c r="W89" s="752"/>
    </row>
    <row r="90" spans="1:23" x14ac:dyDescent="0.25">
      <c r="A90" s="74"/>
      <c r="B90" s="69">
        <v>84</v>
      </c>
      <c r="C90" s="353"/>
      <c r="D90" s="353"/>
      <c r="E90" s="353"/>
      <c r="F90" s="687" t="s">
        <v>7881</v>
      </c>
      <c r="G90" s="353" t="s">
        <v>167</v>
      </c>
      <c r="H90" s="73">
        <f t="shared" si="3"/>
        <v>386750</v>
      </c>
      <c r="I90" s="72">
        <v>1</v>
      </c>
      <c r="J90" s="358">
        <v>386750</v>
      </c>
      <c r="K90" s="72"/>
      <c r="L90" s="72" t="str">
        <f>IFERROR(VLOOKUP($K90,'04 PERSONAL'!$D$5:$G$35,3,),"")</f>
        <v/>
      </c>
      <c r="M90" s="73">
        <f>IFERROR(VLOOKUP($K90,'04 PERSONAL'!$D$5:$G$35,4,),0)</f>
        <v>0</v>
      </c>
      <c r="N90" s="73"/>
      <c r="O90" s="73"/>
      <c r="P90" s="73"/>
      <c r="Q90" s="72"/>
      <c r="R90" s="73">
        <f t="shared" si="4"/>
        <v>0</v>
      </c>
      <c r="S90" s="73"/>
      <c r="T90" s="72"/>
      <c r="U90" s="73">
        <f t="shared" si="5"/>
        <v>0</v>
      </c>
      <c r="W90" s="752"/>
    </row>
    <row r="91" spans="1:23" x14ac:dyDescent="0.25">
      <c r="A91" s="74"/>
      <c r="B91" s="69">
        <v>85</v>
      </c>
      <c r="C91" s="353"/>
      <c r="D91" s="353"/>
      <c r="E91" s="353"/>
      <c r="F91" s="687" t="s">
        <v>7882</v>
      </c>
      <c r="G91" s="353" t="s">
        <v>167</v>
      </c>
      <c r="H91" s="73">
        <f t="shared" si="3"/>
        <v>95200</v>
      </c>
      <c r="I91" s="72">
        <v>1</v>
      </c>
      <c r="J91" s="358">
        <v>95200</v>
      </c>
      <c r="K91" s="72"/>
      <c r="L91" s="72" t="str">
        <f>IFERROR(VLOOKUP($K91,'04 PERSONAL'!$D$5:$G$35,3,),"")</f>
        <v/>
      </c>
      <c r="M91" s="73">
        <f>IFERROR(VLOOKUP($K91,'04 PERSONAL'!$D$5:$G$35,4,),0)</f>
        <v>0</v>
      </c>
      <c r="N91" s="73"/>
      <c r="O91" s="73"/>
      <c r="P91" s="73"/>
      <c r="Q91" s="72"/>
      <c r="R91" s="73">
        <f t="shared" si="4"/>
        <v>0</v>
      </c>
      <c r="S91" s="73"/>
      <c r="T91" s="72"/>
      <c r="U91" s="73">
        <f t="shared" si="5"/>
        <v>0</v>
      </c>
      <c r="W91" s="752"/>
    </row>
    <row r="92" spans="1:23" x14ac:dyDescent="0.25">
      <c r="A92" s="74"/>
      <c r="B92" s="69">
        <v>86</v>
      </c>
      <c r="C92" s="353"/>
      <c r="D92" s="353"/>
      <c r="E92" s="353"/>
      <c r="F92" s="687" t="s">
        <v>3552</v>
      </c>
      <c r="G92" s="353" t="s">
        <v>167</v>
      </c>
      <c r="H92" s="73">
        <f t="shared" si="3"/>
        <v>20000</v>
      </c>
      <c r="I92" s="72">
        <v>1</v>
      </c>
      <c r="J92" s="358">
        <v>20000</v>
      </c>
      <c r="K92" s="72"/>
      <c r="L92" s="72" t="str">
        <f>IFERROR(VLOOKUP($K92,'04 PERSONAL'!$D$5:$G$35,3,),"")</f>
        <v/>
      </c>
      <c r="M92" s="73">
        <f>IFERROR(VLOOKUP($K92,'04 PERSONAL'!$D$5:$G$35,4,),0)</f>
        <v>0</v>
      </c>
      <c r="N92" s="73"/>
      <c r="O92" s="73"/>
      <c r="P92" s="73"/>
      <c r="Q92" s="72"/>
      <c r="R92" s="73">
        <f t="shared" si="4"/>
        <v>0</v>
      </c>
      <c r="S92" s="73"/>
      <c r="T92" s="72"/>
      <c r="U92" s="73">
        <f t="shared" si="5"/>
        <v>0</v>
      </c>
      <c r="W92" s="752"/>
    </row>
    <row r="93" spans="1:23" x14ac:dyDescent="0.25">
      <c r="A93" s="74"/>
      <c r="B93" s="69">
        <v>87</v>
      </c>
      <c r="C93" s="353"/>
      <c r="D93" s="353"/>
      <c r="E93" s="353"/>
      <c r="F93" s="687" t="s">
        <v>7228</v>
      </c>
      <c r="G93" s="353" t="s">
        <v>167</v>
      </c>
      <c r="H93" s="73">
        <f t="shared" si="3"/>
        <v>30000</v>
      </c>
      <c r="I93" s="72">
        <v>1</v>
      </c>
      <c r="J93" s="358">
        <v>30000</v>
      </c>
      <c r="K93" s="72"/>
      <c r="L93" s="72" t="str">
        <f>IFERROR(VLOOKUP($K93,'04 PERSONAL'!$D$5:$G$35,3,),"")</f>
        <v/>
      </c>
      <c r="M93" s="73">
        <f>IFERROR(VLOOKUP($K93,'04 PERSONAL'!$D$5:$G$35,4,),0)</f>
        <v>0</v>
      </c>
      <c r="N93" s="73"/>
      <c r="O93" s="73"/>
      <c r="P93" s="73"/>
      <c r="Q93" s="72"/>
      <c r="R93" s="73">
        <f t="shared" si="4"/>
        <v>0</v>
      </c>
      <c r="S93" s="73"/>
      <c r="T93" s="72"/>
      <c r="U93" s="73">
        <f t="shared" si="5"/>
        <v>0</v>
      </c>
      <c r="W93" s="752"/>
    </row>
    <row r="94" spans="1:23" x14ac:dyDescent="0.25">
      <c r="A94" s="74"/>
      <c r="B94" s="69">
        <v>88</v>
      </c>
      <c r="C94" s="353"/>
      <c r="D94" s="353"/>
      <c r="E94" s="353"/>
      <c r="F94" s="687" t="s">
        <v>3553</v>
      </c>
      <c r="G94" s="353" t="s">
        <v>167</v>
      </c>
      <c r="H94" s="73">
        <f t="shared" si="3"/>
        <v>1200000</v>
      </c>
      <c r="I94" s="72">
        <v>1</v>
      </c>
      <c r="J94" s="358">
        <v>1200000</v>
      </c>
      <c r="K94" s="72"/>
      <c r="L94" s="72" t="str">
        <f>IFERROR(VLOOKUP($K94,'04 PERSONAL'!$D$5:$G$35,3,),"")</f>
        <v/>
      </c>
      <c r="M94" s="73">
        <f>IFERROR(VLOOKUP($K94,'04 PERSONAL'!$D$5:$G$35,4,),0)</f>
        <v>0</v>
      </c>
      <c r="N94" s="73"/>
      <c r="O94" s="73"/>
      <c r="P94" s="73"/>
      <c r="Q94" s="72"/>
      <c r="R94" s="73">
        <f t="shared" si="4"/>
        <v>0</v>
      </c>
      <c r="S94" s="73"/>
      <c r="T94" s="72"/>
      <c r="U94" s="73">
        <f t="shared" si="5"/>
        <v>0</v>
      </c>
      <c r="W94" s="752"/>
    </row>
    <row r="95" spans="1:23" x14ac:dyDescent="0.25">
      <c r="A95" s="74"/>
      <c r="B95" s="69">
        <v>89</v>
      </c>
      <c r="C95" s="353"/>
      <c r="D95" s="353"/>
      <c r="E95" s="353"/>
      <c r="F95" s="687" t="s">
        <v>4824</v>
      </c>
      <c r="G95" s="353" t="s">
        <v>167</v>
      </c>
      <c r="H95" s="73">
        <f t="shared" si="3"/>
        <v>2000000</v>
      </c>
      <c r="I95" s="72">
        <v>1</v>
      </c>
      <c r="J95" s="358">
        <v>2000000</v>
      </c>
      <c r="K95" s="72"/>
      <c r="L95" s="72" t="str">
        <f>IFERROR(VLOOKUP($K95,'04 PERSONAL'!$D$5:$G$35,3,),"")</f>
        <v/>
      </c>
      <c r="M95" s="73">
        <f>IFERROR(VLOOKUP($K95,'04 PERSONAL'!$D$5:$G$35,4,),0)</f>
        <v>0</v>
      </c>
      <c r="N95" s="73"/>
      <c r="O95" s="73"/>
      <c r="P95" s="73"/>
      <c r="Q95" s="72"/>
      <c r="R95" s="73">
        <f t="shared" si="4"/>
        <v>0</v>
      </c>
      <c r="S95" s="73"/>
      <c r="T95" s="72"/>
      <c r="U95" s="73">
        <f t="shared" si="5"/>
        <v>0</v>
      </c>
      <c r="W95" s="752"/>
    </row>
    <row r="96" spans="1:23" x14ac:dyDescent="0.25">
      <c r="A96" s="74"/>
      <c r="B96" s="69">
        <v>90</v>
      </c>
      <c r="C96" s="353"/>
      <c r="D96" s="353"/>
      <c r="E96" s="353"/>
      <c r="F96" s="687" t="s">
        <v>4825</v>
      </c>
      <c r="G96" s="353" t="s">
        <v>167</v>
      </c>
      <c r="H96" s="73">
        <f t="shared" si="3"/>
        <v>2800000</v>
      </c>
      <c r="I96" s="72">
        <v>1</v>
      </c>
      <c r="J96" s="358">
        <v>2800000</v>
      </c>
      <c r="K96" s="72"/>
      <c r="L96" s="72" t="str">
        <f>IFERROR(VLOOKUP($K96,'04 PERSONAL'!$D$5:$G$35,3,),"")</f>
        <v/>
      </c>
      <c r="M96" s="73">
        <f>IFERROR(VLOOKUP($K96,'04 PERSONAL'!$D$5:$G$35,4,),0)</f>
        <v>0</v>
      </c>
      <c r="N96" s="73"/>
      <c r="O96" s="73"/>
      <c r="P96" s="73"/>
      <c r="Q96" s="72"/>
      <c r="R96" s="73">
        <f t="shared" si="4"/>
        <v>0</v>
      </c>
      <c r="S96" s="73"/>
      <c r="T96" s="72"/>
      <c r="U96" s="73">
        <f t="shared" si="5"/>
        <v>0</v>
      </c>
      <c r="W96" s="752"/>
    </row>
    <row r="97" spans="1:23" x14ac:dyDescent="0.25">
      <c r="A97" s="74"/>
      <c r="B97" s="69">
        <v>91</v>
      </c>
      <c r="C97" s="353"/>
      <c r="D97" s="353"/>
      <c r="E97" s="353"/>
      <c r="F97" s="687" t="s">
        <v>4826</v>
      </c>
      <c r="G97" s="353" t="s">
        <v>167</v>
      </c>
      <c r="H97" s="73">
        <f t="shared" si="3"/>
        <v>3800000</v>
      </c>
      <c r="I97" s="72">
        <v>1</v>
      </c>
      <c r="J97" s="358">
        <v>3800000</v>
      </c>
      <c r="K97" s="72"/>
      <c r="L97" s="72" t="str">
        <f>IFERROR(VLOOKUP($K97,'04 PERSONAL'!$D$5:$G$35,3,),"")</f>
        <v/>
      </c>
      <c r="M97" s="73">
        <f>IFERROR(VLOOKUP($K97,'04 PERSONAL'!$D$5:$G$35,4,),0)</f>
        <v>0</v>
      </c>
      <c r="N97" s="73"/>
      <c r="O97" s="73"/>
      <c r="P97" s="73"/>
      <c r="Q97" s="72"/>
      <c r="R97" s="73">
        <f t="shared" si="4"/>
        <v>0</v>
      </c>
      <c r="S97" s="73"/>
      <c r="T97" s="72"/>
      <c r="U97" s="73">
        <f t="shared" si="5"/>
        <v>0</v>
      </c>
      <c r="W97" s="752"/>
    </row>
    <row r="98" spans="1:23" x14ac:dyDescent="0.25">
      <c r="A98" s="74"/>
      <c r="B98" s="69">
        <v>92</v>
      </c>
      <c r="C98" s="353"/>
      <c r="D98" s="353"/>
      <c r="E98" s="353"/>
      <c r="F98" s="687" t="s">
        <v>7372</v>
      </c>
      <c r="G98" s="353" t="s">
        <v>167</v>
      </c>
      <c r="H98" s="73">
        <f t="shared" si="3"/>
        <v>750000</v>
      </c>
      <c r="I98" s="72">
        <v>1</v>
      </c>
      <c r="J98" s="358">
        <v>750000</v>
      </c>
      <c r="K98" s="72"/>
      <c r="L98" s="72" t="str">
        <f>IFERROR(VLOOKUP($K98,'04 PERSONAL'!$D$5:$G$35,3,),"")</f>
        <v/>
      </c>
      <c r="M98" s="73">
        <f>IFERROR(VLOOKUP($K98,'04 PERSONAL'!$D$5:$G$35,4,),0)</f>
        <v>0</v>
      </c>
      <c r="N98" s="73"/>
      <c r="O98" s="73"/>
      <c r="P98" s="73"/>
      <c r="Q98" s="72"/>
      <c r="R98" s="73">
        <f t="shared" si="4"/>
        <v>0</v>
      </c>
      <c r="S98" s="73"/>
      <c r="T98" s="72"/>
      <c r="U98" s="73">
        <f t="shared" si="5"/>
        <v>0</v>
      </c>
      <c r="W98" s="752"/>
    </row>
    <row r="99" spans="1:23" x14ac:dyDescent="0.25">
      <c r="A99" s="74"/>
      <c r="B99" s="69">
        <v>93</v>
      </c>
      <c r="C99" s="353"/>
      <c r="D99" s="353"/>
      <c r="E99" s="353"/>
      <c r="F99" s="687" t="s">
        <v>3554</v>
      </c>
      <c r="G99" s="353" t="s">
        <v>167</v>
      </c>
      <c r="H99" s="73">
        <f t="shared" si="3"/>
        <v>350000</v>
      </c>
      <c r="I99" s="72">
        <v>1</v>
      </c>
      <c r="J99" s="358">
        <v>350000</v>
      </c>
      <c r="K99" s="72"/>
      <c r="L99" s="72" t="str">
        <f>IFERROR(VLOOKUP($K99,'04 PERSONAL'!$D$5:$G$35,3,),"")</f>
        <v/>
      </c>
      <c r="M99" s="73">
        <f>IFERROR(VLOOKUP($K99,'04 PERSONAL'!$D$5:$G$35,4,),0)</f>
        <v>0</v>
      </c>
      <c r="N99" s="73"/>
      <c r="O99" s="73"/>
      <c r="P99" s="73"/>
      <c r="Q99" s="72"/>
      <c r="R99" s="73">
        <f t="shared" si="4"/>
        <v>0</v>
      </c>
      <c r="S99" s="73"/>
      <c r="T99" s="72"/>
      <c r="U99" s="73">
        <f t="shared" si="5"/>
        <v>0</v>
      </c>
      <c r="W99" s="752"/>
    </row>
    <row r="100" spans="1:23" x14ac:dyDescent="0.25">
      <c r="A100" s="74"/>
      <c r="B100" s="69">
        <v>94</v>
      </c>
      <c r="C100" s="353"/>
      <c r="D100" s="353"/>
      <c r="E100" s="353"/>
      <c r="F100" s="687" t="s">
        <v>3555</v>
      </c>
      <c r="G100" s="353" t="s">
        <v>167</v>
      </c>
      <c r="H100" s="73">
        <f t="shared" si="3"/>
        <v>140800</v>
      </c>
      <c r="I100" s="72">
        <v>1</v>
      </c>
      <c r="J100" s="358">
        <v>140800</v>
      </c>
      <c r="K100" s="72"/>
      <c r="L100" s="72" t="str">
        <f>IFERROR(VLOOKUP($K100,'04 PERSONAL'!$D$5:$G$35,3,),"")</f>
        <v/>
      </c>
      <c r="M100" s="73">
        <f>IFERROR(VLOOKUP($K100,'04 PERSONAL'!$D$5:$G$35,4,),0)</f>
        <v>0</v>
      </c>
      <c r="N100" s="73"/>
      <c r="O100" s="73"/>
      <c r="P100" s="73"/>
      <c r="Q100" s="72"/>
      <c r="R100" s="73">
        <f t="shared" si="4"/>
        <v>0</v>
      </c>
      <c r="S100" s="73"/>
      <c r="T100" s="72"/>
      <c r="U100" s="73">
        <f t="shared" si="5"/>
        <v>0</v>
      </c>
      <c r="W100" s="752"/>
    </row>
    <row r="101" spans="1:23" x14ac:dyDescent="0.25">
      <c r="A101" s="74"/>
      <c r="B101" s="69">
        <v>95</v>
      </c>
      <c r="C101" s="353"/>
      <c r="D101" s="353"/>
      <c r="E101" s="353"/>
      <c r="F101" s="687" t="s">
        <v>3556</v>
      </c>
      <c r="G101" s="353" t="s">
        <v>167</v>
      </c>
      <c r="H101" s="73">
        <f t="shared" si="3"/>
        <v>346800</v>
      </c>
      <c r="I101" s="72">
        <v>1</v>
      </c>
      <c r="J101" s="358">
        <v>346800</v>
      </c>
      <c r="K101" s="72"/>
      <c r="L101" s="72" t="str">
        <f>IFERROR(VLOOKUP($K101,'04 PERSONAL'!$D$5:$G$35,3,),"")</f>
        <v/>
      </c>
      <c r="M101" s="73">
        <f>IFERROR(VLOOKUP($K101,'04 PERSONAL'!$D$5:$G$35,4,),0)</f>
        <v>0</v>
      </c>
      <c r="N101" s="73"/>
      <c r="O101" s="73"/>
      <c r="P101" s="73"/>
      <c r="Q101" s="72"/>
      <c r="R101" s="73">
        <f t="shared" si="4"/>
        <v>0</v>
      </c>
      <c r="S101" s="73"/>
      <c r="T101" s="72"/>
      <c r="U101" s="73">
        <f t="shared" si="5"/>
        <v>0</v>
      </c>
      <c r="W101" s="752"/>
    </row>
    <row r="102" spans="1:23" x14ac:dyDescent="0.25">
      <c r="A102" s="74"/>
      <c r="B102" s="69">
        <v>96</v>
      </c>
      <c r="C102" s="353"/>
      <c r="D102" s="353"/>
      <c r="E102" s="353"/>
      <c r="F102" s="687" t="s">
        <v>3557</v>
      </c>
      <c r="G102" s="353" t="s">
        <v>167</v>
      </c>
      <c r="H102" s="73">
        <f t="shared" si="3"/>
        <v>128400</v>
      </c>
      <c r="I102" s="72">
        <v>1</v>
      </c>
      <c r="J102" s="358">
        <v>128400</v>
      </c>
      <c r="K102" s="72"/>
      <c r="L102" s="72" t="str">
        <f>IFERROR(VLOOKUP($K102,'04 PERSONAL'!$D$5:$G$35,3,),"")</f>
        <v/>
      </c>
      <c r="M102" s="73">
        <f>IFERROR(VLOOKUP($K102,'04 PERSONAL'!$D$5:$G$35,4,),0)</f>
        <v>0</v>
      </c>
      <c r="N102" s="73"/>
      <c r="O102" s="73"/>
      <c r="P102" s="73"/>
      <c r="Q102" s="72"/>
      <c r="R102" s="73">
        <f t="shared" si="4"/>
        <v>0</v>
      </c>
      <c r="S102" s="73"/>
      <c r="T102" s="72"/>
      <c r="U102" s="73">
        <f t="shared" si="5"/>
        <v>0</v>
      </c>
      <c r="W102" s="752"/>
    </row>
    <row r="103" spans="1:23" x14ac:dyDescent="0.25">
      <c r="A103" s="74"/>
      <c r="B103" s="69">
        <v>97</v>
      </c>
      <c r="C103" s="353"/>
      <c r="D103" s="353"/>
      <c r="E103" s="353"/>
      <c r="F103" s="687" t="s">
        <v>7229</v>
      </c>
      <c r="G103" s="353" t="s">
        <v>167</v>
      </c>
      <c r="H103" s="73">
        <f t="shared" si="3"/>
        <v>80000</v>
      </c>
      <c r="I103" s="72">
        <v>1</v>
      </c>
      <c r="J103" s="358">
        <v>80000</v>
      </c>
      <c r="K103" s="72"/>
      <c r="L103" s="72" t="str">
        <f>IFERROR(VLOOKUP($K103,'04 PERSONAL'!$D$5:$G$35,3,),"")</f>
        <v/>
      </c>
      <c r="M103" s="73">
        <f>IFERROR(VLOOKUP($K103,'04 PERSONAL'!$D$5:$G$35,4,),0)</f>
        <v>0</v>
      </c>
      <c r="N103" s="73"/>
      <c r="O103" s="73"/>
      <c r="P103" s="73"/>
      <c r="Q103" s="72"/>
      <c r="R103" s="73">
        <f t="shared" si="4"/>
        <v>0</v>
      </c>
      <c r="S103" s="73"/>
      <c r="T103" s="72"/>
      <c r="U103" s="73">
        <f t="shared" si="5"/>
        <v>0</v>
      </c>
      <c r="W103" s="752"/>
    </row>
    <row r="104" spans="1:23" x14ac:dyDescent="0.25">
      <c r="A104" s="74"/>
      <c r="B104" s="69">
        <v>98</v>
      </c>
      <c r="C104" s="353"/>
      <c r="D104" s="353"/>
      <c r="E104" s="353"/>
      <c r="F104" s="687" t="s">
        <v>3558</v>
      </c>
      <c r="G104" s="353" t="s">
        <v>167</v>
      </c>
      <c r="H104" s="73">
        <f t="shared" si="3"/>
        <v>150000</v>
      </c>
      <c r="I104" s="72">
        <v>1</v>
      </c>
      <c r="J104" s="358">
        <v>150000</v>
      </c>
      <c r="K104" s="72"/>
      <c r="L104" s="72" t="str">
        <f>IFERROR(VLOOKUP($K104,'04 PERSONAL'!$D$5:$G$35,3,),"")</f>
        <v/>
      </c>
      <c r="M104" s="73">
        <f>IFERROR(VLOOKUP($K104,'04 PERSONAL'!$D$5:$G$35,4,),0)</f>
        <v>0</v>
      </c>
      <c r="N104" s="73"/>
      <c r="O104" s="73"/>
      <c r="P104" s="73"/>
      <c r="Q104" s="72"/>
      <c r="R104" s="73">
        <f t="shared" si="4"/>
        <v>0</v>
      </c>
      <c r="S104" s="73"/>
      <c r="T104" s="72"/>
      <c r="U104" s="73">
        <f t="shared" si="5"/>
        <v>0</v>
      </c>
      <c r="W104" s="752"/>
    </row>
    <row r="105" spans="1:23" x14ac:dyDescent="0.25">
      <c r="A105" s="74"/>
      <c r="B105" s="69">
        <v>99</v>
      </c>
      <c r="C105" s="353"/>
      <c r="D105" s="353"/>
      <c r="E105" s="353"/>
      <c r="F105" s="687" t="s">
        <v>3559</v>
      </c>
      <c r="G105" s="353" t="s">
        <v>167</v>
      </c>
      <c r="H105" s="73">
        <f t="shared" si="3"/>
        <v>50000</v>
      </c>
      <c r="I105" s="72">
        <v>1</v>
      </c>
      <c r="J105" s="358">
        <v>50000</v>
      </c>
      <c r="K105" s="72"/>
      <c r="L105" s="72" t="str">
        <f>IFERROR(VLOOKUP($K105,'04 PERSONAL'!$D$5:$G$35,3,),"")</f>
        <v/>
      </c>
      <c r="M105" s="73">
        <f>IFERROR(VLOOKUP($K105,'04 PERSONAL'!$D$5:$G$35,4,),0)</f>
        <v>0</v>
      </c>
      <c r="N105" s="73"/>
      <c r="O105" s="73"/>
      <c r="P105" s="73"/>
      <c r="Q105" s="72"/>
      <c r="R105" s="73">
        <f t="shared" si="4"/>
        <v>0</v>
      </c>
      <c r="S105" s="73"/>
      <c r="T105" s="72"/>
      <c r="U105" s="73">
        <f t="shared" si="5"/>
        <v>0</v>
      </c>
      <c r="W105" s="752"/>
    </row>
    <row r="106" spans="1:23" x14ac:dyDescent="0.25">
      <c r="A106" s="74"/>
      <c r="B106" s="69">
        <v>100</v>
      </c>
      <c r="C106" s="353"/>
      <c r="D106" s="353"/>
      <c r="E106" s="353"/>
      <c r="F106" s="687" t="s">
        <v>3560</v>
      </c>
      <c r="G106" s="353" t="s">
        <v>167</v>
      </c>
      <c r="H106" s="73">
        <f t="shared" si="3"/>
        <v>800000</v>
      </c>
      <c r="I106" s="72">
        <v>1</v>
      </c>
      <c r="J106" s="358">
        <v>800000</v>
      </c>
      <c r="K106" s="72"/>
      <c r="L106" s="72" t="str">
        <f>IFERROR(VLOOKUP($K106,'04 PERSONAL'!$D$5:$G$35,3,),"")</f>
        <v/>
      </c>
      <c r="M106" s="73">
        <f>IFERROR(VLOOKUP($K106,'04 PERSONAL'!$D$5:$G$35,4,),0)</f>
        <v>0</v>
      </c>
      <c r="N106" s="73"/>
      <c r="O106" s="73"/>
      <c r="P106" s="73"/>
      <c r="Q106" s="72"/>
      <c r="R106" s="73">
        <f t="shared" si="4"/>
        <v>0</v>
      </c>
      <c r="S106" s="73"/>
      <c r="T106" s="72"/>
      <c r="U106" s="73">
        <f t="shared" si="5"/>
        <v>0</v>
      </c>
      <c r="W106" s="752"/>
    </row>
    <row r="107" spans="1:23" x14ac:dyDescent="0.25">
      <c r="A107" s="74"/>
      <c r="B107" s="69">
        <v>101</v>
      </c>
      <c r="C107" s="353"/>
      <c r="D107" s="353"/>
      <c r="E107" s="353"/>
      <c r="F107" s="687" t="s">
        <v>7968</v>
      </c>
      <c r="G107" s="353" t="s">
        <v>167</v>
      </c>
      <c r="H107" s="73">
        <f t="shared" si="3"/>
        <v>900000</v>
      </c>
      <c r="I107" s="72">
        <v>1</v>
      </c>
      <c r="J107" s="358">
        <v>900000</v>
      </c>
      <c r="K107" s="72"/>
      <c r="L107" s="72" t="str">
        <f>IFERROR(VLOOKUP($K107,'04 PERSONAL'!$D$5:$G$35,3,),"")</f>
        <v/>
      </c>
      <c r="M107" s="73">
        <f>IFERROR(VLOOKUP($K107,'04 PERSONAL'!$D$5:$G$35,4,),0)</f>
        <v>0</v>
      </c>
      <c r="N107" s="73"/>
      <c r="O107" s="73"/>
      <c r="P107" s="73"/>
      <c r="Q107" s="72"/>
      <c r="R107" s="73">
        <f t="shared" si="4"/>
        <v>0</v>
      </c>
      <c r="S107" s="73"/>
      <c r="T107" s="72"/>
      <c r="U107" s="73">
        <f t="shared" si="5"/>
        <v>0</v>
      </c>
      <c r="W107" s="752"/>
    </row>
    <row r="108" spans="1:23" x14ac:dyDescent="0.25">
      <c r="A108" s="74"/>
      <c r="B108" s="69">
        <v>102</v>
      </c>
      <c r="C108" s="353"/>
      <c r="D108" s="353"/>
      <c r="E108" s="353"/>
      <c r="F108" s="687" t="s">
        <v>281</v>
      </c>
      <c r="G108" s="353" t="s">
        <v>167</v>
      </c>
      <c r="H108" s="73">
        <f t="shared" si="3"/>
        <v>745500</v>
      </c>
      <c r="I108" s="72">
        <v>1</v>
      </c>
      <c r="J108" s="358">
        <v>745500</v>
      </c>
      <c r="K108" s="72"/>
      <c r="L108" s="72" t="str">
        <f>IFERROR(VLOOKUP($K108,'04 PERSONAL'!$D$5:$G$35,3,),"")</f>
        <v/>
      </c>
      <c r="M108" s="73">
        <f>IFERROR(VLOOKUP($K108,'04 PERSONAL'!$D$5:$G$35,4,),0)</f>
        <v>0</v>
      </c>
      <c r="N108" s="73"/>
      <c r="O108" s="73"/>
      <c r="P108" s="73"/>
      <c r="Q108" s="72"/>
      <c r="R108" s="73">
        <f t="shared" si="4"/>
        <v>0</v>
      </c>
      <c r="S108" s="73"/>
      <c r="T108" s="72"/>
      <c r="U108" s="73">
        <f t="shared" si="5"/>
        <v>0</v>
      </c>
      <c r="W108" s="752"/>
    </row>
    <row r="109" spans="1:23" x14ac:dyDescent="0.25">
      <c r="A109" s="74"/>
      <c r="B109" s="69">
        <v>103</v>
      </c>
      <c r="C109" s="353"/>
      <c r="D109" s="353"/>
      <c r="E109" s="353"/>
      <c r="F109" s="687" t="s">
        <v>3561</v>
      </c>
      <c r="G109" s="353" t="s">
        <v>167</v>
      </c>
      <c r="H109" s="73">
        <f t="shared" si="3"/>
        <v>50000</v>
      </c>
      <c r="I109" s="72">
        <v>1</v>
      </c>
      <c r="J109" s="358">
        <v>50000</v>
      </c>
      <c r="K109" s="72"/>
      <c r="L109" s="72" t="str">
        <f>IFERROR(VLOOKUP($K109,'04 PERSONAL'!$D$5:$G$35,3,),"")</f>
        <v/>
      </c>
      <c r="M109" s="73">
        <f>IFERROR(VLOOKUP($K109,'04 PERSONAL'!$D$5:$G$35,4,),0)</f>
        <v>0</v>
      </c>
      <c r="N109" s="73"/>
      <c r="O109" s="73"/>
      <c r="P109" s="73"/>
      <c r="Q109" s="72"/>
      <c r="R109" s="73">
        <f t="shared" si="4"/>
        <v>0</v>
      </c>
      <c r="S109" s="73"/>
      <c r="T109" s="72"/>
      <c r="U109" s="73">
        <f t="shared" si="5"/>
        <v>0</v>
      </c>
      <c r="W109" s="752"/>
    </row>
    <row r="110" spans="1:23" x14ac:dyDescent="0.25">
      <c r="A110" s="74"/>
      <c r="B110" s="69">
        <v>104</v>
      </c>
      <c r="C110" s="353"/>
      <c r="D110" s="353"/>
      <c r="E110" s="353"/>
      <c r="F110" s="687" t="s">
        <v>3562</v>
      </c>
      <c r="G110" s="353" t="s">
        <v>167</v>
      </c>
      <c r="H110" s="73">
        <f t="shared" si="3"/>
        <v>60000</v>
      </c>
      <c r="I110" s="72">
        <v>1</v>
      </c>
      <c r="J110" s="358">
        <v>60000</v>
      </c>
      <c r="K110" s="72"/>
      <c r="L110" s="72" t="str">
        <f>IFERROR(VLOOKUP($K110,'04 PERSONAL'!$D$5:$G$35,3,),"")</f>
        <v/>
      </c>
      <c r="M110" s="73">
        <f>IFERROR(VLOOKUP($K110,'04 PERSONAL'!$D$5:$G$35,4,),0)</f>
        <v>0</v>
      </c>
      <c r="N110" s="73"/>
      <c r="O110" s="73"/>
      <c r="P110" s="73"/>
      <c r="Q110" s="72"/>
      <c r="R110" s="73">
        <f t="shared" si="4"/>
        <v>0</v>
      </c>
      <c r="S110" s="73"/>
      <c r="T110" s="72"/>
      <c r="U110" s="73">
        <f t="shared" si="5"/>
        <v>0</v>
      </c>
      <c r="W110" s="752"/>
    </row>
    <row r="111" spans="1:23" x14ac:dyDescent="0.25">
      <c r="A111" s="74"/>
      <c r="B111" s="69">
        <v>105</v>
      </c>
      <c r="C111" s="353"/>
      <c r="D111" s="353"/>
      <c r="E111" s="353"/>
      <c r="F111" s="687" t="s">
        <v>3563</v>
      </c>
      <c r="G111" s="353" t="s">
        <v>167</v>
      </c>
      <c r="H111" s="73">
        <f t="shared" si="3"/>
        <v>285600</v>
      </c>
      <c r="I111" s="72">
        <v>1</v>
      </c>
      <c r="J111" s="358">
        <v>285600</v>
      </c>
      <c r="K111" s="72"/>
      <c r="L111" s="72" t="str">
        <f>IFERROR(VLOOKUP($K111,'04 PERSONAL'!$D$5:$G$35,3,),"")</f>
        <v/>
      </c>
      <c r="M111" s="73">
        <f>IFERROR(VLOOKUP($K111,'04 PERSONAL'!$D$5:$G$35,4,),0)</f>
        <v>0</v>
      </c>
      <c r="N111" s="73"/>
      <c r="O111" s="73"/>
      <c r="P111" s="73"/>
      <c r="Q111" s="72"/>
      <c r="R111" s="73">
        <f t="shared" si="4"/>
        <v>0</v>
      </c>
      <c r="S111" s="73"/>
      <c r="T111" s="72"/>
      <c r="U111" s="73">
        <f t="shared" si="5"/>
        <v>0</v>
      </c>
      <c r="W111" s="752"/>
    </row>
    <row r="112" spans="1:23" x14ac:dyDescent="0.25">
      <c r="A112" s="74"/>
      <c r="B112" s="69">
        <v>106</v>
      </c>
      <c r="C112" s="353"/>
      <c r="D112" s="353"/>
      <c r="E112" s="353"/>
      <c r="F112" s="687" t="s">
        <v>3564</v>
      </c>
      <c r="G112" s="353" t="s">
        <v>167</v>
      </c>
      <c r="H112" s="73">
        <f t="shared" si="3"/>
        <v>400000</v>
      </c>
      <c r="I112" s="72">
        <v>1</v>
      </c>
      <c r="J112" s="358">
        <v>400000</v>
      </c>
      <c r="K112" s="72"/>
      <c r="L112" s="72" t="str">
        <f>IFERROR(VLOOKUP($K112,'04 PERSONAL'!$D$5:$G$35,3,),"")</f>
        <v/>
      </c>
      <c r="M112" s="73">
        <f>IFERROR(VLOOKUP($K112,'04 PERSONAL'!$D$5:$G$35,4,),0)</f>
        <v>0</v>
      </c>
      <c r="N112" s="73"/>
      <c r="O112" s="73"/>
      <c r="P112" s="73"/>
      <c r="Q112" s="72"/>
      <c r="R112" s="73">
        <f t="shared" si="4"/>
        <v>0</v>
      </c>
      <c r="S112" s="73"/>
      <c r="T112" s="72"/>
      <c r="U112" s="73">
        <f t="shared" si="5"/>
        <v>0</v>
      </c>
      <c r="W112" s="752"/>
    </row>
    <row r="113" spans="1:23" x14ac:dyDescent="0.25">
      <c r="A113" s="74"/>
      <c r="B113" s="69">
        <v>107</v>
      </c>
      <c r="C113" s="353"/>
      <c r="D113" s="353"/>
      <c r="E113" s="353"/>
      <c r="F113" s="687" t="s">
        <v>7230</v>
      </c>
      <c r="G113" s="353" t="s">
        <v>167</v>
      </c>
      <c r="H113" s="73">
        <f t="shared" si="3"/>
        <v>10345</v>
      </c>
      <c r="I113" s="72">
        <v>1</v>
      </c>
      <c r="J113" s="358">
        <v>10345</v>
      </c>
      <c r="K113" s="72"/>
      <c r="L113" s="72" t="str">
        <f>IFERROR(VLOOKUP($K113,'04 PERSONAL'!$D$5:$G$35,3,),"")</f>
        <v/>
      </c>
      <c r="M113" s="73">
        <f>IFERROR(VLOOKUP($K113,'04 PERSONAL'!$D$5:$G$35,4,),0)</f>
        <v>0</v>
      </c>
      <c r="N113" s="73"/>
      <c r="O113" s="73"/>
      <c r="P113" s="73"/>
      <c r="Q113" s="72"/>
      <c r="R113" s="73">
        <f t="shared" si="4"/>
        <v>0</v>
      </c>
      <c r="S113" s="73"/>
      <c r="T113" s="72"/>
      <c r="U113" s="73">
        <f t="shared" si="5"/>
        <v>0</v>
      </c>
      <c r="W113" s="752"/>
    </row>
    <row r="114" spans="1:23" x14ac:dyDescent="0.25">
      <c r="A114" s="74"/>
      <c r="B114" s="69">
        <v>108</v>
      </c>
      <c r="C114" s="353"/>
      <c r="D114" s="353"/>
      <c r="E114" s="353"/>
      <c r="F114" s="687" t="s">
        <v>3565</v>
      </c>
      <c r="G114" s="353" t="s">
        <v>167</v>
      </c>
      <c r="H114" s="73">
        <f t="shared" si="3"/>
        <v>20000</v>
      </c>
      <c r="I114" s="72">
        <v>1</v>
      </c>
      <c r="J114" s="358">
        <v>20000</v>
      </c>
      <c r="K114" s="72"/>
      <c r="L114" s="72" t="str">
        <f>IFERROR(VLOOKUP($K114,'04 PERSONAL'!$D$5:$G$35,3,),"")</f>
        <v/>
      </c>
      <c r="M114" s="73">
        <f>IFERROR(VLOOKUP($K114,'04 PERSONAL'!$D$5:$G$35,4,),0)</f>
        <v>0</v>
      </c>
      <c r="N114" s="73"/>
      <c r="O114" s="73"/>
      <c r="P114" s="73"/>
      <c r="Q114" s="72"/>
      <c r="R114" s="73">
        <f t="shared" si="4"/>
        <v>0</v>
      </c>
      <c r="S114" s="73"/>
      <c r="T114" s="72"/>
      <c r="U114" s="73">
        <f t="shared" si="5"/>
        <v>0</v>
      </c>
      <c r="W114" s="752"/>
    </row>
    <row r="115" spans="1:23" x14ac:dyDescent="0.25">
      <c r="A115" s="74"/>
      <c r="B115" s="69">
        <v>109</v>
      </c>
      <c r="C115" s="353"/>
      <c r="D115" s="353"/>
      <c r="E115" s="353"/>
      <c r="F115" s="687" t="s">
        <v>3566</v>
      </c>
      <c r="G115" s="353" t="s">
        <v>167</v>
      </c>
      <c r="H115" s="73">
        <f t="shared" si="3"/>
        <v>200000</v>
      </c>
      <c r="I115" s="72">
        <v>1</v>
      </c>
      <c r="J115" s="358">
        <v>200000</v>
      </c>
      <c r="K115" s="72"/>
      <c r="L115" s="72" t="str">
        <f>IFERROR(VLOOKUP($K115,'04 PERSONAL'!$D$5:$G$35,3,),"")</f>
        <v/>
      </c>
      <c r="M115" s="73">
        <f>IFERROR(VLOOKUP($K115,'04 PERSONAL'!$D$5:$G$35,4,),0)</f>
        <v>0</v>
      </c>
      <c r="N115" s="73"/>
      <c r="O115" s="73"/>
      <c r="P115" s="73"/>
      <c r="Q115" s="72"/>
      <c r="R115" s="73">
        <f t="shared" si="4"/>
        <v>0</v>
      </c>
      <c r="S115" s="73"/>
      <c r="T115" s="72"/>
      <c r="U115" s="73">
        <f t="shared" si="5"/>
        <v>0</v>
      </c>
      <c r="W115" s="752"/>
    </row>
    <row r="116" spans="1:23" x14ac:dyDescent="0.25">
      <c r="A116" s="74"/>
      <c r="B116" s="69">
        <v>110</v>
      </c>
      <c r="C116" s="353"/>
      <c r="D116" s="353"/>
      <c r="E116" s="353"/>
      <c r="F116" s="687" t="s">
        <v>3567</v>
      </c>
      <c r="G116" s="353" t="s">
        <v>167</v>
      </c>
      <c r="H116" s="73">
        <f t="shared" si="3"/>
        <v>4333.33</v>
      </c>
      <c r="I116" s="72">
        <v>1</v>
      </c>
      <c r="J116" s="358">
        <v>4333.333333333333</v>
      </c>
      <c r="K116" s="72"/>
      <c r="L116" s="72" t="str">
        <f>IFERROR(VLOOKUP($K116,'04 PERSONAL'!$D$5:$G$35,3,),"")</f>
        <v/>
      </c>
      <c r="M116" s="73">
        <f>IFERROR(VLOOKUP($K116,'04 PERSONAL'!$D$5:$G$35,4,),0)</f>
        <v>0</v>
      </c>
      <c r="N116" s="73"/>
      <c r="O116" s="73"/>
      <c r="P116" s="73"/>
      <c r="Q116" s="72"/>
      <c r="R116" s="73">
        <f t="shared" si="4"/>
        <v>0</v>
      </c>
      <c r="S116" s="73"/>
      <c r="T116" s="72"/>
      <c r="U116" s="73">
        <f t="shared" si="5"/>
        <v>0</v>
      </c>
      <c r="W116" s="752"/>
    </row>
    <row r="117" spans="1:23" x14ac:dyDescent="0.25">
      <c r="A117" s="74"/>
      <c r="B117" s="69">
        <v>111</v>
      </c>
      <c r="C117" s="353"/>
      <c r="D117" s="353"/>
      <c r="E117" s="353"/>
      <c r="F117" s="687" t="s">
        <v>3568</v>
      </c>
      <c r="G117" s="353" t="s">
        <v>167</v>
      </c>
      <c r="H117" s="73">
        <f t="shared" si="3"/>
        <v>30000</v>
      </c>
      <c r="I117" s="72">
        <v>1</v>
      </c>
      <c r="J117" s="358">
        <v>30000</v>
      </c>
      <c r="K117" s="72"/>
      <c r="L117" s="72" t="str">
        <f>IFERROR(VLOOKUP($K117,'04 PERSONAL'!$D$5:$G$35,3,),"")</f>
        <v/>
      </c>
      <c r="M117" s="73">
        <f>IFERROR(VLOOKUP($K117,'04 PERSONAL'!$D$5:$G$35,4,),0)</f>
        <v>0</v>
      </c>
      <c r="N117" s="73"/>
      <c r="O117" s="73"/>
      <c r="P117" s="73"/>
      <c r="Q117" s="72"/>
      <c r="R117" s="73">
        <f t="shared" si="4"/>
        <v>0</v>
      </c>
      <c r="S117" s="73"/>
      <c r="T117" s="72"/>
      <c r="U117" s="73">
        <f t="shared" si="5"/>
        <v>0</v>
      </c>
      <c r="W117" s="752"/>
    </row>
    <row r="118" spans="1:23" x14ac:dyDescent="0.25">
      <c r="A118" s="74"/>
      <c r="B118" s="69">
        <v>112</v>
      </c>
      <c r="C118" s="353"/>
      <c r="D118" s="353"/>
      <c r="E118" s="353"/>
      <c r="F118" s="354" t="s">
        <v>283</v>
      </c>
      <c r="G118" s="353"/>
      <c r="H118" s="73">
        <f t="shared" si="3"/>
        <v>1234000</v>
      </c>
      <c r="I118" s="72">
        <v>1</v>
      </c>
      <c r="J118" s="358">
        <v>1234000</v>
      </c>
      <c r="K118" s="72"/>
      <c r="L118" s="72" t="str">
        <f>IFERROR(VLOOKUP($K118,'04 PERSONAL'!$D$5:$G$35,3,),"")</f>
        <v/>
      </c>
      <c r="M118" s="73">
        <f>IFERROR(VLOOKUP($K118,'04 PERSONAL'!$D$5:$G$35,4,),0)</f>
        <v>0</v>
      </c>
      <c r="N118" s="73"/>
      <c r="O118" s="73"/>
      <c r="P118" s="73"/>
      <c r="Q118" s="72"/>
      <c r="R118" s="73">
        <f t="shared" si="4"/>
        <v>0</v>
      </c>
      <c r="S118" s="73"/>
      <c r="T118" s="72"/>
      <c r="U118" s="73">
        <f t="shared" si="5"/>
        <v>0</v>
      </c>
      <c r="W118" s="752"/>
    </row>
    <row r="119" spans="1:23" x14ac:dyDescent="0.25">
      <c r="A119" s="74"/>
      <c r="B119" s="69">
        <v>113</v>
      </c>
      <c r="C119" s="353"/>
      <c r="D119" s="353"/>
      <c r="E119" s="353"/>
      <c r="F119" s="687" t="s">
        <v>3569</v>
      </c>
      <c r="G119" s="353" t="s">
        <v>167</v>
      </c>
      <c r="H119" s="73">
        <f t="shared" si="3"/>
        <v>476000</v>
      </c>
      <c r="I119" s="72">
        <v>1</v>
      </c>
      <c r="J119" s="358">
        <v>476000</v>
      </c>
      <c r="K119" s="72"/>
      <c r="L119" s="72" t="str">
        <f>IFERROR(VLOOKUP($K119,'04 PERSONAL'!$D$5:$G$35,3,),"")</f>
        <v/>
      </c>
      <c r="M119" s="73">
        <f>IFERROR(VLOOKUP($K119,'04 PERSONAL'!$D$5:$G$35,4,),0)</f>
        <v>0</v>
      </c>
      <c r="N119" s="73"/>
      <c r="O119" s="73"/>
      <c r="P119" s="73"/>
      <c r="Q119" s="72"/>
      <c r="R119" s="73">
        <f t="shared" si="4"/>
        <v>0</v>
      </c>
      <c r="S119" s="73"/>
      <c r="T119" s="72"/>
      <c r="U119" s="73">
        <f t="shared" si="5"/>
        <v>0</v>
      </c>
      <c r="W119" s="752"/>
    </row>
    <row r="120" spans="1:23" x14ac:dyDescent="0.25">
      <c r="A120" s="74"/>
      <c r="B120" s="69">
        <v>114</v>
      </c>
      <c r="C120" s="353"/>
      <c r="D120" s="353"/>
      <c r="E120" s="353"/>
      <c r="F120" s="687" t="s">
        <v>7231</v>
      </c>
      <c r="G120" s="353" t="s">
        <v>167</v>
      </c>
      <c r="H120" s="73">
        <f t="shared" si="3"/>
        <v>68966</v>
      </c>
      <c r="I120" s="72">
        <v>1</v>
      </c>
      <c r="J120" s="358">
        <v>68966</v>
      </c>
      <c r="K120" s="72"/>
      <c r="L120" s="72" t="str">
        <f>IFERROR(VLOOKUP($K120,'04 PERSONAL'!$D$5:$G$35,3,),"")</f>
        <v/>
      </c>
      <c r="M120" s="73">
        <f>IFERROR(VLOOKUP($K120,'04 PERSONAL'!$D$5:$G$35,4,),0)</f>
        <v>0</v>
      </c>
      <c r="N120" s="73"/>
      <c r="O120" s="73"/>
      <c r="P120" s="73"/>
      <c r="Q120" s="72"/>
      <c r="R120" s="73">
        <f t="shared" si="4"/>
        <v>0</v>
      </c>
      <c r="S120" s="73"/>
      <c r="T120" s="72"/>
      <c r="U120" s="73">
        <f t="shared" si="5"/>
        <v>0</v>
      </c>
      <c r="W120" s="752"/>
    </row>
    <row r="121" spans="1:23" x14ac:dyDescent="0.25">
      <c r="A121" s="74"/>
      <c r="B121" s="69">
        <v>115</v>
      </c>
      <c r="C121" s="353"/>
      <c r="D121" s="353"/>
      <c r="E121" s="353"/>
      <c r="F121" s="687" t="s">
        <v>7232</v>
      </c>
      <c r="G121" s="353" t="s">
        <v>167</v>
      </c>
      <c r="H121" s="73">
        <f t="shared" si="3"/>
        <v>392000</v>
      </c>
      <c r="I121" s="72">
        <v>1</v>
      </c>
      <c r="J121" s="358">
        <v>392000</v>
      </c>
      <c r="K121" s="72"/>
      <c r="L121" s="72" t="str">
        <f>IFERROR(VLOOKUP($K121,'04 PERSONAL'!$D$5:$G$35,3,),"")</f>
        <v/>
      </c>
      <c r="M121" s="73">
        <f>IFERROR(VLOOKUP($K121,'04 PERSONAL'!$D$5:$G$35,4,),0)</f>
        <v>0</v>
      </c>
      <c r="N121" s="73"/>
      <c r="O121" s="73"/>
      <c r="P121" s="73"/>
      <c r="Q121" s="72"/>
      <c r="R121" s="73">
        <f t="shared" si="4"/>
        <v>0</v>
      </c>
      <c r="S121" s="73"/>
      <c r="T121" s="72"/>
      <c r="U121" s="73">
        <f t="shared" si="5"/>
        <v>0</v>
      </c>
      <c r="W121" s="752"/>
    </row>
    <row r="122" spans="1:23" x14ac:dyDescent="0.25">
      <c r="A122" s="74"/>
      <c r="B122" s="69">
        <v>116</v>
      </c>
      <c r="C122" s="353"/>
      <c r="D122" s="353"/>
      <c r="E122" s="353"/>
      <c r="F122" s="687" t="s">
        <v>7792</v>
      </c>
      <c r="G122" s="353" t="s">
        <v>146</v>
      </c>
      <c r="H122" s="73">
        <f t="shared" si="3"/>
        <v>2500000</v>
      </c>
      <c r="I122" s="72">
        <v>1</v>
      </c>
      <c r="J122" s="358">
        <v>2500000</v>
      </c>
      <c r="K122" s="72"/>
      <c r="L122" s="72" t="str">
        <f>IFERROR(VLOOKUP($K122,'04 PERSONAL'!$D$5:$G$35,3,),"")</f>
        <v/>
      </c>
      <c r="M122" s="73">
        <f>IFERROR(VLOOKUP($K122,'04 PERSONAL'!$D$5:$G$35,4,),0)</f>
        <v>0</v>
      </c>
      <c r="N122" s="73"/>
      <c r="O122" s="73"/>
      <c r="P122" s="73"/>
      <c r="Q122" s="72"/>
      <c r="R122" s="73">
        <f t="shared" si="4"/>
        <v>0</v>
      </c>
      <c r="S122" s="73"/>
      <c r="T122" s="72"/>
      <c r="U122" s="73">
        <f t="shared" si="5"/>
        <v>0</v>
      </c>
      <c r="W122" s="752"/>
    </row>
    <row r="123" spans="1:23" x14ac:dyDescent="0.25">
      <c r="A123" s="74"/>
      <c r="B123" s="69">
        <v>117</v>
      </c>
      <c r="C123" s="353"/>
      <c r="D123" s="353"/>
      <c r="E123" s="353"/>
      <c r="F123" s="687" t="s">
        <v>7793</v>
      </c>
      <c r="G123" s="353" t="s">
        <v>146</v>
      </c>
      <c r="H123" s="73">
        <f t="shared" si="3"/>
        <v>525000</v>
      </c>
      <c r="I123" s="72">
        <v>1</v>
      </c>
      <c r="J123" s="358">
        <v>525000</v>
      </c>
      <c r="K123" s="72"/>
      <c r="L123" s="72" t="str">
        <f>IFERROR(VLOOKUP($K123,'04 PERSONAL'!$D$5:$G$35,3,),"")</f>
        <v/>
      </c>
      <c r="M123" s="73">
        <f>IFERROR(VLOOKUP($K123,'04 PERSONAL'!$D$5:$G$35,4,),0)</f>
        <v>0</v>
      </c>
      <c r="N123" s="73"/>
      <c r="O123" s="73"/>
      <c r="P123" s="73"/>
      <c r="Q123" s="72"/>
      <c r="R123" s="73">
        <f t="shared" si="4"/>
        <v>0</v>
      </c>
      <c r="S123" s="73"/>
      <c r="T123" s="72"/>
      <c r="U123" s="73">
        <f t="shared" si="5"/>
        <v>0</v>
      </c>
      <c r="W123" s="752"/>
    </row>
    <row r="124" spans="1:23" x14ac:dyDescent="0.25">
      <c r="A124" s="74"/>
      <c r="B124" s="69">
        <v>118</v>
      </c>
      <c r="C124" s="353"/>
      <c r="D124" s="353"/>
      <c r="E124" s="353"/>
      <c r="F124" s="687" t="s">
        <v>7233</v>
      </c>
      <c r="G124" s="353" t="s">
        <v>167</v>
      </c>
      <c r="H124" s="73">
        <f t="shared" si="3"/>
        <v>75000</v>
      </c>
      <c r="I124" s="72">
        <v>1</v>
      </c>
      <c r="J124" s="358">
        <v>75000</v>
      </c>
      <c r="K124" s="72"/>
      <c r="L124" s="72" t="str">
        <f>IFERROR(VLOOKUP($K124,'04 PERSONAL'!$D$5:$G$35,3,),"")</f>
        <v/>
      </c>
      <c r="M124" s="73">
        <f>IFERROR(VLOOKUP($K124,'04 PERSONAL'!$D$5:$G$35,4,),0)</f>
        <v>0</v>
      </c>
      <c r="N124" s="73"/>
      <c r="O124" s="73"/>
      <c r="P124" s="73"/>
      <c r="Q124" s="72"/>
      <c r="R124" s="73">
        <f t="shared" si="4"/>
        <v>0</v>
      </c>
      <c r="S124" s="73"/>
      <c r="T124" s="72"/>
      <c r="U124" s="73">
        <f t="shared" si="5"/>
        <v>0</v>
      </c>
      <c r="W124" s="752"/>
    </row>
    <row r="125" spans="1:23" x14ac:dyDescent="0.25">
      <c r="A125" s="74"/>
      <c r="B125" s="69">
        <v>119</v>
      </c>
      <c r="C125" s="353"/>
      <c r="D125" s="353"/>
      <c r="E125" s="353"/>
      <c r="F125" s="687" t="s">
        <v>3570</v>
      </c>
      <c r="G125" s="353" t="s">
        <v>167</v>
      </c>
      <c r="H125" s="73">
        <f t="shared" si="3"/>
        <v>800000</v>
      </c>
      <c r="I125" s="72">
        <v>1</v>
      </c>
      <c r="J125" s="358">
        <v>800000</v>
      </c>
      <c r="K125" s="72"/>
      <c r="L125" s="72" t="str">
        <f>IFERROR(VLOOKUP($K125,'04 PERSONAL'!$D$5:$G$35,3,),"")</f>
        <v/>
      </c>
      <c r="M125" s="73">
        <f>IFERROR(VLOOKUP($K125,'04 PERSONAL'!$D$5:$G$35,4,),0)</f>
        <v>0</v>
      </c>
      <c r="N125" s="73"/>
      <c r="O125" s="73"/>
      <c r="P125" s="73"/>
      <c r="Q125" s="72"/>
      <c r="R125" s="73">
        <f t="shared" si="4"/>
        <v>0</v>
      </c>
      <c r="S125" s="73"/>
      <c r="T125" s="72"/>
      <c r="U125" s="73">
        <f t="shared" si="5"/>
        <v>0</v>
      </c>
      <c r="W125" s="752"/>
    </row>
    <row r="126" spans="1:23" x14ac:dyDescent="0.25">
      <c r="A126" s="74"/>
      <c r="B126" s="69">
        <v>120</v>
      </c>
      <c r="C126" s="353"/>
      <c r="D126" s="353"/>
      <c r="E126" s="353"/>
      <c r="F126" s="687" t="s">
        <v>3571</v>
      </c>
      <c r="G126" s="353" t="s">
        <v>167</v>
      </c>
      <c r="H126" s="73">
        <f t="shared" si="3"/>
        <v>30000</v>
      </c>
      <c r="I126" s="72">
        <v>1</v>
      </c>
      <c r="J126" s="358">
        <v>30000</v>
      </c>
      <c r="K126" s="72"/>
      <c r="L126" s="72" t="str">
        <f>IFERROR(VLOOKUP($K126,'04 PERSONAL'!$D$5:$G$35,3,),"")</f>
        <v/>
      </c>
      <c r="M126" s="73">
        <f>IFERROR(VLOOKUP($K126,'04 PERSONAL'!$D$5:$G$35,4,),0)</f>
        <v>0</v>
      </c>
      <c r="N126" s="73"/>
      <c r="O126" s="73"/>
      <c r="P126" s="73"/>
      <c r="Q126" s="72"/>
      <c r="R126" s="73">
        <f t="shared" si="4"/>
        <v>0</v>
      </c>
      <c r="S126" s="73"/>
      <c r="T126" s="72"/>
      <c r="U126" s="73">
        <f t="shared" si="5"/>
        <v>0</v>
      </c>
      <c r="W126" s="752"/>
    </row>
    <row r="127" spans="1:23" x14ac:dyDescent="0.25">
      <c r="A127" s="74"/>
      <c r="B127" s="69">
        <v>121</v>
      </c>
      <c r="C127" s="353"/>
      <c r="D127" s="353"/>
      <c r="E127" s="353"/>
      <c r="F127" s="687" t="s">
        <v>7527</v>
      </c>
      <c r="G127" s="353" t="s">
        <v>167</v>
      </c>
      <c r="H127" s="73">
        <f t="shared" si="3"/>
        <v>166667</v>
      </c>
      <c r="I127" s="72">
        <v>1</v>
      </c>
      <c r="J127" s="358">
        <v>166667</v>
      </c>
      <c r="K127" s="72"/>
      <c r="L127" s="72" t="str">
        <f>IFERROR(VLOOKUP($K127,'04 PERSONAL'!$D$5:$G$35,3,),"")</f>
        <v/>
      </c>
      <c r="M127" s="73">
        <f>IFERROR(VLOOKUP($K127,'04 PERSONAL'!$D$5:$G$35,4,),0)</f>
        <v>0</v>
      </c>
      <c r="N127" s="73"/>
      <c r="O127" s="73"/>
      <c r="P127" s="73"/>
      <c r="Q127" s="72"/>
      <c r="R127" s="73">
        <f t="shared" si="4"/>
        <v>0</v>
      </c>
      <c r="S127" s="73"/>
      <c r="T127" s="72"/>
      <c r="U127" s="73">
        <f t="shared" si="5"/>
        <v>0</v>
      </c>
      <c r="W127" s="752"/>
    </row>
    <row r="128" spans="1:23" x14ac:dyDescent="0.25">
      <c r="A128" s="74"/>
      <c r="B128" s="69">
        <v>122</v>
      </c>
      <c r="C128" s="353"/>
      <c r="D128" s="353"/>
      <c r="E128" s="353"/>
      <c r="F128" s="687" t="s">
        <v>172</v>
      </c>
      <c r="G128" s="353" t="s">
        <v>167</v>
      </c>
      <c r="H128" s="73">
        <f t="shared" si="3"/>
        <v>50000</v>
      </c>
      <c r="I128" s="72">
        <v>1</v>
      </c>
      <c r="J128" s="358">
        <v>50000</v>
      </c>
      <c r="K128" s="72"/>
      <c r="L128" s="72" t="str">
        <f>IFERROR(VLOOKUP($K128,'04 PERSONAL'!$D$5:$G$35,3,),"")</f>
        <v/>
      </c>
      <c r="M128" s="73">
        <f>IFERROR(VLOOKUP($K128,'04 PERSONAL'!$D$5:$G$35,4,),0)</f>
        <v>0</v>
      </c>
      <c r="N128" s="73"/>
      <c r="O128" s="73"/>
      <c r="P128" s="73"/>
      <c r="Q128" s="72"/>
      <c r="R128" s="73">
        <f t="shared" si="4"/>
        <v>0</v>
      </c>
      <c r="S128" s="73"/>
      <c r="T128" s="72"/>
      <c r="U128" s="73">
        <f t="shared" si="5"/>
        <v>0</v>
      </c>
      <c r="W128" s="752"/>
    </row>
    <row r="129" spans="1:23" x14ac:dyDescent="0.25">
      <c r="A129" s="74"/>
      <c r="B129" s="69">
        <v>123</v>
      </c>
      <c r="C129" s="353"/>
      <c r="D129" s="353"/>
      <c r="E129" s="353"/>
      <c r="F129" s="687" t="s">
        <v>7364</v>
      </c>
      <c r="G129" s="353" t="s">
        <v>167</v>
      </c>
      <c r="H129" s="73">
        <f t="shared" si="3"/>
        <v>3800000</v>
      </c>
      <c r="I129" s="72">
        <v>1</v>
      </c>
      <c r="J129" s="358">
        <v>3800000</v>
      </c>
      <c r="K129" s="72"/>
      <c r="L129" s="72" t="str">
        <f>IFERROR(VLOOKUP($K129,'04 PERSONAL'!$D$5:$G$35,3,),"")</f>
        <v/>
      </c>
      <c r="M129" s="73">
        <f>IFERROR(VLOOKUP($K129,'04 PERSONAL'!$D$5:$G$35,4,),0)</f>
        <v>0</v>
      </c>
      <c r="N129" s="73"/>
      <c r="O129" s="73"/>
      <c r="P129" s="73"/>
      <c r="Q129" s="72"/>
      <c r="R129" s="73">
        <f t="shared" si="4"/>
        <v>0</v>
      </c>
      <c r="S129" s="73"/>
      <c r="T129" s="72"/>
      <c r="U129" s="73">
        <f t="shared" si="5"/>
        <v>0</v>
      </c>
      <c r="W129" s="752"/>
    </row>
    <row r="130" spans="1:23" x14ac:dyDescent="0.25">
      <c r="A130" s="74"/>
      <c r="B130" s="69">
        <v>124</v>
      </c>
      <c r="C130" s="353"/>
      <c r="D130" s="353"/>
      <c r="E130" s="353"/>
      <c r="F130" s="354" t="s">
        <v>3572</v>
      </c>
      <c r="G130" s="353" t="s">
        <v>167</v>
      </c>
      <c r="H130" s="73">
        <f t="shared" si="3"/>
        <v>0</v>
      </c>
      <c r="I130" s="72">
        <v>1</v>
      </c>
      <c r="J130" s="358"/>
      <c r="K130" s="72"/>
      <c r="L130" s="72" t="str">
        <f>IFERROR(VLOOKUP($K130,'04 PERSONAL'!$D$5:$G$35,3,),"")</f>
        <v/>
      </c>
      <c r="M130" s="73">
        <f>IFERROR(VLOOKUP($K130,'04 PERSONAL'!$D$5:$G$35,4,),0)</f>
        <v>0</v>
      </c>
      <c r="N130" s="73"/>
      <c r="O130" s="73"/>
      <c r="P130" s="73"/>
      <c r="Q130" s="72"/>
      <c r="R130" s="73">
        <f t="shared" si="4"/>
        <v>0</v>
      </c>
      <c r="S130" s="73"/>
      <c r="T130" s="72"/>
      <c r="U130" s="73">
        <f t="shared" si="5"/>
        <v>0</v>
      </c>
      <c r="W130" s="752"/>
    </row>
    <row r="131" spans="1:23" x14ac:dyDescent="0.25">
      <c r="A131" s="74"/>
      <c r="B131" s="69">
        <v>125</v>
      </c>
      <c r="C131" s="353"/>
      <c r="D131" s="353"/>
      <c r="E131" s="353"/>
      <c r="F131" s="687" t="s">
        <v>285</v>
      </c>
      <c r="G131" s="353" t="s">
        <v>167</v>
      </c>
      <c r="H131" s="73">
        <f t="shared" si="3"/>
        <v>1234000</v>
      </c>
      <c r="I131" s="72">
        <v>1</v>
      </c>
      <c r="J131" s="358">
        <v>1234000</v>
      </c>
      <c r="K131" s="72"/>
      <c r="L131" s="72" t="str">
        <f>IFERROR(VLOOKUP($K131,'04 PERSONAL'!$D$5:$G$35,3,),"")</f>
        <v/>
      </c>
      <c r="M131" s="73">
        <f>IFERROR(VLOOKUP($K131,'04 PERSONAL'!$D$5:$G$35,4,),0)</f>
        <v>0</v>
      </c>
      <c r="N131" s="73"/>
      <c r="O131" s="73"/>
      <c r="P131" s="73"/>
      <c r="Q131" s="72"/>
      <c r="R131" s="73">
        <f t="shared" si="4"/>
        <v>0</v>
      </c>
      <c r="S131" s="73"/>
      <c r="T131" s="72"/>
      <c r="U131" s="73">
        <f t="shared" si="5"/>
        <v>0</v>
      </c>
      <c r="W131" s="752"/>
    </row>
    <row r="132" spans="1:23" x14ac:dyDescent="0.25">
      <c r="A132" s="74"/>
      <c r="B132" s="69">
        <v>126</v>
      </c>
      <c r="C132" s="353"/>
      <c r="D132" s="353"/>
      <c r="E132" s="353"/>
      <c r="F132" s="687" t="s">
        <v>7365</v>
      </c>
      <c r="G132" s="353" t="s">
        <v>167</v>
      </c>
      <c r="H132" s="73">
        <f t="shared" si="3"/>
        <v>7500000</v>
      </c>
      <c r="I132" s="72">
        <v>1</v>
      </c>
      <c r="J132" s="358">
        <v>7500000</v>
      </c>
      <c r="K132" s="72"/>
      <c r="L132" s="72" t="str">
        <f>IFERROR(VLOOKUP($K132,'04 PERSONAL'!$D$5:$G$35,3,),"")</f>
        <v/>
      </c>
      <c r="M132" s="73">
        <f>IFERROR(VLOOKUP($K132,'04 PERSONAL'!$D$5:$G$35,4,),0)</f>
        <v>0</v>
      </c>
      <c r="N132" s="73"/>
      <c r="O132" s="73"/>
      <c r="P132" s="73"/>
      <c r="Q132" s="72"/>
      <c r="R132" s="73">
        <f t="shared" si="4"/>
        <v>0</v>
      </c>
      <c r="S132" s="73"/>
      <c r="T132" s="72"/>
      <c r="U132" s="73">
        <f t="shared" si="5"/>
        <v>0</v>
      </c>
      <c r="W132" s="752"/>
    </row>
    <row r="133" spans="1:23" x14ac:dyDescent="0.25">
      <c r="A133" s="74"/>
      <c r="B133" s="69">
        <v>127</v>
      </c>
      <c r="C133" s="353"/>
      <c r="D133" s="353"/>
      <c r="E133" s="353"/>
      <c r="F133" s="687" t="s">
        <v>7234</v>
      </c>
      <c r="G133" s="353" t="s">
        <v>167</v>
      </c>
      <c r="H133" s="73">
        <f t="shared" si="3"/>
        <v>714000</v>
      </c>
      <c r="I133" s="72">
        <v>1</v>
      </c>
      <c r="J133" s="358">
        <v>714000</v>
      </c>
      <c r="K133" s="72"/>
      <c r="L133" s="72" t="str">
        <f>IFERROR(VLOOKUP($K133,'04 PERSONAL'!$D$5:$G$35,3,),"")</f>
        <v/>
      </c>
      <c r="M133" s="73">
        <f>IFERROR(VLOOKUP($K133,'04 PERSONAL'!$D$5:$G$35,4,),0)</f>
        <v>0</v>
      </c>
      <c r="N133" s="73"/>
      <c r="O133" s="73"/>
      <c r="P133" s="73"/>
      <c r="Q133" s="72"/>
      <c r="R133" s="73">
        <f t="shared" si="4"/>
        <v>0</v>
      </c>
      <c r="S133" s="73"/>
      <c r="T133" s="72"/>
      <c r="U133" s="73">
        <f t="shared" si="5"/>
        <v>0</v>
      </c>
      <c r="W133" s="752"/>
    </row>
    <row r="134" spans="1:23" x14ac:dyDescent="0.25">
      <c r="A134" s="74"/>
      <c r="B134" s="69">
        <v>128</v>
      </c>
      <c r="C134" s="353"/>
      <c r="D134" s="353"/>
      <c r="E134" s="353"/>
      <c r="F134" s="687" t="s">
        <v>3573</v>
      </c>
      <c r="G134" s="353" t="s">
        <v>167</v>
      </c>
      <c r="H134" s="73">
        <f t="shared" si="3"/>
        <v>515000</v>
      </c>
      <c r="I134" s="72">
        <v>1</v>
      </c>
      <c r="J134" s="358">
        <v>515000</v>
      </c>
      <c r="K134" s="72"/>
      <c r="L134" s="72" t="str">
        <f>IFERROR(VLOOKUP($K134,'04 PERSONAL'!$D$5:$G$35,3,),"")</f>
        <v/>
      </c>
      <c r="M134" s="73">
        <f>IFERROR(VLOOKUP($K134,'04 PERSONAL'!$D$5:$G$35,4,),0)</f>
        <v>0</v>
      </c>
      <c r="N134" s="73"/>
      <c r="O134" s="73"/>
      <c r="P134" s="73"/>
      <c r="Q134" s="72"/>
      <c r="R134" s="73">
        <f t="shared" si="4"/>
        <v>0</v>
      </c>
      <c r="S134" s="73"/>
      <c r="T134" s="72"/>
      <c r="U134" s="73">
        <f t="shared" si="5"/>
        <v>0</v>
      </c>
      <c r="W134" s="752"/>
    </row>
    <row r="135" spans="1:23" x14ac:dyDescent="0.25">
      <c r="A135" s="74"/>
      <c r="B135" s="69">
        <v>129</v>
      </c>
      <c r="C135" s="353"/>
      <c r="D135" s="353"/>
      <c r="E135" s="353"/>
      <c r="F135" s="687" t="s">
        <v>7226</v>
      </c>
      <c r="G135" s="353" t="s">
        <v>167</v>
      </c>
      <c r="H135" s="73">
        <f t="shared" ref="H135:H198" si="6">ROUND((J135+M135+N135+O135+R135+U135),2)</f>
        <v>1600000</v>
      </c>
      <c r="I135" s="72">
        <v>1</v>
      </c>
      <c r="J135" s="358">
        <v>1600000</v>
      </c>
      <c r="K135" s="72"/>
      <c r="L135" s="72" t="str">
        <f>IFERROR(VLOOKUP($K135,'04 PERSONAL'!$D$5:$G$35,3,),"")</f>
        <v/>
      </c>
      <c r="M135" s="73">
        <f>IFERROR(VLOOKUP($K135,'04 PERSONAL'!$D$5:$G$35,4,),0)</f>
        <v>0</v>
      </c>
      <c r="N135" s="73"/>
      <c r="O135" s="73"/>
      <c r="P135" s="73"/>
      <c r="Q135" s="72"/>
      <c r="R135" s="73">
        <f t="shared" ref="R135:R198" si="7">ROUND(IF($P135&gt;0,$P135*$Q135,$R$4*$Q135),2)</f>
        <v>0</v>
      </c>
      <c r="S135" s="73"/>
      <c r="T135" s="72"/>
      <c r="U135" s="73">
        <f t="shared" ref="U135:U198" si="8">ROUND(IF($S135&gt;0,$S135*$T135,$U$4*$T135),2)</f>
        <v>0</v>
      </c>
      <c r="W135" s="752"/>
    </row>
    <row r="136" spans="1:23" x14ac:dyDescent="0.25">
      <c r="A136" s="74"/>
      <c r="B136" s="69">
        <v>130</v>
      </c>
      <c r="C136" s="353"/>
      <c r="D136" s="353"/>
      <c r="E136" s="353"/>
      <c r="F136" s="687" t="s">
        <v>7235</v>
      </c>
      <c r="G136" s="353" t="s">
        <v>167</v>
      </c>
      <c r="H136" s="73">
        <f t="shared" si="6"/>
        <v>933000</v>
      </c>
      <c r="I136" s="72">
        <v>1</v>
      </c>
      <c r="J136" s="358">
        <v>933000</v>
      </c>
      <c r="K136" s="72"/>
      <c r="L136" s="72" t="str">
        <f>IFERROR(VLOOKUP($K136,'04 PERSONAL'!$D$5:$G$35,3,),"")</f>
        <v/>
      </c>
      <c r="M136" s="73">
        <f>IFERROR(VLOOKUP($K136,'04 PERSONAL'!$D$5:$G$35,4,),0)</f>
        <v>0</v>
      </c>
      <c r="N136" s="73"/>
      <c r="O136" s="73"/>
      <c r="P136" s="73"/>
      <c r="Q136" s="72"/>
      <c r="R136" s="73">
        <f t="shared" si="7"/>
        <v>0</v>
      </c>
      <c r="S136" s="73"/>
      <c r="T136" s="72"/>
      <c r="U136" s="73">
        <f t="shared" si="8"/>
        <v>0</v>
      </c>
      <c r="W136" s="752"/>
    </row>
    <row r="137" spans="1:23" x14ac:dyDescent="0.25">
      <c r="A137" s="74"/>
      <c r="B137" s="69">
        <v>131</v>
      </c>
      <c r="C137" s="353"/>
      <c r="D137" s="353"/>
      <c r="E137" s="353"/>
      <c r="F137" s="687" t="s">
        <v>4823</v>
      </c>
      <c r="G137" s="353" t="s">
        <v>167</v>
      </c>
      <c r="H137" s="73">
        <f t="shared" si="6"/>
        <v>1200000</v>
      </c>
      <c r="I137" s="72">
        <v>1</v>
      </c>
      <c r="J137" s="358">
        <v>1200000</v>
      </c>
      <c r="K137" s="72"/>
      <c r="L137" s="72" t="str">
        <f>IFERROR(VLOOKUP($K137,'04 PERSONAL'!$D$5:$G$35,3,),"")</f>
        <v/>
      </c>
      <c r="M137" s="73">
        <f>IFERROR(VLOOKUP($K137,'04 PERSONAL'!$D$5:$G$35,4,),0)</f>
        <v>0</v>
      </c>
      <c r="N137" s="73"/>
      <c r="O137" s="73"/>
      <c r="P137" s="73"/>
      <c r="Q137" s="72"/>
      <c r="R137" s="73">
        <f t="shared" si="7"/>
        <v>0</v>
      </c>
      <c r="S137" s="73"/>
      <c r="T137" s="72"/>
      <c r="U137" s="73">
        <f t="shared" si="8"/>
        <v>0</v>
      </c>
      <c r="W137" s="752"/>
    </row>
    <row r="138" spans="1:23" x14ac:dyDescent="0.25">
      <c r="A138" s="74"/>
      <c r="B138" s="69">
        <v>132</v>
      </c>
      <c r="C138" s="353"/>
      <c r="D138" s="353"/>
      <c r="E138" s="353"/>
      <c r="F138" s="687" t="s">
        <v>8044</v>
      </c>
      <c r="G138" s="353" t="s">
        <v>167</v>
      </c>
      <c r="H138" s="73">
        <f t="shared" si="6"/>
        <v>42500</v>
      </c>
      <c r="I138" s="72">
        <v>1</v>
      </c>
      <c r="J138" s="358">
        <v>42500</v>
      </c>
      <c r="K138" s="72"/>
      <c r="L138" s="72" t="str">
        <f>IFERROR(VLOOKUP($K138,'04 PERSONAL'!$D$5:$G$35,3,),"")</f>
        <v/>
      </c>
      <c r="M138" s="73">
        <f>IFERROR(VLOOKUP($K138,'04 PERSONAL'!$D$5:$G$35,4,),0)</f>
        <v>0</v>
      </c>
      <c r="N138" s="73"/>
      <c r="O138" s="73"/>
      <c r="P138" s="73"/>
      <c r="Q138" s="72"/>
      <c r="R138" s="73">
        <f t="shared" si="7"/>
        <v>0</v>
      </c>
      <c r="S138" s="73"/>
      <c r="T138" s="72"/>
      <c r="U138" s="73">
        <f t="shared" si="8"/>
        <v>0</v>
      </c>
      <c r="W138" s="752"/>
    </row>
    <row r="139" spans="1:23" x14ac:dyDescent="0.25">
      <c r="A139" s="74"/>
      <c r="B139" s="69">
        <v>133</v>
      </c>
      <c r="C139" s="353"/>
      <c r="D139" s="353"/>
      <c r="E139" s="353"/>
      <c r="F139" s="687" t="s">
        <v>8045</v>
      </c>
      <c r="G139" s="353" t="s">
        <v>167</v>
      </c>
      <c r="H139" s="73">
        <f t="shared" si="6"/>
        <v>20500</v>
      </c>
      <c r="I139" s="72">
        <v>1</v>
      </c>
      <c r="J139" s="358">
        <v>20500</v>
      </c>
      <c r="K139" s="72"/>
      <c r="L139" s="72" t="str">
        <f>IFERROR(VLOOKUP($K139,'04 PERSONAL'!$D$5:$G$35,3,),"")</f>
        <v/>
      </c>
      <c r="M139" s="73">
        <f>IFERROR(VLOOKUP($K139,'04 PERSONAL'!$D$5:$G$35,4,),0)</f>
        <v>0</v>
      </c>
      <c r="N139" s="73"/>
      <c r="O139" s="73"/>
      <c r="P139" s="73"/>
      <c r="Q139" s="72"/>
      <c r="R139" s="73">
        <f t="shared" si="7"/>
        <v>0</v>
      </c>
      <c r="S139" s="73"/>
      <c r="T139" s="72"/>
      <c r="U139" s="73">
        <f t="shared" si="8"/>
        <v>0</v>
      </c>
      <c r="W139" s="752"/>
    </row>
    <row r="140" spans="1:23" x14ac:dyDescent="0.25">
      <c r="A140" s="74"/>
      <c r="B140" s="69">
        <v>134</v>
      </c>
      <c r="C140" s="353"/>
      <c r="D140" s="353"/>
      <c r="E140" s="353"/>
      <c r="F140" s="354"/>
      <c r="G140" s="353" t="s">
        <v>167</v>
      </c>
      <c r="H140" s="73">
        <f t="shared" si="6"/>
        <v>0</v>
      </c>
      <c r="I140" s="72">
        <v>1</v>
      </c>
      <c r="J140" s="358"/>
      <c r="K140" s="72"/>
      <c r="L140" s="72" t="str">
        <f>IFERROR(VLOOKUP($K140,'04 PERSONAL'!$D$5:$G$35,3,),"")</f>
        <v/>
      </c>
      <c r="M140" s="73">
        <f>IFERROR(VLOOKUP($K140,'04 PERSONAL'!$D$5:$G$35,4,),0)</f>
        <v>0</v>
      </c>
      <c r="N140" s="73"/>
      <c r="O140" s="73"/>
      <c r="P140" s="73"/>
      <c r="Q140" s="72"/>
      <c r="R140" s="73">
        <f t="shared" si="7"/>
        <v>0</v>
      </c>
      <c r="S140" s="73"/>
      <c r="T140" s="72"/>
      <c r="U140" s="73">
        <f t="shared" si="8"/>
        <v>0</v>
      </c>
      <c r="W140" s="752"/>
    </row>
    <row r="141" spans="1:23" x14ac:dyDescent="0.25">
      <c r="A141" s="74"/>
      <c r="B141" s="69">
        <v>135</v>
      </c>
      <c r="C141" s="353"/>
      <c r="D141" s="353"/>
      <c r="E141" s="353"/>
      <c r="F141" s="687" t="s">
        <v>4827</v>
      </c>
      <c r="G141" s="353" t="s">
        <v>167</v>
      </c>
      <c r="H141" s="73">
        <f t="shared" si="6"/>
        <v>4500000</v>
      </c>
      <c r="I141" s="72">
        <v>1</v>
      </c>
      <c r="J141" s="358">
        <v>4500000</v>
      </c>
      <c r="K141" s="72"/>
      <c r="L141" s="72" t="str">
        <f>IFERROR(VLOOKUP($K141,'04 PERSONAL'!$D$5:$G$35,3,),"")</f>
        <v/>
      </c>
      <c r="M141" s="73">
        <f>IFERROR(VLOOKUP($K141,'04 PERSONAL'!$D$5:$G$35,4,),0)</f>
        <v>0</v>
      </c>
      <c r="N141" s="73"/>
      <c r="O141" s="73"/>
      <c r="P141" s="73"/>
      <c r="Q141" s="72"/>
      <c r="R141" s="73">
        <f t="shared" si="7"/>
        <v>0</v>
      </c>
      <c r="S141" s="73"/>
      <c r="T141" s="72"/>
      <c r="U141" s="73">
        <f t="shared" si="8"/>
        <v>0</v>
      </c>
      <c r="W141" s="752"/>
    </row>
    <row r="142" spans="1:23" x14ac:dyDescent="0.25">
      <c r="A142" s="74"/>
      <c r="B142" s="69">
        <v>136</v>
      </c>
      <c r="C142" s="353"/>
      <c r="D142" s="353"/>
      <c r="E142" s="353"/>
      <c r="F142" s="687" t="s">
        <v>4828</v>
      </c>
      <c r="G142" s="353" t="s">
        <v>167</v>
      </c>
      <c r="H142" s="73">
        <f t="shared" si="6"/>
        <v>100000</v>
      </c>
      <c r="I142" s="72">
        <v>1</v>
      </c>
      <c r="J142" s="358">
        <v>100000</v>
      </c>
      <c r="K142" s="72"/>
      <c r="L142" s="72" t="str">
        <f>IFERROR(VLOOKUP($K142,'04 PERSONAL'!$D$5:$G$35,3,),"")</f>
        <v/>
      </c>
      <c r="M142" s="73">
        <f>IFERROR(VLOOKUP($K142,'04 PERSONAL'!$D$5:$G$35,4,),0)</f>
        <v>0</v>
      </c>
      <c r="N142" s="73"/>
      <c r="O142" s="73"/>
      <c r="P142" s="73"/>
      <c r="Q142" s="72"/>
      <c r="R142" s="73">
        <f t="shared" si="7"/>
        <v>0</v>
      </c>
      <c r="S142" s="73"/>
      <c r="T142" s="72"/>
      <c r="U142" s="73">
        <f t="shared" si="8"/>
        <v>0</v>
      </c>
      <c r="W142" s="752"/>
    </row>
    <row r="143" spans="1:23" x14ac:dyDescent="0.25">
      <c r="A143" s="74"/>
      <c r="B143" s="69">
        <v>137</v>
      </c>
      <c r="C143" s="353"/>
      <c r="D143" s="353"/>
      <c r="E143" s="353"/>
      <c r="F143" s="687" t="s">
        <v>4829</v>
      </c>
      <c r="G143" s="353" t="s">
        <v>167</v>
      </c>
      <c r="H143" s="73">
        <f t="shared" si="6"/>
        <v>84000</v>
      </c>
      <c r="I143" s="72">
        <v>1</v>
      </c>
      <c r="J143" s="358">
        <v>84000</v>
      </c>
      <c r="K143" s="72"/>
      <c r="L143" s="72" t="str">
        <f>IFERROR(VLOOKUP($K143,'04 PERSONAL'!$D$5:$G$35,3,),"")</f>
        <v/>
      </c>
      <c r="M143" s="73">
        <f>IFERROR(VLOOKUP($K143,'04 PERSONAL'!$D$5:$G$35,4,),0)</f>
        <v>0</v>
      </c>
      <c r="N143" s="73"/>
      <c r="O143" s="73"/>
      <c r="P143" s="73"/>
      <c r="Q143" s="72"/>
      <c r="R143" s="73">
        <f t="shared" si="7"/>
        <v>0</v>
      </c>
      <c r="S143" s="73"/>
      <c r="T143" s="72"/>
      <c r="U143" s="73">
        <f t="shared" si="8"/>
        <v>0</v>
      </c>
      <c r="W143" s="752"/>
    </row>
    <row r="144" spans="1:23" x14ac:dyDescent="0.25">
      <c r="A144" s="74"/>
      <c r="B144" s="69">
        <v>138</v>
      </c>
      <c r="C144" s="353"/>
      <c r="D144" s="353"/>
      <c r="E144" s="353"/>
      <c r="F144" s="687" t="s">
        <v>4830</v>
      </c>
      <c r="G144" s="353" t="s">
        <v>167</v>
      </c>
      <c r="H144" s="73">
        <f t="shared" si="6"/>
        <v>29600</v>
      </c>
      <c r="I144" s="72">
        <v>1</v>
      </c>
      <c r="J144" s="358">
        <v>29600</v>
      </c>
      <c r="K144" s="72"/>
      <c r="L144" s="72" t="str">
        <f>IFERROR(VLOOKUP($K144,'04 PERSONAL'!$D$5:$G$35,3,),"")</f>
        <v/>
      </c>
      <c r="M144" s="73">
        <f>IFERROR(VLOOKUP($K144,'04 PERSONAL'!$D$5:$G$35,4,),0)</f>
        <v>0</v>
      </c>
      <c r="N144" s="73"/>
      <c r="O144" s="73"/>
      <c r="P144" s="73"/>
      <c r="Q144" s="72"/>
      <c r="R144" s="73">
        <f t="shared" si="7"/>
        <v>0</v>
      </c>
      <c r="S144" s="73"/>
      <c r="T144" s="72"/>
      <c r="U144" s="73">
        <f t="shared" si="8"/>
        <v>0</v>
      </c>
      <c r="W144" s="752"/>
    </row>
    <row r="145" spans="1:23" x14ac:dyDescent="0.25">
      <c r="A145" s="74"/>
      <c r="B145" s="69">
        <v>139</v>
      </c>
      <c r="C145" s="353"/>
      <c r="D145" s="353"/>
      <c r="E145" s="353"/>
      <c r="F145" s="687" t="s">
        <v>4831</v>
      </c>
      <c r="G145" s="353" t="s">
        <v>167</v>
      </c>
      <c r="H145" s="73">
        <f t="shared" si="6"/>
        <v>18000</v>
      </c>
      <c r="I145" s="72">
        <v>1</v>
      </c>
      <c r="J145" s="358">
        <v>18000</v>
      </c>
      <c r="K145" s="72"/>
      <c r="L145" s="72" t="str">
        <f>IFERROR(VLOOKUP($K145,'04 PERSONAL'!$D$5:$G$35,3,),"")</f>
        <v/>
      </c>
      <c r="M145" s="73">
        <f>IFERROR(VLOOKUP($K145,'04 PERSONAL'!$D$5:$G$35,4,),0)</f>
        <v>0</v>
      </c>
      <c r="N145" s="73"/>
      <c r="O145" s="73"/>
      <c r="P145" s="73"/>
      <c r="Q145" s="72"/>
      <c r="R145" s="73">
        <f t="shared" si="7"/>
        <v>0</v>
      </c>
      <c r="S145" s="73"/>
      <c r="T145" s="72"/>
      <c r="U145" s="73">
        <f t="shared" si="8"/>
        <v>0</v>
      </c>
      <c r="W145" s="752"/>
    </row>
    <row r="146" spans="1:23" x14ac:dyDescent="0.25">
      <c r="A146" s="74"/>
      <c r="B146" s="69">
        <v>140</v>
      </c>
      <c r="C146" s="353"/>
      <c r="D146" s="353"/>
      <c r="E146" s="353"/>
      <c r="F146" s="687" t="s">
        <v>4832</v>
      </c>
      <c r="G146" s="353" t="s">
        <v>167</v>
      </c>
      <c r="H146" s="73">
        <f t="shared" si="6"/>
        <v>18000</v>
      </c>
      <c r="I146" s="72">
        <v>1</v>
      </c>
      <c r="J146" s="358">
        <v>18000</v>
      </c>
      <c r="K146" s="72"/>
      <c r="L146" s="72" t="str">
        <f>IFERROR(VLOOKUP($K146,'04 PERSONAL'!$D$5:$G$35,3,),"")</f>
        <v/>
      </c>
      <c r="M146" s="73">
        <f>IFERROR(VLOOKUP($K146,'04 PERSONAL'!$D$5:$G$35,4,),0)</f>
        <v>0</v>
      </c>
      <c r="N146" s="73"/>
      <c r="O146" s="73"/>
      <c r="P146" s="73"/>
      <c r="Q146" s="72"/>
      <c r="R146" s="73">
        <f t="shared" si="7"/>
        <v>0</v>
      </c>
      <c r="S146" s="73"/>
      <c r="T146" s="72"/>
      <c r="U146" s="73">
        <f t="shared" si="8"/>
        <v>0</v>
      </c>
      <c r="W146" s="752"/>
    </row>
    <row r="147" spans="1:23" x14ac:dyDescent="0.25">
      <c r="A147" s="74"/>
      <c r="B147" s="69">
        <v>141</v>
      </c>
      <c r="C147" s="353"/>
      <c r="D147" s="353"/>
      <c r="E147" s="353"/>
      <c r="F147" s="687" t="s">
        <v>4833</v>
      </c>
      <c r="G147" s="353" t="s">
        <v>167</v>
      </c>
      <c r="H147" s="73">
        <f t="shared" si="6"/>
        <v>18000</v>
      </c>
      <c r="I147" s="72">
        <v>1</v>
      </c>
      <c r="J147" s="358">
        <v>18000</v>
      </c>
      <c r="K147" s="72"/>
      <c r="L147" s="72" t="str">
        <f>IFERROR(VLOOKUP($K147,'04 PERSONAL'!$D$5:$G$35,3,),"")</f>
        <v/>
      </c>
      <c r="M147" s="73">
        <f>IFERROR(VLOOKUP($K147,'04 PERSONAL'!$D$5:$G$35,4,),0)</f>
        <v>0</v>
      </c>
      <c r="N147" s="73"/>
      <c r="O147" s="73"/>
      <c r="P147" s="73"/>
      <c r="Q147" s="72"/>
      <c r="R147" s="73">
        <f t="shared" si="7"/>
        <v>0</v>
      </c>
      <c r="S147" s="73"/>
      <c r="T147" s="72"/>
      <c r="U147" s="73">
        <f t="shared" si="8"/>
        <v>0</v>
      </c>
      <c r="W147" s="752"/>
    </row>
    <row r="148" spans="1:23" x14ac:dyDescent="0.25">
      <c r="A148" s="74"/>
      <c r="B148" s="69">
        <v>142</v>
      </c>
      <c r="C148" s="353"/>
      <c r="D148" s="353"/>
      <c r="E148" s="353"/>
      <c r="F148" s="687" t="s">
        <v>4834</v>
      </c>
      <c r="G148" s="353" t="s">
        <v>167</v>
      </c>
      <c r="H148" s="73">
        <f t="shared" si="6"/>
        <v>18000</v>
      </c>
      <c r="I148" s="72">
        <v>1</v>
      </c>
      <c r="J148" s="358">
        <v>18000</v>
      </c>
      <c r="K148" s="72"/>
      <c r="L148" s="72" t="str">
        <f>IFERROR(VLOOKUP($K148,'04 PERSONAL'!$D$5:$G$35,3,),"")</f>
        <v/>
      </c>
      <c r="M148" s="73">
        <f>IFERROR(VLOOKUP($K148,'04 PERSONAL'!$D$5:$G$35,4,),0)</f>
        <v>0</v>
      </c>
      <c r="N148" s="73"/>
      <c r="O148" s="73"/>
      <c r="P148" s="73"/>
      <c r="Q148" s="72"/>
      <c r="R148" s="73">
        <f t="shared" si="7"/>
        <v>0</v>
      </c>
      <c r="S148" s="73"/>
      <c r="T148" s="72"/>
      <c r="U148" s="73">
        <f t="shared" si="8"/>
        <v>0</v>
      </c>
      <c r="W148" s="752"/>
    </row>
    <row r="149" spans="1:23" x14ac:dyDescent="0.25">
      <c r="A149" s="74"/>
      <c r="B149" s="69">
        <v>143</v>
      </c>
      <c r="C149" s="353"/>
      <c r="D149" s="353"/>
      <c r="E149" s="353"/>
      <c r="F149" s="687" t="s">
        <v>4835</v>
      </c>
      <c r="G149" s="353" t="s">
        <v>167</v>
      </c>
      <c r="H149" s="73">
        <f t="shared" si="6"/>
        <v>18000</v>
      </c>
      <c r="I149" s="72">
        <v>1</v>
      </c>
      <c r="J149" s="358">
        <v>18000</v>
      </c>
      <c r="K149" s="72"/>
      <c r="L149" s="72" t="str">
        <f>IFERROR(VLOOKUP($K149,'04 PERSONAL'!$D$5:$G$35,3,),"")</f>
        <v/>
      </c>
      <c r="M149" s="73">
        <f>IFERROR(VLOOKUP($K149,'04 PERSONAL'!$D$5:$G$35,4,),0)</f>
        <v>0</v>
      </c>
      <c r="N149" s="73"/>
      <c r="O149" s="73"/>
      <c r="P149" s="73"/>
      <c r="Q149" s="72"/>
      <c r="R149" s="73">
        <f t="shared" si="7"/>
        <v>0</v>
      </c>
      <c r="S149" s="73"/>
      <c r="T149" s="72"/>
      <c r="U149" s="73">
        <f t="shared" si="8"/>
        <v>0</v>
      </c>
      <c r="W149" s="752"/>
    </row>
    <row r="150" spans="1:23" x14ac:dyDescent="0.25">
      <c r="A150" s="74"/>
      <c r="B150" s="69">
        <v>144</v>
      </c>
      <c r="C150" s="353"/>
      <c r="D150" s="353"/>
      <c r="E150" s="353"/>
      <c r="F150" s="687" t="s">
        <v>4836</v>
      </c>
      <c r="G150" s="353" t="s">
        <v>167</v>
      </c>
      <c r="H150" s="73">
        <f t="shared" si="6"/>
        <v>18000</v>
      </c>
      <c r="I150" s="72">
        <v>1</v>
      </c>
      <c r="J150" s="358">
        <v>18000</v>
      </c>
      <c r="K150" s="72"/>
      <c r="L150" s="72" t="str">
        <f>IFERROR(VLOOKUP($K150,'04 PERSONAL'!$D$5:$G$35,3,),"")</f>
        <v/>
      </c>
      <c r="M150" s="73">
        <f>IFERROR(VLOOKUP($K150,'04 PERSONAL'!$D$5:$G$35,4,),0)</f>
        <v>0</v>
      </c>
      <c r="N150" s="73"/>
      <c r="O150" s="73"/>
      <c r="P150" s="73"/>
      <c r="Q150" s="72"/>
      <c r="R150" s="73">
        <f t="shared" si="7"/>
        <v>0</v>
      </c>
      <c r="S150" s="73"/>
      <c r="T150" s="72"/>
      <c r="U150" s="73">
        <f t="shared" si="8"/>
        <v>0</v>
      </c>
      <c r="W150" s="752"/>
    </row>
    <row r="151" spans="1:23" x14ac:dyDescent="0.25">
      <c r="A151" s="74"/>
      <c r="B151" s="69">
        <v>145</v>
      </c>
      <c r="C151" s="353"/>
      <c r="D151" s="353"/>
      <c r="E151" s="353"/>
      <c r="F151" s="687" t="s">
        <v>4837</v>
      </c>
      <c r="G151" s="353" t="s">
        <v>167</v>
      </c>
      <c r="H151" s="73">
        <f t="shared" si="6"/>
        <v>35000</v>
      </c>
      <c r="I151" s="72">
        <v>1</v>
      </c>
      <c r="J151" s="358">
        <v>35000</v>
      </c>
      <c r="K151" s="72"/>
      <c r="L151" s="72" t="str">
        <f>IFERROR(VLOOKUP($K151,'04 PERSONAL'!$D$5:$G$35,3,),"")</f>
        <v/>
      </c>
      <c r="M151" s="73">
        <f>IFERROR(VLOOKUP($K151,'04 PERSONAL'!$D$5:$G$35,4,),0)</f>
        <v>0</v>
      </c>
      <c r="N151" s="73"/>
      <c r="O151" s="73"/>
      <c r="P151" s="73"/>
      <c r="Q151" s="72"/>
      <c r="R151" s="73">
        <f t="shared" si="7"/>
        <v>0</v>
      </c>
      <c r="S151" s="73"/>
      <c r="T151" s="72"/>
      <c r="U151" s="73">
        <f t="shared" si="8"/>
        <v>0</v>
      </c>
      <c r="W151" s="752"/>
    </row>
    <row r="152" spans="1:23" x14ac:dyDescent="0.25">
      <c r="A152" s="74"/>
      <c r="B152" s="69">
        <v>146</v>
      </c>
      <c r="C152" s="353"/>
      <c r="D152" s="353"/>
      <c r="E152" s="353"/>
      <c r="F152" s="687" t="s">
        <v>4838</v>
      </c>
      <c r="G152" s="353" t="s">
        <v>167</v>
      </c>
      <c r="H152" s="73">
        <f t="shared" si="6"/>
        <v>35000</v>
      </c>
      <c r="I152" s="72">
        <v>1</v>
      </c>
      <c r="J152" s="358">
        <v>35000</v>
      </c>
      <c r="K152" s="72"/>
      <c r="L152" s="72" t="str">
        <f>IFERROR(VLOOKUP($K152,'04 PERSONAL'!$D$5:$G$35,3,),"")</f>
        <v/>
      </c>
      <c r="M152" s="73">
        <f>IFERROR(VLOOKUP($K152,'04 PERSONAL'!$D$5:$G$35,4,),0)</f>
        <v>0</v>
      </c>
      <c r="N152" s="73"/>
      <c r="O152" s="73"/>
      <c r="P152" s="73"/>
      <c r="Q152" s="72"/>
      <c r="R152" s="73">
        <f t="shared" si="7"/>
        <v>0</v>
      </c>
      <c r="S152" s="73"/>
      <c r="T152" s="72"/>
      <c r="U152" s="73">
        <f t="shared" si="8"/>
        <v>0</v>
      </c>
      <c r="W152" s="752"/>
    </row>
    <row r="153" spans="1:23" x14ac:dyDescent="0.25">
      <c r="A153" s="74"/>
      <c r="B153" s="69">
        <v>147</v>
      </c>
      <c r="C153" s="353"/>
      <c r="D153" s="353"/>
      <c r="E153" s="353"/>
      <c r="F153" s="687" t="s">
        <v>4839</v>
      </c>
      <c r="G153" s="353" t="s">
        <v>167</v>
      </c>
      <c r="H153" s="73">
        <f t="shared" si="6"/>
        <v>35000</v>
      </c>
      <c r="I153" s="72">
        <v>1</v>
      </c>
      <c r="J153" s="358">
        <v>35000</v>
      </c>
      <c r="K153" s="72"/>
      <c r="L153" s="72" t="str">
        <f>IFERROR(VLOOKUP($K153,'04 PERSONAL'!$D$5:$G$35,3,),"")</f>
        <v/>
      </c>
      <c r="M153" s="73">
        <f>IFERROR(VLOOKUP($K153,'04 PERSONAL'!$D$5:$G$35,4,),0)</f>
        <v>0</v>
      </c>
      <c r="N153" s="73"/>
      <c r="O153" s="73"/>
      <c r="P153" s="73"/>
      <c r="Q153" s="72"/>
      <c r="R153" s="73">
        <f t="shared" si="7"/>
        <v>0</v>
      </c>
      <c r="S153" s="73"/>
      <c r="T153" s="72"/>
      <c r="U153" s="73">
        <f t="shared" si="8"/>
        <v>0</v>
      </c>
      <c r="W153" s="752"/>
    </row>
    <row r="154" spans="1:23" x14ac:dyDescent="0.25">
      <c r="A154" s="74"/>
      <c r="B154" s="69">
        <v>148</v>
      </c>
      <c r="C154" s="353"/>
      <c r="D154" s="353"/>
      <c r="E154" s="353"/>
      <c r="F154" s="687" t="s">
        <v>4840</v>
      </c>
      <c r="G154" s="353" t="s">
        <v>167</v>
      </c>
      <c r="H154" s="73">
        <f t="shared" si="6"/>
        <v>55000</v>
      </c>
      <c r="I154" s="72">
        <v>1</v>
      </c>
      <c r="J154" s="358">
        <v>55000</v>
      </c>
      <c r="K154" s="72"/>
      <c r="L154" s="72" t="str">
        <f>IFERROR(VLOOKUP($K154,'04 PERSONAL'!$D$5:$G$35,3,),"")</f>
        <v/>
      </c>
      <c r="M154" s="73">
        <f>IFERROR(VLOOKUP($K154,'04 PERSONAL'!$D$5:$G$35,4,),0)</f>
        <v>0</v>
      </c>
      <c r="N154" s="73"/>
      <c r="O154" s="73"/>
      <c r="P154" s="73"/>
      <c r="Q154" s="72"/>
      <c r="R154" s="73">
        <f t="shared" si="7"/>
        <v>0</v>
      </c>
      <c r="S154" s="73"/>
      <c r="T154" s="72"/>
      <c r="U154" s="73">
        <f t="shared" si="8"/>
        <v>0</v>
      </c>
      <c r="W154" s="752"/>
    </row>
    <row r="155" spans="1:23" x14ac:dyDescent="0.25">
      <c r="A155" s="74"/>
      <c r="B155" s="69">
        <v>149</v>
      </c>
      <c r="C155" s="353"/>
      <c r="D155" s="353"/>
      <c r="E155" s="353"/>
      <c r="F155" s="687" t="s">
        <v>4841</v>
      </c>
      <c r="G155" s="353" t="s">
        <v>167</v>
      </c>
      <c r="H155" s="73">
        <f t="shared" si="6"/>
        <v>55000</v>
      </c>
      <c r="I155" s="72">
        <v>1</v>
      </c>
      <c r="J155" s="358">
        <v>55000</v>
      </c>
      <c r="K155" s="72"/>
      <c r="L155" s="72" t="str">
        <f>IFERROR(VLOOKUP($K155,'04 PERSONAL'!$D$5:$G$35,3,),"")</f>
        <v/>
      </c>
      <c r="M155" s="73">
        <f>IFERROR(VLOOKUP($K155,'04 PERSONAL'!$D$5:$G$35,4,),0)</f>
        <v>0</v>
      </c>
      <c r="N155" s="73"/>
      <c r="O155" s="73"/>
      <c r="P155" s="73"/>
      <c r="Q155" s="72"/>
      <c r="R155" s="73">
        <f t="shared" si="7"/>
        <v>0</v>
      </c>
      <c r="S155" s="73"/>
      <c r="T155" s="72"/>
      <c r="U155" s="73">
        <f t="shared" si="8"/>
        <v>0</v>
      </c>
      <c r="W155" s="752"/>
    </row>
    <row r="156" spans="1:23" x14ac:dyDescent="0.25">
      <c r="A156" s="74"/>
      <c r="B156" s="69">
        <v>150</v>
      </c>
      <c r="C156" s="353"/>
      <c r="D156" s="353"/>
      <c r="E156" s="353"/>
      <c r="F156" s="687" t="s">
        <v>4842</v>
      </c>
      <c r="G156" s="353" t="s">
        <v>167</v>
      </c>
      <c r="H156" s="73">
        <f t="shared" si="6"/>
        <v>180000</v>
      </c>
      <c r="I156" s="72">
        <v>1</v>
      </c>
      <c r="J156" s="358">
        <v>180000</v>
      </c>
      <c r="K156" s="72"/>
      <c r="L156" s="72" t="str">
        <f>IFERROR(VLOOKUP($K156,'04 PERSONAL'!$D$5:$G$35,3,),"")</f>
        <v/>
      </c>
      <c r="M156" s="73">
        <f>IFERROR(VLOOKUP($K156,'04 PERSONAL'!$D$5:$G$35,4,),0)</f>
        <v>0</v>
      </c>
      <c r="N156" s="73"/>
      <c r="O156" s="73"/>
      <c r="P156" s="73"/>
      <c r="Q156" s="72"/>
      <c r="R156" s="73">
        <f t="shared" si="7"/>
        <v>0</v>
      </c>
      <c r="S156" s="73"/>
      <c r="T156" s="72"/>
      <c r="U156" s="73">
        <f t="shared" si="8"/>
        <v>0</v>
      </c>
      <c r="W156" s="752"/>
    </row>
    <row r="157" spans="1:23" x14ac:dyDescent="0.25">
      <c r="A157" s="74"/>
      <c r="B157" s="69">
        <v>151</v>
      </c>
      <c r="C157" s="353"/>
      <c r="D157" s="353"/>
      <c r="E157" s="353"/>
      <c r="F157" s="354"/>
      <c r="G157" s="353"/>
      <c r="H157" s="73">
        <f t="shared" si="6"/>
        <v>0</v>
      </c>
      <c r="I157" s="72">
        <v>1</v>
      </c>
      <c r="J157" s="358"/>
      <c r="K157" s="72"/>
      <c r="L157" s="72" t="str">
        <f>IFERROR(VLOOKUP($K157,'04 PERSONAL'!$D$5:$G$35,3,),"")</f>
        <v/>
      </c>
      <c r="M157" s="73">
        <f>IFERROR(VLOOKUP($K157,'04 PERSONAL'!$D$5:$G$35,4,),0)</f>
        <v>0</v>
      </c>
      <c r="N157" s="73"/>
      <c r="O157" s="73"/>
      <c r="P157" s="73"/>
      <c r="Q157" s="72"/>
      <c r="R157" s="73">
        <f t="shared" si="7"/>
        <v>0</v>
      </c>
      <c r="S157" s="73"/>
      <c r="T157" s="72"/>
      <c r="U157" s="73">
        <f t="shared" si="8"/>
        <v>0</v>
      </c>
      <c r="W157" s="752"/>
    </row>
    <row r="158" spans="1:23" x14ac:dyDescent="0.25">
      <c r="A158" s="74"/>
      <c r="B158" s="69">
        <v>152</v>
      </c>
      <c r="C158" s="353"/>
      <c r="D158" s="353"/>
      <c r="E158" s="353"/>
      <c r="F158" s="354" t="s">
        <v>7952</v>
      </c>
      <c r="G158" s="353" t="s">
        <v>167</v>
      </c>
      <c r="H158" s="73">
        <f t="shared" si="6"/>
        <v>0</v>
      </c>
      <c r="I158" s="72">
        <v>1</v>
      </c>
      <c r="J158" s="358">
        <v>0</v>
      </c>
      <c r="K158" s="72"/>
      <c r="L158" s="72" t="str">
        <f>IFERROR(VLOOKUP($K158,'04 PERSONAL'!$D$5:$G$35,3,),"")</f>
        <v/>
      </c>
      <c r="M158" s="73">
        <f>IFERROR(VLOOKUP($K158,'04 PERSONAL'!$D$5:$G$35,4,),0)</f>
        <v>0</v>
      </c>
      <c r="N158" s="73"/>
      <c r="O158" s="73"/>
      <c r="P158" s="73"/>
      <c r="Q158" s="72"/>
      <c r="R158" s="73">
        <f t="shared" si="7"/>
        <v>0</v>
      </c>
      <c r="S158" s="73"/>
      <c r="T158" s="72"/>
      <c r="U158" s="73">
        <f t="shared" si="8"/>
        <v>0</v>
      </c>
      <c r="W158" s="752"/>
    </row>
    <row r="159" spans="1:23" x14ac:dyDescent="0.25">
      <c r="A159" s="74"/>
      <c r="B159" s="69">
        <v>153</v>
      </c>
      <c r="C159" s="353"/>
      <c r="D159" s="353"/>
      <c r="E159" s="353"/>
      <c r="F159" s="687" t="s">
        <v>7236</v>
      </c>
      <c r="G159" s="353" t="s">
        <v>167</v>
      </c>
      <c r="H159" s="73">
        <f t="shared" si="6"/>
        <v>30000</v>
      </c>
      <c r="I159" s="72">
        <v>1</v>
      </c>
      <c r="J159" s="358">
        <v>30000</v>
      </c>
      <c r="K159" s="72"/>
      <c r="L159" s="72" t="str">
        <f>IFERROR(VLOOKUP($K159,'04 PERSONAL'!$D$5:$G$35,3,),"")</f>
        <v/>
      </c>
      <c r="M159" s="73">
        <f>IFERROR(VLOOKUP($K159,'04 PERSONAL'!$D$5:$G$35,4,),0)</f>
        <v>0</v>
      </c>
      <c r="N159" s="73"/>
      <c r="O159" s="73"/>
      <c r="P159" s="73"/>
      <c r="Q159" s="72"/>
      <c r="R159" s="73">
        <f t="shared" si="7"/>
        <v>0</v>
      </c>
      <c r="S159" s="73"/>
      <c r="T159" s="72"/>
      <c r="U159" s="73">
        <f t="shared" si="8"/>
        <v>0</v>
      </c>
      <c r="W159" s="752"/>
    </row>
    <row r="160" spans="1:23" x14ac:dyDescent="0.25">
      <c r="A160" s="74"/>
      <c r="B160" s="69">
        <v>154</v>
      </c>
      <c r="C160" s="353"/>
      <c r="D160" s="353"/>
      <c r="E160" s="353"/>
      <c r="F160" s="687" t="s">
        <v>7237</v>
      </c>
      <c r="G160" s="353" t="s">
        <v>167</v>
      </c>
      <c r="H160" s="73">
        <f t="shared" si="6"/>
        <v>400000</v>
      </c>
      <c r="I160" s="72">
        <v>1</v>
      </c>
      <c r="J160" s="358">
        <v>400000</v>
      </c>
      <c r="K160" s="72"/>
      <c r="L160" s="72" t="str">
        <f>IFERROR(VLOOKUP($K160,'04 PERSONAL'!$D$5:$G$35,3,),"")</f>
        <v/>
      </c>
      <c r="M160" s="73">
        <f>IFERROR(VLOOKUP($K160,'04 PERSONAL'!$D$5:$G$35,4,),0)</f>
        <v>0</v>
      </c>
      <c r="N160" s="73"/>
      <c r="O160" s="73"/>
      <c r="P160" s="73"/>
      <c r="Q160" s="72"/>
      <c r="R160" s="73">
        <f t="shared" si="7"/>
        <v>0</v>
      </c>
      <c r="S160" s="73"/>
      <c r="T160" s="72"/>
      <c r="U160" s="73">
        <f t="shared" si="8"/>
        <v>0</v>
      </c>
      <c r="W160" s="752"/>
    </row>
    <row r="161" spans="1:23" x14ac:dyDescent="0.25">
      <c r="A161" s="74"/>
      <c r="B161" s="69">
        <v>155</v>
      </c>
      <c r="C161" s="353"/>
      <c r="D161" s="353"/>
      <c r="E161" s="353"/>
      <c r="F161" s="687" t="s">
        <v>7238</v>
      </c>
      <c r="G161" s="353" t="s">
        <v>167</v>
      </c>
      <c r="H161" s="73">
        <f t="shared" si="6"/>
        <v>600000</v>
      </c>
      <c r="I161" s="72">
        <v>1</v>
      </c>
      <c r="J161" s="358">
        <v>600000</v>
      </c>
      <c r="K161" s="72"/>
      <c r="L161" s="72" t="str">
        <f>IFERROR(VLOOKUP($K161,'04 PERSONAL'!$D$5:$G$35,3,),"")</f>
        <v/>
      </c>
      <c r="M161" s="73">
        <f>IFERROR(VLOOKUP($K161,'04 PERSONAL'!$D$5:$G$35,4,),0)</f>
        <v>0</v>
      </c>
      <c r="N161" s="73"/>
      <c r="O161" s="73"/>
      <c r="P161" s="73"/>
      <c r="Q161" s="72"/>
      <c r="R161" s="73">
        <f t="shared" si="7"/>
        <v>0</v>
      </c>
      <c r="S161" s="73"/>
      <c r="T161" s="72"/>
      <c r="U161" s="73">
        <f t="shared" si="8"/>
        <v>0</v>
      </c>
      <c r="W161" s="752"/>
    </row>
    <row r="162" spans="1:23" x14ac:dyDescent="0.25">
      <c r="A162" s="74"/>
      <c r="B162" s="69">
        <v>156</v>
      </c>
      <c r="C162" s="353"/>
      <c r="D162" s="353"/>
      <c r="E162" s="353"/>
      <c r="F162" s="687" t="s">
        <v>7239</v>
      </c>
      <c r="G162" s="353" t="s">
        <v>167</v>
      </c>
      <c r="H162" s="73">
        <f t="shared" si="6"/>
        <v>700000</v>
      </c>
      <c r="I162" s="72">
        <v>1</v>
      </c>
      <c r="J162" s="358">
        <v>700000</v>
      </c>
      <c r="K162" s="72"/>
      <c r="L162" s="72" t="str">
        <f>IFERROR(VLOOKUP($K162,'04 PERSONAL'!$D$5:$G$35,3,),"")</f>
        <v/>
      </c>
      <c r="M162" s="73">
        <f>IFERROR(VLOOKUP($K162,'04 PERSONAL'!$D$5:$G$35,4,),0)</f>
        <v>0</v>
      </c>
      <c r="N162" s="73"/>
      <c r="O162" s="73"/>
      <c r="P162" s="73"/>
      <c r="Q162" s="72"/>
      <c r="R162" s="73">
        <f t="shared" si="7"/>
        <v>0</v>
      </c>
      <c r="S162" s="73"/>
      <c r="T162" s="72"/>
      <c r="U162" s="73">
        <f t="shared" si="8"/>
        <v>0</v>
      </c>
      <c r="W162" s="752"/>
    </row>
    <row r="163" spans="1:23" x14ac:dyDescent="0.25">
      <c r="A163" s="74"/>
      <c r="B163" s="69">
        <v>157</v>
      </c>
      <c r="C163" s="353"/>
      <c r="D163" s="353"/>
      <c r="E163" s="353"/>
      <c r="F163" s="687" t="s">
        <v>7240</v>
      </c>
      <c r="G163" s="353" t="s">
        <v>167</v>
      </c>
      <c r="H163" s="73">
        <f t="shared" si="6"/>
        <v>750000</v>
      </c>
      <c r="I163" s="72">
        <v>1</v>
      </c>
      <c r="J163" s="358">
        <v>750000</v>
      </c>
      <c r="K163" s="72"/>
      <c r="L163" s="72" t="str">
        <f>IFERROR(VLOOKUP($K163,'04 PERSONAL'!$D$5:$G$35,3,),"")</f>
        <v/>
      </c>
      <c r="M163" s="73">
        <f>IFERROR(VLOOKUP($K163,'04 PERSONAL'!$D$5:$G$35,4,),0)</f>
        <v>0</v>
      </c>
      <c r="N163" s="73"/>
      <c r="O163" s="73"/>
      <c r="P163" s="73"/>
      <c r="Q163" s="72"/>
      <c r="R163" s="73">
        <f t="shared" si="7"/>
        <v>0</v>
      </c>
      <c r="S163" s="73"/>
      <c r="T163" s="72"/>
      <c r="U163" s="73">
        <f t="shared" si="8"/>
        <v>0</v>
      </c>
      <c r="W163" s="752"/>
    </row>
    <row r="164" spans="1:23" x14ac:dyDescent="0.25">
      <c r="A164" s="74"/>
      <c r="B164" s="69">
        <v>158</v>
      </c>
      <c r="C164" s="353"/>
      <c r="D164" s="353"/>
      <c r="E164" s="353"/>
      <c r="F164" s="687" t="s">
        <v>7241</v>
      </c>
      <c r="G164" s="353" t="s">
        <v>167</v>
      </c>
      <c r="H164" s="73">
        <f t="shared" si="6"/>
        <v>900000</v>
      </c>
      <c r="I164" s="72">
        <v>1</v>
      </c>
      <c r="J164" s="358">
        <v>900000</v>
      </c>
      <c r="K164" s="72"/>
      <c r="L164" s="72" t="str">
        <f>IFERROR(VLOOKUP($K164,'04 PERSONAL'!$D$5:$G$35,3,),"")</f>
        <v/>
      </c>
      <c r="M164" s="73">
        <f>IFERROR(VLOOKUP($K164,'04 PERSONAL'!$D$5:$G$35,4,),0)</f>
        <v>0</v>
      </c>
      <c r="N164" s="73"/>
      <c r="O164" s="73"/>
      <c r="P164" s="73"/>
      <c r="Q164" s="72"/>
      <c r="R164" s="73">
        <f t="shared" si="7"/>
        <v>0</v>
      </c>
      <c r="S164" s="73"/>
      <c r="T164" s="72"/>
      <c r="U164" s="73">
        <f t="shared" si="8"/>
        <v>0</v>
      </c>
      <c r="W164" s="752"/>
    </row>
    <row r="165" spans="1:23" x14ac:dyDescent="0.25">
      <c r="A165" s="74"/>
      <c r="B165" s="69">
        <v>159</v>
      </c>
      <c r="C165" s="353"/>
      <c r="D165" s="353"/>
      <c r="E165" s="353"/>
      <c r="F165" s="687" t="s">
        <v>7242</v>
      </c>
      <c r="G165" s="353" t="s">
        <v>167</v>
      </c>
      <c r="H165" s="73">
        <f t="shared" si="6"/>
        <v>35700</v>
      </c>
      <c r="I165" s="72">
        <v>1</v>
      </c>
      <c r="J165" s="358">
        <v>35700</v>
      </c>
      <c r="K165" s="72"/>
      <c r="L165" s="72" t="str">
        <f>IFERROR(VLOOKUP($K165,'04 PERSONAL'!$D$5:$G$35,3,),"")</f>
        <v/>
      </c>
      <c r="M165" s="73">
        <f>IFERROR(VLOOKUP($K165,'04 PERSONAL'!$D$5:$G$35,4,),0)</f>
        <v>0</v>
      </c>
      <c r="N165" s="73"/>
      <c r="O165" s="73"/>
      <c r="P165" s="73"/>
      <c r="Q165" s="72"/>
      <c r="R165" s="73">
        <f t="shared" si="7"/>
        <v>0</v>
      </c>
      <c r="S165" s="73"/>
      <c r="T165" s="72"/>
      <c r="U165" s="73">
        <f t="shared" si="8"/>
        <v>0</v>
      </c>
      <c r="W165" s="752"/>
    </row>
    <row r="166" spans="1:23" x14ac:dyDescent="0.25">
      <c r="A166" s="74"/>
      <c r="B166" s="69">
        <v>160</v>
      </c>
      <c r="C166" s="353"/>
      <c r="D166" s="353"/>
      <c r="E166" s="353"/>
      <c r="F166" s="687" t="s">
        <v>7243</v>
      </c>
      <c r="G166" s="353" t="s">
        <v>167</v>
      </c>
      <c r="H166" s="73">
        <f t="shared" si="6"/>
        <v>72700.67</v>
      </c>
      <c r="I166" s="72">
        <v>1</v>
      </c>
      <c r="J166" s="358">
        <v>72700.666666666657</v>
      </c>
      <c r="K166" s="72"/>
      <c r="L166" s="72" t="str">
        <f>IFERROR(VLOOKUP($K166,'04 PERSONAL'!$D$5:$G$35,3,),"")</f>
        <v/>
      </c>
      <c r="M166" s="73">
        <f>IFERROR(VLOOKUP($K166,'04 PERSONAL'!$D$5:$G$35,4,),0)</f>
        <v>0</v>
      </c>
      <c r="N166" s="73"/>
      <c r="O166" s="73"/>
      <c r="P166" s="73"/>
      <c r="Q166" s="72"/>
      <c r="R166" s="73">
        <f t="shared" si="7"/>
        <v>0</v>
      </c>
      <c r="S166" s="73"/>
      <c r="T166" s="72"/>
      <c r="U166" s="73">
        <f t="shared" si="8"/>
        <v>0</v>
      </c>
      <c r="W166" s="752"/>
    </row>
    <row r="167" spans="1:23" x14ac:dyDescent="0.25">
      <c r="A167" s="74"/>
      <c r="B167" s="69">
        <v>161</v>
      </c>
      <c r="C167" s="353"/>
      <c r="D167" s="353"/>
      <c r="E167" s="353"/>
      <c r="F167" s="354" t="s">
        <v>7244</v>
      </c>
      <c r="G167" s="353" t="s">
        <v>167</v>
      </c>
      <c r="H167" s="73">
        <f t="shared" si="6"/>
        <v>0</v>
      </c>
      <c r="I167" s="72">
        <v>1</v>
      </c>
      <c r="J167" s="358">
        <v>0</v>
      </c>
      <c r="K167" s="72"/>
      <c r="L167" s="72" t="str">
        <f>IFERROR(VLOOKUP($K167,'04 PERSONAL'!$D$5:$G$35,3,),"")</f>
        <v/>
      </c>
      <c r="M167" s="73">
        <f>IFERROR(VLOOKUP($K167,'04 PERSONAL'!$D$5:$G$35,4,),0)</f>
        <v>0</v>
      </c>
      <c r="N167" s="73"/>
      <c r="O167" s="73"/>
      <c r="P167" s="73"/>
      <c r="Q167" s="72"/>
      <c r="R167" s="73">
        <f t="shared" si="7"/>
        <v>0</v>
      </c>
      <c r="S167" s="73"/>
      <c r="T167" s="72"/>
      <c r="U167" s="73">
        <f t="shared" si="8"/>
        <v>0</v>
      </c>
      <c r="W167" s="752"/>
    </row>
    <row r="168" spans="1:23" x14ac:dyDescent="0.25">
      <c r="A168" s="74"/>
      <c r="B168" s="69">
        <v>162</v>
      </c>
      <c r="C168" s="353"/>
      <c r="D168" s="353"/>
      <c r="E168" s="353"/>
      <c r="F168" s="354" t="s">
        <v>7245</v>
      </c>
      <c r="G168" s="353" t="s">
        <v>168</v>
      </c>
      <c r="H168" s="73">
        <f t="shared" si="6"/>
        <v>0</v>
      </c>
      <c r="I168" s="72">
        <v>1</v>
      </c>
      <c r="J168" s="358">
        <v>0</v>
      </c>
      <c r="K168" s="72"/>
      <c r="L168" s="72" t="str">
        <f>IFERROR(VLOOKUP($K168,'04 PERSONAL'!$D$5:$G$35,3,),"")</f>
        <v/>
      </c>
      <c r="M168" s="73">
        <f>IFERROR(VLOOKUP($K168,'04 PERSONAL'!$D$5:$G$35,4,),0)</f>
        <v>0</v>
      </c>
      <c r="N168" s="73"/>
      <c r="O168" s="73"/>
      <c r="P168" s="73"/>
      <c r="Q168" s="72"/>
      <c r="R168" s="73">
        <f t="shared" si="7"/>
        <v>0</v>
      </c>
      <c r="S168" s="73"/>
      <c r="T168" s="72"/>
      <c r="U168" s="73">
        <f t="shared" si="8"/>
        <v>0</v>
      </c>
      <c r="W168" s="752"/>
    </row>
    <row r="169" spans="1:23" x14ac:dyDescent="0.25">
      <c r="A169" s="74"/>
      <c r="B169" s="69">
        <v>163</v>
      </c>
      <c r="C169" s="353"/>
      <c r="D169" s="353"/>
      <c r="E169" s="353"/>
      <c r="F169" s="687" t="s">
        <v>7246</v>
      </c>
      <c r="G169" s="353" t="s">
        <v>167</v>
      </c>
      <c r="H169" s="73">
        <f t="shared" si="6"/>
        <v>52649.41</v>
      </c>
      <c r="I169" s="72">
        <v>1</v>
      </c>
      <c r="J169" s="358">
        <v>52649.409999999996</v>
      </c>
      <c r="K169" s="72"/>
      <c r="L169" s="72" t="str">
        <f>IFERROR(VLOOKUP($K169,'04 PERSONAL'!$D$5:$G$35,3,),"")</f>
        <v/>
      </c>
      <c r="M169" s="73">
        <f>IFERROR(VLOOKUP($K169,'04 PERSONAL'!$D$5:$G$35,4,),0)</f>
        <v>0</v>
      </c>
      <c r="N169" s="73"/>
      <c r="O169" s="73"/>
      <c r="P169" s="73"/>
      <c r="Q169" s="72"/>
      <c r="R169" s="73">
        <f t="shared" si="7"/>
        <v>0</v>
      </c>
      <c r="S169" s="73"/>
      <c r="T169" s="72"/>
      <c r="U169" s="73">
        <f t="shared" si="8"/>
        <v>0</v>
      </c>
      <c r="W169" s="752"/>
    </row>
    <row r="170" spans="1:23" x14ac:dyDescent="0.25">
      <c r="A170" s="74"/>
      <c r="B170" s="69">
        <v>164</v>
      </c>
      <c r="C170" s="353"/>
      <c r="D170" s="353"/>
      <c r="E170" s="353"/>
      <c r="F170" s="687" t="s">
        <v>7247</v>
      </c>
      <c r="G170" s="353" t="s">
        <v>167</v>
      </c>
      <c r="H170" s="73">
        <f t="shared" si="6"/>
        <v>30000</v>
      </c>
      <c r="I170" s="72">
        <v>1</v>
      </c>
      <c r="J170" s="358">
        <v>30000</v>
      </c>
      <c r="K170" s="72"/>
      <c r="L170" s="72" t="str">
        <f>IFERROR(VLOOKUP($K170,'04 PERSONAL'!$D$5:$G$35,3,),"")</f>
        <v/>
      </c>
      <c r="M170" s="73">
        <f>IFERROR(VLOOKUP($K170,'04 PERSONAL'!$D$5:$G$35,4,),0)</f>
        <v>0</v>
      </c>
      <c r="N170" s="73"/>
      <c r="O170" s="73"/>
      <c r="P170" s="73"/>
      <c r="Q170" s="72"/>
      <c r="R170" s="73">
        <f t="shared" si="7"/>
        <v>0</v>
      </c>
      <c r="S170" s="73"/>
      <c r="T170" s="72"/>
      <c r="U170" s="73">
        <f t="shared" si="8"/>
        <v>0</v>
      </c>
      <c r="W170" s="752"/>
    </row>
    <row r="171" spans="1:23" x14ac:dyDescent="0.25">
      <c r="A171" s="74"/>
      <c r="B171" s="69">
        <v>165</v>
      </c>
      <c r="C171" s="353"/>
      <c r="D171" s="353"/>
      <c r="E171" s="353"/>
      <c r="F171" s="687" t="s">
        <v>7248</v>
      </c>
      <c r="G171" s="353" t="s">
        <v>167</v>
      </c>
      <c r="H171" s="73">
        <f t="shared" si="6"/>
        <v>240000</v>
      </c>
      <c r="I171" s="72">
        <v>1</v>
      </c>
      <c r="J171" s="358">
        <v>240000</v>
      </c>
      <c r="K171" s="72"/>
      <c r="L171" s="72" t="str">
        <f>IFERROR(VLOOKUP($K171,'04 PERSONAL'!$D$5:$G$35,3,),"")</f>
        <v/>
      </c>
      <c r="M171" s="73">
        <f>IFERROR(VLOOKUP($K171,'04 PERSONAL'!$D$5:$G$35,4,),0)</f>
        <v>0</v>
      </c>
      <c r="N171" s="73"/>
      <c r="O171" s="73"/>
      <c r="P171" s="73"/>
      <c r="Q171" s="72"/>
      <c r="R171" s="73">
        <f t="shared" si="7"/>
        <v>0</v>
      </c>
      <c r="S171" s="73"/>
      <c r="T171" s="72"/>
      <c r="U171" s="73">
        <f t="shared" si="8"/>
        <v>0</v>
      </c>
      <c r="W171" s="752"/>
    </row>
    <row r="172" spans="1:23" x14ac:dyDescent="0.25">
      <c r="A172" s="74"/>
      <c r="B172" s="69">
        <v>166</v>
      </c>
      <c r="C172" s="353"/>
      <c r="D172" s="353"/>
      <c r="E172" s="353"/>
      <c r="F172" s="687" t="s">
        <v>7249</v>
      </c>
      <c r="G172" s="353" t="s">
        <v>167</v>
      </c>
      <c r="H172" s="73">
        <f t="shared" si="6"/>
        <v>140000</v>
      </c>
      <c r="I172" s="72">
        <v>1</v>
      </c>
      <c r="J172" s="358">
        <v>140000</v>
      </c>
      <c r="K172" s="72"/>
      <c r="L172" s="72" t="str">
        <f>IFERROR(VLOOKUP($K172,'04 PERSONAL'!$D$5:$G$35,3,),"")</f>
        <v/>
      </c>
      <c r="M172" s="73">
        <f>IFERROR(VLOOKUP($K172,'04 PERSONAL'!$D$5:$G$35,4,),0)</f>
        <v>0</v>
      </c>
      <c r="N172" s="73"/>
      <c r="O172" s="73"/>
      <c r="P172" s="73"/>
      <c r="Q172" s="72"/>
      <c r="R172" s="73">
        <f t="shared" si="7"/>
        <v>0</v>
      </c>
      <c r="S172" s="73"/>
      <c r="T172" s="72"/>
      <c r="U172" s="73">
        <f t="shared" si="8"/>
        <v>0</v>
      </c>
      <c r="W172" s="752"/>
    </row>
    <row r="173" spans="1:23" x14ac:dyDescent="0.25">
      <c r="A173" s="74"/>
      <c r="B173" s="69">
        <v>167</v>
      </c>
      <c r="C173" s="353"/>
      <c r="D173" s="353"/>
      <c r="E173" s="353"/>
      <c r="F173" s="687" t="s">
        <v>7250</v>
      </c>
      <c r="G173" s="353" t="s">
        <v>167</v>
      </c>
      <c r="H173" s="73">
        <f t="shared" si="6"/>
        <v>250000</v>
      </c>
      <c r="I173" s="72">
        <v>1</v>
      </c>
      <c r="J173" s="358">
        <v>250000</v>
      </c>
      <c r="K173" s="72"/>
      <c r="L173" s="72" t="str">
        <f>IFERROR(VLOOKUP($K173,'04 PERSONAL'!$D$5:$G$35,3,),"")</f>
        <v/>
      </c>
      <c r="M173" s="73">
        <f>IFERROR(VLOOKUP($K173,'04 PERSONAL'!$D$5:$G$35,4,),0)</f>
        <v>0</v>
      </c>
      <c r="N173" s="73"/>
      <c r="O173" s="73"/>
      <c r="P173" s="73"/>
      <c r="Q173" s="72"/>
      <c r="R173" s="73">
        <f t="shared" si="7"/>
        <v>0</v>
      </c>
      <c r="S173" s="73"/>
      <c r="T173" s="72"/>
      <c r="U173" s="73">
        <f t="shared" si="8"/>
        <v>0</v>
      </c>
      <c r="W173" s="752"/>
    </row>
    <row r="174" spans="1:23" x14ac:dyDescent="0.25">
      <c r="A174" s="74"/>
      <c r="B174" s="69">
        <v>168</v>
      </c>
      <c r="C174" s="353"/>
      <c r="D174" s="353"/>
      <c r="E174" s="353"/>
      <c r="F174" s="687" t="s">
        <v>7251</v>
      </c>
      <c r="G174" s="353" t="s">
        <v>167</v>
      </c>
      <c r="H174" s="73">
        <f t="shared" si="6"/>
        <v>380000</v>
      </c>
      <c r="I174" s="72">
        <v>1</v>
      </c>
      <c r="J174" s="358">
        <v>380000</v>
      </c>
      <c r="K174" s="72"/>
      <c r="L174" s="72" t="str">
        <f>IFERROR(VLOOKUP($K174,'04 PERSONAL'!$D$5:$G$35,3,),"")</f>
        <v/>
      </c>
      <c r="M174" s="73">
        <f>IFERROR(VLOOKUP($K174,'04 PERSONAL'!$D$5:$G$35,4,),0)</f>
        <v>0</v>
      </c>
      <c r="N174" s="73"/>
      <c r="O174" s="73"/>
      <c r="P174" s="73"/>
      <c r="Q174" s="72"/>
      <c r="R174" s="73">
        <f t="shared" si="7"/>
        <v>0</v>
      </c>
      <c r="S174" s="73"/>
      <c r="T174" s="72"/>
      <c r="U174" s="73">
        <f t="shared" si="8"/>
        <v>0</v>
      </c>
      <c r="W174" s="752"/>
    </row>
    <row r="175" spans="1:23" x14ac:dyDescent="0.25">
      <c r="A175" s="74"/>
      <c r="B175" s="69">
        <v>169</v>
      </c>
      <c r="C175" s="353"/>
      <c r="D175" s="353"/>
      <c r="E175" s="353"/>
      <c r="F175" s="687" t="s">
        <v>7252</v>
      </c>
      <c r="G175" s="353" t="s">
        <v>167</v>
      </c>
      <c r="H175" s="73">
        <f t="shared" si="6"/>
        <v>43103</v>
      </c>
      <c r="I175" s="72">
        <v>1</v>
      </c>
      <c r="J175" s="358">
        <v>43103</v>
      </c>
      <c r="K175" s="72"/>
      <c r="L175" s="72" t="str">
        <f>IFERROR(VLOOKUP($K175,'04 PERSONAL'!$D$5:$G$35,3,),"")</f>
        <v/>
      </c>
      <c r="M175" s="73">
        <f>IFERROR(VLOOKUP($K175,'04 PERSONAL'!$D$5:$G$35,4,),0)</f>
        <v>0</v>
      </c>
      <c r="N175" s="73"/>
      <c r="O175" s="73"/>
      <c r="P175" s="73"/>
      <c r="Q175" s="72"/>
      <c r="R175" s="73">
        <f t="shared" si="7"/>
        <v>0</v>
      </c>
      <c r="S175" s="73"/>
      <c r="T175" s="72"/>
      <c r="U175" s="73">
        <f t="shared" si="8"/>
        <v>0</v>
      </c>
      <c r="W175" s="752"/>
    </row>
    <row r="176" spans="1:23" x14ac:dyDescent="0.25">
      <c r="A176" s="74"/>
      <c r="B176" s="69">
        <v>170</v>
      </c>
      <c r="C176" s="353"/>
      <c r="D176" s="353"/>
      <c r="E176" s="353"/>
      <c r="F176" s="354" t="s">
        <v>7253</v>
      </c>
      <c r="G176" s="353" t="s">
        <v>167</v>
      </c>
      <c r="H176" s="73">
        <f t="shared" si="6"/>
        <v>0</v>
      </c>
      <c r="I176" s="72">
        <v>1</v>
      </c>
      <c r="J176" s="358">
        <v>0</v>
      </c>
      <c r="K176" s="72"/>
      <c r="L176" s="72" t="str">
        <f>IFERROR(VLOOKUP($K176,'04 PERSONAL'!$D$5:$G$35,3,),"")</f>
        <v/>
      </c>
      <c r="M176" s="73">
        <f>IFERROR(VLOOKUP($K176,'04 PERSONAL'!$D$5:$G$35,4,),0)</f>
        <v>0</v>
      </c>
      <c r="N176" s="73"/>
      <c r="O176" s="73"/>
      <c r="P176" s="73"/>
      <c r="Q176" s="72"/>
      <c r="R176" s="73">
        <f t="shared" si="7"/>
        <v>0</v>
      </c>
      <c r="S176" s="73"/>
      <c r="T176" s="72"/>
      <c r="U176" s="73">
        <f t="shared" si="8"/>
        <v>0</v>
      </c>
      <c r="W176" s="752"/>
    </row>
    <row r="177" spans="1:23" x14ac:dyDescent="0.25">
      <c r="A177" s="74"/>
      <c r="B177" s="69">
        <v>171</v>
      </c>
      <c r="C177" s="353"/>
      <c r="D177" s="353"/>
      <c r="E177" s="353"/>
      <c r="F177" s="687" t="s">
        <v>7254</v>
      </c>
      <c r="G177" s="353" t="s">
        <v>167</v>
      </c>
      <c r="H177" s="73">
        <f t="shared" si="6"/>
        <v>50000</v>
      </c>
      <c r="I177" s="72">
        <v>1</v>
      </c>
      <c r="J177" s="358">
        <v>50000</v>
      </c>
      <c r="K177" s="72"/>
      <c r="L177" s="72" t="str">
        <f>IFERROR(VLOOKUP($K177,'04 PERSONAL'!$D$5:$G$35,3,),"")</f>
        <v/>
      </c>
      <c r="M177" s="73">
        <f>IFERROR(VLOOKUP($K177,'04 PERSONAL'!$D$5:$G$35,4,),0)</f>
        <v>0</v>
      </c>
      <c r="N177" s="73"/>
      <c r="O177" s="73"/>
      <c r="P177" s="73"/>
      <c r="Q177" s="72"/>
      <c r="R177" s="73">
        <f t="shared" si="7"/>
        <v>0</v>
      </c>
      <c r="S177" s="73"/>
      <c r="T177" s="72"/>
      <c r="U177" s="73">
        <f t="shared" si="8"/>
        <v>0</v>
      </c>
      <c r="W177" s="752"/>
    </row>
    <row r="178" spans="1:23" x14ac:dyDescent="0.25">
      <c r="A178" s="74"/>
      <c r="B178" s="69">
        <v>172</v>
      </c>
      <c r="C178" s="353"/>
      <c r="D178" s="353"/>
      <c r="E178" s="353"/>
      <c r="F178" s="687" t="s">
        <v>7255</v>
      </c>
      <c r="G178" s="353" t="s">
        <v>167</v>
      </c>
      <c r="H178" s="73">
        <f t="shared" si="6"/>
        <v>50000</v>
      </c>
      <c r="I178" s="72">
        <v>1</v>
      </c>
      <c r="J178" s="358">
        <v>50000</v>
      </c>
      <c r="K178" s="72"/>
      <c r="L178" s="72" t="str">
        <f>IFERROR(VLOOKUP($K178,'04 PERSONAL'!$D$5:$G$35,3,),"")</f>
        <v/>
      </c>
      <c r="M178" s="73">
        <f>IFERROR(VLOOKUP($K178,'04 PERSONAL'!$D$5:$G$35,4,),0)</f>
        <v>0</v>
      </c>
      <c r="N178" s="73"/>
      <c r="O178" s="73"/>
      <c r="P178" s="73"/>
      <c r="Q178" s="72"/>
      <c r="R178" s="73">
        <f t="shared" si="7"/>
        <v>0</v>
      </c>
      <c r="S178" s="73"/>
      <c r="T178" s="72"/>
      <c r="U178" s="73">
        <f t="shared" si="8"/>
        <v>0</v>
      </c>
      <c r="W178" s="752"/>
    </row>
    <row r="179" spans="1:23" x14ac:dyDescent="0.25">
      <c r="A179" s="74"/>
      <c r="B179" s="69">
        <v>173</v>
      </c>
      <c r="C179" s="353"/>
      <c r="D179" s="353"/>
      <c r="E179" s="353"/>
      <c r="F179" s="687" t="s">
        <v>7256</v>
      </c>
      <c r="G179" s="353" t="s">
        <v>167</v>
      </c>
      <c r="H179" s="73">
        <f t="shared" si="6"/>
        <v>10000</v>
      </c>
      <c r="I179" s="72">
        <v>1</v>
      </c>
      <c r="J179" s="358">
        <v>10000</v>
      </c>
      <c r="K179" s="72"/>
      <c r="L179" s="72" t="str">
        <f>IFERROR(VLOOKUP($K179,'04 PERSONAL'!$D$5:$G$35,3,),"")</f>
        <v/>
      </c>
      <c r="M179" s="73">
        <f>IFERROR(VLOOKUP($K179,'04 PERSONAL'!$D$5:$G$35,4,),0)</f>
        <v>0</v>
      </c>
      <c r="N179" s="73"/>
      <c r="O179" s="73"/>
      <c r="P179" s="73"/>
      <c r="Q179" s="72"/>
      <c r="R179" s="73">
        <f t="shared" si="7"/>
        <v>0</v>
      </c>
      <c r="S179" s="73"/>
      <c r="T179" s="72"/>
      <c r="U179" s="73">
        <f t="shared" si="8"/>
        <v>0</v>
      </c>
      <c r="W179" s="752"/>
    </row>
    <row r="180" spans="1:23" x14ac:dyDescent="0.25">
      <c r="A180" s="74"/>
      <c r="B180" s="69">
        <v>174</v>
      </c>
      <c r="C180" s="353"/>
      <c r="D180" s="353"/>
      <c r="E180" s="353"/>
      <c r="F180" s="687" t="s">
        <v>7257</v>
      </c>
      <c r="G180" s="353" t="s">
        <v>167</v>
      </c>
      <c r="H180" s="73">
        <f t="shared" si="6"/>
        <v>30000</v>
      </c>
      <c r="I180" s="72">
        <v>1</v>
      </c>
      <c r="J180" s="358">
        <v>30000</v>
      </c>
      <c r="K180" s="72"/>
      <c r="L180" s="72" t="str">
        <f>IFERROR(VLOOKUP($K180,'04 PERSONAL'!$D$5:$G$35,3,),"")</f>
        <v/>
      </c>
      <c r="M180" s="73">
        <f>IFERROR(VLOOKUP($K180,'04 PERSONAL'!$D$5:$G$35,4,),0)</f>
        <v>0</v>
      </c>
      <c r="N180" s="73"/>
      <c r="O180" s="73"/>
      <c r="P180" s="73"/>
      <c r="Q180" s="72"/>
      <c r="R180" s="73">
        <f t="shared" si="7"/>
        <v>0</v>
      </c>
      <c r="S180" s="73"/>
      <c r="T180" s="72"/>
      <c r="U180" s="73">
        <f t="shared" si="8"/>
        <v>0</v>
      </c>
      <c r="W180" s="752"/>
    </row>
    <row r="181" spans="1:23" x14ac:dyDescent="0.25">
      <c r="A181" s="74"/>
      <c r="B181" s="69">
        <v>175</v>
      </c>
      <c r="C181" s="353"/>
      <c r="D181" s="353"/>
      <c r="E181" s="353"/>
      <c r="F181" s="354"/>
      <c r="G181" s="353" t="s">
        <v>167</v>
      </c>
      <c r="H181" s="73">
        <f t="shared" si="6"/>
        <v>0</v>
      </c>
      <c r="I181" s="72">
        <v>1</v>
      </c>
      <c r="J181" s="358"/>
      <c r="K181" s="72"/>
      <c r="L181" s="72" t="str">
        <f>IFERROR(VLOOKUP($K181,'04 PERSONAL'!$D$5:$G$35,3,),"")</f>
        <v/>
      </c>
      <c r="M181" s="73">
        <f>IFERROR(VLOOKUP($K181,'04 PERSONAL'!$D$5:$G$35,4,),0)</f>
        <v>0</v>
      </c>
      <c r="N181" s="73"/>
      <c r="O181" s="73"/>
      <c r="P181" s="73"/>
      <c r="Q181" s="72"/>
      <c r="R181" s="73">
        <f t="shared" si="7"/>
        <v>0</v>
      </c>
      <c r="S181" s="73"/>
      <c r="T181" s="72"/>
      <c r="U181" s="73">
        <f t="shared" si="8"/>
        <v>0</v>
      </c>
      <c r="W181" s="752"/>
    </row>
    <row r="182" spans="1:23" x14ac:dyDescent="0.25">
      <c r="A182" s="74"/>
      <c r="B182" s="69">
        <v>176</v>
      </c>
      <c r="C182" s="353"/>
      <c r="D182" s="353"/>
      <c r="E182" s="353"/>
      <c r="F182" s="687" t="s">
        <v>7258</v>
      </c>
      <c r="G182" s="353" t="s">
        <v>167</v>
      </c>
      <c r="H182" s="73">
        <f t="shared" si="6"/>
        <v>3000</v>
      </c>
      <c r="I182" s="72">
        <v>1</v>
      </c>
      <c r="J182" s="358">
        <v>3000</v>
      </c>
      <c r="K182" s="72"/>
      <c r="L182" s="72" t="str">
        <f>IFERROR(VLOOKUP($K182,'04 PERSONAL'!$D$5:$G$35,3,),"")</f>
        <v/>
      </c>
      <c r="M182" s="73">
        <f>IFERROR(VLOOKUP($K182,'04 PERSONAL'!$D$5:$G$35,4,),0)</f>
        <v>0</v>
      </c>
      <c r="N182" s="73"/>
      <c r="O182" s="73"/>
      <c r="P182" s="73"/>
      <c r="Q182" s="72"/>
      <c r="R182" s="73">
        <f t="shared" si="7"/>
        <v>0</v>
      </c>
      <c r="S182" s="73"/>
      <c r="T182" s="72"/>
      <c r="U182" s="73">
        <f t="shared" si="8"/>
        <v>0</v>
      </c>
      <c r="W182" s="752"/>
    </row>
    <row r="183" spans="1:23" x14ac:dyDescent="0.25">
      <c r="A183" s="74"/>
      <c r="B183" s="69">
        <v>177</v>
      </c>
      <c r="C183" s="353"/>
      <c r="D183" s="353"/>
      <c r="E183" s="353"/>
      <c r="F183" s="687" t="s">
        <v>7259</v>
      </c>
      <c r="G183" s="353" t="s">
        <v>167</v>
      </c>
      <c r="H183" s="73">
        <f t="shared" si="6"/>
        <v>250000</v>
      </c>
      <c r="I183" s="72">
        <v>1</v>
      </c>
      <c r="J183" s="358">
        <v>250000</v>
      </c>
      <c r="K183" s="72"/>
      <c r="L183" s="72" t="str">
        <f>IFERROR(VLOOKUP($K183,'04 PERSONAL'!$D$5:$G$35,3,),"")</f>
        <v/>
      </c>
      <c r="M183" s="73">
        <f>IFERROR(VLOOKUP($K183,'04 PERSONAL'!$D$5:$G$35,4,),0)</f>
        <v>0</v>
      </c>
      <c r="N183" s="73"/>
      <c r="O183" s="73"/>
      <c r="P183" s="73"/>
      <c r="Q183" s="72"/>
      <c r="R183" s="73">
        <f t="shared" si="7"/>
        <v>0</v>
      </c>
      <c r="S183" s="73"/>
      <c r="T183" s="72"/>
      <c r="U183" s="73">
        <f t="shared" si="8"/>
        <v>0</v>
      </c>
      <c r="W183" s="752"/>
    </row>
    <row r="184" spans="1:23" x14ac:dyDescent="0.25">
      <c r="A184" s="74"/>
      <c r="B184" s="69">
        <v>178</v>
      </c>
      <c r="C184" s="353"/>
      <c r="D184" s="353"/>
      <c r="E184" s="353"/>
      <c r="F184" s="354" t="s">
        <v>7260</v>
      </c>
      <c r="G184" s="353" t="s">
        <v>167</v>
      </c>
      <c r="H184" s="73">
        <f t="shared" si="6"/>
        <v>0</v>
      </c>
      <c r="I184" s="72">
        <v>1</v>
      </c>
      <c r="J184" s="358">
        <v>0</v>
      </c>
      <c r="K184" s="72"/>
      <c r="L184" s="72" t="str">
        <f>IFERROR(VLOOKUP($K184,'04 PERSONAL'!$D$5:$G$35,3,),"")</f>
        <v/>
      </c>
      <c r="M184" s="73">
        <f>IFERROR(VLOOKUP($K184,'04 PERSONAL'!$D$5:$G$35,4,),0)</f>
        <v>0</v>
      </c>
      <c r="N184" s="73"/>
      <c r="O184" s="73"/>
      <c r="P184" s="73"/>
      <c r="Q184" s="72"/>
      <c r="R184" s="73">
        <f t="shared" si="7"/>
        <v>0</v>
      </c>
      <c r="S184" s="73"/>
      <c r="T184" s="72"/>
      <c r="U184" s="73">
        <f t="shared" si="8"/>
        <v>0</v>
      </c>
      <c r="W184" s="752"/>
    </row>
    <row r="185" spans="1:23" x14ac:dyDescent="0.25">
      <c r="A185" s="74"/>
      <c r="B185" s="69">
        <v>179</v>
      </c>
      <c r="C185" s="353"/>
      <c r="D185" s="353"/>
      <c r="E185" s="353"/>
      <c r="F185" s="354" t="s">
        <v>7261</v>
      </c>
      <c r="G185" s="353" t="s">
        <v>167</v>
      </c>
      <c r="H185" s="73">
        <f t="shared" si="6"/>
        <v>0</v>
      </c>
      <c r="I185" s="72">
        <v>1</v>
      </c>
      <c r="J185" s="358">
        <v>0</v>
      </c>
      <c r="K185" s="72"/>
      <c r="L185" s="72" t="str">
        <f>IFERROR(VLOOKUP($K185,'04 PERSONAL'!$D$5:$G$35,3,),"")</f>
        <v/>
      </c>
      <c r="M185" s="73">
        <f>IFERROR(VLOOKUP($K185,'04 PERSONAL'!$D$5:$G$35,4,),0)</f>
        <v>0</v>
      </c>
      <c r="N185" s="73"/>
      <c r="O185" s="73"/>
      <c r="P185" s="73"/>
      <c r="Q185" s="72"/>
      <c r="R185" s="73">
        <f t="shared" si="7"/>
        <v>0</v>
      </c>
      <c r="S185" s="73"/>
      <c r="T185" s="72"/>
      <c r="U185" s="73">
        <f t="shared" si="8"/>
        <v>0</v>
      </c>
      <c r="W185" s="752"/>
    </row>
    <row r="186" spans="1:23" x14ac:dyDescent="0.25">
      <c r="A186" s="74"/>
      <c r="B186" s="69">
        <v>180</v>
      </c>
      <c r="C186" s="353"/>
      <c r="D186" s="353"/>
      <c r="E186" s="353"/>
      <c r="F186" s="687" t="s">
        <v>7262</v>
      </c>
      <c r="G186" s="353" t="s">
        <v>167</v>
      </c>
      <c r="H186" s="73">
        <f t="shared" si="6"/>
        <v>30000</v>
      </c>
      <c r="I186" s="72">
        <v>1</v>
      </c>
      <c r="J186" s="358">
        <v>30000</v>
      </c>
      <c r="K186" s="72"/>
      <c r="L186" s="72" t="str">
        <f>IFERROR(VLOOKUP($K186,'04 PERSONAL'!$D$5:$G$35,3,),"")</f>
        <v/>
      </c>
      <c r="M186" s="73">
        <f>IFERROR(VLOOKUP($K186,'04 PERSONAL'!$D$5:$G$35,4,),0)</f>
        <v>0</v>
      </c>
      <c r="N186" s="73"/>
      <c r="O186" s="73"/>
      <c r="P186" s="73"/>
      <c r="Q186" s="72"/>
      <c r="R186" s="73">
        <f t="shared" si="7"/>
        <v>0</v>
      </c>
      <c r="S186" s="73"/>
      <c r="T186" s="72"/>
      <c r="U186" s="73">
        <f t="shared" si="8"/>
        <v>0</v>
      </c>
      <c r="W186" s="752"/>
    </row>
    <row r="187" spans="1:23" x14ac:dyDescent="0.25">
      <c r="A187" s="74"/>
      <c r="B187" s="69">
        <v>181</v>
      </c>
      <c r="C187" s="353"/>
      <c r="D187" s="353"/>
      <c r="E187" s="353"/>
      <c r="F187" s="687" t="s">
        <v>7263</v>
      </c>
      <c r="G187" s="353" t="s">
        <v>167</v>
      </c>
      <c r="H187" s="73">
        <f t="shared" si="6"/>
        <v>15000</v>
      </c>
      <c r="I187" s="72">
        <v>1</v>
      </c>
      <c r="J187" s="358">
        <v>15000</v>
      </c>
      <c r="K187" s="72"/>
      <c r="L187" s="72" t="str">
        <f>IFERROR(VLOOKUP($K187,'04 PERSONAL'!$D$5:$G$35,3,),"")</f>
        <v/>
      </c>
      <c r="M187" s="73">
        <f>IFERROR(VLOOKUP($K187,'04 PERSONAL'!$D$5:$G$35,4,),0)</f>
        <v>0</v>
      </c>
      <c r="N187" s="73"/>
      <c r="O187" s="73"/>
      <c r="P187" s="73"/>
      <c r="Q187" s="72"/>
      <c r="R187" s="73">
        <f t="shared" si="7"/>
        <v>0</v>
      </c>
      <c r="S187" s="73"/>
      <c r="T187" s="72"/>
      <c r="U187" s="73">
        <f t="shared" si="8"/>
        <v>0</v>
      </c>
      <c r="W187" s="752"/>
    </row>
    <row r="188" spans="1:23" x14ac:dyDescent="0.25">
      <c r="A188" s="74"/>
      <c r="B188" s="69">
        <v>182</v>
      </c>
      <c r="C188" s="353"/>
      <c r="D188" s="353"/>
      <c r="E188" s="353"/>
      <c r="F188" s="687" t="s">
        <v>7264</v>
      </c>
      <c r="G188" s="353" t="s">
        <v>167</v>
      </c>
      <c r="H188" s="73">
        <f t="shared" si="6"/>
        <v>30000</v>
      </c>
      <c r="I188" s="72">
        <v>1</v>
      </c>
      <c r="J188" s="358">
        <v>30000</v>
      </c>
      <c r="K188" s="72"/>
      <c r="L188" s="72" t="str">
        <f>IFERROR(VLOOKUP($K188,'04 PERSONAL'!$D$5:$G$35,3,),"")</f>
        <v/>
      </c>
      <c r="M188" s="73">
        <f>IFERROR(VLOOKUP($K188,'04 PERSONAL'!$D$5:$G$35,4,),0)</f>
        <v>0</v>
      </c>
      <c r="N188" s="73"/>
      <c r="O188" s="73"/>
      <c r="P188" s="73"/>
      <c r="Q188" s="72"/>
      <c r="R188" s="73">
        <f t="shared" si="7"/>
        <v>0</v>
      </c>
      <c r="S188" s="73"/>
      <c r="T188" s="72"/>
      <c r="U188" s="73">
        <f t="shared" si="8"/>
        <v>0</v>
      </c>
      <c r="W188" s="752"/>
    </row>
    <row r="189" spans="1:23" x14ac:dyDescent="0.25">
      <c r="A189" s="74"/>
      <c r="B189" s="69">
        <v>183</v>
      </c>
      <c r="C189" s="353"/>
      <c r="D189" s="353"/>
      <c r="E189" s="353"/>
      <c r="F189" s="687" t="s">
        <v>7265</v>
      </c>
      <c r="G189" s="353" t="s">
        <v>167</v>
      </c>
      <c r="H189" s="73">
        <f t="shared" si="6"/>
        <v>20000</v>
      </c>
      <c r="I189" s="72">
        <v>1</v>
      </c>
      <c r="J189" s="358">
        <v>20000</v>
      </c>
      <c r="K189" s="72"/>
      <c r="L189" s="72" t="str">
        <f>IFERROR(VLOOKUP($K189,'04 PERSONAL'!$D$5:$G$35,3,),"")</f>
        <v/>
      </c>
      <c r="M189" s="73">
        <f>IFERROR(VLOOKUP($K189,'04 PERSONAL'!$D$5:$G$35,4,),0)</f>
        <v>0</v>
      </c>
      <c r="N189" s="73"/>
      <c r="O189" s="73"/>
      <c r="P189" s="73"/>
      <c r="Q189" s="72"/>
      <c r="R189" s="73">
        <f t="shared" si="7"/>
        <v>0</v>
      </c>
      <c r="S189" s="73"/>
      <c r="T189" s="72"/>
      <c r="U189" s="73">
        <f t="shared" si="8"/>
        <v>0</v>
      </c>
      <c r="W189" s="752"/>
    </row>
    <row r="190" spans="1:23" x14ac:dyDescent="0.25">
      <c r="A190" s="74"/>
      <c r="B190" s="69">
        <v>184</v>
      </c>
      <c r="C190" s="353"/>
      <c r="D190" s="353"/>
      <c r="E190" s="353"/>
      <c r="F190" s="687" t="s">
        <v>7266</v>
      </c>
      <c r="G190" s="353" t="s">
        <v>167</v>
      </c>
      <c r="H190" s="73">
        <f t="shared" si="6"/>
        <v>30000</v>
      </c>
      <c r="I190" s="72">
        <v>1</v>
      </c>
      <c r="J190" s="358">
        <v>30000</v>
      </c>
      <c r="K190" s="72"/>
      <c r="L190" s="72" t="str">
        <f>IFERROR(VLOOKUP($K190,'04 PERSONAL'!$D$5:$G$35,3,),"")</f>
        <v/>
      </c>
      <c r="M190" s="73">
        <f>IFERROR(VLOOKUP($K190,'04 PERSONAL'!$D$5:$G$35,4,),0)</f>
        <v>0</v>
      </c>
      <c r="N190" s="73"/>
      <c r="O190" s="73"/>
      <c r="P190" s="73"/>
      <c r="Q190" s="72"/>
      <c r="R190" s="73">
        <f t="shared" si="7"/>
        <v>0</v>
      </c>
      <c r="S190" s="73"/>
      <c r="T190" s="72"/>
      <c r="U190" s="73">
        <f t="shared" si="8"/>
        <v>0</v>
      </c>
      <c r="W190" s="752"/>
    </row>
    <row r="191" spans="1:23" x14ac:dyDescent="0.25">
      <c r="A191" s="74"/>
      <c r="B191" s="69">
        <v>185</v>
      </c>
      <c r="C191" s="353"/>
      <c r="D191" s="353"/>
      <c r="E191" s="353"/>
      <c r="F191" s="687" t="s">
        <v>7267</v>
      </c>
      <c r="G191" s="353" t="s">
        <v>167</v>
      </c>
      <c r="H191" s="73">
        <f t="shared" si="6"/>
        <v>25000</v>
      </c>
      <c r="I191" s="72">
        <v>1</v>
      </c>
      <c r="J191" s="358">
        <v>25000</v>
      </c>
      <c r="K191" s="72"/>
      <c r="L191" s="72" t="str">
        <f>IFERROR(VLOOKUP($K191,'04 PERSONAL'!$D$5:$G$35,3,),"")</f>
        <v/>
      </c>
      <c r="M191" s="73">
        <f>IFERROR(VLOOKUP($K191,'04 PERSONAL'!$D$5:$G$35,4,),0)</f>
        <v>0</v>
      </c>
      <c r="N191" s="73"/>
      <c r="O191" s="73"/>
      <c r="P191" s="73"/>
      <c r="Q191" s="72"/>
      <c r="R191" s="73">
        <f t="shared" si="7"/>
        <v>0</v>
      </c>
      <c r="S191" s="73"/>
      <c r="T191" s="72"/>
      <c r="U191" s="73">
        <f t="shared" si="8"/>
        <v>0</v>
      </c>
      <c r="W191" s="752"/>
    </row>
    <row r="192" spans="1:23" x14ac:dyDescent="0.25">
      <c r="A192" s="74"/>
      <c r="B192" s="69">
        <v>186</v>
      </c>
      <c r="C192" s="353"/>
      <c r="D192" s="353"/>
      <c r="E192" s="353"/>
      <c r="F192" s="687" t="s">
        <v>7268</v>
      </c>
      <c r="G192" s="353" t="s">
        <v>167</v>
      </c>
      <c r="H192" s="73">
        <f t="shared" si="6"/>
        <v>80000</v>
      </c>
      <c r="I192" s="72">
        <v>1</v>
      </c>
      <c r="J192" s="358">
        <v>80000</v>
      </c>
      <c r="K192" s="72"/>
      <c r="L192" s="72" t="str">
        <f>IFERROR(VLOOKUP($K192,'04 PERSONAL'!$D$5:$G$35,3,),"")</f>
        <v/>
      </c>
      <c r="M192" s="73">
        <f>IFERROR(VLOOKUP($K192,'04 PERSONAL'!$D$5:$G$35,4,),0)</f>
        <v>0</v>
      </c>
      <c r="N192" s="73"/>
      <c r="O192" s="73"/>
      <c r="P192" s="73"/>
      <c r="Q192" s="72"/>
      <c r="R192" s="73">
        <f t="shared" si="7"/>
        <v>0</v>
      </c>
      <c r="S192" s="73"/>
      <c r="T192" s="72"/>
      <c r="U192" s="73">
        <f t="shared" si="8"/>
        <v>0</v>
      </c>
      <c r="W192" s="752"/>
    </row>
    <row r="193" spans="1:23" x14ac:dyDescent="0.25">
      <c r="A193" s="74"/>
      <c r="B193" s="69">
        <v>187</v>
      </c>
      <c r="C193" s="353"/>
      <c r="D193" s="353"/>
      <c r="E193" s="353"/>
      <c r="F193" s="687" t="s">
        <v>7269</v>
      </c>
      <c r="G193" s="353" t="s">
        <v>167</v>
      </c>
      <c r="H193" s="73">
        <f t="shared" si="6"/>
        <v>100000</v>
      </c>
      <c r="I193" s="72">
        <v>1</v>
      </c>
      <c r="J193" s="358">
        <v>100000</v>
      </c>
      <c r="K193" s="72"/>
      <c r="L193" s="72" t="str">
        <f>IFERROR(VLOOKUP($K193,'04 PERSONAL'!$D$5:$G$35,3,),"")</f>
        <v/>
      </c>
      <c r="M193" s="73">
        <f>IFERROR(VLOOKUP($K193,'04 PERSONAL'!$D$5:$G$35,4,),0)</f>
        <v>0</v>
      </c>
      <c r="N193" s="73"/>
      <c r="O193" s="73"/>
      <c r="P193" s="73"/>
      <c r="Q193" s="72"/>
      <c r="R193" s="73">
        <f t="shared" si="7"/>
        <v>0</v>
      </c>
      <c r="S193" s="73"/>
      <c r="T193" s="72"/>
      <c r="U193" s="73">
        <f t="shared" si="8"/>
        <v>0</v>
      </c>
      <c r="W193" s="752"/>
    </row>
    <row r="194" spans="1:23" x14ac:dyDescent="0.25">
      <c r="A194" s="74"/>
      <c r="B194" s="69">
        <v>188</v>
      </c>
      <c r="C194" s="353"/>
      <c r="D194" s="353"/>
      <c r="E194" s="353"/>
      <c r="F194" s="687" t="s">
        <v>7270</v>
      </c>
      <c r="G194" s="353" t="s">
        <v>7355</v>
      </c>
      <c r="H194" s="73">
        <f t="shared" si="6"/>
        <v>150000</v>
      </c>
      <c r="I194" s="72">
        <v>1</v>
      </c>
      <c r="J194" s="358">
        <v>150000</v>
      </c>
      <c r="K194" s="72"/>
      <c r="L194" s="72" t="str">
        <f>IFERROR(VLOOKUP($K194,'04 PERSONAL'!$D$5:$G$35,3,),"")</f>
        <v/>
      </c>
      <c r="M194" s="73">
        <f>IFERROR(VLOOKUP($K194,'04 PERSONAL'!$D$5:$G$35,4,),0)</f>
        <v>0</v>
      </c>
      <c r="N194" s="73"/>
      <c r="O194" s="73"/>
      <c r="P194" s="73"/>
      <c r="Q194" s="72"/>
      <c r="R194" s="73">
        <f t="shared" si="7"/>
        <v>0</v>
      </c>
      <c r="S194" s="73"/>
      <c r="T194" s="72"/>
      <c r="U194" s="73">
        <f t="shared" si="8"/>
        <v>0</v>
      </c>
      <c r="W194" s="752"/>
    </row>
    <row r="195" spans="1:23" x14ac:dyDescent="0.25">
      <c r="A195" s="74"/>
      <c r="B195" s="69">
        <v>189</v>
      </c>
      <c r="C195" s="353"/>
      <c r="D195" s="353"/>
      <c r="E195" s="353"/>
      <c r="F195" s="687" t="s">
        <v>7271</v>
      </c>
      <c r="G195" s="353" t="s">
        <v>7355</v>
      </c>
      <c r="H195" s="73">
        <f t="shared" si="6"/>
        <v>250000</v>
      </c>
      <c r="I195" s="72">
        <v>1</v>
      </c>
      <c r="J195" s="358">
        <v>250000</v>
      </c>
      <c r="K195" s="72"/>
      <c r="L195" s="72" t="str">
        <f>IFERROR(VLOOKUP($K195,'04 PERSONAL'!$D$5:$G$35,3,),"")</f>
        <v/>
      </c>
      <c r="M195" s="73">
        <f>IFERROR(VLOOKUP($K195,'04 PERSONAL'!$D$5:$G$35,4,),0)</f>
        <v>0</v>
      </c>
      <c r="N195" s="73"/>
      <c r="O195" s="73"/>
      <c r="P195" s="73"/>
      <c r="Q195" s="72"/>
      <c r="R195" s="73">
        <f t="shared" si="7"/>
        <v>0</v>
      </c>
      <c r="S195" s="73"/>
      <c r="T195" s="72"/>
      <c r="U195" s="73">
        <f t="shared" si="8"/>
        <v>0</v>
      </c>
      <c r="W195" s="752"/>
    </row>
    <row r="196" spans="1:23" x14ac:dyDescent="0.25">
      <c r="A196" s="74"/>
      <c r="B196" s="69">
        <v>190</v>
      </c>
      <c r="C196" s="353"/>
      <c r="D196" s="353"/>
      <c r="E196" s="353"/>
      <c r="F196" s="687" t="s">
        <v>7272</v>
      </c>
      <c r="G196" s="353" t="s">
        <v>7355</v>
      </c>
      <c r="H196" s="73">
        <f t="shared" si="6"/>
        <v>312500</v>
      </c>
      <c r="I196" s="72">
        <v>1</v>
      </c>
      <c r="J196" s="358">
        <v>312500</v>
      </c>
      <c r="K196" s="72"/>
      <c r="L196" s="72" t="str">
        <f>IFERROR(VLOOKUP($K196,'04 PERSONAL'!$D$5:$G$35,3,),"")</f>
        <v/>
      </c>
      <c r="M196" s="73">
        <f>IFERROR(VLOOKUP($K196,'04 PERSONAL'!$D$5:$G$35,4,),0)</f>
        <v>0</v>
      </c>
      <c r="N196" s="73"/>
      <c r="O196" s="73"/>
      <c r="P196" s="73"/>
      <c r="Q196" s="72"/>
      <c r="R196" s="73">
        <f t="shared" si="7"/>
        <v>0</v>
      </c>
      <c r="S196" s="73"/>
      <c r="T196" s="72"/>
      <c r="U196" s="73">
        <f t="shared" si="8"/>
        <v>0</v>
      </c>
      <c r="W196" s="752"/>
    </row>
    <row r="197" spans="1:23" x14ac:dyDescent="0.25">
      <c r="A197" s="74"/>
      <c r="B197" s="69">
        <v>191</v>
      </c>
      <c r="C197" s="353"/>
      <c r="D197" s="353"/>
      <c r="E197" s="353"/>
      <c r="F197" s="687" t="s">
        <v>7273</v>
      </c>
      <c r="G197" s="353" t="s">
        <v>7355</v>
      </c>
      <c r="H197" s="73">
        <f t="shared" si="6"/>
        <v>475000</v>
      </c>
      <c r="I197" s="72">
        <v>1</v>
      </c>
      <c r="J197" s="358">
        <v>475000</v>
      </c>
      <c r="K197" s="72"/>
      <c r="L197" s="72" t="str">
        <f>IFERROR(VLOOKUP($K197,'04 PERSONAL'!$D$5:$G$35,3,),"")</f>
        <v/>
      </c>
      <c r="M197" s="73">
        <f>IFERROR(VLOOKUP($K197,'04 PERSONAL'!$D$5:$G$35,4,),0)</f>
        <v>0</v>
      </c>
      <c r="N197" s="73"/>
      <c r="O197" s="73"/>
      <c r="P197" s="73"/>
      <c r="Q197" s="72"/>
      <c r="R197" s="73">
        <f t="shared" si="7"/>
        <v>0</v>
      </c>
      <c r="S197" s="73"/>
      <c r="T197" s="72"/>
      <c r="U197" s="73">
        <f t="shared" si="8"/>
        <v>0</v>
      </c>
      <c r="W197" s="752"/>
    </row>
    <row r="198" spans="1:23" x14ac:dyDescent="0.25">
      <c r="A198" s="74"/>
      <c r="B198" s="69">
        <v>192</v>
      </c>
      <c r="C198" s="353"/>
      <c r="D198" s="353"/>
      <c r="E198" s="353"/>
      <c r="F198" s="687" t="s">
        <v>7274</v>
      </c>
      <c r="G198" s="353" t="s">
        <v>7355</v>
      </c>
      <c r="H198" s="73">
        <f t="shared" si="6"/>
        <v>500000</v>
      </c>
      <c r="I198" s="72">
        <v>1</v>
      </c>
      <c r="J198" s="358">
        <v>500000</v>
      </c>
      <c r="K198" s="72"/>
      <c r="L198" s="72" t="str">
        <f>IFERROR(VLOOKUP($K198,'04 PERSONAL'!$D$5:$G$35,3,),"")</f>
        <v/>
      </c>
      <c r="M198" s="73">
        <f>IFERROR(VLOOKUP($K198,'04 PERSONAL'!$D$5:$G$35,4,),0)</f>
        <v>0</v>
      </c>
      <c r="N198" s="73"/>
      <c r="O198" s="73"/>
      <c r="P198" s="73"/>
      <c r="Q198" s="72"/>
      <c r="R198" s="73">
        <f t="shared" si="7"/>
        <v>0</v>
      </c>
      <c r="S198" s="73"/>
      <c r="T198" s="72"/>
      <c r="U198" s="73">
        <f t="shared" si="8"/>
        <v>0</v>
      </c>
      <c r="W198" s="752"/>
    </row>
    <row r="199" spans="1:23" x14ac:dyDescent="0.25">
      <c r="A199" s="74"/>
      <c r="B199" s="69">
        <v>193</v>
      </c>
      <c r="C199" s="353"/>
      <c r="D199" s="353"/>
      <c r="E199" s="353"/>
      <c r="F199" s="687" t="s">
        <v>7275</v>
      </c>
      <c r="G199" s="353" t="s">
        <v>167</v>
      </c>
      <c r="H199" s="73">
        <f t="shared" ref="H199:H262" si="9">ROUND((J199+M199+N199+O199+R199+U199),2)</f>
        <v>50000</v>
      </c>
      <c r="I199" s="72">
        <v>1</v>
      </c>
      <c r="J199" s="358">
        <v>50000</v>
      </c>
      <c r="K199" s="72"/>
      <c r="L199" s="72" t="str">
        <f>IFERROR(VLOOKUP($K199,'04 PERSONAL'!$D$5:$G$35,3,),"")</f>
        <v/>
      </c>
      <c r="M199" s="73">
        <f>IFERROR(VLOOKUP($K199,'04 PERSONAL'!$D$5:$G$35,4,),0)</f>
        <v>0</v>
      </c>
      <c r="N199" s="73"/>
      <c r="O199" s="73"/>
      <c r="P199" s="73"/>
      <c r="Q199" s="72"/>
      <c r="R199" s="73">
        <f t="shared" ref="R199:R262" si="10">ROUND(IF($P199&gt;0,$P199*$Q199,$R$4*$Q199),2)</f>
        <v>0</v>
      </c>
      <c r="S199" s="73"/>
      <c r="T199" s="72"/>
      <c r="U199" s="73">
        <f t="shared" ref="U199:U262" si="11">ROUND(IF($S199&gt;0,$S199*$T199,$U$4*$T199),2)</f>
        <v>0</v>
      </c>
      <c r="W199" s="752"/>
    </row>
    <row r="200" spans="1:23" x14ac:dyDescent="0.25">
      <c r="A200" s="74"/>
      <c r="B200" s="69">
        <v>194</v>
      </c>
      <c r="C200" s="353"/>
      <c r="D200" s="353"/>
      <c r="E200" s="353"/>
      <c r="F200" s="687" t="s">
        <v>7276</v>
      </c>
      <c r="G200" s="353" t="s">
        <v>7355</v>
      </c>
      <c r="H200" s="73">
        <f t="shared" si="9"/>
        <v>687500</v>
      </c>
      <c r="I200" s="72">
        <v>1</v>
      </c>
      <c r="J200" s="358">
        <v>687500</v>
      </c>
      <c r="K200" s="72"/>
      <c r="L200" s="72" t="str">
        <f>IFERROR(VLOOKUP($K200,'04 PERSONAL'!$D$5:$G$35,3,),"")</f>
        <v/>
      </c>
      <c r="M200" s="73">
        <f>IFERROR(VLOOKUP($K200,'04 PERSONAL'!$D$5:$G$35,4,),0)</f>
        <v>0</v>
      </c>
      <c r="N200" s="73"/>
      <c r="O200" s="73"/>
      <c r="P200" s="73"/>
      <c r="Q200" s="72"/>
      <c r="R200" s="73">
        <f t="shared" si="10"/>
        <v>0</v>
      </c>
      <c r="S200" s="73"/>
      <c r="T200" s="72"/>
      <c r="U200" s="73">
        <f t="shared" si="11"/>
        <v>0</v>
      </c>
      <c r="W200" s="752"/>
    </row>
    <row r="201" spans="1:23" x14ac:dyDescent="0.25">
      <c r="A201" s="74"/>
      <c r="B201" s="69">
        <v>195</v>
      </c>
      <c r="C201" s="353"/>
      <c r="D201" s="353"/>
      <c r="E201" s="353"/>
      <c r="F201" s="687" t="s">
        <v>7277</v>
      </c>
      <c r="G201" s="353" t="s">
        <v>167</v>
      </c>
      <c r="H201" s="73">
        <f t="shared" si="9"/>
        <v>18000</v>
      </c>
      <c r="I201" s="72">
        <v>1</v>
      </c>
      <c r="J201" s="358">
        <v>18000</v>
      </c>
      <c r="K201" s="72"/>
      <c r="L201" s="72" t="str">
        <f>IFERROR(VLOOKUP($K201,'04 PERSONAL'!$D$5:$G$35,3,),"")</f>
        <v/>
      </c>
      <c r="M201" s="73">
        <f>IFERROR(VLOOKUP($K201,'04 PERSONAL'!$D$5:$G$35,4,),0)</f>
        <v>0</v>
      </c>
      <c r="N201" s="73"/>
      <c r="O201" s="73"/>
      <c r="P201" s="73"/>
      <c r="Q201" s="72"/>
      <c r="R201" s="73">
        <f t="shared" si="10"/>
        <v>0</v>
      </c>
      <c r="S201" s="73"/>
      <c r="T201" s="72"/>
      <c r="U201" s="73">
        <f t="shared" si="11"/>
        <v>0</v>
      </c>
      <c r="W201" s="752"/>
    </row>
    <row r="202" spans="1:23" x14ac:dyDescent="0.25">
      <c r="A202" s="74"/>
      <c r="B202" s="69">
        <v>196</v>
      </c>
      <c r="C202" s="353"/>
      <c r="D202" s="353"/>
      <c r="E202" s="353"/>
      <c r="F202" s="687" t="s">
        <v>7278</v>
      </c>
      <c r="G202" s="353" t="s">
        <v>167</v>
      </c>
      <c r="H202" s="73">
        <f t="shared" si="9"/>
        <v>58987</v>
      </c>
      <c r="I202" s="72">
        <v>1</v>
      </c>
      <c r="J202" s="358">
        <v>58987</v>
      </c>
      <c r="K202" s="72"/>
      <c r="L202" s="72" t="str">
        <f>IFERROR(VLOOKUP($K202,'04 PERSONAL'!$D$5:$G$35,3,),"")</f>
        <v/>
      </c>
      <c r="M202" s="73">
        <f>IFERROR(VLOOKUP($K202,'04 PERSONAL'!$D$5:$G$35,4,),0)</f>
        <v>0</v>
      </c>
      <c r="N202" s="73"/>
      <c r="O202" s="73"/>
      <c r="P202" s="73"/>
      <c r="Q202" s="72"/>
      <c r="R202" s="73">
        <f t="shared" si="10"/>
        <v>0</v>
      </c>
      <c r="S202" s="73"/>
      <c r="T202" s="72"/>
      <c r="U202" s="73">
        <f t="shared" si="11"/>
        <v>0</v>
      </c>
      <c r="W202" s="752"/>
    </row>
    <row r="203" spans="1:23" x14ac:dyDescent="0.25">
      <c r="A203" s="74"/>
      <c r="B203" s="69">
        <v>197</v>
      </c>
      <c r="C203" s="353"/>
      <c r="D203" s="353"/>
      <c r="E203" s="353"/>
      <c r="F203" s="689"/>
      <c r="G203" s="353"/>
      <c r="H203" s="73">
        <f t="shared" si="9"/>
        <v>0</v>
      </c>
      <c r="I203" s="72">
        <v>1</v>
      </c>
      <c r="J203" s="358"/>
      <c r="K203" s="72"/>
      <c r="L203" s="72" t="str">
        <f>IFERROR(VLOOKUP($K203,'04 PERSONAL'!$D$5:$G$35,3,),"")</f>
        <v/>
      </c>
      <c r="M203" s="73">
        <f>IFERROR(VLOOKUP($K203,'04 PERSONAL'!$D$5:$G$35,4,),0)</f>
        <v>0</v>
      </c>
      <c r="N203" s="73"/>
      <c r="O203" s="73"/>
      <c r="P203" s="73"/>
      <c r="Q203" s="72"/>
      <c r="R203" s="73">
        <f t="shared" si="10"/>
        <v>0</v>
      </c>
      <c r="S203" s="73"/>
      <c r="T203" s="72"/>
      <c r="U203" s="73">
        <f t="shared" si="11"/>
        <v>0</v>
      </c>
      <c r="W203" s="752"/>
    </row>
    <row r="204" spans="1:23" x14ac:dyDescent="0.25">
      <c r="A204" s="74"/>
      <c r="B204" s="69">
        <v>198</v>
      </c>
      <c r="C204" s="353"/>
      <c r="D204" s="353"/>
      <c r="E204" s="353"/>
      <c r="F204" s="689"/>
      <c r="G204" s="353"/>
      <c r="H204" s="73">
        <f t="shared" si="9"/>
        <v>0</v>
      </c>
      <c r="I204" s="72">
        <v>1</v>
      </c>
      <c r="J204" s="358"/>
      <c r="K204" s="72"/>
      <c r="L204" s="72" t="str">
        <f>IFERROR(VLOOKUP($K204,'04 PERSONAL'!$D$5:$G$35,3,),"")</f>
        <v/>
      </c>
      <c r="M204" s="73">
        <f>IFERROR(VLOOKUP($K204,'04 PERSONAL'!$D$5:$G$35,4,),0)</f>
        <v>0</v>
      </c>
      <c r="N204" s="73"/>
      <c r="O204" s="73"/>
      <c r="P204" s="73"/>
      <c r="Q204" s="72"/>
      <c r="R204" s="73">
        <f t="shared" si="10"/>
        <v>0</v>
      </c>
      <c r="S204" s="73"/>
      <c r="T204" s="72"/>
      <c r="U204" s="73">
        <f t="shared" si="11"/>
        <v>0</v>
      </c>
      <c r="W204" s="752"/>
    </row>
    <row r="205" spans="1:23" x14ac:dyDescent="0.25">
      <c r="A205" s="74"/>
      <c r="B205" s="69">
        <v>199</v>
      </c>
      <c r="C205" s="353"/>
      <c r="D205" s="353"/>
      <c r="E205" s="353"/>
      <c r="F205" s="687" t="s">
        <v>7279</v>
      </c>
      <c r="G205" s="353" t="s">
        <v>167</v>
      </c>
      <c r="H205" s="73">
        <f t="shared" si="9"/>
        <v>80000</v>
      </c>
      <c r="I205" s="72">
        <v>1</v>
      </c>
      <c r="J205" s="358">
        <v>80000</v>
      </c>
      <c r="K205" s="72"/>
      <c r="L205" s="72" t="str">
        <f>IFERROR(VLOOKUP($K205,'04 PERSONAL'!$D$5:$G$35,3,),"")</f>
        <v/>
      </c>
      <c r="M205" s="73">
        <f>IFERROR(VLOOKUP($K205,'04 PERSONAL'!$D$5:$G$35,4,),0)</f>
        <v>0</v>
      </c>
      <c r="N205" s="73"/>
      <c r="O205" s="73"/>
      <c r="P205" s="73"/>
      <c r="Q205" s="72"/>
      <c r="R205" s="73">
        <f t="shared" si="10"/>
        <v>0</v>
      </c>
      <c r="S205" s="73"/>
      <c r="T205" s="72"/>
      <c r="U205" s="73">
        <f t="shared" si="11"/>
        <v>0</v>
      </c>
      <c r="W205" s="752"/>
    </row>
    <row r="206" spans="1:23" x14ac:dyDescent="0.25">
      <c r="A206" s="74"/>
      <c r="B206" s="69">
        <v>200</v>
      </c>
      <c r="C206" s="353"/>
      <c r="D206" s="353"/>
      <c r="E206" s="353"/>
      <c r="F206" s="687" t="s">
        <v>7280</v>
      </c>
      <c r="G206" s="353" t="s">
        <v>167</v>
      </c>
      <c r="H206" s="73">
        <f t="shared" si="9"/>
        <v>675606</v>
      </c>
      <c r="I206" s="72">
        <v>1</v>
      </c>
      <c r="J206" s="358">
        <v>675606</v>
      </c>
      <c r="K206" s="72"/>
      <c r="L206" s="72" t="str">
        <f>IFERROR(VLOOKUP($K206,'04 PERSONAL'!$D$5:$G$35,3,),"")</f>
        <v/>
      </c>
      <c r="M206" s="73">
        <f>IFERROR(VLOOKUP($K206,'04 PERSONAL'!$D$5:$G$35,4,),0)</f>
        <v>0</v>
      </c>
      <c r="N206" s="73"/>
      <c r="O206" s="73"/>
      <c r="P206" s="73"/>
      <c r="Q206" s="72"/>
      <c r="R206" s="73">
        <f t="shared" si="10"/>
        <v>0</v>
      </c>
      <c r="S206" s="73"/>
      <c r="T206" s="72"/>
      <c r="U206" s="73">
        <f t="shared" si="11"/>
        <v>0</v>
      </c>
      <c r="W206" s="752"/>
    </row>
    <row r="207" spans="1:23" x14ac:dyDescent="0.25">
      <c r="A207" s="74"/>
      <c r="B207" s="69">
        <v>201</v>
      </c>
      <c r="C207" s="353"/>
      <c r="D207" s="353"/>
      <c r="E207" s="353"/>
      <c r="F207" s="354"/>
      <c r="G207" s="353" t="s">
        <v>167</v>
      </c>
      <c r="H207" s="73">
        <f t="shared" si="9"/>
        <v>0</v>
      </c>
      <c r="I207" s="72">
        <v>1</v>
      </c>
      <c r="J207" s="358"/>
      <c r="K207" s="72"/>
      <c r="L207" s="72" t="str">
        <f>IFERROR(VLOOKUP($K207,'04 PERSONAL'!$D$5:$G$35,3,),"")</f>
        <v/>
      </c>
      <c r="M207" s="73">
        <f>IFERROR(VLOOKUP($K207,'04 PERSONAL'!$D$5:$G$35,4,),0)</f>
        <v>0</v>
      </c>
      <c r="N207" s="73"/>
      <c r="O207" s="73"/>
      <c r="P207" s="73"/>
      <c r="Q207" s="72"/>
      <c r="R207" s="73">
        <f t="shared" si="10"/>
        <v>0</v>
      </c>
      <c r="S207" s="73"/>
      <c r="T207" s="72"/>
      <c r="U207" s="73">
        <f t="shared" si="11"/>
        <v>0</v>
      </c>
      <c r="W207" s="752"/>
    </row>
    <row r="208" spans="1:23" x14ac:dyDescent="0.25">
      <c r="A208" s="74"/>
      <c r="B208" s="69">
        <v>202</v>
      </c>
      <c r="C208" s="353"/>
      <c r="D208" s="353"/>
      <c r="E208" s="353"/>
      <c r="F208" s="687" t="s">
        <v>7281</v>
      </c>
      <c r="G208" s="353" t="s">
        <v>167</v>
      </c>
      <c r="H208" s="73">
        <f t="shared" si="9"/>
        <v>75000</v>
      </c>
      <c r="I208" s="72">
        <v>1</v>
      </c>
      <c r="J208" s="358">
        <v>75000</v>
      </c>
      <c r="K208" s="72"/>
      <c r="L208" s="72" t="str">
        <f>IFERROR(VLOOKUP($K208,'04 PERSONAL'!$D$5:$G$35,3,),"")</f>
        <v/>
      </c>
      <c r="M208" s="73">
        <f>IFERROR(VLOOKUP($K208,'04 PERSONAL'!$D$5:$G$35,4,),0)</f>
        <v>0</v>
      </c>
      <c r="N208" s="73"/>
      <c r="O208" s="73"/>
      <c r="P208" s="73"/>
      <c r="Q208" s="72"/>
      <c r="R208" s="73">
        <f t="shared" si="10"/>
        <v>0</v>
      </c>
      <c r="S208" s="73"/>
      <c r="T208" s="72"/>
      <c r="U208" s="73">
        <f t="shared" si="11"/>
        <v>0</v>
      </c>
      <c r="W208" s="752"/>
    </row>
    <row r="209" spans="1:23" x14ac:dyDescent="0.25">
      <c r="A209" s="74"/>
      <c r="B209" s="69">
        <v>203</v>
      </c>
      <c r="C209" s="353"/>
      <c r="D209" s="353"/>
      <c r="E209" s="353"/>
      <c r="F209" s="687" t="s">
        <v>7282</v>
      </c>
      <c r="G209" s="353" t="s">
        <v>167</v>
      </c>
      <c r="H209" s="73">
        <f t="shared" si="9"/>
        <v>10000</v>
      </c>
      <c r="I209" s="72">
        <v>1</v>
      </c>
      <c r="J209" s="358">
        <v>10000</v>
      </c>
      <c r="K209" s="72"/>
      <c r="L209" s="72" t="str">
        <f>IFERROR(VLOOKUP($K209,'04 PERSONAL'!$D$5:$G$35,3,),"")</f>
        <v/>
      </c>
      <c r="M209" s="73">
        <f>IFERROR(VLOOKUP($K209,'04 PERSONAL'!$D$5:$G$35,4,),0)</f>
        <v>0</v>
      </c>
      <c r="N209" s="73"/>
      <c r="O209" s="73"/>
      <c r="P209" s="73"/>
      <c r="Q209" s="72"/>
      <c r="R209" s="73">
        <f t="shared" si="10"/>
        <v>0</v>
      </c>
      <c r="S209" s="73"/>
      <c r="T209" s="72"/>
      <c r="U209" s="73">
        <f t="shared" si="11"/>
        <v>0</v>
      </c>
      <c r="W209" s="752"/>
    </row>
    <row r="210" spans="1:23" x14ac:dyDescent="0.25">
      <c r="A210" s="74"/>
      <c r="B210" s="69">
        <v>204</v>
      </c>
      <c r="C210" s="353"/>
      <c r="D210" s="353"/>
      <c r="E210" s="353"/>
      <c r="F210" s="687" t="s">
        <v>7283</v>
      </c>
      <c r="G210" s="353" t="s">
        <v>167</v>
      </c>
      <c r="H210" s="73">
        <f t="shared" si="9"/>
        <v>30000</v>
      </c>
      <c r="I210" s="72">
        <v>1</v>
      </c>
      <c r="J210" s="358">
        <v>30000</v>
      </c>
      <c r="K210" s="72"/>
      <c r="L210" s="72" t="str">
        <f>IFERROR(VLOOKUP($K210,'04 PERSONAL'!$D$5:$G$35,3,),"")</f>
        <v/>
      </c>
      <c r="M210" s="73">
        <f>IFERROR(VLOOKUP($K210,'04 PERSONAL'!$D$5:$G$35,4,),0)</f>
        <v>0</v>
      </c>
      <c r="N210" s="73"/>
      <c r="O210" s="73"/>
      <c r="P210" s="73"/>
      <c r="Q210" s="72"/>
      <c r="R210" s="73">
        <f t="shared" si="10"/>
        <v>0</v>
      </c>
      <c r="S210" s="73"/>
      <c r="T210" s="72"/>
      <c r="U210" s="73">
        <f t="shared" si="11"/>
        <v>0</v>
      </c>
      <c r="W210" s="752"/>
    </row>
    <row r="211" spans="1:23" x14ac:dyDescent="0.25">
      <c r="A211" s="74"/>
      <c r="B211" s="69">
        <v>205</v>
      </c>
      <c r="C211" s="353"/>
      <c r="D211" s="353"/>
      <c r="E211" s="353"/>
      <c r="F211" s="354"/>
      <c r="G211" s="353" t="s">
        <v>167</v>
      </c>
      <c r="H211" s="73">
        <f t="shared" si="9"/>
        <v>0</v>
      </c>
      <c r="I211" s="72">
        <v>1</v>
      </c>
      <c r="J211" s="358"/>
      <c r="K211" s="72"/>
      <c r="L211" s="72" t="str">
        <f>IFERROR(VLOOKUP($K211,'04 PERSONAL'!$D$5:$G$35,3,),"")</f>
        <v/>
      </c>
      <c r="M211" s="73">
        <f>IFERROR(VLOOKUP($K211,'04 PERSONAL'!$D$5:$G$35,4,),0)</f>
        <v>0</v>
      </c>
      <c r="N211" s="73"/>
      <c r="O211" s="73"/>
      <c r="P211" s="73"/>
      <c r="Q211" s="72"/>
      <c r="R211" s="73">
        <f t="shared" si="10"/>
        <v>0</v>
      </c>
      <c r="S211" s="73"/>
      <c r="T211" s="72"/>
      <c r="U211" s="73">
        <f t="shared" si="11"/>
        <v>0</v>
      </c>
      <c r="W211" s="752"/>
    </row>
    <row r="212" spans="1:23" x14ac:dyDescent="0.25">
      <c r="A212" s="74"/>
      <c r="B212" s="69">
        <v>206</v>
      </c>
      <c r="C212" s="353"/>
      <c r="D212" s="353"/>
      <c r="E212" s="353"/>
      <c r="F212" s="687" t="s">
        <v>7284</v>
      </c>
      <c r="G212" s="353" t="s">
        <v>167</v>
      </c>
      <c r="H212" s="73">
        <f t="shared" si="9"/>
        <v>229167</v>
      </c>
      <c r="I212" s="72">
        <v>1</v>
      </c>
      <c r="J212" s="358">
        <v>229167</v>
      </c>
      <c r="K212" s="72"/>
      <c r="L212" s="72" t="str">
        <f>IFERROR(VLOOKUP($K212,'04 PERSONAL'!$D$5:$G$35,3,),"")</f>
        <v/>
      </c>
      <c r="M212" s="73">
        <f>IFERROR(VLOOKUP($K212,'04 PERSONAL'!$D$5:$G$35,4,),0)</f>
        <v>0</v>
      </c>
      <c r="N212" s="73"/>
      <c r="O212" s="73"/>
      <c r="P212" s="73"/>
      <c r="Q212" s="72"/>
      <c r="R212" s="73">
        <f t="shared" si="10"/>
        <v>0</v>
      </c>
      <c r="S212" s="73"/>
      <c r="T212" s="72"/>
      <c r="U212" s="73">
        <f t="shared" si="11"/>
        <v>0</v>
      </c>
      <c r="W212" s="752"/>
    </row>
    <row r="213" spans="1:23" x14ac:dyDescent="0.25">
      <c r="A213" s="74"/>
      <c r="B213" s="69">
        <v>207</v>
      </c>
      <c r="C213" s="353"/>
      <c r="D213" s="353"/>
      <c r="E213" s="353"/>
      <c r="F213" s="687" t="s">
        <v>7526</v>
      </c>
      <c r="G213" s="353" t="s">
        <v>167</v>
      </c>
      <c r="H213" s="73">
        <f t="shared" si="9"/>
        <v>350000</v>
      </c>
      <c r="I213" s="72">
        <v>1</v>
      </c>
      <c r="J213" s="358">
        <v>350000</v>
      </c>
      <c r="K213" s="72"/>
      <c r="L213" s="72" t="str">
        <f>IFERROR(VLOOKUP($K213,'04 PERSONAL'!$D$5:$G$35,3,),"")</f>
        <v/>
      </c>
      <c r="M213" s="73">
        <f>IFERROR(VLOOKUP($K213,'04 PERSONAL'!$D$5:$G$35,4,),0)</f>
        <v>0</v>
      </c>
      <c r="N213" s="73"/>
      <c r="O213" s="73"/>
      <c r="P213" s="73"/>
      <c r="Q213" s="72"/>
      <c r="R213" s="73">
        <f t="shared" si="10"/>
        <v>0</v>
      </c>
      <c r="S213" s="73"/>
      <c r="T213" s="72"/>
      <c r="U213" s="73">
        <f t="shared" si="11"/>
        <v>0</v>
      </c>
      <c r="W213" s="752"/>
    </row>
    <row r="214" spans="1:23" x14ac:dyDescent="0.25">
      <c r="A214" s="74"/>
      <c r="B214" s="69">
        <v>208</v>
      </c>
      <c r="C214" s="353"/>
      <c r="D214" s="353"/>
      <c r="E214" s="353"/>
      <c r="F214" s="354"/>
      <c r="G214" s="353" t="s">
        <v>167</v>
      </c>
      <c r="H214" s="73">
        <f t="shared" si="9"/>
        <v>0</v>
      </c>
      <c r="I214" s="72">
        <v>1</v>
      </c>
      <c r="J214" s="358"/>
      <c r="K214" s="72"/>
      <c r="L214" s="72" t="str">
        <f>IFERROR(VLOOKUP($K214,'04 PERSONAL'!$D$5:$G$35,3,),"")</f>
        <v/>
      </c>
      <c r="M214" s="73">
        <f>IFERROR(VLOOKUP($K214,'04 PERSONAL'!$D$5:$G$35,4,),0)</f>
        <v>0</v>
      </c>
      <c r="N214" s="73"/>
      <c r="O214" s="73"/>
      <c r="P214" s="73"/>
      <c r="Q214" s="72"/>
      <c r="R214" s="73">
        <f t="shared" si="10"/>
        <v>0</v>
      </c>
      <c r="S214" s="73"/>
      <c r="T214" s="72"/>
      <c r="U214" s="73">
        <f t="shared" si="11"/>
        <v>0</v>
      </c>
      <c r="W214" s="752"/>
    </row>
    <row r="215" spans="1:23" x14ac:dyDescent="0.25">
      <c r="A215" s="74"/>
      <c r="B215" s="69">
        <v>209</v>
      </c>
      <c r="C215" s="353"/>
      <c r="D215" s="353"/>
      <c r="E215" s="353"/>
      <c r="F215" s="687" t="s">
        <v>7285</v>
      </c>
      <c r="G215" s="353" t="s">
        <v>167</v>
      </c>
      <c r="H215" s="73">
        <f t="shared" si="9"/>
        <v>15000</v>
      </c>
      <c r="I215" s="72">
        <v>1</v>
      </c>
      <c r="J215" s="358">
        <v>15000</v>
      </c>
      <c r="K215" s="72"/>
      <c r="L215" s="72" t="str">
        <f>IFERROR(VLOOKUP($K215,'04 PERSONAL'!$D$5:$G$35,3,),"")</f>
        <v/>
      </c>
      <c r="M215" s="73">
        <f>IFERROR(VLOOKUP($K215,'04 PERSONAL'!$D$5:$G$35,4,),0)</f>
        <v>0</v>
      </c>
      <c r="N215" s="73"/>
      <c r="O215" s="73"/>
      <c r="P215" s="73"/>
      <c r="Q215" s="72"/>
      <c r="R215" s="73">
        <f t="shared" si="10"/>
        <v>0</v>
      </c>
      <c r="S215" s="73"/>
      <c r="T215" s="72"/>
      <c r="U215" s="73">
        <f t="shared" si="11"/>
        <v>0</v>
      </c>
      <c r="W215" s="752"/>
    </row>
    <row r="216" spans="1:23" x14ac:dyDescent="0.25">
      <c r="A216" s="74"/>
      <c r="B216" s="69">
        <v>210</v>
      </c>
      <c r="C216" s="353"/>
      <c r="D216" s="353"/>
      <c r="E216" s="353"/>
      <c r="F216" s="687" t="s">
        <v>7371</v>
      </c>
      <c r="G216" s="353" t="s">
        <v>167</v>
      </c>
      <c r="H216" s="73">
        <f t="shared" si="9"/>
        <v>25862</v>
      </c>
      <c r="I216" s="72">
        <v>1</v>
      </c>
      <c r="J216" s="358">
        <v>25862</v>
      </c>
      <c r="K216" s="72"/>
      <c r="L216" s="72" t="str">
        <f>IFERROR(VLOOKUP($K216,'04 PERSONAL'!$D$5:$G$35,3,),"")</f>
        <v/>
      </c>
      <c r="M216" s="73">
        <f>IFERROR(VLOOKUP($K216,'04 PERSONAL'!$D$5:$G$35,4,),0)</f>
        <v>0</v>
      </c>
      <c r="N216" s="73"/>
      <c r="O216" s="73"/>
      <c r="P216" s="73"/>
      <c r="Q216" s="72"/>
      <c r="R216" s="73">
        <f t="shared" si="10"/>
        <v>0</v>
      </c>
      <c r="S216" s="73"/>
      <c r="T216" s="72"/>
      <c r="U216" s="73">
        <f t="shared" si="11"/>
        <v>0</v>
      </c>
      <c r="W216" s="752"/>
    </row>
    <row r="217" spans="1:23" x14ac:dyDescent="0.25">
      <c r="A217" s="74"/>
      <c r="B217" s="69">
        <v>211</v>
      </c>
      <c r="C217" s="353"/>
      <c r="D217" s="353"/>
      <c r="E217" s="353"/>
      <c r="F217" s="687" t="s">
        <v>7286</v>
      </c>
      <c r="G217" s="353" t="s">
        <v>167</v>
      </c>
      <c r="H217" s="73">
        <f t="shared" si="9"/>
        <v>80000</v>
      </c>
      <c r="I217" s="72">
        <v>1</v>
      </c>
      <c r="J217" s="358">
        <v>80000</v>
      </c>
      <c r="K217" s="72"/>
      <c r="L217" s="72" t="str">
        <f>IFERROR(VLOOKUP($K217,'04 PERSONAL'!$D$5:$G$35,3,),"")</f>
        <v/>
      </c>
      <c r="M217" s="73">
        <f>IFERROR(VLOOKUP($K217,'04 PERSONAL'!$D$5:$G$35,4,),0)</f>
        <v>0</v>
      </c>
      <c r="N217" s="73"/>
      <c r="O217" s="73"/>
      <c r="P217" s="73"/>
      <c r="Q217" s="72"/>
      <c r="R217" s="73">
        <f t="shared" si="10"/>
        <v>0</v>
      </c>
      <c r="S217" s="73"/>
      <c r="T217" s="72"/>
      <c r="U217" s="73">
        <f t="shared" si="11"/>
        <v>0</v>
      </c>
      <c r="W217" s="752"/>
    </row>
    <row r="218" spans="1:23" x14ac:dyDescent="0.25">
      <c r="A218" s="74"/>
      <c r="B218" s="69">
        <v>212</v>
      </c>
      <c r="C218" s="353"/>
      <c r="D218" s="353"/>
      <c r="E218" s="353"/>
      <c r="F218" s="687" t="s">
        <v>7287</v>
      </c>
      <c r="G218" s="353" t="s">
        <v>167</v>
      </c>
      <c r="H218" s="73">
        <f t="shared" si="9"/>
        <v>906935.92</v>
      </c>
      <c r="I218" s="72">
        <v>1</v>
      </c>
      <c r="J218" s="358">
        <v>906935.92319999984</v>
      </c>
      <c r="K218" s="72"/>
      <c r="L218" s="72" t="str">
        <f>IFERROR(VLOOKUP($K218,'04 PERSONAL'!$D$5:$G$35,3,),"")</f>
        <v/>
      </c>
      <c r="M218" s="73">
        <f>IFERROR(VLOOKUP($K218,'04 PERSONAL'!$D$5:$G$35,4,),0)</f>
        <v>0</v>
      </c>
      <c r="N218" s="73"/>
      <c r="O218" s="73"/>
      <c r="P218" s="73"/>
      <c r="Q218" s="72"/>
      <c r="R218" s="73">
        <f t="shared" si="10"/>
        <v>0</v>
      </c>
      <c r="S218" s="73"/>
      <c r="T218" s="72"/>
      <c r="U218" s="73">
        <f t="shared" si="11"/>
        <v>0</v>
      </c>
      <c r="W218" s="752"/>
    </row>
    <row r="219" spans="1:23" x14ac:dyDescent="0.25">
      <c r="A219" s="74"/>
      <c r="B219" s="69">
        <v>213</v>
      </c>
      <c r="C219" s="353"/>
      <c r="D219" s="353"/>
      <c r="E219" s="353"/>
      <c r="F219" s="687" t="s">
        <v>7288</v>
      </c>
      <c r="G219" s="353" t="s">
        <v>167</v>
      </c>
      <c r="H219" s="73">
        <f t="shared" si="9"/>
        <v>225110.21</v>
      </c>
      <c r="I219" s="72">
        <v>1</v>
      </c>
      <c r="J219" s="358">
        <v>225110.2115</v>
      </c>
      <c r="K219" s="72"/>
      <c r="L219" s="72" t="str">
        <f>IFERROR(VLOOKUP($K219,'04 PERSONAL'!$D$5:$G$35,3,),"")</f>
        <v/>
      </c>
      <c r="M219" s="73">
        <f>IFERROR(VLOOKUP($K219,'04 PERSONAL'!$D$5:$G$35,4,),0)</f>
        <v>0</v>
      </c>
      <c r="N219" s="73"/>
      <c r="O219" s="73"/>
      <c r="P219" s="73"/>
      <c r="Q219" s="72"/>
      <c r="R219" s="73">
        <f t="shared" si="10"/>
        <v>0</v>
      </c>
      <c r="S219" s="73"/>
      <c r="T219" s="72"/>
      <c r="U219" s="73">
        <f t="shared" si="11"/>
        <v>0</v>
      </c>
      <c r="W219" s="752"/>
    </row>
    <row r="220" spans="1:23" x14ac:dyDescent="0.25">
      <c r="A220" s="74"/>
      <c r="B220" s="69">
        <v>214</v>
      </c>
      <c r="C220" s="353"/>
      <c r="D220" s="353"/>
      <c r="E220" s="353"/>
      <c r="F220" s="687" t="s">
        <v>7289</v>
      </c>
      <c r="G220" s="353" t="s">
        <v>167</v>
      </c>
      <c r="H220" s="73">
        <f t="shared" si="9"/>
        <v>50000</v>
      </c>
      <c r="I220" s="72">
        <v>1</v>
      </c>
      <c r="J220" s="358">
        <v>50000</v>
      </c>
      <c r="K220" s="72"/>
      <c r="L220" s="72" t="str">
        <f>IFERROR(VLOOKUP($K220,'04 PERSONAL'!$D$5:$G$35,3,),"")</f>
        <v/>
      </c>
      <c r="M220" s="73">
        <f>IFERROR(VLOOKUP($K220,'04 PERSONAL'!$D$5:$G$35,4,),0)</f>
        <v>0</v>
      </c>
      <c r="N220" s="73"/>
      <c r="O220" s="73"/>
      <c r="P220" s="73"/>
      <c r="Q220" s="72"/>
      <c r="R220" s="73">
        <f t="shared" si="10"/>
        <v>0</v>
      </c>
      <c r="S220" s="73"/>
      <c r="T220" s="72"/>
      <c r="U220" s="73">
        <f t="shared" si="11"/>
        <v>0</v>
      </c>
      <c r="W220" s="752"/>
    </row>
    <row r="221" spans="1:23" x14ac:dyDescent="0.25">
      <c r="A221" s="74"/>
      <c r="B221" s="69">
        <v>215</v>
      </c>
      <c r="C221" s="353"/>
      <c r="D221" s="353"/>
      <c r="E221" s="353"/>
      <c r="F221" s="354" t="s">
        <v>7290</v>
      </c>
      <c r="G221" s="353" t="s">
        <v>167</v>
      </c>
      <c r="H221" s="73">
        <f t="shared" si="9"/>
        <v>0</v>
      </c>
      <c r="I221" s="72">
        <v>1</v>
      </c>
      <c r="J221" s="358">
        <v>0</v>
      </c>
      <c r="K221" s="72"/>
      <c r="L221" s="72" t="str">
        <f>IFERROR(VLOOKUP($K221,'04 PERSONAL'!$D$5:$G$35,3,),"")</f>
        <v/>
      </c>
      <c r="M221" s="73">
        <f>IFERROR(VLOOKUP($K221,'04 PERSONAL'!$D$5:$G$35,4,),0)</f>
        <v>0</v>
      </c>
      <c r="N221" s="73"/>
      <c r="O221" s="73"/>
      <c r="P221" s="73"/>
      <c r="Q221" s="72"/>
      <c r="R221" s="73">
        <f t="shared" si="10"/>
        <v>0</v>
      </c>
      <c r="S221" s="73"/>
      <c r="T221" s="72"/>
      <c r="U221" s="73">
        <f t="shared" si="11"/>
        <v>0</v>
      </c>
      <c r="W221" s="752"/>
    </row>
    <row r="222" spans="1:23" x14ac:dyDescent="0.25">
      <c r="A222" s="74"/>
      <c r="B222" s="69">
        <v>216</v>
      </c>
      <c r="C222" s="353"/>
      <c r="D222" s="353"/>
      <c r="E222" s="353"/>
      <c r="F222" s="687" t="s">
        <v>7291</v>
      </c>
      <c r="G222" s="353" t="s">
        <v>167</v>
      </c>
      <c r="H222" s="73">
        <f t="shared" si="9"/>
        <v>35000</v>
      </c>
      <c r="I222" s="72">
        <v>1</v>
      </c>
      <c r="J222" s="358">
        <v>35000</v>
      </c>
      <c r="K222" s="72"/>
      <c r="L222" s="72" t="str">
        <f>IFERROR(VLOOKUP($K222,'04 PERSONAL'!$D$5:$G$35,3,),"")</f>
        <v/>
      </c>
      <c r="M222" s="73">
        <f>IFERROR(VLOOKUP($K222,'04 PERSONAL'!$D$5:$G$35,4,),0)</f>
        <v>0</v>
      </c>
      <c r="N222" s="73"/>
      <c r="O222" s="73"/>
      <c r="P222" s="73"/>
      <c r="Q222" s="72"/>
      <c r="R222" s="73">
        <f t="shared" si="10"/>
        <v>0</v>
      </c>
      <c r="S222" s="73"/>
      <c r="T222" s="72"/>
      <c r="U222" s="73">
        <f t="shared" si="11"/>
        <v>0</v>
      </c>
      <c r="W222" s="752"/>
    </row>
    <row r="223" spans="1:23" x14ac:dyDescent="0.25">
      <c r="A223" s="74"/>
      <c r="B223" s="69">
        <v>217</v>
      </c>
      <c r="C223" s="353"/>
      <c r="D223" s="353"/>
      <c r="E223" s="353"/>
      <c r="F223" s="687" t="s">
        <v>7292</v>
      </c>
      <c r="G223" s="353" t="s">
        <v>167</v>
      </c>
      <c r="H223" s="73">
        <f t="shared" si="9"/>
        <v>75000</v>
      </c>
      <c r="I223" s="72">
        <v>1</v>
      </c>
      <c r="J223" s="358">
        <v>75000</v>
      </c>
      <c r="K223" s="72"/>
      <c r="L223" s="72" t="str">
        <f>IFERROR(VLOOKUP($K223,'04 PERSONAL'!$D$5:$G$35,3,),"")</f>
        <v/>
      </c>
      <c r="M223" s="73">
        <f>IFERROR(VLOOKUP($K223,'04 PERSONAL'!$D$5:$G$35,4,),0)</f>
        <v>0</v>
      </c>
      <c r="N223" s="73"/>
      <c r="O223" s="73"/>
      <c r="P223" s="73"/>
      <c r="Q223" s="72"/>
      <c r="R223" s="73">
        <f t="shared" si="10"/>
        <v>0</v>
      </c>
      <c r="S223" s="73"/>
      <c r="T223" s="72"/>
      <c r="U223" s="73">
        <f t="shared" si="11"/>
        <v>0</v>
      </c>
      <c r="W223" s="752"/>
    </row>
    <row r="224" spans="1:23" x14ac:dyDescent="0.25">
      <c r="A224" s="74"/>
      <c r="B224" s="69">
        <v>218</v>
      </c>
      <c r="C224" s="353"/>
      <c r="D224" s="353"/>
      <c r="E224" s="353"/>
      <c r="F224" s="687" t="s">
        <v>7293</v>
      </c>
      <c r="G224" s="353" t="s">
        <v>167</v>
      </c>
      <c r="H224" s="73">
        <f t="shared" si="9"/>
        <v>142800</v>
      </c>
      <c r="I224" s="72">
        <v>1</v>
      </c>
      <c r="J224" s="358">
        <v>142800</v>
      </c>
      <c r="K224" s="72"/>
      <c r="L224" s="72" t="str">
        <f>IFERROR(VLOOKUP($K224,'04 PERSONAL'!$D$5:$G$35,3,),"")</f>
        <v/>
      </c>
      <c r="M224" s="73">
        <f>IFERROR(VLOOKUP($K224,'04 PERSONAL'!$D$5:$G$35,4,),0)</f>
        <v>0</v>
      </c>
      <c r="N224" s="73"/>
      <c r="O224" s="73"/>
      <c r="P224" s="73"/>
      <c r="Q224" s="72"/>
      <c r="R224" s="73">
        <f t="shared" si="10"/>
        <v>0</v>
      </c>
      <c r="S224" s="73"/>
      <c r="T224" s="72"/>
      <c r="U224" s="73">
        <f t="shared" si="11"/>
        <v>0</v>
      </c>
      <c r="W224" s="752"/>
    </row>
    <row r="225" spans="1:23" x14ac:dyDescent="0.25">
      <c r="A225" s="74"/>
      <c r="B225" s="69">
        <v>219</v>
      </c>
      <c r="C225" s="353"/>
      <c r="D225" s="353"/>
      <c r="E225" s="353"/>
      <c r="F225" s="687" t="s">
        <v>7294</v>
      </c>
      <c r="G225" s="353" t="s">
        <v>167</v>
      </c>
      <c r="H225" s="73">
        <f t="shared" si="9"/>
        <v>130900</v>
      </c>
      <c r="I225" s="72">
        <v>1</v>
      </c>
      <c r="J225" s="358">
        <v>130900</v>
      </c>
      <c r="K225" s="72"/>
      <c r="L225" s="72" t="str">
        <f>IFERROR(VLOOKUP($K225,'04 PERSONAL'!$D$5:$G$35,3,),"")</f>
        <v/>
      </c>
      <c r="M225" s="73">
        <f>IFERROR(VLOOKUP($K225,'04 PERSONAL'!$D$5:$G$35,4,),0)</f>
        <v>0</v>
      </c>
      <c r="N225" s="73"/>
      <c r="O225" s="73"/>
      <c r="P225" s="73"/>
      <c r="Q225" s="72"/>
      <c r="R225" s="73">
        <f t="shared" si="10"/>
        <v>0</v>
      </c>
      <c r="S225" s="73"/>
      <c r="T225" s="72"/>
      <c r="U225" s="73">
        <f t="shared" si="11"/>
        <v>0</v>
      </c>
      <c r="W225" s="752"/>
    </row>
    <row r="226" spans="1:23" x14ac:dyDescent="0.25">
      <c r="A226" s="74"/>
      <c r="B226" s="69">
        <v>220</v>
      </c>
      <c r="C226" s="353"/>
      <c r="D226" s="353"/>
      <c r="E226" s="353"/>
      <c r="F226" s="687" t="s">
        <v>7295</v>
      </c>
      <c r="G226" s="353" t="s">
        <v>167</v>
      </c>
      <c r="H226" s="73">
        <f t="shared" si="9"/>
        <v>80000</v>
      </c>
      <c r="I226" s="72">
        <v>1</v>
      </c>
      <c r="J226" s="358">
        <v>80000</v>
      </c>
      <c r="K226" s="72"/>
      <c r="L226" s="72" t="str">
        <f>IFERROR(VLOOKUP($K226,'04 PERSONAL'!$D$5:$G$35,3,),"")</f>
        <v/>
      </c>
      <c r="M226" s="73">
        <f>IFERROR(VLOOKUP($K226,'04 PERSONAL'!$D$5:$G$35,4,),0)</f>
        <v>0</v>
      </c>
      <c r="N226" s="73"/>
      <c r="O226" s="73"/>
      <c r="P226" s="73"/>
      <c r="Q226" s="72"/>
      <c r="R226" s="73">
        <f t="shared" si="10"/>
        <v>0</v>
      </c>
      <c r="S226" s="73"/>
      <c r="T226" s="72"/>
      <c r="U226" s="73">
        <f t="shared" si="11"/>
        <v>0</v>
      </c>
      <c r="W226" s="752"/>
    </row>
    <row r="227" spans="1:23" x14ac:dyDescent="0.25">
      <c r="A227" s="74"/>
      <c r="B227" s="69">
        <v>221</v>
      </c>
      <c r="C227" s="353"/>
      <c r="D227" s="353"/>
      <c r="E227" s="353"/>
      <c r="F227" s="687" t="s">
        <v>7373</v>
      </c>
      <c r="G227" s="353" t="s">
        <v>167</v>
      </c>
      <c r="H227" s="73">
        <f t="shared" si="9"/>
        <v>123333</v>
      </c>
      <c r="I227" s="72">
        <v>1</v>
      </c>
      <c r="J227" s="358">
        <v>123333</v>
      </c>
      <c r="K227" s="72"/>
      <c r="L227" s="72" t="str">
        <f>IFERROR(VLOOKUP($K227,'04 PERSONAL'!$D$5:$G$35,3,),"")</f>
        <v/>
      </c>
      <c r="M227" s="73">
        <f>IFERROR(VLOOKUP($K227,'04 PERSONAL'!$D$5:$G$35,4,),0)</f>
        <v>0</v>
      </c>
      <c r="N227" s="73"/>
      <c r="O227" s="73"/>
      <c r="P227" s="73"/>
      <c r="Q227" s="72"/>
      <c r="R227" s="73">
        <f t="shared" si="10"/>
        <v>0</v>
      </c>
      <c r="S227" s="73"/>
      <c r="T227" s="72"/>
      <c r="U227" s="73">
        <f t="shared" si="11"/>
        <v>0</v>
      </c>
      <c r="W227" s="752"/>
    </row>
    <row r="228" spans="1:23" x14ac:dyDescent="0.25">
      <c r="A228" s="74"/>
      <c r="B228" s="69">
        <v>222</v>
      </c>
      <c r="C228" s="353"/>
      <c r="D228" s="353"/>
      <c r="E228" s="353"/>
      <c r="F228" s="687" t="s">
        <v>7374</v>
      </c>
      <c r="G228" s="353" t="s">
        <v>167</v>
      </c>
      <c r="H228" s="73">
        <f t="shared" si="9"/>
        <v>306350</v>
      </c>
      <c r="I228" s="72">
        <v>1</v>
      </c>
      <c r="J228" s="358">
        <v>306350</v>
      </c>
      <c r="K228" s="72"/>
      <c r="L228" s="72" t="str">
        <f>IFERROR(VLOOKUP($K228,'04 PERSONAL'!$D$5:$G$35,3,),"")</f>
        <v/>
      </c>
      <c r="M228" s="73">
        <f>IFERROR(VLOOKUP($K228,'04 PERSONAL'!$D$5:$G$35,4,),0)</f>
        <v>0</v>
      </c>
      <c r="N228" s="73"/>
      <c r="O228" s="73"/>
      <c r="P228" s="73"/>
      <c r="Q228" s="72"/>
      <c r="R228" s="73">
        <f t="shared" si="10"/>
        <v>0</v>
      </c>
      <c r="S228" s="73"/>
      <c r="T228" s="72"/>
      <c r="U228" s="73">
        <f t="shared" si="11"/>
        <v>0</v>
      </c>
      <c r="W228" s="752"/>
    </row>
    <row r="229" spans="1:23" x14ac:dyDescent="0.25">
      <c r="A229" s="74"/>
      <c r="B229" s="69">
        <v>223</v>
      </c>
      <c r="C229" s="353"/>
      <c r="D229" s="353"/>
      <c r="E229" s="353"/>
      <c r="F229" s="687" t="s">
        <v>7296</v>
      </c>
      <c r="G229" s="353" t="s">
        <v>167</v>
      </c>
      <c r="H229" s="73">
        <f t="shared" si="9"/>
        <v>250000</v>
      </c>
      <c r="I229" s="72">
        <v>1</v>
      </c>
      <c r="J229" s="358">
        <v>250000</v>
      </c>
      <c r="K229" s="72"/>
      <c r="L229" s="72" t="str">
        <f>IFERROR(VLOOKUP($K229,'04 PERSONAL'!$D$5:$G$35,3,),"")</f>
        <v/>
      </c>
      <c r="M229" s="73">
        <f>IFERROR(VLOOKUP($K229,'04 PERSONAL'!$D$5:$G$35,4,),0)</f>
        <v>0</v>
      </c>
      <c r="N229" s="73"/>
      <c r="O229" s="73"/>
      <c r="P229" s="73"/>
      <c r="Q229" s="72"/>
      <c r="R229" s="73">
        <f t="shared" si="10"/>
        <v>0</v>
      </c>
      <c r="S229" s="73"/>
      <c r="T229" s="72"/>
      <c r="U229" s="73">
        <f t="shared" si="11"/>
        <v>0</v>
      </c>
      <c r="W229" s="752"/>
    </row>
    <row r="230" spans="1:23" x14ac:dyDescent="0.25">
      <c r="A230" s="74"/>
      <c r="B230" s="69">
        <v>224</v>
      </c>
      <c r="C230" s="353"/>
      <c r="D230" s="353"/>
      <c r="E230" s="353"/>
      <c r="F230" s="687" t="s">
        <v>7297</v>
      </c>
      <c r="G230" s="353" t="s">
        <v>167</v>
      </c>
      <c r="H230" s="73">
        <f t="shared" si="9"/>
        <v>18000</v>
      </c>
      <c r="I230" s="72">
        <v>1</v>
      </c>
      <c r="J230" s="358">
        <v>18000</v>
      </c>
      <c r="K230" s="72"/>
      <c r="L230" s="72" t="str">
        <f>IFERROR(VLOOKUP($K230,'04 PERSONAL'!$D$5:$G$35,3,),"")</f>
        <v/>
      </c>
      <c r="M230" s="73">
        <f>IFERROR(VLOOKUP($K230,'04 PERSONAL'!$D$5:$G$35,4,),0)</f>
        <v>0</v>
      </c>
      <c r="N230" s="73"/>
      <c r="O230" s="73"/>
      <c r="P230" s="73"/>
      <c r="Q230" s="72"/>
      <c r="R230" s="73">
        <f t="shared" si="10"/>
        <v>0</v>
      </c>
      <c r="S230" s="73"/>
      <c r="T230" s="72"/>
      <c r="U230" s="73">
        <f t="shared" si="11"/>
        <v>0</v>
      </c>
      <c r="W230" s="752"/>
    </row>
    <row r="231" spans="1:23" x14ac:dyDescent="0.25">
      <c r="A231" s="74"/>
      <c r="B231" s="69">
        <v>225</v>
      </c>
      <c r="C231" s="353"/>
      <c r="D231" s="353"/>
      <c r="E231" s="353"/>
      <c r="F231" s="687" t="s">
        <v>7298</v>
      </c>
      <c r="G231" s="353" t="s">
        <v>167</v>
      </c>
      <c r="H231" s="73">
        <f t="shared" si="9"/>
        <v>15000</v>
      </c>
      <c r="I231" s="72">
        <v>1</v>
      </c>
      <c r="J231" s="358">
        <v>15000</v>
      </c>
      <c r="K231" s="72"/>
      <c r="L231" s="72" t="str">
        <f>IFERROR(VLOOKUP($K231,'04 PERSONAL'!$D$5:$G$35,3,),"")</f>
        <v/>
      </c>
      <c r="M231" s="73">
        <f>IFERROR(VLOOKUP($K231,'04 PERSONAL'!$D$5:$G$35,4,),0)</f>
        <v>0</v>
      </c>
      <c r="N231" s="73"/>
      <c r="O231" s="73"/>
      <c r="P231" s="73"/>
      <c r="Q231" s="72"/>
      <c r="R231" s="73">
        <f t="shared" si="10"/>
        <v>0</v>
      </c>
      <c r="S231" s="73"/>
      <c r="T231" s="72"/>
      <c r="U231" s="73">
        <f t="shared" si="11"/>
        <v>0</v>
      </c>
      <c r="W231" s="752"/>
    </row>
    <row r="232" spans="1:23" x14ac:dyDescent="0.25">
      <c r="A232" s="74"/>
      <c r="B232" s="69">
        <v>226</v>
      </c>
      <c r="C232" s="353"/>
      <c r="D232" s="353"/>
      <c r="E232" s="353"/>
      <c r="F232" s="687" t="s">
        <v>7299</v>
      </c>
      <c r="G232" s="353" t="s">
        <v>167</v>
      </c>
      <c r="H232" s="73">
        <f t="shared" si="9"/>
        <v>250000</v>
      </c>
      <c r="I232" s="72">
        <v>1</v>
      </c>
      <c r="J232" s="358">
        <v>250000</v>
      </c>
      <c r="K232" s="72"/>
      <c r="L232" s="72" t="str">
        <f>IFERROR(VLOOKUP($K232,'04 PERSONAL'!$D$5:$G$35,3,),"")</f>
        <v/>
      </c>
      <c r="M232" s="73">
        <f>IFERROR(VLOOKUP($K232,'04 PERSONAL'!$D$5:$G$35,4,),0)</f>
        <v>0</v>
      </c>
      <c r="N232" s="73"/>
      <c r="O232" s="73"/>
      <c r="P232" s="73"/>
      <c r="Q232" s="72"/>
      <c r="R232" s="73">
        <f t="shared" si="10"/>
        <v>0</v>
      </c>
      <c r="S232" s="73"/>
      <c r="T232" s="72"/>
      <c r="U232" s="73">
        <f t="shared" si="11"/>
        <v>0</v>
      </c>
      <c r="W232" s="752"/>
    </row>
    <row r="233" spans="1:23" x14ac:dyDescent="0.25">
      <c r="A233" s="74"/>
      <c r="B233" s="69">
        <v>227</v>
      </c>
      <c r="C233" s="353"/>
      <c r="D233" s="353"/>
      <c r="E233" s="353"/>
      <c r="F233" s="687" t="s">
        <v>7300</v>
      </c>
      <c r="G233" s="353" t="s">
        <v>167</v>
      </c>
      <c r="H233" s="73">
        <f t="shared" si="9"/>
        <v>350000</v>
      </c>
      <c r="I233" s="72">
        <v>1</v>
      </c>
      <c r="J233" s="358">
        <v>350000</v>
      </c>
      <c r="K233" s="72"/>
      <c r="L233" s="72" t="str">
        <f>IFERROR(VLOOKUP($K233,'04 PERSONAL'!$D$5:$G$35,3,),"")</f>
        <v/>
      </c>
      <c r="M233" s="73">
        <f>IFERROR(VLOOKUP($K233,'04 PERSONAL'!$D$5:$G$35,4,),0)</f>
        <v>0</v>
      </c>
      <c r="N233" s="73"/>
      <c r="O233" s="73"/>
      <c r="P233" s="73"/>
      <c r="Q233" s="72"/>
      <c r="R233" s="73">
        <f t="shared" si="10"/>
        <v>0</v>
      </c>
      <c r="S233" s="73"/>
      <c r="T233" s="72"/>
      <c r="U233" s="73">
        <f t="shared" si="11"/>
        <v>0</v>
      </c>
      <c r="W233" s="752"/>
    </row>
    <row r="234" spans="1:23" x14ac:dyDescent="0.25">
      <c r="A234" s="74"/>
      <c r="B234" s="69">
        <v>228</v>
      </c>
      <c r="C234" s="353"/>
      <c r="D234" s="353"/>
      <c r="E234" s="353"/>
      <c r="F234" s="687" t="s">
        <v>7301</v>
      </c>
      <c r="G234" s="353" t="s">
        <v>167</v>
      </c>
      <c r="H234" s="73">
        <f t="shared" si="9"/>
        <v>15000</v>
      </c>
      <c r="I234" s="72">
        <v>1</v>
      </c>
      <c r="J234" s="358">
        <v>15000</v>
      </c>
      <c r="K234" s="72"/>
      <c r="L234" s="72" t="str">
        <f>IFERROR(VLOOKUP($K234,'04 PERSONAL'!$D$5:$G$35,3,),"")</f>
        <v/>
      </c>
      <c r="M234" s="73">
        <f>IFERROR(VLOOKUP($K234,'04 PERSONAL'!$D$5:$G$35,4,),0)</f>
        <v>0</v>
      </c>
      <c r="N234" s="73"/>
      <c r="O234" s="73"/>
      <c r="P234" s="73"/>
      <c r="Q234" s="72"/>
      <c r="R234" s="73">
        <f t="shared" si="10"/>
        <v>0</v>
      </c>
      <c r="S234" s="73"/>
      <c r="T234" s="72"/>
      <c r="U234" s="73">
        <f t="shared" si="11"/>
        <v>0</v>
      </c>
      <c r="W234" s="752"/>
    </row>
    <row r="235" spans="1:23" x14ac:dyDescent="0.25">
      <c r="A235" s="74"/>
      <c r="B235" s="69">
        <v>229</v>
      </c>
      <c r="C235" s="353"/>
      <c r="D235" s="353"/>
      <c r="E235" s="353"/>
      <c r="F235" s="687" t="s">
        <v>7302</v>
      </c>
      <c r="G235" s="353" t="s">
        <v>167</v>
      </c>
      <c r="H235" s="73">
        <f t="shared" si="9"/>
        <v>20000</v>
      </c>
      <c r="I235" s="72">
        <v>1</v>
      </c>
      <c r="J235" s="358">
        <v>20000</v>
      </c>
      <c r="K235" s="72"/>
      <c r="L235" s="72" t="str">
        <f>IFERROR(VLOOKUP($K235,'04 PERSONAL'!$D$5:$G$35,3,),"")</f>
        <v/>
      </c>
      <c r="M235" s="73">
        <f>IFERROR(VLOOKUP($K235,'04 PERSONAL'!$D$5:$G$35,4,),0)</f>
        <v>0</v>
      </c>
      <c r="N235" s="73"/>
      <c r="O235" s="73"/>
      <c r="P235" s="73"/>
      <c r="Q235" s="72"/>
      <c r="R235" s="73">
        <f t="shared" si="10"/>
        <v>0</v>
      </c>
      <c r="S235" s="73"/>
      <c r="T235" s="72"/>
      <c r="U235" s="73">
        <f t="shared" si="11"/>
        <v>0</v>
      </c>
      <c r="W235" s="752"/>
    </row>
    <row r="236" spans="1:23" x14ac:dyDescent="0.25">
      <c r="A236" s="74"/>
      <c r="B236" s="69">
        <v>230</v>
      </c>
      <c r="C236" s="353"/>
      <c r="D236" s="353"/>
      <c r="E236" s="353"/>
      <c r="F236" s="687" t="s">
        <v>7303</v>
      </c>
      <c r="G236" s="353" t="s">
        <v>167</v>
      </c>
      <c r="H236" s="73">
        <f t="shared" si="9"/>
        <v>25000</v>
      </c>
      <c r="I236" s="72">
        <v>1</v>
      </c>
      <c r="J236" s="358">
        <v>25000</v>
      </c>
      <c r="K236" s="72"/>
      <c r="L236" s="72" t="str">
        <f>IFERROR(VLOOKUP($K236,'04 PERSONAL'!$D$5:$G$35,3,),"")</f>
        <v/>
      </c>
      <c r="M236" s="73">
        <f>IFERROR(VLOOKUP($K236,'04 PERSONAL'!$D$5:$G$35,4,),0)</f>
        <v>0</v>
      </c>
      <c r="N236" s="73"/>
      <c r="O236" s="73"/>
      <c r="P236" s="73"/>
      <c r="Q236" s="72"/>
      <c r="R236" s="73">
        <f t="shared" si="10"/>
        <v>0</v>
      </c>
      <c r="S236" s="73"/>
      <c r="T236" s="72"/>
      <c r="U236" s="73">
        <f t="shared" si="11"/>
        <v>0</v>
      </c>
      <c r="W236" s="752"/>
    </row>
    <row r="237" spans="1:23" x14ac:dyDescent="0.25">
      <c r="A237" s="74"/>
      <c r="B237" s="69">
        <v>231</v>
      </c>
      <c r="C237" s="353"/>
      <c r="D237" s="353"/>
      <c r="E237" s="353"/>
      <c r="F237" s="687" t="s">
        <v>7304</v>
      </c>
      <c r="G237" s="353" t="s">
        <v>167</v>
      </c>
      <c r="H237" s="73">
        <f t="shared" si="9"/>
        <v>30000</v>
      </c>
      <c r="I237" s="72">
        <v>1</v>
      </c>
      <c r="J237" s="358">
        <v>30000</v>
      </c>
      <c r="K237" s="72"/>
      <c r="L237" s="72" t="str">
        <f>IFERROR(VLOOKUP($K237,'04 PERSONAL'!$D$5:$G$35,3,),"")</f>
        <v/>
      </c>
      <c r="M237" s="73">
        <f>IFERROR(VLOOKUP($K237,'04 PERSONAL'!$D$5:$G$35,4,),0)</f>
        <v>0</v>
      </c>
      <c r="N237" s="73"/>
      <c r="O237" s="73"/>
      <c r="P237" s="73"/>
      <c r="Q237" s="72"/>
      <c r="R237" s="73">
        <f t="shared" si="10"/>
        <v>0</v>
      </c>
      <c r="S237" s="73"/>
      <c r="T237" s="72"/>
      <c r="U237" s="73">
        <f t="shared" si="11"/>
        <v>0</v>
      </c>
      <c r="W237" s="752"/>
    </row>
    <row r="238" spans="1:23" x14ac:dyDescent="0.25">
      <c r="A238" s="74"/>
      <c r="B238" s="69">
        <v>232</v>
      </c>
      <c r="C238" s="353"/>
      <c r="D238" s="353"/>
      <c r="E238" s="353"/>
      <c r="F238" s="687" t="s">
        <v>7305</v>
      </c>
      <c r="G238" s="353" t="s">
        <v>167</v>
      </c>
      <c r="H238" s="73">
        <f t="shared" si="9"/>
        <v>50000</v>
      </c>
      <c r="I238" s="72">
        <v>1</v>
      </c>
      <c r="J238" s="358">
        <v>50000</v>
      </c>
      <c r="K238" s="72"/>
      <c r="L238" s="72" t="str">
        <f>IFERROR(VLOOKUP($K238,'04 PERSONAL'!$D$5:$G$35,3,),"")</f>
        <v/>
      </c>
      <c r="M238" s="73">
        <f>IFERROR(VLOOKUP($K238,'04 PERSONAL'!$D$5:$G$35,4,),0)</f>
        <v>0</v>
      </c>
      <c r="N238" s="73"/>
      <c r="O238" s="73"/>
      <c r="P238" s="73"/>
      <c r="Q238" s="72"/>
      <c r="R238" s="73">
        <f t="shared" si="10"/>
        <v>0</v>
      </c>
      <c r="S238" s="73"/>
      <c r="T238" s="72"/>
      <c r="U238" s="73">
        <f t="shared" si="11"/>
        <v>0</v>
      </c>
      <c r="W238" s="752"/>
    </row>
    <row r="239" spans="1:23" x14ac:dyDescent="0.25">
      <c r="A239" s="74"/>
      <c r="B239" s="69">
        <v>233</v>
      </c>
      <c r="C239" s="353"/>
      <c r="D239" s="353"/>
      <c r="E239" s="353"/>
      <c r="F239" s="354" t="s">
        <v>7306</v>
      </c>
      <c r="G239" s="353" t="s">
        <v>167</v>
      </c>
      <c r="H239" s="73">
        <f t="shared" si="9"/>
        <v>0</v>
      </c>
      <c r="I239" s="72">
        <v>1</v>
      </c>
      <c r="J239" s="358">
        <v>0</v>
      </c>
      <c r="K239" s="72"/>
      <c r="L239" s="72" t="str">
        <f>IFERROR(VLOOKUP($K239,'04 PERSONAL'!$D$5:$G$35,3,),"")</f>
        <v/>
      </c>
      <c r="M239" s="73">
        <f>IFERROR(VLOOKUP($K239,'04 PERSONAL'!$D$5:$G$35,4,),0)</f>
        <v>0</v>
      </c>
      <c r="N239" s="73"/>
      <c r="O239" s="73"/>
      <c r="P239" s="73"/>
      <c r="Q239" s="72"/>
      <c r="R239" s="73">
        <f t="shared" si="10"/>
        <v>0</v>
      </c>
      <c r="S239" s="73"/>
      <c r="T239" s="72"/>
      <c r="U239" s="73">
        <f t="shared" si="11"/>
        <v>0</v>
      </c>
      <c r="W239" s="752"/>
    </row>
    <row r="240" spans="1:23" x14ac:dyDescent="0.25">
      <c r="A240" s="74"/>
      <c r="B240" s="69">
        <v>234</v>
      </c>
      <c r="C240" s="353"/>
      <c r="D240" s="353"/>
      <c r="E240" s="353"/>
      <c r="F240" s="354" t="s">
        <v>7307</v>
      </c>
      <c r="G240" s="353" t="s">
        <v>167</v>
      </c>
      <c r="H240" s="73">
        <f t="shared" si="9"/>
        <v>0</v>
      </c>
      <c r="I240" s="72">
        <v>1</v>
      </c>
      <c r="J240" s="358">
        <v>0</v>
      </c>
      <c r="K240" s="72"/>
      <c r="L240" s="72" t="str">
        <f>IFERROR(VLOOKUP($K240,'04 PERSONAL'!$D$5:$G$35,3,),"")</f>
        <v/>
      </c>
      <c r="M240" s="73">
        <f>IFERROR(VLOOKUP($K240,'04 PERSONAL'!$D$5:$G$35,4,),0)</f>
        <v>0</v>
      </c>
      <c r="N240" s="73"/>
      <c r="O240" s="73"/>
      <c r="P240" s="73"/>
      <c r="Q240" s="72"/>
      <c r="R240" s="73">
        <f t="shared" si="10"/>
        <v>0</v>
      </c>
      <c r="S240" s="73"/>
      <c r="T240" s="72"/>
      <c r="U240" s="73">
        <f t="shared" si="11"/>
        <v>0</v>
      </c>
      <c r="W240" s="752"/>
    </row>
    <row r="241" spans="1:23" x14ac:dyDescent="0.25">
      <c r="A241" s="74"/>
      <c r="B241" s="69">
        <v>235</v>
      </c>
      <c r="C241" s="353"/>
      <c r="D241" s="353"/>
      <c r="E241" s="353"/>
      <c r="F241" s="354" t="s">
        <v>7308</v>
      </c>
      <c r="G241" s="353" t="s">
        <v>167</v>
      </c>
      <c r="H241" s="73">
        <f t="shared" si="9"/>
        <v>0</v>
      </c>
      <c r="I241" s="72">
        <v>1</v>
      </c>
      <c r="J241" s="358">
        <v>0</v>
      </c>
      <c r="K241" s="72"/>
      <c r="L241" s="72" t="str">
        <f>IFERROR(VLOOKUP($K241,'04 PERSONAL'!$D$5:$G$35,3,),"")</f>
        <v/>
      </c>
      <c r="M241" s="73">
        <f>IFERROR(VLOOKUP($K241,'04 PERSONAL'!$D$5:$G$35,4,),0)</f>
        <v>0</v>
      </c>
      <c r="N241" s="73"/>
      <c r="O241" s="73"/>
      <c r="P241" s="73"/>
      <c r="Q241" s="72"/>
      <c r="R241" s="73">
        <f t="shared" si="10"/>
        <v>0</v>
      </c>
      <c r="S241" s="73"/>
      <c r="T241" s="72"/>
      <c r="U241" s="73">
        <f t="shared" si="11"/>
        <v>0</v>
      </c>
      <c r="W241" s="752"/>
    </row>
    <row r="242" spans="1:23" x14ac:dyDescent="0.25">
      <c r="A242" s="74"/>
      <c r="B242" s="69">
        <v>236</v>
      </c>
      <c r="C242" s="353"/>
      <c r="D242" s="353"/>
      <c r="E242" s="353"/>
      <c r="F242" s="687" t="s">
        <v>7309</v>
      </c>
      <c r="G242" s="353" t="s">
        <v>167</v>
      </c>
      <c r="H242" s="73">
        <f t="shared" si="9"/>
        <v>750000</v>
      </c>
      <c r="I242" s="72">
        <v>1</v>
      </c>
      <c r="J242" s="358">
        <v>750000</v>
      </c>
      <c r="K242" s="72"/>
      <c r="L242" s="72" t="str">
        <f>IFERROR(VLOOKUP($K242,'04 PERSONAL'!$D$5:$G$35,3,),"")</f>
        <v/>
      </c>
      <c r="M242" s="73">
        <f>IFERROR(VLOOKUP($K242,'04 PERSONAL'!$D$5:$G$35,4,),0)</f>
        <v>0</v>
      </c>
      <c r="N242" s="73"/>
      <c r="O242" s="73"/>
      <c r="P242" s="73"/>
      <c r="Q242" s="72"/>
      <c r="R242" s="73">
        <f t="shared" si="10"/>
        <v>0</v>
      </c>
      <c r="S242" s="73"/>
      <c r="T242" s="72"/>
      <c r="U242" s="73">
        <f t="shared" si="11"/>
        <v>0</v>
      </c>
      <c r="W242" s="752"/>
    </row>
    <row r="243" spans="1:23" x14ac:dyDescent="0.25">
      <c r="A243" s="74"/>
      <c r="B243" s="69">
        <v>237</v>
      </c>
      <c r="C243" s="353"/>
      <c r="D243" s="353"/>
      <c r="E243" s="353"/>
      <c r="F243" s="687" t="s">
        <v>7310</v>
      </c>
      <c r="G243" s="353" t="s">
        <v>167</v>
      </c>
      <c r="H243" s="73">
        <f t="shared" si="9"/>
        <v>12000</v>
      </c>
      <c r="I243" s="72">
        <v>1</v>
      </c>
      <c r="J243" s="358">
        <v>12000</v>
      </c>
      <c r="K243" s="72"/>
      <c r="L243" s="72" t="str">
        <f>IFERROR(VLOOKUP($K243,'04 PERSONAL'!$D$5:$G$35,3,),"")</f>
        <v/>
      </c>
      <c r="M243" s="73">
        <f>IFERROR(VLOOKUP($K243,'04 PERSONAL'!$D$5:$G$35,4,),0)</f>
        <v>0</v>
      </c>
      <c r="N243" s="73"/>
      <c r="O243" s="73"/>
      <c r="P243" s="73"/>
      <c r="Q243" s="72"/>
      <c r="R243" s="73">
        <f t="shared" si="10"/>
        <v>0</v>
      </c>
      <c r="S243" s="73"/>
      <c r="T243" s="72"/>
      <c r="U243" s="73">
        <f t="shared" si="11"/>
        <v>0</v>
      </c>
      <c r="W243" s="752"/>
    </row>
    <row r="244" spans="1:23" x14ac:dyDescent="0.25">
      <c r="A244" s="74"/>
      <c r="B244" s="69">
        <v>238</v>
      </c>
      <c r="C244" s="353"/>
      <c r="D244" s="353"/>
      <c r="E244" s="353"/>
      <c r="F244" s="687" t="s">
        <v>7311</v>
      </c>
      <c r="G244" s="353" t="s">
        <v>167</v>
      </c>
      <c r="H244" s="73">
        <f t="shared" si="9"/>
        <v>650000</v>
      </c>
      <c r="I244" s="72">
        <v>1</v>
      </c>
      <c r="J244" s="358">
        <v>650000</v>
      </c>
      <c r="K244" s="72"/>
      <c r="L244" s="72" t="str">
        <f>IFERROR(VLOOKUP($K244,'04 PERSONAL'!$D$5:$G$35,3,),"")</f>
        <v/>
      </c>
      <c r="M244" s="73">
        <f>IFERROR(VLOOKUP($K244,'04 PERSONAL'!$D$5:$G$35,4,),0)</f>
        <v>0</v>
      </c>
      <c r="N244" s="73"/>
      <c r="O244" s="73"/>
      <c r="P244" s="73"/>
      <c r="Q244" s="72"/>
      <c r="R244" s="73">
        <f t="shared" si="10"/>
        <v>0</v>
      </c>
      <c r="S244" s="73"/>
      <c r="T244" s="72"/>
      <c r="U244" s="73">
        <f t="shared" si="11"/>
        <v>0</v>
      </c>
      <c r="W244" s="752"/>
    </row>
    <row r="245" spans="1:23" x14ac:dyDescent="0.25">
      <c r="A245" s="74"/>
      <c r="B245" s="69">
        <v>239</v>
      </c>
      <c r="C245" s="353"/>
      <c r="D245" s="353"/>
      <c r="E245" s="353"/>
      <c r="F245" s="354"/>
      <c r="G245" s="353"/>
      <c r="H245" s="73">
        <f t="shared" si="9"/>
        <v>0</v>
      </c>
      <c r="I245" s="72">
        <v>1</v>
      </c>
      <c r="J245" s="358">
        <v>0</v>
      </c>
      <c r="K245" s="72"/>
      <c r="L245" s="72" t="str">
        <f>IFERROR(VLOOKUP($K245,'04 PERSONAL'!$D$5:$G$35,3,),"")</f>
        <v/>
      </c>
      <c r="M245" s="73">
        <f>IFERROR(VLOOKUP($K245,'04 PERSONAL'!$D$5:$G$35,4,),0)</f>
        <v>0</v>
      </c>
      <c r="N245" s="73"/>
      <c r="O245" s="73"/>
      <c r="P245" s="73"/>
      <c r="Q245" s="72"/>
      <c r="R245" s="73">
        <f t="shared" si="10"/>
        <v>0</v>
      </c>
      <c r="S245" s="73"/>
      <c r="T245" s="72"/>
      <c r="U245" s="73">
        <f t="shared" si="11"/>
        <v>0</v>
      </c>
      <c r="W245" s="752"/>
    </row>
    <row r="246" spans="1:23" x14ac:dyDescent="0.25">
      <c r="A246" s="74"/>
      <c r="B246" s="69">
        <v>240</v>
      </c>
      <c r="C246" s="353"/>
      <c r="D246" s="353"/>
      <c r="E246" s="353"/>
      <c r="F246" s="687" t="s">
        <v>7312</v>
      </c>
      <c r="G246" s="353" t="s">
        <v>167</v>
      </c>
      <c r="H246" s="73">
        <f t="shared" si="9"/>
        <v>25000</v>
      </c>
      <c r="I246" s="72">
        <v>1</v>
      </c>
      <c r="J246" s="358">
        <v>25000</v>
      </c>
      <c r="K246" s="72"/>
      <c r="L246" s="72" t="str">
        <f>IFERROR(VLOOKUP($K246,'04 PERSONAL'!$D$5:$G$35,3,),"")</f>
        <v/>
      </c>
      <c r="M246" s="73">
        <f>IFERROR(VLOOKUP($K246,'04 PERSONAL'!$D$5:$G$35,4,),0)</f>
        <v>0</v>
      </c>
      <c r="N246" s="73"/>
      <c r="O246" s="73"/>
      <c r="P246" s="73"/>
      <c r="Q246" s="72"/>
      <c r="R246" s="73">
        <f t="shared" si="10"/>
        <v>0</v>
      </c>
      <c r="S246" s="73"/>
      <c r="T246" s="72"/>
      <c r="U246" s="73">
        <f t="shared" si="11"/>
        <v>0</v>
      </c>
      <c r="W246" s="752"/>
    </row>
    <row r="247" spans="1:23" x14ac:dyDescent="0.25">
      <c r="A247" s="74"/>
      <c r="B247" s="69">
        <v>241</v>
      </c>
      <c r="C247" s="353"/>
      <c r="D247" s="353"/>
      <c r="E247" s="353"/>
      <c r="F247" s="687" t="s">
        <v>7313</v>
      </c>
      <c r="G247" s="353" t="s">
        <v>167</v>
      </c>
      <c r="H247" s="73">
        <f t="shared" si="9"/>
        <v>30000</v>
      </c>
      <c r="I247" s="72">
        <v>1</v>
      </c>
      <c r="J247" s="358">
        <v>30000</v>
      </c>
      <c r="K247" s="72"/>
      <c r="L247" s="72" t="str">
        <f>IFERROR(VLOOKUP($K247,'04 PERSONAL'!$D$5:$G$35,3,),"")</f>
        <v/>
      </c>
      <c r="M247" s="73">
        <f>IFERROR(VLOOKUP($K247,'04 PERSONAL'!$D$5:$G$35,4,),0)</f>
        <v>0</v>
      </c>
      <c r="N247" s="73"/>
      <c r="O247" s="73"/>
      <c r="P247" s="73"/>
      <c r="Q247" s="72"/>
      <c r="R247" s="73">
        <f t="shared" si="10"/>
        <v>0</v>
      </c>
      <c r="S247" s="73"/>
      <c r="T247" s="72"/>
      <c r="U247" s="73">
        <f t="shared" si="11"/>
        <v>0</v>
      </c>
      <c r="W247" s="752"/>
    </row>
    <row r="248" spans="1:23" x14ac:dyDescent="0.25">
      <c r="A248" s="74"/>
      <c r="B248" s="69">
        <v>242</v>
      </c>
      <c r="C248" s="353"/>
      <c r="D248" s="353"/>
      <c r="E248" s="353"/>
      <c r="F248" s="687" t="s">
        <v>7314</v>
      </c>
      <c r="G248" s="353" t="s">
        <v>167</v>
      </c>
      <c r="H248" s="73">
        <f t="shared" si="9"/>
        <v>3500000</v>
      </c>
      <c r="I248" s="72">
        <v>1</v>
      </c>
      <c r="J248" s="358">
        <v>3500000</v>
      </c>
      <c r="K248" s="72"/>
      <c r="L248" s="72" t="str">
        <f>IFERROR(VLOOKUP($K248,'04 PERSONAL'!$D$5:$G$35,3,),"")</f>
        <v/>
      </c>
      <c r="M248" s="73">
        <f>IFERROR(VLOOKUP($K248,'04 PERSONAL'!$D$5:$G$35,4,),0)</f>
        <v>0</v>
      </c>
      <c r="N248" s="73"/>
      <c r="O248" s="73"/>
      <c r="P248" s="73"/>
      <c r="Q248" s="72"/>
      <c r="R248" s="73">
        <f t="shared" si="10"/>
        <v>0</v>
      </c>
      <c r="S248" s="73"/>
      <c r="T248" s="72"/>
      <c r="U248" s="73">
        <f t="shared" si="11"/>
        <v>0</v>
      </c>
      <c r="W248" s="752"/>
    </row>
    <row r="249" spans="1:23" x14ac:dyDescent="0.25">
      <c r="A249" s="74"/>
      <c r="B249" s="69">
        <v>243</v>
      </c>
      <c r="C249" s="353"/>
      <c r="D249" s="353"/>
      <c r="E249" s="353"/>
      <c r="F249" s="687" t="s">
        <v>7315</v>
      </c>
      <c r="G249" s="353" t="s">
        <v>167</v>
      </c>
      <c r="H249" s="73">
        <f t="shared" si="9"/>
        <v>400000</v>
      </c>
      <c r="I249" s="72">
        <v>1</v>
      </c>
      <c r="J249" s="358">
        <v>400000</v>
      </c>
      <c r="K249" s="72"/>
      <c r="L249" s="72" t="str">
        <f>IFERROR(VLOOKUP($K249,'04 PERSONAL'!$D$5:$G$35,3,),"")</f>
        <v/>
      </c>
      <c r="M249" s="73">
        <f>IFERROR(VLOOKUP($K249,'04 PERSONAL'!$D$5:$G$35,4,),0)</f>
        <v>0</v>
      </c>
      <c r="N249" s="73"/>
      <c r="O249" s="73"/>
      <c r="P249" s="73"/>
      <c r="Q249" s="72"/>
      <c r="R249" s="73">
        <f t="shared" si="10"/>
        <v>0</v>
      </c>
      <c r="S249" s="73"/>
      <c r="T249" s="72"/>
      <c r="U249" s="73">
        <f t="shared" si="11"/>
        <v>0</v>
      </c>
      <c r="W249" s="752"/>
    </row>
    <row r="250" spans="1:23" x14ac:dyDescent="0.25">
      <c r="A250" s="74"/>
      <c r="B250" s="69">
        <v>244</v>
      </c>
      <c r="C250" s="353"/>
      <c r="D250" s="353"/>
      <c r="E250" s="353"/>
      <c r="F250" s="687" t="s">
        <v>7316</v>
      </c>
      <c r="G250" s="353" t="s">
        <v>167</v>
      </c>
      <c r="H250" s="73">
        <f t="shared" si="9"/>
        <v>500000</v>
      </c>
      <c r="I250" s="72">
        <v>1</v>
      </c>
      <c r="J250" s="358">
        <v>500000</v>
      </c>
      <c r="K250" s="72"/>
      <c r="L250" s="72" t="str">
        <f>IFERROR(VLOOKUP($K250,'04 PERSONAL'!$D$5:$G$35,3,),"")</f>
        <v/>
      </c>
      <c r="M250" s="73">
        <f>IFERROR(VLOOKUP($K250,'04 PERSONAL'!$D$5:$G$35,4,),0)</f>
        <v>0</v>
      </c>
      <c r="N250" s="73"/>
      <c r="O250" s="73"/>
      <c r="P250" s="73"/>
      <c r="Q250" s="72"/>
      <c r="R250" s="73">
        <f t="shared" si="10"/>
        <v>0</v>
      </c>
      <c r="S250" s="73"/>
      <c r="T250" s="72"/>
      <c r="U250" s="73">
        <f t="shared" si="11"/>
        <v>0</v>
      </c>
      <c r="W250" s="752"/>
    </row>
    <row r="251" spans="1:23" x14ac:dyDescent="0.25">
      <c r="A251" s="74"/>
      <c r="B251" s="69">
        <v>245</v>
      </c>
      <c r="C251" s="353"/>
      <c r="D251" s="353"/>
      <c r="E251" s="353"/>
      <c r="F251" s="354" t="s">
        <v>7317</v>
      </c>
      <c r="G251" s="353" t="s">
        <v>167</v>
      </c>
      <c r="H251" s="73">
        <f t="shared" si="9"/>
        <v>0</v>
      </c>
      <c r="I251" s="72">
        <v>1</v>
      </c>
      <c r="J251" s="358">
        <v>0</v>
      </c>
      <c r="K251" s="72"/>
      <c r="L251" s="72" t="str">
        <f>IFERROR(VLOOKUP($K251,'04 PERSONAL'!$D$5:$G$35,3,),"")</f>
        <v/>
      </c>
      <c r="M251" s="73">
        <f>IFERROR(VLOOKUP($K251,'04 PERSONAL'!$D$5:$G$35,4,),0)</f>
        <v>0</v>
      </c>
      <c r="N251" s="73"/>
      <c r="O251" s="73"/>
      <c r="P251" s="73"/>
      <c r="Q251" s="72"/>
      <c r="R251" s="73">
        <f t="shared" si="10"/>
        <v>0</v>
      </c>
      <c r="S251" s="73"/>
      <c r="T251" s="72"/>
      <c r="U251" s="73">
        <f t="shared" si="11"/>
        <v>0</v>
      </c>
      <c r="W251" s="752"/>
    </row>
    <row r="252" spans="1:23" x14ac:dyDescent="0.25">
      <c r="A252" s="74"/>
      <c r="B252" s="69">
        <v>246</v>
      </c>
      <c r="C252" s="353"/>
      <c r="D252" s="353"/>
      <c r="E252" s="353"/>
      <c r="F252" s="687" t="s">
        <v>7318</v>
      </c>
      <c r="G252" s="353" t="s">
        <v>167</v>
      </c>
      <c r="H252" s="73">
        <f t="shared" si="9"/>
        <v>1450000</v>
      </c>
      <c r="I252" s="72">
        <v>1</v>
      </c>
      <c r="J252" s="358">
        <v>1450000</v>
      </c>
      <c r="K252" s="72"/>
      <c r="L252" s="72" t="str">
        <f>IFERROR(VLOOKUP($K252,'04 PERSONAL'!$D$5:$G$35,3,),"")</f>
        <v/>
      </c>
      <c r="M252" s="73">
        <f>IFERROR(VLOOKUP($K252,'04 PERSONAL'!$D$5:$G$35,4,),0)</f>
        <v>0</v>
      </c>
      <c r="N252" s="73"/>
      <c r="O252" s="73"/>
      <c r="P252" s="73"/>
      <c r="Q252" s="72"/>
      <c r="R252" s="73">
        <f t="shared" si="10"/>
        <v>0</v>
      </c>
      <c r="S252" s="73"/>
      <c r="T252" s="72"/>
      <c r="U252" s="73">
        <f t="shared" si="11"/>
        <v>0</v>
      </c>
      <c r="W252" s="752"/>
    </row>
    <row r="253" spans="1:23" x14ac:dyDescent="0.25">
      <c r="A253" s="74"/>
      <c r="B253" s="69">
        <v>247</v>
      </c>
      <c r="C253" s="353"/>
      <c r="D253" s="353"/>
      <c r="E253" s="353"/>
      <c r="F253" s="687" t="s">
        <v>7319</v>
      </c>
      <c r="G253" s="353" t="s">
        <v>167</v>
      </c>
      <c r="H253" s="73">
        <f t="shared" si="9"/>
        <v>337520</v>
      </c>
      <c r="I253" s="72">
        <v>1</v>
      </c>
      <c r="J253" s="358">
        <v>337520</v>
      </c>
      <c r="K253" s="72"/>
      <c r="L253" s="72" t="str">
        <f>IFERROR(VLOOKUP($K253,'04 PERSONAL'!$D$5:$G$35,3,),"")</f>
        <v/>
      </c>
      <c r="M253" s="73">
        <f>IFERROR(VLOOKUP($K253,'04 PERSONAL'!$D$5:$G$35,4,),0)</f>
        <v>0</v>
      </c>
      <c r="N253" s="73"/>
      <c r="O253" s="73"/>
      <c r="P253" s="73"/>
      <c r="Q253" s="72"/>
      <c r="R253" s="73">
        <f t="shared" si="10"/>
        <v>0</v>
      </c>
      <c r="S253" s="73"/>
      <c r="T253" s="72"/>
      <c r="U253" s="73">
        <f t="shared" si="11"/>
        <v>0</v>
      </c>
      <c r="W253" s="752"/>
    </row>
    <row r="254" spans="1:23" x14ac:dyDescent="0.25">
      <c r="A254" s="74"/>
      <c r="B254" s="69">
        <v>248</v>
      </c>
      <c r="C254" s="353"/>
      <c r="D254" s="353"/>
      <c r="E254" s="353"/>
      <c r="F254" s="687" t="s">
        <v>7320</v>
      </c>
      <c r="G254" s="353" t="s">
        <v>167</v>
      </c>
      <c r="H254" s="73">
        <f t="shared" si="9"/>
        <v>39200</v>
      </c>
      <c r="I254" s="72">
        <v>1</v>
      </c>
      <c r="J254" s="358">
        <v>39200</v>
      </c>
      <c r="K254" s="72"/>
      <c r="L254" s="72" t="str">
        <f>IFERROR(VLOOKUP($K254,'04 PERSONAL'!$D$5:$G$35,3,),"")</f>
        <v/>
      </c>
      <c r="M254" s="73">
        <f>IFERROR(VLOOKUP($K254,'04 PERSONAL'!$D$5:$G$35,4,),0)</f>
        <v>0</v>
      </c>
      <c r="N254" s="73"/>
      <c r="O254" s="73"/>
      <c r="P254" s="73"/>
      <c r="Q254" s="72"/>
      <c r="R254" s="73">
        <f t="shared" si="10"/>
        <v>0</v>
      </c>
      <c r="S254" s="73"/>
      <c r="T254" s="72"/>
      <c r="U254" s="73">
        <f t="shared" si="11"/>
        <v>0</v>
      </c>
      <c r="W254" s="752"/>
    </row>
    <row r="255" spans="1:23" x14ac:dyDescent="0.25">
      <c r="A255" s="74"/>
      <c r="B255" s="69">
        <v>249</v>
      </c>
      <c r="C255" s="353"/>
      <c r="D255" s="353"/>
      <c r="E255" s="353"/>
      <c r="F255" s="687" t="s">
        <v>7321</v>
      </c>
      <c r="G255" s="353" t="s">
        <v>167</v>
      </c>
      <c r="H255" s="73">
        <f t="shared" si="9"/>
        <v>1000000</v>
      </c>
      <c r="I255" s="72">
        <v>1</v>
      </c>
      <c r="J255" s="358">
        <v>1000000</v>
      </c>
      <c r="K255" s="72"/>
      <c r="L255" s="72" t="str">
        <f>IFERROR(VLOOKUP($K255,'04 PERSONAL'!$D$5:$G$35,3,),"")</f>
        <v/>
      </c>
      <c r="M255" s="73">
        <f>IFERROR(VLOOKUP($K255,'04 PERSONAL'!$D$5:$G$35,4,),0)</f>
        <v>0</v>
      </c>
      <c r="N255" s="73"/>
      <c r="O255" s="73"/>
      <c r="P255" s="73"/>
      <c r="Q255" s="72"/>
      <c r="R255" s="73">
        <f t="shared" si="10"/>
        <v>0</v>
      </c>
      <c r="S255" s="73"/>
      <c r="T255" s="72"/>
      <c r="U255" s="73">
        <f t="shared" si="11"/>
        <v>0</v>
      </c>
      <c r="W255" s="752"/>
    </row>
    <row r="256" spans="1:23" x14ac:dyDescent="0.25">
      <c r="A256" s="74"/>
      <c r="B256" s="69">
        <v>250</v>
      </c>
      <c r="C256" s="353"/>
      <c r="D256" s="353"/>
      <c r="E256" s="353"/>
      <c r="F256" s="687" t="s">
        <v>7322</v>
      </c>
      <c r="G256" s="353" t="s">
        <v>7356</v>
      </c>
      <c r="H256" s="73">
        <f t="shared" si="9"/>
        <v>15000</v>
      </c>
      <c r="I256" s="72">
        <v>1</v>
      </c>
      <c r="J256" s="358">
        <v>15000</v>
      </c>
      <c r="K256" s="72"/>
      <c r="L256" s="72" t="str">
        <f>IFERROR(VLOOKUP($K256,'04 PERSONAL'!$D$5:$G$35,3,),"")</f>
        <v/>
      </c>
      <c r="M256" s="73">
        <f>IFERROR(VLOOKUP($K256,'04 PERSONAL'!$D$5:$G$35,4,),0)</f>
        <v>0</v>
      </c>
      <c r="N256" s="73"/>
      <c r="O256" s="73"/>
      <c r="P256" s="73"/>
      <c r="Q256" s="72"/>
      <c r="R256" s="73">
        <f t="shared" si="10"/>
        <v>0</v>
      </c>
      <c r="S256" s="73"/>
      <c r="T256" s="72"/>
      <c r="U256" s="73">
        <f t="shared" si="11"/>
        <v>0</v>
      </c>
      <c r="W256" s="752"/>
    </row>
    <row r="257" spans="1:23" x14ac:dyDescent="0.25">
      <c r="A257" s="74"/>
      <c r="B257" s="69">
        <v>251</v>
      </c>
      <c r="C257" s="353"/>
      <c r="D257" s="353"/>
      <c r="E257" s="353"/>
      <c r="F257" s="687" t="s">
        <v>7323</v>
      </c>
      <c r="G257" s="353" t="s">
        <v>7356</v>
      </c>
      <c r="H257" s="73">
        <f t="shared" si="9"/>
        <v>25000</v>
      </c>
      <c r="I257" s="72">
        <v>1</v>
      </c>
      <c r="J257" s="358">
        <v>25000</v>
      </c>
      <c r="K257" s="72"/>
      <c r="L257" s="72" t="str">
        <f>IFERROR(VLOOKUP($K257,'04 PERSONAL'!$D$5:$G$35,3,),"")</f>
        <v/>
      </c>
      <c r="M257" s="73">
        <f>IFERROR(VLOOKUP($K257,'04 PERSONAL'!$D$5:$G$35,4,),0)</f>
        <v>0</v>
      </c>
      <c r="N257" s="73"/>
      <c r="O257" s="73"/>
      <c r="P257" s="73"/>
      <c r="Q257" s="72"/>
      <c r="R257" s="73">
        <f t="shared" si="10"/>
        <v>0</v>
      </c>
      <c r="S257" s="73"/>
      <c r="T257" s="72"/>
      <c r="U257" s="73">
        <f t="shared" si="11"/>
        <v>0</v>
      </c>
      <c r="W257" s="752"/>
    </row>
    <row r="258" spans="1:23" x14ac:dyDescent="0.25">
      <c r="A258" s="74"/>
      <c r="B258" s="69">
        <v>252</v>
      </c>
      <c r="C258" s="353"/>
      <c r="D258" s="353"/>
      <c r="E258" s="353"/>
      <c r="F258" s="687" t="s">
        <v>7324</v>
      </c>
      <c r="G258" s="353" t="s">
        <v>7356</v>
      </c>
      <c r="H258" s="73">
        <f t="shared" si="9"/>
        <v>2567600</v>
      </c>
      <c r="I258" s="72">
        <v>1</v>
      </c>
      <c r="J258" s="358">
        <v>2567600</v>
      </c>
      <c r="K258" s="72"/>
      <c r="L258" s="72" t="str">
        <f>IFERROR(VLOOKUP($K258,'04 PERSONAL'!$D$5:$G$35,3,),"")</f>
        <v/>
      </c>
      <c r="M258" s="73">
        <f>IFERROR(VLOOKUP($K258,'04 PERSONAL'!$D$5:$G$35,4,),0)</f>
        <v>0</v>
      </c>
      <c r="N258" s="73"/>
      <c r="O258" s="73"/>
      <c r="P258" s="73"/>
      <c r="Q258" s="72"/>
      <c r="R258" s="73">
        <f t="shared" si="10"/>
        <v>0</v>
      </c>
      <c r="S258" s="73"/>
      <c r="T258" s="72"/>
      <c r="U258" s="73">
        <f t="shared" si="11"/>
        <v>0</v>
      </c>
      <c r="W258" s="752"/>
    </row>
    <row r="259" spans="1:23" x14ac:dyDescent="0.25">
      <c r="A259" s="74"/>
      <c r="B259" s="69">
        <v>253</v>
      </c>
      <c r="C259" s="353"/>
      <c r="D259" s="353"/>
      <c r="E259" s="353"/>
      <c r="F259" s="354"/>
      <c r="G259" s="353" t="s">
        <v>7355</v>
      </c>
      <c r="H259" s="73">
        <f t="shared" si="9"/>
        <v>0</v>
      </c>
      <c r="I259" s="72">
        <v>1</v>
      </c>
      <c r="J259" s="358"/>
      <c r="K259" s="72"/>
      <c r="L259" s="72" t="str">
        <f>IFERROR(VLOOKUP($K259,'04 PERSONAL'!$D$5:$G$35,3,),"")</f>
        <v/>
      </c>
      <c r="M259" s="73">
        <f>IFERROR(VLOOKUP($K259,'04 PERSONAL'!$D$5:$G$35,4,),0)</f>
        <v>0</v>
      </c>
      <c r="N259" s="73"/>
      <c r="O259" s="73"/>
      <c r="P259" s="73"/>
      <c r="Q259" s="72"/>
      <c r="R259" s="73">
        <f t="shared" si="10"/>
        <v>0</v>
      </c>
      <c r="S259" s="73"/>
      <c r="T259" s="72"/>
      <c r="U259" s="73">
        <f t="shared" si="11"/>
        <v>0</v>
      </c>
      <c r="W259" s="752"/>
    </row>
    <row r="260" spans="1:23" x14ac:dyDescent="0.25">
      <c r="A260" s="74"/>
      <c r="B260" s="69">
        <v>254</v>
      </c>
      <c r="C260" s="353"/>
      <c r="D260" s="353"/>
      <c r="E260" s="353"/>
      <c r="F260" s="687" t="s">
        <v>7325</v>
      </c>
      <c r="G260" s="353" t="s">
        <v>167</v>
      </c>
      <c r="H260" s="73">
        <f t="shared" si="9"/>
        <v>3387279</v>
      </c>
      <c r="I260" s="72">
        <v>1</v>
      </c>
      <c r="J260" s="358">
        <v>3387279</v>
      </c>
      <c r="K260" s="72"/>
      <c r="L260" s="72" t="str">
        <f>IFERROR(VLOOKUP($K260,'04 PERSONAL'!$D$5:$G$35,3,),"")</f>
        <v/>
      </c>
      <c r="M260" s="73">
        <f>IFERROR(VLOOKUP($K260,'04 PERSONAL'!$D$5:$G$35,4,),0)</f>
        <v>0</v>
      </c>
      <c r="N260" s="73"/>
      <c r="O260" s="73"/>
      <c r="P260" s="73"/>
      <c r="Q260" s="72"/>
      <c r="R260" s="73">
        <f t="shared" si="10"/>
        <v>0</v>
      </c>
      <c r="S260" s="73"/>
      <c r="T260" s="72"/>
      <c r="U260" s="73">
        <f t="shared" si="11"/>
        <v>0</v>
      </c>
      <c r="W260" s="752"/>
    </row>
    <row r="261" spans="1:23" x14ac:dyDescent="0.25">
      <c r="A261" s="74"/>
      <c r="B261" s="69">
        <v>255</v>
      </c>
      <c r="C261" s="353"/>
      <c r="D261" s="353"/>
      <c r="E261" s="353"/>
      <c r="F261" s="687" t="s">
        <v>7326</v>
      </c>
      <c r="G261" s="353" t="s">
        <v>167</v>
      </c>
      <c r="H261" s="73">
        <f t="shared" si="9"/>
        <v>300000</v>
      </c>
      <c r="I261" s="72">
        <v>1</v>
      </c>
      <c r="J261" s="358">
        <v>300000</v>
      </c>
      <c r="K261" s="72"/>
      <c r="L261" s="72" t="str">
        <f>IFERROR(VLOOKUP($K261,'04 PERSONAL'!$D$5:$G$35,3,),"")</f>
        <v/>
      </c>
      <c r="M261" s="73">
        <f>IFERROR(VLOOKUP($K261,'04 PERSONAL'!$D$5:$G$35,4,),0)</f>
        <v>0</v>
      </c>
      <c r="N261" s="73"/>
      <c r="O261" s="73"/>
      <c r="P261" s="73"/>
      <c r="Q261" s="72"/>
      <c r="R261" s="73">
        <f t="shared" si="10"/>
        <v>0</v>
      </c>
      <c r="S261" s="73"/>
      <c r="T261" s="72"/>
      <c r="U261" s="73">
        <f t="shared" si="11"/>
        <v>0</v>
      </c>
      <c r="W261" s="752"/>
    </row>
    <row r="262" spans="1:23" x14ac:dyDescent="0.25">
      <c r="A262" s="74"/>
      <c r="B262" s="69">
        <v>256</v>
      </c>
      <c r="C262" s="353"/>
      <c r="D262" s="353"/>
      <c r="E262" s="353"/>
      <c r="F262" s="354" t="s">
        <v>7327</v>
      </c>
      <c r="G262" s="353" t="s">
        <v>136</v>
      </c>
      <c r="H262" s="73">
        <f t="shared" si="9"/>
        <v>0</v>
      </c>
      <c r="I262" s="72">
        <v>1</v>
      </c>
      <c r="J262" s="358">
        <v>0</v>
      </c>
      <c r="K262" s="72"/>
      <c r="L262" s="72" t="str">
        <f>IFERROR(VLOOKUP($K262,'04 PERSONAL'!$D$5:$G$35,3,),"")</f>
        <v/>
      </c>
      <c r="M262" s="73">
        <f>IFERROR(VLOOKUP($K262,'04 PERSONAL'!$D$5:$G$35,4,),0)</f>
        <v>0</v>
      </c>
      <c r="N262" s="73"/>
      <c r="O262" s="73"/>
      <c r="P262" s="73"/>
      <c r="Q262" s="72"/>
      <c r="R262" s="73">
        <f t="shared" si="10"/>
        <v>0</v>
      </c>
      <c r="S262" s="73"/>
      <c r="T262" s="72"/>
      <c r="U262" s="73">
        <f t="shared" si="11"/>
        <v>0</v>
      </c>
      <c r="W262" s="752"/>
    </row>
    <row r="263" spans="1:23" x14ac:dyDescent="0.25">
      <c r="A263" s="74"/>
      <c r="B263" s="69">
        <v>257</v>
      </c>
      <c r="C263" s="353"/>
      <c r="D263" s="353"/>
      <c r="E263" s="353"/>
      <c r="F263" s="354" t="s">
        <v>7328</v>
      </c>
      <c r="G263" s="353" t="s">
        <v>170</v>
      </c>
      <c r="H263" s="73">
        <f t="shared" ref="H263:H326" si="12">ROUND((J263+M263+N263+O263+R263+U263),2)</f>
        <v>0</v>
      </c>
      <c r="I263" s="72">
        <v>1</v>
      </c>
      <c r="J263" s="358">
        <v>0</v>
      </c>
      <c r="K263" s="72"/>
      <c r="L263" s="72" t="str">
        <f>IFERROR(VLOOKUP($K263,'04 PERSONAL'!$D$5:$G$35,3,),"")</f>
        <v/>
      </c>
      <c r="M263" s="73">
        <f>IFERROR(VLOOKUP($K263,'04 PERSONAL'!$D$5:$G$35,4,),0)</f>
        <v>0</v>
      </c>
      <c r="N263" s="73"/>
      <c r="O263" s="73"/>
      <c r="P263" s="73"/>
      <c r="Q263" s="72"/>
      <c r="R263" s="73">
        <f t="shared" ref="R263:R326" si="13">ROUND(IF($P263&gt;0,$P263*$Q263,$R$4*$Q263),2)</f>
        <v>0</v>
      </c>
      <c r="S263" s="73"/>
      <c r="T263" s="72"/>
      <c r="U263" s="73">
        <f t="shared" ref="U263:U326" si="14">ROUND(IF($S263&gt;0,$S263*$T263,$U$4*$T263),2)</f>
        <v>0</v>
      </c>
      <c r="W263" s="752"/>
    </row>
    <row r="264" spans="1:23" x14ac:dyDescent="0.25">
      <c r="A264" s="74"/>
      <c r="B264" s="69">
        <v>258</v>
      </c>
      <c r="C264" s="353"/>
      <c r="D264" s="353"/>
      <c r="E264" s="353"/>
      <c r="F264" s="354" t="s">
        <v>7329</v>
      </c>
      <c r="G264" s="353" t="s">
        <v>167</v>
      </c>
      <c r="H264" s="73">
        <f t="shared" si="12"/>
        <v>0</v>
      </c>
      <c r="I264" s="72">
        <v>1</v>
      </c>
      <c r="J264" s="358">
        <v>0</v>
      </c>
      <c r="K264" s="72"/>
      <c r="L264" s="72" t="str">
        <f>IFERROR(VLOOKUP($K264,'04 PERSONAL'!$D$5:$G$35,3,),"")</f>
        <v/>
      </c>
      <c r="M264" s="73">
        <f>IFERROR(VLOOKUP($K264,'04 PERSONAL'!$D$5:$G$35,4,),0)</f>
        <v>0</v>
      </c>
      <c r="N264" s="73"/>
      <c r="O264" s="73"/>
      <c r="P264" s="73"/>
      <c r="Q264" s="72"/>
      <c r="R264" s="73">
        <f t="shared" si="13"/>
        <v>0</v>
      </c>
      <c r="S264" s="73"/>
      <c r="T264" s="72"/>
      <c r="U264" s="73">
        <f t="shared" si="14"/>
        <v>0</v>
      </c>
      <c r="W264" s="752"/>
    </row>
    <row r="265" spans="1:23" x14ac:dyDescent="0.25">
      <c r="A265" s="74"/>
      <c r="B265" s="69">
        <v>259</v>
      </c>
      <c r="C265" s="353"/>
      <c r="D265" s="353"/>
      <c r="E265" s="353"/>
      <c r="F265" s="354" t="s">
        <v>7330</v>
      </c>
      <c r="G265" s="353" t="s">
        <v>167</v>
      </c>
      <c r="H265" s="73">
        <f t="shared" si="12"/>
        <v>0</v>
      </c>
      <c r="I265" s="72">
        <v>1</v>
      </c>
      <c r="J265" s="358">
        <v>0</v>
      </c>
      <c r="K265" s="72"/>
      <c r="L265" s="72" t="str">
        <f>IFERROR(VLOOKUP($K265,'04 PERSONAL'!$D$5:$G$35,3,),"")</f>
        <v/>
      </c>
      <c r="M265" s="73">
        <f>IFERROR(VLOOKUP($K265,'04 PERSONAL'!$D$5:$G$35,4,),0)</f>
        <v>0</v>
      </c>
      <c r="N265" s="73"/>
      <c r="O265" s="73"/>
      <c r="P265" s="73"/>
      <c r="Q265" s="72"/>
      <c r="R265" s="73">
        <f t="shared" si="13"/>
        <v>0</v>
      </c>
      <c r="S265" s="73"/>
      <c r="T265" s="72"/>
      <c r="U265" s="73">
        <f t="shared" si="14"/>
        <v>0</v>
      </c>
      <c r="W265" s="752"/>
    </row>
    <row r="266" spans="1:23" x14ac:dyDescent="0.25">
      <c r="A266" s="74"/>
      <c r="B266" s="69">
        <v>260</v>
      </c>
      <c r="C266" s="353"/>
      <c r="D266" s="353"/>
      <c r="E266" s="353"/>
      <c r="F266" s="354" t="s">
        <v>7331</v>
      </c>
      <c r="G266" s="353" t="s">
        <v>167</v>
      </c>
      <c r="H266" s="73">
        <f t="shared" si="12"/>
        <v>0</v>
      </c>
      <c r="I266" s="72">
        <v>1</v>
      </c>
      <c r="J266" s="358">
        <v>0</v>
      </c>
      <c r="K266" s="72"/>
      <c r="L266" s="72" t="str">
        <f>IFERROR(VLOOKUP($K266,'04 PERSONAL'!$D$5:$G$35,3,),"")</f>
        <v/>
      </c>
      <c r="M266" s="73">
        <f>IFERROR(VLOOKUP($K266,'04 PERSONAL'!$D$5:$G$35,4,),0)</f>
        <v>0</v>
      </c>
      <c r="N266" s="73"/>
      <c r="O266" s="73"/>
      <c r="P266" s="73"/>
      <c r="Q266" s="72"/>
      <c r="R266" s="73">
        <f t="shared" si="13"/>
        <v>0</v>
      </c>
      <c r="S266" s="73"/>
      <c r="T266" s="72"/>
      <c r="U266" s="73">
        <f t="shared" si="14"/>
        <v>0</v>
      </c>
      <c r="W266" s="752"/>
    </row>
    <row r="267" spans="1:23" x14ac:dyDescent="0.25">
      <c r="A267" s="74"/>
      <c r="B267" s="69">
        <v>261</v>
      </c>
      <c r="C267" s="353"/>
      <c r="D267" s="353"/>
      <c r="E267" s="353"/>
      <c r="F267" s="687" t="s">
        <v>7332</v>
      </c>
      <c r="G267" s="353" t="s">
        <v>167</v>
      </c>
      <c r="H267" s="73">
        <f t="shared" si="12"/>
        <v>40000</v>
      </c>
      <c r="I267" s="72">
        <v>1</v>
      </c>
      <c r="J267" s="358">
        <v>40000</v>
      </c>
      <c r="K267" s="72"/>
      <c r="L267" s="72" t="str">
        <f>IFERROR(VLOOKUP($K267,'04 PERSONAL'!$D$5:$G$35,3,),"")</f>
        <v/>
      </c>
      <c r="M267" s="73">
        <f>IFERROR(VLOOKUP($K267,'04 PERSONAL'!$D$5:$G$35,4,),0)</f>
        <v>0</v>
      </c>
      <c r="N267" s="73"/>
      <c r="O267" s="73"/>
      <c r="P267" s="73"/>
      <c r="Q267" s="72"/>
      <c r="R267" s="73">
        <f t="shared" si="13"/>
        <v>0</v>
      </c>
      <c r="S267" s="73"/>
      <c r="T267" s="72"/>
      <c r="U267" s="73">
        <f t="shared" si="14"/>
        <v>0</v>
      </c>
      <c r="W267" s="752"/>
    </row>
    <row r="268" spans="1:23" x14ac:dyDescent="0.25">
      <c r="A268" s="74"/>
      <c r="B268" s="69">
        <v>262</v>
      </c>
      <c r="C268" s="353"/>
      <c r="D268" s="353"/>
      <c r="E268" s="353"/>
      <c r="F268" s="687" t="s">
        <v>7333</v>
      </c>
      <c r="G268" s="353" t="s">
        <v>7356</v>
      </c>
      <c r="H268" s="73">
        <f t="shared" si="12"/>
        <v>30000</v>
      </c>
      <c r="I268" s="72">
        <v>1</v>
      </c>
      <c r="J268" s="358">
        <v>30000</v>
      </c>
      <c r="K268" s="72"/>
      <c r="L268" s="72" t="str">
        <f>IFERROR(VLOOKUP($K268,'04 PERSONAL'!$D$5:$G$35,3,),"")</f>
        <v/>
      </c>
      <c r="M268" s="73">
        <f>IFERROR(VLOOKUP($K268,'04 PERSONAL'!$D$5:$G$35,4,),0)</f>
        <v>0</v>
      </c>
      <c r="N268" s="73"/>
      <c r="O268" s="73"/>
      <c r="P268" s="73"/>
      <c r="Q268" s="72"/>
      <c r="R268" s="73">
        <f t="shared" si="13"/>
        <v>0</v>
      </c>
      <c r="S268" s="73"/>
      <c r="T268" s="72"/>
      <c r="U268" s="73">
        <f t="shared" si="14"/>
        <v>0</v>
      </c>
      <c r="W268" s="752"/>
    </row>
    <row r="269" spans="1:23" x14ac:dyDescent="0.25">
      <c r="A269" s="74"/>
      <c r="B269" s="69">
        <v>263</v>
      </c>
      <c r="C269" s="353"/>
      <c r="D269" s="353"/>
      <c r="E269" s="353"/>
      <c r="F269" s="354"/>
      <c r="G269" s="353" t="s">
        <v>7355</v>
      </c>
      <c r="H269" s="73">
        <f t="shared" si="12"/>
        <v>0</v>
      </c>
      <c r="I269" s="72">
        <v>1</v>
      </c>
      <c r="J269" s="358"/>
      <c r="K269" s="72"/>
      <c r="L269" s="72" t="str">
        <f>IFERROR(VLOOKUP($K269,'04 PERSONAL'!$D$5:$G$35,3,),"")</f>
        <v/>
      </c>
      <c r="M269" s="73">
        <f>IFERROR(VLOOKUP($K269,'04 PERSONAL'!$D$5:$G$35,4,),0)</f>
        <v>0</v>
      </c>
      <c r="N269" s="73"/>
      <c r="O269" s="73"/>
      <c r="P269" s="73"/>
      <c r="Q269" s="72"/>
      <c r="R269" s="73">
        <f t="shared" si="13"/>
        <v>0</v>
      </c>
      <c r="S269" s="73"/>
      <c r="T269" s="72"/>
      <c r="U269" s="73">
        <f t="shared" si="14"/>
        <v>0</v>
      </c>
      <c r="W269" s="752"/>
    </row>
    <row r="270" spans="1:23" x14ac:dyDescent="0.25">
      <c r="A270" s="74"/>
      <c r="B270" s="69">
        <v>264</v>
      </c>
      <c r="C270" s="353"/>
      <c r="D270" s="353"/>
      <c r="E270" s="353"/>
      <c r="F270" s="354" t="s">
        <v>7334</v>
      </c>
      <c r="G270" s="353" t="s">
        <v>7355</v>
      </c>
      <c r="H270" s="73">
        <f t="shared" si="12"/>
        <v>0</v>
      </c>
      <c r="I270" s="72">
        <v>1</v>
      </c>
      <c r="J270" s="358">
        <v>0</v>
      </c>
      <c r="K270" s="72"/>
      <c r="L270" s="72" t="str">
        <f>IFERROR(VLOOKUP($K270,'04 PERSONAL'!$D$5:$G$35,3,),"")</f>
        <v/>
      </c>
      <c r="M270" s="73">
        <f>IFERROR(VLOOKUP($K270,'04 PERSONAL'!$D$5:$G$35,4,),0)</f>
        <v>0</v>
      </c>
      <c r="N270" s="73"/>
      <c r="O270" s="73"/>
      <c r="P270" s="73"/>
      <c r="Q270" s="72"/>
      <c r="R270" s="73">
        <f t="shared" si="13"/>
        <v>0</v>
      </c>
      <c r="S270" s="73"/>
      <c r="T270" s="72"/>
      <c r="U270" s="73">
        <f t="shared" si="14"/>
        <v>0</v>
      </c>
      <c r="W270" s="752"/>
    </row>
    <row r="271" spans="1:23" x14ac:dyDescent="0.25">
      <c r="A271" s="74"/>
      <c r="B271" s="69">
        <v>265</v>
      </c>
      <c r="C271" s="353"/>
      <c r="D271" s="353"/>
      <c r="E271" s="353"/>
      <c r="F271" s="687" t="s">
        <v>7335</v>
      </c>
      <c r="G271" s="353" t="s">
        <v>7355</v>
      </c>
      <c r="H271" s="73">
        <f t="shared" si="12"/>
        <v>121528</v>
      </c>
      <c r="I271" s="72">
        <v>1</v>
      </c>
      <c r="J271" s="358">
        <f>972224/8</f>
        <v>121528</v>
      </c>
      <c r="K271" s="72"/>
      <c r="L271" s="72" t="str">
        <f>IFERROR(VLOOKUP($K271,'04 PERSONAL'!$D$5:$G$35,3,),"")</f>
        <v/>
      </c>
      <c r="M271" s="73">
        <f>IFERROR(VLOOKUP($K271,'04 PERSONAL'!$D$5:$G$35,4,),0)</f>
        <v>0</v>
      </c>
      <c r="N271" s="73"/>
      <c r="O271" s="73"/>
      <c r="P271" s="73"/>
      <c r="Q271" s="72"/>
      <c r="R271" s="73">
        <f t="shared" si="13"/>
        <v>0</v>
      </c>
      <c r="S271" s="73"/>
      <c r="T271" s="72"/>
      <c r="U271" s="73">
        <f t="shared" si="14"/>
        <v>0</v>
      </c>
      <c r="W271" s="752"/>
    </row>
    <row r="272" spans="1:23" x14ac:dyDescent="0.25">
      <c r="A272" s="74"/>
      <c r="B272" s="69">
        <v>266</v>
      </c>
      <c r="C272" s="353"/>
      <c r="D272" s="353"/>
      <c r="E272" s="353"/>
      <c r="F272" s="687" t="s">
        <v>7336</v>
      </c>
      <c r="G272" s="353" t="s">
        <v>7355</v>
      </c>
      <c r="H272" s="73">
        <f t="shared" si="12"/>
        <v>121528</v>
      </c>
      <c r="I272" s="72">
        <v>1</v>
      </c>
      <c r="J272" s="358">
        <f>972224/8</f>
        <v>121528</v>
      </c>
      <c r="K272" s="72"/>
      <c r="L272" s="72" t="str">
        <f>IFERROR(VLOOKUP($K272,'04 PERSONAL'!$D$5:$G$35,3,),"")</f>
        <v/>
      </c>
      <c r="M272" s="73">
        <f>IFERROR(VLOOKUP($K272,'04 PERSONAL'!$D$5:$G$35,4,),0)</f>
        <v>0</v>
      </c>
      <c r="N272" s="73"/>
      <c r="O272" s="73"/>
      <c r="P272" s="73"/>
      <c r="Q272" s="72"/>
      <c r="R272" s="73">
        <f t="shared" si="13"/>
        <v>0</v>
      </c>
      <c r="S272" s="73"/>
      <c r="T272" s="72"/>
      <c r="U272" s="73">
        <f t="shared" si="14"/>
        <v>0</v>
      </c>
      <c r="W272" s="752"/>
    </row>
    <row r="273" spans="1:23" x14ac:dyDescent="0.25">
      <c r="A273" s="74"/>
      <c r="B273" s="69">
        <v>267</v>
      </c>
      <c r="C273" s="353"/>
      <c r="D273" s="353"/>
      <c r="E273" s="353"/>
      <c r="F273" s="687" t="s">
        <v>7337</v>
      </c>
      <c r="G273" s="353" t="s">
        <v>7355</v>
      </c>
      <c r="H273" s="73">
        <f t="shared" si="12"/>
        <v>121528</v>
      </c>
      <c r="I273" s="72">
        <v>1</v>
      </c>
      <c r="J273" s="358">
        <f>972224/8</f>
        <v>121528</v>
      </c>
      <c r="K273" s="72"/>
      <c r="L273" s="72" t="str">
        <f>IFERROR(VLOOKUP($K273,'04 PERSONAL'!$D$5:$G$35,3,),"")</f>
        <v/>
      </c>
      <c r="M273" s="73">
        <f>IFERROR(VLOOKUP($K273,'04 PERSONAL'!$D$5:$G$35,4,),0)</f>
        <v>0</v>
      </c>
      <c r="N273" s="73"/>
      <c r="O273" s="73"/>
      <c r="P273" s="73"/>
      <c r="Q273" s="72"/>
      <c r="R273" s="73">
        <f t="shared" si="13"/>
        <v>0</v>
      </c>
      <c r="S273" s="73"/>
      <c r="T273" s="72"/>
      <c r="U273" s="73">
        <f t="shared" si="14"/>
        <v>0</v>
      </c>
      <c r="W273" s="752"/>
    </row>
    <row r="274" spans="1:23" x14ac:dyDescent="0.25">
      <c r="A274" s="74"/>
      <c r="B274" s="69">
        <v>268</v>
      </c>
      <c r="C274" s="353"/>
      <c r="D274" s="353"/>
      <c r="E274" s="353"/>
      <c r="F274" s="687" t="s">
        <v>7338</v>
      </c>
      <c r="G274" s="353" t="s">
        <v>7355</v>
      </c>
      <c r="H274" s="73">
        <f t="shared" si="12"/>
        <v>15000</v>
      </c>
      <c r="I274" s="72">
        <v>1</v>
      </c>
      <c r="J274" s="358">
        <v>15000</v>
      </c>
      <c r="K274" s="72"/>
      <c r="L274" s="72" t="str">
        <f>IFERROR(VLOOKUP($K274,'04 PERSONAL'!$D$5:$G$35,3,),"")</f>
        <v/>
      </c>
      <c r="M274" s="73">
        <f>IFERROR(VLOOKUP($K274,'04 PERSONAL'!$D$5:$G$35,4,),0)</f>
        <v>0</v>
      </c>
      <c r="N274" s="73"/>
      <c r="O274" s="73"/>
      <c r="P274" s="73"/>
      <c r="Q274" s="72"/>
      <c r="R274" s="73">
        <f t="shared" si="13"/>
        <v>0</v>
      </c>
      <c r="S274" s="73"/>
      <c r="T274" s="72"/>
      <c r="U274" s="73">
        <f t="shared" si="14"/>
        <v>0</v>
      </c>
      <c r="W274" s="752"/>
    </row>
    <row r="275" spans="1:23" x14ac:dyDescent="0.25">
      <c r="A275" s="74"/>
      <c r="B275" s="69">
        <v>269</v>
      </c>
      <c r="C275" s="353"/>
      <c r="D275" s="353"/>
      <c r="E275" s="353"/>
      <c r="F275" s="687" t="s">
        <v>7339</v>
      </c>
      <c r="G275" s="353" t="s">
        <v>167</v>
      </c>
      <c r="H275" s="73">
        <f t="shared" si="12"/>
        <v>393493.33</v>
      </c>
      <c r="I275" s="72">
        <v>1</v>
      </c>
      <c r="J275" s="358">
        <v>393493.33333333331</v>
      </c>
      <c r="K275" s="72"/>
      <c r="L275" s="72" t="str">
        <f>IFERROR(VLOOKUP($K275,'04 PERSONAL'!$D$5:$G$35,3,),"")</f>
        <v/>
      </c>
      <c r="M275" s="73">
        <f>IFERROR(VLOOKUP($K275,'04 PERSONAL'!$D$5:$G$35,4,),0)</f>
        <v>0</v>
      </c>
      <c r="N275" s="73"/>
      <c r="O275" s="73"/>
      <c r="P275" s="73"/>
      <c r="Q275" s="72"/>
      <c r="R275" s="73">
        <f t="shared" si="13"/>
        <v>0</v>
      </c>
      <c r="S275" s="73"/>
      <c r="T275" s="72"/>
      <c r="U275" s="73">
        <f t="shared" si="14"/>
        <v>0</v>
      </c>
      <c r="W275" s="752"/>
    </row>
    <row r="276" spans="1:23" x14ac:dyDescent="0.25">
      <c r="A276" s="74"/>
      <c r="B276" s="69">
        <v>270</v>
      </c>
      <c r="C276" s="353"/>
      <c r="D276" s="353"/>
      <c r="E276" s="353"/>
      <c r="F276" s="687" t="s">
        <v>7340</v>
      </c>
      <c r="G276" s="353" t="s">
        <v>167</v>
      </c>
      <c r="H276" s="73">
        <f t="shared" si="12"/>
        <v>450000</v>
      </c>
      <c r="I276" s="72">
        <v>1</v>
      </c>
      <c r="J276" s="358">
        <v>450000</v>
      </c>
      <c r="K276" s="72"/>
      <c r="L276" s="72" t="str">
        <f>IFERROR(VLOOKUP($K276,'04 PERSONAL'!$D$5:$G$35,3,),"")</f>
        <v/>
      </c>
      <c r="M276" s="73">
        <f>IFERROR(VLOOKUP($K276,'04 PERSONAL'!$D$5:$G$35,4,),0)</f>
        <v>0</v>
      </c>
      <c r="N276" s="73"/>
      <c r="O276" s="73"/>
      <c r="P276" s="73"/>
      <c r="Q276" s="72"/>
      <c r="R276" s="73">
        <f t="shared" si="13"/>
        <v>0</v>
      </c>
      <c r="S276" s="73"/>
      <c r="T276" s="72"/>
      <c r="U276" s="73">
        <f t="shared" si="14"/>
        <v>0</v>
      </c>
      <c r="W276" s="752"/>
    </row>
    <row r="277" spans="1:23" x14ac:dyDescent="0.25">
      <c r="A277" s="74"/>
      <c r="B277" s="69">
        <v>271</v>
      </c>
      <c r="C277" s="353"/>
      <c r="D277" s="353"/>
      <c r="E277" s="353"/>
      <c r="F277" s="687" t="s">
        <v>7341</v>
      </c>
      <c r="G277" s="353" t="s">
        <v>167</v>
      </c>
      <c r="H277" s="73">
        <f t="shared" si="12"/>
        <v>1200000</v>
      </c>
      <c r="I277" s="72">
        <v>1</v>
      </c>
      <c r="J277" s="358">
        <v>1200000</v>
      </c>
      <c r="K277" s="72"/>
      <c r="L277" s="72" t="str">
        <f>IFERROR(VLOOKUP($K277,'04 PERSONAL'!$D$5:$G$35,3,),"")</f>
        <v/>
      </c>
      <c r="M277" s="73">
        <f>IFERROR(VLOOKUP($K277,'04 PERSONAL'!$D$5:$G$35,4,),0)</f>
        <v>0</v>
      </c>
      <c r="N277" s="73"/>
      <c r="O277" s="73"/>
      <c r="P277" s="73"/>
      <c r="Q277" s="72"/>
      <c r="R277" s="73">
        <f t="shared" si="13"/>
        <v>0</v>
      </c>
      <c r="S277" s="73"/>
      <c r="T277" s="72"/>
      <c r="U277" s="73">
        <f t="shared" si="14"/>
        <v>0</v>
      </c>
      <c r="W277" s="752"/>
    </row>
    <row r="278" spans="1:23" x14ac:dyDescent="0.25">
      <c r="A278" s="74"/>
      <c r="B278" s="69">
        <v>272</v>
      </c>
      <c r="C278" s="353"/>
      <c r="D278" s="353"/>
      <c r="E278" s="353"/>
      <c r="F278" s="354"/>
      <c r="G278" s="353"/>
      <c r="H278" s="73">
        <f t="shared" si="12"/>
        <v>0</v>
      </c>
      <c r="I278" s="72">
        <v>1</v>
      </c>
      <c r="J278" s="358"/>
      <c r="K278" s="72"/>
      <c r="L278" s="72" t="str">
        <f>IFERROR(VLOOKUP($K278,'04 PERSONAL'!$D$5:$G$35,3,),"")</f>
        <v/>
      </c>
      <c r="M278" s="73">
        <f>IFERROR(VLOOKUP($K278,'04 PERSONAL'!$D$5:$G$35,4,),0)</f>
        <v>0</v>
      </c>
      <c r="N278" s="73"/>
      <c r="O278" s="73"/>
      <c r="P278" s="73"/>
      <c r="Q278" s="72"/>
      <c r="R278" s="73">
        <f t="shared" si="13"/>
        <v>0</v>
      </c>
      <c r="S278" s="73"/>
      <c r="T278" s="72"/>
      <c r="U278" s="73">
        <f t="shared" si="14"/>
        <v>0</v>
      </c>
      <c r="W278" s="752"/>
    </row>
    <row r="279" spans="1:23" x14ac:dyDescent="0.25">
      <c r="A279" s="74"/>
      <c r="B279" s="69">
        <v>273</v>
      </c>
      <c r="C279" s="353"/>
      <c r="D279" s="353"/>
      <c r="E279" s="353"/>
      <c r="F279" s="687" t="s">
        <v>7342</v>
      </c>
      <c r="G279" s="353" t="s">
        <v>167</v>
      </c>
      <c r="H279" s="73">
        <f t="shared" si="12"/>
        <v>350000</v>
      </c>
      <c r="I279" s="72">
        <v>1</v>
      </c>
      <c r="J279" s="358">
        <v>350000</v>
      </c>
      <c r="K279" s="72"/>
      <c r="L279" s="72" t="str">
        <f>IFERROR(VLOOKUP($K279,'04 PERSONAL'!$D$5:$G$35,3,),"")</f>
        <v/>
      </c>
      <c r="M279" s="73">
        <f>IFERROR(VLOOKUP($K279,'04 PERSONAL'!$D$5:$G$35,4,),0)</f>
        <v>0</v>
      </c>
      <c r="N279" s="73"/>
      <c r="O279" s="73"/>
      <c r="P279" s="73"/>
      <c r="Q279" s="72"/>
      <c r="R279" s="73">
        <f t="shared" si="13"/>
        <v>0</v>
      </c>
      <c r="S279" s="73"/>
      <c r="T279" s="72"/>
      <c r="U279" s="73">
        <f t="shared" si="14"/>
        <v>0</v>
      </c>
      <c r="W279" s="752"/>
    </row>
    <row r="280" spans="1:23" x14ac:dyDescent="0.25">
      <c r="A280" s="74"/>
      <c r="B280" s="69">
        <v>274</v>
      </c>
      <c r="C280" s="353"/>
      <c r="D280" s="353"/>
      <c r="E280" s="353"/>
      <c r="F280" s="687" t="s">
        <v>7343</v>
      </c>
      <c r="G280" s="353" t="s">
        <v>167</v>
      </c>
      <c r="H280" s="73">
        <f t="shared" si="12"/>
        <v>800000</v>
      </c>
      <c r="I280" s="72">
        <v>1</v>
      </c>
      <c r="J280" s="358">
        <v>800000</v>
      </c>
      <c r="K280" s="72"/>
      <c r="L280" s="72" t="str">
        <f>IFERROR(VLOOKUP($K280,'04 PERSONAL'!$D$5:$G$35,3,),"")</f>
        <v/>
      </c>
      <c r="M280" s="73">
        <f>IFERROR(VLOOKUP($K280,'04 PERSONAL'!$D$5:$G$35,4,),0)</f>
        <v>0</v>
      </c>
      <c r="N280" s="73"/>
      <c r="O280" s="73"/>
      <c r="P280" s="73"/>
      <c r="Q280" s="72"/>
      <c r="R280" s="73">
        <f t="shared" si="13"/>
        <v>0</v>
      </c>
      <c r="S280" s="73"/>
      <c r="T280" s="72"/>
      <c r="U280" s="73">
        <f t="shared" si="14"/>
        <v>0</v>
      </c>
      <c r="W280" s="752"/>
    </row>
    <row r="281" spans="1:23" x14ac:dyDescent="0.25">
      <c r="A281" s="74"/>
      <c r="B281" s="69">
        <v>275</v>
      </c>
      <c r="C281" s="353"/>
      <c r="D281" s="353"/>
      <c r="E281" s="353"/>
      <c r="F281" s="687" t="s">
        <v>7344</v>
      </c>
      <c r="G281" s="353" t="s">
        <v>167</v>
      </c>
      <c r="H281" s="73">
        <f t="shared" si="12"/>
        <v>1000000</v>
      </c>
      <c r="I281" s="72">
        <v>1</v>
      </c>
      <c r="J281" s="358">
        <v>1000000</v>
      </c>
      <c r="K281" s="72"/>
      <c r="L281" s="72" t="str">
        <f>IFERROR(VLOOKUP($K281,'04 PERSONAL'!$D$5:$G$35,3,),"")</f>
        <v/>
      </c>
      <c r="M281" s="73">
        <f>IFERROR(VLOOKUP($K281,'04 PERSONAL'!$D$5:$G$35,4,),0)</f>
        <v>0</v>
      </c>
      <c r="N281" s="73"/>
      <c r="O281" s="73"/>
      <c r="P281" s="73"/>
      <c r="Q281" s="72"/>
      <c r="R281" s="73">
        <f t="shared" si="13"/>
        <v>0</v>
      </c>
      <c r="S281" s="73"/>
      <c r="T281" s="72"/>
      <c r="U281" s="73">
        <f t="shared" si="14"/>
        <v>0</v>
      </c>
      <c r="W281" s="752"/>
    </row>
    <row r="282" spans="1:23" x14ac:dyDescent="0.25">
      <c r="A282" s="74"/>
      <c r="B282" s="69">
        <v>276</v>
      </c>
      <c r="C282" s="353"/>
      <c r="D282" s="353"/>
      <c r="E282" s="353"/>
      <c r="F282" s="687" t="s">
        <v>7345</v>
      </c>
      <c r="G282" s="353" t="s">
        <v>167</v>
      </c>
      <c r="H282" s="73">
        <f t="shared" si="12"/>
        <v>65000</v>
      </c>
      <c r="I282" s="72">
        <v>1</v>
      </c>
      <c r="J282" s="358">
        <v>65000</v>
      </c>
      <c r="K282" s="72"/>
      <c r="L282" s="72" t="str">
        <f>IFERROR(VLOOKUP($K282,'04 PERSONAL'!$D$5:$G$35,3,),"")</f>
        <v/>
      </c>
      <c r="M282" s="73">
        <f>IFERROR(VLOOKUP($K282,'04 PERSONAL'!$D$5:$G$35,4,),0)</f>
        <v>0</v>
      </c>
      <c r="N282" s="73"/>
      <c r="O282" s="73"/>
      <c r="P282" s="73"/>
      <c r="Q282" s="72"/>
      <c r="R282" s="73">
        <f t="shared" si="13"/>
        <v>0</v>
      </c>
      <c r="S282" s="73"/>
      <c r="T282" s="72"/>
      <c r="U282" s="73">
        <f t="shared" si="14"/>
        <v>0</v>
      </c>
      <c r="W282" s="752"/>
    </row>
    <row r="283" spans="1:23" x14ac:dyDescent="0.25">
      <c r="A283" s="74"/>
      <c r="B283" s="69">
        <v>277</v>
      </c>
      <c r="C283" s="353"/>
      <c r="D283" s="353"/>
      <c r="E283" s="353"/>
      <c r="F283" s="354"/>
      <c r="G283" s="353"/>
      <c r="H283" s="73">
        <f t="shared" si="12"/>
        <v>0</v>
      </c>
      <c r="I283" s="72">
        <v>1</v>
      </c>
      <c r="J283" s="358"/>
      <c r="K283" s="72"/>
      <c r="L283" s="72" t="str">
        <f>IFERROR(VLOOKUP($K283,'04 PERSONAL'!$D$5:$G$35,3,),"")</f>
        <v/>
      </c>
      <c r="M283" s="73">
        <f>IFERROR(VLOOKUP($K283,'04 PERSONAL'!$D$5:$G$35,4,),0)</f>
        <v>0</v>
      </c>
      <c r="N283" s="73"/>
      <c r="O283" s="73"/>
      <c r="P283" s="73"/>
      <c r="Q283" s="72"/>
      <c r="R283" s="73">
        <f t="shared" si="13"/>
        <v>0</v>
      </c>
      <c r="S283" s="73"/>
      <c r="T283" s="72"/>
      <c r="U283" s="73">
        <f t="shared" si="14"/>
        <v>0</v>
      </c>
      <c r="W283" s="752"/>
    </row>
    <row r="284" spans="1:23" x14ac:dyDescent="0.25">
      <c r="A284" s="74"/>
      <c r="B284" s="69">
        <v>278</v>
      </c>
      <c r="C284" s="353"/>
      <c r="D284" s="353"/>
      <c r="E284" s="353"/>
      <c r="F284" s="687" t="s">
        <v>7346</v>
      </c>
      <c r="G284" s="353" t="s">
        <v>167</v>
      </c>
      <c r="H284" s="73">
        <f t="shared" si="12"/>
        <v>200000</v>
      </c>
      <c r="I284" s="72">
        <v>1</v>
      </c>
      <c r="J284" s="358">
        <v>200000</v>
      </c>
      <c r="K284" s="72"/>
      <c r="L284" s="72" t="str">
        <f>IFERROR(VLOOKUP($K284,'04 PERSONAL'!$D$5:$G$35,3,),"")</f>
        <v/>
      </c>
      <c r="M284" s="73">
        <f>IFERROR(VLOOKUP($K284,'04 PERSONAL'!$D$5:$G$35,4,),0)</f>
        <v>0</v>
      </c>
      <c r="N284" s="73"/>
      <c r="O284" s="73"/>
      <c r="P284" s="73"/>
      <c r="Q284" s="72"/>
      <c r="R284" s="73">
        <f t="shared" si="13"/>
        <v>0</v>
      </c>
      <c r="S284" s="73"/>
      <c r="T284" s="72"/>
      <c r="U284" s="73">
        <f t="shared" si="14"/>
        <v>0</v>
      </c>
      <c r="W284" s="752"/>
    </row>
    <row r="285" spans="1:23" x14ac:dyDescent="0.25">
      <c r="A285" s="74"/>
      <c r="B285" s="69">
        <v>279</v>
      </c>
      <c r="C285" s="353"/>
      <c r="D285" s="353"/>
      <c r="E285" s="353"/>
      <c r="F285" s="687" t="s">
        <v>7347</v>
      </c>
      <c r="G285" s="353" t="s">
        <v>167</v>
      </c>
      <c r="H285" s="73">
        <f t="shared" si="12"/>
        <v>160000</v>
      </c>
      <c r="I285" s="72">
        <v>1</v>
      </c>
      <c r="J285" s="358">
        <v>160000</v>
      </c>
      <c r="K285" s="72"/>
      <c r="L285" s="72" t="str">
        <f>IFERROR(VLOOKUP($K285,'04 PERSONAL'!$D$5:$G$35,3,),"")</f>
        <v/>
      </c>
      <c r="M285" s="73">
        <f>IFERROR(VLOOKUP($K285,'04 PERSONAL'!$D$5:$G$35,4,),0)</f>
        <v>0</v>
      </c>
      <c r="N285" s="73"/>
      <c r="O285" s="73"/>
      <c r="P285" s="73"/>
      <c r="Q285" s="72"/>
      <c r="R285" s="73">
        <f t="shared" si="13"/>
        <v>0</v>
      </c>
      <c r="S285" s="73"/>
      <c r="T285" s="72"/>
      <c r="U285" s="73">
        <f t="shared" si="14"/>
        <v>0</v>
      </c>
      <c r="W285" s="752"/>
    </row>
    <row r="286" spans="1:23" x14ac:dyDescent="0.25">
      <c r="A286" s="74"/>
      <c r="B286" s="69">
        <v>280</v>
      </c>
      <c r="C286" s="353"/>
      <c r="D286" s="353"/>
      <c r="E286" s="353"/>
      <c r="F286" s="687" t="s">
        <v>7530</v>
      </c>
      <c r="G286" s="353" t="s">
        <v>167</v>
      </c>
      <c r="H286" s="73">
        <f t="shared" si="12"/>
        <v>1200000</v>
      </c>
      <c r="I286" s="72">
        <v>1</v>
      </c>
      <c r="J286" s="358">
        <v>1200000</v>
      </c>
      <c r="K286" s="72"/>
      <c r="L286" s="72" t="str">
        <f>IFERROR(VLOOKUP($K286,'04 PERSONAL'!$D$5:$G$35,3,),"")</f>
        <v/>
      </c>
      <c r="M286" s="73">
        <f>IFERROR(VLOOKUP($K286,'04 PERSONAL'!$D$5:$G$35,4,),0)</f>
        <v>0</v>
      </c>
      <c r="N286" s="73"/>
      <c r="O286" s="73"/>
      <c r="P286" s="73"/>
      <c r="Q286" s="72"/>
      <c r="R286" s="73">
        <f t="shared" si="13"/>
        <v>0</v>
      </c>
      <c r="S286" s="73"/>
      <c r="T286" s="72"/>
      <c r="U286" s="73">
        <f t="shared" si="14"/>
        <v>0</v>
      </c>
      <c r="W286" s="752"/>
    </row>
    <row r="287" spans="1:23" x14ac:dyDescent="0.25">
      <c r="A287" s="74"/>
      <c r="B287" s="69">
        <v>281</v>
      </c>
      <c r="C287" s="353"/>
      <c r="D287" s="353"/>
      <c r="E287" s="353"/>
      <c r="F287" s="687" t="s">
        <v>7529</v>
      </c>
      <c r="G287" s="353" t="s">
        <v>167</v>
      </c>
      <c r="H287" s="73">
        <f t="shared" si="12"/>
        <v>650000</v>
      </c>
      <c r="I287" s="72">
        <v>1</v>
      </c>
      <c r="J287" s="358">
        <v>650000</v>
      </c>
      <c r="K287" s="72"/>
      <c r="L287" s="72" t="str">
        <f>IFERROR(VLOOKUP($K287,'04 PERSONAL'!$D$5:$G$35,3,),"")</f>
        <v/>
      </c>
      <c r="M287" s="73">
        <f>IFERROR(VLOOKUP($K287,'04 PERSONAL'!$D$5:$G$35,4,),0)</f>
        <v>0</v>
      </c>
      <c r="N287" s="73"/>
      <c r="O287" s="73"/>
      <c r="P287" s="73"/>
      <c r="Q287" s="72"/>
      <c r="R287" s="73">
        <f t="shared" si="13"/>
        <v>0</v>
      </c>
      <c r="S287" s="73"/>
      <c r="T287" s="72"/>
      <c r="U287" s="73">
        <f t="shared" si="14"/>
        <v>0</v>
      </c>
      <c r="W287" s="752"/>
    </row>
    <row r="288" spans="1:23" x14ac:dyDescent="0.25">
      <c r="A288" s="74"/>
      <c r="B288" s="69">
        <v>282</v>
      </c>
      <c r="C288" s="353"/>
      <c r="D288" s="353"/>
      <c r="E288" s="353"/>
      <c r="F288" s="687" t="s">
        <v>7528</v>
      </c>
      <c r="G288" s="353" t="s">
        <v>167</v>
      </c>
      <c r="H288" s="73">
        <f t="shared" si="12"/>
        <v>238000</v>
      </c>
      <c r="I288" s="72">
        <v>1</v>
      </c>
      <c r="J288" s="358">
        <v>238000</v>
      </c>
      <c r="K288" s="72"/>
      <c r="L288" s="72" t="str">
        <f>IFERROR(VLOOKUP($K288,'04 PERSONAL'!$D$5:$G$35,3,),"")</f>
        <v/>
      </c>
      <c r="M288" s="73">
        <f>IFERROR(VLOOKUP($K288,'04 PERSONAL'!$D$5:$G$35,4,),0)</f>
        <v>0</v>
      </c>
      <c r="N288" s="73"/>
      <c r="O288" s="73"/>
      <c r="P288" s="73"/>
      <c r="Q288" s="72"/>
      <c r="R288" s="73">
        <f t="shared" si="13"/>
        <v>0</v>
      </c>
      <c r="S288" s="73"/>
      <c r="T288" s="72"/>
      <c r="U288" s="73">
        <f t="shared" si="14"/>
        <v>0</v>
      </c>
      <c r="W288" s="752"/>
    </row>
    <row r="289" spans="1:23" x14ac:dyDescent="0.25">
      <c r="A289" s="74"/>
      <c r="B289" s="69">
        <v>283</v>
      </c>
      <c r="C289" s="353"/>
      <c r="D289" s="353"/>
      <c r="E289" s="353"/>
      <c r="F289" s="354"/>
      <c r="G289" s="353" t="s">
        <v>167</v>
      </c>
      <c r="H289" s="73">
        <f t="shared" si="12"/>
        <v>0</v>
      </c>
      <c r="I289" s="72">
        <v>1</v>
      </c>
      <c r="J289" s="358"/>
      <c r="K289" s="72"/>
      <c r="L289" s="72" t="str">
        <f>IFERROR(VLOOKUP($K289,'04 PERSONAL'!$D$5:$G$35,3,),"")</f>
        <v/>
      </c>
      <c r="M289" s="73">
        <f>IFERROR(VLOOKUP($K289,'04 PERSONAL'!$D$5:$G$35,4,),0)</f>
        <v>0</v>
      </c>
      <c r="N289" s="73"/>
      <c r="O289" s="73"/>
      <c r="P289" s="73"/>
      <c r="Q289" s="72"/>
      <c r="R289" s="73">
        <f t="shared" si="13"/>
        <v>0</v>
      </c>
      <c r="S289" s="73"/>
      <c r="T289" s="72"/>
      <c r="U289" s="73">
        <f t="shared" si="14"/>
        <v>0</v>
      </c>
      <c r="W289" s="752"/>
    </row>
    <row r="290" spans="1:23" x14ac:dyDescent="0.25">
      <c r="A290" s="74"/>
      <c r="B290" s="69">
        <v>284</v>
      </c>
      <c r="C290" s="353"/>
      <c r="D290" s="353"/>
      <c r="E290" s="353"/>
      <c r="F290" s="687" t="s">
        <v>7348</v>
      </c>
      <c r="G290" s="353" t="s">
        <v>167</v>
      </c>
      <c r="H290" s="73">
        <f t="shared" si="12"/>
        <v>600000</v>
      </c>
      <c r="I290" s="72">
        <v>1</v>
      </c>
      <c r="J290" s="358">
        <v>600000</v>
      </c>
      <c r="K290" s="72"/>
      <c r="L290" s="72" t="str">
        <f>IFERROR(VLOOKUP($K290,'04 PERSONAL'!$D$5:$G$35,3,),"")</f>
        <v/>
      </c>
      <c r="M290" s="73">
        <f>IFERROR(VLOOKUP($K290,'04 PERSONAL'!$D$5:$G$35,4,),0)</f>
        <v>0</v>
      </c>
      <c r="N290" s="73"/>
      <c r="O290" s="73"/>
      <c r="P290" s="73"/>
      <c r="Q290" s="72"/>
      <c r="R290" s="73">
        <f t="shared" si="13"/>
        <v>0</v>
      </c>
      <c r="S290" s="73"/>
      <c r="T290" s="72"/>
      <c r="U290" s="73">
        <f t="shared" si="14"/>
        <v>0</v>
      </c>
      <c r="W290" s="752"/>
    </row>
    <row r="291" spans="1:23" x14ac:dyDescent="0.25">
      <c r="A291" s="74"/>
      <c r="B291" s="69">
        <v>285</v>
      </c>
      <c r="C291" s="353"/>
      <c r="D291" s="353"/>
      <c r="E291" s="353"/>
      <c r="F291" s="687" t="s">
        <v>7349</v>
      </c>
      <c r="G291" s="353" t="s">
        <v>167</v>
      </c>
      <c r="H291" s="73">
        <f t="shared" si="12"/>
        <v>130000</v>
      </c>
      <c r="I291" s="72">
        <v>1</v>
      </c>
      <c r="J291" s="358">
        <v>130000</v>
      </c>
      <c r="K291" s="72"/>
      <c r="L291" s="72" t="str">
        <f>IFERROR(VLOOKUP($K291,'04 PERSONAL'!$D$5:$G$35,3,),"")</f>
        <v/>
      </c>
      <c r="M291" s="73">
        <f>IFERROR(VLOOKUP($K291,'04 PERSONAL'!$D$5:$G$35,4,),0)</f>
        <v>0</v>
      </c>
      <c r="N291" s="73"/>
      <c r="O291" s="73"/>
      <c r="P291" s="73"/>
      <c r="Q291" s="72"/>
      <c r="R291" s="73">
        <f t="shared" si="13"/>
        <v>0</v>
      </c>
      <c r="S291" s="73"/>
      <c r="T291" s="72"/>
      <c r="U291" s="73">
        <f t="shared" si="14"/>
        <v>0</v>
      </c>
      <c r="W291" s="752"/>
    </row>
    <row r="292" spans="1:23" x14ac:dyDescent="0.25">
      <c r="A292" s="74"/>
      <c r="B292" s="69">
        <v>286</v>
      </c>
      <c r="C292" s="353"/>
      <c r="D292" s="353"/>
      <c r="E292" s="353"/>
      <c r="F292" s="687" t="s">
        <v>7350</v>
      </c>
      <c r="G292" s="353" t="s">
        <v>167</v>
      </c>
      <c r="H292" s="73">
        <f t="shared" si="12"/>
        <v>30000</v>
      </c>
      <c r="I292" s="72">
        <v>1</v>
      </c>
      <c r="J292" s="358">
        <v>30000</v>
      </c>
      <c r="K292" s="72"/>
      <c r="L292" s="72" t="str">
        <f>IFERROR(VLOOKUP($K292,'04 PERSONAL'!$D$5:$G$35,3,),"")</f>
        <v/>
      </c>
      <c r="M292" s="73">
        <f>IFERROR(VLOOKUP($K292,'04 PERSONAL'!$D$5:$G$35,4,),0)</f>
        <v>0</v>
      </c>
      <c r="N292" s="73"/>
      <c r="O292" s="73"/>
      <c r="P292" s="73"/>
      <c r="Q292" s="72"/>
      <c r="R292" s="73">
        <f t="shared" si="13"/>
        <v>0</v>
      </c>
      <c r="S292" s="73"/>
      <c r="T292" s="72"/>
      <c r="U292" s="73">
        <f t="shared" si="14"/>
        <v>0</v>
      </c>
      <c r="W292" s="752"/>
    </row>
    <row r="293" spans="1:23" x14ac:dyDescent="0.25">
      <c r="A293" s="74"/>
      <c r="B293" s="69">
        <v>287</v>
      </c>
      <c r="C293" s="353"/>
      <c r="D293" s="353"/>
      <c r="E293" s="353"/>
      <c r="F293" s="687" t="s">
        <v>7351</v>
      </c>
      <c r="G293" s="353" t="s">
        <v>167</v>
      </c>
      <c r="H293" s="73">
        <f t="shared" si="12"/>
        <v>214200</v>
      </c>
      <c r="I293" s="72">
        <v>1</v>
      </c>
      <c r="J293" s="358">
        <v>214200</v>
      </c>
      <c r="K293" s="72"/>
      <c r="L293" s="72" t="str">
        <f>IFERROR(VLOOKUP($K293,'04 PERSONAL'!$D$5:$G$35,3,),"")</f>
        <v/>
      </c>
      <c r="M293" s="73">
        <f>IFERROR(VLOOKUP($K293,'04 PERSONAL'!$D$5:$G$35,4,),0)</f>
        <v>0</v>
      </c>
      <c r="N293" s="73"/>
      <c r="O293" s="73"/>
      <c r="P293" s="73"/>
      <c r="Q293" s="72"/>
      <c r="R293" s="73">
        <f t="shared" si="13"/>
        <v>0</v>
      </c>
      <c r="S293" s="73"/>
      <c r="T293" s="72"/>
      <c r="U293" s="73">
        <f t="shared" si="14"/>
        <v>0</v>
      </c>
      <c r="W293" s="752"/>
    </row>
    <row r="294" spans="1:23" x14ac:dyDescent="0.25">
      <c r="A294" s="74"/>
      <c r="B294" s="69">
        <v>288</v>
      </c>
      <c r="C294" s="353"/>
      <c r="D294" s="353"/>
      <c r="E294" s="353"/>
      <c r="F294" s="687" t="s">
        <v>7352</v>
      </c>
      <c r="G294" s="353" t="s">
        <v>167</v>
      </c>
      <c r="H294" s="73">
        <f t="shared" si="12"/>
        <v>59500</v>
      </c>
      <c r="I294" s="72">
        <v>1</v>
      </c>
      <c r="J294" s="358">
        <v>59500</v>
      </c>
      <c r="K294" s="72"/>
      <c r="L294" s="72" t="str">
        <f>IFERROR(VLOOKUP($K294,'04 PERSONAL'!$D$5:$G$35,3,),"")</f>
        <v/>
      </c>
      <c r="M294" s="73">
        <f>IFERROR(VLOOKUP($K294,'04 PERSONAL'!$D$5:$G$35,4,),0)</f>
        <v>0</v>
      </c>
      <c r="N294" s="73"/>
      <c r="O294" s="73"/>
      <c r="P294" s="73"/>
      <c r="Q294" s="72"/>
      <c r="R294" s="73">
        <f t="shared" si="13"/>
        <v>0</v>
      </c>
      <c r="S294" s="73"/>
      <c r="T294" s="72"/>
      <c r="U294" s="73">
        <f t="shared" si="14"/>
        <v>0</v>
      </c>
      <c r="W294" s="752"/>
    </row>
    <row r="295" spans="1:23" x14ac:dyDescent="0.25">
      <c r="A295" s="74"/>
      <c r="B295" s="69">
        <v>289</v>
      </c>
      <c r="C295" s="353"/>
      <c r="D295" s="353"/>
      <c r="E295" s="353"/>
      <c r="F295" s="687" t="s">
        <v>7353</v>
      </c>
      <c r="G295" s="353" t="s">
        <v>167</v>
      </c>
      <c r="H295" s="73">
        <f t="shared" si="12"/>
        <v>67433</v>
      </c>
      <c r="I295" s="72">
        <v>1</v>
      </c>
      <c r="J295" s="358">
        <v>67433</v>
      </c>
      <c r="K295" s="72"/>
      <c r="L295" s="72" t="str">
        <f>IFERROR(VLOOKUP($K295,'04 PERSONAL'!$D$5:$G$35,3,),"")</f>
        <v/>
      </c>
      <c r="M295" s="73">
        <f>IFERROR(VLOOKUP($K295,'04 PERSONAL'!$D$5:$G$35,4,),0)</f>
        <v>0</v>
      </c>
      <c r="N295" s="73"/>
      <c r="O295" s="73"/>
      <c r="P295" s="73"/>
      <c r="Q295" s="72"/>
      <c r="R295" s="73">
        <f t="shared" si="13"/>
        <v>0</v>
      </c>
      <c r="S295" s="73"/>
      <c r="T295" s="72"/>
      <c r="U295" s="73">
        <f t="shared" si="14"/>
        <v>0</v>
      </c>
      <c r="W295" s="752"/>
    </row>
    <row r="296" spans="1:23" x14ac:dyDescent="0.25">
      <c r="A296" s="74"/>
      <c r="B296" s="69">
        <v>290</v>
      </c>
      <c r="C296" s="353"/>
      <c r="D296" s="353"/>
      <c r="E296" s="353"/>
      <c r="F296" s="687" t="s">
        <v>7354</v>
      </c>
      <c r="G296" s="353" t="s">
        <v>167</v>
      </c>
      <c r="H296" s="73">
        <f t="shared" si="12"/>
        <v>84052</v>
      </c>
      <c r="I296" s="72">
        <v>1</v>
      </c>
      <c r="J296" s="358">
        <v>84052</v>
      </c>
      <c r="K296" s="72"/>
      <c r="L296" s="72" t="str">
        <f>IFERROR(VLOOKUP($K296,'04 PERSONAL'!$D$5:$G$35,3,),"")</f>
        <v/>
      </c>
      <c r="M296" s="73">
        <f>IFERROR(VLOOKUP($K296,'04 PERSONAL'!$D$5:$G$35,4,),0)</f>
        <v>0</v>
      </c>
      <c r="N296" s="73"/>
      <c r="O296" s="73"/>
      <c r="P296" s="73"/>
      <c r="Q296" s="72"/>
      <c r="R296" s="73">
        <f t="shared" si="13"/>
        <v>0</v>
      </c>
      <c r="S296" s="73"/>
      <c r="T296" s="72"/>
      <c r="U296" s="73">
        <f t="shared" si="14"/>
        <v>0</v>
      </c>
      <c r="W296" s="752"/>
    </row>
    <row r="297" spans="1:23" x14ac:dyDescent="0.25">
      <c r="A297" s="74"/>
      <c r="B297" s="69">
        <v>291</v>
      </c>
      <c r="C297" s="353"/>
      <c r="D297" s="353"/>
      <c r="E297" s="353"/>
      <c r="F297" s="687" t="s">
        <v>7817</v>
      </c>
      <c r="G297" s="353" t="s">
        <v>7827</v>
      </c>
      <c r="H297" s="73">
        <f t="shared" si="12"/>
        <v>1191469.6499999999</v>
      </c>
      <c r="I297" s="72">
        <v>1</v>
      </c>
      <c r="J297" s="358">
        <v>1191469.6499999999</v>
      </c>
      <c r="K297" s="72"/>
      <c r="L297" s="72" t="str">
        <f>IFERROR(VLOOKUP($K297,'04 PERSONAL'!$D$5:$G$35,3,),"")</f>
        <v/>
      </c>
      <c r="M297" s="73">
        <f>IFERROR(VLOOKUP($K297,'04 PERSONAL'!$D$5:$G$35,4,),0)</f>
        <v>0</v>
      </c>
      <c r="N297" s="73"/>
      <c r="O297" s="73"/>
      <c r="P297" s="73"/>
      <c r="Q297" s="72"/>
      <c r="R297" s="73">
        <f t="shared" si="13"/>
        <v>0</v>
      </c>
      <c r="S297" s="73"/>
      <c r="T297" s="72"/>
      <c r="U297" s="73">
        <f t="shared" si="14"/>
        <v>0</v>
      </c>
      <c r="W297" s="752"/>
    </row>
    <row r="298" spans="1:23" x14ac:dyDescent="0.25">
      <c r="A298" s="74"/>
      <c r="B298" s="69">
        <v>292</v>
      </c>
      <c r="C298" s="353"/>
      <c r="D298" s="353"/>
      <c r="E298" s="353"/>
      <c r="F298" s="687" t="s">
        <v>7818</v>
      </c>
      <c r="G298" s="353" t="s">
        <v>7827</v>
      </c>
      <c r="H298" s="73">
        <f t="shared" si="12"/>
        <v>1540422.87</v>
      </c>
      <c r="I298" s="72">
        <v>1</v>
      </c>
      <c r="J298" s="358">
        <v>1540422.8699999999</v>
      </c>
      <c r="K298" s="72"/>
      <c r="L298" s="72" t="str">
        <f>IFERROR(VLOOKUP($K298,'04 PERSONAL'!$D$5:$G$35,3,),"")</f>
        <v/>
      </c>
      <c r="M298" s="73">
        <f>IFERROR(VLOOKUP($K298,'04 PERSONAL'!$D$5:$G$35,4,),0)</f>
        <v>0</v>
      </c>
      <c r="N298" s="73"/>
      <c r="O298" s="73"/>
      <c r="P298" s="73"/>
      <c r="Q298" s="72"/>
      <c r="R298" s="73">
        <f t="shared" si="13"/>
        <v>0</v>
      </c>
      <c r="S298" s="73"/>
      <c r="T298" s="72"/>
      <c r="U298" s="73">
        <f t="shared" si="14"/>
        <v>0</v>
      </c>
      <c r="W298" s="752"/>
    </row>
    <row r="299" spans="1:23" x14ac:dyDescent="0.25">
      <c r="A299" s="74"/>
      <c r="B299" s="69">
        <v>293</v>
      </c>
      <c r="C299" s="353"/>
      <c r="D299" s="353"/>
      <c r="E299" s="353"/>
      <c r="F299" s="687" t="s">
        <v>7819</v>
      </c>
      <c r="G299" s="353" t="s">
        <v>7827</v>
      </c>
      <c r="H299" s="73">
        <f t="shared" si="12"/>
        <v>1642595.08</v>
      </c>
      <c r="I299" s="72">
        <v>1</v>
      </c>
      <c r="J299" s="358">
        <v>1642595.0799999998</v>
      </c>
      <c r="K299" s="72"/>
      <c r="L299" s="72" t="str">
        <f>IFERROR(VLOOKUP($K299,'04 PERSONAL'!$D$5:$G$35,3,),"")</f>
        <v/>
      </c>
      <c r="M299" s="73">
        <f>IFERROR(VLOOKUP($K299,'04 PERSONAL'!$D$5:$G$35,4,),0)</f>
        <v>0</v>
      </c>
      <c r="N299" s="73"/>
      <c r="O299" s="73"/>
      <c r="P299" s="73"/>
      <c r="Q299" s="72"/>
      <c r="R299" s="73">
        <f t="shared" si="13"/>
        <v>0</v>
      </c>
      <c r="S299" s="73"/>
      <c r="T299" s="72"/>
      <c r="U299" s="73">
        <f t="shared" si="14"/>
        <v>0</v>
      </c>
      <c r="W299" s="752"/>
    </row>
    <row r="300" spans="1:23" x14ac:dyDescent="0.25">
      <c r="A300" s="74"/>
      <c r="B300" s="69">
        <v>294</v>
      </c>
      <c r="C300" s="353"/>
      <c r="D300" s="353"/>
      <c r="E300" s="353"/>
      <c r="F300" s="687" t="s">
        <v>7820</v>
      </c>
      <c r="G300" s="353" t="s">
        <v>7827</v>
      </c>
      <c r="H300" s="73">
        <f t="shared" si="12"/>
        <v>1799780.99</v>
      </c>
      <c r="I300" s="72">
        <v>1</v>
      </c>
      <c r="J300" s="358">
        <v>1799780.99</v>
      </c>
      <c r="K300" s="72"/>
      <c r="L300" s="72" t="str">
        <f>IFERROR(VLOOKUP($K300,'04 PERSONAL'!$D$5:$G$35,3,),"")</f>
        <v/>
      </c>
      <c r="M300" s="73">
        <f>IFERROR(VLOOKUP($K300,'04 PERSONAL'!$D$5:$G$35,4,),0)</f>
        <v>0</v>
      </c>
      <c r="N300" s="73"/>
      <c r="O300" s="73"/>
      <c r="P300" s="73"/>
      <c r="Q300" s="72"/>
      <c r="R300" s="73">
        <f t="shared" si="13"/>
        <v>0</v>
      </c>
      <c r="S300" s="73"/>
      <c r="T300" s="72"/>
      <c r="U300" s="73">
        <f t="shared" si="14"/>
        <v>0</v>
      </c>
      <c r="W300" s="752"/>
    </row>
    <row r="301" spans="1:23" x14ac:dyDescent="0.25">
      <c r="A301" s="74"/>
      <c r="B301" s="69">
        <v>295</v>
      </c>
      <c r="C301" s="353"/>
      <c r="D301" s="353"/>
      <c r="E301" s="353"/>
      <c r="F301" s="687" t="s">
        <v>7821</v>
      </c>
      <c r="G301" s="353" t="s">
        <v>7827</v>
      </c>
      <c r="H301" s="73">
        <f t="shared" si="12"/>
        <v>2188029.2000000002</v>
      </c>
      <c r="I301" s="72">
        <v>1</v>
      </c>
      <c r="J301" s="358">
        <v>2188029.1999999997</v>
      </c>
      <c r="K301" s="72"/>
      <c r="L301" s="72" t="str">
        <f>IFERROR(VLOOKUP($K301,'04 PERSONAL'!$D$5:$G$35,3,),"")</f>
        <v/>
      </c>
      <c r="M301" s="73">
        <f>IFERROR(VLOOKUP($K301,'04 PERSONAL'!$D$5:$G$35,4,),0)</f>
        <v>0</v>
      </c>
      <c r="N301" s="73"/>
      <c r="O301" s="73"/>
      <c r="P301" s="73"/>
      <c r="Q301" s="72"/>
      <c r="R301" s="73">
        <f t="shared" si="13"/>
        <v>0</v>
      </c>
      <c r="S301" s="73"/>
      <c r="T301" s="72"/>
      <c r="U301" s="73">
        <f t="shared" si="14"/>
        <v>0</v>
      </c>
      <c r="W301" s="752"/>
    </row>
    <row r="302" spans="1:23" x14ac:dyDescent="0.25">
      <c r="A302" s="74"/>
      <c r="B302" s="69">
        <v>296</v>
      </c>
      <c r="C302" s="353"/>
      <c r="D302" s="353"/>
      <c r="E302" s="353"/>
      <c r="F302" s="687" t="s">
        <v>7822</v>
      </c>
      <c r="G302" s="353" t="s">
        <v>7827</v>
      </c>
      <c r="H302" s="73">
        <f t="shared" si="12"/>
        <v>2439528.56</v>
      </c>
      <c r="I302" s="72">
        <v>1</v>
      </c>
      <c r="J302" s="358">
        <v>2439528.56</v>
      </c>
      <c r="K302" s="72"/>
      <c r="L302" s="72" t="str">
        <f>IFERROR(VLOOKUP($K302,'04 PERSONAL'!$D$5:$G$35,3,),"")</f>
        <v/>
      </c>
      <c r="M302" s="73">
        <f>IFERROR(VLOOKUP($K302,'04 PERSONAL'!$D$5:$G$35,4,),0)</f>
        <v>0</v>
      </c>
      <c r="N302" s="73"/>
      <c r="O302" s="73"/>
      <c r="P302" s="73"/>
      <c r="Q302" s="72"/>
      <c r="R302" s="73">
        <f t="shared" si="13"/>
        <v>0</v>
      </c>
      <c r="S302" s="73"/>
      <c r="T302" s="72"/>
      <c r="U302" s="73">
        <f t="shared" si="14"/>
        <v>0</v>
      </c>
      <c r="W302" s="752"/>
    </row>
    <row r="303" spans="1:23" x14ac:dyDescent="0.25">
      <c r="A303" s="74"/>
      <c r="B303" s="69">
        <v>297</v>
      </c>
      <c r="C303" s="353"/>
      <c r="D303" s="353"/>
      <c r="E303" s="353"/>
      <c r="F303" s="687" t="s">
        <v>7823</v>
      </c>
      <c r="G303" s="353" t="s">
        <v>7827</v>
      </c>
      <c r="H303" s="73">
        <f t="shared" si="12"/>
        <v>3148218.78</v>
      </c>
      <c r="I303" s="72">
        <v>1</v>
      </c>
      <c r="J303" s="358">
        <v>3148218.78</v>
      </c>
      <c r="K303" s="72"/>
      <c r="L303" s="72" t="str">
        <f>IFERROR(VLOOKUP($K303,'04 PERSONAL'!$D$5:$G$35,3,),"")</f>
        <v/>
      </c>
      <c r="M303" s="73">
        <f>IFERROR(VLOOKUP($K303,'04 PERSONAL'!$D$5:$G$35,4,),0)</f>
        <v>0</v>
      </c>
      <c r="N303" s="73"/>
      <c r="O303" s="73"/>
      <c r="P303" s="73"/>
      <c r="Q303" s="72"/>
      <c r="R303" s="73">
        <f t="shared" si="13"/>
        <v>0</v>
      </c>
      <c r="S303" s="73"/>
      <c r="T303" s="72"/>
      <c r="U303" s="73">
        <f t="shared" si="14"/>
        <v>0</v>
      </c>
      <c r="W303" s="752"/>
    </row>
    <row r="304" spans="1:23" x14ac:dyDescent="0.25">
      <c r="A304" s="74"/>
      <c r="B304" s="69">
        <v>298</v>
      </c>
      <c r="C304" s="353"/>
      <c r="D304" s="353"/>
      <c r="E304" s="353"/>
      <c r="F304" s="687" t="s">
        <v>7824</v>
      </c>
      <c r="G304" s="353" t="s">
        <v>7827</v>
      </c>
      <c r="H304" s="73">
        <f t="shared" si="12"/>
        <v>3615278.31</v>
      </c>
      <c r="I304" s="72">
        <v>1</v>
      </c>
      <c r="J304" s="358">
        <v>3615278.31</v>
      </c>
      <c r="K304" s="72"/>
      <c r="L304" s="72" t="str">
        <f>IFERROR(VLOOKUP($K304,'04 PERSONAL'!$D$5:$G$35,3,),"")</f>
        <v/>
      </c>
      <c r="M304" s="73">
        <f>IFERROR(VLOOKUP($K304,'04 PERSONAL'!$D$5:$G$35,4,),0)</f>
        <v>0</v>
      </c>
      <c r="N304" s="73"/>
      <c r="O304" s="73"/>
      <c r="P304" s="73"/>
      <c r="Q304" s="72"/>
      <c r="R304" s="73">
        <f t="shared" si="13"/>
        <v>0</v>
      </c>
      <c r="S304" s="73"/>
      <c r="T304" s="72"/>
      <c r="U304" s="73">
        <f t="shared" si="14"/>
        <v>0</v>
      </c>
      <c r="W304" s="752"/>
    </row>
    <row r="305" spans="1:23" x14ac:dyDescent="0.25">
      <c r="A305" s="74"/>
      <c r="B305" s="69">
        <v>299</v>
      </c>
      <c r="C305" s="353"/>
      <c r="D305" s="353"/>
      <c r="E305" s="353"/>
      <c r="F305" s="687" t="s">
        <v>7825</v>
      </c>
      <c r="G305" s="353" t="s">
        <v>7827</v>
      </c>
      <c r="H305" s="73">
        <f t="shared" si="12"/>
        <v>4177614</v>
      </c>
      <c r="I305" s="72">
        <v>1</v>
      </c>
      <c r="J305" s="358">
        <v>4177614</v>
      </c>
      <c r="K305" s="72"/>
      <c r="L305" s="72" t="str">
        <f>IFERROR(VLOOKUP($K305,'04 PERSONAL'!$D$5:$G$35,3,),"")</f>
        <v/>
      </c>
      <c r="M305" s="73">
        <f>IFERROR(VLOOKUP($K305,'04 PERSONAL'!$D$5:$G$35,4,),0)</f>
        <v>0</v>
      </c>
      <c r="N305" s="73"/>
      <c r="O305" s="73"/>
      <c r="P305" s="73"/>
      <c r="Q305" s="72"/>
      <c r="R305" s="73">
        <f t="shared" si="13"/>
        <v>0</v>
      </c>
      <c r="S305" s="73"/>
      <c r="T305" s="72"/>
      <c r="U305" s="73">
        <f t="shared" si="14"/>
        <v>0</v>
      </c>
      <c r="W305" s="752"/>
    </row>
    <row r="306" spans="1:23" x14ac:dyDescent="0.25">
      <c r="A306" s="74"/>
      <c r="B306" s="69">
        <v>300</v>
      </c>
      <c r="C306" s="353"/>
      <c r="D306" s="353"/>
      <c r="E306" s="353"/>
      <c r="F306" s="687" t="s">
        <v>7826</v>
      </c>
      <c r="G306" s="353" t="s">
        <v>7827</v>
      </c>
      <c r="H306" s="73">
        <f t="shared" si="12"/>
        <v>4341828.05</v>
      </c>
      <c r="I306" s="72">
        <v>1</v>
      </c>
      <c r="J306" s="358">
        <v>4341828.05</v>
      </c>
      <c r="K306" s="72"/>
      <c r="L306" s="72" t="str">
        <f>IFERROR(VLOOKUP($K306,'04 PERSONAL'!$D$5:$G$35,3,),"")</f>
        <v/>
      </c>
      <c r="M306" s="73">
        <f>IFERROR(VLOOKUP($K306,'04 PERSONAL'!$D$5:$G$35,4,),0)</f>
        <v>0</v>
      </c>
      <c r="N306" s="73"/>
      <c r="O306" s="73"/>
      <c r="P306" s="73"/>
      <c r="Q306" s="72"/>
      <c r="R306" s="73">
        <f t="shared" si="13"/>
        <v>0</v>
      </c>
      <c r="S306" s="73"/>
      <c r="T306" s="72"/>
      <c r="U306" s="73">
        <f t="shared" si="14"/>
        <v>0</v>
      </c>
      <c r="W306" s="752"/>
    </row>
    <row r="307" spans="1:23" x14ac:dyDescent="0.25">
      <c r="A307" s="74"/>
      <c r="B307" s="69">
        <v>301</v>
      </c>
      <c r="C307" s="353"/>
      <c r="D307" s="353"/>
      <c r="E307" s="353"/>
      <c r="F307" s="687" t="s">
        <v>7828</v>
      </c>
      <c r="G307" s="353" t="s">
        <v>7827</v>
      </c>
      <c r="H307" s="73">
        <f t="shared" si="12"/>
        <v>4403000</v>
      </c>
      <c r="I307" s="72">
        <v>1</v>
      </c>
      <c r="J307" s="358">
        <v>4403000</v>
      </c>
      <c r="K307" s="72"/>
      <c r="L307" s="72" t="str">
        <f>IFERROR(VLOOKUP($K307,'04 PERSONAL'!$D$5:$G$35,3,),"")</f>
        <v/>
      </c>
      <c r="M307" s="73">
        <f>IFERROR(VLOOKUP($K307,'04 PERSONAL'!$D$5:$G$35,4,),0)</f>
        <v>0</v>
      </c>
      <c r="N307" s="73"/>
      <c r="O307" s="73"/>
      <c r="P307" s="73"/>
      <c r="Q307" s="72"/>
      <c r="R307" s="73">
        <f t="shared" si="13"/>
        <v>0</v>
      </c>
      <c r="S307" s="73"/>
      <c r="T307" s="72"/>
      <c r="U307" s="73">
        <f t="shared" si="14"/>
        <v>0</v>
      </c>
      <c r="W307" s="752"/>
    </row>
    <row r="308" spans="1:23" x14ac:dyDescent="0.25">
      <c r="A308" s="74"/>
      <c r="B308" s="69">
        <v>302</v>
      </c>
      <c r="C308" s="353"/>
      <c r="D308" s="353"/>
      <c r="E308" s="353"/>
      <c r="F308" s="687" t="s">
        <v>7829</v>
      </c>
      <c r="G308" s="353" t="s">
        <v>7827</v>
      </c>
      <c r="H308" s="73">
        <f t="shared" si="12"/>
        <v>5430971.9800000004</v>
      </c>
      <c r="I308" s="72">
        <v>1</v>
      </c>
      <c r="J308" s="358">
        <v>5430971.9799999995</v>
      </c>
      <c r="K308" s="72"/>
      <c r="L308" s="72" t="str">
        <f>IFERROR(VLOOKUP($K308,'04 PERSONAL'!$D$5:$G$35,3,),"")</f>
        <v/>
      </c>
      <c r="M308" s="73">
        <f>IFERROR(VLOOKUP($K308,'04 PERSONAL'!$D$5:$G$35,4,),0)</f>
        <v>0</v>
      </c>
      <c r="N308" s="73"/>
      <c r="O308" s="73"/>
      <c r="P308" s="73"/>
      <c r="Q308" s="72"/>
      <c r="R308" s="73">
        <f t="shared" si="13"/>
        <v>0</v>
      </c>
      <c r="S308" s="73"/>
      <c r="T308" s="72"/>
      <c r="U308" s="73">
        <f t="shared" si="14"/>
        <v>0</v>
      </c>
      <c r="W308" s="752"/>
    </row>
    <row r="309" spans="1:23" x14ac:dyDescent="0.25">
      <c r="A309" s="74"/>
      <c r="B309" s="69">
        <v>303</v>
      </c>
      <c r="C309" s="353"/>
      <c r="D309" s="353"/>
      <c r="E309" s="353"/>
      <c r="F309" s="687" t="s">
        <v>7830</v>
      </c>
      <c r="G309" s="353" t="s">
        <v>7827</v>
      </c>
      <c r="H309" s="73">
        <f t="shared" si="12"/>
        <v>6928103.8399999999</v>
      </c>
      <c r="I309" s="72">
        <v>1</v>
      </c>
      <c r="J309" s="358">
        <v>6928103.8399999999</v>
      </c>
      <c r="K309" s="72"/>
      <c r="L309" s="72" t="str">
        <f>IFERROR(VLOOKUP($K309,'04 PERSONAL'!$D$5:$G$35,3,),"")</f>
        <v/>
      </c>
      <c r="M309" s="73">
        <f>IFERROR(VLOOKUP($K309,'04 PERSONAL'!$D$5:$G$35,4,),0)</f>
        <v>0</v>
      </c>
      <c r="N309" s="73"/>
      <c r="O309" s="73"/>
      <c r="P309" s="73"/>
      <c r="Q309" s="72"/>
      <c r="R309" s="73">
        <f t="shared" si="13"/>
        <v>0</v>
      </c>
      <c r="S309" s="73"/>
      <c r="T309" s="72"/>
      <c r="U309" s="73">
        <f t="shared" si="14"/>
        <v>0</v>
      </c>
      <c r="W309" s="752"/>
    </row>
    <row r="310" spans="1:23" x14ac:dyDescent="0.25">
      <c r="A310" s="74"/>
      <c r="B310" s="69">
        <v>304</v>
      </c>
      <c r="C310" s="353"/>
      <c r="D310" s="353"/>
      <c r="E310" s="353"/>
      <c r="F310" s="687" t="s">
        <v>7831</v>
      </c>
      <c r="G310" s="353" t="s">
        <v>7827</v>
      </c>
      <c r="H310" s="73">
        <f t="shared" si="12"/>
        <v>7889700</v>
      </c>
      <c r="I310" s="72">
        <v>1</v>
      </c>
      <c r="J310" s="358">
        <v>7889700</v>
      </c>
      <c r="K310" s="72"/>
      <c r="L310" s="72" t="str">
        <f>IFERROR(VLOOKUP($K310,'04 PERSONAL'!$D$5:$G$35,3,),"")</f>
        <v/>
      </c>
      <c r="M310" s="73">
        <f>IFERROR(VLOOKUP($K310,'04 PERSONAL'!$D$5:$G$35,4,),0)</f>
        <v>0</v>
      </c>
      <c r="N310" s="73"/>
      <c r="O310" s="73"/>
      <c r="P310" s="73"/>
      <c r="Q310" s="72"/>
      <c r="R310" s="73">
        <f t="shared" si="13"/>
        <v>0</v>
      </c>
      <c r="S310" s="73"/>
      <c r="T310" s="72"/>
      <c r="U310" s="73">
        <f t="shared" si="14"/>
        <v>0</v>
      </c>
      <c r="W310" s="752"/>
    </row>
    <row r="311" spans="1:23" x14ac:dyDescent="0.25">
      <c r="A311" s="74"/>
      <c r="B311" s="69">
        <v>305</v>
      </c>
      <c r="C311" s="353"/>
      <c r="D311" s="353"/>
      <c r="E311" s="353"/>
      <c r="F311" s="687" t="s">
        <v>7832</v>
      </c>
      <c r="G311" s="353" t="s">
        <v>7827</v>
      </c>
      <c r="H311" s="73">
        <f t="shared" si="12"/>
        <v>12152280</v>
      </c>
      <c r="I311" s="72">
        <v>1</v>
      </c>
      <c r="J311" s="358">
        <v>12152280</v>
      </c>
      <c r="K311" s="72"/>
      <c r="L311" s="72" t="str">
        <f>IFERROR(VLOOKUP($K311,'04 PERSONAL'!$D$5:$G$35,3,),"")</f>
        <v/>
      </c>
      <c r="M311" s="73">
        <f>IFERROR(VLOOKUP($K311,'04 PERSONAL'!$D$5:$G$35,4,),0)</f>
        <v>0</v>
      </c>
      <c r="N311" s="73"/>
      <c r="O311" s="73"/>
      <c r="P311" s="73"/>
      <c r="Q311" s="72"/>
      <c r="R311" s="73">
        <f t="shared" si="13"/>
        <v>0</v>
      </c>
      <c r="S311" s="73"/>
      <c r="T311" s="72"/>
      <c r="U311" s="73">
        <f t="shared" si="14"/>
        <v>0</v>
      </c>
      <c r="W311" s="752"/>
    </row>
    <row r="312" spans="1:23" x14ac:dyDescent="0.25">
      <c r="A312" s="74"/>
      <c r="B312" s="69">
        <v>306</v>
      </c>
      <c r="C312" s="353"/>
      <c r="D312" s="353"/>
      <c r="E312" s="353"/>
      <c r="F312" s="687" t="s">
        <v>7833</v>
      </c>
      <c r="G312" s="353" t="s">
        <v>7827</v>
      </c>
      <c r="H312" s="73">
        <f t="shared" si="12"/>
        <v>15232000</v>
      </c>
      <c r="I312" s="72">
        <v>1</v>
      </c>
      <c r="J312" s="358">
        <v>15232000</v>
      </c>
      <c r="K312" s="72"/>
      <c r="L312" s="72" t="str">
        <f>IFERROR(VLOOKUP($K312,'04 PERSONAL'!$D$5:$G$35,3,),"")</f>
        <v/>
      </c>
      <c r="M312" s="73">
        <f>IFERROR(VLOOKUP($K312,'04 PERSONAL'!$D$5:$G$35,4,),0)</f>
        <v>0</v>
      </c>
      <c r="N312" s="73"/>
      <c r="O312" s="73"/>
      <c r="P312" s="73"/>
      <c r="Q312" s="72"/>
      <c r="R312" s="73">
        <f t="shared" si="13"/>
        <v>0</v>
      </c>
      <c r="S312" s="73"/>
      <c r="T312" s="72"/>
      <c r="U312" s="73">
        <f t="shared" si="14"/>
        <v>0</v>
      </c>
      <c r="W312" s="752"/>
    </row>
    <row r="313" spans="1:23" x14ac:dyDescent="0.25">
      <c r="A313" s="74"/>
      <c r="B313" s="69">
        <v>307</v>
      </c>
      <c r="C313" s="353"/>
      <c r="D313" s="353"/>
      <c r="E313" s="353"/>
      <c r="F313" s="687" t="s">
        <v>7834</v>
      </c>
      <c r="G313" s="353" t="s">
        <v>7827</v>
      </c>
      <c r="H313" s="73">
        <f t="shared" si="12"/>
        <v>16420276.880000001</v>
      </c>
      <c r="I313" s="72">
        <v>1</v>
      </c>
      <c r="J313" s="358">
        <v>16420276.879999999</v>
      </c>
      <c r="K313" s="72"/>
      <c r="L313" s="72" t="str">
        <f>IFERROR(VLOOKUP($K313,'04 PERSONAL'!$D$5:$G$35,3,),"")</f>
        <v/>
      </c>
      <c r="M313" s="73">
        <f>IFERROR(VLOOKUP($K313,'04 PERSONAL'!$D$5:$G$35,4,),0)</f>
        <v>0</v>
      </c>
      <c r="N313" s="73"/>
      <c r="O313" s="73"/>
      <c r="P313" s="73"/>
      <c r="Q313" s="72"/>
      <c r="R313" s="73">
        <f t="shared" si="13"/>
        <v>0</v>
      </c>
      <c r="S313" s="73"/>
      <c r="T313" s="72"/>
      <c r="U313" s="73">
        <f t="shared" si="14"/>
        <v>0</v>
      </c>
      <c r="W313" s="752"/>
    </row>
    <row r="314" spans="1:23" x14ac:dyDescent="0.25">
      <c r="A314" s="74"/>
      <c r="B314" s="69">
        <v>308</v>
      </c>
      <c r="C314" s="353"/>
      <c r="D314" s="353"/>
      <c r="E314" s="353"/>
      <c r="F314" s="687" t="s">
        <v>7835</v>
      </c>
      <c r="G314" s="353" t="s">
        <v>7827</v>
      </c>
      <c r="H314" s="73">
        <f t="shared" si="12"/>
        <v>16560040</v>
      </c>
      <c r="I314" s="72">
        <v>1</v>
      </c>
      <c r="J314" s="358">
        <v>16560040</v>
      </c>
      <c r="K314" s="72"/>
      <c r="L314" s="72" t="str">
        <f>IFERROR(VLOOKUP($K314,'04 PERSONAL'!$D$5:$G$35,3,),"")</f>
        <v/>
      </c>
      <c r="M314" s="73">
        <f>IFERROR(VLOOKUP($K314,'04 PERSONAL'!$D$5:$G$35,4,),0)</f>
        <v>0</v>
      </c>
      <c r="N314" s="73"/>
      <c r="O314" s="73"/>
      <c r="P314" s="73"/>
      <c r="Q314" s="72"/>
      <c r="R314" s="73">
        <f t="shared" si="13"/>
        <v>0</v>
      </c>
      <c r="S314" s="73"/>
      <c r="T314" s="72"/>
      <c r="U314" s="73">
        <f t="shared" si="14"/>
        <v>0</v>
      </c>
      <c r="W314" s="752"/>
    </row>
    <row r="315" spans="1:23" x14ac:dyDescent="0.25">
      <c r="A315" s="74"/>
      <c r="B315" s="69">
        <v>309</v>
      </c>
      <c r="C315" s="353"/>
      <c r="D315" s="353"/>
      <c r="E315" s="353"/>
      <c r="F315" s="687" t="s">
        <v>7836</v>
      </c>
      <c r="G315" s="353" t="s">
        <v>7827</v>
      </c>
      <c r="H315" s="73">
        <f t="shared" si="12"/>
        <v>583100</v>
      </c>
      <c r="I315" s="72">
        <v>1</v>
      </c>
      <c r="J315" s="358">
        <v>583100</v>
      </c>
      <c r="K315" s="72"/>
      <c r="L315" s="72" t="str">
        <f>IFERROR(VLOOKUP($K315,'04 PERSONAL'!$D$5:$G$35,3,),"")</f>
        <v/>
      </c>
      <c r="M315" s="73">
        <f>IFERROR(VLOOKUP($K315,'04 PERSONAL'!$D$5:$G$35,4,),0)</f>
        <v>0</v>
      </c>
      <c r="N315" s="73"/>
      <c r="O315" s="73"/>
      <c r="P315" s="73"/>
      <c r="Q315" s="72"/>
      <c r="R315" s="73">
        <f t="shared" si="13"/>
        <v>0</v>
      </c>
      <c r="S315" s="73"/>
      <c r="T315" s="72"/>
      <c r="U315" s="73">
        <f t="shared" si="14"/>
        <v>0</v>
      </c>
      <c r="W315" s="752"/>
    </row>
    <row r="316" spans="1:23" x14ac:dyDescent="0.25">
      <c r="A316" s="74"/>
      <c r="B316" s="69">
        <v>310</v>
      </c>
      <c r="C316" s="353"/>
      <c r="D316" s="353"/>
      <c r="E316" s="353"/>
      <c r="F316" s="687" t="s">
        <v>7837</v>
      </c>
      <c r="G316" s="353" t="s">
        <v>7827</v>
      </c>
      <c r="H316" s="73">
        <f t="shared" si="12"/>
        <v>690200</v>
      </c>
      <c r="I316" s="72">
        <v>1</v>
      </c>
      <c r="J316" s="358">
        <v>690200</v>
      </c>
      <c r="K316" s="72"/>
      <c r="L316" s="72" t="str">
        <f>IFERROR(VLOOKUP($K316,'04 PERSONAL'!$D$5:$G$35,3,),"")</f>
        <v/>
      </c>
      <c r="M316" s="73">
        <f>IFERROR(VLOOKUP($K316,'04 PERSONAL'!$D$5:$G$35,4,),0)</f>
        <v>0</v>
      </c>
      <c r="N316" s="73"/>
      <c r="O316" s="73"/>
      <c r="P316" s="73"/>
      <c r="Q316" s="72"/>
      <c r="R316" s="73">
        <f t="shared" si="13"/>
        <v>0</v>
      </c>
      <c r="S316" s="73"/>
      <c r="T316" s="72"/>
      <c r="U316" s="73">
        <f t="shared" si="14"/>
        <v>0</v>
      </c>
      <c r="W316" s="752"/>
    </row>
    <row r="317" spans="1:23" x14ac:dyDescent="0.25">
      <c r="A317" s="74"/>
      <c r="B317" s="69">
        <v>311</v>
      </c>
      <c r="C317" s="353"/>
      <c r="D317" s="353"/>
      <c r="E317" s="353"/>
      <c r="F317" s="687" t="s">
        <v>7838</v>
      </c>
      <c r="G317" s="353" t="s">
        <v>7827</v>
      </c>
      <c r="H317" s="73">
        <f t="shared" si="12"/>
        <v>804440</v>
      </c>
      <c r="I317" s="72">
        <v>1</v>
      </c>
      <c r="J317" s="358">
        <v>804440</v>
      </c>
      <c r="K317" s="72"/>
      <c r="L317" s="72" t="str">
        <f>IFERROR(VLOOKUP($K317,'04 PERSONAL'!$D$5:$G$35,3,),"")</f>
        <v/>
      </c>
      <c r="M317" s="73">
        <f>IFERROR(VLOOKUP($K317,'04 PERSONAL'!$D$5:$G$35,4,),0)</f>
        <v>0</v>
      </c>
      <c r="N317" s="73"/>
      <c r="O317" s="73"/>
      <c r="P317" s="73"/>
      <c r="Q317" s="72"/>
      <c r="R317" s="73">
        <f t="shared" si="13"/>
        <v>0</v>
      </c>
      <c r="S317" s="73"/>
      <c r="T317" s="72"/>
      <c r="U317" s="73">
        <f t="shared" si="14"/>
        <v>0</v>
      </c>
      <c r="W317" s="752"/>
    </row>
    <row r="318" spans="1:23" x14ac:dyDescent="0.25">
      <c r="A318" s="74"/>
      <c r="B318" s="69">
        <v>312</v>
      </c>
      <c r="C318" s="353"/>
      <c r="D318" s="353"/>
      <c r="E318" s="353"/>
      <c r="F318" s="687" t="s">
        <v>7839</v>
      </c>
      <c r="G318" s="353" t="s">
        <v>7827</v>
      </c>
      <c r="H318" s="73">
        <f t="shared" si="12"/>
        <v>1060528</v>
      </c>
      <c r="I318" s="72">
        <v>1</v>
      </c>
      <c r="J318" s="358">
        <v>1060528</v>
      </c>
      <c r="K318" s="72"/>
      <c r="L318" s="72" t="str">
        <f>IFERROR(VLOOKUP($K318,'04 PERSONAL'!$D$5:$G$35,3,),"")</f>
        <v/>
      </c>
      <c r="M318" s="73">
        <f>IFERROR(VLOOKUP($K318,'04 PERSONAL'!$D$5:$G$35,4,),0)</f>
        <v>0</v>
      </c>
      <c r="N318" s="73"/>
      <c r="O318" s="73"/>
      <c r="P318" s="73"/>
      <c r="Q318" s="72"/>
      <c r="R318" s="73">
        <f t="shared" si="13"/>
        <v>0</v>
      </c>
      <c r="S318" s="73"/>
      <c r="T318" s="72"/>
      <c r="U318" s="73">
        <f t="shared" si="14"/>
        <v>0</v>
      </c>
      <c r="W318" s="752"/>
    </row>
    <row r="319" spans="1:23" x14ac:dyDescent="0.25">
      <c r="A319" s="74"/>
      <c r="B319" s="69">
        <v>313</v>
      </c>
      <c r="C319" s="353"/>
      <c r="D319" s="353"/>
      <c r="E319" s="353"/>
      <c r="F319" s="687" t="s">
        <v>7840</v>
      </c>
      <c r="G319" s="353" t="s">
        <v>7827</v>
      </c>
      <c r="H319" s="73">
        <f t="shared" si="12"/>
        <v>1541573.6</v>
      </c>
      <c r="I319" s="72">
        <v>1</v>
      </c>
      <c r="J319" s="358">
        <v>1541573.5999999999</v>
      </c>
      <c r="K319" s="72"/>
      <c r="L319" s="72" t="str">
        <f>IFERROR(VLOOKUP($K319,'04 PERSONAL'!$D$5:$G$35,3,),"")</f>
        <v/>
      </c>
      <c r="M319" s="73">
        <f>IFERROR(VLOOKUP($K319,'04 PERSONAL'!$D$5:$G$35,4,),0)</f>
        <v>0</v>
      </c>
      <c r="N319" s="73"/>
      <c r="O319" s="73"/>
      <c r="P319" s="73"/>
      <c r="Q319" s="72"/>
      <c r="R319" s="73">
        <f t="shared" si="13"/>
        <v>0</v>
      </c>
      <c r="S319" s="73"/>
      <c r="T319" s="72"/>
      <c r="U319" s="73">
        <f t="shared" si="14"/>
        <v>0</v>
      </c>
      <c r="W319" s="752"/>
    </row>
    <row r="320" spans="1:23" x14ac:dyDescent="0.25">
      <c r="A320" s="74"/>
      <c r="B320" s="69">
        <v>314</v>
      </c>
      <c r="C320" s="353"/>
      <c r="D320" s="353"/>
      <c r="E320" s="353"/>
      <c r="F320" s="687" t="s">
        <v>7841</v>
      </c>
      <c r="G320" s="353" t="s">
        <v>7827</v>
      </c>
      <c r="H320" s="73">
        <f t="shared" si="12"/>
        <v>1963500</v>
      </c>
      <c r="I320" s="72">
        <v>1</v>
      </c>
      <c r="J320" s="358">
        <v>1963500</v>
      </c>
      <c r="K320" s="72"/>
      <c r="L320" s="72" t="str">
        <f>IFERROR(VLOOKUP($K320,'04 PERSONAL'!$D$5:$G$35,3,),"")</f>
        <v/>
      </c>
      <c r="M320" s="73">
        <f>IFERROR(VLOOKUP($K320,'04 PERSONAL'!$D$5:$G$35,4,),0)</f>
        <v>0</v>
      </c>
      <c r="N320" s="73"/>
      <c r="O320" s="73"/>
      <c r="P320" s="73"/>
      <c r="Q320" s="72"/>
      <c r="R320" s="73">
        <f t="shared" si="13"/>
        <v>0</v>
      </c>
      <c r="S320" s="73"/>
      <c r="T320" s="72"/>
      <c r="U320" s="73">
        <f t="shared" si="14"/>
        <v>0</v>
      </c>
      <c r="W320" s="752"/>
    </row>
    <row r="321" spans="1:23" x14ac:dyDescent="0.25">
      <c r="A321" s="74"/>
      <c r="B321" s="69">
        <v>315</v>
      </c>
      <c r="C321" s="353"/>
      <c r="D321" s="353"/>
      <c r="E321" s="353"/>
      <c r="F321" s="687" t="s">
        <v>7842</v>
      </c>
      <c r="G321" s="353" t="s">
        <v>7827</v>
      </c>
      <c r="H321" s="73">
        <f t="shared" si="12"/>
        <v>3087328.86</v>
      </c>
      <c r="I321" s="72">
        <v>1</v>
      </c>
      <c r="J321" s="358">
        <v>3087328.86</v>
      </c>
      <c r="K321" s="72"/>
      <c r="L321" s="72" t="str">
        <f>IFERROR(VLOOKUP($K321,'04 PERSONAL'!$D$5:$G$35,3,),"")</f>
        <v/>
      </c>
      <c r="M321" s="73">
        <f>IFERROR(VLOOKUP($K321,'04 PERSONAL'!$D$5:$G$35,4,),0)</f>
        <v>0</v>
      </c>
      <c r="N321" s="73"/>
      <c r="O321" s="73"/>
      <c r="P321" s="73"/>
      <c r="Q321" s="72"/>
      <c r="R321" s="73">
        <f t="shared" si="13"/>
        <v>0</v>
      </c>
      <c r="S321" s="73"/>
      <c r="T321" s="72"/>
      <c r="U321" s="73">
        <f t="shared" si="14"/>
        <v>0</v>
      </c>
      <c r="W321" s="752"/>
    </row>
    <row r="322" spans="1:23" x14ac:dyDescent="0.25">
      <c r="A322" s="74"/>
      <c r="B322" s="69">
        <v>316</v>
      </c>
      <c r="C322" s="353"/>
      <c r="D322" s="353"/>
      <c r="E322" s="353"/>
      <c r="F322" s="687" t="s">
        <v>7843</v>
      </c>
      <c r="G322" s="353" t="s">
        <v>7827</v>
      </c>
      <c r="H322" s="73">
        <f t="shared" si="12"/>
        <v>3803275.7</v>
      </c>
      <c r="I322" s="72">
        <v>1</v>
      </c>
      <c r="J322" s="358">
        <v>3803275.6999999997</v>
      </c>
      <c r="K322" s="72"/>
      <c r="L322" s="72" t="str">
        <f>IFERROR(VLOOKUP($K322,'04 PERSONAL'!$D$5:$G$35,3,),"")</f>
        <v/>
      </c>
      <c r="M322" s="73">
        <f>IFERROR(VLOOKUP($K322,'04 PERSONAL'!$D$5:$G$35,4,),0)</f>
        <v>0</v>
      </c>
      <c r="N322" s="73"/>
      <c r="O322" s="73"/>
      <c r="P322" s="73"/>
      <c r="Q322" s="72"/>
      <c r="R322" s="73">
        <f t="shared" si="13"/>
        <v>0</v>
      </c>
      <c r="S322" s="73"/>
      <c r="T322" s="72"/>
      <c r="U322" s="73">
        <f t="shared" si="14"/>
        <v>0</v>
      </c>
      <c r="W322" s="752"/>
    </row>
    <row r="323" spans="1:23" x14ac:dyDescent="0.25">
      <c r="A323" s="74"/>
      <c r="B323" s="69">
        <v>317</v>
      </c>
      <c r="C323" s="353"/>
      <c r="D323" s="353"/>
      <c r="E323" s="353"/>
      <c r="F323" s="687" t="s">
        <v>7844</v>
      </c>
      <c r="G323" s="353" t="s">
        <v>7827</v>
      </c>
      <c r="H323" s="73">
        <f t="shared" si="12"/>
        <v>18217286.359999999</v>
      </c>
      <c r="I323" s="72">
        <v>1</v>
      </c>
      <c r="J323" s="358">
        <v>18217286.359999999</v>
      </c>
      <c r="K323" s="72"/>
      <c r="L323" s="72" t="str">
        <f>IFERROR(VLOOKUP($K323,'04 PERSONAL'!$D$5:$G$35,3,),"")</f>
        <v/>
      </c>
      <c r="M323" s="73">
        <f>IFERROR(VLOOKUP($K323,'04 PERSONAL'!$D$5:$G$35,4,),0)</f>
        <v>0</v>
      </c>
      <c r="N323" s="73"/>
      <c r="O323" s="73"/>
      <c r="P323" s="73"/>
      <c r="Q323" s="72"/>
      <c r="R323" s="73">
        <f t="shared" si="13"/>
        <v>0</v>
      </c>
      <c r="S323" s="73"/>
      <c r="T323" s="72"/>
      <c r="U323" s="73">
        <f t="shared" si="14"/>
        <v>0</v>
      </c>
      <c r="W323" s="752"/>
    </row>
    <row r="324" spans="1:23" x14ac:dyDescent="0.25">
      <c r="A324" s="74"/>
      <c r="B324" s="69">
        <v>318</v>
      </c>
      <c r="C324" s="353"/>
      <c r="D324" s="353"/>
      <c r="E324" s="353"/>
      <c r="F324" s="687" t="s">
        <v>7845</v>
      </c>
      <c r="G324" s="353" t="s">
        <v>7827</v>
      </c>
      <c r="H324" s="73">
        <f t="shared" si="12"/>
        <v>21357217.98</v>
      </c>
      <c r="I324" s="72">
        <v>1</v>
      </c>
      <c r="J324" s="358">
        <v>21357217.98</v>
      </c>
      <c r="K324" s="72"/>
      <c r="L324" s="72" t="str">
        <f>IFERROR(VLOOKUP($K324,'04 PERSONAL'!$D$5:$G$35,3,),"")</f>
        <v/>
      </c>
      <c r="M324" s="73">
        <f>IFERROR(VLOOKUP($K324,'04 PERSONAL'!$D$5:$G$35,4,),0)</f>
        <v>0</v>
      </c>
      <c r="N324" s="73"/>
      <c r="O324" s="73"/>
      <c r="P324" s="73"/>
      <c r="Q324" s="72"/>
      <c r="R324" s="73">
        <f t="shared" si="13"/>
        <v>0</v>
      </c>
      <c r="S324" s="73"/>
      <c r="T324" s="72"/>
      <c r="U324" s="73">
        <f t="shared" si="14"/>
        <v>0</v>
      </c>
      <c r="W324" s="752"/>
    </row>
    <row r="325" spans="1:23" x14ac:dyDescent="0.25">
      <c r="A325" s="74"/>
      <c r="B325" s="69">
        <v>319</v>
      </c>
      <c r="C325" s="353"/>
      <c r="D325" s="353"/>
      <c r="E325" s="353"/>
      <c r="F325" s="354"/>
      <c r="G325" s="353"/>
      <c r="H325" s="73">
        <f t="shared" si="12"/>
        <v>0</v>
      </c>
      <c r="I325" s="72">
        <v>1</v>
      </c>
      <c r="J325" s="358"/>
      <c r="K325" s="72"/>
      <c r="L325" s="72" t="str">
        <f>IFERROR(VLOOKUP($K325,'04 PERSONAL'!$D$5:$G$35,3,),"")</f>
        <v/>
      </c>
      <c r="M325" s="73">
        <f>IFERROR(VLOOKUP($K325,'04 PERSONAL'!$D$5:$G$35,4,),0)</f>
        <v>0</v>
      </c>
      <c r="N325" s="73"/>
      <c r="O325" s="73"/>
      <c r="P325" s="73"/>
      <c r="Q325" s="72"/>
      <c r="R325" s="73">
        <f t="shared" si="13"/>
        <v>0</v>
      </c>
      <c r="S325" s="73"/>
      <c r="T325" s="72"/>
      <c r="U325" s="73">
        <f t="shared" si="14"/>
        <v>0</v>
      </c>
      <c r="W325" s="752"/>
    </row>
    <row r="326" spans="1:23" x14ac:dyDescent="0.25">
      <c r="A326" s="74"/>
      <c r="B326" s="69">
        <v>320</v>
      </c>
      <c r="C326" s="353"/>
      <c r="D326" s="353"/>
      <c r="E326" s="353"/>
      <c r="F326" s="354"/>
      <c r="G326" s="353"/>
      <c r="H326" s="73">
        <f t="shared" si="12"/>
        <v>0</v>
      </c>
      <c r="I326" s="72">
        <v>1</v>
      </c>
      <c r="J326" s="358"/>
      <c r="K326" s="72"/>
      <c r="L326" s="72" t="str">
        <f>IFERROR(VLOOKUP($K326,'04 PERSONAL'!$D$5:$G$35,3,),"")</f>
        <v/>
      </c>
      <c r="M326" s="73">
        <f>IFERROR(VLOOKUP($K326,'04 PERSONAL'!$D$5:$G$35,4,),0)</f>
        <v>0</v>
      </c>
      <c r="N326" s="73"/>
      <c r="O326" s="73"/>
      <c r="P326" s="73"/>
      <c r="Q326" s="72"/>
      <c r="R326" s="73">
        <f t="shared" si="13"/>
        <v>0</v>
      </c>
      <c r="S326" s="73"/>
      <c r="T326" s="72"/>
      <c r="U326" s="73">
        <f t="shared" si="14"/>
        <v>0</v>
      </c>
      <c r="W326" s="752"/>
    </row>
    <row r="327" spans="1:23" x14ac:dyDescent="0.25">
      <c r="A327" s="74"/>
      <c r="B327" s="69">
        <v>321</v>
      </c>
      <c r="C327" s="353"/>
      <c r="D327" s="353"/>
      <c r="E327" s="353"/>
      <c r="F327" s="354"/>
      <c r="G327" s="353"/>
      <c r="H327" s="73">
        <f t="shared" ref="H327:H390" si="15">ROUND((J327+M327+N327+O327+R327+U327),2)</f>
        <v>0</v>
      </c>
      <c r="I327" s="72">
        <v>1</v>
      </c>
      <c r="J327" s="358"/>
      <c r="K327" s="72"/>
      <c r="L327" s="72" t="str">
        <f>IFERROR(VLOOKUP($K327,'04 PERSONAL'!$D$5:$G$35,3,),"")</f>
        <v/>
      </c>
      <c r="M327" s="73">
        <f>IFERROR(VLOOKUP($K327,'04 PERSONAL'!$D$5:$G$35,4,),0)</f>
        <v>0</v>
      </c>
      <c r="N327" s="73"/>
      <c r="O327" s="73"/>
      <c r="P327" s="73"/>
      <c r="Q327" s="72"/>
      <c r="R327" s="73">
        <f t="shared" ref="R327:R390" si="16">ROUND(IF($P327&gt;0,$P327*$Q327,$R$4*$Q327),2)</f>
        <v>0</v>
      </c>
      <c r="S327" s="73"/>
      <c r="T327" s="72"/>
      <c r="U327" s="73">
        <f t="shared" ref="U327:U390" si="17">ROUND(IF($S327&gt;0,$S327*$T327,$U$4*$T327),2)</f>
        <v>0</v>
      </c>
      <c r="W327" s="752"/>
    </row>
    <row r="328" spans="1:23" x14ac:dyDescent="0.25">
      <c r="A328" s="74"/>
      <c r="B328" s="69">
        <v>322</v>
      </c>
      <c r="C328" s="353"/>
      <c r="D328" s="353"/>
      <c r="E328" s="353"/>
      <c r="F328" s="354"/>
      <c r="G328" s="353"/>
      <c r="H328" s="73">
        <f t="shared" si="15"/>
        <v>0</v>
      </c>
      <c r="I328" s="72">
        <v>1</v>
      </c>
      <c r="J328" s="358"/>
      <c r="K328" s="72"/>
      <c r="L328" s="72" t="str">
        <f>IFERROR(VLOOKUP($K328,'04 PERSONAL'!$D$5:$G$35,3,),"")</f>
        <v/>
      </c>
      <c r="M328" s="73">
        <f>IFERROR(VLOOKUP($K328,'04 PERSONAL'!$D$5:$G$35,4,),0)</f>
        <v>0</v>
      </c>
      <c r="N328" s="73"/>
      <c r="O328" s="73"/>
      <c r="P328" s="73"/>
      <c r="Q328" s="72"/>
      <c r="R328" s="73">
        <f t="shared" si="16"/>
        <v>0</v>
      </c>
      <c r="S328" s="73"/>
      <c r="T328" s="72"/>
      <c r="U328" s="73">
        <f t="shared" si="17"/>
        <v>0</v>
      </c>
      <c r="W328" s="752"/>
    </row>
    <row r="329" spans="1:23" x14ac:dyDescent="0.25">
      <c r="A329" s="74"/>
      <c r="B329" s="69">
        <v>323</v>
      </c>
      <c r="C329" s="353"/>
      <c r="D329" s="353"/>
      <c r="E329" s="353"/>
      <c r="F329" s="354"/>
      <c r="G329" s="353"/>
      <c r="H329" s="73">
        <f t="shared" si="15"/>
        <v>0</v>
      </c>
      <c r="I329" s="72">
        <v>1</v>
      </c>
      <c r="J329" s="358"/>
      <c r="K329" s="72"/>
      <c r="L329" s="72" t="str">
        <f>IFERROR(VLOOKUP($K329,'04 PERSONAL'!$D$5:$G$35,3,),"")</f>
        <v/>
      </c>
      <c r="M329" s="73">
        <f>IFERROR(VLOOKUP($K329,'04 PERSONAL'!$D$5:$G$35,4,),0)</f>
        <v>0</v>
      </c>
      <c r="N329" s="73"/>
      <c r="O329" s="73"/>
      <c r="P329" s="73"/>
      <c r="Q329" s="72"/>
      <c r="R329" s="73">
        <f t="shared" si="16"/>
        <v>0</v>
      </c>
      <c r="S329" s="73"/>
      <c r="T329" s="72"/>
      <c r="U329" s="73">
        <f t="shared" si="17"/>
        <v>0</v>
      </c>
      <c r="W329" s="752"/>
    </row>
    <row r="330" spans="1:23" x14ac:dyDescent="0.25">
      <c r="A330" s="74"/>
      <c r="B330" s="69">
        <v>324</v>
      </c>
      <c r="C330" s="353"/>
      <c r="D330" s="353"/>
      <c r="E330" s="353"/>
      <c r="F330" s="354"/>
      <c r="G330" s="353"/>
      <c r="H330" s="73">
        <f t="shared" si="15"/>
        <v>0</v>
      </c>
      <c r="I330" s="72">
        <v>1</v>
      </c>
      <c r="J330" s="358"/>
      <c r="K330" s="72"/>
      <c r="L330" s="72" t="str">
        <f>IFERROR(VLOOKUP($K330,'04 PERSONAL'!$D$5:$G$35,3,),"")</f>
        <v/>
      </c>
      <c r="M330" s="73">
        <f>IFERROR(VLOOKUP($K330,'04 PERSONAL'!$D$5:$G$35,4,),0)</f>
        <v>0</v>
      </c>
      <c r="N330" s="73"/>
      <c r="O330" s="73"/>
      <c r="P330" s="73"/>
      <c r="Q330" s="72"/>
      <c r="R330" s="73">
        <f t="shared" si="16"/>
        <v>0</v>
      </c>
      <c r="S330" s="73"/>
      <c r="T330" s="72"/>
      <c r="U330" s="73">
        <f t="shared" si="17"/>
        <v>0</v>
      </c>
      <c r="W330" s="752"/>
    </row>
    <row r="331" spans="1:23" x14ac:dyDescent="0.25">
      <c r="A331" s="74"/>
      <c r="B331" s="69">
        <v>325</v>
      </c>
      <c r="C331" s="353"/>
      <c r="D331" s="353"/>
      <c r="E331" s="353"/>
      <c r="F331" s="354"/>
      <c r="G331" s="353"/>
      <c r="H331" s="73">
        <f t="shared" si="15"/>
        <v>0</v>
      </c>
      <c r="I331" s="72">
        <v>1</v>
      </c>
      <c r="J331" s="358"/>
      <c r="K331" s="72"/>
      <c r="L331" s="72" t="str">
        <f>IFERROR(VLOOKUP($K331,'04 PERSONAL'!$D$5:$G$35,3,),"")</f>
        <v/>
      </c>
      <c r="M331" s="73">
        <f>IFERROR(VLOOKUP($K331,'04 PERSONAL'!$D$5:$G$35,4,),0)</f>
        <v>0</v>
      </c>
      <c r="N331" s="73"/>
      <c r="O331" s="73"/>
      <c r="P331" s="73"/>
      <c r="Q331" s="72"/>
      <c r="R331" s="73">
        <f t="shared" si="16"/>
        <v>0</v>
      </c>
      <c r="S331" s="73"/>
      <c r="T331" s="72"/>
      <c r="U331" s="73">
        <f t="shared" si="17"/>
        <v>0</v>
      </c>
      <c r="W331" s="752"/>
    </row>
    <row r="332" spans="1:23" x14ac:dyDescent="0.25">
      <c r="A332" s="74"/>
      <c r="B332" s="69">
        <v>326</v>
      </c>
      <c r="C332" s="353"/>
      <c r="D332" s="353"/>
      <c r="E332" s="353"/>
      <c r="F332" s="354"/>
      <c r="G332" s="353"/>
      <c r="H332" s="73">
        <f t="shared" si="15"/>
        <v>0</v>
      </c>
      <c r="I332" s="72">
        <v>1</v>
      </c>
      <c r="J332" s="358"/>
      <c r="K332" s="72"/>
      <c r="L332" s="72" t="str">
        <f>IFERROR(VLOOKUP($K332,'04 PERSONAL'!$D$5:$G$35,3,),"")</f>
        <v/>
      </c>
      <c r="M332" s="73">
        <f>IFERROR(VLOOKUP($K332,'04 PERSONAL'!$D$5:$G$35,4,),0)</f>
        <v>0</v>
      </c>
      <c r="N332" s="73"/>
      <c r="O332" s="73"/>
      <c r="P332" s="73"/>
      <c r="Q332" s="72"/>
      <c r="R332" s="73">
        <f t="shared" si="16"/>
        <v>0</v>
      </c>
      <c r="S332" s="73"/>
      <c r="T332" s="72"/>
      <c r="U332" s="73">
        <f t="shared" si="17"/>
        <v>0</v>
      </c>
      <c r="W332" s="752"/>
    </row>
    <row r="333" spans="1:23" x14ac:dyDescent="0.25">
      <c r="A333" s="74"/>
      <c r="B333" s="69">
        <v>327</v>
      </c>
      <c r="C333" s="353"/>
      <c r="D333" s="353"/>
      <c r="E333" s="353"/>
      <c r="F333" s="354"/>
      <c r="G333" s="353"/>
      <c r="H333" s="73">
        <f t="shared" si="15"/>
        <v>0</v>
      </c>
      <c r="I333" s="72">
        <v>1</v>
      </c>
      <c r="J333" s="358"/>
      <c r="K333" s="72"/>
      <c r="L333" s="72" t="str">
        <f>IFERROR(VLOOKUP($K333,'04 PERSONAL'!$D$5:$G$35,3,),"")</f>
        <v/>
      </c>
      <c r="M333" s="73">
        <f>IFERROR(VLOOKUP($K333,'04 PERSONAL'!$D$5:$G$35,4,),0)</f>
        <v>0</v>
      </c>
      <c r="N333" s="73"/>
      <c r="O333" s="73"/>
      <c r="P333" s="73"/>
      <c r="Q333" s="72"/>
      <c r="R333" s="73">
        <f t="shared" si="16"/>
        <v>0</v>
      </c>
      <c r="S333" s="73"/>
      <c r="T333" s="72"/>
      <c r="U333" s="73">
        <f t="shared" si="17"/>
        <v>0</v>
      </c>
      <c r="W333" s="752"/>
    </row>
    <row r="334" spans="1:23" x14ac:dyDescent="0.25">
      <c r="A334" s="74"/>
      <c r="B334" s="69">
        <v>328</v>
      </c>
      <c r="C334" s="353"/>
      <c r="D334" s="353"/>
      <c r="E334" s="353"/>
      <c r="F334" s="354"/>
      <c r="G334" s="353"/>
      <c r="H334" s="73">
        <f t="shared" si="15"/>
        <v>0</v>
      </c>
      <c r="I334" s="72">
        <v>1</v>
      </c>
      <c r="J334" s="358"/>
      <c r="K334" s="72"/>
      <c r="L334" s="72" t="str">
        <f>IFERROR(VLOOKUP($K334,'04 PERSONAL'!$D$5:$G$35,3,),"")</f>
        <v/>
      </c>
      <c r="M334" s="73">
        <f>IFERROR(VLOOKUP($K334,'04 PERSONAL'!$D$5:$G$35,4,),0)</f>
        <v>0</v>
      </c>
      <c r="N334" s="73"/>
      <c r="O334" s="73"/>
      <c r="P334" s="73"/>
      <c r="Q334" s="72"/>
      <c r="R334" s="73">
        <f t="shared" si="16"/>
        <v>0</v>
      </c>
      <c r="S334" s="73"/>
      <c r="T334" s="72"/>
      <c r="U334" s="73">
        <f t="shared" si="17"/>
        <v>0</v>
      </c>
      <c r="W334" s="752"/>
    </row>
    <row r="335" spans="1:23" x14ac:dyDescent="0.25">
      <c r="A335" s="74"/>
      <c r="B335" s="69">
        <v>329</v>
      </c>
      <c r="C335" s="353"/>
      <c r="D335" s="353"/>
      <c r="E335" s="353"/>
      <c r="F335" s="354"/>
      <c r="G335" s="353"/>
      <c r="H335" s="73">
        <f t="shared" si="15"/>
        <v>0</v>
      </c>
      <c r="I335" s="72">
        <v>1</v>
      </c>
      <c r="J335" s="358"/>
      <c r="K335" s="72"/>
      <c r="L335" s="72" t="str">
        <f>IFERROR(VLOOKUP($K335,'04 PERSONAL'!$D$5:$G$35,3,),"")</f>
        <v/>
      </c>
      <c r="M335" s="73">
        <f>IFERROR(VLOOKUP($K335,'04 PERSONAL'!$D$5:$G$35,4,),0)</f>
        <v>0</v>
      </c>
      <c r="N335" s="73"/>
      <c r="O335" s="73"/>
      <c r="P335" s="73"/>
      <c r="Q335" s="72"/>
      <c r="R335" s="73">
        <f t="shared" si="16"/>
        <v>0</v>
      </c>
      <c r="S335" s="73"/>
      <c r="T335" s="72"/>
      <c r="U335" s="73">
        <f t="shared" si="17"/>
        <v>0</v>
      </c>
      <c r="W335" s="752"/>
    </row>
    <row r="336" spans="1:23" x14ac:dyDescent="0.25">
      <c r="A336" s="74"/>
      <c r="B336" s="69">
        <v>330</v>
      </c>
      <c r="C336" s="353"/>
      <c r="D336" s="353"/>
      <c r="E336" s="353"/>
      <c r="F336" s="354"/>
      <c r="G336" s="353"/>
      <c r="H336" s="73">
        <f t="shared" si="15"/>
        <v>0</v>
      </c>
      <c r="I336" s="72">
        <v>1</v>
      </c>
      <c r="J336" s="358"/>
      <c r="K336" s="72"/>
      <c r="L336" s="72" t="str">
        <f>IFERROR(VLOOKUP($K336,'04 PERSONAL'!$D$5:$G$35,3,),"")</f>
        <v/>
      </c>
      <c r="M336" s="73">
        <f>IFERROR(VLOOKUP($K336,'04 PERSONAL'!$D$5:$G$35,4,),0)</f>
        <v>0</v>
      </c>
      <c r="N336" s="73"/>
      <c r="O336" s="73"/>
      <c r="P336" s="73"/>
      <c r="Q336" s="72"/>
      <c r="R336" s="73">
        <f t="shared" si="16"/>
        <v>0</v>
      </c>
      <c r="S336" s="73"/>
      <c r="T336" s="72"/>
      <c r="U336" s="73">
        <f t="shared" si="17"/>
        <v>0</v>
      </c>
      <c r="W336" s="752"/>
    </row>
    <row r="337" spans="1:23" x14ac:dyDescent="0.25">
      <c r="A337" s="74"/>
      <c r="B337" s="69">
        <v>331</v>
      </c>
      <c r="C337" s="353"/>
      <c r="D337" s="353"/>
      <c r="E337" s="353"/>
      <c r="F337" s="354"/>
      <c r="G337" s="353"/>
      <c r="H337" s="73">
        <f t="shared" si="15"/>
        <v>0</v>
      </c>
      <c r="I337" s="72">
        <v>1</v>
      </c>
      <c r="J337" s="358"/>
      <c r="K337" s="72"/>
      <c r="L337" s="72" t="str">
        <f>IFERROR(VLOOKUP($K337,'04 PERSONAL'!$D$5:$G$35,3,),"")</f>
        <v/>
      </c>
      <c r="M337" s="73">
        <f>IFERROR(VLOOKUP($K337,'04 PERSONAL'!$D$5:$G$35,4,),0)</f>
        <v>0</v>
      </c>
      <c r="N337" s="73"/>
      <c r="O337" s="73"/>
      <c r="P337" s="73"/>
      <c r="Q337" s="72"/>
      <c r="R337" s="73">
        <f t="shared" si="16"/>
        <v>0</v>
      </c>
      <c r="S337" s="73"/>
      <c r="T337" s="72"/>
      <c r="U337" s="73">
        <f t="shared" si="17"/>
        <v>0</v>
      </c>
      <c r="W337" s="752"/>
    </row>
    <row r="338" spans="1:23" x14ac:dyDescent="0.25">
      <c r="A338" s="74"/>
      <c r="B338" s="69">
        <v>332</v>
      </c>
      <c r="C338" s="353"/>
      <c r="D338" s="353"/>
      <c r="E338" s="353"/>
      <c r="F338" s="354"/>
      <c r="G338" s="353"/>
      <c r="H338" s="73">
        <f t="shared" si="15"/>
        <v>0</v>
      </c>
      <c r="I338" s="72">
        <v>1</v>
      </c>
      <c r="J338" s="358"/>
      <c r="K338" s="72"/>
      <c r="L338" s="72" t="str">
        <f>IFERROR(VLOOKUP($K338,'04 PERSONAL'!$D$5:$G$35,3,),"")</f>
        <v/>
      </c>
      <c r="M338" s="73">
        <f>IFERROR(VLOOKUP($K338,'04 PERSONAL'!$D$5:$G$35,4,),0)</f>
        <v>0</v>
      </c>
      <c r="N338" s="73"/>
      <c r="O338" s="73"/>
      <c r="P338" s="73"/>
      <c r="Q338" s="72"/>
      <c r="R338" s="73">
        <f t="shared" si="16"/>
        <v>0</v>
      </c>
      <c r="S338" s="73"/>
      <c r="T338" s="72"/>
      <c r="U338" s="73">
        <f t="shared" si="17"/>
        <v>0</v>
      </c>
      <c r="W338" s="752"/>
    </row>
    <row r="339" spans="1:23" x14ac:dyDescent="0.25">
      <c r="A339" s="74"/>
      <c r="B339" s="69">
        <v>333</v>
      </c>
      <c r="C339" s="353"/>
      <c r="D339" s="353"/>
      <c r="E339" s="353"/>
      <c r="F339" s="354"/>
      <c r="G339" s="353"/>
      <c r="H339" s="73">
        <f t="shared" si="15"/>
        <v>0</v>
      </c>
      <c r="I339" s="72">
        <v>1</v>
      </c>
      <c r="J339" s="358"/>
      <c r="K339" s="72"/>
      <c r="L339" s="72" t="str">
        <f>IFERROR(VLOOKUP($K339,'04 PERSONAL'!$D$5:$G$35,3,),"")</f>
        <v/>
      </c>
      <c r="M339" s="73">
        <f>IFERROR(VLOOKUP($K339,'04 PERSONAL'!$D$5:$G$35,4,),0)</f>
        <v>0</v>
      </c>
      <c r="N339" s="73"/>
      <c r="O339" s="73"/>
      <c r="P339" s="73"/>
      <c r="Q339" s="72"/>
      <c r="R339" s="73">
        <f t="shared" si="16"/>
        <v>0</v>
      </c>
      <c r="S339" s="73"/>
      <c r="T339" s="72"/>
      <c r="U339" s="73">
        <f t="shared" si="17"/>
        <v>0</v>
      </c>
      <c r="W339" s="752"/>
    </row>
    <row r="340" spans="1:23" x14ac:dyDescent="0.25">
      <c r="A340" s="74"/>
      <c r="B340" s="69">
        <v>334</v>
      </c>
      <c r="C340" s="353"/>
      <c r="D340" s="353"/>
      <c r="E340" s="353"/>
      <c r="F340" s="354"/>
      <c r="G340" s="353"/>
      <c r="H340" s="73">
        <f t="shared" si="15"/>
        <v>0</v>
      </c>
      <c r="I340" s="72">
        <v>1</v>
      </c>
      <c r="J340" s="358"/>
      <c r="K340" s="72"/>
      <c r="L340" s="72" t="str">
        <f>IFERROR(VLOOKUP($K340,'04 PERSONAL'!$D$5:$G$35,3,),"")</f>
        <v/>
      </c>
      <c r="M340" s="73">
        <f>IFERROR(VLOOKUP($K340,'04 PERSONAL'!$D$5:$G$35,4,),0)</f>
        <v>0</v>
      </c>
      <c r="N340" s="73"/>
      <c r="O340" s="73"/>
      <c r="P340" s="73"/>
      <c r="Q340" s="72"/>
      <c r="R340" s="73">
        <f t="shared" si="16"/>
        <v>0</v>
      </c>
      <c r="S340" s="73"/>
      <c r="T340" s="72"/>
      <c r="U340" s="73">
        <f t="shared" si="17"/>
        <v>0</v>
      </c>
      <c r="W340" s="752"/>
    </row>
    <row r="341" spans="1:23" x14ac:dyDescent="0.25">
      <c r="A341" s="74"/>
      <c r="B341" s="69">
        <v>335</v>
      </c>
      <c r="C341" s="353"/>
      <c r="D341" s="353"/>
      <c r="E341" s="353"/>
      <c r="F341" s="354"/>
      <c r="G341" s="353"/>
      <c r="H341" s="73">
        <f t="shared" si="15"/>
        <v>0</v>
      </c>
      <c r="I341" s="72">
        <v>1</v>
      </c>
      <c r="J341" s="358"/>
      <c r="K341" s="72"/>
      <c r="L341" s="72" t="str">
        <f>IFERROR(VLOOKUP($K341,'04 PERSONAL'!$D$5:$G$35,3,),"")</f>
        <v/>
      </c>
      <c r="M341" s="73">
        <f>IFERROR(VLOOKUP($K341,'04 PERSONAL'!$D$5:$G$35,4,),0)</f>
        <v>0</v>
      </c>
      <c r="N341" s="73"/>
      <c r="O341" s="73"/>
      <c r="P341" s="73"/>
      <c r="Q341" s="72"/>
      <c r="R341" s="73">
        <f t="shared" si="16"/>
        <v>0</v>
      </c>
      <c r="S341" s="73"/>
      <c r="T341" s="72"/>
      <c r="U341" s="73">
        <f t="shared" si="17"/>
        <v>0</v>
      </c>
      <c r="W341" s="752"/>
    </row>
    <row r="342" spans="1:23" x14ac:dyDescent="0.25">
      <c r="A342" s="74"/>
      <c r="B342" s="69">
        <v>336</v>
      </c>
      <c r="C342" s="353"/>
      <c r="D342" s="353"/>
      <c r="E342" s="353"/>
      <c r="F342" s="354"/>
      <c r="G342" s="353"/>
      <c r="H342" s="73">
        <f t="shared" si="15"/>
        <v>0</v>
      </c>
      <c r="I342" s="72">
        <v>1</v>
      </c>
      <c r="J342" s="358"/>
      <c r="K342" s="72"/>
      <c r="L342" s="72" t="str">
        <f>IFERROR(VLOOKUP($K342,'04 PERSONAL'!$D$5:$G$35,3,),"")</f>
        <v/>
      </c>
      <c r="M342" s="73">
        <f>IFERROR(VLOOKUP($K342,'04 PERSONAL'!$D$5:$G$35,4,),0)</f>
        <v>0</v>
      </c>
      <c r="N342" s="73"/>
      <c r="O342" s="73"/>
      <c r="P342" s="73"/>
      <c r="Q342" s="72"/>
      <c r="R342" s="73">
        <f t="shared" si="16"/>
        <v>0</v>
      </c>
      <c r="S342" s="73"/>
      <c r="T342" s="72"/>
      <c r="U342" s="73">
        <f t="shared" si="17"/>
        <v>0</v>
      </c>
      <c r="W342" s="752"/>
    </row>
    <row r="343" spans="1:23" x14ac:dyDescent="0.25">
      <c r="A343" s="74"/>
      <c r="B343" s="69">
        <v>337</v>
      </c>
      <c r="C343" s="353"/>
      <c r="D343" s="353"/>
      <c r="E343" s="353"/>
      <c r="F343" s="354"/>
      <c r="G343" s="353"/>
      <c r="H343" s="73">
        <f t="shared" si="15"/>
        <v>0</v>
      </c>
      <c r="I343" s="72">
        <v>1</v>
      </c>
      <c r="J343" s="358"/>
      <c r="K343" s="72"/>
      <c r="L343" s="72" t="str">
        <f>IFERROR(VLOOKUP($K343,'04 PERSONAL'!$D$5:$G$35,3,),"")</f>
        <v/>
      </c>
      <c r="M343" s="73">
        <f>IFERROR(VLOOKUP($K343,'04 PERSONAL'!$D$5:$G$35,4,),0)</f>
        <v>0</v>
      </c>
      <c r="N343" s="73"/>
      <c r="O343" s="73"/>
      <c r="P343" s="73"/>
      <c r="Q343" s="72"/>
      <c r="R343" s="73">
        <f t="shared" si="16"/>
        <v>0</v>
      </c>
      <c r="S343" s="73"/>
      <c r="T343" s="72"/>
      <c r="U343" s="73">
        <f t="shared" si="17"/>
        <v>0</v>
      </c>
      <c r="W343" s="752"/>
    </row>
    <row r="344" spans="1:23" x14ac:dyDescent="0.25">
      <c r="A344" s="74"/>
      <c r="B344" s="69">
        <v>338</v>
      </c>
      <c r="C344" s="353"/>
      <c r="D344" s="353"/>
      <c r="E344" s="353"/>
      <c r="F344" s="354"/>
      <c r="G344" s="353"/>
      <c r="H344" s="73">
        <f t="shared" si="15"/>
        <v>0</v>
      </c>
      <c r="I344" s="72">
        <v>1</v>
      </c>
      <c r="J344" s="358"/>
      <c r="K344" s="72"/>
      <c r="L344" s="72" t="str">
        <f>IFERROR(VLOOKUP($K344,'04 PERSONAL'!$D$5:$G$35,3,),"")</f>
        <v/>
      </c>
      <c r="M344" s="73">
        <f>IFERROR(VLOOKUP($K344,'04 PERSONAL'!$D$5:$G$35,4,),0)</f>
        <v>0</v>
      </c>
      <c r="N344" s="73"/>
      <c r="O344" s="73"/>
      <c r="P344" s="73"/>
      <c r="Q344" s="72"/>
      <c r="R344" s="73">
        <f t="shared" si="16"/>
        <v>0</v>
      </c>
      <c r="S344" s="73"/>
      <c r="T344" s="72"/>
      <c r="U344" s="73">
        <f t="shared" si="17"/>
        <v>0</v>
      </c>
      <c r="W344" s="752"/>
    </row>
    <row r="345" spans="1:23" x14ac:dyDescent="0.25">
      <c r="A345" s="74"/>
      <c r="B345" s="69">
        <v>339</v>
      </c>
      <c r="C345" s="353"/>
      <c r="D345" s="353"/>
      <c r="E345" s="353"/>
      <c r="F345" s="354"/>
      <c r="G345" s="353"/>
      <c r="H345" s="73">
        <f t="shared" si="15"/>
        <v>0</v>
      </c>
      <c r="I345" s="72">
        <v>1</v>
      </c>
      <c r="J345" s="358"/>
      <c r="K345" s="72"/>
      <c r="L345" s="72" t="str">
        <f>IFERROR(VLOOKUP($K345,'04 PERSONAL'!$D$5:$G$35,3,),"")</f>
        <v/>
      </c>
      <c r="M345" s="73">
        <f>IFERROR(VLOOKUP($K345,'04 PERSONAL'!$D$5:$G$35,4,),0)</f>
        <v>0</v>
      </c>
      <c r="N345" s="73"/>
      <c r="O345" s="73"/>
      <c r="P345" s="73"/>
      <c r="Q345" s="72"/>
      <c r="R345" s="73">
        <f t="shared" si="16"/>
        <v>0</v>
      </c>
      <c r="S345" s="73"/>
      <c r="T345" s="72"/>
      <c r="U345" s="73">
        <f t="shared" si="17"/>
        <v>0</v>
      </c>
      <c r="W345" s="752"/>
    </row>
    <row r="346" spans="1:23" x14ac:dyDescent="0.25">
      <c r="A346" s="74"/>
      <c r="B346" s="69">
        <v>340</v>
      </c>
      <c r="C346" s="353"/>
      <c r="D346" s="353"/>
      <c r="E346" s="353"/>
      <c r="F346" s="354"/>
      <c r="G346" s="353"/>
      <c r="H346" s="73">
        <f t="shared" si="15"/>
        <v>0</v>
      </c>
      <c r="I346" s="72">
        <v>1</v>
      </c>
      <c r="J346" s="358"/>
      <c r="K346" s="72"/>
      <c r="L346" s="72" t="str">
        <f>IFERROR(VLOOKUP($K346,'04 PERSONAL'!$D$5:$G$35,3,),"")</f>
        <v/>
      </c>
      <c r="M346" s="73">
        <f>IFERROR(VLOOKUP($K346,'04 PERSONAL'!$D$5:$G$35,4,),0)</f>
        <v>0</v>
      </c>
      <c r="N346" s="73"/>
      <c r="O346" s="73"/>
      <c r="P346" s="73"/>
      <c r="Q346" s="72"/>
      <c r="R346" s="73">
        <f t="shared" si="16"/>
        <v>0</v>
      </c>
      <c r="S346" s="73"/>
      <c r="T346" s="72"/>
      <c r="U346" s="73">
        <f t="shared" si="17"/>
        <v>0</v>
      </c>
      <c r="W346" s="752"/>
    </row>
    <row r="347" spans="1:23" x14ac:dyDescent="0.25">
      <c r="A347" s="74"/>
      <c r="B347" s="69">
        <v>341</v>
      </c>
      <c r="C347" s="353"/>
      <c r="D347" s="353"/>
      <c r="E347" s="353"/>
      <c r="F347" s="354"/>
      <c r="G347" s="353"/>
      <c r="H347" s="73">
        <f t="shared" si="15"/>
        <v>0</v>
      </c>
      <c r="I347" s="72">
        <v>1</v>
      </c>
      <c r="J347" s="358"/>
      <c r="K347" s="72"/>
      <c r="L347" s="72" t="str">
        <f>IFERROR(VLOOKUP($K347,'04 PERSONAL'!$D$5:$G$35,3,),"")</f>
        <v/>
      </c>
      <c r="M347" s="73">
        <f>IFERROR(VLOOKUP($K347,'04 PERSONAL'!$D$5:$G$35,4,),0)</f>
        <v>0</v>
      </c>
      <c r="N347" s="73"/>
      <c r="O347" s="73"/>
      <c r="P347" s="73"/>
      <c r="Q347" s="72"/>
      <c r="R347" s="73">
        <f t="shared" si="16"/>
        <v>0</v>
      </c>
      <c r="S347" s="73"/>
      <c r="T347" s="72"/>
      <c r="U347" s="73">
        <f t="shared" si="17"/>
        <v>0</v>
      </c>
      <c r="W347" s="752"/>
    </row>
    <row r="348" spans="1:23" x14ac:dyDescent="0.25">
      <c r="A348" s="74"/>
      <c r="B348" s="69">
        <v>342</v>
      </c>
      <c r="C348" s="353"/>
      <c r="D348" s="353"/>
      <c r="E348" s="353"/>
      <c r="F348" s="354"/>
      <c r="G348" s="353"/>
      <c r="H348" s="73">
        <f t="shared" si="15"/>
        <v>0</v>
      </c>
      <c r="I348" s="72">
        <v>1</v>
      </c>
      <c r="J348" s="358"/>
      <c r="K348" s="72"/>
      <c r="L348" s="72" t="str">
        <f>IFERROR(VLOOKUP($K348,'04 PERSONAL'!$D$5:$G$35,3,),"")</f>
        <v/>
      </c>
      <c r="M348" s="73">
        <f>IFERROR(VLOOKUP($K348,'04 PERSONAL'!$D$5:$G$35,4,),0)</f>
        <v>0</v>
      </c>
      <c r="N348" s="73"/>
      <c r="O348" s="73"/>
      <c r="P348" s="73"/>
      <c r="Q348" s="72"/>
      <c r="R348" s="73">
        <f t="shared" si="16"/>
        <v>0</v>
      </c>
      <c r="S348" s="73"/>
      <c r="T348" s="72"/>
      <c r="U348" s="73">
        <f t="shared" si="17"/>
        <v>0</v>
      </c>
      <c r="W348" s="752"/>
    </row>
    <row r="349" spans="1:23" x14ac:dyDescent="0.25">
      <c r="A349" s="74"/>
      <c r="B349" s="69">
        <v>343</v>
      </c>
      <c r="C349" s="353"/>
      <c r="D349" s="353"/>
      <c r="E349" s="353"/>
      <c r="F349" s="354"/>
      <c r="G349" s="353"/>
      <c r="H349" s="73">
        <f t="shared" si="15"/>
        <v>0</v>
      </c>
      <c r="I349" s="72">
        <v>1</v>
      </c>
      <c r="J349" s="358"/>
      <c r="K349" s="72"/>
      <c r="L349" s="72" t="str">
        <f>IFERROR(VLOOKUP($K349,'04 PERSONAL'!$D$5:$G$35,3,),"")</f>
        <v/>
      </c>
      <c r="M349" s="73">
        <f>IFERROR(VLOOKUP($K349,'04 PERSONAL'!$D$5:$G$35,4,),0)</f>
        <v>0</v>
      </c>
      <c r="N349" s="73"/>
      <c r="O349" s="73"/>
      <c r="P349" s="73"/>
      <c r="Q349" s="72"/>
      <c r="R349" s="73">
        <f t="shared" si="16"/>
        <v>0</v>
      </c>
      <c r="S349" s="73"/>
      <c r="T349" s="72"/>
      <c r="U349" s="73">
        <f t="shared" si="17"/>
        <v>0</v>
      </c>
      <c r="W349" s="752"/>
    </row>
    <row r="350" spans="1:23" x14ac:dyDescent="0.25">
      <c r="A350" s="74"/>
      <c r="B350" s="69">
        <v>344</v>
      </c>
      <c r="C350" s="353"/>
      <c r="D350" s="353"/>
      <c r="E350" s="353"/>
      <c r="F350" s="354"/>
      <c r="G350" s="353"/>
      <c r="H350" s="73">
        <f t="shared" si="15"/>
        <v>0</v>
      </c>
      <c r="I350" s="72">
        <v>1</v>
      </c>
      <c r="J350" s="358"/>
      <c r="K350" s="72"/>
      <c r="L350" s="72" t="str">
        <f>IFERROR(VLOOKUP($K350,'04 PERSONAL'!$D$5:$G$35,3,),"")</f>
        <v/>
      </c>
      <c r="M350" s="73">
        <f>IFERROR(VLOOKUP($K350,'04 PERSONAL'!$D$5:$G$35,4,),0)</f>
        <v>0</v>
      </c>
      <c r="N350" s="73"/>
      <c r="O350" s="73"/>
      <c r="P350" s="73"/>
      <c r="Q350" s="72"/>
      <c r="R350" s="73">
        <f t="shared" si="16"/>
        <v>0</v>
      </c>
      <c r="S350" s="73"/>
      <c r="T350" s="72"/>
      <c r="U350" s="73">
        <f t="shared" si="17"/>
        <v>0</v>
      </c>
      <c r="W350" s="752"/>
    </row>
    <row r="351" spans="1:23" x14ac:dyDescent="0.25">
      <c r="A351" s="74"/>
      <c r="B351" s="69">
        <v>345</v>
      </c>
      <c r="C351" s="353"/>
      <c r="D351" s="353"/>
      <c r="E351" s="353"/>
      <c r="F351" s="354"/>
      <c r="G351" s="353"/>
      <c r="H351" s="73">
        <f t="shared" si="15"/>
        <v>0</v>
      </c>
      <c r="I351" s="72">
        <v>1</v>
      </c>
      <c r="J351" s="358"/>
      <c r="K351" s="72"/>
      <c r="L351" s="72" t="str">
        <f>IFERROR(VLOOKUP($K351,'04 PERSONAL'!$D$5:$G$35,3,),"")</f>
        <v/>
      </c>
      <c r="M351" s="73">
        <f>IFERROR(VLOOKUP($K351,'04 PERSONAL'!$D$5:$G$35,4,),0)</f>
        <v>0</v>
      </c>
      <c r="N351" s="73"/>
      <c r="O351" s="73"/>
      <c r="P351" s="73"/>
      <c r="Q351" s="72"/>
      <c r="R351" s="73">
        <f t="shared" si="16"/>
        <v>0</v>
      </c>
      <c r="S351" s="73"/>
      <c r="T351" s="72"/>
      <c r="U351" s="73">
        <f t="shared" si="17"/>
        <v>0</v>
      </c>
      <c r="W351" s="752"/>
    </row>
    <row r="352" spans="1:23" x14ac:dyDescent="0.25">
      <c r="A352" s="74"/>
      <c r="B352" s="69">
        <v>346</v>
      </c>
      <c r="C352" s="353"/>
      <c r="D352" s="353"/>
      <c r="E352" s="353"/>
      <c r="F352" s="354"/>
      <c r="G352" s="353"/>
      <c r="H352" s="73">
        <f t="shared" si="15"/>
        <v>0</v>
      </c>
      <c r="I352" s="72">
        <v>1</v>
      </c>
      <c r="J352" s="358"/>
      <c r="K352" s="72"/>
      <c r="L352" s="72" t="str">
        <f>IFERROR(VLOOKUP($K352,'04 PERSONAL'!$D$5:$G$35,3,),"")</f>
        <v/>
      </c>
      <c r="M352" s="73">
        <f>IFERROR(VLOOKUP($K352,'04 PERSONAL'!$D$5:$G$35,4,),0)</f>
        <v>0</v>
      </c>
      <c r="N352" s="73"/>
      <c r="O352" s="73"/>
      <c r="P352" s="73"/>
      <c r="Q352" s="72"/>
      <c r="R352" s="73">
        <f t="shared" si="16"/>
        <v>0</v>
      </c>
      <c r="S352" s="73"/>
      <c r="T352" s="72"/>
      <c r="U352" s="73">
        <f t="shared" si="17"/>
        <v>0</v>
      </c>
      <c r="W352" s="752"/>
    </row>
    <row r="353" spans="1:23" x14ac:dyDescent="0.25">
      <c r="A353" s="74"/>
      <c r="B353" s="69">
        <v>347</v>
      </c>
      <c r="C353" s="353"/>
      <c r="D353" s="353"/>
      <c r="E353" s="353"/>
      <c r="F353" s="354"/>
      <c r="G353" s="353"/>
      <c r="H353" s="73">
        <f t="shared" si="15"/>
        <v>0</v>
      </c>
      <c r="I353" s="72">
        <v>1</v>
      </c>
      <c r="J353" s="358"/>
      <c r="K353" s="72"/>
      <c r="L353" s="72" t="str">
        <f>IFERROR(VLOOKUP($K353,'04 PERSONAL'!$D$5:$G$35,3,),"")</f>
        <v/>
      </c>
      <c r="M353" s="73">
        <f>IFERROR(VLOOKUP($K353,'04 PERSONAL'!$D$5:$G$35,4,),0)</f>
        <v>0</v>
      </c>
      <c r="N353" s="73"/>
      <c r="O353" s="73"/>
      <c r="P353" s="73"/>
      <c r="Q353" s="72"/>
      <c r="R353" s="73">
        <f t="shared" si="16"/>
        <v>0</v>
      </c>
      <c r="S353" s="73"/>
      <c r="T353" s="72"/>
      <c r="U353" s="73">
        <f t="shared" si="17"/>
        <v>0</v>
      </c>
      <c r="W353" s="752"/>
    </row>
    <row r="354" spans="1:23" x14ac:dyDescent="0.25">
      <c r="A354" s="74"/>
      <c r="B354" s="69">
        <v>348</v>
      </c>
      <c r="C354" s="353"/>
      <c r="D354" s="353"/>
      <c r="E354" s="353"/>
      <c r="F354" s="354"/>
      <c r="G354" s="353"/>
      <c r="H354" s="73">
        <f t="shared" si="15"/>
        <v>0</v>
      </c>
      <c r="I354" s="72">
        <v>1</v>
      </c>
      <c r="J354" s="358"/>
      <c r="K354" s="72"/>
      <c r="L354" s="72" t="str">
        <f>IFERROR(VLOOKUP($K354,'04 PERSONAL'!$D$5:$G$35,3,),"")</f>
        <v/>
      </c>
      <c r="M354" s="73">
        <f>IFERROR(VLOOKUP($K354,'04 PERSONAL'!$D$5:$G$35,4,),0)</f>
        <v>0</v>
      </c>
      <c r="N354" s="73"/>
      <c r="O354" s="73"/>
      <c r="P354" s="73"/>
      <c r="Q354" s="72"/>
      <c r="R354" s="73">
        <f t="shared" si="16"/>
        <v>0</v>
      </c>
      <c r="S354" s="73"/>
      <c r="T354" s="72"/>
      <c r="U354" s="73">
        <f t="shared" si="17"/>
        <v>0</v>
      </c>
      <c r="W354" s="752"/>
    </row>
    <row r="355" spans="1:23" x14ac:dyDescent="0.25">
      <c r="A355" s="74"/>
      <c r="B355" s="69">
        <v>349</v>
      </c>
      <c r="C355" s="353"/>
      <c r="D355" s="353"/>
      <c r="E355" s="353"/>
      <c r="F355" s="354"/>
      <c r="G355" s="353"/>
      <c r="H355" s="73">
        <f t="shared" si="15"/>
        <v>0</v>
      </c>
      <c r="I355" s="72">
        <v>1</v>
      </c>
      <c r="J355" s="358"/>
      <c r="K355" s="72"/>
      <c r="L355" s="72" t="str">
        <f>IFERROR(VLOOKUP($K355,'04 PERSONAL'!$D$5:$G$35,3,),"")</f>
        <v/>
      </c>
      <c r="M355" s="73">
        <f>IFERROR(VLOOKUP($K355,'04 PERSONAL'!$D$5:$G$35,4,),0)</f>
        <v>0</v>
      </c>
      <c r="N355" s="73"/>
      <c r="O355" s="73"/>
      <c r="P355" s="73"/>
      <c r="Q355" s="72"/>
      <c r="R355" s="73">
        <f t="shared" si="16"/>
        <v>0</v>
      </c>
      <c r="S355" s="73"/>
      <c r="T355" s="72"/>
      <c r="U355" s="73">
        <f t="shared" si="17"/>
        <v>0</v>
      </c>
      <c r="W355" s="752"/>
    </row>
    <row r="356" spans="1:23" x14ac:dyDescent="0.25">
      <c r="A356" s="74"/>
      <c r="B356" s="69">
        <v>350</v>
      </c>
      <c r="C356" s="353"/>
      <c r="D356" s="353"/>
      <c r="E356" s="353"/>
      <c r="F356" s="354"/>
      <c r="G356" s="353"/>
      <c r="H356" s="73">
        <f t="shared" si="15"/>
        <v>0</v>
      </c>
      <c r="I356" s="72">
        <v>1</v>
      </c>
      <c r="J356" s="358"/>
      <c r="K356" s="72"/>
      <c r="L356" s="72" t="str">
        <f>IFERROR(VLOOKUP($K356,'04 PERSONAL'!$D$5:$G$35,3,),"")</f>
        <v/>
      </c>
      <c r="M356" s="73">
        <f>IFERROR(VLOOKUP($K356,'04 PERSONAL'!$D$5:$G$35,4,),0)</f>
        <v>0</v>
      </c>
      <c r="N356" s="73"/>
      <c r="O356" s="73"/>
      <c r="P356" s="73"/>
      <c r="Q356" s="72"/>
      <c r="R356" s="73">
        <f t="shared" si="16"/>
        <v>0</v>
      </c>
      <c r="S356" s="73"/>
      <c r="T356" s="72"/>
      <c r="U356" s="73">
        <f t="shared" si="17"/>
        <v>0</v>
      </c>
      <c r="W356" s="752"/>
    </row>
    <row r="357" spans="1:23" x14ac:dyDescent="0.25">
      <c r="A357" s="74"/>
      <c r="B357" s="69">
        <v>351</v>
      </c>
      <c r="C357" s="353"/>
      <c r="D357" s="353"/>
      <c r="E357" s="353"/>
      <c r="F357" s="354"/>
      <c r="G357" s="353"/>
      <c r="H357" s="73">
        <f t="shared" si="15"/>
        <v>0</v>
      </c>
      <c r="I357" s="72">
        <v>1</v>
      </c>
      <c r="J357" s="358"/>
      <c r="K357" s="72"/>
      <c r="L357" s="72" t="str">
        <f>IFERROR(VLOOKUP($K357,'04 PERSONAL'!$D$5:$G$35,3,),"")</f>
        <v/>
      </c>
      <c r="M357" s="73">
        <f>IFERROR(VLOOKUP($K357,'04 PERSONAL'!$D$5:$G$35,4,),0)</f>
        <v>0</v>
      </c>
      <c r="N357" s="73"/>
      <c r="O357" s="73"/>
      <c r="P357" s="73"/>
      <c r="Q357" s="72"/>
      <c r="R357" s="73">
        <f t="shared" si="16"/>
        <v>0</v>
      </c>
      <c r="S357" s="73"/>
      <c r="T357" s="72"/>
      <c r="U357" s="73">
        <f t="shared" si="17"/>
        <v>0</v>
      </c>
      <c r="W357" s="752"/>
    </row>
    <row r="358" spans="1:23" x14ac:dyDescent="0.25">
      <c r="A358" s="74"/>
      <c r="B358" s="69">
        <v>352</v>
      </c>
      <c r="C358" s="353"/>
      <c r="D358" s="353"/>
      <c r="E358" s="353"/>
      <c r="F358" s="354"/>
      <c r="G358" s="353"/>
      <c r="H358" s="73">
        <f t="shared" si="15"/>
        <v>0</v>
      </c>
      <c r="I358" s="72">
        <v>1</v>
      </c>
      <c r="J358" s="358"/>
      <c r="K358" s="72"/>
      <c r="L358" s="72" t="str">
        <f>IFERROR(VLOOKUP($K358,'04 PERSONAL'!$D$5:$G$35,3,),"")</f>
        <v/>
      </c>
      <c r="M358" s="73">
        <f>IFERROR(VLOOKUP($K358,'04 PERSONAL'!$D$5:$G$35,4,),0)</f>
        <v>0</v>
      </c>
      <c r="N358" s="73"/>
      <c r="O358" s="73"/>
      <c r="P358" s="73"/>
      <c r="Q358" s="72"/>
      <c r="R358" s="73">
        <f t="shared" si="16"/>
        <v>0</v>
      </c>
      <c r="S358" s="73"/>
      <c r="T358" s="72"/>
      <c r="U358" s="73">
        <f t="shared" si="17"/>
        <v>0</v>
      </c>
      <c r="W358" s="752"/>
    </row>
    <row r="359" spans="1:23" x14ac:dyDescent="0.25">
      <c r="A359" s="74"/>
      <c r="B359" s="69">
        <v>353</v>
      </c>
      <c r="C359" s="353"/>
      <c r="D359" s="353"/>
      <c r="E359" s="353"/>
      <c r="F359" s="354"/>
      <c r="G359" s="353"/>
      <c r="H359" s="73">
        <f t="shared" si="15"/>
        <v>0</v>
      </c>
      <c r="I359" s="72">
        <v>1</v>
      </c>
      <c r="J359" s="358"/>
      <c r="K359" s="72"/>
      <c r="L359" s="72" t="str">
        <f>IFERROR(VLOOKUP($K359,'04 PERSONAL'!$D$5:$G$35,3,),"")</f>
        <v/>
      </c>
      <c r="M359" s="73">
        <f>IFERROR(VLOOKUP($K359,'04 PERSONAL'!$D$5:$G$35,4,),0)</f>
        <v>0</v>
      </c>
      <c r="N359" s="73"/>
      <c r="O359" s="73"/>
      <c r="P359" s="73"/>
      <c r="Q359" s="72"/>
      <c r="R359" s="73">
        <f t="shared" si="16"/>
        <v>0</v>
      </c>
      <c r="S359" s="73"/>
      <c r="T359" s="72"/>
      <c r="U359" s="73">
        <f t="shared" si="17"/>
        <v>0</v>
      </c>
      <c r="W359" s="752"/>
    </row>
    <row r="360" spans="1:23" x14ac:dyDescent="0.25">
      <c r="A360" s="74"/>
      <c r="B360" s="69">
        <v>354</v>
      </c>
      <c r="C360" s="353"/>
      <c r="D360" s="353"/>
      <c r="E360" s="353"/>
      <c r="F360" s="354"/>
      <c r="G360" s="353"/>
      <c r="H360" s="73">
        <f t="shared" si="15"/>
        <v>0</v>
      </c>
      <c r="I360" s="72">
        <v>1</v>
      </c>
      <c r="J360" s="358"/>
      <c r="K360" s="72"/>
      <c r="L360" s="72" t="str">
        <f>IFERROR(VLOOKUP($K360,'04 PERSONAL'!$D$5:$G$35,3,),"")</f>
        <v/>
      </c>
      <c r="M360" s="73">
        <f>IFERROR(VLOOKUP($K360,'04 PERSONAL'!$D$5:$G$35,4,),0)</f>
        <v>0</v>
      </c>
      <c r="N360" s="73"/>
      <c r="O360" s="73"/>
      <c r="P360" s="73"/>
      <c r="Q360" s="72"/>
      <c r="R360" s="73">
        <f t="shared" si="16"/>
        <v>0</v>
      </c>
      <c r="S360" s="73"/>
      <c r="T360" s="72"/>
      <c r="U360" s="73">
        <f t="shared" si="17"/>
        <v>0</v>
      </c>
      <c r="W360" s="752"/>
    </row>
    <row r="361" spans="1:23" x14ac:dyDescent="0.25">
      <c r="A361" s="74"/>
      <c r="B361" s="69">
        <v>355</v>
      </c>
      <c r="C361" s="353"/>
      <c r="D361" s="353"/>
      <c r="E361" s="353"/>
      <c r="F361" s="354"/>
      <c r="G361" s="353"/>
      <c r="H361" s="73">
        <f t="shared" si="15"/>
        <v>0</v>
      </c>
      <c r="I361" s="72">
        <v>1</v>
      </c>
      <c r="J361" s="358"/>
      <c r="K361" s="72"/>
      <c r="L361" s="72" t="str">
        <f>IFERROR(VLOOKUP($K361,'04 PERSONAL'!$D$5:$G$35,3,),"")</f>
        <v/>
      </c>
      <c r="M361" s="73">
        <f>IFERROR(VLOOKUP($K361,'04 PERSONAL'!$D$5:$G$35,4,),0)</f>
        <v>0</v>
      </c>
      <c r="N361" s="73"/>
      <c r="O361" s="73"/>
      <c r="P361" s="73"/>
      <c r="Q361" s="72"/>
      <c r="R361" s="73">
        <f t="shared" si="16"/>
        <v>0</v>
      </c>
      <c r="S361" s="73"/>
      <c r="T361" s="72"/>
      <c r="U361" s="73">
        <f t="shared" si="17"/>
        <v>0</v>
      </c>
      <c r="W361" s="752"/>
    </row>
    <row r="362" spans="1:23" x14ac:dyDescent="0.25">
      <c r="A362" s="74"/>
      <c r="B362" s="69">
        <v>356</v>
      </c>
      <c r="C362" s="353"/>
      <c r="D362" s="353"/>
      <c r="E362" s="353"/>
      <c r="F362" s="354"/>
      <c r="G362" s="353"/>
      <c r="H362" s="73">
        <f t="shared" si="15"/>
        <v>0</v>
      </c>
      <c r="I362" s="72">
        <v>1</v>
      </c>
      <c r="J362" s="358"/>
      <c r="K362" s="72"/>
      <c r="L362" s="72" t="str">
        <f>IFERROR(VLOOKUP($K362,'04 PERSONAL'!$D$5:$G$35,3,),"")</f>
        <v/>
      </c>
      <c r="M362" s="73">
        <f>IFERROR(VLOOKUP($K362,'04 PERSONAL'!$D$5:$G$35,4,),0)</f>
        <v>0</v>
      </c>
      <c r="N362" s="73"/>
      <c r="O362" s="73"/>
      <c r="P362" s="73"/>
      <c r="Q362" s="72"/>
      <c r="R362" s="73">
        <f t="shared" si="16"/>
        <v>0</v>
      </c>
      <c r="S362" s="73"/>
      <c r="T362" s="72"/>
      <c r="U362" s="73">
        <f t="shared" si="17"/>
        <v>0</v>
      </c>
      <c r="W362" s="752"/>
    </row>
    <row r="363" spans="1:23" x14ac:dyDescent="0.25">
      <c r="A363" s="74"/>
      <c r="B363" s="69">
        <v>357</v>
      </c>
      <c r="C363" s="353"/>
      <c r="D363" s="353"/>
      <c r="E363" s="353"/>
      <c r="F363" s="354"/>
      <c r="G363" s="353"/>
      <c r="H363" s="73">
        <f t="shared" si="15"/>
        <v>0</v>
      </c>
      <c r="I363" s="72">
        <v>1</v>
      </c>
      <c r="J363" s="358"/>
      <c r="K363" s="72"/>
      <c r="L363" s="72" t="str">
        <f>IFERROR(VLOOKUP($K363,'04 PERSONAL'!$D$5:$G$35,3,),"")</f>
        <v/>
      </c>
      <c r="M363" s="73">
        <f>IFERROR(VLOOKUP($K363,'04 PERSONAL'!$D$5:$G$35,4,),0)</f>
        <v>0</v>
      </c>
      <c r="N363" s="73"/>
      <c r="O363" s="73"/>
      <c r="P363" s="73"/>
      <c r="Q363" s="72"/>
      <c r="R363" s="73">
        <f t="shared" si="16"/>
        <v>0</v>
      </c>
      <c r="S363" s="73"/>
      <c r="T363" s="72"/>
      <c r="U363" s="73">
        <f t="shared" si="17"/>
        <v>0</v>
      </c>
      <c r="W363" s="752"/>
    </row>
    <row r="364" spans="1:23" x14ac:dyDescent="0.25">
      <c r="A364" s="74"/>
      <c r="B364" s="69">
        <v>358</v>
      </c>
      <c r="C364" s="353"/>
      <c r="D364" s="353"/>
      <c r="E364" s="353"/>
      <c r="F364" s="354"/>
      <c r="G364" s="353"/>
      <c r="H364" s="73">
        <f t="shared" si="15"/>
        <v>0</v>
      </c>
      <c r="I364" s="72">
        <v>1</v>
      </c>
      <c r="J364" s="358"/>
      <c r="K364" s="72"/>
      <c r="L364" s="72" t="str">
        <f>IFERROR(VLOOKUP($K364,'04 PERSONAL'!$D$5:$G$35,3,),"")</f>
        <v/>
      </c>
      <c r="M364" s="73">
        <f>IFERROR(VLOOKUP($K364,'04 PERSONAL'!$D$5:$G$35,4,),0)</f>
        <v>0</v>
      </c>
      <c r="N364" s="73"/>
      <c r="O364" s="73"/>
      <c r="P364" s="73"/>
      <c r="Q364" s="72"/>
      <c r="R364" s="73">
        <f t="shared" si="16"/>
        <v>0</v>
      </c>
      <c r="S364" s="73"/>
      <c r="T364" s="72"/>
      <c r="U364" s="73">
        <f t="shared" si="17"/>
        <v>0</v>
      </c>
      <c r="W364" s="752"/>
    </row>
    <row r="365" spans="1:23" x14ac:dyDescent="0.25">
      <c r="A365" s="74"/>
      <c r="B365" s="69">
        <v>359</v>
      </c>
      <c r="C365" s="353"/>
      <c r="D365" s="353"/>
      <c r="E365" s="353"/>
      <c r="F365" s="354"/>
      <c r="G365" s="353"/>
      <c r="H365" s="73">
        <f t="shared" si="15"/>
        <v>0</v>
      </c>
      <c r="I365" s="72">
        <v>1</v>
      </c>
      <c r="J365" s="358"/>
      <c r="K365" s="72"/>
      <c r="L365" s="72" t="str">
        <f>IFERROR(VLOOKUP($K365,'04 PERSONAL'!$D$5:$G$35,3,),"")</f>
        <v/>
      </c>
      <c r="M365" s="73">
        <f>IFERROR(VLOOKUP($K365,'04 PERSONAL'!$D$5:$G$35,4,),0)</f>
        <v>0</v>
      </c>
      <c r="N365" s="73"/>
      <c r="O365" s="73"/>
      <c r="P365" s="73"/>
      <c r="Q365" s="72"/>
      <c r="R365" s="73">
        <f t="shared" si="16"/>
        <v>0</v>
      </c>
      <c r="S365" s="73"/>
      <c r="T365" s="72"/>
      <c r="U365" s="73">
        <f t="shared" si="17"/>
        <v>0</v>
      </c>
      <c r="W365" s="752"/>
    </row>
    <row r="366" spans="1:23" x14ac:dyDescent="0.25">
      <c r="A366" s="74"/>
      <c r="B366" s="69">
        <v>360</v>
      </c>
      <c r="C366" s="353"/>
      <c r="D366" s="353"/>
      <c r="E366" s="353"/>
      <c r="F366" s="354"/>
      <c r="G366" s="353"/>
      <c r="H366" s="73">
        <f t="shared" si="15"/>
        <v>0</v>
      </c>
      <c r="I366" s="72">
        <v>1</v>
      </c>
      <c r="J366" s="358"/>
      <c r="K366" s="72"/>
      <c r="L366" s="72" t="str">
        <f>IFERROR(VLOOKUP($K366,'04 PERSONAL'!$D$5:$G$35,3,),"")</f>
        <v/>
      </c>
      <c r="M366" s="73">
        <f>IFERROR(VLOOKUP($K366,'04 PERSONAL'!$D$5:$G$35,4,),0)</f>
        <v>0</v>
      </c>
      <c r="N366" s="73"/>
      <c r="O366" s="73"/>
      <c r="P366" s="73"/>
      <c r="Q366" s="72"/>
      <c r="R366" s="73">
        <f t="shared" si="16"/>
        <v>0</v>
      </c>
      <c r="S366" s="73"/>
      <c r="T366" s="72"/>
      <c r="U366" s="73">
        <f t="shared" si="17"/>
        <v>0</v>
      </c>
      <c r="W366" s="752"/>
    </row>
    <row r="367" spans="1:23" x14ac:dyDescent="0.25">
      <c r="A367" s="74"/>
      <c r="B367" s="69">
        <v>361</v>
      </c>
      <c r="C367" s="353"/>
      <c r="D367" s="353"/>
      <c r="E367" s="353"/>
      <c r="F367" s="354"/>
      <c r="G367" s="353"/>
      <c r="H367" s="73">
        <f t="shared" si="15"/>
        <v>0</v>
      </c>
      <c r="I367" s="72">
        <v>1</v>
      </c>
      <c r="J367" s="358"/>
      <c r="K367" s="72"/>
      <c r="L367" s="72" t="str">
        <f>IFERROR(VLOOKUP($K367,'04 PERSONAL'!$D$5:$G$35,3,),"")</f>
        <v/>
      </c>
      <c r="M367" s="73">
        <f>IFERROR(VLOOKUP($K367,'04 PERSONAL'!$D$5:$G$35,4,),0)</f>
        <v>0</v>
      </c>
      <c r="N367" s="73"/>
      <c r="O367" s="73"/>
      <c r="P367" s="73"/>
      <c r="Q367" s="72"/>
      <c r="R367" s="73">
        <f t="shared" si="16"/>
        <v>0</v>
      </c>
      <c r="S367" s="73"/>
      <c r="T367" s="72"/>
      <c r="U367" s="73">
        <f t="shared" si="17"/>
        <v>0</v>
      </c>
      <c r="W367" s="752"/>
    </row>
    <row r="368" spans="1:23" x14ac:dyDescent="0.25">
      <c r="A368" s="74"/>
      <c r="B368" s="69">
        <v>362</v>
      </c>
      <c r="C368" s="353"/>
      <c r="D368" s="353"/>
      <c r="E368" s="353"/>
      <c r="F368" s="354"/>
      <c r="G368" s="353"/>
      <c r="H368" s="73">
        <f t="shared" si="15"/>
        <v>0</v>
      </c>
      <c r="I368" s="72">
        <v>1</v>
      </c>
      <c r="J368" s="358"/>
      <c r="K368" s="72"/>
      <c r="L368" s="72" t="str">
        <f>IFERROR(VLOOKUP($K368,'04 PERSONAL'!$D$5:$G$35,3,),"")</f>
        <v/>
      </c>
      <c r="M368" s="73">
        <f>IFERROR(VLOOKUP($K368,'04 PERSONAL'!$D$5:$G$35,4,),0)</f>
        <v>0</v>
      </c>
      <c r="N368" s="73"/>
      <c r="O368" s="73"/>
      <c r="P368" s="73"/>
      <c r="Q368" s="72"/>
      <c r="R368" s="73">
        <f t="shared" si="16"/>
        <v>0</v>
      </c>
      <c r="S368" s="73"/>
      <c r="T368" s="72"/>
      <c r="U368" s="73">
        <f t="shared" si="17"/>
        <v>0</v>
      </c>
      <c r="W368" s="752"/>
    </row>
    <row r="369" spans="1:23" x14ac:dyDescent="0.25">
      <c r="A369" s="74"/>
      <c r="B369" s="69">
        <v>363</v>
      </c>
      <c r="C369" s="353"/>
      <c r="D369" s="353"/>
      <c r="E369" s="353"/>
      <c r="F369" s="354"/>
      <c r="G369" s="353"/>
      <c r="H369" s="73">
        <f t="shared" si="15"/>
        <v>0</v>
      </c>
      <c r="I369" s="72">
        <v>1</v>
      </c>
      <c r="J369" s="358"/>
      <c r="K369" s="72"/>
      <c r="L369" s="72" t="str">
        <f>IFERROR(VLOOKUP($K369,'04 PERSONAL'!$D$5:$G$35,3,),"")</f>
        <v/>
      </c>
      <c r="M369" s="73">
        <f>IFERROR(VLOOKUP($K369,'04 PERSONAL'!$D$5:$G$35,4,),0)</f>
        <v>0</v>
      </c>
      <c r="N369" s="73"/>
      <c r="O369" s="73"/>
      <c r="P369" s="73"/>
      <c r="Q369" s="72"/>
      <c r="R369" s="73">
        <f t="shared" si="16"/>
        <v>0</v>
      </c>
      <c r="S369" s="73"/>
      <c r="T369" s="72"/>
      <c r="U369" s="73">
        <f t="shared" si="17"/>
        <v>0</v>
      </c>
      <c r="W369" s="752"/>
    </row>
    <row r="370" spans="1:23" x14ac:dyDescent="0.25">
      <c r="A370" s="74"/>
      <c r="B370" s="69">
        <v>364</v>
      </c>
      <c r="C370" s="353"/>
      <c r="D370" s="353"/>
      <c r="E370" s="353"/>
      <c r="F370" s="354"/>
      <c r="G370" s="353"/>
      <c r="H370" s="73">
        <f t="shared" si="15"/>
        <v>0</v>
      </c>
      <c r="I370" s="72">
        <v>1</v>
      </c>
      <c r="J370" s="358"/>
      <c r="K370" s="72"/>
      <c r="L370" s="72" t="str">
        <f>IFERROR(VLOOKUP($K370,'04 PERSONAL'!$D$5:$G$35,3,),"")</f>
        <v/>
      </c>
      <c r="M370" s="73">
        <f>IFERROR(VLOOKUP($K370,'04 PERSONAL'!$D$5:$G$35,4,),0)</f>
        <v>0</v>
      </c>
      <c r="N370" s="73"/>
      <c r="O370" s="73"/>
      <c r="P370" s="73"/>
      <c r="Q370" s="72"/>
      <c r="R370" s="73">
        <f t="shared" si="16"/>
        <v>0</v>
      </c>
      <c r="S370" s="73"/>
      <c r="T370" s="72"/>
      <c r="U370" s="73">
        <f t="shared" si="17"/>
        <v>0</v>
      </c>
      <c r="W370" s="752"/>
    </row>
    <row r="371" spans="1:23" x14ac:dyDescent="0.25">
      <c r="A371" s="74"/>
      <c r="B371" s="69">
        <v>365</v>
      </c>
      <c r="C371" s="353"/>
      <c r="D371" s="353"/>
      <c r="E371" s="353"/>
      <c r="F371" s="354"/>
      <c r="G371" s="353"/>
      <c r="H371" s="73">
        <f t="shared" si="15"/>
        <v>0</v>
      </c>
      <c r="I371" s="72">
        <v>1</v>
      </c>
      <c r="J371" s="358"/>
      <c r="K371" s="72"/>
      <c r="L371" s="72" t="str">
        <f>IFERROR(VLOOKUP($K371,'04 PERSONAL'!$D$5:$G$35,3,),"")</f>
        <v/>
      </c>
      <c r="M371" s="73">
        <f>IFERROR(VLOOKUP($K371,'04 PERSONAL'!$D$5:$G$35,4,),0)</f>
        <v>0</v>
      </c>
      <c r="N371" s="73"/>
      <c r="O371" s="73"/>
      <c r="P371" s="73"/>
      <c r="Q371" s="72"/>
      <c r="R371" s="73">
        <f t="shared" si="16"/>
        <v>0</v>
      </c>
      <c r="S371" s="73"/>
      <c r="T371" s="72"/>
      <c r="U371" s="73">
        <f t="shared" si="17"/>
        <v>0</v>
      </c>
      <c r="W371" s="752"/>
    </row>
    <row r="372" spans="1:23" x14ac:dyDescent="0.25">
      <c r="A372" s="74"/>
      <c r="B372" s="69">
        <v>366</v>
      </c>
      <c r="C372" s="353"/>
      <c r="D372" s="353"/>
      <c r="E372" s="353"/>
      <c r="F372" s="354"/>
      <c r="G372" s="353"/>
      <c r="H372" s="73">
        <f t="shared" si="15"/>
        <v>0</v>
      </c>
      <c r="I372" s="72">
        <v>1</v>
      </c>
      <c r="J372" s="358"/>
      <c r="K372" s="72"/>
      <c r="L372" s="72" t="str">
        <f>IFERROR(VLOOKUP($K372,'04 PERSONAL'!$D$5:$G$35,3,),"")</f>
        <v/>
      </c>
      <c r="M372" s="73">
        <f>IFERROR(VLOOKUP($K372,'04 PERSONAL'!$D$5:$G$35,4,),0)</f>
        <v>0</v>
      </c>
      <c r="N372" s="73"/>
      <c r="O372" s="73"/>
      <c r="P372" s="73"/>
      <c r="Q372" s="72"/>
      <c r="R372" s="73">
        <f t="shared" si="16"/>
        <v>0</v>
      </c>
      <c r="S372" s="73"/>
      <c r="T372" s="72"/>
      <c r="U372" s="73">
        <f t="shared" si="17"/>
        <v>0</v>
      </c>
      <c r="W372" s="752"/>
    </row>
    <row r="373" spans="1:23" x14ac:dyDescent="0.25">
      <c r="A373" s="74"/>
      <c r="B373" s="69">
        <v>367</v>
      </c>
      <c r="C373" s="353"/>
      <c r="D373" s="353"/>
      <c r="E373" s="353"/>
      <c r="F373" s="354"/>
      <c r="G373" s="353"/>
      <c r="H373" s="73">
        <f t="shared" si="15"/>
        <v>0</v>
      </c>
      <c r="I373" s="72">
        <v>1</v>
      </c>
      <c r="J373" s="358"/>
      <c r="K373" s="72"/>
      <c r="L373" s="72" t="str">
        <f>IFERROR(VLOOKUP($K373,'04 PERSONAL'!$D$5:$G$35,3,),"")</f>
        <v/>
      </c>
      <c r="M373" s="73">
        <f>IFERROR(VLOOKUP($K373,'04 PERSONAL'!$D$5:$G$35,4,),0)</f>
        <v>0</v>
      </c>
      <c r="N373" s="73"/>
      <c r="O373" s="73"/>
      <c r="P373" s="73"/>
      <c r="Q373" s="72"/>
      <c r="R373" s="73">
        <f t="shared" si="16"/>
        <v>0</v>
      </c>
      <c r="S373" s="73"/>
      <c r="T373" s="72"/>
      <c r="U373" s="73">
        <f t="shared" si="17"/>
        <v>0</v>
      </c>
      <c r="W373" s="752"/>
    </row>
    <row r="374" spans="1:23" x14ac:dyDescent="0.25">
      <c r="A374" s="74"/>
      <c r="B374" s="69">
        <v>368</v>
      </c>
      <c r="C374" s="353"/>
      <c r="D374" s="353"/>
      <c r="E374" s="353"/>
      <c r="F374" s="354"/>
      <c r="G374" s="353"/>
      <c r="H374" s="73">
        <f t="shared" si="15"/>
        <v>0</v>
      </c>
      <c r="I374" s="72">
        <v>1</v>
      </c>
      <c r="J374" s="358"/>
      <c r="K374" s="72"/>
      <c r="L374" s="72" t="str">
        <f>IFERROR(VLOOKUP($K374,'04 PERSONAL'!$D$5:$G$35,3,),"")</f>
        <v/>
      </c>
      <c r="M374" s="73">
        <f>IFERROR(VLOOKUP($K374,'04 PERSONAL'!$D$5:$G$35,4,),0)</f>
        <v>0</v>
      </c>
      <c r="N374" s="73"/>
      <c r="O374" s="73"/>
      <c r="P374" s="73"/>
      <c r="Q374" s="72"/>
      <c r="R374" s="73">
        <f t="shared" si="16"/>
        <v>0</v>
      </c>
      <c r="S374" s="73"/>
      <c r="T374" s="72"/>
      <c r="U374" s="73">
        <f t="shared" si="17"/>
        <v>0</v>
      </c>
      <c r="W374" s="752"/>
    </row>
    <row r="375" spans="1:23" x14ac:dyDescent="0.25">
      <c r="A375" s="74"/>
      <c r="B375" s="69">
        <v>369</v>
      </c>
      <c r="C375" s="353"/>
      <c r="D375" s="353"/>
      <c r="E375" s="353"/>
      <c r="F375" s="354"/>
      <c r="G375" s="353"/>
      <c r="H375" s="73">
        <f t="shared" si="15"/>
        <v>0</v>
      </c>
      <c r="I375" s="72">
        <v>1</v>
      </c>
      <c r="J375" s="358"/>
      <c r="K375" s="72"/>
      <c r="L375" s="72" t="str">
        <f>IFERROR(VLOOKUP($K375,'04 PERSONAL'!$D$5:$G$35,3,),"")</f>
        <v/>
      </c>
      <c r="M375" s="73">
        <f>IFERROR(VLOOKUP($K375,'04 PERSONAL'!$D$5:$G$35,4,),0)</f>
        <v>0</v>
      </c>
      <c r="N375" s="73"/>
      <c r="O375" s="73"/>
      <c r="P375" s="73"/>
      <c r="Q375" s="72"/>
      <c r="R375" s="73">
        <f t="shared" si="16"/>
        <v>0</v>
      </c>
      <c r="S375" s="73"/>
      <c r="T375" s="72"/>
      <c r="U375" s="73">
        <f t="shared" si="17"/>
        <v>0</v>
      </c>
      <c r="W375" s="752"/>
    </row>
    <row r="376" spans="1:23" x14ac:dyDescent="0.25">
      <c r="A376" s="74"/>
      <c r="B376" s="69">
        <v>370</v>
      </c>
      <c r="C376" s="353"/>
      <c r="D376" s="353"/>
      <c r="E376" s="353"/>
      <c r="F376" s="354"/>
      <c r="G376" s="353"/>
      <c r="H376" s="73">
        <f t="shared" si="15"/>
        <v>0</v>
      </c>
      <c r="I376" s="72">
        <v>1</v>
      </c>
      <c r="J376" s="358"/>
      <c r="K376" s="72"/>
      <c r="L376" s="72" t="str">
        <f>IFERROR(VLOOKUP($K376,'04 PERSONAL'!$D$5:$G$35,3,),"")</f>
        <v/>
      </c>
      <c r="M376" s="73">
        <f>IFERROR(VLOOKUP($K376,'04 PERSONAL'!$D$5:$G$35,4,),0)</f>
        <v>0</v>
      </c>
      <c r="N376" s="73"/>
      <c r="O376" s="73"/>
      <c r="P376" s="73"/>
      <c r="Q376" s="72"/>
      <c r="R376" s="73">
        <f t="shared" si="16"/>
        <v>0</v>
      </c>
      <c r="S376" s="73"/>
      <c r="T376" s="72"/>
      <c r="U376" s="73">
        <f t="shared" si="17"/>
        <v>0</v>
      </c>
      <c r="W376" s="752"/>
    </row>
    <row r="377" spans="1:23" x14ac:dyDescent="0.25">
      <c r="A377" s="74"/>
      <c r="B377" s="69">
        <v>371</v>
      </c>
      <c r="C377" s="353"/>
      <c r="D377" s="353"/>
      <c r="E377" s="353"/>
      <c r="F377" s="354"/>
      <c r="G377" s="353"/>
      <c r="H377" s="73">
        <f t="shared" si="15"/>
        <v>0</v>
      </c>
      <c r="I377" s="72">
        <v>1</v>
      </c>
      <c r="J377" s="358"/>
      <c r="K377" s="72"/>
      <c r="L377" s="72" t="str">
        <f>IFERROR(VLOOKUP($K377,'04 PERSONAL'!$D$5:$G$35,3,),"")</f>
        <v/>
      </c>
      <c r="M377" s="73">
        <f>IFERROR(VLOOKUP($K377,'04 PERSONAL'!$D$5:$G$35,4,),0)</f>
        <v>0</v>
      </c>
      <c r="N377" s="73"/>
      <c r="O377" s="73"/>
      <c r="P377" s="73"/>
      <c r="Q377" s="72"/>
      <c r="R377" s="73">
        <f t="shared" si="16"/>
        <v>0</v>
      </c>
      <c r="S377" s="73"/>
      <c r="T377" s="72"/>
      <c r="U377" s="73">
        <f t="shared" si="17"/>
        <v>0</v>
      </c>
      <c r="W377" s="752"/>
    </row>
    <row r="378" spans="1:23" x14ac:dyDescent="0.25">
      <c r="A378" s="74"/>
      <c r="B378" s="69">
        <v>372</v>
      </c>
      <c r="C378" s="353"/>
      <c r="D378" s="353"/>
      <c r="E378" s="353"/>
      <c r="F378" s="354"/>
      <c r="G378" s="353"/>
      <c r="H378" s="73">
        <f t="shared" si="15"/>
        <v>0</v>
      </c>
      <c r="I378" s="72">
        <v>1</v>
      </c>
      <c r="J378" s="358"/>
      <c r="K378" s="72"/>
      <c r="L378" s="72" t="str">
        <f>IFERROR(VLOOKUP($K378,'04 PERSONAL'!$D$5:$G$35,3,),"")</f>
        <v/>
      </c>
      <c r="M378" s="73">
        <f>IFERROR(VLOOKUP($K378,'04 PERSONAL'!$D$5:$G$35,4,),0)</f>
        <v>0</v>
      </c>
      <c r="N378" s="73"/>
      <c r="O378" s="73"/>
      <c r="P378" s="73"/>
      <c r="Q378" s="72"/>
      <c r="R378" s="73">
        <f t="shared" si="16"/>
        <v>0</v>
      </c>
      <c r="S378" s="73"/>
      <c r="T378" s="72"/>
      <c r="U378" s="73">
        <f t="shared" si="17"/>
        <v>0</v>
      </c>
      <c r="W378" s="752"/>
    </row>
    <row r="379" spans="1:23" x14ac:dyDescent="0.25">
      <c r="A379" s="74"/>
      <c r="B379" s="69">
        <v>373</v>
      </c>
      <c r="C379" s="353"/>
      <c r="D379" s="353"/>
      <c r="E379" s="353"/>
      <c r="F379" s="354"/>
      <c r="G379" s="353"/>
      <c r="H379" s="73">
        <f t="shared" si="15"/>
        <v>0</v>
      </c>
      <c r="I379" s="72">
        <v>1</v>
      </c>
      <c r="J379" s="358"/>
      <c r="K379" s="72"/>
      <c r="L379" s="72" t="str">
        <f>IFERROR(VLOOKUP($K379,'04 PERSONAL'!$D$5:$G$35,3,),"")</f>
        <v/>
      </c>
      <c r="M379" s="73">
        <f>IFERROR(VLOOKUP($K379,'04 PERSONAL'!$D$5:$G$35,4,),0)</f>
        <v>0</v>
      </c>
      <c r="N379" s="73"/>
      <c r="O379" s="73"/>
      <c r="P379" s="73"/>
      <c r="Q379" s="72"/>
      <c r="R379" s="73">
        <f t="shared" si="16"/>
        <v>0</v>
      </c>
      <c r="S379" s="73"/>
      <c r="T379" s="72"/>
      <c r="U379" s="73">
        <f t="shared" si="17"/>
        <v>0</v>
      </c>
      <c r="W379" s="752"/>
    </row>
    <row r="380" spans="1:23" x14ac:dyDescent="0.25">
      <c r="A380" s="74"/>
      <c r="B380" s="69">
        <v>374</v>
      </c>
      <c r="C380" s="353"/>
      <c r="D380" s="353"/>
      <c r="E380" s="353"/>
      <c r="F380" s="354"/>
      <c r="G380" s="353"/>
      <c r="H380" s="73">
        <f t="shared" si="15"/>
        <v>0</v>
      </c>
      <c r="I380" s="72">
        <v>1</v>
      </c>
      <c r="J380" s="358"/>
      <c r="K380" s="72"/>
      <c r="L380" s="72" t="str">
        <f>IFERROR(VLOOKUP($K380,'04 PERSONAL'!$D$5:$G$35,3,),"")</f>
        <v/>
      </c>
      <c r="M380" s="73">
        <f>IFERROR(VLOOKUP($K380,'04 PERSONAL'!$D$5:$G$35,4,),0)</f>
        <v>0</v>
      </c>
      <c r="N380" s="73"/>
      <c r="O380" s="73"/>
      <c r="P380" s="73"/>
      <c r="Q380" s="72"/>
      <c r="R380" s="73">
        <f t="shared" si="16"/>
        <v>0</v>
      </c>
      <c r="S380" s="73"/>
      <c r="T380" s="72"/>
      <c r="U380" s="73">
        <f t="shared" si="17"/>
        <v>0</v>
      </c>
      <c r="W380" s="752"/>
    </row>
    <row r="381" spans="1:23" x14ac:dyDescent="0.25">
      <c r="A381" s="74"/>
      <c r="B381" s="69">
        <v>375</v>
      </c>
      <c r="C381" s="353"/>
      <c r="D381" s="353"/>
      <c r="E381" s="353"/>
      <c r="F381" s="354"/>
      <c r="G381" s="353"/>
      <c r="H381" s="73">
        <f t="shared" si="15"/>
        <v>0</v>
      </c>
      <c r="I381" s="72">
        <v>1</v>
      </c>
      <c r="J381" s="358"/>
      <c r="K381" s="72"/>
      <c r="L381" s="72" t="str">
        <f>IFERROR(VLOOKUP($K381,'04 PERSONAL'!$D$5:$G$35,3,),"")</f>
        <v/>
      </c>
      <c r="M381" s="73">
        <f>IFERROR(VLOOKUP($K381,'04 PERSONAL'!$D$5:$G$35,4,),0)</f>
        <v>0</v>
      </c>
      <c r="N381" s="73"/>
      <c r="O381" s="73"/>
      <c r="P381" s="73"/>
      <c r="Q381" s="72"/>
      <c r="R381" s="73">
        <f t="shared" si="16"/>
        <v>0</v>
      </c>
      <c r="S381" s="73"/>
      <c r="T381" s="72"/>
      <c r="U381" s="73">
        <f t="shared" si="17"/>
        <v>0</v>
      </c>
      <c r="W381" s="752"/>
    </row>
    <row r="382" spans="1:23" x14ac:dyDescent="0.25">
      <c r="A382" s="74"/>
      <c r="B382" s="69">
        <v>376</v>
      </c>
      <c r="C382" s="353"/>
      <c r="D382" s="353"/>
      <c r="E382" s="353"/>
      <c r="F382" s="354"/>
      <c r="G382" s="353"/>
      <c r="H382" s="73">
        <f t="shared" si="15"/>
        <v>0</v>
      </c>
      <c r="I382" s="72">
        <v>1</v>
      </c>
      <c r="J382" s="358"/>
      <c r="K382" s="72"/>
      <c r="L382" s="72" t="str">
        <f>IFERROR(VLOOKUP($K382,'04 PERSONAL'!$D$5:$G$35,3,),"")</f>
        <v/>
      </c>
      <c r="M382" s="73">
        <f>IFERROR(VLOOKUP($K382,'04 PERSONAL'!$D$5:$G$35,4,),0)</f>
        <v>0</v>
      </c>
      <c r="N382" s="73"/>
      <c r="O382" s="73"/>
      <c r="P382" s="73"/>
      <c r="Q382" s="72"/>
      <c r="R382" s="73">
        <f t="shared" si="16"/>
        <v>0</v>
      </c>
      <c r="S382" s="73"/>
      <c r="T382" s="72"/>
      <c r="U382" s="73">
        <f t="shared" si="17"/>
        <v>0</v>
      </c>
      <c r="W382" s="752"/>
    </row>
    <row r="383" spans="1:23" x14ac:dyDescent="0.25">
      <c r="A383" s="74"/>
      <c r="B383" s="69">
        <v>377</v>
      </c>
      <c r="C383" s="353"/>
      <c r="D383" s="353"/>
      <c r="E383" s="353"/>
      <c r="F383" s="354"/>
      <c r="G383" s="353"/>
      <c r="H383" s="73">
        <f t="shared" si="15"/>
        <v>0</v>
      </c>
      <c r="I383" s="72">
        <v>1</v>
      </c>
      <c r="J383" s="358"/>
      <c r="K383" s="72"/>
      <c r="L383" s="72" t="str">
        <f>IFERROR(VLOOKUP($K383,'04 PERSONAL'!$D$5:$G$35,3,),"")</f>
        <v/>
      </c>
      <c r="M383" s="73">
        <f>IFERROR(VLOOKUP($K383,'04 PERSONAL'!$D$5:$G$35,4,),0)</f>
        <v>0</v>
      </c>
      <c r="N383" s="73"/>
      <c r="O383" s="73"/>
      <c r="P383" s="73"/>
      <c r="Q383" s="72"/>
      <c r="R383" s="73">
        <f t="shared" si="16"/>
        <v>0</v>
      </c>
      <c r="S383" s="73"/>
      <c r="T383" s="72"/>
      <c r="U383" s="73">
        <f t="shared" si="17"/>
        <v>0</v>
      </c>
      <c r="W383" s="752"/>
    </row>
    <row r="384" spans="1:23" x14ac:dyDescent="0.25">
      <c r="A384" s="74"/>
      <c r="B384" s="69">
        <v>378</v>
      </c>
      <c r="C384" s="353"/>
      <c r="D384" s="353"/>
      <c r="E384" s="353"/>
      <c r="F384" s="354"/>
      <c r="G384" s="353"/>
      <c r="H384" s="73">
        <f t="shared" si="15"/>
        <v>0</v>
      </c>
      <c r="I384" s="72">
        <v>1</v>
      </c>
      <c r="J384" s="358"/>
      <c r="K384" s="72"/>
      <c r="L384" s="72" t="str">
        <f>IFERROR(VLOOKUP($K384,'04 PERSONAL'!$D$5:$G$35,3,),"")</f>
        <v/>
      </c>
      <c r="M384" s="73">
        <f>IFERROR(VLOOKUP($K384,'04 PERSONAL'!$D$5:$G$35,4,),0)</f>
        <v>0</v>
      </c>
      <c r="N384" s="73"/>
      <c r="O384" s="73"/>
      <c r="P384" s="73"/>
      <c r="Q384" s="72"/>
      <c r="R384" s="73">
        <f t="shared" si="16"/>
        <v>0</v>
      </c>
      <c r="S384" s="73"/>
      <c r="T384" s="72"/>
      <c r="U384" s="73">
        <f t="shared" si="17"/>
        <v>0</v>
      </c>
      <c r="W384" s="752"/>
    </row>
    <row r="385" spans="1:23" x14ac:dyDescent="0.25">
      <c r="A385" s="74"/>
      <c r="B385" s="69">
        <v>379</v>
      </c>
      <c r="C385" s="353"/>
      <c r="D385" s="353"/>
      <c r="E385" s="353"/>
      <c r="F385" s="354"/>
      <c r="G385" s="353"/>
      <c r="H385" s="73">
        <f t="shared" si="15"/>
        <v>0</v>
      </c>
      <c r="I385" s="72">
        <v>1</v>
      </c>
      <c r="J385" s="358"/>
      <c r="K385" s="72"/>
      <c r="L385" s="72" t="str">
        <f>IFERROR(VLOOKUP($K385,'04 PERSONAL'!$D$5:$G$35,3,),"")</f>
        <v/>
      </c>
      <c r="M385" s="73">
        <f>IFERROR(VLOOKUP($K385,'04 PERSONAL'!$D$5:$G$35,4,),0)</f>
        <v>0</v>
      </c>
      <c r="N385" s="73"/>
      <c r="O385" s="73"/>
      <c r="P385" s="73"/>
      <c r="Q385" s="72"/>
      <c r="R385" s="73">
        <f t="shared" si="16"/>
        <v>0</v>
      </c>
      <c r="S385" s="73"/>
      <c r="T385" s="72"/>
      <c r="U385" s="73">
        <f t="shared" si="17"/>
        <v>0</v>
      </c>
      <c r="W385" s="752"/>
    </row>
    <row r="386" spans="1:23" x14ac:dyDescent="0.25">
      <c r="A386" s="74"/>
      <c r="B386" s="69">
        <v>380</v>
      </c>
      <c r="C386" s="353"/>
      <c r="D386" s="353"/>
      <c r="E386" s="353"/>
      <c r="F386" s="354"/>
      <c r="G386" s="353"/>
      <c r="H386" s="73">
        <f t="shared" si="15"/>
        <v>0</v>
      </c>
      <c r="I386" s="72">
        <v>1</v>
      </c>
      <c r="J386" s="358"/>
      <c r="K386" s="72"/>
      <c r="L386" s="72" t="str">
        <f>IFERROR(VLOOKUP($K386,'04 PERSONAL'!$D$5:$G$35,3,),"")</f>
        <v/>
      </c>
      <c r="M386" s="73">
        <f>IFERROR(VLOOKUP($K386,'04 PERSONAL'!$D$5:$G$35,4,),0)</f>
        <v>0</v>
      </c>
      <c r="N386" s="73"/>
      <c r="O386" s="73"/>
      <c r="P386" s="73"/>
      <c r="Q386" s="72"/>
      <c r="R386" s="73">
        <f t="shared" si="16"/>
        <v>0</v>
      </c>
      <c r="S386" s="73"/>
      <c r="T386" s="72"/>
      <c r="U386" s="73">
        <f t="shared" si="17"/>
        <v>0</v>
      </c>
      <c r="W386" s="752"/>
    </row>
    <row r="387" spans="1:23" x14ac:dyDescent="0.25">
      <c r="A387" s="74"/>
      <c r="B387" s="69">
        <v>381</v>
      </c>
      <c r="C387" s="353"/>
      <c r="D387" s="353"/>
      <c r="E387" s="353"/>
      <c r="F387" s="354"/>
      <c r="G387" s="353"/>
      <c r="H387" s="73">
        <f t="shared" si="15"/>
        <v>0</v>
      </c>
      <c r="I387" s="72">
        <v>1</v>
      </c>
      <c r="J387" s="358"/>
      <c r="K387" s="72"/>
      <c r="L387" s="72" t="str">
        <f>IFERROR(VLOOKUP($K387,'04 PERSONAL'!$D$5:$G$35,3,),"")</f>
        <v/>
      </c>
      <c r="M387" s="73">
        <f>IFERROR(VLOOKUP($K387,'04 PERSONAL'!$D$5:$G$35,4,),0)</f>
        <v>0</v>
      </c>
      <c r="N387" s="73"/>
      <c r="O387" s="73"/>
      <c r="P387" s="73"/>
      <c r="Q387" s="72"/>
      <c r="R387" s="73">
        <f t="shared" si="16"/>
        <v>0</v>
      </c>
      <c r="S387" s="73"/>
      <c r="T387" s="72"/>
      <c r="U387" s="73">
        <f t="shared" si="17"/>
        <v>0</v>
      </c>
      <c r="W387" s="752"/>
    </row>
    <row r="388" spans="1:23" x14ac:dyDescent="0.25">
      <c r="A388" s="74"/>
      <c r="B388" s="69">
        <v>382</v>
      </c>
      <c r="C388" s="353"/>
      <c r="D388" s="353"/>
      <c r="E388" s="353"/>
      <c r="F388" s="354"/>
      <c r="G388" s="353"/>
      <c r="H388" s="73">
        <f t="shared" si="15"/>
        <v>0</v>
      </c>
      <c r="I388" s="72">
        <v>1</v>
      </c>
      <c r="J388" s="358"/>
      <c r="K388" s="72"/>
      <c r="L388" s="72" t="str">
        <f>IFERROR(VLOOKUP($K388,'04 PERSONAL'!$D$5:$G$35,3,),"")</f>
        <v/>
      </c>
      <c r="M388" s="73">
        <f>IFERROR(VLOOKUP($K388,'04 PERSONAL'!$D$5:$G$35,4,),0)</f>
        <v>0</v>
      </c>
      <c r="N388" s="73"/>
      <c r="O388" s="73"/>
      <c r="P388" s="73"/>
      <c r="Q388" s="72"/>
      <c r="R388" s="73">
        <f t="shared" si="16"/>
        <v>0</v>
      </c>
      <c r="S388" s="73"/>
      <c r="T388" s="72"/>
      <c r="U388" s="73">
        <f t="shared" si="17"/>
        <v>0</v>
      </c>
      <c r="W388" s="752"/>
    </row>
    <row r="389" spans="1:23" x14ac:dyDescent="0.25">
      <c r="A389" s="74"/>
      <c r="B389" s="69">
        <v>383</v>
      </c>
      <c r="C389" s="353"/>
      <c r="D389" s="353"/>
      <c r="E389" s="353"/>
      <c r="F389" s="354"/>
      <c r="G389" s="353"/>
      <c r="H389" s="73">
        <f t="shared" si="15"/>
        <v>0</v>
      </c>
      <c r="I389" s="72">
        <v>1</v>
      </c>
      <c r="J389" s="358"/>
      <c r="K389" s="72"/>
      <c r="L389" s="72" t="str">
        <f>IFERROR(VLOOKUP($K389,'04 PERSONAL'!$D$5:$G$35,3,),"")</f>
        <v/>
      </c>
      <c r="M389" s="73">
        <f>IFERROR(VLOOKUP($K389,'04 PERSONAL'!$D$5:$G$35,4,),0)</f>
        <v>0</v>
      </c>
      <c r="N389" s="73"/>
      <c r="O389" s="73"/>
      <c r="P389" s="73"/>
      <c r="Q389" s="72"/>
      <c r="R389" s="73">
        <f t="shared" si="16"/>
        <v>0</v>
      </c>
      <c r="S389" s="73"/>
      <c r="T389" s="72"/>
      <c r="U389" s="73">
        <f t="shared" si="17"/>
        <v>0</v>
      </c>
      <c r="W389" s="752"/>
    </row>
    <row r="390" spans="1:23" x14ac:dyDescent="0.25">
      <c r="A390" s="74"/>
      <c r="B390" s="69">
        <v>384</v>
      </c>
      <c r="C390" s="353"/>
      <c r="D390" s="353"/>
      <c r="E390" s="353"/>
      <c r="F390" s="354"/>
      <c r="G390" s="353"/>
      <c r="H390" s="73">
        <f t="shared" si="15"/>
        <v>0</v>
      </c>
      <c r="I390" s="72">
        <v>1</v>
      </c>
      <c r="J390" s="358"/>
      <c r="K390" s="72"/>
      <c r="L390" s="72" t="str">
        <f>IFERROR(VLOOKUP($K390,'04 PERSONAL'!$D$5:$G$35,3,),"")</f>
        <v/>
      </c>
      <c r="M390" s="73">
        <f>IFERROR(VLOOKUP($K390,'04 PERSONAL'!$D$5:$G$35,4,),0)</f>
        <v>0</v>
      </c>
      <c r="N390" s="73"/>
      <c r="O390" s="73"/>
      <c r="P390" s="73"/>
      <c r="Q390" s="72"/>
      <c r="R390" s="73">
        <f t="shared" si="16"/>
        <v>0</v>
      </c>
      <c r="S390" s="73"/>
      <c r="T390" s="72"/>
      <c r="U390" s="73">
        <f t="shared" si="17"/>
        <v>0</v>
      </c>
      <c r="W390" s="752"/>
    </row>
    <row r="391" spans="1:23" x14ac:dyDescent="0.25">
      <c r="A391" s="74"/>
      <c r="B391" s="69">
        <v>385</v>
      </c>
      <c r="C391" s="353"/>
      <c r="D391" s="353"/>
      <c r="E391" s="353"/>
      <c r="F391" s="354"/>
      <c r="G391" s="353"/>
      <c r="H391" s="73">
        <f t="shared" ref="H391:H454" si="18">ROUND((J391+M391+N391+O391+R391+U391),2)</f>
        <v>0</v>
      </c>
      <c r="I391" s="72">
        <v>1</v>
      </c>
      <c r="J391" s="358"/>
      <c r="K391" s="72"/>
      <c r="L391" s="72" t="str">
        <f>IFERROR(VLOOKUP($K391,'04 PERSONAL'!$D$5:$G$35,3,),"")</f>
        <v/>
      </c>
      <c r="M391" s="73">
        <f>IFERROR(VLOOKUP($K391,'04 PERSONAL'!$D$5:$G$35,4,),0)</f>
        <v>0</v>
      </c>
      <c r="N391" s="73"/>
      <c r="O391" s="73"/>
      <c r="P391" s="73"/>
      <c r="Q391" s="72"/>
      <c r="R391" s="73">
        <f t="shared" ref="R391:R454" si="19">ROUND(IF($P391&gt;0,$P391*$Q391,$R$4*$Q391),2)</f>
        <v>0</v>
      </c>
      <c r="S391" s="73"/>
      <c r="T391" s="72"/>
      <c r="U391" s="73">
        <f t="shared" ref="U391:U454" si="20">ROUND(IF($S391&gt;0,$S391*$T391,$U$4*$T391),2)</f>
        <v>0</v>
      </c>
      <c r="W391" s="752"/>
    </row>
    <row r="392" spans="1:23" x14ac:dyDescent="0.25">
      <c r="A392" s="74"/>
      <c r="B392" s="69">
        <v>386</v>
      </c>
      <c r="C392" s="353"/>
      <c r="D392" s="353"/>
      <c r="E392" s="353"/>
      <c r="F392" s="354"/>
      <c r="G392" s="353"/>
      <c r="H392" s="73">
        <f t="shared" si="18"/>
        <v>0</v>
      </c>
      <c r="I392" s="72">
        <v>1</v>
      </c>
      <c r="J392" s="358"/>
      <c r="K392" s="72"/>
      <c r="L392" s="72" t="str">
        <f>IFERROR(VLOOKUP($K392,'04 PERSONAL'!$D$5:$G$35,3,),"")</f>
        <v/>
      </c>
      <c r="M392" s="73">
        <f>IFERROR(VLOOKUP($K392,'04 PERSONAL'!$D$5:$G$35,4,),0)</f>
        <v>0</v>
      </c>
      <c r="N392" s="73"/>
      <c r="O392" s="73"/>
      <c r="P392" s="73"/>
      <c r="Q392" s="72"/>
      <c r="R392" s="73">
        <f t="shared" si="19"/>
        <v>0</v>
      </c>
      <c r="S392" s="73"/>
      <c r="T392" s="72"/>
      <c r="U392" s="73">
        <f t="shared" si="20"/>
        <v>0</v>
      </c>
      <c r="W392" s="752"/>
    </row>
    <row r="393" spans="1:23" x14ac:dyDescent="0.25">
      <c r="A393" s="74"/>
      <c r="B393" s="69">
        <v>387</v>
      </c>
      <c r="C393" s="353"/>
      <c r="D393" s="353"/>
      <c r="E393" s="353"/>
      <c r="F393" s="354"/>
      <c r="G393" s="353"/>
      <c r="H393" s="73">
        <f t="shared" si="18"/>
        <v>0</v>
      </c>
      <c r="I393" s="72">
        <v>1</v>
      </c>
      <c r="J393" s="358"/>
      <c r="K393" s="72"/>
      <c r="L393" s="72" t="str">
        <f>IFERROR(VLOOKUP($K393,'04 PERSONAL'!$D$5:$G$35,3,),"")</f>
        <v/>
      </c>
      <c r="M393" s="73">
        <f>IFERROR(VLOOKUP($K393,'04 PERSONAL'!$D$5:$G$35,4,),0)</f>
        <v>0</v>
      </c>
      <c r="N393" s="73"/>
      <c r="O393" s="73"/>
      <c r="P393" s="73"/>
      <c r="Q393" s="72"/>
      <c r="R393" s="73">
        <f t="shared" si="19"/>
        <v>0</v>
      </c>
      <c r="S393" s="73"/>
      <c r="T393" s="72"/>
      <c r="U393" s="73">
        <f t="shared" si="20"/>
        <v>0</v>
      </c>
      <c r="W393" s="752"/>
    </row>
    <row r="394" spans="1:23" x14ac:dyDescent="0.25">
      <c r="A394" s="74"/>
      <c r="B394" s="69">
        <v>388</v>
      </c>
      <c r="C394" s="353"/>
      <c r="D394" s="353"/>
      <c r="E394" s="353"/>
      <c r="F394" s="354"/>
      <c r="G394" s="353"/>
      <c r="H394" s="73">
        <f t="shared" si="18"/>
        <v>0</v>
      </c>
      <c r="I394" s="72">
        <v>1</v>
      </c>
      <c r="J394" s="358"/>
      <c r="K394" s="72"/>
      <c r="L394" s="72" t="str">
        <f>IFERROR(VLOOKUP($K394,'04 PERSONAL'!$D$5:$G$35,3,),"")</f>
        <v/>
      </c>
      <c r="M394" s="73">
        <f>IFERROR(VLOOKUP($K394,'04 PERSONAL'!$D$5:$G$35,4,),0)</f>
        <v>0</v>
      </c>
      <c r="N394" s="73"/>
      <c r="O394" s="73"/>
      <c r="P394" s="73"/>
      <c r="Q394" s="72"/>
      <c r="R394" s="73">
        <f t="shared" si="19"/>
        <v>0</v>
      </c>
      <c r="S394" s="73"/>
      <c r="T394" s="72"/>
      <c r="U394" s="73">
        <f t="shared" si="20"/>
        <v>0</v>
      </c>
      <c r="W394" s="752"/>
    </row>
    <row r="395" spans="1:23" x14ac:dyDescent="0.25">
      <c r="A395" s="74"/>
      <c r="B395" s="69">
        <v>389</v>
      </c>
      <c r="C395" s="353"/>
      <c r="D395" s="353"/>
      <c r="E395" s="353"/>
      <c r="F395" s="354"/>
      <c r="G395" s="353"/>
      <c r="H395" s="73">
        <f t="shared" si="18"/>
        <v>0</v>
      </c>
      <c r="I395" s="72">
        <v>1</v>
      </c>
      <c r="J395" s="358"/>
      <c r="K395" s="72"/>
      <c r="L395" s="72" t="str">
        <f>IFERROR(VLOOKUP($K395,'04 PERSONAL'!$D$5:$G$35,3,),"")</f>
        <v/>
      </c>
      <c r="M395" s="73">
        <f>IFERROR(VLOOKUP($K395,'04 PERSONAL'!$D$5:$G$35,4,),0)</f>
        <v>0</v>
      </c>
      <c r="N395" s="73"/>
      <c r="O395" s="73"/>
      <c r="P395" s="73"/>
      <c r="Q395" s="72"/>
      <c r="R395" s="73">
        <f t="shared" si="19"/>
        <v>0</v>
      </c>
      <c r="S395" s="73"/>
      <c r="T395" s="72"/>
      <c r="U395" s="73">
        <f t="shared" si="20"/>
        <v>0</v>
      </c>
      <c r="W395" s="752"/>
    </row>
    <row r="396" spans="1:23" x14ac:dyDescent="0.25">
      <c r="A396" s="74"/>
      <c r="B396" s="69">
        <v>390</v>
      </c>
      <c r="C396" s="353"/>
      <c r="D396" s="353"/>
      <c r="E396" s="353"/>
      <c r="F396" s="354"/>
      <c r="G396" s="353"/>
      <c r="H396" s="73">
        <f t="shared" si="18"/>
        <v>0</v>
      </c>
      <c r="I396" s="72">
        <v>1</v>
      </c>
      <c r="J396" s="358"/>
      <c r="K396" s="72"/>
      <c r="L396" s="72" t="str">
        <f>IFERROR(VLOOKUP($K396,'04 PERSONAL'!$D$5:$G$35,3,),"")</f>
        <v/>
      </c>
      <c r="M396" s="73">
        <f>IFERROR(VLOOKUP($K396,'04 PERSONAL'!$D$5:$G$35,4,),0)</f>
        <v>0</v>
      </c>
      <c r="N396" s="73"/>
      <c r="O396" s="73"/>
      <c r="P396" s="73"/>
      <c r="Q396" s="72"/>
      <c r="R396" s="73">
        <f t="shared" si="19"/>
        <v>0</v>
      </c>
      <c r="S396" s="73"/>
      <c r="T396" s="72"/>
      <c r="U396" s="73">
        <f t="shared" si="20"/>
        <v>0</v>
      </c>
      <c r="W396" s="752"/>
    </row>
    <row r="397" spans="1:23" x14ac:dyDescent="0.25">
      <c r="A397" s="74"/>
      <c r="B397" s="69">
        <v>391</v>
      </c>
      <c r="C397" s="353"/>
      <c r="D397" s="353"/>
      <c r="E397" s="353"/>
      <c r="F397" s="354"/>
      <c r="G397" s="353"/>
      <c r="H397" s="73">
        <f t="shared" si="18"/>
        <v>0</v>
      </c>
      <c r="I397" s="72">
        <v>1</v>
      </c>
      <c r="J397" s="358"/>
      <c r="K397" s="72"/>
      <c r="L397" s="72" t="str">
        <f>IFERROR(VLOOKUP($K397,'04 PERSONAL'!$D$5:$G$35,3,),"")</f>
        <v/>
      </c>
      <c r="M397" s="73">
        <f>IFERROR(VLOOKUP($K397,'04 PERSONAL'!$D$5:$G$35,4,),0)</f>
        <v>0</v>
      </c>
      <c r="N397" s="73"/>
      <c r="O397" s="73"/>
      <c r="P397" s="73"/>
      <c r="Q397" s="72"/>
      <c r="R397" s="73">
        <f t="shared" si="19"/>
        <v>0</v>
      </c>
      <c r="S397" s="73"/>
      <c r="T397" s="72"/>
      <c r="U397" s="73">
        <f t="shared" si="20"/>
        <v>0</v>
      </c>
      <c r="W397" s="752"/>
    </row>
    <row r="398" spans="1:23" x14ac:dyDescent="0.25">
      <c r="A398" s="74"/>
      <c r="B398" s="69">
        <v>392</v>
      </c>
      <c r="C398" s="353"/>
      <c r="D398" s="353"/>
      <c r="E398" s="353"/>
      <c r="F398" s="354"/>
      <c r="G398" s="353"/>
      <c r="H398" s="73">
        <f t="shared" si="18"/>
        <v>0</v>
      </c>
      <c r="I398" s="72">
        <v>1</v>
      </c>
      <c r="J398" s="358"/>
      <c r="K398" s="72"/>
      <c r="L398" s="72" t="str">
        <f>IFERROR(VLOOKUP($K398,'04 PERSONAL'!$D$5:$G$35,3,),"")</f>
        <v/>
      </c>
      <c r="M398" s="73">
        <f>IFERROR(VLOOKUP($K398,'04 PERSONAL'!$D$5:$G$35,4,),0)</f>
        <v>0</v>
      </c>
      <c r="N398" s="73"/>
      <c r="O398" s="73"/>
      <c r="P398" s="73"/>
      <c r="Q398" s="72"/>
      <c r="R398" s="73">
        <f t="shared" si="19"/>
        <v>0</v>
      </c>
      <c r="S398" s="73"/>
      <c r="T398" s="72"/>
      <c r="U398" s="73">
        <f t="shared" si="20"/>
        <v>0</v>
      </c>
      <c r="W398" s="752"/>
    </row>
    <row r="399" spans="1:23" x14ac:dyDescent="0.25">
      <c r="A399" s="74"/>
      <c r="B399" s="69">
        <v>393</v>
      </c>
      <c r="C399" s="353"/>
      <c r="D399" s="353"/>
      <c r="E399" s="353"/>
      <c r="F399" s="354"/>
      <c r="G399" s="353"/>
      <c r="H399" s="73">
        <f t="shared" si="18"/>
        <v>0</v>
      </c>
      <c r="I399" s="72">
        <v>1</v>
      </c>
      <c r="J399" s="358"/>
      <c r="K399" s="72"/>
      <c r="L399" s="72" t="str">
        <f>IFERROR(VLOOKUP($K399,'04 PERSONAL'!$D$5:$G$35,3,),"")</f>
        <v/>
      </c>
      <c r="M399" s="73">
        <f>IFERROR(VLOOKUP($K399,'04 PERSONAL'!$D$5:$G$35,4,),0)</f>
        <v>0</v>
      </c>
      <c r="N399" s="73"/>
      <c r="O399" s="73"/>
      <c r="P399" s="73"/>
      <c r="Q399" s="72"/>
      <c r="R399" s="73">
        <f t="shared" si="19"/>
        <v>0</v>
      </c>
      <c r="S399" s="73"/>
      <c r="T399" s="72"/>
      <c r="U399" s="73">
        <f t="shared" si="20"/>
        <v>0</v>
      </c>
      <c r="W399" s="752"/>
    </row>
    <row r="400" spans="1:23" x14ac:dyDescent="0.25">
      <c r="A400" s="74"/>
      <c r="B400" s="69">
        <v>394</v>
      </c>
      <c r="C400" s="353"/>
      <c r="D400" s="353"/>
      <c r="E400" s="353"/>
      <c r="F400" s="354"/>
      <c r="G400" s="353"/>
      <c r="H400" s="73">
        <f t="shared" si="18"/>
        <v>0</v>
      </c>
      <c r="I400" s="72">
        <v>1</v>
      </c>
      <c r="J400" s="358"/>
      <c r="K400" s="72"/>
      <c r="L400" s="72" t="str">
        <f>IFERROR(VLOOKUP($K400,'04 PERSONAL'!$D$5:$G$35,3,),"")</f>
        <v/>
      </c>
      <c r="M400" s="73">
        <f>IFERROR(VLOOKUP($K400,'04 PERSONAL'!$D$5:$G$35,4,),0)</f>
        <v>0</v>
      </c>
      <c r="N400" s="73"/>
      <c r="O400" s="73"/>
      <c r="P400" s="73"/>
      <c r="Q400" s="72"/>
      <c r="R400" s="73">
        <f t="shared" si="19"/>
        <v>0</v>
      </c>
      <c r="S400" s="73"/>
      <c r="T400" s="72"/>
      <c r="U400" s="73">
        <f t="shared" si="20"/>
        <v>0</v>
      </c>
      <c r="W400" s="752"/>
    </row>
    <row r="401" spans="1:23" x14ac:dyDescent="0.25">
      <c r="A401" s="74"/>
      <c r="B401" s="69">
        <v>395</v>
      </c>
      <c r="C401" s="353"/>
      <c r="D401" s="353"/>
      <c r="E401" s="353"/>
      <c r="F401" s="354"/>
      <c r="G401" s="353"/>
      <c r="H401" s="73">
        <f t="shared" si="18"/>
        <v>0</v>
      </c>
      <c r="I401" s="72">
        <v>1</v>
      </c>
      <c r="J401" s="358"/>
      <c r="K401" s="72"/>
      <c r="L401" s="72" t="str">
        <f>IFERROR(VLOOKUP($K401,'04 PERSONAL'!$D$5:$G$35,3,),"")</f>
        <v/>
      </c>
      <c r="M401" s="73">
        <f>IFERROR(VLOOKUP($K401,'04 PERSONAL'!$D$5:$G$35,4,),0)</f>
        <v>0</v>
      </c>
      <c r="N401" s="73"/>
      <c r="O401" s="73"/>
      <c r="P401" s="73"/>
      <c r="Q401" s="72"/>
      <c r="R401" s="73">
        <f t="shared" si="19"/>
        <v>0</v>
      </c>
      <c r="S401" s="73"/>
      <c r="T401" s="72"/>
      <c r="U401" s="73">
        <f t="shared" si="20"/>
        <v>0</v>
      </c>
      <c r="W401" s="752"/>
    </row>
    <row r="402" spans="1:23" x14ac:dyDescent="0.25">
      <c r="A402" s="74"/>
      <c r="B402" s="69">
        <v>396</v>
      </c>
      <c r="C402" s="353"/>
      <c r="D402" s="353"/>
      <c r="E402" s="353"/>
      <c r="F402" s="354"/>
      <c r="G402" s="353"/>
      <c r="H402" s="73">
        <f t="shared" si="18"/>
        <v>0</v>
      </c>
      <c r="I402" s="72">
        <v>1</v>
      </c>
      <c r="J402" s="358"/>
      <c r="K402" s="72"/>
      <c r="L402" s="72" t="str">
        <f>IFERROR(VLOOKUP($K402,'04 PERSONAL'!$D$5:$G$35,3,),"")</f>
        <v/>
      </c>
      <c r="M402" s="73">
        <f>IFERROR(VLOOKUP($K402,'04 PERSONAL'!$D$5:$G$35,4,),0)</f>
        <v>0</v>
      </c>
      <c r="N402" s="73"/>
      <c r="O402" s="73"/>
      <c r="P402" s="73"/>
      <c r="Q402" s="72"/>
      <c r="R402" s="73">
        <f t="shared" si="19"/>
        <v>0</v>
      </c>
      <c r="S402" s="73"/>
      <c r="T402" s="72"/>
      <c r="U402" s="73">
        <f t="shared" si="20"/>
        <v>0</v>
      </c>
      <c r="W402" s="752"/>
    </row>
    <row r="403" spans="1:23" x14ac:dyDescent="0.25">
      <c r="A403" s="74"/>
      <c r="B403" s="69">
        <v>397</v>
      </c>
      <c r="C403" s="353"/>
      <c r="D403" s="353"/>
      <c r="E403" s="353"/>
      <c r="F403" s="354"/>
      <c r="G403" s="353"/>
      <c r="H403" s="73">
        <f t="shared" si="18"/>
        <v>0</v>
      </c>
      <c r="I403" s="72">
        <v>1</v>
      </c>
      <c r="J403" s="358"/>
      <c r="K403" s="72"/>
      <c r="L403" s="72" t="str">
        <f>IFERROR(VLOOKUP($K403,'04 PERSONAL'!$D$5:$G$35,3,),"")</f>
        <v/>
      </c>
      <c r="M403" s="73">
        <f>IFERROR(VLOOKUP($K403,'04 PERSONAL'!$D$5:$G$35,4,),0)</f>
        <v>0</v>
      </c>
      <c r="N403" s="73"/>
      <c r="O403" s="73"/>
      <c r="P403" s="73"/>
      <c r="Q403" s="72"/>
      <c r="R403" s="73">
        <f t="shared" si="19"/>
        <v>0</v>
      </c>
      <c r="S403" s="73"/>
      <c r="T403" s="72"/>
      <c r="U403" s="73">
        <f t="shared" si="20"/>
        <v>0</v>
      </c>
      <c r="W403" s="752"/>
    </row>
    <row r="404" spans="1:23" x14ac:dyDescent="0.25">
      <c r="A404" s="74"/>
      <c r="B404" s="69">
        <v>398</v>
      </c>
      <c r="C404" s="353"/>
      <c r="D404" s="353"/>
      <c r="E404" s="353"/>
      <c r="F404" s="354"/>
      <c r="G404" s="353"/>
      <c r="H404" s="73">
        <f t="shared" si="18"/>
        <v>0</v>
      </c>
      <c r="I404" s="72">
        <v>1</v>
      </c>
      <c r="J404" s="358"/>
      <c r="K404" s="72"/>
      <c r="L404" s="72" t="str">
        <f>IFERROR(VLOOKUP($K404,'04 PERSONAL'!$D$5:$G$35,3,),"")</f>
        <v/>
      </c>
      <c r="M404" s="73">
        <f>IFERROR(VLOOKUP($K404,'04 PERSONAL'!$D$5:$G$35,4,),0)</f>
        <v>0</v>
      </c>
      <c r="N404" s="73"/>
      <c r="O404" s="73"/>
      <c r="P404" s="73"/>
      <c r="Q404" s="72"/>
      <c r="R404" s="73">
        <f t="shared" si="19"/>
        <v>0</v>
      </c>
      <c r="S404" s="73"/>
      <c r="T404" s="72"/>
      <c r="U404" s="73">
        <f t="shared" si="20"/>
        <v>0</v>
      </c>
      <c r="W404" s="752"/>
    </row>
    <row r="405" spans="1:23" x14ac:dyDescent="0.25">
      <c r="A405" s="74"/>
      <c r="B405" s="69">
        <v>399</v>
      </c>
      <c r="C405" s="353"/>
      <c r="D405" s="353"/>
      <c r="E405" s="353"/>
      <c r="F405" s="354"/>
      <c r="G405" s="353"/>
      <c r="H405" s="73">
        <f t="shared" si="18"/>
        <v>0</v>
      </c>
      <c r="I405" s="72">
        <v>1</v>
      </c>
      <c r="J405" s="358"/>
      <c r="K405" s="72"/>
      <c r="L405" s="72" t="str">
        <f>IFERROR(VLOOKUP($K405,'04 PERSONAL'!$D$5:$G$35,3,),"")</f>
        <v/>
      </c>
      <c r="M405" s="73">
        <f>IFERROR(VLOOKUP($K405,'04 PERSONAL'!$D$5:$G$35,4,),0)</f>
        <v>0</v>
      </c>
      <c r="N405" s="73"/>
      <c r="O405" s="73"/>
      <c r="P405" s="73"/>
      <c r="Q405" s="72"/>
      <c r="R405" s="73">
        <f t="shared" si="19"/>
        <v>0</v>
      </c>
      <c r="S405" s="73"/>
      <c r="T405" s="72"/>
      <c r="U405" s="73">
        <f t="shared" si="20"/>
        <v>0</v>
      </c>
      <c r="W405" s="752"/>
    </row>
    <row r="406" spans="1:23" x14ac:dyDescent="0.25">
      <c r="A406" s="74"/>
      <c r="B406" s="69">
        <v>400</v>
      </c>
      <c r="C406" s="353"/>
      <c r="D406" s="353"/>
      <c r="E406" s="353"/>
      <c r="F406" s="354"/>
      <c r="G406" s="353"/>
      <c r="H406" s="73">
        <f t="shared" si="18"/>
        <v>0</v>
      </c>
      <c r="I406" s="72">
        <v>1</v>
      </c>
      <c r="J406" s="358"/>
      <c r="K406" s="72"/>
      <c r="L406" s="72" t="str">
        <f>IFERROR(VLOOKUP($K406,'04 PERSONAL'!$D$5:$G$35,3,),"")</f>
        <v/>
      </c>
      <c r="M406" s="73">
        <f>IFERROR(VLOOKUP($K406,'04 PERSONAL'!$D$5:$G$35,4,),0)</f>
        <v>0</v>
      </c>
      <c r="N406" s="73"/>
      <c r="O406" s="73"/>
      <c r="P406" s="73"/>
      <c r="Q406" s="72"/>
      <c r="R406" s="73">
        <f t="shared" si="19"/>
        <v>0</v>
      </c>
      <c r="S406" s="73"/>
      <c r="T406" s="72"/>
      <c r="U406" s="73">
        <f t="shared" si="20"/>
        <v>0</v>
      </c>
      <c r="W406" s="752"/>
    </row>
    <row r="407" spans="1:23" x14ac:dyDescent="0.25">
      <c r="A407" s="74"/>
      <c r="B407" s="69">
        <v>401</v>
      </c>
      <c r="C407" s="353"/>
      <c r="D407" s="353"/>
      <c r="E407" s="353"/>
      <c r="F407" s="354"/>
      <c r="G407" s="353"/>
      <c r="H407" s="73">
        <f t="shared" si="18"/>
        <v>0</v>
      </c>
      <c r="I407" s="72">
        <v>1</v>
      </c>
      <c r="J407" s="358"/>
      <c r="K407" s="72"/>
      <c r="L407" s="72" t="str">
        <f>IFERROR(VLOOKUP($K407,'04 PERSONAL'!$D$5:$G$35,3,),"")</f>
        <v/>
      </c>
      <c r="M407" s="73">
        <f>IFERROR(VLOOKUP($K407,'04 PERSONAL'!$D$5:$G$35,4,),0)</f>
        <v>0</v>
      </c>
      <c r="N407" s="73"/>
      <c r="O407" s="73"/>
      <c r="P407" s="73"/>
      <c r="Q407" s="72"/>
      <c r="R407" s="73">
        <f t="shared" si="19"/>
        <v>0</v>
      </c>
      <c r="S407" s="73"/>
      <c r="T407" s="72"/>
      <c r="U407" s="73">
        <f t="shared" si="20"/>
        <v>0</v>
      </c>
      <c r="W407" s="752"/>
    </row>
    <row r="408" spans="1:23" x14ac:dyDescent="0.25">
      <c r="A408" s="74"/>
      <c r="B408" s="69">
        <v>402</v>
      </c>
      <c r="C408" s="353"/>
      <c r="D408" s="353"/>
      <c r="E408" s="353"/>
      <c r="F408" s="354"/>
      <c r="G408" s="353"/>
      <c r="H408" s="73">
        <f t="shared" si="18"/>
        <v>0</v>
      </c>
      <c r="I408" s="72">
        <v>1</v>
      </c>
      <c r="J408" s="358"/>
      <c r="K408" s="72"/>
      <c r="L408" s="72" t="str">
        <f>IFERROR(VLOOKUP($K408,'04 PERSONAL'!$D$5:$G$35,3,),"")</f>
        <v/>
      </c>
      <c r="M408" s="73">
        <f>IFERROR(VLOOKUP($K408,'04 PERSONAL'!$D$5:$G$35,4,),0)</f>
        <v>0</v>
      </c>
      <c r="N408" s="73"/>
      <c r="O408" s="73"/>
      <c r="P408" s="73"/>
      <c r="Q408" s="72"/>
      <c r="R408" s="73">
        <f t="shared" si="19"/>
        <v>0</v>
      </c>
      <c r="S408" s="73"/>
      <c r="T408" s="72"/>
      <c r="U408" s="73">
        <f t="shared" si="20"/>
        <v>0</v>
      </c>
      <c r="W408" s="752"/>
    </row>
    <row r="409" spans="1:23" x14ac:dyDescent="0.25">
      <c r="A409" s="74"/>
      <c r="B409" s="69">
        <v>403</v>
      </c>
      <c r="C409" s="353"/>
      <c r="D409" s="353"/>
      <c r="E409" s="353"/>
      <c r="F409" s="354"/>
      <c r="G409" s="353"/>
      <c r="H409" s="73">
        <f t="shared" si="18"/>
        <v>0</v>
      </c>
      <c r="I409" s="72">
        <v>1</v>
      </c>
      <c r="J409" s="358"/>
      <c r="K409" s="72"/>
      <c r="L409" s="72" t="str">
        <f>IFERROR(VLOOKUP($K409,'04 PERSONAL'!$D$5:$G$35,3,),"")</f>
        <v/>
      </c>
      <c r="M409" s="73">
        <f>IFERROR(VLOOKUP($K409,'04 PERSONAL'!$D$5:$G$35,4,),0)</f>
        <v>0</v>
      </c>
      <c r="N409" s="73"/>
      <c r="O409" s="73"/>
      <c r="P409" s="73"/>
      <c r="Q409" s="72"/>
      <c r="R409" s="73">
        <f t="shared" si="19"/>
        <v>0</v>
      </c>
      <c r="S409" s="73"/>
      <c r="T409" s="72"/>
      <c r="U409" s="73">
        <f t="shared" si="20"/>
        <v>0</v>
      </c>
      <c r="W409" s="752"/>
    </row>
    <row r="410" spans="1:23" x14ac:dyDescent="0.25">
      <c r="A410" s="74"/>
      <c r="B410" s="69">
        <v>404</v>
      </c>
      <c r="C410" s="353"/>
      <c r="D410" s="353"/>
      <c r="E410" s="353"/>
      <c r="F410" s="354"/>
      <c r="G410" s="353"/>
      <c r="H410" s="73">
        <f t="shared" si="18"/>
        <v>0</v>
      </c>
      <c r="I410" s="72">
        <v>1</v>
      </c>
      <c r="J410" s="358"/>
      <c r="K410" s="72"/>
      <c r="L410" s="72" t="str">
        <f>IFERROR(VLOOKUP($K410,'04 PERSONAL'!$D$5:$G$35,3,),"")</f>
        <v/>
      </c>
      <c r="M410" s="73">
        <f>IFERROR(VLOOKUP($K410,'04 PERSONAL'!$D$5:$G$35,4,),0)</f>
        <v>0</v>
      </c>
      <c r="N410" s="73"/>
      <c r="O410" s="73"/>
      <c r="P410" s="73"/>
      <c r="Q410" s="72"/>
      <c r="R410" s="73">
        <f t="shared" si="19"/>
        <v>0</v>
      </c>
      <c r="S410" s="73"/>
      <c r="T410" s="72"/>
      <c r="U410" s="73">
        <f t="shared" si="20"/>
        <v>0</v>
      </c>
      <c r="W410" s="752"/>
    </row>
    <row r="411" spans="1:23" x14ac:dyDescent="0.25">
      <c r="A411" s="74"/>
      <c r="B411" s="69">
        <v>405</v>
      </c>
      <c r="C411" s="353"/>
      <c r="D411" s="353"/>
      <c r="E411" s="353"/>
      <c r="F411" s="354"/>
      <c r="G411" s="353"/>
      <c r="H411" s="73">
        <f t="shared" si="18"/>
        <v>0</v>
      </c>
      <c r="I411" s="72">
        <v>1</v>
      </c>
      <c r="J411" s="358"/>
      <c r="K411" s="72"/>
      <c r="L411" s="72" t="str">
        <f>IFERROR(VLOOKUP($K411,'04 PERSONAL'!$D$5:$G$35,3,),"")</f>
        <v/>
      </c>
      <c r="M411" s="73">
        <f>IFERROR(VLOOKUP($K411,'04 PERSONAL'!$D$5:$G$35,4,),0)</f>
        <v>0</v>
      </c>
      <c r="N411" s="73"/>
      <c r="O411" s="73"/>
      <c r="P411" s="73"/>
      <c r="Q411" s="72"/>
      <c r="R411" s="73">
        <f t="shared" si="19"/>
        <v>0</v>
      </c>
      <c r="S411" s="73"/>
      <c r="T411" s="72"/>
      <c r="U411" s="73">
        <f t="shared" si="20"/>
        <v>0</v>
      </c>
      <c r="W411" s="752"/>
    </row>
    <row r="412" spans="1:23" x14ac:dyDescent="0.25">
      <c r="A412" s="74"/>
      <c r="B412" s="69">
        <v>406</v>
      </c>
      <c r="C412" s="353"/>
      <c r="D412" s="353"/>
      <c r="E412" s="353"/>
      <c r="F412" s="354"/>
      <c r="G412" s="353"/>
      <c r="H412" s="73">
        <f t="shared" si="18"/>
        <v>0</v>
      </c>
      <c r="I412" s="72">
        <v>1</v>
      </c>
      <c r="J412" s="358"/>
      <c r="K412" s="72"/>
      <c r="L412" s="72" t="str">
        <f>IFERROR(VLOOKUP($K412,'04 PERSONAL'!$D$5:$G$35,3,),"")</f>
        <v/>
      </c>
      <c r="M412" s="73">
        <f>IFERROR(VLOOKUP($K412,'04 PERSONAL'!$D$5:$G$35,4,),0)</f>
        <v>0</v>
      </c>
      <c r="N412" s="73"/>
      <c r="O412" s="73"/>
      <c r="P412" s="73"/>
      <c r="Q412" s="72"/>
      <c r="R412" s="73">
        <f t="shared" si="19"/>
        <v>0</v>
      </c>
      <c r="S412" s="73"/>
      <c r="T412" s="72"/>
      <c r="U412" s="73">
        <f t="shared" si="20"/>
        <v>0</v>
      </c>
      <c r="W412" s="752"/>
    </row>
    <row r="413" spans="1:23" x14ac:dyDescent="0.25">
      <c r="A413" s="74"/>
      <c r="B413" s="69">
        <v>407</v>
      </c>
      <c r="C413" s="353"/>
      <c r="D413" s="353"/>
      <c r="E413" s="353"/>
      <c r="F413" s="354"/>
      <c r="G413" s="353"/>
      <c r="H413" s="73">
        <f t="shared" si="18"/>
        <v>0</v>
      </c>
      <c r="I413" s="72">
        <v>1</v>
      </c>
      <c r="J413" s="358"/>
      <c r="K413" s="72"/>
      <c r="L413" s="72" t="str">
        <f>IFERROR(VLOOKUP($K413,'04 PERSONAL'!$D$5:$G$35,3,),"")</f>
        <v/>
      </c>
      <c r="M413" s="73">
        <f>IFERROR(VLOOKUP($K413,'04 PERSONAL'!$D$5:$G$35,4,),0)</f>
        <v>0</v>
      </c>
      <c r="N413" s="73"/>
      <c r="O413" s="73"/>
      <c r="P413" s="73"/>
      <c r="Q413" s="72"/>
      <c r="R413" s="73">
        <f t="shared" si="19"/>
        <v>0</v>
      </c>
      <c r="S413" s="73"/>
      <c r="T413" s="72"/>
      <c r="U413" s="73">
        <f t="shared" si="20"/>
        <v>0</v>
      </c>
      <c r="W413" s="752"/>
    </row>
    <row r="414" spans="1:23" x14ac:dyDescent="0.25">
      <c r="A414" s="74"/>
      <c r="B414" s="69">
        <v>408</v>
      </c>
      <c r="C414" s="353"/>
      <c r="D414" s="353"/>
      <c r="E414" s="353"/>
      <c r="F414" s="354"/>
      <c r="G414" s="353"/>
      <c r="H414" s="73">
        <f t="shared" si="18"/>
        <v>0</v>
      </c>
      <c r="I414" s="72">
        <v>1</v>
      </c>
      <c r="J414" s="358"/>
      <c r="K414" s="72"/>
      <c r="L414" s="72" t="str">
        <f>IFERROR(VLOOKUP($K414,'04 PERSONAL'!$D$5:$G$35,3,),"")</f>
        <v/>
      </c>
      <c r="M414" s="73">
        <f>IFERROR(VLOOKUP($K414,'04 PERSONAL'!$D$5:$G$35,4,),0)</f>
        <v>0</v>
      </c>
      <c r="N414" s="73"/>
      <c r="O414" s="73"/>
      <c r="P414" s="73"/>
      <c r="Q414" s="72"/>
      <c r="R414" s="73">
        <f t="shared" si="19"/>
        <v>0</v>
      </c>
      <c r="S414" s="73"/>
      <c r="T414" s="72"/>
      <c r="U414" s="73">
        <f t="shared" si="20"/>
        <v>0</v>
      </c>
      <c r="W414" s="752"/>
    </row>
    <row r="415" spans="1:23" x14ac:dyDescent="0.25">
      <c r="A415" s="74"/>
      <c r="B415" s="69">
        <v>409</v>
      </c>
      <c r="C415" s="353"/>
      <c r="D415" s="353"/>
      <c r="E415" s="353"/>
      <c r="F415" s="354"/>
      <c r="G415" s="353"/>
      <c r="H415" s="73">
        <f t="shared" si="18"/>
        <v>0</v>
      </c>
      <c r="I415" s="72">
        <v>1</v>
      </c>
      <c r="J415" s="358"/>
      <c r="K415" s="72"/>
      <c r="L415" s="72" t="str">
        <f>IFERROR(VLOOKUP($K415,'04 PERSONAL'!$D$5:$G$35,3,),"")</f>
        <v/>
      </c>
      <c r="M415" s="73">
        <f>IFERROR(VLOOKUP($K415,'04 PERSONAL'!$D$5:$G$35,4,),0)</f>
        <v>0</v>
      </c>
      <c r="N415" s="73"/>
      <c r="O415" s="73"/>
      <c r="P415" s="73"/>
      <c r="Q415" s="72"/>
      <c r="R415" s="73">
        <f t="shared" si="19"/>
        <v>0</v>
      </c>
      <c r="S415" s="73"/>
      <c r="T415" s="72"/>
      <c r="U415" s="73">
        <f t="shared" si="20"/>
        <v>0</v>
      </c>
      <c r="W415" s="752"/>
    </row>
    <row r="416" spans="1:23" x14ac:dyDescent="0.25">
      <c r="A416" s="74"/>
      <c r="B416" s="69">
        <v>410</v>
      </c>
      <c r="C416" s="353"/>
      <c r="D416" s="353"/>
      <c r="E416" s="353"/>
      <c r="F416" s="354"/>
      <c r="G416" s="353"/>
      <c r="H416" s="73">
        <f t="shared" si="18"/>
        <v>0</v>
      </c>
      <c r="I416" s="72">
        <v>1</v>
      </c>
      <c r="J416" s="358"/>
      <c r="K416" s="72"/>
      <c r="L416" s="72" t="str">
        <f>IFERROR(VLOOKUP($K416,'04 PERSONAL'!$D$5:$G$35,3,),"")</f>
        <v/>
      </c>
      <c r="M416" s="73">
        <f>IFERROR(VLOOKUP($K416,'04 PERSONAL'!$D$5:$G$35,4,),0)</f>
        <v>0</v>
      </c>
      <c r="N416" s="73"/>
      <c r="O416" s="73"/>
      <c r="P416" s="73"/>
      <c r="Q416" s="72"/>
      <c r="R416" s="73">
        <f t="shared" si="19"/>
        <v>0</v>
      </c>
      <c r="S416" s="73"/>
      <c r="T416" s="72"/>
      <c r="U416" s="73">
        <f t="shared" si="20"/>
        <v>0</v>
      </c>
      <c r="W416" s="752"/>
    </row>
    <row r="417" spans="1:23" x14ac:dyDescent="0.25">
      <c r="A417" s="74"/>
      <c r="B417" s="69">
        <v>411</v>
      </c>
      <c r="C417" s="353"/>
      <c r="D417" s="353"/>
      <c r="E417" s="353"/>
      <c r="F417" s="354"/>
      <c r="G417" s="353"/>
      <c r="H417" s="73">
        <f t="shared" si="18"/>
        <v>0</v>
      </c>
      <c r="I417" s="72">
        <v>1</v>
      </c>
      <c r="J417" s="358"/>
      <c r="K417" s="72"/>
      <c r="L417" s="72" t="str">
        <f>IFERROR(VLOOKUP($K417,'04 PERSONAL'!$D$5:$G$35,3,),"")</f>
        <v/>
      </c>
      <c r="M417" s="73">
        <f>IFERROR(VLOOKUP($K417,'04 PERSONAL'!$D$5:$G$35,4,),0)</f>
        <v>0</v>
      </c>
      <c r="N417" s="73"/>
      <c r="O417" s="73"/>
      <c r="P417" s="73"/>
      <c r="Q417" s="72"/>
      <c r="R417" s="73">
        <f t="shared" si="19"/>
        <v>0</v>
      </c>
      <c r="S417" s="73"/>
      <c r="T417" s="72"/>
      <c r="U417" s="73">
        <f t="shared" si="20"/>
        <v>0</v>
      </c>
      <c r="W417" s="752"/>
    </row>
    <row r="418" spans="1:23" x14ac:dyDescent="0.25">
      <c r="A418" s="74"/>
      <c r="B418" s="69">
        <v>412</v>
      </c>
      <c r="C418" s="353"/>
      <c r="D418" s="353"/>
      <c r="E418" s="353"/>
      <c r="F418" s="354"/>
      <c r="G418" s="353"/>
      <c r="H418" s="73">
        <f t="shared" si="18"/>
        <v>0</v>
      </c>
      <c r="I418" s="72">
        <v>1</v>
      </c>
      <c r="J418" s="358"/>
      <c r="K418" s="72"/>
      <c r="L418" s="72" t="str">
        <f>IFERROR(VLOOKUP($K418,'04 PERSONAL'!$D$5:$G$35,3,),"")</f>
        <v/>
      </c>
      <c r="M418" s="73">
        <f>IFERROR(VLOOKUP($K418,'04 PERSONAL'!$D$5:$G$35,4,),0)</f>
        <v>0</v>
      </c>
      <c r="N418" s="73"/>
      <c r="O418" s="73"/>
      <c r="P418" s="73"/>
      <c r="Q418" s="72"/>
      <c r="R418" s="73">
        <f t="shared" si="19"/>
        <v>0</v>
      </c>
      <c r="S418" s="73"/>
      <c r="T418" s="72"/>
      <c r="U418" s="73">
        <f t="shared" si="20"/>
        <v>0</v>
      </c>
      <c r="W418" s="752"/>
    </row>
    <row r="419" spans="1:23" x14ac:dyDescent="0.25">
      <c r="A419" s="74"/>
      <c r="B419" s="69">
        <v>413</v>
      </c>
      <c r="C419" s="353"/>
      <c r="D419" s="353"/>
      <c r="E419" s="353"/>
      <c r="F419" s="354"/>
      <c r="G419" s="353"/>
      <c r="H419" s="73">
        <f t="shared" si="18"/>
        <v>0</v>
      </c>
      <c r="I419" s="72">
        <v>1</v>
      </c>
      <c r="J419" s="358"/>
      <c r="K419" s="72"/>
      <c r="L419" s="72" t="str">
        <f>IFERROR(VLOOKUP($K419,'04 PERSONAL'!$D$5:$G$35,3,),"")</f>
        <v/>
      </c>
      <c r="M419" s="73">
        <f>IFERROR(VLOOKUP($K419,'04 PERSONAL'!$D$5:$G$35,4,),0)</f>
        <v>0</v>
      </c>
      <c r="N419" s="73"/>
      <c r="O419" s="73"/>
      <c r="P419" s="73"/>
      <c r="Q419" s="72"/>
      <c r="R419" s="73">
        <f t="shared" si="19"/>
        <v>0</v>
      </c>
      <c r="S419" s="73"/>
      <c r="T419" s="72"/>
      <c r="U419" s="73">
        <f t="shared" si="20"/>
        <v>0</v>
      </c>
      <c r="W419" s="752"/>
    </row>
    <row r="420" spans="1:23" x14ac:dyDescent="0.25">
      <c r="A420" s="74"/>
      <c r="B420" s="69">
        <v>414</v>
      </c>
      <c r="C420" s="353"/>
      <c r="D420" s="353"/>
      <c r="E420" s="353"/>
      <c r="F420" s="354"/>
      <c r="G420" s="353"/>
      <c r="H420" s="73">
        <f t="shared" si="18"/>
        <v>0</v>
      </c>
      <c r="I420" s="72">
        <v>1</v>
      </c>
      <c r="J420" s="358"/>
      <c r="K420" s="72"/>
      <c r="L420" s="72" t="str">
        <f>IFERROR(VLOOKUP($K420,'04 PERSONAL'!$D$5:$G$35,3,),"")</f>
        <v/>
      </c>
      <c r="M420" s="73">
        <f>IFERROR(VLOOKUP($K420,'04 PERSONAL'!$D$5:$G$35,4,),0)</f>
        <v>0</v>
      </c>
      <c r="N420" s="73"/>
      <c r="O420" s="73"/>
      <c r="P420" s="73"/>
      <c r="Q420" s="72"/>
      <c r="R420" s="73">
        <f t="shared" si="19"/>
        <v>0</v>
      </c>
      <c r="S420" s="73"/>
      <c r="T420" s="72"/>
      <c r="U420" s="73">
        <f t="shared" si="20"/>
        <v>0</v>
      </c>
      <c r="W420" s="752"/>
    </row>
    <row r="421" spans="1:23" x14ac:dyDescent="0.25">
      <c r="A421" s="74"/>
      <c r="B421" s="69">
        <v>415</v>
      </c>
      <c r="C421" s="353"/>
      <c r="D421" s="353"/>
      <c r="E421" s="353"/>
      <c r="F421" s="354"/>
      <c r="G421" s="353"/>
      <c r="H421" s="73">
        <f t="shared" si="18"/>
        <v>0</v>
      </c>
      <c r="I421" s="72">
        <v>1</v>
      </c>
      <c r="J421" s="358"/>
      <c r="K421" s="72"/>
      <c r="L421" s="72" t="str">
        <f>IFERROR(VLOOKUP($K421,'04 PERSONAL'!$D$5:$G$35,3,),"")</f>
        <v/>
      </c>
      <c r="M421" s="73">
        <f>IFERROR(VLOOKUP($K421,'04 PERSONAL'!$D$5:$G$35,4,),0)</f>
        <v>0</v>
      </c>
      <c r="N421" s="73"/>
      <c r="O421" s="73"/>
      <c r="P421" s="73"/>
      <c r="Q421" s="72"/>
      <c r="R421" s="73">
        <f t="shared" si="19"/>
        <v>0</v>
      </c>
      <c r="S421" s="73"/>
      <c r="T421" s="72"/>
      <c r="U421" s="73">
        <f t="shared" si="20"/>
        <v>0</v>
      </c>
      <c r="W421" s="752"/>
    </row>
    <row r="422" spans="1:23" x14ac:dyDescent="0.25">
      <c r="A422" s="74"/>
      <c r="B422" s="69">
        <v>416</v>
      </c>
      <c r="C422" s="353"/>
      <c r="D422" s="353"/>
      <c r="E422" s="353"/>
      <c r="F422" s="354"/>
      <c r="G422" s="353"/>
      <c r="H422" s="73">
        <f t="shared" si="18"/>
        <v>0</v>
      </c>
      <c r="I422" s="72">
        <v>1</v>
      </c>
      <c r="J422" s="358"/>
      <c r="K422" s="72"/>
      <c r="L422" s="72" t="str">
        <f>IFERROR(VLOOKUP($K422,'04 PERSONAL'!$D$5:$G$35,3,),"")</f>
        <v/>
      </c>
      <c r="M422" s="73">
        <f>IFERROR(VLOOKUP($K422,'04 PERSONAL'!$D$5:$G$35,4,),0)</f>
        <v>0</v>
      </c>
      <c r="N422" s="73"/>
      <c r="O422" s="73"/>
      <c r="P422" s="73"/>
      <c r="Q422" s="72"/>
      <c r="R422" s="73">
        <f t="shared" si="19"/>
        <v>0</v>
      </c>
      <c r="S422" s="73"/>
      <c r="T422" s="72"/>
      <c r="U422" s="73">
        <f t="shared" si="20"/>
        <v>0</v>
      </c>
      <c r="W422" s="752"/>
    </row>
    <row r="423" spans="1:23" x14ac:dyDescent="0.25">
      <c r="A423" s="74"/>
      <c r="B423" s="69">
        <v>417</v>
      </c>
      <c r="C423" s="353"/>
      <c r="D423" s="353"/>
      <c r="E423" s="353"/>
      <c r="F423" s="354"/>
      <c r="G423" s="353"/>
      <c r="H423" s="73">
        <f t="shared" si="18"/>
        <v>0</v>
      </c>
      <c r="I423" s="72">
        <v>1</v>
      </c>
      <c r="J423" s="358"/>
      <c r="K423" s="72"/>
      <c r="L423" s="72" t="str">
        <f>IFERROR(VLOOKUP($K423,'04 PERSONAL'!$D$5:$G$35,3,),"")</f>
        <v/>
      </c>
      <c r="M423" s="73">
        <f>IFERROR(VLOOKUP($K423,'04 PERSONAL'!$D$5:$G$35,4,),0)</f>
        <v>0</v>
      </c>
      <c r="N423" s="73"/>
      <c r="O423" s="73"/>
      <c r="P423" s="73"/>
      <c r="Q423" s="72"/>
      <c r="R423" s="73">
        <f t="shared" si="19"/>
        <v>0</v>
      </c>
      <c r="S423" s="73"/>
      <c r="T423" s="72"/>
      <c r="U423" s="73">
        <f t="shared" si="20"/>
        <v>0</v>
      </c>
      <c r="W423" s="752"/>
    </row>
    <row r="424" spans="1:23" x14ac:dyDescent="0.25">
      <c r="A424" s="74"/>
      <c r="B424" s="69">
        <v>418</v>
      </c>
      <c r="C424" s="353"/>
      <c r="D424" s="353"/>
      <c r="E424" s="353"/>
      <c r="F424" s="354"/>
      <c r="G424" s="353"/>
      <c r="H424" s="73">
        <f t="shared" si="18"/>
        <v>0</v>
      </c>
      <c r="I424" s="72">
        <v>1</v>
      </c>
      <c r="J424" s="358"/>
      <c r="K424" s="72"/>
      <c r="L424" s="72" t="str">
        <f>IFERROR(VLOOKUP($K424,'04 PERSONAL'!$D$5:$G$35,3,),"")</f>
        <v/>
      </c>
      <c r="M424" s="73">
        <f>IFERROR(VLOOKUP($K424,'04 PERSONAL'!$D$5:$G$35,4,),0)</f>
        <v>0</v>
      </c>
      <c r="N424" s="73"/>
      <c r="O424" s="73"/>
      <c r="P424" s="73"/>
      <c r="Q424" s="72"/>
      <c r="R424" s="73">
        <f t="shared" si="19"/>
        <v>0</v>
      </c>
      <c r="S424" s="73"/>
      <c r="T424" s="72"/>
      <c r="U424" s="73">
        <f t="shared" si="20"/>
        <v>0</v>
      </c>
      <c r="W424" s="752"/>
    </row>
    <row r="425" spans="1:23" x14ac:dyDescent="0.25">
      <c r="A425" s="74"/>
      <c r="B425" s="69">
        <v>419</v>
      </c>
      <c r="C425" s="353"/>
      <c r="D425" s="353"/>
      <c r="E425" s="353"/>
      <c r="F425" s="354"/>
      <c r="G425" s="353"/>
      <c r="H425" s="73">
        <f t="shared" si="18"/>
        <v>0</v>
      </c>
      <c r="I425" s="72">
        <v>1</v>
      </c>
      <c r="J425" s="358"/>
      <c r="K425" s="72"/>
      <c r="L425" s="72" t="str">
        <f>IFERROR(VLOOKUP($K425,'04 PERSONAL'!$D$5:$G$35,3,),"")</f>
        <v/>
      </c>
      <c r="M425" s="73">
        <f>IFERROR(VLOOKUP($K425,'04 PERSONAL'!$D$5:$G$35,4,),0)</f>
        <v>0</v>
      </c>
      <c r="N425" s="73"/>
      <c r="O425" s="73"/>
      <c r="P425" s="73"/>
      <c r="Q425" s="72"/>
      <c r="R425" s="73">
        <f t="shared" si="19"/>
        <v>0</v>
      </c>
      <c r="S425" s="73"/>
      <c r="T425" s="72"/>
      <c r="U425" s="73">
        <f t="shared" si="20"/>
        <v>0</v>
      </c>
      <c r="W425" s="752"/>
    </row>
    <row r="426" spans="1:23" x14ac:dyDescent="0.25">
      <c r="A426" s="74"/>
      <c r="B426" s="69">
        <v>420</v>
      </c>
      <c r="C426" s="353"/>
      <c r="D426" s="353"/>
      <c r="E426" s="353"/>
      <c r="F426" s="354"/>
      <c r="G426" s="353"/>
      <c r="H426" s="73">
        <f t="shared" si="18"/>
        <v>0</v>
      </c>
      <c r="I426" s="72">
        <v>1</v>
      </c>
      <c r="J426" s="358"/>
      <c r="K426" s="72"/>
      <c r="L426" s="72" t="str">
        <f>IFERROR(VLOOKUP($K426,'04 PERSONAL'!$D$5:$G$35,3,),"")</f>
        <v/>
      </c>
      <c r="M426" s="73">
        <f>IFERROR(VLOOKUP($K426,'04 PERSONAL'!$D$5:$G$35,4,),0)</f>
        <v>0</v>
      </c>
      <c r="N426" s="73"/>
      <c r="O426" s="73"/>
      <c r="P426" s="73"/>
      <c r="Q426" s="72"/>
      <c r="R426" s="73">
        <f t="shared" si="19"/>
        <v>0</v>
      </c>
      <c r="S426" s="73"/>
      <c r="T426" s="72"/>
      <c r="U426" s="73">
        <f t="shared" si="20"/>
        <v>0</v>
      </c>
      <c r="W426" s="752"/>
    </row>
    <row r="427" spans="1:23" x14ac:dyDescent="0.25">
      <c r="A427" s="74"/>
      <c r="B427" s="69">
        <v>421</v>
      </c>
      <c r="C427" s="353"/>
      <c r="D427" s="353"/>
      <c r="E427" s="353"/>
      <c r="F427" s="354"/>
      <c r="G427" s="353"/>
      <c r="H427" s="73">
        <f t="shared" si="18"/>
        <v>0</v>
      </c>
      <c r="I427" s="72">
        <v>1</v>
      </c>
      <c r="J427" s="358"/>
      <c r="K427" s="72"/>
      <c r="L427" s="72" t="str">
        <f>IFERROR(VLOOKUP($K427,'04 PERSONAL'!$D$5:$G$35,3,),"")</f>
        <v/>
      </c>
      <c r="M427" s="73">
        <f>IFERROR(VLOOKUP($K427,'04 PERSONAL'!$D$5:$G$35,4,),0)</f>
        <v>0</v>
      </c>
      <c r="N427" s="73"/>
      <c r="O427" s="73"/>
      <c r="P427" s="73"/>
      <c r="Q427" s="72"/>
      <c r="R427" s="73">
        <f t="shared" si="19"/>
        <v>0</v>
      </c>
      <c r="S427" s="73"/>
      <c r="T427" s="72"/>
      <c r="U427" s="73">
        <f t="shared" si="20"/>
        <v>0</v>
      </c>
      <c r="W427" s="752"/>
    </row>
    <row r="428" spans="1:23" x14ac:dyDescent="0.25">
      <c r="A428" s="74"/>
      <c r="B428" s="69">
        <v>422</v>
      </c>
      <c r="C428" s="353"/>
      <c r="D428" s="353"/>
      <c r="E428" s="353"/>
      <c r="F428" s="354"/>
      <c r="G428" s="353"/>
      <c r="H428" s="73">
        <f t="shared" si="18"/>
        <v>0</v>
      </c>
      <c r="I428" s="72">
        <v>1</v>
      </c>
      <c r="J428" s="358"/>
      <c r="K428" s="72"/>
      <c r="L428" s="72" t="str">
        <f>IFERROR(VLOOKUP($K428,'04 PERSONAL'!$D$5:$G$35,3,),"")</f>
        <v/>
      </c>
      <c r="M428" s="73">
        <f>IFERROR(VLOOKUP($K428,'04 PERSONAL'!$D$5:$G$35,4,),0)</f>
        <v>0</v>
      </c>
      <c r="N428" s="73"/>
      <c r="O428" s="73"/>
      <c r="P428" s="73"/>
      <c r="Q428" s="72"/>
      <c r="R428" s="73">
        <f t="shared" si="19"/>
        <v>0</v>
      </c>
      <c r="S428" s="73"/>
      <c r="T428" s="72"/>
      <c r="U428" s="73">
        <f t="shared" si="20"/>
        <v>0</v>
      </c>
      <c r="W428" s="752"/>
    </row>
    <row r="429" spans="1:23" x14ac:dyDescent="0.25">
      <c r="A429" s="74"/>
      <c r="B429" s="69">
        <v>423</v>
      </c>
      <c r="C429" s="353"/>
      <c r="D429" s="353"/>
      <c r="E429" s="353"/>
      <c r="F429" s="354"/>
      <c r="G429" s="353"/>
      <c r="H429" s="73">
        <f t="shared" si="18"/>
        <v>0</v>
      </c>
      <c r="I429" s="72">
        <v>1</v>
      </c>
      <c r="J429" s="358"/>
      <c r="K429" s="72"/>
      <c r="L429" s="72" t="str">
        <f>IFERROR(VLOOKUP($K429,'04 PERSONAL'!$D$5:$G$35,3,),"")</f>
        <v/>
      </c>
      <c r="M429" s="73">
        <f>IFERROR(VLOOKUP($K429,'04 PERSONAL'!$D$5:$G$35,4,),0)</f>
        <v>0</v>
      </c>
      <c r="N429" s="73"/>
      <c r="O429" s="73"/>
      <c r="P429" s="73"/>
      <c r="Q429" s="72"/>
      <c r="R429" s="73">
        <f t="shared" si="19"/>
        <v>0</v>
      </c>
      <c r="S429" s="73"/>
      <c r="T429" s="72"/>
      <c r="U429" s="73">
        <f t="shared" si="20"/>
        <v>0</v>
      </c>
      <c r="W429" s="752"/>
    </row>
    <row r="430" spans="1:23" x14ac:dyDescent="0.25">
      <c r="A430" s="74"/>
      <c r="B430" s="69">
        <v>424</v>
      </c>
      <c r="C430" s="353"/>
      <c r="D430" s="353"/>
      <c r="E430" s="353"/>
      <c r="F430" s="354"/>
      <c r="G430" s="353"/>
      <c r="H430" s="73">
        <f t="shared" si="18"/>
        <v>0</v>
      </c>
      <c r="I430" s="72">
        <v>1</v>
      </c>
      <c r="J430" s="358"/>
      <c r="K430" s="72"/>
      <c r="L430" s="72" t="str">
        <f>IFERROR(VLOOKUP($K430,'04 PERSONAL'!$D$5:$G$35,3,),"")</f>
        <v/>
      </c>
      <c r="M430" s="73">
        <f>IFERROR(VLOOKUP($K430,'04 PERSONAL'!$D$5:$G$35,4,),0)</f>
        <v>0</v>
      </c>
      <c r="N430" s="73"/>
      <c r="O430" s="73"/>
      <c r="P430" s="73"/>
      <c r="Q430" s="72"/>
      <c r="R430" s="73">
        <f t="shared" si="19"/>
        <v>0</v>
      </c>
      <c r="S430" s="73"/>
      <c r="T430" s="72"/>
      <c r="U430" s="73">
        <f t="shared" si="20"/>
        <v>0</v>
      </c>
      <c r="W430" s="752"/>
    </row>
    <row r="431" spans="1:23" x14ac:dyDescent="0.25">
      <c r="A431" s="74"/>
      <c r="B431" s="69">
        <v>425</v>
      </c>
      <c r="C431" s="353"/>
      <c r="D431" s="353"/>
      <c r="E431" s="353"/>
      <c r="F431" s="354"/>
      <c r="G431" s="353"/>
      <c r="H431" s="73">
        <f t="shared" si="18"/>
        <v>0</v>
      </c>
      <c r="I431" s="72">
        <v>1</v>
      </c>
      <c r="J431" s="358"/>
      <c r="K431" s="72"/>
      <c r="L431" s="72" t="str">
        <f>IFERROR(VLOOKUP($K431,'04 PERSONAL'!$D$5:$G$35,3,),"")</f>
        <v/>
      </c>
      <c r="M431" s="73">
        <f>IFERROR(VLOOKUP($K431,'04 PERSONAL'!$D$5:$G$35,4,),0)</f>
        <v>0</v>
      </c>
      <c r="N431" s="73"/>
      <c r="O431" s="73"/>
      <c r="P431" s="73"/>
      <c r="Q431" s="72"/>
      <c r="R431" s="73">
        <f t="shared" si="19"/>
        <v>0</v>
      </c>
      <c r="S431" s="73"/>
      <c r="T431" s="72"/>
      <c r="U431" s="73">
        <f t="shared" si="20"/>
        <v>0</v>
      </c>
      <c r="W431" s="752"/>
    </row>
    <row r="432" spans="1:23" x14ac:dyDescent="0.25">
      <c r="A432" s="74"/>
      <c r="B432" s="69">
        <v>426</v>
      </c>
      <c r="C432" s="353"/>
      <c r="D432" s="353"/>
      <c r="E432" s="353"/>
      <c r="F432" s="354"/>
      <c r="G432" s="353"/>
      <c r="H432" s="73">
        <f t="shared" si="18"/>
        <v>0</v>
      </c>
      <c r="I432" s="72">
        <v>1</v>
      </c>
      <c r="J432" s="358"/>
      <c r="K432" s="72"/>
      <c r="L432" s="72" t="str">
        <f>IFERROR(VLOOKUP($K432,'04 PERSONAL'!$D$5:$G$35,3,),"")</f>
        <v/>
      </c>
      <c r="M432" s="73">
        <f>IFERROR(VLOOKUP($K432,'04 PERSONAL'!$D$5:$G$35,4,),0)</f>
        <v>0</v>
      </c>
      <c r="N432" s="73"/>
      <c r="O432" s="73"/>
      <c r="P432" s="73"/>
      <c r="Q432" s="72"/>
      <c r="R432" s="73">
        <f t="shared" si="19"/>
        <v>0</v>
      </c>
      <c r="S432" s="73"/>
      <c r="T432" s="72"/>
      <c r="U432" s="73">
        <f t="shared" si="20"/>
        <v>0</v>
      </c>
      <c r="W432" s="752"/>
    </row>
    <row r="433" spans="1:23" x14ac:dyDescent="0.25">
      <c r="A433" s="74"/>
      <c r="B433" s="69">
        <v>427</v>
      </c>
      <c r="C433" s="353"/>
      <c r="D433" s="353"/>
      <c r="E433" s="353"/>
      <c r="F433" s="354"/>
      <c r="G433" s="353"/>
      <c r="H433" s="73">
        <f t="shared" si="18"/>
        <v>0</v>
      </c>
      <c r="I433" s="72">
        <v>1</v>
      </c>
      <c r="J433" s="358"/>
      <c r="K433" s="72"/>
      <c r="L433" s="72" t="str">
        <f>IFERROR(VLOOKUP($K433,'04 PERSONAL'!$D$5:$G$35,3,),"")</f>
        <v/>
      </c>
      <c r="M433" s="73">
        <f>IFERROR(VLOOKUP($K433,'04 PERSONAL'!$D$5:$G$35,4,),0)</f>
        <v>0</v>
      </c>
      <c r="N433" s="73"/>
      <c r="O433" s="73"/>
      <c r="P433" s="73"/>
      <c r="Q433" s="72"/>
      <c r="R433" s="73">
        <f t="shared" si="19"/>
        <v>0</v>
      </c>
      <c r="S433" s="73"/>
      <c r="T433" s="72"/>
      <c r="U433" s="73">
        <f t="shared" si="20"/>
        <v>0</v>
      </c>
      <c r="W433" s="752"/>
    </row>
    <row r="434" spans="1:23" x14ac:dyDescent="0.25">
      <c r="A434" s="74"/>
      <c r="B434" s="69">
        <v>428</v>
      </c>
      <c r="C434" s="353"/>
      <c r="D434" s="353"/>
      <c r="E434" s="353"/>
      <c r="F434" s="354"/>
      <c r="G434" s="353"/>
      <c r="H434" s="73">
        <f t="shared" si="18"/>
        <v>0</v>
      </c>
      <c r="I434" s="72">
        <v>1</v>
      </c>
      <c r="J434" s="358"/>
      <c r="K434" s="72"/>
      <c r="L434" s="72" t="str">
        <f>IFERROR(VLOOKUP($K434,'04 PERSONAL'!$D$5:$G$35,3,),"")</f>
        <v/>
      </c>
      <c r="M434" s="73">
        <f>IFERROR(VLOOKUP($K434,'04 PERSONAL'!$D$5:$G$35,4,),0)</f>
        <v>0</v>
      </c>
      <c r="N434" s="73"/>
      <c r="O434" s="73"/>
      <c r="P434" s="73"/>
      <c r="Q434" s="72"/>
      <c r="R434" s="73">
        <f t="shared" si="19"/>
        <v>0</v>
      </c>
      <c r="S434" s="73"/>
      <c r="T434" s="72"/>
      <c r="U434" s="73">
        <f t="shared" si="20"/>
        <v>0</v>
      </c>
      <c r="W434" s="752"/>
    </row>
    <row r="435" spans="1:23" x14ac:dyDescent="0.25">
      <c r="A435" s="74"/>
      <c r="B435" s="69">
        <v>429</v>
      </c>
      <c r="C435" s="353"/>
      <c r="D435" s="353"/>
      <c r="E435" s="353"/>
      <c r="F435" s="354"/>
      <c r="G435" s="353"/>
      <c r="H435" s="73">
        <f t="shared" si="18"/>
        <v>0</v>
      </c>
      <c r="I435" s="72">
        <v>1</v>
      </c>
      <c r="J435" s="358"/>
      <c r="K435" s="72"/>
      <c r="L435" s="72" t="str">
        <f>IFERROR(VLOOKUP($K435,'04 PERSONAL'!$D$5:$G$35,3,),"")</f>
        <v/>
      </c>
      <c r="M435" s="73">
        <f>IFERROR(VLOOKUP($K435,'04 PERSONAL'!$D$5:$G$35,4,),0)</f>
        <v>0</v>
      </c>
      <c r="N435" s="73"/>
      <c r="O435" s="73"/>
      <c r="P435" s="73"/>
      <c r="Q435" s="72"/>
      <c r="R435" s="73">
        <f t="shared" si="19"/>
        <v>0</v>
      </c>
      <c r="S435" s="73"/>
      <c r="T435" s="72"/>
      <c r="U435" s="73">
        <f t="shared" si="20"/>
        <v>0</v>
      </c>
      <c r="W435" s="752"/>
    </row>
    <row r="436" spans="1:23" x14ac:dyDescent="0.25">
      <c r="A436" s="74"/>
      <c r="B436" s="69">
        <v>430</v>
      </c>
      <c r="C436" s="353"/>
      <c r="D436" s="353"/>
      <c r="E436" s="353"/>
      <c r="F436" s="354"/>
      <c r="G436" s="353"/>
      <c r="H436" s="73">
        <f t="shared" si="18"/>
        <v>0</v>
      </c>
      <c r="I436" s="72">
        <v>1</v>
      </c>
      <c r="J436" s="358"/>
      <c r="K436" s="72"/>
      <c r="L436" s="72" t="str">
        <f>IFERROR(VLOOKUP($K436,'04 PERSONAL'!$D$5:$G$35,3,),"")</f>
        <v/>
      </c>
      <c r="M436" s="73">
        <f>IFERROR(VLOOKUP($K436,'04 PERSONAL'!$D$5:$G$35,4,),0)</f>
        <v>0</v>
      </c>
      <c r="N436" s="73"/>
      <c r="O436" s="73"/>
      <c r="P436" s="73"/>
      <c r="Q436" s="72"/>
      <c r="R436" s="73">
        <f t="shared" si="19"/>
        <v>0</v>
      </c>
      <c r="S436" s="73"/>
      <c r="T436" s="72"/>
      <c r="U436" s="73">
        <f t="shared" si="20"/>
        <v>0</v>
      </c>
      <c r="W436" s="752"/>
    </row>
    <row r="437" spans="1:23" x14ac:dyDescent="0.25">
      <c r="A437" s="74"/>
      <c r="B437" s="69">
        <v>431</v>
      </c>
      <c r="C437" s="353"/>
      <c r="D437" s="353"/>
      <c r="E437" s="353"/>
      <c r="F437" s="354"/>
      <c r="G437" s="353"/>
      <c r="H437" s="73">
        <f t="shared" si="18"/>
        <v>0</v>
      </c>
      <c r="I437" s="72">
        <v>1</v>
      </c>
      <c r="J437" s="358"/>
      <c r="K437" s="72"/>
      <c r="L437" s="72" t="str">
        <f>IFERROR(VLOOKUP($K437,'04 PERSONAL'!$D$5:$G$35,3,),"")</f>
        <v/>
      </c>
      <c r="M437" s="73">
        <f>IFERROR(VLOOKUP($K437,'04 PERSONAL'!$D$5:$G$35,4,),0)</f>
        <v>0</v>
      </c>
      <c r="N437" s="73"/>
      <c r="O437" s="73"/>
      <c r="P437" s="73"/>
      <c r="Q437" s="72"/>
      <c r="R437" s="73">
        <f t="shared" si="19"/>
        <v>0</v>
      </c>
      <c r="S437" s="73"/>
      <c r="T437" s="72"/>
      <c r="U437" s="73">
        <f t="shared" si="20"/>
        <v>0</v>
      </c>
      <c r="W437" s="752"/>
    </row>
    <row r="438" spans="1:23" x14ac:dyDescent="0.25">
      <c r="A438" s="74"/>
      <c r="B438" s="69">
        <v>432</v>
      </c>
      <c r="C438" s="353"/>
      <c r="D438" s="353"/>
      <c r="E438" s="353"/>
      <c r="F438" s="354"/>
      <c r="G438" s="353"/>
      <c r="H438" s="73">
        <f t="shared" si="18"/>
        <v>0</v>
      </c>
      <c r="I438" s="72">
        <v>1</v>
      </c>
      <c r="J438" s="358"/>
      <c r="K438" s="72"/>
      <c r="L438" s="72" t="str">
        <f>IFERROR(VLOOKUP($K438,'04 PERSONAL'!$D$5:$G$35,3,),"")</f>
        <v/>
      </c>
      <c r="M438" s="73">
        <f>IFERROR(VLOOKUP($K438,'04 PERSONAL'!$D$5:$G$35,4,),0)</f>
        <v>0</v>
      </c>
      <c r="N438" s="73"/>
      <c r="O438" s="73"/>
      <c r="P438" s="73"/>
      <c r="Q438" s="72"/>
      <c r="R438" s="73">
        <f t="shared" si="19"/>
        <v>0</v>
      </c>
      <c r="S438" s="73"/>
      <c r="T438" s="72"/>
      <c r="U438" s="73">
        <f t="shared" si="20"/>
        <v>0</v>
      </c>
      <c r="W438" s="752"/>
    </row>
    <row r="439" spans="1:23" x14ac:dyDescent="0.25">
      <c r="A439" s="74"/>
      <c r="B439" s="69">
        <v>433</v>
      </c>
      <c r="C439" s="353"/>
      <c r="D439" s="353"/>
      <c r="E439" s="353"/>
      <c r="F439" s="354"/>
      <c r="G439" s="353"/>
      <c r="H439" s="73">
        <f t="shared" si="18"/>
        <v>0</v>
      </c>
      <c r="I439" s="72">
        <v>1</v>
      </c>
      <c r="J439" s="358"/>
      <c r="K439" s="72"/>
      <c r="L439" s="72" t="str">
        <f>IFERROR(VLOOKUP($K439,'04 PERSONAL'!$D$5:$G$35,3,),"")</f>
        <v/>
      </c>
      <c r="M439" s="73">
        <f>IFERROR(VLOOKUP($K439,'04 PERSONAL'!$D$5:$G$35,4,),0)</f>
        <v>0</v>
      </c>
      <c r="N439" s="73"/>
      <c r="O439" s="73"/>
      <c r="P439" s="73"/>
      <c r="Q439" s="72"/>
      <c r="R439" s="73">
        <f t="shared" si="19"/>
        <v>0</v>
      </c>
      <c r="S439" s="73"/>
      <c r="T439" s="72"/>
      <c r="U439" s="73">
        <f t="shared" si="20"/>
        <v>0</v>
      </c>
      <c r="W439" s="752"/>
    </row>
    <row r="440" spans="1:23" x14ac:dyDescent="0.25">
      <c r="A440" s="74"/>
      <c r="B440" s="69">
        <v>434</v>
      </c>
      <c r="C440" s="353"/>
      <c r="D440" s="353"/>
      <c r="E440" s="353"/>
      <c r="F440" s="354"/>
      <c r="G440" s="353"/>
      <c r="H440" s="73">
        <f t="shared" si="18"/>
        <v>0</v>
      </c>
      <c r="I440" s="72">
        <v>1</v>
      </c>
      <c r="J440" s="358"/>
      <c r="K440" s="72"/>
      <c r="L440" s="72" t="str">
        <f>IFERROR(VLOOKUP($K440,'04 PERSONAL'!$D$5:$G$35,3,),"")</f>
        <v/>
      </c>
      <c r="M440" s="73">
        <f>IFERROR(VLOOKUP($K440,'04 PERSONAL'!$D$5:$G$35,4,),0)</f>
        <v>0</v>
      </c>
      <c r="N440" s="73"/>
      <c r="O440" s="73"/>
      <c r="P440" s="73"/>
      <c r="Q440" s="72"/>
      <c r="R440" s="73">
        <f t="shared" si="19"/>
        <v>0</v>
      </c>
      <c r="S440" s="73"/>
      <c r="T440" s="72"/>
      <c r="U440" s="73">
        <f t="shared" si="20"/>
        <v>0</v>
      </c>
      <c r="W440" s="752"/>
    </row>
    <row r="441" spans="1:23" x14ac:dyDescent="0.25">
      <c r="A441" s="74"/>
      <c r="B441" s="69">
        <v>435</v>
      </c>
      <c r="C441" s="353"/>
      <c r="D441" s="353"/>
      <c r="E441" s="353"/>
      <c r="F441" s="354"/>
      <c r="G441" s="353"/>
      <c r="H441" s="73">
        <f t="shared" si="18"/>
        <v>0</v>
      </c>
      <c r="I441" s="72">
        <v>1</v>
      </c>
      <c r="J441" s="358"/>
      <c r="K441" s="72"/>
      <c r="L441" s="72" t="str">
        <f>IFERROR(VLOOKUP($K441,'04 PERSONAL'!$D$5:$G$35,3,),"")</f>
        <v/>
      </c>
      <c r="M441" s="73">
        <f>IFERROR(VLOOKUP($K441,'04 PERSONAL'!$D$5:$G$35,4,),0)</f>
        <v>0</v>
      </c>
      <c r="N441" s="73"/>
      <c r="O441" s="73"/>
      <c r="P441" s="73"/>
      <c r="Q441" s="72"/>
      <c r="R441" s="73">
        <f t="shared" si="19"/>
        <v>0</v>
      </c>
      <c r="S441" s="73"/>
      <c r="T441" s="72"/>
      <c r="U441" s="73">
        <f t="shared" si="20"/>
        <v>0</v>
      </c>
    </row>
    <row r="442" spans="1:23" x14ac:dyDescent="0.25">
      <c r="A442" s="74"/>
      <c r="B442" s="69">
        <v>436</v>
      </c>
      <c r="C442" s="353"/>
      <c r="D442" s="353"/>
      <c r="E442" s="353"/>
      <c r="F442" s="354"/>
      <c r="G442" s="353"/>
      <c r="H442" s="73">
        <f t="shared" si="18"/>
        <v>0</v>
      </c>
      <c r="I442" s="72">
        <v>1</v>
      </c>
      <c r="J442" s="358"/>
      <c r="K442" s="72"/>
      <c r="L442" s="72" t="str">
        <f>IFERROR(VLOOKUP($K442,'04 PERSONAL'!$D$5:$G$35,3,),"")</f>
        <v/>
      </c>
      <c r="M442" s="73">
        <f>IFERROR(VLOOKUP($K442,'04 PERSONAL'!$D$5:$G$35,4,),0)</f>
        <v>0</v>
      </c>
      <c r="N442" s="73"/>
      <c r="O442" s="73"/>
      <c r="P442" s="73"/>
      <c r="Q442" s="72"/>
      <c r="R442" s="73">
        <f t="shared" si="19"/>
        <v>0</v>
      </c>
      <c r="S442" s="73"/>
      <c r="T442" s="72"/>
      <c r="U442" s="73">
        <f t="shared" si="20"/>
        <v>0</v>
      </c>
    </row>
    <row r="443" spans="1:23" x14ac:dyDescent="0.25">
      <c r="A443" s="74"/>
      <c r="B443" s="69">
        <v>437</v>
      </c>
      <c r="C443" s="353"/>
      <c r="D443" s="353"/>
      <c r="E443" s="353"/>
      <c r="F443" s="354"/>
      <c r="G443" s="353"/>
      <c r="H443" s="73">
        <f t="shared" si="18"/>
        <v>0</v>
      </c>
      <c r="I443" s="72">
        <v>1</v>
      </c>
      <c r="J443" s="358"/>
      <c r="K443" s="72"/>
      <c r="L443" s="72" t="str">
        <f>IFERROR(VLOOKUP($K443,'04 PERSONAL'!$D$5:$G$35,3,),"")</f>
        <v/>
      </c>
      <c r="M443" s="73">
        <f>IFERROR(VLOOKUP($K443,'04 PERSONAL'!$D$5:$G$35,4,),0)</f>
        <v>0</v>
      </c>
      <c r="N443" s="73"/>
      <c r="O443" s="73"/>
      <c r="P443" s="73"/>
      <c r="Q443" s="72"/>
      <c r="R443" s="73">
        <f t="shared" si="19"/>
        <v>0</v>
      </c>
      <c r="S443" s="73"/>
      <c r="T443" s="72"/>
      <c r="U443" s="73">
        <f t="shared" si="20"/>
        <v>0</v>
      </c>
    </row>
    <row r="444" spans="1:23" x14ac:dyDescent="0.25">
      <c r="A444" s="74"/>
      <c r="B444" s="69">
        <v>438</v>
      </c>
      <c r="C444" s="353"/>
      <c r="D444" s="353"/>
      <c r="E444" s="353"/>
      <c r="F444" s="354"/>
      <c r="G444" s="353"/>
      <c r="H444" s="73">
        <f t="shared" si="18"/>
        <v>0</v>
      </c>
      <c r="I444" s="72">
        <v>1</v>
      </c>
      <c r="J444" s="358"/>
      <c r="K444" s="72"/>
      <c r="L444" s="72" t="str">
        <f>IFERROR(VLOOKUP($K444,'04 PERSONAL'!$D$5:$G$35,3,),"")</f>
        <v/>
      </c>
      <c r="M444" s="73">
        <f>IFERROR(VLOOKUP($K444,'04 PERSONAL'!$D$5:$G$35,4,),0)</f>
        <v>0</v>
      </c>
      <c r="N444" s="73"/>
      <c r="O444" s="73"/>
      <c r="P444" s="73"/>
      <c r="Q444" s="72"/>
      <c r="R444" s="73">
        <f t="shared" si="19"/>
        <v>0</v>
      </c>
      <c r="S444" s="73"/>
      <c r="T444" s="72"/>
      <c r="U444" s="73">
        <f t="shared" si="20"/>
        <v>0</v>
      </c>
    </row>
    <row r="445" spans="1:23" x14ac:dyDescent="0.25">
      <c r="A445" s="74"/>
      <c r="B445" s="69">
        <v>439</v>
      </c>
      <c r="C445" s="353"/>
      <c r="D445" s="353"/>
      <c r="E445" s="353"/>
      <c r="F445" s="354"/>
      <c r="G445" s="353"/>
      <c r="H445" s="73">
        <f t="shared" si="18"/>
        <v>0</v>
      </c>
      <c r="I445" s="72">
        <v>1</v>
      </c>
      <c r="J445" s="358"/>
      <c r="K445" s="72"/>
      <c r="L445" s="72" t="str">
        <f>IFERROR(VLOOKUP($K445,'04 PERSONAL'!$D$5:$G$35,3,),"")</f>
        <v/>
      </c>
      <c r="M445" s="73">
        <f>IFERROR(VLOOKUP($K445,'04 PERSONAL'!$D$5:$G$35,4,),0)</f>
        <v>0</v>
      </c>
      <c r="N445" s="73"/>
      <c r="O445" s="73"/>
      <c r="P445" s="73"/>
      <c r="Q445" s="72"/>
      <c r="R445" s="73">
        <f t="shared" si="19"/>
        <v>0</v>
      </c>
      <c r="S445" s="73"/>
      <c r="T445" s="72"/>
      <c r="U445" s="73">
        <f t="shared" si="20"/>
        <v>0</v>
      </c>
    </row>
    <row r="446" spans="1:23" x14ac:dyDescent="0.25">
      <c r="A446" s="74"/>
      <c r="B446" s="69">
        <v>440</v>
      </c>
      <c r="C446" s="353"/>
      <c r="D446" s="353"/>
      <c r="E446" s="353"/>
      <c r="F446" s="354"/>
      <c r="G446" s="353"/>
      <c r="H446" s="73">
        <f t="shared" si="18"/>
        <v>0</v>
      </c>
      <c r="I446" s="72">
        <v>1</v>
      </c>
      <c r="J446" s="358"/>
      <c r="K446" s="72"/>
      <c r="L446" s="72" t="str">
        <f>IFERROR(VLOOKUP($K446,'04 PERSONAL'!$D$5:$G$35,3,),"")</f>
        <v/>
      </c>
      <c r="M446" s="73">
        <f>IFERROR(VLOOKUP($K446,'04 PERSONAL'!$D$5:$G$35,4,),0)</f>
        <v>0</v>
      </c>
      <c r="N446" s="73"/>
      <c r="O446" s="73"/>
      <c r="P446" s="73"/>
      <c r="Q446" s="72"/>
      <c r="R446" s="73">
        <f t="shared" si="19"/>
        <v>0</v>
      </c>
      <c r="S446" s="73"/>
      <c r="T446" s="72"/>
      <c r="U446" s="73">
        <f t="shared" si="20"/>
        <v>0</v>
      </c>
    </row>
    <row r="447" spans="1:23" x14ac:dyDescent="0.25">
      <c r="A447" s="74"/>
      <c r="B447" s="69">
        <v>441</v>
      </c>
      <c r="C447" s="353"/>
      <c r="D447" s="353"/>
      <c r="E447" s="353"/>
      <c r="F447" s="354"/>
      <c r="G447" s="353"/>
      <c r="H447" s="73">
        <f t="shared" si="18"/>
        <v>0</v>
      </c>
      <c r="I447" s="72">
        <v>1</v>
      </c>
      <c r="J447" s="358"/>
      <c r="K447" s="72"/>
      <c r="L447" s="72" t="str">
        <f>IFERROR(VLOOKUP($K447,'04 PERSONAL'!$D$5:$G$35,3,),"")</f>
        <v/>
      </c>
      <c r="M447" s="73">
        <f>IFERROR(VLOOKUP($K447,'04 PERSONAL'!$D$5:$G$35,4,),0)</f>
        <v>0</v>
      </c>
      <c r="N447" s="73"/>
      <c r="O447" s="73"/>
      <c r="P447" s="73"/>
      <c r="Q447" s="72"/>
      <c r="R447" s="73">
        <f t="shared" si="19"/>
        <v>0</v>
      </c>
      <c r="S447" s="73"/>
      <c r="T447" s="72"/>
      <c r="U447" s="73">
        <f t="shared" si="20"/>
        <v>0</v>
      </c>
    </row>
    <row r="448" spans="1:23" x14ac:dyDescent="0.25">
      <c r="A448" s="74"/>
      <c r="B448" s="69">
        <v>442</v>
      </c>
      <c r="C448" s="353"/>
      <c r="D448" s="353"/>
      <c r="E448" s="353"/>
      <c r="F448" s="354"/>
      <c r="G448" s="353"/>
      <c r="H448" s="73">
        <f t="shared" si="18"/>
        <v>0</v>
      </c>
      <c r="I448" s="72">
        <v>1</v>
      </c>
      <c r="J448" s="358"/>
      <c r="K448" s="72"/>
      <c r="L448" s="72" t="str">
        <f>IFERROR(VLOOKUP($K448,'04 PERSONAL'!$D$5:$G$35,3,),"")</f>
        <v/>
      </c>
      <c r="M448" s="73">
        <f>IFERROR(VLOOKUP($K448,'04 PERSONAL'!$D$5:$G$35,4,),0)</f>
        <v>0</v>
      </c>
      <c r="N448" s="73"/>
      <c r="O448" s="73"/>
      <c r="P448" s="73"/>
      <c r="Q448" s="72"/>
      <c r="R448" s="73">
        <f t="shared" si="19"/>
        <v>0</v>
      </c>
      <c r="S448" s="73"/>
      <c r="T448" s="72"/>
      <c r="U448" s="73">
        <f t="shared" si="20"/>
        <v>0</v>
      </c>
    </row>
    <row r="449" spans="1:21" x14ac:dyDescent="0.25">
      <c r="A449" s="74"/>
      <c r="B449" s="69">
        <v>443</v>
      </c>
      <c r="C449" s="353"/>
      <c r="D449" s="353"/>
      <c r="E449" s="353"/>
      <c r="F449" s="354"/>
      <c r="G449" s="353"/>
      <c r="H449" s="73">
        <f t="shared" si="18"/>
        <v>0</v>
      </c>
      <c r="I449" s="72">
        <v>1</v>
      </c>
      <c r="J449" s="358"/>
      <c r="K449" s="72"/>
      <c r="L449" s="72" t="str">
        <f>IFERROR(VLOOKUP($K449,'04 PERSONAL'!$D$5:$G$35,3,),"")</f>
        <v/>
      </c>
      <c r="M449" s="73">
        <f>IFERROR(VLOOKUP($K449,'04 PERSONAL'!$D$5:$G$35,4,),0)</f>
        <v>0</v>
      </c>
      <c r="N449" s="73"/>
      <c r="O449" s="73"/>
      <c r="P449" s="73"/>
      <c r="Q449" s="72"/>
      <c r="R449" s="73">
        <f t="shared" si="19"/>
        <v>0</v>
      </c>
      <c r="S449" s="73"/>
      <c r="T449" s="72"/>
      <c r="U449" s="73">
        <f t="shared" si="20"/>
        <v>0</v>
      </c>
    </row>
    <row r="450" spans="1:21" x14ac:dyDescent="0.25">
      <c r="A450" s="74"/>
      <c r="B450" s="69">
        <v>444</v>
      </c>
      <c r="C450" s="353"/>
      <c r="D450" s="353"/>
      <c r="E450" s="353"/>
      <c r="F450" s="354"/>
      <c r="G450" s="353"/>
      <c r="H450" s="73">
        <f t="shared" si="18"/>
        <v>0</v>
      </c>
      <c r="I450" s="72">
        <v>1</v>
      </c>
      <c r="J450" s="358"/>
      <c r="K450" s="72"/>
      <c r="L450" s="72" t="str">
        <f>IFERROR(VLOOKUP($K450,'04 PERSONAL'!$D$5:$G$35,3,),"")</f>
        <v/>
      </c>
      <c r="M450" s="73">
        <f>IFERROR(VLOOKUP($K450,'04 PERSONAL'!$D$5:$G$35,4,),0)</f>
        <v>0</v>
      </c>
      <c r="N450" s="73"/>
      <c r="O450" s="73"/>
      <c r="P450" s="73"/>
      <c r="Q450" s="72"/>
      <c r="R450" s="73">
        <f t="shared" si="19"/>
        <v>0</v>
      </c>
      <c r="S450" s="73"/>
      <c r="T450" s="72"/>
      <c r="U450" s="73">
        <f t="shared" si="20"/>
        <v>0</v>
      </c>
    </row>
    <row r="451" spans="1:21" x14ac:dyDescent="0.25">
      <c r="A451" s="74"/>
      <c r="B451" s="69">
        <v>445</v>
      </c>
      <c r="C451" s="353"/>
      <c r="D451" s="353"/>
      <c r="E451" s="353"/>
      <c r="F451" s="354"/>
      <c r="G451" s="353"/>
      <c r="H451" s="73">
        <f t="shared" si="18"/>
        <v>0</v>
      </c>
      <c r="I451" s="72">
        <v>1</v>
      </c>
      <c r="J451" s="358"/>
      <c r="K451" s="72"/>
      <c r="L451" s="72" t="str">
        <f>IFERROR(VLOOKUP($K451,'04 PERSONAL'!$D$5:$G$35,3,),"")</f>
        <v/>
      </c>
      <c r="M451" s="73">
        <f>IFERROR(VLOOKUP($K451,'04 PERSONAL'!$D$5:$G$35,4,),0)</f>
        <v>0</v>
      </c>
      <c r="N451" s="73"/>
      <c r="O451" s="73"/>
      <c r="P451" s="73"/>
      <c r="Q451" s="72"/>
      <c r="R451" s="73">
        <f t="shared" si="19"/>
        <v>0</v>
      </c>
      <c r="S451" s="73"/>
      <c r="T451" s="72"/>
      <c r="U451" s="73">
        <f t="shared" si="20"/>
        <v>0</v>
      </c>
    </row>
    <row r="452" spans="1:21" x14ac:dyDescent="0.25">
      <c r="A452" s="74"/>
      <c r="B452" s="69">
        <v>446</v>
      </c>
      <c r="C452" s="353"/>
      <c r="D452" s="353"/>
      <c r="E452" s="353"/>
      <c r="F452" s="354"/>
      <c r="G452" s="353"/>
      <c r="H452" s="73">
        <f t="shared" si="18"/>
        <v>0</v>
      </c>
      <c r="I452" s="72">
        <v>1</v>
      </c>
      <c r="J452" s="358"/>
      <c r="K452" s="72"/>
      <c r="L452" s="72" t="str">
        <f>IFERROR(VLOOKUP($K452,'04 PERSONAL'!$D$5:$G$35,3,),"")</f>
        <v/>
      </c>
      <c r="M452" s="73">
        <f>IFERROR(VLOOKUP($K452,'04 PERSONAL'!$D$5:$G$35,4,),0)</f>
        <v>0</v>
      </c>
      <c r="N452" s="73"/>
      <c r="O452" s="73"/>
      <c r="P452" s="73"/>
      <c r="Q452" s="72"/>
      <c r="R452" s="73">
        <f t="shared" si="19"/>
        <v>0</v>
      </c>
      <c r="S452" s="73"/>
      <c r="T452" s="72"/>
      <c r="U452" s="73">
        <f t="shared" si="20"/>
        <v>0</v>
      </c>
    </row>
    <row r="453" spans="1:21" x14ac:dyDescent="0.25">
      <c r="A453" s="74"/>
      <c r="B453" s="69">
        <v>447</v>
      </c>
      <c r="C453" s="353"/>
      <c r="D453" s="353"/>
      <c r="E453" s="353"/>
      <c r="F453" s="354"/>
      <c r="G453" s="353"/>
      <c r="H453" s="73">
        <f t="shared" si="18"/>
        <v>0</v>
      </c>
      <c r="I453" s="72">
        <v>1</v>
      </c>
      <c r="J453" s="358"/>
      <c r="K453" s="72"/>
      <c r="L453" s="72" t="str">
        <f>IFERROR(VLOOKUP($K453,'04 PERSONAL'!$D$5:$G$35,3,),"")</f>
        <v/>
      </c>
      <c r="M453" s="73">
        <f>IFERROR(VLOOKUP($K453,'04 PERSONAL'!$D$5:$G$35,4,),0)</f>
        <v>0</v>
      </c>
      <c r="N453" s="73"/>
      <c r="O453" s="73"/>
      <c r="P453" s="73"/>
      <c r="Q453" s="72"/>
      <c r="R453" s="73">
        <f t="shared" si="19"/>
        <v>0</v>
      </c>
      <c r="S453" s="73"/>
      <c r="T453" s="72"/>
      <c r="U453" s="73">
        <f t="shared" si="20"/>
        <v>0</v>
      </c>
    </row>
    <row r="454" spans="1:21" x14ac:dyDescent="0.25">
      <c r="A454" s="74"/>
      <c r="B454" s="69">
        <v>448</v>
      </c>
      <c r="C454" s="353"/>
      <c r="D454" s="353"/>
      <c r="E454" s="353"/>
      <c r="F454" s="354"/>
      <c r="G454" s="353"/>
      <c r="H454" s="73">
        <f t="shared" si="18"/>
        <v>0</v>
      </c>
      <c r="I454" s="72">
        <v>1</v>
      </c>
      <c r="J454" s="358"/>
      <c r="K454" s="72"/>
      <c r="L454" s="72" t="str">
        <f>IFERROR(VLOOKUP($K454,'04 PERSONAL'!$D$5:$G$35,3,),"")</f>
        <v/>
      </c>
      <c r="M454" s="73">
        <f>IFERROR(VLOOKUP($K454,'04 PERSONAL'!$D$5:$G$35,4,),0)</f>
        <v>0</v>
      </c>
      <c r="N454" s="73"/>
      <c r="O454" s="73"/>
      <c r="P454" s="73"/>
      <c r="Q454" s="72"/>
      <c r="R454" s="73">
        <f t="shared" si="19"/>
        <v>0</v>
      </c>
      <c r="S454" s="73"/>
      <c r="T454" s="72"/>
      <c r="U454" s="73">
        <f t="shared" si="20"/>
        <v>0</v>
      </c>
    </row>
    <row r="455" spans="1:21" x14ac:dyDescent="0.25">
      <c r="A455" s="74"/>
      <c r="B455" s="69">
        <v>449</v>
      </c>
      <c r="C455" s="353"/>
      <c r="D455" s="353"/>
      <c r="E455" s="353"/>
      <c r="F455" s="354"/>
      <c r="G455" s="353"/>
      <c r="H455" s="73">
        <f t="shared" ref="H455:H518" si="21">ROUND((J455+M455+N455+O455+R455+U455),2)</f>
        <v>0</v>
      </c>
      <c r="I455" s="72">
        <v>1</v>
      </c>
      <c r="J455" s="358"/>
      <c r="K455" s="72"/>
      <c r="L455" s="72" t="str">
        <f>IFERROR(VLOOKUP($K455,'04 PERSONAL'!$D$5:$G$35,3,),"")</f>
        <v/>
      </c>
      <c r="M455" s="73">
        <f>IFERROR(VLOOKUP($K455,'04 PERSONAL'!$D$5:$G$35,4,),0)</f>
        <v>0</v>
      </c>
      <c r="N455" s="73"/>
      <c r="O455" s="73"/>
      <c r="P455" s="73"/>
      <c r="Q455" s="72"/>
      <c r="R455" s="73">
        <f t="shared" ref="R455:R518" si="22">ROUND(IF($P455&gt;0,$P455*$Q455,$R$4*$Q455),2)</f>
        <v>0</v>
      </c>
      <c r="S455" s="73"/>
      <c r="T455" s="72"/>
      <c r="U455" s="73">
        <f t="shared" ref="U455:U518" si="23">ROUND(IF($S455&gt;0,$S455*$T455,$U$4*$T455),2)</f>
        <v>0</v>
      </c>
    </row>
    <row r="456" spans="1:21" x14ac:dyDescent="0.25">
      <c r="A456" s="74"/>
      <c r="B456" s="69">
        <v>450</v>
      </c>
      <c r="C456" s="353"/>
      <c r="D456" s="353"/>
      <c r="E456" s="353"/>
      <c r="F456" s="354"/>
      <c r="G456" s="353"/>
      <c r="H456" s="73">
        <f t="shared" si="21"/>
        <v>0</v>
      </c>
      <c r="I456" s="72">
        <v>1</v>
      </c>
      <c r="J456" s="358"/>
      <c r="K456" s="72"/>
      <c r="L456" s="72" t="str">
        <f>IFERROR(VLOOKUP($K456,'04 PERSONAL'!$D$5:$G$35,3,),"")</f>
        <v/>
      </c>
      <c r="M456" s="73">
        <f>IFERROR(VLOOKUP($K456,'04 PERSONAL'!$D$5:$G$35,4,),0)</f>
        <v>0</v>
      </c>
      <c r="N456" s="73"/>
      <c r="O456" s="73"/>
      <c r="P456" s="73"/>
      <c r="Q456" s="72"/>
      <c r="R456" s="73">
        <f t="shared" si="22"/>
        <v>0</v>
      </c>
      <c r="S456" s="73"/>
      <c r="T456" s="72"/>
      <c r="U456" s="73">
        <f t="shared" si="23"/>
        <v>0</v>
      </c>
    </row>
    <row r="457" spans="1:21" x14ac:dyDescent="0.25">
      <c r="A457" s="74"/>
      <c r="B457" s="69">
        <v>451</v>
      </c>
      <c r="C457" s="353"/>
      <c r="D457" s="353"/>
      <c r="E457" s="353"/>
      <c r="F457" s="354"/>
      <c r="G457" s="353"/>
      <c r="H457" s="73">
        <f t="shared" si="21"/>
        <v>0</v>
      </c>
      <c r="I457" s="72">
        <v>1</v>
      </c>
      <c r="J457" s="358"/>
      <c r="K457" s="72"/>
      <c r="L457" s="72" t="str">
        <f>IFERROR(VLOOKUP($K457,'04 PERSONAL'!$D$5:$G$35,3,),"")</f>
        <v/>
      </c>
      <c r="M457" s="73">
        <f>IFERROR(VLOOKUP($K457,'04 PERSONAL'!$D$5:$G$35,4,),0)</f>
        <v>0</v>
      </c>
      <c r="N457" s="73"/>
      <c r="O457" s="73"/>
      <c r="P457" s="73"/>
      <c r="Q457" s="72"/>
      <c r="R457" s="73">
        <f t="shared" si="22"/>
        <v>0</v>
      </c>
      <c r="S457" s="73"/>
      <c r="T457" s="72"/>
      <c r="U457" s="73">
        <f t="shared" si="23"/>
        <v>0</v>
      </c>
    </row>
    <row r="458" spans="1:21" x14ac:dyDescent="0.25">
      <c r="A458" s="74"/>
      <c r="B458" s="69">
        <v>452</v>
      </c>
      <c r="C458" s="353"/>
      <c r="D458" s="353"/>
      <c r="E458" s="353"/>
      <c r="F458" s="354"/>
      <c r="G458" s="353"/>
      <c r="H458" s="73">
        <f t="shared" si="21"/>
        <v>0</v>
      </c>
      <c r="I458" s="72">
        <v>1</v>
      </c>
      <c r="J458" s="358"/>
      <c r="K458" s="72"/>
      <c r="L458" s="72" t="str">
        <f>IFERROR(VLOOKUP($K458,'04 PERSONAL'!$D$5:$G$35,3,),"")</f>
        <v/>
      </c>
      <c r="M458" s="73">
        <f>IFERROR(VLOOKUP($K458,'04 PERSONAL'!$D$5:$G$35,4,),0)</f>
        <v>0</v>
      </c>
      <c r="N458" s="73"/>
      <c r="O458" s="73"/>
      <c r="P458" s="73"/>
      <c r="Q458" s="72"/>
      <c r="R458" s="73">
        <f t="shared" si="22"/>
        <v>0</v>
      </c>
      <c r="S458" s="73"/>
      <c r="T458" s="72"/>
      <c r="U458" s="73">
        <f t="shared" si="23"/>
        <v>0</v>
      </c>
    </row>
    <row r="459" spans="1:21" x14ac:dyDescent="0.25">
      <c r="A459" s="74"/>
      <c r="B459" s="69">
        <v>453</v>
      </c>
      <c r="C459" s="353"/>
      <c r="D459" s="353"/>
      <c r="E459" s="353"/>
      <c r="F459" s="354"/>
      <c r="G459" s="353"/>
      <c r="H459" s="73">
        <f t="shared" si="21"/>
        <v>0</v>
      </c>
      <c r="I459" s="72">
        <v>1</v>
      </c>
      <c r="J459" s="358"/>
      <c r="K459" s="72"/>
      <c r="L459" s="72" t="str">
        <f>IFERROR(VLOOKUP($K459,'04 PERSONAL'!$D$5:$G$35,3,),"")</f>
        <v/>
      </c>
      <c r="M459" s="73">
        <f>IFERROR(VLOOKUP($K459,'04 PERSONAL'!$D$5:$G$35,4,),0)</f>
        <v>0</v>
      </c>
      <c r="N459" s="73"/>
      <c r="O459" s="73"/>
      <c r="P459" s="73"/>
      <c r="Q459" s="72"/>
      <c r="R459" s="73">
        <f t="shared" si="22"/>
        <v>0</v>
      </c>
      <c r="S459" s="73"/>
      <c r="T459" s="72"/>
      <c r="U459" s="73">
        <f t="shared" si="23"/>
        <v>0</v>
      </c>
    </row>
    <row r="460" spans="1:21" x14ac:dyDescent="0.25">
      <c r="A460" s="74"/>
      <c r="B460" s="69">
        <v>454</v>
      </c>
      <c r="C460" s="353"/>
      <c r="D460" s="353"/>
      <c r="E460" s="353"/>
      <c r="F460" s="354"/>
      <c r="G460" s="353"/>
      <c r="H460" s="73">
        <f t="shared" si="21"/>
        <v>0</v>
      </c>
      <c r="I460" s="72">
        <v>1</v>
      </c>
      <c r="J460" s="358"/>
      <c r="K460" s="72"/>
      <c r="L460" s="72" t="str">
        <f>IFERROR(VLOOKUP($K460,'04 PERSONAL'!$D$5:$G$35,3,),"")</f>
        <v/>
      </c>
      <c r="M460" s="73">
        <f>IFERROR(VLOOKUP($K460,'04 PERSONAL'!$D$5:$G$35,4,),0)</f>
        <v>0</v>
      </c>
      <c r="N460" s="73"/>
      <c r="O460" s="73"/>
      <c r="P460" s="73"/>
      <c r="Q460" s="72"/>
      <c r="R460" s="73">
        <f t="shared" si="22"/>
        <v>0</v>
      </c>
      <c r="S460" s="73"/>
      <c r="T460" s="72"/>
      <c r="U460" s="73">
        <f t="shared" si="23"/>
        <v>0</v>
      </c>
    </row>
    <row r="461" spans="1:21" x14ac:dyDescent="0.25">
      <c r="A461" s="74"/>
      <c r="B461" s="69">
        <v>455</v>
      </c>
      <c r="C461" s="353"/>
      <c r="D461" s="353"/>
      <c r="E461" s="353"/>
      <c r="F461" s="354"/>
      <c r="G461" s="353"/>
      <c r="H461" s="73">
        <f t="shared" si="21"/>
        <v>0</v>
      </c>
      <c r="I461" s="72">
        <v>1</v>
      </c>
      <c r="J461" s="358"/>
      <c r="K461" s="72"/>
      <c r="L461" s="72" t="str">
        <f>IFERROR(VLOOKUP($K461,'04 PERSONAL'!$D$5:$G$35,3,),"")</f>
        <v/>
      </c>
      <c r="M461" s="73">
        <f>IFERROR(VLOOKUP($K461,'04 PERSONAL'!$D$5:$G$35,4,),0)</f>
        <v>0</v>
      </c>
      <c r="N461" s="73"/>
      <c r="O461" s="73"/>
      <c r="P461" s="73"/>
      <c r="Q461" s="72"/>
      <c r="R461" s="73">
        <f t="shared" si="22"/>
        <v>0</v>
      </c>
      <c r="S461" s="73"/>
      <c r="T461" s="72"/>
      <c r="U461" s="73">
        <f t="shared" si="23"/>
        <v>0</v>
      </c>
    </row>
    <row r="462" spans="1:21" x14ac:dyDescent="0.25">
      <c r="A462" s="74"/>
      <c r="B462" s="69">
        <v>456</v>
      </c>
      <c r="C462" s="353"/>
      <c r="D462" s="353"/>
      <c r="E462" s="353"/>
      <c r="F462" s="354"/>
      <c r="G462" s="353"/>
      <c r="H462" s="73">
        <f t="shared" si="21"/>
        <v>0</v>
      </c>
      <c r="I462" s="72">
        <v>1</v>
      </c>
      <c r="J462" s="358"/>
      <c r="K462" s="72"/>
      <c r="L462" s="72" t="str">
        <f>IFERROR(VLOOKUP($K462,'04 PERSONAL'!$D$5:$G$35,3,),"")</f>
        <v/>
      </c>
      <c r="M462" s="73">
        <f>IFERROR(VLOOKUP($K462,'04 PERSONAL'!$D$5:$G$35,4,),0)</f>
        <v>0</v>
      </c>
      <c r="N462" s="73"/>
      <c r="O462" s="73"/>
      <c r="P462" s="73"/>
      <c r="Q462" s="72"/>
      <c r="R462" s="73">
        <f t="shared" si="22"/>
        <v>0</v>
      </c>
      <c r="S462" s="73"/>
      <c r="T462" s="72"/>
      <c r="U462" s="73">
        <f t="shared" si="23"/>
        <v>0</v>
      </c>
    </row>
    <row r="463" spans="1:21" x14ac:dyDescent="0.25">
      <c r="A463" s="74"/>
      <c r="B463" s="69">
        <v>457</v>
      </c>
      <c r="C463" s="353"/>
      <c r="D463" s="353"/>
      <c r="E463" s="353"/>
      <c r="F463" s="354"/>
      <c r="G463" s="353"/>
      <c r="H463" s="73">
        <f t="shared" si="21"/>
        <v>0</v>
      </c>
      <c r="I463" s="72">
        <v>1</v>
      </c>
      <c r="J463" s="358"/>
      <c r="K463" s="72"/>
      <c r="L463" s="72" t="str">
        <f>IFERROR(VLOOKUP($K463,'04 PERSONAL'!$D$5:$G$35,3,),"")</f>
        <v/>
      </c>
      <c r="M463" s="73">
        <f>IFERROR(VLOOKUP($K463,'04 PERSONAL'!$D$5:$G$35,4,),0)</f>
        <v>0</v>
      </c>
      <c r="N463" s="73"/>
      <c r="O463" s="73"/>
      <c r="P463" s="73"/>
      <c r="Q463" s="72"/>
      <c r="R463" s="73">
        <f t="shared" si="22"/>
        <v>0</v>
      </c>
      <c r="S463" s="73"/>
      <c r="T463" s="72"/>
      <c r="U463" s="73">
        <f t="shared" si="23"/>
        <v>0</v>
      </c>
    </row>
    <row r="464" spans="1:21" x14ac:dyDescent="0.25">
      <c r="A464" s="74"/>
      <c r="B464" s="69">
        <v>458</v>
      </c>
      <c r="C464" s="353"/>
      <c r="D464" s="353"/>
      <c r="E464" s="353"/>
      <c r="F464" s="354"/>
      <c r="G464" s="353"/>
      <c r="H464" s="73">
        <f t="shared" si="21"/>
        <v>0</v>
      </c>
      <c r="I464" s="72">
        <v>1</v>
      </c>
      <c r="J464" s="358"/>
      <c r="K464" s="72"/>
      <c r="L464" s="72" t="str">
        <f>IFERROR(VLOOKUP($K464,'04 PERSONAL'!$D$5:$G$35,3,),"")</f>
        <v/>
      </c>
      <c r="M464" s="73">
        <f>IFERROR(VLOOKUP($K464,'04 PERSONAL'!$D$5:$G$35,4,),0)</f>
        <v>0</v>
      </c>
      <c r="N464" s="73"/>
      <c r="O464" s="73"/>
      <c r="P464" s="73"/>
      <c r="Q464" s="72"/>
      <c r="R464" s="73">
        <f t="shared" si="22"/>
        <v>0</v>
      </c>
      <c r="S464" s="73"/>
      <c r="T464" s="72"/>
      <c r="U464" s="73">
        <f t="shared" si="23"/>
        <v>0</v>
      </c>
    </row>
    <row r="465" spans="1:21" x14ac:dyDescent="0.25">
      <c r="A465" s="74"/>
      <c r="B465" s="69">
        <v>459</v>
      </c>
      <c r="C465" s="353"/>
      <c r="D465" s="353"/>
      <c r="E465" s="353"/>
      <c r="F465" s="354"/>
      <c r="G465" s="353"/>
      <c r="H465" s="73">
        <f t="shared" si="21"/>
        <v>0</v>
      </c>
      <c r="I465" s="72">
        <v>1</v>
      </c>
      <c r="J465" s="358"/>
      <c r="K465" s="72"/>
      <c r="L465" s="72" t="str">
        <f>IFERROR(VLOOKUP($K465,'04 PERSONAL'!$D$5:$G$35,3,),"")</f>
        <v/>
      </c>
      <c r="M465" s="73">
        <f>IFERROR(VLOOKUP($K465,'04 PERSONAL'!$D$5:$G$35,4,),0)</f>
        <v>0</v>
      </c>
      <c r="N465" s="73"/>
      <c r="O465" s="73"/>
      <c r="P465" s="73"/>
      <c r="Q465" s="72"/>
      <c r="R465" s="73">
        <f t="shared" si="22"/>
        <v>0</v>
      </c>
      <c r="S465" s="73"/>
      <c r="T465" s="72"/>
      <c r="U465" s="73">
        <f t="shared" si="23"/>
        <v>0</v>
      </c>
    </row>
    <row r="466" spans="1:21" x14ac:dyDescent="0.25">
      <c r="A466" s="74"/>
      <c r="B466" s="69">
        <v>460</v>
      </c>
      <c r="C466" s="353"/>
      <c r="D466" s="353"/>
      <c r="E466" s="353"/>
      <c r="F466" s="354"/>
      <c r="G466" s="353"/>
      <c r="H466" s="73">
        <f t="shared" si="21"/>
        <v>0</v>
      </c>
      <c r="I466" s="72">
        <v>1</v>
      </c>
      <c r="J466" s="358"/>
      <c r="K466" s="72"/>
      <c r="L466" s="72" t="str">
        <f>IFERROR(VLOOKUP($K466,'04 PERSONAL'!$D$5:$G$35,3,),"")</f>
        <v/>
      </c>
      <c r="M466" s="73">
        <f>IFERROR(VLOOKUP($K466,'04 PERSONAL'!$D$5:$G$35,4,),0)</f>
        <v>0</v>
      </c>
      <c r="N466" s="73"/>
      <c r="O466" s="73"/>
      <c r="P466" s="73"/>
      <c r="Q466" s="72"/>
      <c r="R466" s="73">
        <f t="shared" si="22"/>
        <v>0</v>
      </c>
      <c r="S466" s="73"/>
      <c r="T466" s="72"/>
      <c r="U466" s="73">
        <f t="shared" si="23"/>
        <v>0</v>
      </c>
    </row>
    <row r="467" spans="1:21" x14ac:dyDescent="0.25">
      <c r="A467" s="74"/>
      <c r="B467" s="69">
        <v>461</v>
      </c>
      <c r="C467" s="353"/>
      <c r="D467" s="353"/>
      <c r="E467" s="353"/>
      <c r="F467" s="354"/>
      <c r="G467" s="353"/>
      <c r="H467" s="73">
        <f t="shared" si="21"/>
        <v>0</v>
      </c>
      <c r="I467" s="72">
        <v>1</v>
      </c>
      <c r="J467" s="358"/>
      <c r="K467" s="72"/>
      <c r="L467" s="72" t="str">
        <f>IFERROR(VLOOKUP($K467,'04 PERSONAL'!$D$5:$G$35,3,),"")</f>
        <v/>
      </c>
      <c r="M467" s="73">
        <f>IFERROR(VLOOKUP($K467,'04 PERSONAL'!$D$5:$G$35,4,),0)</f>
        <v>0</v>
      </c>
      <c r="N467" s="73"/>
      <c r="O467" s="73"/>
      <c r="P467" s="73"/>
      <c r="Q467" s="72"/>
      <c r="R467" s="73">
        <f t="shared" si="22"/>
        <v>0</v>
      </c>
      <c r="S467" s="73"/>
      <c r="T467" s="72"/>
      <c r="U467" s="73">
        <f t="shared" si="23"/>
        <v>0</v>
      </c>
    </row>
    <row r="468" spans="1:21" x14ac:dyDescent="0.25">
      <c r="A468" s="74"/>
      <c r="B468" s="69">
        <v>462</v>
      </c>
      <c r="C468" s="353"/>
      <c r="D468" s="353"/>
      <c r="E468" s="353"/>
      <c r="F468" s="354"/>
      <c r="G468" s="353"/>
      <c r="H468" s="73">
        <f t="shared" si="21"/>
        <v>0</v>
      </c>
      <c r="I468" s="72">
        <v>1</v>
      </c>
      <c r="J468" s="358"/>
      <c r="K468" s="72"/>
      <c r="L468" s="72" t="str">
        <f>IFERROR(VLOOKUP($K468,'04 PERSONAL'!$D$5:$G$35,3,),"")</f>
        <v/>
      </c>
      <c r="M468" s="73">
        <f>IFERROR(VLOOKUP($K468,'04 PERSONAL'!$D$5:$G$35,4,),0)</f>
        <v>0</v>
      </c>
      <c r="N468" s="73"/>
      <c r="O468" s="73"/>
      <c r="P468" s="73"/>
      <c r="Q468" s="72"/>
      <c r="R468" s="73">
        <f t="shared" si="22"/>
        <v>0</v>
      </c>
      <c r="S468" s="73"/>
      <c r="T468" s="72"/>
      <c r="U468" s="73">
        <f t="shared" si="23"/>
        <v>0</v>
      </c>
    </row>
    <row r="469" spans="1:21" x14ac:dyDescent="0.25">
      <c r="A469" s="74"/>
      <c r="B469" s="69">
        <v>463</v>
      </c>
      <c r="C469" s="353"/>
      <c r="D469" s="353"/>
      <c r="E469" s="353"/>
      <c r="F469" s="354"/>
      <c r="G469" s="353"/>
      <c r="H469" s="73">
        <f t="shared" si="21"/>
        <v>0</v>
      </c>
      <c r="I469" s="72">
        <v>1</v>
      </c>
      <c r="J469" s="358"/>
      <c r="K469" s="72"/>
      <c r="L469" s="72" t="str">
        <f>IFERROR(VLOOKUP($K469,'04 PERSONAL'!$D$5:$G$35,3,),"")</f>
        <v/>
      </c>
      <c r="M469" s="73">
        <f>IFERROR(VLOOKUP($K469,'04 PERSONAL'!$D$5:$G$35,4,),0)</f>
        <v>0</v>
      </c>
      <c r="N469" s="73"/>
      <c r="O469" s="73"/>
      <c r="P469" s="73"/>
      <c r="Q469" s="72"/>
      <c r="R469" s="73">
        <f t="shared" si="22"/>
        <v>0</v>
      </c>
      <c r="S469" s="73"/>
      <c r="T469" s="72"/>
      <c r="U469" s="73">
        <f t="shared" si="23"/>
        <v>0</v>
      </c>
    </row>
    <row r="470" spans="1:21" x14ac:dyDescent="0.25">
      <c r="A470" s="74"/>
      <c r="B470" s="69">
        <v>464</v>
      </c>
      <c r="C470" s="353"/>
      <c r="D470" s="353"/>
      <c r="E470" s="353"/>
      <c r="F470" s="354"/>
      <c r="G470" s="353"/>
      <c r="H470" s="73">
        <f t="shared" si="21"/>
        <v>0</v>
      </c>
      <c r="I470" s="72">
        <v>1</v>
      </c>
      <c r="J470" s="358"/>
      <c r="K470" s="72"/>
      <c r="L470" s="72" t="str">
        <f>IFERROR(VLOOKUP($K470,'04 PERSONAL'!$D$5:$G$35,3,),"")</f>
        <v/>
      </c>
      <c r="M470" s="73">
        <f>IFERROR(VLOOKUP($K470,'04 PERSONAL'!$D$5:$G$35,4,),0)</f>
        <v>0</v>
      </c>
      <c r="N470" s="73"/>
      <c r="O470" s="73"/>
      <c r="P470" s="73"/>
      <c r="Q470" s="72"/>
      <c r="R470" s="73">
        <f t="shared" si="22"/>
        <v>0</v>
      </c>
      <c r="S470" s="73"/>
      <c r="T470" s="72"/>
      <c r="U470" s="73">
        <f t="shared" si="23"/>
        <v>0</v>
      </c>
    </row>
    <row r="471" spans="1:21" x14ac:dyDescent="0.25">
      <c r="A471" s="74"/>
      <c r="B471" s="69">
        <v>465</v>
      </c>
      <c r="C471" s="353"/>
      <c r="D471" s="353"/>
      <c r="E471" s="353"/>
      <c r="F471" s="354"/>
      <c r="G471" s="353"/>
      <c r="H471" s="73">
        <f t="shared" si="21"/>
        <v>0</v>
      </c>
      <c r="I471" s="72">
        <v>1</v>
      </c>
      <c r="J471" s="358"/>
      <c r="K471" s="72"/>
      <c r="L471" s="72" t="str">
        <f>IFERROR(VLOOKUP($K471,'04 PERSONAL'!$D$5:$G$35,3,),"")</f>
        <v/>
      </c>
      <c r="M471" s="73">
        <f>IFERROR(VLOOKUP($K471,'04 PERSONAL'!$D$5:$G$35,4,),0)</f>
        <v>0</v>
      </c>
      <c r="N471" s="73"/>
      <c r="O471" s="73"/>
      <c r="P471" s="73"/>
      <c r="Q471" s="72"/>
      <c r="R471" s="73">
        <f t="shared" si="22"/>
        <v>0</v>
      </c>
      <c r="S471" s="73"/>
      <c r="T471" s="72"/>
      <c r="U471" s="73">
        <f t="shared" si="23"/>
        <v>0</v>
      </c>
    </row>
    <row r="472" spans="1:21" x14ac:dyDescent="0.25">
      <c r="A472" s="74"/>
      <c r="B472" s="69">
        <v>466</v>
      </c>
      <c r="C472" s="353"/>
      <c r="D472" s="353"/>
      <c r="E472" s="353"/>
      <c r="F472" s="354"/>
      <c r="G472" s="353"/>
      <c r="H472" s="73">
        <f t="shared" si="21"/>
        <v>0</v>
      </c>
      <c r="I472" s="72">
        <v>1</v>
      </c>
      <c r="J472" s="358"/>
      <c r="K472" s="72"/>
      <c r="L472" s="72" t="str">
        <f>IFERROR(VLOOKUP($K472,'04 PERSONAL'!$D$5:$G$35,3,),"")</f>
        <v/>
      </c>
      <c r="M472" s="73">
        <f>IFERROR(VLOOKUP($K472,'04 PERSONAL'!$D$5:$G$35,4,),0)</f>
        <v>0</v>
      </c>
      <c r="N472" s="73"/>
      <c r="O472" s="73"/>
      <c r="P472" s="73"/>
      <c r="Q472" s="72"/>
      <c r="R472" s="73">
        <f t="shared" si="22"/>
        <v>0</v>
      </c>
      <c r="S472" s="73"/>
      <c r="T472" s="72"/>
      <c r="U472" s="73">
        <f t="shared" si="23"/>
        <v>0</v>
      </c>
    </row>
    <row r="473" spans="1:21" x14ac:dyDescent="0.25">
      <c r="A473" s="74"/>
      <c r="B473" s="69">
        <v>467</v>
      </c>
      <c r="C473" s="353"/>
      <c r="D473" s="353"/>
      <c r="E473" s="353"/>
      <c r="F473" s="354"/>
      <c r="G473" s="353"/>
      <c r="H473" s="73">
        <f t="shared" si="21"/>
        <v>0</v>
      </c>
      <c r="I473" s="72">
        <v>1</v>
      </c>
      <c r="J473" s="358"/>
      <c r="K473" s="72"/>
      <c r="L473" s="72" t="str">
        <f>IFERROR(VLOOKUP($K473,'04 PERSONAL'!$D$5:$G$35,3,),"")</f>
        <v/>
      </c>
      <c r="M473" s="73">
        <f>IFERROR(VLOOKUP($K473,'04 PERSONAL'!$D$5:$G$35,4,),0)</f>
        <v>0</v>
      </c>
      <c r="N473" s="73"/>
      <c r="O473" s="73"/>
      <c r="P473" s="73"/>
      <c r="Q473" s="72"/>
      <c r="R473" s="73">
        <f t="shared" si="22"/>
        <v>0</v>
      </c>
      <c r="S473" s="73"/>
      <c r="T473" s="72"/>
      <c r="U473" s="73">
        <f t="shared" si="23"/>
        <v>0</v>
      </c>
    </row>
    <row r="474" spans="1:21" x14ac:dyDescent="0.25">
      <c r="A474" s="74"/>
      <c r="B474" s="69">
        <v>468</v>
      </c>
      <c r="C474" s="353"/>
      <c r="D474" s="353"/>
      <c r="E474" s="353"/>
      <c r="F474" s="354"/>
      <c r="G474" s="353"/>
      <c r="H474" s="73">
        <f t="shared" si="21"/>
        <v>0</v>
      </c>
      <c r="I474" s="72">
        <v>1</v>
      </c>
      <c r="J474" s="358"/>
      <c r="K474" s="72"/>
      <c r="L474" s="72" t="str">
        <f>IFERROR(VLOOKUP($K474,'04 PERSONAL'!$D$5:$G$35,3,),"")</f>
        <v/>
      </c>
      <c r="M474" s="73">
        <f>IFERROR(VLOOKUP($K474,'04 PERSONAL'!$D$5:$G$35,4,),0)</f>
        <v>0</v>
      </c>
      <c r="N474" s="73"/>
      <c r="O474" s="73"/>
      <c r="P474" s="73"/>
      <c r="Q474" s="72"/>
      <c r="R474" s="73">
        <f t="shared" si="22"/>
        <v>0</v>
      </c>
      <c r="S474" s="73"/>
      <c r="T474" s="72"/>
      <c r="U474" s="73">
        <f t="shared" si="23"/>
        <v>0</v>
      </c>
    </row>
    <row r="475" spans="1:21" x14ac:dyDescent="0.25">
      <c r="A475" s="74"/>
      <c r="B475" s="69">
        <v>469</v>
      </c>
      <c r="C475" s="353"/>
      <c r="D475" s="353"/>
      <c r="E475" s="353"/>
      <c r="F475" s="354"/>
      <c r="G475" s="353"/>
      <c r="H475" s="73">
        <f t="shared" si="21"/>
        <v>0</v>
      </c>
      <c r="I475" s="72">
        <v>1</v>
      </c>
      <c r="J475" s="358"/>
      <c r="K475" s="72"/>
      <c r="L475" s="72" t="str">
        <f>IFERROR(VLOOKUP($K475,'04 PERSONAL'!$D$5:$G$35,3,),"")</f>
        <v/>
      </c>
      <c r="M475" s="73">
        <f>IFERROR(VLOOKUP($K475,'04 PERSONAL'!$D$5:$G$35,4,),0)</f>
        <v>0</v>
      </c>
      <c r="N475" s="73"/>
      <c r="O475" s="73"/>
      <c r="P475" s="73"/>
      <c r="Q475" s="72"/>
      <c r="R475" s="73">
        <f t="shared" si="22"/>
        <v>0</v>
      </c>
      <c r="S475" s="73"/>
      <c r="T475" s="72"/>
      <c r="U475" s="73">
        <f t="shared" si="23"/>
        <v>0</v>
      </c>
    </row>
    <row r="476" spans="1:21" x14ac:dyDescent="0.25">
      <c r="A476" s="74"/>
      <c r="B476" s="69">
        <v>470</v>
      </c>
      <c r="C476" s="353"/>
      <c r="D476" s="353"/>
      <c r="E476" s="353"/>
      <c r="F476" s="354"/>
      <c r="G476" s="353"/>
      <c r="H476" s="73">
        <f t="shared" si="21"/>
        <v>0</v>
      </c>
      <c r="I476" s="72">
        <v>1</v>
      </c>
      <c r="J476" s="358"/>
      <c r="K476" s="72"/>
      <c r="L476" s="72" t="str">
        <f>IFERROR(VLOOKUP($K476,'04 PERSONAL'!$D$5:$G$35,3,),"")</f>
        <v/>
      </c>
      <c r="M476" s="73">
        <f>IFERROR(VLOOKUP($K476,'04 PERSONAL'!$D$5:$G$35,4,),0)</f>
        <v>0</v>
      </c>
      <c r="N476" s="73"/>
      <c r="O476" s="73"/>
      <c r="P476" s="73"/>
      <c r="Q476" s="72"/>
      <c r="R476" s="73">
        <f t="shared" si="22"/>
        <v>0</v>
      </c>
      <c r="S476" s="73"/>
      <c r="T476" s="72"/>
      <c r="U476" s="73">
        <f t="shared" si="23"/>
        <v>0</v>
      </c>
    </row>
    <row r="477" spans="1:21" x14ac:dyDescent="0.25">
      <c r="A477" s="74"/>
      <c r="B477" s="69">
        <v>471</v>
      </c>
      <c r="C477" s="353"/>
      <c r="D477" s="353"/>
      <c r="E477" s="353"/>
      <c r="F477" s="354"/>
      <c r="G477" s="353"/>
      <c r="H477" s="73">
        <f t="shared" si="21"/>
        <v>0</v>
      </c>
      <c r="I477" s="72">
        <v>1</v>
      </c>
      <c r="J477" s="358"/>
      <c r="K477" s="72"/>
      <c r="L477" s="72" t="str">
        <f>IFERROR(VLOOKUP($K477,'04 PERSONAL'!$D$5:$G$35,3,),"")</f>
        <v/>
      </c>
      <c r="M477" s="73">
        <f>IFERROR(VLOOKUP($K477,'04 PERSONAL'!$D$5:$G$35,4,),0)</f>
        <v>0</v>
      </c>
      <c r="N477" s="73"/>
      <c r="O477" s="73"/>
      <c r="P477" s="73"/>
      <c r="Q477" s="72"/>
      <c r="R477" s="73">
        <f t="shared" si="22"/>
        <v>0</v>
      </c>
      <c r="S477" s="73"/>
      <c r="T477" s="72"/>
      <c r="U477" s="73">
        <f t="shared" si="23"/>
        <v>0</v>
      </c>
    </row>
    <row r="478" spans="1:21" x14ac:dyDescent="0.25">
      <c r="A478" s="74"/>
      <c r="B478" s="69">
        <v>472</v>
      </c>
      <c r="C478" s="353"/>
      <c r="D478" s="353"/>
      <c r="E478" s="353"/>
      <c r="F478" s="354"/>
      <c r="G478" s="353"/>
      <c r="H478" s="73">
        <f t="shared" si="21"/>
        <v>0</v>
      </c>
      <c r="I478" s="72">
        <v>1</v>
      </c>
      <c r="J478" s="358"/>
      <c r="K478" s="72"/>
      <c r="L478" s="72" t="str">
        <f>IFERROR(VLOOKUP($K478,'04 PERSONAL'!$D$5:$G$35,3,),"")</f>
        <v/>
      </c>
      <c r="M478" s="73">
        <f>IFERROR(VLOOKUP($K478,'04 PERSONAL'!$D$5:$G$35,4,),0)</f>
        <v>0</v>
      </c>
      <c r="N478" s="73"/>
      <c r="O478" s="73"/>
      <c r="P478" s="73"/>
      <c r="Q478" s="72"/>
      <c r="R478" s="73">
        <f t="shared" si="22"/>
        <v>0</v>
      </c>
      <c r="S478" s="73"/>
      <c r="T478" s="72"/>
      <c r="U478" s="73">
        <f t="shared" si="23"/>
        <v>0</v>
      </c>
    </row>
    <row r="479" spans="1:21" x14ac:dyDescent="0.25">
      <c r="A479" s="74"/>
      <c r="B479" s="69">
        <v>473</v>
      </c>
      <c r="C479" s="353"/>
      <c r="D479" s="353"/>
      <c r="E479" s="353"/>
      <c r="F479" s="354"/>
      <c r="G479" s="353"/>
      <c r="H479" s="73">
        <f t="shared" si="21"/>
        <v>0</v>
      </c>
      <c r="I479" s="72">
        <v>1</v>
      </c>
      <c r="J479" s="358"/>
      <c r="K479" s="72"/>
      <c r="L479" s="72" t="str">
        <f>IFERROR(VLOOKUP($K479,'04 PERSONAL'!$D$5:$G$35,3,),"")</f>
        <v/>
      </c>
      <c r="M479" s="73">
        <f>IFERROR(VLOOKUP($K479,'04 PERSONAL'!$D$5:$G$35,4,),0)</f>
        <v>0</v>
      </c>
      <c r="N479" s="73"/>
      <c r="O479" s="73"/>
      <c r="P479" s="73"/>
      <c r="Q479" s="72"/>
      <c r="R479" s="73">
        <f t="shared" si="22"/>
        <v>0</v>
      </c>
      <c r="S479" s="73"/>
      <c r="T479" s="72"/>
      <c r="U479" s="73">
        <f t="shared" si="23"/>
        <v>0</v>
      </c>
    </row>
    <row r="480" spans="1:21" x14ac:dyDescent="0.25">
      <c r="A480" s="74"/>
      <c r="B480" s="69">
        <v>474</v>
      </c>
      <c r="C480" s="353"/>
      <c r="D480" s="353"/>
      <c r="E480" s="353"/>
      <c r="F480" s="354"/>
      <c r="G480" s="353"/>
      <c r="H480" s="73">
        <f t="shared" si="21"/>
        <v>0</v>
      </c>
      <c r="I480" s="72">
        <v>1</v>
      </c>
      <c r="J480" s="358"/>
      <c r="K480" s="72"/>
      <c r="L480" s="72" t="str">
        <f>IFERROR(VLOOKUP($K480,'04 PERSONAL'!$D$5:$G$35,3,),"")</f>
        <v/>
      </c>
      <c r="M480" s="73">
        <f>IFERROR(VLOOKUP($K480,'04 PERSONAL'!$D$5:$G$35,4,),0)</f>
        <v>0</v>
      </c>
      <c r="N480" s="73"/>
      <c r="O480" s="73"/>
      <c r="P480" s="73"/>
      <c r="Q480" s="72"/>
      <c r="R480" s="73">
        <f t="shared" si="22"/>
        <v>0</v>
      </c>
      <c r="S480" s="73"/>
      <c r="T480" s="72"/>
      <c r="U480" s="73">
        <f t="shared" si="23"/>
        <v>0</v>
      </c>
    </row>
    <row r="481" spans="1:21" x14ac:dyDescent="0.25">
      <c r="A481" s="74"/>
      <c r="B481" s="69">
        <v>475</v>
      </c>
      <c r="C481" s="353"/>
      <c r="D481" s="353"/>
      <c r="E481" s="353"/>
      <c r="F481" s="354"/>
      <c r="G481" s="353"/>
      <c r="H481" s="73">
        <f t="shared" si="21"/>
        <v>0</v>
      </c>
      <c r="I481" s="72">
        <v>1</v>
      </c>
      <c r="J481" s="358"/>
      <c r="K481" s="72"/>
      <c r="L481" s="72" t="str">
        <f>IFERROR(VLOOKUP($K481,'04 PERSONAL'!$D$5:$G$35,3,),"")</f>
        <v/>
      </c>
      <c r="M481" s="73">
        <f>IFERROR(VLOOKUP($K481,'04 PERSONAL'!$D$5:$G$35,4,),0)</f>
        <v>0</v>
      </c>
      <c r="N481" s="73"/>
      <c r="O481" s="73"/>
      <c r="P481" s="73"/>
      <c r="Q481" s="72"/>
      <c r="R481" s="73">
        <f t="shared" si="22"/>
        <v>0</v>
      </c>
      <c r="S481" s="73"/>
      <c r="T481" s="72"/>
      <c r="U481" s="73">
        <f t="shared" si="23"/>
        <v>0</v>
      </c>
    </row>
    <row r="482" spans="1:21" x14ac:dyDescent="0.25">
      <c r="A482" s="74"/>
      <c r="B482" s="69">
        <v>476</v>
      </c>
      <c r="C482" s="353"/>
      <c r="D482" s="353"/>
      <c r="E482" s="353"/>
      <c r="F482" s="354"/>
      <c r="G482" s="353"/>
      <c r="H482" s="73">
        <f t="shared" si="21"/>
        <v>0</v>
      </c>
      <c r="I482" s="72">
        <v>1</v>
      </c>
      <c r="J482" s="358"/>
      <c r="K482" s="72"/>
      <c r="L482" s="72" t="str">
        <f>IFERROR(VLOOKUP($K482,'04 PERSONAL'!$D$5:$G$35,3,),"")</f>
        <v/>
      </c>
      <c r="M482" s="73">
        <f>IFERROR(VLOOKUP($K482,'04 PERSONAL'!$D$5:$G$35,4,),0)</f>
        <v>0</v>
      </c>
      <c r="N482" s="73"/>
      <c r="O482" s="73"/>
      <c r="P482" s="73"/>
      <c r="Q482" s="72"/>
      <c r="R482" s="73">
        <f t="shared" si="22"/>
        <v>0</v>
      </c>
      <c r="S482" s="73"/>
      <c r="T482" s="72"/>
      <c r="U482" s="73">
        <f t="shared" si="23"/>
        <v>0</v>
      </c>
    </row>
    <row r="483" spans="1:21" x14ac:dyDescent="0.25">
      <c r="A483" s="74"/>
      <c r="B483" s="69">
        <v>477</v>
      </c>
      <c r="C483" s="353"/>
      <c r="D483" s="353"/>
      <c r="E483" s="353"/>
      <c r="F483" s="354"/>
      <c r="G483" s="353"/>
      <c r="H483" s="73">
        <f t="shared" si="21"/>
        <v>0</v>
      </c>
      <c r="I483" s="72">
        <v>1</v>
      </c>
      <c r="J483" s="358"/>
      <c r="K483" s="72"/>
      <c r="L483" s="72" t="str">
        <f>IFERROR(VLOOKUP($K483,'04 PERSONAL'!$D$5:$G$35,3,),"")</f>
        <v/>
      </c>
      <c r="M483" s="73">
        <f>IFERROR(VLOOKUP($K483,'04 PERSONAL'!$D$5:$G$35,4,),0)</f>
        <v>0</v>
      </c>
      <c r="N483" s="73"/>
      <c r="O483" s="73"/>
      <c r="P483" s="73"/>
      <c r="Q483" s="72"/>
      <c r="R483" s="73">
        <f t="shared" si="22"/>
        <v>0</v>
      </c>
      <c r="S483" s="73"/>
      <c r="T483" s="72"/>
      <c r="U483" s="73">
        <f t="shared" si="23"/>
        <v>0</v>
      </c>
    </row>
    <row r="484" spans="1:21" x14ac:dyDescent="0.25">
      <c r="A484" s="74"/>
      <c r="B484" s="69">
        <v>478</v>
      </c>
      <c r="C484" s="353"/>
      <c r="D484" s="353"/>
      <c r="E484" s="353"/>
      <c r="F484" s="354"/>
      <c r="G484" s="353"/>
      <c r="H484" s="73">
        <f t="shared" si="21"/>
        <v>0</v>
      </c>
      <c r="I484" s="72">
        <v>1</v>
      </c>
      <c r="J484" s="358"/>
      <c r="K484" s="72"/>
      <c r="L484" s="72" t="str">
        <f>IFERROR(VLOOKUP($K484,'04 PERSONAL'!$D$5:$G$35,3,),"")</f>
        <v/>
      </c>
      <c r="M484" s="73">
        <f>IFERROR(VLOOKUP($K484,'04 PERSONAL'!$D$5:$G$35,4,),0)</f>
        <v>0</v>
      </c>
      <c r="N484" s="73"/>
      <c r="O484" s="73"/>
      <c r="P484" s="73"/>
      <c r="Q484" s="72"/>
      <c r="R484" s="73">
        <f t="shared" si="22"/>
        <v>0</v>
      </c>
      <c r="S484" s="73"/>
      <c r="T484" s="72"/>
      <c r="U484" s="73">
        <f t="shared" si="23"/>
        <v>0</v>
      </c>
    </row>
    <row r="485" spans="1:21" x14ac:dyDescent="0.25">
      <c r="A485" s="74"/>
      <c r="B485" s="69">
        <v>479</v>
      </c>
      <c r="C485" s="353"/>
      <c r="D485" s="353"/>
      <c r="E485" s="353"/>
      <c r="F485" s="354"/>
      <c r="G485" s="353"/>
      <c r="H485" s="73">
        <f t="shared" si="21"/>
        <v>0</v>
      </c>
      <c r="I485" s="72">
        <v>1</v>
      </c>
      <c r="J485" s="358"/>
      <c r="K485" s="72"/>
      <c r="L485" s="72" t="str">
        <f>IFERROR(VLOOKUP($K485,'04 PERSONAL'!$D$5:$G$35,3,),"")</f>
        <v/>
      </c>
      <c r="M485" s="73">
        <f>IFERROR(VLOOKUP($K485,'04 PERSONAL'!$D$5:$G$35,4,),0)</f>
        <v>0</v>
      </c>
      <c r="N485" s="73"/>
      <c r="O485" s="73"/>
      <c r="P485" s="73"/>
      <c r="Q485" s="72"/>
      <c r="R485" s="73">
        <f t="shared" si="22"/>
        <v>0</v>
      </c>
      <c r="S485" s="73"/>
      <c r="T485" s="72"/>
      <c r="U485" s="73">
        <f t="shared" si="23"/>
        <v>0</v>
      </c>
    </row>
    <row r="486" spans="1:21" x14ac:dyDescent="0.25">
      <c r="A486" s="74"/>
      <c r="B486" s="69">
        <v>480</v>
      </c>
      <c r="C486" s="353"/>
      <c r="D486" s="353"/>
      <c r="E486" s="353"/>
      <c r="F486" s="354"/>
      <c r="G486" s="353"/>
      <c r="H486" s="73">
        <f t="shared" si="21"/>
        <v>0</v>
      </c>
      <c r="I486" s="72">
        <v>1</v>
      </c>
      <c r="J486" s="358"/>
      <c r="K486" s="72"/>
      <c r="L486" s="72" t="str">
        <f>IFERROR(VLOOKUP($K486,'04 PERSONAL'!$D$5:$G$35,3,),"")</f>
        <v/>
      </c>
      <c r="M486" s="73">
        <f>IFERROR(VLOOKUP($K486,'04 PERSONAL'!$D$5:$G$35,4,),0)</f>
        <v>0</v>
      </c>
      <c r="N486" s="73"/>
      <c r="O486" s="73"/>
      <c r="P486" s="73"/>
      <c r="Q486" s="72"/>
      <c r="R486" s="73">
        <f t="shared" si="22"/>
        <v>0</v>
      </c>
      <c r="S486" s="73"/>
      <c r="T486" s="72"/>
      <c r="U486" s="73">
        <f t="shared" si="23"/>
        <v>0</v>
      </c>
    </row>
    <row r="487" spans="1:21" x14ac:dyDescent="0.25">
      <c r="A487" s="74"/>
      <c r="B487" s="69">
        <v>481</v>
      </c>
      <c r="C487" s="353"/>
      <c r="D487" s="353"/>
      <c r="E487" s="353"/>
      <c r="F487" s="354"/>
      <c r="G487" s="353"/>
      <c r="H487" s="73">
        <f t="shared" si="21"/>
        <v>0</v>
      </c>
      <c r="I487" s="72">
        <v>1</v>
      </c>
      <c r="J487" s="358"/>
      <c r="K487" s="72"/>
      <c r="L487" s="72" t="str">
        <f>IFERROR(VLOOKUP($K487,'04 PERSONAL'!$D$5:$G$35,3,),"")</f>
        <v/>
      </c>
      <c r="M487" s="73">
        <f>IFERROR(VLOOKUP($K487,'04 PERSONAL'!$D$5:$G$35,4,),0)</f>
        <v>0</v>
      </c>
      <c r="N487" s="73"/>
      <c r="O487" s="73"/>
      <c r="P487" s="73"/>
      <c r="Q487" s="72"/>
      <c r="R487" s="73">
        <f t="shared" si="22"/>
        <v>0</v>
      </c>
      <c r="S487" s="73"/>
      <c r="T487" s="72"/>
      <c r="U487" s="73">
        <f t="shared" si="23"/>
        <v>0</v>
      </c>
    </row>
    <row r="488" spans="1:21" x14ac:dyDescent="0.25">
      <c r="A488" s="74"/>
      <c r="B488" s="69">
        <v>482</v>
      </c>
      <c r="C488" s="353"/>
      <c r="D488" s="353"/>
      <c r="E488" s="353"/>
      <c r="F488" s="354"/>
      <c r="G488" s="353"/>
      <c r="H488" s="73">
        <f t="shared" si="21"/>
        <v>0</v>
      </c>
      <c r="I488" s="72">
        <v>1</v>
      </c>
      <c r="J488" s="358"/>
      <c r="K488" s="72"/>
      <c r="L488" s="72" t="str">
        <f>IFERROR(VLOOKUP($K488,'04 PERSONAL'!$D$5:$G$35,3,),"")</f>
        <v/>
      </c>
      <c r="M488" s="73">
        <f>IFERROR(VLOOKUP($K488,'04 PERSONAL'!$D$5:$G$35,4,),0)</f>
        <v>0</v>
      </c>
      <c r="N488" s="73"/>
      <c r="O488" s="73"/>
      <c r="P488" s="73"/>
      <c r="Q488" s="72"/>
      <c r="R488" s="73">
        <f t="shared" si="22"/>
        <v>0</v>
      </c>
      <c r="S488" s="73"/>
      <c r="T488" s="72"/>
      <c r="U488" s="73">
        <f t="shared" si="23"/>
        <v>0</v>
      </c>
    </row>
    <row r="489" spans="1:21" x14ac:dyDescent="0.25">
      <c r="A489" s="74"/>
      <c r="B489" s="69">
        <v>483</v>
      </c>
      <c r="C489" s="353"/>
      <c r="D489" s="353"/>
      <c r="E489" s="353"/>
      <c r="F489" s="354"/>
      <c r="G489" s="353"/>
      <c r="H489" s="73">
        <f t="shared" si="21"/>
        <v>0</v>
      </c>
      <c r="I489" s="72">
        <v>1</v>
      </c>
      <c r="J489" s="358"/>
      <c r="K489" s="72"/>
      <c r="L489" s="72" t="str">
        <f>IFERROR(VLOOKUP($K489,'04 PERSONAL'!$D$5:$G$35,3,),"")</f>
        <v/>
      </c>
      <c r="M489" s="73">
        <f>IFERROR(VLOOKUP($K489,'04 PERSONAL'!$D$5:$G$35,4,),0)</f>
        <v>0</v>
      </c>
      <c r="N489" s="73"/>
      <c r="O489" s="73"/>
      <c r="P489" s="73"/>
      <c r="Q489" s="72"/>
      <c r="R489" s="73">
        <f t="shared" si="22"/>
        <v>0</v>
      </c>
      <c r="S489" s="73"/>
      <c r="T489" s="72"/>
      <c r="U489" s="73">
        <f t="shared" si="23"/>
        <v>0</v>
      </c>
    </row>
    <row r="490" spans="1:21" x14ac:dyDescent="0.25">
      <c r="A490" s="74"/>
      <c r="B490" s="69">
        <v>484</v>
      </c>
      <c r="C490" s="353"/>
      <c r="D490" s="353"/>
      <c r="E490" s="353"/>
      <c r="F490" s="354"/>
      <c r="G490" s="353"/>
      <c r="H490" s="73">
        <f t="shared" si="21"/>
        <v>0</v>
      </c>
      <c r="I490" s="72">
        <v>1</v>
      </c>
      <c r="J490" s="358"/>
      <c r="K490" s="72"/>
      <c r="L490" s="72" t="str">
        <f>IFERROR(VLOOKUP($K490,'04 PERSONAL'!$D$5:$G$35,3,),"")</f>
        <v/>
      </c>
      <c r="M490" s="73">
        <f>IFERROR(VLOOKUP($K490,'04 PERSONAL'!$D$5:$G$35,4,),0)</f>
        <v>0</v>
      </c>
      <c r="N490" s="73"/>
      <c r="O490" s="73"/>
      <c r="P490" s="73"/>
      <c r="Q490" s="72"/>
      <c r="R490" s="73">
        <f t="shared" si="22"/>
        <v>0</v>
      </c>
      <c r="S490" s="73"/>
      <c r="T490" s="72"/>
      <c r="U490" s="73">
        <f t="shared" si="23"/>
        <v>0</v>
      </c>
    </row>
    <row r="491" spans="1:21" x14ac:dyDescent="0.25">
      <c r="A491" s="74"/>
      <c r="B491" s="69">
        <v>485</v>
      </c>
      <c r="C491" s="353"/>
      <c r="D491" s="353"/>
      <c r="E491" s="353"/>
      <c r="F491" s="354"/>
      <c r="G491" s="353"/>
      <c r="H491" s="73">
        <f t="shared" si="21"/>
        <v>0</v>
      </c>
      <c r="I491" s="72">
        <v>1</v>
      </c>
      <c r="J491" s="358"/>
      <c r="K491" s="72"/>
      <c r="L491" s="72" t="str">
        <f>IFERROR(VLOOKUP($K491,'04 PERSONAL'!$D$5:$G$35,3,),"")</f>
        <v/>
      </c>
      <c r="M491" s="73">
        <f>IFERROR(VLOOKUP($K491,'04 PERSONAL'!$D$5:$G$35,4,),0)</f>
        <v>0</v>
      </c>
      <c r="N491" s="73"/>
      <c r="O491" s="73"/>
      <c r="P491" s="73"/>
      <c r="Q491" s="72"/>
      <c r="R491" s="73">
        <f t="shared" si="22"/>
        <v>0</v>
      </c>
      <c r="S491" s="73"/>
      <c r="T491" s="72"/>
      <c r="U491" s="73">
        <f t="shared" si="23"/>
        <v>0</v>
      </c>
    </row>
    <row r="492" spans="1:21" x14ac:dyDescent="0.25">
      <c r="A492" s="74"/>
      <c r="B492" s="69">
        <v>486</v>
      </c>
      <c r="C492" s="353"/>
      <c r="D492" s="353"/>
      <c r="E492" s="353"/>
      <c r="F492" s="354"/>
      <c r="G492" s="353"/>
      <c r="H492" s="73">
        <f t="shared" si="21"/>
        <v>0</v>
      </c>
      <c r="I492" s="72">
        <v>1</v>
      </c>
      <c r="J492" s="358"/>
      <c r="K492" s="72"/>
      <c r="L492" s="72" t="str">
        <f>IFERROR(VLOOKUP($K492,'04 PERSONAL'!$D$5:$G$35,3,),"")</f>
        <v/>
      </c>
      <c r="M492" s="73">
        <f>IFERROR(VLOOKUP($K492,'04 PERSONAL'!$D$5:$G$35,4,),0)</f>
        <v>0</v>
      </c>
      <c r="N492" s="73"/>
      <c r="O492" s="73"/>
      <c r="P492" s="73"/>
      <c r="Q492" s="72"/>
      <c r="R492" s="73">
        <f t="shared" si="22"/>
        <v>0</v>
      </c>
      <c r="S492" s="73"/>
      <c r="T492" s="72"/>
      <c r="U492" s="73">
        <f t="shared" si="23"/>
        <v>0</v>
      </c>
    </row>
    <row r="493" spans="1:21" x14ac:dyDescent="0.25">
      <c r="A493" s="74"/>
      <c r="B493" s="69">
        <v>487</v>
      </c>
      <c r="C493" s="353"/>
      <c r="D493" s="353"/>
      <c r="E493" s="353"/>
      <c r="F493" s="354"/>
      <c r="G493" s="353"/>
      <c r="H493" s="73">
        <f t="shared" si="21"/>
        <v>0</v>
      </c>
      <c r="I493" s="72">
        <v>1</v>
      </c>
      <c r="J493" s="358"/>
      <c r="K493" s="72"/>
      <c r="L493" s="72" t="str">
        <f>IFERROR(VLOOKUP($K493,'04 PERSONAL'!$D$5:$G$35,3,),"")</f>
        <v/>
      </c>
      <c r="M493" s="73">
        <f>IFERROR(VLOOKUP($K493,'04 PERSONAL'!$D$5:$G$35,4,),0)</f>
        <v>0</v>
      </c>
      <c r="N493" s="73"/>
      <c r="O493" s="73"/>
      <c r="P493" s="73"/>
      <c r="Q493" s="72"/>
      <c r="R493" s="73">
        <f t="shared" si="22"/>
        <v>0</v>
      </c>
      <c r="S493" s="73"/>
      <c r="T493" s="72"/>
      <c r="U493" s="73">
        <f t="shared" si="23"/>
        <v>0</v>
      </c>
    </row>
    <row r="494" spans="1:21" x14ac:dyDescent="0.25">
      <c r="A494" s="74"/>
      <c r="B494" s="69">
        <v>488</v>
      </c>
      <c r="C494" s="353"/>
      <c r="D494" s="353"/>
      <c r="E494" s="353"/>
      <c r="F494" s="354"/>
      <c r="G494" s="353"/>
      <c r="H494" s="73">
        <f t="shared" si="21"/>
        <v>0</v>
      </c>
      <c r="I494" s="72">
        <v>1</v>
      </c>
      <c r="J494" s="358"/>
      <c r="K494" s="72"/>
      <c r="L494" s="72" t="str">
        <f>IFERROR(VLOOKUP($K494,'04 PERSONAL'!$D$5:$G$35,3,),"")</f>
        <v/>
      </c>
      <c r="M494" s="73">
        <f>IFERROR(VLOOKUP($K494,'04 PERSONAL'!$D$5:$G$35,4,),0)</f>
        <v>0</v>
      </c>
      <c r="N494" s="73"/>
      <c r="O494" s="73"/>
      <c r="P494" s="73"/>
      <c r="Q494" s="72"/>
      <c r="R494" s="73">
        <f t="shared" si="22"/>
        <v>0</v>
      </c>
      <c r="S494" s="73"/>
      <c r="T494" s="72"/>
      <c r="U494" s="73">
        <f t="shared" si="23"/>
        <v>0</v>
      </c>
    </row>
    <row r="495" spans="1:21" x14ac:dyDescent="0.25">
      <c r="A495" s="74"/>
      <c r="B495" s="69">
        <v>489</v>
      </c>
      <c r="C495" s="353"/>
      <c r="D495" s="353"/>
      <c r="E495" s="353"/>
      <c r="F495" s="354"/>
      <c r="G495" s="353"/>
      <c r="H495" s="73">
        <f t="shared" si="21"/>
        <v>0</v>
      </c>
      <c r="I495" s="72">
        <v>1</v>
      </c>
      <c r="J495" s="358"/>
      <c r="K495" s="72"/>
      <c r="L495" s="72" t="str">
        <f>IFERROR(VLOOKUP($K495,'04 PERSONAL'!$D$5:$G$35,3,),"")</f>
        <v/>
      </c>
      <c r="M495" s="73">
        <f>IFERROR(VLOOKUP($K495,'04 PERSONAL'!$D$5:$G$35,4,),0)</f>
        <v>0</v>
      </c>
      <c r="N495" s="73"/>
      <c r="O495" s="73"/>
      <c r="P495" s="73"/>
      <c r="Q495" s="72"/>
      <c r="R495" s="73">
        <f t="shared" si="22"/>
        <v>0</v>
      </c>
      <c r="S495" s="73"/>
      <c r="T495" s="72"/>
      <c r="U495" s="73">
        <f t="shared" si="23"/>
        <v>0</v>
      </c>
    </row>
    <row r="496" spans="1:21" x14ac:dyDescent="0.25">
      <c r="A496" s="74"/>
      <c r="B496" s="69">
        <v>490</v>
      </c>
      <c r="C496" s="353"/>
      <c r="D496" s="353"/>
      <c r="E496" s="353"/>
      <c r="F496" s="354"/>
      <c r="G496" s="353"/>
      <c r="H496" s="73">
        <f t="shared" si="21"/>
        <v>0</v>
      </c>
      <c r="I496" s="72">
        <v>1</v>
      </c>
      <c r="J496" s="358"/>
      <c r="K496" s="72"/>
      <c r="L496" s="72" t="str">
        <f>IFERROR(VLOOKUP($K496,'04 PERSONAL'!$D$5:$G$35,3,),"")</f>
        <v/>
      </c>
      <c r="M496" s="73">
        <f>IFERROR(VLOOKUP($K496,'04 PERSONAL'!$D$5:$G$35,4,),0)</f>
        <v>0</v>
      </c>
      <c r="N496" s="73"/>
      <c r="O496" s="73"/>
      <c r="P496" s="73"/>
      <c r="Q496" s="72"/>
      <c r="R496" s="73">
        <f t="shared" si="22"/>
        <v>0</v>
      </c>
      <c r="S496" s="73"/>
      <c r="T496" s="72"/>
      <c r="U496" s="73">
        <f t="shared" si="23"/>
        <v>0</v>
      </c>
    </row>
    <row r="497" spans="1:21" x14ac:dyDescent="0.25">
      <c r="A497" s="74"/>
      <c r="B497" s="69">
        <v>491</v>
      </c>
      <c r="C497" s="353"/>
      <c r="D497" s="353"/>
      <c r="E497" s="353"/>
      <c r="F497" s="354"/>
      <c r="G497" s="353"/>
      <c r="H497" s="73">
        <f t="shared" si="21"/>
        <v>0</v>
      </c>
      <c r="I497" s="72">
        <v>1</v>
      </c>
      <c r="J497" s="358"/>
      <c r="K497" s="72"/>
      <c r="L497" s="72" t="str">
        <f>IFERROR(VLOOKUP($K497,'04 PERSONAL'!$D$5:$G$35,3,),"")</f>
        <v/>
      </c>
      <c r="M497" s="73">
        <f>IFERROR(VLOOKUP($K497,'04 PERSONAL'!$D$5:$G$35,4,),0)</f>
        <v>0</v>
      </c>
      <c r="N497" s="73"/>
      <c r="O497" s="73"/>
      <c r="P497" s="73"/>
      <c r="Q497" s="72"/>
      <c r="R497" s="73">
        <f t="shared" si="22"/>
        <v>0</v>
      </c>
      <c r="S497" s="73"/>
      <c r="T497" s="72"/>
      <c r="U497" s="73">
        <f t="shared" si="23"/>
        <v>0</v>
      </c>
    </row>
    <row r="498" spans="1:21" x14ac:dyDescent="0.25">
      <c r="A498" s="74"/>
      <c r="B498" s="69">
        <v>492</v>
      </c>
      <c r="C498" s="353"/>
      <c r="D498" s="353"/>
      <c r="E498" s="353"/>
      <c r="F498" s="354"/>
      <c r="G498" s="353"/>
      <c r="H498" s="73">
        <f t="shared" si="21"/>
        <v>0</v>
      </c>
      <c r="I498" s="72">
        <v>1</v>
      </c>
      <c r="J498" s="358"/>
      <c r="K498" s="72"/>
      <c r="L498" s="72" t="str">
        <f>IFERROR(VLOOKUP($K498,'04 PERSONAL'!$D$5:$G$35,3,),"")</f>
        <v/>
      </c>
      <c r="M498" s="73">
        <f>IFERROR(VLOOKUP($K498,'04 PERSONAL'!$D$5:$G$35,4,),0)</f>
        <v>0</v>
      </c>
      <c r="N498" s="73"/>
      <c r="O498" s="73"/>
      <c r="P498" s="73"/>
      <c r="Q498" s="72"/>
      <c r="R498" s="73">
        <f t="shared" si="22"/>
        <v>0</v>
      </c>
      <c r="S498" s="73"/>
      <c r="T498" s="72"/>
      <c r="U498" s="73">
        <f t="shared" si="23"/>
        <v>0</v>
      </c>
    </row>
    <row r="499" spans="1:21" x14ac:dyDescent="0.25">
      <c r="A499" s="74"/>
      <c r="B499" s="69">
        <v>493</v>
      </c>
      <c r="C499" s="353"/>
      <c r="D499" s="353"/>
      <c r="E499" s="353"/>
      <c r="F499" s="354"/>
      <c r="G499" s="353"/>
      <c r="H499" s="73">
        <f t="shared" si="21"/>
        <v>0</v>
      </c>
      <c r="I499" s="72">
        <v>1</v>
      </c>
      <c r="J499" s="358"/>
      <c r="K499" s="72"/>
      <c r="L499" s="72" t="str">
        <f>IFERROR(VLOOKUP($K499,'04 PERSONAL'!$D$5:$G$35,3,),"")</f>
        <v/>
      </c>
      <c r="M499" s="73">
        <f>IFERROR(VLOOKUP($K499,'04 PERSONAL'!$D$5:$G$35,4,),0)</f>
        <v>0</v>
      </c>
      <c r="N499" s="73"/>
      <c r="O499" s="73"/>
      <c r="P499" s="73"/>
      <c r="Q499" s="72"/>
      <c r="R499" s="73">
        <f t="shared" si="22"/>
        <v>0</v>
      </c>
      <c r="S499" s="73"/>
      <c r="T499" s="72"/>
      <c r="U499" s="73">
        <f t="shared" si="23"/>
        <v>0</v>
      </c>
    </row>
    <row r="500" spans="1:21" x14ac:dyDescent="0.25">
      <c r="A500" s="74"/>
      <c r="B500" s="69">
        <v>494</v>
      </c>
      <c r="C500" s="353"/>
      <c r="D500" s="353"/>
      <c r="E500" s="353"/>
      <c r="F500" s="354"/>
      <c r="G500" s="353"/>
      <c r="H500" s="73">
        <f t="shared" si="21"/>
        <v>0</v>
      </c>
      <c r="I500" s="72">
        <v>1</v>
      </c>
      <c r="J500" s="358"/>
      <c r="K500" s="72"/>
      <c r="L500" s="72" t="str">
        <f>IFERROR(VLOOKUP($K500,'04 PERSONAL'!$D$5:$G$35,3,),"")</f>
        <v/>
      </c>
      <c r="M500" s="73">
        <f>IFERROR(VLOOKUP($K500,'04 PERSONAL'!$D$5:$G$35,4,),0)</f>
        <v>0</v>
      </c>
      <c r="N500" s="73"/>
      <c r="O500" s="73"/>
      <c r="P500" s="73"/>
      <c r="Q500" s="72"/>
      <c r="R500" s="73">
        <f t="shared" si="22"/>
        <v>0</v>
      </c>
      <c r="S500" s="73"/>
      <c r="T500" s="72"/>
      <c r="U500" s="73">
        <f t="shared" si="23"/>
        <v>0</v>
      </c>
    </row>
    <row r="501" spans="1:21" x14ac:dyDescent="0.25">
      <c r="A501" s="74"/>
      <c r="B501" s="69">
        <v>495</v>
      </c>
      <c r="C501" s="353"/>
      <c r="D501" s="353"/>
      <c r="E501" s="353"/>
      <c r="F501" s="354"/>
      <c r="G501" s="353"/>
      <c r="H501" s="73">
        <f t="shared" si="21"/>
        <v>0</v>
      </c>
      <c r="I501" s="72">
        <v>1</v>
      </c>
      <c r="J501" s="358"/>
      <c r="K501" s="72"/>
      <c r="L501" s="72" t="str">
        <f>IFERROR(VLOOKUP($K501,'04 PERSONAL'!$D$5:$G$35,3,),"")</f>
        <v/>
      </c>
      <c r="M501" s="73">
        <f>IFERROR(VLOOKUP($K501,'04 PERSONAL'!$D$5:$G$35,4,),0)</f>
        <v>0</v>
      </c>
      <c r="N501" s="73"/>
      <c r="O501" s="73"/>
      <c r="P501" s="73"/>
      <c r="Q501" s="72"/>
      <c r="R501" s="73">
        <f t="shared" si="22"/>
        <v>0</v>
      </c>
      <c r="S501" s="73"/>
      <c r="T501" s="72"/>
      <c r="U501" s="73">
        <f t="shared" si="23"/>
        <v>0</v>
      </c>
    </row>
    <row r="502" spans="1:21" x14ac:dyDescent="0.25">
      <c r="A502" s="74"/>
      <c r="B502" s="69">
        <v>496</v>
      </c>
      <c r="C502" s="353"/>
      <c r="D502" s="353"/>
      <c r="E502" s="353"/>
      <c r="F502" s="354"/>
      <c r="G502" s="353"/>
      <c r="H502" s="73">
        <f t="shared" si="21"/>
        <v>0</v>
      </c>
      <c r="I502" s="72">
        <v>1</v>
      </c>
      <c r="J502" s="358"/>
      <c r="K502" s="72"/>
      <c r="L502" s="72" t="str">
        <f>IFERROR(VLOOKUP($K502,'04 PERSONAL'!$D$5:$G$35,3,),"")</f>
        <v/>
      </c>
      <c r="M502" s="73">
        <f>IFERROR(VLOOKUP($K502,'04 PERSONAL'!$D$5:$G$35,4,),0)</f>
        <v>0</v>
      </c>
      <c r="N502" s="73"/>
      <c r="O502" s="73"/>
      <c r="P502" s="73"/>
      <c r="Q502" s="72"/>
      <c r="R502" s="73">
        <f t="shared" si="22"/>
        <v>0</v>
      </c>
      <c r="S502" s="73"/>
      <c r="T502" s="72"/>
      <c r="U502" s="73">
        <f t="shared" si="23"/>
        <v>0</v>
      </c>
    </row>
    <row r="503" spans="1:21" x14ac:dyDescent="0.25">
      <c r="A503" s="74"/>
      <c r="B503" s="69">
        <v>497</v>
      </c>
      <c r="C503" s="353"/>
      <c r="D503" s="353"/>
      <c r="E503" s="353"/>
      <c r="F503" s="354"/>
      <c r="G503" s="353"/>
      <c r="H503" s="73">
        <f t="shared" si="21"/>
        <v>0</v>
      </c>
      <c r="I503" s="72">
        <v>1</v>
      </c>
      <c r="J503" s="358"/>
      <c r="K503" s="72"/>
      <c r="L503" s="72" t="str">
        <f>IFERROR(VLOOKUP($K503,'04 PERSONAL'!$D$5:$G$35,3,),"")</f>
        <v/>
      </c>
      <c r="M503" s="73">
        <f>IFERROR(VLOOKUP($K503,'04 PERSONAL'!$D$5:$G$35,4,),0)</f>
        <v>0</v>
      </c>
      <c r="N503" s="73"/>
      <c r="O503" s="73"/>
      <c r="P503" s="73"/>
      <c r="Q503" s="72"/>
      <c r="R503" s="73">
        <f t="shared" si="22"/>
        <v>0</v>
      </c>
      <c r="S503" s="73"/>
      <c r="T503" s="72"/>
      <c r="U503" s="73">
        <f t="shared" si="23"/>
        <v>0</v>
      </c>
    </row>
    <row r="504" spans="1:21" x14ac:dyDescent="0.25">
      <c r="A504" s="74"/>
      <c r="B504" s="69">
        <v>498</v>
      </c>
      <c r="C504" s="353"/>
      <c r="D504" s="353"/>
      <c r="E504" s="353"/>
      <c r="F504" s="354"/>
      <c r="G504" s="353"/>
      <c r="H504" s="73">
        <f t="shared" si="21"/>
        <v>0</v>
      </c>
      <c r="I504" s="72">
        <v>1</v>
      </c>
      <c r="J504" s="358"/>
      <c r="K504" s="72"/>
      <c r="L504" s="72" t="str">
        <f>IFERROR(VLOOKUP($K504,'04 PERSONAL'!$D$5:$G$35,3,),"")</f>
        <v/>
      </c>
      <c r="M504" s="73">
        <f>IFERROR(VLOOKUP($K504,'04 PERSONAL'!$D$5:$G$35,4,),0)</f>
        <v>0</v>
      </c>
      <c r="N504" s="73"/>
      <c r="O504" s="73"/>
      <c r="P504" s="73"/>
      <c r="Q504" s="72"/>
      <c r="R504" s="73">
        <f t="shared" si="22"/>
        <v>0</v>
      </c>
      <c r="S504" s="73"/>
      <c r="T504" s="72"/>
      <c r="U504" s="73">
        <f t="shared" si="23"/>
        <v>0</v>
      </c>
    </row>
    <row r="505" spans="1:21" x14ac:dyDescent="0.25">
      <c r="A505" s="74"/>
      <c r="B505" s="69">
        <v>499</v>
      </c>
      <c r="C505" s="353"/>
      <c r="D505" s="353"/>
      <c r="E505" s="353"/>
      <c r="F505" s="354"/>
      <c r="G505" s="353"/>
      <c r="H505" s="73">
        <f t="shared" si="21"/>
        <v>0</v>
      </c>
      <c r="I505" s="72">
        <v>1</v>
      </c>
      <c r="J505" s="358"/>
      <c r="K505" s="72"/>
      <c r="L505" s="72" t="str">
        <f>IFERROR(VLOOKUP($K505,'04 PERSONAL'!$D$5:$G$35,3,),"")</f>
        <v/>
      </c>
      <c r="M505" s="73">
        <f>IFERROR(VLOOKUP($K505,'04 PERSONAL'!$D$5:$G$35,4,),0)</f>
        <v>0</v>
      </c>
      <c r="N505" s="73"/>
      <c r="O505" s="73"/>
      <c r="P505" s="73"/>
      <c r="Q505" s="72"/>
      <c r="R505" s="73">
        <f t="shared" si="22"/>
        <v>0</v>
      </c>
      <c r="S505" s="73"/>
      <c r="T505" s="72"/>
      <c r="U505" s="73">
        <f t="shared" si="23"/>
        <v>0</v>
      </c>
    </row>
    <row r="506" spans="1:21" x14ac:dyDescent="0.25">
      <c r="A506" s="74"/>
      <c r="B506" s="69">
        <v>500</v>
      </c>
      <c r="C506" s="353"/>
      <c r="D506" s="353"/>
      <c r="E506" s="353"/>
      <c r="F506" s="354"/>
      <c r="G506" s="353"/>
      <c r="H506" s="73">
        <f t="shared" si="21"/>
        <v>0</v>
      </c>
      <c r="I506" s="72">
        <v>1</v>
      </c>
      <c r="J506" s="358"/>
      <c r="K506" s="72"/>
      <c r="L506" s="72" t="str">
        <f>IFERROR(VLOOKUP($K506,'04 PERSONAL'!$D$5:$G$35,3,),"")</f>
        <v/>
      </c>
      <c r="M506" s="73">
        <f>IFERROR(VLOOKUP($K506,'04 PERSONAL'!$D$5:$G$35,4,),0)</f>
        <v>0</v>
      </c>
      <c r="N506" s="73"/>
      <c r="O506" s="73"/>
      <c r="P506" s="73"/>
      <c r="Q506" s="72"/>
      <c r="R506" s="73">
        <f t="shared" si="22"/>
        <v>0</v>
      </c>
      <c r="S506" s="73"/>
      <c r="T506" s="72"/>
      <c r="U506" s="73">
        <f t="shared" si="23"/>
        <v>0</v>
      </c>
    </row>
    <row r="507" spans="1:21" x14ac:dyDescent="0.25">
      <c r="A507" s="74"/>
      <c r="B507" s="69">
        <v>501</v>
      </c>
      <c r="C507" s="353"/>
      <c r="D507" s="353"/>
      <c r="E507" s="353"/>
      <c r="F507" s="354"/>
      <c r="G507" s="353"/>
      <c r="H507" s="73">
        <f t="shared" si="21"/>
        <v>0</v>
      </c>
      <c r="I507" s="72">
        <v>1</v>
      </c>
      <c r="J507" s="358"/>
      <c r="K507" s="72"/>
      <c r="L507" s="72" t="str">
        <f>IFERROR(VLOOKUP($K507,'04 PERSONAL'!$D$5:$G$35,3,),"")</f>
        <v/>
      </c>
      <c r="M507" s="73">
        <f>IFERROR(VLOOKUP($K507,'04 PERSONAL'!$D$5:$G$35,4,),0)</f>
        <v>0</v>
      </c>
      <c r="N507" s="73"/>
      <c r="O507" s="73"/>
      <c r="P507" s="73"/>
      <c r="Q507" s="72"/>
      <c r="R507" s="73">
        <f t="shared" si="22"/>
        <v>0</v>
      </c>
      <c r="S507" s="73"/>
      <c r="T507" s="72"/>
      <c r="U507" s="73">
        <f t="shared" si="23"/>
        <v>0</v>
      </c>
    </row>
    <row r="508" spans="1:21" x14ac:dyDescent="0.25">
      <c r="A508" s="74"/>
      <c r="B508" s="69">
        <v>502</v>
      </c>
      <c r="C508" s="353"/>
      <c r="D508" s="353"/>
      <c r="E508" s="353"/>
      <c r="F508" s="354"/>
      <c r="G508" s="353"/>
      <c r="H508" s="73">
        <f t="shared" si="21"/>
        <v>0</v>
      </c>
      <c r="I508" s="72">
        <v>1</v>
      </c>
      <c r="J508" s="358"/>
      <c r="K508" s="72"/>
      <c r="L508" s="72" t="str">
        <f>IFERROR(VLOOKUP($K508,'04 PERSONAL'!$D$5:$G$35,3,),"")</f>
        <v/>
      </c>
      <c r="M508" s="73">
        <f>IFERROR(VLOOKUP($K508,'04 PERSONAL'!$D$5:$G$35,4,),0)</f>
        <v>0</v>
      </c>
      <c r="N508" s="73"/>
      <c r="O508" s="73"/>
      <c r="P508" s="73"/>
      <c r="Q508" s="72"/>
      <c r="R508" s="73">
        <f t="shared" si="22"/>
        <v>0</v>
      </c>
      <c r="S508" s="73"/>
      <c r="T508" s="72"/>
      <c r="U508" s="73">
        <f t="shared" si="23"/>
        <v>0</v>
      </c>
    </row>
    <row r="509" spans="1:21" x14ac:dyDescent="0.25">
      <c r="A509" s="74"/>
      <c r="B509" s="69">
        <v>503</v>
      </c>
      <c r="C509" s="353"/>
      <c r="D509" s="353"/>
      <c r="E509" s="353"/>
      <c r="F509" s="354"/>
      <c r="G509" s="353"/>
      <c r="H509" s="73">
        <f t="shared" si="21"/>
        <v>0</v>
      </c>
      <c r="I509" s="72">
        <v>1</v>
      </c>
      <c r="J509" s="358"/>
      <c r="K509" s="72"/>
      <c r="L509" s="72" t="str">
        <f>IFERROR(VLOOKUP($K509,'04 PERSONAL'!$D$5:$G$35,3,),"")</f>
        <v/>
      </c>
      <c r="M509" s="73">
        <f>IFERROR(VLOOKUP($K509,'04 PERSONAL'!$D$5:$G$35,4,),0)</f>
        <v>0</v>
      </c>
      <c r="N509" s="73"/>
      <c r="O509" s="73"/>
      <c r="P509" s="73"/>
      <c r="Q509" s="72"/>
      <c r="R509" s="73">
        <f t="shared" si="22"/>
        <v>0</v>
      </c>
      <c r="S509" s="73"/>
      <c r="T509" s="72"/>
      <c r="U509" s="73">
        <f t="shared" si="23"/>
        <v>0</v>
      </c>
    </row>
    <row r="510" spans="1:21" x14ac:dyDescent="0.25">
      <c r="A510" s="74"/>
      <c r="B510" s="69">
        <v>504</v>
      </c>
      <c r="C510" s="353"/>
      <c r="D510" s="353"/>
      <c r="E510" s="353"/>
      <c r="F510" s="354"/>
      <c r="G510" s="353"/>
      <c r="H510" s="73">
        <f t="shared" si="21"/>
        <v>0</v>
      </c>
      <c r="I510" s="72">
        <v>1</v>
      </c>
      <c r="J510" s="358"/>
      <c r="K510" s="72"/>
      <c r="L510" s="72" t="str">
        <f>IFERROR(VLOOKUP($K510,'04 PERSONAL'!$D$5:$G$35,3,),"")</f>
        <v/>
      </c>
      <c r="M510" s="73">
        <f>IFERROR(VLOOKUP($K510,'04 PERSONAL'!$D$5:$G$35,4,),0)</f>
        <v>0</v>
      </c>
      <c r="N510" s="73"/>
      <c r="O510" s="73"/>
      <c r="P510" s="73"/>
      <c r="Q510" s="72"/>
      <c r="R510" s="73">
        <f t="shared" si="22"/>
        <v>0</v>
      </c>
      <c r="S510" s="73"/>
      <c r="T510" s="72"/>
      <c r="U510" s="73">
        <f t="shared" si="23"/>
        <v>0</v>
      </c>
    </row>
    <row r="511" spans="1:21" x14ac:dyDescent="0.25">
      <c r="A511" s="74"/>
      <c r="B511" s="69">
        <v>505</v>
      </c>
      <c r="C511" s="353"/>
      <c r="D511" s="353"/>
      <c r="E511" s="353"/>
      <c r="F511" s="354"/>
      <c r="G511" s="353"/>
      <c r="H511" s="73">
        <f t="shared" si="21"/>
        <v>0</v>
      </c>
      <c r="I511" s="72">
        <v>1</v>
      </c>
      <c r="J511" s="358"/>
      <c r="K511" s="72"/>
      <c r="L511" s="72" t="str">
        <f>IFERROR(VLOOKUP($K511,'04 PERSONAL'!$D$5:$G$35,3,),"")</f>
        <v/>
      </c>
      <c r="M511" s="73">
        <f>IFERROR(VLOOKUP($K511,'04 PERSONAL'!$D$5:$G$35,4,),0)</f>
        <v>0</v>
      </c>
      <c r="N511" s="73"/>
      <c r="O511" s="73"/>
      <c r="P511" s="73"/>
      <c r="Q511" s="72"/>
      <c r="R511" s="73">
        <f t="shared" si="22"/>
        <v>0</v>
      </c>
      <c r="S511" s="73"/>
      <c r="T511" s="72"/>
      <c r="U511" s="73">
        <f t="shared" si="23"/>
        <v>0</v>
      </c>
    </row>
    <row r="512" spans="1:21" x14ac:dyDescent="0.25">
      <c r="A512" s="74"/>
      <c r="B512" s="69">
        <v>506</v>
      </c>
      <c r="C512" s="353"/>
      <c r="D512" s="353"/>
      <c r="E512" s="353"/>
      <c r="F512" s="354"/>
      <c r="G512" s="353"/>
      <c r="H512" s="73">
        <f t="shared" si="21"/>
        <v>0</v>
      </c>
      <c r="I512" s="72">
        <v>1</v>
      </c>
      <c r="J512" s="358"/>
      <c r="K512" s="72"/>
      <c r="L512" s="72" t="str">
        <f>IFERROR(VLOOKUP($K512,'04 PERSONAL'!$D$5:$G$35,3,),"")</f>
        <v/>
      </c>
      <c r="M512" s="73">
        <f>IFERROR(VLOOKUP($K512,'04 PERSONAL'!$D$5:$G$35,4,),0)</f>
        <v>0</v>
      </c>
      <c r="N512" s="73"/>
      <c r="O512" s="73"/>
      <c r="P512" s="73"/>
      <c r="Q512" s="72"/>
      <c r="R512" s="73">
        <f t="shared" si="22"/>
        <v>0</v>
      </c>
      <c r="S512" s="73"/>
      <c r="T512" s="72"/>
      <c r="U512" s="73">
        <f t="shared" si="23"/>
        <v>0</v>
      </c>
    </row>
    <row r="513" spans="1:21" x14ac:dyDescent="0.25">
      <c r="A513" s="74"/>
      <c r="B513" s="69">
        <v>507</v>
      </c>
      <c r="C513" s="353"/>
      <c r="D513" s="353"/>
      <c r="E513" s="353"/>
      <c r="F513" s="354"/>
      <c r="G513" s="353"/>
      <c r="H513" s="73">
        <f t="shared" si="21"/>
        <v>0</v>
      </c>
      <c r="I513" s="72">
        <v>1</v>
      </c>
      <c r="J513" s="358"/>
      <c r="K513" s="72"/>
      <c r="L513" s="72" t="str">
        <f>IFERROR(VLOOKUP($K513,'04 PERSONAL'!$D$5:$G$35,3,),"")</f>
        <v/>
      </c>
      <c r="M513" s="73">
        <f>IFERROR(VLOOKUP($K513,'04 PERSONAL'!$D$5:$G$35,4,),0)</f>
        <v>0</v>
      </c>
      <c r="N513" s="73"/>
      <c r="O513" s="73"/>
      <c r="P513" s="73"/>
      <c r="Q513" s="72"/>
      <c r="R513" s="73">
        <f t="shared" si="22"/>
        <v>0</v>
      </c>
      <c r="S513" s="73"/>
      <c r="T513" s="72"/>
      <c r="U513" s="73">
        <f t="shared" si="23"/>
        <v>0</v>
      </c>
    </row>
    <row r="514" spans="1:21" x14ac:dyDescent="0.25">
      <c r="A514" s="74"/>
      <c r="B514" s="69">
        <v>508</v>
      </c>
      <c r="C514" s="353"/>
      <c r="D514" s="353"/>
      <c r="E514" s="353"/>
      <c r="F514" s="354"/>
      <c r="G514" s="353"/>
      <c r="H514" s="73">
        <f t="shared" si="21"/>
        <v>0</v>
      </c>
      <c r="I514" s="72">
        <v>1</v>
      </c>
      <c r="J514" s="358"/>
      <c r="K514" s="72"/>
      <c r="L514" s="72" t="str">
        <f>IFERROR(VLOOKUP($K514,'04 PERSONAL'!$D$5:$G$35,3,),"")</f>
        <v/>
      </c>
      <c r="M514" s="73">
        <f>IFERROR(VLOOKUP($K514,'04 PERSONAL'!$D$5:$G$35,4,),0)</f>
        <v>0</v>
      </c>
      <c r="N514" s="73"/>
      <c r="O514" s="73"/>
      <c r="P514" s="73"/>
      <c r="Q514" s="72"/>
      <c r="R514" s="73">
        <f t="shared" si="22"/>
        <v>0</v>
      </c>
      <c r="S514" s="73"/>
      <c r="T514" s="72"/>
      <c r="U514" s="73">
        <f t="shared" si="23"/>
        <v>0</v>
      </c>
    </row>
    <row r="515" spans="1:21" x14ac:dyDescent="0.25">
      <c r="A515" s="74"/>
      <c r="B515" s="69">
        <v>509</v>
      </c>
      <c r="C515" s="353"/>
      <c r="D515" s="353"/>
      <c r="E515" s="353"/>
      <c r="F515" s="354"/>
      <c r="G515" s="353"/>
      <c r="H515" s="73">
        <f t="shared" si="21"/>
        <v>0</v>
      </c>
      <c r="I515" s="72">
        <v>1</v>
      </c>
      <c r="J515" s="358"/>
      <c r="K515" s="72"/>
      <c r="L515" s="72" t="str">
        <f>IFERROR(VLOOKUP($K515,'04 PERSONAL'!$D$5:$G$35,3,),"")</f>
        <v/>
      </c>
      <c r="M515" s="73">
        <f>IFERROR(VLOOKUP($K515,'04 PERSONAL'!$D$5:$G$35,4,),0)</f>
        <v>0</v>
      </c>
      <c r="N515" s="73"/>
      <c r="O515" s="73"/>
      <c r="P515" s="73"/>
      <c r="Q515" s="72"/>
      <c r="R515" s="73">
        <f t="shared" si="22"/>
        <v>0</v>
      </c>
      <c r="S515" s="73"/>
      <c r="T515" s="72"/>
      <c r="U515" s="73">
        <f t="shared" si="23"/>
        <v>0</v>
      </c>
    </row>
    <row r="516" spans="1:21" x14ac:dyDescent="0.25">
      <c r="A516" s="74"/>
      <c r="B516" s="69">
        <v>510</v>
      </c>
      <c r="C516" s="353"/>
      <c r="D516" s="353"/>
      <c r="E516" s="353"/>
      <c r="F516" s="354"/>
      <c r="G516" s="353"/>
      <c r="H516" s="73">
        <f t="shared" si="21"/>
        <v>0</v>
      </c>
      <c r="I516" s="72">
        <v>1</v>
      </c>
      <c r="J516" s="358"/>
      <c r="K516" s="72"/>
      <c r="L516" s="72" t="str">
        <f>IFERROR(VLOOKUP($K516,'04 PERSONAL'!$D$5:$G$35,3,),"")</f>
        <v/>
      </c>
      <c r="M516" s="73">
        <f>IFERROR(VLOOKUP($K516,'04 PERSONAL'!$D$5:$G$35,4,),0)</f>
        <v>0</v>
      </c>
      <c r="N516" s="73"/>
      <c r="O516" s="73"/>
      <c r="P516" s="73"/>
      <c r="Q516" s="72"/>
      <c r="R516" s="73">
        <f t="shared" si="22"/>
        <v>0</v>
      </c>
      <c r="S516" s="73"/>
      <c r="T516" s="72"/>
      <c r="U516" s="73">
        <f t="shared" si="23"/>
        <v>0</v>
      </c>
    </row>
    <row r="517" spans="1:21" x14ac:dyDescent="0.25">
      <c r="A517" s="74"/>
      <c r="B517" s="69">
        <v>511</v>
      </c>
      <c r="C517" s="353"/>
      <c r="D517" s="353"/>
      <c r="E517" s="353"/>
      <c r="F517" s="354"/>
      <c r="G517" s="353"/>
      <c r="H517" s="73">
        <f t="shared" si="21"/>
        <v>0</v>
      </c>
      <c r="I517" s="72">
        <v>1</v>
      </c>
      <c r="J517" s="358"/>
      <c r="K517" s="72"/>
      <c r="L517" s="72" t="str">
        <f>IFERROR(VLOOKUP($K517,'04 PERSONAL'!$D$5:$G$35,3,),"")</f>
        <v/>
      </c>
      <c r="M517" s="73">
        <f>IFERROR(VLOOKUP($K517,'04 PERSONAL'!$D$5:$G$35,4,),0)</f>
        <v>0</v>
      </c>
      <c r="N517" s="73"/>
      <c r="O517" s="73"/>
      <c r="P517" s="73"/>
      <c r="Q517" s="72"/>
      <c r="R517" s="73">
        <f t="shared" si="22"/>
        <v>0</v>
      </c>
      <c r="S517" s="73"/>
      <c r="T517" s="72"/>
      <c r="U517" s="73">
        <f t="shared" si="23"/>
        <v>0</v>
      </c>
    </row>
    <row r="518" spans="1:21" x14ac:dyDescent="0.25">
      <c r="A518" s="74"/>
      <c r="B518" s="69">
        <v>512</v>
      </c>
      <c r="C518" s="353"/>
      <c r="D518" s="353"/>
      <c r="E518" s="353"/>
      <c r="F518" s="354"/>
      <c r="G518" s="353"/>
      <c r="H518" s="73">
        <f t="shared" si="21"/>
        <v>0</v>
      </c>
      <c r="I518" s="72">
        <v>1</v>
      </c>
      <c r="J518" s="358"/>
      <c r="K518" s="72"/>
      <c r="L518" s="72" t="str">
        <f>IFERROR(VLOOKUP($K518,'04 PERSONAL'!$D$5:$G$35,3,),"")</f>
        <v/>
      </c>
      <c r="M518" s="73">
        <f>IFERROR(VLOOKUP($K518,'04 PERSONAL'!$D$5:$G$35,4,),0)</f>
        <v>0</v>
      </c>
      <c r="N518" s="73"/>
      <c r="O518" s="73"/>
      <c r="P518" s="73"/>
      <c r="Q518" s="72"/>
      <c r="R518" s="73">
        <f t="shared" si="22"/>
        <v>0</v>
      </c>
      <c r="S518" s="73"/>
      <c r="T518" s="72"/>
      <c r="U518" s="73">
        <f t="shared" si="23"/>
        <v>0</v>
      </c>
    </row>
    <row r="519" spans="1:21" x14ac:dyDescent="0.25">
      <c r="A519" s="74"/>
      <c r="B519" s="69">
        <v>513</v>
      </c>
      <c r="C519" s="353"/>
      <c r="D519" s="353"/>
      <c r="E519" s="353"/>
      <c r="F519" s="354"/>
      <c r="G519" s="353"/>
      <c r="H519" s="73">
        <f t="shared" ref="H519:H582" si="24">ROUND((J519+M519+N519+O519+R519+U519),2)</f>
        <v>0</v>
      </c>
      <c r="I519" s="72">
        <v>1</v>
      </c>
      <c r="J519" s="358"/>
      <c r="K519" s="72"/>
      <c r="L519" s="72" t="str">
        <f>IFERROR(VLOOKUP($K519,'04 PERSONAL'!$D$5:$G$35,3,),"")</f>
        <v/>
      </c>
      <c r="M519" s="73">
        <f>IFERROR(VLOOKUP($K519,'04 PERSONAL'!$D$5:$G$35,4,),0)</f>
        <v>0</v>
      </c>
      <c r="N519" s="73"/>
      <c r="O519" s="73"/>
      <c r="P519" s="73"/>
      <c r="Q519" s="72"/>
      <c r="R519" s="73">
        <f t="shared" ref="R519:R582" si="25">ROUND(IF($P519&gt;0,$P519*$Q519,$R$4*$Q519),2)</f>
        <v>0</v>
      </c>
      <c r="S519" s="73"/>
      <c r="T519" s="72"/>
      <c r="U519" s="73">
        <f t="shared" ref="U519:U582" si="26">ROUND(IF($S519&gt;0,$S519*$T519,$U$4*$T519),2)</f>
        <v>0</v>
      </c>
    </row>
    <row r="520" spans="1:21" x14ac:dyDescent="0.25">
      <c r="A520" s="74"/>
      <c r="B520" s="69">
        <v>514</v>
      </c>
      <c r="C520" s="353"/>
      <c r="D520" s="353"/>
      <c r="E520" s="353"/>
      <c r="F520" s="354"/>
      <c r="G520" s="353"/>
      <c r="H520" s="73">
        <f t="shared" si="24"/>
        <v>0</v>
      </c>
      <c r="I520" s="72">
        <v>1</v>
      </c>
      <c r="J520" s="358"/>
      <c r="K520" s="72"/>
      <c r="L520" s="72" t="str">
        <f>IFERROR(VLOOKUP($K520,'04 PERSONAL'!$D$5:$G$35,3,),"")</f>
        <v/>
      </c>
      <c r="M520" s="73">
        <f>IFERROR(VLOOKUP($K520,'04 PERSONAL'!$D$5:$G$35,4,),0)</f>
        <v>0</v>
      </c>
      <c r="N520" s="73"/>
      <c r="O520" s="73"/>
      <c r="P520" s="73"/>
      <c r="Q520" s="72"/>
      <c r="R520" s="73">
        <f t="shared" si="25"/>
        <v>0</v>
      </c>
      <c r="S520" s="73"/>
      <c r="T520" s="72"/>
      <c r="U520" s="73">
        <f t="shared" si="26"/>
        <v>0</v>
      </c>
    </row>
    <row r="521" spans="1:21" x14ac:dyDescent="0.25">
      <c r="A521" s="74"/>
      <c r="B521" s="69">
        <v>515</v>
      </c>
      <c r="C521" s="353"/>
      <c r="D521" s="353"/>
      <c r="E521" s="353"/>
      <c r="F521" s="354"/>
      <c r="G521" s="353"/>
      <c r="H521" s="73">
        <f t="shared" si="24"/>
        <v>0</v>
      </c>
      <c r="I521" s="72">
        <v>1</v>
      </c>
      <c r="J521" s="358"/>
      <c r="K521" s="72"/>
      <c r="L521" s="72" t="str">
        <f>IFERROR(VLOOKUP($K521,'04 PERSONAL'!$D$5:$G$35,3,),"")</f>
        <v/>
      </c>
      <c r="M521" s="73">
        <f>IFERROR(VLOOKUP($K521,'04 PERSONAL'!$D$5:$G$35,4,),0)</f>
        <v>0</v>
      </c>
      <c r="N521" s="73"/>
      <c r="O521" s="73"/>
      <c r="P521" s="73"/>
      <c r="Q521" s="72"/>
      <c r="R521" s="73">
        <f t="shared" si="25"/>
        <v>0</v>
      </c>
      <c r="S521" s="73"/>
      <c r="T521" s="72"/>
      <c r="U521" s="73">
        <f t="shared" si="26"/>
        <v>0</v>
      </c>
    </row>
    <row r="522" spans="1:21" x14ac:dyDescent="0.25">
      <c r="A522" s="74"/>
      <c r="B522" s="69">
        <v>516</v>
      </c>
      <c r="C522" s="353"/>
      <c r="D522" s="353"/>
      <c r="E522" s="353"/>
      <c r="F522" s="354"/>
      <c r="G522" s="353"/>
      <c r="H522" s="73">
        <f t="shared" si="24"/>
        <v>0</v>
      </c>
      <c r="I522" s="72">
        <v>1</v>
      </c>
      <c r="J522" s="358"/>
      <c r="K522" s="72"/>
      <c r="L522" s="72" t="str">
        <f>IFERROR(VLOOKUP($K522,'04 PERSONAL'!$D$5:$G$35,3,),"")</f>
        <v/>
      </c>
      <c r="M522" s="73">
        <f>IFERROR(VLOOKUP($K522,'04 PERSONAL'!$D$5:$G$35,4,),0)</f>
        <v>0</v>
      </c>
      <c r="N522" s="73"/>
      <c r="O522" s="73"/>
      <c r="P522" s="73"/>
      <c r="Q522" s="72"/>
      <c r="R522" s="73">
        <f t="shared" si="25"/>
        <v>0</v>
      </c>
      <c r="S522" s="73"/>
      <c r="T522" s="72"/>
      <c r="U522" s="73">
        <f t="shared" si="26"/>
        <v>0</v>
      </c>
    </row>
    <row r="523" spans="1:21" x14ac:dyDescent="0.25">
      <c r="A523" s="74"/>
      <c r="B523" s="69">
        <v>517</v>
      </c>
      <c r="C523" s="353"/>
      <c r="D523" s="353"/>
      <c r="E523" s="353"/>
      <c r="F523" s="354"/>
      <c r="G523" s="353"/>
      <c r="H523" s="73">
        <f t="shared" si="24"/>
        <v>0</v>
      </c>
      <c r="I523" s="72">
        <v>1</v>
      </c>
      <c r="J523" s="358"/>
      <c r="K523" s="72"/>
      <c r="L523" s="72" t="str">
        <f>IFERROR(VLOOKUP($K523,'04 PERSONAL'!$D$5:$G$35,3,),"")</f>
        <v/>
      </c>
      <c r="M523" s="73">
        <f>IFERROR(VLOOKUP($K523,'04 PERSONAL'!$D$5:$G$35,4,),0)</f>
        <v>0</v>
      </c>
      <c r="N523" s="73"/>
      <c r="O523" s="73"/>
      <c r="P523" s="73"/>
      <c r="Q523" s="72"/>
      <c r="R523" s="73">
        <f t="shared" si="25"/>
        <v>0</v>
      </c>
      <c r="S523" s="73"/>
      <c r="T523" s="72"/>
      <c r="U523" s="73">
        <f t="shared" si="26"/>
        <v>0</v>
      </c>
    </row>
    <row r="524" spans="1:21" x14ac:dyDescent="0.25">
      <c r="A524" s="74"/>
      <c r="B524" s="69">
        <v>518</v>
      </c>
      <c r="C524" s="353"/>
      <c r="D524" s="353"/>
      <c r="E524" s="353"/>
      <c r="F524" s="354"/>
      <c r="G524" s="353"/>
      <c r="H524" s="73">
        <f t="shared" si="24"/>
        <v>0</v>
      </c>
      <c r="I524" s="72">
        <v>1</v>
      </c>
      <c r="J524" s="358"/>
      <c r="K524" s="72"/>
      <c r="L524" s="72" t="str">
        <f>IFERROR(VLOOKUP($K524,'04 PERSONAL'!$D$5:$G$35,3,),"")</f>
        <v/>
      </c>
      <c r="M524" s="73">
        <f>IFERROR(VLOOKUP($K524,'04 PERSONAL'!$D$5:$G$35,4,),0)</f>
        <v>0</v>
      </c>
      <c r="N524" s="73"/>
      <c r="O524" s="73"/>
      <c r="P524" s="73"/>
      <c r="Q524" s="72"/>
      <c r="R524" s="73">
        <f t="shared" si="25"/>
        <v>0</v>
      </c>
      <c r="S524" s="73"/>
      <c r="T524" s="72"/>
      <c r="U524" s="73">
        <f t="shared" si="26"/>
        <v>0</v>
      </c>
    </row>
    <row r="525" spans="1:21" x14ac:dyDescent="0.25">
      <c r="A525" s="74"/>
      <c r="B525" s="69">
        <v>519</v>
      </c>
      <c r="C525" s="353"/>
      <c r="D525" s="353"/>
      <c r="E525" s="353"/>
      <c r="F525" s="354"/>
      <c r="G525" s="353"/>
      <c r="H525" s="73">
        <f t="shared" si="24"/>
        <v>0</v>
      </c>
      <c r="I525" s="72">
        <v>1</v>
      </c>
      <c r="J525" s="358"/>
      <c r="K525" s="72"/>
      <c r="L525" s="72" t="str">
        <f>IFERROR(VLOOKUP($K525,'04 PERSONAL'!$D$5:$G$35,3,),"")</f>
        <v/>
      </c>
      <c r="M525" s="73">
        <f>IFERROR(VLOOKUP($K525,'04 PERSONAL'!$D$5:$G$35,4,),0)</f>
        <v>0</v>
      </c>
      <c r="N525" s="73"/>
      <c r="O525" s="73"/>
      <c r="P525" s="73"/>
      <c r="Q525" s="72"/>
      <c r="R525" s="73">
        <f t="shared" si="25"/>
        <v>0</v>
      </c>
      <c r="S525" s="73"/>
      <c r="T525" s="72"/>
      <c r="U525" s="73">
        <f t="shared" si="26"/>
        <v>0</v>
      </c>
    </row>
    <row r="526" spans="1:21" x14ac:dyDescent="0.25">
      <c r="A526" s="74"/>
      <c r="B526" s="69">
        <v>520</v>
      </c>
      <c r="C526" s="353"/>
      <c r="D526" s="353"/>
      <c r="E526" s="353"/>
      <c r="F526" s="354"/>
      <c r="G526" s="353"/>
      <c r="H526" s="73">
        <f t="shared" si="24"/>
        <v>0</v>
      </c>
      <c r="I526" s="72">
        <v>1</v>
      </c>
      <c r="J526" s="358"/>
      <c r="K526" s="72"/>
      <c r="L526" s="72" t="str">
        <f>IFERROR(VLOOKUP($K526,'04 PERSONAL'!$D$5:$G$35,3,),"")</f>
        <v/>
      </c>
      <c r="M526" s="73">
        <f>IFERROR(VLOOKUP($K526,'04 PERSONAL'!$D$5:$G$35,4,),0)</f>
        <v>0</v>
      </c>
      <c r="N526" s="73"/>
      <c r="O526" s="73"/>
      <c r="P526" s="73"/>
      <c r="Q526" s="72"/>
      <c r="R526" s="73">
        <f t="shared" si="25"/>
        <v>0</v>
      </c>
      <c r="S526" s="73"/>
      <c r="T526" s="72"/>
      <c r="U526" s="73">
        <f t="shared" si="26"/>
        <v>0</v>
      </c>
    </row>
    <row r="527" spans="1:21" x14ac:dyDescent="0.25">
      <c r="A527" s="74"/>
      <c r="B527" s="69">
        <v>521</v>
      </c>
      <c r="C527" s="353"/>
      <c r="D527" s="353"/>
      <c r="E527" s="353"/>
      <c r="F527" s="354"/>
      <c r="G527" s="353"/>
      <c r="H527" s="73">
        <f t="shared" si="24"/>
        <v>0</v>
      </c>
      <c r="I527" s="72">
        <v>1</v>
      </c>
      <c r="J527" s="358"/>
      <c r="K527" s="72"/>
      <c r="L527" s="72" t="str">
        <f>IFERROR(VLOOKUP($K527,'04 PERSONAL'!$D$5:$G$35,3,),"")</f>
        <v/>
      </c>
      <c r="M527" s="73">
        <f>IFERROR(VLOOKUP($K527,'04 PERSONAL'!$D$5:$G$35,4,),0)</f>
        <v>0</v>
      </c>
      <c r="N527" s="73"/>
      <c r="O527" s="73"/>
      <c r="P527" s="73"/>
      <c r="Q527" s="72"/>
      <c r="R527" s="73">
        <f t="shared" si="25"/>
        <v>0</v>
      </c>
      <c r="S527" s="73"/>
      <c r="T527" s="72"/>
      <c r="U527" s="73">
        <f t="shared" si="26"/>
        <v>0</v>
      </c>
    </row>
    <row r="528" spans="1:21" x14ac:dyDescent="0.25">
      <c r="A528" s="74"/>
      <c r="B528" s="69">
        <v>522</v>
      </c>
      <c r="C528" s="353"/>
      <c r="D528" s="353"/>
      <c r="E528" s="353"/>
      <c r="F528" s="354"/>
      <c r="G528" s="353"/>
      <c r="H528" s="73">
        <f t="shared" si="24"/>
        <v>0</v>
      </c>
      <c r="I528" s="72">
        <v>1</v>
      </c>
      <c r="J528" s="358"/>
      <c r="K528" s="72"/>
      <c r="L528" s="72" t="str">
        <f>IFERROR(VLOOKUP($K528,'04 PERSONAL'!$D$5:$G$35,3,),"")</f>
        <v/>
      </c>
      <c r="M528" s="73">
        <f>IFERROR(VLOOKUP($K528,'04 PERSONAL'!$D$5:$G$35,4,),0)</f>
        <v>0</v>
      </c>
      <c r="N528" s="73"/>
      <c r="O528" s="73"/>
      <c r="P528" s="73"/>
      <c r="Q528" s="72"/>
      <c r="R528" s="73">
        <f t="shared" si="25"/>
        <v>0</v>
      </c>
      <c r="S528" s="73"/>
      <c r="T528" s="72"/>
      <c r="U528" s="73">
        <f t="shared" si="26"/>
        <v>0</v>
      </c>
    </row>
    <row r="529" spans="1:21" x14ac:dyDescent="0.25">
      <c r="A529" s="74"/>
      <c r="B529" s="69">
        <v>523</v>
      </c>
      <c r="C529" s="353"/>
      <c r="D529" s="353"/>
      <c r="E529" s="353"/>
      <c r="F529" s="354"/>
      <c r="G529" s="353"/>
      <c r="H529" s="73">
        <f t="shared" si="24"/>
        <v>0</v>
      </c>
      <c r="I529" s="72">
        <v>1</v>
      </c>
      <c r="J529" s="358"/>
      <c r="K529" s="72"/>
      <c r="L529" s="72" t="str">
        <f>IFERROR(VLOOKUP($K529,'04 PERSONAL'!$D$5:$G$35,3,),"")</f>
        <v/>
      </c>
      <c r="M529" s="73">
        <f>IFERROR(VLOOKUP($K529,'04 PERSONAL'!$D$5:$G$35,4,),0)</f>
        <v>0</v>
      </c>
      <c r="N529" s="73"/>
      <c r="O529" s="73"/>
      <c r="P529" s="73"/>
      <c r="Q529" s="72"/>
      <c r="R529" s="73">
        <f t="shared" si="25"/>
        <v>0</v>
      </c>
      <c r="S529" s="73"/>
      <c r="T529" s="72"/>
      <c r="U529" s="73">
        <f t="shared" si="26"/>
        <v>0</v>
      </c>
    </row>
    <row r="530" spans="1:21" x14ac:dyDescent="0.25">
      <c r="A530" s="74"/>
      <c r="B530" s="69">
        <v>524</v>
      </c>
      <c r="C530" s="353"/>
      <c r="D530" s="353"/>
      <c r="E530" s="353"/>
      <c r="F530" s="354"/>
      <c r="G530" s="353"/>
      <c r="H530" s="73">
        <f t="shared" si="24"/>
        <v>0</v>
      </c>
      <c r="I530" s="72">
        <v>1</v>
      </c>
      <c r="J530" s="358"/>
      <c r="K530" s="72"/>
      <c r="L530" s="72" t="str">
        <f>IFERROR(VLOOKUP($K530,'04 PERSONAL'!$D$5:$G$35,3,),"")</f>
        <v/>
      </c>
      <c r="M530" s="73">
        <f>IFERROR(VLOOKUP($K530,'04 PERSONAL'!$D$5:$G$35,4,),0)</f>
        <v>0</v>
      </c>
      <c r="N530" s="73"/>
      <c r="O530" s="73"/>
      <c r="P530" s="73"/>
      <c r="Q530" s="72"/>
      <c r="R530" s="73">
        <f t="shared" si="25"/>
        <v>0</v>
      </c>
      <c r="S530" s="73"/>
      <c r="T530" s="72"/>
      <c r="U530" s="73">
        <f t="shared" si="26"/>
        <v>0</v>
      </c>
    </row>
    <row r="531" spans="1:21" x14ac:dyDescent="0.25">
      <c r="A531" s="74"/>
      <c r="B531" s="69">
        <v>525</v>
      </c>
      <c r="C531" s="353"/>
      <c r="D531" s="353"/>
      <c r="E531" s="353"/>
      <c r="F531" s="354"/>
      <c r="G531" s="353"/>
      <c r="H531" s="73">
        <f t="shared" si="24"/>
        <v>0</v>
      </c>
      <c r="I531" s="72">
        <v>1</v>
      </c>
      <c r="J531" s="358"/>
      <c r="K531" s="72"/>
      <c r="L531" s="72" t="str">
        <f>IFERROR(VLOOKUP($K531,'04 PERSONAL'!$D$5:$G$35,3,),"")</f>
        <v/>
      </c>
      <c r="M531" s="73">
        <f>IFERROR(VLOOKUP($K531,'04 PERSONAL'!$D$5:$G$35,4,),0)</f>
        <v>0</v>
      </c>
      <c r="N531" s="73"/>
      <c r="O531" s="73"/>
      <c r="P531" s="73"/>
      <c r="Q531" s="72"/>
      <c r="R531" s="73">
        <f t="shared" si="25"/>
        <v>0</v>
      </c>
      <c r="S531" s="73"/>
      <c r="T531" s="72"/>
      <c r="U531" s="73">
        <f t="shared" si="26"/>
        <v>0</v>
      </c>
    </row>
    <row r="532" spans="1:21" x14ac:dyDescent="0.25">
      <c r="A532" s="74"/>
      <c r="B532" s="69">
        <v>526</v>
      </c>
      <c r="C532" s="353"/>
      <c r="D532" s="353"/>
      <c r="E532" s="353"/>
      <c r="F532" s="354"/>
      <c r="G532" s="353"/>
      <c r="H532" s="73">
        <f t="shared" si="24"/>
        <v>0</v>
      </c>
      <c r="I532" s="72">
        <v>1</v>
      </c>
      <c r="J532" s="358"/>
      <c r="K532" s="72"/>
      <c r="L532" s="72" t="str">
        <f>IFERROR(VLOOKUP($K532,'04 PERSONAL'!$D$5:$G$35,3,),"")</f>
        <v/>
      </c>
      <c r="M532" s="73">
        <f>IFERROR(VLOOKUP($K532,'04 PERSONAL'!$D$5:$G$35,4,),0)</f>
        <v>0</v>
      </c>
      <c r="N532" s="73"/>
      <c r="O532" s="73"/>
      <c r="P532" s="73"/>
      <c r="Q532" s="72"/>
      <c r="R532" s="73">
        <f t="shared" si="25"/>
        <v>0</v>
      </c>
      <c r="S532" s="73"/>
      <c r="T532" s="72"/>
      <c r="U532" s="73">
        <f t="shared" si="26"/>
        <v>0</v>
      </c>
    </row>
    <row r="533" spans="1:21" x14ac:dyDescent="0.25">
      <c r="A533" s="74"/>
      <c r="B533" s="69">
        <v>527</v>
      </c>
      <c r="C533" s="353"/>
      <c r="D533" s="353"/>
      <c r="E533" s="353"/>
      <c r="F533" s="354"/>
      <c r="G533" s="353"/>
      <c r="H533" s="73">
        <f t="shared" si="24"/>
        <v>0</v>
      </c>
      <c r="I533" s="72">
        <v>1</v>
      </c>
      <c r="J533" s="358"/>
      <c r="K533" s="72"/>
      <c r="L533" s="72" t="str">
        <f>IFERROR(VLOOKUP($K533,'04 PERSONAL'!$D$5:$G$35,3,),"")</f>
        <v/>
      </c>
      <c r="M533" s="73">
        <f>IFERROR(VLOOKUP($K533,'04 PERSONAL'!$D$5:$G$35,4,),0)</f>
        <v>0</v>
      </c>
      <c r="N533" s="73"/>
      <c r="O533" s="73"/>
      <c r="P533" s="73"/>
      <c r="Q533" s="72"/>
      <c r="R533" s="73">
        <f t="shared" si="25"/>
        <v>0</v>
      </c>
      <c r="S533" s="73"/>
      <c r="T533" s="72"/>
      <c r="U533" s="73">
        <f t="shared" si="26"/>
        <v>0</v>
      </c>
    </row>
    <row r="534" spans="1:21" x14ac:dyDescent="0.25">
      <c r="A534" s="74"/>
      <c r="B534" s="69">
        <v>528</v>
      </c>
      <c r="C534" s="353"/>
      <c r="D534" s="353"/>
      <c r="E534" s="353"/>
      <c r="F534" s="354"/>
      <c r="G534" s="353"/>
      <c r="H534" s="73">
        <f t="shared" si="24"/>
        <v>0</v>
      </c>
      <c r="I534" s="72">
        <v>1</v>
      </c>
      <c r="J534" s="358"/>
      <c r="K534" s="72"/>
      <c r="L534" s="72" t="str">
        <f>IFERROR(VLOOKUP($K534,'04 PERSONAL'!$D$5:$G$35,3,),"")</f>
        <v/>
      </c>
      <c r="M534" s="73">
        <f>IFERROR(VLOOKUP($K534,'04 PERSONAL'!$D$5:$G$35,4,),0)</f>
        <v>0</v>
      </c>
      <c r="N534" s="73"/>
      <c r="O534" s="73"/>
      <c r="P534" s="73"/>
      <c r="Q534" s="72"/>
      <c r="R534" s="73">
        <f t="shared" si="25"/>
        <v>0</v>
      </c>
      <c r="S534" s="73"/>
      <c r="T534" s="72"/>
      <c r="U534" s="73">
        <f t="shared" si="26"/>
        <v>0</v>
      </c>
    </row>
    <row r="535" spans="1:21" x14ac:dyDescent="0.25">
      <c r="A535" s="74"/>
      <c r="B535" s="69">
        <v>529</v>
      </c>
      <c r="C535" s="353"/>
      <c r="D535" s="353"/>
      <c r="E535" s="353"/>
      <c r="F535" s="354"/>
      <c r="G535" s="353"/>
      <c r="H535" s="73">
        <f t="shared" si="24"/>
        <v>0</v>
      </c>
      <c r="I535" s="72">
        <v>1</v>
      </c>
      <c r="J535" s="358"/>
      <c r="K535" s="72"/>
      <c r="L535" s="72" t="str">
        <f>IFERROR(VLOOKUP($K535,'04 PERSONAL'!$D$5:$G$35,3,),"")</f>
        <v/>
      </c>
      <c r="M535" s="73">
        <f>IFERROR(VLOOKUP($K535,'04 PERSONAL'!$D$5:$G$35,4,),0)</f>
        <v>0</v>
      </c>
      <c r="N535" s="73"/>
      <c r="O535" s="73"/>
      <c r="P535" s="73"/>
      <c r="Q535" s="72"/>
      <c r="R535" s="73">
        <f t="shared" si="25"/>
        <v>0</v>
      </c>
      <c r="S535" s="73"/>
      <c r="T535" s="72"/>
      <c r="U535" s="73">
        <f t="shared" si="26"/>
        <v>0</v>
      </c>
    </row>
    <row r="536" spans="1:21" x14ac:dyDescent="0.25">
      <c r="A536" s="74"/>
      <c r="B536" s="69">
        <v>530</v>
      </c>
      <c r="C536" s="353"/>
      <c r="D536" s="353"/>
      <c r="E536" s="353"/>
      <c r="F536" s="354"/>
      <c r="G536" s="353"/>
      <c r="H536" s="73">
        <f t="shared" si="24"/>
        <v>0</v>
      </c>
      <c r="I536" s="72">
        <v>1</v>
      </c>
      <c r="J536" s="358"/>
      <c r="K536" s="72"/>
      <c r="L536" s="72" t="str">
        <f>IFERROR(VLOOKUP($K536,'04 PERSONAL'!$D$5:$G$35,3,),"")</f>
        <v/>
      </c>
      <c r="M536" s="73">
        <f>IFERROR(VLOOKUP($K536,'04 PERSONAL'!$D$5:$G$35,4,),0)</f>
        <v>0</v>
      </c>
      <c r="N536" s="73"/>
      <c r="O536" s="73"/>
      <c r="P536" s="73"/>
      <c r="Q536" s="72"/>
      <c r="R536" s="73">
        <f t="shared" si="25"/>
        <v>0</v>
      </c>
      <c r="S536" s="73"/>
      <c r="T536" s="72"/>
      <c r="U536" s="73">
        <f t="shared" si="26"/>
        <v>0</v>
      </c>
    </row>
    <row r="537" spans="1:21" x14ac:dyDescent="0.25">
      <c r="A537" s="74"/>
      <c r="B537" s="69">
        <v>531</v>
      </c>
      <c r="C537" s="353"/>
      <c r="D537" s="353"/>
      <c r="E537" s="353"/>
      <c r="F537" s="354"/>
      <c r="G537" s="353"/>
      <c r="H537" s="73">
        <f t="shared" si="24"/>
        <v>0</v>
      </c>
      <c r="I537" s="72">
        <v>1</v>
      </c>
      <c r="J537" s="358"/>
      <c r="K537" s="72"/>
      <c r="L537" s="72" t="str">
        <f>IFERROR(VLOOKUP($K537,'04 PERSONAL'!$D$5:$G$35,3,),"")</f>
        <v/>
      </c>
      <c r="M537" s="73">
        <f>IFERROR(VLOOKUP($K537,'04 PERSONAL'!$D$5:$G$35,4,),0)</f>
        <v>0</v>
      </c>
      <c r="N537" s="73"/>
      <c r="O537" s="73"/>
      <c r="P537" s="73"/>
      <c r="Q537" s="72"/>
      <c r="R537" s="73">
        <f t="shared" si="25"/>
        <v>0</v>
      </c>
      <c r="S537" s="73"/>
      <c r="T537" s="72"/>
      <c r="U537" s="73">
        <f t="shared" si="26"/>
        <v>0</v>
      </c>
    </row>
    <row r="538" spans="1:21" x14ac:dyDescent="0.25">
      <c r="A538" s="74"/>
      <c r="B538" s="69">
        <v>532</v>
      </c>
      <c r="C538" s="353"/>
      <c r="D538" s="353"/>
      <c r="E538" s="353"/>
      <c r="F538" s="354"/>
      <c r="G538" s="353"/>
      <c r="H538" s="73">
        <f t="shared" si="24"/>
        <v>0</v>
      </c>
      <c r="I538" s="72">
        <v>1</v>
      </c>
      <c r="J538" s="358"/>
      <c r="K538" s="72"/>
      <c r="L538" s="72" t="str">
        <f>IFERROR(VLOOKUP($K538,'04 PERSONAL'!$D$5:$G$35,3,),"")</f>
        <v/>
      </c>
      <c r="M538" s="73">
        <f>IFERROR(VLOOKUP($K538,'04 PERSONAL'!$D$5:$G$35,4,),0)</f>
        <v>0</v>
      </c>
      <c r="N538" s="73"/>
      <c r="O538" s="73"/>
      <c r="P538" s="73"/>
      <c r="Q538" s="72"/>
      <c r="R538" s="73">
        <f t="shared" si="25"/>
        <v>0</v>
      </c>
      <c r="S538" s="73"/>
      <c r="T538" s="72"/>
      <c r="U538" s="73">
        <f t="shared" si="26"/>
        <v>0</v>
      </c>
    </row>
    <row r="539" spans="1:21" x14ac:dyDescent="0.25">
      <c r="A539" s="74"/>
      <c r="B539" s="69">
        <v>533</v>
      </c>
      <c r="C539" s="353"/>
      <c r="D539" s="353"/>
      <c r="E539" s="353"/>
      <c r="F539" s="354"/>
      <c r="G539" s="353"/>
      <c r="H539" s="73">
        <f t="shared" si="24"/>
        <v>0</v>
      </c>
      <c r="I539" s="72">
        <v>1</v>
      </c>
      <c r="J539" s="358"/>
      <c r="K539" s="72"/>
      <c r="L539" s="72" t="str">
        <f>IFERROR(VLOOKUP($K539,'04 PERSONAL'!$D$5:$G$35,3,),"")</f>
        <v/>
      </c>
      <c r="M539" s="73">
        <f>IFERROR(VLOOKUP($K539,'04 PERSONAL'!$D$5:$G$35,4,),0)</f>
        <v>0</v>
      </c>
      <c r="N539" s="73"/>
      <c r="O539" s="73"/>
      <c r="P539" s="73"/>
      <c r="Q539" s="72"/>
      <c r="R539" s="73">
        <f t="shared" si="25"/>
        <v>0</v>
      </c>
      <c r="S539" s="73"/>
      <c r="T539" s="72"/>
      <c r="U539" s="73">
        <f t="shared" si="26"/>
        <v>0</v>
      </c>
    </row>
    <row r="540" spans="1:21" x14ac:dyDescent="0.25">
      <c r="A540" s="74"/>
      <c r="B540" s="69">
        <v>534</v>
      </c>
      <c r="C540" s="353"/>
      <c r="D540" s="353"/>
      <c r="E540" s="353"/>
      <c r="F540" s="354"/>
      <c r="G540" s="353"/>
      <c r="H540" s="73">
        <f t="shared" si="24"/>
        <v>0</v>
      </c>
      <c r="I540" s="72">
        <v>1</v>
      </c>
      <c r="J540" s="358"/>
      <c r="K540" s="72"/>
      <c r="L540" s="72" t="str">
        <f>IFERROR(VLOOKUP($K540,'04 PERSONAL'!$D$5:$G$35,3,),"")</f>
        <v/>
      </c>
      <c r="M540" s="73">
        <f>IFERROR(VLOOKUP($K540,'04 PERSONAL'!$D$5:$G$35,4,),0)</f>
        <v>0</v>
      </c>
      <c r="N540" s="73"/>
      <c r="O540" s="73"/>
      <c r="P540" s="73"/>
      <c r="Q540" s="72"/>
      <c r="R540" s="73">
        <f t="shared" si="25"/>
        <v>0</v>
      </c>
      <c r="S540" s="73"/>
      <c r="T540" s="72"/>
      <c r="U540" s="73">
        <f t="shared" si="26"/>
        <v>0</v>
      </c>
    </row>
    <row r="541" spans="1:21" x14ac:dyDescent="0.25">
      <c r="A541" s="74"/>
      <c r="B541" s="69">
        <v>535</v>
      </c>
      <c r="C541" s="353"/>
      <c r="D541" s="353"/>
      <c r="E541" s="353"/>
      <c r="F541" s="354"/>
      <c r="G541" s="353"/>
      <c r="H541" s="73">
        <f t="shared" si="24"/>
        <v>0</v>
      </c>
      <c r="I541" s="72">
        <v>1</v>
      </c>
      <c r="J541" s="358"/>
      <c r="K541" s="72"/>
      <c r="L541" s="72" t="str">
        <f>IFERROR(VLOOKUP($K541,'04 PERSONAL'!$D$5:$G$35,3,),"")</f>
        <v/>
      </c>
      <c r="M541" s="73">
        <f>IFERROR(VLOOKUP($K541,'04 PERSONAL'!$D$5:$G$35,4,),0)</f>
        <v>0</v>
      </c>
      <c r="N541" s="73"/>
      <c r="O541" s="73"/>
      <c r="P541" s="73"/>
      <c r="Q541" s="72"/>
      <c r="R541" s="73">
        <f t="shared" si="25"/>
        <v>0</v>
      </c>
      <c r="S541" s="73"/>
      <c r="T541" s="72"/>
      <c r="U541" s="73">
        <f t="shared" si="26"/>
        <v>0</v>
      </c>
    </row>
    <row r="542" spans="1:21" x14ac:dyDescent="0.25">
      <c r="A542" s="74"/>
      <c r="B542" s="69">
        <v>536</v>
      </c>
      <c r="C542" s="353"/>
      <c r="D542" s="353"/>
      <c r="E542" s="353"/>
      <c r="F542" s="354"/>
      <c r="G542" s="353"/>
      <c r="H542" s="73">
        <f t="shared" si="24"/>
        <v>0</v>
      </c>
      <c r="I542" s="72">
        <v>1</v>
      </c>
      <c r="J542" s="358"/>
      <c r="K542" s="72"/>
      <c r="L542" s="72" t="str">
        <f>IFERROR(VLOOKUP($K542,'04 PERSONAL'!$D$5:$G$35,3,),"")</f>
        <v/>
      </c>
      <c r="M542" s="73">
        <f>IFERROR(VLOOKUP($K542,'04 PERSONAL'!$D$5:$G$35,4,),0)</f>
        <v>0</v>
      </c>
      <c r="N542" s="73"/>
      <c r="O542" s="73"/>
      <c r="P542" s="73"/>
      <c r="Q542" s="72"/>
      <c r="R542" s="73">
        <f t="shared" si="25"/>
        <v>0</v>
      </c>
      <c r="S542" s="73"/>
      <c r="T542" s="72"/>
      <c r="U542" s="73">
        <f t="shared" si="26"/>
        <v>0</v>
      </c>
    </row>
    <row r="543" spans="1:21" x14ac:dyDescent="0.25">
      <c r="A543" s="74"/>
      <c r="B543" s="69">
        <v>537</v>
      </c>
      <c r="C543" s="353"/>
      <c r="D543" s="353"/>
      <c r="E543" s="353"/>
      <c r="F543" s="354"/>
      <c r="G543" s="353"/>
      <c r="H543" s="73">
        <f t="shared" si="24"/>
        <v>0</v>
      </c>
      <c r="I543" s="72">
        <v>1</v>
      </c>
      <c r="J543" s="358"/>
      <c r="K543" s="72"/>
      <c r="L543" s="72" t="str">
        <f>IFERROR(VLOOKUP($K543,'04 PERSONAL'!$D$5:$G$35,3,),"")</f>
        <v/>
      </c>
      <c r="M543" s="73">
        <f>IFERROR(VLOOKUP($K543,'04 PERSONAL'!$D$5:$G$35,4,),0)</f>
        <v>0</v>
      </c>
      <c r="N543" s="73"/>
      <c r="O543" s="73"/>
      <c r="P543" s="73"/>
      <c r="Q543" s="72"/>
      <c r="R543" s="73">
        <f t="shared" si="25"/>
        <v>0</v>
      </c>
      <c r="S543" s="73"/>
      <c r="T543" s="72"/>
      <c r="U543" s="73">
        <f t="shared" si="26"/>
        <v>0</v>
      </c>
    </row>
    <row r="544" spans="1:21" x14ac:dyDescent="0.25">
      <c r="A544" s="74"/>
      <c r="B544" s="69">
        <v>538</v>
      </c>
      <c r="C544" s="353"/>
      <c r="D544" s="353"/>
      <c r="E544" s="353"/>
      <c r="F544" s="354"/>
      <c r="G544" s="353"/>
      <c r="H544" s="73">
        <f t="shared" si="24"/>
        <v>0</v>
      </c>
      <c r="I544" s="72">
        <v>1</v>
      </c>
      <c r="J544" s="358"/>
      <c r="K544" s="72"/>
      <c r="L544" s="72" t="str">
        <f>IFERROR(VLOOKUP($K544,'04 PERSONAL'!$D$5:$G$35,3,),"")</f>
        <v/>
      </c>
      <c r="M544" s="73">
        <f>IFERROR(VLOOKUP($K544,'04 PERSONAL'!$D$5:$G$35,4,),0)</f>
        <v>0</v>
      </c>
      <c r="N544" s="73"/>
      <c r="O544" s="73"/>
      <c r="P544" s="73"/>
      <c r="Q544" s="72"/>
      <c r="R544" s="73">
        <f t="shared" si="25"/>
        <v>0</v>
      </c>
      <c r="S544" s="73"/>
      <c r="T544" s="72"/>
      <c r="U544" s="73">
        <f t="shared" si="26"/>
        <v>0</v>
      </c>
    </row>
    <row r="545" spans="1:21" x14ac:dyDescent="0.25">
      <c r="A545" s="74"/>
      <c r="B545" s="69">
        <v>539</v>
      </c>
      <c r="C545" s="353"/>
      <c r="D545" s="353"/>
      <c r="E545" s="353"/>
      <c r="F545" s="354"/>
      <c r="G545" s="353"/>
      <c r="H545" s="73">
        <f t="shared" si="24"/>
        <v>0</v>
      </c>
      <c r="I545" s="72">
        <v>1</v>
      </c>
      <c r="J545" s="358"/>
      <c r="K545" s="72"/>
      <c r="L545" s="72" t="str">
        <f>IFERROR(VLOOKUP($K545,'04 PERSONAL'!$D$5:$G$35,3,),"")</f>
        <v/>
      </c>
      <c r="M545" s="73">
        <f>IFERROR(VLOOKUP($K545,'04 PERSONAL'!$D$5:$G$35,4,),0)</f>
        <v>0</v>
      </c>
      <c r="N545" s="73"/>
      <c r="O545" s="73"/>
      <c r="P545" s="73"/>
      <c r="Q545" s="72"/>
      <c r="R545" s="73">
        <f t="shared" si="25"/>
        <v>0</v>
      </c>
      <c r="S545" s="73"/>
      <c r="T545" s="72"/>
      <c r="U545" s="73">
        <f t="shared" si="26"/>
        <v>0</v>
      </c>
    </row>
    <row r="546" spans="1:21" x14ac:dyDescent="0.25">
      <c r="A546" s="74"/>
      <c r="B546" s="69">
        <v>540</v>
      </c>
      <c r="C546" s="353"/>
      <c r="D546" s="353"/>
      <c r="E546" s="353"/>
      <c r="F546" s="354"/>
      <c r="G546" s="353"/>
      <c r="H546" s="73">
        <f t="shared" si="24"/>
        <v>0</v>
      </c>
      <c r="I546" s="72">
        <v>1</v>
      </c>
      <c r="J546" s="358"/>
      <c r="K546" s="72"/>
      <c r="L546" s="72" t="str">
        <f>IFERROR(VLOOKUP($K546,'04 PERSONAL'!$D$5:$G$35,3,),"")</f>
        <v/>
      </c>
      <c r="M546" s="73">
        <f>IFERROR(VLOOKUP($K546,'04 PERSONAL'!$D$5:$G$35,4,),0)</f>
        <v>0</v>
      </c>
      <c r="N546" s="73"/>
      <c r="O546" s="73"/>
      <c r="P546" s="73"/>
      <c r="Q546" s="72"/>
      <c r="R546" s="73">
        <f t="shared" si="25"/>
        <v>0</v>
      </c>
      <c r="S546" s="73"/>
      <c r="T546" s="72"/>
      <c r="U546" s="73">
        <f t="shared" si="26"/>
        <v>0</v>
      </c>
    </row>
    <row r="547" spans="1:21" x14ac:dyDescent="0.25">
      <c r="A547" s="74"/>
      <c r="B547" s="69">
        <v>541</v>
      </c>
      <c r="C547" s="353"/>
      <c r="D547" s="353"/>
      <c r="E547" s="353"/>
      <c r="F547" s="354"/>
      <c r="G547" s="353"/>
      <c r="H547" s="73">
        <f t="shared" si="24"/>
        <v>0</v>
      </c>
      <c r="I547" s="72">
        <v>1</v>
      </c>
      <c r="J547" s="358"/>
      <c r="K547" s="72"/>
      <c r="L547" s="72" t="str">
        <f>IFERROR(VLOOKUP($K547,'04 PERSONAL'!$D$5:$G$35,3,),"")</f>
        <v/>
      </c>
      <c r="M547" s="73">
        <f>IFERROR(VLOOKUP($K547,'04 PERSONAL'!$D$5:$G$35,4,),0)</f>
        <v>0</v>
      </c>
      <c r="N547" s="73"/>
      <c r="O547" s="73"/>
      <c r="P547" s="73"/>
      <c r="Q547" s="72"/>
      <c r="R547" s="73">
        <f t="shared" si="25"/>
        <v>0</v>
      </c>
      <c r="S547" s="73"/>
      <c r="T547" s="72"/>
      <c r="U547" s="73">
        <f t="shared" si="26"/>
        <v>0</v>
      </c>
    </row>
    <row r="548" spans="1:21" x14ac:dyDescent="0.25">
      <c r="A548" s="74"/>
      <c r="B548" s="69">
        <v>542</v>
      </c>
      <c r="C548" s="353"/>
      <c r="D548" s="353"/>
      <c r="E548" s="353"/>
      <c r="F548" s="354"/>
      <c r="G548" s="353"/>
      <c r="H548" s="73">
        <f t="shared" si="24"/>
        <v>0</v>
      </c>
      <c r="I548" s="72">
        <v>1</v>
      </c>
      <c r="J548" s="358"/>
      <c r="K548" s="72"/>
      <c r="L548" s="72" t="str">
        <f>IFERROR(VLOOKUP($K548,'04 PERSONAL'!$D$5:$G$35,3,),"")</f>
        <v/>
      </c>
      <c r="M548" s="73">
        <f>IFERROR(VLOOKUP($K548,'04 PERSONAL'!$D$5:$G$35,4,),0)</f>
        <v>0</v>
      </c>
      <c r="N548" s="73"/>
      <c r="O548" s="73"/>
      <c r="P548" s="73"/>
      <c r="Q548" s="72"/>
      <c r="R548" s="73">
        <f t="shared" si="25"/>
        <v>0</v>
      </c>
      <c r="S548" s="73"/>
      <c r="T548" s="72"/>
      <c r="U548" s="73">
        <f t="shared" si="26"/>
        <v>0</v>
      </c>
    </row>
    <row r="549" spans="1:21" x14ac:dyDescent="0.25">
      <c r="A549" s="74"/>
      <c r="B549" s="69">
        <v>543</v>
      </c>
      <c r="C549" s="353"/>
      <c r="D549" s="353"/>
      <c r="E549" s="353"/>
      <c r="F549" s="354"/>
      <c r="G549" s="353"/>
      <c r="H549" s="73">
        <f t="shared" si="24"/>
        <v>0</v>
      </c>
      <c r="I549" s="72">
        <v>1</v>
      </c>
      <c r="J549" s="358"/>
      <c r="K549" s="72"/>
      <c r="L549" s="72" t="str">
        <f>IFERROR(VLOOKUP($K549,'04 PERSONAL'!$D$5:$G$35,3,),"")</f>
        <v/>
      </c>
      <c r="M549" s="73">
        <f>IFERROR(VLOOKUP($K549,'04 PERSONAL'!$D$5:$G$35,4,),0)</f>
        <v>0</v>
      </c>
      <c r="N549" s="73"/>
      <c r="O549" s="73"/>
      <c r="P549" s="73"/>
      <c r="Q549" s="72"/>
      <c r="R549" s="73">
        <f t="shared" si="25"/>
        <v>0</v>
      </c>
      <c r="S549" s="73"/>
      <c r="T549" s="72"/>
      <c r="U549" s="73">
        <f t="shared" si="26"/>
        <v>0</v>
      </c>
    </row>
    <row r="550" spans="1:21" x14ac:dyDescent="0.25">
      <c r="A550" s="74"/>
      <c r="B550" s="69">
        <v>544</v>
      </c>
      <c r="C550" s="353"/>
      <c r="D550" s="353"/>
      <c r="E550" s="353"/>
      <c r="F550" s="354"/>
      <c r="G550" s="353"/>
      <c r="H550" s="73">
        <f t="shared" si="24"/>
        <v>0</v>
      </c>
      <c r="I550" s="72">
        <v>1</v>
      </c>
      <c r="J550" s="358"/>
      <c r="K550" s="72"/>
      <c r="L550" s="72" t="str">
        <f>IFERROR(VLOOKUP($K550,'04 PERSONAL'!$D$5:$G$35,3,),"")</f>
        <v/>
      </c>
      <c r="M550" s="73">
        <f>IFERROR(VLOOKUP($K550,'04 PERSONAL'!$D$5:$G$35,4,),0)</f>
        <v>0</v>
      </c>
      <c r="N550" s="73"/>
      <c r="O550" s="73"/>
      <c r="P550" s="73"/>
      <c r="Q550" s="72"/>
      <c r="R550" s="73">
        <f t="shared" si="25"/>
        <v>0</v>
      </c>
      <c r="S550" s="73"/>
      <c r="T550" s="72"/>
      <c r="U550" s="73">
        <f t="shared" si="26"/>
        <v>0</v>
      </c>
    </row>
    <row r="551" spans="1:21" x14ac:dyDescent="0.25">
      <c r="A551" s="74"/>
      <c r="B551" s="69">
        <v>545</v>
      </c>
      <c r="C551" s="353"/>
      <c r="D551" s="353"/>
      <c r="E551" s="353"/>
      <c r="F551" s="354"/>
      <c r="G551" s="353"/>
      <c r="H551" s="73">
        <f t="shared" si="24"/>
        <v>0</v>
      </c>
      <c r="I551" s="72">
        <v>1</v>
      </c>
      <c r="J551" s="358"/>
      <c r="K551" s="72"/>
      <c r="L551" s="72" t="str">
        <f>IFERROR(VLOOKUP($K551,'04 PERSONAL'!$D$5:$G$35,3,),"")</f>
        <v/>
      </c>
      <c r="M551" s="73">
        <f>IFERROR(VLOOKUP($K551,'04 PERSONAL'!$D$5:$G$35,4,),0)</f>
        <v>0</v>
      </c>
      <c r="N551" s="73"/>
      <c r="O551" s="73"/>
      <c r="P551" s="73"/>
      <c r="Q551" s="72"/>
      <c r="R551" s="73">
        <f t="shared" si="25"/>
        <v>0</v>
      </c>
      <c r="S551" s="73"/>
      <c r="T551" s="72"/>
      <c r="U551" s="73">
        <f t="shared" si="26"/>
        <v>0</v>
      </c>
    </row>
    <row r="552" spans="1:21" x14ac:dyDescent="0.25">
      <c r="A552" s="74"/>
      <c r="B552" s="69">
        <v>546</v>
      </c>
      <c r="C552" s="353"/>
      <c r="D552" s="353"/>
      <c r="E552" s="353"/>
      <c r="F552" s="354"/>
      <c r="G552" s="353"/>
      <c r="H552" s="73">
        <f t="shared" si="24"/>
        <v>0</v>
      </c>
      <c r="I552" s="72">
        <v>1</v>
      </c>
      <c r="J552" s="358"/>
      <c r="K552" s="72"/>
      <c r="L552" s="72" t="str">
        <f>IFERROR(VLOOKUP($K552,'04 PERSONAL'!$D$5:$G$35,3,),"")</f>
        <v/>
      </c>
      <c r="M552" s="73">
        <f>IFERROR(VLOOKUP($K552,'04 PERSONAL'!$D$5:$G$35,4,),0)</f>
        <v>0</v>
      </c>
      <c r="N552" s="73"/>
      <c r="O552" s="73"/>
      <c r="P552" s="73"/>
      <c r="Q552" s="72"/>
      <c r="R552" s="73">
        <f t="shared" si="25"/>
        <v>0</v>
      </c>
      <c r="S552" s="73"/>
      <c r="T552" s="72"/>
      <c r="U552" s="73">
        <f t="shared" si="26"/>
        <v>0</v>
      </c>
    </row>
    <row r="553" spans="1:21" x14ac:dyDescent="0.25">
      <c r="A553" s="74"/>
      <c r="B553" s="69">
        <v>547</v>
      </c>
      <c r="C553" s="353"/>
      <c r="D553" s="353"/>
      <c r="E553" s="353"/>
      <c r="F553" s="354"/>
      <c r="G553" s="353"/>
      <c r="H553" s="73">
        <f t="shared" si="24"/>
        <v>0</v>
      </c>
      <c r="I553" s="72">
        <v>1</v>
      </c>
      <c r="J553" s="358"/>
      <c r="K553" s="72"/>
      <c r="L553" s="72" t="str">
        <f>IFERROR(VLOOKUP($K553,'04 PERSONAL'!$D$5:$G$35,3,),"")</f>
        <v/>
      </c>
      <c r="M553" s="73">
        <f>IFERROR(VLOOKUP($K553,'04 PERSONAL'!$D$5:$G$35,4,),0)</f>
        <v>0</v>
      </c>
      <c r="N553" s="73"/>
      <c r="O553" s="73"/>
      <c r="P553" s="73"/>
      <c r="Q553" s="72"/>
      <c r="R553" s="73">
        <f t="shared" si="25"/>
        <v>0</v>
      </c>
      <c r="S553" s="73"/>
      <c r="T553" s="72"/>
      <c r="U553" s="73">
        <f t="shared" si="26"/>
        <v>0</v>
      </c>
    </row>
    <row r="554" spans="1:21" x14ac:dyDescent="0.25">
      <c r="A554" s="74"/>
      <c r="B554" s="69">
        <v>548</v>
      </c>
      <c r="C554" s="353"/>
      <c r="D554" s="353"/>
      <c r="E554" s="353"/>
      <c r="F554" s="354"/>
      <c r="G554" s="353"/>
      <c r="H554" s="73">
        <f t="shared" si="24"/>
        <v>0</v>
      </c>
      <c r="I554" s="72">
        <v>1</v>
      </c>
      <c r="J554" s="358"/>
      <c r="K554" s="72"/>
      <c r="L554" s="72" t="str">
        <f>IFERROR(VLOOKUP($K554,'04 PERSONAL'!$D$5:$G$35,3,),"")</f>
        <v/>
      </c>
      <c r="M554" s="73">
        <f>IFERROR(VLOOKUP($K554,'04 PERSONAL'!$D$5:$G$35,4,),0)</f>
        <v>0</v>
      </c>
      <c r="N554" s="73"/>
      <c r="O554" s="73"/>
      <c r="P554" s="73"/>
      <c r="Q554" s="72"/>
      <c r="R554" s="73">
        <f t="shared" si="25"/>
        <v>0</v>
      </c>
      <c r="S554" s="73"/>
      <c r="T554" s="72"/>
      <c r="U554" s="73">
        <f t="shared" si="26"/>
        <v>0</v>
      </c>
    </row>
    <row r="555" spans="1:21" x14ac:dyDescent="0.25">
      <c r="A555" s="74"/>
      <c r="B555" s="69">
        <v>549</v>
      </c>
      <c r="C555" s="353"/>
      <c r="D555" s="353"/>
      <c r="E555" s="353"/>
      <c r="F555" s="354"/>
      <c r="G555" s="353"/>
      <c r="H555" s="73">
        <f t="shared" si="24"/>
        <v>0</v>
      </c>
      <c r="I555" s="72">
        <v>1</v>
      </c>
      <c r="J555" s="358"/>
      <c r="K555" s="72"/>
      <c r="L555" s="72" t="str">
        <f>IFERROR(VLOOKUP($K555,'04 PERSONAL'!$D$5:$G$35,3,),"")</f>
        <v/>
      </c>
      <c r="M555" s="73">
        <f>IFERROR(VLOOKUP($K555,'04 PERSONAL'!$D$5:$G$35,4,),0)</f>
        <v>0</v>
      </c>
      <c r="N555" s="73"/>
      <c r="O555" s="73"/>
      <c r="P555" s="73"/>
      <c r="Q555" s="72"/>
      <c r="R555" s="73">
        <f t="shared" si="25"/>
        <v>0</v>
      </c>
      <c r="S555" s="73"/>
      <c r="T555" s="72"/>
      <c r="U555" s="73">
        <f t="shared" si="26"/>
        <v>0</v>
      </c>
    </row>
    <row r="556" spans="1:21" x14ac:dyDescent="0.25">
      <c r="A556" s="74"/>
      <c r="B556" s="69">
        <v>550</v>
      </c>
      <c r="C556" s="353"/>
      <c r="D556" s="353"/>
      <c r="E556" s="353"/>
      <c r="F556" s="354"/>
      <c r="G556" s="353"/>
      <c r="H556" s="73">
        <f t="shared" si="24"/>
        <v>0</v>
      </c>
      <c r="I556" s="72">
        <v>1</v>
      </c>
      <c r="J556" s="358"/>
      <c r="K556" s="72"/>
      <c r="L556" s="72" t="str">
        <f>IFERROR(VLOOKUP($K556,'04 PERSONAL'!$D$5:$G$35,3,),"")</f>
        <v/>
      </c>
      <c r="M556" s="73">
        <f>IFERROR(VLOOKUP($K556,'04 PERSONAL'!$D$5:$G$35,4,),0)</f>
        <v>0</v>
      </c>
      <c r="N556" s="73"/>
      <c r="O556" s="73"/>
      <c r="P556" s="73"/>
      <c r="Q556" s="72"/>
      <c r="R556" s="73">
        <f t="shared" si="25"/>
        <v>0</v>
      </c>
      <c r="S556" s="73"/>
      <c r="T556" s="72"/>
      <c r="U556" s="73">
        <f t="shared" si="26"/>
        <v>0</v>
      </c>
    </row>
    <row r="557" spans="1:21" x14ac:dyDescent="0.25">
      <c r="A557" s="74"/>
      <c r="B557" s="69">
        <v>551</v>
      </c>
      <c r="C557" s="353"/>
      <c r="D557" s="353"/>
      <c r="E557" s="353"/>
      <c r="F557" s="354"/>
      <c r="G557" s="353"/>
      <c r="H557" s="73">
        <f t="shared" si="24"/>
        <v>0</v>
      </c>
      <c r="I557" s="72">
        <v>1</v>
      </c>
      <c r="J557" s="358"/>
      <c r="K557" s="72"/>
      <c r="L557" s="72" t="str">
        <f>IFERROR(VLOOKUP($K557,'04 PERSONAL'!$D$5:$G$35,3,),"")</f>
        <v/>
      </c>
      <c r="M557" s="73">
        <f>IFERROR(VLOOKUP($K557,'04 PERSONAL'!$D$5:$G$35,4,),0)</f>
        <v>0</v>
      </c>
      <c r="N557" s="73"/>
      <c r="O557" s="73"/>
      <c r="P557" s="73"/>
      <c r="Q557" s="72"/>
      <c r="R557" s="73">
        <f t="shared" si="25"/>
        <v>0</v>
      </c>
      <c r="S557" s="73"/>
      <c r="T557" s="72"/>
      <c r="U557" s="73">
        <f t="shared" si="26"/>
        <v>0</v>
      </c>
    </row>
    <row r="558" spans="1:21" x14ac:dyDescent="0.25">
      <c r="A558" s="74"/>
      <c r="B558" s="69">
        <v>552</v>
      </c>
      <c r="C558" s="353"/>
      <c r="D558" s="353"/>
      <c r="E558" s="353"/>
      <c r="F558" s="354"/>
      <c r="G558" s="353"/>
      <c r="H558" s="73">
        <f t="shared" si="24"/>
        <v>0</v>
      </c>
      <c r="I558" s="72">
        <v>1</v>
      </c>
      <c r="J558" s="358"/>
      <c r="K558" s="72"/>
      <c r="L558" s="72" t="str">
        <f>IFERROR(VLOOKUP($K558,'04 PERSONAL'!$D$5:$G$35,3,),"")</f>
        <v/>
      </c>
      <c r="M558" s="73">
        <f>IFERROR(VLOOKUP($K558,'04 PERSONAL'!$D$5:$G$35,4,),0)</f>
        <v>0</v>
      </c>
      <c r="N558" s="73"/>
      <c r="O558" s="73"/>
      <c r="P558" s="73"/>
      <c r="Q558" s="72"/>
      <c r="R558" s="73">
        <f t="shared" si="25"/>
        <v>0</v>
      </c>
      <c r="S558" s="73"/>
      <c r="T558" s="72"/>
      <c r="U558" s="73">
        <f t="shared" si="26"/>
        <v>0</v>
      </c>
    </row>
    <row r="559" spans="1:21" x14ac:dyDescent="0.25">
      <c r="A559" s="74"/>
      <c r="B559" s="69">
        <v>553</v>
      </c>
      <c r="C559" s="353"/>
      <c r="D559" s="353"/>
      <c r="E559" s="353"/>
      <c r="F559" s="354"/>
      <c r="G559" s="353"/>
      <c r="H559" s="73">
        <f t="shared" si="24"/>
        <v>0</v>
      </c>
      <c r="I559" s="72">
        <v>1</v>
      </c>
      <c r="J559" s="358"/>
      <c r="K559" s="72"/>
      <c r="L559" s="72" t="str">
        <f>IFERROR(VLOOKUP($K559,'04 PERSONAL'!$D$5:$G$35,3,),"")</f>
        <v/>
      </c>
      <c r="M559" s="73">
        <f>IFERROR(VLOOKUP($K559,'04 PERSONAL'!$D$5:$G$35,4,),0)</f>
        <v>0</v>
      </c>
      <c r="N559" s="73"/>
      <c r="O559" s="73"/>
      <c r="P559" s="73"/>
      <c r="Q559" s="72"/>
      <c r="R559" s="73">
        <f t="shared" si="25"/>
        <v>0</v>
      </c>
      <c r="S559" s="73"/>
      <c r="T559" s="72"/>
      <c r="U559" s="73">
        <f t="shared" si="26"/>
        <v>0</v>
      </c>
    </row>
    <row r="560" spans="1:21" x14ac:dyDescent="0.25">
      <c r="A560" s="74"/>
      <c r="B560" s="69">
        <v>554</v>
      </c>
      <c r="C560" s="353"/>
      <c r="D560" s="353"/>
      <c r="E560" s="353"/>
      <c r="F560" s="354"/>
      <c r="G560" s="353"/>
      <c r="H560" s="73">
        <f t="shared" si="24"/>
        <v>0</v>
      </c>
      <c r="I560" s="72">
        <v>1</v>
      </c>
      <c r="J560" s="358"/>
      <c r="K560" s="72"/>
      <c r="L560" s="72" t="str">
        <f>IFERROR(VLOOKUP($K560,'04 PERSONAL'!$D$5:$G$35,3,),"")</f>
        <v/>
      </c>
      <c r="M560" s="73">
        <f>IFERROR(VLOOKUP($K560,'04 PERSONAL'!$D$5:$G$35,4,),0)</f>
        <v>0</v>
      </c>
      <c r="N560" s="73"/>
      <c r="O560" s="73"/>
      <c r="P560" s="73"/>
      <c r="Q560" s="72"/>
      <c r="R560" s="73">
        <f t="shared" si="25"/>
        <v>0</v>
      </c>
      <c r="S560" s="73"/>
      <c r="T560" s="72"/>
      <c r="U560" s="73">
        <f t="shared" si="26"/>
        <v>0</v>
      </c>
    </row>
    <row r="561" spans="1:21" x14ac:dyDescent="0.25">
      <c r="A561" s="74"/>
      <c r="B561" s="69">
        <v>555</v>
      </c>
      <c r="C561" s="353"/>
      <c r="D561" s="353"/>
      <c r="E561" s="353"/>
      <c r="F561" s="354"/>
      <c r="G561" s="353"/>
      <c r="H561" s="73">
        <f t="shared" si="24"/>
        <v>0</v>
      </c>
      <c r="I561" s="72">
        <v>1</v>
      </c>
      <c r="J561" s="358"/>
      <c r="K561" s="72"/>
      <c r="L561" s="72" t="str">
        <f>IFERROR(VLOOKUP($K561,'04 PERSONAL'!$D$5:$G$35,3,),"")</f>
        <v/>
      </c>
      <c r="M561" s="73">
        <f>IFERROR(VLOOKUP($K561,'04 PERSONAL'!$D$5:$G$35,4,),0)</f>
        <v>0</v>
      </c>
      <c r="N561" s="73"/>
      <c r="O561" s="73"/>
      <c r="P561" s="73"/>
      <c r="Q561" s="72"/>
      <c r="R561" s="73">
        <f t="shared" si="25"/>
        <v>0</v>
      </c>
      <c r="S561" s="73"/>
      <c r="T561" s="72"/>
      <c r="U561" s="73">
        <f t="shared" si="26"/>
        <v>0</v>
      </c>
    </row>
    <row r="562" spans="1:21" x14ac:dyDescent="0.25">
      <c r="A562" s="74"/>
      <c r="B562" s="69">
        <v>556</v>
      </c>
      <c r="C562" s="353"/>
      <c r="D562" s="353"/>
      <c r="E562" s="353"/>
      <c r="F562" s="354"/>
      <c r="G562" s="353"/>
      <c r="H562" s="73">
        <f t="shared" si="24"/>
        <v>0</v>
      </c>
      <c r="I562" s="72">
        <v>1</v>
      </c>
      <c r="J562" s="358"/>
      <c r="K562" s="72"/>
      <c r="L562" s="72" t="str">
        <f>IFERROR(VLOOKUP($K562,'04 PERSONAL'!$D$5:$G$35,3,),"")</f>
        <v/>
      </c>
      <c r="M562" s="73">
        <f>IFERROR(VLOOKUP($K562,'04 PERSONAL'!$D$5:$G$35,4,),0)</f>
        <v>0</v>
      </c>
      <c r="N562" s="73"/>
      <c r="O562" s="73"/>
      <c r="P562" s="73"/>
      <c r="Q562" s="72"/>
      <c r="R562" s="73">
        <f t="shared" si="25"/>
        <v>0</v>
      </c>
      <c r="S562" s="73"/>
      <c r="T562" s="72"/>
      <c r="U562" s="73">
        <f t="shared" si="26"/>
        <v>0</v>
      </c>
    </row>
    <row r="563" spans="1:21" x14ac:dyDescent="0.25">
      <c r="A563" s="74"/>
      <c r="B563" s="69">
        <v>557</v>
      </c>
      <c r="C563" s="353"/>
      <c r="D563" s="353"/>
      <c r="E563" s="353"/>
      <c r="F563" s="354"/>
      <c r="G563" s="353"/>
      <c r="H563" s="73">
        <f t="shared" si="24"/>
        <v>0</v>
      </c>
      <c r="I563" s="72">
        <v>1</v>
      </c>
      <c r="J563" s="358"/>
      <c r="K563" s="72"/>
      <c r="L563" s="72" t="str">
        <f>IFERROR(VLOOKUP($K563,'04 PERSONAL'!$D$5:$G$35,3,),"")</f>
        <v/>
      </c>
      <c r="M563" s="73">
        <f>IFERROR(VLOOKUP($K563,'04 PERSONAL'!$D$5:$G$35,4,),0)</f>
        <v>0</v>
      </c>
      <c r="N563" s="73"/>
      <c r="O563" s="73"/>
      <c r="P563" s="73"/>
      <c r="Q563" s="72"/>
      <c r="R563" s="73">
        <f t="shared" si="25"/>
        <v>0</v>
      </c>
      <c r="S563" s="73"/>
      <c r="T563" s="72"/>
      <c r="U563" s="73">
        <f t="shared" si="26"/>
        <v>0</v>
      </c>
    </row>
    <row r="564" spans="1:21" x14ac:dyDescent="0.25">
      <c r="A564" s="74"/>
      <c r="B564" s="69">
        <v>558</v>
      </c>
      <c r="C564" s="353"/>
      <c r="D564" s="353"/>
      <c r="E564" s="353"/>
      <c r="F564" s="354"/>
      <c r="G564" s="353"/>
      <c r="H564" s="73">
        <f t="shared" si="24"/>
        <v>0</v>
      </c>
      <c r="I564" s="72">
        <v>1</v>
      </c>
      <c r="J564" s="358"/>
      <c r="K564" s="72"/>
      <c r="L564" s="72" t="str">
        <f>IFERROR(VLOOKUP($K564,'04 PERSONAL'!$D$5:$G$35,3,),"")</f>
        <v/>
      </c>
      <c r="M564" s="73">
        <f>IFERROR(VLOOKUP($K564,'04 PERSONAL'!$D$5:$G$35,4,),0)</f>
        <v>0</v>
      </c>
      <c r="N564" s="73"/>
      <c r="O564" s="73"/>
      <c r="P564" s="73"/>
      <c r="Q564" s="72"/>
      <c r="R564" s="73">
        <f t="shared" si="25"/>
        <v>0</v>
      </c>
      <c r="S564" s="73"/>
      <c r="T564" s="72"/>
      <c r="U564" s="73">
        <f t="shared" si="26"/>
        <v>0</v>
      </c>
    </row>
    <row r="565" spans="1:21" x14ac:dyDescent="0.25">
      <c r="A565" s="74"/>
      <c r="B565" s="69">
        <v>559</v>
      </c>
      <c r="C565" s="353"/>
      <c r="D565" s="353"/>
      <c r="E565" s="353"/>
      <c r="F565" s="354"/>
      <c r="G565" s="353"/>
      <c r="H565" s="73">
        <f t="shared" si="24"/>
        <v>0</v>
      </c>
      <c r="I565" s="72">
        <v>1</v>
      </c>
      <c r="J565" s="358"/>
      <c r="K565" s="72"/>
      <c r="L565" s="72" t="str">
        <f>IFERROR(VLOOKUP($K565,'04 PERSONAL'!$D$5:$G$35,3,),"")</f>
        <v/>
      </c>
      <c r="M565" s="73">
        <f>IFERROR(VLOOKUP($K565,'04 PERSONAL'!$D$5:$G$35,4,),0)</f>
        <v>0</v>
      </c>
      <c r="N565" s="73"/>
      <c r="O565" s="73"/>
      <c r="P565" s="73"/>
      <c r="Q565" s="72"/>
      <c r="R565" s="73">
        <f t="shared" si="25"/>
        <v>0</v>
      </c>
      <c r="S565" s="73"/>
      <c r="T565" s="72"/>
      <c r="U565" s="73">
        <f t="shared" si="26"/>
        <v>0</v>
      </c>
    </row>
    <row r="566" spans="1:21" x14ac:dyDescent="0.25">
      <c r="A566" s="74"/>
      <c r="B566" s="69">
        <v>560</v>
      </c>
      <c r="C566" s="353"/>
      <c r="D566" s="353"/>
      <c r="E566" s="353"/>
      <c r="F566" s="354"/>
      <c r="G566" s="353"/>
      <c r="H566" s="73">
        <f t="shared" si="24"/>
        <v>0</v>
      </c>
      <c r="I566" s="72">
        <v>1</v>
      </c>
      <c r="J566" s="358"/>
      <c r="K566" s="72"/>
      <c r="L566" s="72" t="str">
        <f>IFERROR(VLOOKUP($K566,'04 PERSONAL'!$D$5:$G$35,3,),"")</f>
        <v/>
      </c>
      <c r="M566" s="73">
        <f>IFERROR(VLOOKUP($K566,'04 PERSONAL'!$D$5:$G$35,4,),0)</f>
        <v>0</v>
      </c>
      <c r="N566" s="73"/>
      <c r="O566" s="73"/>
      <c r="P566" s="73"/>
      <c r="Q566" s="72"/>
      <c r="R566" s="73">
        <f t="shared" si="25"/>
        <v>0</v>
      </c>
      <c r="S566" s="73"/>
      <c r="T566" s="72"/>
      <c r="U566" s="73">
        <f t="shared" si="26"/>
        <v>0</v>
      </c>
    </row>
    <row r="567" spans="1:21" x14ac:dyDescent="0.25">
      <c r="A567" s="74"/>
      <c r="B567" s="69">
        <v>561</v>
      </c>
      <c r="C567" s="353"/>
      <c r="D567" s="353"/>
      <c r="E567" s="353"/>
      <c r="F567" s="354"/>
      <c r="G567" s="353"/>
      <c r="H567" s="73">
        <f t="shared" si="24"/>
        <v>0</v>
      </c>
      <c r="I567" s="72">
        <v>1</v>
      </c>
      <c r="J567" s="358"/>
      <c r="K567" s="72"/>
      <c r="L567" s="72" t="str">
        <f>IFERROR(VLOOKUP($K567,'04 PERSONAL'!$D$5:$G$35,3,),"")</f>
        <v/>
      </c>
      <c r="M567" s="73">
        <f>IFERROR(VLOOKUP($K567,'04 PERSONAL'!$D$5:$G$35,4,),0)</f>
        <v>0</v>
      </c>
      <c r="N567" s="73"/>
      <c r="O567" s="73"/>
      <c r="P567" s="73"/>
      <c r="Q567" s="72"/>
      <c r="R567" s="73">
        <f t="shared" si="25"/>
        <v>0</v>
      </c>
      <c r="S567" s="73"/>
      <c r="T567" s="72"/>
      <c r="U567" s="73">
        <f t="shared" si="26"/>
        <v>0</v>
      </c>
    </row>
    <row r="568" spans="1:21" x14ac:dyDescent="0.25">
      <c r="A568" s="74"/>
      <c r="B568" s="69">
        <v>562</v>
      </c>
      <c r="C568" s="353"/>
      <c r="D568" s="353"/>
      <c r="E568" s="353"/>
      <c r="F568" s="354"/>
      <c r="G568" s="353"/>
      <c r="H568" s="73">
        <f t="shared" si="24"/>
        <v>0</v>
      </c>
      <c r="I568" s="72">
        <v>1</v>
      </c>
      <c r="J568" s="358"/>
      <c r="K568" s="72"/>
      <c r="L568" s="72" t="str">
        <f>IFERROR(VLOOKUP($K568,'04 PERSONAL'!$D$5:$G$35,3,),"")</f>
        <v/>
      </c>
      <c r="M568" s="73">
        <f>IFERROR(VLOOKUP($K568,'04 PERSONAL'!$D$5:$G$35,4,),0)</f>
        <v>0</v>
      </c>
      <c r="N568" s="73"/>
      <c r="O568" s="73"/>
      <c r="P568" s="73"/>
      <c r="Q568" s="72"/>
      <c r="R568" s="73">
        <f t="shared" si="25"/>
        <v>0</v>
      </c>
      <c r="S568" s="73"/>
      <c r="T568" s="72"/>
      <c r="U568" s="73">
        <f t="shared" si="26"/>
        <v>0</v>
      </c>
    </row>
    <row r="569" spans="1:21" x14ac:dyDescent="0.25">
      <c r="A569" s="74"/>
      <c r="B569" s="69">
        <v>563</v>
      </c>
      <c r="C569" s="353"/>
      <c r="D569" s="353"/>
      <c r="E569" s="353"/>
      <c r="F569" s="354"/>
      <c r="G569" s="353"/>
      <c r="H569" s="73">
        <f t="shared" si="24"/>
        <v>0</v>
      </c>
      <c r="I569" s="72">
        <v>1</v>
      </c>
      <c r="J569" s="358"/>
      <c r="K569" s="72"/>
      <c r="L569" s="72" t="str">
        <f>IFERROR(VLOOKUP($K569,'04 PERSONAL'!$D$5:$G$35,3,),"")</f>
        <v/>
      </c>
      <c r="M569" s="73">
        <f>IFERROR(VLOOKUP($K569,'04 PERSONAL'!$D$5:$G$35,4,),0)</f>
        <v>0</v>
      </c>
      <c r="N569" s="73"/>
      <c r="O569" s="73"/>
      <c r="P569" s="73"/>
      <c r="Q569" s="72"/>
      <c r="R569" s="73">
        <f t="shared" si="25"/>
        <v>0</v>
      </c>
      <c r="S569" s="73"/>
      <c r="T569" s="72"/>
      <c r="U569" s="73">
        <f t="shared" si="26"/>
        <v>0</v>
      </c>
    </row>
    <row r="570" spans="1:21" x14ac:dyDescent="0.25">
      <c r="A570" s="74"/>
      <c r="B570" s="69">
        <v>564</v>
      </c>
      <c r="C570" s="353"/>
      <c r="D570" s="353"/>
      <c r="E570" s="353"/>
      <c r="F570" s="354"/>
      <c r="G570" s="353"/>
      <c r="H570" s="73">
        <f t="shared" si="24"/>
        <v>0</v>
      </c>
      <c r="I570" s="72">
        <v>1</v>
      </c>
      <c r="J570" s="358"/>
      <c r="K570" s="72"/>
      <c r="L570" s="72" t="str">
        <f>IFERROR(VLOOKUP($K570,'04 PERSONAL'!$D$5:$G$35,3,),"")</f>
        <v/>
      </c>
      <c r="M570" s="73">
        <f>IFERROR(VLOOKUP($K570,'04 PERSONAL'!$D$5:$G$35,4,),0)</f>
        <v>0</v>
      </c>
      <c r="N570" s="73"/>
      <c r="O570" s="73"/>
      <c r="P570" s="73"/>
      <c r="Q570" s="72"/>
      <c r="R570" s="73">
        <f t="shared" si="25"/>
        <v>0</v>
      </c>
      <c r="S570" s="73"/>
      <c r="T570" s="72"/>
      <c r="U570" s="73">
        <f t="shared" si="26"/>
        <v>0</v>
      </c>
    </row>
    <row r="571" spans="1:21" x14ac:dyDescent="0.25">
      <c r="A571" s="74"/>
      <c r="B571" s="69">
        <v>565</v>
      </c>
      <c r="C571" s="353"/>
      <c r="D571" s="353"/>
      <c r="E571" s="353"/>
      <c r="F571" s="354"/>
      <c r="G571" s="353"/>
      <c r="H571" s="73">
        <f t="shared" si="24"/>
        <v>0</v>
      </c>
      <c r="I571" s="72">
        <v>1</v>
      </c>
      <c r="J571" s="358"/>
      <c r="K571" s="72"/>
      <c r="L571" s="72" t="str">
        <f>IFERROR(VLOOKUP($K571,'04 PERSONAL'!$D$5:$G$35,3,),"")</f>
        <v/>
      </c>
      <c r="M571" s="73">
        <f>IFERROR(VLOOKUP($K571,'04 PERSONAL'!$D$5:$G$35,4,),0)</f>
        <v>0</v>
      </c>
      <c r="N571" s="73"/>
      <c r="O571" s="73"/>
      <c r="P571" s="73"/>
      <c r="Q571" s="72"/>
      <c r="R571" s="73">
        <f t="shared" si="25"/>
        <v>0</v>
      </c>
      <c r="S571" s="73"/>
      <c r="T571" s="72"/>
      <c r="U571" s="73">
        <f t="shared" si="26"/>
        <v>0</v>
      </c>
    </row>
    <row r="572" spans="1:21" x14ac:dyDescent="0.25">
      <c r="A572" s="74"/>
      <c r="B572" s="69">
        <v>566</v>
      </c>
      <c r="C572" s="353"/>
      <c r="D572" s="353"/>
      <c r="E572" s="353"/>
      <c r="F572" s="354"/>
      <c r="G572" s="353"/>
      <c r="H572" s="73">
        <f t="shared" si="24"/>
        <v>0</v>
      </c>
      <c r="I572" s="72">
        <v>1</v>
      </c>
      <c r="J572" s="358"/>
      <c r="K572" s="72"/>
      <c r="L572" s="72" t="str">
        <f>IFERROR(VLOOKUP($K572,'04 PERSONAL'!$D$5:$G$35,3,),"")</f>
        <v/>
      </c>
      <c r="M572" s="73">
        <f>IFERROR(VLOOKUP($K572,'04 PERSONAL'!$D$5:$G$35,4,),0)</f>
        <v>0</v>
      </c>
      <c r="N572" s="73"/>
      <c r="O572" s="73"/>
      <c r="P572" s="73"/>
      <c r="Q572" s="72"/>
      <c r="R572" s="73">
        <f t="shared" si="25"/>
        <v>0</v>
      </c>
      <c r="S572" s="73"/>
      <c r="T572" s="72"/>
      <c r="U572" s="73">
        <f t="shared" si="26"/>
        <v>0</v>
      </c>
    </row>
    <row r="573" spans="1:21" x14ac:dyDescent="0.25">
      <c r="A573" s="74"/>
      <c r="B573" s="69">
        <v>567</v>
      </c>
      <c r="C573" s="353"/>
      <c r="D573" s="353"/>
      <c r="E573" s="353"/>
      <c r="F573" s="354"/>
      <c r="G573" s="353"/>
      <c r="H573" s="73">
        <f t="shared" si="24"/>
        <v>0</v>
      </c>
      <c r="I573" s="72">
        <v>1</v>
      </c>
      <c r="J573" s="358"/>
      <c r="K573" s="72"/>
      <c r="L573" s="72" t="str">
        <f>IFERROR(VLOOKUP($K573,'04 PERSONAL'!$D$5:$G$35,3,),"")</f>
        <v/>
      </c>
      <c r="M573" s="73">
        <f>IFERROR(VLOOKUP($K573,'04 PERSONAL'!$D$5:$G$35,4,),0)</f>
        <v>0</v>
      </c>
      <c r="N573" s="73"/>
      <c r="O573" s="73"/>
      <c r="P573" s="73"/>
      <c r="Q573" s="72"/>
      <c r="R573" s="73">
        <f t="shared" si="25"/>
        <v>0</v>
      </c>
      <c r="S573" s="73"/>
      <c r="T573" s="72"/>
      <c r="U573" s="73">
        <f t="shared" si="26"/>
        <v>0</v>
      </c>
    </row>
    <row r="574" spans="1:21" x14ac:dyDescent="0.25">
      <c r="A574" s="74"/>
      <c r="B574" s="69">
        <v>568</v>
      </c>
      <c r="C574" s="353"/>
      <c r="D574" s="353"/>
      <c r="E574" s="353"/>
      <c r="F574" s="354"/>
      <c r="G574" s="353"/>
      <c r="H574" s="73">
        <f t="shared" si="24"/>
        <v>0</v>
      </c>
      <c r="I574" s="72">
        <v>1</v>
      </c>
      <c r="J574" s="358"/>
      <c r="K574" s="72"/>
      <c r="L574" s="72" t="str">
        <f>IFERROR(VLOOKUP($K574,'04 PERSONAL'!$D$5:$G$35,3,),"")</f>
        <v/>
      </c>
      <c r="M574" s="73">
        <f>IFERROR(VLOOKUP($K574,'04 PERSONAL'!$D$5:$G$35,4,),0)</f>
        <v>0</v>
      </c>
      <c r="N574" s="73"/>
      <c r="O574" s="73"/>
      <c r="P574" s="73"/>
      <c r="Q574" s="72"/>
      <c r="R574" s="73">
        <f t="shared" si="25"/>
        <v>0</v>
      </c>
      <c r="S574" s="73"/>
      <c r="T574" s="72"/>
      <c r="U574" s="73">
        <f t="shared" si="26"/>
        <v>0</v>
      </c>
    </row>
    <row r="575" spans="1:21" x14ac:dyDescent="0.25">
      <c r="A575" s="74"/>
      <c r="B575" s="69">
        <v>569</v>
      </c>
      <c r="C575" s="353"/>
      <c r="D575" s="353"/>
      <c r="E575" s="353"/>
      <c r="F575" s="354"/>
      <c r="G575" s="353"/>
      <c r="H575" s="73">
        <f t="shared" si="24"/>
        <v>0</v>
      </c>
      <c r="I575" s="72">
        <v>1</v>
      </c>
      <c r="J575" s="358"/>
      <c r="K575" s="72"/>
      <c r="L575" s="72" t="str">
        <f>IFERROR(VLOOKUP($K575,'04 PERSONAL'!$D$5:$G$35,3,),"")</f>
        <v/>
      </c>
      <c r="M575" s="73">
        <f>IFERROR(VLOOKUP($K575,'04 PERSONAL'!$D$5:$G$35,4,),0)</f>
        <v>0</v>
      </c>
      <c r="N575" s="73"/>
      <c r="O575" s="73"/>
      <c r="P575" s="73"/>
      <c r="Q575" s="72"/>
      <c r="R575" s="73">
        <f t="shared" si="25"/>
        <v>0</v>
      </c>
      <c r="S575" s="73"/>
      <c r="T575" s="72"/>
      <c r="U575" s="73">
        <f t="shared" si="26"/>
        <v>0</v>
      </c>
    </row>
    <row r="576" spans="1:21" x14ac:dyDescent="0.25">
      <c r="A576" s="74"/>
      <c r="B576" s="69">
        <v>570</v>
      </c>
      <c r="C576" s="353"/>
      <c r="D576" s="353"/>
      <c r="E576" s="353"/>
      <c r="F576" s="354"/>
      <c r="G576" s="353"/>
      <c r="H576" s="73">
        <f t="shared" si="24"/>
        <v>0</v>
      </c>
      <c r="I576" s="72">
        <v>1</v>
      </c>
      <c r="J576" s="358"/>
      <c r="K576" s="72"/>
      <c r="L576" s="72" t="str">
        <f>IFERROR(VLOOKUP($K576,'04 PERSONAL'!$D$5:$G$35,3,),"")</f>
        <v/>
      </c>
      <c r="M576" s="73">
        <f>IFERROR(VLOOKUP($K576,'04 PERSONAL'!$D$5:$G$35,4,),0)</f>
        <v>0</v>
      </c>
      <c r="N576" s="73"/>
      <c r="O576" s="73"/>
      <c r="P576" s="73"/>
      <c r="Q576" s="72"/>
      <c r="R576" s="73">
        <f t="shared" si="25"/>
        <v>0</v>
      </c>
      <c r="S576" s="73"/>
      <c r="T576" s="72"/>
      <c r="U576" s="73">
        <f t="shared" si="26"/>
        <v>0</v>
      </c>
    </row>
    <row r="577" spans="1:21" x14ac:dyDescent="0.25">
      <c r="A577" s="74"/>
      <c r="B577" s="69">
        <v>571</v>
      </c>
      <c r="C577" s="353"/>
      <c r="D577" s="353"/>
      <c r="E577" s="353"/>
      <c r="F577" s="354"/>
      <c r="G577" s="353"/>
      <c r="H577" s="73">
        <f t="shared" si="24"/>
        <v>0</v>
      </c>
      <c r="I577" s="72">
        <v>1</v>
      </c>
      <c r="J577" s="358"/>
      <c r="K577" s="72"/>
      <c r="L577" s="72" t="str">
        <f>IFERROR(VLOOKUP($K577,'04 PERSONAL'!$D$5:$G$35,3,),"")</f>
        <v/>
      </c>
      <c r="M577" s="73">
        <f>IFERROR(VLOOKUP($K577,'04 PERSONAL'!$D$5:$G$35,4,),0)</f>
        <v>0</v>
      </c>
      <c r="N577" s="73"/>
      <c r="O577" s="73"/>
      <c r="P577" s="73"/>
      <c r="Q577" s="72"/>
      <c r="R577" s="73">
        <f t="shared" si="25"/>
        <v>0</v>
      </c>
      <c r="S577" s="73"/>
      <c r="T577" s="72"/>
      <c r="U577" s="73">
        <f t="shared" si="26"/>
        <v>0</v>
      </c>
    </row>
    <row r="578" spans="1:21" x14ac:dyDescent="0.25">
      <c r="A578" s="74"/>
      <c r="B578" s="69">
        <v>572</v>
      </c>
      <c r="C578" s="353"/>
      <c r="D578" s="353"/>
      <c r="E578" s="353"/>
      <c r="F578" s="354"/>
      <c r="G578" s="353"/>
      <c r="H578" s="73">
        <f t="shared" si="24"/>
        <v>0</v>
      </c>
      <c r="I578" s="72">
        <v>1</v>
      </c>
      <c r="J578" s="358"/>
      <c r="K578" s="72"/>
      <c r="L578" s="72" t="str">
        <f>IFERROR(VLOOKUP($K578,'04 PERSONAL'!$D$5:$G$35,3,),"")</f>
        <v/>
      </c>
      <c r="M578" s="73">
        <f>IFERROR(VLOOKUP($K578,'04 PERSONAL'!$D$5:$G$35,4,),0)</f>
        <v>0</v>
      </c>
      <c r="N578" s="73"/>
      <c r="O578" s="73"/>
      <c r="P578" s="73"/>
      <c r="Q578" s="72"/>
      <c r="R578" s="73">
        <f t="shared" si="25"/>
        <v>0</v>
      </c>
      <c r="S578" s="73"/>
      <c r="T578" s="72"/>
      <c r="U578" s="73">
        <f t="shared" si="26"/>
        <v>0</v>
      </c>
    </row>
    <row r="579" spans="1:21" x14ac:dyDescent="0.25">
      <c r="A579" s="74"/>
      <c r="B579" s="69">
        <v>573</v>
      </c>
      <c r="C579" s="353"/>
      <c r="D579" s="353"/>
      <c r="E579" s="353"/>
      <c r="F579" s="354"/>
      <c r="G579" s="353"/>
      <c r="H579" s="73">
        <f t="shared" si="24"/>
        <v>0</v>
      </c>
      <c r="I579" s="72">
        <v>1</v>
      </c>
      <c r="J579" s="358"/>
      <c r="K579" s="72"/>
      <c r="L579" s="72" t="str">
        <f>IFERROR(VLOOKUP($K579,'04 PERSONAL'!$D$5:$G$35,3,),"")</f>
        <v/>
      </c>
      <c r="M579" s="73">
        <f>IFERROR(VLOOKUP($K579,'04 PERSONAL'!$D$5:$G$35,4,),0)</f>
        <v>0</v>
      </c>
      <c r="N579" s="73"/>
      <c r="O579" s="73"/>
      <c r="P579" s="73"/>
      <c r="Q579" s="72"/>
      <c r="R579" s="73">
        <f t="shared" si="25"/>
        <v>0</v>
      </c>
      <c r="S579" s="73"/>
      <c r="T579" s="72"/>
      <c r="U579" s="73">
        <f t="shared" si="26"/>
        <v>0</v>
      </c>
    </row>
    <row r="580" spans="1:21" x14ac:dyDescent="0.25">
      <c r="A580" s="74"/>
      <c r="B580" s="69">
        <v>574</v>
      </c>
      <c r="C580" s="353"/>
      <c r="D580" s="353"/>
      <c r="E580" s="353"/>
      <c r="F580" s="354"/>
      <c r="G580" s="353"/>
      <c r="H580" s="73">
        <f t="shared" si="24"/>
        <v>0</v>
      </c>
      <c r="I580" s="72">
        <v>1</v>
      </c>
      <c r="J580" s="358"/>
      <c r="K580" s="72"/>
      <c r="L580" s="72" t="str">
        <f>IFERROR(VLOOKUP($K580,'04 PERSONAL'!$D$5:$G$35,3,),"")</f>
        <v/>
      </c>
      <c r="M580" s="73">
        <f>IFERROR(VLOOKUP($K580,'04 PERSONAL'!$D$5:$G$35,4,),0)</f>
        <v>0</v>
      </c>
      <c r="N580" s="73"/>
      <c r="O580" s="73"/>
      <c r="P580" s="73"/>
      <c r="Q580" s="72"/>
      <c r="R580" s="73">
        <f t="shared" si="25"/>
        <v>0</v>
      </c>
      <c r="S580" s="73"/>
      <c r="T580" s="72"/>
      <c r="U580" s="73">
        <f t="shared" si="26"/>
        <v>0</v>
      </c>
    </row>
    <row r="581" spans="1:21" x14ac:dyDescent="0.25">
      <c r="A581" s="74"/>
      <c r="B581" s="69">
        <v>575</v>
      </c>
      <c r="C581" s="353"/>
      <c r="D581" s="353"/>
      <c r="E581" s="353"/>
      <c r="F581" s="354"/>
      <c r="G581" s="353"/>
      <c r="H581" s="73">
        <f t="shared" si="24"/>
        <v>0</v>
      </c>
      <c r="I581" s="72">
        <v>1</v>
      </c>
      <c r="J581" s="358"/>
      <c r="K581" s="72"/>
      <c r="L581" s="72" t="str">
        <f>IFERROR(VLOOKUP($K581,'04 PERSONAL'!$D$5:$G$35,3,),"")</f>
        <v/>
      </c>
      <c r="M581" s="73">
        <f>IFERROR(VLOOKUP($K581,'04 PERSONAL'!$D$5:$G$35,4,),0)</f>
        <v>0</v>
      </c>
      <c r="N581" s="73"/>
      <c r="O581" s="73"/>
      <c r="P581" s="73"/>
      <c r="Q581" s="72"/>
      <c r="R581" s="73">
        <f t="shared" si="25"/>
        <v>0</v>
      </c>
      <c r="S581" s="73"/>
      <c r="T581" s="72"/>
      <c r="U581" s="73">
        <f t="shared" si="26"/>
        <v>0</v>
      </c>
    </row>
    <row r="582" spans="1:21" x14ac:dyDescent="0.25">
      <c r="A582" s="74"/>
      <c r="B582" s="69">
        <v>576</v>
      </c>
      <c r="C582" s="353"/>
      <c r="D582" s="353"/>
      <c r="E582" s="353"/>
      <c r="F582" s="354"/>
      <c r="G582" s="353"/>
      <c r="H582" s="73">
        <f t="shared" si="24"/>
        <v>0</v>
      </c>
      <c r="I582" s="72">
        <v>1</v>
      </c>
      <c r="J582" s="358"/>
      <c r="K582" s="72"/>
      <c r="L582" s="72" t="str">
        <f>IFERROR(VLOOKUP($K582,'04 PERSONAL'!$D$5:$G$35,3,),"")</f>
        <v/>
      </c>
      <c r="M582" s="73">
        <f>IFERROR(VLOOKUP($K582,'04 PERSONAL'!$D$5:$G$35,4,),0)</f>
        <v>0</v>
      </c>
      <c r="N582" s="73"/>
      <c r="O582" s="73"/>
      <c r="P582" s="73"/>
      <c r="Q582" s="72"/>
      <c r="R582" s="73">
        <f t="shared" si="25"/>
        <v>0</v>
      </c>
      <c r="S582" s="73"/>
      <c r="T582" s="72"/>
      <c r="U582" s="73">
        <f t="shared" si="26"/>
        <v>0</v>
      </c>
    </row>
    <row r="583" spans="1:21" x14ac:dyDescent="0.25">
      <c r="A583" s="74"/>
      <c r="B583" s="69">
        <v>577</v>
      </c>
      <c r="C583" s="353"/>
      <c r="D583" s="353"/>
      <c r="E583" s="353"/>
      <c r="F583" s="354"/>
      <c r="G583" s="353"/>
      <c r="H583" s="73">
        <f t="shared" ref="H583:H646" si="27">ROUND((J583+M583+N583+O583+R583+U583),2)</f>
        <v>0</v>
      </c>
      <c r="I583" s="72">
        <v>1</v>
      </c>
      <c r="J583" s="358"/>
      <c r="K583" s="72"/>
      <c r="L583" s="72" t="str">
        <f>IFERROR(VLOOKUP($K583,'04 PERSONAL'!$D$5:$G$35,3,),"")</f>
        <v/>
      </c>
      <c r="M583" s="73">
        <f>IFERROR(VLOOKUP($K583,'04 PERSONAL'!$D$5:$G$35,4,),0)</f>
        <v>0</v>
      </c>
      <c r="N583" s="73"/>
      <c r="O583" s="73"/>
      <c r="P583" s="73"/>
      <c r="Q583" s="72"/>
      <c r="R583" s="73">
        <f t="shared" ref="R583:R646" si="28">ROUND(IF($P583&gt;0,$P583*$Q583,$R$4*$Q583),2)</f>
        <v>0</v>
      </c>
      <c r="S583" s="73"/>
      <c r="T583" s="72"/>
      <c r="U583" s="73">
        <f t="shared" ref="U583:U646" si="29">ROUND(IF($S583&gt;0,$S583*$T583,$U$4*$T583),2)</f>
        <v>0</v>
      </c>
    </row>
    <row r="584" spans="1:21" x14ac:dyDescent="0.25">
      <c r="A584" s="74"/>
      <c r="B584" s="69">
        <v>578</v>
      </c>
      <c r="C584" s="353"/>
      <c r="D584" s="353"/>
      <c r="E584" s="353"/>
      <c r="F584" s="354"/>
      <c r="G584" s="353"/>
      <c r="H584" s="73">
        <f t="shared" si="27"/>
        <v>0</v>
      </c>
      <c r="I584" s="72">
        <v>1</v>
      </c>
      <c r="J584" s="358"/>
      <c r="K584" s="72"/>
      <c r="L584" s="72" t="str">
        <f>IFERROR(VLOOKUP($K584,'04 PERSONAL'!$D$5:$G$35,3,),"")</f>
        <v/>
      </c>
      <c r="M584" s="73">
        <f>IFERROR(VLOOKUP($K584,'04 PERSONAL'!$D$5:$G$35,4,),0)</f>
        <v>0</v>
      </c>
      <c r="N584" s="73"/>
      <c r="O584" s="73"/>
      <c r="P584" s="73"/>
      <c r="Q584" s="72"/>
      <c r="R584" s="73">
        <f t="shared" si="28"/>
        <v>0</v>
      </c>
      <c r="S584" s="73"/>
      <c r="T584" s="72"/>
      <c r="U584" s="73">
        <f t="shared" si="29"/>
        <v>0</v>
      </c>
    </row>
    <row r="585" spans="1:21" x14ac:dyDescent="0.25">
      <c r="A585" s="74"/>
      <c r="B585" s="69">
        <v>579</v>
      </c>
      <c r="C585" s="353"/>
      <c r="D585" s="353"/>
      <c r="E585" s="353"/>
      <c r="F585" s="354"/>
      <c r="G585" s="353"/>
      <c r="H585" s="73">
        <f t="shared" si="27"/>
        <v>0</v>
      </c>
      <c r="I585" s="72">
        <v>1</v>
      </c>
      <c r="J585" s="358"/>
      <c r="K585" s="72"/>
      <c r="L585" s="72" t="str">
        <f>IFERROR(VLOOKUP($K585,'04 PERSONAL'!$D$5:$G$35,3,),"")</f>
        <v/>
      </c>
      <c r="M585" s="73">
        <f>IFERROR(VLOOKUP($K585,'04 PERSONAL'!$D$5:$G$35,4,),0)</f>
        <v>0</v>
      </c>
      <c r="N585" s="73"/>
      <c r="O585" s="73"/>
      <c r="P585" s="73"/>
      <c r="Q585" s="72"/>
      <c r="R585" s="73">
        <f t="shared" si="28"/>
        <v>0</v>
      </c>
      <c r="S585" s="73"/>
      <c r="T585" s="72"/>
      <c r="U585" s="73">
        <f t="shared" si="29"/>
        <v>0</v>
      </c>
    </row>
    <row r="586" spans="1:21" x14ac:dyDescent="0.25">
      <c r="A586" s="74"/>
      <c r="B586" s="69">
        <v>580</v>
      </c>
      <c r="C586" s="353"/>
      <c r="D586" s="353"/>
      <c r="E586" s="353"/>
      <c r="F586" s="354"/>
      <c r="G586" s="353"/>
      <c r="H586" s="73">
        <f t="shared" si="27"/>
        <v>0</v>
      </c>
      <c r="I586" s="72">
        <v>1</v>
      </c>
      <c r="J586" s="358"/>
      <c r="K586" s="72"/>
      <c r="L586" s="72" t="str">
        <f>IFERROR(VLOOKUP($K586,'04 PERSONAL'!$D$5:$G$35,3,),"")</f>
        <v/>
      </c>
      <c r="M586" s="73">
        <f>IFERROR(VLOOKUP($K586,'04 PERSONAL'!$D$5:$G$35,4,),0)</f>
        <v>0</v>
      </c>
      <c r="N586" s="73"/>
      <c r="O586" s="73"/>
      <c r="P586" s="73"/>
      <c r="Q586" s="72"/>
      <c r="R586" s="73">
        <f t="shared" si="28"/>
        <v>0</v>
      </c>
      <c r="S586" s="73"/>
      <c r="T586" s="72"/>
      <c r="U586" s="73">
        <f t="shared" si="29"/>
        <v>0</v>
      </c>
    </row>
    <row r="587" spans="1:21" x14ac:dyDescent="0.25">
      <c r="A587" s="74"/>
      <c r="B587" s="69">
        <v>581</v>
      </c>
      <c r="C587" s="353"/>
      <c r="D587" s="353"/>
      <c r="E587" s="353"/>
      <c r="F587" s="354"/>
      <c r="G587" s="353"/>
      <c r="H587" s="73">
        <f t="shared" si="27"/>
        <v>0</v>
      </c>
      <c r="I587" s="72">
        <v>1</v>
      </c>
      <c r="J587" s="358"/>
      <c r="K587" s="72"/>
      <c r="L587" s="72" t="str">
        <f>IFERROR(VLOOKUP($K587,'04 PERSONAL'!$D$5:$G$35,3,),"")</f>
        <v/>
      </c>
      <c r="M587" s="73">
        <f>IFERROR(VLOOKUP($K587,'04 PERSONAL'!$D$5:$G$35,4,),0)</f>
        <v>0</v>
      </c>
      <c r="N587" s="73"/>
      <c r="O587" s="73"/>
      <c r="P587" s="73"/>
      <c r="Q587" s="72"/>
      <c r="R587" s="73">
        <f t="shared" si="28"/>
        <v>0</v>
      </c>
      <c r="S587" s="73"/>
      <c r="T587" s="72"/>
      <c r="U587" s="73">
        <f t="shared" si="29"/>
        <v>0</v>
      </c>
    </row>
    <row r="588" spans="1:21" x14ac:dyDescent="0.25">
      <c r="A588" s="74"/>
      <c r="B588" s="69">
        <v>582</v>
      </c>
      <c r="C588" s="353"/>
      <c r="D588" s="353"/>
      <c r="E588" s="353"/>
      <c r="F588" s="354"/>
      <c r="G588" s="353"/>
      <c r="H588" s="73">
        <f t="shared" si="27"/>
        <v>0</v>
      </c>
      <c r="I588" s="72">
        <v>1</v>
      </c>
      <c r="J588" s="358"/>
      <c r="K588" s="72"/>
      <c r="L588" s="72" t="str">
        <f>IFERROR(VLOOKUP($K588,'04 PERSONAL'!$D$5:$G$35,3,),"")</f>
        <v/>
      </c>
      <c r="M588" s="73">
        <f>IFERROR(VLOOKUP($K588,'04 PERSONAL'!$D$5:$G$35,4,),0)</f>
        <v>0</v>
      </c>
      <c r="N588" s="73"/>
      <c r="O588" s="73"/>
      <c r="P588" s="73"/>
      <c r="Q588" s="72"/>
      <c r="R588" s="73">
        <f t="shared" si="28"/>
        <v>0</v>
      </c>
      <c r="S588" s="73"/>
      <c r="T588" s="72"/>
      <c r="U588" s="73">
        <f t="shared" si="29"/>
        <v>0</v>
      </c>
    </row>
    <row r="589" spans="1:21" x14ac:dyDescent="0.25">
      <c r="A589" s="74"/>
      <c r="B589" s="69">
        <v>583</v>
      </c>
      <c r="C589" s="353"/>
      <c r="D589" s="353"/>
      <c r="E589" s="353"/>
      <c r="F589" s="354"/>
      <c r="G589" s="353"/>
      <c r="H589" s="73">
        <f t="shared" si="27"/>
        <v>0</v>
      </c>
      <c r="I589" s="72">
        <v>1</v>
      </c>
      <c r="J589" s="358"/>
      <c r="K589" s="72"/>
      <c r="L589" s="72" t="str">
        <f>IFERROR(VLOOKUP($K589,'04 PERSONAL'!$D$5:$G$35,3,),"")</f>
        <v/>
      </c>
      <c r="M589" s="73">
        <f>IFERROR(VLOOKUP($K589,'04 PERSONAL'!$D$5:$G$35,4,),0)</f>
        <v>0</v>
      </c>
      <c r="N589" s="73"/>
      <c r="O589" s="73"/>
      <c r="P589" s="73"/>
      <c r="Q589" s="72"/>
      <c r="R589" s="73">
        <f t="shared" si="28"/>
        <v>0</v>
      </c>
      <c r="S589" s="73"/>
      <c r="T589" s="72"/>
      <c r="U589" s="73">
        <f t="shared" si="29"/>
        <v>0</v>
      </c>
    </row>
    <row r="590" spans="1:21" x14ac:dyDescent="0.25">
      <c r="A590" s="74"/>
      <c r="B590" s="69">
        <v>584</v>
      </c>
      <c r="C590" s="353"/>
      <c r="D590" s="353"/>
      <c r="E590" s="353"/>
      <c r="F590" s="354"/>
      <c r="G590" s="353"/>
      <c r="H590" s="73">
        <f t="shared" si="27"/>
        <v>0</v>
      </c>
      <c r="I590" s="72">
        <v>1</v>
      </c>
      <c r="J590" s="358"/>
      <c r="K590" s="72"/>
      <c r="L590" s="72" t="str">
        <f>IFERROR(VLOOKUP($K590,'04 PERSONAL'!$D$5:$G$35,3,),"")</f>
        <v/>
      </c>
      <c r="M590" s="73">
        <f>IFERROR(VLOOKUP($K590,'04 PERSONAL'!$D$5:$G$35,4,),0)</f>
        <v>0</v>
      </c>
      <c r="N590" s="73"/>
      <c r="O590" s="73"/>
      <c r="P590" s="73"/>
      <c r="Q590" s="72"/>
      <c r="R590" s="73">
        <f t="shared" si="28"/>
        <v>0</v>
      </c>
      <c r="S590" s="73"/>
      <c r="T590" s="72"/>
      <c r="U590" s="73">
        <f t="shared" si="29"/>
        <v>0</v>
      </c>
    </row>
    <row r="591" spans="1:21" x14ac:dyDescent="0.25">
      <c r="A591" s="74"/>
      <c r="B591" s="69">
        <v>585</v>
      </c>
      <c r="C591" s="353"/>
      <c r="D591" s="353"/>
      <c r="E591" s="353"/>
      <c r="F591" s="354"/>
      <c r="G591" s="353"/>
      <c r="H591" s="73">
        <f t="shared" si="27"/>
        <v>0</v>
      </c>
      <c r="I591" s="72">
        <v>1</v>
      </c>
      <c r="J591" s="358"/>
      <c r="K591" s="72"/>
      <c r="L591" s="72" t="str">
        <f>IFERROR(VLOOKUP($K591,'04 PERSONAL'!$D$5:$G$35,3,),"")</f>
        <v/>
      </c>
      <c r="M591" s="73">
        <f>IFERROR(VLOOKUP($K591,'04 PERSONAL'!$D$5:$G$35,4,),0)</f>
        <v>0</v>
      </c>
      <c r="N591" s="73"/>
      <c r="O591" s="73"/>
      <c r="P591" s="73"/>
      <c r="Q591" s="72"/>
      <c r="R591" s="73">
        <f t="shared" si="28"/>
        <v>0</v>
      </c>
      <c r="S591" s="73"/>
      <c r="T591" s="72"/>
      <c r="U591" s="73">
        <f t="shared" si="29"/>
        <v>0</v>
      </c>
    </row>
    <row r="592" spans="1:21" x14ac:dyDescent="0.25">
      <c r="A592" s="74"/>
      <c r="B592" s="69">
        <v>586</v>
      </c>
      <c r="C592" s="353"/>
      <c r="D592" s="353"/>
      <c r="E592" s="353"/>
      <c r="F592" s="354"/>
      <c r="G592" s="353"/>
      <c r="H592" s="73">
        <f t="shared" si="27"/>
        <v>0</v>
      </c>
      <c r="I592" s="72">
        <v>1</v>
      </c>
      <c r="J592" s="358"/>
      <c r="K592" s="72"/>
      <c r="L592" s="72" t="str">
        <f>IFERROR(VLOOKUP($K592,'04 PERSONAL'!$D$5:$G$35,3,),"")</f>
        <v/>
      </c>
      <c r="M592" s="73">
        <f>IFERROR(VLOOKUP($K592,'04 PERSONAL'!$D$5:$G$35,4,),0)</f>
        <v>0</v>
      </c>
      <c r="N592" s="73"/>
      <c r="O592" s="73"/>
      <c r="P592" s="73"/>
      <c r="Q592" s="72"/>
      <c r="R592" s="73">
        <f t="shared" si="28"/>
        <v>0</v>
      </c>
      <c r="S592" s="73"/>
      <c r="T592" s="72"/>
      <c r="U592" s="73">
        <f t="shared" si="29"/>
        <v>0</v>
      </c>
    </row>
    <row r="593" spans="1:21" x14ac:dyDescent="0.25">
      <c r="A593" s="74"/>
      <c r="B593" s="69">
        <v>587</v>
      </c>
      <c r="C593" s="353"/>
      <c r="D593" s="353"/>
      <c r="E593" s="353"/>
      <c r="F593" s="354"/>
      <c r="G593" s="353"/>
      <c r="H593" s="73">
        <f t="shared" si="27"/>
        <v>0</v>
      </c>
      <c r="I593" s="72">
        <v>1</v>
      </c>
      <c r="J593" s="358"/>
      <c r="K593" s="72"/>
      <c r="L593" s="72" t="str">
        <f>IFERROR(VLOOKUP($K593,'04 PERSONAL'!$D$5:$G$35,3,),"")</f>
        <v/>
      </c>
      <c r="M593" s="73">
        <f>IFERROR(VLOOKUP($K593,'04 PERSONAL'!$D$5:$G$35,4,),0)</f>
        <v>0</v>
      </c>
      <c r="N593" s="73"/>
      <c r="O593" s="73"/>
      <c r="P593" s="73"/>
      <c r="Q593" s="72"/>
      <c r="R593" s="73">
        <f t="shared" si="28"/>
        <v>0</v>
      </c>
      <c r="S593" s="73"/>
      <c r="T593" s="72"/>
      <c r="U593" s="73">
        <f t="shared" si="29"/>
        <v>0</v>
      </c>
    </row>
    <row r="594" spans="1:21" x14ac:dyDescent="0.25">
      <c r="A594" s="74"/>
      <c r="B594" s="69">
        <v>588</v>
      </c>
      <c r="C594" s="353"/>
      <c r="D594" s="353"/>
      <c r="E594" s="353"/>
      <c r="F594" s="354"/>
      <c r="G594" s="353"/>
      <c r="H594" s="73">
        <f t="shared" si="27"/>
        <v>0</v>
      </c>
      <c r="I594" s="72">
        <v>1</v>
      </c>
      <c r="J594" s="358"/>
      <c r="K594" s="72"/>
      <c r="L594" s="72" t="str">
        <f>IFERROR(VLOOKUP($K594,'04 PERSONAL'!$D$5:$G$35,3,),"")</f>
        <v/>
      </c>
      <c r="M594" s="73">
        <f>IFERROR(VLOOKUP($K594,'04 PERSONAL'!$D$5:$G$35,4,),0)</f>
        <v>0</v>
      </c>
      <c r="N594" s="73"/>
      <c r="O594" s="73"/>
      <c r="P594" s="73"/>
      <c r="Q594" s="72"/>
      <c r="R594" s="73">
        <f t="shared" si="28"/>
        <v>0</v>
      </c>
      <c r="S594" s="73"/>
      <c r="T594" s="72"/>
      <c r="U594" s="73">
        <f t="shared" si="29"/>
        <v>0</v>
      </c>
    </row>
    <row r="595" spans="1:21" x14ac:dyDescent="0.25">
      <c r="A595" s="74"/>
      <c r="B595" s="69">
        <v>589</v>
      </c>
      <c r="C595" s="353"/>
      <c r="D595" s="353"/>
      <c r="E595" s="353"/>
      <c r="F595" s="354"/>
      <c r="G595" s="353"/>
      <c r="H595" s="73">
        <f t="shared" si="27"/>
        <v>0</v>
      </c>
      <c r="I595" s="72">
        <v>1</v>
      </c>
      <c r="J595" s="358"/>
      <c r="K595" s="72"/>
      <c r="L595" s="72" t="str">
        <f>IFERROR(VLOOKUP($K595,'04 PERSONAL'!$D$5:$G$35,3,),"")</f>
        <v/>
      </c>
      <c r="M595" s="73">
        <f>IFERROR(VLOOKUP($K595,'04 PERSONAL'!$D$5:$G$35,4,),0)</f>
        <v>0</v>
      </c>
      <c r="N595" s="73"/>
      <c r="O595" s="73"/>
      <c r="P595" s="73"/>
      <c r="Q595" s="72"/>
      <c r="R595" s="73">
        <f t="shared" si="28"/>
        <v>0</v>
      </c>
      <c r="S595" s="73"/>
      <c r="T595" s="72"/>
      <c r="U595" s="73">
        <f t="shared" si="29"/>
        <v>0</v>
      </c>
    </row>
    <row r="596" spans="1:21" x14ac:dyDescent="0.25">
      <c r="A596" s="74"/>
      <c r="B596" s="69">
        <v>590</v>
      </c>
      <c r="C596" s="353"/>
      <c r="D596" s="353"/>
      <c r="E596" s="353"/>
      <c r="F596" s="354"/>
      <c r="G596" s="353"/>
      <c r="H596" s="73">
        <f t="shared" si="27"/>
        <v>0</v>
      </c>
      <c r="I596" s="72">
        <v>1</v>
      </c>
      <c r="J596" s="358"/>
      <c r="K596" s="72"/>
      <c r="L596" s="72" t="str">
        <f>IFERROR(VLOOKUP($K596,'04 PERSONAL'!$D$5:$G$35,3,),"")</f>
        <v/>
      </c>
      <c r="M596" s="73">
        <f>IFERROR(VLOOKUP($K596,'04 PERSONAL'!$D$5:$G$35,4,),0)</f>
        <v>0</v>
      </c>
      <c r="N596" s="73"/>
      <c r="O596" s="73"/>
      <c r="P596" s="73"/>
      <c r="Q596" s="72"/>
      <c r="R596" s="73">
        <f t="shared" si="28"/>
        <v>0</v>
      </c>
      <c r="S596" s="73"/>
      <c r="T596" s="72"/>
      <c r="U596" s="73">
        <f t="shared" si="29"/>
        <v>0</v>
      </c>
    </row>
    <row r="597" spans="1:21" x14ac:dyDescent="0.25">
      <c r="A597" s="74"/>
      <c r="B597" s="69">
        <v>591</v>
      </c>
      <c r="C597" s="353"/>
      <c r="D597" s="353"/>
      <c r="E597" s="353"/>
      <c r="F597" s="354"/>
      <c r="G597" s="353"/>
      <c r="H597" s="73">
        <f t="shared" si="27"/>
        <v>0</v>
      </c>
      <c r="I597" s="72">
        <v>1</v>
      </c>
      <c r="J597" s="358"/>
      <c r="K597" s="72"/>
      <c r="L597" s="72" t="str">
        <f>IFERROR(VLOOKUP($K597,'04 PERSONAL'!$D$5:$G$35,3,),"")</f>
        <v/>
      </c>
      <c r="M597" s="73">
        <f>IFERROR(VLOOKUP($K597,'04 PERSONAL'!$D$5:$G$35,4,),0)</f>
        <v>0</v>
      </c>
      <c r="N597" s="73"/>
      <c r="O597" s="73"/>
      <c r="P597" s="73"/>
      <c r="Q597" s="72"/>
      <c r="R597" s="73">
        <f t="shared" si="28"/>
        <v>0</v>
      </c>
      <c r="S597" s="73"/>
      <c r="T597" s="72"/>
      <c r="U597" s="73">
        <f t="shared" si="29"/>
        <v>0</v>
      </c>
    </row>
    <row r="598" spans="1:21" x14ac:dyDescent="0.25">
      <c r="A598" s="74"/>
      <c r="B598" s="69">
        <v>592</v>
      </c>
      <c r="C598" s="353"/>
      <c r="D598" s="353"/>
      <c r="E598" s="353"/>
      <c r="F598" s="354"/>
      <c r="G598" s="353"/>
      <c r="H598" s="73">
        <f t="shared" si="27"/>
        <v>0</v>
      </c>
      <c r="I598" s="72">
        <v>1</v>
      </c>
      <c r="J598" s="358"/>
      <c r="K598" s="72"/>
      <c r="L598" s="72" t="str">
        <f>IFERROR(VLOOKUP($K598,'04 PERSONAL'!$D$5:$G$35,3,),"")</f>
        <v/>
      </c>
      <c r="M598" s="73">
        <f>IFERROR(VLOOKUP($K598,'04 PERSONAL'!$D$5:$G$35,4,),0)</f>
        <v>0</v>
      </c>
      <c r="N598" s="73"/>
      <c r="O598" s="73"/>
      <c r="P598" s="73"/>
      <c r="Q598" s="72"/>
      <c r="R598" s="73">
        <f t="shared" si="28"/>
        <v>0</v>
      </c>
      <c r="S598" s="73"/>
      <c r="T598" s="72"/>
      <c r="U598" s="73">
        <f t="shared" si="29"/>
        <v>0</v>
      </c>
    </row>
    <row r="599" spans="1:21" x14ac:dyDescent="0.25">
      <c r="A599" s="74"/>
      <c r="B599" s="69">
        <v>593</v>
      </c>
      <c r="C599" s="353"/>
      <c r="D599" s="353"/>
      <c r="E599" s="353"/>
      <c r="F599" s="354"/>
      <c r="G599" s="353"/>
      <c r="H599" s="73">
        <f t="shared" si="27"/>
        <v>0</v>
      </c>
      <c r="I599" s="72">
        <v>1</v>
      </c>
      <c r="J599" s="358"/>
      <c r="K599" s="72"/>
      <c r="L599" s="72" t="str">
        <f>IFERROR(VLOOKUP($K599,'04 PERSONAL'!$D$5:$G$35,3,),"")</f>
        <v/>
      </c>
      <c r="M599" s="73">
        <f>IFERROR(VLOOKUP($K599,'04 PERSONAL'!$D$5:$G$35,4,),0)</f>
        <v>0</v>
      </c>
      <c r="N599" s="73"/>
      <c r="O599" s="73"/>
      <c r="P599" s="73"/>
      <c r="Q599" s="72"/>
      <c r="R599" s="73">
        <f t="shared" si="28"/>
        <v>0</v>
      </c>
      <c r="S599" s="73"/>
      <c r="T599" s="72"/>
      <c r="U599" s="73">
        <f t="shared" si="29"/>
        <v>0</v>
      </c>
    </row>
    <row r="600" spans="1:21" x14ac:dyDescent="0.25">
      <c r="A600" s="74"/>
      <c r="B600" s="69">
        <v>594</v>
      </c>
      <c r="C600" s="353"/>
      <c r="D600" s="353"/>
      <c r="E600" s="353"/>
      <c r="F600" s="354"/>
      <c r="G600" s="353"/>
      <c r="H600" s="73">
        <f t="shared" si="27"/>
        <v>0</v>
      </c>
      <c r="I600" s="72">
        <v>1</v>
      </c>
      <c r="J600" s="358"/>
      <c r="K600" s="72"/>
      <c r="L600" s="72" t="str">
        <f>IFERROR(VLOOKUP($K600,'04 PERSONAL'!$D$5:$G$35,3,),"")</f>
        <v/>
      </c>
      <c r="M600" s="73">
        <f>IFERROR(VLOOKUP($K600,'04 PERSONAL'!$D$5:$G$35,4,),0)</f>
        <v>0</v>
      </c>
      <c r="N600" s="73"/>
      <c r="O600" s="73"/>
      <c r="P600" s="73"/>
      <c r="Q600" s="72"/>
      <c r="R600" s="73">
        <f t="shared" si="28"/>
        <v>0</v>
      </c>
      <c r="S600" s="73"/>
      <c r="T600" s="72"/>
      <c r="U600" s="73">
        <f t="shared" si="29"/>
        <v>0</v>
      </c>
    </row>
    <row r="601" spans="1:21" x14ac:dyDescent="0.25">
      <c r="A601" s="74"/>
      <c r="B601" s="69">
        <v>595</v>
      </c>
      <c r="C601" s="353"/>
      <c r="D601" s="353"/>
      <c r="E601" s="353"/>
      <c r="F601" s="354"/>
      <c r="G601" s="353"/>
      <c r="H601" s="73">
        <f t="shared" si="27"/>
        <v>0</v>
      </c>
      <c r="I601" s="72">
        <v>1</v>
      </c>
      <c r="J601" s="358"/>
      <c r="K601" s="72"/>
      <c r="L601" s="72" t="str">
        <f>IFERROR(VLOOKUP($K601,'04 PERSONAL'!$D$5:$G$35,3,),"")</f>
        <v/>
      </c>
      <c r="M601" s="73">
        <f>IFERROR(VLOOKUP($K601,'04 PERSONAL'!$D$5:$G$35,4,),0)</f>
        <v>0</v>
      </c>
      <c r="N601" s="73"/>
      <c r="O601" s="73"/>
      <c r="P601" s="73"/>
      <c r="Q601" s="72"/>
      <c r="R601" s="73">
        <f t="shared" si="28"/>
        <v>0</v>
      </c>
      <c r="S601" s="73"/>
      <c r="T601" s="72"/>
      <c r="U601" s="73">
        <f t="shared" si="29"/>
        <v>0</v>
      </c>
    </row>
    <row r="602" spans="1:21" x14ac:dyDescent="0.25">
      <c r="A602" s="74"/>
      <c r="B602" s="69">
        <v>596</v>
      </c>
      <c r="C602" s="353"/>
      <c r="D602" s="353"/>
      <c r="E602" s="353"/>
      <c r="F602" s="354"/>
      <c r="G602" s="353"/>
      <c r="H602" s="73">
        <f t="shared" si="27"/>
        <v>0</v>
      </c>
      <c r="I602" s="72">
        <v>1</v>
      </c>
      <c r="J602" s="358"/>
      <c r="K602" s="72"/>
      <c r="L602" s="72" t="str">
        <f>IFERROR(VLOOKUP($K602,'04 PERSONAL'!$D$5:$G$35,3,),"")</f>
        <v/>
      </c>
      <c r="M602" s="73">
        <f>IFERROR(VLOOKUP($K602,'04 PERSONAL'!$D$5:$G$35,4,),0)</f>
        <v>0</v>
      </c>
      <c r="N602" s="73"/>
      <c r="O602" s="73"/>
      <c r="P602" s="73"/>
      <c r="Q602" s="72"/>
      <c r="R602" s="73">
        <f t="shared" si="28"/>
        <v>0</v>
      </c>
      <c r="S602" s="73"/>
      <c r="T602" s="72"/>
      <c r="U602" s="73">
        <f t="shared" si="29"/>
        <v>0</v>
      </c>
    </row>
    <row r="603" spans="1:21" x14ac:dyDescent="0.25">
      <c r="A603" s="74"/>
      <c r="B603" s="69">
        <v>597</v>
      </c>
      <c r="C603" s="353"/>
      <c r="D603" s="353"/>
      <c r="E603" s="353"/>
      <c r="F603" s="354"/>
      <c r="G603" s="353"/>
      <c r="H603" s="73">
        <f t="shared" si="27"/>
        <v>0</v>
      </c>
      <c r="I603" s="72">
        <v>1</v>
      </c>
      <c r="J603" s="358"/>
      <c r="K603" s="72"/>
      <c r="L603" s="72" t="str">
        <f>IFERROR(VLOOKUP($K603,'04 PERSONAL'!$D$5:$G$35,3,),"")</f>
        <v/>
      </c>
      <c r="M603" s="73">
        <f>IFERROR(VLOOKUP($K603,'04 PERSONAL'!$D$5:$G$35,4,),0)</f>
        <v>0</v>
      </c>
      <c r="N603" s="73"/>
      <c r="O603" s="73"/>
      <c r="P603" s="73"/>
      <c r="Q603" s="72"/>
      <c r="R603" s="73">
        <f t="shared" si="28"/>
        <v>0</v>
      </c>
      <c r="S603" s="73"/>
      <c r="T603" s="72"/>
      <c r="U603" s="73">
        <f t="shared" si="29"/>
        <v>0</v>
      </c>
    </row>
    <row r="604" spans="1:21" x14ac:dyDescent="0.25">
      <c r="A604" s="74"/>
      <c r="B604" s="69">
        <v>598</v>
      </c>
      <c r="C604" s="353"/>
      <c r="D604" s="353"/>
      <c r="E604" s="353"/>
      <c r="F604" s="354"/>
      <c r="G604" s="353"/>
      <c r="H604" s="73">
        <f t="shared" si="27"/>
        <v>0</v>
      </c>
      <c r="I604" s="72">
        <v>1</v>
      </c>
      <c r="J604" s="358"/>
      <c r="K604" s="72"/>
      <c r="L604" s="72" t="str">
        <f>IFERROR(VLOOKUP($K604,'04 PERSONAL'!$D$5:$G$35,3,),"")</f>
        <v/>
      </c>
      <c r="M604" s="73">
        <f>IFERROR(VLOOKUP($K604,'04 PERSONAL'!$D$5:$G$35,4,),0)</f>
        <v>0</v>
      </c>
      <c r="N604" s="73"/>
      <c r="O604" s="73"/>
      <c r="P604" s="73"/>
      <c r="Q604" s="72"/>
      <c r="R604" s="73">
        <f t="shared" si="28"/>
        <v>0</v>
      </c>
      <c r="S604" s="73"/>
      <c r="T604" s="72"/>
      <c r="U604" s="73">
        <f t="shared" si="29"/>
        <v>0</v>
      </c>
    </row>
    <row r="605" spans="1:21" x14ac:dyDescent="0.25">
      <c r="A605" s="74"/>
      <c r="B605" s="69">
        <v>599</v>
      </c>
      <c r="C605" s="353"/>
      <c r="D605" s="353"/>
      <c r="E605" s="353"/>
      <c r="F605" s="354"/>
      <c r="G605" s="353"/>
      <c r="H605" s="73">
        <f t="shared" si="27"/>
        <v>0</v>
      </c>
      <c r="I605" s="72">
        <v>1</v>
      </c>
      <c r="J605" s="358"/>
      <c r="K605" s="72"/>
      <c r="L605" s="72" t="str">
        <f>IFERROR(VLOOKUP($K605,'04 PERSONAL'!$D$5:$G$35,3,),"")</f>
        <v/>
      </c>
      <c r="M605" s="73">
        <f>IFERROR(VLOOKUP($K605,'04 PERSONAL'!$D$5:$G$35,4,),0)</f>
        <v>0</v>
      </c>
      <c r="N605" s="73"/>
      <c r="O605" s="73"/>
      <c r="P605" s="73"/>
      <c r="Q605" s="72"/>
      <c r="R605" s="73">
        <f t="shared" si="28"/>
        <v>0</v>
      </c>
      <c r="S605" s="73"/>
      <c r="T605" s="72"/>
      <c r="U605" s="73">
        <f t="shared" si="29"/>
        <v>0</v>
      </c>
    </row>
    <row r="606" spans="1:21" x14ac:dyDescent="0.25">
      <c r="A606" s="74"/>
      <c r="B606" s="69">
        <v>600</v>
      </c>
      <c r="C606" s="353"/>
      <c r="D606" s="353"/>
      <c r="E606" s="353"/>
      <c r="F606" s="354"/>
      <c r="G606" s="353"/>
      <c r="H606" s="73">
        <f t="shared" si="27"/>
        <v>0</v>
      </c>
      <c r="I606" s="72">
        <v>1</v>
      </c>
      <c r="J606" s="358"/>
      <c r="K606" s="72"/>
      <c r="L606" s="72" t="str">
        <f>IFERROR(VLOOKUP($K606,'04 PERSONAL'!$D$5:$G$35,3,),"")</f>
        <v/>
      </c>
      <c r="M606" s="73">
        <f>IFERROR(VLOOKUP($K606,'04 PERSONAL'!$D$5:$G$35,4,),0)</f>
        <v>0</v>
      </c>
      <c r="N606" s="73"/>
      <c r="O606" s="73"/>
      <c r="P606" s="73"/>
      <c r="Q606" s="72"/>
      <c r="R606" s="73">
        <f t="shared" si="28"/>
        <v>0</v>
      </c>
      <c r="S606" s="73"/>
      <c r="T606" s="72"/>
      <c r="U606" s="73">
        <f t="shared" si="29"/>
        <v>0</v>
      </c>
    </row>
    <row r="607" spans="1:21" x14ac:dyDescent="0.25">
      <c r="A607" s="74"/>
      <c r="B607" s="69">
        <v>601</v>
      </c>
      <c r="C607" s="353"/>
      <c r="D607" s="353"/>
      <c r="E607" s="353"/>
      <c r="F607" s="354"/>
      <c r="G607" s="353"/>
      <c r="H607" s="73">
        <f t="shared" si="27"/>
        <v>0</v>
      </c>
      <c r="I607" s="72">
        <v>1</v>
      </c>
      <c r="J607" s="358"/>
      <c r="K607" s="72"/>
      <c r="L607" s="72" t="str">
        <f>IFERROR(VLOOKUP($K607,'04 PERSONAL'!$D$5:$G$35,3,),"")</f>
        <v/>
      </c>
      <c r="M607" s="73">
        <f>IFERROR(VLOOKUP($K607,'04 PERSONAL'!$D$5:$G$35,4,),0)</f>
        <v>0</v>
      </c>
      <c r="N607" s="73"/>
      <c r="O607" s="73"/>
      <c r="P607" s="73"/>
      <c r="Q607" s="72"/>
      <c r="R607" s="73">
        <f t="shared" si="28"/>
        <v>0</v>
      </c>
      <c r="S607" s="73"/>
      <c r="T607" s="72"/>
      <c r="U607" s="73">
        <f t="shared" si="29"/>
        <v>0</v>
      </c>
    </row>
    <row r="608" spans="1:21" x14ac:dyDescent="0.25">
      <c r="A608" s="74"/>
      <c r="B608" s="69">
        <v>602</v>
      </c>
      <c r="C608" s="353"/>
      <c r="D608" s="353"/>
      <c r="E608" s="353"/>
      <c r="F608" s="354"/>
      <c r="G608" s="353"/>
      <c r="H608" s="73">
        <f t="shared" si="27"/>
        <v>0</v>
      </c>
      <c r="I608" s="72">
        <v>1</v>
      </c>
      <c r="J608" s="358"/>
      <c r="K608" s="72"/>
      <c r="L608" s="72" t="str">
        <f>IFERROR(VLOOKUP($K608,'04 PERSONAL'!$D$5:$G$35,3,),"")</f>
        <v/>
      </c>
      <c r="M608" s="73">
        <f>IFERROR(VLOOKUP($K608,'04 PERSONAL'!$D$5:$G$35,4,),0)</f>
        <v>0</v>
      </c>
      <c r="N608" s="73"/>
      <c r="O608" s="73"/>
      <c r="P608" s="73"/>
      <c r="Q608" s="72"/>
      <c r="R608" s="73">
        <f t="shared" si="28"/>
        <v>0</v>
      </c>
      <c r="S608" s="73"/>
      <c r="T608" s="72"/>
      <c r="U608" s="73">
        <f t="shared" si="29"/>
        <v>0</v>
      </c>
    </row>
    <row r="609" spans="1:21" x14ac:dyDescent="0.25">
      <c r="A609" s="74"/>
      <c r="B609" s="69">
        <v>603</v>
      </c>
      <c r="C609" s="353"/>
      <c r="D609" s="353"/>
      <c r="E609" s="353"/>
      <c r="F609" s="354"/>
      <c r="G609" s="353"/>
      <c r="H609" s="73">
        <f t="shared" si="27"/>
        <v>0</v>
      </c>
      <c r="I609" s="72">
        <v>1</v>
      </c>
      <c r="J609" s="358"/>
      <c r="K609" s="72"/>
      <c r="L609" s="72" t="str">
        <f>IFERROR(VLOOKUP($K609,'04 PERSONAL'!$D$5:$G$35,3,),"")</f>
        <v/>
      </c>
      <c r="M609" s="73">
        <f>IFERROR(VLOOKUP($K609,'04 PERSONAL'!$D$5:$G$35,4,),0)</f>
        <v>0</v>
      </c>
      <c r="N609" s="73"/>
      <c r="O609" s="73"/>
      <c r="P609" s="73"/>
      <c r="Q609" s="72"/>
      <c r="R609" s="73">
        <f t="shared" si="28"/>
        <v>0</v>
      </c>
      <c r="S609" s="73"/>
      <c r="T609" s="72"/>
      <c r="U609" s="73">
        <f t="shared" si="29"/>
        <v>0</v>
      </c>
    </row>
    <row r="610" spans="1:21" x14ac:dyDescent="0.25">
      <c r="A610" s="74"/>
      <c r="B610" s="69">
        <v>604</v>
      </c>
      <c r="C610" s="353"/>
      <c r="D610" s="353"/>
      <c r="E610" s="353"/>
      <c r="F610" s="354"/>
      <c r="G610" s="353"/>
      <c r="H610" s="73">
        <f t="shared" si="27"/>
        <v>0</v>
      </c>
      <c r="I610" s="72">
        <v>1</v>
      </c>
      <c r="J610" s="358"/>
      <c r="K610" s="72"/>
      <c r="L610" s="72" t="str">
        <f>IFERROR(VLOOKUP($K610,'04 PERSONAL'!$D$5:$G$35,3,),"")</f>
        <v/>
      </c>
      <c r="M610" s="73">
        <f>IFERROR(VLOOKUP($K610,'04 PERSONAL'!$D$5:$G$35,4,),0)</f>
        <v>0</v>
      </c>
      <c r="N610" s="73"/>
      <c r="O610" s="73"/>
      <c r="P610" s="73"/>
      <c r="Q610" s="72"/>
      <c r="R610" s="73">
        <f t="shared" si="28"/>
        <v>0</v>
      </c>
      <c r="S610" s="73"/>
      <c r="T610" s="72"/>
      <c r="U610" s="73">
        <f t="shared" si="29"/>
        <v>0</v>
      </c>
    </row>
    <row r="611" spans="1:21" x14ac:dyDescent="0.25">
      <c r="A611" s="74"/>
      <c r="B611" s="69">
        <v>605</v>
      </c>
      <c r="C611" s="353"/>
      <c r="D611" s="353"/>
      <c r="E611" s="353"/>
      <c r="F611" s="354"/>
      <c r="G611" s="353"/>
      <c r="H611" s="73">
        <f t="shared" si="27"/>
        <v>0</v>
      </c>
      <c r="I611" s="72">
        <v>1</v>
      </c>
      <c r="J611" s="358"/>
      <c r="K611" s="72"/>
      <c r="L611" s="72" t="str">
        <f>IFERROR(VLOOKUP($K611,'04 PERSONAL'!$D$5:$G$35,3,),"")</f>
        <v/>
      </c>
      <c r="M611" s="73">
        <f>IFERROR(VLOOKUP($K611,'04 PERSONAL'!$D$5:$G$35,4,),0)</f>
        <v>0</v>
      </c>
      <c r="N611" s="73"/>
      <c r="O611" s="73"/>
      <c r="P611" s="73"/>
      <c r="Q611" s="72"/>
      <c r="R611" s="73">
        <f t="shared" si="28"/>
        <v>0</v>
      </c>
      <c r="S611" s="73"/>
      <c r="T611" s="72"/>
      <c r="U611" s="73">
        <f t="shared" si="29"/>
        <v>0</v>
      </c>
    </row>
    <row r="612" spans="1:21" x14ac:dyDescent="0.25">
      <c r="A612" s="74"/>
      <c r="B612" s="69">
        <v>606</v>
      </c>
      <c r="C612" s="353"/>
      <c r="D612" s="353"/>
      <c r="E612" s="353"/>
      <c r="F612" s="354"/>
      <c r="G612" s="353"/>
      <c r="H612" s="73">
        <f t="shared" si="27"/>
        <v>0</v>
      </c>
      <c r="I612" s="72">
        <v>1</v>
      </c>
      <c r="J612" s="358"/>
      <c r="K612" s="72"/>
      <c r="L612" s="72" t="str">
        <f>IFERROR(VLOOKUP($K612,'04 PERSONAL'!$D$5:$G$35,3,),"")</f>
        <v/>
      </c>
      <c r="M612" s="73">
        <f>IFERROR(VLOOKUP($K612,'04 PERSONAL'!$D$5:$G$35,4,),0)</f>
        <v>0</v>
      </c>
      <c r="N612" s="73"/>
      <c r="O612" s="73"/>
      <c r="P612" s="73"/>
      <c r="Q612" s="72"/>
      <c r="R612" s="73">
        <f t="shared" si="28"/>
        <v>0</v>
      </c>
      <c r="S612" s="73"/>
      <c r="T612" s="72"/>
      <c r="U612" s="73">
        <f t="shared" si="29"/>
        <v>0</v>
      </c>
    </row>
    <row r="613" spans="1:21" x14ac:dyDescent="0.25">
      <c r="A613" s="74"/>
      <c r="B613" s="69">
        <v>607</v>
      </c>
      <c r="C613" s="353"/>
      <c r="D613" s="353"/>
      <c r="E613" s="353"/>
      <c r="F613" s="354"/>
      <c r="G613" s="353"/>
      <c r="H613" s="73">
        <f t="shared" si="27"/>
        <v>0</v>
      </c>
      <c r="I613" s="72">
        <v>1</v>
      </c>
      <c r="J613" s="358"/>
      <c r="K613" s="72"/>
      <c r="L613" s="72" t="str">
        <f>IFERROR(VLOOKUP($K613,'04 PERSONAL'!$D$5:$G$35,3,),"")</f>
        <v/>
      </c>
      <c r="M613" s="73">
        <f>IFERROR(VLOOKUP($K613,'04 PERSONAL'!$D$5:$G$35,4,),0)</f>
        <v>0</v>
      </c>
      <c r="N613" s="73"/>
      <c r="O613" s="73"/>
      <c r="P613" s="73"/>
      <c r="Q613" s="72"/>
      <c r="R613" s="73">
        <f t="shared" si="28"/>
        <v>0</v>
      </c>
      <c r="S613" s="73"/>
      <c r="T613" s="72"/>
      <c r="U613" s="73">
        <f t="shared" si="29"/>
        <v>0</v>
      </c>
    </row>
    <row r="614" spans="1:21" x14ac:dyDescent="0.25">
      <c r="A614" s="74"/>
      <c r="B614" s="69">
        <v>608</v>
      </c>
      <c r="C614" s="353"/>
      <c r="D614" s="353"/>
      <c r="E614" s="353"/>
      <c r="F614" s="354"/>
      <c r="G614" s="353"/>
      <c r="H614" s="73">
        <f t="shared" si="27"/>
        <v>0</v>
      </c>
      <c r="I614" s="72">
        <v>1</v>
      </c>
      <c r="J614" s="358"/>
      <c r="K614" s="72"/>
      <c r="L614" s="72" t="str">
        <f>IFERROR(VLOOKUP($K614,'04 PERSONAL'!$D$5:$G$35,3,),"")</f>
        <v/>
      </c>
      <c r="M614" s="73">
        <f>IFERROR(VLOOKUP($K614,'04 PERSONAL'!$D$5:$G$35,4,),0)</f>
        <v>0</v>
      </c>
      <c r="N614" s="73"/>
      <c r="O614" s="73"/>
      <c r="P614" s="73"/>
      <c r="Q614" s="72"/>
      <c r="R614" s="73">
        <f t="shared" si="28"/>
        <v>0</v>
      </c>
      <c r="S614" s="73"/>
      <c r="T614" s="72"/>
      <c r="U614" s="73">
        <f t="shared" si="29"/>
        <v>0</v>
      </c>
    </row>
    <row r="615" spans="1:21" x14ac:dyDescent="0.25">
      <c r="A615" s="74"/>
      <c r="B615" s="69">
        <v>609</v>
      </c>
      <c r="C615" s="353"/>
      <c r="D615" s="353"/>
      <c r="E615" s="353"/>
      <c r="F615" s="354"/>
      <c r="G615" s="353"/>
      <c r="H615" s="73">
        <f t="shared" si="27"/>
        <v>0</v>
      </c>
      <c r="I615" s="72">
        <v>1</v>
      </c>
      <c r="J615" s="358"/>
      <c r="K615" s="72"/>
      <c r="L615" s="72" t="str">
        <f>IFERROR(VLOOKUP($K615,'04 PERSONAL'!$D$5:$G$35,3,),"")</f>
        <v/>
      </c>
      <c r="M615" s="73">
        <f>IFERROR(VLOOKUP($K615,'04 PERSONAL'!$D$5:$G$35,4,),0)</f>
        <v>0</v>
      </c>
      <c r="N615" s="73"/>
      <c r="O615" s="73"/>
      <c r="P615" s="73"/>
      <c r="Q615" s="72"/>
      <c r="R615" s="73">
        <f t="shared" si="28"/>
        <v>0</v>
      </c>
      <c r="S615" s="73"/>
      <c r="T615" s="72"/>
      <c r="U615" s="73">
        <f t="shared" si="29"/>
        <v>0</v>
      </c>
    </row>
    <row r="616" spans="1:21" x14ac:dyDescent="0.25">
      <c r="A616" s="74"/>
      <c r="B616" s="69">
        <v>610</v>
      </c>
      <c r="C616" s="353"/>
      <c r="D616" s="353"/>
      <c r="E616" s="353"/>
      <c r="F616" s="354"/>
      <c r="G616" s="353"/>
      <c r="H616" s="73">
        <f t="shared" si="27"/>
        <v>0</v>
      </c>
      <c r="I616" s="72">
        <v>1</v>
      </c>
      <c r="J616" s="358"/>
      <c r="K616" s="72"/>
      <c r="L616" s="72" t="str">
        <f>IFERROR(VLOOKUP($K616,'04 PERSONAL'!$D$5:$G$35,3,),"")</f>
        <v/>
      </c>
      <c r="M616" s="73">
        <f>IFERROR(VLOOKUP($K616,'04 PERSONAL'!$D$5:$G$35,4,),0)</f>
        <v>0</v>
      </c>
      <c r="N616" s="73"/>
      <c r="O616" s="73"/>
      <c r="P616" s="73"/>
      <c r="Q616" s="72"/>
      <c r="R616" s="73">
        <f t="shared" si="28"/>
        <v>0</v>
      </c>
      <c r="S616" s="73"/>
      <c r="T616" s="72"/>
      <c r="U616" s="73">
        <f t="shared" si="29"/>
        <v>0</v>
      </c>
    </row>
    <row r="617" spans="1:21" x14ac:dyDescent="0.25">
      <c r="A617" s="74"/>
      <c r="B617" s="69">
        <v>611</v>
      </c>
      <c r="C617" s="353"/>
      <c r="D617" s="353"/>
      <c r="E617" s="353"/>
      <c r="F617" s="354"/>
      <c r="G617" s="353"/>
      <c r="H617" s="73">
        <f t="shared" si="27"/>
        <v>0</v>
      </c>
      <c r="I617" s="72">
        <v>1</v>
      </c>
      <c r="J617" s="358"/>
      <c r="K617" s="72"/>
      <c r="L617" s="72" t="str">
        <f>IFERROR(VLOOKUP($K617,'04 PERSONAL'!$D$5:$G$35,3,),"")</f>
        <v/>
      </c>
      <c r="M617" s="73">
        <f>IFERROR(VLOOKUP($K617,'04 PERSONAL'!$D$5:$G$35,4,),0)</f>
        <v>0</v>
      </c>
      <c r="N617" s="73"/>
      <c r="O617" s="73"/>
      <c r="P617" s="73"/>
      <c r="Q617" s="72"/>
      <c r="R617" s="73">
        <f t="shared" si="28"/>
        <v>0</v>
      </c>
      <c r="S617" s="73"/>
      <c r="T617" s="72"/>
      <c r="U617" s="73">
        <f t="shared" si="29"/>
        <v>0</v>
      </c>
    </row>
    <row r="618" spans="1:21" x14ac:dyDescent="0.25">
      <c r="A618" s="74"/>
      <c r="B618" s="69">
        <v>612</v>
      </c>
      <c r="C618" s="353"/>
      <c r="D618" s="353"/>
      <c r="E618" s="353"/>
      <c r="F618" s="354"/>
      <c r="G618" s="353"/>
      <c r="H618" s="73">
        <f t="shared" si="27"/>
        <v>0</v>
      </c>
      <c r="I618" s="72">
        <v>1</v>
      </c>
      <c r="J618" s="358"/>
      <c r="K618" s="72"/>
      <c r="L618" s="72" t="str">
        <f>IFERROR(VLOOKUP($K618,'04 PERSONAL'!$D$5:$G$35,3,),"")</f>
        <v/>
      </c>
      <c r="M618" s="73">
        <f>IFERROR(VLOOKUP($K618,'04 PERSONAL'!$D$5:$G$35,4,),0)</f>
        <v>0</v>
      </c>
      <c r="N618" s="73"/>
      <c r="O618" s="73"/>
      <c r="P618" s="73"/>
      <c r="Q618" s="72"/>
      <c r="R618" s="73">
        <f t="shared" si="28"/>
        <v>0</v>
      </c>
      <c r="S618" s="73"/>
      <c r="T618" s="72"/>
      <c r="U618" s="73">
        <f t="shared" si="29"/>
        <v>0</v>
      </c>
    </row>
    <row r="619" spans="1:21" x14ac:dyDescent="0.25">
      <c r="A619" s="74"/>
      <c r="B619" s="69">
        <v>613</v>
      </c>
      <c r="C619" s="353"/>
      <c r="D619" s="353"/>
      <c r="E619" s="353"/>
      <c r="F619" s="354"/>
      <c r="G619" s="353"/>
      <c r="H619" s="73">
        <f t="shared" si="27"/>
        <v>0</v>
      </c>
      <c r="I619" s="72">
        <v>1</v>
      </c>
      <c r="J619" s="358"/>
      <c r="K619" s="72"/>
      <c r="L619" s="72" t="str">
        <f>IFERROR(VLOOKUP($K619,'04 PERSONAL'!$D$5:$G$35,3,),"")</f>
        <v/>
      </c>
      <c r="M619" s="73">
        <f>IFERROR(VLOOKUP($K619,'04 PERSONAL'!$D$5:$G$35,4,),0)</f>
        <v>0</v>
      </c>
      <c r="N619" s="73"/>
      <c r="O619" s="73"/>
      <c r="P619" s="73"/>
      <c r="Q619" s="72"/>
      <c r="R619" s="73">
        <f t="shared" si="28"/>
        <v>0</v>
      </c>
      <c r="S619" s="73"/>
      <c r="T619" s="72"/>
      <c r="U619" s="73">
        <f t="shared" si="29"/>
        <v>0</v>
      </c>
    </row>
    <row r="620" spans="1:21" x14ac:dyDescent="0.25">
      <c r="A620" s="74"/>
      <c r="B620" s="69">
        <v>614</v>
      </c>
      <c r="C620" s="353"/>
      <c r="D620" s="353"/>
      <c r="E620" s="353"/>
      <c r="F620" s="354"/>
      <c r="G620" s="353"/>
      <c r="H620" s="73">
        <f t="shared" si="27"/>
        <v>0</v>
      </c>
      <c r="I620" s="72">
        <v>1</v>
      </c>
      <c r="J620" s="358"/>
      <c r="K620" s="72"/>
      <c r="L620" s="72" t="str">
        <f>IFERROR(VLOOKUP($K620,'04 PERSONAL'!$D$5:$G$35,3,),"")</f>
        <v/>
      </c>
      <c r="M620" s="73">
        <f>IFERROR(VLOOKUP($K620,'04 PERSONAL'!$D$5:$G$35,4,),0)</f>
        <v>0</v>
      </c>
      <c r="N620" s="73"/>
      <c r="O620" s="73"/>
      <c r="P620" s="73"/>
      <c r="Q620" s="72"/>
      <c r="R620" s="73">
        <f t="shared" si="28"/>
        <v>0</v>
      </c>
      <c r="S620" s="73"/>
      <c r="T620" s="72"/>
      <c r="U620" s="73">
        <f t="shared" si="29"/>
        <v>0</v>
      </c>
    </row>
    <row r="621" spans="1:21" x14ac:dyDescent="0.25">
      <c r="A621" s="74"/>
      <c r="B621" s="69">
        <v>615</v>
      </c>
      <c r="C621" s="353"/>
      <c r="D621" s="353"/>
      <c r="E621" s="353"/>
      <c r="F621" s="354"/>
      <c r="G621" s="353"/>
      <c r="H621" s="73">
        <f t="shared" si="27"/>
        <v>0</v>
      </c>
      <c r="I621" s="72">
        <v>1</v>
      </c>
      <c r="J621" s="358"/>
      <c r="K621" s="72"/>
      <c r="L621" s="72" t="str">
        <f>IFERROR(VLOOKUP($K621,'04 PERSONAL'!$D$5:$G$35,3,),"")</f>
        <v/>
      </c>
      <c r="M621" s="73">
        <f>IFERROR(VLOOKUP($K621,'04 PERSONAL'!$D$5:$G$35,4,),0)</f>
        <v>0</v>
      </c>
      <c r="N621" s="73"/>
      <c r="O621" s="73"/>
      <c r="P621" s="73"/>
      <c r="Q621" s="72"/>
      <c r="R621" s="73">
        <f t="shared" si="28"/>
        <v>0</v>
      </c>
      <c r="S621" s="73"/>
      <c r="T621" s="72"/>
      <c r="U621" s="73">
        <f t="shared" si="29"/>
        <v>0</v>
      </c>
    </row>
    <row r="622" spans="1:21" x14ac:dyDescent="0.25">
      <c r="A622" s="74"/>
      <c r="B622" s="69">
        <v>616</v>
      </c>
      <c r="C622" s="353"/>
      <c r="D622" s="353"/>
      <c r="E622" s="353"/>
      <c r="F622" s="354"/>
      <c r="G622" s="353"/>
      <c r="H622" s="73">
        <f t="shared" si="27"/>
        <v>0</v>
      </c>
      <c r="I622" s="72">
        <v>1</v>
      </c>
      <c r="J622" s="358"/>
      <c r="K622" s="72"/>
      <c r="L622" s="72" t="str">
        <f>IFERROR(VLOOKUP($K622,'04 PERSONAL'!$D$5:$G$35,3,),"")</f>
        <v/>
      </c>
      <c r="M622" s="73">
        <f>IFERROR(VLOOKUP($K622,'04 PERSONAL'!$D$5:$G$35,4,),0)</f>
        <v>0</v>
      </c>
      <c r="N622" s="73"/>
      <c r="O622" s="73"/>
      <c r="P622" s="73"/>
      <c r="Q622" s="72"/>
      <c r="R622" s="73">
        <f t="shared" si="28"/>
        <v>0</v>
      </c>
      <c r="S622" s="73"/>
      <c r="T622" s="72"/>
      <c r="U622" s="73">
        <f t="shared" si="29"/>
        <v>0</v>
      </c>
    </row>
    <row r="623" spans="1:21" x14ac:dyDescent="0.25">
      <c r="A623" s="74"/>
      <c r="B623" s="69">
        <v>617</v>
      </c>
      <c r="C623" s="353"/>
      <c r="D623" s="353"/>
      <c r="E623" s="353"/>
      <c r="F623" s="354"/>
      <c r="G623" s="353"/>
      <c r="H623" s="73">
        <f t="shared" si="27"/>
        <v>0</v>
      </c>
      <c r="I623" s="72">
        <v>1</v>
      </c>
      <c r="J623" s="358"/>
      <c r="K623" s="72"/>
      <c r="L623" s="72" t="str">
        <f>IFERROR(VLOOKUP($K623,'04 PERSONAL'!$D$5:$G$35,3,),"")</f>
        <v/>
      </c>
      <c r="M623" s="73">
        <f>IFERROR(VLOOKUP($K623,'04 PERSONAL'!$D$5:$G$35,4,),0)</f>
        <v>0</v>
      </c>
      <c r="N623" s="73"/>
      <c r="O623" s="73"/>
      <c r="P623" s="73"/>
      <c r="Q623" s="72"/>
      <c r="R623" s="73">
        <f t="shared" si="28"/>
        <v>0</v>
      </c>
      <c r="S623" s="73"/>
      <c r="T623" s="72"/>
      <c r="U623" s="73">
        <f t="shared" si="29"/>
        <v>0</v>
      </c>
    </row>
    <row r="624" spans="1:21" x14ac:dyDescent="0.25">
      <c r="A624" s="74"/>
      <c r="B624" s="69">
        <v>618</v>
      </c>
      <c r="C624" s="353"/>
      <c r="D624" s="353"/>
      <c r="E624" s="353"/>
      <c r="F624" s="354"/>
      <c r="G624" s="353"/>
      <c r="H624" s="73">
        <f t="shared" si="27"/>
        <v>0</v>
      </c>
      <c r="I624" s="72">
        <v>1</v>
      </c>
      <c r="J624" s="358"/>
      <c r="K624" s="72"/>
      <c r="L624" s="72" t="str">
        <f>IFERROR(VLOOKUP($K624,'04 PERSONAL'!$D$5:$G$35,3,),"")</f>
        <v/>
      </c>
      <c r="M624" s="73">
        <f>IFERROR(VLOOKUP($K624,'04 PERSONAL'!$D$5:$G$35,4,),0)</f>
        <v>0</v>
      </c>
      <c r="N624" s="73"/>
      <c r="O624" s="73"/>
      <c r="P624" s="73"/>
      <c r="Q624" s="72"/>
      <c r="R624" s="73">
        <f t="shared" si="28"/>
        <v>0</v>
      </c>
      <c r="S624" s="73"/>
      <c r="T624" s="72"/>
      <c r="U624" s="73">
        <f t="shared" si="29"/>
        <v>0</v>
      </c>
    </row>
    <row r="625" spans="1:21" x14ac:dyDescent="0.25">
      <c r="A625" s="74"/>
      <c r="B625" s="69">
        <v>619</v>
      </c>
      <c r="C625" s="353"/>
      <c r="D625" s="353"/>
      <c r="E625" s="353"/>
      <c r="F625" s="354"/>
      <c r="G625" s="353"/>
      <c r="H625" s="73">
        <f t="shared" si="27"/>
        <v>0</v>
      </c>
      <c r="I625" s="72">
        <v>1</v>
      </c>
      <c r="J625" s="358"/>
      <c r="K625" s="72"/>
      <c r="L625" s="72" t="str">
        <f>IFERROR(VLOOKUP($K625,'04 PERSONAL'!$D$5:$G$35,3,),"")</f>
        <v/>
      </c>
      <c r="M625" s="73">
        <f>IFERROR(VLOOKUP($K625,'04 PERSONAL'!$D$5:$G$35,4,),0)</f>
        <v>0</v>
      </c>
      <c r="N625" s="73"/>
      <c r="O625" s="73"/>
      <c r="P625" s="73"/>
      <c r="Q625" s="72"/>
      <c r="R625" s="73">
        <f t="shared" si="28"/>
        <v>0</v>
      </c>
      <c r="S625" s="73"/>
      <c r="T625" s="72"/>
      <c r="U625" s="73">
        <f t="shared" si="29"/>
        <v>0</v>
      </c>
    </row>
    <row r="626" spans="1:21" x14ac:dyDescent="0.25">
      <c r="A626" s="74"/>
      <c r="B626" s="69">
        <v>620</v>
      </c>
      <c r="C626" s="353"/>
      <c r="D626" s="353"/>
      <c r="E626" s="353"/>
      <c r="F626" s="354"/>
      <c r="G626" s="353"/>
      <c r="H626" s="73">
        <f t="shared" si="27"/>
        <v>0</v>
      </c>
      <c r="I626" s="72">
        <v>1</v>
      </c>
      <c r="J626" s="358"/>
      <c r="K626" s="72"/>
      <c r="L626" s="72" t="str">
        <f>IFERROR(VLOOKUP($K626,'04 PERSONAL'!$D$5:$G$35,3,),"")</f>
        <v/>
      </c>
      <c r="M626" s="73">
        <f>IFERROR(VLOOKUP($K626,'04 PERSONAL'!$D$5:$G$35,4,),0)</f>
        <v>0</v>
      </c>
      <c r="N626" s="73"/>
      <c r="O626" s="73"/>
      <c r="P626" s="73"/>
      <c r="Q626" s="72"/>
      <c r="R626" s="73">
        <f t="shared" si="28"/>
        <v>0</v>
      </c>
      <c r="S626" s="73"/>
      <c r="T626" s="72"/>
      <c r="U626" s="73">
        <f t="shared" si="29"/>
        <v>0</v>
      </c>
    </row>
    <row r="627" spans="1:21" x14ac:dyDescent="0.25">
      <c r="A627" s="74"/>
      <c r="B627" s="69">
        <v>621</v>
      </c>
      <c r="C627" s="353"/>
      <c r="D627" s="353"/>
      <c r="E627" s="353"/>
      <c r="F627" s="354"/>
      <c r="G627" s="353"/>
      <c r="H627" s="73">
        <f t="shared" si="27"/>
        <v>0</v>
      </c>
      <c r="I627" s="72">
        <v>1</v>
      </c>
      <c r="J627" s="358"/>
      <c r="K627" s="72"/>
      <c r="L627" s="72" t="str">
        <f>IFERROR(VLOOKUP($K627,'04 PERSONAL'!$D$5:$G$35,3,),"")</f>
        <v/>
      </c>
      <c r="M627" s="73">
        <f>IFERROR(VLOOKUP($K627,'04 PERSONAL'!$D$5:$G$35,4,),0)</f>
        <v>0</v>
      </c>
      <c r="N627" s="73"/>
      <c r="O627" s="73"/>
      <c r="P627" s="73"/>
      <c r="Q627" s="72"/>
      <c r="R627" s="73">
        <f t="shared" si="28"/>
        <v>0</v>
      </c>
      <c r="S627" s="73"/>
      <c r="T627" s="72"/>
      <c r="U627" s="73">
        <f t="shared" si="29"/>
        <v>0</v>
      </c>
    </row>
    <row r="628" spans="1:21" x14ac:dyDescent="0.25">
      <c r="A628" s="74"/>
      <c r="B628" s="69">
        <v>622</v>
      </c>
      <c r="C628" s="353"/>
      <c r="D628" s="353"/>
      <c r="E628" s="353"/>
      <c r="F628" s="354"/>
      <c r="G628" s="353"/>
      <c r="H628" s="73">
        <f t="shared" si="27"/>
        <v>0</v>
      </c>
      <c r="I628" s="72">
        <v>1</v>
      </c>
      <c r="J628" s="358"/>
      <c r="K628" s="72"/>
      <c r="L628" s="72" t="str">
        <f>IFERROR(VLOOKUP($K628,'04 PERSONAL'!$D$5:$G$35,3,),"")</f>
        <v/>
      </c>
      <c r="M628" s="73">
        <f>IFERROR(VLOOKUP($K628,'04 PERSONAL'!$D$5:$G$35,4,),0)</f>
        <v>0</v>
      </c>
      <c r="N628" s="73"/>
      <c r="O628" s="73"/>
      <c r="P628" s="73"/>
      <c r="Q628" s="72"/>
      <c r="R628" s="73">
        <f t="shared" si="28"/>
        <v>0</v>
      </c>
      <c r="S628" s="73"/>
      <c r="T628" s="72"/>
      <c r="U628" s="73">
        <f t="shared" si="29"/>
        <v>0</v>
      </c>
    </row>
    <row r="629" spans="1:21" x14ac:dyDescent="0.25">
      <c r="A629" s="74"/>
      <c r="B629" s="69">
        <v>623</v>
      </c>
      <c r="C629" s="353"/>
      <c r="D629" s="353"/>
      <c r="E629" s="353"/>
      <c r="F629" s="354"/>
      <c r="G629" s="353"/>
      <c r="H629" s="73">
        <f t="shared" si="27"/>
        <v>0</v>
      </c>
      <c r="I629" s="72">
        <v>1</v>
      </c>
      <c r="J629" s="358"/>
      <c r="K629" s="72"/>
      <c r="L629" s="72" t="str">
        <f>IFERROR(VLOOKUP($K629,'04 PERSONAL'!$D$5:$G$35,3,),"")</f>
        <v/>
      </c>
      <c r="M629" s="73">
        <f>IFERROR(VLOOKUP($K629,'04 PERSONAL'!$D$5:$G$35,4,),0)</f>
        <v>0</v>
      </c>
      <c r="N629" s="73"/>
      <c r="O629" s="73"/>
      <c r="P629" s="73"/>
      <c r="Q629" s="72"/>
      <c r="R629" s="73">
        <f t="shared" si="28"/>
        <v>0</v>
      </c>
      <c r="S629" s="73"/>
      <c r="T629" s="72"/>
      <c r="U629" s="73">
        <f t="shared" si="29"/>
        <v>0</v>
      </c>
    </row>
    <row r="630" spans="1:21" x14ac:dyDescent="0.25">
      <c r="A630" s="74"/>
      <c r="B630" s="69">
        <v>624</v>
      </c>
      <c r="C630" s="353"/>
      <c r="D630" s="353"/>
      <c r="E630" s="353"/>
      <c r="F630" s="354"/>
      <c r="G630" s="353"/>
      <c r="H630" s="73">
        <f t="shared" si="27"/>
        <v>0</v>
      </c>
      <c r="I630" s="72">
        <v>1</v>
      </c>
      <c r="J630" s="358"/>
      <c r="K630" s="72"/>
      <c r="L630" s="72" t="str">
        <f>IFERROR(VLOOKUP($K630,'04 PERSONAL'!$D$5:$G$35,3,),"")</f>
        <v/>
      </c>
      <c r="M630" s="73">
        <f>IFERROR(VLOOKUP($K630,'04 PERSONAL'!$D$5:$G$35,4,),0)</f>
        <v>0</v>
      </c>
      <c r="N630" s="73"/>
      <c r="O630" s="73"/>
      <c r="P630" s="73"/>
      <c r="Q630" s="72"/>
      <c r="R630" s="73">
        <f t="shared" si="28"/>
        <v>0</v>
      </c>
      <c r="S630" s="73"/>
      <c r="T630" s="72"/>
      <c r="U630" s="73">
        <f t="shared" si="29"/>
        <v>0</v>
      </c>
    </row>
    <row r="631" spans="1:21" x14ac:dyDescent="0.25">
      <c r="A631" s="74"/>
      <c r="B631" s="69">
        <v>625</v>
      </c>
      <c r="C631" s="353"/>
      <c r="D631" s="353"/>
      <c r="E631" s="353"/>
      <c r="F631" s="354"/>
      <c r="G631" s="353"/>
      <c r="H631" s="73">
        <f t="shared" si="27"/>
        <v>0</v>
      </c>
      <c r="I631" s="72">
        <v>1</v>
      </c>
      <c r="J631" s="358"/>
      <c r="K631" s="72"/>
      <c r="L631" s="72" t="str">
        <f>IFERROR(VLOOKUP($K631,'04 PERSONAL'!$D$5:$G$35,3,),"")</f>
        <v/>
      </c>
      <c r="M631" s="73">
        <f>IFERROR(VLOOKUP($K631,'04 PERSONAL'!$D$5:$G$35,4,),0)</f>
        <v>0</v>
      </c>
      <c r="N631" s="73"/>
      <c r="O631" s="73"/>
      <c r="P631" s="73"/>
      <c r="Q631" s="72"/>
      <c r="R631" s="73">
        <f t="shared" si="28"/>
        <v>0</v>
      </c>
      <c r="S631" s="73"/>
      <c r="T631" s="72"/>
      <c r="U631" s="73">
        <f t="shared" si="29"/>
        <v>0</v>
      </c>
    </row>
    <row r="632" spans="1:21" x14ac:dyDescent="0.25">
      <c r="A632" s="74"/>
      <c r="B632" s="69">
        <v>626</v>
      </c>
      <c r="C632" s="353"/>
      <c r="D632" s="353"/>
      <c r="E632" s="353"/>
      <c r="F632" s="354"/>
      <c r="G632" s="353"/>
      <c r="H632" s="73">
        <f t="shared" si="27"/>
        <v>0</v>
      </c>
      <c r="I632" s="72">
        <v>1</v>
      </c>
      <c r="J632" s="358"/>
      <c r="K632" s="72"/>
      <c r="L632" s="72" t="str">
        <f>IFERROR(VLOOKUP($K632,'04 PERSONAL'!$D$5:$G$35,3,),"")</f>
        <v/>
      </c>
      <c r="M632" s="73">
        <f>IFERROR(VLOOKUP($K632,'04 PERSONAL'!$D$5:$G$35,4,),0)</f>
        <v>0</v>
      </c>
      <c r="N632" s="73"/>
      <c r="O632" s="73"/>
      <c r="P632" s="73"/>
      <c r="Q632" s="72"/>
      <c r="R632" s="73">
        <f t="shared" si="28"/>
        <v>0</v>
      </c>
      <c r="S632" s="73"/>
      <c r="T632" s="72"/>
      <c r="U632" s="73">
        <f t="shared" si="29"/>
        <v>0</v>
      </c>
    </row>
    <row r="633" spans="1:21" x14ac:dyDescent="0.25">
      <c r="A633" s="74"/>
      <c r="B633" s="69">
        <v>627</v>
      </c>
      <c r="C633" s="353"/>
      <c r="D633" s="353"/>
      <c r="E633" s="353"/>
      <c r="F633" s="354"/>
      <c r="G633" s="353"/>
      <c r="H633" s="73">
        <f t="shared" si="27"/>
        <v>0</v>
      </c>
      <c r="I633" s="72">
        <v>1</v>
      </c>
      <c r="J633" s="358"/>
      <c r="K633" s="72"/>
      <c r="L633" s="72" t="str">
        <f>IFERROR(VLOOKUP($K633,'04 PERSONAL'!$D$5:$G$35,3,),"")</f>
        <v/>
      </c>
      <c r="M633" s="73">
        <f>IFERROR(VLOOKUP($K633,'04 PERSONAL'!$D$5:$G$35,4,),0)</f>
        <v>0</v>
      </c>
      <c r="N633" s="73"/>
      <c r="O633" s="73"/>
      <c r="P633" s="73"/>
      <c r="Q633" s="72"/>
      <c r="R633" s="73">
        <f t="shared" si="28"/>
        <v>0</v>
      </c>
      <c r="S633" s="73"/>
      <c r="T633" s="72"/>
      <c r="U633" s="73">
        <f t="shared" si="29"/>
        <v>0</v>
      </c>
    </row>
    <row r="634" spans="1:21" x14ac:dyDescent="0.25">
      <c r="A634" s="74"/>
      <c r="B634" s="69">
        <v>628</v>
      </c>
      <c r="C634" s="353"/>
      <c r="D634" s="353"/>
      <c r="E634" s="353"/>
      <c r="F634" s="354"/>
      <c r="G634" s="353"/>
      <c r="H634" s="73">
        <f t="shared" si="27"/>
        <v>0</v>
      </c>
      <c r="I634" s="72">
        <v>1</v>
      </c>
      <c r="J634" s="358"/>
      <c r="K634" s="72"/>
      <c r="L634" s="72" t="str">
        <f>IFERROR(VLOOKUP($K634,'04 PERSONAL'!$D$5:$G$35,3,),"")</f>
        <v/>
      </c>
      <c r="M634" s="73">
        <f>IFERROR(VLOOKUP($K634,'04 PERSONAL'!$D$5:$G$35,4,),0)</f>
        <v>0</v>
      </c>
      <c r="N634" s="73"/>
      <c r="O634" s="73"/>
      <c r="P634" s="73"/>
      <c r="Q634" s="72"/>
      <c r="R634" s="73">
        <f t="shared" si="28"/>
        <v>0</v>
      </c>
      <c r="S634" s="73"/>
      <c r="T634" s="72"/>
      <c r="U634" s="73">
        <f t="shared" si="29"/>
        <v>0</v>
      </c>
    </row>
    <row r="635" spans="1:21" x14ac:dyDescent="0.25">
      <c r="A635" s="74"/>
      <c r="B635" s="69">
        <v>629</v>
      </c>
      <c r="C635" s="353"/>
      <c r="D635" s="353"/>
      <c r="E635" s="353"/>
      <c r="F635" s="354"/>
      <c r="G635" s="353"/>
      <c r="H635" s="73">
        <f t="shared" si="27"/>
        <v>0</v>
      </c>
      <c r="I635" s="72">
        <v>1</v>
      </c>
      <c r="J635" s="358"/>
      <c r="K635" s="72"/>
      <c r="L635" s="72" t="str">
        <f>IFERROR(VLOOKUP($K635,'04 PERSONAL'!$D$5:$G$35,3,),"")</f>
        <v/>
      </c>
      <c r="M635" s="73">
        <f>IFERROR(VLOOKUP($K635,'04 PERSONAL'!$D$5:$G$35,4,),0)</f>
        <v>0</v>
      </c>
      <c r="N635" s="73"/>
      <c r="O635" s="73"/>
      <c r="P635" s="73"/>
      <c r="Q635" s="72"/>
      <c r="R635" s="73">
        <f t="shared" si="28"/>
        <v>0</v>
      </c>
      <c r="S635" s="73"/>
      <c r="T635" s="72"/>
      <c r="U635" s="73">
        <f t="shared" si="29"/>
        <v>0</v>
      </c>
    </row>
    <row r="636" spans="1:21" x14ac:dyDescent="0.25">
      <c r="A636" s="74"/>
      <c r="B636" s="69">
        <v>630</v>
      </c>
      <c r="C636" s="353"/>
      <c r="D636" s="353"/>
      <c r="E636" s="353"/>
      <c r="F636" s="354"/>
      <c r="G636" s="353"/>
      <c r="H636" s="73">
        <f t="shared" si="27"/>
        <v>0</v>
      </c>
      <c r="I636" s="72">
        <v>1</v>
      </c>
      <c r="J636" s="358"/>
      <c r="K636" s="72"/>
      <c r="L636" s="72" t="str">
        <f>IFERROR(VLOOKUP($K636,'04 PERSONAL'!$D$5:$G$35,3,),"")</f>
        <v/>
      </c>
      <c r="M636" s="73">
        <f>IFERROR(VLOOKUP($K636,'04 PERSONAL'!$D$5:$G$35,4,),0)</f>
        <v>0</v>
      </c>
      <c r="N636" s="73"/>
      <c r="O636" s="73"/>
      <c r="P636" s="73"/>
      <c r="Q636" s="72"/>
      <c r="R636" s="73">
        <f t="shared" si="28"/>
        <v>0</v>
      </c>
      <c r="S636" s="73"/>
      <c r="T636" s="72"/>
      <c r="U636" s="73">
        <f t="shared" si="29"/>
        <v>0</v>
      </c>
    </row>
    <row r="637" spans="1:21" x14ac:dyDescent="0.25">
      <c r="A637" s="74"/>
      <c r="B637" s="69">
        <v>631</v>
      </c>
      <c r="C637" s="353"/>
      <c r="D637" s="353"/>
      <c r="E637" s="353"/>
      <c r="F637" s="354"/>
      <c r="G637" s="353"/>
      <c r="H637" s="73">
        <f t="shared" si="27"/>
        <v>0</v>
      </c>
      <c r="I637" s="72">
        <v>1</v>
      </c>
      <c r="J637" s="358"/>
      <c r="K637" s="72"/>
      <c r="L637" s="72" t="str">
        <f>IFERROR(VLOOKUP($K637,'04 PERSONAL'!$D$5:$G$35,3,),"")</f>
        <v/>
      </c>
      <c r="M637" s="73">
        <f>IFERROR(VLOOKUP($K637,'04 PERSONAL'!$D$5:$G$35,4,),0)</f>
        <v>0</v>
      </c>
      <c r="N637" s="73"/>
      <c r="O637" s="73"/>
      <c r="P637" s="73"/>
      <c r="Q637" s="72"/>
      <c r="R637" s="73">
        <f t="shared" si="28"/>
        <v>0</v>
      </c>
      <c r="S637" s="73"/>
      <c r="T637" s="72"/>
      <c r="U637" s="73">
        <f t="shared" si="29"/>
        <v>0</v>
      </c>
    </row>
    <row r="638" spans="1:21" x14ac:dyDescent="0.25">
      <c r="A638" s="74"/>
      <c r="B638" s="69">
        <v>632</v>
      </c>
      <c r="C638" s="353"/>
      <c r="D638" s="353"/>
      <c r="E638" s="353"/>
      <c r="F638" s="354"/>
      <c r="G638" s="353"/>
      <c r="H638" s="73">
        <f t="shared" si="27"/>
        <v>0</v>
      </c>
      <c r="I638" s="72">
        <v>1</v>
      </c>
      <c r="J638" s="358"/>
      <c r="K638" s="72"/>
      <c r="L638" s="72" t="str">
        <f>IFERROR(VLOOKUP($K638,'04 PERSONAL'!$D$5:$G$35,3,),"")</f>
        <v/>
      </c>
      <c r="M638" s="73">
        <f>IFERROR(VLOOKUP($K638,'04 PERSONAL'!$D$5:$G$35,4,),0)</f>
        <v>0</v>
      </c>
      <c r="N638" s="73"/>
      <c r="O638" s="73"/>
      <c r="P638" s="73"/>
      <c r="Q638" s="72"/>
      <c r="R638" s="73">
        <f t="shared" si="28"/>
        <v>0</v>
      </c>
      <c r="S638" s="73"/>
      <c r="T638" s="72"/>
      <c r="U638" s="73">
        <f t="shared" si="29"/>
        <v>0</v>
      </c>
    </row>
    <row r="639" spans="1:21" x14ac:dyDescent="0.25">
      <c r="A639" s="74"/>
      <c r="B639" s="69">
        <v>633</v>
      </c>
      <c r="C639" s="353"/>
      <c r="D639" s="353"/>
      <c r="E639" s="353"/>
      <c r="F639" s="354"/>
      <c r="G639" s="353"/>
      <c r="H639" s="73">
        <f t="shared" si="27"/>
        <v>0</v>
      </c>
      <c r="I639" s="72">
        <v>1</v>
      </c>
      <c r="J639" s="358"/>
      <c r="K639" s="72"/>
      <c r="L639" s="72" t="str">
        <f>IFERROR(VLOOKUP($K639,'04 PERSONAL'!$D$5:$G$35,3,),"")</f>
        <v/>
      </c>
      <c r="M639" s="73">
        <f>IFERROR(VLOOKUP($K639,'04 PERSONAL'!$D$5:$G$35,4,),0)</f>
        <v>0</v>
      </c>
      <c r="N639" s="73"/>
      <c r="O639" s="73"/>
      <c r="P639" s="73"/>
      <c r="Q639" s="72"/>
      <c r="R639" s="73">
        <f t="shared" si="28"/>
        <v>0</v>
      </c>
      <c r="S639" s="73"/>
      <c r="T639" s="72"/>
      <c r="U639" s="73">
        <f t="shared" si="29"/>
        <v>0</v>
      </c>
    </row>
    <row r="640" spans="1:21" x14ac:dyDescent="0.25">
      <c r="A640" s="74"/>
      <c r="B640" s="69">
        <v>634</v>
      </c>
      <c r="C640" s="353"/>
      <c r="D640" s="353"/>
      <c r="E640" s="353"/>
      <c r="F640" s="354"/>
      <c r="G640" s="353"/>
      <c r="H640" s="73">
        <f t="shared" si="27"/>
        <v>0</v>
      </c>
      <c r="I640" s="72">
        <v>1</v>
      </c>
      <c r="J640" s="358"/>
      <c r="K640" s="72"/>
      <c r="L640" s="72" t="str">
        <f>IFERROR(VLOOKUP($K640,'04 PERSONAL'!$D$5:$G$35,3,),"")</f>
        <v/>
      </c>
      <c r="M640" s="73">
        <f>IFERROR(VLOOKUP($K640,'04 PERSONAL'!$D$5:$G$35,4,),0)</f>
        <v>0</v>
      </c>
      <c r="N640" s="73"/>
      <c r="O640" s="73"/>
      <c r="P640" s="73"/>
      <c r="Q640" s="72"/>
      <c r="R640" s="73">
        <f t="shared" si="28"/>
        <v>0</v>
      </c>
      <c r="S640" s="73"/>
      <c r="T640" s="72"/>
      <c r="U640" s="73">
        <f t="shared" si="29"/>
        <v>0</v>
      </c>
    </row>
    <row r="641" spans="1:21" x14ac:dyDescent="0.25">
      <c r="A641" s="74"/>
      <c r="B641" s="69">
        <v>635</v>
      </c>
      <c r="C641" s="353"/>
      <c r="D641" s="353"/>
      <c r="E641" s="353"/>
      <c r="F641" s="354"/>
      <c r="G641" s="353"/>
      <c r="H641" s="73">
        <f t="shared" si="27"/>
        <v>0</v>
      </c>
      <c r="I641" s="72">
        <v>1</v>
      </c>
      <c r="J641" s="358"/>
      <c r="K641" s="72"/>
      <c r="L641" s="72" t="str">
        <f>IFERROR(VLOOKUP($K641,'04 PERSONAL'!$D$5:$G$35,3,),"")</f>
        <v/>
      </c>
      <c r="M641" s="73">
        <f>IFERROR(VLOOKUP($K641,'04 PERSONAL'!$D$5:$G$35,4,),0)</f>
        <v>0</v>
      </c>
      <c r="N641" s="73"/>
      <c r="O641" s="73"/>
      <c r="P641" s="73"/>
      <c r="Q641" s="72"/>
      <c r="R641" s="73">
        <f t="shared" si="28"/>
        <v>0</v>
      </c>
      <c r="S641" s="73"/>
      <c r="T641" s="72"/>
      <c r="U641" s="73">
        <f t="shared" si="29"/>
        <v>0</v>
      </c>
    </row>
    <row r="642" spans="1:21" x14ac:dyDescent="0.25">
      <c r="A642" s="74"/>
      <c r="B642" s="69">
        <v>636</v>
      </c>
      <c r="C642" s="353"/>
      <c r="D642" s="353"/>
      <c r="E642" s="353"/>
      <c r="F642" s="354"/>
      <c r="G642" s="353"/>
      <c r="H642" s="73">
        <f t="shared" si="27"/>
        <v>0</v>
      </c>
      <c r="I642" s="72">
        <v>1</v>
      </c>
      <c r="J642" s="358"/>
      <c r="K642" s="72"/>
      <c r="L642" s="72" t="str">
        <f>IFERROR(VLOOKUP($K642,'04 PERSONAL'!$D$5:$G$35,3,),"")</f>
        <v/>
      </c>
      <c r="M642" s="73">
        <f>IFERROR(VLOOKUP($K642,'04 PERSONAL'!$D$5:$G$35,4,),0)</f>
        <v>0</v>
      </c>
      <c r="N642" s="73"/>
      <c r="O642" s="73"/>
      <c r="P642" s="73"/>
      <c r="Q642" s="72"/>
      <c r="R642" s="73">
        <f t="shared" si="28"/>
        <v>0</v>
      </c>
      <c r="S642" s="73"/>
      <c r="T642" s="72"/>
      <c r="U642" s="73">
        <f t="shared" si="29"/>
        <v>0</v>
      </c>
    </row>
    <row r="643" spans="1:21" x14ac:dyDescent="0.25">
      <c r="A643" s="74"/>
      <c r="B643" s="69">
        <v>637</v>
      </c>
      <c r="C643" s="353"/>
      <c r="D643" s="353"/>
      <c r="E643" s="353"/>
      <c r="F643" s="354"/>
      <c r="G643" s="353"/>
      <c r="H643" s="73">
        <f t="shared" si="27"/>
        <v>0</v>
      </c>
      <c r="I643" s="72">
        <v>1</v>
      </c>
      <c r="J643" s="358"/>
      <c r="K643" s="72"/>
      <c r="L643" s="72" t="str">
        <f>IFERROR(VLOOKUP($K643,'04 PERSONAL'!$D$5:$G$35,3,),"")</f>
        <v/>
      </c>
      <c r="M643" s="73">
        <f>IFERROR(VLOOKUP($K643,'04 PERSONAL'!$D$5:$G$35,4,),0)</f>
        <v>0</v>
      </c>
      <c r="N643" s="73"/>
      <c r="O643" s="73"/>
      <c r="P643" s="73"/>
      <c r="Q643" s="72"/>
      <c r="R643" s="73">
        <f t="shared" si="28"/>
        <v>0</v>
      </c>
      <c r="S643" s="73"/>
      <c r="T643" s="72"/>
      <c r="U643" s="73">
        <f t="shared" si="29"/>
        <v>0</v>
      </c>
    </row>
    <row r="644" spans="1:21" x14ac:dyDescent="0.25">
      <c r="A644" s="74"/>
      <c r="B644" s="69">
        <v>638</v>
      </c>
      <c r="C644" s="353"/>
      <c r="D644" s="353"/>
      <c r="E644" s="353"/>
      <c r="F644" s="354"/>
      <c r="G644" s="353"/>
      <c r="H644" s="73">
        <f t="shared" si="27"/>
        <v>0</v>
      </c>
      <c r="I644" s="72">
        <v>1</v>
      </c>
      <c r="J644" s="358"/>
      <c r="K644" s="72"/>
      <c r="L644" s="72" t="str">
        <f>IFERROR(VLOOKUP($K644,'04 PERSONAL'!$D$5:$G$35,3,),"")</f>
        <v/>
      </c>
      <c r="M644" s="73">
        <f>IFERROR(VLOOKUP($K644,'04 PERSONAL'!$D$5:$G$35,4,),0)</f>
        <v>0</v>
      </c>
      <c r="N644" s="73"/>
      <c r="O644" s="73"/>
      <c r="P644" s="73"/>
      <c r="Q644" s="72"/>
      <c r="R644" s="73">
        <f t="shared" si="28"/>
        <v>0</v>
      </c>
      <c r="S644" s="73"/>
      <c r="T644" s="72"/>
      <c r="U644" s="73">
        <f t="shared" si="29"/>
        <v>0</v>
      </c>
    </row>
    <row r="645" spans="1:21" x14ac:dyDescent="0.25">
      <c r="A645" s="74"/>
      <c r="B645" s="69">
        <v>639</v>
      </c>
      <c r="C645" s="353"/>
      <c r="D645" s="353"/>
      <c r="E645" s="353"/>
      <c r="F645" s="354"/>
      <c r="G645" s="353"/>
      <c r="H645" s="73">
        <f t="shared" si="27"/>
        <v>0</v>
      </c>
      <c r="I645" s="72">
        <v>1</v>
      </c>
      <c r="J645" s="358"/>
      <c r="K645" s="72"/>
      <c r="L645" s="72" t="str">
        <f>IFERROR(VLOOKUP($K645,'04 PERSONAL'!$D$5:$G$35,3,),"")</f>
        <v/>
      </c>
      <c r="M645" s="73">
        <f>IFERROR(VLOOKUP($K645,'04 PERSONAL'!$D$5:$G$35,4,),0)</f>
        <v>0</v>
      </c>
      <c r="N645" s="73"/>
      <c r="O645" s="73"/>
      <c r="P645" s="73"/>
      <c r="Q645" s="72"/>
      <c r="R645" s="73">
        <f t="shared" si="28"/>
        <v>0</v>
      </c>
      <c r="S645" s="73"/>
      <c r="T645" s="72"/>
      <c r="U645" s="73">
        <f t="shared" si="29"/>
        <v>0</v>
      </c>
    </row>
    <row r="646" spans="1:21" x14ac:dyDescent="0.25">
      <c r="A646" s="74"/>
      <c r="B646" s="69">
        <v>640</v>
      </c>
      <c r="C646" s="353"/>
      <c r="D646" s="353"/>
      <c r="E646" s="353"/>
      <c r="F646" s="354"/>
      <c r="G646" s="353"/>
      <c r="H646" s="73">
        <f t="shared" si="27"/>
        <v>0</v>
      </c>
      <c r="I646" s="72">
        <v>1</v>
      </c>
      <c r="J646" s="358"/>
      <c r="K646" s="72"/>
      <c r="L646" s="72" t="str">
        <f>IFERROR(VLOOKUP($K646,'04 PERSONAL'!$D$5:$G$35,3,),"")</f>
        <v/>
      </c>
      <c r="M646" s="73">
        <f>IFERROR(VLOOKUP($K646,'04 PERSONAL'!$D$5:$G$35,4,),0)</f>
        <v>0</v>
      </c>
      <c r="N646" s="73"/>
      <c r="O646" s="73"/>
      <c r="P646" s="73"/>
      <c r="Q646" s="72"/>
      <c r="R646" s="73">
        <f t="shared" si="28"/>
        <v>0</v>
      </c>
      <c r="S646" s="73"/>
      <c r="T646" s="72"/>
      <c r="U646" s="73">
        <f t="shared" si="29"/>
        <v>0</v>
      </c>
    </row>
    <row r="647" spans="1:21" x14ac:dyDescent="0.25">
      <c r="A647" s="74"/>
      <c r="B647" s="69">
        <v>641</v>
      </c>
      <c r="C647" s="353"/>
      <c r="D647" s="353"/>
      <c r="E647" s="353"/>
      <c r="F647" s="354"/>
      <c r="G647" s="353"/>
      <c r="H647" s="73">
        <f t="shared" ref="H647:H710" si="30">ROUND((J647+M647+N647+O647+R647+U647),2)</f>
        <v>0</v>
      </c>
      <c r="I647" s="72">
        <v>1</v>
      </c>
      <c r="J647" s="358"/>
      <c r="K647" s="72"/>
      <c r="L647" s="72" t="str">
        <f>IFERROR(VLOOKUP($K647,'04 PERSONAL'!$D$5:$G$35,3,),"")</f>
        <v/>
      </c>
      <c r="M647" s="73">
        <f>IFERROR(VLOOKUP($K647,'04 PERSONAL'!$D$5:$G$35,4,),0)</f>
        <v>0</v>
      </c>
      <c r="N647" s="73"/>
      <c r="O647" s="73"/>
      <c r="P647" s="73"/>
      <c r="Q647" s="72"/>
      <c r="R647" s="73">
        <f t="shared" ref="R647:R710" si="31">ROUND(IF($P647&gt;0,$P647*$Q647,$R$4*$Q647),2)</f>
        <v>0</v>
      </c>
      <c r="S647" s="73"/>
      <c r="T647" s="72"/>
      <c r="U647" s="73">
        <f t="shared" ref="U647:U710" si="32">ROUND(IF($S647&gt;0,$S647*$T647,$U$4*$T647),2)</f>
        <v>0</v>
      </c>
    </row>
    <row r="648" spans="1:21" x14ac:dyDescent="0.25">
      <c r="A648" s="74"/>
      <c r="B648" s="69">
        <v>642</v>
      </c>
      <c r="C648" s="353"/>
      <c r="D648" s="353"/>
      <c r="E648" s="353"/>
      <c r="F648" s="354"/>
      <c r="G648" s="353"/>
      <c r="H648" s="73">
        <f t="shared" si="30"/>
        <v>0</v>
      </c>
      <c r="I648" s="72">
        <v>1</v>
      </c>
      <c r="J648" s="358"/>
      <c r="K648" s="72"/>
      <c r="L648" s="72" t="str">
        <f>IFERROR(VLOOKUP($K648,'04 PERSONAL'!$D$5:$G$35,3,),"")</f>
        <v/>
      </c>
      <c r="M648" s="73">
        <f>IFERROR(VLOOKUP($K648,'04 PERSONAL'!$D$5:$G$35,4,),0)</f>
        <v>0</v>
      </c>
      <c r="N648" s="73"/>
      <c r="O648" s="73"/>
      <c r="P648" s="73"/>
      <c r="Q648" s="72"/>
      <c r="R648" s="73">
        <f t="shared" si="31"/>
        <v>0</v>
      </c>
      <c r="S648" s="73"/>
      <c r="T648" s="72"/>
      <c r="U648" s="73">
        <f t="shared" si="32"/>
        <v>0</v>
      </c>
    </row>
    <row r="649" spans="1:21" x14ac:dyDescent="0.25">
      <c r="A649" s="74"/>
      <c r="B649" s="69">
        <v>643</v>
      </c>
      <c r="C649" s="353"/>
      <c r="D649" s="353"/>
      <c r="E649" s="353"/>
      <c r="F649" s="354"/>
      <c r="G649" s="353"/>
      <c r="H649" s="73">
        <f t="shared" si="30"/>
        <v>0</v>
      </c>
      <c r="I649" s="72">
        <v>1</v>
      </c>
      <c r="J649" s="358"/>
      <c r="K649" s="72"/>
      <c r="L649" s="72" t="str">
        <f>IFERROR(VLOOKUP($K649,'04 PERSONAL'!$D$5:$G$35,3,),"")</f>
        <v/>
      </c>
      <c r="M649" s="73">
        <f>IFERROR(VLOOKUP($K649,'04 PERSONAL'!$D$5:$G$35,4,),0)</f>
        <v>0</v>
      </c>
      <c r="N649" s="73"/>
      <c r="O649" s="73"/>
      <c r="P649" s="73"/>
      <c r="Q649" s="72"/>
      <c r="R649" s="73">
        <f t="shared" si="31"/>
        <v>0</v>
      </c>
      <c r="S649" s="73"/>
      <c r="T649" s="72"/>
      <c r="U649" s="73">
        <f t="shared" si="32"/>
        <v>0</v>
      </c>
    </row>
    <row r="650" spans="1:21" x14ac:dyDescent="0.25">
      <c r="A650" s="74"/>
      <c r="B650" s="69">
        <v>644</v>
      </c>
      <c r="C650" s="353"/>
      <c r="D650" s="353"/>
      <c r="E650" s="353"/>
      <c r="F650" s="354"/>
      <c r="G650" s="353"/>
      <c r="H650" s="73">
        <f t="shared" si="30"/>
        <v>0</v>
      </c>
      <c r="I650" s="72">
        <v>1</v>
      </c>
      <c r="J650" s="358"/>
      <c r="K650" s="72"/>
      <c r="L650" s="72" t="str">
        <f>IFERROR(VLOOKUP($K650,'04 PERSONAL'!$D$5:$G$35,3,),"")</f>
        <v/>
      </c>
      <c r="M650" s="73">
        <f>IFERROR(VLOOKUP($K650,'04 PERSONAL'!$D$5:$G$35,4,),0)</f>
        <v>0</v>
      </c>
      <c r="N650" s="73"/>
      <c r="O650" s="73"/>
      <c r="P650" s="73"/>
      <c r="Q650" s="72"/>
      <c r="R650" s="73">
        <f t="shared" si="31"/>
        <v>0</v>
      </c>
      <c r="S650" s="73"/>
      <c r="T650" s="72"/>
      <c r="U650" s="73">
        <f t="shared" si="32"/>
        <v>0</v>
      </c>
    </row>
    <row r="651" spans="1:21" x14ac:dyDescent="0.25">
      <c r="A651" s="74"/>
      <c r="B651" s="69">
        <v>645</v>
      </c>
      <c r="C651" s="353"/>
      <c r="D651" s="353"/>
      <c r="E651" s="353"/>
      <c r="F651" s="354"/>
      <c r="G651" s="353"/>
      <c r="H651" s="73">
        <f t="shared" si="30"/>
        <v>0</v>
      </c>
      <c r="I651" s="72">
        <v>1</v>
      </c>
      <c r="J651" s="358"/>
      <c r="K651" s="72"/>
      <c r="L651" s="72" t="str">
        <f>IFERROR(VLOOKUP($K651,'04 PERSONAL'!$D$5:$G$35,3,),"")</f>
        <v/>
      </c>
      <c r="M651" s="73">
        <f>IFERROR(VLOOKUP($K651,'04 PERSONAL'!$D$5:$G$35,4,),0)</f>
        <v>0</v>
      </c>
      <c r="N651" s="73"/>
      <c r="O651" s="73"/>
      <c r="P651" s="73"/>
      <c r="Q651" s="72"/>
      <c r="R651" s="73">
        <f t="shared" si="31"/>
        <v>0</v>
      </c>
      <c r="S651" s="73"/>
      <c r="T651" s="72"/>
      <c r="U651" s="73">
        <f t="shared" si="32"/>
        <v>0</v>
      </c>
    </row>
    <row r="652" spans="1:21" x14ac:dyDescent="0.25">
      <c r="A652" s="74"/>
      <c r="B652" s="69">
        <v>646</v>
      </c>
      <c r="C652" s="353"/>
      <c r="D652" s="353"/>
      <c r="E652" s="353"/>
      <c r="F652" s="354"/>
      <c r="G652" s="353"/>
      <c r="H652" s="73">
        <f t="shared" si="30"/>
        <v>0</v>
      </c>
      <c r="I652" s="72">
        <v>1</v>
      </c>
      <c r="J652" s="358"/>
      <c r="K652" s="72"/>
      <c r="L652" s="72" t="str">
        <f>IFERROR(VLOOKUP($K652,'04 PERSONAL'!$D$5:$G$35,3,),"")</f>
        <v/>
      </c>
      <c r="M652" s="73">
        <f>IFERROR(VLOOKUP($K652,'04 PERSONAL'!$D$5:$G$35,4,),0)</f>
        <v>0</v>
      </c>
      <c r="N652" s="73"/>
      <c r="O652" s="73"/>
      <c r="P652" s="73"/>
      <c r="Q652" s="72"/>
      <c r="R652" s="73">
        <f t="shared" si="31"/>
        <v>0</v>
      </c>
      <c r="S652" s="73"/>
      <c r="T652" s="72"/>
      <c r="U652" s="73">
        <f t="shared" si="32"/>
        <v>0</v>
      </c>
    </row>
    <row r="653" spans="1:21" x14ac:dyDescent="0.25">
      <c r="A653" s="74"/>
      <c r="B653" s="69">
        <v>647</v>
      </c>
      <c r="C653" s="353"/>
      <c r="D653" s="353"/>
      <c r="E653" s="353"/>
      <c r="F653" s="354"/>
      <c r="G653" s="353"/>
      <c r="H653" s="73">
        <f t="shared" si="30"/>
        <v>0</v>
      </c>
      <c r="I653" s="72">
        <v>1</v>
      </c>
      <c r="J653" s="358"/>
      <c r="K653" s="72"/>
      <c r="L653" s="72" t="str">
        <f>IFERROR(VLOOKUP($K653,'04 PERSONAL'!$D$5:$G$35,3,),"")</f>
        <v/>
      </c>
      <c r="M653" s="73">
        <f>IFERROR(VLOOKUP($K653,'04 PERSONAL'!$D$5:$G$35,4,),0)</f>
        <v>0</v>
      </c>
      <c r="N653" s="73"/>
      <c r="O653" s="73"/>
      <c r="P653" s="73"/>
      <c r="Q653" s="72"/>
      <c r="R653" s="73">
        <f t="shared" si="31"/>
        <v>0</v>
      </c>
      <c r="S653" s="73"/>
      <c r="T653" s="72"/>
      <c r="U653" s="73">
        <f t="shared" si="32"/>
        <v>0</v>
      </c>
    </row>
    <row r="654" spans="1:21" x14ac:dyDescent="0.25">
      <c r="A654" s="74"/>
      <c r="B654" s="69">
        <v>648</v>
      </c>
      <c r="C654" s="353"/>
      <c r="D654" s="353"/>
      <c r="E654" s="353"/>
      <c r="F654" s="354"/>
      <c r="G654" s="353"/>
      <c r="H654" s="73">
        <f t="shared" si="30"/>
        <v>0</v>
      </c>
      <c r="I654" s="72">
        <v>1</v>
      </c>
      <c r="J654" s="358"/>
      <c r="K654" s="72"/>
      <c r="L654" s="72" t="str">
        <f>IFERROR(VLOOKUP($K654,'04 PERSONAL'!$D$5:$G$35,3,),"")</f>
        <v/>
      </c>
      <c r="M654" s="73">
        <f>IFERROR(VLOOKUP($K654,'04 PERSONAL'!$D$5:$G$35,4,),0)</f>
        <v>0</v>
      </c>
      <c r="N654" s="73"/>
      <c r="O654" s="73"/>
      <c r="P654" s="73"/>
      <c r="Q654" s="72"/>
      <c r="R654" s="73">
        <f t="shared" si="31"/>
        <v>0</v>
      </c>
      <c r="S654" s="73"/>
      <c r="T654" s="72"/>
      <c r="U654" s="73">
        <f t="shared" si="32"/>
        <v>0</v>
      </c>
    </row>
    <row r="655" spans="1:21" x14ac:dyDescent="0.25">
      <c r="A655" s="74"/>
      <c r="B655" s="69">
        <v>649</v>
      </c>
      <c r="C655" s="353"/>
      <c r="D655" s="353"/>
      <c r="E655" s="353"/>
      <c r="F655" s="354"/>
      <c r="G655" s="353"/>
      <c r="H655" s="73">
        <f t="shared" si="30"/>
        <v>0</v>
      </c>
      <c r="I655" s="72">
        <v>1</v>
      </c>
      <c r="J655" s="358"/>
      <c r="K655" s="72"/>
      <c r="L655" s="72" t="str">
        <f>IFERROR(VLOOKUP($K655,'04 PERSONAL'!$D$5:$G$35,3,),"")</f>
        <v/>
      </c>
      <c r="M655" s="73">
        <f>IFERROR(VLOOKUP($K655,'04 PERSONAL'!$D$5:$G$35,4,),0)</f>
        <v>0</v>
      </c>
      <c r="N655" s="73"/>
      <c r="O655" s="73"/>
      <c r="P655" s="73"/>
      <c r="Q655" s="72"/>
      <c r="R655" s="73">
        <f t="shared" si="31"/>
        <v>0</v>
      </c>
      <c r="S655" s="73"/>
      <c r="T655" s="72"/>
      <c r="U655" s="73">
        <f t="shared" si="32"/>
        <v>0</v>
      </c>
    </row>
    <row r="656" spans="1:21" x14ac:dyDescent="0.25">
      <c r="A656" s="74"/>
      <c r="B656" s="69">
        <v>650</v>
      </c>
      <c r="C656" s="353"/>
      <c r="D656" s="353"/>
      <c r="E656" s="353"/>
      <c r="F656" s="354"/>
      <c r="G656" s="353"/>
      <c r="H656" s="73">
        <f t="shared" si="30"/>
        <v>0</v>
      </c>
      <c r="I656" s="72">
        <v>1</v>
      </c>
      <c r="J656" s="358"/>
      <c r="K656" s="72"/>
      <c r="L656" s="72" t="str">
        <f>IFERROR(VLOOKUP($K656,'04 PERSONAL'!$D$5:$G$35,3,),"")</f>
        <v/>
      </c>
      <c r="M656" s="73">
        <f>IFERROR(VLOOKUP($K656,'04 PERSONAL'!$D$5:$G$35,4,),0)</f>
        <v>0</v>
      </c>
      <c r="N656" s="73"/>
      <c r="O656" s="73"/>
      <c r="P656" s="73"/>
      <c r="Q656" s="72"/>
      <c r="R656" s="73">
        <f t="shared" si="31"/>
        <v>0</v>
      </c>
      <c r="S656" s="73"/>
      <c r="T656" s="72"/>
      <c r="U656" s="73">
        <f t="shared" si="32"/>
        <v>0</v>
      </c>
    </row>
    <row r="657" spans="1:21" x14ac:dyDescent="0.25">
      <c r="A657" s="74"/>
      <c r="B657" s="69">
        <v>651</v>
      </c>
      <c r="C657" s="353"/>
      <c r="D657" s="353"/>
      <c r="E657" s="353"/>
      <c r="F657" s="354"/>
      <c r="G657" s="353"/>
      <c r="H657" s="73">
        <f t="shared" si="30"/>
        <v>0</v>
      </c>
      <c r="I657" s="72">
        <v>1</v>
      </c>
      <c r="J657" s="358"/>
      <c r="K657" s="72"/>
      <c r="L657" s="72" t="str">
        <f>IFERROR(VLOOKUP($K657,'04 PERSONAL'!$D$5:$G$35,3,),"")</f>
        <v/>
      </c>
      <c r="M657" s="73">
        <f>IFERROR(VLOOKUP($K657,'04 PERSONAL'!$D$5:$G$35,4,),0)</f>
        <v>0</v>
      </c>
      <c r="N657" s="73"/>
      <c r="O657" s="73"/>
      <c r="P657" s="73"/>
      <c r="Q657" s="72"/>
      <c r="R657" s="73">
        <f t="shared" si="31"/>
        <v>0</v>
      </c>
      <c r="S657" s="73"/>
      <c r="T657" s="72"/>
      <c r="U657" s="73">
        <f t="shared" si="32"/>
        <v>0</v>
      </c>
    </row>
    <row r="658" spans="1:21" x14ac:dyDescent="0.25">
      <c r="A658" s="74"/>
      <c r="B658" s="69">
        <v>652</v>
      </c>
      <c r="C658" s="353"/>
      <c r="D658" s="353"/>
      <c r="E658" s="353"/>
      <c r="F658" s="354"/>
      <c r="G658" s="353"/>
      <c r="H658" s="73">
        <f t="shared" si="30"/>
        <v>0</v>
      </c>
      <c r="I658" s="72">
        <v>1</v>
      </c>
      <c r="J658" s="358"/>
      <c r="K658" s="72"/>
      <c r="L658" s="72" t="str">
        <f>IFERROR(VLOOKUP($K658,'04 PERSONAL'!$D$5:$G$35,3,),"")</f>
        <v/>
      </c>
      <c r="M658" s="73">
        <f>IFERROR(VLOOKUP($K658,'04 PERSONAL'!$D$5:$G$35,4,),0)</f>
        <v>0</v>
      </c>
      <c r="N658" s="73"/>
      <c r="O658" s="73"/>
      <c r="P658" s="73"/>
      <c r="Q658" s="72"/>
      <c r="R658" s="73">
        <f t="shared" si="31"/>
        <v>0</v>
      </c>
      <c r="S658" s="73"/>
      <c r="T658" s="72"/>
      <c r="U658" s="73">
        <f t="shared" si="32"/>
        <v>0</v>
      </c>
    </row>
    <row r="659" spans="1:21" x14ac:dyDescent="0.25">
      <c r="A659" s="74"/>
      <c r="B659" s="69">
        <v>653</v>
      </c>
      <c r="C659" s="353"/>
      <c r="D659" s="353"/>
      <c r="E659" s="353"/>
      <c r="F659" s="354"/>
      <c r="G659" s="353"/>
      <c r="H659" s="73">
        <f t="shared" si="30"/>
        <v>0</v>
      </c>
      <c r="I659" s="72">
        <v>1</v>
      </c>
      <c r="J659" s="358"/>
      <c r="K659" s="72"/>
      <c r="L659" s="72" t="str">
        <f>IFERROR(VLOOKUP($K659,'04 PERSONAL'!$D$5:$G$35,3,),"")</f>
        <v/>
      </c>
      <c r="M659" s="73">
        <f>IFERROR(VLOOKUP($K659,'04 PERSONAL'!$D$5:$G$35,4,),0)</f>
        <v>0</v>
      </c>
      <c r="N659" s="73"/>
      <c r="O659" s="73"/>
      <c r="P659" s="73"/>
      <c r="Q659" s="72"/>
      <c r="R659" s="73">
        <f t="shared" si="31"/>
        <v>0</v>
      </c>
      <c r="S659" s="73"/>
      <c r="T659" s="72"/>
      <c r="U659" s="73">
        <f t="shared" si="32"/>
        <v>0</v>
      </c>
    </row>
    <row r="660" spans="1:21" x14ac:dyDescent="0.25">
      <c r="A660" s="74"/>
      <c r="B660" s="69">
        <v>654</v>
      </c>
      <c r="C660" s="353"/>
      <c r="D660" s="353"/>
      <c r="E660" s="353"/>
      <c r="F660" s="354"/>
      <c r="G660" s="353"/>
      <c r="H660" s="73">
        <f t="shared" si="30"/>
        <v>0</v>
      </c>
      <c r="I660" s="72">
        <v>1</v>
      </c>
      <c r="J660" s="358"/>
      <c r="K660" s="72"/>
      <c r="L660" s="72" t="str">
        <f>IFERROR(VLOOKUP($K660,'04 PERSONAL'!$D$5:$G$35,3,),"")</f>
        <v/>
      </c>
      <c r="M660" s="73">
        <f>IFERROR(VLOOKUP($K660,'04 PERSONAL'!$D$5:$G$35,4,),0)</f>
        <v>0</v>
      </c>
      <c r="N660" s="73"/>
      <c r="O660" s="73"/>
      <c r="P660" s="73"/>
      <c r="Q660" s="72"/>
      <c r="R660" s="73">
        <f t="shared" si="31"/>
        <v>0</v>
      </c>
      <c r="S660" s="73"/>
      <c r="T660" s="72"/>
      <c r="U660" s="73">
        <f t="shared" si="32"/>
        <v>0</v>
      </c>
    </row>
    <row r="661" spans="1:21" x14ac:dyDescent="0.25">
      <c r="A661" s="74"/>
      <c r="B661" s="69">
        <v>655</v>
      </c>
      <c r="C661" s="353"/>
      <c r="D661" s="353"/>
      <c r="E661" s="353"/>
      <c r="F661" s="354"/>
      <c r="G661" s="353"/>
      <c r="H661" s="73">
        <f t="shared" si="30"/>
        <v>0</v>
      </c>
      <c r="I661" s="72">
        <v>1</v>
      </c>
      <c r="J661" s="358"/>
      <c r="K661" s="72"/>
      <c r="L661" s="72" t="str">
        <f>IFERROR(VLOOKUP($K661,'04 PERSONAL'!$D$5:$G$35,3,),"")</f>
        <v/>
      </c>
      <c r="M661" s="73">
        <f>IFERROR(VLOOKUP($K661,'04 PERSONAL'!$D$5:$G$35,4,),0)</f>
        <v>0</v>
      </c>
      <c r="N661" s="73"/>
      <c r="O661" s="73"/>
      <c r="P661" s="73"/>
      <c r="Q661" s="72"/>
      <c r="R661" s="73">
        <f t="shared" si="31"/>
        <v>0</v>
      </c>
      <c r="S661" s="73"/>
      <c r="T661" s="72"/>
      <c r="U661" s="73">
        <f t="shared" si="32"/>
        <v>0</v>
      </c>
    </row>
    <row r="662" spans="1:21" x14ac:dyDescent="0.25">
      <c r="A662" s="74"/>
      <c r="B662" s="69">
        <v>656</v>
      </c>
      <c r="C662" s="353"/>
      <c r="D662" s="353"/>
      <c r="E662" s="353"/>
      <c r="F662" s="354"/>
      <c r="G662" s="353"/>
      <c r="H662" s="73">
        <f t="shared" si="30"/>
        <v>0</v>
      </c>
      <c r="I662" s="72">
        <v>1</v>
      </c>
      <c r="J662" s="358"/>
      <c r="K662" s="72"/>
      <c r="L662" s="72" t="str">
        <f>IFERROR(VLOOKUP($K662,'04 PERSONAL'!$D$5:$G$35,3,),"")</f>
        <v/>
      </c>
      <c r="M662" s="73">
        <f>IFERROR(VLOOKUP($K662,'04 PERSONAL'!$D$5:$G$35,4,),0)</f>
        <v>0</v>
      </c>
      <c r="N662" s="73"/>
      <c r="O662" s="73"/>
      <c r="P662" s="73"/>
      <c r="Q662" s="72"/>
      <c r="R662" s="73">
        <f t="shared" si="31"/>
        <v>0</v>
      </c>
      <c r="S662" s="73"/>
      <c r="T662" s="72"/>
      <c r="U662" s="73">
        <f t="shared" si="32"/>
        <v>0</v>
      </c>
    </row>
    <row r="663" spans="1:21" x14ac:dyDescent="0.25">
      <c r="A663" s="74"/>
      <c r="B663" s="69">
        <v>657</v>
      </c>
      <c r="C663" s="353"/>
      <c r="D663" s="353"/>
      <c r="E663" s="353"/>
      <c r="F663" s="354"/>
      <c r="G663" s="353"/>
      <c r="H663" s="73">
        <f t="shared" si="30"/>
        <v>0</v>
      </c>
      <c r="I663" s="72">
        <v>1</v>
      </c>
      <c r="J663" s="358"/>
      <c r="K663" s="72"/>
      <c r="L663" s="72" t="str">
        <f>IFERROR(VLOOKUP($K663,'04 PERSONAL'!$D$5:$G$35,3,),"")</f>
        <v/>
      </c>
      <c r="M663" s="73">
        <f>IFERROR(VLOOKUP($K663,'04 PERSONAL'!$D$5:$G$35,4,),0)</f>
        <v>0</v>
      </c>
      <c r="N663" s="73"/>
      <c r="O663" s="73"/>
      <c r="P663" s="73"/>
      <c r="Q663" s="72"/>
      <c r="R663" s="73">
        <f t="shared" si="31"/>
        <v>0</v>
      </c>
      <c r="S663" s="73"/>
      <c r="T663" s="72"/>
      <c r="U663" s="73">
        <f t="shared" si="32"/>
        <v>0</v>
      </c>
    </row>
    <row r="664" spans="1:21" x14ac:dyDescent="0.25">
      <c r="A664" s="74"/>
      <c r="B664" s="69">
        <v>658</v>
      </c>
      <c r="C664" s="353"/>
      <c r="D664" s="353"/>
      <c r="E664" s="353"/>
      <c r="F664" s="354"/>
      <c r="G664" s="353"/>
      <c r="H664" s="73">
        <f t="shared" si="30"/>
        <v>0</v>
      </c>
      <c r="I664" s="72">
        <v>1</v>
      </c>
      <c r="J664" s="358"/>
      <c r="K664" s="72"/>
      <c r="L664" s="72" t="str">
        <f>IFERROR(VLOOKUP($K664,'04 PERSONAL'!$D$5:$G$35,3,),"")</f>
        <v/>
      </c>
      <c r="M664" s="73">
        <f>IFERROR(VLOOKUP($K664,'04 PERSONAL'!$D$5:$G$35,4,),0)</f>
        <v>0</v>
      </c>
      <c r="N664" s="73"/>
      <c r="O664" s="73"/>
      <c r="P664" s="73"/>
      <c r="Q664" s="72"/>
      <c r="R664" s="73">
        <f t="shared" si="31"/>
        <v>0</v>
      </c>
      <c r="S664" s="73"/>
      <c r="T664" s="72"/>
      <c r="U664" s="73">
        <f t="shared" si="32"/>
        <v>0</v>
      </c>
    </row>
    <row r="665" spans="1:21" x14ac:dyDescent="0.25">
      <c r="A665" s="74"/>
      <c r="B665" s="69">
        <v>659</v>
      </c>
      <c r="C665" s="353"/>
      <c r="D665" s="353"/>
      <c r="E665" s="353"/>
      <c r="F665" s="354"/>
      <c r="G665" s="353"/>
      <c r="H665" s="73">
        <f t="shared" si="30"/>
        <v>0</v>
      </c>
      <c r="I665" s="72">
        <v>1</v>
      </c>
      <c r="J665" s="358"/>
      <c r="K665" s="72"/>
      <c r="L665" s="72" t="str">
        <f>IFERROR(VLOOKUP($K665,'04 PERSONAL'!$D$5:$G$35,3,),"")</f>
        <v/>
      </c>
      <c r="M665" s="73">
        <f>IFERROR(VLOOKUP($K665,'04 PERSONAL'!$D$5:$G$35,4,),0)</f>
        <v>0</v>
      </c>
      <c r="N665" s="73"/>
      <c r="O665" s="73"/>
      <c r="P665" s="73"/>
      <c r="Q665" s="72"/>
      <c r="R665" s="73">
        <f t="shared" si="31"/>
        <v>0</v>
      </c>
      <c r="S665" s="73"/>
      <c r="T665" s="72"/>
      <c r="U665" s="73">
        <f t="shared" si="32"/>
        <v>0</v>
      </c>
    </row>
    <row r="666" spans="1:21" x14ac:dyDescent="0.25">
      <c r="A666" s="74"/>
      <c r="B666" s="69">
        <v>660</v>
      </c>
      <c r="C666" s="353"/>
      <c r="D666" s="353"/>
      <c r="E666" s="353"/>
      <c r="F666" s="354"/>
      <c r="G666" s="353"/>
      <c r="H666" s="73">
        <f t="shared" si="30"/>
        <v>0</v>
      </c>
      <c r="I666" s="72">
        <v>1</v>
      </c>
      <c r="J666" s="358"/>
      <c r="K666" s="72"/>
      <c r="L666" s="72" t="str">
        <f>IFERROR(VLOOKUP($K666,'04 PERSONAL'!$D$5:$G$35,3,),"")</f>
        <v/>
      </c>
      <c r="M666" s="73">
        <f>IFERROR(VLOOKUP($K666,'04 PERSONAL'!$D$5:$G$35,4,),0)</f>
        <v>0</v>
      </c>
      <c r="N666" s="73"/>
      <c r="O666" s="73"/>
      <c r="P666" s="73"/>
      <c r="Q666" s="72"/>
      <c r="R666" s="73">
        <f t="shared" si="31"/>
        <v>0</v>
      </c>
      <c r="S666" s="73"/>
      <c r="T666" s="72"/>
      <c r="U666" s="73">
        <f t="shared" si="32"/>
        <v>0</v>
      </c>
    </row>
    <row r="667" spans="1:21" x14ac:dyDescent="0.25">
      <c r="A667" s="74"/>
      <c r="B667" s="69">
        <v>661</v>
      </c>
      <c r="C667" s="353"/>
      <c r="D667" s="353"/>
      <c r="E667" s="353"/>
      <c r="F667" s="354"/>
      <c r="G667" s="353"/>
      <c r="H667" s="73">
        <f t="shared" si="30"/>
        <v>0</v>
      </c>
      <c r="I667" s="72">
        <v>1</v>
      </c>
      <c r="J667" s="358"/>
      <c r="K667" s="72"/>
      <c r="L667" s="72" t="str">
        <f>IFERROR(VLOOKUP($K667,'04 PERSONAL'!$D$5:$G$35,3,),"")</f>
        <v/>
      </c>
      <c r="M667" s="73">
        <f>IFERROR(VLOOKUP($K667,'04 PERSONAL'!$D$5:$G$35,4,),0)</f>
        <v>0</v>
      </c>
      <c r="N667" s="73"/>
      <c r="O667" s="73"/>
      <c r="P667" s="73"/>
      <c r="Q667" s="72"/>
      <c r="R667" s="73">
        <f t="shared" si="31"/>
        <v>0</v>
      </c>
      <c r="S667" s="73"/>
      <c r="T667" s="72"/>
      <c r="U667" s="73">
        <f t="shared" si="32"/>
        <v>0</v>
      </c>
    </row>
    <row r="668" spans="1:21" x14ac:dyDescent="0.25">
      <c r="A668" s="74"/>
      <c r="B668" s="69">
        <v>662</v>
      </c>
      <c r="C668" s="353"/>
      <c r="D668" s="353"/>
      <c r="E668" s="353"/>
      <c r="F668" s="354"/>
      <c r="G668" s="353"/>
      <c r="H668" s="73">
        <f t="shared" si="30"/>
        <v>0</v>
      </c>
      <c r="I668" s="72">
        <v>1</v>
      </c>
      <c r="J668" s="358"/>
      <c r="K668" s="72"/>
      <c r="L668" s="72" t="str">
        <f>IFERROR(VLOOKUP($K668,'04 PERSONAL'!$D$5:$G$35,3,),"")</f>
        <v/>
      </c>
      <c r="M668" s="73">
        <f>IFERROR(VLOOKUP($K668,'04 PERSONAL'!$D$5:$G$35,4,),0)</f>
        <v>0</v>
      </c>
      <c r="N668" s="73"/>
      <c r="O668" s="73"/>
      <c r="P668" s="73"/>
      <c r="Q668" s="72"/>
      <c r="R668" s="73">
        <f t="shared" si="31"/>
        <v>0</v>
      </c>
      <c r="S668" s="73"/>
      <c r="T668" s="72"/>
      <c r="U668" s="73">
        <f t="shared" si="32"/>
        <v>0</v>
      </c>
    </row>
    <row r="669" spans="1:21" x14ac:dyDescent="0.25">
      <c r="A669" s="74"/>
      <c r="B669" s="69">
        <v>663</v>
      </c>
      <c r="C669" s="353"/>
      <c r="D669" s="353"/>
      <c r="E669" s="353"/>
      <c r="F669" s="354"/>
      <c r="G669" s="353"/>
      <c r="H669" s="73">
        <f t="shared" si="30"/>
        <v>0</v>
      </c>
      <c r="I669" s="72">
        <v>1</v>
      </c>
      <c r="J669" s="358"/>
      <c r="K669" s="72"/>
      <c r="L669" s="72" t="str">
        <f>IFERROR(VLOOKUP($K669,'04 PERSONAL'!$D$5:$G$35,3,),"")</f>
        <v/>
      </c>
      <c r="M669" s="73">
        <f>IFERROR(VLOOKUP($K669,'04 PERSONAL'!$D$5:$G$35,4,),0)</f>
        <v>0</v>
      </c>
      <c r="N669" s="73"/>
      <c r="O669" s="73"/>
      <c r="P669" s="73"/>
      <c r="Q669" s="72"/>
      <c r="R669" s="73">
        <f t="shared" si="31"/>
        <v>0</v>
      </c>
      <c r="S669" s="73"/>
      <c r="T669" s="72"/>
      <c r="U669" s="73">
        <f t="shared" si="32"/>
        <v>0</v>
      </c>
    </row>
    <row r="670" spans="1:21" x14ac:dyDescent="0.25">
      <c r="A670" s="74"/>
      <c r="B670" s="69">
        <v>664</v>
      </c>
      <c r="C670" s="353"/>
      <c r="D670" s="353"/>
      <c r="E670" s="353"/>
      <c r="F670" s="354"/>
      <c r="G670" s="353"/>
      <c r="H670" s="73">
        <f t="shared" si="30"/>
        <v>0</v>
      </c>
      <c r="I670" s="72">
        <v>1</v>
      </c>
      <c r="J670" s="358"/>
      <c r="K670" s="72"/>
      <c r="L670" s="72" t="str">
        <f>IFERROR(VLOOKUP($K670,'04 PERSONAL'!$D$5:$G$35,3,),"")</f>
        <v/>
      </c>
      <c r="M670" s="73">
        <f>IFERROR(VLOOKUP($K670,'04 PERSONAL'!$D$5:$G$35,4,),0)</f>
        <v>0</v>
      </c>
      <c r="N670" s="73"/>
      <c r="O670" s="73"/>
      <c r="P670" s="73"/>
      <c r="Q670" s="72"/>
      <c r="R670" s="73">
        <f t="shared" si="31"/>
        <v>0</v>
      </c>
      <c r="S670" s="73"/>
      <c r="T670" s="72"/>
      <c r="U670" s="73">
        <f t="shared" si="32"/>
        <v>0</v>
      </c>
    </row>
    <row r="671" spans="1:21" x14ac:dyDescent="0.25">
      <c r="A671" s="74"/>
      <c r="B671" s="69">
        <v>665</v>
      </c>
      <c r="C671" s="353"/>
      <c r="D671" s="353"/>
      <c r="E671" s="353"/>
      <c r="F671" s="354"/>
      <c r="G671" s="353"/>
      <c r="H671" s="73">
        <f t="shared" si="30"/>
        <v>0</v>
      </c>
      <c r="I671" s="72">
        <v>1</v>
      </c>
      <c r="J671" s="358"/>
      <c r="K671" s="72"/>
      <c r="L671" s="72" t="str">
        <f>IFERROR(VLOOKUP($K671,'04 PERSONAL'!$D$5:$G$35,3,),"")</f>
        <v/>
      </c>
      <c r="M671" s="73">
        <f>IFERROR(VLOOKUP($K671,'04 PERSONAL'!$D$5:$G$35,4,),0)</f>
        <v>0</v>
      </c>
      <c r="N671" s="73"/>
      <c r="O671" s="73"/>
      <c r="P671" s="73"/>
      <c r="Q671" s="72"/>
      <c r="R671" s="73">
        <f t="shared" si="31"/>
        <v>0</v>
      </c>
      <c r="S671" s="73"/>
      <c r="T671" s="72"/>
      <c r="U671" s="73">
        <f t="shared" si="32"/>
        <v>0</v>
      </c>
    </row>
    <row r="672" spans="1:21" x14ac:dyDescent="0.25">
      <c r="A672" s="74"/>
      <c r="B672" s="69">
        <v>666</v>
      </c>
      <c r="C672" s="353"/>
      <c r="D672" s="353"/>
      <c r="E672" s="353"/>
      <c r="F672" s="354"/>
      <c r="G672" s="353"/>
      <c r="H672" s="73">
        <f t="shared" si="30"/>
        <v>0</v>
      </c>
      <c r="I672" s="72">
        <v>1</v>
      </c>
      <c r="J672" s="358"/>
      <c r="K672" s="72"/>
      <c r="L672" s="72" t="str">
        <f>IFERROR(VLOOKUP($K672,'04 PERSONAL'!$D$5:$G$35,3,),"")</f>
        <v/>
      </c>
      <c r="M672" s="73">
        <f>IFERROR(VLOOKUP($K672,'04 PERSONAL'!$D$5:$G$35,4,),0)</f>
        <v>0</v>
      </c>
      <c r="N672" s="73"/>
      <c r="O672" s="73"/>
      <c r="P672" s="73"/>
      <c r="Q672" s="72"/>
      <c r="R672" s="73">
        <f t="shared" si="31"/>
        <v>0</v>
      </c>
      <c r="S672" s="73"/>
      <c r="T672" s="72"/>
      <c r="U672" s="73">
        <f t="shared" si="32"/>
        <v>0</v>
      </c>
    </row>
    <row r="673" spans="1:21" x14ac:dyDescent="0.25">
      <c r="A673" s="74"/>
      <c r="B673" s="69">
        <v>667</v>
      </c>
      <c r="C673" s="353"/>
      <c r="D673" s="353"/>
      <c r="E673" s="353"/>
      <c r="F673" s="354"/>
      <c r="G673" s="353"/>
      <c r="H673" s="73">
        <f t="shared" si="30"/>
        <v>0</v>
      </c>
      <c r="I673" s="72">
        <v>1</v>
      </c>
      <c r="J673" s="358"/>
      <c r="K673" s="72"/>
      <c r="L673" s="72" t="str">
        <f>IFERROR(VLOOKUP($K673,'04 PERSONAL'!$D$5:$G$35,3,),"")</f>
        <v/>
      </c>
      <c r="M673" s="73">
        <f>IFERROR(VLOOKUP($K673,'04 PERSONAL'!$D$5:$G$35,4,),0)</f>
        <v>0</v>
      </c>
      <c r="N673" s="73"/>
      <c r="O673" s="73"/>
      <c r="P673" s="73"/>
      <c r="Q673" s="72"/>
      <c r="R673" s="73">
        <f t="shared" si="31"/>
        <v>0</v>
      </c>
      <c r="S673" s="73"/>
      <c r="T673" s="72"/>
      <c r="U673" s="73">
        <f t="shared" si="32"/>
        <v>0</v>
      </c>
    </row>
    <row r="674" spans="1:21" x14ac:dyDescent="0.25">
      <c r="A674" s="74"/>
      <c r="B674" s="69">
        <v>668</v>
      </c>
      <c r="C674" s="353"/>
      <c r="D674" s="353"/>
      <c r="E674" s="353"/>
      <c r="F674" s="354"/>
      <c r="G674" s="353"/>
      <c r="H674" s="73">
        <f t="shared" si="30"/>
        <v>0</v>
      </c>
      <c r="I674" s="72">
        <v>1</v>
      </c>
      <c r="J674" s="358"/>
      <c r="K674" s="72"/>
      <c r="L674" s="72" t="str">
        <f>IFERROR(VLOOKUP($K674,'04 PERSONAL'!$D$5:$G$35,3,),"")</f>
        <v/>
      </c>
      <c r="M674" s="73">
        <f>IFERROR(VLOOKUP($K674,'04 PERSONAL'!$D$5:$G$35,4,),0)</f>
        <v>0</v>
      </c>
      <c r="N674" s="73"/>
      <c r="O674" s="73"/>
      <c r="P674" s="73"/>
      <c r="Q674" s="72"/>
      <c r="R674" s="73">
        <f t="shared" si="31"/>
        <v>0</v>
      </c>
      <c r="S674" s="73"/>
      <c r="T674" s="72"/>
      <c r="U674" s="73">
        <f t="shared" si="32"/>
        <v>0</v>
      </c>
    </row>
    <row r="675" spans="1:21" x14ac:dyDescent="0.25">
      <c r="A675" s="74"/>
      <c r="B675" s="69">
        <v>669</v>
      </c>
      <c r="C675" s="353"/>
      <c r="D675" s="353"/>
      <c r="E675" s="353"/>
      <c r="F675" s="354"/>
      <c r="G675" s="353"/>
      <c r="H675" s="73">
        <f t="shared" si="30"/>
        <v>0</v>
      </c>
      <c r="I675" s="72">
        <v>1</v>
      </c>
      <c r="J675" s="358"/>
      <c r="K675" s="72"/>
      <c r="L675" s="72" t="str">
        <f>IFERROR(VLOOKUP($K675,'04 PERSONAL'!$D$5:$G$35,3,),"")</f>
        <v/>
      </c>
      <c r="M675" s="73">
        <f>IFERROR(VLOOKUP($K675,'04 PERSONAL'!$D$5:$G$35,4,),0)</f>
        <v>0</v>
      </c>
      <c r="N675" s="73"/>
      <c r="O675" s="73"/>
      <c r="P675" s="73"/>
      <c r="Q675" s="72"/>
      <c r="R675" s="73">
        <f t="shared" si="31"/>
        <v>0</v>
      </c>
      <c r="S675" s="73"/>
      <c r="T675" s="72"/>
      <c r="U675" s="73">
        <f t="shared" si="32"/>
        <v>0</v>
      </c>
    </row>
    <row r="676" spans="1:21" x14ac:dyDescent="0.25">
      <c r="A676" s="74"/>
      <c r="B676" s="69">
        <v>670</v>
      </c>
      <c r="C676" s="353"/>
      <c r="D676" s="353"/>
      <c r="E676" s="353"/>
      <c r="F676" s="354"/>
      <c r="G676" s="353"/>
      <c r="H676" s="73">
        <f t="shared" si="30"/>
        <v>0</v>
      </c>
      <c r="I676" s="72">
        <v>1</v>
      </c>
      <c r="J676" s="358"/>
      <c r="K676" s="72"/>
      <c r="L676" s="72" t="str">
        <f>IFERROR(VLOOKUP($K676,'04 PERSONAL'!$D$5:$G$35,3,),"")</f>
        <v/>
      </c>
      <c r="M676" s="73">
        <f>IFERROR(VLOOKUP($K676,'04 PERSONAL'!$D$5:$G$35,4,),0)</f>
        <v>0</v>
      </c>
      <c r="N676" s="73"/>
      <c r="O676" s="73"/>
      <c r="P676" s="73"/>
      <c r="Q676" s="72"/>
      <c r="R676" s="73">
        <f t="shared" si="31"/>
        <v>0</v>
      </c>
      <c r="S676" s="73"/>
      <c r="T676" s="72"/>
      <c r="U676" s="73">
        <f t="shared" si="32"/>
        <v>0</v>
      </c>
    </row>
    <row r="677" spans="1:21" x14ac:dyDescent="0.25">
      <c r="A677" s="74"/>
      <c r="B677" s="69">
        <v>671</v>
      </c>
      <c r="C677" s="353"/>
      <c r="D677" s="353"/>
      <c r="E677" s="353"/>
      <c r="F677" s="354"/>
      <c r="G677" s="353"/>
      <c r="H677" s="73">
        <f t="shared" si="30"/>
        <v>0</v>
      </c>
      <c r="I677" s="72">
        <v>1</v>
      </c>
      <c r="J677" s="358"/>
      <c r="K677" s="72"/>
      <c r="L677" s="72" t="str">
        <f>IFERROR(VLOOKUP($K677,'04 PERSONAL'!$D$5:$G$35,3,),"")</f>
        <v/>
      </c>
      <c r="M677" s="73">
        <f>IFERROR(VLOOKUP($K677,'04 PERSONAL'!$D$5:$G$35,4,),0)</f>
        <v>0</v>
      </c>
      <c r="N677" s="73"/>
      <c r="O677" s="73"/>
      <c r="P677" s="73"/>
      <c r="Q677" s="72"/>
      <c r="R677" s="73">
        <f t="shared" si="31"/>
        <v>0</v>
      </c>
      <c r="S677" s="73"/>
      <c r="T677" s="72"/>
      <c r="U677" s="73">
        <f t="shared" si="32"/>
        <v>0</v>
      </c>
    </row>
    <row r="678" spans="1:21" x14ac:dyDescent="0.25">
      <c r="A678" s="74"/>
      <c r="B678" s="69">
        <v>672</v>
      </c>
      <c r="C678" s="353"/>
      <c r="D678" s="353"/>
      <c r="E678" s="353"/>
      <c r="F678" s="354"/>
      <c r="G678" s="353"/>
      <c r="H678" s="73">
        <f t="shared" si="30"/>
        <v>0</v>
      </c>
      <c r="I678" s="72">
        <v>1</v>
      </c>
      <c r="J678" s="358"/>
      <c r="K678" s="72"/>
      <c r="L678" s="72" t="str">
        <f>IFERROR(VLOOKUP($K678,'04 PERSONAL'!$D$5:$G$35,3,),"")</f>
        <v/>
      </c>
      <c r="M678" s="73">
        <f>IFERROR(VLOOKUP($K678,'04 PERSONAL'!$D$5:$G$35,4,),0)</f>
        <v>0</v>
      </c>
      <c r="N678" s="73"/>
      <c r="O678" s="73"/>
      <c r="P678" s="73"/>
      <c r="Q678" s="72"/>
      <c r="R678" s="73">
        <f t="shared" si="31"/>
        <v>0</v>
      </c>
      <c r="S678" s="73"/>
      <c r="T678" s="72"/>
      <c r="U678" s="73">
        <f t="shared" si="32"/>
        <v>0</v>
      </c>
    </row>
    <row r="679" spans="1:21" x14ac:dyDescent="0.25">
      <c r="A679" s="74"/>
      <c r="B679" s="69">
        <v>673</v>
      </c>
      <c r="C679" s="353"/>
      <c r="D679" s="353"/>
      <c r="E679" s="353"/>
      <c r="F679" s="354"/>
      <c r="G679" s="353"/>
      <c r="H679" s="73">
        <f t="shared" si="30"/>
        <v>0</v>
      </c>
      <c r="I679" s="72">
        <v>1</v>
      </c>
      <c r="J679" s="358"/>
      <c r="K679" s="72"/>
      <c r="L679" s="72" t="str">
        <f>IFERROR(VLOOKUP($K679,'04 PERSONAL'!$D$5:$G$35,3,),"")</f>
        <v/>
      </c>
      <c r="M679" s="73">
        <f>IFERROR(VLOOKUP($K679,'04 PERSONAL'!$D$5:$G$35,4,),0)</f>
        <v>0</v>
      </c>
      <c r="N679" s="73"/>
      <c r="O679" s="73"/>
      <c r="P679" s="73"/>
      <c r="Q679" s="72"/>
      <c r="R679" s="73">
        <f t="shared" si="31"/>
        <v>0</v>
      </c>
      <c r="S679" s="73"/>
      <c r="T679" s="72"/>
      <c r="U679" s="73">
        <f t="shared" si="32"/>
        <v>0</v>
      </c>
    </row>
    <row r="680" spans="1:21" x14ac:dyDescent="0.25">
      <c r="A680" s="74"/>
      <c r="B680" s="69">
        <v>674</v>
      </c>
      <c r="C680" s="353"/>
      <c r="D680" s="353"/>
      <c r="E680" s="353"/>
      <c r="F680" s="354"/>
      <c r="G680" s="353"/>
      <c r="H680" s="73">
        <f t="shared" si="30"/>
        <v>0</v>
      </c>
      <c r="I680" s="72">
        <v>1</v>
      </c>
      <c r="J680" s="358"/>
      <c r="K680" s="72"/>
      <c r="L680" s="72" t="str">
        <f>IFERROR(VLOOKUP($K680,'04 PERSONAL'!$D$5:$G$35,3,),"")</f>
        <v/>
      </c>
      <c r="M680" s="73">
        <f>IFERROR(VLOOKUP($K680,'04 PERSONAL'!$D$5:$G$35,4,),0)</f>
        <v>0</v>
      </c>
      <c r="N680" s="73"/>
      <c r="O680" s="73"/>
      <c r="P680" s="73"/>
      <c r="Q680" s="72"/>
      <c r="R680" s="73">
        <f t="shared" si="31"/>
        <v>0</v>
      </c>
      <c r="S680" s="73"/>
      <c r="T680" s="72"/>
      <c r="U680" s="73">
        <f t="shared" si="32"/>
        <v>0</v>
      </c>
    </row>
    <row r="681" spans="1:21" x14ac:dyDescent="0.25">
      <c r="A681" s="74"/>
      <c r="B681" s="69">
        <v>675</v>
      </c>
      <c r="C681" s="353"/>
      <c r="D681" s="353"/>
      <c r="E681" s="353"/>
      <c r="F681" s="354"/>
      <c r="G681" s="353"/>
      <c r="H681" s="73">
        <f t="shared" si="30"/>
        <v>0</v>
      </c>
      <c r="I681" s="72">
        <v>1</v>
      </c>
      <c r="J681" s="358"/>
      <c r="K681" s="72"/>
      <c r="L681" s="72" t="str">
        <f>IFERROR(VLOOKUP($K681,'04 PERSONAL'!$D$5:$G$35,3,),"")</f>
        <v/>
      </c>
      <c r="M681" s="73">
        <f>IFERROR(VLOOKUP($K681,'04 PERSONAL'!$D$5:$G$35,4,),0)</f>
        <v>0</v>
      </c>
      <c r="N681" s="73"/>
      <c r="O681" s="73"/>
      <c r="P681" s="73"/>
      <c r="Q681" s="72"/>
      <c r="R681" s="73">
        <f t="shared" si="31"/>
        <v>0</v>
      </c>
      <c r="S681" s="73"/>
      <c r="T681" s="72"/>
      <c r="U681" s="73">
        <f t="shared" si="32"/>
        <v>0</v>
      </c>
    </row>
    <row r="682" spans="1:21" x14ac:dyDescent="0.25">
      <c r="A682" s="74"/>
      <c r="B682" s="69">
        <v>676</v>
      </c>
      <c r="C682" s="353"/>
      <c r="D682" s="353"/>
      <c r="E682" s="353"/>
      <c r="F682" s="354"/>
      <c r="G682" s="353"/>
      <c r="H682" s="73">
        <f t="shared" si="30"/>
        <v>0</v>
      </c>
      <c r="I682" s="72">
        <v>1</v>
      </c>
      <c r="J682" s="358"/>
      <c r="K682" s="72"/>
      <c r="L682" s="72" t="str">
        <f>IFERROR(VLOOKUP($K682,'04 PERSONAL'!$D$5:$G$35,3,),"")</f>
        <v/>
      </c>
      <c r="M682" s="73">
        <f>IFERROR(VLOOKUP($K682,'04 PERSONAL'!$D$5:$G$35,4,),0)</f>
        <v>0</v>
      </c>
      <c r="N682" s="73"/>
      <c r="O682" s="73"/>
      <c r="P682" s="73"/>
      <c r="Q682" s="72"/>
      <c r="R682" s="73">
        <f t="shared" si="31"/>
        <v>0</v>
      </c>
      <c r="S682" s="73"/>
      <c r="T682" s="72"/>
      <c r="U682" s="73">
        <f t="shared" si="32"/>
        <v>0</v>
      </c>
    </row>
    <row r="683" spans="1:21" x14ac:dyDescent="0.25">
      <c r="A683" s="74"/>
      <c r="B683" s="69">
        <v>677</v>
      </c>
      <c r="C683" s="353"/>
      <c r="D683" s="353"/>
      <c r="E683" s="353"/>
      <c r="F683" s="354"/>
      <c r="G683" s="353"/>
      <c r="H683" s="73">
        <f t="shared" si="30"/>
        <v>0</v>
      </c>
      <c r="I683" s="72">
        <v>1</v>
      </c>
      <c r="J683" s="358"/>
      <c r="K683" s="72"/>
      <c r="L683" s="72" t="str">
        <f>IFERROR(VLOOKUP($K683,'04 PERSONAL'!$D$5:$G$35,3,),"")</f>
        <v/>
      </c>
      <c r="M683" s="73">
        <f>IFERROR(VLOOKUP($K683,'04 PERSONAL'!$D$5:$G$35,4,),0)</f>
        <v>0</v>
      </c>
      <c r="N683" s="73"/>
      <c r="O683" s="73"/>
      <c r="P683" s="73"/>
      <c r="Q683" s="72"/>
      <c r="R683" s="73">
        <f t="shared" si="31"/>
        <v>0</v>
      </c>
      <c r="S683" s="73"/>
      <c r="T683" s="72"/>
      <c r="U683" s="73">
        <f t="shared" si="32"/>
        <v>0</v>
      </c>
    </row>
    <row r="684" spans="1:21" x14ac:dyDescent="0.25">
      <c r="A684" s="74"/>
      <c r="B684" s="69">
        <v>678</v>
      </c>
      <c r="C684" s="353"/>
      <c r="D684" s="353"/>
      <c r="E684" s="353"/>
      <c r="F684" s="354"/>
      <c r="G684" s="353"/>
      <c r="H684" s="73">
        <f t="shared" si="30"/>
        <v>0</v>
      </c>
      <c r="I684" s="72">
        <v>1</v>
      </c>
      <c r="J684" s="358"/>
      <c r="K684" s="72"/>
      <c r="L684" s="72" t="str">
        <f>IFERROR(VLOOKUP($K684,'04 PERSONAL'!$D$5:$G$35,3,),"")</f>
        <v/>
      </c>
      <c r="M684" s="73">
        <f>IFERROR(VLOOKUP($K684,'04 PERSONAL'!$D$5:$G$35,4,),0)</f>
        <v>0</v>
      </c>
      <c r="N684" s="73"/>
      <c r="O684" s="73"/>
      <c r="P684" s="73"/>
      <c r="Q684" s="72"/>
      <c r="R684" s="73">
        <f t="shared" si="31"/>
        <v>0</v>
      </c>
      <c r="S684" s="73"/>
      <c r="T684" s="72"/>
      <c r="U684" s="73">
        <f t="shared" si="32"/>
        <v>0</v>
      </c>
    </row>
    <row r="685" spans="1:21" x14ac:dyDescent="0.25">
      <c r="A685" s="74"/>
      <c r="B685" s="69">
        <v>679</v>
      </c>
      <c r="C685" s="353"/>
      <c r="D685" s="353"/>
      <c r="E685" s="353"/>
      <c r="F685" s="354"/>
      <c r="G685" s="353"/>
      <c r="H685" s="73">
        <f t="shared" si="30"/>
        <v>0</v>
      </c>
      <c r="I685" s="72">
        <v>1</v>
      </c>
      <c r="J685" s="358"/>
      <c r="K685" s="72"/>
      <c r="L685" s="72" t="str">
        <f>IFERROR(VLOOKUP($K685,'04 PERSONAL'!$D$5:$G$35,3,),"")</f>
        <v/>
      </c>
      <c r="M685" s="73">
        <f>IFERROR(VLOOKUP($K685,'04 PERSONAL'!$D$5:$G$35,4,),0)</f>
        <v>0</v>
      </c>
      <c r="N685" s="73"/>
      <c r="O685" s="73"/>
      <c r="P685" s="73"/>
      <c r="Q685" s="72"/>
      <c r="R685" s="73">
        <f t="shared" si="31"/>
        <v>0</v>
      </c>
      <c r="S685" s="73"/>
      <c r="T685" s="72"/>
      <c r="U685" s="73">
        <f t="shared" si="32"/>
        <v>0</v>
      </c>
    </row>
    <row r="686" spans="1:21" x14ac:dyDescent="0.25">
      <c r="A686" s="74"/>
      <c r="B686" s="69">
        <v>680</v>
      </c>
      <c r="C686" s="353"/>
      <c r="D686" s="353"/>
      <c r="E686" s="353"/>
      <c r="F686" s="354"/>
      <c r="G686" s="353"/>
      <c r="H686" s="73">
        <f t="shared" si="30"/>
        <v>0</v>
      </c>
      <c r="I686" s="72">
        <v>1</v>
      </c>
      <c r="J686" s="358"/>
      <c r="K686" s="72"/>
      <c r="L686" s="72" t="str">
        <f>IFERROR(VLOOKUP($K686,'04 PERSONAL'!$D$5:$G$35,3,),"")</f>
        <v/>
      </c>
      <c r="M686" s="73">
        <f>IFERROR(VLOOKUP($K686,'04 PERSONAL'!$D$5:$G$35,4,),0)</f>
        <v>0</v>
      </c>
      <c r="N686" s="73"/>
      <c r="O686" s="73"/>
      <c r="P686" s="73"/>
      <c r="Q686" s="72"/>
      <c r="R686" s="73">
        <f t="shared" si="31"/>
        <v>0</v>
      </c>
      <c r="S686" s="73"/>
      <c r="T686" s="72"/>
      <c r="U686" s="73">
        <f t="shared" si="32"/>
        <v>0</v>
      </c>
    </row>
    <row r="687" spans="1:21" x14ac:dyDescent="0.25">
      <c r="A687" s="74"/>
      <c r="B687" s="69">
        <v>681</v>
      </c>
      <c r="C687" s="353"/>
      <c r="D687" s="353"/>
      <c r="E687" s="353"/>
      <c r="F687" s="354"/>
      <c r="G687" s="353"/>
      <c r="H687" s="73">
        <f t="shared" si="30"/>
        <v>0</v>
      </c>
      <c r="I687" s="72">
        <v>1</v>
      </c>
      <c r="J687" s="358"/>
      <c r="K687" s="72"/>
      <c r="L687" s="72" t="str">
        <f>IFERROR(VLOOKUP($K687,'04 PERSONAL'!$D$5:$G$35,3,),"")</f>
        <v/>
      </c>
      <c r="M687" s="73">
        <f>IFERROR(VLOOKUP($K687,'04 PERSONAL'!$D$5:$G$35,4,),0)</f>
        <v>0</v>
      </c>
      <c r="N687" s="73"/>
      <c r="O687" s="73"/>
      <c r="P687" s="73"/>
      <c r="Q687" s="72"/>
      <c r="R687" s="73">
        <f t="shared" si="31"/>
        <v>0</v>
      </c>
      <c r="S687" s="73"/>
      <c r="T687" s="72"/>
      <c r="U687" s="73">
        <f t="shared" si="32"/>
        <v>0</v>
      </c>
    </row>
    <row r="688" spans="1:21" x14ac:dyDescent="0.25">
      <c r="A688" s="74"/>
      <c r="B688" s="69">
        <v>682</v>
      </c>
      <c r="C688" s="353"/>
      <c r="D688" s="353"/>
      <c r="E688" s="353"/>
      <c r="F688" s="354"/>
      <c r="G688" s="353"/>
      <c r="H688" s="73">
        <f t="shared" si="30"/>
        <v>0</v>
      </c>
      <c r="I688" s="72">
        <v>1</v>
      </c>
      <c r="J688" s="358"/>
      <c r="K688" s="72"/>
      <c r="L688" s="72" t="str">
        <f>IFERROR(VLOOKUP($K688,'04 PERSONAL'!$D$5:$G$35,3,),"")</f>
        <v/>
      </c>
      <c r="M688" s="73">
        <f>IFERROR(VLOOKUP($K688,'04 PERSONAL'!$D$5:$G$35,4,),0)</f>
        <v>0</v>
      </c>
      <c r="N688" s="73"/>
      <c r="O688" s="73"/>
      <c r="P688" s="73"/>
      <c r="Q688" s="72"/>
      <c r="R688" s="73">
        <f t="shared" si="31"/>
        <v>0</v>
      </c>
      <c r="S688" s="73"/>
      <c r="T688" s="72"/>
      <c r="U688" s="73">
        <f t="shared" si="32"/>
        <v>0</v>
      </c>
    </row>
    <row r="689" spans="1:21" x14ac:dyDescent="0.25">
      <c r="A689" s="74"/>
      <c r="B689" s="69">
        <v>683</v>
      </c>
      <c r="C689" s="353"/>
      <c r="D689" s="353"/>
      <c r="E689" s="353"/>
      <c r="F689" s="354"/>
      <c r="G689" s="353"/>
      <c r="H689" s="73">
        <f t="shared" si="30"/>
        <v>0</v>
      </c>
      <c r="I689" s="72">
        <v>1</v>
      </c>
      <c r="J689" s="358"/>
      <c r="K689" s="72"/>
      <c r="L689" s="72" t="str">
        <f>IFERROR(VLOOKUP($K689,'04 PERSONAL'!$D$5:$G$35,3,),"")</f>
        <v/>
      </c>
      <c r="M689" s="73">
        <f>IFERROR(VLOOKUP($K689,'04 PERSONAL'!$D$5:$G$35,4,),0)</f>
        <v>0</v>
      </c>
      <c r="N689" s="73"/>
      <c r="O689" s="73"/>
      <c r="P689" s="73"/>
      <c r="Q689" s="72"/>
      <c r="R689" s="73">
        <f t="shared" si="31"/>
        <v>0</v>
      </c>
      <c r="S689" s="73"/>
      <c r="T689" s="72"/>
      <c r="U689" s="73">
        <f t="shared" si="32"/>
        <v>0</v>
      </c>
    </row>
    <row r="690" spans="1:21" x14ac:dyDescent="0.25">
      <c r="A690" s="74"/>
      <c r="B690" s="69">
        <v>684</v>
      </c>
      <c r="C690" s="353"/>
      <c r="D690" s="353"/>
      <c r="E690" s="353"/>
      <c r="F690" s="354"/>
      <c r="G690" s="353"/>
      <c r="H690" s="73">
        <f t="shared" si="30"/>
        <v>0</v>
      </c>
      <c r="I690" s="72">
        <v>1</v>
      </c>
      <c r="J690" s="358"/>
      <c r="K690" s="72"/>
      <c r="L690" s="72" t="str">
        <f>IFERROR(VLOOKUP($K690,'04 PERSONAL'!$D$5:$G$35,3,),"")</f>
        <v/>
      </c>
      <c r="M690" s="73">
        <f>IFERROR(VLOOKUP($K690,'04 PERSONAL'!$D$5:$G$35,4,),0)</f>
        <v>0</v>
      </c>
      <c r="N690" s="73"/>
      <c r="O690" s="73"/>
      <c r="P690" s="73"/>
      <c r="Q690" s="72"/>
      <c r="R690" s="73">
        <f t="shared" si="31"/>
        <v>0</v>
      </c>
      <c r="S690" s="73"/>
      <c r="T690" s="72"/>
      <c r="U690" s="73">
        <f t="shared" si="32"/>
        <v>0</v>
      </c>
    </row>
    <row r="691" spans="1:21" x14ac:dyDescent="0.25">
      <c r="A691" s="74"/>
      <c r="B691" s="69">
        <v>685</v>
      </c>
      <c r="C691" s="353"/>
      <c r="D691" s="353"/>
      <c r="E691" s="353"/>
      <c r="F691" s="354"/>
      <c r="G691" s="353"/>
      <c r="H691" s="73">
        <f t="shared" si="30"/>
        <v>0</v>
      </c>
      <c r="I691" s="72">
        <v>1</v>
      </c>
      <c r="J691" s="358"/>
      <c r="K691" s="72"/>
      <c r="L691" s="72" t="str">
        <f>IFERROR(VLOOKUP($K691,'04 PERSONAL'!$D$5:$G$35,3,),"")</f>
        <v/>
      </c>
      <c r="M691" s="73">
        <f>IFERROR(VLOOKUP($K691,'04 PERSONAL'!$D$5:$G$35,4,),0)</f>
        <v>0</v>
      </c>
      <c r="N691" s="73"/>
      <c r="O691" s="73"/>
      <c r="P691" s="73"/>
      <c r="Q691" s="72"/>
      <c r="R691" s="73">
        <f t="shared" si="31"/>
        <v>0</v>
      </c>
      <c r="S691" s="73"/>
      <c r="T691" s="72"/>
      <c r="U691" s="73">
        <f t="shared" si="32"/>
        <v>0</v>
      </c>
    </row>
    <row r="692" spans="1:21" x14ac:dyDescent="0.25">
      <c r="A692" s="74"/>
      <c r="B692" s="69">
        <v>686</v>
      </c>
      <c r="C692" s="353"/>
      <c r="D692" s="353"/>
      <c r="E692" s="353"/>
      <c r="F692" s="354"/>
      <c r="G692" s="353"/>
      <c r="H692" s="73">
        <f t="shared" si="30"/>
        <v>0</v>
      </c>
      <c r="I692" s="72">
        <v>1</v>
      </c>
      <c r="J692" s="358"/>
      <c r="K692" s="72"/>
      <c r="L692" s="72" t="str">
        <f>IFERROR(VLOOKUP($K692,'04 PERSONAL'!$D$5:$G$35,3,),"")</f>
        <v/>
      </c>
      <c r="M692" s="73">
        <f>IFERROR(VLOOKUP($K692,'04 PERSONAL'!$D$5:$G$35,4,),0)</f>
        <v>0</v>
      </c>
      <c r="N692" s="73"/>
      <c r="O692" s="73"/>
      <c r="P692" s="73"/>
      <c r="Q692" s="72"/>
      <c r="R692" s="73">
        <f t="shared" si="31"/>
        <v>0</v>
      </c>
      <c r="S692" s="73"/>
      <c r="T692" s="72"/>
      <c r="U692" s="73">
        <f t="shared" si="32"/>
        <v>0</v>
      </c>
    </row>
    <row r="693" spans="1:21" x14ac:dyDescent="0.25">
      <c r="A693" s="74"/>
      <c r="B693" s="69">
        <v>687</v>
      </c>
      <c r="C693" s="353"/>
      <c r="D693" s="353"/>
      <c r="E693" s="353"/>
      <c r="F693" s="354"/>
      <c r="G693" s="353"/>
      <c r="H693" s="73">
        <f t="shared" si="30"/>
        <v>0</v>
      </c>
      <c r="I693" s="72">
        <v>1</v>
      </c>
      <c r="J693" s="358"/>
      <c r="K693" s="72"/>
      <c r="L693" s="72" t="str">
        <f>IFERROR(VLOOKUP($K693,'04 PERSONAL'!$D$5:$G$35,3,),"")</f>
        <v/>
      </c>
      <c r="M693" s="73">
        <f>IFERROR(VLOOKUP($K693,'04 PERSONAL'!$D$5:$G$35,4,),0)</f>
        <v>0</v>
      </c>
      <c r="N693" s="73"/>
      <c r="O693" s="73"/>
      <c r="P693" s="73"/>
      <c r="Q693" s="72"/>
      <c r="R693" s="73">
        <f t="shared" si="31"/>
        <v>0</v>
      </c>
      <c r="S693" s="73"/>
      <c r="T693" s="72"/>
      <c r="U693" s="73">
        <f t="shared" si="32"/>
        <v>0</v>
      </c>
    </row>
    <row r="694" spans="1:21" x14ac:dyDescent="0.25">
      <c r="A694" s="74"/>
      <c r="B694" s="69">
        <v>688</v>
      </c>
      <c r="C694" s="353"/>
      <c r="D694" s="353"/>
      <c r="E694" s="353"/>
      <c r="F694" s="354"/>
      <c r="G694" s="353"/>
      <c r="H694" s="73">
        <f t="shared" si="30"/>
        <v>0</v>
      </c>
      <c r="I694" s="72">
        <v>1</v>
      </c>
      <c r="J694" s="358"/>
      <c r="K694" s="72"/>
      <c r="L694" s="72" t="str">
        <f>IFERROR(VLOOKUP($K694,'04 PERSONAL'!$D$5:$G$35,3,),"")</f>
        <v/>
      </c>
      <c r="M694" s="73">
        <f>IFERROR(VLOOKUP($K694,'04 PERSONAL'!$D$5:$G$35,4,),0)</f>
        <v>0</v>
      </c>
      <c r="N694" s="73"/>
      <c r="O694" s="73"/>
      <c r="P694" s="73"/>
      <c r="Q694" s="72"/>
      <c r="R694" s="73">
        <f t="shared" si="31"/>
        <v>0</v>
      </c>
      <c r="S694" s="73"/>
      <c r="T694" s="72"/>
      <c r="U694" s="73">
        <f t="shared" si="32"/>
        <v>0</v>
      </c>
    </row>
    <row r="695" spans="1:21" x14ac:dyDescent="0.25">
      <c r="A695" s="74"/>
      <c r="B695" s="69">
        <v>689</v>
      </c>
      <c r="C695" s="353"/>
      <c r="D695" s="353"/>
      <c r="E695" s="353"/>
      <c r="F695" s="354"/>
      <c r="G695" s="353"/>
      <c r="H695" s="73">
        <f t="shared" si="30"/>
        <v>0</v>
      </c>
      <c r="I695" s="72">
        <v>1</v>
      </c>
      <c r="J695" s="358"/>
      <c r="K695" s="72"/>
      <c r="L695" s="72" t="str">
        <f>IFERROR(VLOOKUP($K695,'04 PERSONAL'!$D$5:$G$35,3,),"")</f>
        <v/>
      </c>
      <c r="M695" s="73">
        <f>IFERROR(VLOOKUP($K695,'04 PERSONAL'!$D$5:$G$35,4,),0)</f>
        <v>0</v>
      </c>
      <c r="N695" s="73"/>
      <c r="O695" s="73"/>
      <c r="P695" s="73"/>
      <c r="Q695" s="72"/>
      <c r="R695" s="73">
        <f t="shared" si="31"/>
        <v>0</v>
      </c>
      <c r="S695" s="73"/>
      <c r="T695" s="72"/>
      <c r="U695" s="73">
        <f t="shared" si="32"/>
        <v>0</v>
      </c>
    </row>
    <row r="696" spans="1:21" x14ac:dyDescent="0.25">
      <c r="A696" s="74"/>
      <c r="B696" s="69">
        <v>690</v>
      </c>
      <c r="C696" s="353"/>
      <c r="D696" s="353"/>
      <c r="E696" s="353"/>
      <c r="F696" s="354"/>
      <c r="G696" s="353"/>
      <c r="H696" s="73">
        <f t="shared" si="30"/>
        <v>0</v>
      </c>
      <c r="I696" s="72">
        <v>1</v>
      </c>
      <c r="J696" s="358"/>
      <c r="K696" s="72"/>
      <c r="L696" s="72" t="str">
        <f>IFERROR(VLOOKUP($K696,'04 PERSONAL'!$D$5:$G$35,3,),"")</f>
        <v/>
      </c>
      <c r="M696" s="73">
        <f>IFERROR(VLOOKUP($K696,'04 PERSONAL'!$D$5:$G$35,4,),0)</f>
        <v>0</v>
      </c>
      <c r="N696" s="73"/>
      <c r="O696" s="73"/>
      <c r="P696" s="73"/>
      <c r="Q696" s="72"/>
      <c r="R696" s="73">
        <f t="shared" si="31"/>
        <v>0</v>
      </c>
      <c r="S696" s="73"/>
      <c r="T696" s="72"/>
      <c r="U696" s="73">
        <f t="shared" si="32"/>
        <v>0</v>
      </c>
    </row>
    <row r="697" spans="1:21" x14ac:dyDescent="0.25">
      <c r="A697" s="74"/>
      <c r="B697" s="69">
        <v>691</v>
      </c>
      <c r="C697" s="353"/>
      <c r="D697" s="353"/>
      <c r="E697" s="353"/>
      <c r="F697" s="354"/>
      <c r="G697" s="353"/>
      <c r="H697" s="73">
        <f t="shared" si="30"/>
        <v>0</v>
      </c>
      <c r="I697" s="72">
        <v>1</v>
      </c>
      <c r="J697" s="358"/>
      <c r="K697" s="72"/>
      <c r="L697" s="72" t="str">
        <f>IFERROR(VLOOKUP($K697,'04 PERSONAL'!$D$5:$G$35,3,),"")</f>
        <v/>
      </c>
      <c r="M697" s="73">
        <f>IFERROR(VLOOKUP($K697,'04 PERSONAL'!$D$5:$G$35,4,),0)</f>
        <v>0</v>
      </c>
      <c r="N697" s="73"/>
      <c r="O697" s="73"/>
      <c r="P697" s="73"/>
      <c r="Q697" s="72"/>
      <c r="R697" s="73">
        <f t="shared" si="31"/>
        <v>0</v>
      </c>
      <c r="S697" s="73"/>
      <c r="T697" s="72"/>
      <c r="U697" s="73">
        <f t="shared" si="32"/>
        <v>0</v>
      </c>
    </row>
    <row r="698" spans="1:21" x14ac:dyDescent="0.25">
      <c r="A698" s="74"/>
      <c r="B698" s="69">
        <v>692</v>
      </c>
      <c r="C698" s="353"/>
      <c r="D698" s="353"/>
      <c r="E698" s="353"/>
      <c r="F698" s="354"/>
      <c r="G698" s="353"/>
      <c r="H698" s="73">
        <f t="shared" si="30"/>
        <v>0</v>
      </c>
      <c r="I698" s="72">
        <v>1</v>
      </c>
      <c r="J698" s="358"/>
      <c r="K698" s="72"/>
      <c r="L698" s="72" t="str">
        <f>IFERROR(VLOOKUP($K698,'04 PERSONAL'!$D$5:$G$35,3,),"")</f>
        <v/>
      </c>
      <c r="M698" s="73">
        <f>IFERROR(VLOOKUP($K698,'04 PERSONAL'!$D$5:$G$35,4,),0)</f>
        <v>0</v>
      </c>
      <c r="N698" s="73"/>
      <c r="O698" s="73"/>
      <c r="P698" s="73"/>
      <c r="Q698" s="72"/>
      <c r="R698" s="73">
        <f t="shared" si="31"/>
        <v>0</v>
      </c>
      <c r="S698" s="73"/>
      <c r="T698" s="72"/>
      <c r="U698" s="73">
        <f t="shared" si="32"/>
        <v>0</v>
      </c>
    </row>
    <row r="699" spans="1:21" x14ac:dyDescent="0.25">
      <c r="A699" s="74"/>
      <c r="B699" s="69">
        <v>693</v>
      </c>
      <c r="C699" s="353"/>
      <c r="D699" s="353"/>
      <c r="E699" s="353"/>
      <c r="F699" s="354"/>
      <c r="G699" s="353"/>
      <c r="H699" s="73">
        <f t="shared" si="30"/>
        <v>0</v>
      </c>
      <c r="I699" s="72">
        <v>1</v>
      </c>
      <c r="J699" s="358"/>
      <c r="K699" s="72"/>
      <c r="L699" s="72" t="str">
        <f>IFERROR(VLOOKUP($K699,'04 PERSONAL'!$D$5:$G$35,3,),"")</f>
        <v/>
      </c>
      <c r="M699" s="73">
        <f>IFERROR(VLOOKUP($K699,'04 PERSONAL'!$D$5:$G$35,4,),0)</f>
        <v>0</v>
      </c>
      <c r="N699" s="73"/>
      <c r="O699" s="73"/>
      <c r="P699" s="73"/>
      <c r="Q699" s="72"/>
      <c r="R699" s="73">
        <f t="shared" si="31"/>
        <v>0</v>
      </c>
      <c r="S699" s="73"/>
      <c r="T699" s="72"/>
      <c r="U699" s="73">
        <f t="shared" si="32"/>
        <v>0</v>
      </c>
    </row>
    <row r="700" spans="1:21" x14ac:dyDescent="0.25">
      <c r="A700" s="74"/>
      <c r="B700" s="69">
        <v>694</v>
      </c>
      <c r="C700" s="353"/>
      <c r="D700" s="353"/>
      <c r="E700" s="353"/>
      <c r="F700" s="354"/>
      <c r="G700" s="353"/>
      <c r="H700" s="73">
        <f t="shared" si="30"/>
        <v>0</v>
      </c>
      <c r="I700" s="72">
        <v>1</v>
      </c>
      <c r="J700" s="358"/>
      <c r="K700" s="72"/>
      <c r="L700" s="72" t="str">
        <f>IFERROR(VLOOKUP($K700,'04 PERSONAL'!$D$5:$G$35,3,),"")</f>
        <v/>
      </c>
      <c r="M700" s="73">
        <f>IFERROR(VLOOKUP($K700,'04 PERSONAL'!$D$5:$G$35,4,),0)</f>
        <v>0</v>
      </c>
      <c r="N700" s="73"/>
      <c r="O700" s="73"/>
      <c r="P700" s="73"/>
      <c r="Q700" s="72"/>
      <c r="R700" s="73">
        <f t="shared" si="31"/>
        <v>0</v>
      </c>
      <c r="S700" s="73"/>
      <c r="T700" s="72"/>
      <c r="U700" s="73">
        <f t="shared" si="32"/>
        <v>0</v>
      </c>
    </row>
    <row r="701" spans="1:21" x14ac:dyDescent="0.25">
      <c r="A701" s="74"/>
      <c r="B701" s="69">
        <v>695</v>
      </c>
      <c r="C701" s="353"/>
      <c r="D701" s="353"/>
      <c r="E701" s="353"/>
      <c r="F701" s="354"/>
      <c r="G701" s="353"/>
      <c r="H701" s="73">
        <f t="shared" si="30"/>
        <v>0</v>
      </c>
      <c r="I701" s="72">
        <v>1</v>
      </c>
      <c r="J701" s="358"/>
      <c r="K701" s="72"/>
      <c r="L701" s="72" t="str">
        <f>IFERROR(VLOOKUP($K701,'04 PERSONAL'!$D$5:$G$35,3,),"")</f>
        <v/>
      </c>
      <c r="M701" s="73">
        <f>IFERROR(VLOOKUP($K701,'04 PERSONAL'!$D$5:$G$35,4,),0)</f>
        <v>0</v>
      </c>
      <c r="N701" s="73"/>
      <c r="O701" s="73"/>
      <c r="P701" s="73"/>
      <c r="Q701" s="72"/>
      <c r="R701" s="73">
        <f t="shared" si="31"/>
        <v>0</v>
      </c>
      <c r="S701" s="73"/>
      <c r="T701" s="72"/>
      <c r="U701" s="73">
        <f t="shared" si="32"/>
        <v>0</v>
      </c>
    </row>
    <row r="702" spans="1:21" x14ac:dyDescent="0.25">
      <c r="A702" s="74"/>
      <c r="B702" s="69">
        <v>696</v>
      </c>
      <c r="C702" s="353"/>
      <c r="D702" s="353"/>
      <c r="E702" s="353"/>
      <c r="F702" s="354"/>
      <c r="G702" s="353"/>
      <c r="H702" s="73">
        <f t="shared" si="30"/>
        <v>0</v>
      </c>
      <c r="I702" s="72">
        <v>1</v>
      </c>
      <c r="J702" s="358"/>
      <c r="K702" s="72"/>
      <c r="L702" s="72" t="str">
        <f>IFERROR(VLOOKUP($K702,'04 PERSONAL'!$D$5:$G$35,3,),"")</f>
        <v/>
      </c>
      <c r="M702" s="73">
        <f>IFERROR(VLOOKUP($K702,'04 PERSONAL'!$D$5:$G$35,4,),0)</f>
        <v>0</v>
      </c>
      <c r="N702" s="73"/>
      <c r="O702" s="73"/>
      <c r="P702" s="73"/>
      <c r="Q702" s="72"/>
      <c r="R702" s="73">
        <f t="shared" si="31"/>
        <v>0</v>
      </c>
      <c r="S702" s="73"/>
      <c r="T702" s="72"/>
      <c r="U702" s="73">
        <f t="shared" si="32"/>
        <v>0</v>
      </c>
    </row>
    <row r="703" spans="1:21" x14ac:dyDescent="0.25">
      <c r="A703" s="74"/>
      <c r="B703" s="69">
        <v>697</v>
      </c>
      <c r="C703" s="353"/>
      <c r="D703" s="353"/>
      <c r="E703" s="353"/>
      <c r="F703" s="354"/>
      <c r="G703" s="353"/>
      <c r="H703" s="73">
        <f t="shared" si="30"/>
        <v>0</v>
      </c>
      <c r="I703" s="72">
        <v>1</v>
      </c>
      <c r="J703" s="358"/>
      <c r="K703" s="72"/>
      <c r="L703" s="72" t="str">
        <f>IFERROR(VLOOKUP($K703,'04 PERSONAL'!$D$5:$G$35,3,),"")</f>
        <v/>
      </c>
      <c r="M703" s="73">
        <f>IFERROR(VLOOKUP($K703,'04 PERSONAL'!$D$5:$G$35,4,),0)</f>
        <v>0</v>
      </c>
      <c r="N703" s="73"/>
      <c r="O703" s="73"/>
      <c r="P703" s="73"/>
      <c r="Q703" s="72"/>
      <c r="R703" s="73">
        <f t="shared" si="31"/>
        <v>0</v>
      </c>
      <c r="S703" s="73"/>
      <c r="T703" s="72"/>
      <c r="U703" s="73">
        <f t="shared" si="32"/>
        <v>0</v>
      </c>
    </row>
    <row r="704" spans="1:21" x14ac:dyDescent="0.25">
      <c r="A704" s="74"/>
      <c r="B704" s="69">
        <v>698</v>
      </c>
      <c r="C704" s="353"/>
      <c r="D704" s="353"/>
      <c r="E704" s="353"/>
      <c r="F704" s="354"/>
      <c r="G704" s="353"/>
      <c r="H704" s="73">
        <f t="shared" si="30"/>
        <v>0</v>
      </c>
      <c r="I704" s="72">
        <v>1</v>
      </c>
      <c r="J704" s="358"/>
      <c r="K704" s="72"/>
      <c r="L704" s="72" t="str">
        <f>IFERROR(VLOOKUP($K704,'04 PERSONAL'!$D$5:$G$35,3,),"")</f>
        <v/>
      </c>
      <c r="M704" s="73">
        <f>IFERROR(VLOOKUP($K704,'04 PERSONAL'!$D$5:$G$35,4,),0)</f>
        <v>0</v>
      </c>
      <c r="N704" s="73"/>
      <c r="O704" s="73"/>
      <c r="P704" s="73"/>
      <c r="Q704" s="72"/>
      <c r="R704" s="73">
        <f t="shared" si="31"/>
        <v>0</v>
      </c>
      <c r="S704" s="73"/>
      <c r="T704" s="72"/>
      <c r="U704" s="73">
        <f t="shared" si="32"/>
        <v>0</v>
      </c>
    </row>
    <row r="705" spans="1:21" x14ac:dyDescent="0.25">
      <c r="A705" s="74"/>
      <c r="B705" s="69">
        <v>699</v>
      </c>
      <c r="C705" s="353"/>
      <c r="D705" s="353"/>
      <c r="E705" s="353"/>
      <c r="F705" s="354"/>
      <c r="G705" s="353"/>
      <c r="H705" s="73">
        <f t="shared" si="30"/>
        <v>0</v>
      </c>
      <c r="I705" s="72">
        <v>1</v>
      </c>
      <c r="J705" s="358"/>
      <c r="K705" s="72"/>
      <c r="L705" s="72" t="str">
        <f>IFERROR(VLOOKUP($K705,'04 PERSONAL'!$D$5:$G$35,3,),"")</f>
        <v/>
      </c>
      <c r="M705" s="73">
        <f>IFERROR(VLOOKUP($K705,'04 PERSONAL'!$D$5:$G$35,4,),0)</f>
        <v>0</v>
      </c>
      <c r="N705" s="73"/>
      <c r="O705" s="73"/>
      <c r="P705" s="73"/>
      <c r="Q705" s="72"/>
      <c r="R705" s="73">
        <f t="shared" si="31"/>
        <v>0</v>
      </c>
      <c r="S705" s="73"/>
      <c r="T705" s="72"/>
      <c r="U705" s="73">
        <f t="shared" si="32"/>
        <v>0</v>
      </c>
    </row>
    <row r="706" spans="1:21" x14ac:dyDescent="0.25">
      <c r="A706" s="74"/>
      <c r="B706" s="69">
        <v>700</v>
      </c>
      <c r="C706" s="353"/>
      <c r="D706" s="353"/>
      <c r="E706" s="353"/>
      <c r="F706" s="354"/>
      <c r="G706" s="353"/>
      <c r="H706" s="73">
        <f t="shared" si="30"/>
        <v>0</v>
      </c>
      <c r="I706" s="72">
        <v>1</v>
      </c>
      <c r="J706" s="358"/>
      <c r="K706" s="72"/>
      <c r="L706" s="72" t="str">
        <f>IFERROR(VLOOKUP($K706,'04 PERSONAL'!$D$5:$G$35,3,),"")</f>
        <v/>
      </c>
      <c r="M706" s="73">
        <f>IFERROR(VLOOKUP($K706,'04 PERSONAL'!$D$5:$G$35,4,),0)</f>
        <v>0</v>
      </c>
      <c r="N706" s="73"/>
      <c r="O706" s="73"/>
      <c r="P706" s="73"/>
      <c r="Q706" s="72"/>
      <c r="R706" s="73">
        <f t="shared" si="31"/>
        <v>0</v>
      </c>
      <c r="S706" s="73"/>
      <c r="T706" s="72"/>
      <c r="U706" s="73">
        <f t="shared" si="32"/>
        <v>0</v>
      </c>
    </row>
    <row r="707" spans="1:21" x14ac:dyDescent="0.25">
      <c r="A707" s="74"/>
      <c r="B707" s="69">
        <v>701</v>
      </c>
      <c r="C707" s="353"/>
      <c r="D707" s="353"/>
      <c r="E707" s="353"/>
      <c r="F707" s="354"/>
      <c r="G707" s="353"/>
      <c r="H707" s="73">
        <f t="shared" si="30"/>
        <v>0</v>
      </c>
      <c r="I707" s="72">
        <v>1</v>
      </c>
      <c r="J707" s="358"/>
      <c r="K707" s="72"/>
      <c r="L707" s="72" t="str">
        <f>IFERROR(VLOOKUP($K707,'04 PERSONAL'!$D$5:$G$35,3,),"")</f>
        <v/>
      </c>
      <c r="M707" s="73">
        <f>IFERROR(VLOOKUP($K707,'04 PERSONAL'!$D$5:$G$35,4,),0)</f>
        <v>0</v>
      </c>
      <c r="N707" s="73"/>
      <c r="O707" s="73"/>
      <c r="P707" s="73"/>
      <c r="Q707" s="72"/>
      <c r="R707" s="73">
        <f t="shared" si="31"/>
        <v>0</v>
      </c>
      <c r="S707" s="73"/>
      <c r="T707" s="72"/>
      <c r="U707" s="73">
        <f t="shared" si="32"/>
        <v>0</v>
      </c>
    </row>
    <row r="708" spans="1:21" x14ac:dyDescent="0.25">
      <c r="A708" s="74"/>
      <c r="B708" s="69">
        <v>702</v>
      </c>
      <c r="C708" s="353"/>
      <c r="D708" s="353"/>
      <c r="E708" s="353"/>
      <c r="F708" s="354"/>
      <c r="G708" s="353"/>
      <c r="H708" s="73">
        <f t="shared" si="30"/>
        <v>0</v>
      </c>
      <c r="I708" s="72">
        <v>1</v>
      </c>
      <c r="J708" s="358"/>
      <c r="K708" s="72"/>
      <c r="L708" s="72" t="str">
        <f>IFERROR(VLOOKUP($K708,'04 PERSONAL'!$D$5:$G$35,3,),"")</f>
        <v/>
      </c>
      <c r="M708" s="73">
        <f>IFERROR(VLOOKUP($K708,'04 PERSONAL'!$D$5:$G$35,4,),0)</f>
        <v>0</v>
      </c>
      <c r="N708" s="73"/>
      <c r="O708" s="73"/>
      <c r="P708" s="73"/>
      <c r="Q708" s="72"/>
      <c r="R708" s="73">
        <f t="shared" si="31"/>
        <v>0</v>
      </c>
      <c r="S708" s="73"/>
      <c r="T708" s="72"/>
      <c r="U708" s="73">
        <f t="shared" si="32"/>
        <v>0</v>
      </c>
    </row>
    <row r="709" spans="1:21" x14ac:dyDescent="0.25">
      <c r="A709" s="74"/>
      <c r="B709" s="69">
        <v>703</v>
      </c>
      <c r="C709" s="353"/>
      <c r="D709" s="353"/>
      <c r="E709" s="353"/>
      <c r="F709" s="354"/>
      <c r="G709" s="353"/>
      <c r="H709" s="73">
        <f t="shared" si="30"/>
        <v>0</v>
      </c>
      <c r="I709" s="72">
        <v>1</v>
      </c>
      <c r="J709" s="358"/>
      <c r="K709" s="72"/>
      <c r="L709" s="72" t="str">
        <f>IFERROR(VLOOKUP($K709,'04 PERSONAL'!$D$5:$G$35,3,),"")</f>
        <v/>
      </c>
      <c r="M709" s="73">
        <f>IFERROR(VLOOKUP($K709,'04 PERSONAL'!$D$5:$G$35,4,),0)</f>
        <v>0</v>
      </c>
      <c r="N709" s="73"/>
      <c r="O709" s="73"/>
      <c r="P709" s="73"/>
      <c r="Q709" s="72"/>
      <c r="R709" s="73">
        <f t="shared" si="31"/>
        <v>0</v>
      </c>
      <c r="S709" s="73"/>
      <c r="T709" s="72"/>
      <c r="U709" s="73">
        <f t="shared" si="32"/>
        <v>0</v>
      </c>
    </row>
    <row r="710" spans="1:21" x14ac:dyDescent="0.25">
      <c r="A710" s="74"/>
      <c r="B710" s="69">
        <v>704</v>
      </c>
      <c r="C710" s="353"/>
      <c r="D710" s="353"/>
      <c r="E710" s="353"/>
      <c r="F710" s="354"/>
      <c r="G710" s="353"/>
      <c r="H710" s="73">
        <f t="shared" si="30"/>
        <v>0</v>
      </c>
      <c r="I710" s="72">
        <v>1</v>
      </c>
      <c r="J710" s="358"/>
      <c r="K710" s="72"/>
      <c r="L710" s="72" t="str">
        <f>IFERROR(VLOOKUP($K710,'04 PERSONAL'!$D$5:$G$35,3,),"")</f>
        <v/>
      </c>
      <c r="M710" s="73">
        <f>IFERROR(VLOOKUP($K710,'04 PERSONAL'!$D$5:$G$35,4,),0)</f>
        <v>0</v>
      </c>
      <c r="N710" s="73"/>
      <c r="O710" s="73"/>
      <c r="P710" s="73"/>
      <c r="Q710" s="72"/>
      <c r="R710" s="73">
        <f t="shared" si="31"/>
        <v>0</v>
      </c>
      <c r="S710" s="73"/>
      <c r="T710" s="72"/>
      <c r="U710" s="73">
        <f t="shared" si="32"/>
        <v>0</v>
      </c>
    </row>
    <row r="711" spans="1:21" x14ac:dyDescent="0.25">
      <c r="A711" s="74"/>
      <c r="B711" s="69">
        <v>705</v>
      </c>
      <c r="C711" s="353"/>
      <c r="D711" s="353"/>
      <c r="E711" s="353"/>
      <c r="F711" s="354"/>
      <c r="G711" s="353"/>
      <c r="H711" s="73">
        <f t="shared" ref="H711:H774" si="33">ROUND((J711+M711+N711+O711+R711+U711),2)</f>
        <v>0</v>
      </c>
      <c r="I711" s="72">
        <v>1</v>
      </c>
      <c r="J711" s="358"/>
      <c r="K711" s="72"/>
      <c r="L711" s="72" t="str">
        <f>IFERROR(VLOOKUP($K711,'04 PERSONAL'!$D$5:$G$35,3,),"")</f>
        <v/>
      </c>
      <c r="M711" s="73">
        <f>IFERROR(VLOOKUP($K711,'04 PERSONAL'!$D$5:$G$35,4,),0)</f>
        <v>0</v>
      </c>
      <c r="N711" s="73"/>
      <c r="O711" s="73"/>
      <c r="P711" s="73"/>
      <c r="Q711" s="72"/>
      <c r="R711" s="73">
        <f t="shared" ref="R711:R774" si="34">ROUND(IF($P711&gt;0,$P711*$Q711,$R$4*$Q711),2)</f>
        <v>0</v>
      </c>
      <c r="S711" s="73"/>
      <c r="T711" s="72"/>
      <c r="U711" s="73">
        <f t="shared" ref="U711:U774" si="35">ROUND(IF($S711&gt;0,$S711*$T711,$U$4*$T711),2)</f>
        <v>0</v>
      </c>
    </row>
    <row r="712" spans="1:21" x14ac:dyDescent="0.25">
      <c r="A712" s="74"/>
      <c r="B712" s="69">
        <v>706</v>
      </c>
      <c r="C712" s="353"/>
      <c r="D712" s="353"/>
      <c r="E712" s="353"/>
      <c r="F712" s="354"/>
      <c r="G712" s="353"/>
      <c r="H712" s="73">
        <f t="shared" si="33"/>
        <v>0</v>
      </c>
      <c r="I712" s="72">
        <v>1</v>
      </c>
      <c r="J712" s="358"/>
      <c r="K712" s="72"/>
      <c r="L712" s="72" t="str">
        <f>IFERROR(VLOOKUP($K712,'04 PERSONAL'!$D$5:$G$35,3,),"")</f>
        <v/>
      </c>
      <c r="M712" s="73">
        <f>IFERROR(VLOOKUP($K712,'04 PERSONAL'!$D$5:$G$35,4,),0)</f>
        <v>0</v>
      </c>
      <c r="N712" s="73"/>
      <c r="O712" s="73"/>
      <c r="P712" s="73"/>
      <c r="Q712" s="72"/>
      <c r="R712" s="73">
        <f t="shared" si="34"/>
        <v>0</v>
      </c>
      <c r="S712" s="73"/>
      <c r="T712" s="72"/>
      <c r="U712" s="73">
        <f t="shared" si="35"/>
        <v>0</v>
      </c>
    </row>
    <row r="713" spans="1:21" x14ac:dyDescent="0.25">
      <c r="A713" s="74"/>
      <c r="B713" s="69">
        <v>707</v>
      </c>
      <c r="C713" s="353"/>
      <c r="D713" s="353"/>
      <c r="E713" s="353"/>
      <c r="F713" s="354"/>
      <c r="G713" s="353"/>
      <c r="H713" s="73">
        <f t="shared" si="33"/>
        <v>0</v>
      </c>
      <c r="I713" s="72">
        <v>1</v>
      </c>
      <c r="J713" s="358"/>
      <c r="K713" s="72"/>
      <c r="L713" s="72" t="str">
        <f>IFERROR(VLOOKUP($K713,'04 PERSONAL'!$D$5:$G$35,3,),"")</f>
        <v/>
      </c>
      <c r="M713" s="73">
        <f>IFERROR(VLOOKUP($K713,'04 PERSONAL'!$D$5:$G$35,4,),0)</f>
        <v>0</v>
      </c>
      <c r="N713" s="73"/>
      <c r="O713" s="73"/>
      <c r="P713" s="73"/>
      <c r="Q713" s="72"/>
      <c r="R713" s="73">
        <f t="shared" si="34"/>
        <v>0</v>
      </c>
      <c r="S713" s="73"/>
      <c r="T713" s="72"/>
      <c r="U713" s="73">
        <f t="shared" si="35"/>
        <v>0</v>
      </c>
    </row>
    <row r="714" spans="1:21" x14ac:dyDescent="0.25">
      <c r="A714" s="74"/>
      <c r="B714" s="69">
        <v>708</v>
      </c>
      <c r="C714" s="353"/>
      <c r="D714" s="353"/>
      <c r="E714" s="353"/>
      <c r="F714" s="354"/>
      <c r="G714" s="353"/>
      <c r="H714" s="73">
        <f t="shared" si="33"/>
        <v>0</v>
      </c>
      <c r="I714" s="72">
        <v>1</v>
      </c>
      <c r="J714" s="358"/>
      <c r="K714" s="72"/>
      <c r="L714" s="72" t="str">
        <f>IFERROR(VLOOKUP($K714,'04 PERSONAL'!$D$5:$G$35,3,),"")</f>
        <v/>
      </c>
      <c r="M714" s="73">
        <f>IFERROR(VLOOKUP($K714,'04 PERSONAL'!$D$5:$G$35,4,),0)</f>
        <v>0</v>
      </c>
      <c r="N714" s="73"/>
      <c r="O714" s="73"/>
      <c r="P714" s="73"/>
      <c r="Q714" s="72"/>
      <c r="R714" s="73">
        <f t="shared" si="34"/>
        <v>0</v>
      </c>
      <c r="S714" s="73"/>
      <c r="T714" s="72"/>
      <c r="U714" s="73">
        <f t="shared" si="35"/>
        <v>0</v>
      </c>
    </row>
    <row r="715" spans="1:21" x14ac:dyDescent="0.25">
      <c r="A715" s="74"/>
      <c r="B715" s="69">
        <v>709</v>
      </c>
      <c r="C715" s="353"/>
      <c r="D715" s="353"/>
      <c r="E715" s="353"/>
      <c r="F715" s="354"/>
      <c r="G715" s="353"/>
      <c r="H715" s="73">
        <f t="shared" si="33"/>
        <v>0</v>
      </c>
      <c r="I715" s="72">
        <v>1</v>
      </c>
      <c r="J715" s="358"/>
      <c r="K715" s="72"/>
      <c r="L715" s="72" t="str">
        <f>IFERROR(VLOOKUP($K715,'04 PERSONAL'!$D$5:$G$35,3,),"")</f>
        <v/>
      </c>
      <c r="M715" s="73">
        <f>IFERROR(VLOOKUP($K715,'04 PERSONAL'!$D$5:$G$35,4,),0)</f>
        <v>0</v>
      </c>
      <c r="N715" s="73"/>
      <c r="O715" s="73"/>
      <c r="P715" s="73"/>
      <c r="Q715" s="72"/>
      <c r="R715" s="73">
        <f t="shared" si="34"/>
        <v>0</v>
      </c>
      <c r="S715" s="73"/>
      <c r="T715" s="72"/>
      <c r="U715" s="73">
        <f t="shared" si="35"/>
        <v>0</v>
      </c>
    </row>
    <row r="716" spans="1:21" x14ac:dyDescent="0.25">
      <c r="A716" s="74"/>
      <c r="B716" s="69">
        <v>710</v>
      </c>
      <c r="C716" s="353"/>
      <c r="D716" s="353"/>
      <c r="E716" s="353"/>
      <c r="F716" s="354"/>
      <c r="G716" s="353"/>
      <c r="H716" s="73">
        <f t="shared" si="33"/>
        <v>0</v>
      </c>
      <c r="I716" s="72">
        <v>1</v>
      </c>
      <c r="J716" s="358"/>
      <c r="K716" s="72"/>
      <c r="L716" s="72" t="str">
        <f>IFERROR(VLOOKUP($K716,'04 PERSONAL'!$D$5:$G$35,3,),"")</f>
        <v/>
      </c>
      <c r="M716" s="73">
        <f>IFERROR(VLOOKUP($K716,'04 PERSONAL'!$D$5:$G$35,4,),0)</f>
        <v>0</v>
      </c>
      <c r="N716" s="73"/>
      <c r="O716" s="73"/>
      <c r="P716" s="73"/>
      <c r="Q716" s="72"/>
      <c r="R716" s="73">
        <f t="shared" si="34"/>
        <v>0</v>
      </c>
      <c r="S716" s="73"/>
      <c r="T716" s="72"/>
      <c r="U716" s="73">
        <f t="shared" si="35"/>
        <v>0</v>
      </c>
    </row>
    <row r="717" spans="1:21" x14ac:dyDescent="0.25">
      <c r="A717" s="74"/>
      <c r="B717" s="69">
        <v>711</v>
      </c>
      <c r="C717" s="353"/>
      <c r="D717" s="353"/>
      <c r="E717" s="353"/>
      <c r="F717" s="354"/>
      <c r="G717" s="353"/>
      <c r="H717" s="73">
        <f t="shared" si="33"/>
        <v>0</v>
      </c>
      <c r="I717" s="72">
        <v>1</v>
      </c>
      <c r="J717" s="358"/>
      <c r="K717" s="72"/>
      <c r="L717" s="72" t="str">
        <f>IFERROR(VLOOKUP($K717,'04 PERSONAL'!$D$5:$G$35,3,),"")</f>
        <v/>
      </c>
      <c r="M717" s="73">
        <f>IFERROR(VLOOKUP($K717,'04 PERSONAL'!$D$5:$G$35,4,),0)</f>
        <v>0</v>
      </c>
      <c r="N717" s="73"/>
      <c r="O717" s="73"/>
      <c r="P717" s="73"/>
      <c r="Q717" s="72"/>
      <c r="R717" s="73">
        <f t="shared" si="34"/>
        <v>0</v>
      </c>
      <c r="S717" s="73"/>
      <c r="T717" s="72"/>
      <c r="U717" s="73">
        <f t="shared" si="35"/>
        <v>0</v>
      </c>
    </row>
    <row r="718" spans="1:21" x14ac:dyDescent="0.25">
      <c r="A718" s="74"/>
      <c r="B718" s="69">
        <v>712</v>
      </c>
      <c r="C718" s="353"/>
      <c r="D718" s="353"/>
      <c r="E718" s="353"/>
      <c r="F718" s="354"/>
      <c r="G718" s="353"/>
      <c r="H718" s="73">
        <f t="shared" si="33"/>
        <v>0</v>
      </c>
      <c r="I718" s="72">
        <v>1</v>
      </c>
      <c r="J718" s="358"/>
      <c r="K718" s="72"/>
      <c r="L718" s="72" t="str">
        <f>IFERROR(VLOOKUP($K718,'04 PERSONAL'!$D$5:$G$35,3,),"")</f>
        <v/>
      </c>
      <c r="M718" s="73">
        <f>IFERROR(VLOOKUP($K718,'04 PERSONAL'!$D$5:$G$35,4,),0)</f>
        <v>0</v>
      </c>
      <c r="N718" s="73"/>
      <c r="O718" s="73"/>
      <c r="P718" s="73"/>
      <c r="Q718" s="72"/>
      <c r="R718" s="73">
        <f t="shared" si="34"/>
        <v>0</v>
      </c>
      <c r="S718" s="73"/>
      <c r="T718" s="72"/>
      <c r="U718" s="73">
        <f t="shared" si="35"/>
        <v>0</v>
      </c>
    </row>
    <row r="719" spans="1:21" x14ac:dyDescent="0.25">
      <c r="A719" s="74"/>
      <c r="B719" s="69">
        <v>713</v>
      </c>
      <c r="C719" s="353"/>
      <c r="D719" s="353"/>
      <c r="E719" s="353"/>
      <c r="F719" s="354"/>
      <c r="G719" s="353"/>
      <c r="H719" s="73">
        <f t="shared" si="33"/>
        <v>0</v>
      </c>
      <c r="I719" s="72">
        <v>1</v>
      </c>
      <c r="J719" s="358"/>
      <c r="K719" s="72"/>
      <c r="L719" s="72" t="str">
        <f>IFERROR(VLOOKUP($K719,'04 PERSONAL'!$D$5:$G$35,3,),"")</f>
        <v/>
      </c>
      <c r="M719" s="73">
        <f>IFERROR(VLOOKUP($K719,'04 PERSONAL'!$D$5:$G$35,4,),0)</f>
        <v>0</v>
      </c>
      <c r="N719" s="73"/>
      <c r="O719" s="73"/>
      <c r="P719" s="73"/>
      <c r="Q719" s="72"/>
      <c r="R719" s="73">
        <f t="shared" si="34"/>
        <v>0</v>
      </c>
      <c r="S719" s="73"/>
      <c r="T719" s="72"/>
      <c r="U719" s="73">
        <f t="shared" si="35"/>
        <v>0</v>
      </c>
    </row>
    <row r="720" spans="1:21" x14ac:dyDescent="0.25">
      <c r="A720" s="74"/>
      <c r="B720" s="69">
        <v>714</v>
      </c>
      <c r="C720" s="353"/>
      <c r="D720" s="353"/>
      <c r="E720" s="353"/>
      <c r="F720" s="354"/>
      <c r="G720" s="353"/>
      <c r="H720" s="73">
        <f t="shared" si="33"/>
        <v>0</v>
      </c>
      <c r="I720" s="72">
        <v>1</v>
      </c>
      <c r="J720" s="358"/>
      <c r="K720" s="72"/>
      <c r="L720" s="72" t="str">
        <f>IFERROR(VLOOKUP($K720,'04 PERSONAL'!$D$5:$G$35,3,),"")</f>
        <v/>
      </c>
      <c r="M720" s="73">
        <f>IFERROR(VLOOKUP($K720,'04 PERSONAL'!$D$5:$G$35,4,),0)</f>
        <v>0</v>
      </c>
      <c r="N720" s="73"/>
      <c r="O720" s="73"/>
      <c r="P720" s="73"/>
      <c r="Q720" s="72"/>
      <c r="R720" s="73">
        <f t="shared" si="34"/>
        <v>0</v>
      </c>
      <c r="S720" s="73"/>
      <c r="T720" s="72"/>
      <c r="U720" s="73">
        <f t="shared" si="35"/>
        <v>0</v>
      </c>
    </row>
    <row r="721" spans="1:21" x14ac:dyDescent="0.25">
      <c r="A721" s="74"/>
      <c r="B721" s="69">
        <v>715</v>
      </c>
      <c r="C721" s="353"/>
      <c r="D721" s="353"/>
      <c r="E721" s="353"/>
      <c r="F721" s="354"/>
      <c r="G721" s="353"/>
      <c r="H721" s="73">
        <f t="shared" si="33"/>
        <v>0</v>
      </c>
      <c r="I721" s="72">
        <v>1</v>
      </c>
      <c r="J721" s="358"/>
      <c r="K721" s="72"/>
      <c r="L721" s="72" t="str">
        <f>IFERROR(VLOOKUP($K721,'04 PERSONAL'!$D$5:$G$35,3,),"")</f>
        <v/>
      </c>
      <c r="M721" s="73">
        <f>IFERROR(VLOOKUP($K721,'04 PERSONAL'!$D$5:$G$35,4,),0)</f>
        <v>0</v>
      </c>
      <c r="N721" s="73"/>
      <c r="O721" s="73"/>
      <c r="P721" s="73"/>
      <c r="Q721" s="72"/>
      <c r="R721" s="73">
        <f t="shared" si="34"/>
        <v>0</v>
      </c>
      <c r="S721" s="73"/>
      <c r="T721" s="72"/>
      <c r="U721" s="73">
        <f t="shared" si="35"/>
        <v>0</v>
      </c>
    </row>
    <row r="722" spans="1:21" x14ac:dyDescent="0.25">
      <c r="A722" s="74"/>
      <c r="B722" s="69">
        <v>716</v>
      </c>
      <c r="C722" s="353"/>
      <c r="D722" s="353"/>
      <c r="E722" s="353"/>
      <c r="F722" s="354"/>
      <c r="G722" s="353"/>
      <c r="H722" s="73">
        <f t="shared" si="33"/>
        <v>0</v>
      </c>
      <c r="I722" s="72">
        <v>1</v>
      </c>
      <c r="J722" s="358"/>
      <c r="K722" s="72"/>
      <c r="L722" s="72" t="str">
        <f>IFERROR(VLOOKUP($K722,'04 PERSONAL'!$D$5:$G$35,3,),"")</f>
        <v/>
      </c>
      <c r="M722" s="73">
        <f>IFERROR(VLOOKUP($K722,'04 PERSONAL'!$D$5:$G$35,4,),0)</f>
        <v>0</v>
      </c>
      <c r="N722" s="73"/>
      <c r="O722" s="73"/>
      <c r="P722" s="73"/>
      <c r="Q722" s="72"/>
      <c r="R722" s="73">
        <f t="shared" si="34"/>
        <v>0</v>
      </c>
      <c r="S722" s="73"/>
      <c r="T722" s="72"/>
      <c r="U722" s="73">
        <f t="shared" si="35"/>
        <v>0</v>
      </c>
    </row>
    <row r="723" spans="1:21" x14ac:dyDescent="0.25">
      <c r="A723" s="74"/>
      <c r="B723" s="69">
        <v>717</v>
      </c>
      <c r="C723" s="353"/>
      <c r="D723" s="353"/>
      <c r="E723" s="353"/>
      <c r="F723" s="354"/>
      <c r="G723" s="353"/>
      <c r="H723" s="73">
        <f t="shared" si="33"/>
        <v>0</v>
      </c>
      <c r="I723" s="72">
        <v>1</v>
      </c>
      <c r="J723" s="358"/>
      <c r="K723" s="72"/>
      <c r="L723" s="72" t="str">
        <f>IFERROR(VLOOKUP($K723,'04 PERSONAL'!$D$5:$G$35,3,),"")</f>
        <v/>
      </c>
      <c r="M723" s="73">
        <f>IFERROR(VLOOKUP($K723,'04 PERSONAL'!$D$5:$G$35,4,),0)</f>
        <v>0</v>
      </c>
      <c r="N723" s="73"/>
      <c r="O723" s="73"/>
      <c r="P723" s="73"/>
      <c r="Q723" s="72"/>
      <c r="R723" s="73">
        <f t="shared" si="34"/>
        <v>0</v>
      </c>
      <c r="S723" s="73"/>
      <c r="T723" s="72"/>
      <c r="U723" s="73">
        <f t="shared" si="35"/>
        <v>0</v>
      </c>
    </row>
    <row r="724" spans="1:21" x14ac:dyDescent="0.25">
      <c r="A724" s="74"/>
      <c r="B724" s="69">
        <v>718</v>
      </c>
      <c r="C724" s="353"/>
      <c r="D724" s="353"/>
      <c r="E724" s="353"/>
      <c r="F724" s="354"/>
      <c r="G724" s="353"/>
      <c r="H724" s="73">
        <f t="shared" si="33"/>
        <v>0</v>
      </c>
      <c r="I724" s="72">
        <v>1</v>
      </c>
      <c r="J724" s="358"/>
      <c r="K724" s="72"/>
      <c r="L724" s="72" t="str">
        <f>IFERROR(VLOOKUP($K724,'04 PERSONAL'!$D$5:$G$35,3,),"")</f>
        <v/>
      </c>
      <c r="M724" s="73">
        <f>IFERROR(VLOOKUP($K724,'04 PERSONAL'!$D$5:$G$35,4,),0)</f>
        <v>0</v>
      </c>
      <c r="N724" s="73"/>
      <c r="O724" s="73"/>
      <c r="P724" s="73"/>
      <c r="Q724" s="72"/>
      <c r="R724" s="73">
        <f t="shared" si="34"/>
        <v>0</v>
      </c>
      <c r="S724" s="73"/>
      <c r="T724" s="72"/>
      <c r="U724" s="73">
        <f t="shared" si="35"/>
        <v>0</v>
      </c>
    </row>
    <row r="725" spans="1:21" x14ac:dyDescent="0.25">
      <c r="A725" s="74"/>
      <c r="B725" s="69">
        <v>719</v>
      </c>
      <c r="C725" s="353"/>
      <c r="D725" s="353"/>
      <c r="E725" s="353"/>
      <c r="F725" s="354"/>
      <c r="G725" s="353"/>
      <c r="H725" s="73">
        <f t="shared" si="33"/>
        <v>0</v>
      </c>
      <c r="I725" s="72">
        <v>1</v>
      </c>
      <c r="J725" s="358"/>
      <c r="K725" s="72"/>
      <c r="L725" s="72" t="str">
        <f>IFERROR(VLOOKUP($K725,'04 PERSONAL'!$D$5:$G$35,3,),"")</f>
        <v/>
      </c>
      <c r="M725" s="73">
        <f>IFERROR(VLOOKUP($K725,'04 PERSONAL'!$D$5:$G$35,4,),0)</f>
        <v>0</v>
      </c>
      <c r="N725" s="73"/>
      <c r="O725" s="73"/>
      <c r="P725" s="73"/>
      <c r="Q725" s="72"/>
      <c r="R725" s="73">
        <f t="shared" si="34"/>
        <v>0</v>
      </c>
      <c r="S725" s="73"/>
      <c r="T725" s="72"/>
      <c r="U725" s="73">
        <f t="shared" si="35"/>
        <v>0</v>
      </c>
    </row>
    <row r="726" spans="1:21" x14ac:dyDescent="0.25">
      <c r="A726" s="74"/>
      <c r="B726" s="69">
        <v>720</v>
      </c>
      <c r="C726" s="353"/>
      <c r="D726" s="353"/>
      <c r="E726" s="353"/>
      <c r="F726" s="354"/>
      <c r="G726" s="353"/>
      <c r="H726" s="73">
        <f t="shared" si="33"/>
        <v>0</v>
      </c>
      <c r="I726" s="72">
        <v>1</v>
      </c>
      <c r="J726" s="358"/>
      <c r="K726" s="72"/>
      <c r="L726" s="72" t="str">
        <f>IFERROR(VLOOKUP($K726,'04 PERSONAL'!$D$5:$G$35,3,),"")</f>
        <v/>
      </c>
      <c r="M726" s="73">
        <f>IFERROR(VLOOKUP($K726,'04 PERSONAL'!$D$5:$G$35,4,),0)</f>
        <v>0</v>
      </c>
      <c r="N726" s="73"/>
      <c r="O726" s="73"/>
      <c r="P726" s="73"/>
      <c r="Q726" s="72"/>
      <c r="R726" s="73">
        <f t="shared" si="34"/>
        <v>0</v>
      </c>
      <c r="S726" s="73"/>
      <c r="T726" s="72"/>
      <c r="U726" s="73">
        <f t="shared" si="35"/>
        <v>0</v>
      </c>
    </row>
    <row r="727" spans="1:21" x14ac:dyDescent="0.25">
      <c r="A727" s="74"/>
      <c r="B727" s="69">
        <v>721</v>
      </c>
      <c r="C727" s="353"/>
      <c r="D727" s="353"/>
      <c r="E727" s="353"/>
      <c r="F727" s="354"/>
      <c r="G727" s="353"/>
      <c r="H727" s="73">
        <f t="shared" si="33"/>
        <v>0</v>
      </c>
      <c r="I727" s="72">
        <v>1</v>
      </c>
      <c r="J727" s="358"/>
      <c r="K727" s="72"/>
      <c r="L727" s="72" t="str">
        <f>IFERROR(VLOOKUP($K727,'04 PERSONAL'!$D$5:$G$35,3,),"")</f>
        <v/>
      </c>
      <c r="M727" s="73">
        <f>IFERROR(VLOOKUP($K727,'04 PERSONAL'!$D$5:$G$35,4,),0)</f>
        <v>0</v>
      </c>
      <c r="N727" s="73"/>
      <c r="O727" s="73"/>
      <c r="P727" s="73"/>
      <c r="Q727" s="72"/>
      <c r="R727" s="73">
        <f t="shared" si="34"/>
        <v>0</v>
      </c>
      <c r="S727" s="73"/>
      <c r="T727" s="72"/>
      <c r="U727" s="73">
        <f t="shared" si="35"/>
        <v>0</v>
      </c>
    </row>
    <row r="728" spans="1:21" x14ac:dyDescent="0.25">
      <c r="A728" s="74"/>
      <c r="B728" s="69">
        <v>722</v>
      </c>
      <c r="C728" s="353"/>
      <c r="D728" s="353"/>
      <c r="E728" s="353"/>
      <c r="F728" s="354"/>
      <c r="G728" s="353"/>
      <c r="H728" s="73">
        <f t="shared" si="33"/>
        <v>0</v>
      </c>
      <c r="I728" s="72">
        <v>1</v>
      </c>
      <c r="J728" s="358"/>
      <c r="K728" s="72"/>
      <c r="L728" s="72" t="str">
        <f>IFERROR(VLOOKUP($K728,'04 PERSONAL'!$D$5:$G$35,3,),"")</f>
        <v/>
      </c>
      <c r="M728" s="73">
        <f>IFERROR(VLOOKUP($K728,'04 PERSONAL'!$D$5:$G$35,4,),0)</f>
        <v>0</v>
      </c>
      <c r="N728" s="73"/>
      <c r="O728" s="73"/>
      <c r="P728" s="73"/>
      <c r="Q728" s="72"/>
      <c r="R728" s="73">
        <f t="shared" si="34"/>
        <v>0</v>
      </c>
      <c r="S728" s="73"/>
      <c r="T728" s="72"/>
      <c r="U728" s="73">
        <f t="shared" si="35"/>
        <v>0</v>
      </c>
    </row>
    <row r="729" spans="1:21" x14ac:dyDescent="0.25">
      <c r="A729" s="74"/>
      <c r="B729" s="69">
        <v>723</v>
      </c>
      <c r="C729" s="353"/>
      <c r="D729" s="353"/>
      <c r="E729" s="353"/>
      <c r="F729" s="354"/>
      <c r="G729" s="353"/>
      <c r="H729" s="73">
        <f t="shared" si="33"/>
        <v>0</v>
      </c>
      <c r="I729" s="72">
        <v>1</v>
      </c>
      <c r="J729" s="358"/>
      <c r="K729" s="72"/>
      <c r="L729" s="72" t="str">
        <f>IFERROR(VLOOKUP($K729,'04 PERSONAL'!$D$5:$G$35,3,),"")</f>
        <v/>
      </c>
      <c r="M729" s="73">
        <f>IFERROR(VLOOKUP($K729,'04 PERSONAL'!$D$5:$G$35,4,),0)</f>
        <v>0</v>
      </c>
      <c r="N729" s="73"/>
      <c r="O729" s="73"/>
      <c r="P729" s="73"/>
      <c r="Q729" s="72"/>
      <c r="R729" s="73">
        <f t="shared" si="34"/>
        <v>0</v>
      </c>
      <c r="S729" s="73"/>
      <c r="T729" s="72"/>
      <c r="U729" s="73">
        <f t="shared" si="35"/>
        <v>0</v>
      </c>
    </row>
    <row r="730" spans="1:21" x14ac:dyDescent="0.25">
      <c r="A730" s="74"/>
      <c r="B730" s="69">
        <v>724</v>
      </c>
      <c r="C730" s="353"/>
      <c r="D730" s="353"/>
      <c r="E730" s="353"/>
      <c r="F730" s="354"/>
      <c r="G730" s="353"/>
      <c r="H730" s="73">
        <f t="shared" si="33"/>
        <v>0</v>
      </c>
      <c r="I730" s="72">
        <v>1</v>
      </c>
      <c r="J730" s="358"/>
      <c r="K730" s="72"/>
      <c r="L730" s="72" t="str">
        <f>IFERROR(VLOOKUP($K730,'04 PERSONAL'!$D$5:$G$35,3,),"")</f>
        <v/>
      </c>
      <c r="M730" s="73">
        <f>IFERROR(VLOOKUP($K730,'04 PERSONAL'!$D$5:$G$35,4,),0)</f>
        <v>0</v>
      </c>
      <c r="N730" s="73"/>
      <c r="O730" s="73"/>
      <c r="P730" s="73"/>
      <c r="Q730" s="72"/>
      <c r="R730" s="73">
        <f t="shared" si="34"/>
        <v>0</v>
      </c>
      <c r="S730" s="73"/>
      <c r="T730" s="72"/>
      <c r="U730" s="73">
        <f t="shared" si="35"/>
        <v>0</v>
      </c>
    </row>
    <row r="731" spans="1:21" x14ac:dyDescent="0.25">
      <c r="A731" s="74"/>
      <c r="B731" s="69">
        <v>725</v>
      </c>
      <c r="C731" s="353"/>
      <c r="D731" s="353"/>
      <c r="E731" s="353"/>
      <c r="F731" s="354"/>
      <c r="G731" s="353"/>
      <c r="H731" s="73">
        <f t="shared" si="33"/>
        <v>0</v>
      </c>
      <c r="I731" s="72">
        <v>1</v>
      </c>
      <c r="J731" s="358"/>
      <c r="K731" s="72"/>
      <c r="L731" s="72" t="str">
        <f>IFERROR(VLOOKUP($K731,'04 PERSONAL'!$D$5:$G$35,3,),"")</f>
        <v/>
      </c>
      <c r="M731" s="73">
        <f>IFERROR(VLOOKUP($K731,'04 PERSONAL'!$D$5:$G$35,4,),0)</f>
        <v>0</v>
      </c>
      <c r="N731" s="73"/>
      <c r="O731" s="73"/>
      <c r="P731" s="73"/>
      <c r="Q731" s="72"/>
      <c r="R731" s="73">
        <f t="shared" si="34"/>
        <v>0</v>
      </c>
      <c r="S731" s="73"/>
      <c r="T731" s="72"/>
      <c r="U731" s="73">
        <f t="shared" si="35"/>
        <v>0</v>
      </c>
    </row>
    <row r="732" spans="1:21" x14ac:dyDescent="0.25">
      <c r="A732" s="74"/>
      <c r="B732" s="69">
        <v>726</v>
      </c>
      <c r="C732" s="353"/>
      <c r="D732" s="353"/>
      <c r="E732" s="353"/>
      <c r="F732" s="354"/>
      <c r="G732" s="353"/>
      <c r="H732" s="73">
        <f t="shared" si="33"/>
        <v>0</v>
      </c>
      <c r="I732" s="72">
        <v>1</v>
      </c>
      <c r="J732" s="358"/>
      <c r="K732" s="72"/>
      <c r="L732" s="72" t="str">
        <f>IFERROR(VLOOKUP($K732,'04 PERSONAL'!$D$5:$G$35,3,),"")</f>
        <v/>
      </c>
      <c r="M732" s="73">
        <f>IFERROR(VLOOKUP($K732,'04 PERSONAL'!$D$5:$G$35,4,),0)</f>
        <v>0</v>
      </c>
      <c r="N732" s="73"/>
      <c r="O732" s="73"/>
      <c r="P732" s="73"/>
      <c r="Q732" s="72"/>
      <c r="R732" s="73">
        <f t="shared" si="34"/>
        <v>0</v>
      </c>
      <c r="S732" s="73"/>
      <c r="T732" s="72"/>
      <c r="U732" s="73">
        <f t="shared" si="35"/>
        <v>0</v>
      </c>
    </row>
    <row r="733" spans="1:21" x14ac:dyDescent="0.25">
      <c r="A733" s="74"/>
      <c r="B733" s="69">
        <v>727</v>
      </c>
      <c r="C733" s="353"/>
      <c r="D733" s="353"/>
      <c r="E733" s="353"/>
      <c r="F733" s="354"/>
      <c r="G733" s="353"/>
      <c r="H733" s="73">
        <f t="shared" si="33"/>
        <v>0</v>
      </c>
      <c r="I733" s="72">
        <v>1</v>
      </c>
      <c r="J733" s="358"/>
      <c r="K733" s="72"/>
      <c r="L733" s="72" t="str">
        <f>IFERROR(VLOOKUP($K733,'04 PERSONAL'!$D$5:$G$35,3,),"")</f>
        <v/>
      </c>
      <c r="M733" s="73">
        <f>IFERROR(VLOOKUP($K733,'04 PERSONAL'!$D$5:$G$35,4,),0)</f>
        <v>0</v>
      </c>
      <c r="N733" s="73"/>
      <c r="O733" s="73"/>
      <c r="P733" s="73"/>
      <c r="Q733" s="72"/>
      <c r="R733" s="73">
        <f t="shared" si="34"/>
        <v>0</v>
      </c>
      <c r="S733" s="73"/>
      <c r="T733" s="72"/>
      <c r="U733" s="73">
        <f t="shared" si="35"/>
        <v>0</v>
      </c>
    </row>
    <row r="734" spans="1:21" x14ac:dyDescent="0.25">
      <c r="A734" s="74"/>
      <c r="B734" s="69">
        <v>728</v>
      </c>
      <c r="C734" s="353"/>
      <c r="D734" s="353"/>
      <c r="E734" s="353"/>
      <c r="F734" s="354"/>
      <c r="G734" s="353"/>
      <c r="H734" s="73">
        <f t="shared" si="33"/>
        <v>0</v>
      </c>
      <c r="I734" s="72">
        <v>1</v>
      </c>
      <c r="J734" s="358"/>
      <c r="K734" s="72"/>
      <c r="L734" s="72" t="str">
        <f>IFERROR(VLOOKUP($K734,'04 PERSONAL'!$D$5:$G$35,3,),"")</f>
        <v/>
      </c>
      <c r="M734" s="73">
        <f>IFERROR(VLOOKUP($K734,'04 PERSONAL'!$D$5:$G$35,4,),0)</f>
        <v>0</v>
      </c>
      <c r="N734" s="73"/>
      <c r="O734" s="73"/>
      <c r="P734" s="73"/>
      <c r="Q734" s="72"/>
      <c r="R734" s="73">
        <f t="shared" si="34"/>
        <v>0</v>
      </c>
      <c r="S734" s="73"/>
      <c r="T734" s="72"/>
      <c r="U734" s="73">
        <f t="shared" si="35"/>
        <v>0</v>
      </c>
    </row>
    <row r="735" spans="1:21" x14ac:dyDescent="0.25">
      <c r="A735" s="74"/>
      <c r="B735" s="69">
        <v>729</v>
      </c>
      <c r="C735" s="353"/>
      <c r="D735" s="353"/>
      <c r="E735" s="353"/>
      <c r="F735" s="354"/>
      <c r="G735" s="353"/>
      <c r="H735" s="73">
        <f t="shared" si="33"/>
        <v>0</v>
      </c>
      <c r="I735" s="72">
        <v>1</v>
      </c>
      <c r="J735" s="358"/>
      <c r="K735" s="72"/>
      <c r="L735" s="72" t="str">
        <f>IFERROR(VLOOKUP($K735,'04 PERSONAL'!$D$5:$G$35,3,),"")</f>
        <v/>
      </c>
      <c r="M735" s="73">
        <f>IFERROR(VLOOKUP($K735,'04 PERSONAL'!$D$5:$G$35,4,),0)</f>
        <v>0</v>
      </c>
      <c r="N735" s="73"/>
      <c r="O735" s="73"/>
      <c r="P735" s="73"/>
      <c r="Q735" s="72"/>
      <c r="R735" s="73">
        <f t="shared" si="34"/>
        <v>0</v>
      </c>
      <c r="S735" s="73"/>
      <c r="T735" s="72"/>
      <c r="U735" s="73">
        <f t="shared" si="35"/>
        <v>0</v>
      </c>
    </row>
    <row r="736" spans="1:21" x14ac:dyDescent="0.25">
      <c r="A736" s="74"/>
      <c r="B736" s="69">
        <v>730</v>
      </c>
      <c r="C736" s="353"/>
      <c r="D736" s="353"/>
      <c r="E736" s="353"/>
      <c r="F736" s="354"/>
      <c r="G736" s="353"/>
      <c r="H736" s="73">
        <f t="shared" si="33"/>
        <v>0</v>
      </c>
      <c r="I736" s="72">
        <v>1</v>
      </c>
      <c r="J736" s="358"/>
      <c r="K736" s="72"/>
      <c r="L736" s="72" t="str">
        <f>IFERROR(VLOOKUP($K736,'04 PERSONAL'!$D$5:$G$35,3,),"")</f>
        <v/>
      </c>
      <c r="M736" s="73">
        <f>IFERROR(VLOOKUP($K736,'04 PERSONAL'!$D$5:$G$35,4,),0)</f>
        <v>0</v>
      </c>
      <c r="N736" s="73"/>
      <c r="O736" s="73"/>
      <c r="P736" s="73"/>
      <c r="Q736" s="72"/>
      <c r="R736" s="73">
        <f t="shared" si="34"/>
        <v>0</v>
      </c>
      <c r="S736" s="73"/>
      <c r="T736" s="72"/>
      <c r="U736" s="73">
        <f t="shared" si="35"/>
        <v>0</v>
      </c>
    </row>
    <row r="737" spans="1:21" x14ac:dyDescent="0.25">
      <c r="A737" s="74"/>
      <c r="B737" s="69">
        <v>731</v>
      </c>
      <c r="C737" s="353"/>
      <c r="D737" s="353"/>
      <c r="E737" s="353"/>
      <c r="F737" s="354"/>
      <c r="G737" s="353"/>
      <c r="H737" s="73">
        <f t="shared" si="33"/>
        <v>0</v>
      </c>
      <c r="I737" s="72">
        <v>1</v>
      </c>
      <c r="J737" s="358"/>
      <c r="K737" s="72"/>
      <c r="L737" s="72" t="str">
        <f>IFERROR(VLOOKUP($K737,'04 PERSONAL'!$D$5:$G$35,3,),"")</f>
        <v/>
      </c>
      <c r="M737" s="73">
        <f>IFERROR(VLOOKUP($K737,'04 PERSONAL'!$D$5:$G$35,4,),0)</f>
        <v>0</v>
      </c>
      <c r="N737" s="73"/>
      <c r="O737" s="73"/>
      <c r="P737" s="73"/>
      <c r="Q737" s="72"/>
      <c r="R737" s="73">
        <f t="shared" si="34"/>
        <v>0</v>
      </c>
      <c r="S737" s="73"/>
      <c r="T737" s="72"/>
      <c r="U737" s="73">
        <f t="shared" si="35"/>
        <v>0</v>
      </c>
    </row>
    <row r="738" spans="1:21" x14ac:dyDescent="0.25">
      <c r="A738" s="74"/>
      <c r="B738" s="69">
        <v>732</v>
      </c>
      <c r="C738" s="353"/>
      <c r="D738" s="353"/>
      <c r="E738" s="353"/>
      <c r="F738" s="354"/>
      <c r="G738" s="353"/>
      <c r="H738" s="73">
        <f t="shared" si="33"/>
        <v>0</v>
      </c>
      <c r="I738" s="72">
        <v>1</v>
      </c>
      <c r="J738" s="358"/>
      <c r="K738" s="72"/>
      <c r="L738" s="72" t="str">
        <f>IFERROR(VLOOKUP($K738,'04 PERSONAL'!$D$5:$G$35,3,),"")</f>
        <v/>
      </c>
      <c r="M738" s="73">
        <f>IFERROR(VLOOKUP($K738,'04 PERSONAL'!$D$5:$G$35,4,),0)</f>
        <v>0</v>
      </c>
      <c r="N738" s="73"/>
      <c r="O738" s="73"/>
      <c r="P738" s="73"/>
      <c r="Q738" s="72"/>
      <c r="R738" s="73">
        <f t="shared" si="34"/>
        <v>0</v>
      </c>
      <c r="S738" s="73"/>
      <c r="T738" s="72"/>
      <c r="U738" s="73">
        <f t="shared" si="35"/>
        <v>0</v>
      </c>
    </row>
    <row r="739" spans="1:21" x14ac:dyDescent="0.25">
      <c r="A739" s="74"/>
      <c r="B739" s="69">
        <v>733</v>
      </c>
      <c r="C739" s="353"/>
      <c r="D739" s="353"/>
      <c r="E739" s="353"/>
      <c r="F739" s="354"/>
      <c r="G739" s="353"/>
      <c r="H739" s="73">
        <f t="shared" si="33"/>
        <v>0</v>
      </c>
      <c r="I739" s="72">
        <v>1</v>
      </c>
      <c r="J739" s="358"/>
      <c r="K739" s="72"/>
      <c r="L739" s="72" t="str">
        <f>IFERROR(VLOOKUP($K739,'04 PERSONAL'!$D$5:$G$35,3,),"")</f>
        <v/>
      </c>
      <c r="M739" s="73">
        <f>IFERROR(VLOOKUP($K739,'04 PERSONAL'!$D$5:$G$35,4,),0)</f>
        <v>0</v>
      </c>
      <c r="N739" s="73"/>
      <c r="O739" s="73"/>
      <c r="P739" s="73"/>
      <c r="Q739" s="72"/>
      <c r="R739" s="73">
        <f t="shared" si="34"/>
        <v>0</v>
      </c>
      <c r="S739" s="73"/>
      <c r="T739" s="72"/>
      <c r="U739" s="73">
        <f t="shared" si="35"/>
        <v>0</v>
      </c>
    </row>
    <row r="740" spans="1:21" x14ac:dyDescent="0.25">
      <c r="A740" s="74"/>
      <c r="B740" s="69">
        <v>734</v>
      </c>
      <c r="C740" s="353"/>
      <c r="D740" s="353"/>
      <c r="E740" s="353"/>
      <c r="F740" s="354"/>
      <c r="G740" s="353"/>
      <c r="H740" s="73">
        <f t="shared" si="33"/>
        <v>0</v>
      </c>
      <c r="I740" s="72">
        <v>1</v>
      </c>
      <c r="J740" s="358"/>
      <c r="K740" s="72"/>
      <c r="L740" s="72" t="str">
        <f>IFERROR(VLOOKUP($K740,'04 PERSONAL'!$D$5:$G$35,3,),"")</f>
        <v/>
      </c>
      <c r="M740" s="73">
        <f>IFERROR(VLOOKUP($K740,'04 PERSONAL'!$D$5:$G$35,4,),0)</f>
        <v>0</v>
      </c>
      <c r="N740" s="73"/>
      <c r="O740" s="73"/>
      <c r="P740" s="73"/>
      <c r="Q740" s="72"/>
      <c r="R740" s="73">
        <f t="shared" si="34"/>
        <v>0</v>
      </c>
      <c r="S740" s="73"/>
      <c r="T740" s="72"/>
      <c r="U740" s="73">
        <f t="shared" si="35"/>
        <v>0</v>
      </c>
    </row>
    <row r="741" spans="1:21" x14ac:dyDescent="0.25">
      <c r="A741" s="74"/>
      <c r="B741" s="69">
        <v>735</v>
      </c>
      <c r="C741" s="353"/>
      <c r="D741" s="353"/>
      <c r="E741" s="353"/>
      <c r="F741" s="354"/>
      <c r="G741" s="353"/>
      <c r="H741" s="73">
        <f t="shared" si="33"/>
        <v>0</v>
      </c>
      <c r="I741" s="72">
        <v>1</v>
      </c>
      <c r="J741" s="358"/>
      <c r="K741" s="72"/>
      <c r="L741" s="72" t="str">
        <f>IFERROR(VLOOKUP($K741,'04 PERSONAL'!$D$5:$G$35,3,),"")</f>
        <v/>
      </c>
      <c r="M741" s="73">
        <f>IFERROR(VLOOKUP($K741,'04 PERSONAL'!$D$5:$G$35,4,),0)</f>
        <v>0</v>
      </c>
      <c r="N741" s="73"/>
      <c r="O741" s="73"/>
      <c r="P741" s="73"/>
      <c r="Q741" s="72"/>
      <c r="R741" s="73">
        <f t="shared" si="34"/>
        <v>0</v>
      </c>
      <c r="S741" s="73"/>
      <c r="T741" s="72"/>
      <c r="U741" s="73">
        <f t="shared" si="35"/>
        <v>0</v>
      </c>
    </row>
    <row r="742" spans="1:21" x14ac:dyDescent="0.25">
      <c r="A742" s="74"/>
      <c r="B742" s="69">
        <v>736</v>
      </c>
      <c r="C742" s="353"/>
      <c r="D742" s="353"/>
      <c r="E742" s="353"/>
      <c r="F742" s="354"/>
      <c r="G742" s="353"/>
      <c r="H742" s="73">
        <f t="shared" si="33"/>
        <v>0</v>
      </c>
      <c r="I742" s="72">
        <v>1</v>
      </c>
      <c r="J742" s="358"/>
      <c r="K742" s="72"/>
      <c r="L742" s="72" t="str">
        <f>IFERROR(VLOOKUP($K742,'04 PERSONAL'!$D$5:$G$35,3,),"")</f>
        <v/>
      </c>
      <c r="M742" s="73">
        <f>IFERROR(VLOOKUP($K742,'04 PERSONAL'!$D$5:$G$35,4,),0)</f>
        <v>0</v>
      </c>
      <c r="N742" s="73"/>
      <c r="O742" s="73"/>
      <c r="P742" s="73"/>
      <c r="Q742" s="72"/>
      <c r="R742" s="73">
        <f t="shared" si="34"/>
        <v>0</v>
      </c>
      <c r="S742" s="73"/>
      <c r="T742" s="72"/>
      <c r="U742" s="73">
        <f t="shared" si="35"/>
        <v>0</v>
      </c>
    </row>
    <row r="743" spans="1:21" x14ac:dyDescent="0.25">
      <c r="A743" s="74"/>
      <c r="B743" s="69">
        <v>737</v>
      </c>
      <c r="C743" s="353"/>
      <c r="D743" s="353"/>
      <c r="E743" s="353"/>
      <c r="F743" s="354"/>
      <c r="G743" s="353"/>
      <c r="H743" s="73">
        <f t="shared" si="33"/>
        <v>0</v>
      </c>
      <c r="I743" s="72">
        <v>1</v>
      </c>
      <c r="J743" s="358"/>
      <c r="K743" s="72"/>
      <c r="L743" s="72" t="str">
        <f>IFERROR(VLOOKUP($K743,'04 PERSONAL'!$D$5:$G$35,3,),"")</f>
        <v/>
      </c>
      <c r="M743" s="73">
        <f>IFERROR(VLOOKUP($K743,'04 PERSONAL'!$D$5:$G$35,4,),0)</f>
        <v>0</v>
      </c>
      <c r="N743" s="73"/>
      <c r="O743" s="73"/>
      <c r="P743" s="73"/>
      <c r="Q743" s="72"/>
      <c r="R743" s="73">
        <f t="shared" si="34"/>
        <v>0</v>
      </c>
      <c r="S743" s="73"/>
      <c r="T743" s="72"/>
      <c r="U743" s="73">
        <f t="shared" si="35"/>
        <v>0</v>
      </c>
    </row>
    <row r="744" spans="1:21" x14ac:dyDescent="0.25">
      <c r="A744" s="74"/>
      <c r="B744" s="69">
        <v>738</v>
      </c>
      <c r="C744" s="353"/>
      <c r="D744" s="353"/>
      <c r="E744" s="353"/>
      <c r="F744" s="354"/>
      <c r="G744" s="353"/>
      <c r="H744" s="73">
        <f t="shared" si="33"/>
        <v>0</v>
      </c>
      <c r="I744" s="72">
        <v>1</v>
      </c>
      <c r="J744" s="358"/>
      <c r="K744" s="72"/>
      <c r="L744" s="72" t="str">
        <f>IFERROR(VLOOKUP($K744,'04 PERSONAL'!$D$5:$G$35,3,),"")</f>
        <v/>
      </c>
      <c r="M744" s="73">
        <f>IFERROR(VLOOKUP($K744,'04 PERSONAL'!$D$5:$G$35,4,),0)</f>
        <v>0</v>
      </c>
      <c r="N744" s="73"/>
      <c r="O744" s="73"/>
      <c r="P744" s="73"/>
      <c r="Q744" s="72"/>
      <c r="R744" s="73">
        <f t="shared" si="34"/>
        <v>0</v>
      </c>
      <c r="S744" s="73"/>
      <c r="T744" s="72"/>
      <c r="U744" s="73">
        <f t="shared" si="35"/>
        <v>0</v>
      </c>
    </row>
    <row r="745" spans="1:21" x14ac:dyDescent="0.25">
      <c r="A745" s="74"/>
      <c r="B745" s="69">
        <v>739</v>
      </c>
      <c r="C745" s="353"/>
      <c r="D745" s="353"/>
      <c r="E745" s="353"/>
      <c r="F745" s="354"/>
      <c r="G745" s="353"/>
      <c r="H745" s="73">
        <f t="shared" si="33"/>
        <v>0</v>
      </c>
      <c r="I745" s="72">
        <v>1</v>
      </c>
      <c r="J745" s="358"/>
      <c r="K745" s="72"/>
      <c r="L745" s="72" t="str">
        <f>IFERROR(VLOOKUP($K745,'04 PERSONAL'!$D$5:$G$35,3,),"")</f>
        <v/>
      </c>
      <c r="M745" s="73">
        <f>IFERROR(VLOOKUP($K745,'04 PERSONAL'!$D$5:$G$35,4,),0)</f>
        <v>0</v>
      </c>
      <c r="N745" s="73"/>
      <c r="O745" s="73"/>
      <c r="P745" s="73"/>
      <c r="Q745" s="72"/>
      <c r="R745" s="73">
        <f t="shared" si="34"/>
        <v>0</v>
      </c>
      <c r="S745" s="73"/>
      <c r="T745" s="72"/>
      <c r="U745" s="73">
        <f t="shared" si="35"/>
        <v>0</v>
      </c>
    </row>
    <row r="746" spans="1:21" x14ac:dyDescent="0.25">
      <c r="A746" s="74"/>
      <c r="B746" s="69">
        <v>740</v>
      </c>
      <c r="C746" s="353"/>
      <c r="D746" s="353"/>
      <c r="E746" s="353"/>
      <c r="F746" s="354"/>
      <c r="G746" s="353"/>
      <c r="H746" s="73">
        <f t="shared" si="33"/>
        <v>0</v>
      </c>
      <c r="I746" s="72">
        <v>1</v>
      </c>
      <c r="J746" s="358"/>
      <c r="K746" s="72"/>
      <c r="L746" s="72" t="str">
        <f>IFERROR(VLOOKUP($K746,'04 PERSONAL'!$D$5:$G$35,3,),"")</f>
        <v/>
      </c>
      <c r="M746" s="73">
        <f>IFERROR(VLOOKUP($K746,'04 PERSONAL'!$D$5:$G$35,4,),0)</f>
        <v>0</v>
      </c>
      <c r="N746" s="73"/>
      <c r="O746" s="73"/>
      <c r="P746" s="73"/>
      <c r="Q746" s="72"/>
      <c r="R746" s="73">
        <f t="shared" si="34"/>
        <v>0</v>
      </c>
      <c r="S746" s="73"/>
      <c r="T746" s="72"/>
      <c r="U746" s="73">
        <f t="shared" si="35"/>
        <v>0</v>
      </c>
    </row>
    <row r="747" spans="1:21" x14ac:dyDescent="0.25">
      <c r="A747" s="74"/>
      <c r="B747" s="69">
        <v>741</v>
      </c>
      <c r="C747" s="353"/>
      <c r="D747" s="353"/>
      <c r="E747" s="353"/>
      <c r="F747" s="354"/>
      <c r="G747" s="353"/>
      <c r="H747" s="73">
        <f t="shared" si="33"/>
        <v>0</v>
      </c>
      <c r="I747" s="72">
        <v>1</v>
      </c>
      <c r="J747" s="358"/>
      <c r="K747" s="72"/>
      <c r="L747" s="72" t="str">
        <f>IFERROR(VLOOKUP($K747,'04 PERSONAL'!$D$5:$G$35,3,),"")</f>
        <v/>
      </c>
      <c r="M747" s="73">
        <f>IFERROR(VLOOKUP($K747,'04 PERSONAL'!$D$5:$G$35,4,),0)</f>
        <v>0</v>
      </c>
      <c r="N747" s="73"/>
      <c r="O747" s="73"/>
      <c r="P747" s="73"/>
      <c r="Q747" s="72"/>
      <c r="R747" s="73">
        <f t="shared" si="34"/>
        <v>0</v>
      </c>
      <c r="S747" s="73"/>
      <c r="T747" s="72"/>
      <c r="U747" s="73">
        <f t="shared" si="35"/>
        <v>0</v>
      </c>
    </row>
    <row r="748" spans="1:21" x14ac:dyDescent="0.25">
      <c r="A748" s="74"/>
      <c r="B748" s="69">
        <v>742</v>
      </c>
      <c r="C748" s="353"/>
      <c r="D748" s="353"/>
      <c r="E748" s="353"/>
      <c r="F748" s="354"/>
      <c r="G748" s="353"/>
      <c r="H748" s="73">
        <f t="shared" si="33"/>
        <v>0</v>
      </c>
      <c r="I748" s="72">
        <v>1</v>
      </c>
      <c r="J748" s="358"/>
      <c r="K748" s="72"/>
      <c r="L748" s="72" t="str">
        <f>IFERROR(VLOOKUP($K748,'04 PERSONAL'!$D$5:$G$35,3,),"")</f>
        <v/>
      </c>
      <c r="M748" s="73">
        <f>IFERROR(VLOOKUP($K748,'04 PERSONAL'!$D$5:$G$35,4,),0)</f>
        <v>0</v>
      </c>
      <c r="N748" s="73"/>
      <c r="O748" s="73"/>
      <c r="P748" s="73"/>
      <c r="Q748" s="72"/>
      <c r="R748" s="73">
        <f t="shared" si="34"/>
        <v>0</v>
      </c>
      <c r="S748" s="73"/>
      <c r="T748" s="72"/>
      <c r="U748" s="73">
        <f t="shared" si="35"/>
        <v>0</v>
      </c>
    </row>
    <row r="749" spans="1:21" x14ac:dyDescent="0.25">
      <c r="A749" s="74"/>
      <c r="B749" s="69">
        <v>743</v>
      </c>
      <c r="C749" s="353"/>
      <c r="D749" s="353"/>
      <c r="E749" s="353"/>
      <c r="F749" s="354"/>
      <c r="G749" s="353"/>
      <c r="H749" s="73">
        <f t="shared" si="33"/>
        <v>0</v>
      </c>
      <c r="I749" s="72">
        <v>1</v>
      </c>
      <c r="J749" s="358"/>
      <c r="K749" s="72"/>
      <c r="L749" s="72" t="str">
        <f>IFERROR(VLOOKUP($K749,'04 PERSONAL'!$D$5:$G$35,3,),"")</f>
        <v/>
      </c>
      <c r="M749" s="73">
        <f>IFERROR(VLOOKUP($K749,'04 PERSONAL'!$D$5:$G$35,4,),0)</f>
        <v>0</v>
      </c>
      <c r="N749" s="73"/>
      <c r="O749" s="73"/>
      <c r="P749" s="73"/>
      <c r="Q749" s="72"/>
      <c r="R749" s="73">
        <f t="shared" si="34"/>
        <v>0</v>
      </c>
      <c r="S749" s="73"/>
      <c r="T749" s="72"/>
      <c r="U749" s="73">
        <f t="shared" si="35"/>
        <v>0</v>
      </c>
    </row>
    <row r="750" spans="1:21" x14ac:dyDescent="0.25">
      <c r="A750" s="74"/>
      <c r="B750" s="69">
        <v>744</v>
      </c>
      <c r="C750" s="353"/>
      <c r="D750" s="353"/>
      <c r="E750" s="353"/>
      <c r="F750" s="354"/>
      <c r="G750" s="353"/>
      <c r="H750" s="73">
        <f t="shared" si="33"/>
        <v>0</v>
      </c>
      <c r="I750" s="72">
        <v>1</v>
      </c>
      <c r="J750" s="358"/>
      <c r="K750" s="72"/>
      <c r="L750" s="72" t="str">
        <f>IFERROR(VLOOKUP($K750,'04 PERSONAL'!$D$5:$G$35,3,),"")</f>
        <v/>
      </c>
      <c r="M750" s="73">
        <f>IFERROR(VLOOKUP($K750,'04 PERSONAL'!$D$5:$G$35,4,),0)</f>
        <v>0</v>
      </c>
      <c r="N750" s="73"/>
      <c r="O750" s="73"/>
      <c r="P750" s="73"/>
      <c r="Q750" s="72"/>
      <c r="R750" s="73">
        <f t="shared" si="34"/>
        <v>0</v>
      </c>
      <c r="S750" s="73"/>
      <c r="T750" s="72"/>
      <c r="U750" s="73">
        <f t="shared" si="35"/>
        <v>0</v>
      </c>
    </row>
    <row r="751" spans="1:21" x14ac:dyDescent="0.25">
      <c r="A751" s="74"/>
      <c r="B751" s="69">
        <v>745</v>
      </c>
      <c r="C751" s="353"/>
      <c r="D751" s="353"/>
      <c r="E751" s="353"/>
      <c r="F751" s="354"/>
      <c r="G751" s="353"/>
      <c r="H751" s="73">
        <f t="shared" si="33"/>
        <v>0</v>
      </c>
      <c r="I751" s="72">
        <v>1</v>
      </c>
      <c r="J751" s="358"/>
      <c r="K751" s="72"/>
      <c r="L751" s="72" t="str">
        <f>IFERROR(VLOOKUP($K751,'04 PERSONAL'!$D$5:$G$35,3,),"")</f>
        <v/>
      </c>
      <c r="M751" s="73">
        <f>IFERROR(VLOOKUP($K751,'04 PERSONAL'!$D$5:$G$35,4,),0)</f>
        <v>0</v>
      </c>
      <c r="N751" s="73"/>
      <c r="O751" s="73"/>
      <c r="P751" s="73"/>
      <c r="Q751" s="72"/>
      <c r="R751" s="73">
        <f t="shared" si="34"/>
        <v>0</v>
      </c>
      <c r="S751" s="73"/>
      <c r="T751" s="72"/>
      <c r="U751" s="73">
        <f t="shared" si="35"/>
        <v>0</v>
      </c>
    </row>
    <row r="752" spans="1:21" x14ac:dyDescent="0.25">
      <c r="A752" s="74"/>
      <c r="B752" s="69">
        <v>746</v>
      </c>
      <c r="C752" s="353"/>
      <c r="D752" s="353"/>
      <c r="E752" s="353"/>
      <c r="F752" s="354"/>
      <c r="G752" s="353"/>
      <c r="H752" s="73">
        <f t="shared" si="33"/>
        <v>0</v>
      </c>
      <c r="I752" s="72">
        <v>1</v>
      </c>
      <c r="J752" s="358"/>
      <c r="K752" s="72"/>
      <c r="L752" s="72" t="str">
        <f>IFERROR(VLOOKUP($K752,'04 PERSONAL'!$D$5:$G$35,3,),"")</f>
        <v/>
      </c>
      <c r="M752" s="73">
        <f>IFERROR(VLOOKUP($K752,'04 PERSONAL'!$D$5:$G$35,4,),0)</f>
        <v>0</v>
      </c>
      <c r="N752" s="73"/>
      <c r="O752" s="73"/>
      <c r="P752" s="73"/>
      <c r="Q752" s="72"/>
      <c r="R752" s="73">
        <f t="shared" si="34"/>
        <v>0</v>
      </c>
      <c r="S752" s="73"/>
      <c r="T752" s="72"/>
      <c r="U752" s="73">
        <f t="shared" si="35"/>
        <v>0</v>
      </c>
    </row>
    <row r="753" spans="1:21" x14ac:dyDescent="0.25">
      <c r="A753" s="74"/>
      <c r="B753" s="69">
        <v>747</v>
      </c>
      <c r="C753" s="353"/>
      <c r="D753" s="353"/>
      <c r="E753" s="353"/>
      <c r="F753" s="354"/>
      <c r="G753" s="353"/>
      <c r="H753" s="73">
        <f t="shared" si="33"/>
        <v>0</v>
      </c>
      <c r="I753" s="72">
        <v>1</v>
      </c>
      <c r="J753" s="358"/>
      <c r="K753" s="72"/>
      <c r="L753" s="72" t="str">
        <f>IFERROR(VLOOKUP($K753,'04 PERSONAL'!$D$5:$G$35,3,),"")</f>
        <v/>
      </c>
      <c r="M753" s="73">
        <f>IFERROR(VLOOKUP($K753,'04 PERSONAL'!$D$5:$G$35,4,),0)</f>
        <v>0</v>
      </c>
      <c r="N753" s="73"/>
      <c r="O753" s="73"/>
      <c r="P753" s="73"/>
      <c r="Q753" s="72"/>
      <c r="R753" s="73">
        <f t="shared" si="34"/>
        <v>0</v>
      </c>
      <c r="S753" s="73"/>
      <c r="T753" s="72"/>
      <c r="U753" s="73">
        <f t="shared" si="35"/>
        <v>0</v>
      </c>
    </row>
    <row r="754" spans="1:21" x14ac:dyDescent="0.25">
      <c r="A754" s="74"/>
      <c r="B754" s="69">
        <v>748</v>
      </c>
      <c r="C754" s="353"/>
      <c r="D754" s="353"/>
      <c r="E754" s="353"/>
      <c r="F754" s="354"/>
      <c r="G754" s="353"/>
      <c r="H754" s="73">
        <f t="shared" si="33"/>
        <v>0</v>
      </c>
      <c r="I754" s="72">
        <v>1</v>
      </c>
      <c r="J754" s="358"/>
      <c r="K754" s="72"/>
      <c r="L754" s="72" t="str">
        <f>IFERROR(VLOOKUP($K754,'04 PERSONAL'!$D$5:$G$35,3,),"")</f>
        <v/>
      </c>
      <c r="M754" s="73">
        <f>IFERROR(VLOOKUP($K754,'04 PERSONAL'!$D$5:$G$35,4,),0)</f>
        <v>0</v>
      </c>
      <c r="N754" s="73"/>
      <c r="O754" s="73"/>
      <c r="P754" s="73"/>
      <c r="Q754" s="72"/>
      <c r="R754" s="73">
        <f t="shared" si="34"/>
        <v>0</v>
      </c>
      <c r="S754" s="73"/>
      <c r="T754" s="72"/>
      <c r="U754" s="73">
        <f t="shared" si="35"/>
        <v>0</v>
      </c>
    </row>
    <row r="755" spans="1:21" x14ac:dyDescent="0.25">
      <c r="A755" s="74"/>
      <c r="B755" s="69">
        <v>749</v>
      </c>
      <c r="C755" s="353"/>
      <c r="D755" s="353"/>
      <c r="E755" s="353"/>
      <c r="F755" s="354"/>
      <c r="G755" s="353"/>
      <c r="H755" s="73">
        <f t="shared" si="33"/>
        <v>0</v>
      </c>
      <c r="I755" s="72">
        <v>1</v>
      </c>
      <c r="J755" s="358"/>
      <c r="K755" s="72"/>
      <c r="L755" s="72" t="str">
        <f>IFERROR(VLOOKUP($K755,'04 PERSONAL'!$D$5:$G$35,3,),"")</f>
        <v/>
      </c>
      <c r="M755" s="73">
        <f>IFERROR(VLOOKUP($K755,'04 PERSONAL'!$D$5:$G$35,4,),0)</f>
        <v>0</v>
      </c>
      <c r="N755" s="73"/>
      <c r="O755" s="73"/>
      <c r="P755" s="73"/>
      <c r="Q755" s="72"/>
      <c r="R755" s="73">
        <f t="shared" si="34"/>
        <v>0</v>
      </c>
      <c r="S755" s="73"/>
      <c r="T755" s="72"/>
      <c r="U755" s="73">
        <f t="shared" si="35"/>
        <v>0</v>
      </c>
    </row>
    <row r="756" spans="1:21" x14ac:dyDescent="0.25">
      <c r="A756" s="74"/>
      <c r="B756" s="69">
        <v>750</v>
      </c>
      <c r="C756" s="353"/>
      <c r="D756" s="353"/>
      <c r="E756" s="353"/>
      <c r="F756" s="354"/>
      <c r="G756" s="353"/>
      <c r="H756" s="73">
        <f t="shared" si="33"/>
        <v>0</v>
      </c>
      <c r="I756" s="72">
        <v>1</v>
      </c>
      <c r="J756" s="358"/>
      <c r="K756" s="72"/>
      <c r="L756" s="72" t="str">
        <f>IFERROR(VLOOKUP($K756,'04 PERSONAL'!$D$5:$G$35,3,),"")</f>
        <v/>
      </c>
      <c r="M756" s="73">
        <f>IFERROR(VLOOKUP($K756,'04 PERSONAL'!$D$5:$G$35,4,),0)</f>
        <v>0</v>
      </c>
      <c r="N756" s="73"/>
      <c r="O756" s="73"/>
      <c r="P756" s="73"/>
      <c r="Q756" s="72"/>
      <c r="R756" s="73">
        <f t="shared" si="34"/>
        <v>0</v>
      </c>
      <c r="S756" s="73"/>
      <c r="T756" s="72"/>
      <c r="U756" s="73">
        <f t="shared" si="35"/>
        <v>0</v>
      </c>
    </row>
    <row r="757" spans="1:21" x14ac:dyDescent="0.25">
      <c r="A757" s="74"/>
      <c r="B757" s="69">
        <v>751</v>
      </c>
      <c r="C757" s="353"/>
      <c r="D757" s="353"/>
      <c r="E757" s="353"/>
      <c r="F757" s="354"/>
      <c r="G757" s="353"/>
      <c r="H757" s="73">
        <f t="shared" si="33"/>
        <v>0</v>
      </c>
      <c r="I757" s="72">
        <v>1</v>
      </c>
      <c r="J757" s="358"/>
      <c r="K757" s="72"/>
      <c r="L757" s="72" t="str">
        <f>IFERROR(VLOOKUP($K757,'04 PERSONAL'!$D$5:$G$35,3,),"")</f>
        <v/>
      </c>
      <c r="M757" s="73">
        <f>IFERROR(VLOOKUP($K757,'04 PERSONAL'!$D$5:$G$35,4,),0)</f>
        <v>0</v>
      </c>
      <c r="N757" s="73"/>
      <c r="O757" s="73"/>
      <c r="P757" s="73"/>
      <c r="Q757" s="72"/>
      <c r="R757" s="73">
        <f t="shared" si="34"/>
        <v>0</v>
      </c>
      <c r="S757" s="73"/>
      <c r="T757" s="72"/>
      <c r="U757" s="73">
        <f t="shared" si="35"/>
        <v>0</v>
      </c>
    </row>
    <row r="758" spans="1:21" x14ac:dyDescent="0.25">
      <c r="A758" s="74"/>
      <c r="B758" s="69">
        <v>752</v>
      </c>
      <c r="C758" s="353"/>
      <c r="D758" s="353"/>
      <c r="E758" s="353"/>
      <c r="F758" s="354"/>
      <c r="G758" s="353"/>
      <c r="H758" s="73">
        <f t="shared" si="33"/>
        <v>0</v>
      </c>
      <c r="I758" s="72">
        <v>1</v>
      </c>
      <c r="J758" s="358"/>
      <c r="K758" s="72"/>
      <c r="L758" s="72" t="str">
        <f>IFERROR(VLOOKUP($K758,'04 PERSONAL'!$D$5:$G$35,3,),"")</f>
        <v/>
      </c>
      <c r="M758" s="73">
        <f>IFERROR(VLOOKUP($K758,'04 PERSONAL'!$D$5:$G$35,4,),0)</f>
        <v>0</v>
      </c>
      <c r="N758" s="73"/>
      <c r="O758" s="73"/>
      <c r="P758" s="73"/>
      <c r="Q758" s="72"/>
      <c r="R758" s="73">
        <f t="shared" si="34"/>
        <v>0</v>
      </c>
      <c r="S758" s="73"/>
      <c r="T758" s="72"/>
      <c r="U758" s="73">
        <f t="shared" si="35"/>
        <v>0</v>
      </c>
    </row>
    <row r="759" spans="1:21" x14ac:dyDescent="0.25">
      <c r="A759" s="74"/>
      <c r="B759" s="69">
        <v>753</v>
      </c>
      <c r="C759" s="353"/>
      <c r="D759" s="353"/>
      <c r="E759" s="353"/>
      <c r="F759" s="354"/>
      <c r="G759" s="353"/>
      <c r="H759" s="73">
        <f t="shared" si="33"/>
        <v>0</v>
      </c>
      <c r="I759" s="72">
        <v>1</v>
      </c>
      <c r="J759" s="358"/>
      <c r="K759" s="72"/>
      <c r="L759" s="72" t="str">
        <f>IFERROR(VLOOKUP($K759,'04 PERSONAL'!$D$5:$G$35,3,),"")</f>
        <v/>
      </c>
      <c r="M759" s="73">
        <f>IFERROR(VLOOKUP($K759,'04 PERSONAL'!$D$5:$G$35,4,),0)</f>
        <v>0</v>
      </c>
      <c r="N759" s="73"/>
      <c r="O759" s="73"/>
      <c r="P759" s="73"/>
      <c r="Q759" s="72"/>
      <c r="R759" s="73">
        <f t="shared" si="34"/>
        <v>0</v>
      </c>
      <c r="S759" s="73"/>
      <c r="T759" s="72"/>
      <c r="U759" s="73">
        <f t="shared" si="35"/>
        <v>0</v>
      </c>
    </row>
    <row r="760" spans="1:21" x14ac:dyDescent="0.25">
      <c r="A760" s="74"/>
      <c r="B760" s="69">
        <v>754</v>
      </c>
      <c r="C760" s="353"/>
      <c r="D760" s="353"/>
      <c r="E760" s="353"/>
      <c r="F760" s="354"/>
      <c r="G760" s="353"/>
      <c r="H760" s="73">
        <f t="shared" si="33"/>
        <v>0</v>
      </c>
      <c r="I760" s="72">
        <v>1</v>
      </c>
      <c r="J760" s="358"/>
      <c r="K760" s="72"/>
      <c r="L760" s="72" t="str">
        <f>IFERROR(VLOOKUP($K760,'04 PERSONAL'!$D$5:$G$35,3,),"")</f>
        <v/>
      </c>
      <c r="M760" s="73">
        <f>IFERROR(VLOOKUP($K760,'04 PERSONAL'!$D$5:$G$35,4,),0)</f>
        <v>0</v>
      </c>
      <c r="N760" s="73"/>
      <c r="O760" s="73"/>
      <c r="P760" s="73"/>
      <c r="Q760" s="72"/>
      <c r="R760" s="73">
        <f t="shared" si="34"/>
        <v>0</v>
      </c>
      <c r="S760" s="73"/>
      <c r="T760" s="72"/>
      <c r="U760" s="73">
        <f t="shared" si="35"/>
        <v>0</v>
      </c>
    </row>
    <row r="761" spans="1:21" x14ac:dyDescent="0.25">
      <c r="A761" s="74"/>
      <c r="B761" s="69">
        <v>755</v>
      </c>
      <c r="C761" s="353"/>
      <c r="D761" s="353"/>
      <c r="E761" s="353"/>
      <c r="F761" s="354"/>
      <c r="G761" s="353"/>
      <c r="H761" s="73">
        <f t="shared" si="33"/>
        <v>0</v>
      </c>
      <c r="I761" s="72">
        <v>1</v>
      </c>
      <c r="J761" s="358"/>
      <c r="K761" s="72"/>
      <c r="L761" s="72" t="str">
        <f>IFERROR(VLOOKUP($K761,'04 PERSONAL'!$D$5:$G$35,3,),"")</f>
        <v/>
      </c>
      <c r="M761" s="73">
        <f>IFERROR(VLOOKUP($K761,'04 PERSONAL'!$D$5:$G$35,4,),0)</f>
        <v>0</v>
      </c>
      <c r="N761" s="73"/>
      <c r="O761" s="73"/>
      <c r="P761" s="73"/>
      <c r="Q761" s="72"/>
      <c r="R761" s="73">
        <f t="shared" si="34"/>
        <v>0</v>
      </c>
      <c r="S761" s="73"/>
      <c r="T761" s="72"/>
      <c r="U761" s="73">
        <f t="shared" si="35"/>
        <v>0</v>
      </c>
    </row>
    <row r="762" spans="1:21" x14ac:dyDescent="0.25">
      <c r="A762" s="74"/>
      <c r="B762" s="69">
        <v>756</v>
      </c>
      <c r="C762" s="353"/>
      <c r="D762" s="353"/>
      <c r="E762" s="353"/>
      <c r="F762" s="354"/>
      <c r="G762" s="353"/>
      <c r="H762" s="73">
        <f t="shared" si="33"/>
        <v>0</v>
      </c>
      <c r="I762" s="72">
        <v>1</v>
      </c>
      <c r="J762" s="358"/>
      <c r="K762" s="72"/>
      <c r="L762" s="72" t="str">
        <f>IFERROR(VLOOKUP($K762,'04 PERSONAL'!$D$5:$G$35,3,),"")</f>
        <v/>
      </c>
      <c r="M762" s="73">
        <f>IFERROR(VLOOKUP($K762,'04 PERSONAL'!$D$5:$G$35,4,),0)</f>
        <v>0</v>
      </c>
      <c r="N762" s="73"/>
      <c r="O762" s="73"/>
      <c r="P762" s="73"/>
      <c r="Q762" s="72"/>
      <c r="R762" s="73">
        <f t="shared" si="34"/>
        <v>0</v>
      </c>
      <c r="S762" s="73"/>
      <c r="T762" s="72"/>
      <c r="U762" s="73">
        <f t="shared" si="35"/>
        <v>0</v>
      </c>
    </row>
    <row r="763" spans="1:21" x14ac:dyDescent="0.25">
      <c r="A763" s="74"/>
      <c r="B763" s="69">
        <v>757</v>
      </c>
      <c r="C763" s="353"/>
      <c r="D763" s="353"/>
      <c r="E763" s="353"/>
      <c r="F763" s="354"/>
      <c r="G763" s="353"/>
      <c r="H763" s="73">
        <f t="shared" si="33"/>
        <v>0</v>
      </c>
      <c r="I763" s="72">
        <v>1</v>
      </c>
      <c r="J763" s="358"/>
      <c r="K763" s="72"/>
      <c r="L763" s="72" t="str">
        <f>IFERROR(VLOOKUP($K763,'04 PERSONAL'!$D$5:$G$35,3,),"")</f>
        <v/>
      </c>
      <c r="M763" s="73">
        <f>IFERROR(VLOOKUP($K763,'04 PERSONAL'!$D$5:$G$35,4,),0)</f>
        <v>0</v>
      </c>
      <c r="N763" s="73"/>
      <c r="O763" s="73"/>
      <c r="P763" s="73"/>
      <c r="Q763" s="72"/>
      <c r="R763" s="73">
        <f t="shared" si="34"/>
        <v>0</v>
      </c>
      <c r="S763" s="73"/>
      <c r="T763" s="72"/>
      <c r="U763" s="73">
        <f t="shared" si="35"/>
        <v>0</v>
      </c>
    </row>
    <row r="764" spans="1:21" x14ac:dyDescent="0.25">
      <c r="A764" s="74"/>
      <c r="B764" s="69">
        <v>758</v>
      </c>
      <c r="C764" s="353"/>
      <c r="D764" s="353"/>
      <c r="E764" s="353"/>
      <c r="F764" s="354"/>
      <c r="G764" s="353"/>
      <c r="H764" s="73">
        <f t="shared" si="33"/>
        <v>0</v>
      </c>
      <c r="I764" s="72">
        <v>1</v>
      </c>
      <c r="J764" s="358"/>
      <c r="K764" s="72"/>
      <c r="L764" s="72" t="str">
        <f>IFERROR(VLOOKUP($K764,'04 PERSONAL'!$D$5:$G$35,3,),"")</f>
        <v/>
      </c>
      <c r="M764" s="73">
        <f>IFERROR(VLOOKUP($K764,'04 PERSONAL'!$D$5:$G$35,4,),0)</f>
        <v>0</v>
      </c>
      <c r="N764" s="73"/>
      <c r="O764" s="73"/>
      <c r="P764" s="73"/>
      <c r="Q764" s="72"/>
      <c r="R764" s="73">
        <f t="shared" si="34"/>
        <v>0</v>
      </c>
      <c r="S764" s="73"/>
      <c r="T764" s="72"/>
      <c r="U764" s="73">
        <f t="shared" si="35"/>
        <v>0</v>
      </c>
    </row>
    <row r="765" spans="1:21" x14ac:dyDescent="0.25">
      <c r="A765" s="74"/>
      <c r="B765" s="69">
        <v>759</v>
      </c>
      <c r="C765" s="353"/>
      <c r="D765" s="353"/>
      <c r="E765" s="353"/>
      <c r="F765" s="354"/>
      <c r="G765" s="353"/>
      <c r="H765" s="73">
        <f t="shared" si="33"/>
        <v>0</v>
      </c>
      <c r="I765" s="72">
        <v>1</v>
      </c>
      <c r="J765" s="358"/>
      <c r="K765" s="72"/>
      <c r="L765" s="72" t="str">
        <f>IFERROR(VLOOKUP($K765,'04 PERSONAL'!$D$5:$G$35,3,),"")</f>
        <v/>
      </c>
      <c r="M765" s="73">
        <f>IFERROR(VLOOKUP($K765,'04 PERSONAL'!$D$5:$G$35,4,),0)</f>
        <v>0</v>
      </c>
      <c r="N765" s="73"/>
      <c r="O765" s="73"/>
      <c r="P765" s="73"/>
      <c r="Q765" s="72"/>
      <c r="R765" s="73">
        <f t="shared" si="34"/>
        <v>0</v>
      </c>
      <c r="S765" s="73"/>
      <c r="T765" s="72"/>
      <c r="U765" s="73">
        <f t="shared" si="35"/>
        <v>0</v>
      </c>
    </row>
    <row r="766" spans="1:21" x14ac:dyDescent="0.25">
      <c r="A766" s="74"/>
      <c r="B766" s="69">
        <v>760</v>
      </c>
      <c r="C766" s="353"/>
      <c r="D766" s="353"/>
      <c r="E766" s="353"/>
      <c r="F766" s="354"/>
      <c r="G766" s="353"/>
      <c r="H766" s="73">
        <f t="shared" si="33"/>
        <v>0</v>
      </c>
      <c r="I766" s="72">
        <v>1</v>
      </c>
      <c r="J766" s="358"/>
      <c r="K766" s="72"/>
      <c r="L766" s="72" t="str">
        <f>IFERROR(VLOOKUP($K766,'04 PERSONAL'!$D$5:$G$35,3,),"")</f>
        <v/>
      </c>
      <c r="M766" s="73">
        <f>IFERROR(VLOOKUP($K766,'04 PERSONAL'!$D$5:$G$35,4,),0)</f>
        <v>0</v>
      </c>
      <c r="N766" s="73"/>
      <c r="O766" s="73"/>
      <c r="P766" s="73"/>
      <c r="Q766" s="72"/>
      <c r="R766" s="73">
        <f t="shared" si="34"/>
        <v>0</v>
      </c>
      <c r="S766" s="73"/>
      <c r="T766" s="72"/>
      <c r="U766" s="73">
        <f t="shared" si="35"/>
        <v>0</v>
      </c>
    </row>
    <row r="767" spans="1:21" x14ac:dyDescent="0.25">
      <c r="A767" s="74"/>
      <c r="B767" s="69">
        <v>761</v>
      </c>
      <c r="C767" s="353"/>
      <c r="D767" s="353"/>
      <c r="E767" s="353"/>
      <c r="F767" s="354"/>
      <c r="G767" s="353"/>
      <c r="H767" s="73">
        <f t="shared" si="33"/>
        <v>0</v>
      </c>
      <c r="I767" s="72">
        <v>1</v>
      </c>
      <c r="J767" s="358"/>
      <c r="K767" s="72"/>
      <c r="L767" s="72" t="str">
        <f>IFERROR(VLOOKUP($K767,'04 PERSONAL'!$D$5:$G$35,3,),"")</f>
        <v/>
      </c>
      <c r="M767" s="73">
        <f>IFERROR(VLOOKUP($K767,'04 PERSONAL'!$D$5:$G$35,4,),0)</f>
        <v>0</v>
      </c>
      <c r="N767" s="73"/>
      <c r="O767" s="73"/>
      <c r="P767" s="73"/>
      <c r="Q767" s="72"/>
      <c r="R767" s="73">
        <f t="shared" si="34"/>
        <v>0</v>
      </c>
      <c r="S767" s="73"/>
      <c r="T767" s="72"/>
      <c r="U767" s="73">
        <f t="shared" si="35"/>
        <v>0</v>
      </c>
    </row>
    <row r="768" spans="1:21" x14ac:dyDescent="0.25">
      <c r="A768" s="74"/>
      <c r="B768" s="69">
        <v>762</v>
      </c>
      <c r="C768" s="353"/>
      <c r="D768" s="353"/>
      <c r="E768" s="353"/>
      <c r="F768" s="354"/>
      <c r="G768" s="353"/>
      <c r="H768" s="73">
        <f t="shared" si="33"/>
        <v>0</v>
      </c>
      <c r="I768" s="72">
        <v>1</v>
      </c>
      <c r="J768" s="358"/>
      <c r="K768" s="72"/>
      <c r="L768" s="72" t="str">
        <f>IFERROR(VLOOKUP($K768,'04 PERSONAL'!$D$5:$G$35,3,),"")</f>
        <v/>
      </c>
      <c r="M768" s="73">
        <f>IFERROR(VLOOKUP($K768,'04 PERSONAL'!$D$5:$G$35,4,),0)</f>
        <v>0</v>
      </c>
      <c r="N768" s="73"/>
      <c r="O768" s="73"/>
      <c r="P768" s="73"/>
      <c r="Q768" s="72"/>
      <c r="R768" s="73">
        <f t="shared" si="34"/>
        <v>0</v>
      </c>
      <c r="S768" s="73"/>
      <c r="T768" s="72"/>
      <c r="U768" s="73">
        <f t="shared" si="35"/>
        <v>0</v>
      </c>
    </row>
    <row r="769" spans="1:21" x14ac:dyDescent="0.25">
      <c r="A769" s="74"/>
      <c r="B769" s="69">
        <v>763</v>
      </c>
      <c r="C769" s="353"/>
      <c r="D769" s="353"/>
      <c r="E769" s="353"/>
      <c r="F769" s="354"/>
      <c r="G769" s="353"/>
      <c r="H769" s="73">
        <f t="shared" si="33"/>
        <v>0</v>
      </c>
      <c r="I769" s="72">
        <v>1</v>
      </c>
      <c r="J769" s="358"/>
      <c r="K769" s="72"/>
      <c r="L769" s="72" t="str">
        <f>IFERROR(VLOOKUP($K769,'04 PERSONAL'!$D$5:$G$35,3,),"")</f>
        <v/>
      </c>
      <c r="M769" s="73">
        <f>IFERROR(VLOOKUP($K769,'04 PERSONAL'!$D$5:$G$35,4,),0)</f>
        <v>0</v>
      </c>
      <c r="N769" s="73"/>
      <c r="O769" s="73"/>
      <c r="P769" s="73"/>
      <c r="Q769" s="72"/>
      <c r="R769" s="73">
        <f t="shared" si="34"/>
        <v>0</v>
      </c>
      <c r="S769" s="73"/>
      <c r="T769" s="72"/>
      <c r="U769" s="73">
        <f t="shared" si="35"/>
        <v>0</v>
      </c>
    </row>
    <row r="770" spans="1:21" x14ac:dyDescent="0.25">
      <c r="A770" s="74"/>
      <c r="B770" s="69">
        <v>764</v>
      </c>
      <c r="C770" s="353"/>
      <c r="D770" s="353"/>
      <c r="E770" s="353"/>
      <c r="F770" s="354"/>
      <c r="G770" s="353"/>
      <c r="H770" s="73">
        <f t="shared" si="33"/>
        <v>0</v>
      </c>
      <c r="I770" s="72">
        <v>1</v>
      </c>
      <c r="J770" s="358"/>
      <c r="K770" s="72"/>
      <c r="L770" s="72" t="str">
        <f>IFERROR(VLOOKUP($K770,'04 PERSONAL'!$D$5:$G$35,3,),"")</f>
        <v/>
      </c>
      <c r="M770" s="73">
        <f>IFERROR(VLOOKUP($K770,'04 PERSONAL'!$D$5:$G$35,4,),0)</f>
        <v>0</v>
      </c>
      <c r="N770" s="73"/>
      <c r="O770" s="73"/>
      <c r="P770" s="73"/>
      <c r="Q770" s="72"/>
      <c r="R770" s="73">
        <f t="shared" si="34"/>
        <v>0</v>
      </c>
      <c r="S770" s="73"/>
      <c r="T770" s="72"/>
      <c r="U770" s="73">
        <f t="shared" si="35"/>
        <v>0</v>
      </c>
    </row>
    <row r="771" spans="1:21" x14ac:dyDescent="0.25">
      <c r="A771" s="74"/>
      <c r="B771" s="69">
        <v>765</v>
      </c>
      <c r="C771" s="353"/>
      <c r="D771" s="353"/>
      <c r="E771" s="353"/>
      <c r="F771" s="354"/>
      <c r="G771" s="353"/>
      <c r="H771" s="73">
        <f t="shared" si="33"/>
        <v>0</v>
      </c>
      <c r="I771" s="72">
        <v>1</v>
      </c>
      <c r="J771" s="358"/>
      <c r="K771" s="72"/>
      <c r="L771" s="72" t="str">
        <f>IFERROR(VLOOKUP($K771,'04 PERSONAL'!$D$5:$G$35,3,),"")</f>
        <v/>
      </c>
      <c r="M771" s="73">
        <f>IFERROR(VLOOKUP($K771,'04 PERSONAL'!$D$5:$G$35,4,),0)</f>
        <v>0</v>
      </c>
      <c r="N771" s="73"/>
      <c r="O771" s="73"/>
      <c r="P771" s="73"/>
      <c r="Q771" s="72"/>
      <c r="R771" s="73">
        <f t="shared" si="34"/>
        <v>0</v>
      </c>
      <c r="S771" s="73"/>
      <c r="T771" s="72"/>
      <c r="U771" s="73">
        <f t="shared" si="35"/>
        <v>0</v>
      </c>
    </row>
    <row r="772" spans="1:21" x14ac:dyDescent="0.25">
      <c r="A772" s="74"/>
      <c r="B772" s="69">
        <v>766</v>
      </c>
      <c r="C772" s="353"/>
      <c r="D772" s="353"/>
      <c r="E772" s="353"/>
      <c r="F772" s="354"/>
      <c r="G772" s="353"/>
      <c r="H772" s="73">
        <f t="shared" si="33"/>
        <v>0</v>
      </c>
      <c r="I772" s="72">
        <v>1</v>
      </c>
      <c r="J772" s="358"/>
      <c r="K772" s="72"/>
      <c r="L772" s="72" t="str">
        <f>IFERROR(VLOOKUP($K772,'04 PERSONAL'!$D$5:$G$35,3,),"")</f>
        <v/>
      </c>
      <c r="M772" s="73">
        <f>IFERROR(VLOOKUP($K772,'04 PERSONAL'!$D$5:$G$35,4,),0)</f>
        <v>0</v>
      </c>
      <c r="N772" s="73"/>
      <c r="O772" s="73"/>
      <c r="P772" s="73"/>
      <c r="Q772" s="72"/>
      <c r="R772" s="73">
        <f t="shared" si="34"/>
        <v>0</v>
      </c>
      <c r="S772" s="73"/>
      <c r="T772" s="72"/>
      <c r="U772" s="73">
        <f t="shared" si="35"/>
        <v>0</v>
      </c>
    </row>
    <row r="773" spans="1:21" x14ac:dyDescent="0.25">
      <c r="A773" s="74"/>
      <c r="B773" s="69">
        <v>767</v>
      </c>
      <c r="C773" s="353"/>
      <c r="D773" s="353"/>
      <c r="E773" s="353"/>
      <c r="F773" s="354"/>
      <c r="G773" s="353"/>
      <c r="H773" s="73">
        <f t="shared" si="33"/>
        <v>0</v>
      </c>
      <c r="I773" s="72">
        <v>1</v>
      </c>
      <c r="J773" s="358"/>
      <c r="K773" s="72"/>
      <c r="L773" s="72" t="str">
        <f>IFERROR(VLOOKUP($K773,'04 PERSONAL'!$D$5:$G$35,3,),"")</f>
        <v/>
      </c>
      <c r="M773" s="73">
        <f>IFERROR(VLOOKUP($K773,'04 PERSONAL'!$D$5:$G$35,4,),0)</f>
        <v>0</v>
      </c>
      <c r="N773" s="73"/>
      <c r="O773" s="73"/>
      <c r="P773" s="73"/>
      <c r="Q773" s="72"/>
      <c r="R773" s="73">
        <f t="shared" si="34"/>
        <v>0</v>
      </c>
      <c r="S773" s="73"/>
      <c r="T773" s="72"/>
      <c r="U773" s="73">
        <f t="shared" si="35"/>
        <v>0</v>
      </c>
    </row>
    <row r="774" spans="1:21" x14ac:dyDescent="0.25">
      <c r="A774" s="74"/>
      <c r="B774" s="69">
        <v>768</v>
      </c>
      <c r="C774" s="353"/>
      <c r="D774" s="353"/>
      <c r="E774" s="353"/>
      <c r="F774" s="354"/>
      <c r="G774" s="353"/>
      <c r="H774" s="73">
        <f t="shared" si="33"/>
        <v>0</v>
      </c>
      <c r="I774" s="72">
        <v>1</v>
      </c>
      <c r="J774" s="358"/>
      <c r="K774" s="72"/>
      <c r="L774" s="72" t="str">
        <f>IFERROR(VLOOKUP($K774,'04 PERSONAL'!$D$5:$G$35,3,),"")</f>
        <v/>
      </c>
      <c r="M774" s="73">
        <f>IFERROR(VLOOKUP($K774,'04 PERSONAL'!$D$5:$G$35,4,),0)</f>
        <v>0</v>
      </c>
      <c r="N774" s="73"/>
      <c r="O774" s="73"/>
      <c r="P774" s="73"/>
      <c r="Q774" s="72"/>
      <c r="R774" s="73">
        <f t="shared" si="34"/>
        <v>0</v>
      </c>
      <c r="S774" s="73"/>
      <c r="T774" s="72"/>
      <c r="U774" s="73">
        <f t="shared" si="35"/>
        <v>0</v>
      </c>
    </row>
    <row r="775" spans="1:21" x14ac:dyDescent="0.25">
      <c r="A775" s="74"/>
      <c r="B775" s="69">
        <v>769</v>
      </c>
      <c r="C775" s="353"/>
      <c r="D775" s="353"/>
      <c r="E775" s="353"/>
      <c r="F775" s="354"/>
      <c r="G775" s="353"/>
      <c r="H775" s="73">
        <f t="shared" ref="H775:H838" si="36">ROUND((J775+M775+N775+O775+R775+U775),2)</f>
        <v>0</v>
      </c>
      <c r="I775" s="72">
        <v>1</v>
      </c>
      <c r="J775" s="358"/>
      <c r="K775" s="72"/>
      <c r="L775" s="72" t="str">
        <f>IFERROR(VLOOKUP($K775,'04 PERSONAL'!$D$5:$G$35,3,),"")</f>
        <v/>
      </c>
      <c r="M775" s="73">
        <f>IFERROR(VLOOKUP($K775,'04 PERSONAL'!$D$5:$G$35,4,),0)</f>
        <v>0</v>
      </c>
      <c r="N775" s="73"/>
      <c r="O775" s="73"/>
      <c r="P775" s="73"/>
      <c r="Q775" s="72"/>
      <c r="R775" s="73">
        <f t="shared" ref="R775:R838" si="37">ROUND(IF($P775&gt;0,$P775*$Q775,$R$4*$Q775),2)</f>
        <v>0</v>
      </c>
      <c r="S775" s="73"/>
      <c r="T775" s="72"/>
      <c r="U775" s="73">
        <f t="shared" ref="U775:U838" si="38">ROUND(IF($S775&gt;0,$S775*$T775,$U$4*$T775),2)</f>
        <v>0</v>
      </c>
    </row>
    <row r="776" spans="1:21" x14ac:dyDescent="0.25">
      <c r="A776" s="74"/>
      <c r="B776" s="69">
        <v>770</v>
      </c>
      <c r="C776" s="353"/>
      <c r="D776" s="353"/>
      <c r="E776" s="353"/>
      <c r="F776" s="354"/>
      <c r="G776" s="353"/>
      <c r="H776" s="73">
        <f t="shared" si="36"/>
        <v>0</v>
      </c>
      <c r="I776" s="72">
        <v>1</v>
      </c>
      <c r="J776" s="358"/>
      <c r="K776" s="72"/>
      <c r="L776" s="72" t="str">
        <f>IFERROR(VLOOKUP($K776,'04 PERSONAL'!$D$5:$G$35,3,),"")</f>
        <v/>
      </c>
      <c r="M776" s="73">
        <f>IFERROR(VLOOKUP($K776,'04 PERSONAL'!$D$5:$G$35,4,),0)</f>
        <v>0</v>
      </c>
      <c r="N776" s="73"/>
      <c r="O776" s="73"/>
      <c r="P776" s="73"/>
      <c r="Q776" s="72"/>
      <c r="R776" s="73">
        <f t="shared" si="37"/>
        <v>0</v>
      </c>
      <c r="S776" s="73"/>
      <c r="T776" s="72"/>
      <c r="U776" s="73">
        <f t="shared" si="38"/>
        <v>0</v>
      </c>
    </row>
    <row r="777" spans="1:21" x14ac:dyDescent="0.25">
      <c r="A777" s="74"/>
      <c r="B777" s="69">
        <v>771</v>
      </c>
      <c r="C777" s="353"/>
      <c r="D777" s="353"/>
      <c r="E777" s="353"/>
      <c r="F777" s="354"/>
      <c r="G777" s="353"/>
      <c r="H777" s="73">
        <f t="shared" si="36"/>
        <v>0</v>
      </c>
      <c r="I777" s="72">
        <v>1</v>
      </c>
      <c r="J777" s="358"/>
      <c r="K777" s="72"/>
      <c r="L777" s="72" t="str">
        <f>IFERROR(VLOOKUP($K777,'04 PERSONAL'!$D$5:$G$35,3,),"")</f>
        <v/>
      </c>
      <c r="M777" s="73">
        <f>IFERROR(VLOOKUP($K777,'04 PERSONAL'!$D$5:$G$35,4,),0)</f>
        <v>0</v>
      </c>
      <c r="N777" s="73"/>
      <c r="O777" s="73"/>
      <c r="P777" s="73"/>
      <c r="Q777" s="72"/>
      <c r="R777" s="73">
        <f t="shared" si="37"/>
        <v>0</v>
      </c>
      <c r="S777" s="73"/>
      <c r="T777" s="72"/>
      <c r="U777" s="73">
        <f t="shared" si="38"/>
        <v>0</v>
      </c>
    </row>
    <row r="778" spans="1:21" x14ac:dyDescent="0.25">
      <c r="A778" s="74"/>
      <c r="B778" s="69">
        <v>772</v>
      </c>
      <c r="C778" s="353"/>
      <c r="D778" s="353"/>
      <c r="E778" s="353"/>
      <c r="F778" s="354"/>
      <c r="G778" s="353"/>
      <c r="H778" s="73">
        <f t="shared" si="36"/>
        <v>0</v>
      </c>
      <c r="I778" s="72">
        <v>1</v>
      </c>
      <c r="J778" s="358"/>
      <c r="K778" s="72"/>
      <c r="L778" s="72" t="str">
        <f>IFERROR(VLOOKUP($K778,'04 PERSONAL'!$D$5:$G$35,3,),"")</f>
        <v/>
      </c>
      <c r="M778" s="73">
        <f>IFERROR(VLOOKUP($K778,'04 PERSONAL'!$D$5:$G$35,4,),0)</f>
        <v>0</v>
      </c>
      <c r="N778" s="73"/>
      <c r="O778" s="73"/>
      <c r="P778" s="73"/>
      <c r="Q778" s="72"/>
      <c r="R778" s="73">
        <f t="shared" si="37"/>
        <v>0</v>
      </c>
      <c r="S778" s="73"/>
      <c r="T778" s="72"/>
      <c r="U778" s="73">
        <f t="shared" si="38"/>
        <v>0</v>
      </c>
    </row>
    <row r="779" spans="1:21" x14ac:dyDescent="0.25">
      <c r="A779" s="74"/>
      <c r="B779" s="69">
        <v>773</v>
      </c>
      <c r="C779" s="353"/>
      <c r="D779" s="353"/>
      <c r="E779" s="353"/>
      <c r="F779" s="354"/>
      <c r="G779" s="353"/>
      <c r="H779" s="73">
        <f t="shared" si="36"/>
        <v>0</v>
      </c>
      <c r="I779" s="72">
        <v>1</v>
      </c>
      <c r="J779" s="358"/>
      <c r="K779" s="72"/>
      <c r="L779" s="72" t="str">
        <f>IFERROR(VLOOKUP($K779,'04 PERSONAL'!$D$5:$G$35,3,),"")</f>
        <v/>
      </c>
      <c r="M779" s="73">
        <f>IFERROR(VLOOKUP($K779,'04 PERSONAL'!$D$5:$G$35,4,),0)</f>
        <v>0</v>
      </c>
      <c r="N779" s="73"/>
      <c r="O779" s="73"/>
      <c r="P779" s="73"/>
      <c r="Q779" s="72"/>
      <c r="R779" s="73">
        <f t="shared" si="37"/>
        <v>0</v>
      </c>
      <c r="S779" s="73"/>
      <c r="T779" s="72"/>
      <c r="U779" s="73">
        <f t="shared" si="38"/>
        <v>0</v>
      </c>
    </row>
    <row r="780" spans="1:21" x14ac:dyDescent="0.25">
      <c r="A780" s="74"/>
      <c r="B780" s="69">
        <v>774</v>
      </c>
      <c r="C780" s="353"/>
      <c r="D780" s="353"/>
      <c r="E780" s="353"/>
      <c r="F780" s="354"/>
      <c r="G780" s="353"/>
      <c r="H780" s="73">
        <f t="shared" si="36"/>
        <v>0</v>
      </c>
      <c r="I780" s="72">
        <v>1</v>
      </c>
      <c r="J780" s="358"/>
      <c r="K780" s="72"/>
      <c r="L780" s="72" t="str">
        <f>IFERROR(VLOOKUP($K780,'04 PERSONAL'!$D$5:$G$35,3,),"")</f>
        <v/>
      </c>
      <c r="M780" s="73">
        <f>IFERROR(VLOOKUP($K780,'04 PERSONAL'!$D$5:$G$35,4,),0)</f>
        <v>0</v>
      </c>
      <c r="N780" s="73"/>
      <c r="O780" s="73"/>
      <c r="P780" s="73"/>
      <c r="Q780" s="72"/>
      <c r="R780" s="73">
        <f t="shared" si="37"/>
        <v>0</v>
      </c>
      <c r="S780" s="73"/>
      <c r="T780" s="72"/>
      <c r="U780" s="73">
        <f t="shared" si="38"/>
        <v>0</v>
      </c>
    </row>
    <row r="781" spans="1:21" x14ac:dyDescent="0.25">
      <c r="A781" s="74"/>
      <c r="B781" s="69">
        <v>775</v>
      </c>
      <c r="C781" s="353"/>
      <c r="D781" s="353"/>
      <c r="E781" s="353"/>
      <c r="F781" s="354"/>
      <c r="G781" s="353"/>
      <c r="H781" s="73">
        <f t="shared" si="36"/>
        <v>0</v>
      </c>
      <c r="I781" s="72">
        <v>1</v>
      </c>
      <c r="J781" s="358"/>
      <c r="K781" s="72"/>
      <c r="L781" s="72" t="str">
        <f>IFERROR(VLOOKUP($K781,'04 PERSONAL'!$D$5:$G$35,3,),"")</f>
        <v/>
      </c>
      <c r="M781" s="73">
        <f>IFERROR(VLOOKUP($K781,'04 PERSONAL'!$D$5:$G$35,4,),0)</f>
        <v>0</v>
      </c>
      <c r="N781" s="73"/>
      <c r="O781" s="73"/>
      <c r="P781" s="73"/>
      <c r="Q781" s="72"/>
      <c r="R781" s="73">
        <f t="shared" si="37"/>
        <v>0</v>
      </c>
      <c r="S781" s="73"/>
      <c r="T781" s="72"/>
      <c r="U781" s="73">
        <f t="shared" si="38"/>
        <v>0</v>
      </c>
    </row>
    <row r="782" spans="1:21" x14ac:dyDescent="0.25">
      <c r="A782" s="74"/>
      <c r="B782" s="69">
        <v>776</v>
      </c>
      <c r="C782" s="353"/>
      <c r="D782" s="353"/>
      <c r="E782" s="353"/>
      <c r="F782" s="354"/>
      <c r="G782" s="353"/>
      <c r="H782" s="73">
        <f t="shared" si="36"/>
        <v>0</v>
      </c>
      <c r="I782" s="72">
        <v>1</v>
      </c>
      <c r="J782" s="358"/>
      <c r="K782" s="72"/>
      <c r="L782" s="72" t="str">
        <f>IFERROR(VLOOKUP($K782,'04 PERSONAL'!$D$5:$G$35,3,),"")</f>
        <v/>
      </c>
      <c r="M782" s="73">
        <f>IFERROR(VLOOKUP($K782,'04 PERSONAL'!$D$5:$G$35,4,),0)</f>
        <v>0</v>
      </c>
      <c r="N782" s="73"/>
      <c r="O782" s="73"/>
      <c r="P782" s="73"/>
      <c r="Q782" s="72"/>
      <c r="R782" s="73">
        <f t="shared" si="37"/>
        <v>0</v>
      </c>
      <c r="S782" s="73"/>
      <c r="T782" s="72"/>
      <c r="U782" s="73">
        <f t="shared" si="38"/>
        <v>0</v>
      </c>
    </row>
    <row r="783" spans="1:21" x14ac:dyDescent="0.25">
      <c r="A783" s="74"/>
      <c r="B783" s="69">
        <v>777</v>
      </c>
      <c r="C783" s="353"/>
      <c r="D783" s="353"/>
      <c r="E783" s="353"/>
      <c r="F783" s="354"/>
      <c r="G783" s="353"/>
      <c r="H783" s="73">
        <f t="shared" si="36"/>
        <v>0</v>
      </c>
      <c r="I783" s="72">
        <v>1</v>
      </c>
      <c r="J783" s="358"/>
      <c r="K783" s="72"/>
      <c r="L783" s="72" t="str">
        <f>IFERROR(VLOOKUP($K783,'04 PERSONAL'!$D$5:$G$35,3,),"")</f>
        <v/>
      </c>
      <c r="M783" s="73">
        <f>IFERROR(VLOOKUP($K783,'04 PERSONAL'!$D$5:$G$35,4,),0)</f>
        <v>0</v>
      </c>
      <c r="N783" s="73"/>
      <c r="O783" s="73"/>
      <c r="P783" s="73"/>
      <c r="Q783" s="72"/>
      <c r="R783" s="73">
        <f t="shared" si="37"/>
        <v>0</v>
      </c>
      <c r="S783" s="73"/>
      <c r="T783" s="72"/>
      <c r="U783" s="73">
        <f t="shared" si="38"/>
        <v>0</v>
      </c>
    </row>
    <row r="784" spans="1:21" x14ac:dyDescent="0.25">
      <c r="A784" s="74"/>
      <c r="B784" s="69">
        <v>778</v>
      </c>
      <c r="C784" s="353"/>
      <c r="D784" s="353"/>
      <c r="E784" s="353"/>
      <c r="F784" s="354"/>
      <c r="G784" s="353"/>
      <c r="H784" s="73">
        <f t="shared" si="36"/>
        <v>0</v>
      </c>
      <c r="I784" s="72">
        <v>1</v>
      </c>
      <c r="J784" s="358"/>
      <c r="K784" s="72"/>
      <c r="L784" s="72" t="str">
        <f>IFERROR(VLOOKUP($K784,'04 PERSONAL'!$D$5:$G$35,3,),"")</f>
        <v/>
      </c>
      <c r="M784" s="73">
        <f>IFERROR(VLOOKUP($K784,'04 PERSONAL'!$D$5:$G$35,4,),0)</f>
        <v>0</v>
      </c>
      <c r="N784" s="73"/>
      <c r="O784" s="73"/>
      <c r="P784" s="73"/>
      <c r="Q784" s="72"/>
      <c r="R784" s="73">
        <f t="shared" si="37"/>
        <v>0</v>
      </c>
      <c r="S784" s="73"/>
      <c r="T784" s="72"/>
      <c r="U784" s="73">
        <f t="shared" si="38"/>
        <v>0</v>
      </c>
    </row>
    <row r="785" spans="1:21" x14ac:dyDescent="0.25">
      <c r="A785" s="74"/>
      <c r="B785" s="69">
        <v>779</v>
      </c>
      <c r="C785" s="353"/>
      <c r="D785" s="353"/>
      <c r="E785" s="353"/>
      <c r="F785" s="354"/>
      <c r="G785" s="353"/>
      <c r="H785" s="73">
        <f t="shared" si="36"/>
        <v>0</v>
      </c>
      <c r="I785" s="72">
        <v>1</v>
      </c>
      <c r="J785" s="358"/>
      <c r="K785" s="72"/>
      <c r="L785" s="72" t="str">
        <f>IFERROR(VLOOKUP($K785,'04 PERSONAL'!$D$5:$G$35,3,),"")</f>
        <v/>
      </c>
      <c r="M785" s="73">
        <f>IFERROR(VLOOKUP($K785,'04 PERSONAL'!$D$5:$G$35,4,),0)</f>
        <v>0</v>
      </c>
      <c r="N785" s="73"/>
      <c r="O785" s="73"/>
      <c r="P785" s="73"/>
      <c r="Q785" s="72"/>
      <c r="R785" s="73">
        <f t="shared" si="37"/>
        <v>0</v>
      </c>
      <c r="S785" s="73"/>
      <c r="T785" s="72"/>
      <c r="U785" s="73">
        <f t="shared" si="38"/>
        <v>0</v>
      </c>
    </row>
    <row r="786" spans="1:21" x14ac:dyDescent="0.25">
      <c r="A786" s="74"/>
      <c r="B786" s="69">
        <v>780</v>
      </c>
      <c r="C786" s="353"/>
      <c r="D786" s="353"/>
      <c r="E786" s="353"/>
      <c r="F786" s="354"/>
      <c r="G786" s="353"/>
      <c r="H786" s="73">
        <f t="shared" si="36"/>
        <v>0</v>
      </c>
      <c r="I786" s="72">
        <v>1</v>
      </c>
      <c r="J786" s="358"/>
      <c r="K786" s="72"/>
      <c r="L786" s="72" t="str">
        <f>IFERROR(VLOOKUP($K786,'04 PERSONAL'!$D$5:$G$35,3,),"")</f>
        <v/>
      </c>
      <c r="M786" s="73">
        <f>IFERROR(VLOOKUP($K786,'04 PERSONAL'!$D$5:$G$35,4,),0)</f>
        <v>0</v>
      </c>
      <c r="N786" s="73"/>
      <c r="O786" s="73"/>
      <c r="P786" s="73"/>
      <c r="Q786" s="72"/>
      <c r="R786" s="73">
        <f t="shared" si="37"/>
        <v>0</v>
      </c>
      <c r="S786" s="73"/>
      <c r="T786" s="72"/>
      <c r="U786" s="73">
        <f t="shared" si="38"/>
        <v>0</v>
      </c>
    </row>
    <row r="787" spans="1:21" x14ac:dyDescent="0.25">
      <c r="A787" s="74"/>
      <c r="B787" s="69">
        <v>781</v>
      </c>
      <c r="C787" s="353"/>
      <c r="D787" s="353"/>
      <c r="E787" s="353"/>
      <c r="F787" s="354"/>
      <c r="G787" s="353"/>
      <c r="H787" s="73">
        <f t="shared" si="36"/>
        <v>0</v>
      </c>
      <c r="I787" s="72">
        <v>1</v>
      </c>
      <c r="J787" s="358"/>
      <c r="K787" s="72"/>
      <c r="L787" s="72" t="str">
        <f>IFERROR(VLOOKUP($K787,'04 PERSONAL'!$D$5:$G$35,3,),"")</f>
        <v/>
      </c>
      <c r="M787" s="73">
        <f>IFERROR(VLOOKUP($K787,'04 PERSONAL'!$D$5:$G$35,4,),0)</f>
        <v>0</v>
      </c>
      <c r="N787" s="73"/>
      <c r="O787" s="73"/>
      <c r="P787" s="73"/>
      <c r="Q787" s="72"/>
      <c r="R787" s="73">
        <f t="shared" si="37"/>
        <v>0</v>
      </c>
      <c r="S787" s="73"/>
      <c r="T787" s="72"/>
      <c r="U787" s="73">
        <f t="shared" si="38"/>
        <v>0</v>
      </c>
    </row>
    <row r="788" spans="1:21" x14ac:dyDescent="0.25">
      <c r="A788" s="74"/>
      <c r="B788" s="69">
        <v>782</v>
      </c>
      <c r="C788" s="353"/>
      <c r="D788" s="353"/>
      <c r="E788" s="353"/>
      <c r="F788" s="354"/>
      <c r="G788" s="353"/>
      <c r="H788" s="73">
        <f t="shared" si="36"/>
        <v>0</v>
      </c>
      <c r="I788" s="72">
        <v>1</v>
      </c>
      <c r="J788" s="358"/>
      <c r="K788" s="72"/>
      <c r="L788" s="72" t="str">
        <f>IFERROR(VLOOKUP($K788,'04 PERSONAL'!$D$5:$G$35,3,),"")</f>
        <v/>
      </c>
      <c r="M788" s="73">
        <f>IFERROR(VLOOKUP($K788,'04 PERSONAL'!$D$5:$G$35,4,),0)</f>
        <v>0</v>
      </c>
      <c r="N788" s="73"/>
      <c r="O788" s="73"/>
      <c r="P788" s="73"/>
      <c r="Q788" s="72"/>
      <c r="R788" s="73">
        <f t="shared" si="37"/>
        <v>0</v>
      </c>
      <c r="S788" s="73"/>
      <c r="T788" s="72"/>
      <c r="U788" s="73">
        <f t="shared" si="38"/>
        <v>0</v>
      </c>
    </row>
    <row r="789" spans="1:21" x14ac:dyDescent="0.25">
      <c r="A789" s="74"/>
      <c r="B789" s="69">
        <v>783</v>
      </c>
      <c r="C789" s="353"/>
      <c r="D789" s="353"/>
      <c r="E789" s="353"/>
      <c r="F789" s="354"/>
      <c r="G789" s="353"/>
      <c r="H789" s="73">
        <f t="shared" si="36"/>
        <v>0</v>
      </c>
      <c r="I789" s="72">
        <v>1</v>
      </c>
      <c r="J789" s="358"/>
      <c r="K789" s="72"/>
      <c r="L789" s="72" t="str">
        <f>IFERROR(VLOOKUP($K789,'04 PERSONAL'!$D$5:$G$35,3,),"")</f>
        <v/>
      </c>
      <c r="M789" s="73">
        <f>IFERROR(VLOOKUP($K789,'04 PERSONAL'!$D$5:$G$35,4,),0)</f>
        <v>0</v>
      </c>
      <c r="N789" s="73"/>
      <c r="O789" s="73"/>
      <c r="P789" s="73"/>
      <c r="Q789" s="72"/>
      <c r="R789" s="73">
        <f t="shared" si="37"/>
        <v>0</v>
      </c>
      <c r="S789" s="73"/>
      <c r="T789" s="72"/>
      <c r="U789" s="73">
        <f t="shared" si="38"/>
        <v>0</v>
      </c>
    </row>
    <row r="790" spans="1:21" x14ac:dyDescent="0.25">
      <c r="A790" s="74"/>
      <c r="B790" s="69">
        <v>784</v>
      </c>
      <c r="C790" s="353"/>
      <c r="D790" s="353"/>
      <c r="E790" s="353"/>
      <c r="F790" s="354"/>
      <c r="G790" s="353"/>
      <c r="H790" s="73">
        <f t="shared" si="36"/>
        <v>0</v>
      </c>
      <c r="I790" s="72">
        <v>1</v>
      </c>
      <c r="J790" s="358"/>
      <c r="K790" s="72"/>
      <c r="L790" s="72" t="str">
        <f>IFERROR(VLOOKUP($K790,'04 PERSONAL'!$D$5:$G$35,3,),"")</f>
        <v/>
      </c>
      <c r="M790" s="73">
        <f>IFERROR(VLOOKUP($K790,'04 PERSONAL'!$D$5:$G$35,4,),0)</f>
        <v>0</v>
      </c>
      <c r="N790" s="73"/>
      <c r="O790" s="73"/>
      <c r="P790" s="73"/>
      <c r="Q790" s="72"/>
      <c r="R790" s="73">
        <f t="shared" si="37"/>
        <v>0</v>
      </c>
      <c r="S790" s="73"/>
      <c r="T790" s="72"/>
      <c r="U790" s="73">
        <f t="shared" si="38"/>
        <v>0</v>
      </c>
    </row>
    <row r="791" spans="1:21" x14ac:dyDescent="0.25">
      <c r="A791" s="74"/>
      <c r="B791" s="69">
        <v>785</v>
      </c>
      <c r="C791" s="353"/>
      <c r="D791" s="353"/>
      <c r="E791" s="353"/>
      <c r="F791" s="354"/>
      <c r="G791" s="353"/>
      <c r="H791" s="73">
        <f t="shared" si="36"/>
        <v>0</v>
      </c>
      <c r="I791" s="72">
        <v>1</v>
      </c>
      <c r="J791" s="358"/>
      <c r="K791" s="72"/>
      <c r="L791" s="72" t="str">
        <f>IFERROR(VLOOKUP($K791,'04 PERSONAL'!$D$5:$G$35,3,),"")</f>
        <v/>
      </c>
      <c r="M791" s="73">
        <f>IFERROR(VLOOKUP($K791,'04 PERSONAL'!$D$5:$G$35,4,),0)</f>
        <v>0</v>
      </c>
      <c r="N791" s="73"/>
      <c r="O791" s="73"/>
      <c r="P791" s="73"/>
      <c r="Q791" s="72"/>
      <c r="R791" s="73">
        <f t="shared" si="37"/>
        <v>0</v>
      </c>
      <c r="S791" s="73"/>
      <c r="T791" s="72"/>
      <c r="U791" s="73">
        <f t="shared" si="38"/>
        <v>0</v>
      </c>
    </row>
    <row r="792" spans="1:21" x14ac:dyDescent="0.25">
      <c r="A792" s="74"/>
      <c r="B792" s="69">
        <v>786</v>
      </c>
      <c r="C792" s="353"/>
      <c r="D792" s="353"/>
      <c r="E792" s="353"/>
      <c r="F792" s="354"/>
      <c r="G792" s="353"/>
      <c r="H792" s="73">
        <f t="shared" si="36"/>
        <v>0</v>
      </c>
      <c r="I792" s="72">
        <v>1</v>
      </c>
      <c r="J792" s="358"/>
      <c r="K792" s="72"/>
      <c r="L792" s="72" t="str">
        <f>IFERROR(VLOOKUP($K792,'04 PERSONAL'!$D$5:$G$35,3,),"")</f>
        <v/>
      </c>
      <c r="M792" s="73">
        <f>IFERROR(VLOOKUP($K792,'04 PERSONAL'!$D$5:$G$35,4,),0)</f>
        <v>0</v>
      </c>
      <c r="N792" s="73"/>
      <c r="O792" s="73"/>
      <c r="P792" s="73"/>
      <c r="Q792" s="72"/>
      <c r="R792" s="73">
        <f t="shared" si="37"/>
        <v>0</v>
      </c>
      <c r="S792" s="73"/>
      <c r="T792" s="72"/>
      <c r="U792" s="73">
        <f t="shared" si="38"/>
        <v>0</v>
      </c>
    </row>
    <row r="793" spans="1:21" x14ac:dyDescent="0.25">
      <c r="A793" s="74"/>
      <c r="B793" s="69">
        <v>787</v>
      </c>
      <c r="C793" s="353"/>
      <c r="D793" s="353"/>
      <c r="E793" s="353"/>
      <c r="F793" s="354"/>
      <c r="G793" s="353"/>
      <c r="H793" s="73">
        <f t="shared" si="36"/>
        <v>0</v>
      </c>
      <c r="I793" s="72">
        <v>1</v>
      </c>
      <c r="J793" s="358"/>
      <c r="K793" s="72"/>
      <c r="L793" s="72" t="str">
        <f>IFERROR(VLOOKUP($K793,'04 PERSONAL'!$D$5:$G$35,3,),"")</f>
        <v/>
      </c>
      <c r="M793" s="73">
        <f>IFERROR(VLOOKUP($K793,'04 PERSONAL'!$D$5:$G$35,4,),0)</f>
        <v>0</v>
      </c>
      <c r="N793" s="73"/>
      <c r="O793" s="73"/>
      <c r="P793" s="73"/>
      <c r="Q793" s="72"/>
      <c r="R793" s="73">
        <f t="shared" si="37"/>
        <v>0</v>
      </c>
      <c r="S793" s="73"/>
      <c r="T793" s="72"/>
      <c r="U793" s="73">
        <f t="shared" si="38"/>
        <v>0</v>
      </c>
    </row>
    <row r="794" spans="1:21" x14ac:dyDescent="0.25">
      <c r="A794" s="74"/>
      <c r="B794" s="69">
        <v>788</v>
      </c>
      <c r="C794" s="353"/>
      <c r="D794" s="353"/>
      <c r="E794" s="353"/>
      <c r="F794" s="354"/>
      <c r="G794" s="353"/>
      <c r="H794" s="73">
        <f t="shared" si="36"/>
        <v>0</v>
      </c>
      <c r="I794" s="72">
        <v>1</v>
      </c>
      <c r="J794" s="358"/>
      <c r="K794" s="72"/>
      <c r="L794" s="72" t="str">
        <f>IFERROR(VLOOKUP($K794,'04 PERSONAL'!$D$5:$G$35,3,),"")</f>
        <v/>
      </c>
      <c r="M794" s="73">
        <f>IFERROR(VLOOKUP($K794,'04 PERSONAL'!$D$5:$G$35,4,),0)</f>
        <v>0</v>
      </c>
      <c r="N794" s="73"/>
      <c r="O794" s="73"/>
      <c r="P794" s="73"/>
      <c r="Q794" s="72"/>
      <c r="R794" s="73">
        <f t="shared" si="37"/>
        <v>0</v>
      </c>
      <c r="S794" s="73"/>
      <c r="T794" s="72"/>
      <c r="U794" s="73">
        <f t="shared" si="38"/>
        <v>0</v>
      </c>
    </row>
    <row r="795" spans="1:21" x14ac:dyDescent="0.25">
      <c r="A795" s="74"/>
      <c r="B795" s="69">
        <v>789</v>
      </c>
      <c r="C795" s="353"/>
      <c r="D795" s="353"/>
      <c r="E795" s="353"/>
      <c r="F795" s="354"/>
      <c r="G795" s="353"/>
      <c r="H795" s="73">
        <f t="shared" si="36"/>
        <v>0</v>
      </c>
      <c r="I795" s="72">
        <v>1</v>
      </c>
      <c r="J795" s="358"/>
      <c r="K795" s="72"/>
      <c r="L795" s="72" t="str">
        <f>IFERROR(VLOOKUP($K795,'04 PERSONAL'!$D$5:$G$35,3,),"")</f>
        <v/>
      </c>
      <c r="M795" s="73">
        <f>IFERROR(VLOOKUP($K795,'04 PERSONAL'!$D$5:$G$35,4,),0)</f>
        <v>0</v>
      </c>
      <c r="N795" s="73"/>
      <c r="O795" s="73"/>
      <c r="P795" s="73"/>
      <c r="Q795" s="72"/>
      <c r="R795" s="73">
        <f t="shared" si="37"/>
        <v>0</v>
      </c>
      <c r="S795" s="73"/>
      <c r="T795" s="72"/>
      <c r="U795" s="73">
        <f t="shared" si="38"/>
        <v>0</v>
      </c>
    </row>
    <row r="796" spans="1:21" x14ac:dyDescent="0.25">
      <c r="A796" s="74"/>
      <c r="B796" s="69">
        <v>790</v>
      </c>
      <c r="C796" s="353"/>
      <c r="D796" s="353"/>
      <c r="E796" s="353"/>
      <c r="F796" s="354"/>
      <c r="G796" s="353"/>
      <c r="H796" s="73">
        <f t="shared" si="36"/>
        <v>0</v>
      </c>
      <c r="I796" s="72">
        <v>1</v>
      </c>
      <c r="J796" s="358"/>
      <c r="K796" s="72"/>
      <c r="L796" s="72" t="str">
        <f>IFERROR(VLOOKUP($K796,'04 PERSONAL'!$D$5:$G$35,3,),"")</f>
        <v/>
      </c>
      <c r="M796" s="73">
        <f>IFERROR(VLOOKUP($K796,'04 PERSONAL'!$D$5:$G$35,4,),0)</f>
        <v>0</v>
      </c>
      <c r="N796" s="73"/>
      <c r="O796" s="73"/>
      <c r="P796" s="73"/>
      <c r="Q796" s="72"/>
      <c r="R796" s="73">
        <f t="shared" si="37"/>
        <v>0</v>
      </c>
      <c r="S796" s="73"/>
      <c r="T796" s="72"/>
      <c r="U796" s="73">
        <f t="shared" si="38"/>
        <v>0</v>
      </c>
    </row>
    <row r="797" spans="1:21" x14ac:dyDescent="0.25">
      <c r="A797" s="74"/>
      <c r="B797" s="69">
        <v>791</v>
      </c>
      <c r="C797" s="353"/>
      <c r="D797" s="353"/>
      <c r="E797" s="353"/>
      <c r="F797" s="354"/>
      <c r="G797" s="353"/>
      <c r="H797" s="73">
        <f t="shared" si="36"/>
        <v>0</v>
      </c>
      <c r="I797" s="72">
        <v>1</v>
      </c>
      <c r="J797" s="358"/>
      <c r="K797" s="72"/>
      <c r="L797" s="72" t="str">
        <f>IFERROR(VLOOKUP($K797,'04 PERSONAL'!$D$5:$G$35,3,),"")</f>
        <v/>
      </c>
      <c r="M797" s="73">
        <f>IFERROR(VLOOKUP($K797,'04 PERSONAL'!$D$5:$G$35,4,),0)</f>
        <v>0</v>
      </c>
      <c r="N797" s="73"/>
      <c r="O797" s="73"/>
      <c r="P797" s="73"/>
      <c r="Q797" s="72"/>
      <c r="R797" s="73">
        <f t="shared" si="37"/>
        <v>0</v>
      </c>
      <c r="S797" s="73"/>
      <c r="T797" s="72"/>
      <c r="U797" s="73">
        <f t="shared" si="38"/>
        <v>0</v>
      </c>
    </row>
    <row r="798" spans="1:21" x14ac:dyDescent="0.25">
      <c r="A798" s="74"/>
      <c r="B798" s="69">
        <v>792</v>
      </c>
      <c r="C798" s="353"/>
      <c r="D798" s="353"/>
      <c r="E798" s="353"/>
      <c r="F798" s="354"/>
      <c r="G798" s="353"/>
      <c r="H798" s="73">
        <f t="shared" si="36"/>
        <v>0</v>
      </c>
      <c r="I798" s="72">
        <v>1</v>
      </c>
      <c r="J798" s="358"/>
      <c r="K798" s="72"/>
      <c r="L798" s="72" t="str">
        <f>IFERROR(VLOOKUP($K798,'04 PERSONAL'!$D$5:$G$35,3,),"")</f>
        <v/>
      </c>
      <c r="M798" s="73">
        <f>IFERROR(VLOOKUP($K798,'04 PERSONAL'!$D$5:$G$35,4,),0)</f>
        <v>0</v>
      </c>
      <c r="N798" s="73"/>
      <c r="O798" s="73"/>
      <c r="P798" s="73"/>
      <c r="Q798" s="72"/>
      <c r="R798" s="73">
        <f t="shared" si="37"/>
        <v>0</v>
      </c>
      <c r="S798" s="73"/>
      <c r="T798" s="72"/>
      <c r="U798" s="73">
        <f t="shared" si="38"/>
        <v>0</v>
      </c>
    </row>
    <row r="799" spans="1:21" x14ac:dyDescent="0.25">
      <c r="A799" s="74"/>
      <c r="B799" s="69">
        <v>793</v>
      </c>
      <c r="C799" s="353"/>
      <c r="D799" s="353"/>
      <c r="E799" s="353"/>
      <c r="F799" s="354"/>
      <c r="G799" s="353"/>
      <c r="H799" s="73">
        <f t="shared" si="36"/>
        <v>0</v>
      </c>
      <c r="I799" s="72">
        <v>1</v>
      </c>
      <c r="J799" s="358"/>
      <c r="K799" s="72"/>
      <c r="L799" s="72" t="str">
        <f>IFERROR(VLOOKUP($K799,'04 PERSONAL'!$D$5:$G$35,3,),"")</f>
        <v/>
      </c>
      <c r="M799" s="73">
        <f>IFERROR(VLOOKUP($K799,'04 PERSONAL'!$D$5:$G$35,4,),0)</f>
        <v>0</v>
      </c>
      <c r="N799" s="73"/>
      <c r="O799" s="73"/>
      <c r="P799" s="73"/>
      <c r="Q799" s="72"/>
      <c r="R799" s="73">
        <f t="shared" si="37"/>
        <v>0</v>
      </c>
      <c r="S799" s="73"/>
      <c r="T799" s="72"/>
      <c r="U799" s="73">
        <f t="shared" si="38"/>
        <v>0</v>
      </c>
    </row>
    <row r="800" spans="1:21" x14ac:dyDescent="0.25">
      <c r="A800" s="74"/>
      <c r="B800" s="69">
        <v>794</v>
      </c>
      <c r="C800" s="353"/>
      <c r="D800" s="353"/>
      <c r="E800" s="353"/>
      <c r="F800" s="354"/>
      <c r="G800" s="353"/>
      <c r="H800" s="73">
        <f t="shared" si="36"/>
        <v>0</v>
      </c>
      <c r="I800" s="72">
        <v>1</v>
      </c>
      <c r="J800" s="358"/>
      <c r="K800" s="72"/>
      <c r="L800" s="72" t="str">
        <f>IFERROR(VLOOKUP($K800,'04 PERSONAL'!$D$5:$G$35,3,),"")</f>
        <v/>
      </c>
      <c r="M800" s="73">
        <f>IFERROR(VLOOKUP($K800,'04 PERSONAL'!$D$5:$G$35,4,),0)</f>
        <v>0</v>
      </c>
      <c r="N800" s="73"/>
      <c r="O800" s="73"/>
      <c r="P800" s="73"/>
      <c r="Q800" s="72"/>
      <c r="R800" s="73">
        <f t="shared" si="37"/>
        <v>0</v>
      </c>
      <c r="S800" s="73"/>
      <c r="T800" s="72"/>
      <c r="U800" s="73">
        <f t="shared" si="38"/>
        <v>0</v>
      </c>
    </row>
    <row r="801" spans="1:21" x14ac:dyDescent="0.25">
      <c r="A801" s="74"/>
      <c r="B801" s="69">
        <v>795</v>
      </c>
      <c r="C801" s="353"/>
      <c r="D801" s="353"/>
      <c r="E801" s="353"/>
      <c r="F801" s="354"/>
      <c r="G801" s="353"/>
      <c r="H801" s="73">
        <f t="shared" si="36"/>
        <v>0</v>
      </c>
      <c r="I801" s="72">
        <v>1</v>
      </c>
      <c r="J801" s="358"/>
      <c r="K801" s="72"/>
      <c r="L801" s="72" t="str">
        <f>IFERROR(VLOOKUP($K801,'04 PERSONAL'!$D$5:$G$35,3,),"")</f>
        <v/>
      </c>
      <c r="M801" s="73">
        <f>IFERROR(VLOOKUP($K801,'04 PERSONAL'!$D$5:$G$35,4,),0)</f>
        <v>0</v>
      </c>
      <c r="N801" s="73"/>
      <c r="O801" s="73"/>
      <c r="P801" s="73"/>
      <c r="Q801" s="72"/>
      <c r="R801" s="73">
        <f t="shared" si="37"/>
        <v>0</v>
      </c>
      <c r="S801" s="73"/>
      <c r="T801" s="72"/>
      <c r="U801" s="73">
        <f t="shared" si="38"/>
        <v>0</v>
      </c>
    </row>
    <row r="802" spans="1:21" x14ac:dyDescent="0.25">
      <c r="A802" s="74"/>
      <c r="B802" s="69">
        <v>796</v>
      </c>
      <c r="C802" s="353"/>
      <c r="D802" s="353"/>
      <c r="E802" s="353"/>
      <c r="F802" s="354"/>
      <c r="G802" s="353"/>
      <c r="H802" s="73">
        <f t="shared" si="36"/>
        <v>0</v>
      </c>
      <c r="I802" s="72">
        <v>1</v>
      </c>
      <c r="J802" s="358"/>
      <c r="K802" s="72"/>
      <c r="L802" s="72" t="str">
        <f>IFERROR(VLOOKUP($K802,'04 PERSONAL'!$D$5:$G$35,3,),"")</f>
        <v/>
      </c>
      <c r="M802" s="73">
        <f>IFERROR(VLOOKUP($K802,'04 PERSONAL'!$D$5:$G$35,4,),0)</f>
        <v>0</v>
      </c>
      <c r="N802" s="73"/>
      <c r="O802" s="73"/>
      <c r="P802" s="73"/>
      <c r="Q802" s="72"/>
      <c r="R802" s="73">
        <f t="shared" si="37"/>
        <v>0</v>
      </c>
      <c r="S802" s="73"/>
      <c r="T802" s="72"/>
      <c r="U802" s="73">
        <f t="shared" si="38"/>
        <v>0</v>
      </c>
    </row>
    <row r="803" spans="1:21" x14ac:dyDescent="0.25">
      <c r="A803" s="74"/>
      <c r="B803" s="69">
        <v>797</v>
      </c>
      <c r="C803" s="353"/>
      <c r="D803" s="353"/>
      <c r="E803" s="353"/>
      <c r="F803" s="354"/>
      <c r="G803" s="353"/>
      <c r="H803" s="73">
        <f t="shared" si="36"/>
        <v>0</v>
      </c>
      <c r="I803" s="72">
        <v>1</v>
      </c>
      <c r="J803" s="358"/>
      <c r="K803" s="72"/>
      <c r="L803" s="72" t="str">
        <f>IFERROR(VLOOKUP($K803,'04 PERSONAL'!$D$5:$G$35,3,),"")</f>
        <v/>
      </c>
      <c r="M803" s="73">
        <f>IFERROR(VLOOKUP($K803,'04 PERSONAL'!$D$5:$G$35,4,),0)</f>
        <v>0</v>
      </c>
      <c r="N803" s="73"/>
      <c r="O803" s="73"/>
      <c r="P803" s="73"/>
      <c r="Q803" s="72"/>
      <c r="R803" s="73">
        <f t="shared" si="37"/>
        <v>0</v>
      </c>
      <c r="S803" s="73"/>
      <c r="T803" s="72"/>
      <c r="U803" s="73">
        <f t="shared" si="38"/>
        <v>0</v>
      </c>
    </row>
    <row r="804" spans="1:21" x14ac:dyDescent="0.25">
      <c r="A804" s="74"/>
      <c r="B804" s="69">
        <v>798</v>
      </c>
      <c r="C804" s="353"/>
      <c r="D804" s="353"/>
      <c r="E804" s="353"/>
      <c r="F804" s="354"/>
      <c r="G804" s="353"/>
      <c r="H804" s="73">
        <f t="shared" si="36"/>
        <v>0</v>
      </c>
      <c r="I804" s="72">
        <v>1</v>
      </c>
      <c r="J804" s="358"/>
      <c r="K804" s="72"/>
      <c r="L804" s="72" t="str">
        <f>IFERROR(VLOOKUP($K804,'04 PERSONAL'!$D$5:$G$35,3,),"")</f>
        <v/>
      </c>
      <c r="M804" s="73">
        <f>IFERROR(VLOOKUP($K804,'04 PERSONAL'!$D$5:$G$35,4,),0)</f>
        <v>0</v>
      </c>
      <c r="N804" s="73"/>
      <c r="O804" s="73"/>
      <c r="P804" s="73"/>
      <c r="Q804" s="72"/>
      <c r="R804" s="73">
        <f t="shared" si="37"/>
        <v>0</v>
      </c>
      <c r="S804" s="73"/>
      <c r="T804" s="72"/>
      <c r="U804" s="73">
        <f t="shared" si="38"/>
        <v>0</v>
      </c>
    </row>
    <row r="805" spans="1:21" x14ac:dyDescent="0.25">
      <c r="A805" s="74"/>
      <c r="B805" s="69">
        <v>799</v>
      </c>
      <c r="C805" s="353"/>
      <c r="D805" s="353"/>
      <c r="E805" s="353"/>
      <c r="F805" s="354"/>
      <c r="G805" s="353"/>
      <c r="H805" s="73">
        <f t="shared" si="36"/>
        <v>0</v>
      </c>
      <c r="I805" s="72">
        <v>1</v>
      </c>
      <c r="J805" s="358"/>
      <c r="K805" s="72"/>
      <c r="L805" s="72" t="str">
        <f>IFERROR(VLOOKUP($K805,'04 PERSONAL'!$D$5:$G$35,3,),"")</f>
        <v/>
      </c>
      <c r="M805" s="73">
        <f>IFERROR(VLOOKUP($K805,'04 PERSONAL'!$D$5:$G$35,4,),0)</f>
        <v>0</v>
      </c>
      <c r="N805" s="73"/>
      <c r="O805" s="73"/>
      <c r="P805" s="73"/>
      <c r="Q805" s="72"/>
      <c r="R805" s="73">
        <f t="shared" si="37"/>
        <v>0</v>
      </c>
      <c r="S805" s="73"/>
      <c r="T805" s="72"/>
      <c r="U805" s="73">
        <f t="shared" si="38"/>
        <v>0</v>
      </c>
    </row>
    <row r="806" spans="1:21" x14ac:dyDescent="0.25">
      <c r="A806" s="74"/>
      <c r="B806" s="69">
        <v>800</v>
      </c>
      <c r="C806" s="353"/>
      <c r="D806" s="353"/>
      <c r="E806" s="353"/>
      <c r="F806" s="354"/>
      <c r="G806" s="353"/>
      <c r="H806" s="73">
        <f t="shared" si="36"/>
        <v>0</v>
      </c>
      <c r="I806" s="72">
        <v>1</v>
      </c>
      <c r="J806" s="358"/>
      <c r="K806" s="72"/>
      <c r="L806" s="72" t="str">
        <f>IFERROR(VLOOKUP($K806,'04 PERSONAL'!$D$5:$G$35,3,),"")</f>
        <v/>
      </c>
      <c r="M806" s="73">
        <f>IFERROR(VLOOKUP($K806,'04 PERSONAL'!$D$5:$G$35,4,),0)</f>
        <v>0</v>
      </c>
      <c r="N806" s="73"/>
      <c r="O806" s="73"/>
      <c r="P806" s="73"/>
      <c r="Q806" s="72"/>
      <c r="R806" s="73">
        <f t="shared" si="37"/>
        <v>0</v>
      </c>
      <c r="S806" s="73"/>
      <c r="T806" s="72"/>
      <c r="U806" s="73">
        <f t="shared" si="38"/>
        <v>0</v>
      </c>
    </row>
    <row r="807" spans="1:21" x14ac:dyDescent="0.25">
      <c r="A807" s="74"/>
      <c r="B807" s="69">
        <v>801</v>
      </c>
      <c r="C807" s="353"/>
      <c r="D807" s="353"/>
      <c r="E807" s="353"/>
      <c r="F807" s="354"/>
      <c r="G807" s="353"/>
      <c r="H807" s="73">
        <f t="shared" si="36"/>
        <v>0</v>
      </c>
      <c r="I807" s="72">
        <v>1</v>
      </c>
      <c r="J807" s="358"/>
      <c r="K807" s="72"/>
      <c r="L807" s="72" t="str">
        <f>IFERROR(VLOOKUP($K807,'04 PERSONAL'!$D$5:$G$35,3,),"")</f>
        <v/>
      </c>
      <c r="M807" s="73">
        <f>IFERROR(VLOOKUP($K807,'04 PERSONAL'!$D$5:$G$35,4,),0)</f>
        <v>0</v>
      </c>
      <c r="N807" s="73"/>
      <c r="O807" s="73"/>
      <c r="P807" s="73"/>
      <c r="Q807" s="72"/>
      <c r="R807" s="73">
        <f t="shared" si="37"/>
        <v>0</v>
      </c>
      <c r="S807" s="73"/>
      <c r="T807" s="72"/>
      <c r="U807" s="73">
        <f t="shared" si="38"/>
        <v>0</v>
      </c>
    </row>
    <row r="808" spans="1:21" x14ac:dyDescent="0.25">
      <c r="A808" s="74"/>
      <c r="B808" s="69">
        <v>802</v>
      </c>
      <c r="C808" s="353"/>
      <c r="D808" s="353"/>
      <c r="E808" s="353"/>
      <c r="F808" s="354"/>
      <c r="G808" s="353"/>
      <c r="H808" s="73">
        <f t="shared" si="36"/>
        <v>0</v>
      </c>
      <c r="I808" s="72">
        <v>1</v>
      </c>
      <c r="J808" s="358"/>
      <c r="K808" s="72"/>
      <c r="L808" s="72" t="str">
        <f>IFERROR(VLOOKUP($K808,'04 PERSONAL'!$D$5:$G$35,3,),"")</f>
        <v/>
      </c>
      <c r="M808" s="73">
        <f>IFERROR(VLOOKUP($K808,'04 PERSONAL'!$D$5:$G$35,4,),0)</f>
        <v>0</v>
      </c>
      <c r="N808" s="73"/>
      <c r="O808" s="73"/>
      <c r="P808" s="73"/>
      <c r="Q808" s="72"/>
      <c r="R808" s="73">
        <f t="shared" si="37"/>
        <v>0</v>
      </c>
      <c r="S808" s="73"/>
      <c r="T808" s="72"/>
      <c r="U808" s="73">
        <f t="shared" si="38"/>
        <v>0</v>
      </c>
    </row>
    <row r="809" spans="1:21" x14ac:dyDescent="0.25">
      <c r="A809" s="74"/>
      <c r="B809" s="69">
        <v>803</v>
      </c>
      <c r="C809" s="353"/>
      <c r="D809" s="353"/>
      <c r="E809" s="353"/>
      <c r="F809" s="354"/>
      <c r="G809" s="353"/>
      <c r="H809" s="73">
        <f t="shared" si="36"/>
        <v>0</v>
      </c>
      <c r="I809" s="72">
        <v>1</v>
      </c>
      <c r="J809" s="358"/>
      <c r="K809" s="72"/>
      <c r="L809" s="72" t="str">
        <f>IFERROR(VLOOKUP($K809,'04 PERSONAL'!$D$5:$G$35,3,),"")</f>
        <v/>
      </c>
      <c r="M809" s="73">
        <f>IFERROR(VLOOKUP($K809,'04 PERSONAL'!$D$5:$G$35,4,),0)</f>
        <v>0</v>
      </c>
      <c r="N809" s="73"/>
      <c r="O809" s="73"/>
      <c r="P809" s="73"/>
      <c r="Q809" s="72"/>
      <c r="R809" s="73">
        <f t="shared" si="37"/>
        <v>0</v>
      </c>
      <c r="S809" s="73"/>
      <c r="T809" s="72"/>
      <c r="U809" s="73">
        <f t="shared" si="38"/>
        <v>0</v>
      </c>
    </row>
    <row r="810" spans="1:21" x14ac:dyDescent="0.25">
      <c r="A810" s="74"/>
      <c r="B810" s="69">
        <v>804</v>
      </c>
      <c r="C810" s="353"/>
      <c r="D810" s="353"/>
      <c r="E810" s="353"/>
      <c r="F810" s="354"/>
      <c r="G810" s="353"/>
      <c r="H810" s="73">
        <f t="shared" si="36"/>
        <v>0</v>
      </c>
      <c r="I810" s="72">
        <v>1</v>
      </c>
      <c r="J810" s="358"/>
      <c r="K810" s="72"/>
      <c r="L810" s="72" t="str">
        <f>IFERROR(VLOOKUP($K810,'04 PERSONAL'!$D$5:$G$35,3,),"")</f>
        <v/>
      </c>
      <c r="M810" s="73">
        <f>IFERROR(VLOOKUP($K810,'04 PERSONAL'!$D$5:$G$35,4,),0)</f>
        <v>0</v>
      </c>
      <c r="N810" s="73"/>
      <c r="O810" s="73"/>
      <c r="P810" s="73"/>
      <c r="Q810" s="72"/>
      <c r="R810" s="73">
        <f t="shared" si="37"/>
        <v>0</v>
      </c>
      <c r="S810" s="73"/>
      <c r="T810" s="72"/>
      <c r="U810" s="73">
        <f t="shared" si="38"/>
        <v>0</v>
      </c>
    </row>
    <row r="811" spans="1:21" x14ac:dyDescent="0.25">
      <c r="A811" s="74"/>
      <c r="B811" s="69">
        <v>805</v>
      </c>
      <c r="C811" s="353"/>
      <c r="D811" s="353"/>
      <c r="E811" s="353"/>
      <c r="F811" s="354"/>
      <c r="G811" s="353"/>
      <c r="H811" s="73">
        <f t="shared" si="36"/>
        <v>0</v>
      </c>
      <c r="I811" s="72">
        <v>1</v>
      </c>
      <c r="J811" s="358"/>
      <c r="K811" s="72"/>
      <c r="L811" s="72" t="str">
        <f>IFERROR(VLOOKUP($K811,'04 PERSONAL'!$D$5:$G$35,3,),"")</f>
        <v/>
      </c>
      <c r="M811" s="73">
        <f>IFERROR(VLOOKUP($K811,'04 PERSONAL'!$D$5:$G$35,4,),0)</f>
        <v>0</v>
      </c>
      <c r="N811" s="73"/>
      <c r="O811" s="73"/>
      <c r="P811" s="73"/>
      <c r="Q811" s="72"/>
      <c r="R811" s="73">
        <f t="shared" si="37"/>
        <v>0</v>
      </c>
      <c r="S811" s="73"/>
      <c r="T811" s="72"/>
      <c r="U811" s="73">
        <f t="shared" si="38"/>
        <v>0</v>
      </c>
    </row>
    <row r="812" spans="1:21" x14ac:dyDescent="0.25">
      <c r="A812" s="74"/>
      <c r="B812" s="69">
        <v>806</v>
      </c>
      <c r="C812" s="353"/>
      <c r="D812" s="353"/>
      <c r="E812" s="353"/>
      <c r="F812" s="354"/>
      <c r="G812" s="353"/>
      <c r="H812" s="73">
        <f t="shared" si="36"/>
        <v>0</v>
      </c>
      <c r="I812" s="72">
        <v>1</v>
      </c>
      <c r="J812" s="358"/>
      <c r="K812" s="72"/>
      <c r="L812" s="72" t="str">
        <f>IFERROR(VLOOKUP($K812,'04 PERSONAL'!$D$5:$G$35,3,),"")</f>
        <v/>
      </c>
      <c r="M812" s="73">
        <f>IFERROR(VLOOKUP($K812,'04 PERSONAL'!$D$5:$G$35,4,),0)</f>
        <v>0</v>
      </c>
      <c r="N812" s="73"/>
      <c r="O812" s="73"/>
      <c r="P812" s="73"/>
      <c r="Q812" s="72"/>
      <c r="R812" s="73">
        <f t="shared" si="37"/>
        <v>0</v>
      </c>
      <c r="S812" s="73"/>
      <c r="T812" s="72"/>
      <c r="U812" s="73">
        <f t="shared" si="38"/>
        <v>0</v>
      </c>
    </row>
    <row r="813" spans="1:21" x14ac:dyDescent="0.25">
      <c r="A813" s="74"/>
      <c r="B813" s="69">
        <v>807</v>
      </c>
      <c r="C813" s="353"/>
      <c r="D813" s="353"/>
      <c r="E813" s="353"/>
      <c r="F813" s="354"/>
      <c r="G813" s="353"/>
      <c r="H813" s="73">
        <f t="shared" si="36"/>
        <v>0</v>
      </c>
      <c r="I813" s="72">
        <v>1</v>
      </c>
      <c r="J813" s="358"/>
      <c r="K813" s="72"/>
      <c r="L813" s="72" t="str">
        <f>IFERROR(VLOOKUP($K813,'04 PERSONAL'!$D$5:$G$35,3,),"")</f>
        <v/>
      </c>
      <c r="M813" s="73">
        <f>IFERROR(VLOOKUP($K813,'04 PERSONAL'!$D$5:$G$35,4,),0)</f>
        <v>0</v>
      </c>
      <c r="N813" s="73"/>
      <c r="O813" s="73"/>
      <c r="P813" s="73"/>
      <c r="Q813" s="72"/>
      <c r="R813" s="73">
        <f t="shared" si="37"/>
        <v>0</v>
      </c>
      <c r="S813" s="73"/>
      <c r="T813" s="72"/>
      <c r="U813" s="73">
        <f t="shared" si="38"/>
        <v>0</v>
      </c>
    </row>
    <row r="814" spans="1:21" x14ac:dyDescent="0.25">
      <c r="A814" s="74"/>
      <c r="B814" s="69">
        <v>808</v>
      </c>
      <c r="C814" s="353"/>
      <c r="D814" s="353"/>
      <c r="E814" s="353"/>
      <c r="F814" s="354"/>
      <c r="G814" s="353"/>
      <c r="H814" s="73">
        <f t="shared" si="36"/>
        <v>0</v>
      </c>
      <c r="I814" s="72">
        <v>1</v>
      </c>
      <c r="J814" s="358"/>
      <c r="K814" s="72"/>
      <c r="L814" s="72" t="str">
        <f>IFERROR(VLOOKUP($K814,'04 PERSONAL'!$D$5:$G$35,3,),"")</f>
        <v/>
      </c>
      <c r="M814" s="73">
        <f>IFERROR(VLOOKUP($K814,'04 PERSONAL'!$D$5:$G$35,4,),0)</f>
        <v>0</v>
      </c>
      <c r="N814" s="73"/>
      <c r="O814" s="73"/>
      <c r="P814" s="73"/>
      <c r="Q814" s="72"/>
      <c r="R814" s="73">
        <f t="shared" si="37"/>
        <v>0</v>
      </c>
      <c r="S814" s="73"/>
      <c r="T814" s="72"/>
      <c r="U814" s="73">
        <f t="shared" si="38"/>
        <v>0</v>
      </c>
    </row>
    <row r="815" spans="1:21" x14ac:dyDescent="0.25">
      <c r="A815" s="74"/>
      <c r="B815" s="69">
        <v>809</v>
      </c>
      <c r="C815" s="353"/>
      <c r="D815" s="353"/>
      <c r="E815" s="353"/>
      <c r="F815" s="354"/>
      <c r="G815" s="353"/>
      <c r="H815" s="73">
        <f t="shared" si="36"/>
        <v>0</v>
      </c>
      <c r="I815" s="72">
        <v>1</v>
      </c>
      <c r="J815" s="358"/>
      <c r="K815" s="72"/>
      <c r="L815" s="72" t="str">
        <f>IFERROR(VLOOKUP($K815,'04 PERSONAL'!$D$5:$G$35,3,),"")</f>
        <v/>
      </c>
      <c r="M815" s="73">
        <f>IFERROR(VLOOKUP($K815,'04 PERSONAL'!$D$5:$G$35,4,),0)</f>
        <v>0</v>
      </c>
      <c r="N815" s="73"/>
      <c r="O815" s="73"/>
      <c r="P815" s="73"/>
      <c r="Q815" s="72"/>
      <c r="R815" s="73">
        <f t="shared" si="37"/>
        <v>0</v>
      </c>
      <c r="S815" s="73"/>
      <c r="T815" s="72"/>
      <c r="U815" s="73">
        <f t="shared" si="38"/>
        <v>0</v>
      </c>
    </row>
    <row r="816" spans="1:21" x14ac:dyDescent="0.25">
      <c r="A816" s="74"/>
      <c r="B816" s="69">
        <v>810</v>
      </c>
      <c r="C816" s="353"/>
      <c r="D816" s="353"/>
      <c r="E816" s="353"/>
      <c r="F816" s="354"/>
      <c r="G816" s="353"/>
      <c r="H816" s="73">
        <f t="shared" si="36"/>
        <v>0</v>
      </c>
      <c r="I816" s="72">
        <v>1</v>
      </c>
      <c r="J816" s="358"/>
      <c r="K816" s="72"/>
      <c r="L816" s="72" t="str">
        <f>IFERROR(VLOOKUP($K816,'04 PERSONAL'!$D$5:$G$35,3,),"")</f>
        <v/>
      </c>
      <c r="M816" s="73">
        <f>IFERROR(VLOOKUP($K816,'04 PERSONAL'!$D$5:$G$35,4,),0)</f>
        <v>0</v>
      </c>
      <c r="N816" s="73"/>
      <c r="O816" s="73"/>
      <c r="P816" s="73"/>
      <c r="Q816" s="72"/>
      <c r="R816" s="73">
        <f t="shared" si="37"/>
        <v>0</v>
      </c>
      <c r="S816" s="73"/>
      <c r="T816" s="72"/>
      <c r="U816" s="73">
        <f t="shared" si="38"/>
        <v>0</v>
      </c>
    </row>
    <row r="817" spans="1:21" x14ac:dyDescent="0.25">
      <c r="A817" s="74"/>
      <c r="B817" s="69">
        <v>811</v>
      </c>
      <c r="C817" s="353"/>
      <c r="D817" s="353"/>
      <c r="E817" s="353"/>
      <c r="F817" s="354"/>
      <c r="G817" s="353"/>
      <c r="H817" s="73">
        <f t="shared" si="36"/>
        <v>0</v>
      </c>
      <c r="I817" s="72">
        <v>1</v>
      </c>
      <c r="J817" s="358"/>
      <c r="K817" s="72"/>
      <c r="L817" s="72" t="str">
        <f>IFERROR(VLOOKUP($K817,'04 PERSONAL'!$D$5:$G$35,3,),"")</f>
        <v/>
      </c>
      <c r="M817" s="73">
        <f>IFERROR(VLOOKUP($K817,'04 PERSONAL'!$D$5:$G$35,4,),0)</f>
        <v>0</v>
      </c>
      <c r="N817" s="73"/>
      <c r="O817" s="73"/>
      <c r="P817" s="73"/>
      <c r="Q817" s="72"/>
      <c r="R817" s="73">
        <f t="shared" si="37"/>
        <v>0</v>
      </c>
      <c r="S817" s="73"/>
      <c r="T817" s="72"/>
      <c r="U817" s="73">
        <f t="shared" si="38"/>
        <v>0</v>
      </c>
    </row>
    <row r="818" spans="1:21" x14ac:dyDescent="0.25">
      <c r="A818" s="74"/>
      <c r="B818" s="69">
        <v>812</v>
      </c>
      <c r="C818" s="353"/>
      <c r="D818" s="353"/>
      <c r="E818" s="353"/>
      <c r="F818" s="354"/>
      <c r="G818" s="353"/>
      <c r="H818" s="73">
        <f t="shared" si="36"/>
        <v>0</v>
      </c>
      <c r="I818" s="72">
        <v>1</v>
      </c>
      <c r="J818" s="358"/>
      <c r="K818" s="72"/>
      <c r="L818" s="72" t="str">
        <f>IFERROR(VLOOKUP($K818,'04 PERSONAL'!$D$5:$G$35,3,),"")</f>
        <v/>
      </c>
      <c r="M818" s="73">
        <f>IFERROR(VLOOKUP($K818,'04 PERSONAL'!$D$5:$G$35,4,),0)</f>
        <v>0</v>
      </c>
      <c r="N818" s="73"/>
      <c r="O818" s="73"/>
      <c r="P818" s="73"/>
      <c r="Q818" s="72"/>
      <c r="R818" s="73">
        <f t="shared" si="37"/>
        <v>0</v>
      </c>
      <c r="S818" s="73"/>
      <c r="T818" s="72"/>
      <c r="U818" s="73">
        <f t="shared" si="38"/>
        <v>0</v>
      </c>
    </row>
    <row r="819" spans="1:21" x14ac:dyDescent="0.25">
      <c r="A819" s="74"/>
      <c r="B819" s="69">
        <v>813</v>
      </c>
      <c r="C819" s="353"/>
      <c r="D819" s="353"/>
      <c r="E819" s="353"/>
      <c r="F819" s="354"/>
      <c r="G819" s="353"/>
      <c r="H819" s="73">
        <f t="shared" si="36"/>
        <v>0</v>
      </c>
      <c r="I819" s="72">
        <v>1</v>
      </c>
      <c r="J819" s="358"/>
      <c r="K819" s="72"/>
      <c r="L819" s="72" t="str">
        <f>IFERROR(VLOOKUP($K819,'04 PERSONAL'!$D$5:$G$35,3,),"")</f>
        <v/>
      </c>
      <c r="M819" s="73">
        <f>IFERROR(VLOOKUP($K819,'04 PERSONAL'!$D$5:$G$35,4,),0)</f>
        <v>0</v>
      </c>
      <c r="N819" s="73"/>
      <c r="O819" s="73"/>
      <c r="P819" s="73"/>
      <c r="Q819" s="72"/>
      <c r="R819" s="73">
        <f t="shared" si="37"/>
        <v>0</v>
      </c>
      <c r="S819" s="73"/>
      <c r="T819" s="72"/>
      <c r="U819" s="73">
        <f t="shared" si="38"/>
        <v>0</v>
      </c>
    </row>
    <row r="820" spans="1:21" x14ac:dyDescent="0.25">
      <c r="A820" s="74"/>
      <c r="B820" s="69">
        <v>814</v>
      </c>
      <c r="C820" s="353"/>
      <c r="D820" s="353"/>
      <c r="E820" s="353"/>
      <c r="F820" s="354"/>
      <c r="G820" s="353"/>
      <c r="H820" s="73">
        <f t="shared" si="36"/>
        <v>0</v>
      </c>
      <c r="I820" s="72">
        <v>1</v>
      </c>
      <c r="J820" s="358"/>
      <c r="K820" s="72"/>
      <c r="L820" s="72" t="str">
        <f>IFERROR(VLOOKUP($K820,'04 PERSONAL'!$D$5:$G$35,3,),"")</f>
        <v/>
      </c>
      <c r="M820" s="73">
        <f>IFERROR(VLOOKUP($K820,'04 PERSONAL'!$D$5:$G$35,4,),0)</f>
        <v>0</v>
      </c>
      <c r="N820" s="73"/>
      <c r="O820" s="73"/>
      <c r="P820" s="73"/>
      <c r="Q820" s="72"/>
      <c r="R820" s="73">
        <f t="shared" si="37"/>
        <v>0</v>
      </c>
      <c r="S820" s="73"/>
      <c r="T820" s="72"/>
      <c r="U820" s="73">
        <f t="shared" si="38"/>
        <v>0</v>
      </c>
    </row>
    <row r="821" spans="1:21" x14ac:dyDescent="0.25">
      <c r="A821" s="74"/>
      <c r="B821" s="69">
        <v>815</v>
      </c>
      <c r="C821" s="353"/>
      <c r="D821" s="353"/>
      <c r="E821" s="353"/>
      <c r="F821" s="354"/>
      <c r="G821" s="353"/>
      <c r="H821" s="73">
        <f t="shared" si="36"/>
        <v>0</v>
      </c>
      <c r="I821" s="72">
        <v>1</v>
      </c>
      <c r="J821" s="358"/>
      <c r="K821" s="72"/>
      <c r="L821" s="72" t="str">
        <f>IFERROR(VLOOKUP($K821,'04 PERSONAL'!$D$5:$G$35,3,),"")</f>
        <v/>
      </c>
      <c r="M821" s="73">
        <f>IFERROR(VLOOKUP($K821,'04 PERSONAL'!$D$5:$G$35,4,),0)</f>
        <v>0</v>
      </c>
      <c r="N821" s="73"/>
      <c r="O821" s="73"/>
      <c r="P821" s="73"/>
      <c r="Q821" s="72"/>
      <c r="R821" s="73">
        <f t="shared" si="37"/>
        <v>0</v>
      </c>
      <c r="S821" s="73"/>
      <c r="T821" s="72"/>
      <c r="U821" s="73">
        <f t="shared" si="38"/>
        <v>0</v>
      </c>
    </row>
    <row r="822" spans="1:21" x14ac:dyDescent="0.25">
      <c r="A822" s="74"/>
      <c r="B822" s="69">
        <v>816</v>
      </c>
      <c r="C822" s="353"/>
      <c r="D822" s="353"/>
      <c r="E822" s="353"/>
      <c r="F822" s="354"/>
      <c r="G822" s="353"/>
      <c r="H822" s="73">
        <f t="shared" si="36"/>
        <v>0</v>
      </c>
      <c r="I822" s="72">
        <v>1</v>
      </c>
      <c r="J822" s="358"/>
      <c r="K822" s="72"/>
      <c r="L822" s="72" t="str">
        <f>IFERROR(VLOOKUP($K822,'04 PERSONAL'!$D$5:$G$35,3,),"")</f>
        <v/>
      </c>
      <c r="M822" s="73">
        <f>IFERROR(VLOOKUP($K822,'04 PERSONAL'!$D$5:$G$35,4,),0)</f>
        <v>0</v>
      </c>
      <c r="N822" s="73"/>
      <c r="O822" s="73"/>
      <c r="P822" s="73"/>
      <c r="Q822" s="72"/>
      <c r="R822" s="73">
        <f t="shared" si="37"/>
        <v>0</v>
      </c>
      <c r="S822" s="73"/>
      <c r="T822" s="72"/>
      <c r="U822" s="73">
        <f t="shared" si="38"/>
        <v>0</v>
      </c>
    </row>
    <row r="823" spans="1:21" x14ac:dyDescent="0.25">
      <c r="A823" s="74"/>
      <c r="B823" s="69">
        <v>817</v>
      </c>
      <c r="C823" s="353"/>
      <c r="D823" s="353"/>
      <c r="E823" s="353"/>
      <c r="F823" s="354"/>
      <c r="G823" s="353"/>
      <c r="H823" s="73">
        <f t="shared" si="36"/>
        <v>0</v>
      </c>
      <c r="I823" s="72">
        <v>1</v>
      </c>
      <c r="J823" s="358"/>
      <c r="K823" s="72"/>
      <c r="L823" s="72" t="str">
        <f>IFERROR(VLOOKUP($K823,'04 PERSONAL'!$D$5:$G$35,3,),"")</f>
        <v/>
      </c>
      <c r="M823" s="73">
        <f>IFERROR(VLOOKUP($K823,'04 PERSONAL'!$D$5:$G$35,4,),0)</f>
        <v>0</v>
      </c>
      <c r="N823" s="73"/>
      <c r="O823" s="73"/>
      <c r="P823" s="73"/>
      <c r="Q823" s="72"/>
      <c r="R823" s="73">
        <f t="shared" si="37"/>
        <v>0</v>
      </c>
      <c r="S823" s="73"/>
      <c r="T823" s="72"/>
      <c r="U823" s="73">
        <f t="shared" si="38"/>
        <v>0</v>
      </c>
    </row>
    <row r="824" spans="1:21" x14ac:dyDescent="0.25">
      <c r="A824" s="74"/>
      <c r="B824" s="69">
        <v>818</v>
      </c>
      <c r="C824" s="353"/>
      <c r="D824" s="353"/>
      <c r="E824" s="353"/>
      <c r="F824" s="354"/>
      <c r="G824" s="353"/>
      <c r="H824" s="73">
        <f t="shared" si="36"/>
        <v>0</v>
      </c>
      <c r="I824" s="72">
        <v>1</v>
      </c>
      <c r="J824" s="358"/>
      <c r="K824" s="72"/>
      <c r="L824" s="72" t="str">
        <f>IFERROR(VLOOKUP($K824,'04 PERSONAL'!$D$5:$G$35,3,),"")</f>
        <v/>
      </c>
      <c r="M824" s="73">
        <f>IFERROR(VLOOKUP($K824,'04 PERSONAL'!$D$5:$G$35,4,),0)</f>
        <v>0</v>
      </c>
      <c r="N824" s="73"/>
      <c r="O824" s="73"/>
      <c r="P824" s="73"/>
      <c r="Q824" s="72"/>
      <c r="R824" s="73">
        <f t="shared" si="37"/>
        <v>0</v>
      </c>
      <c r="S824" s="73"/>
      <c r="T824" s="72"/>
      <c r="U824" s="73">
        <f t="shared" si="38"/>
        <v>0</v>
      </c>
    </row>
    <row r="825" spans="1:21" x14ac:dyDescent="0.25">
      <c r="A825" s="74"/>
      <c r="B825" s="69">
        <v>819</v>
      </c>
      <c r="C825" s="353"/>
      <c r="D825" s="353"/>
      <c r="E825" s="353"/>
      <c r="F825" s="354"/>
      <c r="G825" s="353"/>
      <c r="H825" s="73">
        <f t="shared" si="36"/>
        <v>0</v>
      </c>
      <c r="I825" s="72">
        <v>1</v>
      </c>
      <c r="J825" s="358"/>
      <c r="K825" s="72"/>
      <c r="L825" s="72" t="str">
        <f>IFERROR(VLOOKUP($K825,'04 PERSONAL'!$D$5:$G$35,3,),"")</f>
        <v/>
      </c>
      <c r="M825" s="73">
        <f>IFERROR(VLOOKUP($K825,'04 PERSONAL'!$D$5:$G$35,4,),0)</f>
        <v>0</v>
      </c>
      <c r="N825" s="73"/>
      <c r="O825" s="73"/>
      <c r="P825" s="73"/>
      <c r="Q825" s="72"/>
      <c r="R825" s="73">
        <f t="shared" si="37"/>
        <v>0</v>
      </c>
      <c r="S825" s="73"/>
      <c r="T825" s="72"/>
      <c r="U825" s="73">
        <f t="shared" si="38"/>
        <v>0</v>
      </c>
    </row>
    <row r="826" spans="1:21" x14ac:dyDescent="0.25">
      <c r="A826" s="74"/>
      <c r="B826" s="69">
        <v>820</v>
      </c>
      <c r="C826" s="353"/>
      <c r="D826" s="353"/>
      <c r="E826" s="353"/>
      <c r="F826" s="354"/>
      <c r="G826" s="353"/>
      <c r="H826" s="73">
        <f t="shared" si="36"/>
        <v>0</v>
      </c>
      <c r="I826" s="72">
        <v>1</v>
      </c>
      <c r="J826" s="358"/>
      <c r="K826" s="72"/>
      <c r="L826" s="72" t="str">
        <f>IFERROR(VLOOKUP($K826,'04 PERSONAL'!$D$5:$G$35,3,),"")</f>
        <v/>
      </c>
      <c r="M826" s="73">
        <f>IFERROR(VLOOKUP($K826,'04 PERSONAL'!$D$5:$G$35,4,),0)</f>
        <v>0</v>
      </c>
      <c r="N826" s="73"/>
      <c r="O826" s="73"/>
      <c r="P826" s="73"/>
      <c r="Q826" s="72"/>
      <c r="R826" s="73">
        <f t="shared" si="37"/>
        <v>0</v>
      </c>
      <c r="S826" s="73"/>
      <c r="T826" s="72"/>
      <c r="U826" s="73">
        <f t="shared" si="38"/>
        <v>0</v>
      </c>
    </row>
    <row r="827" spans="1:21" x14ac:dyDescent="0.25">
      <c r="A827" s="74"/>
      <c r="B827" s="69">
        <v>821</v>
      </c>
      <c r="C827" s="353"/>
      <c r="D827" s="353"/>
      <c r="E827" s="353"/>
      <c r="F827" s="354"/>
      <c r="G827" s="353"/>
      <c r="H827" s="73">
        <f t="shared" si="36"/>
        <v>0</v>
      </c>
      <c r="I827" s="72">
        <v>1</v>
      </c>
      <c r="J827" s="358"/>
      <c r="K827" s="72"/>
      <c r="L827" s="72" t="str">
        <f>IFERROR(VLOOKUP($K827,'04 PERSONAL'!$D$5:$G$35,3,),"")</f>
        <v/>
      </c>
      <c r="M827" s="73">
        <f>IFERROR(VLOOKUP($K827,'04 PERSONAL'!$D$5:$G$35,4,),0)</f>
        <v>0</v>
      </c>
      <c r="N827" s="73"/>
      <c r="O827" s="73"/>
      <c r="P827" s="73"/>
      <c r="Q827" s="72"/>
      <c r="R827" s="73">
        <f t="shared" si="37"/>
        <v>0</v>
      </c>
      <c r="S827" s="73"/>
      <c r="T827" s="72"/>
      <c r="U827" s="73">
        <f t="shared" si="38"/>
        <v>0</v>
      </c>
    </row>
    <row r="828" spans="1:21" x14ac:dyDescent="0.25">
      <c r="A828" s="74"/>
      <c r="B828" s="69">
        <v>822</v>
      </c>
      <c r="C828" s="353"/>
      <c r="D828" s="353"/>
      <c r="E828" s="353"/>
      <c r="F828" s="354"/>
      <c r="G828" s="353"/>
      <c r="H828" s="73">
        <f t="shared" si="36"/>
        <v>0</v>
      </c>
      <c r="I828" s="72">
        <v>1</v>
      </c>
      <c r="J828" s="358"/>
      <c r="K828" s="72"/>
      <c r="L828" s="72" t="str">
        <f>IFERROR(VLOOKUP($K828,'04 PERSONAL'!$D$5:$G$35,3,),"")</f>
        <v/>
      </c>
      <c r="M828" s="73">
        <f>IFERROR(VLOOKUP($K828,'04 PERSONAL'!$D$5:$G$35,4,),0)</f>
        <v>0</v>
      </c>
      <c r="N828" s="73"/>
      <c r="O828" s="73"/>
      <c r="P828" s="73"/>
      <c r="Q828" s="72"/>
      <c r="R828" s="73">
        <f t="shared" si="37"/>
        <v>0</v>
      </c>
      <c r="S828" s="73"/>
      <c r="T828" s="72"/>
      <c r="U828" s="73">
        <f t="shared" si="38"/>
        <v>0</v>
      </c>
    </row>
    <row r="829" spans="1:21" x14ac:dyDescent="0.25">
      <c r="A829" s="74"/>
      <c r="B829" s="69">
        <v>823</v>
      </c>
      <c r="C829" s="353"/>
      <c r="D829" s="353"/>
      <c r="E829" s="353"/>
      <c r="F829" s="354"/>
      <c r="G829" s="353"/>
      <c r="H829" s="73">
        <f t="shared" si="36"/>
        <v>0</v>
      </c>
      <c r="I829" s="72">
        <v>1</v>
      </c>
      <c r="J829" s="358"/>
      <c r="K829" s="72"/>
      <c r="L829" s="72" t="str">
        <f>IFERROR(VLOOKUP($K829,'04 PERSONAL'!$D$5:$G$35,3,),"")</f>
        <v/>
      </c>
      <c r="M829" s="73">
        <f>IFERROR(VLOOKUP($K829,'04 PERSONAL'!$D$5:$G$35,4,),0)</f>
        <v>0</v>
      </c>
      <c r="N829" s="73"/>
      <c r="O829" s="73"/>
      <c r="P829" s="73"/>
      <c r="Q829" s="72"/>
      <c r="R829" s="73">
        <f t="shared" si="37"/>
        <v>0</v>
      </c>
      <c r="S829" s="73"/>
      <c r="T829" s="72"/>
      <c r="U829" s="73">
        <f t="shared" si="38"/>
        <v>0</v>
      </c>
    </row>
    <row r="830" spans="1:21" x14ac:dyDescent="0.25">
      <c r="A830" s="74"/>
      <c r="B830" s="69">
        <v>824</v>
      </c>
      <c r="C830" s="353"/>
      <c r="D830" s="353"/>
      <c r="E830" s="353"/>
      <c r="F830" s="354"/>
      <c r="G830" s="353"/>
      <c r="H830" s="73">
        <f t="shared" si="36"/>
        <v>0</v>
      </c>
      <c r="I830" s="72">
        <v>1</v>
      </c>
      <c r="J830" s="358"/>
      <c r="K830" s="72"/>
      <c r="L830" s="72" t="str">
        <f>IFERROR(VLOOKUP($K830,'04 PERSONAL'!$D$5:$G$35,3,),"")</f>
        <v/>
      </c>
      <c r="M830" s="73">
        <f>IFERROR(VLOOKUP($K830,'04 PERSONAL'!$D$5:$G$35,4,),0)</f>
        <v>0</v>
      </c>
      <c r="N830" s="73"/>
      <c r="O830" s="73"/>
      <c r="P830" s="73"/>
      <c r="Q830" s="72"/>
      <c r="R830" s="73">
        <f t="shared" si="37"/>
        <v>0</v>
      </c>
      <c r="S830" s="73"/>
      <c r="T830" s="72"/>
      <c r="U830" s="73">
        <f t="shared" si="38"/>
        <v>0</v>
      </c>
    </row>
    <row r="831" spans="1:21" x14ac:dyDescent="0.25">
      <c r="A831" s="74"/>
      <c r="B831" s="69">
        <v>825</v>
      </c>
      <c r="C831" s="353"/>
      <c r="D831" s="353"/>
      <c r="E831" s="353"/>
      <c r="F831" s="354"/>
      <c r="G831" s="353"/>
      <c r="H831" s="73">
        <f t="shared" si="36"/>
        <v>0</v>
      </c>
      <c r="I831" s="72">
        <v>1</v>
      </c>
      <c r="J831" s="358"/>
      <c r="K831" s="72"/>
      <c r="L831" s="72" t="str">
        <f>IFERROR(VLOOKUP($K831,'04 PERSONAL'!$D$5:$G$35,3,),"")</f>
        <v/>
      </c>
      <c r="M831" s="73">
        <f>IFERROR(VLOOKUP($K831,'04 PERSONAL'!$D$5:$G$35,4,),0)</f>
        <v>0</v>
      </c>
      <c r="N831" s="73"/>
      <c r="O831" s="73"/>
      <c r="P831" s="73"/>
      <c r="Q831" s="72"/>
      <c r="R831" s="73">
        <f t="shared" si="37"/>
        <v>0</v>
      </c>
      <c r="S831" s="73"/>
      <c r="T831" s="72"/>
      <c r="U831" s="73">
        <f t="shared" si="38"/>
        <v>0</v>
      </c>
    </row>
    <row r="832" spans="1:21" x14ac:dyDescent="0.25">
      <c r="A832" s="74"/>
      <c r="B832" s="69">
        <v>826</v>
      </c>
      <c r="C832" s="353"/>
      <c r="D832" s="353"/>
      <c r="E832" s="353"/>
      <c r="F832" s="354"/>
      <c r="G832" s="353"/>
      <c r="H832" s="73">
        <f t="shared" si="36"/>
        <v>0</v>
      </c>
      <c r="I832" s="72">
        <v>1</v>
      </c>
      <c r="J832" s="358"/>
      <c r="K832" s="72"/>
      <c r="L832" s="72" t="str">
        <f>IFERROR(VLOOKUP($K832,'04 PERSONAL'!$D$5:$G$35,3,),"")</f>
        <v/>
      </c>
      <c r="M832" s="73">
        <f>IFERROR(VLOOKUP($K832,'04 PERSONAL'!$D$5:$G$35,4,),0)</f>
        <v>0</v>
      </c>
      <c r="N832" s="73"/>
      <c r="O832" s="73"/>
      <c r="P832" s="73"/>
      <c r="Q832" s="72"/>
      <c r="R832" s="73">
        <f t="shared" si="37"/>
        <v>0</v>
      </c>
      <c r="S832" s="73"/>
      <c r="T832" s="72"/>
      <c r="U832" s="73">
        <f t="shared" si="38"/>
        <v>0</v>
      </c>
    </row>
    <row r="833" spans="1:21" x14ac:dyDescent="0.25">
      <c r="A833" s="74"/>
      <c r="B833" s="69">
        <v>827</v>
      </c>
      <c r="C833" s="353"/>
      <c r="D833" s="353"/>
      <c r="E833" s="353"/>
      <c r="F833" s="354"/>
      <c r="G833" s="353"/>
      <c r="H833" s="73">
        <f t="shared" si="36"/>
        <v>0</v>
      </c>
      <c r="I833" s="72">
        <v>1</v>
      </c>
      <c r="J833" s="358"/>
      <c r="K833" s="72"/>
      <c r="L833" s="72" t="str">
        <f>IFERROR(VLOOKUP($K833,'04 PERSONAL'!$D$5:$G$35,3,),"")</f>
        <v/>
      </c>
      <c r="M833" s="73">
        <f>IFERROR(VLOOKUP($K833,'04 PERSONAL'!$D$5:$G$35,4,),0)</f>
        <v>0</v>
      </c>
      <c r="N833" s="73"/>
      <c r="O833" s="73"/>
      <c r="P833" s="73"/>
      <c r="Q833" s="72"/>
      <c r="R833" s="73">
        <f t="shared" si="37"/>
        <v>0</v>
      </c>
      <c r="S833" s="73"/>
      <c r="T833" s="72"/>
      <c r="U833" s="73">
        <f t="shared" si="38"/>
        <v>0</v>
      </c>
    </row>
    <row r="834" spans="1:21" x14ac:dyDescent="0.25">
      <c r="A834" s="74"/>
      <c r="B834" s="69">
        <v>828</v>
      </c>
      <c r="C834" s="353"/>
      <c r="D834" s="353"/>
      <c r="E834" s="353"/>
      <c r="F834" s="354"/>
      <c r="G834" s="353"/>
      <c r="H834" s="73">
        <f t="shared" si="36"/>
        <v>0</v>
      </c>
      <c r="I834" s="72">
        <v>1</v>
      </c>
      <c r="J834" s="358"/>
      <c r="K834" s="72"/>
      <c r="L834" s="72" t="str">
        <f>IFERROR(VLOOKUP($K834,'04 PERSONAL'!$D$5:$G$35,3,),"")</f>
        <v/>
      </c>
      <c r="M834" s="73">
        <f>IFERROR(VLOOKUP($K834,'04 PERSONAL'!$D$5:$G$35,4,),0)</f>
        <v>0</v>
      </c>
      <c r="N834" s="73"/>
      <c r="O834" s="73"/>
      <c r="P834" s="73"/>
      <c r="Q834" s="72"/>
      <c r="R834" s="73">
        <f t="shared" si="37"/>
        <v>0</v>
      </c>
      <c r="S834" s="73"/>
      <c r="T834" s="72"/>
      <c r="U834" s="73">
        <f t="shared" si="38"/>
        <v>0</v>
      </c>
    </row>
    <row r="835" spans="1:21" x14ac:dyDescent="0.25">
      <c r="A835" s="74"/>
      <c r="B835" s="69">
        <v>829</v>
      </c>
      <c r="C835" s="353"/>
      <c r="D835" s="353"/>
      <c r="E835" s="353"/>
      <c r="F835" s="354"/>
      <c r="G835" s="353"/>
      <c r="H835" s="73">
        <f t="shared" si="36"/>
        <v>0</v>
      </c>
      <c r="I835" s="72">
        <v>1</v>
      </c>
      <c r="J835" s="358"/>
      <c r="K835" s="72"/>
      <c r="L835" s="72" t="str">
        <f>IFERROR(VLOOKUP($K835,'04 PERSONAL'!$D$5:$G$35,3,),"")</f>
        <v/>
      </c>
      <c r="M835" s="73">
        <f>IFERROR(VLOOKUP($K835,'04 PERSONAL'!$D$5:$G$35,4,),0)</f>
        <v>0</v>
      </c>
      <c r="N835" s="73"/>
      <c r="O835" s="73"/>
      <c r="P835" s="73"/>
      <c r="Q835" s="72"/>
      <c r="R835" s="73">
        <f t="shared" si="37"/>
        <v>0</v>
      </c>
      <c r="S835" s="73"/>
      <c r="T835" s="72"/>
      <c r="U835" s="73">
        <f t="shared" si="38"/>
        <v>0</v>
      </c>
    </row>
    <row r="836" spans="1:21" x14ac:dyDescent="0.25">
      <c r="A836" s="74"/>
      <c r="B836" s="69">
        <v>830</v>
      </c>
      <c r="C836" s="353"/>
      <c r="D836" s="353"/>
      <c r="E836" s="353"/>
      <c r="F836" s="354"/>
      <c r="G836" s="353"/>
      <c r="H836" s="73">
        <f t="shared" si="36"/>
        <v>0</v>
      </c>
      <c r="I836" s="72">
        <v>1</v>
      </c>
      <c r="J836" s="358"/>
      <c r="K836" s="72"/>
      <c r="L836" s="72" t="str">
        <f>IFERROR(VLOOKUP($K836,'04 PERSONAL'!$D$5:$G$35,3,),"")</f>
        <v/>
      </c>
      <c r="M836" s="73">
        <f>IFERROR(VLOOKUP($K836,'04 PERSONAL'!$D$5:$G$35,4,),0)</f>
        <v>0</v>
      </c>
      <c r="N836" s="73"/>
      <c r="O836" s="73"/>
      <c r="P836" s="73"/>
      <c r="Q836" s="72"/>
      <c r="R836" s="73">
        <f t="shared" si="37"/>
        <v>0</v>
      </c>
      <c r="S836" s="73"/>
      <c r="T836" s="72"/>
      <c r="U836" s="73">
        <f t="shared" si="38"/>
        <v>0</v>
      </c>
    </row>
    <row r="837" spans="1:21" x14ac:dyDescent="0.25">
      <c r="A837" s="74"/>
      <c r="B837" s="69">
        <v>831</v>
      </c>
      <c r="C837" s="353"/>
      <c r="D837" s="353"/>
      <c r="E837" s="353"/>
      <c r="F837" s="354"/>
      <c r="G837" s="353"/>
      <c r="H837" s="73">
        <f t="shared" si="36"/>
        <v>0</v>
      </c>
      <c r="I837" s="72">
        <v>1</v>
      </c>
      <c r="J837" s="358"/>
      <c r="K837" s="72"/>
      <c r="L837" s="72" t="str">
        <f>IFERROR(VLOOKUP($K837,'04 PERSONAL'!$D$5:$G$35,3,),"")</f>
        <v/>
      </c>
      <c r="M837" s="73">
        <f>IFERROR(VLOOKUP($K837,'04 PERSONAL'!$D$5:$G$35,4,),0)</f>
        <v>0</v>
      </c>
      <c r="N837" s="73"/>
      <c r="O837" s="73"/>
      <c r="P837" s="73"/>
      <c r="Q837" s="72"/>
      <c r="R837" s="73">
        <f t="shared" si="37"/>
        <v>0</v>
      </c>
      <c r="S837" s="73"/>
      <c r="T837" s="72"/>
      <c r="U837" s="73">
        <f t="shared" si="38"/>
        <v>0</v>
      </c>
    </row>
    <row r="838" spans="1:21" x14ac:dyDescent="0.25">
      <c r="A838" s="74"/>
      <c r="B838" s="69">
        <v>832</v>
      </c>
      <c r="C838" s="353"/>
      <c r="D838" s="353"/>
      <c r="E838" s="353"/>
      <c r="F838" s="354"/>
      <c r="G838" s="353"/>
      <c r="H838" s="73">
        <f t="shared" si="36"/>
        <v>0</v>
      </c>
      <c r="I838" s="72">
        <v>1</v>
      </c>
      <c r="J838" s="358"/>
      <c r="K838" s="72"/>
      <c r="L838" s="72" t="str">
        <f>IFERROR(VLOOKUP($K838,'04 PERSONAL'!$D$5:$G$35,3,),"")</f>
        <v/>
      </c>
      <c r="M838" s="73">
        <f>IFERROR(VLOOKUP($K838,'04 PERSONAL'!$D$5:$G$35,4,),0)</f>
        <v>0</v>
      </c>
      <c r="N838" s="73"/>
      <c r="O838" s="73"/>
      <c r="P838" s="73"/>
      <c r="Q838" s="72"/>
      <c r="R838" s="73">
        <f t="shared" si="37"/>
        <v>0</v>
      </c>
      <c r="S838" s="73"/>
      <c r="T838" s="72"/>
      <c r="U838" s="73">
        <f t="shared" si="38"/>
        <v>0</v>
      </c>
    </row>
    <row r="839" spans="1:21" x14ac:dyDescent="0.25">
      <c r="A839" s="74"/>
      <c r="B839" s="69">
        <v>833</v>
      </c>
      <c r="C839" s="353"/>
      <c r="D839" s="353"/>
      <c r="E839" s="353"/>
      <c r="F839" s="354"/>
      <c r="G839" s="353"/>
      <c r="H839" s="73">
        <f t="shared" ref="H839:H902" si="39">ROUND((J839+M839+N839+O839+R839+U839),2)</f>
        <v>0</v>
      </c>
      <c r="I839" s="72">
        <v>1</v>
      </c>
      <c r="J839" s="358"/>
      <c r="K839" s="72"/>
      <c r="L839" s="72" t="str">
        <f>IFERROR(VLOOKUP($K839,'04 PERSONAL'!$D$5:$G$35,3,),"")</f>
        <v/>
      </c>
      <c r="M839" s="73">
        <f>IFERROR(VLOOKUP($K839,'04 PERSONAL'!$D$5:$G$35,4,),0)</f>
        <v>0</v>
      </c>
      <c r="N839" s="73"/>
      <c r="O839" s="73"/>
      <c r="P839" s="73"/>
      <c r="Q839" s="72"/>
      <c r="R839" s="73">
        <f t="shared" ref="R839:R902" si="40">ROUND(IF($P839&gt;0,$P839*$Q839,$R$4*$Q839),2)</f>
        <v>0</v>
      </c>
      <c r="S839" s="73"/>
      <c r="T839" s="72"/>
      <c r="U839" s="73">
        <f t="shared" ref="U839:U902" si="41">ROUND(IF($S839&gt;0,$S839*$T839,$U$4*$T839),2)</f>
        <v>0</v>
      </c>
    </row>
    <row r="840" spans="1:21" x14ac:dyDescent="0.25">
      <c r="A840" s="74"/>
      <c r="B840" s="69">
        <v>834</v>
      </c>
      <c r="C840" s="353"/>
      <c r="D840" s="353"/>
      <c r="E840" s="353"/>
      <c r="F840" s="354"/>
      <c r="G840" s="353"/>
      <c r="H840" s="73">
        <f t="shared" si="39"/>
        <v>0</v>
      </c>
      <c r="I840" s="72">
        <v>1</v>
      </c>
      <c r="J840" s="358"/>
      <c r="K840" s="72"/>
      <c r="L840" s="72" t="str">
        <f>IFERROR(VLOOKUP($K840,'04 PERSONAL'!$D$5:$G$35,3,),"")</f>
        <v/>
      </c>
      <c r="M840" s="73">
        <f>IFERROR(VLOOKUP($K840,'04 PERSONAL'!$D$5:$G$35,4,),0)</f>
        <v>0</v>
      </c>
      <c r="N840" s="73"/>
      <c r="O840" s="73"/>
      <c r="P840" s="73"/>
      <c r="Q840" s="72"/>
      <c r="R840" s="73">
        <f t="shared" si="40"/>
        <v>0</v>
      </c>
      <c r="S840" s="73"/>
      <c r="T840" s="72"/>
      <c r="U840" s="73">
        <f t="shared" si="41"/>
        <v>0</v>
      </c>
    </row>
    <row r="841" spans="1:21" x14ac:dyDescent="0.25">
      <c r="A841" s="74"/>
      <c r="B841" s="69">
        <v>835</v>
      </c>
      <c r="C841" s="353"/>
      <c r="D841" s="353"/>
      <c r="E841" s="353"/>
      <c r="F841" s="354"/>
      <c r="G841" s="353"/>
      <c r="H841" s="73">
        <f t="shared" si="39"/>
        <v>0</v>
      </c>
      <c r="I841" s="72">
        <v>1</v>
      </c>
      <c r="J841" s="358"/>
      <c r="K841" s="72"/>
      <c r="L841" s="72" t="str">
        <f>IFERROR(VLOOKUP($K841,'04 PERSONAL'!$D$5:$G$35,3,),"")</f>
        <v/>
      </c>
      <c r="M841" s="73">
        <f>IFERROR(VLOOKUP($K841,'04 PERSONAL'!$D$5:$G$35,4,),0)</f>
        <v>0</v>
      </c>
      <c r="N841" s="73"/>
      <c r="O841" s="73"/>
      <c r="P841" s="73"/>
      <c r="Q841" s="72"/>
      <c r="R841" s="73">
        <f t="shared" si="40"/>
        <v>0</v>
      </c>
      <c r="S841" s="73"/>
      <c r="T841" s="72"/>
      <c r="U841" s="73">
        <f t="shared" si="41"/>
        <v>0</v>
      </c>
    </row>
    <row r="842" spans="1:21" x14ac:dyDescent="0.25">
      <c r="A842" s="74"/>
      <c r="B842" s="69">
        <v>836</v>
      </c>
      <c r="C842" s="353"/>
      <c r="D842" s="353"/>
      <c r="E842" s="353"/>
      <c r="F842" s="354"/>
      <c r="G842" s="353"/>
      <c r="H842" s="73">
        <f t="shared" si="39"/>
        <v>0</v>
      </c>
      <c r="I842" s="72">
        <v>1</v>
      </c>
      <c r="J842" s="358"/>
      <c r="K842" s="72"/>
      <c r="L842" s="72" t="str">
        <f>IFERROR(VLOOKUP($K842,'04 PERSONAL'!$D$5:$G$35,3,),"")</f>
        <v/>
      </c>
      <c r="M842" s="73">
        <f>IFERROR(VLOOKUP($K842,'04 PERSONAL'!$D$5:$G$35,4,),0)</f>
        <v>0</v>
      </c>
      <c r="N842" s="73"/>
      <c r="O842" s="73"/>
      <c r="P842" s="73"/>
      <c r="Q842" s="72"/>
      <c r="R842" s="73">
        <f t="shared" si="40"/>
        <v>0</v>
      </c>
      <c r="S842" s="73"/>
      <c r="T842" s="72"/>
      <c r="U842" s="73">
        <f t="shared" si="41"/>
        <v>0</v>
      </c>
    </row>
    <row r="843" spans="1:21" x14ac:dyDescent="0.25">
      <c r="A843" s="74"/>
      <c r="B843" s="69">
        <v>837</v>
      </c>
      <c r="C843" s="353"/>
      <c r="D843" s="353"/>
      <c r="E843" s="353"/>
      <c r="F843" s="354"/>
      <c r="G843" s="353"/>
      <c r="H843" s="73">
        <f t="shared" si="39"/>
        <v>0</v>
      </c>
      <c r="I843" s="72">
        <v>1</v>
      </c>
      <c r="J843" s="358"/>
      <c r="K843" s="72"/>
      <c r="L843" s="72" t="str">
        <f>IFERROR(VLOOKUP($K843,'04 PERSONAL'!$D$5:$G$35,3,),"")</f>
        <v/>
      </c>
      <c r="M843" s="73">
        <f>IFERROR(VLOOKUP($K843,'04 PERSONAL'!$D$5:$G$35,4,),0)</f>
        <v>0</v>
      </c>
      <c r="N843" s="73"/>
      <c r="O843" s="73"/>
      <c r="P843" s="73"/>
      <c r="Q843" s="72"/>
      <c r="R843" s="73">
        <f t="shared" si="40"/>
        <v>0</v>
      </c>
      <c r="S843" s="73"/>
      <c r="T843" s="72"/>
      <c r="U843" s="73">
        <f t="shared" si="41"/>
        <v>0</v>
      </c>
    </row>
    <row r="844" spans="1:21" x14ac:dyDescent="0.25">
      <c r="A844" s="74"/>
      <c r="B844" s="69">
        <v>838</v>
      </c>
      <c r="C844" s="353"/>
      <c r="D844" s="353"/>
      <c r="E844" s="353"/>
      <c r="F844" s="354"/>
      <c r="G844" s="353"/>
      <c r="H844" s="73">
        <f t="shared" si="39"/>
        <v>0</v>
      </c>
      <c r="I844" s="72">
        <v>1</v>
      </c>
      <c r="J844" s="358"/>
      <c r="K844" s="72"/>
      <c r="L844" s="72" t="str">
        <f>IFERROR(VLOOKUP($K844,'04 PERSONAL'!$D$5:$G$35,3,),"")</f>
        <v/>
      </c>
      <c r="M844" s="73">
        <f>IFERROR(VLOOKUP($K844,'04 PERSONAL'!$D$5:$G$35,4,),0)</f>
        <v>0</v>
      </c>
      <c r="N844" s="73"/>
      <c r="O844" s="73"/>
      <c r="P844" s="73"/>
      <c r="Q844" s="72"/>
      <c r="R844" s="73">
        <f t="shared" si="40"/>
        <v>0</v>
      </c>
      <c r="S844" s="73"/>
      <c r="T844" s="72"/>
      <c r="U844" s="73">
        <f t="shared" si="41"/>
        <v>0</v>
      </c>
    </row>
    <row r="845" spans="1:21" x14ac:dyDescent="0.25">
      <c r="A845" s="74"/>
      <c r="B845" s="69">
        <v>839</v>
      </c>
      <c r="C845" s="353"/>
      <c r="D845" s="353"/>
      <c r="E845" s="353"/>
      <c r="F845" s="354"/>
      <c r="G845" s="353"/>
      <c r="H845" s="73">
        <f t="shared" si="39"/>
        <v>0</v>
      </c>
      <c r="I845" s="72">
        <v>1</v>
      </c>
      <c r="J845" s="358"/>
      <c r="K845" s="72"/>
      <c r="L845" s="72" t="str">
        <f>IFERROR(VLOOKUP($K845,'04 PERSONAL'!$D$5:$G$35,3,),"")</f>
        <v/>
      </c>
      <c r="M845" s="73">
        <f>IFERROR(VLOOKUP($K845,'04 PERSONAL'!$D$5:$G$35,4,),0)</f>
        <v>0</v>
      </c>
      <c r="N845" s="73"/>
      <c r="O845" s="73"/>
      <c r="P845" s="73"/>
      <c r="Q845" s="72"/>
      <c r="R845" s="73">
        <f t="shared" si="40"/>
        <v>0</v>
      </c>
      <c r="S845" s="73"/>
      <c r="T845" s="72"/>
      <c r="U845" s="73">
        <f t="shared" si="41"/>
        <v>0</v>
      </c>
    </row>
    <row r="846" spans="1:21" x14ac:dyDescent="0.25">
      <c r="A846" s="74"/>
      <c r="B846" s="69">
        <v>840</v>
      </c>
      <c r="C846" s="353"/>
      <c r="D846" s="353"/>
      <c r="E846" s="353"/>
      <c r="F846" s="354"/>
      <c r="G846" s="353"/>
      <c r="H846" s="73">
        <f t="shared" si="39"/>
        <v>0</v>
      </c>
      <c r="I846" s="72">
        <v>1</v>
      </c>
      <c r="J846" s="358"/>
      <c r="K846" s="72"/>
      <c r="L846" s="72" t="str">
        <f>IFERROR(VLOOKUP($K846,'04 PERSONAL'!$D$5:$G$35,3,),"")</f>
        <v/>
      </c>
      <c r="M846" s="73">
        <f>IFERROR(VLOOKUP($K846,'04 PERSONAL'!$D$5:$G$35,4,),0)</f>
        <v>0</v>
      </c>
      <c r="N846" s="73"/>
      <c r="O846" s="73"/>
      <c r="P846" s="73"/>
      <c r="Q846" s="72"/>
      <c r="R846" s="73">
        <f t="shared" si="40"/>
        <v>0</v>
      </c>
      <c r="S846" s="73"/>
      <c r="T846" s="72"/>
      <c r="U846" s="73">
        <f t="shared" si="41"/>
        <v>0</v>
      </c>
    </row>
    <row r="847" spans="1:21" x14ac:dyDescent="0.25">
      <c r="A847" s="74"/>
      <c r="B847" s="69">
        <v>841</v>
      </c>
      <c r="C847" s="353"/>
      <c r="D847" s="353"/>
      <c r="E847" s="353"/>
      <c r="F847" s="354"/>
      <c r="G847" s="353"/>
      <c r="H847" s="73">
        <f t="shared" si="39"/>
        <v>0</v>
      </c>
      <c r="I847" s="72">
        <v>1</v>
      </c>
      <c r="J847" s="358"/>
      <c r="K847" s="72"/>
      <c r="L847" s="72" t="str">
        <f>IFERROR(VLOOKUP($K847,'04 PERSONAL'!$D$5:$G$35,3,),"")</f>
        <v/>
      </c>
      <c r="M847" s="73">
        <f>IFERROR(VLOOKUP($K847,'04 PERSONAL'!$D$5:$G$35,4,),0)</f>
        <v>0</v>
      </c>
      <c r="N847" s="73"/>
      <c r="O847" s="73"/>
      <c r="P847" s="73"/>
      <c r="Q847" s="72"/>
      <c r="R847" s="73">
        <f t="shared" si="40"/>
        <v>0</v>
      </c>
      <c r="S847" s="73"/>
      <c r="T847" s="72"/>
      <c r="U847" s="73">
        <f t="shared" si="41"/>
        <v>0</v>
      </c>
    </row>
    <row r="848" spans="1:21" x14ac:dyDescent="0.25">
      <c r="A848" s="74"/>
      <c r="B848" s="69">
        <v>842</v>
      </c>
      <c r="C848" s="353"/>
      <c r="D848" s="353"/>
      <c r="E848" s="353"/>
      <c r="F848" s="354"/>
      <c r="G848" s="353"/>
      <c r="H848" s="73">
        <f t="shared" si="39"/>
        <v>0</v>
      </c>
      <c r="I848" s="72">
        <v>1</v>
      </c>
      <c r="J848" s="358"/>
      <c r="K848" s="72"/>
      <c r="L848" s="72" t="str">
        <f>IFERROR(VLOOKUP($K848,'04 PERSONAL'!$D$5:$G$35,3,),"")</f>
        <v/>
      </c>
      <c r="M848" s="73">
        <f>IFERROR(VLOOKUP($K848,'04 PERSONAL'!$D$5:$G$35,4,),0)</f>
        <v>0</v>
      </c>
      <c r="N848" s="73"/>
      <c r="O848" s="73"/>
      <c r="P848" s="73"/>
      <c r="Q848" s="72"/>
      <c r="R848" s="73">
        <f t="shared" si="40"/>
        <v>0</v>
      </c>
      <c r="S848" s="73"/>
      <c r="T848" s="72"/>
      <c r="U848" s="73">
        <f t="shared" si="41"/>
        <v>0</v>
      </c>
    </row>
    <row r="849" spans="1:21" x14ac:dyDescent="0.25">
      <c r="A849" s="74"/>
      <c r="B849" s="69">
        <v>843</v>
      </c>
      <c r="C849" s="353"/>
      <c r="D849" s="353"/>
      <c r="E849" s="353"/>
      <c r="F849" s="354"/>
      <c r="G849" s="353"/>
      <c r="H849" s="73">
        <f t="shared" si="39"/>
        <v>0</v>
      </c>
      <c r="I849" s="72">
        <v>1</v>
      </c>
      <c r="J849" s="358"/>
      <c r="K849" s="72"/>
      <c r="L849" s="72" t="str">
        <f>IFERROR(VLOOKUP($K849,'04 PERSONAL'!$D$5:$G$35,3,),"")</f>
        <v/>
      </c>
      <c r="M849" s="73">
        <f>IFERROR(VLOOKUP($K849,'04 PERSONAL'!$D$5:$G$35,4,),0)</f>
        <v>0</v>
      </c>
      <c r="N849" s="73"/>
      <c r="O849" s="73"/>
      <c r="P849" s="73"/>
      <c r="Q849" s="72"/>
      <c r="R849" s="73">
        <f t="shared" si="40"/>
        <v>0</v>
      </c>
      <c r="S849" s="73"/>
      <c r="T849" s="72"/>
      <c r="U849" s="73">
        <f t="shared" si="41"/>
        <v>0</v>
      </c>
    </row>
    <row r="850" spans="1:21" x14ac:dyDescent="0.25">
      <c r="A850" s="74"/>
      <c r="B850" s="69">
        <v>844</v>
      </c>
      <c r="C850" s="353"/>
      <c r="D850" s="353"/>
      <c r="E850" s="353"/>
      <c r="F850" s="354"/>
      <c r="G850" s="353"/>
      <c r="H850" s="73">
        <f t="shared" si="39"/>
        <v>0</v>
      </c>
      <c r="I850" s="72">
        <v>1</v>
      </c>
      <c r="J850" s="358"/>
      <c r="K850" s="72"/>
      <c r="L850" s="72" t="str">
        <f>IFERROR(VLOOKUP($K850,'04 PERSONAL'!$D$5:$G$35,3,),"")</f>
        <v/>
      </c>
      <c r="M850" s="73">
        <f>IFERROR(VLOOKUP($K850,'04 PERSONAL'!$D$5:$G$35,4,),0)</f>
        <v>0</v>
      </c>
      <c r="N850" s="73"/>
      <c r="O850" s="73"/>
      <c r="P850" s="73"/>
      <c r="Q850" s="72"/>
      <c r="R850" s="73">
        <f t="shared" si="40"/>
        <v>0</v>
      </c>
      <c r="S850" s="73"/>
      <c r="T850" s="72"/>
      <c r="U850" s="73">
        <f t="shared" si="41"/>
        <v>0</v>
      </c>
    </row>
    <row r="851" spans="1:21" x14ac:dyDescent="0.25">
      <c r="A851" s="74"/>
      <c r="B851" s="69">
        <v>845</v>
      </c>
      <c r="C851" s="353"/>
      <c r="D851" s="353"/>
      <c r="E851" s="353"/>
      <c r="F851" s="354"/>
      <c r="G851" s="353"/>
      <c r="H851" s="73">
        <f t="shared" si="39"/>
        <v>0</v>
      </c>
      <c r="I851" s="72">
        <v>1</v>
      </c>
      <c r="J851" s="358"/>
      <c r="K851" s="72"/>
      <c r="L851" s="72" t="str">
        <f>IFERROR(VLOOKUP($K851,'04 PERSONAL'!$D$5:$G$35,3,),"")</f>
        <v/>
      </c>
      <c r="M851" s="73">
        <f>IFERROR(VLOOKUP($K851,'04 PERSONAL'!$D$5:$G$35,4,),0)</f>
        <v>0</v>
      </c>
      <c r="N851" s="73"/>
      <c r="O851" s="73"/>
      <c r="P851" s="73"/>
      <c r="Q851" s="72"/>
      <c r="R851" s="73">
        <f t="shared" si="40"/>
        <v>0</v>
      </c>
      <c r="S851" s="73"/>
      <c r="T851" s="72"/>
      <c r="U851" s="73">
        <f t="shared" si="41"/>
        <v>0</v>
      </c>
    </row>
    <row r="852" spans="1:21" x14ac:dyDescent="0.25">
      <c r="A852" s="74"/>
      <c r="B852" s="69">
        <v>846</v>
      </c>
      <c r="C852" s="353"/>
      <c r="D852" s="353"/>
      <c r="E852" s="353"/>
      <c r="F852" s="354"/>
      <c r="G852" s="353"/>
      <c r="H852" s="73">
        <f t="shared" si="39"/>
        <v>0</v>
      </c>
      <c r="I852" s="72">
        <v>1</v>
      </c>
      <c r="J852" s="358"/>
      <c r="K852" s="72"/>
      <c r="L852" s="72" t="str">
        <f>IFERROR(VLOOKUP($K852,'04 PERSONAL'!$D$5:$G$35,3,),"")</f>
        <v/>
      </c>
      <c r="M852" s="73">
        <f>IFERROR(VLOOKUP($K852,'04 PERSONAL'!$D$5:$G$35,4,),0)</f>
        <v>0</v>
      </c>
      <c r="N852" s="73"/>
      <c r="O852" s="73"/>
      <c r="P852" s="73"/>
      <c r="Q852" s="72"/>
      <c r="R852" s="73">
        <f t="shared" si="40"/>
        <v>0</v>
      </c>
      <c r="S852" s="73"/>
      <c r="T852" s="72"/>
      <c r="U852" s="73">
        <f t="shared" si="41"/>
        <v>0</v>
      </c>
    </row>
    <row r="853" spans="1:21" x14ac:dyDescent="0.25">
      <c r="A853" s="74"/>
      <c r="B853" s="69">
        <v>847</v>
      </c>
      <c r="C853" s="353"/>
      <c r="D853" s="353"/>
      <c r="E853" s="353"/>
      <c r="F853" s="354"/>
      <c r="G853" s="353"/>
      <c r="H853" s="73">
        <f t="shared" si="39"/>
        <v>0</v>
      </c>
      <c r="I853" s="72">
        <v>1</v>
      </c>
      <c r="J853" s="358"/>
      <c r="K853" s="72"/>
      <c r="L853" s="72" t="str">
        <f>IFERROR(VLOOKUP($K853,'04 PERSONAL'!$D$5:$G$35,3,),"")</f>
        <v/>
      </c>
      <c r="M853" s="73">
        <f>IFERROR(VLOOKUP($K853,'04 PERSONAL'!$D$5:$G$35,4,),0)</f>
        <v>0</v>
      </c>
      <c r="N853" s="73"/>
      <c r="O853" s="73"/>
      <c r="P853" s="73"/>
      <c r="Q853" s="72"/>
      <c r="R853" s="73">
        <f t="shared" si="40"/>
        <v>0</v>
      </c>
      <c r="S853" s="73"/>
      <c r="T853" s="72"/>
      <c r="U853" s="73">
        <f t="shared" si="41"/>
        <v>0</v>
      </c>
    </row>
    <row r="854" spans="1:21" x14ac:dyDescent="0.25">
      <c r="A854" s="74"/>
      <c r="B854" s="69">
        <v>848</v>
      </c>
      <c r="C854" s="353"/>
      <c r="D854" s="353"/>
      <c r="E854" s="353"/>
      <c r="F854" s="354"/>
      <c r="G854" s="353"/>
      <c r="H854" s="73">
        <f t="shared" si="39"/>
        <v>0</v>
      </c>
      <c r="I854" s="72">
        <v>1</v>
      </c>
      <c r="J854" s="358"/>
      <c r="K854" s="72"/>
      <c r="L854" s="72" t="str">
        <f>IFERROR(VLOOKUP($K854,'04 PERSONAL'!$D$5:$G$35,3,),"")</f>
        <v/>
      </c>
      <c r="M854" s="73">
        <f>IFERROR(VLOOKUP($K854,'04 PERSONAL'!$D$5:$G$35,4,),0)</f>
        <v>0</v>
      </c>
      <c r="N854" s="73"/>
      <c r="O854" s="73"/>
      <c r="P854" s="73"/>
      <c r="Q854" s="72"/>
      <c r="R854" s="73">
        <f t="shared" si="40"/>
        <v>0</v>
      </c>
      <c r="S854" s="73"/>
      <c r="T854" s="72"/>
      <c r="U854" s="73">
        <f t="shared" si="41"/>
        <v>0</v>
      </c>
    </row>
    <row r="855" spans="1:21" x14ac:dyDescent="0.25">
      <c r="A855" s="74"/>
      <c r="B855" s="69">
        <v>849</v>
      </c>
      <c r="C855" s="353"/>
      <c r="D855" s="353"/>
      <c r="E855" s="353"/>
      <c r="F855" s="354"/>
      <c r="G855" s="353"/>
      <c r="H855" s="73">
        <f t="shared" si="39"/>
        <v>0</v>
      </c>
      <c r="I855" s="72">
        <v>1</v>
      </c>
      <c r="J855" s="358"/>
      <c r="K855" s="72"/>
      <c r="L855" s="72" t="str">
        <f>IFERROR(VLOOKUP($K855,'04 PERSONAL'!$D$5:$G$35,3,),"")</f>
        <v/>
      </c>
      <c r="M855" s="73">
        <f>IFERROR(VLOOKUP($K855,'04 PERSONAL'!$D$5:$G$35,4,),0)</f>
        <v>0</v>
      </c>
      <c r="N855" s="73"/>
      <c r="O855" s="73"/>
      <c r="P855" s="73"/>
      <c r="Q855" s="72"/>
      <c r="R855" s="73">
        <f t="shared" si="40"/>
        <v>0</v>
      </c>
      <c r="S855" s="73"/>
      <c r="T855" s="72"/>
      <c r="U855" s="73">
        <f t="shared" si="41"/>
        <v>0</v>
      </c>
    </row>
    <row r="856" spans="1:21" x14ac:dyDescent="0.25">
      <c r="A856" s="74"/>
      <c r="B856" s="69">
        <v>850</v>
      </c>
      <c r="C856" s="353"/>
      <c r="D856" s="353"/>
      <c r="E856" s="353"/>
      <c r="F856" s="354"/>
      <c r="G856" s="353"/>
      <c r="H856" s="73">
        <f t="shared" si="39"/>
        <v>0</v>
      </c>
      <c r="I856" s="72">
        <v>1</v>
      </c>
      <c r="J856" s="358"/>
      <c r="K856" s="72"/>
      <c r="L856" s="72" t="str">
        <f>IFERROR(VLOOKUP($K856,'04 PERSONAL'!$D$5:$G$35,3,),"")</f>
        <v/>
      </c>
      <c r="M856" s="73">
        <f>IFERROR(VLOOKUP($K856,'04 PERSONAL'!$D$5:$G$35,4,),0)</f>
        <v>0</v>
      </c>
      <c r="N856" s="73"/>
      <c r="O856" s="73"/>
      <c r="P856" s="73"/>
      <c r="Q856" s="72"/>
      <c r="R856" s="73">
        <f t="shared" si="40"/>
        <v>0</v>
      </c>
      <c r="S856" s="73"/>
      <c r="T856" s="72"/>
      <c r="U856" s="73">
        <f t="shared" si="41"/>
        <v>0</v>
      </c>
    </row>
    <row r="857" spans="1:21" x14ac:dyDescent="0.25">
      <c r="A857" s="74"/>
      <c r="B857" s="69">
        <v>851</v>
      </c>
      <c r="C857" s="353"/>
      <c r="D857" s="353"/>
      <c r="E857" s="353"/>
      <c r="F857" s="354"/>
      <c r="G857" s="353"/>
      <c r="H857" s="73">
        <f t="shared" si="39"/>
        <v>0</v>
      </c>
      <c r="I857" s="72">
        <v>1</v>
      </c>
      <c r="J857" s="358"/>
      <c r="K857" s="72"/>
      <c r="L857" s="72" t="str">
        <f>IFERROR(VLOOKUP($K857,'04 PERSONAL'!$D$5:$G$35,3,),"")</f>
        <v/>
      </c>
      <c r="M857" s="73">
        <f>IFERROR(VLOOKUP($K857,'04 PERSONAL'!$D$5:$G$35,4,),0)</f>
        <v>0</v>
      </c>
      <c r="N857" s="73"/>
      <c r="O857" s="73"/>
      <c r="P857" s="73"/>
      <c r="Q857" s="72"/>
      <c r="R857" s="73">
        <f t="shared" si="40"/>
        <v>0</v>
      </c>
      <c r="S857" s="73"/>
      <c r="T857" s="72"/>
      <c r="U857" s="73">
        <f t="shared" si="41"/>
        <v>0</v>
      </c>
    </row>
    <row r="858" spans="1:21" x14ac:dyDescent="0.25">
      <c r="A858" s="74"/>
      <c r="B858" s="69">
        <v>852</v>
      </c>
      <c r="C858" s="353"/>
      <c r="D858" s="353"/>
      <c r="E858" s="353"/>
      <c r="F858" s="354"/>
      <c r="G858" s="353"/>
      <c r="H858" s="73">
        <f t="shared" si="39"/>
        <v>0</v>
      </c>
      <c r="I858" s="72">
        <v>1</v>
      </c>
      <c r="J858" s="358"/>
      <c r="K858" s="72"/>
      <c r="L858" s="72" t="str">
        <f>IFERROR(VLOOKUP($K858,'04 PERSONAL'!$D$5:$G$35,3,),"")</f>
        <v/>
      </c>
      <c r="M858" s="73">
        <f>IFERROR(VLOOKUP($K858,'04 PERSONAL'!$D$5:$G$35,4,),0)</f>
        <v>0</v>
      </c>
      <c r="N858" s="73"/>
      <c r="O858" s="73"/>
      <c r="P858" s="73"/>
      <c r="Q858" s="72"/>
      <c r="R858" s="73">
        <f t="shared" si="40"/>
        <v>0</v>
      </c>
      <c r="S858" s="73"/>
      <c r="T858" s="72"/>
      <c r="U858" s="73">
        <f t="shared" si="41"/>
        <v>0</v>
      </c>
    </row>
    <row r="859" spans="1:21" x14ac:dyDescent="0.25">
      <c r="A859" s="74"/>
      <c r="B859" s="69">
        <v>853</v>
      </c>
      <c r="C859" s="353"/>
      <c r="D859" s="353"/>
      <c r="E859" s="353"/>
      <c r="F859" s="354"/>
      <c r="G859" s="353"/>
      <c r="H859" s="73">
        <f t="shared" si="39"/>
        <v>0</v>
      </c>
      <c r="I859" s="72">
        <v>1</v>
      </c>
      <c r="J859" s="358"/>
      <c r="K859" s="72"/>
      <c r="L859" s="72" t="str">
        <f>IFERROR(VLOOKUP($K859,'04 PERSONAL'!$D$5:$G$35,3,),"")</f>
        <v/>
      </c>
      <c r="M859" s="73">
        <f>IFERROR(VLOOKUP($K859,'04 PERSONAL'!$D$5:$G$35,4,),0)</f>
        <v>0</v>
      </c>
      <c r="N859" s="73"/>
      <c r="O859" s="73"/>
      <c r="P859" s="73"/>
      <c r="Q859" s="72"/>
      <c r="R859" s="73">
        <f t="shared" si="40"/>
        <v>0</v>
      </c>
      <c r="S859" s="73"/>
      <c r="T859" s="72"/>
      <c r="U859" s="73">
        <f t="shared" si="41"/>
        <v>0</v>
      </c>
    </row>
    <row r="860" spans="1:21" x14ac:dyDescent="0.25">
      <c r="A860" s="74"/>
      <c r="B860" s="69">
        <v>854</v>
      </c>
      <c r="C860" s="353"/>
      <c r="D860" s="353"/>
      <c r="E860" s="353"/>
      <c r="F860" s="354"/>
      <c r="G860" s="353"/>
      <c r="H860" s="73">
        <f t="shared" si="39"/>
        <v>0</v>
      </c>
      <c r="I860" s="72">
        <v>1</v>
      </c>
      <c r="J860" s="358"/>
      <c r="K860" s="72"/>
      <c r="L860" s="72" t="str">
        <f>IFERROR(VLOOKUP($K860,'04 PERSONAL'!$D$5:$G$35,3,),"")</f>
        <v/>
      </c>
      <c r="M860" s="73">
        <f>IFERROR(VLOOKUP($K860,'04 PERSONAL'!$D$5:$G$35,4,),0)</f>
        <v>0</v>
      </c>
      <c r="N860" s="73"/>
      <c r="O860" s="73"/>
      <c r="P860" s="73"/>
      <c r="Q860" s="72"/>
      <c r="R860" s="73">
        <f t="shared" si="40"/>
        <v>0</v>
      </c>
      <c r="S860" s="73"/>
      <c r="T860" s="72"/>
      <c r="U860" s="73">
        <f t="shared" si="41"/>
        <v>0</v>
      </c>
    </row>
    <row r="861" spans="1:21" x14ac:dyDescent="0.25">
      <c r="A861" s="74"/>
      <c r="B861" s="69">
        <v>855</v>
      </c>
      <c r="C861" s="353"/>
      <c r="D861" s="353"/>
      <c r="E861" s="353"/>
      <c r="F861" s="354"/>
      <c r="G861" s="353"/>
      <c r="H861" s="73">
        <f t="shared" si="39"/>
        <v>0</v>
      </c>
      <c r="I861" s="72">
        <v>1</v>
      </c>
      <c r="J861" s="358"/>
      <c r="K861" s="72"/>
      <c r="L861" s="72" t="str">
        <f>IFERROR(VLOOKUP($K861,'04 PERSONAL'!$D$5:$G$35,3,),"")</f>
        <v/>
      </c>
      <c r="M861" s="73">
        <f>IFERROR(VLOOKUP($K861,'04 PERSONAL'!$D$5:$G$35,4,),0)</f>
        <v>0</v>
      </c>
      <c r="N861" s="73"/>
      <c r="O861" s="73"/>
      <c r="P861" s="73"/>
      <c r="Q861" s="72"/>
      <c r="R861" s="73">
        <f t="shared" si="40"/>
        <v>0</v>
      </c>
      <c r="S861" s="73"/>
      <c r="T861" s="72"/>
      <c r="U861" s="73">
        <f t="shared" si="41"/>
        <v>0</v>
      </c>
    </row>
    <row r="862" spans="1:21" x14ac:dyDescent="0.25">
      <c r="A862" s="74"/>
      <c r="B862" s="69">
        <v>856</v>
      </c>
      <c r="C862" s="353"/>
      <c r="D862" s="353"/>
      <c r="E862" s="353"/>
      <c r="F862" s="354"/>
      <c r="G862" s="353"/>
      <c r="H862" s="73">
        <f t="shared" si="39"/>
        <v>0</v>
      </c>
      <c r="I862" s="72">
        <v>1</v>
      </c>
      <c r="J862" s="358"/>
      <c r="K862" s="72"/>
      <c r="L862" s="72" t="str">
        <f>IFERROR(VLOOKUP($K862,'04 PERSONAL'!$D$5:$G$35,3,),"")</f>
        <v/>
      </c>
      <c r="M862" s="73">
        <f>IFERROR(VLOOKUP($K862,'04 PERSONAL'!$D$5:$G$35,4,),0)</f>
        <v>0</v>
      </c>
      <c r="N862" s="73"/>
      <c r="O862" s="73"/>
      <c r="P862" s="73"/>
      <c r="Q862" s="72"/>
      <c r="R862" s="73">
        <f t="shared" si="40"/>
        <v>0</v>
      </c>
      <c r="S862" s="73"/>
      <c r="T862" s="72"/>
      <c r="U862" s="73">
        <f t="shared" si="41"/>
        <v>0</v>
      </c>
    </row>
    <row r="863" spans="1:21" x14ac:dyDescent="0.25">
      <c r="A863" s="74"/>
      <c r="B863" s="69">
        <v>857</v>
      </c>
      <c r="C863" s="353"/>
      <c r="D863" s="353"/>
      <c r="E863" s="353"/>
      <c r="F863" s="354"/>
      <c r="G863" s="353"/>
      <c r="H863" s="73">
        <f t="shared" si="39"/>
        <v>0</v>
      </c>
      <c r="I863" s="72">
        <v>1</v>
      </c>
      <c r="J863" s="358"/>
      <c r="K863" s="72"/>
      <c r="L863" s="72" t="str">
        <f>IFERROR(VLOOKUP($K863,'04 PERSONAL'!$D$5:$G$35,3,),"")</f>
        <v/>
      </c>
      <c r="M863" s="73">
        <f>IFERROR(VLOOKUP($K863,'04 PERSONAL'!$D$5:$G$35,4,),0)</f>
        <v>0</v>
      </c>
      <c r="N863" s="73"/>
      <c r="O863" s="73"/>
      <c r="P863" s="73"/>
      <c r="Q863" s="72"/>
      <c r="R863" s="73">
        <f t="shared" si="40"/>
        <v>0</v>
      </c>
      <c r="S863" s="73"/>
      <c r="T863" s="72"/>
      <c r="U863" s="73">
        <f t="shared" si="41"/>
        <v>0</v>
      </c>
    </row>
    <row r="864" spans="1:21" x14ac:dyDescent="0.25">
      <c r="A864" s="74"/>
      <c r="B864" s="69">
        <v>858</v>
      </c>
      <c r="C864" s="353"/>
      <c r="D864" s="353"/>
      <c r="E864" s="353"/>
      <c r="F864" s="354"/>
      <c r="G864" s="353"/>
      <c r="H864" s="73">
        <f t="shared" si="39"/>
        <v>0</v>
      </c>
      <c r="I864" s="72">
        <v>1</v>
      </c>
      <c r="J864" s="358"/>
      <c r="K864" s="72"/>
      <c r="L864" s="72" t="str">
        <f>IFERROR(VLOOKUP($K864,'04 PERSONAL'!$D$5:$G$35,3,),"")</f>
        <v/>
      </c>
      <c r="M864" s="73">
        <f>IFERROR(VLOOKUP($K864,'04 PERSONAL'!$D$5:$G$35,4,),0)</f>
        <v>0</v>
      </c>
      <c r="N864" s="73"/>
      <c r="O864" s="73"/>
      <c r="P864" s="73"/>
      <c r="Q864" s="72"/>
      <c r="R864" s="73">
        <f t="shared" si="40"/>
        <v>0</v>
      </c>
      <c r="S864" s="73"/>
      <c r="T864" s="72"/>
      <c r="U864" s="73">
        <f t="shared" si="41"/>
        <v>0</v>
      </c>
    </row>
    <row r="865" spans="1:21" x14ac:dyDescent="0.25">
      <c r="A865" s="74"/>
      <c r="B865" s="69">
        <v>859</v>
      </c>
      <c r="C865" s="353"/>
      <c r="D865" s="353"/>
      <c r="E865" s="353"/>
      <c r="F865" s="354"/>
      <c r="G865" s="353"/>
      <c r="H865" s="73">
        <f t="shared" si="39"/>
        <v>0</v>
      </c>
      <c r="I865" s="72">
        <v>1</v>
      </c>
      <c r="J865" s="358"/>
      <c r="K865" s="72"/>
      <c r="L865" s="72" t="str">
        <f>IFERROR(VLOOKUP($K865,'04 PERSONAL'!$D$5:$G$35,3,),"")</f>
        <v/>
      </c>
      <c r="M865" s="73">
        <f>IFERROR(VLOOKUP($K865,'04 PERSONAL'!$D$5:$G$35,4,),0)</f>
        <v>0</v>
      </c>
      <c r="N865" s="73"/>
      <c r="O865" s="73"/>
      <c r="P865" s="73"/>
      <c r="Q865" s="72"/>
      <c r="R865" s="73">
        <f t="shared" si="40"/>
        <v>0</v>
      </c>
      <c r="S865" s="73"/>
      <c r="T865" s="72"/>
      <c r="U865" s="73">
        <f t="shared" si="41"/>
        <v>0</v>
      </c>
    </row>
    <row r="866" spans="1:21" x14ac:dyDescent="0.25">
      <c r="A866" s="74"/>
      <c r="B866" s="69">
        <v>860</v>
      </c>
      <c r="C866" s="353"/>
      <c r="D866" s="353"/>
      <c r="E866" s="353"/>
      <c r="F866" s="354"/>
      <c r="G866" s="353"/>
      <c r="H866" s="73">
        <f t="shared" si="39"/>
        <v>0</v>
      </c>
      <c r="I866" s="72">
        <v>1</v>
      </c>
      <c r="J866" s="358"/>
      <c r="K866" s="72"/>
      <c r="L866" s="72" t="str">
        <f>IFERROR(VLOOKUP($K866,'04 PERSONAL'!$D$5:$G$35,3,),"")</f>
        <v/>
      </c>
      <c r="M866" s="73">
        <f>IFERROR(VLOOKUP($K866,'04 PERSONAL'!$D$5:$G$35,4,),0)</f>
        <v>0</v>
      </c>
      <c r="N866" s="73"/>
      <c r="O866" s="73"/>
      <c r="P866" s="73"/>
      <c r="Q866" s="72"/>
      <c r="R866" s="73">
        <f t="shared" si="40"/>
        <v>0</v>
      </c>
      <c r="S866" s="73"/>
      <c r="T866" s="72"/>
      <c r="U866" s="73">
        <f t="shared" si="41"/>
        <v>0</v>
      </c>
    </row>
    <row r="867" spans="1:21" x14ac:dyDescent="0.25">
      <c r="A867" s="74"/>
      <c r="B867" s="69">
        <v>861</v>
      </c>
      <c r="C867" s="353"/>
      <c r="D867" s="353"/>
      <c r="E867" s="353"/>
      <c r="F867" s="354"/>
      <c r="G867" s="353"/>
      <c r="H867" s="73">
        <f t="shared" si="39"/>
        <v>0</v>
      </c>
      <c r="I867" s="72">
        <v>1</v>
      </c>
      <c r="J867" s="358"/>
      <c r="K867" s="72"/>
      <c r="L867" s="72" t="str">
        <f>IFERROR(VLOOKUP($K867,'04 PERSONAL'!$D$5:$G$35,3,),"")</f>
        <v/>
      </c>
      <c r="M867" s="73">
        <f>IFERROR(VLOOKUP($K867,'04 PERSONAL'!$D$5:$G$35,4,),0)</f>
        <v>0</v>
      </c>
      <c r="N867" s="73"/>
      <c r="O867" s="73"/>
      <c r="P867" s="73"/>
      <c r="Q867" s="72"/>
      <c r="R867" s="73">
        <f t="shared" si="40"/>
        <v>0</v>
      </c>
      <c r="S867" s="73"/>
      <c r="T867" s="72"/>
      <c r="U867" s="73">
        <f t="shared" si="41"/>
        <v>0</v>
      </c>
    </row>
    <row r="868" spans="1:21" x14ac:dyDescent="0.25">
      <c r="A868" s="74"/>
      <c r="B868" s="69">
        <v>862</v>
      </c>
      <c r="C868" s="353"/>
      <c r="D868" s="353"/>
      <c r="E868" s="353"/>
      <c r="F868" s="354"/>
      <c r="G868" s="353"/>
      <c r="H868" s="73">
        <f t="shared" si="39"/>
        <v>0</v>
      </c>
      <c r="I868" s="72">
        <v>1</v>
      </c>
      <c r="J868" s="358"/>
      <c r="K868" s="72"/>
      <c r="L868" s="72" t="str">
        <f>IFERROR(VLOOKUP($K868,'04 PERSONAL'!$D$5:$G$35,3,),"")</f>
        <v/>
      </c>
      <c r="M868" s="73">
        <f>IFERROR(VLOOKUP($K868,'04 PERSONAL'!$D$5:$G$35,4,),0)</f>
        <v>0</v>
      </c>
      <c r="N868" s="73"/>
      <c r="O868" s="73"/>
      <c r="P868" s="73"/>
      <c r="Q868" s="72"/>
      <c r="R868" s="73">
        <f t="shared" si="40"/>
        <v>0</v>
      </c>
      <c r="S868" s="73"/>
      <c r="T868" s="72"/>
      <c r="U868" s="73">
        <f t="shared" si="41"/>
        <v>0</v>
      </c>
    </row>
    <row r="869" spans="1:21" x14ac:dyDescent="0.25">
      <c r="A869" s="74"/>
      <c r="B869" s="69">
        <v>863</v>
      </c>
      <c r="C869" s="353"/>
      <c r="D869" s="353"/>
      <c r="E869" s="353"/>
      <c r="F869" s="354"/>
      <c r="G869" s="353"/>
      <c r="H869" s="73">
        <f t="shared" si="39"/>
        <v>0</v>
      </c>
      <c r="I869" s="72">
        <v>1</v>
      </c>
      <c r="J869" s="358"/>
      <c r="K869" s="72"/>
      <c r="L869" s="72" t="str">
        <f>IFERROR(VLOOKUP($K869,'04 PERSONAL'!$D$5:$G$35,3,),"")</f>
        <v/>
      </c>
      <c r="M869" s="73">
        <f>IFERROR(VLOOKUP($K869,'04 PERSONAL'!$D$5:$G$35,4,),0)</f>
        <v>0</v>
      </c>
      <c r="N869" s="73"/>
      <c r="O869" s="73"/>
      <c r="P869" s="73"/>
      <c r="Q869" s="72"/>
      <c r="R869" s="73">
        <f t="shared" si="40"/>
        <v>0</v>
      </c>
      <c r="S869" s="73"/>
      <c r="T869" s="72"/>
      <c r="U869" s="73">
        <f t="shared" si="41"/>
        <v>0</v>
      </c>
    </row>
    <row r="870" spans="1:21" x14ac:dyDescent="0.25">
      <c r="A870" s="74"/>
      <c r="B870" s="69">
        <v>864</v>
      </c>
      <c r="C870" s="353"/>
      <c r="D870" s="353"/>
      <c r="E870" s="353"/>
      <c r="F870" s="354"/>
      <c r="G870" s="353"/>
      <c r="H870" s="73">
        <f t="shared" si="39"/>
        <v>0</v>
      </c>
      <c r="I870" s="72">
        <v>1</v>
      </c>
      <c r="J870" s="358"/>
      <c r="K870" s="72"/>
      <c r="L870" s="72" t="str">
        <f>IFERROR(VLOOKUP($K870,'04 PERSONAL'!$D$5:$G$35,3,),"")</f>
        <v/>
      </c>
      <c r="M870" s="73">
        <f>IFERROR(VLOOKUP($K870,'04 PERSONAL'!$D$5:$G$35,4,),0)</f>
        <v>0</v>
      </c>
      <c r="N870" s="73"/>
      <c r="O870" s="73"/>
      <c r="P870" s="73"/>
      <c r="Q870" s="72"/>
      <c r="R870" s="73">
        <f t="shared" si="40"/>
        <v>0</v>
      </c>
      <c r="S870" s="73"/>
      <c r="T870" s="72"/>
      <c r="U870" s="73">
        <f t="shared" si="41"/>
        <v>0</v>
      </c>
    </row>
    <row r="871" spans="1:21" x14ac:dyDescent="0.25">
      <c r="A871" s="74"/>
      <c r="B871" s="69">
        <v>865</v>
      </c>
      <c r="C871" s="353"/>
      <c r="D871" s="353"/>
      <c r="E871" s="353"/>
      <c r="F871" s="354"/>
      <c r="G871" s="353"/>
      <c r="H871" s="73">
        <f t="shared" si="39"/>
        <v>0</v>
      </c>
      <c r="I871" s="72">
        <v>1</v>
      </c>
      <c r="J871" s="358"/>
      <c r="K871" s="72"/>
      <c r="L871" s="72" t="str">
        <f>IFERROR(VLOOKUP($K871,'04 PERSONAL'!$D$5:$G$35,3,),"")</f>
        <v/>
      </c>
      <c r="M871" s="73">
        <f>IFERROR(VLOOKUP($K871,'04 PERSONAL'!$D$5:$G$35,4,),0)</f>
        <v>0</v>
      </c>
      <c r="N871" s="73"/>
      <c r="O871" s="73"/>
      <c r="P871" s="73"/>
      <c r="Q871" s="72"/>
      <c r="R871" s="73">
        <f t="shared" si="40"/>
        <v>0</v>
      </c>
      <c r="S871" s="73"/>
      <c r="T871" s="72"/>
      <c r="U871" s="73">
        <f t="shared" si="41"/>
        <v>0</v>
      </c>
    </row>
    <row r="872" spans="1:21" x14ac:dyDescent="0.25">
      <c r="A872" s="74"/>
      <c r="B872" s="69">
        <v>866</v>
      </c>
      <c r="C872" s="353"/>
      <c r="D872" s="353"/>
      <c r="E872" s="353"/>
      <c r="F872" s="354"/>
      <c r="G872" s="353"/>
      <c r="H872" s="73">
        <f t="shared" si="39"/>
        <v>0</v>
      </c>
      <c r="I872" s="72">
        <v>1</v>
      </c>
      <c r="J872" s="358"/>
      <c r="K872" s="72"/>
      <c r="L872" s="72" t="str">
        <f>IFERROR(VLOOKUP($K872,'04 PERSONAL'!$D$5:$G$35,3,),"")</f>
        <v/>
      </c>
      <c r="M872" s="73">
        <f>IFERROR(VLOOKUP($K872,'04 PERSONAL'!$D$5:$G$35,4,),0)</f>
        <v>0</v>
      </c>
      <c r="N872" s="73"/>
      <c r="O872" s="73"/>
      <c r="P872" s="73"/>
      <c r="Q872" s="72"/>
      <c r="R872" s="73">
        <f t="shared" si="40"/>
        <v>0</v>
      </c>
      <c r="S872" s="73"/>
      <c r="T872" s="72"/>
      <c r="U872" s="73">
        <f t="shared" si="41"/>
        <v>0</v>
      </c>
    </row>
    <row r="873" spans="1:21" x14ac:dyDescent="0.25">
      <c r="A873" s="74"/>
      <c r="B873" s="69">
        <v>867</v>
      </c>
      <c r="C873" s="353"/>
      <c r="D873" s="353"/>
      <c r="E873" s="353"/>
      <c r="F873" s="354"/>
      <c r="G873" s="353"/>
      <c r="H873" s="73">
        <f t="shared" si="39"/>
        <v>0</v>
      </c>
      <c r="I873" s="72">
        <v>1</v>
      </c>
      <c r="J873" s="358"/>
      <c r="K873" s="72"/>
      <c r="L873" s="72" t="str">
        <f>IFERROR(VLOOKUP($K873,'04 PERSONAL'!$D$5:$G$35,3,),"")</f>
        <v/>
      </c>
      <c r="M873" s="73">
        <f>IFERROR(VLOOKUP($K873,'04 PERSONAL'!$D$5:$G$35,4,),0)</f>
        <v>0</v>
      </c>
      <c r="N873" s="73"/>
      <c r="O873" s="73"/>
      <c r="P873" s="73"/>
      <c r="Q873" s="72"/>
      <c r="R873" s="73">
        <f t="shared" si="40"/>
        <v>0</v>
      </c>
      <c r="S873" s="73"/>
      <c r="T873" s="72"/>
      <c r="U873" s="73">
        <f t="shared" si="41"/>
        <v>0</v>
      </c>
    </row>
    <row r="874" spans="1:21" x14ac:dyDescent="0.25">
      <c r="A874" s="74"/>
      <c r="B874" s="69">
        <v>868</v>
      </c>
      <c r="C874" s="353"/>
      <c r="D874" s="353"/>
      <c r="E874" s="353"/>
      <c r="F874" s="354"/>
      <c r="G874" s="353"/>
      <c r="H874" s="73">
        <f t="shared" si="39"/>
        <v>0</v>
      </c>
      <c r="I874" s="72">
        <v>1</v>
      </c>
      <c r="J874" s="358"/>
      <c r="K874" s="72"/>
      <c r="L874" s="72" t="str">
        <f>IFERROR(VLOOKUP($K874,'04 PERSONAL'!$D$5:$G$35,3,),"")</f>
        <v/>
      </c>
      <c r="M874" s="73">
        <f>IFERROR(VLOOKUP($K874,'04 PERSONAL'!$D$5:$G$35,4,),0)</f>
        <v>0</v>
      </c>
      <c r="N874" s="73"/>
      <c r="O874" s="73"/>
      <c r="P874" s="73"/>
      <c r="Q874" s="72"/>
      <c r="R874" s="73">
        <f t="shared" si="40"/>
        <v>0</v>
      </c>
      <c r="S874" s="73"/>
      <c r="T874" s="72"/>
      <c r="U874" s="73">
        <f t="shared" si="41"/>
        <v>0</v>
      </c>
    </row>
    <row r="875" spans="1:21" x14ac:dyDescent="0.25">
      <c r="A875" s="74"/>
      <c r="B875" s="69">
        <v>869</v>
      </c>
      <c r="C875" s="353"/>
      <c r="D875" s="353"/>
      <c r="E875" s="353"/>
      <c r="F875" s="354"/>
      <c r="G875" s="353"/>
      <c r="H875" s="73">
        <f t="shared" si="39"/>
        <v>0</v>
      </c>
      <c r="I875" s="72">
        <v>1</v>
      </c>
      <c r="J875" s="358"/>
      <c r="K875" s="72"/>
      <c r="L875" s="72" t="str">
        <f>IFERROR(VLOOKUP($K875,'04 PERSONAL'!$D$5:$G$35,3,),"")</f>
        <v/>
      </c>
      <c r="M875" s="73">
        <f>IFERROR(VLOOKUP($K875,'04 PERSONAL'!$D$5:$G$35,4,),0)</f>
        <v>0</v>
      </c>
      <c r="N875" s="73"/>
      <c r="O875" s="73"/>
      <c r="P875" s="73"/>
      <c r="Q875" s="72"/>
      <c r="R875" s="73">
        <f t="shared" si="40"/>
        <v>0</v>
      </c>
      <c r="S875" s="73"/>
      <c r="T875" s="72"/>
      <c r="U875" s="73">
        <f t="shared" si="41"/>
        <v>0</v>
      </c>
    </row>
    <row r="876" spans="1:21" x14ac:dyDescent="0.25">
      <c r="A876" s="74"/>
      <c r="B876" s="69">
        <v>870</v>
      </c>
      <c r="C876" s="353"/>
      <c r="D876" s="353"/>
      <c r="E876" s="353"/>
      <c r="F876" s="354"/>
      <c r="G876" s="353"/>
      <c r="H876" s="73">
        <f t="shared" si="39"/>
        <v>0</v>
      </c>
      <c r="I876" s="72">
        <v>1</v>
      </c>
      <c r="J876" s="358"/>
      <c r="K876" s="72"/>
      <c r="L876" s="72" t="str">
        <f>IFERROR(VLOOKUP($K876,'04 PERSONAL'!$D$5:$G$35,3,),"")</f>
        <v/>
      </c>
      <c r="M876" s="73">
        <f>IFERROR(VLOOKUP($K876,'04 PERSONAL'!$D$5:$G$35,4,),0)</f>
        <v>0</v>
      </c>
      <c r="N876" s="73"/>
      <c r="O876" s="73"/>
      <c r="P876" s="73"/>
      <c r="Q876" s="72"/>
      <c r="R876" s="73">
        <f t="shared" si="40"/>
        <v>0</v>
      </c>
      <c r="S876" s="73"/>
      <c r="T876" s="72"/>
      <c r="U876" s="73">
        <f t="shared" si="41"/>
        <v>0</v>
      </c>
    </row>
    <row r="877" spans="1:21" x14ac:dyDescent="0.25">
      <c r="A877" s="74"/>
      <c r="B877" s="69">
        <v>871</v>
      </c>
      <c r="C877" s="353"/>
      <c r="D877" s="353"/>
      <c r="E877" s="353"/>
      <c r="F877" s="354"/>
      <c r="G877" s="353"/>
      <c r="H877" s="73">
        <f t="shared" si="39"/>
        <v>0</v>
      </c>
      <c r="I877" s="72">
        <v>1</v>
      </c>
      <c r="J877" s="358"/>
      <c r="K877" s="72"/>
      <c r="L877" s="72" t="str">
        <f>IFERROR(VLOOKUP($K877,'04 PERSONAL'!$D$5:$G$35,3,),"")</f>
        <v/>
      </c>
      <c r="M877" s="73">
        <f>IFERROR(VLOOKUP($K877,'04 PERSONAL'!$D$5:$G$35,4,),0)</f>
        <v>0</v>
      </c>
      <c r="N877" s="73"/>
      <c r="O877" s="73"/>
      <c r="P877" s="73"/>
      <c r="Q877" s="72"/>
      <c r="R877" s="73">
        <f t="shared" si="40"/>
        <v>0</v>
      </c>
      <c r="S877" s="73"/>
      <c r="T877" s="72"/>
      <c r="U877" s="73">
        <f t="shared" si="41"/>
        <v>0</v>
      </c>
    </row>
    <row r="878" spans="1:21" x14ac:dyDescent="0.25">
      <c r="A878" s="74"/>
      <c r="B878" s="69">
        <v>872</v>
      </c>
      <c r="C878" s="353"/>
      <c r="D878" s="353"/>
      <c r="E878" s="353"/>
      <c r="F878" s="354"/>
      <c r="G878" s="353"/>
      <c r="H878" s="73">
        <f t="shared" si="39"/>
        <v>0</v>
      </c>
      <c r="I878" s="72">
        <v>1</v>
      </c>
      <c r="J878" s="358"/>
      <c r="K878" s="72"/>
      <c r="L878" s="72" t="str">
        <f>IFERROR(VLOOKUP($K878,'04 PERSONAL'!$D$5:$G$35,3,),"")</f>
        <v/>
      </c>
      <c r="M878" s="73">
        <f>IFERROR(VLOOKUP($K878,'04 PERSONAL'!$D$5:$G$35,4,),0)</f>
        <v>0</v>
      </c>
      <c r="N878" s="73"/>
      <c r="O878" s="73"/>
      <c r="P878" s="73"/>
      <c r="Q878" s="72"/>
      <c r="R878" s="73">
        <f t="shared" si="40"/>
        <v>0</v>
      </c>
      <c r="S878" s="73"/>
      <c r="T878" s="72"/>
      <c r="U878" s="73">
        <f t="shared" si="41"/>
        <v>0</v>
      </c>
    </row>
    <row r="879" spans="1:21" x14ac:dyDescent="0.25">
      <c r="A879" s="74"/>
      <c r="B879" s="69">
        <v>873</v>
      </c>
      <c r="C879" s="353"/>
      <c r="D879" s="353"/>
      <c r="E879" s="353"/>
      <c r="F879" s="354"/>
      <c r="G879" s="353"/>
      <c r="H879" s="73">
        <f t="shared" si="39"/>
        <v>0</v>
      </c>
      <c r="I879" s="72">
        <v>1</v>
      </c>
      <c r="J879" s="358"/>
      <c r="K879" s="72"/>
      <c r="L879" s="72" t="str">
        <f>IFERROR(VLOOKUP($K879,'04 PERSONAL'!$D$5:$G$35,3,),"")</f>
        <v/>
      </c>
      <c r="M879" s="73">
        <f>IFERROR(VLOOKUP($K879,'04 PERSONAL'!$D$5:$G$35,4,),0)</f>
        <v>0</v>
      </c>
      <c r="N879" s="73"/>
      <c r="O879" s="73"/>
      <c r="P879" s="73"/>
      <c r="Q879" s="72"/>
      <c r="R879" s="73">
        <f t="shared" si="40"/>
        <v>0</v>
      </c>
      <c r="S879" s="73"/>
      <c r="T879" s="72"/>
      <c r="U879" s="73">
        <f t="shared" si="41"/>
        <v>0</v>
      </c>
    </row>
    <row r="880" spans="1:21" x14ac:dyDescent="0.25">
      <c r="A880" s="74"/>
      <c r="B880" s="69">
        <v>874</v>
      </c>
      <c r="C880" s="353"/>
      <c r="D880" s="353"/>
      <c r="E880" s="353"/>
      <c r="F880" s="354"/>
      <c r="G880" s="353"/>
      <c r="H880" s="73">
        <f t="shared" si="39"/>
        <v>0</v>
      </c>
      <c r="I880" s="72">
        <v>1</v>
      </c>
      <c r="J880" s="358"/>
      <c r="K880" s="72"/>
      <c r="L880" s="72" t="str">
        <f>IFERROR(VLOOKUP($K880,'04 PERSONAL'!$D$5:$G$35,3,),"")</f>
        <v/>
      </c>
      <c r="M880" s="73">
        <f>IFERROR(VLOOKUP($K880,'04 PERSONAL'!$D$5:$G$35,4,),0)</f>
        <v>0</v>
      </c>
      <c r="N880" s="73"/>
      <c r="O880" s="73"/>
      <c r="P880" s="73"/>
      <c r="Q880" s="72"/>
      <c r="R880" s="73">
        <f t="shared" si="40"/>
        <v>0</v>
      </c>
      <c r="S880" s="73"/>
      <c r="T880" s="72"/>
      <c r="U880" s="73">
        <f t="shared" si="41"/>
        <v>0</v>
      </c>
    </row>
    <row r="881" spans="1:21" x14ac:dyDescent="0.25">
      <c r="A881" s="74"/>
      <c r="B881" s="69">
        <v>875</v>
      </c>
      <c r="C881" s="353"/>
      <c r="D881" s="353"/>
      <c r="E881" s="353"/>
      <c r="F881" s="354"/>
      <c r="G881" s="353"/>
      <c r="H881" s="73">
        <f t="shared" si="39"/>
        <v>0</v>
      </c>
      <c r="I881" s="72">
        <v>1</v>
      </c>
      <c r="J881" s="358"/>
      <c r="K881" s="72"/>
      <c r="L881" s="72" t="str">
        <f>IFERROR(VLOOKUP($K881,'04 PERSONAL'!$D$5:$G$35,3,),"")</f>
        <v/>
      </c>
      <c r="M881" s="73">
        <f>IFERROR(VLOOKUP($K881,'04 PERSONAL'!$D$5:$G$35,4,),0)</f>
        <v>0</v>
      </c>
      <c r="N881" s="73"/>
      <c r="O881" s="73"/>
      <c r="P881" s="73"/>
      <c r="Q881" s="72"/>
      <c r="R881" s="73">
        <f t="shared" si="40"/>
        <v>0</v>
      </c>
      <c r="S881" s="73"/>
      <c r="T881" s="72"/>
      <c r="U881" s="73">
        <f t="shared" si="41"/>
        <v>0</v>
      </c>
    </row>
    <row r="882" spans="1:21" x14ac:dyDescent="0.25">
      <c r="A882" s="74"/>
      <c r="B882" s="69">
        <v>876</v>
      </c>
      <c r="C882" s="353"/>
      <c r="D882" s="353"/>
      <c r="E882" s="353"/>
      <c r="F882" s="354"/>
      <c r="G882" s="353"/>
      <c r="H882" s="73">
        <f t="shared" si="39"/>
        <v>0</v>
      </c>
      <c r="I882" s="72">
        <v>1</v>
      </c>
      <c r="J882" s="358"/>
      <c r="K882" s="72"/>
      <c r="L882" s="72" t="str">
        <f>IFERROR(VLOOKUP($K882,'04 PERSONAL'!$D$5:$G$35,3,),"")</f>
        <v/>
      </c>
      <c r="M882" s="73">
        <f>IFERROR(VLOOKUP($K882,'04 PERSONAL'!$D$5:$G$35,4,),0)</f>
        <v>0</v>
      </c>
      <c r="N882" s="73"/>
      <c r="O882" s="73"/>
      <c r="P882" s="73"/>
      <c r="Q882" s="72"/>
      <c r="R882" s="73">
        <f t="shared" si="40"/>
        <v>0</v>
      </c>
      <c r="S882" s="73"/>
      <c r="T882" s="72"/>
      <c r="U882" s="73">
        <f t="shared" si="41"/>
        <v>0</v>
      </c>
    </row>
    <row r="883" spans="1:21" x14ac:dyDescent="0.25">
      <c r="A883" s="74"/>
      <c r="B883" s="69">
        <v>877</v>
      </c>
      <c r="C883" s="353"/>
      <c r="D883" s="353"/>
      <c r="E883" s="353"/>
      <c r="F883" s="354"/>
      <c r="G883" s="353"/>
      <c r="H883" s="73">
        <f t="shared" si="39"/>
        <v>0</v>
      </c>
      <c r="I883" s="72">
        <v>1</v>
      </c>
      <c r="J883" s="358"/>
      <c r="K883" s="72"/>
      <c r="L883" s="72" t="str">
        <f>IFERROR(VLOOKUP($K883,'04 PERSONAL'!$D$5:$G$35,3,),"")</f>
        <v/>
      </c>
      <c r="M883" s="73">
        <f>IFERROR(VLOOKUP($K883,'04 PERSONAL'!$D$5:$G$35,4,),0)</f>
        <v>0</v>
      </c>
      <c r="N883" s="73"/>
      <c r="O883" s="73"/>
      <c r="P883" s="73"/>
      <c r="Q883" s="72"/>
      <c r="R883" s="73">
        <f t="shared" si="40"/>
        <v>0</v>
      </c>
      <c r="S883" s="73"/>
      <c r="T883" s="72"/>
      <c r="U883" s="73">
        <f t="shared" si="41"/>
        <v>0</v>
      </c>
    </row>
    <row r="884" spans="1:21" x14ac:dyDescent="0.25">
      <c r="A884" s="74"/>
      <c r="B884" s="69">
        <v>878</v>
      </c>
      <c r="C884" s="353"/>
      <c r="D884" s="353"/>
      <c r="E884" s="353"/>
      <c r="F884" s="354"/>
      <c r="G884" s="353"/>
      <c r="H884" s="73">
        <f t="shared" si="39"/>
        <v>0</v>
      </c>
      <c r="I884" s="72">
        <v>1</v>
      </c>
      <c r="J884" s="358"/>
      <c r="K884" s="72"/>
      <c r="L884" s="72" t="str">
        <f>IFERROR(VLOOKUP($K884,'04 PERSONAL'!$D$5:$G$35,3,),"")</f>
        <v/>
      </c>
      <c r="M884" s="73">
        <f>IFERROR(VLOOKUP($K884,'04 PERSONAL'!$D$5:$G$35,4,),0)</f>
        <v>0</v>
      </c>
      <c r="N884" s="73"/>
      <c r="O884" s="73"/>
      <c r="P884" s="73"/>
      <c r="Q884" s="72"/>
      <c r="R884" s="73">
        <f t="shared" si="40"/>
        <v>0</v>
      </c>
      <c r="S884" s="73"/>
      <c r="T884" s="72"/>
      <c r="U884" s="73">
        <f t="shared" si="41"/>
        <v>0</v>
      </c>
    </row>
    <row r="885" spans="1:21" x14ac:dyDescent="0.25">
      <c r="A885" s="74"/>
      <c r="B885" s="69">
        <v>879</v>
      </c>
      <c r="C885" s="353"/>
      <c r="D885" s="353"/>
      <c r="E885" s="353"/>
      <c r="F885" s="354"/>
      <c r="G885" s="353"/>
      <c r="H885" s="73">
        <f t="shared" si="39"/>
        <v>0</v>
      </c>
      <c r="I885" s="72">
        <v>1</v>
      </c>
      <c r="J885" s="358"/>
      <c r="K885" s="72"/>
      <c r="L885" s="72" t="str">
        <f>IFERROR(VLOOKUP($K885,'04 PERSONAL'!$D$5:$G$35,3,),"")</f>
        <v/>
      </c>
      <c r="M885" s="73">
        <f>IFERROR(VLOOKUP($K885,'04 PERSONAL'!$D$5:$G$35,4,),0)</f>
        <v>0</v>
      </c>
      <c r="N885" s="73"/>
      <c r="O885" s="73"/>
      <c r="P885" s="73"/>
      <c r="Q885" s="72"/>
      <c r="R885" s="73">
        <f t="shared" si="40"/>
        <v>0</v>
      </c>
      <c r="S885" s="73"/>
      <c r="T885" s="72"/>
      <c r="U885" s="73">
        <f t="shared" si="41"/>
        <v>0</v>
      </c>
    </row>
    <row r="886" spans="1:21" x14ac:dyDescent="0.25">
      <c r="A886" s="74"/>
      <c r="B886" s="69">
        <v>880</v>
      </c>
      <c r="C886" s="353"/>
      <c r="D886" s="353"/>
      <c r="E886" s="353"/>
      <c r="F886" s="354"/>
      <c r="G886" s="353"/>
      <c r="H886" s="73">
        <f t="shared" si="39"/>
        <v>0</v>
      </c>
      <c r="I886" s="72">
        <v>1</v>
      </c>
      <c r="J886" s="358"/>
      <c r="K886" s="72"/>
      <c r="L886" s="72" t="str">
        <f>IFERROR(VLOOKUP($K886,'04 PERSONAL'!$D$5:$G$35,3,),"")</f>
        <v/>
      </c>
      <c r="M886" s="73">
        <f>IFERROR(VLOOKUP($K886,'04 PERSONAL'!$D$5:$G$35,4,),0)</f>
        <v>0</v>
      </c>
      <c r="N886" s="73"/>
      <c r="O886" s="73"/>
      <c r="P886" s="73"/>
      <c r="Q886" s="72"/>
      <c r="R886" s="73">
        <f t="shared" si="40"/>
        <v>0</v>
      </c>
      <c r="S886" s="73"/>
      <c r="T886" s="72"/>
      <c r="U886" s="73">
        <f t="shared" si="41"/>
        <v>0</v>
      </c>
    </row>
    <row r="887" spans="1:21" x14ac:dyDescent="0.25">
      <c r="A887" s="74"/>
      <c r="B887" s="69">
        <v>881</v>
      </c>
      <c r="C887" s="353"/>
      <c r="D887" s="353"/>
      <c r="E887" s="353"/>
      <c r="F887" s="354"/>
      <c r="G887" s="353"/>
      <c r="H887" s="73">
        <f t="shared" si="39"/>
        <v>0</v>
      </c>
      <c r="I887" s="72">
        <v>1</v>
      </c>
      <c r="J887" s="358"/>
      <c r="K887" s="72"/>
      <c r="L887" s="72" t="str">
        <f>IFERROR(VLOOKUP($K887,'04 PERSONAL'!$D$5:$G$35,3,),"")</f>
        <v/>
      </c>
      <c r="M887" s="73">
        <f>IFERROR(VLOOKUP($K887,'04 PERSONAL'!$D$5:$G$35,4,),0)</f>
        <v>0</v>
      </c>
      <c r="N887" s="73"/>
      <c r="O887" s="73"/>
      <c r="P887" s="73"/>
      <c r="Q887" s="72"/>
      <c r="R887" s="73">
        <f t="shared" si="40"/>
        <v>0</v>
      </c>
      <c r="S887" s="73"/>
      <c r="T887" s="72"/>
      <c r="U887" s="73">
        <f t="shared" si="41"/>
        <v>0</v>
      </c>
    </row>
    <row r="888" spans="1:21" x14ac:dyDescent="0.25">
      <c r="A888" s="74"/>
      <c r="B888" s="69">
        <v>882</v>
      </c>
      <c r="C888" s="353"/>
      <c r="D888" s="353"/>
      <c r="E888" s="353"/>
      <c r="F888" s="354"/>
      <c r="G888" s="353"/>
      <c r="H888" s="73">
        <f t="shared" si="39"/>
        <v>0</v>
      </c>
      <c r="I888" s="72">
        <v>1</v>
      </c>
      <c r="J888" s="358"/>
      <c r="K888" s="72"/>
      <c r="L888" s="72" t="str">
        <f>IFERROR(VLOOKUP($K888,'04 PERSONAL'!$D$5:$G$35,3,),"")</f>
        <v/>
      </c>
      <c r="M888" s="73">
        <f>IFERROR(VLOOKUP($K888,'04 PERSONAL'!$D$5:$G$35,4,),0)</f>
        <v>0</v>
      </c>
      <c r="N888" s="73"/>
      <c r="O888" s="73"/>
      <c r="P888" s="73"/>
      <c r="Q888" s="72"/>
      <c r="R888" s="73">
        <f t="shared" si="40"/>
        <v>0</v>
      </c>
      <c r="S888" s="73"/>
      <c r="T888" s="72"/>
      <c r="U888" s="73">
        <f t="shared" si="41"/>
        <v>0</v>
      </c>
    </row>
    <row r="889" spans="1:21" x14ac:dyDescent="0.25">
      <c r="A889" s="74"/>
      <c r="B889" s="69">
        <v>883</v>
      </c>
      <c r="C889" s="353"/>
      <c r="D889" s="353"/>
      <c r="E889" s="353"/>
      <c r="F889" s="354"/>
      <c r="G889" s="353"/>
      <c r="H889" s="73">
        <f t="shared" si="39"/>
        <v>0</v>
      </c>
      <c r="I889" s="72">
        <v>1</v>
      </c>
      <c r="J889" s="358"/>
      <c r="K889" s="72"/>
      <c r="L889" s="72" t="str">
        <f>IFERROR(VLOOKUP($K889,'04 PERSONAL'!$D$5:$G$35,3,),"")</f>
        <v/>
      </c>
      <c r="M889" s="73">
        <f>IFERROR(VLOOKUP($K889,'04 PERSONAL'!$D$5:$G$35,4,),0)</f>
        <v>0</v>
      </c>
      <c r="N889" s="73"/>
      <c r="O889" s="73"/>
      <c r="P889" s="73"/>
      <c r="Q889" s="72"/>
      <c r="R889" s="73">
        <f t="shared" si="40"/>
        <v>0</v>
      </c>
      <c r="S889" s="73"/>
      <c r="T889" s="72"/>
      <c r="U889" s="73">
        <f t="shared" si="41"/>
        <v>0</v>
      </c>
    </row>
    <row r="890" spans="1:21" x14ac:dyDescent="0.25">
      <c r="A890" s="74"/>
      <c r="B890" s="69">
        <v>884</v>
      </c>
      <c r="C890" s="353"/>
      <c r="D890" s="353"/>
      <c r="E890" s="353"/>
      <c r="F890" s="354"/>
      <c r="G890" s="353"/>
      <c r="H890" s="73">
        <f t="shared" si="39"/>
        <v>0</v>
      </c>
      <c r="I890" s="72">
        <v>1</v>
      </c>
      <c r="J890" s="358"/>
      <c r="K890" s="72"/>
      <c r="L890" s="72" t="str">
        <f>IFERROR(VLOOKUP($K890,'04 PERSONAL'!$D$5:$G$35,3,),"")</f>
        <v/>
      </c>
      <c r="M890" s="73">
        <f>IFERROR(VLOOKUP($K890,'04 PERSONAL'!$D$5:$G$35,4,),0)</f>
        <v>0</v>
      </c>
      <c r="N890" s="73"/>
      <c r="O890" s="73"/>
      <c r="P890" s="73"/>
      <c r="Q890" s="72"/>
      <c r="R890" s="73">
        <f t="shared" si="40"/>
        <v>0</v>
      </c>
      <c r="S890" s="73"/>
      <c r="T890" s="72"/>
      <c r="U890" s="73">
        <f t="shared" si="41"/>
        <v>0</v>
      </c>
    </row>
    <row r="891" spans="1:21" x14ac:dyDescent="0.25">
      <c r="A891" s="74"/>
      <c r="B891" s="69">
        <v>885</v>
      </c>
      <c r="C891" s="353"/>
      <c r="D891" s="353"/>
      <c r="E891" s="353"/>
      <c r="F891" s="354"/>
      <c r="G891" s="353"/>
      <c r="H891" s="73">
        <f t="shared" si="39"/>
        <v>0</v>
      </c>
      <c r="I891" s="72">
        <v>1</v>
      </c>
      <c r="J891" s="358"/>
      <c r="K891" s="72"/>
      <c r="L891" s="72" t="str">
        <f>IFERROR(VLOOKUP($K891,'04 PERSONAL'!$D$5:$G$35,3,),"")</f>
        <v/>
      </c>
      <c r="M891" s="73">
        <f>IFERROR(VLOOKUP($K891,'04 PERSONAL'!$D$5:$G$35,4,),0)</f>
        <v>0</v>
      </c>
      <c r="N891" s="73"/>
      <c r="O891" s="73"/>
      <c r="P891" s="73"/>
      <c r="Q891" s="72"/>
      <c r="R891" s="73">
        <f t="shared" si="40"/>
        <v>0</v>
      </c>
      <c r="S891" s="73"/>
      <c r="T891" s="72"/>
      <c r="U891" s="73">
        <f t="shared" si="41"/>
        <v>0</v>
      </c>
    </row>
    <row r="892" spans="1:21" x14ac:dyDescent="0.25">
      <c r="A892" s="74"/>
      <c r="B892" s="69">
        <v>886</v>
      </c>
      <c r="C892" s="353"/>
      <c r="D892" s="353"/>
      <c r="E892" s="353"/>
      <c r="F892" s="354"/>
      <c r="G892" s="353"/>
      <c r="H892" s="73">
        <f t="shared" si="39"/>
        <v>0</v>
      </c>
      <c r="I892" s="72">
        <v>1</v>
      </c>
      <c r="J892" s="358"/>
      <c r="K892" s="72"/>
      <c r="L892" s="72" t="str">
        <f>IFERROR(VLOOKUP($K892,'04 PERSONAL'!$D$5:$G$35,3,),"")</f>
        <v/>
      </c>
      <c r="M892" s="73">
        <f>IFERROR(VLOOKUP($K892,'04 PERSONAL'!$D$5:$G$35,4,),0)</f>
        <v>0</v>
      </c>
      <c r="N892" s="73"/>
      <c r="O892" s="73"/>
      <c r="P892" s="73"/>
      <c r="Q892" s="72"/>
      <c r="R892" s="73">
        <f t="shared" si="40"/>
        <v>0</v>
      </c>
      <c r="S892" s="73"/>
      <c r="T892" s="72"/>
      <c r="U892" s="73">
        <f t="shared" si="41"/>
        <v>0</v>
      </c>
    </row>
    <row r="893" spans="1:21" x14ac:dyDescent="0.25">
      <c r="A893" s="74"/>
      <c r="B893" s="69">
        <v>887</v>
      </c>
      <c r="C893" s="353"/>
      <c r="D893" s="353"/>
      <c r="E893" s="353"/>
      <c r="F893" s="354"/>
      <c r="G893" s="353"/>
      <c r="H893" s="73">
        <f t="shared" si="39"/>
        <v>0</v>
      </c>
      <c r="I893" s="72">
        <v>1</v>
      </c>
      <c r="J893" s="358"/>
      <c r="K893" s="72"/>
      <c r="L893" s="72" t="str">
        <f>IFERROR(VLOOKUP($K893,'04 PERSONAL'!$D$5:$G$35,3,),"")</f>
        <v/>
      </c>
      <c r="M893" s="73">
        <f>IFERROR(VLOOKUP($K893,'04 PERSONAL'!$D$5:$G$35,4,),0)</f>
        <v>0</v>
      </c>
      <c r="N893" s="73"/>
      <c r="O893" s="73"/>
      <c r="P893" s="73"/>
      <c r="Q893" s="72"/>
      <c r="R893" s="73">
        <f t="shared" si="40"/>
        <v>0</v>
      </c>
      <c r="S893" s="73"/>
      <c r="T893" s="72"/>
      <c r="U893" s="73">
        <f t="shared" si="41"/>
        <v>0</v>
      </c>
    </row>
    <row r="894" spans="1:21" x14ac:dyDescent="0.25">
      <c r="A894" s="74"/>
      <c r="B894" s="69">
        <v>888</v>
      </c>
      <c r="C894" s="353"/>
      <c r="D894" s="353"/>
      <c r="E894" s="353"/>
      <c r="F894" s="354"/>
      <c r="G894" s="353"/>
      <c r="H894" s="73">
        <f t="shared" si="39"/>
        <v>0</v>
      </c>
      <c r="I894" s="72">
        <v>1</v>
      </c>
      <c r="J894" s="358"/>
      <c r="K894" s="72"/>
      <c r="L894" s="72" t="str">
        <f>IFERROR(VLOOKUP($K894,'04 PERSONAL'!$D$5:$G$35,3,),"")</f>
        <v/>
      </c>
      <c r="M894" s="73">
        <f>IFERROR(VLOOKUP($K894,'04 PERSONAL'!$D$5:$G$35,4,),0)</f>
        <v>0</v>
      </c>
      <c r="N894" s="73"/>
      <c r="O894" s="73"/>
      <c r="P894" s="73"/>
      <c r="Q894" s="72"/>
      <c r="R894" s="73">
        <f t="shared" si="40"/>
        <v>0</v>
      </c>
      <c r="S894" s="73"/>
      <c r="T894" s="72"/>
      <c r="U894" s="73">
        <f t="shared" si="41"/>
        <v>0</v>
      </c>
    </row>
    <row r="895" spans="1:21" x14ac:dyDescent="0.25">
      <c r="A895" s="74"/>
      <c r="B895" s="69">
        <v>889</v>
      </c>
      <c r="C895" s="353"/>
      <c r="D895" s="353"/>
      <c r="E895" s="353"/>
      <c r="F895" s="354"/>
      <c r="G895" s="353"/>
      <c r="H895" s="73">
        <f t="shared" si="39"/>
        <v>0</v>
      </c>
      <c r="I895" s="72">
        <v>1</v>
      </c>
      <c r="J895" s="358"/>
      <c r="K895" s="72"/>
      <c r="L895" s="72" t="str">
        <f>IFERROR(VLOOKUP($K895,'04 PERSONAL'!$D$5:$G$35,3,),"")</f>
        <v/>
      </c>
      <c r="M895" s="73">
        <f>IFERROR(VLOOKUP($K895,'04 PERSONAL'!$D$5:$G$35,4,),0)</f>
        <v>0</v>
      </c>
      <c r="N895" s="73"/>
      <c r="O895" s="73"/>
      <c r="P895" s="73"/>
      <c r="Q895" s="72"/>
      <c r="R895" s="73">
        <f t="shared" si="40"/>
        <v>0</v>
      </c>
      <c r="S895" s="73"/>
      <c r="T895" s="72"/>
      <c r="U895" s="73">
        <f t="shared" si="41"/>
        <v>0</v>
      </c>
    </row>
    <row r="896" spans="1:21" x14ac:dyDescent="0.25">
      <c r="A896" s="74"/>
      <c r="B896" s="69">
        <v>890</v>
      </c>
      <c r="C896" s="353"/>
      <c r="D896" s="353"/>
      <c r="E896" s="353"/>
      <c r="F896" s="354"/>
      <c r="G896" s="353"/>
      <c r="H896" s="73">
        <f t="shared" si="39"/>
        <v>0</v>
      </c>
      <c r="I896" s="72">
        <v>1</v>
      </c>
      <c r="J896" s="358"/>
      <c r="K896" s="72"/>
      <c r="L896" s="72" t="str">
        <f>IFERROR(VLOOKUP($K896,'04 PERSONAL'!$D$5:$G$35,3,),"")</f>
        <v/>
      </c>
      <c r="M896" s="73">
        <f>IFERROR(VLOOKUP($K896,'04 PERSONAL'!$D$5:$G$35,4,),0)</f>
        <v>0</v>
      </c>
      <c r="N896" s="73"/>
      <c r="O896" s="73"/>
      <c r="P896" s="73"/>
      <c r="Q896" s="72"/>
      <c r="R896" s="73">
        <f t="shared" si="40"/>
        <v>0</v>
      </c>
      <c r="S896" s="73"/>
      <c r="T896" s="72"/>
      <c r="U896" s="73">
        <f t="shared" si="41"/>
        <v>0</v>
      </c>
    </row>
    <row r="897" spans="1:21" x14ac:dyDescent="0.25">
      <c r="A897" s="74"/>
      <c r="B897" s="69">
        <v>891</v>
      </c>
      <c r="C897" s="353"/>
      <c r="D897" s="353"/>
      <c r="E897" s="353"/>
      <c r="F897" s="354"/>
      <c r="G897" s="353"/>
      <c r="H897" s="73">
        <f t="shared" si="39"/>
        <v>0</v>
      </c>
      <c r="I897" s="72">
        <v>1</v>
      </c>
      <c r="J897" s="358"/>
      <c r="K897" s="72"/>
      <c r="L897" s="72" t="str">
        <f>IFERROR(VLOOKUP($K897,'04 PERSONAL'!$D$5:$G$35,3,),"")</f>
        <v/>
      </c>
      <c r="M897" s="73">
        <f>IFERROR(VLOOKUP($K897,'04 PERSONAL'!$D$5:$G$35,4,),0)</f>
        <v>0</v>
      </c>
      <c r="N897" s="73"/>
      <c r="O897" s="73"/>
      <c r="P897" s="73"/>
      <c r="Q897" s="72"/>
      <c r="R897" s="73">
        <f t="shared" si="40"/>
        <v>0</v>
      </c>
      <c r="S897" s="73"/>
      <c r="T897" s="72"/>
      <c r="U897" s="73">
        <f t="shared" si="41"/>
        <v>0</v>
      </c>
    </row>
    <row r="898" spans="1:21" x14ac:dyDescent="0.25">
      <c r="A898" s="74"/>
      <c r="B898" s="69">
        <v>892</v>
      </c>
      <c r="C898" s="353"/>
      <c r="D898" s="353"/>
      <c r="E898" s="353"/>
      <c r="F898" s="354"/>
      <c r="G898" s="353"/>
      <c r="H898" s="73">
        <f t="shared" si="39"/>
        <v>0</v>
      </c>
      <c r="I898" s="72">
        <v>1</v>
      </c>
      <c r="J898" s="358"/>
      <c r="K898" s="72"/>
      <c r="L898" s="72" t="str">
        <f>IFERROR(VLOOKUP($K898,'04 PERSONAL'!$D$5:$G$35,3,),"")</f>
        <v/>
      </c>
      <c r="M898" s="73">
        <f>IFERROR(VLOOKUP($K898,'04 PERSONAL'!$D$5:$G$35,4,),0)</f>
        <v>0</v>
      </c>
      <c r="N898" s="73"/>
      <c r="O898" s="73"/>
      <c r="P898" s="73"/>
      <c r="Q898" s="72"/>
      <c r="R898" s="73">
        <f t="shared" si="40"/>
        <v>0</v>
      </c>
      <c r="S898" s="73"/>
      <c r="T898" s="72"/>
      <c r="U898" s="73">
        <f t="shared" si="41"/>
        <v>0</v>
      </c>
    </row>
    <row r="899" spans="1:21" x14ac:dyDescent="0.25">
      <c r="A899" s="74"/>
      <c r="B899" s="69">
        <v>893</v>
      </c>
      <c r="C899" s="353"/>
      <c r="D899" s="353"/>
      <c r="E899" s="353"/>
      <c r="F899" s="354"/>
      <c r="G899" s="353"/>
      <c r="H899" s="73">
        <f t="shared" si="39"/>
        <v>0</v>
      </c>
      <c r="I899" s="72">
        <v>1</v>
      </c>
      <c r="J899" s="358"/>
      <c r="K899" s="72"/>
      <c r="L899" s="72" t="str">
        <f>IFERROR(VLOOKUP($K899,'04 PERSONAL'!$D$5:$G$35,3,),"")</f>
        <v/>
      </c>
      <c r="M899" s="73">
        <f>IFERROR(VLOOKUP($K899,'04 PERSONAL'!$D$5:$G$35,4,),0)</f>
        <v>0</v>
      </c>
      <c r="N899" s="73"/>
      <c r="O899" s="73"/>
      <c r="P899" s="73"/>
      <c r="Q899" s="72"/>
      <c r="R899" s="73">
        <f t="shared" si="40"/>
        <v>0</v>
      </c>
      <c r="S899" s="73"/>
      <c r="T899" s="72"/>
      <c r="U899" s="73">
        <f t="shared" si="41"/>
        <v>0</v>
      </c>
    </row>
    <row r="900" spans="1:21" x14ac:dyDescent="0.25">
      <c r="A900" s="74"/>
      <c r="B900" s="69">
        <v>894</v>
      </c>
      <c r="C900" s="353"/>
      <c r="D900" s="353"/>
      <c r="E900" s="353"/>
      <c r="F900" s="354"/>
      <c r="G900" s="353"/>
      <c r="H900" s="73">
        <f t="shared" si="39"/>
        <v>0</v>
      </c>
      <c r="I900" s="72">
        <v>1</v>
      </c>
      <c r="J900" s="358"/>
      <c r="K900" s="72"/>
      <c r="L900" s="72" t="str">
        <f>IFERROR(VLOOKUP($K900,'04 PERSONAL'!$D$5:$G$35,3,),"")</f>
        <v/>
      </c>
      <c r="M900" s="73">
        <f>IFERROR(VLOOKUP($K900,'04 PERSONAL'!$D$5:$G$35,4,),0)</f>
        <v>0</v>
      </c>
      <c r="N900" s="73"/>
      <c r="O900" s="73"/>
      <c r="P900" s="73"/>
      <c r="Q900" s="72"/>
      <c r="R900" s="73">
        <f t="shared" si="40"/>
        <v>0</v>
      </c>
      <c r="S900" s="73"/>
      <c r="T900" s="72"/>
      <c r="U900" s="73">
        <f t="shared" si="41"/>
        <v>0</v>
      </c>
    </row>
    <row r="901" spans="1:21" x14ac:dyDescent="0.25">
      <c r="A901" s="74"/>
      <c r="B901" s="69">
        <v>895</v>
      </c>
      <c r="C901" s="353"/>
      <c r="D901" s="353"/>
      <c r="E901" s="353"/>
      <c r="F901" s="354"/>
      <c r="G901" s="353"/>
      <c r="H901" s="73">
        <f t="shared" si="39"/>
        <v>0</v>
      </c>
      <c r="I901" s="72">
        <v>1</v>
      </c>
      <c r="J901" s="358"/>
      <c r="K901" s="72"/>
      <c r="L901" s="72" t="str">
        <f>IFERROR(VLOOKUP($K901,'04 PERSONAL'!$D$5:$G$35,3,),"")</f>
        <v/>
      </c>
      <c r="M901" s="73">
        <f>IFERROR(VLOOKUP($K901,'04 PERSONAL'!$D$5:$G$35,4,),0)</f>
        <v>0</v>
      </c>
      <c r="N901" s="73"/>
      <c r="O901" s="73"/>
      <c r="P901" s="73"/>
      <c r="Q901" s="72"/>
      <c r="R901" s="73">
        <f t="shared" si="40"/>
        <v>0</v>
      </c>
      <c r="S901" s="73"/>
      <c r="T901" s="72"/>
      <c r="U901" s="73">
        <f t="shared" si="41"/>
        <v>0</v>
      </c>
    </row>
    <row r="902" spans="1:21" x14ac:dyDescent="0.25">
      <c r="A902" s="74"/>
      <c r="B902" s="69">
        <v>896</v>
      </c>
      <c r="C902" s="353"/>
      <c r="D902" s="353"/>
      <c r="E902" s="353"/>
      <c r="F902" s="354"/>
      <c r="G902" s="353"/>
      <c r="H902" s="73">
        <f t="shared" si="39"/>
        <v>0</v>
      </c>
      <c r="I902" s="72">
        <v>1</v>
      </c>
      <c r="J902" s="358"/>
      <c r="K902" s="72"/>
      <c r="L902" s="72" t="str">
        <f>IFERROR(VLOOKUP($K902,'04 PERSONAL'!$D$5:$G$35,3,),"")</f>
        <v/>
      </c>
      <c r="M902" s="73">
        <f>IFERROR(VLOOKUP($K902,'04 PERSONAL'!$D$5:$G$35,4,),0)</f>
        <v>0</v>
      </c>
      <c r="N902" s="73"/>
      <c r="O902" s="73"/>
      <c r="P902" s="73"/>
      <c r="Q902" s="72"/>
      <c r="R902" s="73">
        <f t="shared" si="40"/>
        <v>0</v>
      </c>
      <c r="S902" s="73"/>
      <c r="T902" s="72"/>
      <c r="U902" s="73">
        <f t="shared" si="41"/>
        <v>0</v>
      </c>
    </row>
    <row r="903" spans="1:21" x14ac:dyDescent="0.25">
      <c r="A903" s="74"/>
      <c r="B903" s="69">
        <v>897</v>
      </c>
      <c r="C903" s="353"/>
      <c r="D903" s="353"/>
      <c r="E903" s="353"/>
      <c r="F903" s="354"/>
      <c r="G903" s="353"/>
      <c r="H903" s="73">
        <f t="shared" ref="H903:H966" si="42">ROUND((J903+M903+N903+O903+R903+U903),2)</f>
        <v>0</v>
      </c>
      <c r="I903" s="72">
        <v>1</v>
      </c>
      <c r="J903" s="358"/>
      <c r="K903" s="72"/>
      <c r="L903" s="72" t="str">
        <f>IFERROR(VLOOKUP($K903,'04 PERSONAL'!$D$5:$G$35,3,),"")</f>
        <v/>
      </c>
      <c r="M903" s="73">
        <f>IFERROR(VLOOKUP($K903,'04 PERSONAL'!$D$5:$G$35,4,),0)</f>
        <v>0</v>
      </c>
      <c r="N903" s="73"/>
      <c r="O903" s="73"/>
      <c r="P903" s="73"/>
      <c r="Q903" s="72"/>
      <c r="R903" s="73">
        <f t="shared" ref="R903:R966" si="43">ROUND(IF($P903&gt;0,$P903*$Q903,$R$4*$Q903),2)</f>
        <v>0</v>
      </c>
      <c r="S903" s="73"/>
      <c r="T903" s="72"/>
      <c r="U903" s="73">
        <f t="shared" ref="U903:U966" si="44">ROUND(IF($S903&gt;0,$S903*$T903,$U$4*$T903),2)</f>
        <v>0</v>
      </c>
    </row>
    <row r="904" spans="1:21" x14ac:dyDescent="0.25">
      <c r="A904" s="74"/>
      <c r="B904" s="69">
        <v>898</v>
      </c>
      <c r="C904" s="353"/>
      <c r="D904" s="353"/>
      <c r="E904" s="353"/>
      <c r="F904" s="354"/>
      <c r="G904" s="353"/>
      <c r="H904" s="73">
        <f t="shared" si="42"/>
        <v>0</v>
      </c>
      <c r="I904" s="72">
        <v>1</v>
      </c>
      <c r="J904" s="358"/>
      <c r="K904" s="72"/>
      <c r="L904" s="72" t="str">
        <f>IFERROR(VLOOKUP($K904,'04 PERSONAL'!$D$5:$G$35,3,),"")</f>
        <v/>
      </c>
      <c r="M904" s="73">
        <f>IFERROR(VLOOKUP($K904,'04 PERSONAL'!$D$5:$G$35,4,),0)</f>
        <v>0</v>
      </c>
      <c r="N904" s="73"/>
      <c r="O904" s="73"/>
      <c r="P904" s="73"/>
      <c r="Q904" s="72"/>
      <c r="R904" s="73">
        <f t="shared" si="43"/>
        <v>0</v>
      </c>
      <c r="S904" s="73"/>
      <c r="T904" s="72"/>
      <c r="U904" s="73">
        <f t="shared" si="44"/>
        <v>0</v>
      </c>
    </row>
    <row r="905" spans="1:21" x14ac:dyDescent="0.25">
      <c r="A905" s="74"/>
      <c r="B905" s="69">
        <v>899</v>
      </c>
      <c r="C905" s="353"/>
      <c r="D905" s="353"/>
      <c r="E905" s="353"/>
      <c r="F905" s="354"/>
      <c r="G905" s="353"/>
      <c r="H905" s="73">
        <f t="shared" si="42"/>
        <v>0</v>
      </c>
      <c r="I905" s="72">
        <v>1</v>
      </c>
      <c r="J905" s="358"/>
      <c r="K905" s="72"/>
      <c r="L905" s="72" t="str">
        <f>IFERROR(VLOOKUP($K905,'04 PERSONAL'!$D$5:$G$35,3,),"")</f>
        <v/>
      </c>
      <c r="M905" s="73">
        <f>IFERROR(VLOOKUP($K905,'04 PERSONAL'!$D$5:$G$35,4,),0)</f>
        <v>0</v>
      </c>
      <c r="N905" s="73"/>
      <c r="O905" s="73"/>
      <c r="P905" s="73"/>
      <c r="Q905" s="72"/>
      <c r="R905" s="73">
        <f t="shared" si="43"/>
        <v>0</v>
      </c>
      <c r="S905" s="73"/>
      <c r="T905" s="72"/>
      <c r="U905" s="73">
        <f t="shared" si="44"/>
        <v>0</v>
      </c>
    </row>
    <row r="906" spans="1:21" x14ac:dyDescent="0.25">
      <c r="A906" s="74"/>
      <c r="B906" s="69">
        <v>900</v>
      </c>
      <c r="C906" s="353"/>
      <c r="D906" s="353"/>
      <c r="E906" s="353"/>
      <c r="F906" s="354"/>
      <c r="G906" s="353"/>
      <c r="H906" s="73">
        <f t="shared" si="42"/>
        <v>0</v>
      </c>
      <c r="I906" s="72">
        <v>1</v>
      </c>
      <c r="J906" s="358"/>
      <c r="K906" s="72"/>
      <c r="L906" s="72" t="str">
        <f>IFERROR(VLOOKUP($K906,'04 PERSONAL'!$D$5:$G$35,3,),"")</f>
        <v/>
      </c>
      <c r="M906" s="73">
        <f>IFERROR(VLOOKUP($K906,'04 PERSONAL'!$D$5:$G$35,4,),0)</f>
        <v>0</v>
      </c>
      <c r="N906" s="73"/>
      <c r="O906" s="73"/>
      <c r="P906" s="73"/>
      <c r="Q906" s="72"/>
      <c r="R906" s="73">
        <f t="shared" si="43"/>
        <v>0</v>
      </c>
      <c r="S906" s="73"/>
      <c r="T906" s="72"/>
      <c r="U906" s="73">
        <f t="shared" si="44"/>
        <v>0</v>
      </c>
    </row>
    <row r="907" spans="1:21" x14ac:dyDescent="0.25">
      <c r="A907" s="74"/>
      <c r="B907" s="69">
        <v>901</v>
      </c>
      <c r="C907" s="353"/>
      <c r="D907" s="353"/>
      <c r="E907" s="353"/>
      <c r="F907" s="354"/>
      <c r="G907" s="353"/>
      <c r="H907" s="73">
        <f t="shared" si="42"/>
        <v>0</v>
      </c>
      <c r="I907" s="72">
        <v>1</v>
      </c>
      <c r="J907" s="358"/>
      <c r="K907" s="72"/>
      <c r="L907" s="72" t="str">
        <f>IFERROR(VLOOKUP($K907,'04 PERSONAL'!$D$5:$G$35,3,),"")</f>
        <v/>
      </c>
      <c r="M907" s="73">
        <f>IFERROR(VLOOKUP($K907,'04 PERSONAL'!$D$5:$G$35,4,),0)</f>
        <v>0</v>
      </c>
      <c r="N907" s="73"/>
      <c r="O907" s="73"/>
      <c r="P907" s="73"/>
      <c r="Q907" s="72"/>
      <c r="R907" s="73">
        <f t="shared" si="43"/>
        <v>0</v>
      </c>
      <c r="S907" s="73"/>
      <c r="T907" s="72"/>
      <c r="U907" s="73">
        <f t="shared" si="44"/>
        <v>0</v>
      </c>
    </row>
    <row r="908" spans="1:21" x14ac:dyDescent="0.25">
      <c r="A908" s="74"/>
      <c r="B908" s="69">
        <v>902</v>
      </c>
      <c r="C908" s="353"/>
      <c r="D908" s="353"/>
      <c r="E908" s="353"/>
      <c r="F908" s="354"/>
      <c r="G908" s="353"/>
      <c r="H908" s="73">
        <f t="shared" si="42"/>
        <v>0</v>
      </c>
      <c r="I908" s="72">
        <v>1</v>
      </c>
      <c r="J908" s="358"/>
      <c r="K908" s="72"/>
      <c r="L908" s="72" t="str">
        <f>IFERROR(VLOOKUP($K908,'04 PERSONAL'!$D$5:$G$35,3,),"")</f>
        <v/>
      </c>
      <c r="M908" s="73">
        <f>IFERROR(VLOOKUP($K908,'04 PERSONAL'!$D$5:$G$35,4,),0)</f>
        <v>0</v>
      </c>
      <c r="N908" s="73"/>
      <c r="O908" s="73"/>
      <c r="P908" s="73"/>
      <c r="Q908" s="72"/>
      <c r="R908" s="73">
        <f t="shared" si="43"/>
        <v>0</v>
      </c>
      <c r="S908" s="73"/>
      <c r="T908" s="72"/>
      <c r="U908" s="73">
        <f t="shared" si="44"/>
        <v>0</v>
      </c>
    </row>
    <row r="909" spans="1:21" x14ac:dyDescent="0.25">
      <c r="A909" s="74"/>
      <c r="B909" s="69">
        <v>903</v>
      </c>
      <c r="C909" s="353"/>
      <c r="D909" s="353"/>
      <c r="E909" s="353"/>
      <c r="F909" s="354"/>
      <c r="G909" s="353"/>
      <c r="H909" s="73">
        <f t="shared" si="42"/>
        <v>0</v>
      </c>
      <c r="I909" s="72">
        <v>1</v>
      </c>
      <c r="J909" s="358"/>
      <c r="K909" s="72"/>
      <c r="L909" s="72" t="str">
        <f>IFERROR(VLOOKUP($K909,'04 PERSONAL'!$D$5:$G$35,3,),"")</f>
        <v/>
      </c>
      <c r="M909" s="73">
        <f>IFERROR(VLOOKUP($K909,'04 PERSONAL'!$D$5:$G$35,4,),0)</f>
        <v>0</v>
      </c>
      <c r="N909" s="73"/>
      <c r="O909" s="73"/>
      <c r="P909" s="73"/>
      <c r="Q909" s="72"/>
      <c r="R909" s="73">
        <f t="shared" si="43"/>
        <v>0</v>
      </c>
      <c r="S909" s="73"/>
      <c r="T909" s="72"/>
      <c r="U909" s="73">
        <f t="shared" si="44"/>
        <v>0</v>
      </c>
    </row>
    <row r="910" spans="1:21" x14ac:dyDescent="0.25">
      <c r="A910" s="74"/>
      <c r="B910" s="69">
        <v>904</v>
      </c>
      <c r="C910" s="353"/>
      <c r="D910" s="353"/>
      <c r="E910" s="353"/>
      <c r="F910" s="354"/>
      <c r="G910" s="353"/>
      <c r="H910" s="73">
        <f t="shared" si="42"/>
        <v>0</v>
      </c>
      <c r="I910" s="72">
        <v>1</v>
      </c>
      <c r="J910" s="358"/>
      <c r="K910" s="72"/>
      <c r="L910" s="72" t="str">
        <f>IFERROR(VLOOKUP($K910,'04 PERSONAL'!$D$5:$G$35,3,),"")</f>
        <v/>
      </c>
      <c r="M910" s="73">
        <f>IFERROR(VLOOKUP($K910,'04 PERSONAL'!$D$5:$G$35,4,),0)</f>
        <v>0</v>
      </c>
      <c r="N910" s="73"/>
      <c r="O910" s="73"/>
      <c r="P910" s="73"/>
      <c r="Q910" s="72"/>
      <c r="R910" s="73">
        <f t="shared" si="43"/>
        <v>0</v>
      </c>
      <c r="S910" s="73"/>
      <c r="T910" s="72"/>
      <c r="U910" s="73">
        <f t="shared" si="44"/>
        <v>0</v>
      </c>
    </row>
    <row r="911" spans="1:21" x14ac:dyDescent="0.25">
      <c r="A911" s="74"/>
      <c r="B911" s="69">
        <v>905</v>
      </c>
      <c r="C911" s="353"/>
      <c r="D911" s="353"/>
      <c r="E911" s="353"/>
      <c r="F911" s="354"/>
      <c r="G911" s="353"/>
      <c r="H911" s="73">
        <f t="shared" si="42"/>
        <v>0</v>
      </c>
      <c r="I911" s="72">
        <v>1</v>
      </c>
      <c r="J911" s="358"/>
      <c r="K911" s="72"/>
      <c r="L911" s="72" t="str">
        <f>IFERROR(VLOOKUP($K911,'04 PERSONAL'!$D$5:$G$35,3,),"")</f>
        <v/>
      </c>
      <c r="M911" s="73">
        <f>IFERROR(VLOOKUP($K911,'04 PERSONAL'!$D$5:$G$35,4,),0)</f>
        <v>0</v>
      </c>
      <c r="N911" s="73"/>
      <c r="O911" s="73"/>
      <c r="P911" s="73"/>
      <c r="Q911" s="72"/>
      <c r="R911" s="73">
        <f t="shared" si="43"/>
        <v>0</v>
      </c>
      <c r="S911" s="73"/>
      <c r="T911" s="72"/>
      <c r="U911" s="73">
        <f t="shared" si="44"/>
        <v>0</v>
      </c>
    </row>
    <row r="912" spans="1:21" x14ac:dyDescent="0.25">
      <c r="A912" s="74"/>
      <c r="B912" s="69">
        <v>906</v>
      </c>
      <c r="C912" s="353"/>
      <c r="D912" s="353"/>
      <c r="E912" s="353"/>
      <c r="F912" s="354"/>
      <c r="G912" s="353"/>
      <c r="H912" s="73">
        <f t="shared" si="42"/>
        <v>0</v>
      </c>
      <c r="I912" s="72">
        <v>1</v>
      </c>
      <c r="J912" s="358"/>
      <c r="K912" s="72"/>
      <c r="L912" s="72" t="str">
        <f>IFERROR(VLOOKUP($K912,'04 PERSONAL'!$D$5:$G$35,3,),"")</f>
        <v/>
      </c>
      <c r="M912" s="73">
        <f>IFERROR(VLOOKUP($K912,'04 PERSONAL'!$D$5:$G$35,4,),0)</f>
        <v>0</v>
      </c>
      <c r="N912" s="73"/>
      <c r="O912" s="73"/>
      <c r="P912" s="73"/>
      <c r="Q912" s="72"/>
      <c r="R912" s="73">
        <f t="shared" si="43"/>
        <v>0</v>
      </c>
      <c r="S912" s="73"/>
      <c r="T912" s="72"/>
      <c r="U912" s="73">
        <f t="shared" si="44"/>
        <v>0</v>
      </c>
    </row>
    <row r="913" spans="1:21" x14ac:dyDescent="0.25">
      <c r="A913" s="74"/>
      <c r="B913" s="69">
        <v>907</v>
      </c>
      <c r="C913" s="353"/>
      <c r="D913" s="353"/>
      <c r="E913" s="353"/>
      <c r="F913" s="354"/>
      <c r="G913" s="353"/>
      <c r="H913" s="73">
        <f t="shared" si="42"/>
        <v>0</v>
      </c>
      <c r="I913" s="72">
        <v>1</v>
      </c>
      <c r="J913" s="358"/>
      <c r="K913" s="72"/>
      <c r="L913" s="72" t="str">
        <f>IFERROR(VLOOKUP($K913,'04 PERSONAL'!$D$5:$G$35,3,),"")</f>
        <v/>
      </c>
      <c r="M913" s="73">
        <f>IFERROR(VLOOKUP($K913,'04 PERSONAL'!$D$5:$G$35,4,),0)</f>
        <v>0</v>
      </c>
      <c r="N913" s="73"/>
      <c r="O913" s="73"/>
      <c r="P913" s="73"/>
      <c r="Q913" s="72"/>
      <c r="R913" s="73">
        <f t="shared" si="43"/>
        <v>0</v>
      </c>
      <c r="S913" s="73"/>
      <c r="T913" s="72"/>
      <c r="U913" s="73">
        <f t="shared" si="44"/>
        <v>0</v>
      </c>
    </row>
    <row r="914" spans="1:21" x14ac:dyDescent="0.25">
      <c r="A914" s="74"/>
      <c r="B914" s="69">
        <v>908</v>
      </c>
      <c r="C914" s="353"/>
      <c r="D914" s="353"/>
      <c r="E914" s="353"/>
      <c r="F914" s="354"/>
      <c r="G914" s="353"/>
      <c r="H914" s="73">
        <f t="shared" si="42"/>
        <v>0</v>
      </c>
      <c r="I914" s="72">
        <v>1</v>
      </c>
      <c r="J914" s="358"/>
      <c r="K914" s="72"/>
      <c r="L914" s="72" t="str">
        <f>IFERROR(VLOOKUP($K914,'04 PERSONAL'!$D$5:$G$35,3,),"")</f>
        <v/>
      </c>
      <c r="M914" s="73">
        <f>IFERROR(VLOOKUP($K914,'04 PERSONAL'!$D$5:$G$35,4,),0)</f>
        <v>0</v>
      </c>
      <c r="N914" s="73"/>
      <c r="O914" s="73"/>
      <c r="P914" s="73"/>
      <c r="Q914" s="72"/>
      <c r="R914" s="73">
        <f t="shared" si="43"/>
        <v>0</v>
      </c>
      <c r="S914" s="73"/>
      <c r="T914" s="72"/>
      <c r="U914" s="73">
        <f t="shared" si="44"/>
        <v>0</v>
      </c>
    </row>
    <row r="915" spans="1:21" x14ac:dyDescent="0.25">
      <c r="A915" s="74"/>
      <c r="B915" s="69">
        <v>909</v>
      </c>
      <c r="C915" s="353"/>
      <c r="D915" s="353"/>
      <c r="E915" s="353"/>
      <c r="F915" s="354"/>
      <c r="G915" s="353"/>
      <c r="H915" s="73">
        <f t="shared" si="42"/>
        <v>0</v>
      </c>
      <c r="I915" s="72">
        <v>1</v>
      </c>
      <c r="J915" s="358"/>
      <c r="K915" s="72"/>
      <c r="L915" s="72" t="str">
        <f>IFERROR(VLOOKUP($K915,'04 PERSONAL'!$D$5:$G$35,3,),"")</f>
        <v/>
      </c>
      <c r="M915" s="73">
        <f>IFERROR(VLOOKUP($K915,'04 PERSONAL'!$D$5:$G$35,4,),0)</f>
        <v>0</v>
      </c>
      <c r="N915" s="73"/>
      <c r="O915" s="73"/>
      <c r="P915" s="73"/>
      <c r="Q915" s="72"/>
      <c r="R915" s="73">
        <f t="shared" si="43"/>
        <v>0</v>
      </c>
      <c r="S915" s="73"/>
      <c r="T915" s="72"/>
      <c r="U915" s="73">
        <f t="shared" si="44"/>
        <v>0</v>
      </c>
    </row>
    <row r="916" spans="1:21" x14ac:dyDescent="0.25">
      <c r="A916" s="74"/>
      <c r="B916" s="69">
        <v>910</v>
      </c>
      <c r="C916" s="353"/>
      <c r="D916" s="353"/>
      <c r="E916" s="353"/>
      <c r="F916" s="354"/>
      <c r="G916" s="353"/>
      <c r="H916" s="73">
        <f t="shared" si="42"/>
        <v>0</v>
      </c>
      <c r="I916" s="72">
        <v>1</v>
      </c>
      <c r="J916" s="358"/>
      <c r="K916" s="72"/>
      <c r="L916" s="72" t="str">
        <f>IFERROR(VLOOKUP($K916,'04 PERSONAL'!$D$5:$G$35,3,),"")</f>
        <v/>
      </c>
      <c r="M916" s="73">
        <f>IFERROR(VLOOKUP($K916,'04 PERSONAL'!$D$5:$G$35,4,),0)</f>
        <v>0</v>
      </c>
      <c r="N916" s="73"/>
      <c r="O916" s="73"/>
      <c r="P916" s="73"/>
      <c r="Q916" s="72"/>
      <c r="R916" s="73">
        <f t="shared" si="43"/>
        <v>0</v>
      </c>
      <c r="S916" s="73"/>
      <c r="T916" s="72"/>
      <c r="U916" s="73">
        <f t="shared" si="44"/>
        <v>0</v>
      </c>
    </row>
    <row r="917" spans="1:21" x14ac:dyDescent="0.25">
      <c r="A917" s="74"/>
      <c r="B917" s="69">
        <v>911</v>
      </c>
      <c r="C917" s="353"/>
      <c r="D917" s="353"/>
      <c r="E917" s="353"/>
      <c r="F917" s="354"/>
      <c r="G917" s="353"/>
      <c r="H917" s="73">
        <f t="shared" si="42"/>
        <v>0</v>
      </c>
      <c r="I917" s="72">
        <v>1</v>
      </c>
      <c r="J917" s="358"/>
      <c r="K917" s="72"/>
      <c r="L917" s="72" t="str">
        <f>IFERROR(VLOOKUP($K917,'04 PERSONAL'!$D$5:$G$35,3,),"")</f>
        <v/>
      </c>
      <c r="M917" s="73">
        <f>IFERROR(VLOOKUP($K917,'04 PERSONAL'!$D$5:$G$35,4,),0)</f>
        <v>0</v>
      </c>
      <c r="N917" s="73"/>
      <c r="O917" s="73"/>
      <c r="P917" s="73"/>
      <c r="Q917" s="72"/>
      <c r="R917" s="73">
        <f t="shared" si="43"/>
        <v>0</v>
      </c>
      <c r="S917" s="73"/>
      <c r="T917" s="72"/>
      <c r="U917" s="73">
        <f t="shared" si="44"/>
        <v>0</v>
      </c>
    </row>
    <row r="918" spans="1:21" x14ac:dyDescent="0.25">
      <c r="A918" s="74"/>
      <c r="B918" s="69">
        <v>912</v>
      </c>
      <c r="C918" s="353"/>
      <c r="D918" s="353"/>
      <c r="E918" s="353"/>
      <c r="F918" s="354"/>
      <c r="G918" s="353"/>
      <c r="H918" s="73">
        <f t="shared" si="42"/>
        <v>0</v>
      </c>
      <c r="I918" s="72">
        <v>1</v>
      </c>
      <c r="J918" s="358"/>
      <c r="K918" s="72"/>
      <c r="L918" s="72" t="str">
        <f>IFERROR(VLOOKUP($K918,'04 PERSONAL'!$D$5:$G$35,3,),"")</f>
        <v/>
      </c>
      <c r="M918" s="73">
        <f>IFERROR(VLOOKUP($K918,'04 PERSONAL'!$D$5:$G$35,4,),0)</f>
        <v>0</v>
      </c>
      <c r="N918" s="73"/>
      <c r="O918" s="73"/>
      <c r="P918" s="73"/>
      <c r="Q918" s="72"/>
      <c r="R918" s="73">
        <f t="shared" si="43"/>
        <v>0</v>
      </c>
      <c r="S918" s="73"/>
      <c r="T918" s="72"/>
      <c r="U918" s="73">
        <f t="shared" si="44"/>
        <v>0</v>
      </c>
    </row>
    <row r="919" spans="1:21" x14ac:dyDescent="0.25">
      <c r="A919" s="74"/>
      <c r="B919" s="69">
        <v>913</v>
      </c>
      <c r="C919" s="353"/>
      <c r="D919" s="353"/>
      <c r="E919" s="353"/>
      <c r="F919" s="354"/>
      <c r="G919" s="353"/>
      <c r="H919" s="73">
        <f t="shared" si="42"/>
        <v>0</v>
      </c>
      <c r="I919" s="72">
        <v>1</v>
      </c>
      <c r="J919" s="358"/>
      <c r="K919" s="72"/>
      <c r="L919" s="72" t="str">
        <f>IFERROR(VLOOKUP($K919,'04 PERSONAL'!$D$5:$G$35,3,),"")</f>
        <v/>
      </c>
      <c r="M919" s="73">
        <f>IFERROR(VLOOKUP($K919,'04 PERSONAL'!$D$5:$G$35,4,),0)</f>
        <v>0</v>
      </c>
      <c r="N919" s="73"/>
      <c r="O919" s="73"/>
      <c r="P919" s="73"/>
      <c r="Q919" s="72"/>
      <c r="R919" s="73">
        <f t="shared" si="43"/>
        <v>0</v>
      </c>
      <c r="S919" s="73"/>
      <c r="T919" s="72"/>
      <c r="U919" s="73">
        <f t="shared" si="44"/>
        <v>0</v>
      </c>
    </row>
    <row r="920" spans="1:21" x14ac:dyDescent="0.25">
      <c r="A920" s="74"/>
      <c r="B920" s="69">
        <v>914</v>
      </c>
      <c r="C920" s="353"/>
      <c r="D920" s="353"/>
      <c r="E920" s="353"/>
      <c r="F920" s="354"/>
      <c r="G920" s="353"/>
      <c r="H920" s="73">
        <f t="shared" si="42"/>
        <v>0</v>
      </c>
      <c r="I920" s="72">
        <v>1</v>
      </c>
      <c r="J920" s="358"/>
      <c r="K920" s="72"/>
      <c r="L920" s="72" t="str">
        <f>IFERROR(VLOOKUP($K920,'04 PERSONAL'!$D$5:$G$35,3,),"")</f>
        <v/>
      </c>
      <c r="M920" s="73">
        <f>IFERROR(VLOOKUP($K920,'04 PERSONAL'!$D$5:$G$35,4,),0)</f>
        <v>0</v>
      </c>
      <c r="N920" s="73"/>
      <c r="O920" s="73"/>
      <c r="P920" s="73"/>
      <c r="Q920" s="72"/>
      <c r="R920" s="73">
        <f t="shared" si="43"/>
        <v>0</v>
      </c>
      <c r="S920" s="73"/>
      <c r="T920" s="72"/>
      <c r="U920" s="73">
        <f t="shared" si="44"/>
        <v>0</v>
      </c>
    </row>
    <row r="921" spans="1:21" x14ac:dyDescent="0.25">
      <c r="A921" s="74"/>
      <c r="B921" s="69">
        <v>915</v>
      </c>
      <c r="C921" s="353"/>
      <c r="D921" s="353"/>
      <c r="E921" s="353"/>
      <c r="F921" s="354"/>
      <c r="G921" s="353"/>
      <c r="H921" s="73">
        <f t="shared" si="42"/>
        <v>0</v>
      </c>
      <c r="I921" s="72">
        <v>1</v>
      </c>
      <c r="J921" s="358"/>
      <c r="K921" s="72"/>
      <c r="L921" s="72" t="str">
        <f>IFERROR(VLOOKUP($K921,'04 PERSONAL'!$D$5:$G$35,3,),"")</f>
        <v/>
      </c>
      <c r="M921" s="73">
        <f>IFERROR(VLOOKUP($K921,'04 PERSONAL'!$D$5:$G$35,4,),0)</f>
        <v>0</v>
      </c>
      <c r="N921" s="73"/>
      <c r="O921" s="73"/>
      <c r="P921" s="73"/>
      <c r="Q921" s="72"/>
      <c r="R921" s="73">
        <f t="shared" si="43"/>
        <v>0</v>
      </c>
      <c r="S921" s="73"/>
      <c r="T921" s="72"/>
      <c r="U921" s="73">
        <f t="shared" si="44"/>
        <v>0</v>
      </c>
    </row>
    <row r="922" spans="1:21" x14ac:dyDescent="0.25">
      <c r="A922" s="74"/>
      <c r="B922" s="69">
        <v>916</v>
      </c>
      <c r="C922" s="353"/>
      <c r="D922" s="353"/>
      <c r="E922" s="353"/>
      <c r="F922" s="354"/>
      <c r="G922" s="353"/>
      <c r="H922" s="73">
        <f t="shared" si="42"/>
        <v>0</v>
      </c>
      <c r="I922" s="72">
        <v>1</v>
      </c>
      <c r="J922" s="358"/>
      <c r="K922" s="72"/>
      <c r="L922" s="72" t="str">
        <f>IFERROR(VLOOKUP($K922,'04 PERSONAL'!$D$5:$G$35,3,),"")</f>
        <v/>
      </c>
      <c r="M922" s="73">
        <f>IFERROR(VLOOKUP($K922,'04 PERSONAL'!$D$5:$G$35,4,),0)</f>
        <v>0</v>
      </c>
      <c r="N922" s="73"/>
      <c r="O922" s="73"/>
      <c r="P922" s="73"/>
      <c r="Q922" s="72"/>
      <c r="R922" s="73">
        <f t="shared" si="43"/>
        <v>0</v>
      </c>
      <c r="S922" s="73"/>
      <c r="T922" s="72"/>
      <c r="U922" s="73">
        <f t="shared" si="44"/>
        <v>0</v>
      </c>
    </row>
    <row r="923" spans="1:21" x14ac:dyDescent="0.25">
      <c r="A923" s="74"/>
      <c r="B923" s="69">
        <v>917</v>
      </c>
      <c r="C923" s="353"/>
      <c r="D923" s="353"/>
      <c r="E923" s="353"/>
      <c r="F923" s="354"/>
      <c r="G923" s="353"/>
      <c r="H923" s="73">
        <f t="shared" si="42"/>
        <v>0</v>
      </c>
      <c r="I923" s="72">
        <v>1</v>
      </c>
      <c r="J923" s="358"/>
      <c r="K923" s="72"/>
      <c r="L923" s="72" t="str">
        <f>IFERROR(VLOOKUP($K923,'04 PERSONAL'!$D$5:$G$35,3,),"")</f>
        <v/>
      </c>
      <c r="M923" s="73">
        <f>IFERROR(VLOOKUP($K923,'04 PERSONAL'!$D$5:$G$35,4,),0)</f>
        <v>0</v>
      </c>
      <c r="N923" s="73"/>
      <c r="O923" s="73"/>
      <c r="P923" s="73"/>
      <c r="Q923" s="72"/>
      <c r="R923" s="73">
        <f t="shared" si="43"/>
        <v>0</v>
      </c>
      <c r="S923" s="73"/>
      <c r="T923" s="72"/>
      <c r="U923" s="73">
        <f t="shared" si="44"/>
        <v>0</v>
      </c>
    </row>
    <row r="924" spans="1:21" x14ac:dyDescent="0.25">
      <c r="A924" s="74"/>
      <c r="B924" s="69">
        <v>918</v>
      </c>
      <c r="C924" s="353"/>
      <c r="D924" s="353"/>
      <c r="E924" s="353"/>
      <c r="F924" s="354"/>
      <c r="G924" s="353"/>
      <c r="H924" s="73">
        <f t="shared" si="42"/>
        <v>0</v>
      </c>
      <c r="I924" s="72">
        <v>1</v>
      </c>
      <c r="J924" s="358"/>
      <c r="K924" s="72"/>
      <c r="L924" s="72" t="str">
        <f>IFERROR(VLOOKUP($K924,'04 PERSONAL'!$D$5:$G$35,3,),"")</f>
        <v/>
      </c>
      <c r="M924" s="73">
        <f>IFERROR(VLOOKUP($K924,'04 PERSONAL'!$D$5:$G$35,4,),0)</f>
        <v>0</v>
      </c>
      <c r="N924" s="73"/>
      <c r="O924" s="73"/>
      <c r="P924" s="73"/>
      <c r="Q924" s="72"/>
      <c r="R924" s="73">
        <f t="shared" si="43"/>
        <v>0</v>
      </c>
      <c r="S924" s="73"/>
      <c r="T924" s="72"/>
      <c r="U924" s="73">
        <f t="shared" si="44"/>
        <v>0</v>
      </c>
    </row>
    <row r="925" spans="1:21" x14ac:dyDescent="0.25">
      <c r="A925" s="74"/>
      <c r="B925" s="69">
        <v>919</v>
      </c>
      <c r="C925" s="353"/>
      <c r="D925" s="353"/>
      <c r="E925" s="353"/>
      <c r="F925" s="354"/>
      <c r="G925" s="353"/>
      <c r="H925" s="73">
        <f t="shared" si="42"/>
        <v>0</v>
      </c>
      <c r="I925" s="72">
        <v>1</v>
      </c>
      <c r="J925" s="358"/>
      <c r="K925" s="72"/>
      <c r="L925" s="72" t="str">
        <f>IFERROR(VLOOKUP($K925,'04 PERSONAL'!$D$5:$G$35,3,),"")</f>
        <v/>
      </c>
      <c r="M925" s="73">
        <f>IFERROR(VLOOKUP($K925,'04 PERSONAL'!$D$5:$G$35,4,),0)</f>
        <v>0</v>
      </c>
      <c r="N925" s="73"/>
      <c r="O925" s="73"/>
      <c r="P925" s="73"/>
      <c r="Q925" s="72"/>
      <c r="R925" s="73">
        <f t="shared" si="43"/>
        <v>0</v>
      </c>
      <c r="S925" s="73"/>
      <c r="T925" s="72"/>
      <c r="U925" s="73">
        <f t="shared" si="44"/>
        <v>0</v>
      </c>
    </row>
    <row r="926" spans="1:21" x14ac:dyDescent="0.25">
      <c r="A926" s="74"/>
      <c r="B926" s="69">
        <v>920</v>
      </c>
      <c r="C926" s="353"/>
      <c r="D926" s="353"/>
      <c r="E926" s="353"/>
      <c r="F926" s="354"/>
      <c r="G926" s="353"/>
      <c r="H926" s="73">
        <f t="shared" si="42"/>
        <v>0</v>
      </c>
      <c r="I926" s="72">
        <v>1</v>
      </c>
      <c r="J926" s="358"/>
      <c r="K926" s="72"/>
      <c r="L926" s="72" t="str">
        <f>IFERROR(VLOOKUP($K926,'04 PERSONAL'!$D$5:$G$35,3,),"")</f>
        <v/>
      </c>
      <c r="M926" s="73">
        <f>IFERROR(VLOOKUP($K926,'04 PERSONAL'!$D$5:$G$35,4,),0)</f>
        <v>0</v>
      </c>
      <c r="N926" s="73"/>
      <c r="O926" s="73"/>
      <c r="P926" s="73"/>
      <c r="Q926" s="72"/>
      <c r="R926" s="73">
        <f t="shared" si="43"/>
        <v>0</v>
      </c>
      <c r="S926" s="73"/>
      <c r="T926" s="72"/>
      <c r="U926" s="73">
        <f t="shared" si="44"/>
        <v>0</v>
      </c>
    </row>
    <row r="927" spans="1:21" x14ac:dyDescent="0.25">
      <c r="A927" s="74"/>
      <c r="B927" s="69">
        <v>921</v>
      </c>
      <c r="C927" s="353"/>
      <c r="D927" s="353"/>
      <c r="E927" s="353"/>
      <c r="F927" s="354"/>
      <c r="G927" s="353"/>
      <c r="H927" s="73">
        <f t="shared" si="42"/>
        <v>0</v>
      </c>
      <c r="I927" s="72">
        <v>1</v>
      </c>
      <c r="J927" s="358"/>
      <c r="K927" s="72"/>
      <c r="L927" s="72" t="str">
        <f>IFERROR(VLOOKUP($K927,'04 PERSONAL'!$D$5:$G$35,3,),"")</f>
        <v/>
      </c>
      <c r="M927" s="73">
        <f>IFERROR(VLOOKUP($K927,'04 PERSONAL'!$D$5:$G$35,4,),0)</f>
        <v>0</v>
      </c>
      <c r="N927" s="73"/>
      <c r="O927" s="73"/>
      <c r="P927" s="73"/>
      <c r="Q927" s="72"/>
      <c r="R927" s="73">
        <f t="shared" si="43"/>
        <v>0</v>
      </c>
      <c r="S927" s="73"/>
      <c r="T927" s="72"/>
      <c r="U927" s="73">
        <f t="shared" si="44"/>
        <v>0</v>
      </c>
    </row>
    <row r="928" spans="1:21" x14ac:dyDescent="0.25">
      <c r="A928" s="74"/>
      <c r="B928" s="69">
        <v>922</v>
      </c>
      <c r="C928" s="353"/>
      <c r="D928" s="353"/>
      <c r="E928" s="353"/>
      <c r="F928" s="354"/>
      <c r="G928" s="353"/>
      <c r="H928" s="73">
        <f t="shared" si="42"/>
        <v>0</v>
      </c>
      <c r="I928" s="72">
        <v>1</v>
      </c>
      <c r="J928" s="358"/>
      <c r="K928" s="72"/>
      <c r="L928" s="72" t="str">
        <f>IFERROR(VLOOKUP($K928,'04 PERSONAL'!$D$5:$G$35,3,),"")</f>
        <v/>
      </c>
      <c r="M928" s="73">
        <f>IFERROR(VLOOKUP($K928,'04 PERSONAL'!$D$5:$G$35,4,),0)</f>
        <v>0</v>
      </c>
      <c r="N928" s="73"/>
      <c r="O928" s="73"/>
      <c r="P928" s="73"/>
      <c r="Q928" s="72"/>
      <c r="R928" s="73">
        <f t="shared" si="43"/>
        <v>0</v>
      </c>
      <c r="S928" s="73"/>
      <c r="T928" s="72"/>
      <c r="U928" s="73">
        <f t="shared" si="44"/>
        <v>0</v>
      </c>
    </row>
    <row r="929" spans="1:21" x14ac:dyDescent="0.25">
      <c r="A929" s="74"/>
      <c r="B929" s="69">
        <v>923</v>
      </c>
      <c r="C929" s="353"/>
      <c r="D929" s="353"/>
      <c r="E929" s="353"/>
      <c r="F929" s="354"/>
      <c r="G929" s="353"/>
      <c r="H929" s="73">
        <f t="shared" si="42"/>
        <v>0</v>
      </c>
      <c r="I929" s="72">
        <v>1</v>
      </c>
      <c r="J929" s="358"/>
      <c r="K929" s="72"/>
      <c r="L929" s="72" t="str">
        <f>IFERROR(VLOOKUP($K929,'04 PERSONAL'!$D$5:$G$35,3,),"")</f>
        <v/>
      </c>
      <c r="M929" s="73">
        <f>IFERROR(VLOOKUP($K929,'04 PERSONAL'!$D$5:$G$35,4,),0)</f>
        <v>0</v>
      </c>
      <c r="N929" s="73"/>
      <c r="O929" s="73"/>
      <c r="P929" s="73"/>
      <c r="Q929" s="72"/>
      <c r="R929" s="73">
        <f t="shared" si="43"/>
        <v>0</v>
      </c>
      <c r="S929" s="73"/>
      <c r="T929" s="72"/>
      <c r="U929" s="73">
        <f t="shared" si="44"/>
        <v>0</v>
      </c>
    </row>
    <row r="930" spans="1:21" x14ac:dyDescent="0.25">
      <c r="A930" s="74"/>
      <c r="B930" s="69">
        <v>924</v>
      </c>
      <c r="C930" s="353"/>
      <c r="D930" s="353"/>
      <c r="E930" s="353"/>
      <c r="F930" s="354"/>
      <c r="G930" s="353"/>
      <c r="H930" s="73">
        <f t="shared" si="42"/>
        <v>0</v>
      </c>
      <c r="I930" s="72">
        <v>1</v>
      </c>
      <c r="J930" s="358"/>
      <c r="K930" s="72"/>
      <c r="L930" s="72" t="str">
        <f>IFERROR(VLOOKUP($K930,'04 PERSONAL'!$D$5:$G$35,3,),"")</f>
        <v/>
      </c>
      <c r="M930" s="73">
        <f>IFERROR(VLOOKUP($K930,'04 PERSONAL'!$D$5:$G$35,4,),0)</f>
        <v>0</v>
      </c>
      <c r="N930" s="73"/>
      <c r="O930" s="73"/>
      <c r="P930" s="73"/>
      <c r="Q930" s="72"/>
      <c r="R930" s="73">
        <f t="shared" si="43"/>
        <v>0</v>
      </c>
      <c r="S930" s="73"/>
      <c r="T930" s="72"/>
      <c r="U930" s="73">
        <f t="shared" si="44"/>
        <v>0</v>
      </c>
    </row>
    <row r="931" spans="1:21" x14ac:dyDescent="0.25">
      <c r="A931" s="74"/>
      <c r="B931" s="69">
        <v>925</v>
      </c>
      <c r="C931" s="353"/>
      <c r="D931" s="353"/>
      <c r="E931" s="353"/>
      <c r="F931" s="354"/>
      <c r="G931" s="353"/>
      <c r="H931" s="73">
        <f t="shared" si="42"/>
        <v>0</v>
      </c>
      <c r="I931" s="72">
        <v>1</v>
      </c>
      <c r="J931" s="358"/>
      <c r="K931" s="72"/>
      <c r="L931" s="72" t="str">
        <f>IFERROR(VLOOKUP($K931,'04 PERSONAL'!$D$5:$G$35,3,),"")</f>
        <v/>
      </c>
      <c r="M931" s="73">
        <f>IFERROR(VLOOKUP($K931,'04 PERSONAL'!$D$5:$G$35,4,),0)</f>
        <v>0</v>
      </c>
      <c r="N931" s="73"/>
      <c r="O931" s="73"/>
      <c r="P931" s="73"/>
      <c r="Q931" s="72"/>
      <c r="R931" s="73">
        <f t="shared" si="43"/>
        <v>0</v>
      </c>
      <c r="S931" s="73"/>
      <c r="T931" s="72"/>
      <c r="U931" s="73">
        <f t="shared" si="44"/>
        <v>0</v>
      </c>
    </row>
    <row r="932" spans="1:21" x14ac:dyDescent="0.25">
      <c r="A932" s="74"/>
      <c r="B932" s="69">
        <v>926</v>
      </c>
      <c r="C932" s="353"/>
      <c r="D932" s="353"/>
      <c r="E932" s="353"/>
      <c r="F932" s="354"/>
      <c r="G932" s="353"/>
      <c r="H932" s="73">
        <f t="shared" si="42"/>
        <v>0</v>
      </c>
      <c r="I932" s="72">
        <v>1</v>
      </c>
      <c r="J932" s="358"/>
      <c r="K932" s="72"/>
      <c r="L932" s="72" t="str">
        <f>IFERROR(VLOOKUP($K932,'04 PERSONAL'!$D$5:$G$35,3,),"")</f>
        <v/>
      </c>
      <c r="M932" s="73">
        <f>IFERROR(VLOOKUP($K932,'04 PERSONAL'!$D$5:$G$35,4,),0)</f>
        <v>0</v>
      </c>
      <c r="N932" s="73"/>
      <c r="O932" s="73"/>
      <c r="P932" s="73"/>
      <c r="Q932" s="72"/>
      <c r="R932" s="73">
        <f t="shared" si="43"/>
        <v>0</v>
      </c>
      <c r="S932" s="73"/>
      <c r="T932" s="72"/>
      <c r="U932" s="73">
        <f t="shared" si="44"/>
        <v>0</v>
      </c>
    </row>
    <row r="933" spans="1:21" x14ac:dyDescent="0.25">
      <c r="A933" s="74"/>
      <c r="B933" s="69">
        <v>927</v>
      </c>
      <c r="C933" s="353"/>
      <c r="D933" s="353"/>
      <c r="E933" s="353"/>
      <c r="F933" s="354"/>
      <c r="G933" s="353"/>
      <c r="H933" s="73">
        <f t="shared" si="42"/>
        <v>0</v>
      </c>
      <c r="I933" s="72">
        <v>1</v>
      </c>
      <c r="J933" s="358"/>
      <c r="K933" s="72"/>
      <c r="L933" s="72" t="str">
        <f>IFERROR(VLOOKUP($K933,'04 PERSONAL'!$D$5:$G$35,3,),"")</f>
        <v/>
      </c>
      <c r="M933" s="73">
        <f>IFERROR(VLOOKUP($K933,'04 PERSONAL'!$D$5:$G$35,4,),0)</f>
        <v>0</v>
      </c>
      <c r="N933" s="73"/>
      <c r="O933" s="73"/>
      <c r="P933" s="73"/>
      <c r="Q933" s="72"/>
      <c r="R933" s="73">
        <f t="shared" si="43"/>
        <v>0</v>
      </c>
      <c r="S933" s="73"/>
      <c r="T933" s="72"/>
      <c r="U933" s="73">
        <f t="shared" si="44"/>
        <v>0</v>
      </c>
    </row>
    <row r="934" spans="1:21" x14ac:dyDescent="0.25">
      <c r="A934" s="74"/>
      <c r="B934" s="69">
        <v>928</v>
      </c>
      <c r="C934" s="353"/>
      <c r="D934" s="353"/>
      <c r="E934" s="353"/>
      <c r="F934" s="354"/>
      <c r="G934" s="353"/>
      <c r="H934" s="73">
        <f t="shared" si="42"/>
        <v>0</v>
      </c>
      <c r="I934" s="72">
        <v>1</v>
      </c>
      <c r="J934" s="358"/>
      <c r="K934" s="72"/>
      <c r="L934" s="72" t="str">
        <f>IFERROR(VLOOKUP($K934,'04 PERSONAL'!$D$5:$G$35,3,),"")</f>
        <v/>
      </c>
      <c r="M934" s="73">
        <f>IFERROR(VLOOKUP($K934,'04 PERSONAL'!$D$5:$G$35,4,),0)</f>
        <v>0</v>
      </c>
      <c r="N934" s="73"/>
      <c r="O934" s="73"/>
      <c r="P934" s="73"/>
      <c r="Q934" s="72"/>
      <c r="R934" s="73">
        <f t="shared" si="43"/>
        <v>0</v>
      </c>
      <c r="S934" s="73"/>
      <c r="T934" s="72"/>
      <c r="U934" s="73">
        <f t="shared" si="44"/>
        <v>0</v>
      </c>
    </row>
    <row r="935" spans="1:21" x14ac:dyDescent="0.25">
      <c r="A935" s="74"/>
      <c r="B935" s="69">
        <v>929</v>
      </c>
      <c r="C935" s="353"/>
      <c r="D935" s="353"/>
      <c r="E935" s="353"/>
      <c r="F935" s="354"/>
      <c r="G935" s="353"/>
      <c r="H935" s="73">
        <f t="shared" si="42"/>
        <v>0</v>
      </c>
      <c r="I935" s="72">
        <v>1</v>
      </c>
      <c r="J935" s="358"/>
      <c r="K935" s="72"/>
      <c r="L935" s="72" t="str">
        <f>IFERROR(VLOOKUP($K935,'04 PERSONAL'!$D$5:$G$35,3,),"")</f>
        <v/>
      </c>
      <c r="M935" s="73">
        <f>IFERROR(VLOOKUP($K935,'04 PERSONAL'!$D$5:$G$35,4,),0)</f>
        <v>0</v>
      </c>
      <c r="N935" s="73"/>
      <c r="O935" s="73"/>
      <c r="P935" s="73"/>
      <c r="Q935" s="72"/>
      <c r="R935" s="73">
        <f t="shared" si="43"/>
        <v>0</v>
      </c>
      <c r="S935" s="73"/>
      <c r="T935" s="72"/>
      <c r="U935" s="73">
        <f t="shared" si="44"/>
        <v>0</v>
      </c>
    </row>
    <row r="936" spans="1:21" x14ac:dyDescent="0.25">
      <c r="A936" s="74"/>
      <c r="B936" s="69">
        <v>930</v>
      </c>
      <c r="C936" s="353"/>
      <c r="D936" s="353"/>
      <c r="E936" s="353"/>
      <c r="F936" s="354"/>
      <c r="G936" s="353"/>
      <c r="H936" s="73">
        <f t="shared" si="42"/>
        <v>0</v>
      </c>
      <c r="I936" s="72">
        <v>1</v>
      </c>
      <c r="J936" s="358"/>
      <c r="K936" s="72"/>
      <c r="L936" s="72" t="str">
        <f>IFERROR(VLOOKUP($K936,'04 PERSONAL'!$D$5:$G$35,3,),"")</f>
        <v/>
      </c>
      <c r="M936" s="73">
        <f>IFERROR(VLOOKUP($K936,'04 PERSONAL'!$D$5:$G$35,4,),0)</f>
        <v>0</v>
      </c>
      <c r="N936" s="73"/>
      <c r="O936" s="73"/>
      <c r="P936" s="73"/>
      <c r="Q936" s="72"/>
      <c r="R936" s="73">
        <f t="shared" si="43"/>
        <v>0</v>
      </c>
      <c r="S936" s="73"/>
      <c r="T936" s="72"/>
      <c r="U936" s="73">
        <f t="shared" si="44"/>
        <v>0</v>
      </c>
    </row>
    <row r="937" spans="1:21" x14ac:dyDescent="0.25">
      <c r="A937" s="74"/>
      <c r="B937" s="69">
        <v>931</v>
      </c>
      <c r="C937" s="353"/>
      <c r="D937" s="353"/>
      <c r="E937" s="353"/>
      <c r="F937" s="354"/>
      <c r="G937" s="353"/>
      <c r="H937" s="73">
        <f t="shared" si="42"/>
        <v>0</v>
      </c>
      <c r="I937" s="72">
        <v>1</v>
      </c>
      <c r="J937" s="358"/>
      <c r="K937" s="72"/>
      <c r="L937" s="72" t="str">
        <f>IFERROR(VLOOKUP($K937,'04 PERSONAL'!$D$5:$G$35,3,),"")</f>
        <v/>
      </c>
      <c r="M937" s="73">
        <f>IFERROR(VLOOKUP($K937,'04 PERSONAL'!$D$5:$G$35,4,),0)</f>
        <v>0</v>
      </c>
      <c r="N937" s="73"/>
      <c r="O937" s="73"/>
      <c r="P937" s="73"/>
      <c r="Q937" s="72"/>
      <c r="R937" s="73">
        <f t="shared" si="43"/>
        <v>0</v>
      </c>
      <c r="S937" s="73"/>
      <c r="T937" s="72"/>
      <c r="U937" s="73">
        <f t="shared" si="44"/>
        <v>0</v>
      </c>
    </row>
    <row r="938" spans="1:21" x14ac:dyDescent="0.25">
      <c r="A938" s="74"/>
      <c r="B938" s="69">
        <v>932</v>
      </c>
      <c r="C938" s="353"/>
      <c r="D938" s="353"/>
      <c r="E938" s="353"/>
      <c r="F938" s="354"/>
      <c r="G938" s="353"/>
      <c r="H938" s="73">
        <f t="shared" si="42"/>
        <v>0</v>
      </c>
      <c r="I938" s="72">
        <v>1</v>
      </c>
      <c r="J938" s="358"/>
      <c r="K938" s="72"/>
      <c r="L938" s="72" t="str">
        <f>IFERROR(VLOOKUP($K938,'04 PERSONAL'!$D$5:$G$35,3,),"")</f>
        <v/>
      </c>
      <c r="M938" s="73">
        <f>IFERROR(VLOOKUP($K938,'04 PERSONAL'!$D$5:$G$35,4,),0)</f>
        <v>0</v>
      </c>
      <c r="N938" s="73"/>
      <c r="O938" s="73"/>
      <c r="P938" s="73"/>
      <c r="Q938" s="72"/>
      <c r="R938" s="73">
        <f t="shared" si="43"/>
        <v>0</v>
      </c>
      <c r="S938" s="73"/>
      <c r="T938" s="72"/>
      <c r="U938" s="73">
        <f t="shared" si="44"/>
        <v>0</v>
      </c>
    </row>
    <row r="939" spans="1:21" x14ac:dyDescent="0.25">
      <c r="A939" s="74"/>
      <c r="B939" s="69">
        <v>933</v>
      </c>
      <c r="C939" s="353"/>
      <c r="D939" s="353"/>
      <c r="E939" s="353"/>
      <c r="F939" s="354"/>
      <c r="G939" s="353"/>
      <c r="H939" s="73">
        <f t="shared" si="42"/>
        <v>0</v>
      </c>
      <c r="I939" s="72">
        <v>1</v>
      </c>
      <c r="J939" s="358"/>
      <c r="K939" s="72"/>
      <c r="L939" s="72" t="str">
        <f>IFERROR(VLOOKUP($K939,'04 PERSONAL'!$D$5:$G$35,3,),"")</f>
        <v/>
      </c>
      <c r="M939" s="73">
        <f>IFERROR(VLOOKUP($K939,'04 PERSONAL'!$D$5:$G$35,4,),0)</f>
        <v>0</v>
      </c>
      <c r="N939" s="73"/>
      <c r="O939" s="73"/>
      <c r="P939" s="73"/>
      <c r="Q939" s="72"/>
      <c r="R939" s="73">
        <f t="shared" si="43"/>
        <v>0</v>
      </c>
      <c r="S939" s="73"/>
      <c r="T939" s="72"/>
      <c r="U939" s="73">
        <f t="shared" si="44"/>
        <v>0</v>
      </c>
    </row>
    <row r="940" spans="1:21" x14ac:dyDescent="0.25">
      <c r="A940" s="74"/>
      <c r="B940" s="69">
        <v>934</v>
      </c>
      <c r="C940" s="353"/>
      <c r="D940" s="353"/>
      <c r="E940" s="353"/>
      <c r="F940" s="354"/>
      <c r="G940" s="353"/>
      <c r="H940" s="73">
        <f t="shared" si="42"/>
        <v>0</v>
      </c>
      <c r="I940" s="72">
        <v>1</v>
      </c>
      <c r="J940" s="358"/>
      <c r="K940" s="72"/>
      <c r="L940" s="72" t="str">
        <f>IFERROR(VLOOKUP($K940,'04 PERSONAL'!$D$5:$G$35,3,),"")</f>
        <v/>
      </c>
      <c r="M940" s="73">
        <f>IFERROR(VLOOKUP($K940,'04 PERSONAL'!$D$5:$G$35,4,),0)</f>
        <v>0</v>
      </c>
      <c r="N940" s="73"/>
      <c r="O940" s="73"/>
      <c r="P940" s="73"/>
      <c r="Q940" s="72"/>
      <c r="R940" s="73">
        <f t="shared" si="43"/>
        <v>0</v>
      </c>
      <c r="S940" s="73"/>
      <c r="T940" s="72"/>
      <c r="U940" s="73">
        <f t="shared" si="44"/>
        <v>0</v>
      </c>
    </row>
    <row r="941" spans="1:21" x14ac:dyDescent="0.25">
      <c r="A941" s="74"/>
      <c r="B941" s="69">
        <v>935</v>
      </c>
      <c r="C941" s="353"/>
      <c r="D941" s="353"/>
      <c r="E941" s="353"/>
      <c r="F941" s="354"/>
      <c r="G941" s="353"/>
      <c r="H941" s="73">
        <f t="shared" si="42"/>
        <v>0</v>
      </c>
      <c r="I941" s="72">
        <v>1</v>
      </c>
      <c r="J941" s="358"/>
      <c r="K941" s="72"/>
      <c r="L941" s="72" t="str">
        <f>IFERROR(VLOOKUP($K941,'04 PERSONAL'!$D$5:$G$35,3,),"")</f>
        <v/>
      </c>
      <c r="M941" s="73">
        <f>IFERROR(VLOOKUP($K941,'04 PERSONAL'!$D$5:$G$35,4,),0)</f>
        <v>0</v>
      </c>
      <c r="N941" s="73"/>
      <c r="O941" s="73"/>
      <c r="P941" s="73"/>
      <c r="Q941" s="72"/>
      <c r="R941" s="73">
        <f t="shared" si="43"/>
        <v>0</v>
      </c>
      <c r="S941" s="73"/>
      <c r="T941" s="72"/>
      <c r="U941" s="73">
        <f t="shared" si="44"/>
        <v>0</v>
      </c>
    </row>
    <row r="942" spans="1:21" x14ac:dyDescent="0.25">
      <c r="A942" s="74"/>
      <c r="B942" s="69">
        <v>936</v>
      </c>
      <c r="C942" s="353"/>
      <c r="D942" s="353"/>
      <c r="E942" s="353"/>
      <c r="F942" s="354"/>
      <c r="G942" s="353"/>
      <c r="H942" s="73">
        <f t="shared" si="42"/>
        <v>0</v>
      </c>
      <c r="I942" s="72">
        <v>1</v>
      </c>
      <c r="J942" s="358"/>
      <c r="K942" s="72"/>
      <c r="L942" s="72" t="str">
        <f>IFERROR(VLOOKUP($K942,'04 PERSONAL'!$D$5:$G$35,3,),"")</f>
        <v/>
      </c>
      <c r="M942" s="73">
        <f>IFERROR(VLOOKUP($K942,'04 PERSONAL'!$D$5:$G$35,4,),0)</f>
        <v>0</v>
      </c>
      <c r="N942" s="73"/>
      <c r="O942" s="73"/>
      <c r="P942" s="73"/>
      <c r="Q942" s="72"/>
      <c r="R942" s="73">
        <f t="shared" si="43"/>
        <v>0</v>
      </c>
      <c r="S942" s="73"/>
      <c r="T942" s="72"/>
      <c r="U942" s="73">
        <f t="shared" si="44"/>
        <v>0</v>
      </c>
    </row>
    <row r="943" spans="1:21" x14ac:dyDescent="0.25">
      <c r="A943" s="74"/>
      <c r="B943" s="69">
        <v>937</v>
      </c>
      <c r="C943" s="353"/>
      <c r="D943" s="353"/>
      <c r="E943" s="353"/>
      <c r="F943" s="354"/>
      <c r="G943" s="353"/>
      <c r="H943" s="73">
        <f t="shared" si="42"/>
        <v>0</v>
      </c>
      <c r="I943" s="72">
        <v>1</v>
      </c>
      <c r="J943" s="358"/>
      <c r="K943" s="72"/>
      <c r="L943" s="72" t="str">
        <f>IFERROR(VLOOKUP($K943,'04 PERSONAL'!$D$5:$G$35,3,),"")</f>
        <v/>
      </c>
      <c r="M943" s="73">
        <f>IFERROR(VLOOKUP($K943,'04 PERSONAL'!$D$5:$G$35,4,),0)</f>
        <v>0</v>
      </c>
      <c r="N943" s="73"/>
      <c r="O943" s="73"/>
      <c r="P943" s="73"/>
      <c r="Q943" s="72"/>
      <c r="R943" s="73">
        <f t="shared" si="43"/>
        <v>0</v>
      </c>
      <c r="S943" s="73"/>
      <c r="T943" s="72"/>
      <c r="U943" s="73">
        <f t="shared" si="44"/>
        <v>0</v>
      </c>
    </row>
    <row r="944" spans="1:21" x14ac:dyDescent="0.25">
      <c r="A944" s="74"/>
      <c r="B944" s="69">
        <v>938</v>
      </c>
      <c r="C944" s="353"/>
      <c r="D944" s="353"/>
      <c r="E944" s="353"/>
      <c r="F944" s="354"/>
      <c r="G944" s="353"/>
      <c r="H944" s="73">
        <f t="shared" si="42"/>
        <v>0</v>
      </c>
      <c r="I944" s="72">
        <v>1</v>
      </c>
      <c r="J944" s="358"/>
      <c r="K944" s="72"/>
      <c r="L944" s="72" t="str">
        <f>IFERROR(VLOOKUP($K944,'04 PERSONAL'!$D$5:$G$35,3,),"")</f>
        <v/>
      </c>
      <c r="M944" s="73">
        <f>IFERROR(VLOOKUP($K944,'04 PERSONAL'!$D$5:$G$35,4,),0)</f>
        <v>0</v>
      </c>
      <c r="N944" s="73"/>
      <c r="O944" s="73"/>
      <c r="P944" s="73"/>
      <c r="Q944" s="72"/>
      <c r="R944" s="73">
        <f t="shared" si="43"/>
        <v>0</v>
      </c>
      <c r="S944" s="73"/>
      <c r="T944" s="72"/>
      <c r="U944" s="73">
        <f t="shared" si="44"/>
        <v>0</v>
      </c>
    </row>
    <row r="945" spans="1:21" x14ac:dyDescent="0.25">
      <c r="A945" s="74"/>
      <c r="B945" s="69">
        <v>939</v>
      </c>
      <c r="C945" s="353"/>
      <c r="D945" s="353"/>
      <c r="E945" s="353"/>
      <c r="F945" s="354"/>
      <c r="G945" s="353"/>
      <c r="H945" s="73">
        <f t="shared" si="42"/>
        <v>0</v>
      </c>
      <c r="I945" s="72">
        <v>1</v>
      </c>
      <c r="J945" s="358"/>
      <c r="K945" s="72"/>
      <c r="L945" s="72" t="str">
        <f>IFERROR(VLOOKUP($K945,'04 PERSONAL'!$D$5:$G$35,3,),"")</f>
        <v/>
      </c>
      <c r="M945" s="73">
        <f>IFERROR(VLOOKUP($K945,'04 PERSONAL'!$D$5:$G$35,4,),0)</f>
        <v>0</v>
      </c>
      <c r="N945" s="73"/>
      <c r="O945" s="73"/>
      <c r="P945" s="73"/>
      <c r="Q945" s="72"/>
      <c r="R945" s="73">
        <f t="shared" si="43"/>
        <v>0</v>
      </c>
      <c r="S945" s="73"/>
      <c r="T945" s="72"/>
      <c r="U945" s="73">
        <f t="shared" si="44"/>
        <v>0</v>
      </c>
    </row>
    <row r="946" spans="1:21" x14ac:dyDescent="0.25">
      <c r="A946" s="74"/>
      <c r="B946" s="69">
        <v>940</v>
      </c>
      <c r="C946" s="353"/>
      <c r="D946" s="353"/>
      <c r="E946" s="353"/>
      <c r="F946" s="354"/>
      <c r="G946" s="353"/>
      <c r="H946" s="73">
        <f t="shared" si="42"/>
        <v>0</v>
      </c>
      <c r="I946" s="72">
        <v>1</v>
      </c>
      <c r="J946" s="358"/>
      <c r="K946" s="72"/>
      <c r="L946" s="72" t="str">
        <f>IFERROR(VLOOKUP($K946,'04 PERSONAL'!$D$5:$G$35,3,),"")</f>
        <v/>
      </c>
      <c r="M946" s="73">
        <f>IFERROR(VLOOKUP($K946,'04 PERSONAL'!$D$5:$G$35,4,),0)</f>
        <v>0</v>
      </c>
      <c r="N946" s="73"/>
      <c r="O946" s="73"/>
      <c r="P946" s="73"/>
      <c r="Q946" s="72"/>
      <c r="R946" s="73">
        <f t="shared" si="43"/>
        <v>0</v>
      </c>
      <c r="S946" s="73"/>
      <c r="T946" s="72"/>
      <c r="U946" s="73">
        <f t="shared" si="44"/>
        <v>0</v>
      </c>
    </row>
    <row r="947" spans="1:21" x14ac:dyDescent="0.25">
      <c r="A947" s="74"/>
      <c r="B947" s="69">
        <v>941</v>
      </c>
      <c r="C947" s="353"/>
      <c r="D947" s="353"/>
      <c r="E947" s="353"/>
      <c r="F947" s="354"/>
      <c r="G947" s="353"/>
      <c r="H947" s="73">
        <f t="shared" si="42"/>
        <v>0</v>
      </c>
      <c r="I947" s="72">
        <v>1</v>
      </c>
      <c r="J947" s="358"/>
      <c r="K947" s="72"/>
      <c r="L947" s="72" t="str">
        <f>IFERROR(VLOOKUP($K947,'04 PERSONAL'!$D$5:$G$35,3,),"")</f>
        <v/>
      </c>
      <c r="M947" s="73">
        <f>IFERROR(VLOOKUP($K947,'04 PERSONAL'!$D$5:$G$35,4,),0)</f>
        <v>0</v>
      </c>
      <c r="N947" s="73"/>
      <c r="O947" s="73"/>
      <c r="P947" s="73"/>
      <c r="Q947" s="72"/>
      <c r="R947" s="73">
        <f t="shared" si="43"/>
        <v>0</v>
      </c>
      <c r="S947" s="73"/>
      <c r="T947" s="72"/>
      <c r="U947" s="73">
        <f t="shared" si="44"/>
        <v>0</v>
      </c>
    </row>
    <row r="948" spans="1:21" x14ac:dyDescent="0.25">
      <c r="A948" s="74"/>
      <c r="B948" s="69">
        <v>942</v>
      </c>
      <c r="C948" s="353"/>
      <c r="D948" s="353"/>
      <c r="E948" s="353"/>
      <c r="F948" s="354"/>
      <c r="G948" s="353"/>
      <c r="H948" s="73">
        <f t="shared" si="42"/>
        <v>0</v>
      </c>
      <c r="I948" s="72">
        <v>1</v>
      </c>
      <c r="J948" s="358"/>
      <c r="K948" s="72"/>
      <c r="L948" s="72" t="str">
        <f>IFERROR(VLOOKUP($K948,'04 PERSONAL'!$D$5:$G$35,3,),"")</f>
        <v/>
      </c>
      <c r="M948" s="73">
        <f>IFERROR(VLOOKUP($K948,'04 PERSONAL'!$D$5:$G$35,4,),0)</f>
        <v>0</v>
      </c>
      <c r="N948" s="73"/>
      <c r="O948" s="73"/>
      <c r="P948" s="73"/>
      <c r="Q948" s="72"/>
      <c r="R948" s="73">
        <f t="shared" si="43"/>
        <v>0</v>
      </c>
      <c r="S948" s="73"/>
      <c r="T948" s="72"/>
      <c r="U948" s="73">
        <f t="shared" si="44"/>
        <v>0</v>
      </c>
    </row>
    <row r="949" spans="1:21" x14ac:dyDescent="0.25">
      <c r="A949" s="74"/>
      <c r="B949" s="69">
        <v>943</v>
      </c>
      <c r="C949" s="353"/>
      <c r="D949" s="353"/>
      <c r="E949" s="353"/>
      <c r="F949" s="354"/>
      <c r="G949" s="353"/>
      <c r="H949" s="73">
        <f t="shared" si="42"/>
        <v>0</v>
      </c>
      <c r="I949" s="72">
        <v>1</v>
      </c>
      <c r="J949" s="358"/>
      <c r="K949" s="72"/>
      <c r="L949" s="72" t="str">
        <f>IFERROR(VLOOKUP($K949,'04 PERSONAL'!$D$5:$G$35,3,),"")</f>
        <v/>
      </c>
      <c r="M949" s="73">
        <f>IFERROR(VLOOKUP($K949,'04 PERSONAL'!$D$5:$G$35,4,),0)</f>
        <v>0</v>
      </c>
      <c r="N949" s="73"/>
      <c r="O949" s="73"/>
      <c r="P949" s="73"/>
      <c r="Q949" s="72"/>
      <c r="R949" s="73">
        <f t="shared" si="43"/>
        <v>0</v>
      </c>
      <c r="S949" s="73"/>
      <c r="T949" s="72"/>
      <c r="U949" s="73">
        <f t="shared" si="44"/>
        <v>0</v>
      </c>
    </row>
    <row r="950" spans="1:21" x14ac:dyDescent="0.25">
      <c r="A950" s="74"/>
      <c r="B950" s="69">
        <v>944</v>
      </c>
      <c r="C950" s="353"/>
      <c r="D950" s="353"/>
      <c r="E950" s="353"/>
      <c r="F950" s="354"/>
      <c r="G950" s="353"/>
      <c r="H950" s="73">
        <f t="shared" si="42"/>
        <v>0</v>
      </c>
      <c r="I950" s="72">
        <v>1</v>
      </c>
      <c r="J950" s="358"/>
      <c r="K950" s="72"/>
      <c r="L950" s="72" t="str">
        <f>IFERROR(VLOOKUP($K950,'04 PERSONAL'!$D$5:$G$35,3,),"")</f>
        <v/>
      </c>
      <c r="M950" s="73">
        <f>IFERROR(VLOOKUP($K950,'04 PERSONAL'!$D$5:$G$35,4,),0)</f>
        <v>0</v>
      </c>
      <c r="N950" s="73"/>
      <c r="O950" s="73"/>
      <c r="P950" s="73"/>
      <c r="Q950" s="72"/>
      <c r="R950" s="73">
        <f t="shared" si="43"/>
        <v>0</v>
      </c>
      <c r="S950" s="73"/>
      <c r="T950" s="72"/>
      <c r="U950" s="73">
        <f t="shared" si="44"/>
        <v>0</v>
      </c>
    </row>
    <row r="951" spans="1:21" x14ac:dyDescent="0.25">
      <c r="A951" s="74"/>
      <c r="B951" s="69">
        <v>945</v>
      </c>
      <c r="C951" s="353"/>
      <c r="D951" s="353"/>
      <c r="E951" s="353"/>
      <c r="F951" s="354"/>
      <c r="G951" s="353"/>
      <c r="H951" s="73">
        <f t="shared" si="42"/>
        <v>0</v>
      </c>
      <c r="I951" s="72">
        <v>1</v>
      </c>
      <c r="J951" s="358"/>
      <c r="K951" s="72"/>
      <c r="L951" s="72" t="str">
        <f>IFERROR(VLOOKUP($K951,'04 PERSONAL'!$D$5:$G$35,3,),"")</f>
        <v/>
      </c>
      <c r="M951" s="73">
        <f>IFERROR(VLOOKUP($K951,'04 PERSONAL'!$D$5:$G$35,4,),0)</f>
        <v>0</v>
      </c>
      <c r="N951" s="73"/>
      <c r="O951" s="73"/>
      <c r="P951" s="73"/>
      <c r="Q951" s="72"/>
      <c r="R951" s="73">
        <f t="shared" si="43"/>
        <v>0</v>
      </c>
      <c r="S951" s="73"/>
      <c r="T951" s="72"/>
      <c r="U951" s="73">
        <f t="shared" si="44"/>
        <v>0</v>
      </c>
    </row>
    <row r="952" spans="1:21" x14ac:dyDescent="0.25">
      <c r="A952" s="74"/>
      <c r="B952" s="69">
        <v>946</v>
      </c>
      <c r="C952" s="353"/>
      <c r="D952" s="353"/>
      <c r="E952" s="353"/>
      <c r="F952" s="354"/>
      <c r="G952" s="353"/>
      <c r="H952" s="73">
        <f t="shared" si="42"/>
        <v>0</v>
      </c>
      <c r="I952" s="72">
        <v>1</v>
      </c>
      <c r="J952" s="358"/>
      <c r="K952" s="72"/>
      <c r="L952" s="72" t="str">
        <f>IFERROR(VLOOKUP($K952,'04 PERSONAL'!$D$5:$G$35,3,),"")</f>
        <v/>
      </c>
      <c r="M952" s="73">
        <f>IFERROR(VLOOKUP($K952,'04 PERSONAL'!$D$5:$G$35,4,),0)</f>
        <v>0</v>
      </c>
      <c r="N952" s="73"/>
      <c r="O952" s="73"/>
      <c r="P952" s="73"/>
      <c r="Q952" s="72"/>
      <c r="R952" s="73">
        <f t="shared" si="43"/>
        <v>0</v>
      </c>
      <c r="S952" s="73"/>
      <c r="T952" s="72"/>
      <c r="U952" s="73">
        <f t="shared" si="44"/>
        <v>0</v>
      </c>
    </row>
    <row r="953" spans="1:21" x14ac:dyDescent="0.25">
      <c r="A953" s="74"/>
      <c r="B953" s="69">
        <v>947</v>
      </c>
      <c r="C953" s="353"/>
      <c r="D953" s="353"/>
      <c r="E953" s="353"/>
      <c r="F953" s="354"/>
      <c r="G953" s="353"/>
      <c r="H953" s="73">
        <f t="shared" si="42"/>
        <v>0</v>
      </c>
      <c r="I953" s="72">
        <v>1</v>
      </c>
      <c r="J953" s="358"/>
      <c r="K953" s="72"/>
      <c r="L953" s="72" t="str">
        <f>IFERROR(VLOOKUP($K953,'04 PERSONAL'!$D$5:$G$35,3,),"")</f>
        <v/>
      </c>
      <c r="M953" s="73">
        <f>IFERROR(VLOOKUP($K953,'04 PERSONAL'!$D$5:$G$35,4,),0)</f>
        <v>0</v>
      </c>
      <c r="N953" s="73"/>
      <c r="O953" s="73"/>
      <c r="P953" s="73"/>
      <c r="Q953" s="72"/>
      <c r="R953" s="73">
        <f t="shared" si="43"/>
        <v>0</v>
      </c>
      <c r="S953" s="73"/>
      <c r="T953" s="72"/>
      <c r="U953" s="73">
        <f t="shared" si="44"/>
        <v>0</v>
      </c>
    </row>
    <row r="954" spans="1:21" x14ac:dyDescent="0.25">
      <c r="A954" s="74"/>
      <c r="B954" s="69">
        <v>948</v>
      </c>
      <c r="C954" s="353"/>
      <c r="D954" s="353"/>
      <c r="E954" s="353"/>
      <c r="F954" s="354"/>
      <c r="G954" s="353"/>
      <c r="H954" s="73">
        <f t="shared" si="42"/>
        <v>0</v>
      </c>
      <c r="I954" s="72">
        <v>1</v>
      </c>
      <c r="J954" s="358"/>
      <c r="K954" s="72"/>
      <c r="L954" s="72" t="str">
        <f>IFERROR(VLOOKUP($K954,'04 PERSONAL'!$D$5:$G$35,3,),"")</f>
        <v/>
      </c>
      <c r="M954" s="73">
        <f>IFERROR(VLOOKUP($K954,'04 PERSONAL'!$D$5:$G$35,4,),0)</f>
        <v>0</v>
      </c>
      <c r="N954" s="73"/>
      <c r="O954" s="73"/>
      <c r="P954" s="73"/>
      <c r="Q954" s="72"/>
      <c r="R954" s="73">
        <f t="shared" si="43"/>
        <v>0</v>
      </c>
      <c r="S954" s="73"/>
      <c r="T954" s="72"/>
      <c r="U954" s="73">
        <f t="shared" si="44"/>
        <v>0</v>
      </c>
    </row>
    <row r="955" spans="1:21" x14ac:dyDescent="0.25">
      <c r="A955" s="74"/>
      <c r="B955" s="69">
        <v>949</v>
      </c>
      <c r="C955" s="353"/>
      <c r="D955" s="353"/>
      <c r="E955" s="353"/>
      <c r="F955" s="354"/>
      <c r="G955" s="353"/>
      <c r="H955" s="73">
        <f t="shared" si="42"/>
        <v>0</v>
      </c>
      <c r="I955" s="72">
        <v>1</v>
      </c>
      <c r="J955" s="358"/>
      <c r="K955" s="72"/>
      <c r="L955" s="72" t="str">
        <f>IFERROR(VLOOKUP($K955,'04 PERSONAL'!$D$5:$G$35,3,),"")</f>
        <v/>
      </c>
      <c r="M955" s="73">
        <f>IFERROR(VLOOKUP($K955,'04 PERSONAL'!$D$5:$G$35,4,),0)</f>
        <v>0</v>
      </c>
      <c r="N955" s="73"/>
      <c r="O955" s="73"/>
      <c r="P955" s="73"/>
      <c r="Q955" s="72"/>
      <c r="R955" s="73">
        <f t="shared" si="43"/>
        <v>0</v>
      </c>
      <c r="S955" s="73"/>
      <c r="T955" s="72"/>
      <c r="U955" s="73">
        <f t="shared" si="44"/>
        <v>0</v>
      </c>
    </row>
    <row r="956" spans="1:21" x14ac:dyDescent="0.25">
      <c r="A956" s="74"/>
      <c r="B956" s="69">
        <v>950</v>
      </c>
      <c r="C956" s="353"/>
      <c r="D956" s="353"/>
      <c r="E956" s="353"/>
      <c r="F956" s="354"/>
      <c r="G956" s="353"/>
      <c r="H956" s="73">
        <f t="shared" si="42"/>
        <v>0</v>
      </c>
      <c r="I956" s="72">
        <v>1</v>
      </c>
      <c r="J956" s="358"/>
      <c r="K956" s="72"/>
      <c r="L956" s="72" t="str">
        <f>IFERROR(VLOOKUP($K956,'04 PERSONAL'!$D$5:$G$35,3,),"")</f>
        <v/>
      </c>
      <c r="M956" s="73">
        <f>IFERROR(VLOOKUP($K956,'04 PERSONAL'!$D$5:$G$35,4,),0)</f>
        <v>0</v>
      </c>
      <c r="N956" s="73"/>
      <c r="O956" s="73"/>
      <c r="P956" s="73"/>
      <c r="Q956" s="72"/>
      <c r="R956" s="73">
        <f t="shared" si="43"/>
        <v>0</v>
      </c>
      <c r="S956" s="73"/>
      <c r="T956" s="72"/>
      <c r="U956" s="73">
        <f t="shared" si="44"/>
        <v>0</v>
      </c>
    </row>
    <row r="957" spans="1:21" x14ac:dyDescent="0.25">
      <c r="A957" s="74"/>
      <c r="B957" s="69">
        <v>951</v>
      </c>
      <c r="C957" s="353"/>
      <c r="D957" s="353"/>
      <c r="E957" s="353"/>
      <c r="F957" s="354"/>
      <c r="G957" s="353"/>
      <c r="H957" s="73">
        <f t="shared" si="42"/>
        <v>0</v>
      </c>
      <c r="I957" s="72">
        <v>1</v>
      </c>
      <c r="J957" s="358"/>
      <c r="K957" s="72"/>
      <c r="L957" s="72" t="str">
        <f>IFERROR(VLOOKUP($K957,'04 PERSONAL'!$D$5:$G$35,3,),"")</f>
        <v/>
      </c>
      <c r="M957" s="73">
        <f>IFERROR(VLOOKUP($K957,'04 PERSONAL'!$D$5:$G$35,4,),0)</f>
        <v>0</v>
      </c>
      <c r="N957" s="73"/>
      <c r="O957" s="73"/>
      <c r="P957" s="73"/>
      <c r="Q957" s="72"/>
      <c r="R957" s="73">
        <f t="shared" si="43"/>
        <v>0</v>
      </c>
      <c r="S957" s="73"/>
      <c r="T957" s="72"/>
      <c r="U957" s="73">
        <f t="shared" si="44"/>
        <v>0</v>
      </c>
    </row>
    <row r="958" spans="1:21" x14ac:dyDescent="0.25">
      <c r="A958" s="74"/>
      <c r="B958" s="69">
        <v>952</v>
      </c>
      <c r="C958" s="353"/>
      <c r="D958" s="353"/>
      <c r="E958" s="353"/>
      <c r="F958" s="354"/>
      <c r="G958" s="353"/>
      <c r="H958" s="73">
        <f t="shared" si="42"/>
        <v>0</v>
      </c>
      <c r="I958" s="72">
        <v>1</v>
      </c>
      <c r="J958" s="358"/>
      <c r="K958" s="72"/>
      <c r="L958" s="72" t="str">
        <f>IFERROR(VLOOKUP($K958,'04 PERSONAL'!$D$5:$G$35,3,),"")</f>
        <v/>
      </c>
      <c r="M958" s="73">
        <f>IFERROR(VLOOKUP($K958,'04 PERSONAL'!$D$5:$G$35,4,),0)</f>
        <v>0</v>
      </c>
      <c r="N958" s="73"/>
      <c r="O958" s="73"/>
      <c r="P958" s="73"/>
      <c r="Q958" s="72"/>
      <c r="R958" s="73">
        <f t="shared" si="43"/>
        <v>0</v>
      </c>
      <c r="S958" s="73"/>
      <c r="T958" s="72"/>
      <c r="U958" s="73">
        <f t="shared" si="44"/>
        <v>0</v>
      </c>
    </row>
    <row r="959" spans="1:21" x14ac:dyDescent="0.25">
      <c r="A959" s="74"/>
      <c r="B959" s="69">
        <v>953</v>
      </c>
      <c r="C959" s="353"/>
      <c r="D959" s="353"/>
      <c r="E959" s="353"/>
      <c r="F959" s="354"/>
      <c r="G959" s="353"/>
      <c r="H959" s="73">
        <f t="shared" si="42"/>
        <v>0</v>
      </c>
      <c r="I959" s="72">
        <v>1</v>
      </c>
      <c r="J959" s="358"/>
      <c r="K959" s="72"/>
      <c r="L959" s="72" t="str">
        <f>IFERROR(VLOOKUP($K959,'04 PERSONAL'!$D$5:$G$35,3,),"")</f>
        <v/>
      </c>
      <c r="M959" s="73">
        <f>IFERROR(VLOOKUP($K959,'04 PERSONAL'!$D$5:$G$35,4,),0)</f>
        <v>0</v>
      </c>
      <c r="N959" s="73"/>
      <c r="O959" s="73"/>
      <c r="P959" s="73"/>
      <c r="Q959" s="72"/>
      <c r="R959" s="73">
        <f t="shared" si="43"/>
        <v>0</v>
      </c>
      <c r="S959" s="73"/>
      <c r="T959" s="72"/>
      <c r="U959" s="73">
        <f t="shared" si="44"/>
        <v>0</v>
      </c>
    </row>
    <row r="960" spans="1:21" x14ac:dyDescent="0.25">
      <c r="A960" s="74"/>
      <c r="B960" s="69">
        <v>954</v>
      </c>
      <c r="C960" s="353"/>
      <c r="D960" s="353"/>
      <c r="E960" s="353"/>
      <c r="F960" s="354"/>
      <c r="G960" s="353"/>
      <c r="H960" s="73">
        <f t="shared" si="42"/>
        <v>0</v>
      </c>
      <c r="I960" s="72">
        <v>1</v>
      </c>
      <c r="J960" s="358"/>
      <c r="K960" s="72"/>
      <c r="L960" s="72" t="str">
        <f>IFERROR(VLOOKUP($K960,'04 PERSONAL'!$D$5:$G$35,3,),"")</f>
        <v/>
      </c>
      <c r="M960" s="73">
        <f>IFERROR(VLOOKUP($K960,'04 PERSONAL'!$D$5:$G$35,4,),0)</f>
        <v>0</v>
      </c>
      <c r="N960" s="73"/>
      <c r="O960" s="73"/>
      <c r="P960" s="73"/>
      <c r="Q960" s="72"/>
      <c r="R960" s="73">
        <f t="shared" si="43"/>
        <v>0</v>
      </c>
      <c r="S960" s="73"/>
      <c r="T960" s="72"/>
      <c r="U960" s="73">
        <f t="shared" si="44"/>
        <v>0</v>
      </c>
    </row>
    <row r="961" spans="1:21" x14ac:dyDescent="0.25">
      <c r="A961" s="74"/>
      <c r="B961" s="69">
        <v>955</v>
      </c>
      <c r="C961" s="353"/>
      <c r="D961" s="353"/>
      <c r="E961" s="353"/>
      <c r="F961" s="354"/>
      <c r="G961" s="353"/>
      <c r="H961" s="73">
        <f t="shared" si="42"/>
        <v>0</v>
      </c>
      <c r="I961" s="72">
        <v>1</v>
      </c>
      <c r="J961" s="358"/>
      <c r="K961" s="72"/>
      <c r="L961" s="72" t="str">
        <f>IFERROR(VLOOKUP($K961,'04 PERSONAL'!$D$5:$G$35,3,),"")</f>
        <v/>
      </c>
      <c r="M961" s="73">
        <f>IFERROR(VLOOKUP($K961,'04 PERSONAL'!$D$5:$G$35,4,),0)</f>
        <v>0</v>
      </c>
      <c r="N961" s="73"/>
      <c r="O961" s="73"/>
      <c r="P961" s="73"/>
      <c r="Q961" s="72"/>
      <c r="R961" s="73">
        <f t="shared" si="43"/>
        <v>0</v>
      </c>
      <c r="S961" s="73"/>
      <c r="T961" s="72"/>
      <c r="U961" s="73">
        <f t="shared" si="44"/>
        <v>0</v>
      </c>
    </row>
    <row r="962" spans="1:21" x14ac:dyDescent="0.25">
      <c r="A962" s="74"/>
      <c r="B962" s="69">
        <v>956</v>
      </c>
      <c r="C962" s="353"/>
      <c r="D962" s="353"/>
      <c r="E962" s="353"/>
      <c r="F962" s="354"/>
      <c r="G962" s="353"/>
      <c r="H962" s="73">
        <f t="shared" si="42"/>
        <v>0</v>
      </c>
      <c r="I962" s="72">
        <v>1</v>
      </c>
      <c r="J962" s="358"/>
      <c r="K962" s="72"/>
      <c r="L962" s="72" t="str">
        <f>IFERROR(VLOOKUP($K962,'04 PERSONAL'!$D$5:$G$35,3,),"")</f>
        <v/>
      </c>
      <c r="M962" s="73">
        <f>IFERROR(VLOOKUP($K962,'04 PERSONAL'!$D$5:$G$35,4,),0)</f>
        <v>0</v>
      </c>
      <c r="N962" s="73"/>
      <c r="O962" s="73"/>
      <c r="P962" s="73"/>
      <c r="Q962" s="72"/>
      <c r="R962" s="73">
        <f t="shared" si="43"/>
        <v>0</v>
      </c>
      <c r="S962" s="73"/>
      <c r="T962" s="72"/>
      <c r="U962" s="73">
        <f t="shared" si="44"/>
        <v>0</v>
      </c>
    </row>
    <row r="963" spans="1:21" x14ac:dyDescent="0.25">
      <c r="A963" s="74"/>
      <c r="B963" s="69">
        <v>957</v>
      </c>
      <c r="C963" s="353"/>
      <c r="D963" s="353"/>
      <c r="E963" s="353"/>
      <c r="F963" s="354"/>
      <c r="G963" s="353"/>
      <c r="H963" s="73">
        <f t="shared" si="42"/>
        <v>0</v>
      </c>
      <c r="I963" s="72">
        <v>1</v>
      </c>
      <c r="J963" s="358"/>
      <c r="K963" s="72"/>
      <c r="L963" s="72" t="str">
        <f>IFERROR(VLOOKUP($K963,'04 PERSONAL'!$D$5:$G$35,3,),"")</f>
        <v/>
      </c>
      <c r="M963" s="73">
        <f>IFERROR(VLOOKUP($K963,'04 PERSONAL'!$D$5:$G$35,4,),0)</f>
        <v>0</v>
      </c>
      <c r="N963" s="73"/>
      <c r="O963" s="73"/>
      <c r="P963" s="73"/>
      <c r="Q963" s="72"/>
      <c r="R963" s="73">
        <f t="shared" si="43"/>
        <v>0</v>
      </c>
      <c r="S963" s="73"/>
      <c r="T963" s="72"/>
      <c r="U963" s="73">
        <f t="shared" si="44"/>
        <v>0</v>
      </c>
    </row>
    <row r="964" spans="1:21" x14ac:dyDescent="0.25">
      <c r="A964" s="74"/>
      <c r="B964" s="69">
        <v>958</v>
      </c>
      <c r="C964" s="353"/>
      <c r="D964" s="353"/>
      <c r="E964" s="353"/>
      <c r="F964" s="354"/>
      <c r="G964" s="353"/>
      <c r="H964" s="73">
        <f t="shared" si="42"/>
        <v>0</v>
      </c>
      <c r="I964" s="72">
        <v>1</v>
      </c>
      <c r="J964" s="358"/>
      <c r="K964" s="72"/>
      <c r="L964" s="72" t="str">
        <f>IFERROR(VLOOKUP($K964,'04 PERSONAL'!$D$5:$G$35,3,),"")</f>
        <v/>
      </c>
      <c r="M964" s="73">
        <f>IFERROR(VLOOKUP($K964,'04 PERSONAL'!$D$5:$G$35,4,),0)</f>
        <v>0</v>
      </c>
      <c r="N964" s="73"/>
      <c r="O964" s="73"/>
      <c r="P964" s="73"/>
      <c r="Q964" s="72"/>
      <c r="R964" s="73">
        <f t="shared" si="43"/>
        <v>0</v>
      </c>
      <c r="S964" s="73"/>
      <c r="T964" s="72"/>
      <c r="U964" s="73">
        <f t="shared" si="44"/>
        <v>0</v>
      </c>
    </row>
    <row r="965" spans="1:21" x14ac:dyDescent="0.25">
      <c r="A965" s="74"/>
      <c r="B965" s="69">
        <v>959</v>
      </c>
      <c r="C965" s="353"/>
      <c r="D965" s="353"/>
      <c r="E965" s="353"/>
      <c r="F965" s="354"/>
      <c r="G965" s="353"/>
      <c r="H965" s="73">
        <f t="shared" si="42"/>
        <v>0</v>
      </c>
      <c r="I965" s="72">
        <v>1</v>
      </c>
      <c r="J965" s="358"/>
      <c r="K965" s="72"/>
      <c r="L965" s="72" t="str">
        <f>IFERROR(VLOOKUP($K965,'04 PERSONAL'!$D$5:$G$35,3,),"")</f>
        <v/>
      </c>
      <c r="M965" s="73">
        <f>IFERROR(VLOOKUP($K965,'04 PERSONAL'!$D$5:$G$35,4,),0)</f>
        <v>0</v>
      </c>
      <c r="N965" s="73"/>
      <c r="O965" s="73"/>
      <c r="P965" s="73"/>
      <c r="Q965" s="72"/>
      <c r="R965" s="73">
        <f t="shared" si="43"/>
        <v>0</v>
      </c>
      <c r="S965" s="73"/>
      <c r="T965" s="72"/>
      <c r="U965" s="73">
        <f t="shared" si="44"/>
        <v>0</v>
      </c>
    </row>
    <row r="966" spans="1:21" x14ac:dyDescent="0.25">
      <c r="A966" s="74"/>
      <c r="B966" s="69">
        <v>960</v>
      </c>
      <c r="C966" s="353"/>
      <c r="D966" s="353"/>
      <c r="E966" s="353"/>
      <c r="F966" s="354"/>
      <c r="G966" s="353"/>
      <c r="H966" s="73">
        <f t="shared" si="42"/>
        <v>0</v>
      </c>
      <c r="I966" s="72">
        <v>1</v>
      </c>
      <c r="J966" s="358"/>
      <c r="K966" s="72"/>
      <c r="L966" s="72" t="str">
        <f>IFERROR(VLOOKUP($K966,'04 PERSONAL'!$D$5:$G$35,3,),"")</f>
        <v/>
      </c>
      <c r="M966" s="73">
        <f>IFERROR(VLOOKUP($K966,'04 PERSONAL'!$D$5:$G$35,4,),0)</f>
        <v>0</v>
      </c>
      <c r="N966" s="73"/>
      <c r="O966" s="73"/>
      <c r="P966" s="73"/>
      <c r="Q966" s="72"/>
      <c r="R966" s="73">
        <f t="shared" si="43"/>
        <v>0</v>
      </c>
      <c r="S966" s="73"/>
      <c r="T966" s="72"/>
      <c r="U966" s="73">
        <f t="shared" si="44"/>
        <v>0</v>
      </c>
    </row>
    <row r="967" spans="1:21" x14ac:dyDescent="0.25">
      <c r="A967" s="74"/>
      <c r="B967" s="69">
        <v>961</v>
      </c>
      <c r="C967" s="353"/>
      <c r="D967" s="353"/>
      <c r="E967" s="353"/>
      <c r="F967" s="354"/>
      <c r="G967" s="353"/>
      <c r="H967" s="73">
        <f t="shared" ref="H967:H1006" si="45">ROUND((J967+M967+N967+O967+R967+U967),2)</f>
        <v>0</v>
      </c>
      <c r="I967" s="72">
        <v>1</v>
      </c>
      <c r="J967" s="358"/>
      <c r="K967" s="72"/>
      <c r="L967" s="72" t="str">
        <f>IFERROR(VLOOKUP($K967,'04 PERSONAL'!$D$5:$G$35,3,),"")</f>
        <v/>
      </c>
      <c r="M967" s="73">
        <f>IFERROR(VLOOKUP($K967,'04 PERSONAL'!$D$5:$G$35,4,),0)</f>
        <v>0</v>
      </c>
      <c r="N967" s="73"/>
      <c r="O967" s="73"/>
      <c r="P967" s="73"/>
      <c r="Q967" s="72"/>
      <c r="R967" s="73">
        <f t="shared" ref="R967:R1006" si="46">ROUND(IF($P967&gt;0,$P967*$Q967,$R$4*$Q967),2)</f>
        <v>0</v>
      </c>
      <c r="S967" s="73"/>
      <c r="T967" s="72"/>
      <c r="U967" s="73">
        <f t="shared" ref="U967:U1006" si="47">ROUND(IF($S967&gt;0,$S967*$T967,$U$4*$T967),2)</f>
        <v>0</v>
      </c>
    </row>
    <row r="968" spans="1:21" x14ac:dyDescent="0.25">
      <c r="A968" s="74"/>
      <c r="B968" s="69">
        <v>962</v>
      </c>
      <c r="C968" s="353"/>
      <c r="D968" s="353"/>
      <c r="E968" s="353"/>
      <c r="F968" s="354"/>
      <c r="G968" s="353"/>
      <c r="H968" s="73">
        <f t="shared" si="45"/>
        <v>0</v>
      </c>
      <c r="I968" s="72">
        <v>1</v>
      </c>
      <c r="J968" s="358"/>
      <c r="K968" s="72"/>
      <c r="L968" s="72" t="str">
        <f>IFERROR(VLOOKUP($K968,'04 PERSONAL'!$D$5:$G$35,3,),"")</f>
        <v/>
      </c>
      <c r="M968" s="73">
        <f>IFERROR(VLOOKUP($K968,'04 PERSONAL'!$D$5:$G$35,4,),0)</f>
        <v>0</v>
      </c>
      <c r="N968" s="73"/>
      <c r="O968" s="73"/>
      <c r="P968" s="73"/>
      <c r="Q968" s="72"/>
      <c r="R968" s="73">
        <f t="shared" si="46"/>
        <v>0</v>
      </c>
      <c r="S968" s="73"/>
      <c r="T968" s="72"/>
      <c r="U968" s="73">
        <f t="shared" si="47"/>
        <v>0</v>
      </c>
    </row>
    <row r="969" spans="1:21" x14ac:dyDescent="0.25">
      <c r="A969" s="74"/>
      <c r="B969" s="69">
        <v>963</v>
      </c>
      <c r="C969" s="353"/>
      <c r="D969" s="353"/>
      <c r="E969" s="353"/>
      <c r="F969" s="354"/>
      <c r="G969" s="353"/>
      <c r="H969" s="73">
        <f t="shared" si="45"/>
        <v>0</v>
      </c>
      <c r="I969" s="72">
        <v>1</v>
      </c>
      <c r="J969" s="358"/>
      <c r="K969" s="72"/>
      <c r="L969" s="72" t="str">
        <f>IFERROR(VLOOKUP($K969,'04 PERSONAL'!$D$5:$G$35,3,),"")</f>
        <v/>
      </c>
      <c r="M969" s="73">
        <f>IFERROR(VLOOKUP($K969,'04 PERSONAL'!$D$5:$G$35,4,),0)</f>
        <v>0</v>
      </c>
      <c r="N969" s="73"/>
      <c r="O969" s="73"/>
      <c r="P969" s="73"/>
      <c r="Q969" s="72"/>
      <c r="R969" s="73">
        <f t="shared" si="46"/>
        <v>0</v>
      </c>
      <c r="S969" s="73"/>
      <c r="T969" s="72"/>
      <c r="U969" s="73">
        <f t="shared" si="47"/>
        <v>0</v>
      </c>
    </row>
    <row r="970" spans="1:21" x14ac:dyDescent="0.25">
      <c r="A970" s="74"/>
      <c r="B970" s="69">
        <v>964</v>
      </c>
      <c r="C970" s="353"/>
      <c r="D970" s="353"/>
      <c r="E970" s="353"/>
      <c r="F970" s="354"/>
      <c r="G970" s="353"/>
      <c r="H970" s="73">
        <f t="shared" si="45"/>
        <v>0</v>
      </c>
      <c r="I970" s="72">
        <v>1</v>
      </c>
      <c r="J970" s="358"/>
      <c r="K970" s="72"/>
      <c r="L970" s="72" t="str">
        <f>IFERROR(VLOOKUP($K970,'04 PERSONAL'!$D$5:$G$35,3,),"")</f>
        <v/>
      </c>
      <c r="M970" s="73">
        <f>IFERROR(VLOOKUP($K970,'04 PERSONAL'!$D$5:$G$35,4,),0)</f>
        <v>0</v>
      </c>
      <c r="N970" s="73"/>
      <c r="O970" s="73"/>
      <c r="P970" s="73"/>
      <c r="Q970" s="72"/>
      <c r="R970" s="73">
        <f t="shared" si="46"/>
        <v>0</v>
      </c>
      <c r="S970" s="73"/>
      <c r="T970" s="72"/>
      <c r="U970" s="73">
        <f t="shared" si="47"/>
        <v>0</v>
      </c>
    </row>
    <row r="971" spans="1:21" x14ac:dyDescent="0.25">
      <c r="A971" s="74"/>
      <c r="B971" s="69">
        <v>965</v>
      </c>
      <c r="C971" s="353"/>
      <c r="D971" s="353"/>
      <c r="E971" s="353"/>
      <c r="F971" s="354"/>
      <c r="G971" s="353"/>
      <c r="H971" s="73">
        <f t="shared" si="45"/>
        <v>0</v>
      </c>
      <c r="I971" s="72">
        <v>1</v>
      </c>
      <c r="J971" s="358"/>
      <c r="K971" s="72"/>
      <c r="L971" s="72" t="str">
        <f>IFERROR(VLOOKUP($K971,'04 PERSONAL'!$D$5:$G$35,3,),"")</f>
        <v/>
      </c>
      <c r="M971" s="73">
        <f>IFERROR(VLOOKUP($K971,'04 PERSONAL'!$D$5:$G$35,4,),0)</f>
        <v>0</v>
      </c>
      <c r="N971" s="73"/>
      <c r="O971" s="73"/>
      <c r="P971" s="73"/>
      <c r="Q971" s="72"/>
      <c r="R971" s="73">
        <f t="shared" si="46"/>
        <v>0</v>
      </c>
      <c r="S971" s="73"/>
      <c r="T971" s="72"/>
      <c r="U971" s="73">
        <f t="shared" si="47"/>
        <v>0</v>
      </c>
    </row>
    <row r="972" spans="1:21" x14ac:dyDescent="0.25">
      <c r="A972" s="74"/>
      <c r="B972" s="69">
        <v>966</v>
      </c>
      <c r="C972" s="353"/>
      <c r="D972" s="353"/>
      <c r="E972" s="353"/>
      <c r="F972" s="354"/>
      <c r="G972" s="353"/>
      <c r="H972" s="73">
        <f t="shared" si="45"/>
        <v>0</v>
      </c>
      <c r="I972" s="72">
        <v>1</v>
      </c>
      <c r="J972" s="358"/>
      <c r="K972" s="72"/>
      <c r="L972" s="72" t="str">
        <f>IFERROR(VLOOKUP($K972,'04 PERSONAL'!$D$5:$G$35,3,),"")</f>
        <v/>
      </c>
      <c r="M972" s="73">
        <f>IFERROR(VLOOKUP($K972,'04 PERSONAL'!$D$5:$G$35,4,),0)</f>
        <v>0</v>
      </c>
      <c r="N972" s="73"/>
      <c r="O972" s="73"/>
      <c r="P972" s="73"/>
      <c r="Q972" s="72"/>
      <c r="R972" s="73">
        <f t="shared" si="46"/>
        <v>0</v>
      </c>
      <c r="S972" s="73"/>
      <c r="T972" s="72"/>
      <c r="U972" s="73">
        <f t="shared" si="47"/>
        <v>0</v>
      </c>
    </row>
    <row r="973" spans="1:21" x14ac:dyDescent="0.25">
      <c r="A973" s="74"/>
      <c r="B973" s="69">
        <v>967</v>
      </c>
      <c r="C973" s="353"/>
      <c r="D973" s="353"/>
      <c r="E973" s="353"/>
      <c r="F973" s="354"/>
      <c r="G973" s="353"/>
      <c r="H973" s="73">
        <f t="shared" si="45"/>
        <v>0</v>
      </c>
      <c r="I973" s="72">
        <v>1</v>
      </c>
      <c r="J973" s="358"/>
      <c r="K973" s="72"/>
      <c r="L973" s="72" t="str">
        <f>IFERROR(VLOOKUP($K973,'04 PERSONAL'!$D$5:$G$35,3,),"")</f>
        <v/>
      </c>
      <c r="M973" s="73">
        <f>IFERROR(VLOOKUP($K973,'04 PERSONAL'!$D$5:$G$35,4,),0)</f>
        <v>0</v>
      </c>
      <c r="N973" s="73"/>
      <c r="O973" s="73"/>
      <c r="P973" s="73"/>
      <c r="Q973" s="72"/>
      <c r="R973" s="73">
        <f t="shared" si="46"/>
        <v>0</v>
      </c>
      <c r="S973" s="73"/>
      <c r="T973" s="72"/>
      <c r="U973" s="73">
        <f t="shared" si="47"/>
        <v>0</v>
      </c>
    </row>
    <row r="974" spans="1:21" x14ac:dyDescent="0.25">
      <c r="A974" s="74"/>
      <c r="B974" s="69">
        <v>968</v>
      </c>
      <c r="C974" s="353"/>
      <c r="D974" s="353"/>
      <c r="E974" s="353"/>
      <c r="F974" s="354"/>
      <c r="G974" s="353"/>
      <c r="H974" s="73">
        <f t="shared" si="45"/>
        <v>0</v>
      </c>
      <c r="I974" s="72">
        <v>1</v>
      </c>
      <c r="J974" s="358"/>
      <c r="K974" s="72"/>
      <c r="L974" s="72" t="str">
        <f>IFERROR(VLOOKUP($K974,'04 PERSONAL'!$D$5:$G$35,3,),"")</f>
        <v/>
      </c>
      <c r="M974" s="73">
        <f>IFERROR(VLOOKUP($K974,'04 PERSONAL'!$D$5:$G$35,4,),0)</f>
        <v>0</v>
      </c>
      <c r="N974" s="73"/>
      <c r="O974" s="73"/>
      <c r="P974" s="73"/>
      <c r="Q974" s="72"/>
      <c r="R974" s="73">
        <f t="shared" si="46"/>
        <v>0</v>
      </c>
      <c r="S974" s="73"/>
      <c r="T974" s="72"/>
      <c r="U974" s="73">
        <f t="shared" si="47"/>
        <v>0</v>
      </c>
    </row>
    <row r="975" spans="1:21" x14ac:dyDescent="0.25">
      <c r="A975" s="74"/>
      <c r="B975" s="69">
        <v>969</v>
      </c>
      <c r="C975" s="353"/>
      <c r="D975" s="353"/>
      <c r="E975" s="353"/>
      <c r="F975" s="354"/>
      <c r="G975" s="353"/>
      <c r="H975" s="73">
        <f t="shared" si="45"/>
        <v>0</v>
      </c>
      <c r="I975" s="72">
        <v>1</v>
      </c>
      <c r="J975" s="358"/>
      <c r="K975" s="72"/>
      <c r="L975" s="72" t="str">
        <f>IFERROR(VLOOKUP($K975,'04 PERSONAL'!$D$5:$G$35,3,),"")</f>
        <v/>
      </c>
      <c r="M975" s="73">
        <f>IFERROR(VLOOKUP($K975,'04 PERSONAL'!$D$5:$G$35,4,),0)</f>
        <v>0</v>
      </c>
      <c r="N975" s="73"/>
      <c r="O975" s="73"/>
      <c r="P975" s="73"/>
      <c r="Q975" s="72"/>
      <c r="R975" s="73">
        <f t="shared" si="46"/>
        <v>0</v>
      </c>
      <c r="S975" s="73"/>
      <c r="T975" s="72"/>
      <c r="U975" s="73">
        <f t="shared" si="47"/>
        <v>0</v>
      </c>
    </row>
    <row r="976" spans="1:21" x14ac:dyDescent="0.25">
      <c r="A976" s="74"/>
      <c r="B976" s="69">
        <v>970</v>
      </c>
      <c r="C976" s="353"/>
      <c r="D976" s="353"/>
      <c r="E976" s="353"/>
      <c r="F976" s="354"/>
      <c r="G976" s="353"/>
      <c r="H976" s="73">
        <f t="shared" si="45"/>
        <v>0</v>
      </c>
      <c r="I976" s="72">
        <v>1</v>
      </c>
      <c r="J976" s="358"/>
      <c r="K976" s="72"/>
      <c r="L976" s="72" t="str">
        <f>IFERROR(VLOOKUP($K976,'04 PERSONAL'!$D$5:$G$35,3,),"")</f>
        <v/>
      </c>
      <c r="M976" s="73">
        <f>IFERROR(VLOOKUP($K976,'04 PERSONAL'!$D$5:$G$35,4,),0)</f>
        <v>0</v>
      </c>
      <c r="N976" s="73"/>
      <c r="O976" s="73"/>
      <c r="P976" s="73"/>
      <c r="Q976" s="72"/>
      <c r="R976" s="73">
        <f t="shared" si="46"/>
        <v>0</v>
      </c>
      <c r="S976" s="73"/>
      <c r="T976" s="72"/>
      <c r="U976" s="73">
        <f t="shared" si="47"/>
        <v>0</v>
      </c>
    </row>
    <row r="977" spans="1:21" x14ac:dyDescent="0.25">
      <c r="A977" s="74"/>
      <c r="B977" s="69">
        <v>971</v>
      </c>
      <c r="C977" s="353"/>
      <c r="D977" s="353"/>
      <c r="E977" s="353"/>
      <c r="F977" s="354"/>
      <c r="G977" s="353"/>
      <c r="H977" s="73">
        <f t="shared" si="45"/>
        <v>0</v>
      </c>
      <c r="I977" s="72">
        <v>1</v>
      </c>
      <c r="J977" s="358"/>
      <c r="K977" s="72"/>
      <c r="L977" s="72" t="str">
        <f>IFERROR(VLOOKUP($K977,'04 PERSONAL'!$D$5:$G$35,3,),"")</f>
        <v/>
      </c>
      <c r="M977" s="73">
        <f>IFERROR(VLOOKUP($K977,'04 PERSONAL'!$D$5:$G$35,4,),0)</f>
        <v>0</v>
      </c>
      <c r="N977" s="73"/>
      <c r="O977" s="73"/>
      <c r="P977" s="73"/>
      <c r="Q977" s="72"/>
      <c r="R977" s="73">
        <f t="shared" si="46"/>
        <v>0</v>
      </c>
      <c r="S977" s="73"/>
      <c r="T977" s="72"/>
      <c r="U977" s="73">
        <f t="shared" si="47"/>
        <v>0</v>
      </c>
    </row>
    <row r="978" spans="1:21" x14ac:dyDescent="0.25">
      <c r="A978" s="74"/>
      <c r="B978" s="69">
        <v>972</v>
      </c>
      <c r="C978" s="353"/>
      <c r="D978" s="353"/>
      <c r="E978" s="353"/>
      <c r="F978" s="354"/>
      <c r="G978" s="353"/>
      <c r="H978" s="73">
        <f t="shared" si="45"/>
        <v>0</v>
      </c>
      <c r="I978" s="72">
        <v>1</v>
      </c>
      <c r="J978" s="358"/>
      <c r="K978" s="72"/>
      <c r="L978" s="72" t="str">
        <f>IFERROR(VLOOKUP($K978,'04 PERSONAL'!$D$5:$G$35,3,),"")</f>
        <v/>
      </c>
      <c r="M978" s="73">
        <f>IFERROR(VLOOKUP($K978,'04 PERSONAL'!$D$5:$G$35,4,),0)</f>
        <v>0</v>
      </c>
      <c r="N978" s="73"/>
      <c r="O978" s="73"/>
      <c r="P978" s="73"/>
      <c r="Q978" s="72"/>
      <c r="R978" s="73">
        <f t="shared" si="46"/>
        <v>0</v>
      </c>
      <c r="S978" s="73"/>
      <c r="T978" s="72"/>
      <c r="U978" s="73">
        <f t="shared" si="47"/>
        <v>0</v>
      </c>
    </row>
    <row r="979" spans="1:21" x14ac:dyDescent="0.25">
      <c r="A979" s="74"/>
      <c r="B979" s="69">
        <v>973</v>
      </c>
      <c r="C979" s="353"/>
      <c r="D979" s="353"/>
      <c r="E979" s="353"/>
      <c r="F979" s="354"/>
      <c r="G979" s="353"/>
      <c r="H979" s="73">
        <f t="shared" si="45"/>
        <v>0</v>
      </c>
      <c r="I979" s="72">
        <v>1</v>
      </c>
      <c r="J979" s="358"/>
      <c r="K979" s="72"/>
      <c r="L979" s="72" t="str">
        <f>IFERROR(VLOOKUP($K979,'04 PERSONAL'!$D$5:$G$35,3,),"")</f>
        <v/>
      </c>
      <c r="M979" s="73">
        <f>IFERROR(VLOOKUP($K979,'04 PERSONAL'!$D$5:$G$35,4,),0)</f>
        <v>0</v>
      </c>
      <c r="N979" s="73"/>
      <c r="O979" s="73"/>
      <c r="P979" s="73"/>
      <c r="Q979" s="72"/>
      <c r="R979" s="73">
        <f t="shared" si="46"/>
        <v>0</v>
      </c>
      <c r="S979" s="73"/>
      <c r="T979" s="72"/>
      <c r="U979" s="73">
        <f t="shared" si="47"/>
        <v>0</v>
      </c>
    </row>
    <row r="980" spans="1:21" x14ac:dyDescent="0.25">
      <c r="A980" s="74"/>
      <c r="B980" s="69">
        <v>974</v>
      </c>
      <c r="C980" s="353"/>
      <c r="D980" s="353"/>
      <c r="E980" s="353"/>
      <c r="F980" s="354"/>
      <c r="G980" s="353"/>
      <c r="H980" s="73">
        <f t="shared" si="45"/>
        <v>0</v>
      </c>
      <c r="I980" s="72">
        <v>1</v>
      </c>
      <c r="J980" s="358"/>
      <c r="K980" s="72"/>
      <c r="L980" s="72" t="str">
        <f>IFERROR(VLOOKUP($K980,'04 PERSONAL'!$D$5:$G$35,3,),"")</f>
        <v/>
      </c>
      <c r="M980" s="73">
        <f>IFERROR(VLOOKUP($K980,'04 PERSONAL'!$D$5:$G$35,4,),0)</f>
        <v>0</v>
      </c>
      <c r="N980" s="73"/>
      <c r="O980" s="73"/>
      <c r="P980" s="73"/>
      <c r="Q980" s="72"/>
      <c r="R980" s="73">
        <f t="shared" si="46"/>
        <v>0</v>
      </c>
      <c r="S980" s="73"/>
      <c r="T980" s="72"/>
      <c r="U980" s="73">
        <f t="shared" si="47"/>
        <v>0</v>
      </c>
    </row>
    <row r="981" spans="1:21" x14ac:dyDescent="0.25">
      <c r="A981" s="74"/>
      <c r="B981" s="69">
        <v>975</v>
      </c>
      <c r="C981" s="353"/>
      <c r="D981" s="353"/>
      <c r="E981" s="353"/>
      <c r="F981" s="354"/>
      <c r="G981" s="353"/>
      <c r="H981" s="73">
        <f t="shared" si="45"/>
        <v>0</v>
      </c>
      <c r="I981" s="72">
        <v>1</v>
      </c>
      <c r="J981" s="358"/>
      <c r="K981" s="72"/>
      <c r="L981" s="72" t="str">
        <f>IFERROR(VLOOKUP($K981,'04 PERSONAL'!$D$5:$G$35,3,),"")</f>
        <v/>
      </c>
      <c r="M981" s="73">
        <f>IFERROR(VLOOKUP($K981,'04 PERSONAL'!$D$5:$G$35,4,),0)</f>
        <v>0</v>
      </c>
      <c r="N981" s="73"/>
      <c r="O981" s="73"/>
      <c r="P981" s="73"/>
      <c r="Q981" s="72"/>
      <c r="R981" s="73">
        <f t="shared" si="46"/>
        <v>0</v>
      </c>
      <c r="S981" s="73"/>
      <c r="T981" s="72"/>
      <c r="U981" s="73">
        <f t="shared" si="47"/>
        <v>0</v>
      </c>
    </row>
    <row r="982" spans="1:21" x14ac:dyDescent="0.25">
      <c r="A982" s="74"/>
      <c r="B982" s="69">
        <v>976</v>
      </c>
      <c r="C982" s="353"/>
      <c r="D982" s="353"/>
      <c r="E982" s="353"/>
      <c r="F982" s="354"/>
      <c r="G982" s="353"/>
      <c r="H982" s="73">
        <f t="shared" si="45"/>
        <v>0</v>
      </c>
      <c r="I982" s="72">
        <v>1</v>
      </c>
      <c r="J982" s="358"/>
      <c r="K982" s="72"/>
      <c r="L982" s="72" t="str">
        <f>IFERROR(VLOOKUP($K982,'04 PERSONAL'!$D$5:$G$35,3,),"")</f>
        <v/>
      </c>
      <c r="M982" s="73">
        <f>IFERROR(VLOOKUP($K982,'04 PERSONAL'!$D$5:$G$35,4,),0)</f>
        <v>0</v>
      </c>
      <c r="N982" s="73"/>
      <c r="O982" s="73"/>
      <c r="P982" s="73"/>
      <c r="Q982" s="72"/>
      <c r="R982" s="73">
        <f t="shared" si="46"/>
        <v>0</v>
      </c>
      <c r="S982" s="73"/>
      <c r="T982" s="72"/>
      <c r="U982" s="73">
        <f t="shared" si="47"/>
        <v>0</v>
      </c>
    </row>
    <row r="983" spans="1:21" x14ac:dyDescent="0.25">
      <c r="A983" s="74"/>
      <c r="B983" s="69">
        <v>977</v>
      </c>
      <c r="C983" s="353"/>
      <c r="D983" s="353"/>
      <c r="E983" s="353"/>
      <c r="F983" s="354"/>
      <c r="G983" s="353"/>
      <c r="H983" s="73">
        <f t="shared" si="45"/>
        <v>0</v>
      </c>
      <c r="I983" s="72">
        <v>1</v>
      </c>
      <c r="J983" s="358"/>
      <c r="K983" s="72"/>
      <c r="L983" s="72" t="str">
        <f>IFERROR(VLOOKUP($K983,'04 PERSONAL'!$D$5:$G$35,3,),"")</f>
        <v/>
      </c>
      <c r="M983" s="73">
        <f>IFERROR(VLOOKUP($K983,'04 PERSONAL'!$D$5:$G$35,4,),0)</f>
        <v>0</v>
      </c>
      <c r="N983" s="73"/>
      <c r="O983" s="73"/>
      <c r="P983" s="73"/>
      <c r="Q983" s="72"/>
      <c r="R983" s="73">
        <f t="shared" si="46"/>
        <v>0</v>
      </c>
      <c r="S983" s="73"/>
      <c r="T983" s="72"/>
      <c r="U983" s="73">
        <f t="shared" si="47"/>
        <v>0</v>
      </c>
    </row>
    <row r="984" spans="1:21" x14ac:dyDescent="0.25">
      <c r="A984" s="74"/>
      <c r="B984" s="69">
        <v>978</v>
      </c>
      <c r="C984" s="353"/>
      <c r="D984" s="353"/>
      <c r="E984" s="353"/>
      <c r="F984" s="354"/>
      <c r="G984" s="353"/>
      <c r="H984" s="73">
        <f t="shared" si="45"/>
        <v>0</v>
      </c>
      <c r="I984" s="72">
        <v>1</v>
      </c>
      <c r="J984" s="358"/>
      <c r="K984" s="72"/>
      <c r="L984" s="72" t="str">
        <f>IFERROR(VLOOKUP($K984,'04 PERSONAL'!$D$5:$G$35,3,),"")</f>
        <v/>
      </c>
      <c r="M984" s="73">
        <f>IFERROR(VLOOKUP($K984,'04 PERSONAL'!$D$5:$G$35,4,),0)</f>
        <v>0</v>
      </c>
      <c r="N984" s="73"/>
      <c r="O984" s="73"/>
      <c r="P984" s="73"/>
      <c r="Q984" s="72"/>
      <c r="R984" s="73">
        <f t="shared" si="46"/>
        <v>0</v>
      </c>
      <c r="S984" s="73"/>
      <c r="T984" s="72"/>
      <c r="U984" s="73">
        <f t="shared" si="47"/>
        <v>0</v>
      </c>
    </row>
    <row r="985" spans="1:21" x14ac:dyDescent="0.25">
      <c r="A985" s="74"/>
      <c r="B985" s="69">
        <v>979</v>
      </c>
      <c r="C985" s="353"/>
      <c r="D985" s="353"/>
      <c r="E985" s="353"/>
      <c r="F985" s="354"/>
      <c r="G985" s="353"/>
      <c r="H985" s="73">
        <f t="shared" si="45"/>
        <v>0</v>
      </c>
      <c r="I985" s="72">
        <v>1</v>
      </c>
      <c r="J985" s="358"/>
      <c r="K985" s="72"/>
      <c r="L985" s="72" t="str">
        <f>IFERROR(VLOOKUP($K985,'04 PERSONAL'!$D$5:$G$35,3,),"")</f>
        <v/>
      </c>
      <c r="M985" s="73">
        <f>IFERROR(VLOOKUP($K985,'04 PERSONAL'!$D$5:$G$35,4,),0)</f>
        <v>0</v>
      </c>
      <c r="N985" s="73"/>
      <c r="O985" s="73"/>
      <c r="P985" s="73"/>
      <c r="Q985" s="72"/>
      <c r="R985" s="73">
        <f t="shared" si="46"/>
        <v>0</v>
      </c>
      <c r="S985" s="73"/>
      <c r="T985" s="72"/>
      <c r="U985" s="73">
        <f t="shared" si="47"/>
        <v>0</v>
      </c>
    </row>
    <row r="986" spans="1:21" x14ac:dyDescent="0.25">
      <c r="A986" s="74"/>
      <c r="B986" s="69">
        <v>980</v>
      </c>
      <c r="C986" s="353"/>
      <c r="D986" s="353"/>
      <c r="E986" s="353"/>
      <c r="F986" s="354"/>
      <c r="G986" s="353"/>
      <c r="H986" s="73">
        <f t="shared" si="45"/>
        <v>0</v>
      </c>
      <c r="I986" s="72">
        <v>1</v>
      </c>
      <c r="J986" s="358"/>
      <c r="K986" s="72"/>
      <c r="L986" s="72" t="str">
        <f>IFERROR(VLOOKUP($K986,'04 PERSONAL'!$D$5:$G$35,3,),"")</f>
        <v/>
      </c>
      <c r="M986" s="73">
        <f>IFERROR(VLOOKUP($K986,'04 PERSONAL'!$D$5:$G$35,4,),0)</f>
        <v>0</v>
      </c>
      <c r="N986" s="73"/>
      <c r="O986" s="73"/>
      <c r="P986" s="73"/>
      <c r="Q986" s="72"/>
      <c r="R986" s="73">
        <f t="shared" si="46"/>
        <v>0</v>
      </c>
      <c r="S986" s="73"/>
      <c r="T986" s="72"/>
      <c r="U986" s="73">
        <f t="shared" si="47"/>
        <v>0</v>
      </c>
    </row>
    <row r="987" spans="1:21" x14ac:dyDescent="0.25">
      <c r="A987" s="74"/>
      <c r="B987" s="69">
        <v>981</v>
      </c>
      <c r="C987" s="353"/>
      <c r="D987" s="353"/>
      <c r="E987" s="353"/>
      <c r="F987" s="354"/>
      <c r="G987" s="353"/>
      <c r="H987" s="73">
        <f t="shared" si="45"/>
        <v>0</v>
      </c>
      <c r="I987" s="72">
        <v>1</v>
      </c>
      <c r="J987" s="358"/>
      <c r="K987" s="72"/>
      <c r="L987" s="72" t="str">
        <f>IFERROR(VLOOKUP($K987,'04 PERSONAL'!$D$5:$G$35,3,),"")</f>
        <v/>
      </c>
      <c r="M987" s="73">
        <f>IFERROR(VLOOKUP($K987,'04 PERSONAL'!$D$5:$G$35,4,),0)</f>
        <v>0</v>
      </c>
      <c r="N987" s="73"/>
      <c r="O987" s="73"/>
      <c r="P987" s="73"/>
      <c r="Q987" s="72"/>
      <c r="R987" s="73">
        <f t="shared" si="46"/>
        <v>0</v>
      </c>
      <c r="S987" s="73"/>
      <c r="T987" s="72"/>
      <c r="U987" s="73">
        <f t="shared" si="47"/>
        <v>0</v>
      </c>
    </row>
    <row r="988" spans="1:21" x14ac:dyDescent="0.25">
      <c r="A988" s="74"/>
      <c r="B988" s="69">
        <v>982</v>
      </c>
      <c r="C988" s="353"/>
      <c r="D988" s="353"/>
      <c r="E988" s="353"/>
      <c r="F988" s="354"/>
      <c r="G988" s="353"/>
      <c r="H988" s="73">
        <f t="shared" si="45"/>
        <v>0</v>
      </c>
      <c r="I988" s="72">
        <v>1</v>
      </c>
      <c r="J988" s="358"/>
      <c r="K988" s="72"/>
      <c r="L988" s="72" t="str">
        <f>IFERROR(VLOOKUP($K988,'04 PERSONAL'!$D$5:$G$35,3,),"")</f>
        <v/>
      </c>
      <c r="M988" s="73">
        <f>IFERROR(VLOOKUP($K988,'04 PERSONAL'!$D$5:$G$35,4,),0)</f>
        <v>0</v>
      </c>
      <c r="N988" s="73"/>
      <c r="O988" s="73"/>
      <c r="P988" s="73"/>
      <c r="Q988" s="72"/>
      <c r="R988" s="73">
        <f t="shared" si="46"/>
        <v>0</v>
      </c>
      <c r="S988" s="73"/>
      <c r="T988" s="72"/>
      <c r="U988" s="73">
        <f t="shared" si="47"/>
        <v>0</v>
      </c>
    </row>
    <row r="989" spans="1:21" x14ac:dyDescent="0.25">
      <c r="A989" s="74"/>
      <c r="B989" s="69">
        <v>983</v>
      </c>
      <c r="C989" s="353"/>
      <c r="D989" s="353"/>
      <c r="E989" s="353"/>
      <c r="F989" s="354"/>
      <c r="G989" s="353"/>
      <c r="H989" s="73">
        <f t="shared" si="45"/>
        <v>0</v>
      </c>
      <c r="I989" s="72">
        <v>1</v>
      </c>
      <c r="J989" s="358"/>
      <c r="K989" s="72"/>
      <c r="L989" s="72" t="str">
        <f>IFERROR(VLOOKUP($K989,'04 PERSONAL'!$D$5:$G$35,3,),"")</f>
        <v/>
      </c>
      <c r="M989" s="73">
        <f>IFERROR(VLOOKUP($K989,'04 PERSONAL'!$D$5:$G$35,4,),0)</f>
        <v>0</v>
      </c>
      <c r="N989" s="73"/>
      <c r="O989" s="73"/>
      <c r="P989" s="73"/>
      <c r="Q989" s="72"/>
      <c r="R989" s="73">
        <f t="shared" si="46"/>
        <v>0</v>
      </c>
      <c r="S989" s="73"/>
      <c r="T989" s="72"/>
      <c r="U989" s="73">
        <f t="shared" si="47"/>
        <v>0</v>
      </c>
    </row>
    <row r="990" spans="1:21" x14ac:dyDescent="0.25">
      <c r="A990" s="74"/>
      <c r="B990" s="69">
        <v>984</v>
      </c>
      <c r="C990" s="353"/>
      <c r="D990" s="353"/>
      <c r="E990" s="353"/>
      <c r="F990" s="354"/>
      <c r="G990" s="353"/>
      <c r="H990" s="73">
        <f t="shared" si="45"/>
        <v>0</v>
      </c>
      <c r="I990" s="72">
        <v>1</v>
      </c>
      <c r="J990" s="358"/>
      <c r="K990" s="72"/>
      <c r="L990" s="72" t="str">
        <f>IFERROR(VLOOKUP($K990,'04 PERSONAL'!$D$5:$G$35,3,),"")</f>
        <v/>
      </c>
      <c r="M990" s="73">
        <f>IFERROR(VLOOKUP($K990,'04 PERSONAL'!$D$5:$G$35,4,),0)</f>
        <v>0</v>
      </c>
      <c r="N990" s="73"/>
      <c r="O990" s="73"/>
      <c r="P990" s="73"/>
      <c r="Q990" s="72"/>
      <c r="R990" s="73">
        <f t="shared" si="46"/>
        <v>0</v>
      </c>
      <c r="S990" s="73"/>
      <c r="T990" s="72"/>
      <c r="U990" s="73">
        <f t="shared" si="47"/>
        <v>0</v>
      </c>
    </row>
    <row r="991" spans="1:21" x14ac:dyDescent="0.25">
      <c r="A991" s="74"/>
      <c r="B991" s="69">
        <v>985</v>
      </c>
      <c r="C991" s="353"/>
      <c r="D991" s="353"/>
      <c r="E991" s="353"/>
      <c r="F991" s="354"/>
      <c r="G991" s="353"/>
      <c r="H991" s="73">
        <f t="shared" si="45"/>
        <v>0</v>
      </c>
      <c r="I991" s="72">
        <v>1</v>
      </c>
      <c r="J991" s="358"/>
      <c r="K991" s="72"/>
      <c r="L991" s="72" t="str">
        <f>IFERROR(VLOOKUP($K991,'04 PERSONAL'!$D$5:$G$35,3,),"")</f>
        <v/>
      </c>
      <c r="M991" s="73">
        <f>IFERROR(VLOOKUP($K991,'04 PERSONAL'!$D$5:$G$35,4,),0)</f>
        <v>0</v>
      </c>
      <c r="N991" s="73"/>
      <c r="O991" s="73"/>
      <c r="P991" s="73"/>
      <c r="Q991" s="72"/>
      <c r="R991" s="73">
        <f t="shared" si="46"/>
        <v>0</v>
      </c>
      <c r="S991" s="73"/>
      <c r="T991" s="72"/>
      <c r="U991" s="73">
        <f t="shared" si="47"/>
        <v>0</v>
      </c>
    </row>
    <row r="992" spans="1:21" x14ac:dyDescent="0.25">
      <c r="A992" s="74"/>
      <c r="B992" s="69">
        <v>986</v>
      </c>
      <c r="C992" s="353"/>
      <c r="D992" s="353"/>
      <c r="E992" s="353"/>
      <c r="F992" s="354"/>
      <c r="G992" s="353"/>
      <c r="H992" s="73">
        <f t="shared" si="45"/>
        <v>0</v>
      </c>
      <c r="I992" s="72">
        <v>1</v>
      </c>
      <c r="J992" s="358"/>
      <c r="K992" s="72"/>
      <c r="L992" s="72" t="str">
        <f>IFERROR(VLOOKUP($K992,'04 PERSONAL'!$D$5:$G$35,3,),"")</f>
        <v/>
      </c>
      <c r="M992" s="73">
        <f>IFERROR(VLOOKUP($K992,'04 PERSONAL'!$D$5:$G$35,4,),0)</f>
        <v>0</v>
      </c>
      <c r="N992" s="73"/>
      <c r="O992" s="73"/>
      <c r="P992" s="73"/>
      <c r="Q992" s="72"/>
      <c r="R992" s="73">
        <f t="shared" si="46"/>
        <v>0</v>
      </c>
      <c r="S992" s="73"/>
      <c r="T992" s="72"/>
      <c r="U992" s="73">
        <f t="shared" si="47"/>
        <v>0</v>
      </c>
    </row>
    <row r="993" spans="1:21" x14ac:dyDescent="0.25">
      <c r="A993" s="74"/>
      <c r="B993" s="69">
        <v>987</v>
      </c>
      <c r="C993" s="353"/>
      <c r="D993" s="353"/>
      <c r="E993" s="353"/>
      <c r="F993" s="354"/>
      <c r="G993" s="353"/>
      <c r="H993" s="73">
        <f t="shared" si="45"/>
        <v>0</v>
      </c>
      <c r="I993" s="72">
        <v>1</v>
      </c>
      <c r="J993" s="358"/>
      <c r="K993" s="72"/>
      <c r="L993" s="72" t="str">
        <f>IFERROR(VLOOKUP($K993,'04 PERSONAL'!$D$5:$G$35,3,),"")</f>
        <v/>
      </c>
      <c r="M993" s="73">
        <f>IFERROR(VLOOKUP($K993,'04 PERSONAL'!$D$5:$G$35,4,),0)</f>
        <v>0</v>
      </c>
      <c r="N993" s="73"/>
      <c r="O993" s="73"/>
      <c r="P993" s="73"/>
      <c r="Q993" s="72"/>
      <c r="R993" s="73">
        <f t="shared" si="46"/>
        <v>0</v>
      </c>
      <c r="S993" s="73"/>
      <c r="T993" s="72"/>
      <c r="U993" s="73">
        <f t="shared" si="47"/>
        <v>0</v>
      </c>
    </row>
    <row r="994" spans="1:21" x14ac:dyDescent="0.25">
      <c r="A994" s="74"/>
      <c r="B994" s="69">
        <v>988</v>
      </c>
      <c r="C994" s="353"/>
      <c r="D994" s="353"/>
      <c r="E994" s="353"/>
      <c r="F994" s="354"/>
      <c r="G994" s="353"/>
      <c r="H994" s="73">
        <f t="shared" si="45"/>
        <v>0</v>
      </c>
      <c r="I994" s="72">
        <v>1</v>
      </c>
      <c r="J994" s="358"/>
      <c r="K994" s="72"/>
      <c r="L994" s="72" t="str">
        <f>IFERROR(VLOOKUP($K994,'04 PERSONAL'!$D$5:$G$35,3,),"")</f>
        <v/>
      </c>
      <c r="M994" s="73">
        <f>IFERROR(VLOOKUP($K994,'04 PERSONAL'!$D$5:$G$35,4,),0)</f>
        <v>0</v>
      </c>
      <c r="N994" s="73"/>
      <c r="O994" s="73"/>
      <c r="P994" s="73"/>
      <c r="Q994" s="72"/>
      <c r="R994" s="73">
        <f t="shared" si="46"/>
        <v>0</v>
      </c>
      <c r="S994" s="73"/>
      <c r="T994" s="72"/>
      <c r="U994" s="73">
        <f t="shared" si="47"/>
        <v>0</v>
      </c>
    </row>
    <row r="995" spans="1:21" x14ac:dyDescent="0.25">
      <c r="A995" s="74"/>
      <c r="B995" s="69">
        <v>989</v>
      </c>
      <c r="C995" s="353"/>
      <c r="D995" s="353"/>
      <c r="E995" s="353"/>
      <c r="F995" s="354"/>
      <c r="G995" s="353"/>
      <c r="H995" s="73">
        <f t="shared" si="45"/>
        <v>0</v>
      </c>
      <c r="I995" s="72">
        <v>1</v>
      </c>
      <c r="J995" s="358"/>
      <c r="K995" s="72"/>
      <c r="L995" s="72" t="str">
        <f>IFERROR(VLOOKUP($K995,'04 PERSONAL'!$D$5:$G$35,3,),"")</f>
        <v/>
      </c>
      <c r="M995" s="73">
        <f>IFERROR(VLOOKUP($K995,'04 PERSONAL'!$D$5:$G$35,4,),0)</f>
        <v>0</v>
      </c>
      <c r="N995" s="73"/>
      <c r="O995" s="73"/>
      <c r="P995" s="73"/>
      <c r="Q995" s="72"/>
      <c r="R995" s="73">
        <f t="shared" si="46"/>
        <v>0</v>
      </c>
      <c r="S995" s="73"/>
      <c r="T995" s="72"/>
      <c r="U995" s="73">
        <f t="shared" si="47"/>
        <v>0</v>
      </c>
    </row>
    <row r="996" spans="1:21" x14ac:dyDescent="0.25">
      <c r="A996" s="74"/>
      <c r="B996" s="69">
        <v>990</v>
      </c>
      <c r="C996" s="353"/>
      <c r="D996" s="353"/>
      <c r="E996" s="353"/>
      <c r="F996" s="354"/>
      <c r="G996" s="353"/>
      <c r="H996" s="73">
        <f t="shared" si="45"/>
        <v>0</v>
      </c>
      <c r="I996" s="72">
        <v>1</v>
      </c>
      <c r="J996" s="358"/>
      <c r="K996" s="72"/>
      <c r="L996" s="72" t="str">
        <f>IFERROR(VLOOKUP($K996,'04 PERSONAL'!$D$5:$G$35,3,),"")</f>
        <v/>
      </c>
      <c r="M996" s="73">
        <f>IFERROR(VLOOKUP($K996,'04 PERSONAL'!$D$5:$G$35,4,),0)</f>
        <v>0</v>
      </c>
      <c r="N996" s="73"/>
      <c r="O996" s="73"/>
      <c r="P996" s="73"/>
      <c r="Q996" s="72"/>
      <c r="R996" s="73">
        <f t="shared" si="46"/>
        <v>0</v>
      </c>
      <c r="S996" s="73"/>
      <c r="T996" s="72"/>
      <c r="U996" s="73">
        <f t="shared" si="47"/>
        <v>0</v>
      </c>
    </row>
    <row r="997" spans="1:21" x14ac:dyDescent="0.25">
      <c r="A997" s="74"/>
      <c r="B997" s="69">
        <v>991</v>
      </c>
      <c r="C997" s="353"/>
      <c r="D997" s="353"/>
      <c r="E997" s="353"/>
      <c r="F997" s="354"/>
      <c r="G997" s="353"/>
      <c r="H997" s="73">
        <f t="shared" si="45"/>
        <v>0</v>
      </c>
      <c r="I997" s="72">
        <v>1</v>
      </c>
      <c r="J997" s="358"/>
      <c r="K997" s="72"/>
      <c r="L997" s="72" t="str">
        <f>IFERROR(VLOOKUP($K997,'04 PERSONAL'!$D$5:$G$35,3,),"")</f>
        <v/>
      </c>
      <c r="M997" s="73">
        <f>IFERROR(VLOOKUP($K997,'04 PERSONAL'!$D$5:$G$35,4,),0)</f>
        <v>0</v>
      </c>
      <c r="N997" s="73"/>
      <c r="O997" s="73"/>
      <c r="P997" s="73"/>
      <c r="Q997" s="72"/>
      <c r="R997" s="73">
        <f t="shared" si="46"/>
        <v>0</v>
      </c>
      <c r="S997" s="73"/>
      <c r="T997" s="72"/>
      <c r="U997" s="73">
        <f t="shared" si="47"/>
        <v>0</v>
      </c>
    </row>
    <row r="998" spans="1:21" x14ac:dyDescent="0.25">
      <c r="A998" s="74"/>
      <c r="B998" s="69">
        <v>992</v>
      </c>
      <c r="C998" s="353"/>
      <c r="D998" s="353"/>
      <c r="E998" s="353"/>
      <c r="F998" s="354"/>
      <c r="G998" s="353"/>
      <c r="H998" s="73">
        <f t="shared" si="45"/>
        <v>0</v>
      </c>
      <c r="I998" s="72">
        <v>1</v>
      </c>
      <c r="J998" s="358"/>
      <c r="K998" s="72"/>
      <c r="L998" s="72" t="str">
        <f>IFERROR(VLOOKUP($K998,'04 PERSONAL'!$D$5:$G$35,3,),"")</f>
        <v/>
      </c>
      <c r="M998" s="73">
        <f>IFERROR(VLOOKUP($K998,'04 PERSONAL'!$D$5:$G$35,4,),0)</f>
        <v>0</v>
      </c>
      <c r="N998" s="73"/>
      <c r="O998" s="73"/>
      <c r="P998" s="73"/>
      <c r="Q998" s="72"/>
      <c r="R998" s="73">
        <f t="shared" si="46"/>
        <v>0</v>
      </c>
      <c r="S998" s="73"/>
      <c r="T998" s="72"/>
      <c r="U998" s="73">
        <f t="shared" si="47"/>
        <v>0</v>
      </c>
    </row>
    <row r="999" spans="1:21" x14ac:dyDescent="0.25">
      <c r="A999" s="74"/>
      <c r="B999" s="69">
        <v>993</v>
      </c>
      <c r="C999" s="353"/>
      <c r="D999" s="353"/>
      <c r="E999" s="353"/>
      <c r="F999" s="354"/>
      <c r="G999" s="353"/>
      <c r="H999" s="73">
        <f t="shared" si="45"/>
        <v>0</v>
      </c>
      <c r="I999" s="72">
        <v>1</v>
      </c>
      <c r="J999" s="358"/>
      <c r="K999" s="72"/>
      <c r="L999" s="72" t="str">
        <f>IFERROR(VLOOKUP($K999,'04 PERSONAL'!$D$5:$G$35,3,),"")</f>
        <v/>
      </c>
      <c r="M999" s="73">
        <f>IFERROR(VLOOKUP($K999,'04 PERSONAL'!$D$5:$G$35,4,),0)</f>
        <v>0</v>
      </c>
      <c r="N999" s="73"/>
      <c r="O999" s="73"/>
      <c r="P999" s="73"/>
      <c r="Q999" s="72"/>
      <c r="R999" s="73">
        <f t="shared" si="46"/>
        <v>0</v>
      </c>
      <c r="S999" s="73"/>
      <c r="T999" s="72"/>
      <c r="U999" s="73">
        <f t="shared" si="47"/>
        <v>0</v>
      </c>
    </row>
    <row r="1000" spans="1:21" x14ac:dyDescent="0.25">
      <c r="A1000" s="74"/>
      <c r="B1000" s="69">
        <v>994</v>
      </c>
      <c r="C1000" s="353"/>
      <c r="D1000" s="353"/>
      <c r="E1000" s="353"/>
      <c r="F1000" s="354"/>
      <c r="G1000" s="353"/>
      <c r="H1000" s="73">
        <f t="shared" si="45"/>
        <v>0</v>
      </c>
      <c r="I1000" s="72">
        <v>1</v>
      </c>
      <c r="J1000" s="358"/>
      <c r="K1000" s="72"/>
      <c r="L1000" s="72" t="str">
        <f>IFERROR(VLOOKUP($K1000,'04 PERSONAL'!$D$5:$G$35,3,),"")</f>
        <v/>
      </c>
      <c r="M1000" s="73">
        <f>IFERROR(VLOOKUP($K1000,'04 PERSONAL'!$D$5:$G$35,4,),0)</f>
        <v>0</v>
      </c>
      <c r="N1000" s="73"/>
      <c r="O1000" s="73"/>
      <c r="P1000" s="73"/>
      <c r="Q1000" s="72"/>
      <c r="R1000" s="73">
        <f t="shared" si="46"/>
        <v>0</v>
      </c>
      <c r="S1000" s="73"/>
      <c r="T1000" s="72"/>
      <c r="U1000" s="73">
        <f t="shared" si="47"/>
        <v>0</v>
      </c>
    </row>
    <row r="1001" spans="1:21" x14ac:dyDescent="0.25">
      <c r="A1001" s="74"/>
      <c r="B1001" s="69">
        <v>995</v>
      </c>
      <c r="C1001" s="353"/>
      <c r="D1001" s="353"/>
      <c r="E1001" s="353"/>
      <c r="F1001" s="354"/>
      <c r="G1001" s="353"/>
      <c r="H1001" s="73">
        <f t="shared" si="45"/>
        <v>0</v>
      </c>
      <c r="I1001" s="72">
        <v>1</v>
      </c>
      <c r="J1001" s="358"/>
      <c r="K1001" s="72"/>
      <c r="L1001" s="72" t="str">
        <f>IFERROR(VLOOKUP($K1001,'04 PERSONAL'!$D$5:$G$35,3,),"")</f>
        <v/>
      </c>
      <c r="M1001" s="73">
        <f>IFERROR(VLOOKUP($K1001,'04 PERSONAL'!$D$5:$G$35,4,),0)</f>
        <v>0</v>
      </c>
      <c r="N1001" s="73"/>
      <c r="O1001" s="73"/>
      <c r="P1001" s="73"/>
      <c r="Q1001" s="72"/>
      <c r="R1001" s="73">
        <f t="shared" si="46"/>
        <v>0</v>
      </c>
      <c r="S1001" s="73"/>
      <c r="T1001" s="72"/>
      <c r="U1001" s="73">
        <f t="shared" si="47"/>
        <v>0</v>
      </c>
    </row>
    <row r="1002" spans="1:21" x14ac:dyDescent="0.25">
      <c r="A1002" s="74"/>
      <c r="B1002" s="69">
        <v>996</v>
      </c>
      <c r="C1002" s="353"/>
      <c r="D1002" s="353"/>
      <c r="E1002" s="353"/>
      <c r="F1002" s="354"/>
      <c r="G1002" s="353"/>
      <c r="H1002" s="73">
        <f t="shared" si="45"/>
        <v>0</v>
      </c>
      <c r="I1002" s="72">
        <v>1</v>
      </c>
      <c r="J1002" s="358"/>
      <c r="K1002" s="72"/>
      <c r="L1002" s="72" t="str">
        <f>IFERROR(VLOOKUP($K1002,'04 PERSONAL'!$D$5:$G$35,3,),"")</f>
        <v/>
      </c>
      <c r="M1002" s="73">
        <f>IFERROR(VLOOKUP($K1002,'04 PERSONAL'!$D$5:$G$35,4,),0)</f>
        <v>0</v>
      </c>
      <c r="N1002" s="73"/>
      <c r="O1002" s="73"/>
      <c r="P1002" s="73"/>
      <c r="Q1002" s="72"/>
      <c r="R1002" s="73">
        <f t="shared" si="46"/>
        <v>0</v>
      </c>
      <c r="S1002" s="73"/>
      <c r="T1002" s="72"/>
      <c r="U1002" s="73">
        <f t="shared" si="47"/>
        <v>0</v>
      </c>
    </row>
    <row r="1003" spans="1:21" x14ac:dyDescent="0.25">
      <c r="A1003" s="74"/>
      <c r="B1003" s="69">
        <v>997</v>
      </c>
      <c r="C1003" s="353"/>
      <c r="D1003" s="353"/>
      <c r="E1003" s="353"/>
      <c r="F1003" s="354"/>
      <c r="G1003" s="353"/>
      <c r="H1003" s="73">
        <f t="shared" si="45"/>
        <v>0</v>
      </c>
      <c r="I1003" s="72">
        <v>1</v>
      </c>
      <c r="J1003" s="358"/>
      <c r="K1003" s="72"/>
      <c r="L1003" s="72" t="str">
        <f>IFERROR(VLOOKUP($K1003,'04 PERSONAL'!$D$5:$G$35,3,),"")</f>
        <v/>
      </c>
      <c r="M1003" s="73">
        <f>IFERROR(VLOOKUP($K1003,'04 PERSONAL'!$D$5:$G$35,4,),0)</f>
        <v>0</v>
      </c>
      <c r="N1003" s="73"/>
      <c r="O1003" s="73"/>
      <c r="P1003" s="73"/>
      <c r="Q1003" s="72"/>
      <c r="R1003" s="73">
        <f t="shared" si="46"/>
        <v>0</v>
      </c>
      <c r="S1003" s="73"/>
      <c r="T1003" s="72"/>
      <c r="U1003" s="73">
        <f t="shared" si="47"/>
        <v>0</v>
      </c>
    </row>
    <row r="1004" spans="1:21" x14ac:dyDescent="0.25">
      <c r="A1004" s="74"/>
      <c r="B1004" s="69">
        <v>998</v>
      </c>
      <c r="C1004" s="353"/>
      <c r="D1004" s="353"/>
      <c r="E1004" s="353"/>
      <c r="F1004" s="354"/>
      <c r="G1004" s="353"/>
      <c r="H1004" s="73">
        <f t="shared" si="45"/>
        <v>0</v>
      </c>
      <c r="I1004" s="72">
        <v>1</v>
      </c>
      <c r="J1004" s="358"/>
      <c r="K1004" s="72"/>
      <c r="L1004" s="72" t="str">
        <f>IFERROR(VLOOKUP($K1004,'04 PERSONAL'!$D$5:$G$35,3,),"")</f>
        <v/>
      </c>
      <c r="M1004" s="73">
        <f>IFERROR(VLOOKUP($K1004,'04 PERSONAL'!$D$5:$G$35,4,),0)</f>
        <v>0</v>
      </c>
      <c r="N1004" s="73"/>
      <c r="O1004" s="73"/>
      <c r="P1004" s="73"/>
      <c r="Q1004" s="72"/>
      <c r="R1004" s="73">
        <f t="shared" si="46"/>
        <v>0</v>
      </c>
      <c r="S1004" s="73"/>
      <c r="T1004" s="72"/>
      <c r="U1004" s="73">
        <f t="shared" si="47"/>
        <v>0</v>
      </c>
    </row>
    <row r="1005" spans="1:21" x14ac:dyDescent="0.25">
      <c r="A1005" s="74"/>
      <c r="B1005" s="69">
        <v>999</v>
      </c>
      <c r="C1005" s="353"/>
      <c r="D1005" s="353"/>
      <c r="E1005" s="353"/>
      <c r="F1005" s="354"/>
      <c r="G1005" s="353"/>
      <c r="H1005" s="73">
        <f t="shared" si="45"/>
        <v>0</v>
      </c>
      <c r="I1005" s="72">
        <v>1</v>
      </c>
      <c r="J1005" s="358"/>
      <c r="K1005" s="72"/>
      <c r="L1005" s="72" t="str">
        <f>IFERROR(VLOOKUP($K1005,'04 PERSONAL'!$D$5:$G$35,3,),"")</f>
        <v/>
      </c>
      <c r="M1005" s="73">
        <f>IFERROR(VLOOKUP($K1005,'04 PERSONAL'!$D$5:$G$35,4,),0)</f>
        <v>0</v>
      </c>
      <c r="N1005" s="73"/>
      <c r="O1005" s="73"/>
      <c r="P1005" s="73"/>
      <c r="Q1005" s="72"/>
      <c r="R1005" s="73">
        <f t="shared" si="46"/>
        <v>0</v>
      </c>
      <c r="S1005" s="73"/>
      <c r="T1005" s="72"/>
      <c r="U1005" s="73">
        <f t="shared" si="47"/>
        <v>0</v>
      </c>
    </row>
    <row r="1006" spans="1:21" x14ac:dyDescent="0.25">
      <c r="A1006" s="74"/>
      <c r="B1006" s="69">
        <v>1000</v>
      </c>
      <c r="C1006" s="353"/>
      <c r="D1006" s="353"/>
      <c r="E1006" s="353"/>
      <c r="F1006" s="354"/>
      <c r="G1006" s="353"/>
      <c r="H1006" s="73">
        <f t="shared" si="45"/>
        <v>0</v>
      </c>
      <c r="I1006" s="72">
        <v>1</v>
      </c>
      <c r="J1006" s="358"/>
      <c r="K1006" s="72"/>
      <c r="L1006" s="72" t="str">
        <f>IFERROR(VLOOKUP($K1006,'04 PERSONAL'!$D$5:$G$35,3,),"")</f>
        <v/>
      </c>
      <c r="M1006" s="73">
        <f>IFERROR(VLOOKUP($K1006,'04 PERSONAL'!$D$5:$G$35,4,),0)</f>
        <v>0</v>
      </c>
      <c r="N1006" s="73"/>
      <c r="O1006" s="73"/>
      <c r="P1006" s="73"/>
      <c r="Q1006" s="72"/>
      <c r="R1006" s="73">
        <f t="shared" si="46"/>
        <v>0</v>
      </c>
      <c r="S1006" s="73"/>
      <c r="T1006" s="72"/>
      <c r="U1006" s="73">
        <f t="shared" si="47"/>
        <v>0</v>
      </c>
    </row>
  </sheetData>
  <autoFilter ref="B6:W1006"/>
  <mergeCells count="4">
    <mergeCell ref="B2:U2"/>
    <mergeCell ref="K5:M5"/>
    <mergeCell ref="P5:R5"/>
    <mergeCell ref="S5:U5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'PARAMETROS '!$F$3:$F$30</xm:f>
          </x14:formula1>
          <xm:sqref>E7:E1006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N246"/>
  <sheetViews>
    <sheetView showGridLines="0" zoomScale="90" zoomScaleNormal="90" workbookViewId="0">
      <pane xSplit="1" ySplit="4" topLeftCell="B101" activePane="bottomRight" state="frozen"/>
      <selection pane="topRight" activeCell="B1" sqref="B1"/>
      <selection pane="bottomLeft" activeCell="A5" sqref="A5"/>
      <selection pane="bottomRight" activeCell="Q191" sqref="Q191"/>
    </sheetView>
  </sheetViews>
  <sheetFormatPr baseColWidth="10" defaultRowHeight="15" x14ac:dyDescent="0.25"/>
  <cols>
    <col min="1" max="1" width="2.42578125" style="41" customWidth="1"/>
    <col min="2" max="2" width="4.7109375" style="41" bestFit="1" customWidth="1"/>
    <col min="3" max="3" width="11.42578125" style="41"/>
    <col min="4" max="4" width="16.5703125" style="41" bestFit="1" customWidth="1"/>
    <col min="5" max="5" width="7" style="41" bestFit="1" customWidth="1"/>
    <col min="6" max="6" width="38.28515625" style="41" customWidth="1"/>
    <col min="7" max="7" width="12.140625" style="41" customWidth="1"/>
    <col min="8" max="8" width="7.28515625" style="41" hidden="1" customWidth="1"/>
    <col min="9" max="9" width="1" style="41" customWidth="1"/>
    <col min="10" max="13" width="12.85546875" style="41" customWidth="1"/>
    <col min="14" max="14" width="30" style="41" bestFit="1" customWidth="1"/>
    <col min="15" max="16384" width="11.42578125" style="41"/>
  </cols>
  <sheetData>
    <row r="1" spans="1:14" x14ac:dyDescent="0.25">
      <c r="A1" s="79"/>
      <c r="B1" s="61"/>
      <c r="C1" s="62"/>
      <c r="D1" s="62"/>
      <c r="E1" s="80"/>
      <c r="F1" s="63"/>
      <c r="G1" s="63"/>
      <c r="H1" s="81"/>
      <c r="I1" s="81"/>
      <c r="J1" s="81"/>
      <c r="K1" s="81"/>
      <c r="L1" s="81"/>
      <c r="M1" s="81"/>
      <c r="N1" s="81"/>
    </row>
    <row r="2" spans="1:14" ht="18.75" thickBot="1" x14ac:dyDescent="0.3">
      <c r="A2" s="79"/>
      <c r="B2" s="758" t="s">
        <v>174</v>
      </c>
      <c r="C2" s="758"/>
      <c r="D2" s="758"/>
      <c r="E2" s="758"/>
      <c r="F2" s="758"/>
      <c r="G2" s="758"/>
      <c r="H2" s="758"/>
      <c r="I2" s="758"/>
      <c r="J2" s="758"/>
      <c r="K2" s="758"/>
      <c r="L2" s="758"/>
      <c r="M2" s="758"/>
      <c r="N2" s="758"/>
    </row>
    <row r="3" spans="1:14" x14ac:dyDescent="0.25">
      <c r="A3" s="79"/>
      <c r="B3" s="61"/>
      <c r="C3" s="62"/>
      <c r="D3" s="62"/>
      <c r="E3" s="80"/>
      <c r="F3" s="63"/>
      <c r="G3" s="63"/>
      <c r="H3" s="81"/>
      <c r="I3" s="81"/>
      <c r="J3" s="81"/>
      <c r="K3" s="81"/>
      <c r="L3" s="81"/>
      <c r="M3" s="81"/>
      <c r="N3" s="81"/>
    </row>
    <row r="4" spans="1:14" ht="38.25" x14ac:dyDescent="0.25">
      <c r="A4" s="79"/>
      <c r="B4" s="82" t="s">
        <v>123</v>
      </c>
      <c r="C4" s="67" t="s">
        <v>124</v>
      </c>
      <c r="D4" s="67" t="s">
        <v>3739</v>
      </c>
      <c r="E4" s="67" t="s">
        <v>175</v>
      </c>
      <c r="F4" s="67" t="s">
        <v>158</v>
      </c>
      <c r="G4" s="83" t="s">
        <v>176</v>
      </c>
      <c r="H4" s="67" t="s">
        <v>177</v>
      </c>
      <c r="I4" s="81"/>
      <c r="J4" s="67" t="s">
        <v>178</v>
      </c>
      <c r="K4" s="67" t="s">
        <v>179</v>
      </c>
      <c r="L4" s="67" t="s">
        <v>4847</v>
      </c>
      <c r="M4" s="67" t="s">
        <v>4848</v>
      </c>
      <c r="N4" s="67" t="s">
        <v>3971</v>
      </c>
    </row>
    <row r="5" spans="1:14" x14ac:dyDescent="0.25">
      <c r="A5" s="79"/>
      <c r="B5" s="69">
        <v>1</v>
      </c>
      <c r="C5" s="353"/>
      <c r="D5" s="359" t="s">
        <v>3740</v>
      </c>
      <c r="E5" s="360">
        <v>1</v>
      </c>
      <c r="F5" s="354" t="s">
        <v>3747</v>
      </c>
      <c r="G5" s="70">
        <f t="shared" ref="G5" si="0">+M5</f>
        <v>245567.74407501158</v>
      </c>
      <c r="H5" s="72">
        <v>1</v>
      </c>
      <c r="I5" s="81"/>
      <c r="J5" s="72">
        <f>+LOOKUP($E5,'SALARIO PROP IND'!$D$8:$P$8,'SALARIO PROP IND'!$D$9:$P$9)</f>
        <v>2146963.5</v>
      </c>
      <c r="K5" s="72">
        <f>+LOOKUP($E5,'SALARIO PROP IND'!$D$8:$P$8,'SALARIO PROP IND'!$D$11:$P$11)</f>
        <v>71565.45</v>
      </c>
      <c r="L5" s="72">
        <f>+LOOKUP($E5,'SALARIO PROP IND'!$D$8:$P$8,'SALARIO PROP IND'!$D$41:$P$41)</f>
        <v>184464.0331079899</v>
      </c>
      <c r="M5" s="72">
        <f>+LOOKUP($E5,'SALARIO PROP IND'!$D$8:$P$8,'SALARIO PROP IND'!$D$43:$P$43)</f>
        <v>245567.74407501158</v>
      </c>
      <c r="N5" s="72" t="s">
        <v>3972</v>
      </c>
    </row>
    <row r="6" spans="1:14" x14ac:dyDescent="0.25">
      <c r="A6" s="79"/>
      <c r="B6" s="69">
        <v>2</v>
      </c>
      <c r="C6" s="353"/>
      <c r="D6" s="361" t="s">
        <v>3740</v>
      </c>
      <c r="E6" s="360">
        <v>1</v>
      </c>
      <c r="F6" s="354" t="s">
        <v>3748</v>
      </c>
      <c r="G6" s="70">
        <f t="shared" ref="G6:G69" si="1">+M6</f>
        <v>245567.74407501158</v>
      </c>
      <c r="H6" s="72">
        <v>1</v>
      </c>
      <c r="I6" s="81"/>
      <c r="J6" s="72">
        <f>+LOOKUP($E6,'SALARIO PROP IND'!$D$8:$P$8,'SALARIO PROP IND'!$D$9:$P$9)</f>
        <v>2146963.5</v>
      </c>
      <c r="K6" s="72">
        <f>+LOOKUP($E6,'SALARIO PROP IND'!$D$8:$P$8,'SALARIO PROP IND'!$D$11:$P$11)</f>
        <v>71565.45</v>
      </c>
      <c r="L6" s="72">
        <f>+LOOKUP($E6,'SALARIO PROP IND'!$D$8:$P$8,'SALARIO PROP IND'!$D$41:$P$41)</f>
        <v>184464.0331079899</v>
      </c>
      <c r="M6" s="72">
        <f>+LOOKUP($E6,'SALARIO PROP IND'!$D$8:$P$8,'SALARIO PROP IND'!$D$43:$P$43)</f>
        <v>245567.74407501158</v>
      </c>
      <c r="N6" s="72" t="s">
        <v>3972</v>
      </c>
    </row>
    <row r="7" spans="1:14" x14ac:dyDescent="0.25">
      <c r="A7" s="79"/>
      <c r="B7" s="69">
        <v>3</v>
      </c>
      <c r="C7" s="353"/>
      <c r="D7" s="361" t="s">
        <v>3741</v>
      </c>
      <c r="E7" s="360">
        <v>1</v>
      </c>
      <c r="F7" s="354" t="s">
        <v>3749</v>
      </c>
      <c r="G7" s="70">
        <f t="shared" si="1"/>
        <v>245567.74407501158</v>
      </c>
      <c r="H7" s="72">
        <v>1</v>
      </c>
      <c r="I7" s="81"/>
      <c r="J7" s="72">
        <f>+LOOKUP($E7,'SALARIO PROP IND'!$D$8:$P$8,'SALARIO PROP IND'!$D$9:$P$9)</f>
        <v>2146963.5</v>
      </c>
      <c r="K7" s="72">
        <f>+LOOKUP($E7,'SALARIO PROP IND'!$D$8:$P$8,'SALARIO PROP IND'!$D$11:$P$11)</f>
        <v>71565.45</v>
      </c>
      <c r="L7" s="72">
        <f>+LOOKUP($E7,'SALARIO PROP IND'!$D$8:$P$8,'SALARIO PROP IND'!$D$41:$P$41)</f>
        <v>184464.0331079899</v>
      </c>
      <c r="M7" s="72">
        <f>+LOOKUP($E7,'SALARIO PROP IND'!$D$8:$P$8,'SALARIO PROP IND'!$D$43:$P$43)</f>
        <v>245567.74407501158</v>
      </c>
      <c r="N7" s="72" t="s">
        <v>3972</v>
      </c>
    </row>
    <row r="8" spans="1:14" x14ac:dyDescent="0.25">
      <c r="A8" s="79"/>
      <c r="B8" s="69">
        <v>4</v>
      </c>
      <c r="C8" s="353"/>
      <c r="D8" s="361" t="s">
        <v>3742</v>
      </c>
      <c r="E8" s="360">
        <v>1</v>
      </c>
      <c r="F8" s="354" t="s">
        <v>3750</v>
      </c>
      <c r="G8" s="70">
        <f t="shared" si="1"/>
        <v>245567.74407501158</v>
      </c>
      <c r="H8" s="72">
        <v>1</v>
      </c>
      <c r="I8" s="81"/>
      <c r="J8" s="72">
        <f>+LOOKUP($E8,'SALARIO PROP IND'!$D$8:$P$8,'SALARIO PROP IND'!$D$9:$P$9)</f>
        <v>2146963.5</v>
      </c>
      <c r="K8" s="72">
        <f>+LOOKUP($E8,'SALARIO PROP IND'!$D$8:$P$8,'SALARIO PROP IND'!$D$11:$P$11)</f>
        <v>71565.45</v>
      </c>
      <c r="L8" s="72">
        <f>+LOOKUP($E8,'SALARIO PROP IND'!$D$8:$P$8,'SALARIO PROP IND'!$D$41:$P$41)</f>
        <v>184464.0331079899</v>
      </c>
      <c r="M8" s="72">
        <f>+LOOKUP($E8,'SALARIO PROP IND'!$D$8:$P$8,'SALARIO PROP IND'!$D$43:$P$43)</f>
        <v>245567.74407501158</v>
      </c>
      <c r="N8" s="72" t="s">
        <v>3972</v>
      </c>
    </row>
    <row r="9" spans="1:14" x14ac:dyDescent="0.25">
      <c r="A9" s="79"/>
      <c r="B9" s="69">
        <v>5</v>
      </c>
      <c r="C9" s="353"/>
      <c r="D9" s="361" t="s">
        <v>3742</v>
      </c>
      <c r="E9" s="360">
        <v>1</v>
      </c>
      <c r="F9" s="354" t="s">
        <v>3751</v>
      </c>
      <c r="G9" s="70">
        <f t="shared" si="1"/>
        <v>245567.74407501158</v>
      </c>
      <c r="H9" s="72">
        <v>1</v>
      </c>
      <c r="I9" s="81"/>
      <c r="J9" s="72">
        <f>+LOOKUP($E9,'SALARIO PROP IND'!$D$8:$P$8,'SALARIO PROP IND'!$D$9:$P$9)</f>
        <v>2146963.5</v>
      </c>
      <c r="K9" s="72">
        <f>+LOOKUP($E9,'SALARIO PROP IND'!$D$8:$P$8,'SALARIO PROP IND'!$D$11:$P$11)</f>
        <v>71565.45</v>
      </c>
      <c r="L9" s="72">
        <f>+LOOKUP($E9,'SALARIO PROP IND'!$D$8:$P$8,'SALARIO PROP IND'!$D$41:$P$41)</f>
        <v>184464.0331079899</v>
      </c>
      <c r="M9" s="72">
        <f>+LOOKUP($E9,'SALARIO PROP IND'!$D$8:$P$8,'SALARIO PROP IND'!$D$43:$P$43)</f>
        <v>245567.74407501158</v>
      </c>
      <c r="N9" s="72" t="s">
        <v>3972</v>
      </c>
    </row>
    <row r="10" spans="1:14" x14ac:dyDescent="0.25">
      <c r="A10" s="79"/>
      <c r="B10" s="69">
        <v>6</v>
      </c>
      <c r="C10" s="353"/>
      <c r="D10" s="361" t="s">
        <v>3742</v>
      </c>
      <c r="E10" s="360">
        <v>1</v>
      </c>
      <c r="F10" s="354" t="s">
        <v>3752</v>
      </c>
      <c r="G10" s="70">
        <f t="shared" si="1"/>
        <v>245567.74407501158</v>
      </c>
      <c r="H10" s="72">
        <v>1</v>
      </c>
      <c r="I10" s="81"/>
      <c r="J10" s="72">
        <f>+LOOKUP($E10,'SALARIO PROP IND'!$D$8:$P$8,'SALARIO PROP IND'!$D$9:$P$9)</f>
        <v>2146963.5</v>
      </c>
      <c r="K10" s="72">
        <f>+LOOKUP($E10,'SALARIO PROP IND'!$D$8:$P$8,'SALARIO PROP IND'!$D$11:$P$11)</f>
        <v>71565.45</v>
      </c>
      <c r="L10" s="72">
        <f>+LOOKUP($E10,'SALARIO PROP IND'!$D$8:$P$8,'SALARIO PROP IND'!$D$41:$P$41)</f>
        <v>184464.0331079899</v>
      </c>
      <c r="M10" s="72">
        <f>+LOOKUP($E10,'SALARIO PROP IND'!$D$8:$P$8,'SALARIO PROP IND'!$D$43:$P$43)</f>
        <v>245567.74407501158</v>
      </c>
      <c r="N10" s="72" t="s">
        <v>3972</v>
      </c>
    </row>
    <row r="11" spans="1:14" x14ac:dyDescent="0.25">
      <c r="A11" s="79"/>
      <c r="B11" s="69">
        <v>7</v>
      </c>
      <c r="C11" s="353"/>
      <c r="D11" s="361" t="s">
        <v>3742</v>
      </c>
      <c r="E11" s="360">
        <v>1</v>
      </c>
      <c r="F11" s="354" t="s">
        <v>3753</v>
      </c>
      <c r="G11" s="70">
        <f t="shared" si="1"/>
        <v>245567.74407501158</v>
      </c>
      <c r="H11" s="72">
        <v>1</v>
      </c>
      <c r="I11" s="81"/>
      <c r="J11" s="72">
        <f>+LOOKUP($E11,'SALARIO PROP IND'!$D$8:$P$8,'SALARIO PROP IND'!$D$9:$P$9)</f>
        <v>2146963.5</v>
      </c>
      <c r="K11" s="72">
        <f>+LOOKUP($E11,'SALARIO PROP IND'!$D$8:$P$8,'SALARIO PROP IND'!$D$11:$P$11)</f>
        <v>71565.45</v>
      </c>
      <c r="L11" s="72">
        <f>+LOOKUP($E11,'SALARIO PROP IND'!$D$8:$P$8,'SALARIO PROP IND'!$D$41:$P$41)</f>
        <v>184464.0331079899</v>
      </c>
      <c r="M11" s="72">
        <f>+LOOKUP($E11,'SALARIO PROP IND'!$D$8:$P$8,'SALARIO PROP IND'!$D$43:$P$43)</f>
        <v>245567.74407501158</v>
      </c>
      <c r="N11" s="72" t="s">
        <v>3972</v>
      </c>
    </row>
    <row r="12" spans="1:14" x14ac:dyDescent="0.25">
      <c r="A12" s="79"/>
      <c r="B12" s="69">
        <v>8</v>
      </c>
      <c r="C12" s="353"/>
      <c r="D12" s="361" t="s">
        <v>3742</v>
      </c>
      <c r="E12" s="360">
        <v>1</v>
      </c>
      <c r="F12" s="354" t="s">
        <v>3754</v>
      </c>
      <c r="G12" s="70">
        <f t="shared" si="1"/>
        <v>245567.74407501158</v>
      </c>
      <c r="H12" s="72">
        <v>1</v>
      </c>
      <c r="I12" s="81"/>
      <c r="J12" s="72">
        <f>+LOOKUP($E12,'SALARIO PROP IND'!$D$8:$P$8,'SALARIO PROP IND'!$D$9:$P$9)</f>
        <v>2146963.5</v>
      </c>
      <c r="K12" s="72">
        <f>+LOOKUP($E12,'SALARIO PROP IND'!$D$8:$P$8,'SALARIO PROP IND'!$D$11:$P$11)</f>
        <v>71565.45</v>
      </c>
      <c r="L12" s="72">
        <f>+LOOKUP($E12,'SALARIO PROP IND'!$D$8:$P$8,'SALARIO PROP IND'!$D$41:$P$41)</f>
        <v>184464.0331079899</v>
      </c>
      <c r="M12" s="72">
        <f>+LOOKUP($E12,'SALARIO PROP IND'!$D$8:$P$8,'SALARIO PROP IND'!$D$43:$P$43)</f>
        <v>245567.74407501158</v>
      </c>
      <c r="N12" s="72" t="s">
        <v>3972</v>
      </c>
    </row>
    <row r="13" spans="1:14" x14ac:dyDescent="0.25">
      <c r="A13" s="79"/>
      <c r="B13" s="69">
        <v>9</v>
      </c>
      <c r="C13" s="353"/>
      <c r="D13" s="361" t="s">
        <v>3742</v>
      </c>
      <c r="E13" s="360">
        <v>1</v>
      </c>
      <c r="F13" s="354" t="s">
        <v>3755</v>
      </c>
      <c r="G13" s="70">
        <f t="shared" si="1"/>
        <v>245567.74407501158</v>
      </c>
      <c r="H13" s="72">
        <v>1</v>
      </c>
      <c r="I13" s="81"/>
      <c r="J13" s="72">
        <f>+LOOKUP($E13,'SALARIO PROP IND'!$D$8:$P$8,'SALARIO PROP IND'!$D$9:$P$9)</f>
        <v>2146963.5</v>
      </c>
      <c r="K13" s="72">
        <f>+LOOKUP($E13,'SALARIO PROP IND'!$D$8:$P$8,'SALARIO PROP IND'!$D$11:$P$11)</f>
        <v>71565.45</v>
      </c>
      <c r="L13" s="72">
        <f>+LOOKUP($E13,'SALARIO PROP IND'!$D$8:$P$8,'SALARIO PROP IND'!$D$41:$P$41)</f>
        <v>184464.0331079899</v>
      </c>
      <c r="M13" s="72">
        <f>+LOOKUP($E13,'SALARIO PROP IND'!$D$8:$P$8,'SALARIO PROP IND'!$D$43:$P$43)</f>
        <v>245567.74407501158</v>
      </c>
      <c r="N13" s="72" t="s">
        <v>3972</v>
      </c>
    </row>
    <row r="14" spans="1:14" x14ac:dyDescent="0.25">
      <c r="A14" s="79"/>
      <c r="B14" s="69">
        <v>10</v>
      </c>
      <c r="C14" s="353"/>
      <c r="D14" s="361" t="s">
        <v>3742</v>
      </c>
      <c r="E14" s="360">
        <v>1</v>
      </c>
      <c r="F14" s="354" t="s">
        <v>3756</v>
      </c>
      <c r="G14" s="70">
        <f t="shared" si="1"/>
        <v>245567.74407501158</v>
      </c>
      <c r="H14" s="72">
        <v>1</v>
      </c>
      <c r="I14" s="81"/>
      <c r="J14" s="72">
        <f>+LOOKUP($E14,'SALARIO PROP IND'!$D$8:$P$8,'SALARIO PROP IND'!$D$9:$P$9)</f>
        <v>2146963.5</v>
      </c>
      <c r="K14" s="72">
        <f>+LOOKUP($E14,'SALARIO PROP IND'!$D$8:$P$8,'SALARIO PROP IND'!$D$11:$P$11)</f>
        <v>71565.45</v>
      </c>
      <c r="L14" s="72">
        <f>+LOOKUP($E14,'SALARIO PROP IND'!$D$8:$P$8,'SALARIO PROP IND'!$D$41:$P$41)</f>
        <v>184464.0331079899</v>
      </c>
      <c r="M14" s="72">
        <f>+LOOKUP($E14,'SALARIO PROP IND'!$D$8:$P$8,'SALARIO PROP IND'!$D$43:$P$43)</f>
        <v>245567.74407501158</v>
      </c>
      <c r="N14" s="72" t="s">
        <v>3972</v>
      </c>
    </row>
    <row r="15" spans="1:14" x14ac:dyDescent="0.25">
      <c r="A15" s="79"/>
      <c r="B15" s="69">
        <v>11</v>
      </c>
      <c r="C15" s="353"/>
      <c r="D15" s="361" t="s">
        <v>3742</v>
      </c>
      <c r="E15" s="360">
        <v>1</v>
      </c>
      <c r="F15" s="354" t="s">
        <v>3757</v>
      </c>
      <c r="G15" s="70">
        <f t="shared" si="1"/>
        <v>245567.74407501158</v>
      </c>
      <c r="H15" s="72">
        <v>1</v>
      </c>
      <c r="I15" s="81"/>
      <c r="J15" s="72">
        <f>+LOOKUP($E15,'SALARIO PROP IND'!$D$8:$P$8,'SALARIO PROP IND'!$D$9:$P$9)</f>
        <v>2146963.5</v>
      </c>
      <c r="K15" s="72">
        <f>+LOOKUP($E15,'SALARIO PROP IND'!$D$8:$P$8,'SALARIO PROP IND'!$D$11:$P$11)</f>
        <v>71565.45</v>
      </c>
      <c r="L15" s="72">
        <f>+LOOKUP($E15,'SALARIO PROP IND'!$D$8:$P$8,'SALARIO PROP IND'!$D$41:$P$41)</f>
        <v>184464.0331079899</v>
      </c>
      <c r="M15" s="72">
        <f>+LOOKUP($E15,'SALARIO PROP IND'!$D$8:$P$8,'SALARIO PROP IND'!$D$43:$P$43)</f>
        <v>245567.74407501158</v>
      </c>
      <c r="N15" s="72" t="s">
        <v>3972</v>
      </c>
    </row>
    <row r="16" spans="1:14" x14ac:dyDescent="0.25">
      <c r="A16" s="79"/>
      <c r="B16" s="69">
        <v>12</v>
      </c>
      <c r="C16" s="353"/>
      <c r="D16" s="361" t="s">
        <v>3742</v>
      </c>
      <c r="E16" s="360">
        <v>1</v>
      </c>
      <c r="F16" s="354" t="s">
        <v>3758</v>
      </c>
      <c r="G16" s="70">
        <f t="shared" si="1"/>
        <v>245567.74407501158</v>
      </c>
      <c r="H16" s="72">
        <v>1</v>
      </c>
      <c r="I16" s="81"/>
      <c r="J16" s="72">
        <f>+LOOKUP($E16,'SALARIO PROP IND'!$D$8:$P$8,'SALARIO PROP IND'!$D$9:$P$9)</f>
        <v>2146963.5</v>
      </c>
      <c r="K16" s="72">
        <f>+LOOKUP($E16,'SALARIO PROP IND'!$D$8:$P$8,'SALARIO PROP IND'!$D$11:$P$11)</f>
        <v>71565.45</v>
      </c>
      <c r="L16" s="72">
        <f>+LOOKUP($E16,'SALARIO PROP IND'!$D$8:$P$8,'SALARIO PROP IND'!$D$41:$P$41)</f>
        <v>184464.0331079899</v>
      </c>
      <c r="M16" s="72">
        <f>+LOOKUP($E16,'SALARIO PROP IND'!$D$8:$P$8,'SALARIO PROP IND'!$D$43:$P$43)</f>
        <v>245567.74407501158</v>
      </c>
      <c r="N16" s="72" t="s">
        <v>3972</v>
      </c>
    </row>
    <row r="17" spans="1:14" x14ac:dyDescent="0.25">
      <c r="A17" s="79"/>
      <c r="B17" s="69">
        <v>13</v>
      </c>
      <c r="C17" s="353"/>
      <c r="D17" s="361" t="s">
        <v>3742</v>
      </c>
      <c r="E17" s="360">
        <v>1</v>
      </c>
      <c r="F17" s="354" t="s">
        <v>3759</v>
      </c>
      <c r="G17" s="70">
        <f t="shared" si="1"/>
        <v>245567.74407501158</v>
      </c>
      <c r="H17" s="72">
        <v>1</v>
      </c>
      <c r="I17" s="81"/>
      <c r="J17" s="72">
        <f>+LOOKUP($E17,'SALARIO PROP IND'!$D$8:$P$8,'SALARIO PROP IND'!$D$9:$P$9)</f>
        <v>2146963.5</v>
      </c>
      <c r="K17" s="72">
        <f>+LOOKUP($E17,'SALARIO PROP IND'!$D$8:$P$8,'SALARIO PROP IND'!$D$11:$P$11)</f>
        <v>71565.45</v>
      </c>
      <c r="L17" s="72">
        <f>+LOOKUP($E17,'SALARIO PROP IND'!$D$8:$P$8,'SALARIO PROP IND'!$D$41:$P$41)</f>
        <v>184464.0331079899</v>
      </c>
      <c r="M17" s="72">
        <f>+LOOKUP($E17,'SALARIO PROP IND'!$D$8:$P$8,'SALARIO PROP IND'!$D$43:$P$43)</f>
        <v>245567.74407501158</v>
      </c>
      <c r="N17" s="72" t="s">
        <v>3972</v>
      </c>
    </row>
    <row r="18" spans="1:14" x14ac:dyDescent="0.25">
      <c r="A18" s="79"/>
      <c r="B18" s="69">
        <v>14</v>
      </c>
      <c r="C18" s="353"/>
      <c r="D18" s="361" t="s">
        <v>3742</v>
      </c>
      <c r="E18" s="360">
        <v>1</v>
      </c>
      <c r="F18" s="354" t="s">
        <v>3760</v>
      </c>
      <c r="G18" s="70">
        <f t="shared" si="1"/>
        <v>245567.74407501158</v>
      </c>
      <c r="H18" s="72">
        <v>1</v>
      </c>
      <c r="I18" s="81"/>
      <c r="J18" s="72">
        <f>+LOOKUP($E18,'SALARIO PROP IND'!$D$8:$P$8,'SALARIO PROP IND'!$D$9:$P$9)</f>
        <v>2146963.5</v>
      </c>
      <c r="K18" s="72">
        <f>+LOOKUP($E18,'SALARIO PROP IND'!$D$8:$P$8,'SALARIO PROP IND'!$D$11:$P$11)</f>
        <v>71565.45</v>
      </c>
      <c r="L18" s="72">
        <f>+LOOKUP($E18,'SALARIO PROP IND'!$D$8:$P$8,'SALARIO PROP IND'!$D$41:$P$41)</f>
        <v>184464.0331079899</v>
      </c>
      <c r="M18" s="72">
        <f>+LOOKUP($E18,'SALARIO PROP IND'!$D$8:$P$8,'SALARIO PROP IND'!$D$43:$P$43)</f>
        <v>245567.74407501158</v>
      </c>
      <c r="N18" s="72" t="s">
        <v>3972</v>
      </c>
    </row>
    <row r="19" spans="1:14" x14ac:dyDescent="0.25">
      <c r="A19" s="79"/>
      <c r="B19" s="69">
        <v>15</v>
      </c>
      <c r="C19" s="353"/>
      <c r="D19" s="361" t="s">
        <v>3742</v>
      </c>
      <c r="E19" s="360">
        <v>1</v>
      </c>
      <c r="F19" s="354" t="s">
        <v>3761</v>
      </c>
      <c r="G19" s="70">
        <f t="shared" si="1"/>
        <v>245567.74407501158</v>
      </c>
      <c r="H19" s="72">
        <v>1</v>
      </c>
      <c r="I19" s="81"/>
      <c r="J19" s="72">
        <f>+LOOKUP($E19,'SALARIO PROP IND'!$D$8:$P$8,'SALARIO PROP IND'!$D$9:$P$9)</f>
        <v>2146963.5</v>
      </c>
      <c r="K19" s="72">
        <f>+LOOKUP($E19,'SALARIO PROP IND'!$D$8:$P$8,'SALARIO PROP IND'!$D$11:$P$11)</f>
        <v>71565.45</v>
      </c>
      <c r="L19" s="72">
        <f>+LOOKUP($E19,'SALARIO PROP IND'!$D$8:$P$8,'SALARIO PROP IND'!$D$41:$P$41)</f>
        <v>184464.0331079899</v>
      </c>
      <c r="M19" s="72">
        <f>+LOOKUP($E19,'SALARIO PROP IND'!$D$8:$P$8,'SALARIO PROP IND'!$D$43:$P$43)</f>
        <v>245567.74407501158</v>
      </c>
      <c r="N19" s="72" t="s">
        <v>3972</v>
      </c>
    </row>
    <row r="20" spans="1:14" x14ac:dyDescent="0.25">
      <c r="A20" s="79"/>
      <c r="B20" s="69">
        <v>16</v>
      </c>
      <c r="C20" s="353"/>
      <c r="D20" s="361" t="s">
        <v>3742</v>
      </c>
      <c r="E20" s="360">
        <v>1</v>
      </c>
      <c r="F20" s="354" t="s">
        <v>3762</v>
      </c>
      <c r="G20" s="70">
        <f t="shared" si="1"/>
        <v>245567.74407501158</v>
      </c>
      <c r="H20" s="72">
        <v>1</v>
      </c>
      <c r="I20" s="81"/>
      <c r="J20" s="72">
        <f>+LOOKUP($E20,'SALARIO PROP IND'!$D$8:$P$8,'SALARIO PROP IND'!$D$9:$P$9)</f>
        <v>2146963.5</v>
      </c>
      <c r="K20" s="72">
        <f>+LOOKUP($E20,'SALARIO PROP IND'!$D$8:$P$8,'SALARIO PROP IND'!$D$11:$P$11)</f>
        <v>71565.45</v>
      </c>
      <c r="L20" s="72">
        <f>+LOOKUP($E20,'SALARIO PROP IND'!$D$8:$P$8,'SALARIO PROP IND'!$D$41:$P$41)</f>
        <v>184464.0331079899</v>
      </c>
      <c r="M20" s="72">
        <f>+LOOKUP($E20,'SALARIO PROP IND'!$D$8:$P$8,'SALARIO PROP IND'!$D$43:$P$43)</f>
        <v>245567.74407501158</v>
      </c>
      <c r="N20" s="72" t="s">
        <v>3972</v>
      </c>
    </row>
    <row r="21" spans="1:14" x14ac:dyDescent="0.25">
      <c r="A21" s="79"/>
      <c r="B21" s="69">
        <v>17</v>
      </c>
      <c r="C21" s="353"/>
      <c r="D21" s="361" t="s">
        <v>3740</v>
      </c>
      <c r="E21" s="360">
        <v>2</v>
      </c>
      <c r="F21" s="354" t="s">
        <v>3763</v>
      </c>
      <c r="G21" s="70">
        <f t="shared" si="1"/>
        <v>263238.33850693196</v>
      </c>
      <c r="H21" s="72">
        <v>1</v>
      </c>
      <c r="I21" s="81"/>
      <c r="J21" s="72">
        <f>+LOOKUP($E21,'SALARIO PROP IND'!$D$8:$P$8,'SALARIO PROP IND'!$D$9:$P$9)</f>
        <v>2328218.1</v>
      </c>
      <c r="K21" s="72">
        <f>+LOOKUP($E21,'SALARIO PROP IND'!$D$8:$P$8,'SALARIO PROP IND'!$D$11:$P$11)</f>
        <v>77607.27</v>
      </c>
      <c r="L21" s="72">
        <f>+LOOKUP($E21,'SALARIO PROP IND'!$D$8:$P$8,'SALARIO PROP IND'!$D$41:$P$41)</f>
        <v>197737.71906623995</v>
      </c>
      <c r="M21" s="72">
        <f>+LOOKUP($E21,'SALARIO PROP IND'!$D$8:$P$8,'SALARIO PROP IND'!$D$43:$P$43)</f>
        <v>263238.33850693196</v>
      </c>
      <c r="N21" s="72" t="s">
        <v>3972</v>
      </c>
    </row>
    <row r="22" spans="1:14" ht="26.25" x14ac:dyDescent="0.25">
      <c r="A22" s="79"/>
      <c r="B22" s="69">
        <v>18</v>
      </c>
      <c r="C22" s="353"/>
      <c r="D22" s="361" t="s">
        <v>3743</v>
      </c>
      <c r="E22" s="360">
        <v>2</v>
      </c>
      <c r="F22" s="354" t="s">
        <v>3764</v>
      </c>
      <c r="G22" s="70">
        <f t="shared" si="1"/>
        <v>263238.33850693196</v>
      </c>
      <c r="H22" s="72">
        <v>1</v>
      </c>
      <c r="I22" s="81"/>
      <c r="J22" s="72">
        <f>+LOOKUP($E22,'SALARIO PROP IND'!$D$8:$P$8,'SALARIO PROP IND'!$D$9:$P$9)</f>
        <v>2328218.1</v>
      </c>
      <c r="K22" s="72">
        <f>+LOOKUP($E22,'SALARIO PROP IND'!$D$8:$P$8,'SALARIO PROP IND'!$D$11:$P$11)</f>
        <v>77607.27</v>
      </c>
      <c r="L22" s="72">
        <f>+LOOKUP($E22,'SALARIO PROP IND'!$D$8:$P$8,'SALARIO PROP IND'!$D$41:$P$41)</f>
        <v>197737.71906623995</v>
      </c>
      <c r="M22" s="72">
        <f>+LOOKUP($E22,'SALARIO PROP IND'!$D$8:$P$8,'SALARIO PROP IND'!$D$43:$P$43)</f>
        <v>263238.33850693196</v>
      </c>
      <c r="N22" s="72" t="s">
        <v>3972</v>
      </c>
    </row>
    <row r="23" spans="1:14" ht="26.25" x14ac:dyDescent="0.25">
      <c r="A23" s="79"/>
      <c r="B23" s="69">
        <v>19</v>
      </c>
      <c r="C23" s="353"/>
      <c r="D23" s="361" t="s">
        <v>3743</v>
      </c>
      <c r="E23" s="360">
        <v>2</v>
      </c>
      <c r="F23" s="354" t="s">
        <v>3765</v>
      </c>
      <c r="G23" s="70">
        <f t="shared" si="1"/>
        <v>263238.33850693196</v>
      </c>
      <c r="H23" s="72">
        <v>1</v>
      </c>
      <c r="I23" s="81"/>
      <c r="J23" s="72">
        <f>+LOOKUP($E23,'SALARIO PROP IND'!$D$8:$P$8,'SALARIO PROP IND'!$D$9:$P$9)</f>
        <v>2328218.1</v>
      </c>
      <c r="K23" s="72">
        <f>+LOOKUP($E23,'SALARIO PROP IND'!$D$8:$P$8,'SALARIO PROP IND'!$D$11:$P$11)</f>
        <v>77607.27</v>
      </c>
      <c r="L23" s="72">
        <f>+LOOKUP($E23,'SALARIO PROP IND'!$D$8:$P$8,'SALARIO PROP IND'!$D$41:$P$41)</f>
        <v>197737.71906623995</v>
      </c>
      <c r="M23" s="72">
        <f>+LOOKUP($E23,'SALARIO PROP IND'!$D$8:$P$8,'SALARIO PROP IND'!$D$43:$P$43)</f>
        <v>263238.33850693196</v>
      </c>
      <c r="N23" s="72" t="s">
        <v>3972</v>
      </c>
    </row>
    <row r="24" spans="1:14" ht="26.25" x14ac:dyDescent="0.25">
      <c r="A24" s="79"/>
      <c r="B24" s="69">
        <v>20</v>
      </c>
      <c r="C24" s="353"/>
      <c r="D24" s="361" t="s">
        <v>3743</v>
      </c>
      <c r="E24" s="360">
        <v>2</v>
      </c>
      <c r="F24" s="354" t="s">
        <v>3766</v>
      </c>
      <c r="G24" s="70">
        <f t="shared" si="1"/>
        <v>263238.33850693196</v>
      </c>
      <c r="H24" s="72">
        <v>1</v>
      </c>
      <c r="I24" s="81"/>
      <c r="J24" s="72">
        <f>+LOOKUP($E24,'SALARIO PROP IND'!$D$8:$P$8,'SALARIO PROP IND'!$D$9:$P$9)</f>
        <v>2328218.1</v>
      </c>
      <c r="K24" s="72">
        <f>+LOOKUP($E24,'SALARIO PROP IND'!$D$8:$P$8,'SALARIO PROP IND'!$D$11:$P$11)</f>
        <v>77607.27</v>
      </c>
      <c r="L24" s="72">
        <f>+LOOKUP($E24,'SALARIO PROP IND'!$D$8:$P$8,'SALARIO PROP IND'!$D$41:$P$41)</f>
        <v>197737.71906623995</v>
      </c>
      <c r="M24" s="72">
        <f>+LOOKUP($E24,'SALARIO PROP IND'!$D$8:$P$8,'SALARIO PROP IND'!$D$43:$P$43)</f>
        <v>263238.33850693196</v>
      </c>
      <c r="N24" s="72" t="s">
        <v>3972</v>
      </c>
    </row>
    <row r="25" spans="1:14" ht="26.25" x14ac:dyDescent="0.25">
      <c r="A25" s="79"/>
      <c r="B25" s="69">
        <v>21</v>
      </c>
      <c r="C25" s="353"/>
      <c r="D25" s="361" t="s">
        <v>3743</v>
      </c>
      <c r="E25" s="360">
        <v>2</v>
      </c>
      <c r="F25" s="354" t="s">
        <v>3767</v>
      </c>
      <c r="G25" s="70">
        <f t="shared" si="1"/>
        <v>263238.33850693196</v>
      </c>
      <c r="H25" s="72">
        <v>1</v>
      </c>
      <c r="I25" s="81"/>
      <c r="J25" s="72">
        <f>+LOOKUP($E25,'SALARIO PROP IND'!$D$8:$P$8,'SALARIO PROP IND'!$D$9:$P$9)</f>
        <v>2328218.1</v>
      </c>
      <c r="K25" s="72">
        <f>+LOOKUP($E25,'SALARIO PROP IND'!$D$8:$P$8,'SALARIO PROP IND'!$D$11:$P$11)</f>
        <v>77607.27</v>
      </c>
      <c r="L25" s="72">
        <f>+LOOKUP($E25,'SALARIO PROP IND'!$D$8:$P$8,'SALARIO PROP IND'!$D$41:$P$41)</f>
        <v>197737.71906623995</v>
      </c>
      <c r="M25" s="72">
        <f>+LOOKUP($E25,'SALARIO PROP IND'!$D$8:$P$8,'SALARIO PROP IND'!$D$43:$P$43)</f>
        <v>263238.33850693196</v>
      </c>
      <c r="N25" s="72" t="s">
        <v>3972</v>
      </c>
    </row>
    <row r="26" spans="1:14" x14ac:dyDescent="0.25">
      <c r="A26" s="79"/>
      <c r="B26" s="69">
        <v>22</v>
      </c>
      <c r="C26" s="353"/>
      <c r="D26" s="361" t="s">
        <v>3744</v>
      </c>
      <c r="E26" s="362">
        <v>2</v>
      </c>
      <c r="F26" s="354" t="s">
        <v>3768</v>
      </c>
      <c r="G26" s="70">
        <f t="shared" si="1"/>
        <v>263238.33850693196</v>
      </c>
      <c r="H26" s="72">
        <v>1</v>
      </c>
      <c r="I26" s="81"/>
      <c r="J26" s="72">
        <f>+LOOKUP($E26,'SALARIO PROP IND'!$D$8:$P$8,'SALARIO PROP IND'!$D$9:$P$9)</f>
        <v>2328218.1</v>
      </c>
      <c r="K26" s="72">
        <f>+LOOKUP($E26,'SALARIO PROP IND'!$D$8:$P$8,'SALARIO PROP IND'!$D$11:$P$11)</f>
        <v>77607.27</v>
      </c>
      <c r="L26" s="72">
        <f>+LOOKUP($E26,'SALARIO PROP IND'!$D$8:$P$8,'SALARIO PROP IND'!$D$41:$P$41)</f>
        <v>197737.71906623995</v>
      </c>
      <c r="M26" s="72">
        <f>+LOOKUP($E26,'SALARIO PROP IND'!$D$8:$P$8,'SALARIO PROP IND'!$D$43:$P$43)</f>
        <v>263238.33850693196</v>
      </c>
      <c r="N26" s="72" t="s">
        <v>3972</v>
      </c>
    </row>
    <row r="27" spans="1:14" x14ac:dyDescent="0.25">
      <c r="A27" s="79"/>
      <c r="B27" s="69">
        <v>23</v>
      </c>
      <c r="C27" s="353"/>
      <c r="D27" s="361" t="s">
        <v>3745</v>
      </c>
      <c r="E27" s="362">
        <v>2</v>
      </c>
      <c r="F27" s="354" t="s">
        <v>3769</v>
      </c>
      <c r="G27" s="70">
        <f t="shared" si="1"/>
        <v>263238.33850693196</v>
      </c>
      <c r="H27" s="72">
        <v>1</v>
      </c>
      <c r="I27" s="81"/>
      <c r="J27" s="72">
        <f>+LOOKUP($E27,'SALARIO PROP IND'!$D$8:$P$8,'SALARIO PROP IND'!$D$9:$P$9)</f>
        <v>2328218.1</v>
      </c>
      <c r="K27" s="72">
        <f>+LOOKUP($E27,'SALARIO PROP IND'!$D$8:$P$8,'SALARIO PROP IND'!$D$11:$P$11)</f>
        <v>77607.27</v>
      </c>
      <c r="L27" s="72">
        <f>+LOOKUP($E27,'SALARIO PROP IND'!$D$8:$P$8,'SALARIO PROP IND'!$D$41:$P$41)</f>
        <v>197737.71906623995</v>
      </c>
      <c r="M27" s="72">
        <f>+LOOKUP($E27,'SALARIO PROP IND'!$D$8:$P$8,'SALARIO PROP IND'!$D$43:$P$43)</f>
        <v>263238.33850693196</v>
      </c>
      <c r="N27" s="72" t="s">
        <v>3972</v>
      </c>
    </row>
    <row r="28" spans="1:14" x14ac:dyDescent="0.25">
      <c r="A28" s="79"/>
      <c r="B28" s="69">
        <v>24</v>
      </c>
      <c r="C28" s="353"/>
      <c r="D28" s="361" t="s">
        <v>3741</v>
      </c>
      <c r="E28" s="362">
        <v>2</v>
      </c>
      <c r="F28" s="354" t="s">
        <v>3770</v>
      </c>
      <c r="G28" s="70">
        <f t="shared" si="1"/>
        <v>263238.33850693196</v>
      </c>
      <c r="H28" s="72">
        <v>1</v>
      </c>
      <c r="I28" s="81"/>
      <c r="J28" s="72">
        <f>+LOOKUP($E28,'SALARIO PROP IND'!$D$8:$P$8,'SALARIO PROP IND'!$D$9:$P$9)</f>
        <v>2328218.1</v>
      </c>
      <c r="K28" s="72">
        <f>+LOOKUP($E28,'SALARIO PROP IND'!$D$8:$P$8,'SALARIO PROP IND'!$D$11:$P$11)</f>
        <v>77607.27</v>
      </c>
      <c r="L28" s="72">
        <f>+LOOKUP($E28,'SALARIO PROP IND'!$D$8:$P$8,'SALARIO PROP IND'!$D$41:$P$41)</f>
        <v>197737.71906623995</v>
      </c>
      <c r="M28" s="72">
        <f>+LOOKUP($E28,'SALARIO PROP IND'!$D$8:$P$8,'SALARIO PROP IND'!$D$43:$P$43)</f>
        <v>263238.33850693196</v>
      </c>
      <c r="N28" s="72" t="s">
        <v>3972</v>
      </c>
    </row>
    <row r="29" spans="1:14" x14ac:dyDescent="0.25">
      <c r="A29" s="79"/>
      <c r="B29" s="69">
        <v>25</v>
      </c>
      <c r="C29" s="353"/>
      <c r="D29" s="361" t="s">
        <v>3741</v>
      </c>
      <c r="E29" s="362">
        <v>2</v>
      </c>
      <c r="F29" s="354" t="s">
        <v>3771</v>
      </c>
      <c r="G29" s="70">
        <f t="shared" si="1"/>
        <v>263238.33850693196</v>
      </c>
      <c r="H29" s="72">
        <v>1</v>
      </c>
      <c r="I29" s="81"/>
      <c r="J29" s="72">
        <f>+LOOKUP($E29,'SALARIO PROP IND'!$D$8:$P$8,'SALARIO PROP IND'!$D$9:$P$9)</f>
        <v>2328218.1</v>
      </c>
      <c r="K29" s="72">
        <f>+LOOKUP($E29,'SALARIO PROP IND'!$D$8:$P$8,'SALARIO PROP IND'!$D$11:$P$11)</f>
        <v>77607.27</v>
      </c>
      <c r="L29" s="72">
        <f>+LOOKUP($E29,'SALARIO PROP IND'!$D$8:$P$8,'SALARIO PROP IND'!$D$41:$P$41)</f>
        <v>197737.71906623995</v>
      </c>
      <c r="M29" s="72">
        <f>+LOOKUP($E29,'SALARIO PROP IND'!$D$8:$P$8,'SALARIO PROP IND'!$D$43:$P$43)</f>
        <v>263238.33850693196</v>
      </c>
      <c r="N29" s="72" t="s">
        <v>3972</v>
      </c>
    </row>
    <row r="30" spans="1:14" x14ac:dyDescent="0.25">
      <c r="A30" s="79"/>
      <c r="B30" s="69">
        <v>26</v>
      </c>
      <c r="C30" s="353"/>
      <c r="D30" s="361" t="s">
        <v>3741</v>
      </c>
      <c r="E30" s="362">
        <v>2</v>
      </c>
      <c r="F30" s="354" t="s">
        <v>3772</v>
      </c>
      <c r="G30" s="70">
        <f t="shared" si="1"/>
        <v>263238.33850693196</v>
      </c>
      <c r="H30" s="72">
        <v>1</v>
      </c>
      <c r="I30" s="81"/>
      <c r="J30" s="72">
        <f>+LOOKUP($E30,'SALARIO PROP IND'!$D$8:$P$8,'SALARIO PROP IND'!$D$9:$P$9)</f>
        <v>2328218.1</v>
      </c>
      <c r="K30" s="72">
        <f>+LOOKUP($E30,'SALARIO PROP IND'!$D$8:$P$8,'SALARIO PROP IND'!$D$11:$P$11)</f>
        <v>77607.27</v>
      </c>
      <c r="L30" s="72">
        <f>+LOOKUP($E30,'SALARIO PROP IND'!$D$8:$P$8,'SALARIO PROP IND'!$D$41:$P$41)</f>
        <v>197737.71906623995</v>
      </c>
      <c r="M30" s="72">
        <f>+LOOKUP($E30,'SALARIO PROP IND'!$D$8:$P$8,'SALARIO PROP IND'!$D$43:$P$43)</f>
        <v>263238.33850693196</v>
      </c>
      <c r="N30" s="72" t="s">
        <v>3972</v>
      </c>
    </row>
    <row r="31" spans="1:14" x14ac:dyDescent="0.25">
      <c r="A31" s="79"/>
      <c r="B31" s="69">
        <v>27</v>
      </c>
      <c r="C31" s="353"/>
      <c r="D31" s="361" t="s">
        <v>3741</v>
      </c>
      <c r="E31" s="362">
        <v>2</v>
      </c>
      <c r="F31" s="354" t="s">
        <v>3773</v>
      </c>
      <c r="G31" s="70">
        <f t="shared" si="1"/>
        <v>263238.33850693196</v>
      </c>
      <c r="H31" s="72">
        <v>1</v>
      </c>
      <c r="I31" s="81"/>
      <c r="J31" s="72">
        <f>+LOOKUP($E31,'SALARIO PROP IND'!$D$8:$P$8,'SALARIO PROP IND'!$D$9:$P$9)</f>
        <v>2328218.1</v>
      </c>
      <c r="K31" s="72">
        <f>+LOOKUP($E31,'SALARIO PROP IND'!$D$8:$P$8,'SALARIO PROP IND'!$D$11:$P$11)</f>
        <v>77607.27</v>
      </c>
      <c r="L31" s="72">
        <f>+LOOKUP($E31,'SALARIO PROP IND'!$D$8:$P$8,'SALARIO PROP IND'!$D$41:$P$41)</f>
        <v>197737.71906623995</v>
      </c>
      <c r="M31" s="72">
        <f>+LOOKUP($E31,'SALARIO PROP IND'!$D$8:$P$8,'SALARIO PROP IND'!$D$43:$P$43)</f>
        <v>263238.33850693196</v>
      </c>
      <c r="N31" s="72" t="s">
        <v>3972</v>
      </c>
    </row>
    <row r="32" spans="1:14" x14ac:dyDescent="0.25">
      <c r="A32" s="79"/>
      <c r="B32" s="69">
        <v>28</v>
      </c>
      <c r="C32" s="353"/>
      <c r="D32" s="361" t="s">
        <v>3741</v>
      </c>
      <c r="E32" s="362">
        <v>2</v>
      </c>
      <c r="F32" s="354" t="s">
        <v>3774</v>
      </c>
      <c r="G32" s="70">
        <f t="shared" si="1"/>
        <v>263238.33850693196</v>
      </c>
      <c r="H32" s="72">
        <v>1</v>
      </c>
      <c r="I32" s="81"/>
      <c r="J32" s="72">
        <f>+LOOKUP($E32,'SALARIO PROP IND'!$D$8:$P$8,'SALARIO PROP IND'!$D$9:$P$9)</f>
        <v>2328218.1</v>
      </c>
      <c r="K32" s="72">
        <f>+LOOKUP($E32,'SALARIO PROP IND'!$D$8:$P$8,'SALARIO PROP IND'!$D$11:$P$11)</f>
        <v>77607.27</v>
      </c>
      <c r="L32" s="72">
        <f>+LOOKUP($E32,'SALARIO PROP IND'!$D$8:$P$8,'SALARIO PROP IND'!$D$41:$P$41)</f>
        <v>197737.71906623995</v>
      </c>
      <c r="M32" s="72">
        <f>+LOOKUP($E32,'SALARIO PROP IND'!$D$8:$P$8,'SALARIO PROP IND'!$D$43:$P$43)</f>
        <v>263238.33850693196</v>
      </c>
      <c r="N32" s="72" t="s">
        <v>3972</v>
      </c>
    </row>
    <row r="33" spans="1:14" x14ac:dyDescent="0.25">
      <c r="A33" s="79"/>
      <c r="B33" s="69">
        <v>29</v>
      </c>
      <c r="C33" s="353"/>
      <c r="D33" s="361" t="s">
        <v>3741</v>
      </c>
      <c r="E33" s="362">
        <v>2</v>
      </c>
      <c r="F33" s="354" t="s">
        <v>3775</v>
      </c>
      <c r="G33" s="70">
        <f t="shared" si="1"/>
        <v>263238.33850693196</v>
      </c>
      <c r="H33" s="72">
        <v>1</v>
      </c>
      <c r="I33" s="81"/>
      <c r="J33" s="72">
        <f>+LOOKUP($E33,'SALARIO PROP IND'!$D$8:$P$8,'SALARIO PROP IND'!$D$9:$P$9)</f>
        <v>2328218.1</v>
      </c>
      <c r="K33" s="72">
        <f>+LOOKUP($E33,'SALARIO PROP IND'!$D$8:$P$8,'SALARIO PROP IND'!$D$11:$P$11)</f>
        <v>77607.27</v>
      </c>
      <c r="L33" s="72">
        <f>+LOOKUP($E33,'SALARIO PROP IND'!$D$8:$P$8,'SALARIO PROP IND'!$D$41:$P$41)</f>
        <v>197737.71906623995</v>
      </c>
      <c r="M33" s="72">
        <f>+LOOKUP($E33,'SALARIO PROP IND'!$D$8:$P$8,'SALARIO PROP IND'!$D$43:$P$43)</f>
        <v>263238.33850693196</v>
      </c>
      <c r="N33" s="72" t="s">
        <v>3972</v>
      </c>
    </row>
    <row r="34" spans="1:14" x14ac:dyDescent="0.25">
      <c r="A34" s="79"/>
      <c r="B34" s="69">
        <v>30</v>
      </c>
      <c r="C34" s="353"/>
      <c r="D34" s="361" t="s">
        <v>3741</v>
      </c>
      <c r="E34" s="362">
        <v>2</v>
      </c>
      <c r="F34" s="354" t="s">
        <v>3776</v>
      </c>
      <c r="G34" s="70">
        <f t="shared" si="1"/>
        <v>263238.33850693196</v>
      </c>
      <c r="H34" s="72">
        <v>1</v>
      </c>
      <c r="I34" s="81"/>
      <c r="J34" s="72">
        <f>+LOOKUP($E34,'SALARIO PROP IND'!$D$8:$P$8,'SALARIO PROP IND'!$D$9:$P$9)</f>
        <v>2328218.1</v>
      </c>
      <c r="K34" s="72">
        <f>+LOOKUP($E34,'SALARIO PROP IND'!$D$8:$P$8,'SALARIO PROP IND'!$D$11:$P$11)</f>
        <v>77607.27</v>
      </c>
      <c r="L34" s="72">
        <f>+LOOKUP($E34,'SALARIO PROP IND'!$D$8:$P$8,'SALARIO PROP IND'!$D$41:$P$41)</f>
        <v>197737.71906623995</v>
      </c>
      <c r="M34" s="72">
        <f>+LOOKUP($E34,'SALARIO PROP IND'!$D$8:$P$8,'SALARIO PROP IND'!$D$43:$P$43)</f>
        <v>263238.33850693196</v>
      </c>
      <c r="N34" s="72" t="s">
        <v>3972</v>
      </c>
    </row>
    <row r="35" spans="1:14" x14ac:dyDescent="0.25">
      <c r="A35" s="79"/>
      <c r="B35" s="69">
        <v>31</v>
      </c>
      <c r="C35" s="353"/>
      <c r="D35" s="361" t="s">
        <v>3741</v>
      </c>
      <c r="E35" s="362">
        <v>2</v>
      </c>
      <c r="F35" s="354" t="s">
        <v>3777</v>
      </c>
      <c r="G35" s="70">
        <f t="shared" si="1"/>
        <v>263238.33850693196</v>
      </c>
      <c r="H35" s="72">
        <v>1</v>
      </c>
      <c r="I35" s="81"/>
      <c r="J35" s="72">
        <f>+LOOKUP($E35,'SALARIO PROP IND'!$D$8:$P$8,'SALARIO PROP IND'!$D$9:$P$9)</f>
        <v>2328218.1</v>
      </c>
      <c r="K35" s="72">
        <f>+LOOKUP($E35,'SALARIO PROP IND'!$D$8:$P$8,'SALARIO PROP IND'!$D$11:$P$11)</f>
        <v>77607.27</v>
      </c>
      <c r="L35" s="72">
        <f>+LOOKUP($E35,'SALARIO PROP IND'!$D$8:$P$8,'SALARIO PROP IND'!$D$41:$P$41)</f>
        <v>197737.71906623995</v>
      </c>
      <c r="M35" s="72">
        <f>+LOOKUP($E35,'SALARIO PROP IND'!$D$8:$P$8,'SALARIO PROP IND'!$D$43:$P$43)</f>
        <v>263238.33850693196</v>
      </c>
      <c r="N35" s="72" t="s">
        <v>3972</v>
      </c>
    </row>
    <row r="36" spans="1:14" x14ac:dyDescent="0.25">
      <c r="A36" s="79"/>
      <c r="B36" s="69">
        <v>32</v>
      </c>
      <c r="C36" s="353"/>
      <c r="D36" s="361" t="s">
        <v>3746</v>
      </c>
      <c r="E36" s="362">
        <v>2</v>
      </c>
      <c r="F36" s="354" t="s">
        <v>3778</v>
      </c>
      <c r="G36" s="70">
        <f t="shared" si="1"/>
        <v>263238.33850693196</v>
      </c>
      <c r="H36" s="72">
        <v>1</v>
      </c>
      <c r="I36" s="81"/>
      <c r="J36" s="72">
        <f>+LOOKUP($E36,'SALARIO PROP IND'!$D$8:$P$8,'SALARIO PROP IND'!$D$9:$P$9)</f>
        <v>2328218.1</v>
      </c>
      <c r="K36" s="72">
        <f>+LOOKUP($E36,'SALARIO PROP IND'!$D$8:$P$8,'SALARIO PROP IND'!$D$11:$P$11)</f>
        <v>77607.27</v>
      </c>
      <c r="L36" s="72">
        <f>+LOOKUP($E36,'SALARIO PROP IND'!$D$8:$P$8,'SALARIO PROP IND'!$D$41:$P$41)</f>
        <v>197737.71906623995</v>
      </c>
      <c r="M36" s="72">
        <f>+LOOKUP($E36,'SALARIO PROP IND'!$D$8:$P$8,'SALARIO PROP IND'!$D$43:$P$43)</f>
        <v>263238.33850693196</v>
      </c>
      <c r="N36" s="72" t="s">
        <v>3972</v>
      </c>
    </row>
    <row r="37" spans="1:14" x14ac:dyDescent="0.25">
      <c r="A37" s="79"/>
      <c r="B37" s="69">
        <v>33</v>
      </c>
      <c r="C37" s="353"/>
      <c r="D37" s="361" t="s">
        <v>3742</v>
      </c>
      <c r="E37" s="362">
        <v>2</v>
      </c>
      <c r="F37" s="354" t="s">
        <v>3779</v>
      </c>
      <c r="G37" s="70">
        <f t="shared" si="1"/>
        <v>263238.33850693196</v>
      </c>
      <c r="H37" s="72">
        <v>1</v>
      </c>
      <c r="I37" s="81"/>
      <c r="J37" s="72">
        <f>+LOOKUP($E37,'SALARIO PROP IND'!$D$8:$P$8,'SALARIO PROP IND'!$D$9:$P$9)</f>
        <v>2328218.1</v>
      </c>
      <c r="K37" s="72">
        <f>+LOOKUP($E37,'SALARIO PROP IND'!$D$8:$P$8,'SALARIO PROP IND'!$D$11:$P$11)</f>
        <v>77607.27</v>
      </c>
      <c r="L37" s="72">
        <f>+LOOKUP($E37,'SALARIO PROP IND'!$D$8:$P$8,'SALARIO PROP IND'!$D$41:$P$41)</f>
        <v>197737.71906623995</v>
      </c>
      <c r="M37" s="72">
        <f>+LOOKUP($E37,'SALARIO PROP IND'!$D$8:$P$8,'SALARIO PROP IND'!$D$43:$P$43)</f>
        <v>263238.33850693196</v>
      </c>
      <c r="N37" s="72" t="s">
        <v>3972</v>
      </c>
    </row>
    <row r="38" spans="1:14" x14ac:dyDescent="0.25">
      <c r="A38" s="79"/>
      <c r="B38" s="69">
        <v>34</v>
      </c>
      <c r="C38" s="353"/>
      <c r="D38" s="361" t="s">
        <v>3742</v>
      </c>
      <c r="E38" s="362">
        <v>2</v>
      </c>
      <c r="F38" s="354" t="s">
        <v>3780</v>
      </c>
      <c r="G38" s="70">
        <f t="shared" si="1"/>
        <v>263238.33850693196</v>
      </c>
      <c r="H38" s="72">
        <v>1</v>
      </c>
      <c r="I38" s="81"/>
      <c r="J38" s="72">
        <f>+LOOKUP($E38,'SALARIO PROP IND'!$D$8:$P$8,'SALARIO PROP IND'!$D$9:$P$9)</f>
        <v>2328218.1</v>
      </c>
      <c r="K38" s="72">
        <f>+LOOKUP($E38,'SALARIO PROP IND'!$D$8:$P$8,'SALARIO PROP IND'!$D$11:$P$11)</f>
        <v>77607.27</v>
      </c>
      <c r="L38" s="72">
        <f>+LOOKUP($E38,'SALARIO PROP IND'!$D$8:$P$8,'SALARIO PROP IND'!$D$41:$P$41)</f>
        <v>197737.71906623995</v>
      </c>
      <c r="M38" s="72">
        <f>+LOOKUP($E38,'SALARIO PROP IND'!$D$8:$P$8,'SALARIO PROP IND'!$D$43:$P$43)</f>
        <v>263238.33850693196</v>
      </c>
      <c r="N38" s="72" t="s">
        <v>3972</v>
      </c>
    </row>
    <row r="39" spans="1:14" x14ac:dyDescent="0.25">
      <c r="A39" s="79"/>
      <c r="B39" s="69">
        <v>35</v>
      </c>
      <c r="C39" s="353"/>
      <c r="D39" s="361" t="s">
        <v>3742</v>
      </c>
      <c r="E39" s="362">
        <v>2</v>
      </c>
      <c r="F39" s="354" t="s">
        <v>3781</v>
      </c>
      <c r="G39" s="70">
        <f t="shared" si="1"/>
        <v>263238.33850693196</v>
      </c>
      <c r="H39" s="72">
        <v>1</v>
      </c>
      <c r="I39" s="81"/>
      <c r="J39" s="72">
        <f>+LOOKUP($E39,'SALARIO PROP IND'!$D$8:$P$8,'SALARIO PROP IND'!$D$9:$P$9)</f>
        <v>2328218.1</v>
      </c>
      <c r="K39" s="72">
        <f>+LOOKUP($E39,'SALARIO PROP IND'!$D$8:$P$8,'SALARIO PROP IND'!$D$11:$P$11)</f>
        <v>77607.27</v>
      </c>
      <c r="L39" s="72">
        <f>+LOOKUP($E39,'SALARIO PROP IND'!$D$8:$P$8,'SALARIO PROP IND'!$D$41:$P$41)</f>
        <v>197737.71906623995</v>
      </c>
      <c r="M39" s="72">
        <f>+LOOKUP($E39,'SALARIO PROP IND'!$D$8:$P$8,'SALARIO PROP IND'!$D$43:$P$43)</f>
        <v>263238.33850693196</v>
      </c>
      <c r="N39" s="72" t="s">
        <v>3972</v>
      </c>
    </row>
    <row r="40" spans="1:14" x14ac:dyDescent="0.25">
      <c r="A40" s="79"/>
      <c r="B40" s="69">
        <v>36</v>
      </c>
      <c r="C40" s="353"/>
      <c r="D40" s="361" t="s">
        <v>3742</v>
      </c>
      <c r="E40" s="362">
        <v>2</v>
      </c>
      <c r="F40" s="354" t="s">
        <v>3782</v>
      </c>
      <c r="G40" s="70">
        <f t="shared" si="1"/>
        <v>263238.33850693196</v>
      </c>
      <c r="H40" s="72">
        <v>1</v>
      </c>
      <c r="I40" s="81"/>
      <c r="J40" s="72">
        <f>+LOOKUP($E40,'SALARIO PROP IND'!$D$8:$P$8,'SALARIO PROP IND'!$D$9:$P$9)</f>
        <v>2328218.1</v>
      </c>
      <c r="K40" s="72">
        <f>+LOOKUP($E40,'SALARIO PROP IND'!$D$8:$P$8,'SALARIO PROP IND'!$D$11:$P$11)</f>
        <v>77607.27</v>
      </c>
      <c r="L40" s="72">
        <f>+LOOKUP($E40,'SALARIO PROP IND'!$D$8:$P$8,'SALARIO PROP IND'!$D$41:$P$41)</f>
        <v>197737.71906623995</v>
      </c>
      <c r="M40" s="72">
        <f>+LOOKUP($E40,'SALARIO PROP IND'!$D$8:$P$8,'SALARIO PROP IND'!$D$43:$P$43)</f>
        <v>263238.33850693196</v>
      </c>
      <c r="N40" s="72" t="s">
        <v>3972</v>
      </c>
    </row>
    <row r="41" spans="1:14" x14ac:dyDescent="0.25">
      <c r="A41" s="79"/>
      <c r="B41" s="69">
        <v>37</v>
      </c>
      <c r="C41" s="353"/>
      <c r="D41" s="361" t="s">
        <v>3742</v>
      </c>
      <c r="E41" s="362">
        <v>2</v>
      </c>
      <c r="F41" s="354" t="s">
        <v>3783</v>
      </c>
      <c r="G41" s="70">
        <f t="shared" si="1"/>
        <v>263238.33850693196</v>
      </c>
      <c r="H41" s="72">
        <v>1</v>
      </c>
      <c r="I41" s="81"/>
      <c r="J41" s="72">
        <f>+LOOKUP($E41,'SALARIO PROP IND'!$D$8:$P$8,'SALARIO PROP IND'!$D$9:$P$9)</f>
        <v>2328218.1</v>
      </c>
      <c r="K41" s="72">
        <f>+LOOKUP($E41,'SALARIO PROP IND'!$D$8:$P$8,'SALARIO PROP IND'!$D$11:$P$11)</f>
        <v>77607.27</v>
      </c>
      <c r="L41" s="72">
        <f>+LOOKUP($E41,'SALARIO PROP IND'!$D$8:$P$8,'SALARIO PROP IND'!$D$41:$P$41)</f>
        <v>197737.71906623995</v>
      </c>
      <c r="M41" s="72">
        <f>+LOOKUP($E41,'SALARIO PROP IND'!$D$8:$P$8,'SALARIO PROP IND'!$D$43:$P$43)</f>
        <v>263238.33850693196</v>
      </c>
      <c r="N41" s="72" t="s">
        <v>3972</v>
      </c>
    </row>
    <row r="42" spans="1:14" x14ac:dyDescent="0.25">
      <c r="A42" s="79"/>
      <c r="B42" s="69">
        <v>38</v>
      </c>
      <c r="C42" s="353"/>
      <c r="D42" s="361" t="s">
        <v>3742</v>
      </c>
      <c r="E42" s="362">
        <v>2</v>
      </c>
      <c r="F42" s="354" t="s">
        <v>3784</v>
      </c>
      <c r="G42" s="70">
        <f t="shared" si="1"/>
        <v>263238.33850693196</v>
      </c>
      <c r="H42" s="72">
        <v>1</v>
      </c>
      <c r="I42" s="81"/>
      <c r="J42" s="72">
        <f>+LOOKUP($E42,'SALARIO PROP IND'!$D$8:$P$8,'SALARIO PROP IND'!$D$9:$P$9)</f>
        <v>2328218.1</v>
      </c>
      <c r="K42" s="72">
        <f>+LOOKUP($E42,'SALARIO PROP IND'!$D$8:$P$8,'SALARIO PROP IND'!$D$11:$P$11)</f>
        <v>77607.27</v>
      </c>
      <c r="L42" s="72">
        <f>+LOOKUP($E42,'SALARIO PROP IND'!$D$8:$P$8,'SALARIO PROP IND'!$D$41:$P$41)</f>
        <v>197737.71906623995</v>
      </c>
      <c r="M42" s="72">
        <f>+LOOKUP($E42,'SALARIO PROP IND'!$D$8:$P$8,'SALARIO PROP IND'!$D$43:$P$43)</f>
        <v>263238.33850693196</v>
      </c>
      <c r="N42" s="72" t="s">
        <v>3972</v>
      </c>
    </row>
    <row r="43" spans="1:14" x14ac:dyDescent="0.25">
      <c r="A43" s="79"/>
      <c r="B43" s="69">
        <v>39</v>
      </c>
      <c r="C43" s="353"/>
      <c r="D43" s="361" t="s">
        <v>3742</v>
      </c>
      <c r="E43" s="362">
        <v>2</v>
      </c>
      <c r="F43" s="354" t="s">
        <v>3785</v>
      </c>
      <c r="G43" s="70">
        <f t="shared" si="1"/>
        <v>263238.33850693196</v>
      </c>
      <c r="H43" s="72">
        <v>1</v>
      </c>
      <c r="I43" s="81"/>
      <c r="J43" s="72">
        <f>+LOOKUP($E43,'SALARIO PROP IND'!$D$8:$P$8,'SALARIO PROP IND'!$D$9:$P$9)</f>
        <v>2328218.1</v>
      </c>
      <c r="K43" s="72">
        <f>+LOOKUP($E43,'SALARIO PROP IND'!$D$8:$P$8,'SALARIO PROP IND'!$D$11:$P$11)</f>
        <v>77607.27</v>
      </c>
      <c r="L43" s="72">
        <f>+LOOKUP($E43,'SALARIO PROP IND'!$D$8:$P$8,'SALARIO PROP IND'!$D$41:$P$41)</f>
        <v>197737.71906623995</v>
      </c>
      <c r="M43" s="72">
        <f>+LOOKUP($E43,'SALARIO PROP IND'!$D$8:$P$8,'SALARIO PROP IND'!$D$43:$P$43)</f>
        <v>263238.33850693196</v>
      </c>
      <c r="N43" s="72" t="s">
        <v>3972</v>
      </c>
    </row>
    <row r="44" spans="1:14" x14ac:dyDescent="0.25">
      <c r="A44" s="79"/>
      <c r="B44" s="69">
        <v>40</v>
      </c>
      <c r="C44" s="353"/>
      <c r="D44" s="361" t="s">
        <v>3742</v>
      </c>
      <c r="E44" s="362">
        <v>2</v>
      </c>
      <c r="F44" s="354" t="s">
        <v>3786</v>
      </c>
      <c r="G44" s="70">
        <f t="shared" si="1"/>
        <v>263238.33850693196</v>
      </c>
      <c r="H44" s="72">
        <v>1</v>
      </c>
      <c r="I44" s="81"/>
      <c r="J44" s="72">
        <f>+LOOKUP($E44,'SALARIO PROP IND'!$D$8:$P$8,'SALARIO PROP IND'!$D$9:$P$9)</f>
        <v>2328218.1</v>
      </c>
      <c r="K44" s="72">
        <f>+LOOKUP($E44,'SALARIO PROP IND'!$D$8:$P$8,'SALARIO PROP IND'!$D$11:$P$11)</f>
        <v>77607.27</v>
      </c>
      <c r="L44" s="72">
        <f>+LOOKUP($E44,'SALARIO PROP IND'!$D$8:$P$8,'SALARIO PROP IND'!$D$41:$P$41)</f>
        <v>197737.71906623995</v>
      </c>
      <c r="M44" s="72">
        <f>+LOOKUP($E44,'SALARIO PROP IND'!$D$8:$P$8,'SALARIO PROP IND'!$D$43:$P$43)</f>
        <v>263238.33850693196</v>
      </c>
      <c r="N44" s="72" t="s">
        <v>3972</v>
      </c>
    </row>
    <row r="45" spans="1:14" x14ac:dyDescent="0.25">
      <c r="A45" s="79"/>
      <c r="B45" s="69">
        <v>41</v>
      </c>
      <c r="C45" s="353"/>
      <c r="D45" s="361" t="s">
        <v>3742</v>
      </c>
      <c r="E45" s="362">
        <v>2</v>
      </c>
      <c r="F45" s="354" t="s">
        <v>3787</v>
      </c>
      <c r="G45" s="70">
        <f t="shared" si="1"/>
        <v>263238.33850693196</v>
      </c>
      <c r="H45" s="72">
        <v>1</v>
      </c>
      <c r="I45" s="81"/>
      <c r="J45" s="72">
        <f>+LOOKUP($E45,'SALARIO PROP IND'!$D$8:$P$8,'SALARIO PROP IND'!$D$9:$P$9)</f>
        <v>2328218.1</v>
      </c>
      <c r="K45" s="72">
        <f>+LOOKUP($E45,'SALARIO PROP IND'!$D$8:$P$8,'SALARIO PROP IND'!$D$11:$P$11)</f>
        <v>77607.27</v>
      </c>
      <c r="L45" s="72">
        <f>+LOOKUP($E45,'SALARIO PROP IND'!$D$8:$P$8,'SALARIO PROP IND'!$D$41:$P$41)</f>
        <v>197737.71906623995</v>
      </c>
      <c r="M45" s="72">
        <f>+LOOKUP($E45,'SALARIO PROP IND'!$D$8:$P$8,'SALARIO PROP IND'!$D$43:$P$43)</f>
        <v>263238.33850693196</v>
      </c>
      <c r="N45" s="72" t="s">
        <v>3972</v>
      </c>
    </row>
    <row r="46" spans="1:14" x14ac:dyDescent="0.25">
      <c r="A46" s="79"/>
      <c r="B46" s="69">
        <v>42</v>
      </c>
      <c r="C46" s="353"/>
      <c r="D46" s="361" t="s">
        <v>3742</v>
      </c>
      <c r="E46" s="362">
        <v>2</v>
      </c>
      <c r="F46" s="354" t="s">
        <v>3788</v>
      </c>
      <c r="G46" s="70">
        <f t="shared" si="1"/>
        <v>263238.33850693196</v>
      </c>
      <c r="H46" s="72">
        <v>1</v>
      </c>
      <c r="I46" s="81"/>
      <c r="J46" s="72">
        <f>+LOOKUP($E46,'SALARIO PROP IND'!$D$8:$P$8,'SALARIO PROP IND'!$D$9:$P$9)</f>
        <v>2328218.1</v>
      </c>
      <c r="K46" s="72">
        <f>+LOOKUP($E46,'SALARIO PROP IND'!$D$8:$P$8,'SALARIO PROP IND'!$D$11:$P$11)</f>
        <v>77607.27</v>
      </c>
      <c r="L46" s="72">
        <f>+LOOKUP($E46,'SALARIO PROP IND'!$D$8:$P$8,'SALARIO PROP IND'!$D$41:$P$41)</f>
        <v>197737.71906623995</v>
      </c>
      <c r="M46" s="72">
        <f>+LOOKUP($E46,'SALARIO PROP IND'!$D$8:$P$8,'SALARIO PROP IND'!$D$43:$P$43)</f>
        <v>263238.33850693196</v>
      </c>
      <c r="N46" s="72" t="s">
        <v>3972</v>
      </c>
    </row>
    <row r="47" spans="1:14" x14ac:dyDescent="0.25">
      <c r="A47" s="79"/>
      <c r="B47" s="69">
        <v>43</v>
      </c>
      <c r="C47" s="353"/>
      <c r="D47" s="361" t="s">
        <v>3742</v>
      </c>
      <c r="E47" s="360">
        <v>2</v>
      </c>
      <c r="F47" s="354" t="s">
        <v>3789</v>
      </c>
      <c r="G47" s="70">
        <f t="shared" si="1"/>
        <v>263238.33850693196</v>
      </c>
      <c r="H47" s="72">
        <v>1</v>
      </c>
      <c r="I47" s="81"/>
      <c r="J47" s="72">
        <f>+LOOKUP($E47,'SALARIO PROP IND'!$D$8:$P$8,'SALARIO PROP IND'!$D$9:$P$9)</f>
        <v>2328218.1</v>
      </c>
      <c r="K47" s="72">
        <f>+LOOKUP($E47,'SALARIO PROP IND'!$D$8:$P$8,'SALARIO PROP IND'!$D$11:$P$11)</f>
        <v>77607.27</v>
      </c>
      <c r="L47" s="72">
        <f>+LOOKUP($E47,'SALARIO PROP IND'!$D$8:$P$8,'SALARIO PROP IND'!$D$41:$P$41)</f>
        <v>197737.71906623995</v>
      </c>
      <c r="M47" s="72">
        <f>+LOOKUP($E47,'SALARIO PROP IND'!$D$8:$P$8,'SALARIO PROP IND'!$D$43:$P$43)</f>
        <v>263238.33850693196</v>
      </c>
      <c r="N47" s="72" t="s">
        <v>3972</v>
      </c>
    </row>
    <row r="48" spans="1:14" x14ac:dyDescent="0.25">
      <c r="A48" s="79"/>
      <c r="B48" s="69">
        <v>44</v>
      </c>
      <c r="C48" s="353"/>
      <c r="D48" s="361" t="s">
        <v>3742</v>
      </c>
      <c r="E48" s="360">
        <v>2</v>
      </c>
      <c r="F48" s="354" t="s">
        <v>3790</v>
      </c>
      <c r="G48" s="70">
        <f t="shared" si="1"/>
        <v>263238.33850693196</v>
      </c>
      <c r="H48" s="72">
        <v>1</v>
      </c>
      <c r="I48" s="81"/>
      <c r="J48" s="72">
        <f>+LOOKUP($E48,'SALARIO PROP IND'!$D$8:$P$8,'SALARIO PROP IND'!$D$9:$P$9)</f>
        <v>2328218.1</v>
      </c>
      <c r="K48" s="72">
        <f>+LOOKUP($E48,'SALARIO PROP IND'!$D$8:$P$8,'SALARIO PROP IND'!$D$11:$P$11)</f>
        <v>77607.27</v>
      </c>
      <c r="L48" s="72">
        <f>+LOOKUP($E48,'SALARIO PROP IND'!$D$8:$P$8,'SALARIO PROP IND'!$D$41:$P$41)</f>
        <v>197737.71906623995</v>
      </c>
      <c r="M48" s="72">
        <f>+LOOKUP($E48,'SALARIO PROP IND'!$D$8:$P$8,'SALARIO PROP IND'!$D$43:$P$43)</f>
        <v>263238.33850693196</v>
      </c>
      <c r="N48" s="72" t="s">
        <v>3972</v>
      </c>
    </row>
    <row r="49" spans="1:14" x14ac:dyDescent="0.25">
      <c r="A49" s="79"/>
      <c r="B49" s="69">
        <v>45</v>
      </c>
      <c r="C49" s="353"/>
      <c r="D49" s="361" t="s">
        <v>3742</v>
      </c>
      <c r="E49" s="360">
        <v>2</v>
      </c>
      <c r="F49" s="354" t="s">
        <v>3791</v>
      </c>
      <c r="G49" s="70">
        <f t="shared" si="1"/>
        <v>263238.33850693196</v>
      </c>
      <c r="H49" s="72">
        <v>1</v>
      </c>
      <c r="I49" s="81"/>
      <c r="J49" s="72">
        <f>+LOOKUP($E49,'SALARIO PROP IND'!$D$8:$P$8,'SALARIO PROP IND'!$D$9:$P$9)</f>
        <v>2328218.1</v>
      </c>
      <c r="K49" s="72">
        <f>+LOOKUP($E49,'SALARIO PROP IND'!$D$8:$P$8,'SALARIO PROP IND'!$D$11:$P$11)</f>
        <v>77607.27</v>
      </c>
      <c r="L49" s="72">
        <f>+LOOKUP($E49,'SALARIO PROP IND'!$D$8:$P$8,'SALARIO PROP IND'!$D$41:$P$41)</f>
        <v>197737.71906623995</v>
      </c>
      <c r="M49" s="72">
        <f>+LOOKUP($E49,'SALARIO PROP IND'!$D$8:$P$8,'SALARIO PROP IND'!$D$43:$P$43)</f>
        <v>263238.33850693196</v>
      </c>
      <c r="N49" s="72" t="s">
        <v>3972</v>
      </c>
    </row>
    <row r="50" spans="1:14" x14ac:dyDescent="0.25">
      <c r="A50" s="79"/>
      <c r="B50" s="69">
        <v>46</v>
      </c>
      <c r="C50" s="353"/>
      <c r="D50" s="361" t="s">
        <v>3742</v>
      </c>
      <c r="E50" s="360">
        <v>2</v>
      </c>
      <c r="F50" s="354" t="s">
        <v>3792</v>
      </c>
      <c r="G50" s="70">
        <f t="shared" si="1"/>
        <v>263238.33850693196</v>
      </c>
      <c r="H50" s="72">
        <v>1</v>
      </c>
      <c r="I50" s="81"/>
      <c r="J50" s="72">
        <f>+LOOKUP($E50,'SALARIO PROP IND'!$D$8:$P$8,'SALARIO PROP IND'!$D$9:$P$9)</f>
        <v>2328218.1</v>
      </c>
      <c r="K50" s="72">
        <f>+LOOKUP($E50,'SALARIO PROP IND'!$D$8:$P$8,'SALARIO PROP IND'!$D$11:$P$11)</f>
        <v>77607.27</v>
      </c>
      <c r="L50" s="72">
        <f>+LOOKUP($E50,'SALARIO PROP IND'!$D$8:$P$8,'SALARIO PROP IND'!$D$41:$P$41)</f>
        <v>197737.71906623995</v>
      </c>
      <c r="M50" s="72">
        <f>+LOOKUP($E50,'SALARIO PROP IND'!$D$8:$P$8,'SALARIO PROP IND'!$D$43:$P$43)</f>
        <v>263238.33850693196</v>
      </c>
      <c r="N50" s="72" t="s">
        <v>3972</v>
      </c>
    </row>
    <row r="51" spans="1:14" x14ac:dyDescent="0.25">
      <c r="A51" s="79"/>
      <c r="B51" s="69">
        <v>47</v>
      </c>
      <c r="C51" s="353"/>
      <c r="D51" s="361" t="s">
        <v>3742</v>
      </c>
      <c r="E51" s="360">
        <v>2</v>
      </c>
      <c r="F51" s="354" t="s">
        <v>3793</v>
      </c>
      <c r="G51" s="70">
        <f t="shared" si="1"/>
        <v>263238.33850693196</v>
      </c>
      <c r="H51" s="72">
        <v>1</v>
      </c>
      <c r="I51" s="81"/>
      <c r="J51" s="72">
        <f>+LOOKUP($E51,'SALARIO PROP IND'!$D$8:$P$8,'SALARIO PROP IND'!$D$9:$P$9)</f>
        <v>2328218.1</v>
      </c>
      <c r="K51" s="72">
        <f>+LOOKUP($E51,'SALARIO PROP IND'!$D$8:$P$8,'SALARIO PROP IND'!$D$11:$P$11)</f>
        <v>77607.27</v>
      </c>
      <c r="L51" s="72">
        <f>+LOOKUP($E51,'SALARIO PROP IND'!$D$8:$P$8,'SALARIO PROP IND'!$D$41:$P$41)</f>
        <v>197737.71906623995</v>
      </c>
      <c r="M51" s="72">
        <f>+LOOKUP($E51,'SALARIO PROP IND'!$D$8:$P$8,'SALARIO PROP IND'!$D$43:$P$43)</f>
        <v>263238.33850693196</v>
      </c>
      <c r="N51" s="72" t="s">
        <v>3972</v>
      </c>
    </row>
    <row r="52" spans="1:14" x14ac:dyDescent="0.25">
      <c r="A52" s="79"/>
      <c r="B52" s="69">
        <v>48</v>
      </c>
      <c r="C52" s="353"/>
      <c r="D52" s="361" t="s">
        <v>3742</v>
      </c>
      <c r="E52" s="360">
        <v>2</v>
      </c>
      <c r="F52" s="354" t="s">
        <v>3794</v>
      </c>
      <c r="G52" s="70">
        <f t="shared" si="1"/>
        <v>263238.33850693196</v>
      </c>
      <c r="H52" s="72">
        <v>1</v>
      </c>
      <c r="I52" s="81"/>
      <c r="J52" s="72">
        <f>+LOOKUP($E52,'SALARIO PROP IND'!$D$8:$P$8,'SALARIO PROP IND'!$D$9:$P$9)</f>
        <v>2328218.1</v>
      </c>
      <c r="K52" s="72">
        <f>+LOOKUP($E52,'SALARIO PROP IND'!$D$8:$P$8,'SALARIO PROP IND'!$D$11:$P$11)</f>
        <v>77607.27</v>
      </c>
      <c r="L52" s="72">
        <f>+LOOKUP($E52,'SALARIO PROP IND'!$D$8:$P$8,'SALARIO PROP IND'!$D$41:$P$41)</f>
        <v>197737.71906623995</v>
      </c>
      <c r="M52" s="72">
        <f>+LOOKUP($E52,'SALARIO PROP IND'!$D$8:$P$8,'SALARIO PROP IND'!$D$43:$P$43)</f>
        <v>263238.33850693196</v>
      </c>
      <c r="N52" s="72" t="s">
        <v>3972</v>
      </c>
    </row>
    <row r="53" spans="1:14" x14ac:dyDescent="0.25">
      <c r="A53" s="79"/>
      <c r="B53" s="69">
        <v>49</v>
      </c>
      <c r="C53" s="353"/>
      <c r="D53" s="361" t="s">
        <v>3742</v>
      </c>
      <c r="E53" s="360">
        <v>2</v>
      </c>
      <c r="F53" s="354" t="s">
        <v>3795</v>
      </c>
      <c r="G53" s="70">
        <f t="shared" si="1"/>
        <v>263238.33850693196</v>
      </c>
      <c r="H53" s="72">
        <v>1</v>
      </c>
      <c r="I53" s="81"/>
      <c r="J53" s="72">
        <f>+LOOKUP($E53,'SALARIO PROP IND'!$D$8:$P$8,'SALARIO PROP IND'!$D$9:$P$9)</f>
        <v>2328218.1</v>
      </c>
      <c r="K53" s="72">
        <f>+LOOKUP($E53,'SALARIO PROP IND'!$D$8:$P$8,'SALARIO PROP IND'!$D$11:$P$11)</f>
        <v>77607.27</v>
      </c>
      <c r="L53" s="72">
        <f>+LOOKUP($E53,'SALARIO PROP IND'!$D$8:$P$8,'SALARIO PROP IND'!$D$41:$P$41)</f>
        <v>197737.71906623995</v>
      </c>
      <c r="M53" s="72">
        <f>+LOOKUP($E53,'SALARIO PROP IND'!$D$8:$P$8,'SALARIO PROP IND'!$D$43:$P$43)</f>
        <v>263238.33850693196</v>
      </c>
      <c r="N53" s="72" t="s">
        <v>3972</v>
      </c>
    </row>
    <row r="54" spans="1:14" x14ac:dyDescent="0.25">
      <c r="A54" s="79"/>
      <c r="B54" s="69">
        <v>50</v>
      </c>
      <c r="C54" s="353"/>
      <c r="D54" s="361" t="s">
        <v>3742</v>
      </c>
      <c r="E54" s="360">
        <v>2</v>
      </c>
      <c r="F54" s="354" t="s">
        <v>3796</v>
      </c>
      <c r="G54" s="70">
        <f t="shared" si="1"/>
        <v>263238.33850693196</v>
      </c>
      <c r="H54" s="72">
        <v>1</v>
      </c>
      <c r="I54" s="81"/>
      <c r="J54" s="72">
        <f>+LOOKUP($E54,'SALARIO PROP IND'!$D$8:$P$8,'SALARIO PROP IND'!$D$9:$P$9)</f>
        <v>2328218.1</v>
      </c>
      <c r="K54" s="72">
        <f>+LOOKUP($E54,'SALARIO PROP IND'!$D$8:$P$8,'SALARIO PROP IND'!$D$11:$P$11)</f>
        <v>77607.27</v>
      </c>
      <c r="L54" s="72">
        <f>+LOOKUP($E54,'SALARIO PROP IND'!$D$8:$P$8,'SALARIO PROP IND'!$D$41:$P$41)</f>
        <v>197737.71906623995</v>
      </c>
      <c r="M54" s="72">
        <f>+LOOKUP($E54,'SALARIO PROP IND'!$D$8:$P$8,'SALARIO PROP IND'!$D$43:$P$43)</f>
        <v>263238.33850693196</v>
      </c>
      <c r="N54" s="72" t="s">
        <v>3972</v>
      </c>
    </row>
    <row r="55" spans="1:14" x14ac:dyDescent="0.25">
      <c r="A55" s="79"/>
      <c r="B55" s="69">
        <v>51</v>
      </c>
      <c r="C55" s="353"/>
      <c r="D55" s="361" t="s">
        <v>3742</v>
      </c>
      <c r="E55" s="360">
        <v>2</v>
      </c>
      <c r="F55" s="354" t="s">
        <v>3797</v>
      </c>
      <c r="G55" s="70">
        <f t="shared" si="1"/>
        <v>263238.33850693196</v>
      </c>
      <c r="H55" s="72">
        <v>1</v>
      </c>
      <c r="I55" s="81"/>
      <c r="J55" s="72">
        <f>+LOOKUP($E55,'SALARIO PROP IND'!$D$8:$P$8,'SALARIO PROP IND'!$D$9:$P$9)</f>
        <v>2328218.1</v>
      </c>
      <c r="K55" s="72">
        <f>+LOOKUP($E55,'SALARIO PROP IND'!$D$8:$P$8,'SALARIO PROP IND'!$D$11:$P$11)</f>
        <v>77607.27</v>
      </c>
      <c r="L55" s="72">
        <f>+LOOKUP($E55,'SALARIO PROP IND'!$D$8:$P$8,'SALARIO PROP IND'!$D$41:$P$41)</f>
        <v>197737.71906623995</v>
      </c>
      <c r="M55" s="72">
        <f>+LOOKUP($E55,'SALARIO PROP IND'!$D$8:$P$8,'SALARIO PROP IND'!$D$43:$P$43)</f>
        <v>263238.33850693196</v>
      </c>
      <c r="N55" s="72" t="s">
        <v>3972</v>
      </c>
    </row>
    <row r="56" spans="1:14" x14ac:dyDescent="0.25">
      <c r="A56" s="79"/>
      <c r="B56" s="69">
        <v>52</v>
      </c>
      <c r="C56" s="353"/>
      <c r="D56" s="361" t="s">
        <v>3742</v>
      </c>
      <c r="E56" s="360">
        <v>2</v>
      </c>
      <c r="F56" s="354" t="s">
        <v>3798</v>
      </c>
      <c r="G56" s="70">
        <f t="shared" si="1"/>
        <v>263238.33850693196</v>
      </c>
      <c r="H56" s="72">
        <v>1</v>
      </c>
      <c r="I56" s="81"/>
      <c r="J56" s="72">
        <f>+LOOKUP($E56,'SALARIO PROP IND'!$D$8:$P$8,'SALARIO PROP IND'!$D$9:$P$9)</f>
        <v>2328218.1</v>
      </c>
      <c r="K56" s="72">
        <f>+LOOKUP($E56,'SALARIO PROP IND'!$D$8:$P$8,'SALARIO PROP IND'!$D$11:$P$11)</f>
        <v>77607.27</v>
      </c>
      <c r="L56" s="72">
        <f>+LOOKUP($E56,'SALARIO PROP IND'!$D$8:$P$8,'SALARIO PROP IND'!$D$41:$P$41)</f>
        <v>197737.71906623995</v>
      </c>
      <c r="M56" s="72">
        <f>+LOOKUP($E56,'SALARIO PROP IND'!$D$8:$P$8,'SALARIO PROP IND'!$D$43:$P$43)</f>
        <v>263238.33850693196</v>
      </c>
      <c r="N56" s="72" t="s">
        <v>3972</v>
      </c>
    </row>
    <row r="57" spans="1:14" x14ac:dyDescent="0.25">
      <c r="A57" s="79"/>
      <c r="B57" s="69">
        <v>53</v>
      </c>
      <c r="C57" s="353"/>
      <c r="D57" s="361" t="s">
        <v>3742</v>
      </c>
      <c r="E57" s="360">
        <v>2</v>
      </c>
      <c r="F57" s="354" t="s">
        <v>3799</v>
      </c>
      <c r="G57" s="70">
        <f t="shared" si="1"/>
        <v>263238.33850693196</v>
      </c>
      <c r="H57" s="72">
        <v>1</v>
      </c>
      <c r="I57" s="81"/>
      <c r="J57" s="72">
        <f>+LOOKUP($E57,'SALARIO PROP IND'!$D$8:$P$8,'SALARIO PROP IND'!$D$9:$P$9)</f>
        <v>2328218.1</v>
      </c>
      <c r="K57" s="72">
        <f>+LOOKUP($E57,'SALARIO PROP IND'!$D$8:$P$8,'SALARIO PROP IND'!$D$11:$P$11)</f>
        <v>77607.27</v>
      </c>
      <c r="L57" s="72">
        <f>+LOOKUP($E57,'SALARIO PROP IND'!$D$8:$P$8,'SALARIO PROP IND'!$D$41:$P$41)</f>
        <v>197737.71906623995</v>
      </c>
      <c r="M57" s="72">
        <f>+LOOKUP($E57,'SALARIO PROP IND'!$D$8:$P$8,'SALARIO PROP IND'!$D$43:$P$43)</f>
        <v>263238.33850693196</v>
      </c>
      <c r="N57" s="72" t="s">
        <v>3972</v>
      </c>
    </row>
    <row r="58" spans="1:14" x14ac:dyDescent="0.25">
      <c r="A58" s="79"/>
      <c r="B58" s="69">
        <v>54</v>
      </c>
      <c r="C58" s="353"/>
      <c r="D58" s="361" t="s">
        <v>3742</v>
      </c>
      <c r="E58" s="360">
        <v>2</v>
      </c>
      <c r="F58" s="354" t="s">
        <v>3800</v>
      </c>
      <c r="G58" s="70">
        <f t="shared" si="1"/>
        <v>263238.33850693196</v>
      </c>
      <c r="H58" s="72">
        <v>1</v>
      </c>
      <c r="I58" s="81"/>
      <c r="J58" s="72">
        <f>+LOOKUP($E58,'SALARIO PROP IND'!$D$8:$P$8,'SALARIO PROP IND'!$D$9:$P$9)</f>
        <v>2328218.1</v>
      </c>
      <c r="K58" s="72">
        <f>+LOOKUP($E58,'SALARIO PROP IND'!$D$8:$P$8,'SALARIO PROP IND'!$D$11:$P$11)</f>
        <v>77607.27</v>
      </c>
      <c r="L58" s="72">
        <f>+LOOKUP($E58,'SALARIO PROP IND'!$D$8:$P$8,'SALARIO PROP IND'!$D$41:$P$41)</f>
        <v>197737.71906623995</v>
      </c>
      <c r="M58" s="72">
        <f>+LOOKUP($E58,'SALARIO PROP IND'!$D$8:$P$8,'SALARIO PROP IND'!$D$43:$P$43)</f>
        <v>263238.33850693196</v>
      </c>
      <c r="N58" s="72" t="s">
        <v>3972</v>
      </c>
    </row>
    <row r="59" spans="1:14" x14ac:dyDescent="0.25">
      <c r="A59" s="79"/>
      <c r="B59" s="69">
        <v>55</v>
      </c>
      <c r="C59" s="353"/>
      <c r="D59" s="361" t="s">
        <v>3740</v>
      </c>
      <c r="E59" s="360">
        <v>3</v>
      </c>
      <c r="F59" s="354" t="s">
        <v>3801</v>
      </c>
      <c r="G59" s="70">
        <f t="shared" si="1"/>
        <v>267738.37756378885</v>
      </c>
      <c r="H59" s="72">
        <v>1</v>
      </c>
      <c r="I59" s="81"/>
      <c r="J59" s="72">
        <f>+LOOKUP($E59,'SALARIO PROP IND'!$D$8:$P$8,'SALARIO PROP IND'!$D$9:$P$9)</f>
        <v>2347413</v>
      </c>
      <c r="K59" s="72">
        <f>+LOOKUP($E59,'SALARIO PROP IND'!$D$8:$P$8,'SALARIO PROP IND'!$D$11:$P$11)</f>
        <v>78247.100000000006</v>
      </c>
      <c r="L59" s="72">
        <f>+LOOKUP($E59,'SALARIO PROP IND'!$D$8:$P$8,'SALARIO PROP IND'!$D$41:$P$41)</f>
        <v>201118.03009486487</v>
      </c>
      <c r="M59" s="72">
        <f>+LOOKUP($E59,'SALARIO PROP IND'!$D$8:$P$8,'SALARIO PROP IND'!$D$43:$P$43)</f>
        <v>267738.37756378885</v>
      </c>
      <c r="N59" s="72" t="s">
        <v>3972</v>
      </c>
    </row>
    <row r="60" spans="1:14" x14ac:dyDescent="0.25">
      <c r="A60" s="79"/>
      <c r="B60" s="69">
        <v>56</v>
      </c>
      <c r="C60" s="353"/>
      <c r="D60" s="361" t="s">
        <v>3740</v>
      </c>
      <c r="E60" s="360">
        <v>3</v>
      </c>
      <c r="F60" s="354" t="s">
        <v>3802</v>
      </c>
      <c r="G60" s="70">
        <f t="shared" si="1"/>
        <v>267738.37756378885</v>
      </c>
      <c r="H60" s="72">
        <v>1</v>
      </c>
      <c r="I60" s="81"/>
      <c r="J60" s="72">
        <f>+LOOKUP($E60,'SALARIO PROP IND'!$D$8:$P$8,'SALARIO PROP IND'!$D$9:$P$9)</f>
        <v>2347413</v>
      </c>
      <c r="K60" s="72">
        <f>+LOOKUP($E60,'SALARIO PROP IND'!$D$8:$P$8,'SALARIO PROP IND'!$D$11:$P$11)</f>
        <v>78247.100000000006</v>
      </c>
      <c r="L60" s="72">
        <f>+LOOKUP($E60,'SALARIO PROP IND'!$D$8:$P$8,'SALARIO PROP IND'!$D$41:$P$41)</f>
        <v>201118.03009486487</v>
      </c>
      <c r="M60" s="72">
        <f>+LOOKUP($E60,'SALARIO PROP IND'!$D$8:$P$8,'SALARIO PROP IND'!$D$43:$P$43)</f>
        <v>267738.37756378885</v>
      </c>
      <c r="N60" s="72" t="s">
        <v>3972</v>
      </c>
    </row>
    <row r="61" spans="1:14" x14ac:dyDescent="0.25">
      <c r="A61" s="79"/>
      <c r="B61" s="69">
        <v>57</v>
      </c>
      <c r="C61" s="353"/>
      <c r="D61" s="361" t="s">
        <v>3740</v>
      </c>
      <c r="E61" s="360">
        <v>3</v>
      </c>
      <c r="F61" s="354" t="s">
        <v>3803</v>
      </c>
      <c r="G61" s="70">
        <f t="shared" si="1"/>
        <v>267738.37756378885</v>
      </c>
      <c r="H61" s="72">
        <v>1</v>
      </c>
      <c r="I61" s="81"/>
      <c r="J61" s="72">
        <f>+LOOKUP($E61,'SALARIO PROP IND'!$D$8:$P$8,'SALARIO PROP IND'!$D$9:$P$9)</f>
        <v>2347413</v>
      </c>
      <c r="K61" s="72">
        <f>+LOOKUP($E61,'SALARIO PROP IND'!$D$8:$P$8,'SALARIO PROP IND'!$D$11:$P$11)</f>
        <v>78247.100000000006</v>
      </c>
      <c r="L61" s="72">
        <f>+LOOKUP($E61,'SALARIO PROP IND'!$D$8:$P$8,'SALARIO PROP IND'!$D$41:$P$41)</f>
        <v>201118.03009486487</v>
      </c>
      <c r="M61" s="72">
        <f>+LOOKUP($E61,'SALARIO PROP IND'!$D$8:$P$8,'SALARIO PROP IND'!$D$43:$P$43)</f>
        <v>267738.37756378885</v>
      </c>
      <c r="N61" s="72" t="s">
        <v>3972</v>
      </c>
    </row>
    <row r="62" spans="1:14" ht="26.25" x14ac:dyDescent="0.25">
      <c r="A62" s="79"/>
      <c r="B62" s="69">
        <v>58</v>
      </c>
      <c r="C62" s="353"/>
      <c r="D62" s="361" t="s">
        <v>3743</v>
      </c>
      <c r="E62" s="360">
        <v>3</v>
      </c>
      <c r="F62" s="354" t="s">
        <v>3804</v>
      </c>
      <c r="G62" s="70">
        <f t="shared" si="1"/>
        <v>267738.37756378885</v>
      </c>
      <c r="H62" s="72">
        <v>1</v>
      </c>
      <c r="I62" s="81"/>
      <c r="J62" s="72">
        <f>+LOOKUP($E62,'SALARIO PROP IND'!$D$8:$P$8,'SALARIO PROP IND'!$D$9:$P$9)</f>
        <v>2347413</v>
      </c>
      <c r="K62" s="72">
        <f>+LOOKUP($E62,'SALARIO PROP IND'!$D$8:$P$8,'SALARIO PROP IND'!$D$11:$P$11)</f>
        <v>78247.100000000006</v>
      </c>
      <c r="L62" s="72">
        <f>+LOOKUP($E62,'SALARIO PROP IND'!$D$8:$P$8,'SALARIO PROP IND'!$D$41:$P$41)</f>
        <v>201118.03009486487</v>
      </c>
      <c r="M62" s="72">
        <f>+LOOKUP($E62,'SALARIO PROP IND'!$D$8:$P$8,'SALARIO PROP IND'!$D$43:$P$43)</f>
        <v>267738.37756378885</v>
      </c>
      <c r="N62" s="72" t="s">
        <v>3972</v>
      </c>
    </row>
    <row r="63" spans="1:14" x14ac:dyDescent="0.25">
      <c r="A63" s="79"/>
      <c r="B63" s="69">
        <v>59</v>
      </c>
      <c r="C63" s="353"/>
      <c r="D63" s="361" t="s">
        <v>3744</v>
      </c>
      <c r="E63" s="360">
        <v>3</v>
      </c>
      <c r="F63" s="354" t="s">
        <v>3805</v>
      </c>
      <c r="G63" s="70">
        <f t="shared" si="1"/>
        <v>267738.37756378885</v>
      </c>
      <c r="H63" s="72">
        <v>1</v>
      </c>
      <c r="I63" s="81"/>
      <c r="J63" s="72">
        <f>+LOOKUP($E63,'SALARIO PROP IND'!$D$8:$P$8,'SALARIO PROP IND'!$D$9:$P$9)</f>
        <v>2347413</v>
      </c>
      <c r="K63" s="72">
        <f>+LOOKUP($E63,'SALARIO PROP IND'!$D$8:$P$8,'SALARIO PROP IND'!$D$11:$P$11)</f>
        <v>78247.100000000006</v>
      </c>
      <c r="L63" s="72">
        <f>+LOOKUP($E63,'SALARIO PROP IND'!$D$8:$P$8,'SALARIO PROP IND'!$D$41:$P$41)</f>
        <v>201118.03009486487</v>
      </c>
      <c r="M63" s="72">
        <f>+LOOKUP($E63,'SALARIO PROP IND'!$D$8:$P$8,'SALARIO PROP IND'!$D$43:$P$43)</f>
        <v>267738.37756378885</v>
      </c>
      <c r="N63" s="72" t="s">
        <v>3972</v>
      </c>
    </row>
    <row r="64" spans="1:14" x14ac:dyDescent="0.25">
      <c r="A64" s="79"/>
      <c r="B64" s="69">
        <v>60</v>
      </c>
      <c r="C64" s="353"/>
      <c r="D64" s="361" t="s">
        <v>3745</v>
      </c>
      <c r="E64" s="360">
        <v>3</v>
      </c>
      <c r="F64" s="354" t="s">
        <v>3806</v>
      </c>
      <c r="G64" s="70">
        <f t="shared" si="1"/>
        <v>267738.37756378885</v>
      </c>
      <c r="H64" s="72">
        <v>1</v>
      </c>
      <c r="I64" s="81"/>
      <c r="J64" s="72">
        <f>+LOOKUP($E64,'SALARIO PROP IND'!$D$8:$P$8,'SALARIO PROP IND'!$D$9:$P$9)</f>
        <v>2347413</v>
      </c>
      <c r="K64" s="72">
        <f>+LOOKUP($E64,'SALARIO PROP IND'!$D$8:$P$8,'SALARIO PROP IND'!$D$11:$P$11)</f>
        <v>78247.100000000006</v>
      </c>
      <c r="L64" s="72">
        <f>+LOOKUP($E64,'SALARIO PROP IND'!$D$8:$P$8,'SALARIO PROP IND'!$D$41:$P$41)</f>
        <v>201118.03009486487</v>
      </c>
      <c r="M64" s="72">
        <f>+LOOKUP($E64,'SALARIO PROP IND'!$D$8:$P$8,'SALARIO PROP IND'!$D$43:$P$43)</f>
        <v>267738.37756378885</v>
      </c>
      <c r="N64" s="72" t="s">
        <v>3972</v>
      </c>
    </row>
    <row r="65" spans="1:14" x14ac:dyDescent="0.25">
      <c r="A65" s="79"/>
      <c r="B65" s="69">
        <v>61</v>
      </c>
      <c r="C65" s="353"/>
      <c r="D65" s="361" t="s">
        <v>3741</v>
      </c>
      <c r="E65" s="360">
        <v>3</v>
      </c>
      <c r="F65" s="354" t="s">
        <v>3807</v>
      </c>
      <c r="G65" s="70">
        <f t="shared" si="1"/>
        <v>267738.37756378885</v>
      </c>
      <c r="H65" s="72">
        <v>1</v>
      </c>
      <c r="I65" s="81"/>
      <c r="J65" s="72">
        <f>+LOOKUP($E65,'SALARIO PROP IND'!$D$8:$P$8,'SALARIO PROP IND'!$D$9:$P$9)</f>
        <v>2347413</v>
      </c>
      <c r="K65" s="72">
        <f>+LOOKUP($E65,'SALARIO PROP IND'!$D$8:$P$8,'SALARIO PROP IND'!$D$11:$P$11)</f>
        <v>78247.100000000006</v>
      </c>
      <c r="L65" s="72">
        <f>+LOOKUP($E65,'SALARIO PROP IND'!$D$8:$P$8,'SALARIO PROP IND'!$D$41:$P$41)</f>
        <v>201118.03009486487</v>
      </c>
      <c r="M65" s="72">
        <f>+LOOKUP($E65,'SALARIO PROP IND'!$D$8:$P$8,'SALARIO PROP IND'!$D$43:$P$43)</f>
        <v>267738.37756378885</v>
      </c>
      <c r="N65" s="72" t="s">
        <v>3972</v>
      </c>
    </row>
    <row r="66" spans="1:14" x14ac:dyDescent="0.25">
      <c r="A66" s="79"/>
      <c r="B66" s="69">
        <v>62</v>
      </c>
      <c r="C66" s="353"/>
      <c r="D66" s="361" t="s">
        <v>3741</v>
      </c>
      <c r="E66" s="360">
        <v>3</v>
      </c>
      <c r="F66" s="354" t="s">
        <v>3808</v>
      </c>
      <c r="G66" s="70">
        <f t="shared" si="1"/>
        <v>267738.37756378885</v>
      </c>
      <c r="H66" s="72">
        <v>1</v>
      </c>
      <c r="I66" s="81"/>
      <c r="J66" s="72">
        <f>+LOOKUP($E66,'SALARIO PROP IND'!$D$8:$P$8,'SALARIO PROP IND'!$D$9:$P$9)</f>
        <v>2347413</v>
      </c>
      <c r="K66" s="72">
        <f>+LOOKUP($E66,'SALARIO PROP IND'!$D$8:$P$8,'SALARIO PROP IND'!$D$11:$P$11)</f>
        <v>78247.100000000006</v>
      </c>
      <c r="L66" s="72">
        <f>+LOOKUP($E66,'SALARIO PROP IND'!$D$8:$P$8,'SALARIO PROP IND'!$D$41:$P$41)</f>
        <v>201118.03009486487</v>
      </c>
      <c r="M66" s="72">
        <f>+LOOKUP($E66,'SALARIO PROP IND'!$D$8:$P$8,'SALARIO PROP IND'!$D$43:$P$43)</f>
        <v>267738.37756378885</v>
      </c>
      <c r="N66" s="72" t="s">
        <v>3972</v>
      </c>
    </row>
    <row r="67" spans="1:14" x14ac:dyDescent="0.25">
      <c r="A67" s="79"/>
      <c r="B67" s="69">
        <v>63</v>
      </c>
      <c r="C67" s="353"/>
      <c r="D67" s="361" t="s">
        <v>3741</v>
      </c>
      <c r="E67" s="360">
        <v>3</v>
      </c>
      <c r="F67" s="354" t="s">
        <v>3809</v>
      </c>
      <c r="G67" s="70">
        <f t="shared" si="1"/>
        <v>267738.37756378885</v>
      </c>
      <c r="H67" s="72">
        <v>1</v>
      </c>
      <c r="I67" s="81"/>
      <c r="J67" s="72">
        <f>+LOOKUP($E67,'SALARIO PROP IND'!$D$8:$P$8,'SALARIO PROP IND'!$D$9:$P$9)</f>
        <v>2347413</v>
      </c>
      <c r="K67" s="72">
        <f>+LOOKUP($E67,'SALARIO PROP IND'!$D$8:$P$8,'SALARIO PROP IND'!$D$11:$P$11)</f>
        <v>78247.100000000006</v>
      </c>
      <c r="L67" s="72">
        <f>+LOOKUP($E67,'SALARIO PROP IND'!$D$8:$P$8,'SALARIO PROP IND'!$D$41:$P$41)</f>
        <v>201118.03009486487</v>
      </c>
      <c r="M67" s="72">
        <f>+LOOKUP($E67,'SALARIO PROP IND'!$D$8:$P$8,'SALARIO PROP IND'!$D$43:$P$43)</f>
        <v>267738.37756378885</v>
      </c>
      <c r="N67" s="72" t="s">
        <v>3972</v>
      </c>
    </row>
    <row r="68" spans="1:14" x14ac:dyDescent="0.25">
      <c r="A68" s="79"/>
      <c r="B68" s="69">
        <v>64</v>
      </c>
      <c r="C68" s="353"/>
      <c r="D68" s="361" t="s">
        <v>3741</v>
      </c>
      <c r="E68" s="360">
        <v>3</v>
      </c>
      <c r="F68" s="354" t="s">
        <v>3810</v>
      </c>
      <c r="G68" s="70">
        <f t="shared" si="1"/>
        <v>267738.37756378885</v>
      </c>
      <c r="H68" s="72">
        <v>1</v>
      </c>
      <c r="I68" s="81"/>
      <c r="J68" s="72">
        <f>+LOOKUP($E68,'SALARIO PROP IND'!$D$8:$P$8,'SALARIO PROP IND'!$D$9:$P$9)</f>
        <v>2347413</v>
      </c>
      <c r="K68" s="72">
        <f>+LOOKUP($E68,'SALARIO PROP IND'!$D$8:$P$8,'SALARIO PROP IND'!$D$11:$P$11)</f>
        <v>78247.100000000006</v>
      </c>
      <c r="L68" s="72">
        <f>+LOOKUP($E68,'SALARIO PROP IND'!$D$8:$P$8,'SALARIO PROP IND'!$D$41:$P$41)</f>
        <v>201118.03009486487</v>
      </c>
      <c r="M68" s="72">
        <f>+LOOKUP($E68,'SALARIO PROP IND'!$D$8:$P$8,'SALARIO PROP IND'!$D$43:$P$43)</f>
        <v>267738.37756378885</v>
      </c>
      <c r="N68" s="72" t="s">
        <v>3972</v>
      </c>
    </row>
    <row r="69" spans="1:14" x14ac:dyDescent="0.25">
      <c r="A69" s="79"/>
      <c r="B69" s="69">
        <v>65</v>
      </c>
      <c r="C69" s="353"/>
      <c r="D69" s="361" t="s">
        <v>3741</v>
      </c>
      <c r="E69" s="360">
        <v>3</v>
      </c>
      <c r="F69" s="354" t="s">
        <v>3811</v>
      </c>
      <c r="G69" s="70">
        <f t="shared" si="1"/>
        <v>267738.37756378885</v>
      </c>
      <c r="H69" s="72">
        <v>1</v>
      </c>
      <c r="I69" s="81"/>
      <c r="J69" s="72">
        <f>+LOOKUP($E69,'SALARIO PROP IND'!$D$8:$P$8,'SALARIO PROP IND'!$D$9:$P$9)</f>
        <v>2347413</v>
      </c>
      <c r="K69" s="72">
        <f>+LOOKUP($E69,'SALARIO PROP IND'!$D$8:$P$8,'SALARIO PROP IND'!$D$11:$P$11)</f>
        <v>78247.100000000006</v>
      </c>
      <c r="L69" s="72">
        <f>+LOOKUP($E69,'SALARIO PROP IND'!$D$8:$P$8,'SALARIO PROP IND'!$D$41:$P$41)</f>
        <v>201118.03009486487</v>
      </c>
      <c r="M69" s="72">
        <f>+LOOKUP($E69,'SALARIO PROP IND'!$D$8:$P$8,'SALARIO PROP IND'!$D$43:$P$43)</f>
        <v>267738.37756378885</v>
      </c>
      <c r="N69" s="72" t="s">
        <v>3972</v>
      </c>
    </row>
    <row r="70" spans="1:14" x14ac:dyDescent="0.25">
      <c r="A70" s="79"/>
      <c r="B70" s="69">
        <v>66</v>
      </c>
      <c r="C70" s="353"/>
      <c r="D70" s="361" t="s">
        <v>3741</v>
      </c>
      <c r="E70" s="360">
        <v>3</v>
      </c>
      <c r="F70" s="354" t="s">
        <v>3812</v>
      </c>
      <c r="G70" s="70">
        <f t="shared" ref="G70:G133" si="2">+M70</f>
        <v>267738.37756378885</v>
      </c>
      <c r="H70" s="72">
        <v>1</v>
      </c>
      <c r="I70" s="81"/>
      <c r="J70" s="72">
        <f>+LOOKUP($E70,'SALARIO PROP IND'!$D$8:$P$8,'SALARIO PROP IND'!$D$9:$P$9)</f>
        <v>2347413</v>
      </c>
      <c r="K70" s="72">
        <f>+LOOKUP($E70,'SALARIO PROP IND'!$D$8:$P$8,'SALARIO PROP IND'!$D$11:$P$11)</f>
        <v>78247.100000000006</v>
      </c>
      <c r="L70" s="72">
        <f>+LOOKUP($E70,'SALARIO PROP IND'!$D$8:$P$8,'SALARIO PROP IND'!$D$41:$P$41)</f>
        <v>201118.03009486487</v>
      </c>
      <c r="M70" s="72">
        <f>+LOOKUP($E70,'SALARIO PROP IND'!$D$8:$P$8,'SALARIO PROP IND'!$D$43:$P$43)</f>
        <v>267738.37756378885</v>
      </c>
      <c r="N70" s="72" t="s">
        <v>3972</v>
      </c>
    </row>
    <row r="71" spans="1:14" x14ac:dyDescent="0.25">
      <c r="A71" s="79"/>
      <c r="B71" s="69">
        <v>67</v>
      </c>
      <c r="C71" s="353"/>
      <c r="D71" s="361" t="s">
        <v>3741</v>
      </c>
      <c r="E71" s="360">
        <v>3</v>
      </c>
      <c r="F71" s="354" t="s">
        <v>3813</v>
      </c>
      <c r="G71" s="70">
        <f t="shared" si="2"/>
        <v>267738.37756378885</v>
      </c>
      <c r="H71" s="72">
        <v>1</v>
      </c>
      <c r="I71" s="81"/>
      <c r="J71" s="72">
        <f>+LOOKUP($E71,'SALARIO PROP IND'!$D$8:$P$8,'SALARIO PROP IND'!$D$9:$P$9)</f>
        <v>2347413</v>
      </c>
      <c r="K71" s="72">
        <f>+LOOKUP($E71,'SALARIO PROP IND'!$D$8:$P$8,'SALARIO PROP IND'!$D$11:$P$11)</f>
        <v>78247.100000000006</v>
      </c>
      <c r="L71" s="72">
        <f>+LOOKUP($E71,'SALARIO PROP IND'!$D$8:$P$8,'SALARIO PROP IND'!$D$41:$P$41)</f>
        <v>201118.03009486487</v>
      </c>
      <c r="M71" s="72">
        <f>+LOOKUP($E71,'SALARIO PROP IND'!$D$8:$P$8,'SALARIO PROP IND'!$D$43:$P$43)</f>
        <v>267738.37756378885</v>
      </c>
      <c r="N71" s="72" t="s">
        <v>3972</v>
      </c>
    </row>
    <row r="72" spans="1:14" x14ac:dyDescent="0.25">
      <c r="A72" s="79"/>
      <c r="B72" s="69">
        <v>68</v>
      </c>
      <c r="C72" s="353"/>
      <c r="D72" s="361" t="s">
        <v>3741</v>
      </c>
      <c r="E72" s="360">
        <v>3</v>
      </c>
      <c r="F72" s="354" t="s">
        <v>3814</v>
      </c>
      <c r="G72" s="70">
        <f t="shared" si="2"/>
        <v>267738.37756378885</v>
      </c>
      <c r="H72" s="72">
        <v>1</v>
      </c>
      <c r="I72" s="81"/>
      <c r="J72" s="72">
        <f>+LOOKUP($E72,'SALARIO PROP IND'!$D$8:$P$8,'SALARIO PROP IND'!$D$9:$P$9)</f>
        <v>2347413</v>
      </c>
      <c r="K72" s="72">
        <f>+LOOKUP($E72,'SALARIO PROP IND'!$D$8:$P$8,'SALARIO PROP IND'!$D$11:$P$11)</f>
        <v>78247.100000000006</v>
      </c>
      <c r="L72" s="72">
        <f>+LOOKUP($E72,'SALARIO PROP IND'!$D$8:$P$8,'SALARIO PROP IND'!$D$41:$P$41)</f>
        <v>201118.03009486487</v>
      </c>
      <c r="M72" s="72">
        <f>+LOOKUP($E72,'SALARIO PROP IND'!$D$8:$P$8,'SALARIO PROP IND'!$D$43:$P$43)</f>
        <v>267738.37756378885</v>
      </c>
      <c r="N72" s="72" t="s">
        <v>3972</v>
      </c>
    </row>
    <row r="73" spans="1:14" x14ac:dyDescent="0.25">
      <c r="A73" s="79"/>
      <c r="B73" s="69">
        <v>69</v>
      </c>
      <c r="C73" s="353"/>
      <c r="D73" s="361" t="s">
        <v>3741</v>
      </c>
      <c r="E73" s="360">
        <v>3</v>
      </c>
      <c r="F73" s="354" t="s">
        <v>3815</v>
      </c>
      <c r="G73" s="70">
        <f t="shared" si="2"/>
        <v>267738.37756378885</v>
      </c>
      <c r="H73" s="72">
        <v>1</v>
      </c>
      <c r="I73" s="81"/>
      <c r="J73" s="72">
        <f>+LOOKUP($E73,'SALARIO PROP IND'!$D$8:$P$8,'SALARIO PROP IND'!$D$9:$P$9)</f>
        <v>2347413</v>
      </c>
      <c r="K73" s="72">
        <f>+LOOKUP($E73,'SALARIO PROP IND'!$D$8:$P$8,'SALARIO PROP IND'!$D$11:$P$11)</f>
        <v>78247.100000000006</v>
      </c>
      <c r="L73" s="72">
        <f>+LOOKUP($E73,'SALARIO PROP IND'!$D$8:$P$8,'SALARIO PROP IND'!$D$41:$P$41)</f>
        <v>201118.03009486487</v>
      </c>
      <c r="M73" s="72">
        <f>+LOOKUP($E73,'SALARIO PROP IND'!$D$8:$P$8,'SALARIO PROP IND'!$D$43:$P$43)</f>
        <v>267738.37756378885</v>
      </c>
      <c r="N73" s="72" t="s">
        <v>3972</v>
      </c>
    </row>
    <row r="74" spans="1:14" x14ac:dyDescent="0.25">
      <c r="A74" s="79"/>
      <c r="B74" s="69">
        <v>70</v>
      </c>
      <c r="C74" s="353"/>
      <c r="D74" s="361" t="s">
        <v>3746</v>
      </c>
      <c r="E74" s="360">
        <v>3</v>
      </c>
      <c r="F74" s="354" t="s">
        <v>3816</v>
      </c>
      <c r="G74" s="70">
        <f t="shared" si="2"/>
        <v>267738.37756378885</v>
      </c>
      <c r="H74" s="72">
        <v>1</v>
      </c>
      <c r="I74" s="81"/>
      <c r="J74" s="72">
        <f>+LOOKUP($E74,'SALARIO PROP IND'!$D$8:$P$8,'SALARIO PROP IND'!$D$9:$P$9)</f>
        <v>2347413</v>
      </c>
      <c r="K74" s="72">
        <f>+LOOKUP($E74,'SALARIO PROP IND'!$D$8:$P$8,'SALARIO PROP IND'!$D$11:$P$11)</f>
        <v>78247.100000000006</v>
      </c>
      <c r="L74" s="72">
        <f>+LOOKUP($E74,'SALARIO PROP IND'!$D$8:$P$8,'SALARIO PROP IND'!$D$41:$P$41)</f>
        <v>201118.03009486487</v>
      </c>
      <c r="M74" s="72">
        <f>+LOOKUP($E74,'SALARIO PROP IND'!$D$8:$P$8,'SALARIO PROP IND'!$D$43:$P$43)</f>
        <v>267738.37756378885</v>
      </c>
      <c r="N74" s="72" t="s">
        <v>3972</v>
      </c>
    </row>
    <row r="75" spans="1:14" x14ac:dyDescent="0.25">
      <c r="A75" s="79"/>
      <c r="B75" s="69">
        <v>71</v>
      </c>
      <c r="C75" s="353"/>
      <c r="D75" s="361" t="s">
        <v>3742</v>
      </c>
      <c r="E75" s="360">
        <v>3</v>
      </c>
      <c r="F75" s="354" t="s">
        <v>3817</v>
      </c>
      <c r="G75" s="70">
        <f t="shared" si="2"/>
        <v>267738.37756378885</v>
      </c>
      <c r="H75" s="72">
        <v>1</v>
      </c>
      <c r="I75" s="81"/>
      <c r="J75" s="72">
        <f>+LOOKUP($E75,'SALARIO PROP IND'!$D$8:$P$8,'SALARIO PROP IND'!$D$9:$P$9)</f>
        <v>2347413</v>
      </c>
      <c r="K75" s="72">
        <f>+LOOKUP($E75,'SALARIO PROP IND'!$D$8:$P$8,'SALARIO PROP IND'!$D$11:$P$11)</f>
        <v>78247.100000000006</v>
      </c>
      <c r="L75" s="72">
        <f>+LOOKUP($E75,'SALARIO PROP IND'!$D$8:$P$8,'SALARIO PROP IND'!$D$41:$P$41)</f>
        <v>201118.03009486487</v>
      </c>
      <c r="M75" s="72">
        <f>+LOOKUP($E75,'SALARIO PROP IND'!$D$8:$P$8,'SALARIO PROP IND'!$D$43:$P$43)</f>
        <v>267738.37756378885</v>
      </c>
      <c r="N75" s="72" t="s">
        <v>3972</v>
      </c>
    </row>
    <row r="76" spans="1:14" x14ac:dyDescent="0.25">
      <c r="A76" s="79"/>
      <c r="B76" s="69">
        <v>72</v>
      </c>
      <c r="C76" s="353"/>
      <c r="D76" s="361" t="s">
        <v>3742</v>
      </c>
      <c r="E76" s="360">
        <v>3</v>
      </c>
      <c r="F76" s="354" t="s">
        <v>3818</v>
      </c>
      <c r="G76" s="70">
        <f t="shared" si="2"/>
        <v>267738.37756378885</v>
      </c>
      <c r="H76" s="72">
        <v>1</v>
      </c>
      <c r="I76" s="81"/>
      <c r="J76" s="72">
        <f>+LOOKUP($E76,'SALARIO PROP IND'!$D$8:$P$8,'SALARIO PROP IND'!$D$9:$P$9)</f>
        <v>2347413</v>
      </c>
      <c r="K76" s="72">
        <f>+LOOKUP($E76,'SALARIO PROP IND'!$D$8:$P$8,'SALARIO PROP IND'!$D$11:$P$11)</f>
        <v>78247.100000000006</v>
      </c>
      <c r="L76" s="72">
        <f>+LOOKUP($E76,'SALARIO PROP IND'!$D$8:$P$8,'SALARIO PROP IND'!$D$41:$P$41)</f>
        <v>201118.03009486487</v>
      </c>
      <c r="M76" s="72">
        <f>+LOOKUP($E76,'SALARIO PROP IND'!$D$8:$P$8,'SALARIO PROP IND'!$D$43:$P$43)</f>
        <v>267738.37756378885</v>
      </c>
      <c r="N76" s="72" t="s">
        <v>3972</v>
      </c>
    </row>
    <row r="77" spans="1:14" x14ac:dyDescent="0.25">
      <c r="A77" s="79"/>
      <c r="B77" s="69">
        <v>73</v>
      </c>
      <c r="C77" s="353"/>
      <c r="D77" s="361" t="s">
        <v>3742</v>
      </c>
      <c r="E77" s="360">
        <v>3</v>
      </c>
      <c r="F77" s="354" t="s">
        <v>3819</v>
      </c>
      <c r="G77" s="70">
        <f t="shared" si="2"/>
        <v>267738.37756378885</v>
      </c>
      <c r="H77" s="72">
        <v>1</v>
      </c>
      <c r="I77" s="81"/>
      <c r="J77" s="72">
        <f>+LOOKUP($E77,'SALARIO PROP IND'!$D$8:$P$8,'SALARIO PROP IND'!$D$9:$P$9)</f>
        <v>2347413</v>
      </c>
      <c r="K77" s="72">
        <f>+LOOKUP($E77,'SALARIO PROP IND'!$D$8:$P$8,'SALARIO PROP IND'!$D$11:$P$11)</f>
        <v>78247.100000000006</v>
      </c>
      <c r="L77" s="72">
        <f>+LOOKUP($E77,'SALARIO PROP IND'!$D$8:$P$8,'SALARIO PROP IND'!$D$41:$P$41)</f>
        <v>201118.03009486487</v>
      </c>
      <c r="M77" s="72">
        <f>+LOOKUP($E77,'SALARIO PROP IND'!$D$8:$P$8,'SALARIO PROP IND'!$D$43:$P$43)</f>
        <v>267738.37756378885</v>
      </c>
      <c r="N77" s="72" t="s">
        <v>3972</v>
      </c>
    </row>
    <row r="78" spans="1:14" x14ac:dyDescent="0.25">
      <c r="A78" s="79"/>
      <c r="B78" s="69">
        <v>74</v>
      </c>
      <c r="C78" s="353"/>
      <c r="D78" s="361" t="s">
        <v>3742</v>
      </c>
      <c r="E78" s="360">
        <v>3</v>
      </c>
      <c r="F78" s="354" t="s">
        <v>3820</v>
      </c>
      <c r="G78" s="70">
        <f t="shared" si="2"/>
        <v>267738.37756378885</v>
      </c>
      <c r="H78" s="72">
        <v>1</v>
      </c>
      <c r="I78" s="81"/>
      <c r="J78" s="72">
        <f>+LOOKUP($E78,'SALARIO PROP IND'!$D$8:$P$8,'SALARIO PROP IND'!$D$9:$P$9)</f>
        <v>2347413</v>
      </c>
      <c r="K78" s="72">
        <f>+LOOKUP($E78,'SALARIO PROP IND'!$D$8:$P$8,'SALARIO PROP IND'!$D$11:$P$11)</f>
        <v>78247.100000000006</v>
      </c>
      <c r="L78" s="72">
        <f>+LOOKUP($E78,'SALARIO PROP IND'!$D$8:$P$8,'SALARIO PROP IND'!$D$41:$P$41)</f>
        <v>201118.03009486487</v>
      </c>
      <c r="M78" s="72">
        <f>+LOOKUP($E78,'SALARIO PROP IND'!$D$8:$P$8,'SALARIO PROP IND'!$D$43:$P$43)</f>
        <v>267738.37756378885</v>
      </c>
      <c r="N78" s="72" t="s">
        <v>3972</v>
      </c>
    </row>
    <row r="79" spans="1:14" x14ac:dyDescent="0.25">
      <c r="A79" s="79"/>
      <c r="B79" s="69">
        <v>75</v>
      </c>
      <c r="C79" s="353"/>
      <c r="D79" s="361" t="s">
        <v>3742</v>
      </c>
      <c r="E79" s="360">
        <v>3</v>
      </c>
      <c r="F79" s="354" t="s">
        <v>3821</v>
      </c>
      <c r="G79" s="70">
        <f t="shared" si="2"/>
        <v>267738.37756378885</v>
      </c>
      <c r="H79" s="72">
        <v>1</v>
      </c>
      <c r="I79" s="81"/>
      <c r="J79" s="72">
        <f>+LOOKUP($E79,'SALARIO PROP IND'!$D$8:$P$8,'SALARIO PROP IND'!$D$9:$P$9)</f>
        <v>2347413</v>
      </c>
      <c r="K79" s="72">
        <f>+LOOKUP($E79,'SALARIO PROP IND'!$D$8:$P$8,'SALARIO PROP IND'!$D$11:$P$11)</f>
        <v>78247.100000000006</v>
      </c>
      <c r="L79" s="72">
        <f>+LOOKUP($E79,'SALARIO PROP IND'!$D$8:$P$8,'SALARIO PROP IND'!$D$41:$P$41)</f>
        <v>201118.03009486487</v>
      </c>
      <c r="M79" s="72">
        <f>+LOOKUP($E79,'SALARIO PROP IND'!$D$8:$P$8,'SALARIO PROP IND'!$D$43:$P$43)</f>
        <v>267738.37756378885</v>
      </c>
      <c r="N79" s="72" t="s">
        <v>3972</v>
      </c>
    </row>
    <row r="80" spans="1:14" x14ac:dyDescent="0.25">
      <c r="A80" s="79"/>
      <c r="B80" s="69">
        <v>76</v>
      </c>
      <c r="C80" s="353"/>
      <c r="D80" s="361" t="s">
        <v>3742</v>
      </c>
      <c r="E80" s="360">
        <v>3</v>
      </c>
      <c r="F80" s="354" t="s">
        <v>3822</v>
      </c>
      <c r="G80" s="70">
        <f t="shared" si="2"/>
        <v>267738.37756378885</v>
      </c>
      <c r="H80" s="72">
        <v>1</v>
      </c>
      <c r="I80" s="81"/>
      <c r="J80" s="72">
        <f>+LOOKUP($E80,'SALARIO PROP IND'!$D$8:$P$8,'SALARIO PROP IND'!$D$9:$P$9)</f>
        <v>2347413</v>
      </c>
      <c r="K80" s="72">
        <f>+LOOKUP($E80,'SALARIO PROP IND'!$D$8:$P$8,'SALARIO PROP IND'!$D$11:$P$11)</f>
        <v>78247.100000000006</v>
      </c>
      <c r="L80" s="72">
        <f>+LOOKUP($E80,'SALARIO PROP IND'!$D$8:$P$8,'SALARIO PROP IND'!$D$41:$P$41)</f>
        <v>201118.03009486487</v>
      </c>
      <c r="M80" s="72">
        <f>+LOOKUP($E80,'SALARIO PROP IND'!$D$8:$P$8,'SALARIO PROP IND'!$D$43:$P$43)</f>
        <v>267738.37756378885</v>
      </c>
      <c r="N80" s="72" t="s">
        <v>3972</v>
      </c>
    </row>
    <row r="81" spans="1:14" x14ac:dyDescent="0.25">
      <c r="A81" s="79"/>
      <c r="B81" s="69">
        <v>77</v>
      </c>
      <c r="C81" s="353"/>
      <c r="D81" s="361" t="s">
        <v>3742</v>
      </c>
      <c r="E81" s="360">
        <v>3</v>
      </c>
      <c r="F81" s="354" t="s">
        <v>3823</v>
      </c>
      <c r="G81" s="70">
        <f t="shared" si="2"/>
        <v>267738.37756378885</v>
      </c>
      <c r="H81" s="72">
        <v>1</v>
      </c>
      <c r="I81" s="81"/>
      <c r="J81" s="72">
        <f>+LOOKUP($E81,'SALARIO PROP IND'!$D$8:$P$8,'SALARIO PROP IND'!$D$9:$P$9)</f>
        <v>2347413</v>
      </c>
      <c r="K81" s="72">
        <f>+LOOKUP($E81,'SALARIO PROP IND'!$D$8:$P$8,'SALARIO PROP IND'!$D$11:$P$11)</f>
        <v>78247.100000000006</v>
      </c>
      <c r="L81" s="72">
        <f>+LOOKUP($E81,'SALARIO PROP IND'!$D$8:$P$8,'SALARIO PROP IND'!$D$41:$P$41)</f>
        <v>201118.03009486487</v>
      </c>
      <c r="M81" s="72">
        <f>+LOOKUP($E81,'SALARIO PROP IND'!$D$8:$P$8,'SALARIO PROP IND'!$D$43:$P$43)</f>
        <v>267738.37756378885</v>
      </c>
      <c r="N81" s="72" t="s">
        <v>3972</v>
      </c>
    </row>
    <row r="82" spans="1:14" x14ac:dyDescent="0.25">
      <c r="A82" s="79"/>
      <c r="B82" s="69">
        <v>78</v>
      </c>
      <c r="C82" s="353"/>
      <c r="D82" s="361" t="s">
        <v>3742</v>
      </c>
      <c r="E82" s="360">
        <v>3</v>
      </c>
      <c r="F82" s="354" t="s">
        <v>3824</v>
      </c>
      <c r="G82" s="70">
        <f t="shared" si="2"/>
        <v>267738.37756378885</v>
      </c>
      <c r="H82" s="72">
        <v>1</v>
      </c>
      <c r="I82" s="81"/>
      <c r="J82" s="72">
        <f>+LOOKUP($E82,'SALARIO PROP IND'!$D$8:$P$8,'SALARIO PROP IND'!$D$9:$P$9)</f>
        <v>2347413</v>
      </c>
      <c r="K82" s="72">
        <f>+LOOKUP($E82,'SALARIO PROP IND'!$D$8:$P$8,'SALARIO PROP IND'!$D$11:$P$11)</f>
        <v>78247.100000000006</v>
      </c>
      <c r="L82" s="72">
        <f>+LOOKUP($E82,'SALARIO PROP IND'!$D$8:$P$8,'SALARIO PROP IND'!$D$41:$P$41)</f>
        <v>201118.03009486487</v>
      </c>
      <c r="M82" s="72">
        <f>+LOOKUP($E82,'SALARIO PROP IND'!$D$8:$P$8,'SALARIO PROP IND'!$D$43:$P$43)</f>
        <v>267738.37756378885</v>
      </c>
      <c r="N82" s="72" t="s">
        <v>3972</v>
      </c>
    </row>
    <row r="83" spans="1:14" x14ac:dyDescent="0.25">
      <c r="A83" s="79"/>
      <c r="B83" s="69">
        <v>79</v>
      </c>
      <c r="C83" s="353"/>
      <c r="D83" s="361" t="s">
        <v>3742</v>
      </c>
      <c r="E83" s="360">
        <v>3</v>
      </c>
      <c r="F83" s="354" t="s">
        <v>3825</v>
      </c>
      <c r="G83" s="70">
        <f t="shared" si="2"/>
        <v>267738.37756378885</v>
      </c>
      <c r="H83" s="72">
        <v>1</v>
      </c>
      <c r="I83" s="81"/>
      <c r="J83" s="72">
        <f>+LOOKUP($E83,'SALARIO PROP IND'!$D$8:$P$8,'SALARIO PROP IND'!$D$9:$P$9)</f>
        <v>2347413</v>
      </c>
      <c r="K83" s="72">
        <f>+LOOKUP($E83,'SALARIO PROP IND'!$D$8:$P$8,'SALARIO PROP IND'!$D$11:$P$11)</f>
        <v>78247.100000000006</v>
      </c>
      <c r="L83" s="72">
        <f>+LOOKUP($E83,'SALARIO PROP IND'!$D$8:$P$8,'SALARIO PROP IND'!$D$41:$P$41)</f>
        <v>201118.03009486487</v>
      </c>
      <c r="M83" s="72">
        <f>+LOOKUP($E83,'SALARIO PROP IND'!$D$8:$P$8,'SALARIO PROP IND'!$D$43:$P$43)</f>
        <v>267738.37756378885</v>
      </c>
      <c r="N83" s="72" t="s">
        <v>3972</v>
      </c>
    </row>
    <row r="84" spans="1:14" x14ac:dyDescent="0.25">
      <c r="A84" s="79"/>
      <c r="B84" s="69">
        <v>80</v>
      </c>
      <c r="C84" s="353"/>
      <c r="D84" s="361" t="s">
        <v>3742</v>
      </c>
      <c r="E84" s="360">
        <v>3</v>
      </c>
      <c r="F84" s="354" t="s">
        <v>3826</v>
      </c>
      <c r="G84" s="70">
        <f t="shared" si="2"/>
        <v>267738.37756378885</v>
      </c>
      <c r="H84" s="72">
        <v>1</v>
      </c>
      <c r="I84" s="81"/>
      <c r="J84" s="72">
        <f>+LOOKUP($E84,'SALARIO PROP IND'!$D$8:$P$8,'SALARIO PROP IND'!$D$9:$P$9)</f>
        <v>2347413</v>
      </c>
      <c r="K84" s="72">
        <f>+LOOKUP($E84,'SALARIO PROP IND'!$D$8:$P$8,'SALARIO PROP IND'!$D$11:$P$11)</f>
        <v>78247.100000000006</v>
      </c>
      <c r="L84" s="72">
        <f>+LOOKUP($E84,'SALARIO PROP IND'!$D$8:$P$8,'SALARIO PROP IND'!$D$41:$P$41)</f>
        <v>201118.03009486487</v>
      </c>
      <c r="M84" s="72">
        <f>+LOOKUP($E84,'SALARIO PROP IND'!$D$8:$P$8,'SALARIO PROP IND'!$D$43:$P$43)</f>
        <v>267738.37756378885</v>
      </c>
      <c r="N84" s="72" t="s">
        <v>3972</v>
      </c>
    </row>
    <row r="85" spans="1:14" x14ac:dyDescent="0.25">
      <c r="A85" s="79"/>
      <c r="B85" s="69">
        <v>81</v>
      </c>
      <c r="C85" s="353"/>
      <c r="D85" s="361" t="s">
        <v>3742</v>
      </c>
      <c r="E85" s="360">
        <v>3</v>
      </c>
      <c r="F85" s="354" t="s">
        <v>3827</v>
      </c>
      <c r="G85" s="70">
        <f t="shared" si="2"/>
        <v>267738.37756378885</v>
      </c>
      <c r="H85" s="72">
        <v>1</v>
      </c>
      <c r="I85" s="81"/>
      <c r="J85" s="72">
        <f>+LOOKUP($E85,'SALARIO PROP IND'!$D$8:$P$8,'SALARIO PROP IND'!$D$9:$P$9)</f>
        <v>2347413</v>
      </c>
      <c r="K85" s="72">
        <f>+LOOKUP($E85,'SALARIO PROP IND'!$D$8:$P$8,'SALARIO PROP IND'!$D$11:$P$11)</f>
        <v>78247.100000000006</v>
      </c>
      <c r="L85" s="72">
        <f>+LOOKUP($E85,'SALARIO PROP IND'!$D$8:$P$8,'SALARIO PROP IND'!$D$41:$P$41)</f>
        <v>201118.03009486487</v>
      </c>
      <c r="M85" s="72">
        <f>+LOOKUP($E85,'SALARIO PROP IND'!$D$8:$P$8,'SALARIO PROP IND'!$D$43:$P$43)</f>
        <v>267738.37756378885</v>
      </c>
      <c r="N85" s="72" t="s">
        <v>3972</v>
      </c>
    </row>
    <row r="86" spans="1:14" x14ac:dyDescent="0.25">
      <c r="A86" s="79"/>
      <c r="B86" s="69">
        <v>82</v>
      </c>
      <c r="C86" s="353"/>
      <c r="D86" s="361" t="s">
        <v>3742</v>
      </c>
      <c r="E86" s="360">
        <v>3</v>
      </c>
      <c r="F86" s="354" t="s">
        <v>3828</v>
      </c>
      <c r="G86" s="70">
        <f t="shared" si="2"/>
        <v>267738.37756378885</v>
      </c>
      <c r="H86" s="72">
        <v>1</v>
      </c>
      <c r="I86" s="81"/>
      <c r="J86" s="72">
        <f>+LOOKUP($E86,'SALARIO PROP IND'!$D$8:$P$8,'SALARIO PROP IND'!$D$9:$P$9)</f>
        <v>2347413</v>
      </c>
      <c r="K86" s="72">
        <f>+LOOKUP($E86,'SALARIO PROP IND'!$D$8:$P$8,'SALARIO PROP IND'!$D$11:$P$11)</f>
        <v>78247.100000000006</v>
      </c>
      <c r="L86" s="72">
        <f>+LOOKUP($E86,'SALARIO PROP IND'!$D$8:$P$8,'SALARIO PROP IND'!$D$41:$P$41)</f>
        <v>201118.03009486487</v>
      </c>
      <c r="M86" s="72">
        <f>+LOOKUP($E86,'SALARIO PROP IND'!$D$8:$P$8,'SALARIO PROP IND'!$D$43:$P$43)</f>
        <v>267738.37756378885</v>
      </c>
      <c r="N86" s="72" t="s">
        <v>3972</v>
      </c>
    </row>
    <row r="87" spans="1:14" x14ac:dyDescent="0.25">
      <c r="A87" s="79"/>
      <c r="B87" s="69">
        <v>83</v>
      </c>
      <c r="C87" s="353"/>
      <c r="D87" s="361" t="s">
        <v>3742</v>
      </c>
      <c r="E87" s="360">
        <v>3</v>
      </c>
      <c r="F87" s="354" t="s">
        <v>3829</v>
      </c>
      <c r="G87" s="70">
        <f t="shared" si="2"/>
        <v>267738.37756378885</v>
      </c>
      <c r="H87" s="72">
        <v>1</v>
      </c>
      <c r="I87" s="81"/>
      <c r="J87" s="72">
        <f>+LOOKUP($E87,'SALARIO PROP IND'!$D$8:$P$8,'SALARIO PROP IND'!$D$9:$P$9)</f>
        <v>2347413</v>
      </c>
      <c r="K87" s="72">
        <f>+LOOKUP($E87,'SALARIO PROP IND'!$D$8:$P$8,'SALARIO PROP IND'!$D$11:$P$11)</f>
        <v>78247.100000000006</v>
      </c>
      <c r="L87" s="72">
        <f>+LOOKUP($E87,'SALARIO PROP IND'!$D$8:$P$8,'SALARIO PROP IND'!$D$41:$P$41)</f>
        <v>201118.03009486487</v>
      </c>
      <c r="M87" s="72">
        <f>+LOOKUP($E87,'SALARIO PROP IND'!$D$8:$P$8,'SALARIO PROP IND'!$D$43:$P$43)</f>
        <v>267738.37756378885</v>
      </c>
      <c r="N87" s="72" t="s">
        <v>3972</v>
      </c>
    </row>
    <row r="88" spans="1:14" x14ac:dyDescent="0.25">
      <c r="A88" s="79"/>
      <c r="B88" s="69">
        <v>84</v>
      </c>
      <c r="C88" s="353"/>
      <c r="D88" s="361" t="s">
        <v>3742</v>
      </c>
      <c r="E88" s="360">
        <v>3</v>
      </c>
      <c r="F88" s="354" t="s">
        <v>3830</v>
      </c>
      <c r="G88" s="70">
        <f t="shared" si="2"/>
        <v>267738.37756378885</v>
      </c>
      <c r="H88" s="72">
        <v>1</v>
      </c>
      <c r="I88" s="81"/>
      <c r="J88" s="72">
        <f>+LOOKUP($E88,'SALARIO PROP IND'!$D$8:$P$8,'SALARIO PROP IND'!$D$9:$P$9)</f>
        <v>2347413</v>
      </c>
      <c r="K88" s="72">
        <f>+LOOKUP($E88,'SALARIO PROP IND'!$D$8:$P$8,'SALARIO PROP IND'!$D$11:$P$11)</f>
        <v>78247.100000000006</v>
      </c>
      <c r="L88" s="72">
        <f>+LOOKUP($E88,'SALARIO PROP IND'!$D$8:$P$8,'SALARIO PROP IND'!$D$41:$P$41)</f>
        <v>201118.03009486487</v>
      </c>
      <c r="M88" s="72">
        <f>+LOOKUP($E88,'SALARIO PROP IND'!$D$8:$P$8,'SALARIO PROP IND'!$D$43:$P$43)</f>
        <v>267738.37756378885</v>
      </c>
      <c r="N88" s="72" t="s">
        <v>3972</v>
      </c>
    </row>
    <row r="89" spans="1:14" x14ac:dyDescent="0.25">
      <c r="A89" s="79"/>
      <c r="B89" s="69">
        <v>85</v>
      </c>
      <c r="C89" s="353"/>
      <c r="D89" s="361" t="s">
        <v>3742</v>
      </c>
      <c r="E89" s="360">
        <v>3</v>
      </c>
      <c r="F89" s="354" t="s">
        <v>3831</v>
      </c>
      <c r="G89" s="70">
        <f t="shared" si="2"/>
        <v>267738.37756378885</v>
      </c>
      <c r="H89" s="72">
        <v>1</v>
      </c>
      <c r="I89" s="81"/>
      <c r="J89" s="72">
        <f>+LOOKUP($E89,'SALARIO PROP IND'!$D$8:$P$8,'SALARIO PROP IND'!$D$9:$P$9)</f>
        <v>2347413</v>
      </c>
      <c r="K89" s="72">
        <f>+LOOKUP($E89,'SALARIO PROP IND'!$D$8:$P$8,'SALARIO PROP IND'!$D$11:$P$11)</f>
        <v>78247.100000000006</v>
      </c>
      <c r="L89" s="72">
        <f>+LOOKUP($E89,'SALARIO PROP IND'!$D$8:$P$8,'SALARIO PROP IND'!$D$41:$P$41)</f>
        <v>201118.03009486487</v>
      </c>
      <c r="M89" s="72">
        <f>+LOOKUP($E89,'SALARIO PROP IND'!$D$8:$P$8,'SALARIO PROP IND'!$D$43:$P$43)</f>
        <v>267738.37756378885</v>
      </c>
      <c r="N89" s="72" t="s">
        <v>3972</v>
      </c>
    </row>
    <row r="90" spans="1:14" ht="26.25" x14ac:dyDescent="0.25">
      <c r="A90" s="79"/>
      <c r="B90" s="69">
        <v>86</v>
      </c>
      <c r="C90" s="353"/>
      <c r="D90" s="361" t="s">
        <v>3743</v>
      </c>
      <c r="E90" s="360">
        <v>4</v>
      </c>
      <c r="F90" s="354" t="s">
        <v>3832</v>
      </c>
      <c r="G90" s="70">
        <f t="shared" si="2"/>
        <v>313932.41230427643</v>
      </c>
      <c r="H90" s="72">
        <v>1</v>
      </c>
      <c r="I90" s="81"/>
      <c r="J90" s="72">
        <f>+LOOKUP($E90,'SALARIO PROP IND'!$D$8:$P$8,'SALARIO PROP IND'!$D$9:$P$9)</f>
        <v>2837401.8</v>
      </c>
      <c r="K90" s="72">
        <f>+LOOKUP($E90,'SALARIO PROP IND'!$D$8:$P$8,'SALARIO PROP IND'!$D$11:$P$11)</f>
        <v>94580.06</v>
      </c>
      <c r="L90" s="72">
        <f>+LOOKUP($E90,'SALARIO PROP IND'!$D$8:$P$8,'SALARIO PROP IND'!$D$41:$P$41)</f>
        <v>235817.77450086491</v>
      </c>
      <c r="M90" s="72">
        <f>+LOOKUP($E90,'SALARIO PROP IND'!$D$8:$P$8,'SALARIO PROP IND'!$D$43:$P$43)</f>
        <v>313932.41230427643</v>
      </c>
      <c r="N90" s="72" t="s">
        <v>3972</v>
      </c>
    </row>
    <row r="91" spans="1:14" ht="26.25" x14ac:dyDescent="0.25">
      <c r="A91" s="79"/>
      <c r="B91" s="69">
        <v>87</v>
      </c>
      <c r="C91" s="353"/>
      <c r="D91" s="361" t="s">
        <v>3743</v>
      </c>
      <c r="E91" s="360">
        <v>4</v>
      </c>
      <c r="F91" s="354" t="s">
        <v>3833</v>
      </c>
      <c r="G91" s="70">
        <f t="shared" si="2"/>
        <v>313932.41230427643</v>
      </c>
      <c r="H91" s="72">
        <v>1</v>
      </c>
      <c r="I91" s="81"/>
      <c r="J91" s="72">
        <f>+LOOKUP($E91,'SALARIO PROP IND'!$D$8:$P$8,'SALARIO PROP IND'!$D$9:$P$9)</f>
        <v>2837401.8</v>
      </c>
      <c r="K91" s="72">
        <f>+LOOKUP($E91,'SALARIO PROP IND'!$D$8:$P$8,'SALARIO PROP IND'!$D$11:$P$11)</f>
        <v>94580.06</v>
      </c>
      <c r="L91" s="72">
        <f>+LOOKUP($E91,'SALARIO PROP IND'!$D$8:$P$8,'SALARIO PROP IND'!$D$41:$P$41)</f>
        <v>235817.77450086491</v>
      </c>
      <c r="M91" s="72">
        <f>+LOOKUP($E91,'SALARIO PROP IND'!$D$8:$P$8,'SALARIO PROP IND'!$D$43:$P$43)</f>
        <v>313932.41230427643</v>
      </c>
      <c r="N91" s="72" t="s">
        <v>3972</v>
      </c>
    </row>
    <row r="92" spans="1:14" ht="26.25" x14ac:dyDescent="0.25">
      <c r="A92" s="79"/>
      <c r="B92" s="69">
        <v>88</v>
      </c>
      <c r="C92" s="353"/>
      <c r="D92" s="361" t="s">
        <v>3743</v>
      </c>
      <c r="E92" s="360">
        <v>4</v>
      </c>
      <c r="F92" s="354" t="s">
        <v>3834</v>
      </c>
      <c r="G92" s="70">
        <f t="shared" si="2"/>
        <v>313932.41230427643</v>
      </c>
      <c r="H92" s="72">
        <v>1</v>
      </c>
      <c r="I92" s="81"/>
      <c r="J92" s="72">
        <f>+LOOKUP($E92,'SALARIO PROP IND'!$D$8:$P$8,'SALARIO PROP IND'!$D$9:$P$9)</f>
        <v>2837401.8</v>
      </c>
      <c r="K92" s="72">
        <f>+LOOKUP($E92,'SALARIO PROP IND'!$D$8:$P$8,'SALARIO PROP IND'!$D$11:$P$11)</f>
        <v>94580.06</v>
      </c>
      <c r="L92" s="72">
        <f>+LOOKUP($E92,'SALARIO PROP IND'!$D$8:$P$8,'SALARIO PROP IND'!$D$41:$P$41)</f>
        <v>235817.77450086491</v>
      </c>
      <c r="M92" s="72">
        <f>+LOOKUP($E92,'SALARIO PROP IND'!$D$8:$P$8,'SALARIO PROP IND'!$D$43:$P$43)</f>
        <v>313932.41230427643</v>
      </c>
      <c r="N92" s="72" t="s">
        <v>3972</v>
      </c>
    </row>
    <row r="93" spans="1:14" ht="26.25" x14ac:dyDescent="0.25">
      <c r="A93" s="79"/>
      <c r="B93" s="69">
        <v>89</v>
      </c>
      <c r="C93" s="353"/>
      <c r="D93" s="361" t="s">
        <v>3743</v>
      </c>
      <c r="E93" s="360">
        <v>4</v>
      </c>
      <c r="F93" s="354" t="s">
        <v>3835</v>
      </c>
      <c r="G93" s="70">
        <f t="shared" si="2"/>
        <v>313932.41230427643</v>
      </c>
      <c r="H93" s="72">
        <v>1</v>
      </c>
      <c r="I93" s="81"/>
      <c r="J93" s="72">
        <f>+LOOKUP($E93,'SALARIO PROP IND'!$D$8:$P$8,'SALARIO PROP IND'!$D$9:$P$9)</f>
        <v>2837401.8</v>
      </c>
      <c r="K93" s="72">
        <f>+LOOKUP($E93,'SALARIO PROP IND'!$D$8:$P$8,'SALARIO PROP IND'!$D$11:$P$11)</f>
        <v>94580.06</v>
      </c>
      <c r="L93" s="72">
        <f>+LOOKUP($E93,'SALARIO PROP IND'!$D$8:$P$8,'SALARIO PROP IND'!$D$41:$P$41)</f>
        <v>235817.77450086491</v>
      </c>
      <c r="M93" s="72">
        <f>+LOOKUP($E93,'SALARIO PROP IND'!$D$8:$P$8,'SALARIO PROP IND'!$D$43:$P$43)</f>
        <v>313932.41230427643</v>
      </c>
      <c r="N93" s="72" t="s">
        <v>3972</v>
      </c>
    </row>
    <row r="94" spans="1:14" ht="26.25" x14ac:dyDescent="0.25">
      <c r="A94" s="79"/>
      <c r="B94" s="69">
        <v>90</v>
      </c>
      <c r="C94" s="353"/>
      <c r="D94" s="361" t="s">
        <v>3743</v>
      </c>
      <c r="E94" s="360">
        <v>4</v>
      </c>
      <c r="F94" s="354" t="s">
        <v>3836</v>
      </c>
      <c r="G94" s="70">
        <f t="shared" si="2"/>
        <v>313932.41230427643</v>
      </c>
      <c r="H94" s="72">
        <v>1</v>
      </c>
      <c r="I94" s="81"/>
      <c r="J94" s="72">
        <f>+LOOKUP($E94,'SALARIO PROP IND'!$D$8:$P$8,'SALARIO PROP IND'!$D$9:$P$9)</f>
        <v>2837401.8</v>
      </c>
      <c r="K94" s="72">
        <f>+LOOKUP($E94,'SALARIO PROP IND'!$D$8:$P$8,'SALARIO PROP IND'!$D$11:$P$11)</f>
        <v>94580.06</v>
      </c>
      <c r="L94" s="72">
        <f>+LOOKUP($E94,'SALARIO PROP IND'!$D$8:$P$8,'SALARIO PROP IND'!$D$41:$P$41)</f>
        <v>235817.77450086491</v>
      </c>
      <c r="M94" s="72">
        <f>+LOOKUP($E94,'SALARIO PROP IND'!$D$8:$P$8,'SALARIO PROP IND'!$D$43:$P$43)</f>
        <v>313932.41230427643</v>
      </c>
      <c r="N94" s="72" t="s">
        <v>3972</v>
      </c>
    </row>
    <row r="95" spans="1:14" ht="26.25" x14ac:dyDescent="0.25">
      <c r="A95" s="79"/>
      <c r="B95" s="69">
        <v>91</v>
      </c>
      <c r="C95" s="353"/>
      <c r="D95" s="361" t="s">
        <v>3743</v>
      </c>
      <c r="E95" s="360">
        <v>4</v>
      </c>
      <c r="F95" s="354" t="s">
        <v>3837</v>
      </c>
      <c r="G95" s="70">
        <f t="shared" si="2"/>
        <v>313932.41230427643</v>
      </c>
      <c r="H95" s="72">
        <v>1</v>
      </c>
      <c r="I95" s="81"/>
      <c r="J95" s="72">
        <f>+LOOKUP($E95,'SALARIO PROP IND'!$D$8:$P$8,'SALARIO PROP IND'!$D$9:$P$9)</f>
        <v>2837401.8</v>
      </c>
      <c r="K95" s="72">
        <f>+LOOKUP($E95,'SALARIO PROP IND'!$D$8:$P$8,'SALARIO PROP IND'!$D$11:$P$11)</f>
        <v>94580.06</v>
      </c>
      <c r="L95" s="72">
        <f>+LOOKUP($E95,'SALARIO PROP IND'!$D$8:$P$8,'SALARIO PROP IND'!$D$41:$P$41)</f>
        <v>235817.77450086491</v>
      </c>
      <c r="M95" s="72">
        <f>+LOOKUP($E95,'SALARIO PROP IND'!$D$8:$P$8,'SALARIO PROP IND'!$D$43:$P$43)</f>
        <v>313932.41230427643</v>
      </c>
      <c r="N95" s="72" t="s">
        <v>3972</v>
      </c>
    </row>
    <row r="96" spans="1:14" ht="26.25" x14ac:dyDescent="0.25">
      <c r="A96" s="79"/>
      <c r="B96" s="69">
        <v>92</v>
      </c>
      <c r="C96" s="353"/>
      <c r="D96" s="361" t="s">
        <v>3743</v>
      </c>
      <c r="E96" s="360">
        <v>4</v>
      </c>
      <c r="F96" s="354" t="s">
        <v>3838</v>
      </c>
      <c r="G96" s="70">
        <f t="shared" si="2"/>
        <v>313932.41230427643</v>
      </c>
      <c r="H96" s="72">
        <v>1</v>
      </c>
      <c r="I96" s="81"/>
      <c r="J96" s="72">
        <f>+LOOKUP($E96,'SALARIO PROP IND'!$D$8:$P$8,'SALARIO PROP IND'!$D$9:$P$9)</f>
        <v>2837401.8</v>
      </c>
      <c r="K96" s="72">
        <f>+LOOKUP($E96,'SALARIO PROP IND'!$D$8:$P$8,'SALARIO PROP IND'!$D$11:$P$11)</f>
        <v>94580.06</v>
      </c>
      <c r="L96" s="72">
        <f>+LOOKUP($E96,'SALARIO PROP IND'!$D$8:$P$8,'SALARIO PROP IND'!$D$41:$P$41)</f>
        <v>235817.77450086491</v>
      </c>
      <c r="M96" s="72">
        <f>+LOOKUP($E96,'SALARIO PROP IND'!$D$8:$P$8,'SALARIO PROP IND'!$D$43:$P$43)</f>
        <v>313932.41230427643</v>
      </c>
      <c r="N96" s="72" t="s">
        <v>3972</v>
      </c>
    </row>
    <row r="97" spans="1:14" x14ac:dyDescent="0.25">
      <c r="A97" s="79"/>
      <c r="B97" s="69">
        <v>93</v>
      </c>
      <c r="C97" s="353"/>
      <c r="D97" s="361" t="s">
        <v>3744</v>
      </c>
      <c r="E97" s="360">
        <v>4</v>
      </c>
      <c r="F97" s="354" t="s">
        <v>3839</v>
      </c>
      <c r="G97" s="70">
        <f t="shared" si="2"/>
        <v>313932.41230427643</v>
      </c>
      <c r="H97" s="72">
        <v>1</v>
      </c>
      <c r="I97" s="81"/>
      <c r="J97" s="72">
        <f>+LOOKUP($E97,'SALARIO PROP IND'!$D$8:$P$8,'SALARIO PROP IND'!$D$9:$P$9)</f>
        <v>2837401.8</v>
      </c>
      <c r="K97" s="72">
        <f>+LOOKUP($E97,'SALARIO PROP IND'!$D$8:$P$8,'SALARIO PROP IND'!$D$11:$P$11)</f>
        <v>94580.06</v>
      </c>
      <c r="L97" s="72">
        <f>+LOOKUP($E97,'SALARIO PROP IND'!$D$8:$P$8,'SALARIO PROP IND'!$D$41:$P$41)</f>
        <v>235817.77450086491</v>
      </c>
      <c r="M97" s="72">
        <f>+LOOKUP($E97,'SALARIO PROP IND'!$D$8:$P$8,'SALARIO PROP IND'!$D$43:$P$43)</f>
        <v>313932.41230427643</v>
      </c>
      <c r="N97" s="72" t="s">
        <v>3972</v>
      </c>
    </row>
    <row r="98" spans="1:14" x14ac:dyDescent="0.25">
      <c r="A98" s="79"/>
      <c r="B98" s="69">
        <v>94</v>
      </c>
      <c r="C98" s="353"/>
      <c r="D98" s="361" t="s">
        <v>3745</v>
      </c>
      <c r="E98" s="360">
        <v>4</v>
      </c>
      <c r="F98" s="354" t="s">
        <v>3840</v>
      </c>
      <c r="G98" s="70">
        <f t="shared" si="2"/>
        <v>313932.41230427643</v>
      </c>
      <c r="H98" s="72">
        <v>1</v>
      </c>
      <c r="I98" s="81"/>
      <c r="J98" s="72">
        <f>+LOOKUP($E98,'SALARIO PROP IND'!$D$8:$P$8,'SALARIO PROP IND'!$D$9:$P$9)</f>
        <v>2837401.8</v>
      </c>
      <c r="K98" s="72">
        <f>+LOOKUP($E98,'SALARIO PROP IND'!$D$8:$P$8,'SALARIO PROP IND'!$D$11:$P$11)</f>
        <v>94580.06</v>
      </c>
      <c r="L98" s="72">
        <f>+LOOKUP($E98,'SALARIO PROP IND'!$D$8:$P$8,'SALARIO PROP IND'!$D$41:$P$41)</f>
        <v>235817.77450086491</v>
      </c>
      <c r="M98" s="72">
        <f>+LOOKUP($E98,'SALARIO PROP IND'!$D$8:$P$8,'SALARIO PROP IND'!$D$43:$P$43)</f>
        <v>313932.41230427643</v>
      </c>
      <c r="N98" s="72" t="s">
        <v>3972</v>
      </c>
    </row>
    <row r="99" spans="1:14" x14ac:dyDescent="0.25">
      <c r="A99" s="79"/>
      <c r="B99" s="69">
        <v>95</v>
      </c>
      <c r="C99" s="353"/>
      <c r="D99" s="361" t="s">
        <v>3741</v>
      </c>
      <c r="E99" s="360">
        <v>4</v>
      </c>
      <c r="F99" s="354" t="s">
        <v>3841</v>
      </c>
      <c r="G99" s="70">
        <f t="shared" si="2"/>
        <v>313932.41230427643</v>
      </c>
      <c r="H99" s="72">
        <v>1</v>
      </c>
      <c r="I99" s="81"/>
      <c r="J99" s="72">
        <f>+LOOKUP($E99,'SALARIO PROP IND'!$D$8:$P$8,'SALARIO PROP IND'!$D$9:$P$9)</f>
        <v>2837401.8</v>
      </c>
      <c r="K99" s="72">
        <f>+LOOKUP($E99,'SALARIO PROP IND'!$D$8:$P$8,'SALARIO PROP IND'!$D$11:$P$11)</f>
        <v>94580.06</v>
      </c>
      <c r="L99" s="72">
        <f>+LOOKUP($E99,'SALARIO PROP IND'!$D$8:$P$8,'SALARIO PROP IND'!$D$41:$P$41)</f>
        <v>235817.77450086491</v>
      </c>
      <c r="M99" s="72">
        <f>+LOOKUP($E99,'SALARIO PROP IND'!$D$8:$P$8,'SALARIO PROP IND'!$D$43:$P$43)</f>
        <v>313932.41230427643</v>
      </c>
      <c r="N99" s="72" t="s">
        <v>3972</v>
      </c>
    </row>
    <row r="100" spans="1:14" x14ac:dyDescent="0.25">
      <c r="A100" s="79"/>
      <c r="B100" s="69">
        <v>96</v>
      </c>
      <c r="C100" s="353"/>
      <c r="D100" s="361" t="s">
        <v>3741</v>
      </c>
      <c r="E100" s="360">
        <v>4</v>
      </c>
      <c r="F100" s="354" t="s">
        <v>3842</v>
      </c>
      <c r="G100" s="70">
        <f t="shared" si="2"/>
        <v>313932.41230427643</v>
      </c>
      <c r="H100" s="72">
        <v>1</v>
      </c>
      <c r="I100" s="81"/>
      <c r="J100" s="72">
        <f>+LOOKUP($E100,'SALARIO PROP IND'!$D$8:$P$8,'SALARIO PROP IND'!$D$9:$P$9)</f>
        <v>2837401.8</v>
      </c>
      <c r="K100" s="72">
        <f>+LOOKUP($E100,'SALARIO PROP IND'!$D$8:$P$8,'SALARIO PROP IND'!$D$11:$P$11)</f>
        <v>94580.06</v>
      </c>
      <c r="L100" s="72">
        <f>+LOOKUP($E100,'SALARIO PROP IND'!$D$8:$P$8,'SALARIO PROP IND'!$D$41:$P$41)</f>
        <v>235817.77450086491</v>
      </c>
      <c r="M100" s="72">
        <f>+LOOKUP($E100,'SALARIO PROP IND'!$D$8:$P$8,'SALARIO PROP IND'!$D$43:$P$43)</f>
        <v>313932.41230427643</v>
      </c>
      <c r="N100" s="72" t="s">
        <v>3972</v>
      </c>
    </row>
    <row r="101" spans="1:14" x14ac:dyDescent="0.25">
      <c r="A101" s="79"/>
      <c r="B101" s="69">
        <v>97</v>
      </c>
      <c r="C101" s="353"/>
      <c r="D101" s="361" t="s">
        <v>3746</v>
      </c>
      <c r="E101" s="360">
        <v>4</v>
      </c>
      <c r="F101" s="354" t="s">
        <v>3843</v>
      </c>
      <c r="G101" s="70">
        <f t="shared" si="2"/>
        <v>313932.41230427643</v>
      </c>
      <c r="H101" s="72">
        <v>1</v>
      </c>
      <c r="I101" s="81"/>
      <c r="J101" s="72">
        <f>+LOOKUP($E101,'SALARIO PROP IND'!$D$8:$P$8,'SALARIO PROP IND'!$D$9:$P$9)</f>
        <v>2837401.8</v>
      </c>
      <c r="K101" s="72">
        <f>+LOOKUP($E101,'SALARIO PROP IND'!$D$8:$P$8,'SALARIO PROP IND'!$D$11:$P$11)</f>
        <v>94580.06</v>
      </c>
      <c r="L101" s="72">
        <f>+LOOKUP($E101,'SALARIO PROP IND'!$D$8:$P$8,'SALARIO PROP IND'!$D$41:$P$41)</f>
        <v>235817.77450086491</v>
      </c>
      <c r="M101" s="72">
        <f>+LOOKUP($E101,'SALARIO PROP IND'!$D$8:$P$8,'SALARIO PROP IND'!$D$43:$P$43)</f>
        <v>313932.41230427643</v>
      </c>
      <c r="N101" s="72" t="s">
        <v>3972</v>
      </c>
    </row>
    <row r="102" spans="1:14" x14ac:dyDescent="0.25">
      <c r="A102" s="79"/>
      <c r="B102" s="69">
        <v>98</v>
      </c>
      <c r="C102" s="353"/>
      <c r="D102" s="361" t="s">
        <v>3742</v>
      </c>
      <c r="E102" s="360">
        <v>4</v>
      </c>
      <c r="F102" s="354" t="s">
        <v>3779</v>
      </c>
      <c r="G102" s="70">
        <f t="shared" si="2"/>
        <v>313932.41230427643</v>
      </c>
      <c r="H102" s="72">
        <v>1</v>
      </c>
      <c r="I102" s="81"/>
      <c r="J102" s="72">
        <f>+LOOKUP($E102,'SALARIO PROP IND'!$D$8:$P$8,'SALARIO PROP IND'!$D$9:$P$9)</f>
        <v>2837401.8</v>
      </c>
      <c r="K102" s="72">
        <f>+LOOKUP($E102,'SALARIO PROP IND'!$D$8:$P$8,'SALARIO PROP IND'!$D$11:$P$11)</f>
        <v>94580.06</v>
      </c>
      <c r="L102" s="72">
        <f>+LOOKUP($E102,'SALARIO PROP IND'!$D$8:$P$8,'SALARIO PROP IND'!$D$41:$P$41)</f>
        <v>235817.77450086491</v>
      </c>
      <c r="M102" s="72">
        <f>+LOOKUP($E102,'SALARIO PROP IND'!$D$8:$P$8,'SALARIO PROP IND'!$D$43:$P$43)</f>
        <v>313932.41230427643</v>
      </c>
      <c r="N102" s="72" t="s">
        <v>3972</v>
      </c>
    </row>
    <row r="103" spans="1:14" x14ac:dyDescent="0.25">
      <c r="A103" s="79"/>
      <c r="B103" s="69">
        <v>99</v>
      </c>
      <c r="C103" s="353"/>
      <c r="D103" s="361" t="s">
        <v>3742</v>
      </c>
      <c r="E103" s="360">
        <v>4</v>
      </c>
      <c r="F103" s="354" t="s">
        <v>3844</v>
      </c>
      <c r="G103" s="70">
        <f t="shared" si="2"/>
        <v>313932.41230427643</v>
      </c>
      <c r="H103" s="72">
        <v>1</v>
      </c>
      <c r="I103" s="81"/>
      <c r="J103" s="72">
        <f>+LOOKUP($E103,'SALARIO PROP IND'!$D$8:$P$8,'SALARIO PROP IND'!$D$9:$P$9)</f>
        <v>2837401.8</v>
      </c>
      <c r="K103" s="72">
        <f>+LOOKUP($E103,'SALARIO PROP IND'!$D$8:$P$8,'SALARIO PROP IND'!$D$11:$P$11)</f>
        <v>94580.06</v>
      </c>
      <c r="L103" s="72">
        <f>+LOOKUP($E103,'SALARIO PROP IND'!$D$8:$P$8,'SALARIO PROP IND'!$D$41:$P$41)</f>
        <v>235817.77450086491</v>
      </c>
      <c r="M103" s="72">
        <f>+LOOKUP($E103,'SALARIO PROP IND'!$D$8:$P$8,'SALARIO PROP IND'!$D$43:$P$43)</f>
        <v>313932.41230427643</v>
      </c>
      <c r="N103" s="72" t="s">
        <v>3972</v>
      </c>
    </row>
    <row r="104" spans="1:14" x14ac:dyDescent="0.25">
      <c r="A104" s="79"/>
      <c r="B104" s="69">
        <v>100</v>
      </c>
      <c r="C104" s="353"/>
      <c r="D104" s="361" t="s">
        <v>3742</v>
      </c>
      <c r="E104" s="360">
        <v>4</v>
      </c>
      <c r="F104" s="354" t="s">
        <v>3845</v>
      </c>
      <c r="G104" s="70">
        <f t="shared" si="2"/>
        <v>313932.41230427643</v>
      </c>
      <c r="H104" s="72">
        <v>1</v>
      </c>
      <c r="I104" s="81"/>
      <c r="J104" s="72">
        <f>+LOOKUP($E104,'SALARIO PROP IND'!$D$8:$P$8,'SALARIO PROP IND'!$D$9:$P$9)</f>
        <v>2837401.8</v>
      </c>
      <c r="K104" s="72">
        <f>+LOOKUP($E104,'SALARIO PROP IND'!$D$8:$P$8,'SALARIO PROP IND'!$D$11:$P$11)</f>
        <v>94580.06</v>
      </c>
      <c r="L104" s="72">
        <f>+LOOKUP($E104,'SALARIO PROP IND'!$D$8:$P$8,'SALARIO PROP IND'!$D$41:$P$41)</f>
        <v>235817.77450086491</v>
      </c>
      <c r="M104" s="72">
        <f>+LOOKUP($E104,'SALARIO PROP IND'!$D$8:$P$8,'SALARIO PROP IND'!$D$43:$P$43)</f>
        <v>313932.41230427643</v>
      </c>
      <c r="N104" s="72" t="s">
        <v>3972</v>
      </c>
    </row>
    <row r="105" spans="1:14" x14ac:dyDescent="0.25">
      <c r="A105" s="79"/>
      <c r="B105" s="69">
        <v>101</v>
      </c>
      <c r="C105" s="353"/>
      <c r="D105" s="361" t="s">
        <v>3742</v>
      </c>
      <c r="E105" s="360">
        <v>4</v>
      </c>
      <c r="F105" s="354" t="s">
        <v>3846</v>
      </c>
      <c r="G105" s="70">
        <f t="shared" si="2"/>
        <v>313932.41230427643</v>
      </c>
      <c r="H105" s="72">
        <v>1</v>
      </c>
      <c r="I105" s="81"/>
      <c r="J105" s="72">
        <f>+LOOKUP($E105,'SALARIO PROP IND'!$D$8:$P$8,'SALARIO PROP IND'!$D$9:$P$9)</f>
        <v>2837401.8</v>
      </c>
      <c r="K105" s="72">
        <f>+LOOKUP($E105,'SALARIO PROP IND'!$D$8:$P$8,'SALARIO PROP IND'!$D$11:$P$11)</f>
        <v>94580.06</v>
      </c>
      <c r="L105" s="72">
        <f>+LOOKUP($E105,'SALARIO PROP IND'!$D$8:$P$8,'SALARIO PROP IND'!$D$41:$P$41)</f>
        <v>235817.77450086491</v>
      </c>
      <c r="M105" s="72">
        <f>+LOOKUP($E105,'SALARIO PROP IND'!$D$8:$P$8,'SALARIO PROP IND'!$D$43:$P$43)</f>
        <v>313932.41230427643</v>
      </c>
      <c r="N105" s="72" t="s">
        <v>3972</v>
      </c>
    </row>
    <row r="106" spans="1:14" x14ac:dyDescent="0.25">
      <c r="A106" s="79"/>
      <c r="B106" s="69">
        <v>102</v>
      </c>
      <c r="C106" s="353"/>
      <c r="D106" s="361" t="s">
        <v>3742</v>
      </c>
      <c r="E106" s="360">
        <v>4</v>
      </c>
      <c r="F106" s="354" t="s">
        <v>3847</v>
      </c>
      <c r="G106" s="70">
        <f t="shared" si="2"/>
        <v>313932.41230427643</v>
      </c>
      <c r="H106" s="72">
        <v>1</v>
      </c>
      <c r="I106" s="81"/>
      <c r="J106" s="72">
        <f>+LOOKUP($E106,'SALARIO PROP IND'!$D$8:$P$8,'SALARIO PROP IND'!$D$9:$P$9)</f>
        <v>2837401.8</v>
      </c>
      <c r="K106" s="72">
        <f>+LOOKUP($E106,'SALARIO PROP IND'!$D$8:$P$8,'SALARIO PROP IND'!$D$11:$P$11)</f>
        <v>94580.06</v>
      </c>
      <c r="L106" s="72">
        <f>+LOOKUP($E106,'SALARIO PROP IND'!$D$8:$P$8,'SALARIO PROP IND'!$D$41:$P$41)</f>
        <v>235817.77450086491</v>
      </c>
      <c r="M106" s="72">
        <f>+LOOKUP($E106,'SALARIO PROP IND'!$D$8:$P$8,'SALARIO PROP IND'!$D$43:$P$43)</f>
        <v>313932.41230427643</v>
      </c>
      <c r="N106" s="72" t="s">
        <v>3972</v>
      </c>
    </row>
    <row r="107" spans="1:14" x14ac:dyDescent="0.25">
      <c r="A107" s="79"/>
      <c r="B107" s="69">
        <v>103</v>
      </c>
      <c r="C107" s="353"/>
      <c r="D107" s="361" t="s">
        <v>3742</v>
      </c>
      <c r="E107" s="360">
        <v>4</v>
      </c>
      <c r="F107" s="354" t="s">
        <v>3848</v>
      </c>
      <c r="G107" s="70">
        <f t="shared" si="2"/>
        <v>313932.41230427643</v>
      </c>
      <c r="H107" s="72">
        <v>1</v>
      </c>
      <c r="I107" s="81"/>
      <c r="J107" s="72">
        <f>+LOOKUP($E107,'SALARIO PROP IND'!$D$8:$P$8,'SALARIO PROP IND'!$D$9:$P$9)</f>
        <v>2837401.8</v>
      </c>
      <c r="K107" s="72">
        <f>+LOOKUP($E107,'SALARIO PROP IND'!$D$8:$P$8,'SALARIO PROP IND'!$D$11:$P$11)</f>
        <v>94580.06</v>
      </c>
      <c r="L107" s="72">
        <f>+LOOKUP($E107,'SALARIO PROP IND'!$D$8:$P$8,'SALARIO PROP IND'!$D$41:$P$41)</f>
        <v>235817.77450086491</v>
      </c>
      <c r="M107" s="72">
        <f>+LOOKUP($E107,'SALARIO PROP IND'!$D$8:$P$8,'SALARIO PROP IND'!$D$43:$P$43)</f>
        <v>313932.41230427643</v>
      </c>
      <c r="N107" s="72" t="s">
        <v>3972</v>
      </c>
    </row>
    <row r="108" spans="1:14" x14ac:dyDescent="0.25">
      <c r="A108" s="79"/>
      <c r="B108" s="69">
        <v>104</v>
      </c>
      <c r="C108" s="353"/>
      <c r="D108" s="361" t="s">
        <v>3742</v>
      </c>
      <c r="E108" s="360">
        <v>4</v>
      </c>
      <c r="F108" s="354" t="s">
        <v>3849</v>
      </c>
      <c r="G108" s="70">
        <f t="shared" si="2"/>
        <v>313932.41230427643</v>
      </c>
      <c r="H108" s="72">
        <v>1</v>
      </c>
      <c r="I108" s="81"/>
      <c r="J108" s="72">
        <f>+LOOKUP($E108,'SALARIO PROP IND'!$D$8:$P$8,'SALARIO PROP IND'!$D$9:$P$9)</f>
        <v>2837401.8</v>
      </c>
      <c r="K108" s="72">
        <f>+LOOKUP($E108,'SALARIO PROP IND'!$D$8:$P$8,'SALARIO PROP IND'!$D$11:$P$11)</f>
        <v>94580.06</v>
      </c>
      <c r="L108" s="72">
        <f>+LOOKUP($E108,'SALARIO PROP IND'!$D$8:$P$8,'SALARIO PROP IND'!$D$41:$P$41)</f>
        <v>235817.77450086491</v>
      </c>
      <c r="M108" s="72">
        <f>+LOOKUP($E108,'SALARIO PROP IND'!$D$8:$P$8,'SALARIO PROP IND'!$D$43:$P$43)</f>
        <v>313932.41230427643</v>
      </c>
      <c r="N108" s="72" t="s">
        <v>3972</v>
      </c>
    </row>
    <row r="109" spans="1:14" x14ac:dyDescent="0.25">
      <c r="A109" s="79"/>
      <c r="B109" s="69">
        <v>105</v>
      </c>
      <c r="C109" s="353"/>
      <c r="D109" s="361" t="s">
        <v>3742</v>
      </c>
      <c r="E109" s="360">
        <v>4</v>
      </c>
      <c r="F109" s="354" t="s">
        <v>3850</v>
      </c>
      <c r="G109" s="70">
        <f t="shared" si="2"/>
        <v>313932.41230427643</v>
      </c>
      <c r="H109" s="72">
        <v>1</v>
      </c>
      <c r="I109" s="81"/>
      <c r="J109" s="72">
        <f>+LOOKUP($E109,'SALARIO PROP IND'!$D$8:$P$8,'SALARIO PROP IND'!$D$9:$P$9)</f>
        <v>2837401.8</v>
      </c>
      <c r="K109" s="72">
        <f>+LOOKUP($E109,'SALARIO PROP IND'!$D$8:$P$8,'SALARIO PROP IND'!$D$11:$P$11)</f>
        <v>94580.06</v>
      </c>
      <c r="L109" s="72">
        <f>+LOOKUP($E109,'SALARIO PROP IND'!$D$8:$P$8,'SALARIO PROP IND'!$D$41:$P$41)</f>
        <v>235817.77450086491</v>
      </c>
      <c r="M109" s="72">
        <f>+LOOKUP($E109,'SALARIO PROP IND'!$D$8:$P$8,'SALARIO PROP IND'!$D$43:$P$43)</f>
        <v>313932.41230427643</v>
      </c>
      <c r="N109" s="72" t="s">
        <v>3972</v>
      </c>
    </row>
    <row r="110" spans="1:14" x14ac:dyDescent="0.25">
      <c r="A110" s="79"/>
      <c r="B110" s="69">
        <v>106</v>
      </c>
      <c r="C110" s="353"/>
      <c r="D110" s="361" t="s">
        <v>3742</v>
      </c>
      <c r="E110" s="360">
        <v>4</v>
      </c>
      <c r="F110" s="354" t="s">
        <v>117</v>
      </c>
      <c r="G110" s="70">
        <f t="shared" si="2"/>
        <v>313932.41230427643</v>
      </c>
      <c r="H110" s="72">
        <v>1</v>
      </c>
      <c r="I110" s="81"/>
      <c r="J110" s="72">
        <f>+LOOKUP($E110,'SALARIO PROP IND'!$D$8:$P$8,'SALARIO PROP IND'!$D$9:$P$9)</f>
        <v>2837401.8</v>
      </c>
      <c r="K110" s="72">
        <f>+LOOKUP($E110,'SALARIO PROP IND'!$D$8:$P$8,'SALARIO PROP IND'!$D$11:$P$11)</f>
        <v>94580.06</v>
      </c>
      <c r="L110" s="72">
        <f>+LOOKUP($E110,'SALARIO PROP IND'!$D$8:$P$8,'SALARIO PROP IND'!$D$41:$P$41)</f>
        <v>235817.77450086491</v>
      </c>
      <c r="M110" s="72">
        <f>+LOOKUP($E110,'SALARIO PROP IND'!$D$8:$P$8,'SALARIO PROP IND'!$D$43:$P$43)</f>
        <v>313932.41230427643</v>
      </c>
      <c r="N110" s="72" t="s">
        <v>3972</v>
      </c>
    </row>
    <row r="111" spans="1:14" x14ac:dyDescent="0.25">
      <c r="A111" s="79"/>
      <c r="B111" s="69">
        <v>107</v>
      </c>
      <c r="C111" s="353"/>
      <c r="D111" s="361" t="s">
        <v>3742</v>
      </c>
      <c r="E111" s="360">
        <v>4</v>
      </c>
      <c r="F111" s="354" t="s">
        <v>3851</v>
      </c>
      <c r="G111" s="70">
        <f t="shared" si="2"/>
        <v>313932.41230427643</v>
      </c>
      <c r="H111" s="72">
        <v>1</v>
      </c>
      <c r="I111" s="81"/>
      <c r="J111" s="72">
        <f>+LOOKUP($E111,'SALARIO PROP IND'!$D$8:$P$8,'SALARIO PROP IND'!$D$9:$P$9)</f>
        <v>2837401.8</v>
      </c>
      <c r="K111" s="72">
        <f>+LOOKUP($E111,'SALARIO PROP IND'!$D$8:$P$8,'SALARIO PROP IND'!$D$11:$P$11)</f>
        <v>94580.06</v>
      </c>
      <c r="L111" s="72">
        <f>+LOOKUP($E111,'SALARIO PROP IND'!$D$8:$P$8,'SALARIO PROP IND'!$D$41:$P$41)</f>
        <v>235817.77450086491</v>
      </c>
      <c r="M111" s="72">
        <f>+LOOKUP($E111,'SALARIO PROP IND'!$D$8:$P$8,'SALARIO PROP IND'!$D$43:$P$43)</f>
        <v>313932.41230427643</v>
      </c>
      <c r="N111" s="72" t="s">
        <v>3972</v>
      </c>
    </row>
    <row r="112" spans="1:14" x14ac:dyDescent="0.25">
      <c r="A112" s="79"/>
      <c r="B112" s="69">
        <v>108</v>
      </c>
      <c r="C112" s="353"/>
      <c r="D112" s="361" t="s">
        <v>3742</v>
      </c>
      <c r="E112" s="360">
        <v>4</v>
      </c>
      <c r="F112" s="354" t="s">
        <v>3852</v>
      </c>
      <c r="G112" s="70">
        <f t="shared" si="2"/>
        <v>313932.41230427643</v>
      </c>
      <c r="H112" s="72">
        <v>1</v>
      </c>
      <c r="I112" s="81"/>
      <c r="J112" s="72">
        <f>+LOOKUP($E112,'SALARIO PROP IND'!$D$8:$P$8,'SALARIO PROP IND'!$D$9:$P$9)</f>
        <v>2837401.8</v>
      </c>
      <c r="K112" s="72">
        <f>+LOOKUP($E112,'SALARIO PROP IND'!$D$8:$P$8,'SALARIO PROP IND'!$D$11:$P$11)</f>
        <v>94580.06</v>
      </c>
      <c r="L112" s="72">
        <f>+LOOKUP($E112,'SALARIO PROP IND'!$D$8:$P$8,'SALARIO PROP IND'!$D$41:$P$41)</f>
        <v>235817.77450086491</v>
      </c>
      <c r="M112" s="72">
        <f>+LOOKUP($E112,'SALARIO PROP IND'!$D$8:$P$8,'SALARIO PROP IND'!$D$43:$P$43)</f>
        <v>313932.41230427643</v>
      </c>
      <c r="N112" s="72" t="s">
        <v>3972</v>
      </c>
    </row>
    <row r="113" spans="1:14" x14ac:dyDescent="0.25">
      <c r="A113" s="79"/>
      <c r="B113" s="69">
        <v>109</v>
      </c>
      <c r="C113" s="353"/>
      <c r="D113" s="361" t="s">
        <v>3742</v>
      </c>
      <c r="E113" s="360">
        <v>4</v>
      </c>
      <c r="F113" s="354" t="s">
        <v>3853</v>
      </c>
      <c r="G113" s="70">
        <f t="shared" si="2"/>
        <v>313932.41230427643</v>
      </c>
      <c r="H113" s="72">
        <v>1</v>
      </c>
      <c r="I113" s="81"/>
      <c r="J113" s="72">
        <f>+LOOKUP($E113,'SALARIO PROP IND'!$D$8:$P$8,'SALARIO PROP IND'!$D$9:$P$9)</f>
        <v>2837401.8</v>
      </c>
      <c r="K113" s="72">
        <f>+LOOKUP($E113,'SALARIO PROP IND'!$D$8:$P$8,'SALARIO PROP IND'!$D$11:$P$11)</f>
        <v>94580.06</v>
      </c>
      <c r="L113" s="72">
        <f>+LOOKUP($E113,'SALARIO PROP IND'!$D$8:$P$8,'SALARIO PROP IND'!$D$41:$P$41)</f>
        <v>235817.77450086491</v>
      </c>
      <c r="M113" s="72">
        <f>+LOOKUP($E113,'SALARIO PROP IND'!$D$8:$P$8,'SALARIO PROP IND'!$D$43:$P$43)</f>
        <v>313932.41230427643</v>
      </c>
      <c r="N113" s="72" t="s">
        <v>3972</v>
      </c>
    </row>
    <row r="114" spans="1:14" x14ac:dyDescent="0.25">
      <c r="A114" s="79"/>
      <c r="B114" s="69">
        <v>110</v>
      </c>
      <c r="C114" s="353"/>
      <c r="D114" s="361" t="s">
        <v>3742</v>
      </c>
      <c r="E114" s="360">
        <v>4</v>
      </c>
      <c r="F114" s="354" t="s">
        <v>3854</v>
      </c>
      <c r="G114" s="70">
        <f t="shared" si="2"/>
        <v>313932.41230427643</v>
      </c>
      <c r="H114" s="72">
        <v>1</v>
      </c>
      <c r="I114" s="81"/>
      <c r="J114" s="72">
        <f>+LOOKUP($E114,'SALARIO PROP IND'!$D$8:$P$8,'SALARIO PROP IND'!$D$9:$P$9)</f>
        <v>2837401.8</v>
      </c>
      <c r="K114" s="72">
        <f>+LOOKUP($E114,'SALARIO PROP IND'!$D$8:$P$8,'SALARIO PROP IND'!$D$11:$P$11)</f>
        <v>94580.06</v>
      </c>
      <c r="L114" s="72">
        <f>+LOOKUP($E114,'SALARIO PROP IND'!$D$8:$P$8,'SALARIO PROP IND'!$D$41:$P$41)</f>
        <v>235817.77450086491</v>
      </c>
      <c r="M114" s="72">
        <f>+LOOKUP($E114,'SALARIO PROP IND'!$D$8:$P$8,'SALARIO PROP IND'!$D$43:$P$43)</f>
        <v>313932.41230427643</v>
      </c>
      <c r="N114" s="72" t="s">
        <v>3972</v>
      </c>
    </row>
    <row r="115" spans="1:14" x14ac:dyDescent="0.25">
      <c r="A115" s="79"/>
      <c r="B115" s="69">
        <v>111</v>
      </c>
      <c r="C115" s="353"/>
      <c r="D115" s="361" t="s">
        <v>3742</v>
      </c>
      <c r="E115" s="360">
        <v>4</v>
      </c>
      <c r="F115" s="354" t="s">
        <v>3855</v>
      </c>
      <c r="G115" s="70">
        <f t="shared" si="2"/>
        <v>313932.41230427643</v>
      </c>
      <c r="H115" s="72">
        <v>1</v>
      </c>
      <c r="I115" s="81"/>
      <c r="J115" s="72">
        <f>+LOOKUP($E115,'SALARIO PROP IND'!$D$8:$P$8,'SALARIO PROP IND'!$D$9:$P$9)</f>
        <v>2837401.8</v>
      </c>
      <c r="K115" s="72">
        <f>+LOOKUP($E115,'SALARIO PROP IND'!$D$8:$P$8,'SALARIO PROP IND'!$D$11:$P$11)</f>
        <v>94580.06</v>
      </c>
      <c r="L115" s="72">
        <f>+LOOKUP($E115,'SALARIO PROP IND'!$D$8:$P$8,'SALARIO PROP IND'!$D$41:$P$41)</f>
        <v>235817.77450086491</v>
      </c>
      <c r="M115" s="72">
        <f>+LOOKUP($E115,'SALARIO PROP IND'!$D$8:$P$8,'SALARIO PROP IND'!$D$43:$P$43)</f>
        <v>313932.41230427643</v>
      </c>
      <c r="N115" s="72" t="s">
        <v>3972</v>
      </c>
    </row>
    <row r="116" spans="1:14" x14ac:dyDescent="0.25">
      <c r="A116" s="79"/>
      <c r="B116" s="69">
        <v>112</v>
      </c>
      <c r="C116" s="353"/>
      <c r="D116" s="361" t="s">
        <v>3742</v>
      </c>
      <c r="E116" s="360">
        <v>4</v>
      </c>
      <c r="F116" s="354" t="s">
        <v>3856</v>
      </c>
      <c r="G116" s="70">
        <f t="shared" si="2"/>
        <v>313932.41230427643</v>
      </c>
      <c r="H116" s="72">
        <v>1</v>
      </c>
      <c r="I116" s="81"/>
      <c r="J116" s="72">
        <f>+LOOKUP($E116,'SALARIO PROP IND'!$D$8:$P$8,'SALARIO PROP IND'!$D$9:$P$9)</f>
        <v>2837401.8</v>
      </c>
      <c r="K116" s="72">
        <f>+LOOKUP($E116,'SALARIO PROP IND'!$D$8:$P$8,'SALARIO PROP IND'!$D$11:$P$11)</f>
        <v>94580.06</v>
      </c>
      <c r="L116" s="72">
        <f>+LOOKUP($E116,'SALARIO PROP IND'!$D$8:$P$8,'SALARIO PROP IND'!$D$41:$P$41)</f>
        <v>235817.77450086491</v>
      </c>
      <c r="M116" s="72">
        <f>+LOOKUP($E116,'SALARIO PROP IND'!$D$8:$P$8,'SALARIO PROP IND'!$D$43:$P$43)</f>
        <v>313932.41230427643</v>
      </c>
      <c r="N116" s="72" t="s">
        <v>3972</v>
      </c>
    </row>
    <row r="117" spans="1:14" x14ac:dyDescent="0.25">
      <c r="A117" s="79"/>
      <c r="B117" s="69">
        <v>113</v>
      </c>
      <c r="C117" s="353"/>
      <c r="D117" s="361" t="s">
        <v>3742</v>
      </c>
      <c r="E117" s="360">
        <v>4</v>
      </c>
      <c r="F117" s="354" t="s">
        <v>3857</v>
      </c>
      <c r="G117" s="70">
        <f t="shared" si="2"/>
        <v>313932.41230427643</v>
      </c>
      <c r="H117" s="72">
        <v>1</v>
      </c>
      <c r="I117" s="81"/>
      <c r="J117" s="72">
        <f>+LOOKUP($E117,'SALARIO PROP IND'!$D$8:$P$8,'SALARIO PROP IND'!$D$9:$P$9)</f>
        <v>2837401.8</v>
      </c>
      <c r="K117" s="72">
        <f>+LOOKUP($E117,'SALARIO PROP IND'!$D$8:$P$8,'SALARIO PROP IND'!$D$11:$P$11)</f>
        <v>94580.06</v>
      </c>
      <c r="L117" s="72">
        <f>+LOOKUP($E117,'SALARIO PROP IND'!$D$8:$P$8,'SALARIO PROP IND'!$D$41:$P$41)</f>
        <v>235817.77450086491</v>
      </c>
      <c r="M117" s="72">
        <f>+LOOKUP($E117,'SALARIO PROP IND'!$D$8:$P$8,'SALARIO PROP IND'!$D$43:$P$43)</f>
        <v>313932.41230427643</v>
      </c>
      <c r="N117" s="72" t="s">
        <v>3972</v>
      </c>
    </row>
    <row r="118" spans="1:14" x14ac:dyDescent="0.25">
      <c r="A118" s="79"/>
      <c r="B118" s="69">
        <v>114</v>
      </c>
      <c r="C118" s="353"/>
      <c r="D118" s="361" t="s">
        <v>3742</v>
      </c>
      <c r="E118" s="360">
        <v>4</v>
      </c>
      <c r="F118" s="354" t="s">
        <v>3858</v>
      </c>
      <c r="G118" s="70">
        <f t="shared" si="2"/>
        <v>313932.41230427643</v>
      </c>
      <c r="H118" s="72">
        <v>1</v>
      </c>
      <c r="I118" s="81"/>
      <c r="J118" s="72">
        <f>+LOOKUP($E118,'SALARIO PROP IND'!$D$8:$P$8,'SALARIO PROP IND'!$D$9:$P$9)</f>
        <v>2837401.8</v>
      </c>
      <c r="K118" s="72">
        <f>+LOOKUP($E118,'SALARIO PROP IND'!$D$8:$P$8,'SALARIO PROP IND'!$D$11:$P$11)</f>
        <v>94580.06</v>
      </c>
      <c r="L118" s="72">
        <f>+LOOKUP($E118,'SALARIO PROP IND'!$D$8:$P$8,'SALARIO PROP IND'!$D$41:$P$41)</f>
        <v>235817.77450086491</v>
      </c>
      <c r="M118" s="72">
        <f>+LOOKUP($E118,'SALARIO PROP IND'!$D$8:$P$8,'SALARIO PROP IND'!$D$43:$P$43)</f>
        <v>313932.41230427643</v>
      </c>
      <c r="N118" s="72" t="s">
        <v>3972</v>
      </c>
    </row>
    <row r="119" spans="1:14" x14ac:dyDescent="0.25">
      <c r="A119" s="79"/>
      <c r="B119" s="69">
        <v>115</v>
      </c>
      <c r="C119" s="353"/>
      <c r="D119" s="361" t="s">
        <v>3742</v>
      </c>
      <c r="E119" s="360">
        <v>4</v>
      </c>
      <c r="F119" s="354" t="s">
        <v>3859</v>
      </c>
      <c r="G119" s="70">
        <f t="shared" si="2"/>
        <v>313932.41230427643</v>
      </c>
      <c r="H119" s="72">
        <v>1</v>
      </c>
      <c r="I119" s="81"/>
      <c r="J119" s="72">
        <f>+LOOKUP($E119,'SALARIO PROP IND'!$D$8:$P$8,'SALARIO PROP IND'!$D$9:$P$9)</f>
        <v>2837401.8</v>
      </c>
      <c r="K119" s="72">
        <f>+LOOKUP($E119,'SALARIO PROP IND'!$D$8:$P$8,'SALARIO PROP IND'!$D$11:$P$11)</f>
        <v>94580.06</v>
      </c>
      <c r="L119" s="72">
        <f>+LOOKUP($E119,'SALARIO PROP IND'!$D$8:$P$8,'SALARIO PROP IND'!$D$41:$P$41)</f>
        <v>235817.77450086491</v>
      </c>
      <c r="M119" s="72">
        <f>+LOOKUP($E119,'SALARIO PROP IND'!$D$8:$P$8,'SALARIO PROP IND'!$D$43:$P$43)</f>
        <v>313932.41230427643</v>
      </c>
      <c r="N119" s="72" t="s">
        <v>3972</v>
      </c>
    </row>
    <row r="120" spans="1:14" x14ac:dyDescent="0.25">
      <c r="A120" s="79"/>
      <c r="B120" s="69">
        <v>116</v>
      </c>
      <c r="C120" s="353"/>
      <c r="D120" s="361" t="s">
        <v>3742</v>
      </c>
      <c r="E120" s="360">
        <v>4</v>
      </c>
      <c r="F120" s="354" t="s">
        <v>3860</v>
      </c>
      <c r="G120" s="70">
        <f t="shared" si="2"/>
        <v>313932.41230427643</v>
      </c>
      <c r="H120" s="72">
        <v>1</v>
      </c>
      <c r="I120" s="81"/>
      <c r="J120" s="72">
        <f>+LOOKUP($E120,'SALARIO PROP IND'!$D$8:$P$8,'SALARIO PROP IND'!$D$9:$P$9)</f>
        <v>2837401.8</v>
      </c>
      <c r="K120" s="72">
        <f>+LOOKUP($E120,'SALARIO PROP IND'!$D$8:$P$8,'SALARIO PROP IND'!$D$11:$P$11)</f>
        <v>94580.06</v>
      </c>
      <c r="L120" s="72">
        <f>+LOOKUP($E120,'SALARIO PROP IND'!$D$8:$P$8,'SALARIO PROP IND'!$D$41:$P$41)</f>
        <v>235817.77450086491</v>
      </c>
      <c r="M120" s="72">
        <f>+LOOKUP($E120,'SALARIO PROP IND'!$D$8:$P$8,'SALARIO PROP IND'!$D$43:$P$43)</f>
        <v>313932.41230427643</v>
      </c>
      <c r="N120" s="72" t="s">
        <v>3972</v>
      </c>
    </row>
    <row r="121" spans="1:14" x14ac:dyDescent="0.25">
      <c r="A121" s="79"/>
      <c r="B121" s="69">
        <v>117</v>
      </c>
      <c r="C121" s="353"/>
      <c r="D121" s="361" t="s">
        <v>3742</v>
      </c>
      <c r="E121" s="360">
        <v>4</v>
      </c>
      <c r="F121" s="354" t="s">
        <v>3861</v>
      </c>
      <c r="G121" s="70">
        <f t="shared" si="2"/>
        <v>313932.41230427643</v>
      </c>
      <c r="H121" s="72">
        <v>1</v>
      </c>
      <c r="I121" s="81"/>
      <c r="J121" s="72">
        <f>+LOOKUP($E121,'SALARIO PROP IND'!$D$8:$P$8,'SALARIO PROP IND'!$D$9:$P$9)</f>
        <v>2837401.8</v>
      </c>
      <c r="K121" s="72">
        <f>+LOOKUP($E121,'SALARIO PROP IND'!$D$8:$P$8,'SALARIO PROP IND'!$D$11:$P$11)</f>
        <v>94580.06</v>
      </c>
      <c r="L121" s="72">
        <f>+LOOKUP($E121,'SALARIO PROP IND'!$D$8:$P$8,'SALARIO PROP IND'!$D$41:$P$41)</f>
        <v>235817.77450086491</v>
      </c>
      <c r="M121" s="72">
        <f>+LOOKUP($E121,'SALARIO PROP IND'!$D$8:$P$8,'SALARIO PROP IND'!$D$43:$P$43)</f>
        <v>313932.41230427643</v>
      </c>
      <c r="N121" s="72" t="s">
        <v>3972</v>
      </c>
    </row>
    <row r="122" spans="1:14" x14ac:dyDescent="0.25">
      <c r="A122" s="79"/>
      <c r="B122" s="69">
        <v>118</v>
      </c>
      <c r="C122" s="353"/>
      <c r="D122" s="361" t="s">
        <v>3742</v>
      </c>
      <c r="E122" s="360">
        <v>4</v>
      </c>
      <c r="F122" s="354" t="s">
        <v>3862</v>
      </c>
      <c r="G122" s="70">
        <f t="shared" si="2"/>
        <v>313932.41230427643</v>
      </c>
      <c r="H122" s="72">
        <v>1</v>
      </c>
      <c r="I122" s="81"/>
      <c r="J122" s="72">
        <f>+LOOKUP($E122,'SALARIO PROP IND'!$D$8:$P$8,'SALARIO PROP IND'!$D$9:$P$9)</f>
        <v>2837401.8</v>
      </c>
      <c r="K122" s="72">
        <f>+LOOKUP($E122,'SALARIO PROP IND'!$D$8:$P$8,'SALARIO PROP IND'!$D$11:$P$11)</f>
        <v>94580.06</v>
      </c>
      <c r="L122" s="72">
        <f>+LOOKUP($E122,'SALARIO PROP IND'!$D$8:$P$8,'SALARIO PROP IND'!$D$41:$P$41)</f>
        <v>235817.77450086491</v>
      </c>
      <c r="M122" s="72">
        <f>+LOOKUP($E122,'SALARIO PROP IND'!$D$8:$P$8,'SALARIO PROP IND'!$D$43:$P$43)</f>
        <v>313932.41230427643</v>
      </c>
      <c r="N122" s="72" t="s">
        <v>3972</v>
      </c>
    </row>
    <row r="123" spans="1:14" x14ac:dyDescent="0.25">
      <c r="A123" s="79"/>
      <c r="B123" s="69">
        <v>119</v>
      </c>
      <c r="C123" s="353"/>
      <c r="D123" s="361" t="s">
        <v>3742</v>
      </c>
      <c r="E123" s="360">
        <v>4</v>
      </c>
      <c r="F123" s="354" t="s">
        <v>3863</v>
      </c>
      <c r="G123" s="70">
        <f t="shared" si="2"/>
        <v>313932.41230427643</v>
      </c>
      <c r="H123" s="72">
        <v>1</v>
      </c>
      <c r="I123" s="81"/>
      <c r="J123" s="72">
        <f>+LOOKUP($E123,'SALARIO PROP IND'!$D$8:$P$8,'SALARIO PROP IND'!$D$9:$P$9)</f>
        <v>2837401.8</v>
      </c>
      <c r="K123" s="72">
        <f>+LOOKUP($E123,'SALARIO PROP IND'!$D$8:$P$8,'SALARIO PROP IND'!$D$11:$P$11)</f>
        <v>94580.06</v>
      </c>
      <c r="L123" s="72">
        <f>+LOOKUP($E123,'SALARIO PROP IND'!$D$8:$P$8,'SALARIO PROP IND'!$D$41:$P$41)</f>
        <v>235817.77450086491</v>
      </c>
      <c r="M123" s="72">
        <f>+LOOKUP($E123,'SALARIO PROP IND'!$D$8:$P$8,'SALARIO PROP IND'!$D$43:$P$43)</f>
        <v>313932.41230427643</v>
      </c>
      <c r="N123" s="72" t="s">
        <v>3972</v>
      </c>
    </row>
    <row r="124" spans="1:14" x14ac:dyDescent="0.25">
      <c r="A124" s="79"/>
      <c r="B124" s="69">
        <v>120</v>
      </c>
      <c r="C124" s="353"/>
      <c r="D124" s="361" t="s">
        <v>3742</v>
      </c>
      <c r="E124" s="360">
        <v>4</v>
      </c>
      <c r="F124" s="354" t="s">
        <v>3864</v>
      </c>
      <c r="G124" s="70">
        <f t="shared" si="2"/>
        <v>313932.41230427643</v>
      </c>
      <c r="H124" s="72">
        <v>1</v>
      </c>
      <c r="I124" s="81"/>
      <c r="J124" s="72">
        <f>+LOOKUP($E124,'SALARIO PROP IND'!$D$8:$P$8,'SALARIO PROP IND'!$D$9:$P$9)</f>
        <v>2837401.8</v>
      </c>
      <c r="K124" s="72">
        <f>+LOOKUP($E124,'SALARIO PROP IND'!$D$8:$P$8,'SALARIO PROP IND'!$D$11:$P$11)</f>
        <v>94580.06</v>
      </c>
      <c r="L124" s="72">
        <f>+LOOKUP($E124,'SALARIO PROP IND'!$D$8:$P$8,'SALARIO PROP IND'!$D$41:$P$41)</f>
        <v>235817.77450086491</v>
      </c>
      <c r="M124" s="72">
        <f>+LOOKUP($E124,'SALARIO PROP IND'!$D$8:$P$8,'SALARIO PROP IND'!$D$43:$P$43)</f>
        <v>313932.41230427643</v>
      </c>
      <c r="N124" s="72" t="s">
        <v>3972</v>
      </c>
    </row>
    <row r="125" spans="1:14" x14ac:dyDescent="0.25">
      <c r="A125" s="79"/>
      <c r="B125" s="69">
        <v>121</v>
      </c>
      <c r="C125" s="353"/>
      <c r="D125" s="361" t="s">
        <v>3742</v>
      </c>
      <c r="E125" s="360">
        <v>4</v>
      </c>
      <c r="F125" s="354" t="s">
        <v>3865</v>
      </c>
      <c r="G125" s="70">
        <f t="shared" si="2"/>
        <v>313932.41230427643</v>
      </c>
      <c r="H125" s="72">
        <v>1</v>
      </c>
      <c r="I125" s="81"/>
      <c r="J125" s="72">
        <f>+LOOKUP($E125,'SALARIO PROP IND'!$D$8:$P$8,'SALARIO PROP IND'!$D$9:$P$9)</f>
        <v>2837401.8</v>
      </c>
      <c r="K125" s="72">
        <f>+LOOKUP($E125,'SALARIO PROP IND'!$D$8:$P$8,'SALARIO PROP IND'!$D$11:$P$11)</f>
        <v>94580.06</v>
      </c>
      <c r="L125" s="72">
        <f>+LOOKUP($E125,'SALARIO PROP IND'!$D$8:$P$8,'SALARIO PROP IND'!$D$41:$P$41)</f>
        <v>235817.77450086491</v>
      </c>
      <c r="M125" s="72">
        <f>+LOOKUP($E125,'SALARIO PROP IND'!$D$8:$P$8,'SALARIO PROP IND'!$D$43:$P$43)</f>
        <v>313932.41230427643</v>
      </c>
      <c r="N125" s="72" t="s">
        <v>3972</v>
      </c>
    </row>
    <row r="126" spans="1:14" x14ac:dyDescent="0.25">
      <c r="A126" s="79"/>
      <c r="B126" s="69">
        <v>122</v>
      </c>
      <c r="C126" s="353"/>
      <c r="D126" s="361" t="s">
        <v>3742</v>
      </c>
      <c r="E126" s="360">
        <v>4</v>
      </c>
      <c r="F126" s="354" t="s">
        <v>3866</v>
      </c>
      <c r="G126" s="70">
        <f t="shared" si="2"/>
        <v>313932.41230427643</v>
      </c>
      <c r="H126" s="72">
        <v>1</v>
      </c>
      <c r="I126" s="81"/>
      <c r="J126" s="72">
        <f>+LOOKUP($E126,'SALARIO PROP IND'!$D$8:$P$8,'SALARIO PROP IND'!$D$9:$P$9)</f>
        <v>2837401.8</v>
      </c>
      <c r="K126" s="72">
        <f>+LOOKUP($E126,'SALARIO PROP IND'!$D$8:$P$8,'SALARIO PROP IND'!$D$11:$P$11)</f>
        <v>94580.06</v>
      </c>
      <c r="L126" s="72">
        <f>+LOOKUP($E126,'SALARIO PROP IND'!$D$8:$P$8,'SALARIO PROP IND'!$D$41:$P$41)</f>
        <v>235817.77450086491</v>
      </c>
      <c r="M126" s="72">
        <f>+LOOKUP($E126,'SALARIO PROP IND'!$D$8:$P$8,'SALARIO PROP IND'!$D$43:$P$43)</f>
        <v>313932.41230427643</v>
      </c>
      <c r="N126" s="72" t="s">
        <v>3972</v>
      </c>
    </row>
    <row r="127" spans="1:14" x14ac:dyDescent="0.25">
      <c r="A127" s="79"/>
      <c r="B127" s="69">
        <v>123</v>
      </c>
      <c r="C127" s="353"/>
      <c r="D127" s="361" t="s">
        <v>3742</v>
      </c>
      <c r="E127" s="360">
        <v>4</v>
      </c>
      <c r="F127" s="354" t="s">
        <v>3867</v>
      </c>
      <c r="G127" s="70">
        <f t="shared" si="2"/>
        <v>313932.41230427643</v>
      </c>
      <c r="H127" s="72">
        <v>1</v>
      </c>
      <c r="I127" s="81"/>
      <c r="J127" s="72">
        <f>+LOOKUP($E127,'SALARIO PROP IND'!$D$8:$P$8,'SALARIO PROP IND'!$D$9:$P$9)</f>
        <v>2837401.8</v>
      </c>
      <c r="K127" s="72">
        <f>+LOOKUP($E127,'SALARIO PROP IND'!$D$8:$P$8,'SALARIO PROP IND'!$D$11:$P$11)</f>
        <v>94580.06</v>
      </c>
      <c r="L127" s="72">
        <f>+LOOKUP($E127,'SALARIO PROP IND'!$D$8:$P$8,'SALARIO PROP IND'!$D$41:$P$41)</f>
        <v>235817.77450086491</v>
      </c>
      <c r="M127" s="72">
        <f>+LOOKUP($E127,'SALARIO PROP IND'!$D$8:$P$8,'SALARIO PROP IND'!$D$43:$P$43)</f>
        <v>313932.41230427643</v>
      </c>
      <c r="N127" s="72" t="s">
        <v>3972</v>
      </c>
    </row>
    <row r="128" spans="1:14" x14ac:dyDescent="0.25">
      <c r="A128" s="79"/>
      <c r="B128" s="69">
        <v>124</v>
      </c>
      <c r="C128" s="353"/>
      <c r="D128" s="361" t="s">
        <v>3742</v>
      </c>
      <c r="E128" s="360">
        <v>4</v>
      </c>
      <c r="F128" s="354" t="s">
        <v>3868</v>
      </c>
      <c r="G128" s="70">
        <f t="shared" si="2"/>
        <v>313932.41230427643</v>
      </c>
      <c r="H128" s="72">
        <v>1</v>
      </c>
      <c r="I128" s="81"/>
      <c r="J128" s="72">
        <f>+LOOKUP($E128,'SALARIO PROP IND'!$D$8:$P$8,'SALARIO PROP IND'!$D$9:$P$9)</f>
        <v>2837401.8</v>
      </c>
      <c r="K128" s="72">
        <f>+LOOKUP($E128,'SALARIO PROP IND'!$D$8:$P$8,'SALARIO PROP IND'!$D$11:$P$11)</f>
        <v>94580.06</v>
      </c>
      <c r="L128" s="72">
        <f>+LOOKUP($E128,'SALARIO PROP IND'!$D$8:$P$8,'SALARIO PROP IND'!$D$41:$P$41)</f>
        <v>235817.77450086491</v>
      </c>
      <c r="M128" s="72">
        <f>+LOOKUP($E128,'SALARIO PROP IND'!$D$8:$P$8,'SALARIO PROP IND'!$D$43:$P$43)</f>
        <v>313932.41230427643</v>
      </c>
      <c r="N128" s="72" t="s">
        <v>3972</v>
      </c>
    </row>
    <row r="129" spans="1:14" x14ac:dyDescent="0.25">
      <c r="A129" s="79"/>
      <c r="B129" s="69">
        <v>125</v>
      </c>
      <c r="C129" s="353"/>
      <c r="D129" s="361" t="s">
        <v>3742</v>
      </c>
      <c r="E129" s="360">
        <v>4</v>
      </c>
      <c r="F129" s="354" t="s">
        <v>3869</v>
      </c>
      <c r="G129" s="70">
        <f t="shared" si="2"/>
        <v>313932.41230427643</v>
      </c>
      <c r="H129" s="72">
        <v>1</v>
      </c>
      <c r="I129" s="81"/>
      <c r="J129" s="72">
        <f>+LOOKUP($E129,'SALARIO PROP IND'!$D$8:$P$8,'SALARIO PROP IND'!$D$9:$P$9)</f>
        <v>2837401.8</v>
      </c>
      <c r="K129" s="72">
        <f>+LOOKUP($E129,'SALARIO PROP IND'!$D$8:$P$8,'SALARIO PROP IND'!$D$11:$P$11)</f>
        <v>94580.06</v>
      </c>
      <c r="L129" s="72">
        <f>+LOOKUP($E129,'SALARIO PROP IND'!$D$8:$P$8,'SALARIO PROP IND'!$D$41:$P$41)</f>
        <v>235817.77450086491</v>
      </c>
      <c r="M129" s="72">
        <f>+LOOKUP($E129,'SALARIO PROP IND'!$D$8:$P$8,'SALARIO PROP IND'!$D$43:$P$43)</f>
        <v>313932.41230427643</v>
      </c>
      <c r="N129" s="72" t="s">
        <v>3972</v>
      </c>
    </row>
    <row r="130" spans="1:14" ht="26.25" x14ac:dyDescent="0.25">
      <c r="A130" s="79"/>
      <c r="B130" s="69">
        <v>126</v>
      </c>
      <c r="C130" s="353"/>
      <c r="D130" s="361" t="s">
        <v>3743</v>
      </c>
      <c r="E130" s="360">
        <v>5</v>
      </c>
      <c r="F130" s="354" t="s">
        <v>3870</v>
      </c>
      <c r="G130" s="70">
        <f t="shared" si="2"/>
        <v>505487.08268666785</v>
      </c>
      <c r="H130" s="72">
        <v>1</v>
      </c>
      <c r="I130" s="81"/>
      <c r="J130" s="72">
        <f>+LOOKUP($E130,'SALARIO PROP IND'!$D$8:$P$8,'SALARIO PROP IND'!$D$9:$P$9)</f>
        <v>3174967.5</v>
      </c>
      <c r="K130" s="72">
        <f>+LOOKUP($E130,'SALARIO PROP IND'!$D$8:$P$8,'SALARIO PROP IND'!$D$11:$P$11)</f>
        <v>105832.25</v>
      </c>
      <c r="L130" s="72">
        <f>+LOOKUP($E130,'SALARIO PROP IND'!$D$8:$P$8,'SALARIO PROP IND'!$D$41:$P$41)</f>
        <v>379708.60671298992</v>
      </c>
      <c r="M130" s="72">
        <f>+LOOKUP($E130,'SALARIO PROP IND'!$D$8:$P$8,'SALARIO PROP IND'!$D$43:$P$43)</f>
        <v>505487.08268666785</v>
      </c>
      <c r="N130" s="72" t="s">
        <v>3972</v>
      </c>
    </row>
    <row r="131" spans="1:14" ht="26.25" x14ac:dyDescent="0.25">
      <c r="A131" s="79"/>
      <c r="B131" s="69">
        <v>127</v>
      </c>
      <c r="C131" s="353"/>
      <c r="D131" s="361" t="s">
        <v>3743</v>
      </c>
      <c r="E131" s="360">
        <v>5</v>
      </c>
      <c r="F131" s="354" t="s">
        <v>3871</v>
      </c>
      <c r="G131" s="70">
        <f t="shared" si="2"/>
        <v>505487.08268666785</v>
      </c>
      <c r="H131" s="72">
        <v>1</v>
      </c>
      <c r="I131" s="81"/>
      <c r="J131" s="72">
        <f>+LOOKUP($E131,'SALARIO PROP IND'!$D$8:$P$8,'SALARIO PROP IND'!$D$9:$P$9)</f>
        <v>3174967.5</v>
      </c>
      <c r="K131" s="72">
        <f>+LOOKUP($E131,'SALARIO PROP IND'!$D$8:$P$8,'SALARIO PROP IND'!$D$11:$P$11)</f>
        <v>105832.25</v>
      </c>
      <c r="L131" s="72">
        <f>+LOOKUP($E131,'SALARIO PROP IND'!$D$8:$P$8,'SALARIO PROP IND'!$D$41:$P$41)</f>
        <v>379708.60671298992</v>
      </c>
      <c r="M131" s="72">
        <f>+LOOKUP($E131,'SALARIO PROP IND'!$D$8:$P$8,'SALARIO PROP IND'!$D$43:$P$43)</f>
        <v>505487.08268666785</v>
      </c>
      <c r="N131" s="72" t="s">
        <v>3972</v>
      </c>
    </row>
    <row r="132" spans="1:14" ht="26.25" x14ac:dyDescent="0.25">
      <c r="A132" s="79"/>
      <c r="B132" s="69">
        <v>128</v>
      </c>
      <c r="C132" s="353"/>
      <c r="D132" s="361" t="s">
        <v>3743</v>
      </c>
      <c r="E132" s="360">
        <v>5</v>
      </c>
      <c r="F132" s="354" t="s">
        <v>3872</v>
      </c>
      <c r="G132" s="70">
        <f t="shared" si="2"/>
        <v>505487.08268666785</v>
      </c>
      <c r="H132" s="72">
        <v>1</v>
      </c>
      <c r="I132" s="81"/>
      <c r="J132" s="72">
        <f>+LOOKUP($E132,'SALARIO PROP IND'!$D$8:$P$8,'SALARIO PROP IND'!$D$9:$P$9)</f>
        <v>3174967.5</v>
      </c>
      <c r="K132" s="72">
        <f>+LOOKUP($E132,'SALARIO PROP IND'!$D$8:$P$8,'SALARIO PROP IND'!$D$11:$P$11)</f>
        <v>105832.25</v>
      </c>
      <c r="L132" s="72">
        <f>+LOOKUP($E132,'SALARIO PROP IND'!$D$8:$P$8,'SALARIO PROP IND'!$D$41:$P$41)</f>
        <v>379708.60671298992</v>
      </c>
      <c r="M132" s="72">
        <f>+LOOKUP($E132,'SALARIO PROP IND'!$D$8:$P$8,'SALARIO PROP IND'!$D$43:$P$43)</f>
        <v>505487.08268666785</v>
      </c>
      <c r="N132" s="72" t="s">
        <v>3972</v>
      </c>
    </row>
    <row r="133" spans="1:14" ht="26.25" x14ac:dyDescent="0.25">
      <c r="A133" s="79"/>
      <c r="B133" s="69">
        <v>129</v>
      </c>
      <c r="C133" s="353"/>
      <c r="D133" s="361" t="s">
        <v>3743</v>
      </c>
      <c r="E133" s="360">
        <v>5</v>
      </c>
      <c r="F133" s="354" t="s">
        <v>3873</v>
      </c>
      <c r="G133" s="70">
        <f t="shared" si="2"/>
        <v>505487.08268666785</v>
      </c>
      <c r="H133" s="72">
        <v>1</v>
      </c>
      <c r="I133" s="81"/>
      <c r="J133" s="72">
        <f>+LOOKUP($E133,'SALARIO PROP IND'!$D$8:$P$8,'SALARIO PROP IND'!$D$9:$P$9)</f>
        <v>3174967.5</v>
      </c>
      <c r="K133" s="72">
        <f>+LOOKUP($E133,'SALARIO PROP IND'!$D$8:$P$8,'SALARIO PROP IND'!$D$11:$P$11)</f>
        <v>105832.25</v>
      </c>
      <c r="L133" s="72">
        <f>+LOOKUP($E133,'SALARIO PROP IND'!$D$8:$P$8,'SALARIO PROP IND'!$D$41:$P$41)</f>
        <v>379708.60671298992</v>
      </c>
      <c r="M133" s="72">
        <f>+LOOKUP($E133,'SALARIO PROP IND'!$D$8:$P$8,'SALARIO PROP IND'!$D$43:$P$43)</f>
        <v>505487.08268666785</v>
      </c>
      <c r="N133" s="72" t="s">
        <v>3972</v>
      </c>
    </row>
    <row r="134" spans="1:14" ht="26.25" x14ac:dyDescent="0.25">
      <c r="A134" s="79"/>
      <c r="B134" s="69">
        <v>130</v>
      </c>
      <c r="C134" s="353"/>
      <c r="D134" s="361" t="s">
        <v>3743</v>
      </c>
      <c r="E134" s="360">
        <v>5</v>
      </c>
      <c r="F134" s="354" t="s">
        <v>3874</v>
      </c>
      <c r="G134" s="70">
        <f t="shared" ref="G134:G145" si="3">+M134</f>
        <v>505487.08268666785</v>
      </c>
      <c r="H134" s="72">
        <v>1</v>
      </c>
      <c r="I134" s="81"/>
      <c r="J134" s="72">
        <f>+LOOKUP($E134,'SALARIO PROP IND'!$D$8:$P$8,'SALARIO PROP IND'!$D$9:$P$9)</f>
        <v>3174967.5</v>
      </c>
      <c r="K134" s="72">
        <f>+LOOKUP($E134,'SALARIO PROP IND'!$D$8:$P$8,'SALARIO PROP IND'!$D$11:$P$11)</f>
        <v>105832.25</v>
      </c>
      <c r="L134" s="72">
        <f>+LOOKUP($E134,'SALARIO PROP IND'!$D$8:$P$8,'SALARIO PROP IND'!$D$41:$P$41)</f>
        <v>379708.60671298992</v>
      </c>
      <c r="M134" s="72">
        <f>+LOOKUP($E134,'SALARIO PROP IND'!$D$8:$P$8,'SALARIO PROP IND'!$D$43:$P$43)</f>
        <v>505487.08268666785</v>
      </c>
      <c r="N134" s="72" t="s">
        <v>3972</v>
      </c>
    </row>
    <row r="135" spans="1:14" ht="26.25" x14ac:dyDescent="0.25">
      <c r="A135" s="79"/>
      <c r="B135" s="69">
        <v>131</v>
      </c>
      <c r="C135" s="353"/>
      <c r="D135" s="361" t="s">
        <v>3743</v>
      </c>
      <c r="E135" s="360">
        <v>5</v>
      </c>
      <c r="F135" s="354" t="s">
        <v>3875</v>
      </c>
      <c r="G135" s="70">
        <f t="shared" si="3"/>
        <v>505487.08268666785</v>
      </c>
      <c r="H135" s="72">
        <v>1</v>
      </c>
      <c r="I135" s="81"/>
      <c r="J135" s="72">
        <f>+LOOKUP($E135,'SALARIO PROP IND'!$D$8:$P$8,'SALARIO PROP IND'!$D$9:$P$9)</f>
        <v>3174967.5</v>
      </c>
      <c r="K135" s="72">
        <f>+LOOKUP($E135,'SALARIO PROP IND'!$D$8:$P$8,'SALARIO PROP IND'!$D$11:$P$11)</f>
        <v>105832.25</v>
      </c>
      <c r="L135" s="72">
        <f>+LOOKUP($E135,'SALARIO PROP IND'!$D$8:$P$8,'SALARIO PROP IND'!$D$41:$P$41)</f>
        <v>379708.60671298992</v>
      </c>
      <c r="M135" s="72">
        <f>+LOOKUP($E135,'SALARIO PROP IND'!$D$8:$P$8,'SALARIO PROP IND'!$D$43:$P$43)</f>
        <v>505487.08268666785</v>
      </c>
      <c r="N135" s="72" t="s">
        <v>3972</v>
      </c>
    </row>
    <row r="136" spans="1:14" x14ac:dyDescent="0.25">
      <c r="A136" s="79"/>
      <c r="B136" s="69">
        <v>132</v>
      </c>
      <c r="C136" s="353"/>
      <c r="D136" s="361" t="s">
        <v>3744</v>
      </c>
      <c r="E136" s="360">
        <v>5</v>
      </c>
      <c r="F136" s="354" t="s">
        <v>3876</v>
      </c>
      <c r="G136" s="70">
        <f t="shared" si="3"/>
        <v>505487.08268666785</v>
      </c>
      <c r="H136" s="72">
        <v>1</v>
      </c>
      <c r="I136" s="81"/>
      <c r="J136" s="72">
        <f>+LOOKUP($E136,'SALARIO PROP IND'!$D$8:$P$8,'SALARIO PROP IND'!$D$9:$P$9)</f>
        <v>3174967.5</v>
      </c>
      <c r="K136" s="72">
        <f>+LOOKUP($E136,'SALARIO PROP IND'!$D$8:$P$8,'SALARIO PROP IND'!$D$11:$P$11)</f>
        <v>105832.25</v>
      </c>
      <c r="L136" s="72">
        <f>+LOOKUP($E136,'SALARIO PROP IND'!$D$8:$P$8,'SALARIO PROP IND'!$D$41:$P$41)</f>
        <v>379708.60671298992</v>
      </c>
      <c r="M136" s="72">
        <f>+LOOKUP($E136,'SALARIO PROP IND'!$D$8:$P$8,'SALARIO PROP IND'!$D$43:$P$43)</f>
        <v>505487.08268666785</v>
      </c>
      <c r="N136" s="72" t="s">
        <v>3972</v>
      </c>
    </row>
    <row r="137" spans="1:14" x14ac:dyDescent="0.25">
      <c r="A137" s="79"/>
      <c r="B137" s="69">
        <v>133</v>
      </c>
      <c r="C137" s="353"/>
      <c r="D137" s="361" t="s">
        <v>3745</v>
      </c>
      <c r="E137" s="360">
        <v>5</v>
      </c>
      <c r="F137" s="354" t="s">
        <v>3877</v>
      </c>
      <c r="G137" s="70">
        <f t="shared" si="3"/>
        <v>505487.08268666785</v>
      </c>
      <c r="H137" s="72">
        <v>1</v>
      </c>
      <c r="I137" s="81"/>
      <c r="J137" s="72">
        <f>+LOOKUP($E137,'SALARIO PROP IND'!$D$8:$P$8,'SALARIO PROP IND'!$D$9:$P$9)</f>
        <v>3174967.5</v>
      </c>
      <c r="K137" s="72">
        <f>+LOOKUP($E137,'SALARIO PROP IND'!$D$8:$P$8,'SALARIO PROP IND'!$D$11:$P$11)</f>
        <v>105832.25</v>
      </c>
      <c r="L137" s="72">
        <f>+LOOKUP($E137,'SALARIO PROP IND'!$D$8:$P$8,'SALARIO PROP IND'!$D$41:$P$41)</f>
        <v>379708.60671298992</v>
      </c>
      <c r="M137" s="72">
        <f>+LOOKUP($E137,'SALARIO PROP IND'!$D$8:$P$8,'SALARIO PROP IND'!$D$43:$P$43)</f>
        <v>505487.08268666785</v>
      </c>
      <c r="N137" s="72" t="s">
        <v>3972</v>
      </c>
    </row>
    <row r="138" spans="1:14" x14ac:dyDescent="0.25">
      <c r="A138" s="79"/>
      <c r="B138" s="69">
        <v>134</v>
      </c>
      <c r="C138" s="353"/>
      <c r="D138" s="361" t="s">
        <v>3741</v>
      </c>
      <c r="E138" s="360">
        <v>5</v>
      </c>
      <c r="F138" s="354" t="s">
        <v>3878</v>
      </c>
      <c r="G138" s="70">
        <f t="shared" si="3"/>
        <v>505487.08268666785</v>
      </c>
      <c r="H138" s="72">
        <v>1</v>
      </c>
      <c r="I138" s="81"/>
      <c r="J138" s="72">
        <f>+LOOKUP($E138,'SALARIO PROP IND'!$D$8:$P$8,'SALARIO PROP IND'!$D$9:$P$9)</f>
        <v>3174967.5</v>
      </c>
      <c r="K138" s="72">
        <f>+LOOKUP($E138,'SALARIO PROP IND'!$D$8:$P$8,'SALARIO PROP IND'!$D$11:$P$11)</f>
        <v>105832.25</v>
      </c>
      <c r="L138" s="72">
        <f>+LOOKUP($E138,'SALARIO PROP IND'!$D$8:$P$8,'SALARIO PROP IND'!$D$41:$P$41)</f>
        <v>379708.60671298992</v>
      </c>
      <c r="M138" s="72">
        <f>+LOOKUP($E138,'SALARIO PROP IND'!$D$8:$P$8,'SALARIO PROP IND'!$D$43:$P$43)</f>
        <v>505487.08268666785</v>
      </c>
      <c r="N138" s="72" t="s">
        <v>3972</v>
      </c>
    </row>
    <row r="139" spans="1:14" x14ac:dyDescent="0.25">
      <c r="A139" s="79"/>
      <c r="B139" s="69">
        <v>135</v>
      </c>
      <c r="C139" s="353"/>
      <c r="D139" s="361" t="s">
        <v>3741</v>
      </c>
      <c r="E139" s="360">
        <v>5</v>
      </c>
      <c r="F139" s="354" t="s">
        <v>3879</v>
      </c>
      <c r="G139" s="70">
        <f t="shared" si="3"/>
        <v>505487.08268666785</v>
      </c>
      <c r="H139" s="72">
        <v>1</v>
      </c>
      <c r="I139" s="81"/>
      <c r="J139" s="72">
        <f>+LOOKUP($E139,'SALARIO PROP IND'!$D$8:$P$8,'SALARIO PROP IND'!$D$9:$P$9)</f>
        <v>3174967.5</v>
      </c>
      <c r="K139" s="72">
        <f>+LOOKUP($E139,'SALARIO PROP IND'!$D$8:$P$8,'SALARIO PROP IND'!$D$11:$P$11)</f>
        <v>105832.25</v>
      </c>
      <c r="L139" s="72">
        <f>+LOOKUP($E139,'SALARIO PROP IND'!$D$8:$P$8,'SALARIO PROP IND'!$D$41:$P$41)</f>
        <v>379708.60671298992</v>
      </c>
      <c r="M139" s="72">
        <f>+LOOKUP($E139,'SALARIO PROP IND'!$D$8:$P$8,'SALARIO PROP IND'!$D$43:$P$43)</f>
        <v>505487.08268666785</v>
      </c>
      <c r="N139" s="72" t="s">
        <v>3972</v>
      </c>
    </row>
    <row r="140" spans="1:14" x14ac:dyDescent="0.25">
      <c r="A140" s="79"/>
      <c r="B140" s="69">
        <v>136</v>
      </c>
      <c r="C140" s="353"/>
      <c r="D140" s="361" t="s">
        <v>3741</v>
      </c>
      <c r="E140" s="360">
        <v>5</v>
      </c>
      <c r="F140" s="354" t="s">
        <v>3880</v>
      </c>
      <c r="G140" s="70">
        <f t="shared" si="3"/>
        <v>505487.08268666785</v>
      </c>
      <c r="H140" s="72">
        <v>1</v>
      </c>
      <c r="I140" s="81"/>
      <c r="J140" s="72">
        <f>+LOOKUP($E140,'SALARIO PROP IND'!$D$8:$P$8,'SALARIO PROP IND'!$D$9:$P$9)</f>
        <v>3174967.5</v>
      </c>
      <c r="K140" s="72">
        <f>+LOOKUP($E140,'SALARIO PROP IND'!$D$8:$P$8,'SALARIO PROP IND'!$D$11:$P$11)</f>
        <v>105832.25</v>
      </c>
      <c r="L140" s="72">
        <f>+LOOKUP($E140,'SALARIO PROP IND'!$D$8:$P$8,'SALARIO PROP IND'!$D$41:$P$41)</f>
        <v>379708.60671298992</v>
      </c>
      <c r="M140" s="72">
        <f>+LOOKUP($E140,'SALARIO PROP IND'!$D$8:$P$8,'SALARIO PROP IND'!$D$43:$P$43)</f>
        <v>505487.08268666785</v>
      </c>
      <c r="N140" s="72" t="s">
        <v>3972</v>
      </c>
    </row>
    <row r="141" spans="1:14" x14ac:dyDescent="0.25">
      <c r="A141" s="79"/>
      <c r="B141" s="69">
        <v>137</v>
      </c>
      <c r="C141" s="353"/>
      <c r="D141" s="361" t="s">
        <v>3741</v>
      </c>
      <c r="E141" s="360">
        <v>5</v>
      </c>
      <c r="F141" s="354" t="s">
        <v>3881</v>
      </c>
      <c r="G141" s="70">
        <f t="shared" si="3"/>
        <v>505487.08268666785</v>
      </c>
      <c r="H141" s="72">
        <v>1</v>
      </c>
      <c r="I141" s="81"/>
      <c r="J141" s="72">
        <f>+LOOKUP($E141,'SALARIO PROP IND'!$D$8:$P$8,'SALARIO PROP IND'!$D$9:$P$9)</f>
        <v>3174967.5</v>
      </c>
      <c r="K141" s="72">
        <f>+LOOKUP($E141,'SALARIO PROP IND'!$D$8:$P$8,'SALARIO PROP IND'!$D$11:$P$11)</f>
        <v>105832.25</v>
      </c>
      <c r="L141" s="72">
        <f>+LOOKUP($E141,'SALARIO PROP IND'!$D$8:$P$8,'SALARIO PROP IND'!$D$41:$P$41)</f>
        <v>379708.60671298992</v>
      </c>
      <c r="M141" s="72">
        <f>+LOOKUP($E141,'SALARIO PROP IND'!$D$8:$P$8,'SALARIO PROP IND'!$D$43:$P$43)</f>
        <v>505487.08268666785</v>
      </c>
      <c r="N141" s="72" t="s">
        <v>3972</v>
      </c>
    </row>
    <row r="142" spans="1:14" x14ac:dyDescent="0.25">
      <c r="A142" s="79"/>
      <c r="B142" s="69">
        <v>138</v>
      </c>
      <c r="C142" s="353"/>
      <c r="D142" s="361" t="s">
        <v>3741</v>
      </c>
      <c r="E142" s="360">
        <v>5</v>
      </c>
      <c r="F142" s="354" t="s">
        <v>3882</v>
      </c>
      <c r="G142" s="70">
        <f t="shared" si="3"/>
        <v>505487.08268666785</v>
      </c>
      <c r="H142" s="72">
        <v>1</v>
      </c>
      <c r="I142" s="81"/>
      <c r="J142" s="72">
        <f>+LOOKUP($E142,'SALARIO PROP IND'!$D$8:$P$8,'SALARIO PROP IND'!$D$9:$P$9)</f>
        <v>3174967.5</v>
      </c>
      <c r="K142" s="72">
        <f>+LOOKUP($E142,'SALARIO PROP IND'!$D$8:$P$8,'SALARIO PROP IND'!$D$11:$P$11)</f>
        <v>105832.25</v>
      </c>
      <c r="L142" s="72">
        <f>+LOOKUP($E142,'SALARIO PROP IND'!$D$8:$P$8,'SALARIO PROP IND'!$D$41:$P$41)</f>
        <v>379708.60671298992</v>
      </c>
      <c r="M142" s="72">
        <f>+LOOKUP($E142,'SALARIO PROP IND'!$D$8:$P$8,'SALARIO PROP IND'!$D$43:$P$43)</f>
        <v>505487.08268666785</v>
      </c>
      <c r="N142" s="72" t="s">
        <v>3972</v>
      </c>
    </row>
    <row r="143" spans="1:14" x14ac:dyDescent="0.25">
      <c r="A143" s="79"/>
      <c r="B143" s="69">
        <v>139</v>
      </c>
      <c r="C143" s="353"/>
      <c r="D143" s="361" t="s">
        <v>3741</v>
      </c>
      <c r="E143" s="360">
        <v>5</v>
      </c>
      <c r="F143" s="354" t="s">
        <v>3883</v>
      </c>
      <c r="G143" s="70">
        <f t="shared" si="3"/>
        <v>505487.08268666785</v>
      </c>
      <c r="H143" s="72">
        <v>1</v>
      </c>
      <c r="I143" s="81"/>
      <c r="J143" s="72">
        <f>+LOOKUP($E143,'SALARIO PROP IND'!$D$8:$P$8,'SALARIO PROP IND'!$D$9:$P$9)</f>
        <v>3174967.5</v>
      </c>
      <c r="K143" s="72">
        <f>+LOOKUP($E143,'SALARIO PROP IND'!$D$8:$P$8,'SALARIO PROP IND'!$D$11:$P$11)</f>
        <v>105832.25</v>
      </c>
      <c r="L143" s="72">
        <f>+LOOKUP($E143,'SALARIO PROP IND'!$D$8:$P$8,'SALARIO PROP IND'!$D$41:$P$41)</f>
        <v>379708.60671298992</v>
      </c>
      <c r="M143" s="72">
        <f>+LOOKUP($E143,'SALARIO PROP IND'!$D$8:$P$8,'SALARIO PROP IND'!$D$43:$P$43)</f>
        <v>505487.08268666785</v>
      </c>
      <c r="N143" s="72" t="s">
        <v>3972</v>
      </c>
    </row>
    <row r="144" spans="1:14" x14ac:dyDescent="0.25">
      <c r="A144" s="79"/>
      <c r="B144" s="69">
        <v>140</v>
      </c>
      <c r="C144" s="353"/>
      <c r="D144" s="361" t="s">
        <v>3741</v>
      </c>
      <c r="E144" s="360">
        <v>5</v>
      </c>
      <c r="F144" s="354" t="s">
        <v>3884</v>
      </c>
      <c r="G144" s="70">
        <f t="shared" si="3"/>
        <v>505487.08268666785</v>
      </c>
      <c r="H144" s="72">
        <v>1</v>
      </c>
      <c r="I144" s="81"/>
      <c r="J144" s="72">
        <f>+LOOKUP($E144,'SALARIO PROP IND'!$D$8:$P$8,'SALARIO PROP IND'!$D$9:$P$9)</f>
        <v>3174967.5</v>
      </c>
      <c r="K144" s="72">
        <f>+LOOKUP($E144,'SALARIO PROP IND'!$D$8:$P$8,'SALARIO PROP IND'!$D$11:$P$11)</f>
        <v>105832.25</v>
      </c>
      <c r="L144" s="72">
        <f>+LOOKUP($E144,'SALARIO PROP IND'!$D$8:$P$8,'SALARIO PROP IND'!$D$41:$P$41)</f>
        <v>379708.60671298992</v>
      </c>
      <c r="M144" s="72">
        <f>+LOOKUP($E144,'SALARIO PROP IND'!$D$8:$P$8,'SALARIO PROP IND'!$D$43:$P$43)</f>
        <v>505487.08268666785</v>
      </c>
      <c r="N144" s="72" t="s">
        <v>3972</v>
      </c>
    </row>
    <row r="145" spans="1:14" x14ac:dyDescent="0.25">
      <c r="A145" s="79"/>
      <c r="B145" s="69">
        <v>141</v>
      </c>
      <c r="C145" s="353"/>
      <c r="D145" s="361" t="s">
        <v>3741</v>
      </c>
      <c r="E145" s="360">
        <v>5</v>
      </c>
      <c r="F145" s="354" t="s">
        <v>3885</v>
      </c>
      <c r="G145" s="70">
        <f t="shared" si="3"/>
        <v>505487.08268666785</v>
      </c>
      <c r="H145" s="72">
        <v>1</v>
      </c>
      <c r="I145" s="81"/>
      <c r="J145" s="72">
        <f>+LOOKUP($E145,'SALARIO PROP IND'!$D$8:$P$8,'SALARIO PROP IND'!$D$9:$P$9)</f>
        <v>3174967.5</v>
      </c>
      <c r="K145" s="72">
        <f>+LOOKUP($E145,'SALARIO PROP IND'!$D$8:$P$8,'SALARIO PROP IND'!$D$11:$P$11)</f>
        <v>105832.25</v>
      </c>
      <c r="L145" s="72">
        <f>+LOOKUP($E145,'SALARIO PROP IND'!$D$8:$P$8,'SALARIO PROP IND'!$D$41:$P$41)</f>
        <v>379708.60671298992</v>
      </c>
      <c r="M145" s="72">
        <f>+LOOKUP($E145,'SALARIO PROP IND'!$D$8:$P$8,'SALARIO PROP IND'!$D$43:$P$43)</f>
        <v>505487.08268666785</v>
      </c>
      <c r="N145" s="72" t="s">
        <v>3972</v>
      </c>
    </row>
    <row r="146" spans="1:14" x14ac:dyDescent="0.25">
      <c r="A146" s="79"/>
      <c r="B146" s="69">
        <v>142</v>
      </c>
      <c r="C146" s="353"/>
      <c r="D146" s="361"/>
      <c r="E146" s="360">
        <v>1</v>
      </c>
      <c r="F146" s="354" t="s">
        <v>3886</v>
      </c>
      <c r="G146" s="70">
        <f>+M146</f>
        <v>106921.91336476353</v>
      </c>
      <c r="H146" s="72">
        <v>1</v>
      </c>
      <c r="I146" s="81"/>
      <c r="J146" s="72">
        <f>+HLOOKUP($E146,'SALARIO NO PROP IND'!$C$7:$O$49,4)</f>
        <v>969165</v>
      </c>
      <c r="K146" s="72">
        <f>+HLOOKUP($E146,'SALARIO NO PROP IND'!$C$7:$O$49,5)</f>
        <v>32305.5</v>
      </c>
      <c r="L146" s="72">
        <f>+HLOOKUP($E146,'SALARIO NO PROP IND'!$C$7:$O$49,39)</f>
        <v>80316.93022705242</v>
      </c>
      <c r="M146" s="72">
        <f>+HLOOKUP($E146,'SALARIO NO PROP IND'!$C$7:$O$49,40)</f>
        <v>106921.91336476353</v>
      </c>
      <c r="N146" s="72" t="s">
        <v>3973</v>
      </c>
    </row>
    <row r="147" spans="1:14" x14ac:dyDescent="0.25">
      <c r="A147" s="79"/>
      <c r="B147" s="69">
        <v>143</v>
      </c>
      <c r="C147" s="353"/>
      <c r="D147" s="361"/>
      <c r="E147" s="360">
        <v>1</v>
      </c>
      <c r="F147" s="354" t="s">
        <v>3887</v>
      </c>
      <c r="G147" s="70">
        <f t="shared" ref="G147:G210" si="4">+M147</f>
        <v>106921.91336476353</v>
      </c>
      <c r="H147" s="72">
        <v>1</v>
      </c>
      <c r="I147" s="81"/>
      <c r="J147" s="72">
        <f>+HLOOKUP($E147,'SALARIO NO PROP IND'!$C$7:$O$49,4)</f>
        <v>969165</v>
      </c>
      <c r="K147" s="72">
        <f>+HLOOKUP($E147,'SALARIO NO PROP IND'!$C$7:$O$49,5)</f>
        <v>32305.5</v>
      </c>
      <c r="L147" s="72">
        <f>+HLOOKUP($E147,'SALARIO NO PROP IND'!$C$7:$O$49,39)</f>
        <v>80316.93022705242</v>
      </c>
      <c r="M147" s="72">
        <f>+HLOOKUP($E147,'SALARIO NO PROP IND'!$C$7:$O$49,40)</f>
        <v>106921.91336476353</v>
      </c>
      <c r="N147" s="72" t="s">
        <v>3973</v>
      </c>
    </row>
    <row r="148" spans="1:14" x14ac:dyDescent="0.25">
      <c r="A148" s="79"/>
      <c r="B148" s="69">
        <v>144</v>
      </c>
      <c r="C148" s="353"/>
      <c r="D148" s="361"/>
      <c r="E148" s="360">
        <v>1</v>
      </c>
      <c r="F148" s="354" t="s">
        <v>3888</v>
      </c>
      <c r="G148" s="70">
        <f t="shared" si="4"/>
        <v>106921.91336476353</v>
      </c>
      <c r="H148" s="72">
        <v>1</v>
      </c>
      <c r="I148" s="81"/>
      <c r="J148" s="72">
        <f>+HLOOKUP($E148,'SALARIO NO PROP IND'!$C$7:$O$49,4)</f>
        <v>969165</v>
      </c>
      <c r="K148" s="72">
        <f>+HLOOKUP($E148,'SALARIO NO PROP IND'!$C$7:$O$49,5)</f>
        <v>32305.5</v>
      </c>
      <c r="L148" s="72">
        <f>+HLOOKUP($E148,'SALARIO NO PROP IND'!$C$7:$O$49,39)</f>
        <v>80316.93022705242</v>
      </c>
      <c r="M148" s="72">
        <f>+HLOOKUP($E148,'SALARIO NO PROP IND'!$C$7:$O$49,40)</f>
        <v>106921.91336476353</v>
      </c>
      <c r="N148" s="72" t="s">
        <v>3973</v>
      </c>
    </row>
    <row r="149" spans="1:14" x14ac:dyDescent="0.25">
      <c r="A149" s="79"/>
      <c r="B149" s="69">
        <v>145</v>
      </c>
      <c r="C149" s="353"/>
      <c r="D149" s="361"/>
      <c r="E149" s="360">
        <v>1</v>
      </c>
      <c r="F149" s="354" t="s">
        <v>3889</v>
      </c>
      <c r="G149" s="70">
        <f t="shared" si="4"/>
        <v>106921.91336476353</v>
      </c>
      <c r="H149" s="72">
        <v>1</v>
      </c>
      <c r="I149" s="81"/>
      <c r="J149" s="72">
        <f>+HLOOKUP($E149,'SALARIO NO PROP IND'!$C$7:$O$49,4)</f>
        <v>969165</v>
      </c>
      <c r="K149" s="72">
        <f>+HLOOKUP($E149,'SALARIO NO PROP IND'!$C$7:$O$49,5)</f>
        <v>32305.5</v>
      </c>
      <c r="L149" s="72">
        <f>+HLOOKUP($E149,'SALARIO NO PROP IND'!$C$7:$O$49,39)</f>
        <v>80316.93022705242</v>
      </c>
      <c r="M149" s="72">
        <f>+HLOOKUP($E149,'SALARIO NO PROP IND'!$C$7:$O$49,40)</f>
        <v>106921.91336476353</v>
      </c>
      <c r="N149" s="72" t="s">
        <v>3973</v>
      </c>
    </row>
    <row r="150" spans="1:14" x14ac:dyDescent="0.25">
      <c r="A150" s="79"/>
      <c r="B150" s="69">
        <v>146</v>
      </c>
      <c r="C150" s="353"/>
      <c r="D150" s="361"/>
      <c r="E150" s="360">
        <v>1</v>
      </c>
      <c r="F150" s="354" t="s">
        <v>3890</v>
      </c>
      <c r="G150" s="70">
        <f t="shared" si="4"/>
        <v>106921.91336476353</v>
      </c>
      <c r="H150" s="72">
        <v>1</v>
      </c>
      <c r="I150" s="81"/>
      <c r="J150" s="72">
        <f>+HLOOKUP($E150,'SALARIO NO PROP IND'!$C$7:$O$49,4)</f>
        <v>969165</v>
      </c>
      <c r="K150" s="72">
        <f>+HLOOKUP($E150,'SALARIO NO PROP IND'!$C$7:$O$49,5)</f>
        <v>32305.5</v>
      </c>
      <c r="L150" s="72">
        <f>+HLOOKUP($E150,'SALARIO NO PROP IND'!$C$7:$O$49,39)</f>
        <v>80316.93022705242</v>
      </c>
      <c r="M150" s="72">
        <f>+HLOOKUP($E150,'SALARIO NO PROP IND'!$C$7:$O$49,40)</f>
        <v>106921.91336476353</v>
      </c>
      <c r="N150" s="72" t="s">
        <v>3973</v>
      </c>
    </row>
    <row r="151" spans="1:14" x14ac:dyDescent="0.25">
      <c r="A151" s="79"/>
      <c r="B151" s="69">
        <v>147</v>
      </c>
      <c r="C151" s="353"/>
      <c r="D151" s="361"/>
      <c r="E151" s="360">
        <v>1</v>
      </c>
      <c r="F151" s="354" t="s">
        <v>3891</v>
      </c>
      <c r="G151" s="70">
        <f t="shared" si="4"/>
        <v>106921.91336476353</v>
      </c>
      <c r="H151" s="72">
        <v>1</v>
      </c>
      <c r="I151" s="81"/>
      <c r="J151" s="72">
        <f>+HLOOKUP($E151,'SALARIO NO PROP IND'!$C$7:$O$49,4)</f>
        <v>969165</v>
      </c>
      <c r="K151" s="72">
        <f>+HLOOKUP($E151,'SALARIO NO PROP IND'!$C$7:$O$49,5)</f>
        <v>32305.5</v>
      </c>
      <c r="L151" s="72">
        <f>+HLOOKUP($E151,'SALARIO NO PROP IND'!$C$7:$O$49,39)</f>
        <v>80316.93022705242</v>
      </c>
      <c r="M151" s="72">
        <f>+HLOOKUP($E151,'SALARIO NO PROP IND'!$C$7:$O$49,40)</f>
        <v>106921.91336476353</v>
      </c>
      <c r="N151" s="72" t="s">
        <v>3973</v>
      </c>
    </row>
    <row r="152" spans="1:14" x14ac:dyDescent="0.25">
      <c r="A152" s="79"/>
      <c r="B152" s="69">
        <v>148</v>
      </c>
      <c r="C152" s="353"/>
      <c r="D152" s="361"/>
      <c r="E152" s="360">
        <v>1</v>
      </c>
      <c r="F152" s="354" t="s">
        <v>3892</v>
      </c>
      <c r="G152" s="70">
        <f t="shared" si="4"/>
        <v>106921.91336476353</v>
      </c>
      <c r="H152" s="72">
        <v>1</v>
      </c>
      <c r="I152" s="81"/>
      <c r="J152" s="72">
        <f>+HLOOKUP($E152,'SALARIO NO PROP IND'!$C$7:$O$49,4)</f>
        <v>969165</v>
      </c>
      <c r="K152" s="72">
        <f>+HLOOKUP($E152,'SALARIO NO PROP IND'!$C$7:$O$49,5)</f>
        <v>32305.5</v>
      </c>
      <c r="L152" s="72">
        <f>+HLOOKUP($E152,'SALARIO NO PROP IND'!$C$7:$O$49,39)</f>
        <v>80316.93022705242</v>
      </c>
      <c r="M152" s="72">
        <f>+HLOOKUP($E152,'SALARIO NO PROP IND'!$C$7:$O$49,40)</f>
        <v>106921.91336476353</v>
      </c>
      <c r="N152" s="72" t="s">
        <v>3973</v>
      </c>
    </row>
    <row r="153" spans="1:14" x14ac:dyDescent="0.25">
      <c r="A153" s="79"/>
      <c r="B153" s="69">
        <v>149</v>
      </c>
      <c r="C153" s="353"/>
      <c r="D153" s="361"/>
      <c r="E153" s="360">
        <v>1</v>
      </c>
      <c r="F153" s="354" t="s">
        <v>3893</v>
      </c>
      <c r="G153" s="70">
        <f t="shared" si="4"/>
        <v>106921.91336476353</v>
      </c>
      <c r="H153" s="72">
        <v>1</v>
      </c>
      <c r="I153" s="81"/>
      <c r="J153" s="72">
        <f>+HLOOKUP($E153,'SALARIO NO PROP IND'!$C$7:$O$49,4)</f>
        <v>969165</v>
      </c>
      <c r="K153" s="72">
        <f>+HLOOKUP($E153,'SALARIO NO PROP IND'!$C$7:$O$49,5)</f>
        <v>32305.5</v>
      </c>
      <c r="L153" s="72">
        <f>+HLOOKUP($E153,'SALARIO NO PROP IND'!$C$7:$O$49,39)</f>
        <v>80316.93022705242</v>
      </c>
      <c r="M153" s="72">
        <f>+HLOOKUP($E153,'SALARIO NO PROP IND'!$C$7:$O$49,40)</f>
        <v>106921.91336476353</v>
      </c>
      <c r="N153" s="72" t="s">
        <v>3973</v>
      </c>
    </row>
    <row r="154" spans="1:14" x14ac:dyDescent="0.25">
      <c r="A154" s="79"/>
      <c r="B154" s="69">
        <v>150</v>
      </c>
      <c r="C154" s="353"/>
      <c r="D154" s="361"/>
      <c r="E154" s="360">
        <v>1</v>
      </c>
      <c r="F154" s="354" t="s">
        <v>119</v>
      </c>
      <c r="G154" s="70">
        <f t="shared" si="4"/>
        <v>106921.91336476353</v>
      </c>
      <c r="H154" s="72">
        <v>1</v>
      </c>
      <c r="I154" s="81"/>
      <c r="J154" s="72">
        <f>+HLOOKUP($E154,'SALARIO NO PROP IND'!$C$7:$O$49,4)</f>
        <v>969165</v>
      </c>
      <c r="K154" s="72">
        <f>+HLOOKUP($E154,'SALARIO NO PROP IND'!$C$7:$O$49,5)</f>
        <v>32305.5</v>
      </c>
      <c r="L154" s="72">
        <f>+HLOOKUP($E154,'SALARIO NO PROP IND'!$C$7:$O$49,39)</f>
        <v>80316.93022705242</v>
      </c>
      <c r="M154" s="72">
        <f>+HLOOKUP($E154,'SALARIO NO PROP IND'!$C$7:$O$49,40)</f>
        <v>106921.91336476353</v>
      </c>
      <c r="N154" s="72" t="s">
        <v>3973</v>
      </c>
    </row>
    <row r="155" spans="1:14" x14ac:dyDescent="0.25">
      <c r="A155" s="79"/>
      <c r="B155" s="69">
        <v>151</v>
      </c>
      <c r="C155" s="353"/>
      <c r="D155" s="361"/>
      <c r="E155" s="360">
        <v>1</v>
      </c>
      <c r="F155" s="354" t="s">
        <v>3894</v>
      </c>
      <c r="G155" s="70">
        <f t="shared" si="4"/>
        <v>106921.91336476353</v>
      </c>
      <c r="H155" s="72">
        <v>1</v>
      </c>
      <c r="I155" s="81"/>
      <c r="J155" s="72">
        <f>+HLOOKUP($E155,'SALARIO NO PROP IND'!$C$7:$O$49,4)</f>
        <v>969165</v>
      </c>
      <c r="K155" s="72">
        <f>+HLOOKUP($E155,'SALARIO NO PROP IND'!$C$7:$O$49,5)</f>
        <v>32305.5</v>
      </c>
      <c r="L155" s="72">
        <f>+HLOOKUP($E155,'SALARIO NO PROP IND'!$C$7:$O$49,39)</f>
        <v>80316.93022705242</v>
      </c>
      <c r="M155" s="72">
        <f>+HLOOKUP($E155,'SALARIO NO PROP IND'!$C$7:$O$49,40)</f>
        <v>106921.91336476353</v>
      </c>
      <c r="N155" s="72" t="s">
        <v>3973</v>
      </c>
    </row>
    <row r="156" spans="1:14" x14ac:dyDescent="0.25">
      <c r="A156" s="79"/>
      <c r="B156" s="69">
        <v>152</v>
      </c>
      <c r="C156" s="353"/>
      <c r="D156" s="361"/>
      <c r="E156" s="360">
        <v>1</v>
      </c>
      <c r="F156" s="354" t="s">
        <v>3895</v>
      </c>
      <c r="G156" s="70">
        <f t="shared" si="4"/>
        <v>106921.91336476353</v>
      </c>
      <c r="H156" s="72">
        <v>1</v>
      </c>
      <c r="I156" s="81"/>
      <c r="J156" s="72">
        <f>+HLOOKUP($E156,'SALARIO NO PROP IND'!$C$7:$O$49,4)</f>
        <v>969165</v>
      </c>
      <c r="K156" s="72">
        <f>+HLOOKUP($E156,'SALARIO NO PROP IND'!$C$7:$O$49,5)</f>
        <v>32305.5</v>
      </c>
      <c r="L156" s="72">
        <f>+HLOOKUP($E156,'SALARIO NO PROP IND'!$C$7:$O$49,39)</f>
        <v>80316.93022705242</v>
      </c>
      <c r="M156" s="72">
        <f>+HLOOKUP($E156,'SALARIO NO PROP IND'!$C$7:$O$49,40)</f>
        <v>106921.91336476353</v>
      </c>
      <c r="N156" s="72" t="s">
        <v>3973</v>
      </c>
    </row>
    <row r="157" spans="1:14" x14ac:dyDescent="0.25">
      <c r="A157" s="79"/>
      <c r="B157" s="69">
        <v>153</v>
      </c>
      <c r="C157" s="353"/>
      <c r="D157" s="361"/>
      <c r="E157" s="360">
        <v>1</v>
      </c>
      <c r="F157" s="354" t="s">
        <v>3896</v>
      </c>
      <c r="G157" s="70">
        <f t="shared" si="4"/>
        <v>106921.91336476353</v>
      </c>
      <c r="H157" s="72">
        <v>1</v>
      </c>
      <c r="I157" s="81"/>
      <c r="J157" s="72">
        <f>+HLOOKUP($E157,'SALARIO NO PROP IND'!$C$7:$O$49,4)</f>
        <v>969165</v>
      </c>
      <c r="K157" s="72">
        <f>+HLOOKUP($E157,'SALARIO NO PROP IND'!$C$7:$O$49,5)</f>
        <v>32305.5</v>
      </c>
      <c r="L157" s="72">
        <f>+HLOOKUP($E157,'SALARIO NO PROP IND'!$C$7:$O$49,39)</f>
        <v>80316.93022705242</v>
      </c>
      <c r="M157" s="72">
        <f>+HLOOKUP($E157,'SALARIO NO PROP IND'!$C$7:$O$49,40)</f>
        <v>106921.91336476353</v>
      </c>
      <c r="N157" s="72" t="s">
        <v>3973</v>
      </c>
    </row>
    <row r="158" spans="1:14" x14ac:dyDescent="0.25">
      <c r="A158" s="79"/>
      <c r="B158" s="69">
        <v>154</v>
      </c>
      <c r="C158" s="353"/>
      <c r="D158" s="361"/>
      <c r="E158" s="360">
        <v>1</v>
      </c>
      <c r="F158" s="354" t="s">
        <v>3897</v>
      </c>
      <c r="G158" s="70">
        <f t="shared" si="4"/>
        <v>106921.91336476353</v>
      </c>
      <c r="H158" s="72">
        <v>1</v>
      </c>
      <c r="I158" s="81"/>
      <c r="J158" s="72">
        <f>+HLOOKUP($E158,'SALARIO NO PROP IND'!$C$7:$O$49,4)</f>
        <v>969165</v>
      </c>
      <c r="K158" s="72">
        <f>+HLOOKUP($E158,'SALARIO NO PROP IND'!$C$7:$O$49,5)</f>
        <v>32305.5</v>
      </c>
      <c r="L158" s="72">
        <f>+HLOOKUP($E158,'SALARIO NO PROP IND'!$C$7:$O$49,39)</f>
        <v>80316.93022705242</v>
      </c>
      <c r="M158" s="72">
        <f>+HLOOKUP($E158,'SALARIO NO PROP IND'!$C$7:$O$49,40)</f>
        <v>106921.91336476353</v>
      </c>
      <c r="N158" s="72" t="s">
        <v>3973</v>
      </c>
    </row>
    <row r="159" spans="1:14" x14ac:dyDescent="0.25">
      <c r="A159" s="79"/>
      <c r="B159" s="69">
        <v>155</v>
      </c>
      <c r="C159" s="353"/>
      <c r="D159" s="361"/>
      <c r="E159" s="360">
        <v>1</v>
      </c>
      <c r="F159" s="354" t="s">
        <v>3758</v>
      </c>
      <c r="G159" s="70">
        <f t="shared" si="4"/>
        <v>106921.91336476353</v>
      </c>
      <c r="H159" s="72">
        <v>1</v>
      </c>
      <c r="I159" s="81"/>
      <c r="J159" s="72">
        <f>+HLOOKUP($E159,'SALARIO NO PROP IND'!$C$7:$O$49,4)</f>
        <v>969165</v>
      </c>
      <c r="K159" s="72">
        <f>+HLOOKUP($E159,'SALARIO NO PROP IND'!$C$7:$O$49,5)</f>
        <v>32305.5</v>
      </c>
      <c r="L159" s="72">
        <f>+HLOOKUP($E159,'SALARIO NO PROP IND'!$C$7:$O$49,39)</f>
        <v>80316.93022705242</v>
      </c>
      <c r="M159" s="72">
        <f>+HLOOKUP($E159,'SALARIO NO PROP IND'!$C$7:$O$49,40)</f>
        <v>106921.91336476353</v>
      </c>
      <c r="N159" s="72" t="s">
        <v>3973</v>
      </c>
    </row>
    <row r="160" spans="1:14" x14ac:dyDescent="0.25">
      <c r="A160" s="79"/>
      <c r="B160" s="69">
        <v>156</v>
      </c>
      <c r="C160" s="353"/>
      <c r="D160" s="361"/>
      <c r="E160" s="360">
        <v>1</v>
      </c>
      <c r="F160" s="354" t="s">
        <v>3898</v>
      </c>
      <c r="G160" s="70">
        <f t="shared" si="4"/>
        <v>106921.91336476353</v>
      </c>
      <c r="H160" s="72">
        <v>1</v>
      </c>
      <c r="I160" s="81"/>
      <c r="J160" s="72">
        <f>+HLOOKUP($E160,'SALARIO NO PROP IND'!$C$7:$O$49,4)</f>
        <v>969165</v>
      </c>
      <c r="K160" s="72">
        <f>+HLOOKUP($E160,'SALARIO NO PROP IND'!$C$7:$O$49,5)</f>
        <v>32305.5</v>
      </c>
      <c r="L160" s="72">
        <f>+HLOOKUP($E160,'SALARIO NO PROP IND'!$C$7:$O$49,39)</f>
        <v>80316.93022705242</v>
      </c>
      <c r="M160" s="72">
        <f>+HLOOKUP($E160,'SALARIO NO PROP IND'!$C$7:$O$49,40)</f>
        <v>106921.91336476353</v>
      </c>
      <c r="N160" s="72" t="s">
        <v>3973</v>
      </c>
    </row>
    <row r="161" spans="1:14" x14ac:dyDescent="0.25">
      <c r="A161" s="79"/>
      <c r="B161" s="69">
        <v>157</v>
      </c>
      <c r="C161" s="353"/>
      <c r="D161" s="361"/>
      <c r="E161" s="360">
        <v>1</v>
      </c>
      <c r="F161" s="354" t="s">
        <v>3899</v>
      </c>
      <c r="G161" s="70">
        <f t="shared" si="4"/>
        <v>106921.91336476353</v>
      </c>
      <c r="H161" s="72">
        <v>1</v>
      </c>
      <c r="I161" s="81"/>
      <c r="J161" s="72">
        <f>+HLOOKUP($E161,'SALARIO NO PROP IND'!$C$7:$O$49,4)</f>
        <v>969165</v>
      </c>
      <c r="K161" s="72">
        <f>+HLOOKUP($E161,'SALARIO NO PROP IND'!$C$7:$O$49,5)</f>
        <v>32305.5</v>
      </c>
      <c r="L161" s="72">
        <f>+HLOOKUP($E161,'SALARIO NO PROP IND'!$C$7:$O$49,39)</f>
        <v>80316.93022705242</v>
      </c>
      <c r="M161" s="72">
        <f>+HLOOKUP($E161,'SALARIO NO PROP IND'!$C$7:$O$49,40)</f>
        <v>106921.91336476353</v>
      </c>
      <c r="N161" s="72" t="s">
        <v>3973</v>
      </c>
    </row>
    <row r="162" spans="1:14" x14ac:dyDescent="0.25">
      <c r="A162" s="79"/>
      <c r="B162" s="69">
        <v>158</v>
      </c>
      <c r="C162" s="353"/>
      <c r="D162" s="361"/>
      <c r="E162" s="360">
        <v>1</v>
      </c>
      <c r="F162" s="354" t="s">
        <v>3900</v>
      </c>
      <c r="G162" s="70">
        <f t="shared" si="4"/>
        <v>106921.91336476353</v>
      </c>
      <c r="H162" s="72">
        <v>1</v>
      </c>
      <c r="I162" s="81"/>
      <c r="J162" s="72">
        <f>+HLOOKUP($E162,'SALARIO NO PROP IND'!$C$7:$O$49,4)</f>
        <v>969165</v>
      </c>
      <c r="K162" s="72">
        <f>+HLOOKUP($E162,'SALARIO NO PROP IND'!$C$7:$O$49,5)</f>
        <v>32305.5</v>
      </c>
      <c r="L162" s="72">
        <f>+HLOOKUP($E162,'SALARIO NO PROP IND'!$C$7:$O$49,39)</f>
        <v>80316.93022705242</v>
      </c>
      <c r="M162" s="72">
        <f>+HLOOKUP($E162,'SALARIO NO PROP IND'!$C$7:$O$49,40)</f>
        <v>106921.91336476353</v>
      </c>
      <c r="N162" s="72" t="s">
        <v>3973</v>
      </c>
    </row>
    <row r="163" spans="1:14" x14ac:dyDescent="0.25">
      <c r="A163" s="79"/>
      <c r="B163" s="69">
        <v>159</v>
      </c>
      <c r="C163" s="353"/>
      <c r="D163" s="361"/>
      <c r="E163" s="360">
        <v>1</v>
      </c>
      <c r="F163" s="354" t="s">
        <v>3901</v>
      </c>
      <c r="G163" s="70">
        <f t="shared" si="4"/>
        <v>106921.91336476353</v>
      </c>
      <c r="H163" s="72">
        <v>1</v>
      </c>
      <c r="I163" s="81"/>
      <c r="J163" s="72">
        <f>+HLOOKUP($E163,'SALARIO NO PROP IND'!$C$7:$O$49,4)</f>
        <v>969165</v>
      </c>
      <c r="K163" s="72">
        <f>+HLOOKUP($E163,'SALARIO NO PROP IND'!$C$7:$O$49,5)</f>
        <v>32305.5</v>
      </c>
      <c r="L163" s="72">
        <f>+HLOOKUP($E163,'SALARIO NO PROP IND'!$C$7:$O$49,39)</f>
        <v>80316.93022705242</v>
      </c>
      <c r="M163" s="72">
        <f>+HLOOKUP($E163,'SALARIO NO PROP IND'!$C$7:$O$49,40)</f>
        <v>106921.91336476353</v>
      </c>
      <c r="N163" s="72" t="s">
        <v>3973</v>
      </c>
    </row>
    <row r="164" spans="1:14" x14ac:dyDescent="0.25">
      <c r="A164" s="79"/>
      <c r="B164" s="69">
        <v>160</v>
      </c>
      <c r="C164" s="353"/>
      <c r="D164" s="361"/>
      <c r="E164" s="360">
        <v>1</v>
      </c>
      <c r="F164" s="354" t="s">
        <v>3902</v>
      </c>
      <c r="G164" s="70">
        <f t="shared" si="4"/>
        <v>106921.91336476353</v>
      </c>
      <c r="H164" s="72">
        <v>1</v>
      </c>
      <c r="I164" s="81"/>
      <c r="J164" s="72">
        <f>+HLOOKUP($E164,'SALARIO NO PROP IND'!$C$7:$O$49,4)</f>
        <v>969165</v>
      </c>
      <c r="K164" s="72">
        <f>+HLOOKUP($E164,'SALARIO NO PROP IND'!$C$7:$O$49,5)</f>
        <v>32305.5</v>
      </c>
      <c r="L164" s="72">
        <f>+HLOOKUP($E164,'SALARIO NO PROP IND'!$C$7:$O$49,39)</f>
        <v>80316.93022705242</v>
      </c>
      <c r="M164" s="72">
        <f>+HLOOKUP($E164,'SALARIO NO PROP IND'!$C$7:$O$49,40)</f>
        <v>106921.91336476353</v>
      </c>
      <c r="N164" s="72" t="s">
        <v>3973</v>
      </c>
    </row>
    <row r="165" spans="1:14" x14ac:dyDescent="0.25">
      <c r="A165" s="79"/>
      <c r="B165" s="69">
        <v>161</v>
      </c>
      <c r="C165" s="353"/>
      <c r="D165" s="361"/>
      <c r="E165" s="360">
        <v>2</v>
      </c>
      <c r="F165" s="354" t="s">
        <v>3903</v>
      </c>
      <c r="G165" s="70">
        <f t="shared" si="4"/>
        <v>132963.87923578249</v>
      </c>
      <c r="H165" s="72">
        <v>1</v>
      </c>
      <c r="I165" s="81"/>
      <c r="J165" s="72">
        <f>+HLOOKUP($E165,'SALARIO NO PROP IND'!$C$7:$O$49,4)</f>
        <v>1292754.9000000001</v>
      </c>
      <c r="K165" s="72">
        <f>+HLOOKUP($E165,'SALARIO NO PROP IND'!$C$7:$O$49,5)</f>
        <v>43091.83</v>
      </c>
      <c r="L165" s="72">
        <f>+HLOOKUP($E165,'SALARIO NO PROP IND'!$C$7:$O$49,39)</f>
        <v>99878.97031795868</v>
      </c>
      <c r="M165" s="72">
        <f>+HLOOKUP($E165,'SALARIO NO PROP IND'!$C$7:$O$49,40)</f>
        <v>132963.87923578249</v>
      </c>
      <c r="N165" s="72" t="s">
        <v>3973</v>
      </c>
    </row>
    <row r="166" spans="1:14" x14ac:dyDescent="0.25">
      <c r="A166" s="79"/>
      <c r="B166" s="69">
        <v>162</v>
      </c>
      <c r="C166" s="353"/>
      <c r="D166" s="361"/>
      <c r="E166" s="360">
        <v>2</v>
      </c>
      <c r="F166" s="354" t="s">
        <v>3904</v>
      </c>
      <c r="G166" s="70">
        <f t="shared" si="4"/>
        <v>132963.87923578249</v>
      </c>
      <c r="H166" s="72">
        <v>1</v>
      </c>
      <c r="I166" s="81"/>
      <c r="J166" s="72">
        <f>+HLOOKUP($E166,'SALARIO NO PROP IND'!$C$7:$O$49,4)</f>
        <v>1292754.9000000001</v>
      </c>
      <c r="K166" s="72">
        <f>+HLOOKUP($E166,'SALARIO NO PROP IND'!$C$7:$O$49,5)</f>
        <v>43091.83</v>
      </c>
      <c r="L166" s="72">
        <f>+HLOOKUP($E166,'SALARIO NO PROP IND'!$C$7:$O$49,39)</f>
        <v>99878.97031795868</v>
      </c>
      <c r="M166" s="72">
        <f>+HLOOKUP($E166,'SALARIO NO PROP IND'!$C$7:$O$49,40)</f>
        <v>132963.87923578249</v>
      </c>
      <c r="N166" s="72" t="s">
        <v>3973</v>
      </c>
    </row>
    <row r="167" spans="1:14" x14ac:dyDescent="0.25">
      <c r="A167" s="79"/>
      <c r="B167" s="69">
        <v>163</v>
      </c>
      <c r="C167" s="353"/>
      <c r="D167" s="361"/>
      <c r="E167" s="360">
        <v>2</v>
      </c>
      <c r="F167" s="354" t="s">
        <v>3905</v>
      </c>
      <c r="G167" s="70">
        <f t="shared" si="4"/>
        <v>132963.87923578249</v>
      </c>
      <c r="H167" s="72">
        <v>1</v>
      </c>
      <c r="I167" s="81"/>
      <c r="J167" s="72">
        <f>+HLOOKUP($E167,'SALARIO NO PROP IND'!$C$7:$O$49,4)</f>
        <v>1292754.9000000001</v>
      </c>
      <c r="K167" s="72">
        <f>+HLOOKUP($E167,'SALARIO NO PROP IND'!$C$7:$O$49,5)</f>
        <v>43091.83</v>
      </c>
      <c r="L167" s="72">
        <f>+HLOOKUP($E167,'SALARIO NO PROP IND'!$C$7:$O$49,39)</f>
        <v>99878.97031795868</v>
      </c>
      <c r="M167" s="72">
        <f>+HLOOKUP($E167,'SALARIO NO PROP IND'!$C$7:$O$49,40)</f>
        <v>132963.87923578249</v>
      </c>
      <c r="N167" s="72" t="s">
        <v>3973</v>
      </c>
    </row>
    <row r="168" spans="1:14" x14ac:dyDescent="0.25">
      <c r="A168" s="79"/>
      <c r="B168" s="69">
        <v>164</v>
      </c>
      <c r="C168" s="353"/>
      <c r="D168" s="361"/>
      <c r="E168" s="360">
        <v>2</v>
      </c>
      <c r="F168" s="354" t="s">
        <v>3906</v>
      </c>
      <c r="G168" s="70">
        <f t="shared" si="4"/>
        <v>132963.87923578249</v>
      </c>
      <c r="H168" s="72">
        <v>1</v>
      </c>
      <c r="I168" s="81"/>
      <c r="J168" s="72">
        <f>+HLOOKUP($E168,'SALARIO NO PROP IND'!$C$7:$O$49,4)</f>
        <v>1292754.9000000001</v>
      </c>
      <c r="K168" s="72">
        <f>+HLOOKUP($E168,'SALARIO NO PROP IND'!$C$7:$O$49,5)</f>
        <v>43091.83</v>
      </c>
      <c r="L168" s="72">
        <f>+HLOOKUP($E168,'SALARIO NO PROP IND'!$C$7:$O$49,39)</f>
        <v>99878.97031795868</v>
      </c>
      <c r="M168" s="72">
        <f>+HLOOKUP($E168,'SALARIO NO PROP IND'!$C$7:$O$49,40)</f>
        <v>132963.87923578249</v>
      </c>
      <c r="N168" s="72" t="s">
        <v>3973</v>
      </c>
    </row>
    <row r="169" spans="1:14" x14ac:dyDescent="0.25">
      <c r="A169" s="79"/>
      <c r="B169" s="69">
        <v>165</v>
      </c>
      <c r="C169" s="353"/>
      <c r="D169" s="361"/>
      <c r="E169" s="360">
        <v>2</v>
      </c>
      <c r="F169" s="354" t="s">
        <v>3822</v>
      </c>
      <c r="G169" s="70">
        <f t="shared" si="4"/>
        <v>132963.87923578249</v>
      </c>
      <c r="H169" s="72">
        <v>1</v>
      </c>
      <c r="I169" s="81"/>
      <c r="J169" s="72">
        <f>+HLOOKUP($E169,'SALARIO NO PROP IND'!$C$7:$O$49,4)</f>
        <v>1292754.9000000001</v>
      </c>
      <c r="K169" s="72">
        <f>+HLOOKUP($E169,'SALARIO NO PROP IND'!$C$7:$O$49,5)</f>
        <v>43091.83</v>
      </c>
      <c r="L169" s="72">
        <f>+HLOOKUP($E169,'SALARIO NO PROP IND'!$C$7:$O$49,39)</f>
        <v>99878.97031795868</v>
      </c>
      <c r="M169" s="72">
        <f>+HLOOKUP($E169,'SALARIO NO PROP IND'!$C$7:$O$49,40)</f>
        <v>132963.87923578249</v>
      </c>
      <c r="N169" s="72" t="s">
        <v>3973</v>
      </c>
    </row>
    <row r="170" spans="1:14" x14ac:dyDescent="0.25">
      <c r="A170" s="79"/>
      <c r="B170" s="69">
        <v>166</v>
      </c>
      <c r="C170" s="353"/>
      <c r="D170" s="361"/>
      <c r="E170" s="360">
        <v>2</v>
      </c>
      <c r="F170" s="354" t="s">
        <v>3907</v>
      </c>
      <c r="G170" s="70">
        <f t="shared" si="4"/>
        <v>132963.87923578249</v>
      </c>
      <c r="H170" s="72">
        <v>1</v>
      </c>
      <c r="I170" s="81"/>
      <c r="J170" s="72">
        <f>+HLOOKUP($E170,'SALARIO NO PROP IND'!$C$7:$O$49,4)</f>
        <v>1292754.9000000001</v>
      </c>
      <c r="K170" s="72">
        <f>+HLOOKUP($E170,'SALARIO NO PROP IND'!$C$7:$O$49,5)</f>
        <v>43091.83</v>
      </c>
      <c r="L170" s="72">
        <f>+HLOOKUP($E170,'SALARIO NO PROP IND'!$C$7:$O$49,39)</f>
        <v>99878.97031795868</v>
      </c>
      <c r="M170" s="72">
        <f>+HLOOKUP($E170,'SALARIO NO PROP IND'!$C$7:$O$49,40)</f>
        <v>132963.87923578249</v>
      </c>
      <c r="N170" s="72" t="s">
        <v>3973</v>
      </c>
    </row>
    <row r="171" spans="1:14" x14ac:dyDescent="0.25">
      <c r="A171" s="79"/>
      <c r="B171" s="69">
        <v>167</v>
      </c>
      <c r="C171" s="353"/>
      <c r="D171" s="361"/>
      <c r="E171" s="360">
        <v>2</v>
      </c>
      <c r="F171" s="354" t="s">
        <v>3908</v>
      </c>
      <c r="G171" s="70">
        <f t="shared" si="4"/>
        <v>132963.87923578249</v>
      </c>
      <c r="H171" s="72">
        <v>1</v>
      </c>
      <c r="I171" s="81"/>
      <c r="J171" s="72">
        <f>+HLOOKUP($E171,'SALARIO NO PROP IND'!$C$7:$O$49,4)</f>
        <v>1292754.9000000001</v>
      </c>
      <c r="K171" s="72">
        <f>+HLOOKUP($E171,'SALARIO NO PROP IND'!$C$7:$O$49,5)</f>
        <v>43091.83</v>
      </c>
      <c r="L171" s="72">
        <f>+HLOOKUP($E171,'SALARIO NO PROP IND'!$C$7:$O$49,39)</f>
        <v>99878.97031795868</v>
      </c>
      <c r="M171" s="72">
        <f>+HLOOKUP($E171,'SALARIO NO PROP IND'!$C$7:$O$49,40)</f>
        <v>132963.87923578249</v>
      </c>
      <c r="N171" s="72" t="s">
        <v>3973</v>
      </c>
    </row>
    <row r="172" spans="1:14" x14ac:dyDescent="0.25">
      <c r="A172" s="79"/>
      <c r="B172" s="69">
        <v>168</v>
      </c>
      <c r="C172" s="353"/>
      <c r="D172" s="361"/>
      <c r="E172" s="360">
        <v>2</v>
      </c>
      <c r="F172" s="354" t="s">
        <v>3909</v>
      </c>
      <c r="G172" s="70">
        <f t="shared" si="4"/>
        <v>132963.87923578249</v>
      </c>
      <c r="H172" s="72">
        <v>1</v>
      </c>
      <c r="I172" s="81"/>
      <c r="J172" s="72">
        <f>+HLOOKUP($E172,'SALARIO NO PROP IND'!$C$7:$O$49,4)</f>
        <v>1292754.9000000001</v>
      </c>
      <c r="K172" s="72">
        <f>+HLOOKUP($E172,'SALARIO NO PROP IND'!$C$7:$O$49,5)</f>
        <v>43091.83</v>
      </c>
      <c r="L172" s="72">
        <f>+HLOOKUP($E172,'SALARIO NO PROP IND'!$C$7:$O$49,39)</f>
        <v>99878.97031795868</v>
      </c>
      <c r="M172" s="72">
        <f>+HLOOKUP($E172,'SALARIO NO PROP IND'!$C$7:$O$49,40)</f>
        <v>132963.87923578249</v>
      </c>
      <c r="N172" s="72" t="s">
        <v>3973</v>
      </c>
    </row>
    <row r="173" spans="1:14" x14ac:dyDescent="0.25">
      <c r="A173" s="79"/>
      <c r="B173" s="69">
        <v>169</v>
      </c>
      <c r="C173" s="353"/>
      <c r="D173" s="361"/>
      <c r="E173" s="360">
        <v>2</v>
      </c>
      <c r="F173" s="354" t="s">
        <v>3910</v>
      </c>
      <c r="G173" s="70">
        <f t="shared" si="4"/>
        <v>132963.87923578249</v>
      </c>
      <c r="H173" s="72">
        <v>1</v>
      </c>
      <c r="I173" s="81"/>
      <c r="J173" s="72">
        <f>+HLOOKUP($E173,'SALARIO NO PROP IND'!$C$7:$O$49,4)</f>
        <v>1292754.9000000001</v>
      </c>
      <c r="K173" s="72">
        <f>+HLOOKUP($E173,'SALARIO NO PROP IND'!$C$7:$O$49,5)</f>
        <v>43091.83</v>
      </c>
      <c r="L173" s="72">
        <f>+HLOOKUP($E173,'SALARIO NO PROP IND'!$C$7:$O$49,39)</f>
        <v>99878.97031795868</v>
      </c>
      <c r="M173" s="72">
        <f>+HLOOKUP($E173,'SALARIO NO PROP IND'!$C$7:$O$49,40)</f>
        <v>132963.87923578249</v>
      </c>
      <c r="N173" s="72" t="s">
        <v>3973</v>
      </c>
    </row>
    <row r="174" spans="1:14" x14ac:dyDescent="0.25">
      <c r="A174" s="79"/>
      <c r="B174" s="69">
        <v>170</v>
      </c>
      <c r="C174" s="353"/>
      <c r="D174" s="361"/>
      <c r="E174" s="360">
        <v>2</v>
      </c>
      <c r="F174" s="354" t="s">
        <v>3911</v>
      </c>
      <c r="G174" s="70">
        <f t="shared" si="4"/>
        <v>132963.87923578249</v>
      </c>
      <c r="H174" s="72">
        <v>1</v>
      </c>
      <c r="I174" s="81"/>
      <c r="J174" s="72">
        <f>+HLOOKUP($E174,'SALARIO NO PROP IND'!$C$7:$O$49,4)</f>
        <v>1292754.9000000001</v>
      </c>
      <c r="K174" s="72">
        <f>+HLOOKUP($E174,'SALARIO NO PROP IND'!$C$7:$O$49,5)</f>
        <v>43091.83</v>
      </c>
      <c r="L174" s="72">
        <f>+HLOOKUP($E174,'SALARIO NO PROP IND'!$C$7:$O$49,39)</f>
        <v>99878.97031795868</v>
      </c>
      <c r="M174" s="72">
        <f>+HLOOKUP($E174,'SALARIO NO PROP IND'!$C$7:$O$49,40)</f>
        <v>132963.87923578249</v>
      </c>
      <c r="N174" s="72" t="s">
        <v>3973</v>
      </c>
    </row>
    <row r="175" spans="1:14" x14ac:dyDescent="0.25">
      <c r="A175" s="79"/>
      <c r="B175" s="69">
        <v>171</v>
      </c>
      <c r="C175" s="353"/>
      <c r="D175" s="361"/>
      <c r="E175" s="360">
        <v>2</v>
      </c>
      <c r="F175" s="354" t="s">
        <v>3912</v>
      </c>
      <c r="G175" s="70">
        <f t="shared" si="4"/>
        <v>132963.87923578249</v>
      </c>
      <c r="H175" s="72">
        <v>1</v>
      </c>
      <c r="I175" s="81"/>
      <c r="J175" s="72">
        <f>+HLOOKUP($E175,'SALARIO NO PROP IND'!$C$7:$O$49,4)</f>
        <v>1292754.9000000001</v>
      </c>
      <c r="K175" s="72">
        <f>+HLOOKUP($E175,'SALARIO NO PROP IND'!$C$7:$O$49,5)</f>
        <v>43091.83</v>
      </c>
      <c r="L175" s="72">
        <f>+HLOOKUP($E175,'SALARIO NO PROP IND'!$C$7:$O$49,39)</f>
        <v>99878.97031795868</v>
      </c>
      <c r="M175" s="72">
        <f>+HLOOKUP($E175,'SALARIO NO PROP IND'!$C$7:$O$49,40)</f>
        <v>132963.87923578249</v>
      </c>
      <c r="N175" s="72" t="s">
        <v>3973</v>
      </c>
    </row>
    <row r="176" spans="1:14" x14ac:dyDescent="0.25">
      <c r="A176" s="79"/>
      <c r="B176" s="69">
        <v>172</v>
      </c>
      <c r="C176" s="353"/>
      <c r="D176" s="361"/>
      <c r="E176" s="360">
        <v>2</v>
      </c>
      <c r="F176" s="354" t="s">
        <v>3913</v>
      </c>
      <c r="G176" s="70">
        <f t="shared" si="4"/>
        <v>132963.87923578249</v>
      </c>
      <c r="H176" s="72">
        <v>1</v>
      </c>
      <c r="I176" s="81"/>
      <c r="J176" s="72">
        <f>+HLOOKUP($E176,'SALARIO NO PROP IND'!$C$7:$O$49,4)</f>
        <v>1292754.9000000001</v>
      </c>
      <c r="K176" s="72">
        <f>+HLOOKUP($E176,'SALARIO NO PROP IND'!$C$7:$O$49,5)</f>
        <v>43091.83</v>
      </c>
      <c r="L176" s="72">
        <f>+HLOOKUP($E176,'SALARIO NO PROP IND'!$C$7:$O$49,39)</f>
        <v>99878.97031795868</v>
      </c>
      <c r="M176" s="72">
        <f>+HLOOKUP($E176,'SALARIO NO PROP IND'!$C$7:$O$49,40)</f>
        <v>132963.87923578249</v>
      </c>
      <c r="N176" s="72" t="s">
        <v>3973</v>
      </c>
    </row>
    <row r="177" spans="1:14" x14ac:dyDescent="0.25">
      <c r="A177" s="79"/>
      <c r="B177" s="69">
        <v>173</v>
      </c>
      <c r="C177" s="353"/>
      <c r="D177" s="361"/>
      <c r="E177" s="360">
        <v>2</v>
      </c>
      <c r="F177" s="354" t="s">
        <v>3914</v>
      </c>
      <c r="G177" s="70">
        <f t="shared" si="4"/>
        <v>132963.87923578249</v>
      </c>
      <c r="H177" s="72">
        <v>1</v>
      </c>
      <c r="I177" s="81"/>
      <c r="J177" s="72">
        <f>+HLOOKUP($E177,'SALARIO NO PROP IND'!$C$7:$O$49,4)</f>
        <v>1292754.9000000001</v>
      </c>
      <c r="K177" s="72">
        <f>+HLOOKUP($E177,'SALARIO NO PROP IND'!$C$7:$O$49,5)</f>
        <v>43091.83</v>
      </c>
      <c r="L177" s="72">
        <f>+HLOOKUP($E177,'SALARIO NO PROP IND'!$C$7:$O$49,39)</f>
        <v>99878.97031795868</v>
      </c>
      <c r="M177" s="72">
        <f>+HLOOKUP($E177,'SALARIO NO PROP IND'!$C$7:$O$49,40)</f>
        <v>132963.87923578249</v>
      </c>
      <c r="N177" s="72" t="s">
        <v>3973</v>
      </c>
    </row>
    <row r="178" spans="1:14" x14ac:dyDescent="0.25">
      <c r="A178" s="79"/>
      <c r="B178" s="69">
        <v>174</v>
      </c>
      <c r="C178" s="353"/>
      <c r="D178" s="361"/>
      <c r="E178" s="360">
        <v>2</v>
      </c>
      <c r="F178" s="354" t="s">
        <v>3915</v>
      </c>
      <c r="G178" s="70">
        <f t="shared" si="4"/>
        <v>132963.87923578249</v>
      </c>
      <c r="H178" s="72">
        <v>1</v>
      </c>
      <c r="I178" s="81"/>
      <c r="J178" s="72">
        <f>+HLOOKUP($E178,'SALARIO NO PROP IND'!$C$7:$O$49,4)</f>
        <v>1292754.9000000001</v>
      </c>
      <c r="K178" s="72">
        <f>+HLOOKUP($E178,'SALARIO NO PROP IND'!$C$7:$O$49,5)</f>
        <v>43091.83</v>
      </c>
      <c r="L178" s="72">
        <f>+HLOOKUP($E178,'SALARIO NO PROP IND'!$C$7:$O$49,39)</f>
        <v>99878.97031795868</v>
      </c>
      <c r="M178" s="72">
        <f>+HLOOKUP($E178,'SALARIO NO PROP IND'!$C$7:$O$49,40)</f>
        <v>132963.87923578249</v>
      </c>
      <c r="N178" s="72" t="s">
        <v>3973</v>
      </c>
    </row>
    <row r="179" spans="1:14" x14ac:dyDescent="0.25">
      <c r="A179" s="79"/>
      <c r="B179" s="69">
        <v>175</v>
      </c>
      <c r="C179" s="353"/>
      <c r="D179" s="361"/>
      <c r="E179" s="360">
        <v>2</v>
      </c>
      <c r="F179" s="354" t="s">
        <v>3916</v>
      </c>
      <c r="G179" s="70">
        <f t="shared" si="4"/>
        <v>132963.87923578249</v>
      </c>
      <c r="H179" s="72">
        <v>1</v>
      </c>
      <c r="I179" s="81"/>
      <c r="J179" s="72">
        <f>+HLOOKUP($E179,'SALARIO NO PROP IND'!$C$7:$O$49,4)</f>
        <v>1292754.9000000001</v>
      </c>
      <c r="K179" s="72">
        <f>+HLOOKUP($E179,'SALARIO NO PROP IND'!$C$7:$O$49,5)</f>
        <v>43091.83</v>
      </c>
      <c r="L179" s="72">
        <f>+HLOOKUP($E179,'SALARIO NO PROP IND'!$C$7:$O$49,39)</f>
        <v>99878.97031795868</v>
      </c>
      <c r="M179" s="72">
        <f>+HLOOKUP($E179,'SALARIO NO PROP IND'!$C$7:$O$49,40)</f>
        <v>132963.87923578249</v>
      </c>
      <c r="N179" s="72" t="s">
        <v>3973</v>
      </c>
    </row>
    <row r="180" spans="1:14" x14ac:dyDescent="0.25">
      <c r="A180" s="79"/>
      <c r="B180" s="69">
        <v>176</v>
      </c>
      <c r="C180" s="353"/>
      <c r="D180" s="361"/>
      <c r="E180" s="360">
        <v>2</v>
      </c>
      <c r="F180" s="354" t="s">
        <v>3797</v>
      </c>
      <c r="G180" s="70">
        <f t="shared" si="4"/>
        <v>132963.87923578249</v>
      </c>
      <c r="H180" s="72">
        <v>1</v>
      </c>
      <c r="I180" s="81"/>
      <c r="J180" s="72">
        <f>+HLOOKUP($E180,'SALARIO NO PROP IND'!$C$7:$O$49,4)</f>
        <v>1292754.9000000001</v>
      </c>
      <c r="K180" s="72">
        <f>+HLOOKUP($E180,'SALARIO NO PROP IND'!$C$7:$O$49,5)</f>
        <v>43091.83</v>
      </c>
      <c r="L180" s="72">
        <f>+HLOOKUP($E180,'SALARIO NO PROP IND'!$C$7:$O$49,39)</f>
        <v>99878.97031795868</v>
      </c>
      <c r="M180" s="72">
        <f>+HLOOKUP($E180,'SALARIO NO PROP IND'!$C$7:$O$49,40)</f>
        <v>132963.87923578249</v>
      </c>
      <c r="N180" s="72" t="s">
        <v>3973</v>
      </c>
    </row>
    <row r="181" spans="1:14" x14ac:dyDescent="0.25">
      <c r="A181" s="79"/>
      <c r="B181" s="69">
        <v>177</v>
      </c>
      <c r="C181" s="353"/>
      <c r="D181" s="361"/>
      <c r="E181" s="360">
        <v>2</v>
      </c>
      <c r="F181" s="354" t="s">
        <v>3917</v>
      </c>
      <c r="G181" s="70">
        <f t="shared" si="4"/>
        <v>132963.87923578249</v>
      </c>
      <c r="H181" s="72">
        <v>1</v>
      </c>
      <c r="I181" s="81"/>
      <c r="J181" s="72">
        <f>+HLOOKUP($E181,'SALARIO NO PROP IND'!$C$7:$O$49,4)</f>
        <v>1292754.9000000001</v>
      </c>
      <c r="K181" s="72">
        <f>+HLOOKUP($E181,'SALARIO NO PROP IND'!$C$7:$O$49,5)</f>
        <v>43091.83</v>
      </c>
      <c r="L181" s="72">
        <f>+HLOOKUP($E181,'SALARIO NO PROP IND'!$C$7:$O$49,39)</f>
        <v>99878.97031795868</v>
      </c>
      <c r="M181" s="72">
        <f>+HLOOKUP($E181,'SALARIO NO PROP IND'!$C$7:$O$49,40)</f>
        <v>132963.87923578249</v>
      </c>
      <c r="N181" s="72" t="s">
        <v>3973</v>
      </c>
    </row>
    <row r="182" spans="1:14" x14ac:dyDescent="0.25">
      <c r="A182" s="79"/>
      <c r="B182" s="69">
        <v>178</v>
      </c>
      <c r="C182" s="353"/>
      <c r="D182" s="361"/>
      <c r="E182" s="360">
        <v>2</v>
      </c>
      <c r="F182" s="354" t="s">
        <v>3918</v>
      </c>
      <c r="G182" s="70">
        <f t="shared" si="4"/>
        <v>132963.87923578249</v>
      </c>
      <c r="H182" s="72">
        <v>1</v>
      </c>
      <c r="I182" s="81"/>
      <c r="J182" s="72">
        <f>+HLOOKUP($E182,'SALARIO NO PROP IND'!$C$7:$O$49,4)</f>
        <v>1292754.9000000001</v>
      </c>
      <c r="K182" s="72">
        <f>+HLOOKUP($E182,'SALARIO NO PROP IND'!$C$7:$O$49,5)</f>
        <v>43091.83</v>
      </c>
      <c r="L182" s="72">
        <f>+HLOOKUP($E182,'SALARIO NO PROP IND'!$C$7:$O$49,39)</f>
        <v>99878.97031795868</v>
      </c>
      <c r="M182" s="72">
        <f>+HLOOKUP($E182,'SALARIO NO PROP IND'!$C$7:$O$49,40)</f>
        <v>132963.87923578249</v>
      </c>
      <c r="N182" s="72" t="s">
        <v>3973</v>
      </c>
    </row>
    <row r="183" spans="1:14" x14ac:dyDescent="0.25">
      <c r="A183" s="79"/>
      <c r="B183" s="69">
        <v>179</v>
      </c>
      <c r="C183" s="353"/>
      <c r="D183" s="361"/>
      <c r="E183" s="360">
        <v>2</v>
      </c>
      <c r="F183" s="354" t="s">
        <v>3919</v>
      </c>
      <c r="G183" s="70">
        <f t="shared" si="4"/>
        <v>132963.87923578249</v>
      </c>
      <c r="H183" s="72">
        <v>1</v>
      </c>
      <c r="I183" s="81"/>
      <c r="J183" s="72">
        <f>+HLOOKUP($E183,'SALARIO NO PROP IND'!$C$7:$O$49,4)</f>
        <v>1292754.9000000001</v>
      </c>
      <c r="K183" s="72">
        <f>+HLOOKUP($E183,'SALARIO NO PROP IND'!$C$7:$O$49,5)</f>
        <v>43091.83</v>
      </c>
      <c r="L183" s="72">
        <f>+HLOOKUP($E183,'SALARIO NO PROP IND'!$C$7:$O$49,39)</f>
        <v>99878.97031795868</v>
      </c>
      <c r="M183" s="72">
        <f>+HLOOKUP($E183,'SALARIO NO PROP IND'!$C$7:$O$49,40)</f>
        <v>132963.87923578249</v>
      </c>
      <c r="N183" s="72" t="s">
        <v>3973</v>
      </c>
    </row>
    <row r="184" spans="1:14" x14ac:dyDescent="0.25">
      <c r="A184" s="79"/>
      <c r="B184" s="69">
        <v>180</v>
      </c>
      <c r="C184" s="353"/>
      <c r="D184" s="361"/>
      <c r="E184" s="360">
        <v>2</v>
      </c>
      <c r="F184" s="354" t="s">
        <v>3920</v>
      </c>
      <c r="G184" s="70">
        <f t="shared" si="4"/>
        <v>132963.87923578249</v>
      </c>
      <c r="H184" s="72">
        <v>1</v>
      </c>
      <c r="I184" s="81"/>
      <c r="J184" s="72">
        <f>+HLOOKUP($E184,'SALARIO NO PROP IND'!$C$7:$O$49,4)</f>
        <v>1292754.9000000001</v>
      </c>
      <c r="K184" s="72">
        <f>+HLOOKUP($E184,'SALARIO NO PROP IND'!$C$7:$O$49,5)</f>
        <v>43091.83</v>
      </c>
      <c r="L184" s="72">
        <f>+HLOOKUP($E184,'SALARIO NO PROP IND'!$C$7:$O$49,39)</f>
        <v>99878.97031795868</v>
      </c>
      <c r="M184" s="72">
        <f>+HLOOKUP($E184,'SALARIO NO PROP IND'!$C$7:$O$49,40)</f>
        <v>132963.87923578249</v>
      </c>
      <c r="N184" s="72" t="s">
        <v>3973</v>
      </c>
    </row>
    <row r="185" spans="1:14" x14ac:dyDescent="0.25">
      <c r="A185" s="79"/>
      <c r="B185" s="69">
        <v>181</v>
      </c>
      <c r="C185" s="353"/>
      <c r="D185" s="361"/>
      <c r="E185" s="360">
        <v>2</v>
      </c>
      <c r="F185" s="354" t="s">
        <v>3921</v>
      </c>
      <c r="G185" s="70">
        <f t="shared" si="4"/>
        <v>132963.87923578249</v>
      </c>
      <c r="H185" s="72">
        <v>1</v>
      </c>
      <c r="I185" s="81"/>
      <c r="J185" s="72">
        <f>+HLOOKUP($E185,'SALARIO NO PROP IND'!$C$7:$O$49,4)</f>
        <v>1292754.9000000001</v>
      </c>
      <c r="K185" s="72">
        <f>+HLOOKUP($E185,'SALARIO NO PROP IND'!$C$7:$O$49,5)</f>
        <v>43091.83</v>
      </c>
      <c r="L185" s="72">
        <f>+HLOOKUP($E185,'SALARIO NO PROP IND'!$C$7:$O$49,39)</f>
        <v>99878.97031795868</v>
      </c>
      <c r="M185" s="72">
        <f>+HLOOKUP($E185,'SALARIO NO PROP IND'!$C$7:$O$49,40)</f>
        <v>132963.87923578249</v>
      </c>
      <c r="N185" s="72" t="s">
        <v>3973</v>
      </c>
    </row>
    <row r="186" spans="1:14" x14ac:dyDescent="0.25">
      <c r="A186" s="79"/>
      <c r="B186" s="69">
        <v>182</v>
      </c>
      <c r="C186" s="353"/>
      <c r="D186" s="361"/>
      <c r="E186" s="360">
        <v>2</v>
      </c>
      <c r="F186" s="354" t="s">
        <v>3922</v>
      </c>
      <c r="G186" s="70">
        <f t="shared" si="4"/>
        <v>132963.87923578249</v>
      </c>
      <c r="H186" s="72">
        <v>1</v>
      </c>
      <c r="I186" s="81"/>
      <c r="J186" s="72">
        <f>+HLOOKUP($E186,'SALARIO NO PROP IND'!$C$7:$O$49,4)</f>
        <v>1292754.9000000001</v>
      </c>
      <c r="K186" s="72">
        <f>+HLOOKUP($E186,'SALARIO NO PROP IND'!$C$7:$O$49,5)</f>
        <v>43091.83</v>
      </c>
      <c r="L186" s="72">
        <f>+HLOOKUP($E186,'SALARIO NO PROP IND'!$C$7:$O$49,39)</f>
        <v>99878.97031795868</v>
      </c>
      <c r="M186" s="72">
        <f>+HLOOKUP($E186,'SALARIO NO PROP IND'!$C$7:$O$49,40)</f>
        <v>132963.87923578249</v>
      </c>
      <c r="N186" s="72" t="s">
        <v>3973</v>
      </c>
    </row>
    <row r="187" spans="1:14" x14ac:dyDescent="0.25">
      <c r="A187" s="79"/>
      <c r="B187" s="69">
        <v>183</v>
      </c>
      <c r="C187" s="353"/>
      <c r="D187" s="361"/>
      <c r="E187" s="360">
        <v>2</v>
      </c>
      <c r="F187" s="354" t="s">
        <v>3923</v>
      </c>
      <c r="G187" s="70">
        <f t="shared" si="4"/>
        <v>132963.87923578249</v>
      </c>
      <c r="H187" s="72">
        <v>1</v>
      </c>
      <c r="I187" s="81"/>
      <c r="J187" s="72">
        <f>+HLOOKUP($E187,'SALARIO NO PROP IND'!$C$7:$O$49,4)</f>
        <v>1292754.9000000001</v>
      </c>
      <c r="K187" s="72">
        <f>+HLOOKUP($E187,'SALARIO NO PROP IND'!$C$7:$O$49,5)</f>
        <v>43091.83</v>
      </c>
      <c r="L187" s="72">
        <f>+HLOOKUP($E187,'SALARIO NO PROP IND'!$C$7:$O$49,39)</f>
        <v>99878.97031795868</v>
      </c>
      <c r="M187" s="72">
        <f>+HLOOKUP($E187,'SALARIO NO PROP IND'!$C$7:$O$49,40)</f>
        <v>132963.87923578249</v>
      </c>
      <c r="N187" s="72" t="s">
        <v>3973</v>
      </c>
    </row>
    <row r="188" spans="1:14" x14ac:dyDescent="0.25">
      <c r="A188" s="79"/>
      <c r="B188" s="69">
        <v>184</v>
      </c>
      <c r="C188" s="353"/>
      <c r="D188" s="361"/>
      <c r="E188" s="360">
        <v>3</v>
      </c>
      <c r="F188" s="354" t="s">
        <v>3924</v>
      </c>
      <c r="G188" s="70">
        <f t="shared" si="4"/>
        <v>145800.05986367702</v>
      </c>
      <c r="H188" s="72">
        <v>1</v>
      </c>
      <c r="I188" s="81"/>
      <c r="J188" s="72">
        <f>+HLOOKUP($E188,'SALARIO NO PROP IND'!$C$7:$O$49,4)</f>
        <v>1451808.9</v>
      </c>
      <c r="K188" s="72">
        <f>+HLOOKUP($E188,'SALARIO NO PROP IND'!$C$7:$O$49,5)</f>
        <v>48393.63</v>
      </c>
      <c r="L188" s="72">
        <f>+HLOOKUP($E188,'SALARIO NO PROP IND'!$C$7:$O$49,39)</f>
        <v>109521.17172858366</v>
      </c>
      <c r="M188" s="72">
        <f>+HLOOKUP($E188,'SALARIO NO PROP IND'!$C$7:$O$49,40)</f>
        <v>145800.05986367702</v>
      </c>
      <c r="N188" s="72" t="s">
        <v>3973</v>
      </c>
    </row>
    <row r="189" spans="1:14" x14ac:dyDescent="0.25">
      <c r="A189" s="79"/>
      <c r="B189" s="69">
        <v>185</v>
      </c>
      <c r="C189" s="353"/>
      <c r="D189" s="361"/>
      <c r="E189" s="360">
        <v>4</v>
      </c>
      <c r="F189" s="354" t="s">
        <v>3925</v>
      </c>
      <c r="G189" s="70">
        <f t="shared" si="4"/>
        <v>157411.5035470571</v>
      </c>
      <c r="H189" s="72">
        <v>1</v>
      </c>
      <c r="I189" s="81"/>
      <c r="J189" s="72">
        <f>+HLOOKUP($E189,'SALARIO NO PROP IND'!$C$7:$O$49,4)</f>
        <v>1595687.1</v>
      </c>
      <c r="K189" s="72">
        <f>+HLOOKUP($E189,'SALARIO NO PROP IND'!$C$7:$O$49,5)</f>
        <v>53189.57</v>
      </c>
      <c r="L189" s="72">
        <f>+HLOOKUP($E189,'SALARIO NO PROP IND'!$C$7:$O$49,39)</f>
        <v>118243.38294614617</v>
      </c>
      <c r="M189" s="72">
        <f>+HLOOKUP($E189,'SALARIO NO PROP IND'!$C$7:$O$49,40)</f>
        <v>157411.5035470571</v>
      </c>
      <c r="N189" s="72" t="s">
        <v>3973</v>
      </c>
    </row>
    <row r="190" spans="1:14" x14ac:dyDescent="0.25">
      <c r="A190" s="79"/>
      <c r="B190" s="69">
        <v>186</v>
      </c>
      <c r="C190" s="353"/>
      <c r="D190" s="361"/>
      <c r="E190" s="360">
        <v>4</v>
      </c>
      <c r="F190" s="354" t="s">
        <v>3926</v>
      </c>
      <c r="G190" s="70">
        <f t="shared" si="4"/>
        <v>157411.5035470571</v>
      </c>
      <c r="H190" s="72">
        <v>1</v>
      </c>
      <c r="I190" s="81"/>
      <c r="J190" s="72">
        <f>+HLOOKUP($E190,'SALARIO NO PROP IND'!$C$7:$O$49,4)</f>
        <v>1595687.1</v>
      </c>
      <c r="K190" s="72">
        <f>+HLOOKUP($E190,'SALARIO NO PROP IND'!$C$7:$O$49,5)</f>
        <v>53189.57</v>
      </c>
      <c r="L190" s="72">
        <f>+HLOOKUP($E190,'SALARIO NO PROP IND'!$C$7:$O$49,39)</f>
        <v>118243.38294614617</v>
      </c>
      <c r="M190" s="72">
        <f>+HLOOKUP($E190,'SALARIO NO PROP IND'!$C$7:$O$49,40)</f>
        <v>157411.5035470571</v>
      </c>
      <c r="N190" s="72" t="s">
        <v>3973</v>
      </c>
    </row>
    <row r="191" spans="1:14" x14ac:dyDescent="0.25">
      <c r="A191" s="79"/>
      <c r="B191" s="69">
        <v>187</v>
      </c>
      <c r="C191" s="353"/>
      <c r="D191" s="361"/>
      <c r="E191" s="360">
        <v>4</v>
      </c>
      <c r="F191" s="354" t="s">
        <v>3768</v>
      </c>
      <c r="G191" s="70">
        <f t="shared" si="4"/>
        <v>157411.5035470571</v>
      </c>
      <c r="H191" s="72">
        <v>1</v>
      </c>
      <c r="I191" s="81"/>
      <c r="J191" s="72">
        <f>+HLOOKUP($E191,'SALARIO NO PROP IND'!$C$7:$O$49,4)</f>
        <v>1595687.1</v>
      </c>
      <c r="K191" s="72">
        <f>+HLOOKUP($E191,'SALARIO NO PROP IND'!$C$7:$O$49,5)</f>
        <v>53189.57</v>
      </c>
      <c r="L191" s="72">
        <f>+HLOOKUP($E191,'SALARIO NO PROP IND'!$C$7:$O$49,39)</f>
        <v>118243.38294614617</v>
      </c>
      <c r="M191" s="72">
        <f>+HLOOKUP($E191,'SALARIO NO PROP IND'!$C$7:$O$49,40)</f>
        <v>157411.5035470571</v>
      </c>
      <c r="N191" s="72" t="s">
        <v>3973</v>
      </c>
    </row>
    <row r="192" spans="1:14" x14ac:dyDescent="0.25">
      <c r="A192" s="79"/>
      <c r="B192" s="69">
        <v>188</v>
      </c>
      <c r="C192" s="353"/>
      <c r="D192" s="361"/>
      <c r="E192" s="360">
        <v>4</v>
      </c>
      <c r="F192" s="354" t="s">
        <v>3927</v>
      </c>
      <c r="G192" s="70">
        <f t="shared" si="4"/>
        <v>157411.5035470571</v>
      </c>
      <c r="H192" s="72">
        <v>1</v>
      </c>
      <c r="I192" s="81"/>
      <c r="J192" s="72">
        <f>+HLOOKUP($E192,'SALARIO NO PROP IND'!$C$7:$O$49,4)</f>
        <v>1595687.1</v>
      </c>
      <c r="K192" s="72">
        <f>+HLOOKUP($E192,'SALARIO NO PROP IND'!$C$7:$O$49,5)</f>
        <v>53189.57</v>
      </c>
      <c r="L192" s="72">
        <f>+HLOOKUP($E192,'SALARIO NO PROP IND'!$C$7:$O$49,39)</f>
        <v>118243.38294614617</v>
      </c>
      <c r="M192" s="72">
        <f>+HLOOKUP($E192,'SALARIO NO PROP IND'!$C$7:$O$49,40)</f>
        <v>157411.5035470571</v>
      </c>
      <c r="N192" s="72" t="s">
        <v>3973</v>
      </c>
    </row>
    <row r="193" spans="1:14" x14ac:dyDescent="0.25">
      <c r="A193" s="79"/>
      <c r="B193" s="69">
        <v>189</v>
      </c>
      <c r="C193" s="353"/>
      <c r="D193" s="361"/>
      <c r="E193" s="360">
        <v>4</v>
      </c>
      <c r="F193" s="354" t="s">
        <v>3928</v>
      </c>
      <c r="G193" s="70">
        <f t="shared" si="4"/>
        <v>157411.5035470571</v>
      </c>
      <c r="H193" s="72">
        <v>1</v>
      </c>
      <c r="I193" s="81"/>
      <c r="J193" s="72">
        <f>+HLOOKUP($E193,'SALARIO NO PROP IND'!$C$7:$O$49,4)</f>
        <v>1595687.1</v>
      </c>
      <c r="K193" s="72">
        <f>+HLOOKUP($E193,'SALARIO NO PROP IND'!$C$7:$O$49,5)</f>
        <v>53189.57</v>
      </c>
      <c r="L193" s="72">
        <f>+HLOOKUP($E193,'SALARIO NO PROP IND'!$C$7:$O$49,39)</f>
        <v>118243.38294614617</v>
      </c>
      <c r="M193" s="72">
        <f>+HLOOKUP($E193,'SALARIO NO PROP IND'!$C$7:$O$49,40)</f>
        <v>157411.5035470571</v>
      </c>
      <c r="N193" s="72" t="s">
        <v>3973</v>
      </c>
    </row>
    <row r="194" spans="1:14" x14ac:dyDescent="0.25">
      <c r="A194" s="79"/>
      <c r="B194" s="69">
        <v>190</v>
      </c>
      <c r="C194" s="353"/>
      <c r="D194" s="361"/>
      <c r="E194" s="360">
        <v>4</v>
      </c>
      <c r="F194" s="354" t="s">
        <v>3929</v>
      </c>
      <c r="G194" s="70">
        <f t="shared" si="4"/>
        <v>157411.5035470571</v>
      </c>
      <c r="H194" s="72">
        <v>1</v>
      </c>
      <c r="I194" s="81"/>
      <c r="J194" s="72">
        <f>+HLOOKUP($E194,'SALARIO NO PROP IND'!$C$7:$O$49,4)</f>
        <v>1595687.1</v>
      </c>
      <c r="K194" s="72">
        <f>+HLOOKUP($E194,'SALARIO NO PROP IND'!$C$7:$O$49,5)</f>
        <v>53189.57</v>
      </c>
      <c r="L194" s="72">
        <f>+HLOOKUP($E194,'SALARIO NO PROP IND'!$C$7:$O$49,39)</f>
        <v>118243.38294614617</v>
      </c>
      <c r="M194" s="72">
        <f>+HLOOKUP($E194,'SALARIO NO PROP IND'!$C$7:$O$49,40)</f>
        <v>157411.5035470571</v>
      </c>
      <c r="N194" s="72" t="s">
        <v>3973</v>
      </c>
    </row>
    <row r="195" spans="1:14" x14ac:dyDescent="0.25">
      <c r="A195" s="79"/>
      <c r="B195" s="69">
        <v>191</v>
      </c>
      <c r="C195" s="353"/>
      <c r="D195" s="361"/>
      <c r="E195" s="360">
        <v>4</v>
      </c>
      <c r="F195" s="354" t="s">
        <v>3930</v>
      </c>
      <c r="G195" s="70">
        <f t="shared" si="4"/>
        <v>157411.5035470571</v>
      </c>
      <c r="H195" s="72">
        <v>1</v>
      </c>
      <c r="I195" s="81"/>
      <c r="J195" s="72">
        <f>+HLOOKUP($E195,'SALARIO NO PROP IND'!$C$7:$O$49,4)</f>
        <v>1595687.1</v>
      </c>
      <c r="K195" s="72">
        <f>+HLOOKUP($E195,'SALARIO NO PROP IND'!$C$7:$O$49,5)</f>
        <v>53189.57</v>
      </c>
      <c r="L195" s="72">
        <f>+HLOOKUP($E195,'SALARIO NO PROP IND'!$C$7:$O$49,39)</f>
        <v>118243.38294614617</v>
      </c>
      <c r="M195" s="72">
        <f>+HLOOKUP($E195,'SALARIO NO PROP IND'!$C$7:$O$49,40)</f>
        <v>157411.5035470571</v>
      </c>
      <c r="N195" s="72" t="s">
        <v>3973</v>
      </c>
    </row>
    <row r="196" spans="1:14" x14ac:dyDescent="0.25">
      <c r="A196" s="79"/>
      <c r="B196" s="69">
        <v>192</v>
      </c>
      <c r="C196" s="353"/>
      <c r="D196" s="361"/>
      <c r="E196" s="360">
        <v>4</v>
      </c>
      <c r="F196" s="354" t="s">
        <v>3931</v>
      </c>
      <c r="G196" s="70">
        <f t="shared" si="4"/>
        <v>157411.5035470571</v>
      </c>
      <c r="H196" s="72">
        <v>1</v>
      </c>
      <c r="I196" s="81"/>
      <c r="J196" s="72">
        <f>+HLOOKUP($E196,'SALARIO NO PROP IND'!$C$7:$O$49,4)</f>
        <v>1595687.1</v>
      </c>
      <c r="K196" s="72">
        <f>+HLOOKUP($E196,'SALARIO NO PROP IND'!$C$7:$O$49,5)</f>
        <v>53189.57</v>
      </c>
      <c r="L196" s="72">
        <f>+HLOOKUP($E196,'SALARIO NO PROP IND'!$C$7:$O$49,39)</f>
        <v>118243.38294614617</v>
      </c>
      <c r="M196" s="72">
        <f>+HLOOKUP($E196,'SALARIO NO PROP IND'!$C$7:$O$49,40)</f>
        <v>157411.5035470571</v>
      </c>
      <c r="N196" s="72" t="s">
        <v>3973</v>
      </c>
    </row>
    <row r="197" spans="1:14" x14ac:dyDescent="0.25">
      <c r="A197" s="79"/>
      <c r="B197" s="69">
        <v>193</v>
      </c>
      <c r="C197" s="353"/>
      <c r="D197" s="361"/>
      <c r="E197" s="360">
        <v>4</v>
      </c>
      <c r="F197" s="354" t="s">
        <v>3932</v>
      </c>
      <c r="G197" s="70">
        <f t="shared" si="4"/>
        <v>157411.5035470571</v>
      </c>
      <c r="H197" s="72">
        <v>1</v>
      </c>
      <c r="I197" s="81"/>
      <c r="J197" s="72">
        <f>+HLOOKUP($E197,'SALARIO NO PROP IND'!$C$7:$O$49,4)</f>
        <v>1595687.1</v>
      </c>
      <c r="K197" s="72">
        <f>+HLOOKUP($E197,'SALARIO NO PROP IND'!$C$7:$O$49,5)</f>
        <v>53189.57</v>
      </c>
      <c r="L197" s="72">
        <f>+HLOOKUP($E197,'SALARIO NO PROP IND'!$C$7:$O$49,39)</f>
        <v>118243.38294614617</v>
      </c>
      <c r="M197" s="72">
        <f>+HLOOKUP($E197,'SALARIO NO PROP IND'!$C$7:$O$49,40)</f>
        <v>157411.5035470571</v>
      </c>
      <c r="N197" s="72" t="s">
        <v>3973</v>
      </c>
    </row>
    <row r="198" spans="1:14" x14ac:dyDescent="0.25">
      <c r="A198" s="79"/>
      <c r="B198" s="69">
        <v>194</v>
      </c>
      <c r="C198" s="353"/>
      <c r="D198" s="361"/>
      <c r="E198" s="360">
        <v>4</v>
      </c>
      <c r="F198" s="354" t="s">
        <v>3933</v>
      </c>
      <c r="G198" s="70">
        <f t="shared" si="4"/>
        <v>157411.5035470571</v>
      </c>
      <c r="H198" s="72">
        <v>1</v>
      </c>
      <c r="I198" s="81"/>
      <c r="J198" s="72">
        <f>+HLOOKUP($E198,'SALARIO NO PROP IND'!$C$7:$O$49,4)</f>
        <v>1595687.1</v>
      </c>
      <c r="K198" s="72">
        <f>+HLOOKUP($E198,'SALARIO NO PROP IND'!$C$7:$O$49,5)</f>
        <v>53189.57</v>
      </c>
      <c r="L198" s="72">
        <f>+HLOOKUP($E198,'SALARIO NO PROP IND'!$C$7:$O$49,39)</f>
        <v>118243.38294614617</v>
      </c>
      <c r="M198" s="72">
        <f>+HLOOKUP($E198,'SALARIO NO PROP IND'!$C$7:$O$49,40)</f>
        <v>157411.5035470571</v>
      </c>
      <c r="N198" s="72" t="s">
        <v>3973</v>
      </c>
    </row>
    <row r="199" spans="1:14" x14ac:dyDescent="0.25">
      <c r="A199" s="79"/>
      <c r="B199" s="69">
        <v>195</v>
      </c>
      <c r="C199" s="353"/>
      <c r="D199" s="361"/>
      <c r="E199" s="360">
        <v>4</v>
      </c>
      <c r="F199" s="354" t="s">
        <v>3934</v>
      </c>
      <c r="G199" s="70">
        <f t="shared" si="4"/>
        <v>157411.5035470571</v>
      </c>
      <c r="H199" s="72">
        <v>1</v>
      </c>
      <c r="I199" s="81"/>
      <c r="J199" s="72">
        <f>+HLOOKUP($E199,'SALARIO NO PROP IND'!$C$7:$O$49,4)</f>
        <v>1595687.1</v>
      </c>
      <c r="K199" s="72">
        <f>+HLOOKUP($E199,'SALARIO NO PROP IND'!$C$7:$O$49,5)</f>
        <v>53189.57</v>
      </c>
      <c r="L199" s="72">
        <f>+HLOOKUP($E199,'SALARIO NO PROP IND'!$C$7:$O$49,39)</f>
        <v>118243.38294614617</v>
      </c>
      <c r="M199" s="72">
        <f>+HLOOKUP($E199,'SALARIO NO PROP IND'!$C$7:$O$49,40)</f>
        <v>157411.5035470571</v>
      </c>
      <c r="N199" s="72" t="s">
        <v>3973</v>
      </c>
    </row>
    <row r="200" spans="1:14" x14ac:dyDescent="0.25">
      <c r="A200" s="79"/>
      <c r="B200" s="69">
        <v>196</v>
      </c>
      <c r="C200" s="353"/>
      <c r="D200" s="361"/>
      <c r="E200" s="360">
        <v>4</v>
      </c>
      <c r="F200" s="354" t="s">
        <v>3935</v>
      </c>
      <c r="G200" s="70">
        <f t="shared" si="4"/>
        <v>157411.5035470571</v>
      </c>
      <c r="H200" s="72">
        <v>1</v>
      </c>
      <c r="I200" s="81"/>
      <c r="J200" s="72">
        <f>+HLOOKUP($E200,'SALARIO NO PROP IND'!$C$7:$O$49,4)</f>
        <v>1595687.1</v>
      </c>
      <c r="K200" s="72">
        <f>+HLOOKUP($E200,'SALARIO NO PROP IND'!$C$7:$O$49,5)</f>
        <v>53189.57</v>
      </c>
      <c r="L200" s="72">
        <f>+HLOOKUP($E200,'SALARIO NO PROP IND'!$C$7:$O$49,39)</f>
        <v>118243.38294614617</v>
      </c>
      <c r="M200" s="72">
        <f>+HLOOKUP($E200,'SALARIO NO PROP IND'!$C$7:$O$49,40)</f>
        <v>157411.5035470571</v>
      </c>
      <c r="N200" s="72" t="s">
        <v>3973</v>
      </c>
    </row>
    <row r="201" spans="1:14" x14ac:dyDescent="0.25">
      <c r="A201" s="79"/>
      <c r="B201" s="69">
        <v>197</v>
      </c>
      <c r="C201" s="353"/>
      <c r="D201" s="361"/>
      <c r="E201" s="360">
        <v>4</v>
      </c>
      <c r="F201" s="354" t="s">
        <v>3826</v>
      </c>
      <c r="G201" s="70">
        <f t="shared" si="4"/>
        <v>157411.5035470571</v>
      </c>
      <c r="H201" s="72">
        <v>1</v>
      </c>
      <c r="I201" s="81"/>
      <c r="J201" s="72">
        <f>+HLOOKUP($E201,'SALARIO NO PROP IND'!$C$7:$O$49,4)</f>
        <v>1595687.1</v>
      </c>
      <c r="K201" s="72">
        <f>+HLOOKUP($E201,'SALARIO NO PROP IND'!$C$7:$O$49,5)</f>
        <v>53189.57</v>
      </c>
      <c r="L201" s="72">
        <f>+HLOOKUP($E201,'SALARIO NO PROP IND'!$C$7:$O$49,39)</f>
        <v>118243.38294614617</v>
      </c>
      <c r="M201" s="72">
        <f>+HLOOKUP($E201,'SALARIO NO PROP IND'!$C$7:$O$49,40)</f>
        <v>157411.5035470571</v>
      </c>
      <c r="N201" s="72" t="s">
        <v>3973</v>
      </c>
    </row>
    <row r="202" spans="1:14" x14ac:dyDescent="0.25">
      <c r="A202" s="79"/>
      <c r="B202" s="69">
        <v>198</v>
      </c>
      <c r="C202" s="353"/>
      <c r="D202" s="361"/>
      <c r="E202" s="360">
        <v>4</v>
      </c>
      <c r="F202" s="354" t="s">
        <v>3936</v>
      </c>
      <c r="G202" s="70">
        <f t="shared" si="4"/>
        <v>157411.5035470571</v>
      </c>
      <c r="H202" s="72">
        <v>1</v>
      </c>
      <c r="I202" s="81"/>
      <c r="J202" s="72">
        <f>+HLOOKUP($E202,'SALARIO NO PROP IND'!$C$7:$O$49,4)</f>
        <v>1595687.1</v>
      </c>
      <c r="K202" s="72">
        <f>+HLOOKUP($E202,'SALARIO NO PROP IND'!$C$7:$O$49,5)</f>
        <v>53189.57</v>
      </c>
      <c r="L202" s="72">
        <f>+HLOOKUP($E202,'SALARIO NO PROP IND'!$C$7:$O$49,39)</f>
        <v>118243.38294614617</v>
      </c>
      <c r="M202" s="72">
        <f>+HLOOKUP($E202,'SALARIO NO PROP IND'!$C$7:$O$49,40)</f>
        <v>157411.5035470571</v>
      </c>
      <c r="N202" s="72" t="s">
        <v>3973</v>
      </c>
    </row>
    <row r="203" spans="1:14" x14ac:dyDescent="0.25">
      <c r="A203" s="79"/>
      <c r="B203" s="69">
        <v>199</v>
      </c>
      <c r="C203" s="353"/>
      <c r="D203" s="361"/>
      <c r="E203" s="360">
        <v>4</v>
      </c>
      <c r="F203" s="354" t="s">
        <v>3937</v>
      </c>
      <c r="G203" s="70">
        <f t="shared" si="4"/>
        <v>157411.5035470571</v>
      </c>
      <c r="H203" s="72">
        <v>1</v>
      </c>
      <c r="I203" s="81"/>
      <c r="J203" s="72">
        <f>+HLOOKUP($E203,'SALARIO NO PROP IND'!$C$7:$O$49,4)</f>
        <v>1595687.1</v>
      </c>
      <c r="K203" s="72">
        <f>+HLOOKUP($E203,'SALARIO NO PROP IND'!$C$7:$O$49,5)</f>
        <v>53189.57</v>
      </c>
      <c r="L203" s="72">
        <f>+HLOOKUP($E203,'SALARIO NO PROP IND'!$C$7:$O$49,39)</f>
        <v>118243.38294614617</v>
      </c>
      <c r="M203" s="72">
        <f>+HLOOKUP($E203,'SALARIO NO PROP IND'!$C$7:$O$49,40)</f>
        <v>157411.5035470571</v>
      </c>
      <c r="N203" s="72" t="s">
        <v>3973</v>
      </c>
    </row>
    <row r="204" spans="1:14" x14ac:dyDescent="0.25">
      <c r="A204" s="79"/>
      <c r="B204" s="69">
        <v>200</v>
      </c>
      <c r="C204" s="353"/>
      <c r="D204" s="361"/>
      <c r="E204" s="360">
        <v>4</v>
      </c>
      <c r="F204" s="354" t="s">
        <v>3938</v>
      </c>
      <c r="G204" s="70">
        <f t="shared" si="4"/>
        <v>157411.5035470571</v>
      </c>
      <c r="H204" s="72">
        <v>1</v>
      </c>
      <c r="I204" s="81"/>
      <c r="J204" s="72">
        <f>+HLOOKUP($E204,'SALARIO NO PROP IND'!$C$7:$O$49,4)</f>
        <v>1595687.1</v>
      </c>
      <c r="K204" s="72">
        <f>+HLOOKUP($E204,'SALARIO NO PROP IND'!$C$7:$O$49,5)</f>
        <v>53189.57</v>
      </c>
      <c r="L204" s="72">
        <f>+HLOOKUP($E204,'SALARIO NO PROP IND'!$C$7:$O$49,39)</f>
        <v>118243.38294614617</v>
      </c>
      <c r="M204" s="72">
        <f>+HLOOKUP($E204,'SALARIO NO PROP IND'!$C$7:$O$49,40)</f>
        <v>157411.5035470571</v>
      </c>
      <c r="N204" s="72" t="s">
        <v>3973</v>
      </c>
    </row>
    <row r="205" spans="1:14" x14ac:dyDescent="0.25">
      <c r="A205" s="79"/>
      <c r="B205" s="69">
        <v>201</v>
      </c>
      <c r="C205" s="353"/>
      <c r="D205" s="361"/>
      <c r="E205" s="360">
        <v>4</v>
      </c>
      <c r="F205" s="354" t="s">
        <v>3939</v>
      </c>
      <c r="G205" s="70">
        <f t="shared" si="4"/>
        <v>157411.5035470571</v>
      </c>
      <c r="H205" s="72">
        <v>1</v>
      </c>
      <c r="I205" s="81"/>
      <c r="J205" s="72">
        <f>+HLOOKUP($E205,'SALARIO NO PROP IND'!$C$7:$O$49,4)</f>
        <v>1595687.1</v>
      </c>
      <c r="K205" s="72">
        <f>+HLOOKUP($E205,'SALARIO NO PROP IND'!$C$7:$O$49,5)</f>
        <v>53189.57</v>
      </c>
      <c r="L205" s="72">
        <f>+HLOOKUP($E205,'SALARIO NO PROP IND'!$C$7:$O$49,39)</f>
        <v>118243.38294614617</v>
      </c>
      <c r="M205" s="72">
        <f>+HLOOKUP($E205,'SALARIO NO PROP IND'!$C$7:$O$49,40)</f>
        <v>157411.5035470571</v>
      </c>
      <c r="N205" s="72" t="s">
        <v>3973</v>
      </c>
    </row>
    <row r="206" spans="1:14" x14ac:dyDescent="0.25">
      <c r="A206" s="79"/>
      <c r="B206" s="69">
        <v>202</v>
      </c>
      <c r="C206" s="353"/>
      <c r="D206" s="361"/>
      <c r="E206" s="360">
        <v>4</v>
      </c>
      <c r="F206" s="354" t="s">
        <v>3940</v>
      </c>
      <c r="G206" s="70">
        <f t="shared" si="4"/>
        <v>157411.5035470571</v>
      </c>
      <c r="H206" s="72">
        <v>1</v>
      </c>
      <c r="I206" s="81"/>
      <c r="J206" s="72">
        <f>+HLOOKUP($E206,'SALARIO NO PROP IND'!$C$7:$O$49,4)</f>
        <v>1595687.1</v>
      </c>
      <c r="K206" s="72">
        <f>+HLOOKUP($E206,'SALARIO NO PROP IND'!$C$7:$O$49,5)</f>
        <v>53189.57</v>
      </c>
      <c r="L206" s="72">
        <f>+HLOOKUP($E206,'SALARIO NO PROP IND'!$C$7:$O$49,39)</f>
        <v>118243.38294614617</v>
      </c>
      <c r="M206" s="72">
        <f>+HLOOKUP($E206,'SALARIO NO PROP IND'!$C$7:$O$49,40)</f>
        <v>157411.5035470571</v>
      </c>
      <c r="N206" s="72" t="s">
        <v>3973</v>
      </c>
    </row>
    <row r="207" spans="1:14" x14ac:dyDescent="0.25">
      <c r="A207" s="79"/>
      <c r="B207" s="69">
        <v>203</v>
      </c>
      <c r="C207" s="353"/>
      <c r="D207" s="361"/>
      <c r="E207" s="360">
        <v>4</v>
      </c>
      <c r="F207" s="354" t="s">
        <v>3941</v>
      </c>
      <c r="G207" s="70">
        <f t="shared" si="4"/>
        <v>157411.5035470571</v>
      </c>
      <c r="H207" s="72">
        <v>1</v>
      </c>
      <c r="I207" s="81"/>
      <c r="J207" s="72">
        <f>+HLOOKUP($E207,'SALARIO NO PROP IND'!$C$7:$O$49,4)</f>
        <v>1595687.1</v>
      </c>
      <c r="K207" s="72">
        <f>+HLOOKUP($E207,'SALARIO NO PROP IND'!$C$7:$O$49,5)</f>
        <v>53189.57</v>
      </c>
      <c r="L207" s="72">
        <f>+HLOOKUP($E207,'SALARIO NO PROP IND'!$C$7:$O$49,39)</f>
        <v>118243.38294614617</v>
      </c>
      <c r="M207" s="72">
        <f>+HLOOKUP($E207,'SALARIO NO PROP IND'!$C$7:$O$49,40)</f>
        <v>157411.5035470571</v>
      </c>
      <c r="N207" s="72" t="s">
        <v>3973</v>
      </c>
    </row>
    <row r="208" spans="1:14" x14ac:dyDescent="0.25">
      <c r="A208" s="79"/>
      <c r="B208" s="69">
        <v>204</v>
      </c>
      <c r="C208" s="353"/>
      <c r="D208" s="361"/>
      <c r="E208" s="360">
        <v>4</v>
      </c>
      <c r="F208" s="354" t="s">
        <v>3942</v>
      </c>
      <c r="G208" s="70">
        <f t="shared" si="4"/>
        <v>157411.5035470571</v>
      </c>
      <c r="H208" s="72">
        <v>1</v>
      </c>
      <c r="I208" s="81"/>
      <c r="J208" s="72">
        <f>+HLOOKUP($E208,'SALARIO NO PROP IND'!$C$7:$O$49,4)</f>
        <v>1595687.1</v>
      </c>
      <c r="K208" s="72">
        <f>+HLOOKUP($E208,'SALARIO NO PROP IND'!$C$7:$O$49,5)</f>
        <v>53189.57</v>
      </c>
      <c r="L208" s="72">
        <f>+HLOOKUP($E208,'SALARIO NO PROP IND'!$C$7:$O$49,39)</f>
        <v>118243.38294614617</v>
      </c>
      <c r="M208" s="72">
        <f>+HLOOKUP($E208,'SALARIO NO PROP IND'!$C$7:$O$49,40)</f>
        <v>157411.5035470571</v>
      </c>
      <c r="N208" s="72" t="s">
        <v>3973</v>
      </c>
    </row>
    <row r="209" spans="1:14" x14ac:dyDescent="0.25">
      <c r="A209" s="79"/>
      <c r="B209" s="69">
        <v>205</v>
      </c>
      <c r="C209" s="353"/>
      <c r="D209" s="361"/>
      <c r="E209" s="360">
        <v>4</v>
      </c>
      <c r="F209" s="354" t="s">
        <v>3943</v>
      </c>
      <c r="G209" s="70">
        <f t="shared" si="4"/>
        <v>157411.5035470571</v>
      </c>
      <c r="H209" s="72">
        <v>1</v>
      </c>
      <c r="I209" s="81"/>
      <c r="J209" s="72">
        <f>+HLOOKUP($E209,'SALARIO NO PROP IND'!$C$7:$O$49,4)</f>
        <v>1595687.1</v>
      </c>
      <c r="K209" s="72">
        <f>+HLOOKUP($E209,'SALARIO NO PROP IND'!$C$7:$O$49,5)</f>
        <v>53189.57</v>
      </c>
      <c r="L209" s="72">
        <f>+HLOOKUP($E209,'SALARIO NO PROP IND'!$C$7:$O$49,39)</f>
        <v>118243.38294614617</v>
      </c>
      <c r="M209" s="72">
        <f>+HLOOKUP($E209,'SALARIO NO PROP IND'!$C$7:$O$49,40)</f>
        <v>157411.5035470571</v>
      </c>
      <c r="N209" s="72" t="s">
        <v>3973</v>
      </c>
    </row>
    <row r="210" spans="1:14" x14ac:dyDescent="0.25">
      <c r="A210" s="79"/>
      <c r="B210" s="69">
        <v>206</v>
      </c>
      <c r="C210" s="353"/>
      <c r="D210" s="361"/>
      <c r="E210" s="360">
        <v>4</v>
      </c>
      <c r="F210" s="354" t="s">
        <v>3944</v>
      </c>
      <c r="G210" s="70">
        <f t="shared" si="4"/>
        <v>157411.5035470571</v>
      </c>
      <c r="H210" s="72">
        <v>1</v>
      </c>
      <c r="I210" s="81"/>
      <c r="J210" s="72">
        <f>+HLOOKUP($E210,'SALARIO NO PROP IND'!$C$7:$O$49,4)</f>
        <v>1595687.1</v>
      </c>
      <c r="K210" s="72">
        <f>+HLOOKUP($E210,'SALARIO NO PROP IND'!$C$7:$O$49,5)</f>
        <v>53189.57</v>
      </c>
      <c r="L210" s="72">
        <f>+HLOOKUP($E210,'SALARIO NO PROP IND'!$C$7:$O$49,39)</f>
        <v>118243.38294614617</v>
      </c>
      <c r="M210" s="72">
        <f>+HLOOKUP($E210,'SALARIO NO PROP IND'!$C$7:$O$49,40)</f>
        <v>157411.5035470571</v>
      </c>
      <c r="N210" s="72" t="s">
        <v>3973</v>
      </c>
    </row>
    <row r="211" spans="1:14" x14ac:dyDescent="0.25">
      <c r="A211" s="79"/>
      <c r="B211" s="69">
        <v>207</v>
      </c>
      <c r="C211" s="353"/>
      <c r="D211" s="361"/>
      <c r="E211" s="360">
        <v>4</v>
      </c>
      <c r="F211" s="354" t="s">
        <v>3945</v>
      </c>
      <c r="G211" s="70">
        <f t="shared" ref="G211:G231" si="5">+M211</f>
        <v>157411.5035470571</v>
      </c>
      <c r="H211" s="72">
        <v>1</v>
      </c>
      <c r="I211" s="81"/>
      <c r="J211" s="72">
        <f>+HLOOKUP($E211,'SALARIO NO PROP IND'!$C$7:$O$49,4)</f>
        <v>1595687.1</v>
      </c>
      <c r="K211" s="72">
        <f>+HLOOKUP($E211,'SALARIO NO PROP IND'!$C$7:$O$49,5)</f>
        <v>53189.57</v>
      </c>
      <c r="L211" s="72">
        <f>+HLOOKUP($E211,'SALARIO NO PROP IND'!$C$7:$O$49,39)</f>
        <v>118243.38294614617</v>
      </c>
      <c r="M211" s="72">
        <f>+HLOOKUP($E211,'SALARIO NO PROP IND'!$C$7:$O$49,40)</f>
        <v>157411.5035470571</v>
      </c>
      <c r="N211" s="72" t="s">
        <v>3973</v>
      </c>
    </row>
    <row r="212" spans="1:14" x14ac:dyDescent="0.25">
      <c r="A212" s="79"/>
      <c r="B212" s="69">
        <v>208</v>
      </c>
      <c r="C212" s="353"/>
      <c r="D212" s="361"/>
      <c r="E212" s="360">
        <v>4</v>
      </c>
      <c r="F212" s="354" t="s">
        <v>3946</v>
      </c>
      <c r="G212" s="70">
        <f t="shared" si="5"/>
        <v>157411.5035470571</v>
      </c>
      <c r="H212" s="72">
        <v>1</v>
      </c>
      <c r="I212" s="81"/>
      <c r="J212" s="72">
        <f>+HLOOKUP($E212,'SALARIO NO PROP IND'!$C$7:$O$49,4)</f>
        <v>1595687.1</v>
      </c>
      <c r="K212" s="72">
        <f>+HLOOKUP($E212,'SALARIO NO PROP IND'!$C$7:$O$49,5)</f>
        <v>53189.57</v>
      </c>
      <c r="L212" s="72">
        <f>+HLOOKUP($E212,'SALARIO NO PROP IND'!$C$7:$O$49,39)</f>
        <v>118243.38294614617</v>
      </c>
      <c r="M212" s="72">
        <f>+HLOOKUP($E212,'SALARIO NO PROP IND'!$C$7:$O$49,40)</f>
        <v>157411.5035470571</v>
      </c>
      <c r="N212" s="72" t="s">
        <v>3973</v>
      </c>
    </row>
    <row r="213" spans="1:14" x14ac:dyDescent="0.25">
      <c r="A213" s="79"/>
      <c r="B213" s="69">
        <v>209</v>
      </c>
      <c r="C213" s="353"/>
      <c r="D213" s="361"/>
      <c r="E213" s="360">
        <v>5</v>
      </c>
      <c r="F213" s="354" t="s">
        <v>3947</v>
      </c>
      <c r="G213" s="70">
        <f t="shared" si="5"/>
        <v>384294.95308734081</v>
      </c>
      <c r="H213" s="72">
        <v>1</v>
      </c>
      <c r="I213" s="81"/>
      <c r="J213" s="72">
        <f>+HLOOKUP($E213,'SALARIO NO PROP IND'!$C$7:$O$49,4)</f>
        <v>2262586.1999999997</v>
      </c>
      <c r="K213" s="72">
        <f>+HLOOKUP($E213,'SALARIO NO PROP IND'!$C$7:$O$49,5)</f>
        <v>75419.539999999994</v>
      </c>
      <c r="L213" s="72">
        <f>+HLOOKUP($E213,'SALARIO NO PROP IND'!$C$7:$O$49,39)</f>
        <v>288672.26522992738</v>
      </c>
      <c r="M213" s="72">
        <f>+HLOOKUP($E213,'SALARIO NO PROP IND'!$C$7:$O$49,40)</f>
        <v>384294.95308734081</v>
      </c>
      <c r="N213" s="72" t="s">
        <v>3973</v>
      </c>
    </row>
    <row r="214" spans="1:14" x14ac:dyDescent="0.25">
      <c r="A214" s="79"/>
      <c r="B214" s="69">
        <v>210</v>
      </c>
      <c r="C214" s="353"/>
      <c r="D214" s="361"/>
      <c r="E214" s="360">
        <v>5</v>
      </c>
      <c r="F214" s="354" t="s">
        <v>116</v>
      </c>
      <c r="G214" s="70">
        <f t="shared" si="5"/>
        <v>384294.95308734081</v>
      </c>
      <c r="H214" s="72">
        <v>1</v>
      </c>
      <c r="I214" s="81"/>
      <c r="J214" s="72">
        <f>+HLOOKUP($E214,'SALARIO NO PROP IND'!$C$7:$O$49,4)</f>
        <v>2262586.1999999997</v>
      </c>
      <c r="K214" s="72">
        <f>+HLOOKUP($E214,'SALARIO NO PROP IND'!$C$7:$O$49,5)</f>
        <v>75419.539999999994</v>
      </c>
      <c r="L214" s="72">
        <f>+HLOOKUP($E214,'SALARIO NO PROP IND'!$C$7:$O$49,39)</f>
        <v>288672.26522992738</v>
      </c>
      <c r="M214" s="72">
        <f>+HLOOKUP($E214,'SALARIO NO PROP IND'!$C$7:$O$49,40)</f>
        <v>384294.95308734081</v>
      </c>
      <c r="N214" s="72" t="s">
        <v>3973</v>
      </c>
    </row>
    <row r="215" spans="1:14" x14ac:dyDescent="0.25">
      <c r="A215" s="79"/>
      <c r="B215" s="69">
        <v>211</v>
      </c>
      <c r="C215" s="353"/>
      <c r="D215" s="361"/>
      <c r="E215" s="360">
        <v>5</v>
      </c>
      <c r="F215" s="354" t="s">
        <v>3948</v>
      </c>
      <c r="G215" s="70">
        <f t="shared" si="5"/>
        <v>384294.95308734081</v>
      </c>
      <c r="H215" s="72">
        <v>1</v>
      </c>
      <c r="I215" s="81"/>
      <c r="J215" s="72">
        <f>+HLOOKUP($E215,'SALARIO NO PROP IND'!$C$7:$O$49,4)</f>
        <v>2262586.1999999997</v>
      </c>
      <c r="K215" s="72">
        <f>+HLOOKUP($E215,'SALARIO NO PROP IND'!$C$7:$O$49,5)</f>
        <v>75419.539999999994</v>
      </c>
      <c r="L215" s="72">
        <f>+HLOOKUP($E215,'SALARIO NO PROP IND'!$C$7:$O$49,39)</f>
        <v>288672.26522992738</v>
      </c>
      <c r="M215" s="72">
        <f>+HLOOKUP($E215,'SALARIO NO PROP IND'!$C$7:$O$49,40)</f>
        <v>384294.95308734081</v>
      </c>
      <c r="N215" s="72" t="s">
        <v>3973</v>
      </c>
    </row>
    <row r="216" spans="1:14" x14ac:dyDescent="0.25">
      <c r="A216" s="79"/>
      <c r="B216" s="69">
        <v>212</v>
      </c>
      <c r="C216" s="353"/>
      <c r="D216" s="361"/>
      <c r="E216" s="360">
        <v>5</v>
      </c>
      <c r="F216" s="354" t="s">
        <v>3949</v>
      </c>
      <c r="G216" s="70">
        <f t="shared" si="5"/>
        <v>384294.95308734081</v>
      </c>
      <c r="H216" s="72">
        <v>1</v>
      </c>
      <c r="I216" s="81"/>
      <c r="J216" s="72">
        <f>+HLOOKUP($E216,'SALARIO NO PROP IND'!$C$7:$O$49,4)</f>
        <v>2262586.1999999997</v>
      </c>
      <c r="K216" s="72">
        <f>+HLOOKUP($E216,'SALARIO NO PROP IND'!$C$7:$O$49,5)</f>
        <v>75419.539999999994</v>
      </c>
      <c r="L216" s="72">
        <f>+HLOOKUP($E216,'SALARIO NO PROP IND'!$C$7:$O$49,39)</f>
        <v>288672.26522992738</v>
      </c>
      <c r="M216" s="72">
        <f>+HLOOKUP($E216,'SALARIO NO PROP IND'!$C$7:$O$49,40)</f>
        <v>384294.95308734081</v>
      </c>
      <c r="N216" s="72" t="s">
        <v>3973</v>
      </c>
    </row>
    <row r="217" spans="1:14" x14ac:dyDescent="0.25">
      <c r="A217" s="79"/>
      <c r="B217" s="69">
        <v>213</v>
      </c>
      <c r="C217" s="353"/>
      <c r="D217" s="361"/>
      <c r="E217" s="360">
        <v>5</v>
      </c>
      <c r="F217" s="354" t="s">
        <v>3950</v>
      </c>
      <c r="G217" s="70">
        <f t="shared" si="5"/>
        <v>384294.95308734081</v>
      </c>
      <c r="H217" s="72">
        <v>1</v>
      </c>
      <c r="I217" s="81"/>
      <c r="J217" s="72">
        <f>+HLOOKUP($E217,'SALARIO NO PROP IND'!$C$7:$O$49,4)</f>
        <v>2262586.1999999997</v>
      </c>
      <c r="K217" s="72">
        <f>+HLOOKUP($E217,'SALARIO NO PROP IND'!$C$7:$O$49,5)</f>
        <v>75419.539999999994</v>
      </c>
      <c r="L217" s="72">
        <f>+HLOOKUP($E217,'SALARIO NO PROP IND'!$C$7:$O$49,39)</f>
        <v>288672.26522992738</v>
      </c>
      <c r="M217" s="72">
        <f>+HLOOKUP($E217,'SALARIO NO PROP IND'!$C$7:$O$49,40)</f>
        <v>384294.95308734081</v>
      </c>
      <c r="N217" s="72" t="s">
        <v>3973</v>
      </c>
    </row>
    <row r="218" spans="1:14" x14ac:dyDescent="0.25">
      <c r="A218" s="79"/>
      <c r="B218" s="69">
        <v>214</v>
      </c>
      <c r="C218" s="353"/>
      <c r="D218" s="361"/>
      <c r="E218" s="360">
        <v>5</v>
      </c>
      <c r="F218" s="354" t="s">
        <v>3951</v>
      </c>
      <c r="G218" s="70">
        <f t="shared" si="5"/>
        <v>384294.95308734081</v>
      </c>
      <c r="H218" s="72">
        <v>1</v>
      </c>
      <c r="I218" s="81"/>
      <c r="J218" s="72">
        <f>+HLOOKUP($E218,'SALARIO NO PROP IND'!$C$7:$O$49,4)</f>
        <v>2262586.1999999997</v>
      </c>
      <c r="K218" s="72">
        <f>+HLOOKUP($E218,'SALARIO NO PROP IND'!$C$7:$O$49,5)</f>
        <v>75419.539999999994</v>
      </c>
      <c r="L218" s="72">
        <f>+HLOOKUP($E218,'SALARIO NO PROP IND'!$C$7:$O$49,39)</f>
        <v>288672.26522992738</v>
      </c>
      <c r="M218" s="72">
        <f>+HLOOKUP($E218,'SALARIO NO PROP IND'!$C$7:$O$49,40)</f>
        <v>384294.95308734081</v>
      </c>
      <c r="N218" s="72" t="s">
        <v>3973</v>
      </c>
    </row>
    <row r="219" spans="1:14" x14ac:dyDescent="0.25">
      <c r="A219" s="79"/>
      <c r="B219" s="69">
        <v>215</v>
      </c>
      <c r="C219" s="353"/>
      <c r="D219" s="361"/>
      <c r="E219" s="360">
        <v>5</v>
      </c>
      <c r="F219" s="354" t="s">
        <v>3952</v>
      </c>
      <c r="G219" s="70">
        <f t="shared" si="5"/>
        <v>384294.95308734081</v>
      </c>
      <c r="H219" s="72">
        <v>1</v>
      </c>
      <c r="I219" s="81"/>
      <c r="J219" s="72">
        <f>+HLOOKUP($E219,'SALARIO NO PROP IND'!$C$7:$O$49,4)</f>
        <v>2262586.1999999997</v>
      </c>
      <c r="K219" s="72">
        <f>+HLOOKUP($E219,'SALARIO NO PROP IND'!$C$7:$O$49,5)</f>
        <v>75419.539999999994</v>
      </c>
      <c r="L219" s="72">
        <f>+HLOOKUP($E219,'SALARIO NO PROP IND'!$C$7:$O$49,39)</f>
        <v>288672.26522992738</v>
      </c>
      <c r="M219" s="72">
        <f>+HLOOKUP($E219,'SALARIO NO PROP IND'!$C$7:$O$49,40)</f>
        <v>384294.95308734081</v>
      </c>
      <c r="N219" s="72" t="s">
        <v>3973</v>
      </c>
    </row>
    <row r="220" spans="1:14" x14ac:dyDescent="0.25">
      <c r="A220" s="79"/>
      <c r="B220" s="69">
        <v>216</v>
      </c>
      <c r="C220" s="353"/>
      <c r="D220" s="361"/>
      <c r="E220" s="360">
        <v>5</v>
      </c>
      <c r="F220" s="354" t="s">
        <v>3953</v>
      </c>
      <c r="G220" s="70">
        <f t="shared" si="5"/>
        <v>384294.95308734081</v>
      </c>
      <c r="H220" s="72">
        <v>1</v>
      </c>
      <c r="I220" s="81"/>
      <c r="J220" s="72">
        <f>+HLOOKUP($E220,'SALARIO NO PROP IND'!$C$7:$O$49,4)</f>
        <v>2262586.1999999997</v>
      </c>
      <c r="K220" s="72">
        <f>+HLOOKUP($E220,'SALARIO NO PROP IND'!$C$7:$O$49,5)</f>
        <v>75419.539999999994</v>
      </c>
      <c r="L220" s="72">
        <f>+HLOOKUP($E220,'SALARIO NO PROP IND'!$C$7:$O$49,39)</f>
        <v>288672.26522992738</v>
      </c>
      <c r="M220" s="72">
        <f>+HLOOKUP($E220,'SALARIO NO PROP IND'!$C$7:$O$49,40)</f>
        <v>384294.95308734081</v>
      </c>
      <c r="N220" s="72" t="s">
        <v>3973</v>
      </c>
    </row>
    <row r="221" spans="1:14" x14ac:dyDescent="0.25">
      <c r="A221" s="79"/>
      <c r="B221" s="69">
        <v>217</v>
      </c>
      <c r="C221" s="353"/>
      <c r="D221" s="361"/>
      <c r="E221" s="360">
        <v>5</v>
      </c>
      <c r="F221" s="354" t="s">
        <v>3954</v>
      </c>
      <c r="G221" s="70">
        <f t="shared" si="5"/>
        <v>384294.95308734081</v>
      </c>
      <c r="H221" s="72">
        <v>1</v>
      </c>
      <c r="I221" s="81"/>
      <c r="J221" s="72">
        <f>+HLOOKUP($E221,'SALARIO NO PROP IND'!$C$7:$O$49,4)</f>
        <v>2262586.1999999997</v>
      </c>
      <c r="K221" s="72">
        <f>+HLOOKUP($E221,'SALARIO NO PROP IND'!$C$7:$O$49,5)</f>
        <v>75419.539999999994</v>
      </c>
      <c r="L221" s="72">
        <f>+HLOOKUP($E221,'SALARIO NO PROP IND'!$C$7:$O$49,39)</f>
        <v>288672.26522992738</v>
      </c>
      <c r="M221" s="72">
        <f>+HLOOKUP($E221,'SALARIO NO PROP IND'!$C$7:$O$49,40)</f>
        <v>384294.95308734081</v>
      </c>
      <c r="N221" s="72" t="s">
        <v>3973</v>
      </c>
    </row>
    <row r="222" spans="1:14" x14ac:dyDescent="0.25">
      <c r="A222" s="79"/>
      <c r="B222" s="69">
        <v>218</v>
      </c>
      <c r="C222" s="353"/>
      <c r="D222" s="361"/>
      <c r="E222" s="360">
        <v>5</v>
      </c>
      <c r="F222" s="354" t="s">
        <v>3955</v>
      </c>
      <c r="G222" s="70">
        <f t="shared" si="5"/>
        <v>384294.95308734081</v>
      </c>
      <c r="H222" s="72">
        <v>1</v>
      </c>
      <c r="I222" s="81"/>
      <c r="J222" s="72">
        <f>+HLOOKUP($E222,'SALARIO NO PROP IND'!$C$7:$O$49,4)</f>
        <v>2262586.1999999997</v>
      </c>
      <c r="K222" s="72">
        <f>+HLOOKUP($E222,'SALARIO NO PROP IND'!$C$7:$O$49,5)</f>
        <v>75419.539999999994</v>
      </c>
      <c r="L222" s="72">
        <f>+HLOOKUP($E222,'SALARIO NO PROP IND'!$C$7:$O$49,39)</f>
        <v>288672.26522992738</v>
      </c>
      <c r="M222" s="72">
        <f>+HLOOKUP($E222,'SALARIO NO PROP IND'!$C$7:$O$49,40)</f>
        <v>384294.95308734081</v>
      </c>
      <c r="N222" s="72" t="s">
        <v>3973</v>
      </c>
    </row>
    <row r="223" spans="1:14" x14ac:dyDescent="0.25">
      <c r="A223" s="79"/>
      <c r="B223" s="69">
        <v>219</v>
      </c>
      <c r="C223" s="353"/>
      <c r="D223" s="361"/>
      <c r="E223" s="360">
        <v>5</v>
      </c>
      <c r="F223" s="354" t="s">
        <v>3956</v>
      </c>
      <c r="G223" s="70">
        <f t="shared" si="5"/>
        <v>384294.95308734081</v>
      </c>
      <c r="H223" s="72">
        <v>1</v>
      </c>
      <c r="I223" s="81"/>
      <c r="J223" s="72">
        <f>+HLOOKUP($E223,'SALARIO NO PROP IND'!$C$7:$O$49,4)</f>
        <v>2262586.1999999997</v>
      </c>
      <c r="K223" s="72">
        <f>+HLOOKUP($E223,'SALARIO NO PROP IND'!$C$7:$O$49,5)</f>
        <v>75419.539999999994</v>
      </c>
      <c r="L223" s="72">
        <f>+HLOOKUP($E223,'SALARIO NO PROP IND'!$C$7:$O$49,39)</f>
        <v>288672.26522992738</v>
      </c>
      <c r="M223" s="72">
        <f>+HLOOKUP($E223,'SALARIO NO PROP IND'!$C$7:$O$49,40)</f>
        <v>384294.95308734081</v>
      </c>
      <c r="N223" s="72" t="s">
        <v>3973</v>
      </c>
    </row>
    <row r="224" spans="1:14" x14ac:dyDescent="0.25">
      <c r="A224" s="79"/>
      <c r="B224" s="69">
        <v>220</v>
      </c>
      <c r="C224" s="353"/>
      <c r="D224" s="361"/>
      <c r="E224" s="360">
        <v>5</v>
      </c>
      <c r="F224" s="354" t="s">
        <v>3957</v>
      </c>
      <c r="G224" s="70">
        <f t="shared" si="5"/>
        <v>384294.95308734081</v>
      </c>
      <c r="H224" s="72">
        <v>1</v>
      </c>
      <c r="I224" s="81"/>
      <c r="J224" s="72">
        <f>+HLOOKUP($E224,'SALARIO NO PROP IND'!$C$7:$O$49,4)</f>
        <v>2262586.1999999997</v>
      </c>
      <c r="K224" s="72">
        <f>+HLOOKUP($E224,'SALARIO NO PROP IND'!$C$7:$O$49,5)</f>
        <v>75419.539999999994</v>
      </c>
      <c r="L224" s="72">
        <f>+HLOOKUP($E224,'SALARIO NO PROP IND'!$C$7:$O$49,39)</f>
        <v>288672.26522992738</v>
      </c>
      <c r="M224" s="72">
        <f>+HLOOKUP($E224,'SALARIO NO PROP IND'!$C$7:$O$49,40)</f>
        <v>384294.95308734081</v>
      </c>
      <c r="N224" s="72" t="s">
        <v>3973</v>
      </c>
    </row>
    <row r="225" spans="1:14" x14ac:dyDescent="0.25">
      <c r="A225" s="79"/>
      <c r="B225" s="69">
        <v>221</v>
      </c>
      <c r="C225" s="353"/>
      <c r="D225" s="361"/>
      <c r="E225" s="360">
        <v>5</v>
      </c>
      <c r="F225" s="354" t="s">
        <v>118</v>
      </c>
      <c r="G225" s="70">
        <f t="shared" si="5"/>
        <v>384294.95308734081</v>
      </c>
      <c r="H225" s="72">
        <v>1</v>
      </c>
      <c r="I225" s="81"/>
      <c r="J225" s="72">
        <f>+HLOOKUP($E225,'SALARIO NO PROP IND'!$C$7:$O$49,4)</f>
        <v>2262586.1999999997</v>
      </c>
      <c r="K225" s="72">
        <f>+HLOOKUP($E225,'SALARIO NO PROP IND'!$C$7:$O$49,5)</f>
        <v>75419.539999999994</v>
      </c>
      <c r="L225" s="72">
        <f>+HLOOKUP($E225,'SALARIO NO PROP IND'!$C$7:$O$49,39)</f>
        <v>288672.26522992738</v>
      </c>
      <c r="M225" s="72">
        <f>+HLOOKUP($E225,'SALARIO NO PROP IND'!$C$7:$O$49,40)</f>
        <v>384294.95308734081</v>
      </c>
      <c r="N225" s="72" t="s">
        <v>3973</v>
      </c>
    </row>
    <row r="226" spans="1:14" x14ac:dyDescent="0.25">
      <c r="A226" s="79"/>
      <c r="B226" s="69">
        <v>222</v>
      </c>
      <c r="C226" s="353"/>
      <c r="D226" s="361"/>
      <c r="E226" s="360">
        <v>5</v>
      </c>
      <c r="F226" s="354" t="s">
        <v>3958</v>
      </c>
      <c r="G226" s="70">
        <f t="shared" si="5"/>
        <v>384294.95308734081</v>
      </c>
      <c r="H226" s="72">
        <v>1</v>
      </c>
      <c r="I226" s="81"/>
      <c r="J226" s="72">
        <f>+HLOOKUP($E226,'SALARIO NO PROP IND'!$C$7:$O$49,4)</f>
        <v>2262586.1999999997</v>
      </c>
      <c r="K226" s="72">
        <f>+HLOOKUP($E226,'SALARIO NO PROP IND'!$C$7:$O$49,5)</f>
        <v>75419.539999999994</v>
      </c>
      <c r="L226" s="72">
        <f>+HLOOKUP($E226,'SALARIO NO PROP IND'!$C$7:$O$49,39)</f>
        <v>288672.26522992738</v>
      </c>
      <c r="M226" s="72">
        <f>+HLOOKUP($E226,'SALARIO NO PROP IND'!$C$7:$O$49,40)</f>
        <v>384294.95308734081</v>
      </c>
      <c r="N226" s="72" t="s">
        <v>3973</v>
      </c>
    </row>
    <row r="227" spans="1:14" x14ac:dyDescent="0.25">
      <c r="A227" s="79"/>
      <c r="B227" s="69">
        <v>223</v>
      </c>
      <c r="C227" s="353"/>
      <c r="D227" s="361"/>
      <c r="E227" s="360">
        <v>5</v>
      </c>
      <c r="F227" s="354" t="s">
        <v>3959</v>
      </c>
      <c r="G227" s="70">
        <f t="shared" si="5"/>
        <v>384294.95308734081</v>
      </c>
      <c r="H227" s="72">
        <v>1</v>
      </c>
      <c r="I227" s="81"/>
      <c r="J227" s="72">
        <f>+HLOOKUP($E227,'SALARIO NO PROP IND'!$C$7:$O$49,4)</f>
        <v>2262586.1999999997</v>
      </c>
      <c r="K227" s="72">
        <f>+HLOOKUP($E227,'SALARIO NO PROP IND'!$C$7:$O$49,5)</f>
        <v>75419.539999999994</v>
      </c>
      <c r="L227" s="72">
        <f>+HLOOKUP($E227,'SALARIO NO PROP IND'!$C$7:$O$49,39)</f>
        <v>288672.26522992738</v>
      </c>
      <c r="M227" s="72">
        <f>+HLOOKUP($E227,'SALARIO NO PROP IND'!$C$7:$O$49,40)</f>
        <v>384294.95308734081</v>
      </c>
      <c r="N227" s="72" t="s">
        <v>3973</v>
      </c>
    </row>
    <row r="228" spans="1:14" x14ac:dyDescent="0.25">
      <c r="A228" s="79"/>
      <c r="B228" s="69">
        <v>224</v>
      </c>
      <c r="C228" s="353"/>
      <c r="D228" s="361"/>
      <c r="E228" s="360">
        <v>5</v>
      </c>
      <c r="F228" s="354" t="s">
        <v>3960</v>
      </c>
      <c r="G228" s="70">
        <f t="shared" si="5"/>
        <v>384294.95308734081</v>
      </c>
      <c r="H228" s="72">
        <v>1</v>
      </c>
      <c r="I228" s="81"/>
      <c r="J228" s="72">
        <f>+HLOOKUP($E228,'SALARIO NO PROP IND'!$C$7:$O$49,4)</f>
        <v>2262586.1999999997</v>
      </c>
      <c r="K228" s="72">
        <f>+HLOOKUP($E228,'SALARIO NO PROP IND'!$C$7:$O$49,5)</f>
        <v>75419.539999999994</v>
      </c>
      <c r="L228" s="72">
        <f>+HLOOKUP($E228,'SALARIO NO PROP IND'!$C$7:$O$49,39)</f>
        <v>288672.26522992738</v>
      </c>
      <c r="M228" s="72">
        <f>+HLOOKUP($E228,'SALARIO NO PROP IND'!$C$7:$O$49,40)</f>
        <v>384294.95308734081</v>
      </c>
      <c r="N228" s="72" t="s">
        <v>3973</v>
      </c>
    </row>
    <row r="229" spans="1:14" x14ac:dyDescent="0.25">
      <c r="A229" s="79"/>
      <c r="B229" s="69">
        <v>225</v>
      </c>
      <c r="C229" s="353"/>
      <c r="D229" s="361"/>
      <c r="E229" s="360">
        <v>5</v>
      </c>
      <c r="F229" s="354" t="s">
        <v>3961</v>
      </c>
      <c r="G229" s="70">
        <f t="shared" si="5"/>
        <v>384294.95308734081</v>
      </c>
      <c r="H229" s="72">
        <v>1</v>
      </c>
      <c r="I229" s="81"/>
      <c r="J229" s="72">
        <f>+HLOOKUP($E229,'SALARIO NO PROP IND'!$C$7:$O$49,4)</f>
        <v>2262586.1999999997</v>
      </c>
      <c r="K229" s="72">
        <f>+HLOOKUP($E229,'SALARIO NO PROP IND'!$C$7:$O$49,5)</f>
        <v>75419.539999999994</v>
      </c>
      <c r="L229" s="72">
        <f>+HLOOKUP($E229,'SALARIO NO PROP IND'!$C$7:$O$49,39)</f>
        <v>288672.26522992738</v>
      </c>
      <c r="M229" s="72">
        <f>+HLOOKUP($E229,'SALARIO NO PROP IND'!$C$7:$O$49,40)</f>
        <v>384294.95308734081</v>
      </c>
      <c r="N229" s="72" t="s">
        <v>3973</v>
      </c>
    </row>
    <row r="230" spans="1:14" x14ac:dyDescent="0.25">
      <c r="A230" s="79"/>
      <c r="B230" s="69">
        <v>226</v>
      </c>
      <c r="C230" s="353"/>
      <c r="D230" s="361"/>
      <c r="E230" s="360">
        <v>5</v>
      </c>
      <c r="F230" s="354" t="s">
        <v>3962</v>
      </c>
      <c r="G230" s="70">
        <f t="shared" si="5"/>
        <v>384294.95308734081</v>
      </c>
      <c r="H230" s="72">
        <v>1</v>
      </c>
      <c r="I230" s="81"/>
      <c r="J230" s="72">
        <f>+HLOOKUP($E230,'SALARIO NO PROP IND'!$C$7:$O$49,4)</f>
        <v>2262586.1999999997</v>
      </c>
      <c r="K230" s="72">
        <f>+HLOOKUP($E230,'SALARIO NO PROP IND'!$C$7:$O$49,5)</f>
        <v>75419.539999999994</v>
      </c>
      <c r="L230" s="72">
        <f>+HLOOKUP($E230,'SALARIO NO PROP IND'!$C$7:$O$49,39)</f>
        <v>288672.26522992738</v>
      </c>
      <c r="M230" s="72">
        <f>+HLOOKUP($E230,'SALARIO NO PROP IND'!$C$7:$O$49,40)</f>
        <v>384294.95308734081</v>
      </c>
      <c r="N230" s="72" t="s">
        <v>3973</v>
      </c>
    </row>
    <row r="231" spans="1:14" x14ac:dyDescent="0.25">
      <c r="B231" s="69">
        <v>227</v>
      </c>
      <c r="C231" s="353"/>
      <c r="D231" s="361" t="s">
        <v>3746</v>
      </c>
      <c r="E231" s="360">
        <v>5</v>
      </c>
      <c r="F231" s="354" t="s">
        <v>3974</v>
      </c>
      <c r="G231" s="70">
        <f t="shared" si="5"/>
        <v>505487.08268666785</v>
      </c>
      <c r="H231" s="72">
        <v>1</v>
      </c>
      <c r="I231" s="81"/>
      <c r="J231" s="72">
        <f>+LOOKUP($E231,'SALARIO PROP IND'!$D$8:$P$8,'SALARIO PROP IND'!$D$9:$P$9)</f>
        <v>3174967.5</v>
      </c>
      <c r="K231" s="72">
        <f>+LOOKUP($E231,'SALARIO PROP IND'!$D$8:$P$8,'SALARIO PROP IND'!$D$11:$P$11)</f>
        <v>105832.25</v>
      </c>
      <c r="L231" s="72">
        <f>+LOOKUP($E231,'SALARIO PROP IND'!$D$8:$P$8,'SALARIO PROP IND'!$D$41:$P$41)</f>
        <v>379708.60671298992</v>
      </c>
      <c r="M231" s="72">
        <f>+LOOKUP($E231,'SALARIO PROP IND'!$D$8:$P$8,'SALARIO PROP IND'!$D$43:$P$43)</f>
        <v>505487.08268666785</v>
      </c>
      <c r="N231" s="72" t="s">
        <v>3972</v>
      </c>
    </row>
    <row r="232" spans="1:14" x14ac:dyDescent="0.25">
      <c r="B232" s="69">
        <v>228</v>
      </c>
      <c r="C232" s="353"/>
      <c r="D232" s="361" t="s">
        <v>3742</v>
      </c>
      <c r="E232" s="360">
        <v>5</v>
      </c>
      <c r="F232" s="354" t="s">
        <v>3975</v>
      </c>
      <c r="G232" s="70">
        <f t="shared" ref="G232:G238" si="6">+M232</f>
        <v>505487.08268666785</v>
      </c>
      <c r="H232" s="72">
        <v>1</v>
      </c>
      <c r="I232" s="81"/>
      <c r="J232" s="72">
        <f>+LOOKUP($E232,'SALARIO PROP IND'!$D$8:$P$8,'SALARIO PROP IND'!$D$9:$P$9)</f>
        <v>3174967.5</v>
      </c>
      <c r="K232" s="72">
        <f>+LOOKUP($E232,'SALARIO PROP IND'!$D$8:$P$8,'SALARIO PROP IND'!$D$11:$P$11)</f>
        <v>105832.25</v>
      </c>
      <c r="L232" s="72">
        <f>+LOOKUP($E232,'SALARIO PROP IND'!$D$8:$P$8,'SALARIO PROP IND'!$D$41:$P$41)</f>
        <v>379708.60671298992</v>
      </c>
      <c r="M232" s="72">
        <f>+LOOKUP($E232,'SALARIO PROP IND'!$D$8:$P$8,'SALARIO PROP IND'!$D$43:$P$43)</f>
        <v>505487.08268666785</v>
      </c>
      <c r="N232" s="72" t="s">
        <v>3972</v>
      </c>
    </row>
    <row r="233" spans="1:14" x14ac:dyDescent="0.25">
      <c r="B233" s="69">
        <v>229</v>
      </c>
      <c r="C233" s="353"/>
      <c r="D233" s="361" t="s">
        <v>3742</v>
      </c>
      <c r="E233" s="360">
        <v>5</v>
      </c>
      <c r="F233" s="354" t="s">
        <v>3976</v>
      </c>
      <c r="G233" s="70">
        <f t="shared" si="6"/>
        <v>505487.08268666785</v>
      </c>
      <c r="H233" s="72">
        <v>1</v>
      </c>
      <c r="I233" s="81"/>
      <c r="J233" s="72">
        <f>+LOOKUP($E233,'SALARIO PROP IND'!$D$8:$P$8,'SALARIO PROP IND'!$D$9:$P$9)</f>
        <v>3174967.5</v>
      </c>
      <c r="K233" s="72">
        <f>+LOOKUP($E233,'SALARIO PROP IND'!$D$8:$P$8,'SALARIO PROP IND'!$D$11:$P$11)</f>
        <v>105832.25</v>
      </c>
      <c r="L233" s="72">
        <f>+LOOKUP($E233,'SALARIO PROP IND'!$D$8:$P$8,'SALARIO PROP IND'!$D$41:$P$41)</f>
        <v>379708.60671298992</v>
      </c>
      <c r="M233" s="72">
        <f>+LOOKUP($E233,'SALARIO PROP IND'!$D$8:$P$8,'SALARIO PROP IND'!$D$43:$P$43)</f>
        <v>505487.08268666785</v>
      </c>
      <c r="N233" s="72" t="s">
        <v>3972</v>
      </c>
    </row>
    <row r="234" spans="1:14" x14ac:dyDescent="0.25">
      <c r="B234" s="69">
        <v>230</v>
      </c>
      <c r="C234" s="353"/>
      <c r="D234" s="361" t="s">
        <v>3742</v>
      </c>
      <c r="E234" s="360">
        <v>5</v>
      </c>
      <c r="F234" s="354" t="s">
        <v>3977</v>
      </c>
      <c r="G234" s="70">
        <f t="shared" si="6"/>
        <v>505487.08268666785</v>
      </c>
      <c r="H234" s="72">
        <v>1</v>
      </c>
      <c r="I234" s="81"/>
      <c r="J234" s="72">
        <f>+LOOKUP($E234,'SALARIO PROP IND'!$D$8:$P$8,'SALARIO PROP IND'!$D$9:$P$9)</f>
        <v>3174967.5</v>
      </c>
      <c r="K234" s="72">
        <f>+LOOKUP($E234,'SALARIO PROP IND'!$D$8:$P$8,'SALARIO PROP IND'!$D$11:$P$11)</f>
        <v>105832.25</v>
      </c>
      <c r="L234" s="72">
        <f>+LOOKUP($E234,'SALARIO PROP IND'!$D$8:$P$8,'SALARIO PROP IND'!$D$41:$P$41)</f>
        <v>379708.60671298992</v>
      </c>
      <c r="M234" s="72">
        <f>+LOOKUP($E234,'SALARIO PROP IND'!$D$8:$P$8,'SALARIO PROP IND'!$D$43:$P$43)</f>
        <v>505487.08268666785</v>
      </c>
      <c r="N234" s="72" t="s">
        <v>3972</v>
      </c>
    </row>
    <row r="235" spans="1:14" x14ac:dyDescent="0.25">
      <c r="B235" s="69">
        <v>231</v>
      </c>
      <c r="C235" s="353"/>
      <c r="D235" s="361" t="s">
        <v>3742</v>
      </c>
      <c r="E235" s="360">
        <v>5</v>
      </c>
      <c r="F235" s="354" t="s">
        <v>3978</v>
      </c>
      <c r="G235" s="70">
        <f t="shared" si="6"/>
        <v>505487.08268666785</v>
      </c>
      <c r="H235" s="72">
        <v>1</v>
      </c>
      <c r="I235" s="81"/>
      <c r="J235" s="72">
        <f>+LOOKUP($E235,'SALARIO PROP IND'!$D$8:$P$8,'SALARIO PROP IND'!$D$9:$P$9)</f>
        <v>3174967.5</v>
      </c>
      <c r="K235" s="72">
        <f>+LOOKUP($E235,'SALARIO PROP IND'!$D$8:$P$8,'SALARIO PROP IND'!$D$11:$P$11)</f>
        <v>105832.25</v>
      </c>
      <c r="L235" s="72">
        <f>+LOOKUP($E235,'SALARIO PROP IND'!$D$8:$P$8,'SALARIO PROP IND'!$D$41:$P$41)</f>
        <v>379708.60671298992</v>
      </c>
      <c r="M235" s="72">
        <f>+LOOKUP($E235,'SALARIO PROP IND'!$D$8:$P$8,'SALARIO PROP IND'!$D$43:$P$43)</f>
        <v>505487.08268666785</v>
      </c>
      <c r="N235" s="72" t="s">
        <v>3972</v>
      </c>
    </row>
    <row r="236" spans="1:14" x14ac:dyDescent="0.25">
      <c r="B236" s="69">
        <v>232</v>
      </c>
      <c r="C236" s="353"/>
      <c r="D236" s="361" t="s">
        <v>3742</v>
      </c>
      <c r="E236" s="360">
        <v>5</v>
      </c>
      <c r="F236" s="354" t="s">
        <v>3979</v>
      </c>
      <c r="G236" s="70">
        <f t="shared" si="6"/>
        <v>505487.08268666785</v>
      </c>
      <c r="H236" s="72">
        <v>1</v>
      </c>
      <c r="I236" s="81"/>
      <c r="J236" s="72">
        <f>+LOOKUP($E236,'SALARIO PROP IND'!$D$8:$P$8,'SALARIO PROP IND'!$D$9:$P$9)</f>
        <v>3174967.5</v>
      </c>
      <c r="K236" s="72">
        <f>+LOOKUP($E236,'SALARIO PROP IND'!$D$8:$P$8,'SALARIO PROP IND'!$D$11:$P$11)</f>
        <v>105832.25</v>
      </c>
      <c r="L236" s="72">
        <f>+LOOKUP($E236,'SALARIO PROP IND'!$D$8:$P$8,'SALARIO PROP IND'!$D$41:$P$41)</f>
        <v>379708.60671298992</v>
      </c>
      <c r="M236" s="72">
        <f>+LOOKUP($E236,'SALARIO PROP IND'!$D$8:$P$8,'SALARIO PROP IND'!$D$43:$P$43)</f>
        <v>505487.08268666785</v>
      </c>
      <c r="N236" s="72" t="s">
        <v>3972</v>
      </c>
    </row>
    <row r="237" spans="1:14" x14ac:dyDescent="0.25">
      <c r="B237" s="69">
        <v>233</v>
      </c>
      <c r="C237" s="353"/>
      <c r="D237" s="361" t="s">
        <v>3742</v>
      </c>
      <c r="E237" s="360">
        <v>5</v>
      </c>
      <c r="F237" s="354" t="s">
        <v>3980</v>
      </c>
      <c r="G237" s="70">
        <f t="shared" si="6"/>
        <v>505487.08268666785</v>
      </c>
      <c r="H237" s="72">
        <v>1</v>
      </c>
      <c r="I237" s="81"/>
      <c r="J237" s="72">
        <f>+LOOKUP($E237,'SALARIO PROP IND'!$D$8:$P$8,'SALARIO PROP IND'!$D$9:$P$9)</f>
        <v>3174967.5</v>
      </c>
      <c r="K237" s="72">
        <f>+LOOKUP($E237,'SALARIO PROP IND'!$D$8:$P$8,'SALARIO PROP IND'!$D$11:$P$11)</f>
        <v>105832.25</v>
      </c>
      <c r="L237" s="72">
        <f>+LOOKUP($E237,'SALARIO PROP IND'!$D$8:$P$8,'SALARIO PROP IND'!$D$41:$P$41)</f>
        <v>379708.60671298992</v>
      </c>
      <c r="M237" s="72">
        <f>+LOOKUP($E237,'SALARIO PROP IND'!$D$8:$P$8,'SALARIO PROP IND'!$D$43:$P$43)</f>
        <v>505487.08268666785</v>
      </c>
      <c r="N237" s="72" t="s">
        <v>3972</v>
      </c>
    </row>
    <row r="238" spans="1:14" x14ac:dyDescent="0.25">
      <c r="B238" s="69">
        <v>234</v>
      </c>
      <c r="C238" s="353"/>
      <c r="D238" s="361" t="s">
        <v>3742</v>
      </c>
      <c r="E238" s="360">
        <v>5</v>
      </c>
      <c r="F238" s="354" t="s">
        <v>3981</v>
      </c>
      <c r="G238" s="70">
        <f t="shared" si="6"/>
        <v>505487.08268666785</v>
      </c>
      <c r="H238" s="72">
        <v>1</v>
      </c>
      <c r="I238" s="81"/>
      <c r="J238" s="72">
        <f>+LOOKUP($E238,'SALARIO PROP IND'!$D$8:$P$8,'SALARIO PROP IND'!$D$9:$P$9)</f>
        <v>3174967.5</v>
      </c>
      <c r="K238" s="72">
        <f>+LOOKUP($E238,'SALARIO PROP IND'!$D$8:$P$8,'SALARIO PROP IND'!$D$11:$P$11)</f>
        <v>105832.25</v>
      </c>
      <c r="L238" s="72">
        <f>+LOOKUP($E238,'SALARIO PROP IND'!$D$8:$P$8,'SALARIO PROP IND'!$D$41:$P$41)</f>
        <v>379708.60671298992</v>
      </c>
      <c r="M238" s="72">
        <f>+LOOKUP($E238,'SALARIO PROP IND'!$D$8:$P$8,'SALARIO PROP IND'!$D$43:$P$43)</f>
        <v>505487.08268666785</v>
      </c>
      <c r="N238" s="72" t="s">
        <v>3972</v>
      </c>
    </row>
    <row r="239" spans="1:14" x14ac:dyDescent="0.25">
      <c r="B239" s="69">
        <v>235</v>
      </c>
      <c r="C239" s="353"/>
      <c r="D239" s="361" t="s">
        <v>3982</v>
      </c>
      <c r="E239" s="360">
        <v>4</v>
      </c>
      <c r="F239" s="354" t="s">
        <v>4032</v>
      </c>
      <c r="G239" s="70">
        <f t="shared" ref="G239:G245" si="7">+M239</f>
        <v>313932.41230427643</v>
      </c>
      <c r="H239" s="72">
        <v>1</v>
      </c>
      <c r="I239" s="81"/>
      <c r="J239" s="72">
        <f>+LOOKUP($E239,'SALARIO PROP IND'!$D$8:$P$8,'SALARIO PROP IND'!$D$9:$P$9)</f>
        <v>2837401.8</v>
      </c>
      <c r="K239" s="72">
        <f>+LOOKUP($E239,'SALARIO PROP IND'!$D$8:$P$8,'SALARIO PROP IND'!$D$11:$P$11)</f>
        <v>94580.06</v>
      </c>
      <c r="L239" s="72">
        <f>+LOOKUP($E239,'SALARIO PROP IND'!$D$8:$P$8,'SALARIO PROP IND'!$D$41:$P$41)</f>
        <v>235817.77450086491</v>
      </c>
      <c r="M239" s="72">
        <f>+LOOKUP($E239,'SALARIO PROP IND'!$D$8:$P$8,'SALARIO PROP IND'!$D$43:$P$43)</f>
        <v>313932.41230427643</v>
      </c>
      <c r="N239" s="72" t="s">
        <v>3972</v>
      </c>
    </row>
    <row r="240" spans="1:14" x14ac:dyDescent="0.25">
      <c r="B240" s="69">
        <v>236</v>
      </c>
      <c r="C240" s="353"/>
      <c r="D240" s="361" t="s">
        <v>3982</v>
      </c>
      <c r="E240" s="360">
        <v>4</v>
      </c>
      <c r="F240" s="354" t="s">
        <v>4033</v>
      </c>
      <c r="G240" s="70">
        <f t="shared" si="7"/>
        <v>313932.41230427643</v>
      </c>
      <c r="H240" s="72">
        <v>1</v>
      </c>
      <c r="I240" s="81"/>
      <c r="J240" s="72">
        <f>+LOOKUP($E240,'SALARIO PROP IND'!$D$8:$P$8,'SALARIO PROP IND'!$D$9:$P$9)</f>
        <v>2837401.8</v>
      </c>
      <c r="K240" s="72">
        <f>+LOOKUP($E240,'SALARIO PROP IND'!$D$8:$P$8,'SALARIO PROP IND'!$D$11:$P$11)</f>
        <v>94580.06</v>
      </c>
      <c r="L240" s="72">
        <f>+LOOKUP($E240,'SALARIO PROP IND'!$D$8:$P$8,'SALARIO PROP IND'!$D$41:$P$41)</f>
        <v>235817.77450086491</v>
      </c>
      <c r="M240" s="72">
        <f>+LOOKUP($E240,'SALARIO PROP IND'!$D$8:$P$8,'SALARIO PROP IND'!$D$43:$P$43)</f>
        <v>313932.41230427643</v>
      </c>
      <c r="N240" s="72" t="s">
        <v>3972</v>
      </c>
    </row>
    <row r="241" spans="2:14" x14ac:dyDescent="0.25">
      <c r="B241" s="69">
        <v>237</v>
      </c>
      <c r="C241" s="353"/>
      <c r="D241" s="361" t="s">
        <v>3982</v>
      </c>
      <c r="E241" s="360">
        <v>3</v>
      </c>
      <c r="F241" s="354" t="s">
        <v>4036</v>
      </c>
      <c r="G241" s="70">
        <f t="shared" si="7"/>
        <v>267738.37756378885</v>
      </c>
      <c r="H241" s="72">
        <v>1</v>
      </c>
      <c r="I241" s="81"/>
      <c r="J241" s="72">
        <f>+LOOKUP($E241,'SALARIO PROP IND'!$D$8:$P$8,'SALARIO PROP IND'!$D$9:$P$9)</f>
        <v>2347413</v>
      </c>
      <c r="K241" s="72">
        <f>+LOOKUP($E241,'SALARIO PROP IND'!$D$8:$P$8,'SALARIO PROP IND'!$D$11:$P$11)</f>
        <v>78247.100000000006</v>
      </c>
      <c r="L241" s="72">
        <f>+LOOKUP($E241,'SALARIO PROP IND'!$D$8:$P$8,'SALARIO PROP IND'!$D$41:$P$41)</f>
        <v>201118.03009486487</v>
      </c>
      <c r="M241" s="72">
        <f>+LOOKUP($E241,'SALARIO PROP IND'!$D$8:$P$8,'SALARIO PROP IND'!$D$43:$P$43)</f>
        <v>267738.37756378885</v>
      </c>
      <c r="N241" s="72" t="s">
        <v>3972</v>
      </c>
    </row>
    <row r="242" spans="2:14" x14ac:dyDescent="0.25">
      <c r="B242" s="69">
        <v>238</v>
      </c>
      <c r="C242" s="353"/>
      <c r="D242" s="361" t="s">
        <v>3982</v>
      </c>
      <c r="E242" s="360">
        <v>5</v>
      </c>
      <c r="F242" s="354" t="s">
        <v>4034</v>
      </c>
      <c r="G242" s="70">
        <f t="shared" si="7"/>
        <v>384294.95308734081</v>
      </c>
      <c r="H242" s="72">
        <v>1</v>
      </c>
      <c r="I242" s="81"/>
      <c r="J242" s="72">
        <f>+HLOOKUP($E242,'SALARIO NO PROP IND'!$C$7:$O$49,4)</f>
        <v>2262586.1999999997</v>
      </c>
      <c r="K242" s="72">
        <f>+HLOOKUP($E242,'SALARIO NO PROP IND'!$C$7:$O$49,5)</f>
        <v>75419.539999999994</v>
      </c>
      <c r="L242" s="72">
        <f>+HLOOKUP($E242,'SALARIO NO PROP IND'!$C$7:$O$49,39)</f>
        <v>288672.26522992738</v>
      </c>
      <c r="M242" s="72">
        <f>+HLOOKUP($E242,'SALARIO NO PROP IND'!$C$7:$O$49,40)</f>
        <v>384294.95308734081</v>
      </c>
      <c r="N242" s="72" t="s">
        <v>3973</v>
      </c>
    </row>
    <row r="243" spans="2:14" x14ac:dyDescent="0.25">
      <c r="B243" s="69">
        <v>239</v>
      </c>
      <c r="C243" s="353"/>
      <c r="D243" s="361" t="s">
        <v>3982</v>
      </c>
      <c r="E243" s="360">
        <v>4</v>
      </c>
      <c r="F243" s="354" t="s">
        <v>4035</v>
      </c>
      <c r="G243" s="70">
        <f t="shared" si="7"/>
        <v>157411.5035470571</v>
      </c>
      <c r="H243" s="72">
        <v>1</v>
      </c>
      <c r="I243" s="81"/>
      <c r="J243" s="72">
        <f>+HLOOKUP($E243,'SALARIO NO PROP IND'!$C$7:$O$49,4)</f>
        <v>1595687.1</v>
      </c>
      <c r="K243" s="72">
        <f>+HLOOKUP($E243,'SALARIO NO PROP IND'!$C$7:$O$49,5)</f>
        <v>53189.57</v>
      </c>
      <c r="L243" s="72">
        <f>+HLOOKUP($E243,'SALARIO NO PROP IND'!$C$7:$O$49,39)</f>
        <v>118243.38294614617</v>
      </c>
      <c r="M243" s="72">
        <f>+HLOOKUP($E243,'SALARIO NO PROP IND'!$C$7:$O$49,40)</f>
        <v>157411.5035470571</v>
      </c>
      <c r="N243" s="72" t="s">
        <v>3973</v>
      </c>
    </row>
    <row r="244" spans="2:14" x14ac:dyDescent="0.25">
      <c r="B244" s="69">
        <v>240</v>
      </c>
      <c r="C244" s="353"/>
      <c r="D244" s="361" t="s">
        <v>3982</v>
      </c>
      <c r="E244" s="360">
        <v>3</v>
      </c>
      <c r="F244" s="354" t="s">
        <v>3947</v>
      </c>
      <c r="G244" s="70">
        <f t="shared" si="7"/>
        <v>145800.05986367702</v>
      </c>
      <c r="H244" s="72">
        <v>1</v>
      </c>
      <c r="I244" s="81"/>
      <c r="J244" s="72">
        <f>+HLOOKUP($E244,'SALARIO NO PROP IND'!$C$7:$O$49,4)</f>
        <v>1451808.9</v>
      </c>
      <c r="K244" s="72">
        <f>+HLOOKUP($E244,'SALARIO NO PROP IND'!$C$7:$O$49,5)</f>
        <v>48393.63</v>
      </c>
      <c r="L244" s="72">
        <f>+HLOOKUP($E244,'SALARIO NO PROP IND'!$C$7:$O$49,39)</f>
        <v>109521.17172858366</v>
      </c>
      <c r="M244" s="72">
        <f>+HLOOKUP($E244,'SALARIO NO PROP IND'!$C$7:$O$49,40)</f>
        <v>145800.05986367702</v>
      </c>
      <c r="N244" s="72" t="s">
        <v>3973</v>
      </c>
    </row>
    <row r="245" spans="2:14" x14ac:dyDescent="0.25">
      <c r="B245" s="69">
        <v>241</v>
      </c>
      <c r="C245" s="353"/>
      <c r="D245" s="361" t="s">
        <v>3982</v>
      </c>
      <c r="E245" s="360">
        <v>4</v>
      </c>
      <c r="F245" s="354" t="s">
        <v>4037</v>
      </c>
      <c r="G245" s="70">
        <f t="shared" si="7"/>
        <v>157411.5035470571</v>
      </c>
      <c r="H245" s="72">
        <v>1</v>
      </c>
      <c r="I245" s="81"/>
      <c r="J245" s="72">
        <f>+HLOOKUP($E245,'SALARIO NO PROP IND'!$C$7:$O$49,4)</f>
        <v>1595687.1</v>
      </c>
      <c r="K245" s="72">
        <f>+HLOOKUP($E245,'SALARIO NO PROP IND'!$C$7:$O$49,5)</f>
        <v>53189.57</v>
      </c>
      <c r="L245" s="72">
        <f>+HLOOKUP($E245,'SALARIO NO PROP IND'!$C$7:$O$49,39)</f>
        <v>118243.38294614617</v>
      </c>
      <c r="M245" s="72">
        <f>+HLOOKUP($E245,'SALARIO NO PROP IND'!$C$7:$O$49,40)</f>
        <v>157411.5035470571</v>
      </c>
      <c r="N245" s="72" t="s">
        <v>3973</v>
      </c>
    </row>
    <row r="246" spans="2:14" x14ac:dyDescent="0.25">
      <c r="B246" s="69">
        <v>242</v>
      </c>
      <c r="C246" s="353"/>
      <c r="D246" s="361" t="s">
        <v>3982</v>
      </c>
      <c r="E246" s="360">
        <v>5</v>
      </c>
      <c r="F246" s="354" t="s">
        <v>7531</v>
      </c>
      <c r="G246" s="70">
        <f t="shared" ref="G246" si="8">+M246</f>
        <v>384294.95308734081</v>
      </c>
      <c r="H246" s="72">
        <v>1</v>
      </c>
      <c r="I246" s="81"/>
      <c r="J246" s="72">
        <f>+HLOOKUP($E246,'SALARIO NO PROP IND'!$C$7:$O$49,4)</f>
        <v>2262586.1999999997</v>
      </c>
      <c r="K246" s="72">
        <f>+HLOOKUP($E246,'SALARIO NO PROP IND'!$C$7:$O$49,5)</f>
        <v>75419.539999999994</v>
      </c>
      <c r="L246" s="72">
        <f>+HLOOKUP($E246,'SALARIO NO PROP IND'!$C$7:$O$49,39)</f>
        <v>288672.26522992738</v>
      </c>
      <c r="M246" s="72">
        <f>+HLOOKUP($E246,'SALARIO NO PROP IND'!$C$7:$O$49,40)</f>
        <v>384294.95308734081</v>
      </c>
      <c r="N246" s="72" t="s">
        <v>3973</v>
      </c>
    </row>
  </sheetData>
  <autoFilter ref="B4:N246"/>
  <mergeCells count="1">
    <mergeCell ref="B2:N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L64"/>
  <sheetViews>
    <sheetView showGridLines="0" zoomScale="85" zoomScaleNormal="85" workbookViewId="0">
      <pane ySplit="9" topLeftCell="A10" activePane="bottomLeft" state="frozen"/>
      <selection pane="bottomLeft" activeCell="B17" sqref="B17"/>
    </sheetView>
  </sheetViews>
  <sheetFormatPr baseColWidth="10" defaultRowHeight="15" outlineLevelCol="1" x14ac:dyDescent="0.25"/>
  <cols>
    <col min="1" max="1" width="8.5703125" customWidth="1"/>
    <col min="2" max="2" width="7.28515625" customWidth="1"/>
    <col min="3" max="3" width="48" customWidth="1"/>
    <col min="4" max="4" width="20.5703125" customWidth="1"/>
    <col min="5" max="5" width="17.7109375" customWidth="1"/>
    <col min="6" max="6" width="19.5703125" customWidth="1"/>
    <col min="7" max="7" width="18.28515625" customWidth="1"/>
    <col min="8" max="8" width="29.7109375" customWidth="1"/>
    <col min="9" max="9" width="20.7109375" customWidth="1"/>
    <col min="12" max="12" width="13.28515625" bestFit="1" customWidth="1"/>
    <col min="13" max="13" width="3.28515625" customWidth="1"/>
    <col min="14" max="14" width="11.42578125" hidden="1" customWidth="1" outlineLevel="1"/>
    <col min="15" max="15" width="14.42578125" hidden="1" customWidth="1" outlineLevel="1"/>
    <col min="16" max="16" width="15.7109375" hidden="1" customWidth="1" outlineLevel="1"/>
    <col min="17" max="17" width="11.42578125" hidden="1" customWidth="1" outlineLevel="1"/>
    <col min="18" max="18" width="14.42578125" hidden="1" customWidth="1" outlineLevel="1"/>
    <col min="19" max="19" width="1.140625" hidden="1" customWidth="1" outlineLevel="1"/>
    <col min="20" max="20" width="3.42578125" hidden="1" customWidth="1" outlineLevel="1"/>
    <col min="21" max="21" width="10.85546875" hidden="1" customWidth="1" outlineLevel="1"/>
    <col min="22" max="22" width="48" customWidth="1" collapsed="1"/>
    <col min="23" max="23" width="20.5703125" customWidth="1"/>
    <col min="24" max="24" width="17.7109375" customWidth="1"/>
    <col min="25" max="25" width="19.5703125" customWidth="1"/>
    <col min="26" max="26" width="18.28515625" customWidth="1"/>
    <col min="27" max="27" width="29.7109375" customWidth="1"/>
    <col min="28" max="28" width="20.7109375" customWidth="1"/>
    <col min="30" max="36" width="0" hidden="1" customWidth="1"/>
  </cols>
  <sheetData>
    <row r="1" spans="1:38" x14ac:dyDescent="0.25">
      <c r="A1" s="247"/>
      <c r="B1" s="247"/>
      <c r="C1" s="268"/>
      <c r="D1" s="268"/>
      <c r="E1" s="269"/>
      <c r="F1" s="270"/>
      <c r="G1" s="271"/>
      <c r="H1" s="271"/>
      <c r="I1" s="271"/>
    </row>
    <row r="2" spans="1:38" x14ac:dyDescent="0.25">
      <c r="A2" s="247"/>
      <c r="B2" s="247"/>
      <c r="C2" s="762" t="s">
        <v>214</v>
      </c>
      <c r="D2" s="763"/>
      <c r="E2" s="272" t="s">
        <v>215</v>
      </c>
      <c r="F2" s="273" t="s">
        <v>216</v>
      </c>
      <c r="G2" s="274" t="s">
        <v>217</v>
      </c>
      <c r="H2" s="275" t="s">
        <v>218</v>
      </c>
      <c r="I2" s="5"/>
    </row>
    <row r="3" spans="1:38" x14ac:dyDescent="0.25">
      <c r="A3" s="276"/>
      <c r="B3" s="276"/>
      <c r="C3" s="764"/>
      <c r="D3" s="765"/>
      <c r="E3" s="277">
        <v>1</v>
      </c>
      <c r="F3" s="278">
        <v>1</v>
      </c>
      <c r="G3" s="279">
        <v>1</v>
      </c>
      <c r="H3" s="280"/>
      <c r="I3" s="5"/>
    </row>
    <row r="4" spans="1:38" x14ac:dyDescent="0.25">
      <c r="A4" s="276"/>
      <c r="B4" s="276"/>
      <c r="C4" s="281"/>
      <c r="D4" s="281"/>
      <c r="E4" s="282"/>
      <c r="F4" s="281"/>
      <c r="G4" s="281"/>
      <c r="H4" s="281"/>
      <c r="I4" s="5"/>
    </row>
    <row r="5" spans="1:38" x14ac:dyDescent="0.25">
      <c r="A5" s="283"/>
      <c r="B5" s="283"/>
      <c r="C5" s="284">
        <f xml:space="preserve"> COUNTA(A8848:A1048576)</f>
        <v>0</v>
      </c>
      <c r="D5" s="285">
        <f>LOOKUP(3E+100,A:A)</f>
        <v>0</v>
      </c>
      <c r="E5" s="285"/>
      <c r="F5" s="285"/>
      <c r="G5" s="285">
        <f>D5</f>
        <v>0</v>
      </c>
      <c r="H5" s="285">
        <f>MAX(A:A)</f>
        <v>0</v>
      </c>
      <c r="I5" s="5"/>
    </row>
    <row r="6" spans="1:38" x14ac:dyDescent="0.25">
      <c r="A6" s="283"/>
      <c r="B6" s="283"/>
      <c r="C6" s="285">
        <f xml:space="preserve"> MAX(A8848:A1048576)</f>
        <v>0</v>
      </c>
      <c r="D6" s="285"/>
      <c r="E6" s="285"/>
      <c r="F6" s="285"/>
      <c r="G6" s="285"/>
      <c r="H6" s="286"/>
      <c r="I6" s="5"/>
    </row>
    <row r="7" spans="1:38" x14ac:dyDescent="0.25">
      <c r="A7" s="276"/>
      <c r="B7" s="276"/>
      <c r="C7" s="285"/>
      <c r="D7" s="287"/>
      <c r="E7" s="287"/>
      <c r="F7" s="288"/>
      <c r="G7" s="289"/>
      <c r="H7" s="290"/>
      <c r="I7" s="271"/>
    </row>
    <row r="8" spans="1:38" x14ac:dyDescent="0.25">
      <c r="A8" s="276"/>
      <c r="B8" s="276"/>
      <c r="C8" s="285"/>
      <c r="D8" s="291"/>
      <c r="E8" s="287"/>
      <c r="F8" s="288"/>
      <c r="G8" s="289"/>
      <c r="H8" s="289"/>
      <c r="I8" s="271"/>
    </row>
    <row r="9" spans="1:38" x14ac:dyDescent="0.25">
      <c r="A9" s="292" t="s">
        <v>219</v>
      </c>
      <c r="B9" s="292"/>
      <c r="C9" s="292" t="s">
        <v>7</v>
      </c>
      <c r="D9" s="292" t="s">
        <v>145</v>
      </c>
      <c r="E9" s="293" t="s">
        <v>220</v>
      </c>
      <c r="F9" s="294" t="s">
        <v>221</v>
      </c>
      <c r="G9" s="295" t="s">
        <v>222</v>
      </c>
      <c r="H9" s="295" t="s">
        <v>208</v>
      </c>
      <c r="I9" s="295" t="s">
        <v>223</v>
      </c>
    </row>
    <row r="10" spans="1:38" ht="15.75" thickBot="1" x14ac:dyDescent="0.3">
      <c r="A10" s="91"/>
      <c r="B10" s="91"/>
      <c r="C10" s="81"/>
      <c r="D10" s="92"/>
      <c r="E10" s="93"/>
      <c r="F10" s="94"/>
      <c r="G10" s="95"/>
      <c r="H10" s="96"/>
      <c r="I10" s="95"/>
      <c r="J10" s="81"/>
      <c r="K10" s="81"/>
      <c r="L10" s="81"/>
      <c r="M10" s="81"/>
      <c r="N10" s="95"/>
      <c r="O10" s="63"/>
      <c r="P10" s="97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374"/>
      <c r="AF10" s="41"/>
      <c r="AG10" s="41"/>
      <c r="AH10" s="41"/>
      <c r="AI10" s="41"/>
      <c r="AJ10" s="41"/>
      <c r="AK10" s="41"/>
      <c r="AL10" s="380"/>
    </row>
    <row r="11" spans="1:38" ht="23.25" x14ac:dyDescent="0.25">
      <c r="A11" s="99"/>
      <c r="B11" s="100" t="s">
        <v>188</v>
      </c>
      <c r="C11" s="101"/>
      <c r="D11" s="102" t="s">
        <v>189</v>
      </c>
      <c r="E11" s="103"/>
      <c r="F11" s="321" t="e">
        <f>+VLOOKUP(C11,'01 LISTADO'!$A$11:$H$9981,2,)</f>
        <v>#N/A</v>
      </c>
      <c r="G11" s="322"/>
      <c r="H11" s="323"/>
      <c r="I11" s="104"/>
      <c r="J11" s="105" t="s">
        <v>190</v>
      </c>
      <c r="K11" s="106">
        <v>4</v>
      </c>
      <c r="L11" s="107" t="s">
        <v>191</v>
      </c>
      <c r="M11" s="81"/>
      <c r="N11" s="81"/>
      <c r="O11" s="81"/>
      <c r="P11" s="81"/>
      <c r="Q11" s="108"/>
      <c r="R11" s="109"/>
      <c r="S11" s="110"/>
      <c r="T11" s="99"/>
      <c r="U11" s="100" t="s">
        <v>188</v>
      </c>
      <c r="V11" s="111">
        <f>+C11</f>
        <v>0</v>
      </c>
      <c r="W11" s="102" t="s">
        <v>189</v>
      </c>
      <c r="X11" s="103"/>
      <c r="Y11" s="321" t="e">
        <f>+VLOOKUP(V11,'01 LISTADO'!$A$11:$H$9981,2,)</f>
        <v>#N/A</v>
      </c>
      <c r="Z11" s="322"/>
      <c r="AA11" s="323"/>
      <c r="AB11" s="104"/>
      <c r="AC11" s="112"/>
      <c r="AD11" s="98"/>
      <c r="AE11" s="374"/>
      <c r="AF11" s="41"/>
      <c r="AG11" s="41"/>
      <c r="AH11" s="41"/>
      <c r="AI11" s="41"/>
      <c r="AJ11" s="41"/>
      <c r="AK11" s="41"/>
      <c r="AL11" s="380"/>
    </row>
    <row r="12" spans="1:38" ht="18.75" x14ac:dyDescent="0.25">
      <c r="A12" s="99" t="str">
        <f>+CONCATENATE($C11,"T")</f>
        <v>T</v>
      </c>
      <c r="B12" s="100" t="s">
        <v>192</v>
      </c>
      <c r="C12" s="367"/>
      <c r="D12" s="113" t="s">
        <v>7</v>
      </c>
      <c r="E12" s="114"/>
      <c r="F12" s="324" t="e">
        <f>+VLOOKUP(C11,'01 LISTADO'!$A$11:$H$9981,3,)</f>
        <v>#N/A</v>
      </c>
      <c r="G12" s="325"/>
      <c r="H12" s="326"/>
      <c r="I12" s="115"/>
      <c r="J12" s="116" t="s">
        <v>190</v>
      </c>
      <c r="K12" s="117">
        <v>4</v>
      </c>
      <c r="L12" s="118" t="s">
        <v>193</v>
      </c>
      <c r="M12" s="81"/>
      <c r="N12" s="81"/>
      <c r="O12" s="81"/>
      <c r="P12" s="81"/>
      <c r="Q12" s="108"/>
      <c r="R12" s="109"/>
      <c r="S12" s="110"/>
      <c r="T12" s="99" t="str">
        <f>+CONCATENATE($C11,"T")</f>
        <v>T</v>
      </c>
      <c r="U12" s="100" t="s">
        <v>192</v>
      </c>
      <c r="V12" s="369">
        <f>+C12</f>
        <v>0</v>
      </c>
      <c r="W12" s="113" t="s">
        <v>7</v>
      </c>
      <c r="X12" s="114"/>
      <c r="Y12" s="324" t="e">
        <f>+VLOOKUP(V11,'01 LISTADO'!$A$11:$H$9981,3,)</f>
        <v>#N/A</v>
      </c>
      <c r="Z12" s="325"/>
      <c r="AA12" s="326"/>
      <c r="AB12" s="115"/>
      <c r="AC12" s="112"/>
      <c r="AD12" s="98"/>
      <c r="AE12" s="374"/>
      <c r="AF12" s="41"/>
      <c r="AG12" s="41"/>
      <c r="AH12" s="41"/>
      <c r="AI12" s="41"/>
      <c r="AJ12" s="41"/>
      <c r="AK12" s="41"/>
      <c r="AL12" s="380"/>
    </row>
    <row r="13" spans="1:38" ht="18.75" x14ac:dyDescent="0.25">
      <c r="A13" s="99" t="str">
        <f>+CONCATENATE($C11,"T2")</f>
        <v>T2</v>
      </c>
      <c r="B13" s="99"/>
      <c r="C13" s="368"/>
      <c r="D13" s="119" t="s">
        <v>127</v>
      </c>
      <c r="E13" s="120"/>
      <c r="F13" s="324" t="e">
        <f>+VLOOKUP(C11,'01 LISTADO'!$A$11:$H$9981,7,)</f>
        <v>#N/A</v>
      </c>
      <c r="G13" s="332"/>
      <c r="H13" s="333"/>
      <c r="I13" s="115"/>
      <c r="J13" s="116" t="s">
        <v>190</v>
      </c>
      <c r="K13" s="117">
        <v>4</v>
      </c>
      <c r="L13" s="107" t="s">
        <v>194</v>
      </c>
      <c r="M13" s="81"/>
      <c r="N13" s="81"/>
      <c r="O13" s="81"/>
      <c r="P13" s="81"/>
      <c r="Q13" s="108"/>
      <c r="R13" s="108"/>
      <c r="S13" s="42"/>
      <c r="T13" s="99"/>
      <c r="U13" s="99"/>
      <c r="V13" s="370">
        <f>+C13</f>
        <v>0</v>
      </c>
      <c r="W13" s="119" t="s">
        <v>127</v>
      </c>
      <c r="X13" s="120"/>
      <c r="Y13" s="324" t="e">
        <f>+VLOOKUP(V11,'01 LISTADO'!$A$11:$H$9981,7,)</f>
        <v>#N/A</v>
      </c>
      <c r="Z13" s="325"/>
      <c r="AA13" s="326"/>
      <c r="AB13" s="115"/>
      <c r="AC13" s="112"/>
      <c r="AD13" s="98"/>
      <c r="AE13" s="374"/>
      <c r="AF13" s="41"/>
      <c r="AG13" s="41"/>
      <c r="AH13" s="41"/>
      <c r="AI13" s="41"/>
      <c r="AJ13" s="41"/>
      <c r="AK13" s="41"/>
      <c r="AL13" s="380"/>
    </row>
    <row r="14" spans="1:38" ht="19.5" thickBot="1" x14ac:dyDescent="0.3">
      <c r="A14" s="99" t="str">
        <f>+CONCATENATE($C11,"T3")</f>
        <v>T3</v>
      </c>
      <c r="B14" s="99"/>
      <c r="C14" s="371"/>
      <c r="D14" s="121" t="s">
        <v>195</v>
      </c>
      <c r="E14" s="114"/>
      <c r="F14" s="328" t="e">
        <f>+VLOOKUP(C11,'01 LISTADO'!$A$11:$H$9981,8,)</f>
        <v>#N/A</v>
      </c>
      <c r="G14" s="329"/>
      <c r="H14" s="330"/>
      <c r="I14" s="115"/>
      <c r="J14" s="112"/>
      <c r="K14" s="42"/>
      <c r="L14" s="42"/>
      <c r="M14" s="42"/>
      <c r="N14" s="108"/>
      <c r="O14" s="108"/>
      <c r="P14" s="108"/>
      <c r="Q14" s="108"/>
      <c r="R14" s="108"/>
      <c r="S14" s="42"/>
      <c r="T14" s="99"/>
      <c r="U14" s="99"/>
      <c r="V14" s="327">
        <f>+C14</f>
        <v>0</v>
      </c>
      <c r="W14" s="121" t="s">
        <v>195</v>
      </c>
      <c r="X14" s="114"/>
      <c r="Y14" s="328" t="e">
        <f>+VLOOKUP(V11,'01 LISTADO'!$A$11:$H$9981,8,)</f>
        <v>#N/A</v>
      </c>
      <c r="Z14" s="334"/>
      <c r="AA14" s="335"/>
      <c r="AB14" s="115"/>
      <c r="AC14" s="112"/>
      <c r="AD14" s="98"/>
      <c r="AE14" s="374"/>
      <c r="AF14" s="41"/>
      <c r="AG14" s="41"/>
      <c r="AH14" s="41"/>
      <c r="AI14" s="41"/>
      <c r="AJ14" s="41"/>
      <c r="AK14" s="41"/>
      <c r="AL14" s="380"/>
    </row>
    <row r="15" spans="1:38" ht="15.75" thickBot="1" x14ac:dyDescent="0.3">
      <c r="A15" s="99"/>
      <c r="B15" s="99"/>
      <c r="C15" s="122" t="s">
        <v>196</v>
      </c>
      <c r="D15" s="123"/>
      <c r="E15" s="123"/>
      <c r="F15" s="124"/>
      <c r="G15" s="125"/>
      <c r="H15" s="126"/>
      <c r="I15" s="127"/>
      <c r="J15" s="128"/>
      <c r="K15" s="42"/>
      <c r="L15" s="42"/>
      <c r="M15" s="42"/>
      <c r="N15" s="108"/>
      <c r="O15" s="108"/>
      <c r="P15" s="108"/>
      <c r="Q15" s="108"/>
      <c r="R15" s="108"/>
      <c r="S15" s="42"/>
      <c r="T15" s="99"/>
      <c r="U15" s="99"/>
      <c r="V15" s="122" t="s">
        <v>196</v>
      </c>
      <c r="W15" s="123"/>
      <c r="X15" s="123"/>
      <c r="Y15" s="124"/>
      <c r="Z15" s="125"/>
      <c r="AA15" s="126"/>
      <c r="AB15" s="127"/>
      <c r="AC15" s="128"/>
      <c r="AD15" s="98"/>
      <c r="AE15" s="374"/>
      <c r="AF15" s="41"/>
      <c r="AG15" s="41"/>
      <c r="AH15" s="41"/>
      <c r="AI15" s="41"/>
      <c r="AJ15" s="41"/>
      <c r="AK15" s="41"/>
      <c r="AL15" s="380"/>
    </row>
    <row r="16" spans="1:38" ht="29.25" x14ac:dyDescent="0.25">
      <c r="A16" s="99" t="str">
        <f>+IF(SUM(R17:R33)&gt;0,CONCATENATE(C11,"EM"),"")</f>
        <v/>
      </c>
      <c r="B16" s="129" t="s">
        <v>197</v>
      </c>
      <c r="C16" s="130" t="s">
        <v>7</v>
      </c>
      <c r="D16" s="131" t="s">
        <v>127</v>
      </c>
      <c r="E16" s="132" t="s">
        <v>198</v>
      </c>
      <c r="F16" s="132" t="s">
        <v>205</v>
      </c>
      <c r="G16" s="134" t="s">
        <v>199</v>
      </c>
      <c r="H16" s="135" t="s">
        <v>200</v>
      </c>
      <c r="I16" s="136"/>
      <c r="J16" s="81"/>
      <c r="K16" s="42"/>
      <c r="L16" s="42"/>
      <c r="M16" s="42"/>
      <c r="N16" s="137" t="s">
        <v>201</v>
      </c>
      <c r="O16" s="137" t="s">
        <v>202</v>
      </c>
      <c r="P16" s="137" t="s">
        <v>203</v>
      </c>
      <c r="Q16" s="138" t="s">
        <v>204</v>
      </c>
      <c r="R16" s="108"/>
      <c r="S16" s="42"/>
      <c r="T16" s="99"/>
      <c r="U16" s="129" t="s">
        <v>197</v>
      </c>
      <c r="V16" s="130" t="s">
        <v>7</v>
      </c>
      <c r="W16" s="131" t="s">
        <v>127</v>
      </c>
      <c r="X16" s="132" t="s">
        <v>198</v>
      </c>
      <c r="Y16" s="133" t="s">
        <v>205</v>
      </c>
      <c r="Z16" s="134" t="s">
        <v>199</v>
      </c>
      <c r="AA16" s="135" t="s">
        <v>200</v>
      </c>
      <c r="AB16" s="136"/>
      <c r="AC16" s="81"/>
      <c r="AD16" s="372" t="s">
        <v>249</v>
      </c>
      <c r="AE16" s="372" t="s">
        <v>6</v>
      </c>
      <c r="AF16" s="375" t="s">
        <v>250</v>
      </c>
      <c r="AG16" s="375" t="s">
        <v>198</v>
      </c>
      <c r="AH16" s="375" t="s">
        <v>251</v>
      </c>
      <c r="AI16" s="375" t="s">
        <v>198</v>
      </c>
      <c r="AJ16" s="375" t="s">
        <v>251</v>
      </c>
      <c r="AK16" s="375"/>
      <c r="AL16" s="380"/>
    </row>
    <row r="17" spans="1:38" x14ac:dyDescent="0.25">
      <c r="A17" s="99"/>
      <c r="B17" s="139"/>
      <c r="C17" s="140" t="str">
        <f>IF(B17=0,"",VLOOKUP(B17,'02 MATERIALES'!$B$6:$H$999858,5,))</f>
        <v/>
      </c>
      <c r="D17" s="141" t="str">
        <f>IF(B17=0,"",VLOOKUP(B17,'02 MATERIALES'!$B$6:$H$999858,6,))</f>
        <v/>
      </c>
      <c r="E17" s="142"/>
      <c r="F17" s="143" t="str">
        <f>IF(B17=0,"",VLOOKUP(B17,'02 MATERIALES'!$B$6:$I$999858,8,)*E17)</f>
        <v/>
      </c>
      <c r="G17" s="144" t="str">
        <f>IF(B17=0,"",VLOOKUP(B17,'02 MATERIALES'!$B$6:$H$999858,7,)*$E$3)</f>
        <v/>
      </c>
      <c r="H17" s="145" t="str">
        <f>IF(B17="","",IFERROR(ROUND(F17*G17,K11),0))</f>
        <v/>
      </c>
      <c r="I17" s="127"/>
      <c r="J17" s="146"/>
      <c r="K17" s="42"/>
      <c r="L17" s="147"/>
      <c r="M17" s="42"/>
      <c r="N17" s="148">
        <f>IFERROR(ROUND(H17/I34,K11),0)</f>
        <v>0</v>
      </c>
      <c r="O17" s="149">
        <f>IFERROR(ROUND(R34*N17,K11),0)</f>
        <v>0</v>
      </c>
      <c r="P17" s="149">
        <f>IFERROR(ROUND(N17*L34,K11),0)</f>
        <v>0</v>
      </c>
      <c r="Q17" s="150">
        <f>IFERROR(ROUND(P17/G17,K11),0)</f>
        <v>0</v>
      </c>
      <c r="R17" s="108">
        <f>+IF(H17=0,1,0)</f>
        <v>0</v>
      </c>
      <c r="S17" s="42"/>
      <c r="T17" s="99"/>
      <c r="U17" s="151">
        <f>+B17</f>
        <v>0</v>
      </c>
      <c r="V17" s="140" t="str">
        <f>IF(U17=0,"",VLOOKUP(U17,'02 MATERIALES'!$B$6:$H$999858,5,))</f>
        <v/>
      </c>
      <c r="W17" s="141" t="str">
        <f>IF(U17=0,"",VLOOKUP(U17,'02 MATERIALES'!$B$6:$H$999858,6,))</f>
        <v/>
      </c>
      <c r="X17" s="152">
        <f>IF(L17&gt;0,L17,IF(L34&gt;0,Q17,E17))</f>
        <v>0</v>
      </c>
      <c r="Y17" s="143" t="str">
        <f>IF(U17=0,"",VLOOKUP(U17,'02 MATERIALES'!$B$6:$I$999858,8,)*X17)</f>
        <v/>
      </c>
      <c r="Z17" s="153" t="str">
        <f>IF(U17=0,"",VLOOKUP(U17,'02 MATERIALES'!$B$6:$H$999858,7,)*$E$3)</f>
        <v/>
      </c>
      <c r="AA17" s="145" t="str">
        <f>IF(Y17="","",ROUND(Y17*Z17,K11))</f>
        <v/>
      </c>
      <c r="AB17" s="127"/>
      <c r="AC17" s="146"/>
      <c r="AD17" s="373">
        <f>+V11</f>
        <v>0</v>
      </c>
      <c r="AE17" s="376" t="e">
        <f>+Y11</f>
        <v>#N/A</v>
      </c>
      <c r="AF17" s="377" t="str">
        <f>CONCATENATE("M","-",B17)</f>
        <v>M-</v>
      </c>
      <c r="AG17" s="378">
        <f>+E17</f>
        <v>0</v>
      </c>
      <c r="AH17" s="379" t="str">
        <f>+F17</f>
        <v/>
      </c>
      <c r="AI17" s="378">
        <f>+X17</f>
        <v>0</v>
      </c>
      <c r="AJ17" s="379" t="str">
        <f>+Y17</f>
        <v/>
      </c>
      <c r="AK17" s="41"/>
      <c r="AL17" s="380"/>
    </row>
    <row r="18" spans="1:38" x14ac:dyDescent="0.25">
      <c r="A18" s="99"/>
      <c r="B18" s="139"/>
      <c r="C18" s="154" t="str">
        <f>IF(B18=0,"",VLOOKUP(B18,'02 MATERIALES'!$B$6:$H$999858,5,))</f>
        <v/>
      </c>
      <c r="D18" s="155" t="str">
        <f>IF(B18=0,"",VLOOKUP(B18,'02 MATERIALES'!$B$6:$H$999858,6,))</f>
        <v/>
      </c>
      <c r="E18" s="156"/>
      <c r="F18" s="157" t="str">
        <f>IF(B18=0,"",VLOOKUP(B18,'02 MATERIALES'!$B$6:$I$999858,8,)*E18)</f>
        <v/>
      </c>
      <c r="G18" s="158" t="str">
        <f>IF(B18=0,"",VLOOKUP(B18,'02 MATERIALES'!$B$6:$H$999858,7,)*$E$3)</f>
        <v/>
      </c>
      <c r="H18" s="159" t="str">
        <f>IF(B18="","",IFERROR(ROUND(F18*G18,K11),0))</f>
        <v/>
      </c>
      <c r="I18" s="127"/>
      <c r="J18" s="146"/>
      <c r="K18" s="42"/>
      <c r="L18" s="160"/>
      <c r="M18" s="42"/>
      <c r="N18" s="148">
        <f>IFERROR(ROUND(H18/I34,K11),0)</f>
        <v>0</v>
      </c>
      <c r="O18" s="149">
        <f>IFERROR(ROUND(R34*N18,K11),0)</f>
        <v>0</v>
      </c>
      <c r="P18" s="149">
        <f>IFERROR(ROUND(N18*L34,K11),0)</f>
        <v>0</v>
      </c>
      <c r="Q18" s="161">
        <f>IFERROR(ROUND(P18/G18,K11),0)</f>
        <v>0</v>
      </c>
      <c r="R18" s="108">
        <f t="shared" ref="R18:R33" si="0">+IF(H18=0,1,0)</f>
        <v>0</v>
      </c>
      <c r="S18" s="42"/>
      <c r="T18" s="99"/>
      <c r="U18" s="151">
        <f t="shared" ref="U18:U33" si="1">+B18</f>
        <v>0</v>
      </c>
      <c r="V18" s="154" t="str">
        <f>IF(U18=0,"",VLOOKUP(U18,'02 MATERIALES'!$B$6:$H$999858,5,))</f>
        <v/>
      </c>
      <c r="W18" s="155" t="str">
        <f>IF(U18=0,"",VLOOKUP(U18,'02 MATERIALES'!$B$6:$H$999858,6,))</f>
        <v/>
      </c>
      <c r="X18" s="162">
        <f>IF(L18&gt;0,L18,IF(L34&gt;0,Q18,E18))</f>
        <v>0</v>
      </c>
      <c r="Y18" s="163" t="str">
        <f>IF(U18=0,"",VLOOKUP(U18,'02 MATERIALES'!$B$6:$I$999858,8,)*X18)</f>
        <v/>
      </c>
      <c r="Z18" s="164" t="str">
        <f>IF(U18=0,"",VLOOKUP(U18,'02 MATERIALES'!$B$6:$H$999858,7,)*$E$3)</f>
        <v/>
      </c>
      <c r="AA18" s="159" t="str">
        <f>IF(Y18="","",ROUND(Y18*Z18,K11))</f>
        <v/>
      </c>
      <c r="AB18" s="127"/>
      <c r="AC18" s="146"/>
      <c r="AD18" s="373">
        <f>+V11</f>
        <v>0</v>
      </c>
      <c r="AE18" s="376" t="e">
        <f>+Y11</f>
        <v>#N/A</v>
      </c>
      <c r="AF18" s="377" t="str">
        <f t="shared" ref="AF18:AF32" si="2">CONCATENATE("M","-",B18)</f>
        <v>M-</v>
      </c>
      <c r="AG18" s="378">
        <f t="shared" ref="AG18:AH32" si="3">+E18</f>
        <v>0</v>
      </c>
      <c r="AH18" s="379" t="str">
        <f t="shared" si="3"/>
        <v/>
      </c>
      <c r="AI18" s="378">
        <f t="shared" ref="AI18:AJ32" si="4">+X18</f>
        <v>0</v>
      </c>
      <c r="AJ18" s="379" t="str">
        <f t="shared" si="4"/>
        <v/>
      </c>
      <c r="AK18" s="41"/>
      <c r="AL18" s="380"/>
    </row>
    <row r="19" spans="1:38" x14ac:dyDescent="0.25">
      <c r="A19" s="99"/>
      <c r="B19" s="139"/>
      <c r="C19" s="154" t="str">
        <f>IF(B19=0,"",VLOOKUP(B19,'02 MATERIALES'!$B$6:$H$999858,5,))</f>
        <v/>
      </c>
      <c r="D19" s="155" t="str">
        <f>IF(B19=0,"",VLOOKUP(B19,'02 MATERIALES'!$B$6:$H$999858,6,))</f>
        <v/>
      </c>
      <c r="E19" s="156"/>
      <c r="F19" s="157" t="str">
        <f>IF(B19=0,"",VLOOKUP(B19,'02 MATERIALES'!$B$6:$I$999858,8,)*E19)</f>
        <v/>
      </c>
      <c r="G19" s="158" t="str">
        <f>IF(B19=0,"",VLOOKUP(B19,'02 MATERIALES'!$B$6:$H$999858,7,)*$E$3)</f>
        <v/>
      </c>
      <c r="H19" s="159" t="str">
        <f>IF(B19="","",IFERROR(ROUND(F19*G19,K11),0))</f>
        <v/>
      </c>
      <c r="I19" s="127"/>
      <c r="J19" s="146"/>
      <c r="K19" s="42"/>
      <c r="L19" s="160"/>
      <c r="M19" s="42"/>
      <c r="N19" s="148">
        <f>IFERROR(ROUND(H19/I34,K11),0)</f>
        <v>0</v>
      </c>
      <c r="O19" s="149">
        <f>IFERROR(ROUND(R34*N19,K11),0)</f>
        <v>0</v>
      </c>
      <c r="P19" s="149">
        <f>IFERROR(ROUND(N19*L34,K11),0)</f>
        <v>0</v>
      </c>
      <c r="Q19" s="161">
        <f>IFERROR(ROUND(P19/G19,K11),0)</f>
        <v>0</v>
      </c>
      <c r="R19" s="108">
        <f t="shared" si="0"/>
        <v>0</v>
      </c>
      <c r="S19" s="42"/>
      <c r="T19" s="99"/>
      <c r="U19" s="151">
        <f t="shared" si="1"/>
        <v>0</v>
      </c>
      <c r="V19" s="154" t="str">
        <f>IF(U19=0,"",VLOOKUP(U19,'02 MATERIALES'!$B$6:$H$999858,5,))</f>
        <v/>
      </c>
      <c r="W19" s="155" t="str">
        <f>IF(U19=0,"",VLOOKUP(U19,'02 MATERIALES'!$B$6:$H$999858,6,))</f>
        <v/>
      </c>
      <c r="X19" s="162">
        <f>IF(L19&gt;0,L19,IF(L34&gt;0,Q19,E19))</f>
        <v>0</v>
      </c>
      <c r="Y19" s="163" t="str">
        <f>IF(U19=0,"",VLOOKUP(U19,'02 MATERIALES'!$B$6:$I$999858,8,)*X19)</f>
        <v/>
      </c>
      <c r="Z19" s="164" t="str">
        <f>IF(U19=0,"",VLOOKUP(U19,'02 MATERIALES'!$B$6:$H$999858,7,)*$E$3)</f>
        <v/>
      </c>
      <c r="AA19" s="159" t="str">
        <f>IF(Y19="","",ROUND(Y19*Z19,K11))</f>
        <v/>
      </c>
      <c r="AB19" s="127"/>
      <c r="AC19" s="146"/>
      <c r="AD19" s="373">
        <f>+V11</f>
        <v>0</v>
      </c>
      <c r="AE19" s="376" t="e">
        <f>+Y11</f>
        <v>#N/A</v>
      </c>
      <c r="AF19" s="377" t="str">
        <f t="shared" si="2"/>
        <v>M-</v>
      </c>
      <c r="AG19" s="378">
        <f t="shared" si="3"/>
        <v>0</v>
      </c>
      <c r="AH19" s="379" t="str">
        <f t="shared" si="3"/>
        <v/>
      </c>
      <c r="AI19" s="378">
        <f t="shared" si="4"/>
        <v>0</v>
      </c>
      <c r="AJ19" s="379" t="str">
        <f t="shared" si="4"/>
        <v/>
      </c>
      <c r="AK19" s="41"/>
      <c r="AL19" s="380"/>
    </row>
    <row r="20" spans="1:38" x14ac:dyDescent="0.25">
      <c r="A20" s="99"/>
      <c r="B20" s="139"/>
      <c r="C20" s="154" t="str">
        <f>IF(B20=0,"",VLOOKUP(B20,'02 MATERIALES'!$B$6:$H$999858,5,))</f>
        <v/>
      </c>
      <c r="D20" s="155" t="str">
        <f>IF(B20=0,"",VLOOKUP(B20,'02 MATERIALES'!$B$6:$H$999858,6,))</f>
        <v/>
      </c>
      <c r="E20" s="156"/>
      <c r="F20" s="157" t="str">
        <f>IF(B20=0,"",VLOOKUP(B20,'02 MATERIALES'!$B$6:$I$999858,8,)*E20)</f>
        <v/>
      </c>
      <c r="G20" s="158" t="str">
        <f>IF(B20=0,"",VLOOKUP(B20,'02 MATERIALES'!$B$6:$H$999858,7,)*$E$3)</f>
        <v/>
      </c>
      <c r="H20" s="159" t="str">
        <f>IF(B20="","",IFERROR(ROUND(F20*G20,K11),0))</f>
        <v/>
      </c>
      <c r="I20" s="127"/>
      <c r="J20" s="146"/>
      <c r="K20" s="42"/>
      <c r="L20" s="160"/>
      <c r="M20" s="42"/>
      <c r="N20" s="148">
        <f>IFERROR(ROUND(H20/I34,K11),0)</f>
        <v>0</v>
      </c>
      <c r="O20" s="149">
        <f>IFERROR(ROUND(R34*N20,K11),0)</f>
        <v>0</v>
      </c>
      <c r="P20" s="149">
        <f>IFERROR(ROUND(N20*L34,K11),0)</f>
        <v>0</v>
      </c>
      <c r="Q20" s="161">
        <f>IFERROR(ROUND(P20/G20,K11),0)</f>
        <v>0</v>
      </c>
      <c r="R20" s="108">
        <f t="shared" si="0"/>
        <v>0</v>
      </c>
      <c r="S20" s="42"/>
      <c r="T20" s="99"/>
      <c r="U20" s="151">
        <f t="shared" si="1"/>
        <v>0</v>
      </c>
      <c r="V20" s="154" t="str">
        <f>IF(U20=0,"",VLOOKUP(U20,'02 MATERIALES'!$B$6:$H$999858,5,))</f>
        <v/>
      </c>
      <c r="W20" s="155" t="str">
        <f>IF(U20=0,"",VLOOKUP(U20,'02 MATERIALES'!$B$6:$H$999858,6,))</f>
        <v/>
      </c>
      <c r="X20" s="162">
        <f>IF(L20&gt;0,L20,IF(L34&gt;0,Q20,E20))</f>
        <v>0</v>
      </c>
      <c r="Y20" s="163" t="str">
        <f>IF(U20=0,"",VLOOKUP(U20,'02 MATERIALES'!$B$6:$I$999858,8,)*X20)</f>
        <v/>
      </c>
      <c r="Z20" s="164" t="str">
        <f>IF(U20=0,"",VLOOKUP(U20,'02 MATERIALES'!$B$6:$H$999858,7,)*$E$3)</f>
        <v/>
      </c>
      <c r="AA20" s="159" t="str">
        <f>IF(Y20="","",ROUND(Y20*Z20,K11))</f>
        <v/>
      </c>
      <c r="AB20" s="127"/>
      <c r="AC20" s="146"/>
      <c r="AD20" s="373">
        <f>+V11</f>
        <v>0</v>
      </c>
      <c r="AE20" s="376" t="e">
        <f>+Y11</f>
        <v>#N/A</v>
      </c>
      <c r="AF20" s="377" t="str">
        <f t="shared" si="2"/>
        <v>M-</v>
      </c>
      <c r="AG20" s="378">
        <f t="shared" si="3"/>
        <v>0</v>
      </c>
      <c r="AH20" s="379" t="str">
        <f t="shared" si="3"/>
        <v/>
      </c>
      <c r="AI20" s="378">
        <f t="shared" si="4"/>
        <v>0</v>
      </c>
      <c r="AJ20" s="379" t="str">
        <f t="shared" si="4"/>
        <v/>
      </c>
      <c r="AK20" s="41"/>
      <c r="AL20" s="380"/>
    </row>
    <row r="21" spans="1:38" x14ac:dyDescent="0.25">
      <c r="A21" s="99"/>
      <c r="B21" s="139"/>
      <c r="C21" s="154" t="str">
        <f>IF(B21=0,"",VLOOKUP(B21,'02 MATERIALES'!$B$6:$H$999858,5,))</f>
        <v/>
      </c>
      <c r="D21" s="155" t="str">
        <f>IF(B21=0,"",VLOOKUP(B21,'02 MATERIALES'!$B$6:$H$999858,6,))</f>
        <v/>
      </c>
      <c r="E21" s="156"/>
      <c r="F21" s="157" t="str">
        <f>IF(B21=0,"",VLOOKUP(B21,'02 MATERIALES'!$B$6:$I$999858,8,)*E21)</f>
        <v/>
      </c>
      <c r="G21" s="158" t="str">
        <f>IF(B21=0,"",VLOOKUP(B21,'02 MATERIALES'!$B$6:$H$999858,7,)*$E$3)</f>
        <v/>
      </c>
      <c r="H21" s="159" t="str">
        <f>IF(B21="","",IFERROR(ROUND(F21*G21,K11),0))</f>
        <v/>
      </c>
      <c r="I21" s="127"/>
      <c r="J21" s="146"/>
      <c r="K21" s="42"/>
      <c r="L21" s="160"/>
      <c r="M21" s="42"/>
      <c r="N21" s="148">
        <f>IFERROR(ROUND(H21/I34,K11),0)</f>
        <v>0</v>
      </c>
      <c r="O21" s="149">
        <f>IFERROR(ROUND(R34*N21,K11),0)</f>
        <v>0</v>
      </c>
      <c r="P21" s="149">
        <f>IFERROR(ROUND(N21*L34,K11),0)</f>
        <v>0</v>
      </c>
      <c r="Q21" s="161">
        <f>IFERROR(ROUND(P21/G21,K11),0)</f>
        <v>0</v>
      </c>
      <c r="R21" s="108">
        <f t="shared" si="0"/>
        <v>0</v>
      </c>
      <c r="S21" s="42"/>
      <c r="T21" s="99"/>
      <c r="U21" s="151">
        <f t="shared" si="1"/>
        <v>0</v>
      </c>
      <c r="V21" s="154" t="str">
        <f>IF(U21=0,"",VLOOKUP(U21,'02 MATERIALES'!$B$6:$H$999858,5,))</f>
        <v/>
      </c>
      <c r="W21" s="155" t="str">
        <f>IF(U21=0,"",VLOOKUP(U21,'02 MATERIALES'!$B$6:$H$999858,6,))</f>
        <v/>
      </c>
      <c r="X21" s="162">
        <f>IF(L21&gt;0,L21,IF(L34&gt;0,Q21,E21))</f>
        <v>0</v>
      </c>
      <c r="Y21" s="163" t="str">
        <f>IF(U21=0,"",VLOOKUP(U21,'02 MATERIALES'!$B$6:$I$999858,8,)*X21)</f>
        <v/>
      </c>
      <c r="Z21" s="164" t="str">
        <f>IF(U21=0,"",VLOOKUP(U21,'02 MATERIALES'!$B$6:$H$999858,7,)*$E$3)</f>
        <v/>
      </c>
      <c r="AA21" s="159" t="str">
        <f>IF(Y21="","",ROUND(Y21*Z21,K11))</f>
        <v/>
      </c>
      <c r="AB21" s="127"/>
      <c r="AC21" s="146"/>
      <c r="AD21" s="373">
        <f>+V11</f>
        <v>0</v>
      </c>
      <c r="AE21" s="376" t="e">
        <f>+Y11</f>
        <v>#N/A</v>
      </c>
      <c r="AF21" s="377" t="str">
        <f>CONCATENATE("M","-",B21)</f>
        <v>M-</v>
      </c>
      <c r="AG21" s="378">
        <f t="shared" si="3"/>
        <v>0</v>
      </c>
      <c r="AH21" s="379" t="str">
        <f t="shared" si="3"/>
        <v/>
      </c>
      <c r="AI21" s="378">
        <f t="shared" si="4"/>
        <v>0</v>
      </c>
      <c r="AJ21" s="379" t="str">
        <f t="shared" si="4"/>
        <v/>
      </c>
      <c r="AK21" s="41"/>
      <c r="AL21" s="380"/>
    </row>
    <row r="22" spans="1:38" x14ac:dyDescent="0.25">
      <c r="A22" s="99"/>
      <c r="B22" s="139"/>
      <c r="C22" s="154" t="str">
        <f>IF(B22=0,"",VLOOKUP(B22,'02 MATERIALES'!$B$6:$H$999858,5,))</f>
        <v/>
      </c>
      <c r="D22" s="155" t="str">
        <f>IF(B22=0,"",VLOOKUP(B22,'02 MATERIALES'!$B$6:$H$999858,6,))</f>
        <v/>
      </c>
      <c r="E22" s="156"/>
      <c r="F22" s="157" t="str">
        <f>IF(B22=0,"",VLOOKUP(B22,'02 MATERIALES'!$B$6:$I$999858,8,)*E22)</f>
        <v/>
      </c>
      <c r="G22" s="158" t="str">
        <f>IF(B22=0,"",VLOOKUP(B22,'02 MATERIALES'!$B$6:$H$999858,7,)*$E$3)</f>
        <v/>
      </c>
      <c r="H22" s="159" t="str">
        <f>IF(B22="","",IFERROR(ROUND(F22*G22,K11),0))</f>
        <v/>
      </c>
      <c r="I22" s="127"/>
      <c r="J22" s="146"/>
      <c r="K22" s="42"/>
      <c r="L22" s="160"/>
      <c r="M22" s="42"/>
      <c r="N22" s="148">
        <f>IFERROR(ROUND(H22/I34,K11),0)</f>
        <v>0</v>
      </c>
      <c r="O22" s="149">
        <f>IFERROR(ROUND(R34*N22,K11),0)</f>
        <v>0</v>
      </c>
      <c r="P22" s="149">
        <f>IFERROR(ROUND(N22*L34,K11),0)</f>
        <v>0</v>
      </c>
      <c r="Q22" s="161">
        <f>IFERROR(ROUND(P22/G22,K11),0)</f>
        <v>0</v>
      </c>
      <c r="R22" s="108">
        <f t="shared" si="0"/>
        <v>0</v>
      </c>
      <c r="S22" s="42"/>
      <c r="T22" s="99"/>
      <c r="U22" s="151">
        <f t="shared" si="1"/>
        <v>0</v>
      </c>
      <c r="V22" s="154" t="str">
        <f>IF(U22=0,"",VLOOKUP(U22,'02 MATERIALES'!$B$6:$H$999858,5,))</f>
        <v/>
      </c>
      <c r="W22" s="155" t="str">
        <f>IF(U22=0,"",VLOOKUP(U22,'02 MATERIALES'!$B$6:$H$999858,6,))</f>
        <v/>
      </c>
      <c r="X22" s="162">
        <f>IF(L22&gt;0,L22,IF(L34&gt;0,Q22,E22))</f>
        <v>0</v>
      </c>
      <c r="Y22" s="163" t="str">
        <f>IF(U22=0,"",VLOOKUP(U22,'02 MATERIALES'!$B$6:$I$999858,8,)*X22)</f>
        <v/>
      </c>
      <c r="Z22" s="164" t="str">
        <f>IF(U22=0,"",VLOOKUP(U22,'02 MATERIALES'!$B$6:$H$999858,7,)*$E$3)</f>
        <v/>
      </c>
      <c r="AA22" s="159" t="str">
        <f>IF(Y22="","",ROUND(Y22*Z22,K11))</f>
        <v/>
      </c>
      <c r="AB22" s="127"/>
      <c r="AC22" s="146"/>
      <c r="AD22" s="373">
        <f>+V11</f>
        <v>0</v>
      </c>
      <c r="AE22" s="376" t="e">
        <f>+Y11</f>
        <v>#N/A</v>
      </c>
      <c r="AF22" s="377" t="str">
        <f t="shared" si="2"/>
        <v>M-</v>
      </c>
      <c r="AG22" s="378">
        <f t="shared" si="3"/>
        <v>0</v>
      </c>
      <c r="AH22" s="379" t="str">
        <f t="shared" si="3"/>
        <v/>
      </c>
      <c r="AI22" s="378">
        <f t="shared" si="4"/>
        <v>0</v>
      </c>
      <c r="AJ22" s="379" t="str">
        <f t="shared" si="4"/>
        <v/>
      </c>
      <c r="AK22" s="41"/>
      <c r="AL22" s="380"/>
    </row>
    <row r="23" spans="1:38" x14ac:dyDescent="0.25">
      <c r="A23" s="99"/>
      <c r="B23" s="139"/>
      <c r="C23" s="154" t="str">
        <f>IF(B23=0,"",VLOOKUP(B23,'02 MATERIALES'!$B$6:$H$999858,5,))</f>
        <v/>
      </c>
      <c r="D23" s="155" t="str">
        <f>IF(B23=0,"",VLOOKUP(B23,'02 MATERIALES'!$B$6:$H$999858,6,))</f>
        <v/>
      </c>
      <c r="E23" s="156"/>
      <c r="F23" s="157" t="str">
        <f>IF(B23=0,"",VLOOKUP(B23,'02 MATERIALES'!$B$6:$I$999858,8,)*E23)</f>
        <v/>
      </c>
      <c r="G23" s="158" t="str">
        <f>IF(B23=0,"",VLOOKUP(B23,'02 MATERIALES'!$B$6:$H$999858,7,)*$E$3)</f>
        <v/>
      </c>
      <c r="H23" s="159" t="str">
        <f>IF(B23="","",IFERROR(ROUND(F23*G23,K11),0))</f>
        <v/>
      </c>
      <c r="I23" s="127"/>
      <c r="J23" s="146"/>
      <c r="K23" s="42"/>
      <c r="L23" s="160"/>
      <c r="M23" s="42"/>
      <c r="N23" s="148">
        <f>IFERROR(ROUND(H23/I34,K11),0)</f>
        <v>0</v>
      </c>
      <c r="O23" s="149">
        <f>IFERROR(ROUND(R34*N23,K11),0)</f>
        <v>0</v>
      </c>
      <c r="P23" s="149">
        <f>IFERROR(ROUND(N23*L34,K11),0)</f>
        <v>0</v>
      </c>
      <c r="Q23" s="161">
        <f>IFERROR(ROUND(P23/G23,K11),0)</f>
        <v>0</v>
      </c>
      <c r="R23" s="108">
        <f t="shared" si="0"/>
        <v>0</v>
      </c>
      <c r="S23" s="42"/>
      <c r="T23" s="99"/>
      <c r="U23" s="151">
        <f t="shared" si="1"/>
        <v>0</v>
      </c>
      <c r="V23" s="154" t="str">
        <f>IF(U23=0,"",VLOOKUP(U23,'02 MATERIALES'!$B$6:$H$999858,5,))</f>
        <v/>
      </c>
      <c r="W23" s="155" t="str">
        <f>IF(U23=0,"",VLOOKUP(U23,'02 MATERIALES'!$B$6:$H$999858,6,))</f>
        <v/>
      </c>
      <c r="X23" s="162">
        <f>IF(L23&gt;0,L23,IF(L34&gt;0,Q23,E23))</f>
        <v>0</v>
      </c>
      <c r="Y23" s="163" t="str">
        <f>IF(U23=0,"",VLOOKUP(U23,'02 MATERIALES'!$B$6:$I$999858,8,)*X23)</f>
        <v/>
      </c>
      <c r="Z23" s="164" t="str">
        <f>IF(U23=0,"",VLOOKUP(U23,'02 MATERIALES'!$B$6:$H$999858,7,)*$E$3)</f>
        <v/>
      </c>
      <c r="AA23" s="159" t="str">
        <f>IF(Y23="","",ROUND(Y23*Z23,K11))</f>
        <v/>
      </c>
      <c r="AB23" s="127"/>
      <c r="AC23" s="146"/>
      <c r="AD23" s="373">
        <f>+V11</f>
        <v>0</v>
      </c>
      <c r="AE23" s="376" t="e">
        <f>+Y11</f>
        <v>#N/A</v>
      </c>
      <c r="AF23" s="377" t="str">
        <f t="shared" si="2"/>
        <v>M-</v>
      </c>
      <c r="AG23" s="378">
        <f t="shared" si="3"/>
        <v>0</v>
      </c>
      <c r="AH23" s="379" t="str">
        <f t="shared" si="3"/>
        <v/>
      </c>
      <c r="AI23" s="378">
        <f t="shared" si="4"/>
        <v>0</v>
      </c>
      <c r="AJ23" s="379" t="str">
        <f t="shared" si="4"/>
        <v/>
      </c>
      <c r="AK23" s="41"/>
      <c r="AL23" s="380"/>
    </row>
    <row r="24" spans="1:38" x14ac:dyDescent="0.25">
      <c r="A24" s="99"/>
      <c r="B24" s="139"/>
      <c r="C24" s="154" t="str">
        <f>IF(B24=0,"",VLOOKUP(B24,'02 MATERIALES'!$B$6:$H$999858,5,))</f>
        <v/>
      </c>
      <c r="D24" s="155" t="str">
        <f>IF(B24=0,"",VLOOKUP(B24,'02 MATERIALES'!$B$6:$H$999858,6,))</f>
        <v/>
      </c>
      <c r="E24" s="156"/>
      <c r="F24" s="157" t="str">
        <f>IF(B24=0,"",VLOOKUP(B24,'02 MATERIALES'!$B$6:$I$999858,8,)*E24)</f>
        <v/>
      </c>
      <c r="G24" s="158" t="str">
        <f>IF(B24=0,"",VLOOKUP(B24,'02 MATERIALES'!$B$6:$H$999858,7,)*$E$3)</f>
        <v/>
      </c>
      <c r="H24" s="159" t="str">
        <f>IF(B24="","",IFERROR(ROUND(F24*G24,K11),0))</f>
        <v/>
      </c>
      <c r="I24" s="127"/>
      <c r="J24" s="146"/>
      <c r="K24" s="42"/>
      <c r="L24" s="160"/>
      <c r="M24" s="42"/>
      <c r="N24" s="148">
        <f>IFERROR(ROUND(H24/I34,K11),0)</f>
        <v>0</v>
      </c>
      <c r="O24" s="149">
        <f>IFERROR(ROUND(R34*N24,K11),0)</f>
        <v>0</v>
      </c>
      <c r="P24" s="149">
        <f>IFERROR(ROUND(N24*L34,K11),0)</f>
        <v>0</v>
      </c>
      <c r="Q24" s="161">
        <f>IFERROR(ROUND(P24/G24,K11),0)</f>
        <v>0</v>
      </c>
      <c r="R24" s="108">
        <f t="shared" si="0"/>
        <v>0</v>
      </c>
      <c r="S24" s="42"/>
      <c r="T24" s="99"/>
      <c r="U24" s="151">
        <f t="shared" si="1"/>
        <v>0</v>
      </c>
      <c r="V24" s="154" t="str">
        <f>IF(U24=0,"",VLOOKUP(U24,'02 MATERIALES'!$B$6:$H$999858,5,))</f>
        <v/>
      </c>
      <c r="W24" s="155" t="str">
        <f>IF(U24=0,"",VLOOKUP(U24,'02 MATERIALES'!$B$6:$H$999858,6,))</f>
        <v/>
      </c>
      <c r="X24" s="162">
        <f>IF(L24&gt;0,L24,IF(L34&gt;0,Q24,E24))</f>
        <v>0</v>
      </c>
      <c r="Y24" s="163" t="str">
        <f>IF(U24=0,"",VLOOKUP(U24,'02 MATERIALES'!$B$6:$I$999858,8,)*X24)</f>
        <v/>
      </c>
      <c r="Z24" s="164" t="str">
        <f>IF(U24=0,"",VLOOKUP(U24,'02 MATERIALES'!$B$6:$H$999858,7,)*$E$3)</f>
        <v/>
      </c>
      <c r="AA24" s="159" t="str">
        <f>IF(Y24="","",ROUND(Y24*Z24,K11))</f>
        <v/>
      </c>
      <c r="AB24" s="127"/>
      <c r="AC24" s="146"/>
      <c r="AD24" s="373">
        <f>+V11</f>
        <v>0</v>
      </c>
      <c r="AE24" s="376" t="e">
        <f>+Y11</f>
        <v>#N/A</v>
      </c>
      <c r="AF24" s="377" t="str">
        <f t="shared" si="2"/>
        <v>M-</v>
      </c>
      <c r="AG24" s="378">
        <f t="shared" si="3"/>
        <v>0</v>
      </c>
      <c r="AH24" s="379" t="str">
        <f t="shared" si="3"/>
        <v/>
      </c>
      <c r="AI24" s="378">
        <f t="shared" si="4"/>
        <v>0</v>
      </c>
      <c r="AJ24" s="379" t="str">
        <f t="shared" si="4"/>
        <v/>
      </c>
      <c r="AK24" s="41"/>
      <c r="AL24" s="380"/>
    </row>
    <row r="25" spans="1:38" x14ac:dyDescent="0.25">
      <c r="A25" s="99"/>
      <c r="B25" s="139"/>
      <c r="C25" s="154" t="str">
        <f>IF(B25=0,"",VLOOKUP(B25,'02 MATERIALES'!$B$6:$H$999858,5,))</f>
        <v/>
      </c>
      <c r="D25" s="155" t="str">
        <f>IF(B25=0,"",VLOOKUP(B25,'02 MATERIALES'!$B$6:$H$999858,6,))</f>
        <v/>
      </c>
      <c r="E25" s="156"/>
      <c r="F25" s="157" t="str">
        <f>IF(B25=0,"",VLOOKUP(B25,'02 MATERIALES'!$B$6:$I$999858,8,)*E25)</f>
        <v/>
      </c>
      <c r="G25" s="158" t="str">
        <f>IF(B25=0,"",VLOOKUP(B25,'02 MATERIALES'!$B$6:$H$999858,7,)*$E$3)</f>
        <v/>
      </c>
      <c r="H25" s="159" t="str">
        <f>IF(B25="","",IFERROR(ROUND(F25*G25,K11),0))</f>
        <v/>
      </c>
      <c r="I25" s="127"/>
      <c r="J25" s="146"/>
      <c r="K25" s="42"/>
      <c r="L25" s="160"/>
      <c r="M25" s="42"/>
      <c r="N25" s="148">
        <f>IFERROR(ROUND(H25/I34,K11),0)</f>
        <v>0</v>
      </c>
      <c r="O25" s="149">
        <f>IFERROR(ROUND(R34*N25,K11),0)</f>
        <v>0</v>
      </c>
      <c r="P25" s="149">
        <f>IFERROR(ROUND(N25*L34,K11),0)</f>
        <v>0</v>
      </c>
      <c r="Q25" s="161">
        <f>IFERROR(ROUND(P25/G25,K11),0)</f>
        <v>0</v>
      </c>
      <c r="R25" s="108">
        <f t="shared" si="0"/>
        <v>0</v>
      </c>
      <c r="S25" s="42"/>
      <c r="T25" s="99"/>
      <c r="U25" s="151">
        <f t="shared" si="1"/>
        <v>0</v>
      </c>
      <c r="V25" s="154" t="str">
        <f>IF(U25=0,"",VLOOKUP(U25,'02 MATERIALES'!$B$6:$H$999858,5,))</f>
        <v/>
      </c>
      <c r="W25" s="155" t="str">
        <f>IF(U25=0,"",VLOOKUP(U25,'02 MATERIALES'!$B$6:$H$999858,6,))</f>
        <v/>
      </c>
      <c r="X25" s="162">
        <f>IF(L25&gt;0,L25,IF(L34&gt;0,Q25,E25))</f>
        <v>0</v>
      </c>
      <c r="Y25" s="163" t="str">
        <f>IF(U25=0,"",VLOOKUP(U25,'02 MATERIALES'!$B$6:$I$999858,8,)*X25)</f>
        <v/>
      </c>
      <c r="Z25" s="164" t="str">
        <f>IF(U25=0,"",VLOOKUP(U25,'02 MATERIALES'!$B$6:$H$999858,7,)*$E$3)</f>
        <v/>
      </c>
      <c r="AA25" s="159" t="str">
        <f>IF(Y25="","",ROUND(Y25*Z25,K11))</f>
        <v/>
      </c>
      <c r="AB25" s="127"/>
      <c r="AC25" s="146"/>
      <c r="AD25" s="373">
        <f>+V11</f>
        <v>0</v>
      </c>
      <c r="AE25" s="376" t="e">
        <f>+Y11</f>
        <v>#N/A</v>
      </c>
      <c r="AF25" s="377" t="str">
        <f t="shared" si="2"/>
        <v>M-</v>
      </c>
      <c r="AG25" s="378">
        <f t="shared" si="3"/>
        <v>0</v>
      </c>
      <c r="AH25" s="379" t="str">
        <f t="shared" si="3"/>
        <v/>
      </c>
      <c r="AI25" s="378">
        <f t="shared" si="4"/>
        <v>0</v>
      </c>
      <c r="AJ25" s="379" t="str">
        <f t="shared" si="4"/>
        <v/>
      </c>
      <c r="AK25" s="41"/>
      <c r="AL25" s="380"/>
    </row>
    <row r="26" spans="1:38" x14ac:dyDescent="0.25">
      <c r="A26" s="99"/>
      <c r="B26" s="139"/>
      <c r="C26" s="154" t="str">
        <f>IF(B26=0,"",VLOOKUP(B26,'02 MATERIALES'!$B$6:$H$999858,5,))</f>
        <v/>
      </c>
      <c r="D26" s="155" t="str">
        <f>IF(B26=0,"",VLOOKUP(B26,'02 MATERIALES'!$B$6:$H$999858,6,))</f>
        <v/>
      </c>
      <c r="E26" s="156"/>
      <c r="F26" s="157" t="str">
        <f>IF(B26=0,"",VLOOKUP(B26,'02 MATERIALES'!$B$6:$I$999858,8,)*E26)</f>
        <v/>
      </c>
      <c r="G26" s="158" t="str">
        <f>IF(B26=0,"",VLOOKUP(B26,'02 MATERIALES'!$B$6:$H$999858,7,)*$E$3)</f>
        <v/>
      </c>
      <c r="H26" s="159" t="str">
        <f>IF(B26="","",IFERROR(ROUND(F26*G26,K11),0))</f>
        <v/>
      </c>
      <c r="I26" s="127"/>
      <c r="J26" s="146"/>
      <c r="K26" s="42"/>
      <c r="L26" s="160"/>
      <c r="M26" s="42"/>
      <c r="N26" s="148">
        <f>IFERROR(ROUND(H26/I34,K11),0)</f>
        <v>0</v>
      </c>
      <c r="O26" s="149">
        <f>IFERROR(ROUND(R34*N26,K11),0)</f>
        <v>0</v>
      </c>
      <c r="P26" s="149">
        <f>IFERROR(ROUND(N26*L34,K11),0)</f>
        <v>0</v>
      </c>
      <c r="Q26" s="161">
        <f>IFERROR(ROUND(P26/G26,K11),0)</f>
        <v>0</v>
      </c>
      <c r="R26" s="108">
        <f t="shared" si="0"/>
        <v>0</v>
      </c>
      <c r="S26" s="42"/>
      <c r="T26" s="99"/>
      <c r="U26" s="151">
        <f t="shared" si="1"/>
        <v>0</v>
      </c>
      <c r="V26" s="154" t="str">
        <f>IF(U26=0,"",VLOOKUP(U26,'02 MATERIALES'!$B$6:$H$999858,5,))</f>
        <v/>
      </c>
      <c r="W26" s="155" t="str">
        <f>IF(U26=0,"",VLOOKUP(U26,'02 MATERIALES'!$B$6:$H$999858,6,))</f>
        <v/>
      </c>
      <c r="X26" s="162">
        <f>IF(L26&gt;0,L26,IF(L34&gt;0,Q26,E26))</f>
        <v>0</v>
      </c>
      <c r="Y26" s="163" t="str">
        <f>IF(U26=0,"",VLOOKUP(U26,'02 MATERIALES'!$B$6:$I$999858,8,)*X26)</f>
        <v/>
      </c>
      <c r="Z26" s="164" t="str">
        <f>IF(U26=0,"",VLOOKUP(U26,'02 MATERIALES'!$B$6:$H$999858,7,)*$E$3)</f>
        <v/>
      </c>
      <c r="AA26" s="159" t="str">
        <f>IF(Y26="","",ROUND(Y26*Z26,K11))</f>
        <v/>
      </c>
      <c r="AB26" s="127"/>
      <c r="AC26" s="146"/>
      <c r="AD26" s="373">
        <f>+V11</f>
        <v>0</v>
      </c>
      <c r="AE26" s="376" t="e">
        <f>+Y11</f>
        <v>#N/A</v>
      </c>
      <c r="AF26" s="377" t="str">
        <f t="shared" si="2"/>
        <v>M-</v>
      </c>
      <c r="AG26" s="378">
        <f t="shared" si="3"/>
        <v>0</v>
      </c>
      <c r="AH26" s="379" t="str">
        <f t="shared" si="3"/>
        <v/>
      </c>
      <c r="AI26" s="378">
        <f t="shared" si="4"/>
        <v>0</v>
      </c>
      <c r="AJ26" s="379" t="str">
        <f t="shared" si="4"/>
        <v/>
      </c>
      <c r="AK26" s="41"/>
      <c r="AL26" s="380"/>
    </row>
    <row r="27" spans="1:38" x14ac:dyDescent="0.25">
      <c r="A27" s="99"/>
      <c r="B27" s="139"/>
      <c r="C27" s="154" t="str">
        <f>IF(B27=0,"",VLOOKUP(B27,'02 MATERIALES'!$B$6:$H$999858,5,))</f>
        <v/>
      </c>
      <c r="D27" s="155" t="str">
        <f>IF(B27=0,"",VLOOKUP(B27,'02 MATERIALES'!$B$6:$H$999858,6,))</f>
        <v/>
      </c>
      <c r="E27" s="156"/>
      <c r="F27" s="157" t="str">
        <f>IF(B27=0,"",VLOOKUP(B27,'02 MATERIALES'!$B$6:$I$999858,8,)*E27)</f>
        <v/>
      </c>
      <c r="G27" s="158" t="str">
        <f>IF(B27=0,"",VLOOKUP(B27,'02 MATERIALES'!$B$6:$H$999858,7,)*$E$3)</f>
        <v/>
      </c>
      <c r="H27" s="159" t="str">
        <f>IF(B27="","",IFERROR(ROUND(F27*G27,K11),0))</f>
        <v/>
      </c>
      <c r="I27" s="127"/>
      <c r="J27" s="146"/>
      <c r="K27" s="42"/>
      <c r="L27" s="160"/>
      <c r="M27" s="42"/>
      <c r="N27" s="148">
        <f>IFERROR(ROUND(H27/I34,K11),0)</f>
        <v>0</v>
      </c>
      <c r="O27" s="149">
        <f>IFERROR(ROUND(R34*N27,K11),0)</f>
        <v>0</v>
      </c>
      <c r="P27" s="149">
        <f>IFERROR(ROUND(N27*L34,K11),0)</f>
        <v>0</v>
      </c>
      <c r="Q27" s="161">
        <f>IFERROR(ROUND(P27/G27,K11),0)</f>
        <v>0</v>
      </c>
      <c r="R27" s="108">
        <f t="shared" si="0"/>
        <v>0</v>
      </c>
      <c r="S27" s="42"/>
      <c r="T27" s="99"/>
      <c r="U27" s="151">
        <f t="shared" si="1"/>
        <v>0</v>
      </c>
      <c r="V27" s="154" t="str">
        <f>IF(U27=0,"",VLOOKUP(U27,'02 MATERIALES'!$B$6:$H$999858,5,))</f>
        <v/>
      </c>
      <c r="W27" s="155" t="str">
        <f>IF(U27=0,"",VLOOKUP(U27,'02 MATERIALES'!$B$6:$H$999858,6,))</f>
        <v/>
      </c>
      <c r="X27" s="162">
        <f>IF(L27&gt;0,L27,IF(L34&gt;0,Q27,E27))</f>
        <v>0</v>
      </c>
      <c r="Y27" s="163" t="str">
        <f>IF(U27=0,"",VLOOKUP(U27,'02 MATERIALES'!$B$6:$I$999858,8,)*X27)</f>
        <v/>
      </c>
      <c r="Z27" s="164" t="str">
        <f>IF(U27=0,"",VLOOKUP(U27,'02 MATERIALES'!$B$6:$H$999858,7,)*$E$3)</f>
        <v/>
      </c>
      <c r="AA27" s="159" t="str">
        <f>IF(Y27="","",ROUND(Y27*Z27,K11))</f>
        <v/>
      </c>
      <c r="AB27" s="127"/>
      <c r="AC27" s="146"/>
      <c r="AD27" s="373">
        <f>+V11</f>
        <v>0</v>
      </c>
      <c r="AE27" s="376" t="e">
        <f>+Y11</f>
        <v>#N/A</v>
      </c>
      <c r="AF27" s="377" t="str">
        <f t="shared" si="2"/>
        <v>M-</v>
      </c>
      <c r="AG27" s="378">
        <f t="shared" si="3"/>
        <v>0</v>
      </c>
      <c r="AH27" s="379" t="str">
        <f t="shared" si="3"/>
        <v/>
      </c>
      <c r="AI27" s="378">
        <f t="shared" si="4"/>
        <v>0</v>
      </c>
      <c r="AJ27" s="379" t="str">
        <f t="shared" si="4"/>
        <v/>
      </c>
      <c r="AK27" s="41"/>
      <c r="AL27" s="380"/>
    </row>
    <row r="28" spans="1:38" x14ac:dyDescent="0.25">
      <c r="A28" s="99"/>
      <c r="B28" s="139"/>
      <c r="C28" s="154" t="str">
        <f>IF(B28=0,"",VLOOKUP(B28,'02 MATERIALES'!$B$6:$H$999858,5,))</f>
        <v/>
      </c>
      <c r="D28" s="155" t="str">
        <f>IF(B28=0,"",VLOOKUP(B28,'02 MATERIALES'!$B$6:$H$999858,6,))</f>
        <v/>
      </c>
      <c r="E28" s="156"/>
      <c r="F28" s="157" t="str">
        <f>IF(B28=0,"",VLOOKUP(B28,'02 MATERIALES'!$B$6:$I$999858,8,)*E28)</f>
        <v/>
      </c>
      <c r="G28" s="158" t="str">
        <f>IF(B28=0,"",VLOOKUP(B28,'02 MATERIALES'!$B$6:$H$999858,7,)*$E$3)</f>
        <v/>
      </c>
      <c r="H28" s="159" t="str">
        <f>IF(B28="","",IFERROR(ROUND(F28*G28,K11),0))</f>
        <v/>
      </c>
      <c r="I28" s="127"/>
      <c r="J28" s="146"/>
      <c r="K28" s="42"/>
      <c r="L28" s="160"/>
      <c r="M28" s="42"/>
      <c r="N28" s="148">
        <f>IFERROR(ROUND(H28/I34,K11),0)</f>
        <v>0</v>
      </c>
      <c r="O28" s="149">
        <f>IFERROR(ROUND(R34*N28,K11),0)</f>
        <v>0</v>
      </c>
      <c r="P28" s="149">
        <f>IFERROR(ROUND(N28*L34,K11),0)</f>
        <v>0</v>
      </c>
      <c r="Q28" s="161">
        <f>IFERROR(ROUND(P28/G28,K11),0)</f>
        <v>0</v>
      </c>
      <c r="R28" s="108">
        <f t="shared" si="0"/>
        <v>0</v>
      </c>
      <c r="S28" s="42"/>
      <c r="T28" s="99"/>
      <c r="U28" s="151">
        <f t="shared" si="1"/>
        <v>0</v>
      </c>
      <c r="V28" s="154" t="str">
        <f>IF(U28=0,"",VLOOKUP(U28,'02 MATERIALES'!$B$6:$H$999858,5,))</f>
        <v/>
      </c>
      <c r="W28" s="155" t="str">
        <f>IF(U28=0,"",VLOOKUP(U28,'02 MATERIALES'!$B$6:$H$999858,6,))</f>
        <v/>
      </c>
      <c r="X28" s="162">
        <f>IF(L28&gt;0,L28,IF(L34&gt;0,Q28,E28))</f>
        <v>0</v>
      </c>
      <c r="Y28" s="163" t="str">
        <f>IF(U28=0,"",VLOOKUP(U28,'02 MATERIALES'!$B$6:$I$999858,8,)*X28)</f>
        <v/>
      </c>
      <c r="Z28" s="164" t="str">
        <f>IF(U28=0,"",VLOOKUP(U28,'02 MATERIALES'!$B$6:$H$999858,7,)*$E$3)</f>
        <v/>
      </c>
      <c r="AA28" s="159" t="str">
        <f>IF(Y28="","",ROUND(Y28*Z28,K11))</f>
        <v/>
      </c>
      <c r="AB28" s="127"/>
      <c r="AC28" s="146"/>
      <c r="AD28" s="373">
        <f>+V11</f>
        <v>0</v>
      </c>
      <c r="AE28" s="376" t="e">
        <f>+Y11</f>
        <v>#N/A</v>
      </c>
      <c r="AF28" s="377" t="str">
        <f t="shared" si="2"/>
        <v>M-</v>
      </c>
      <c r="AG28" s="378">
        <f t="shared" si="3"/>
        <v>0</v>
      </c>
      <c r="AH28" s="379" t="str">
        <f t="shared" si="3"/>
        <v/>
      </c>
      <c r="AI28" s="378">
        <f t="shared" si="4"/>
        <v>0</v>
      </c>
      <c r="AJ28" s="379" t="str">
        <f t="shared" si="4"/>
        <v/>
      </c>
      <c r="AK28" s="41"/>
      <c r="AL28" s="380"/>
    </row>
    <row r="29" spans="1:38" x14ac:dyDescent="0.25">
      <c r="A29" s="99"/>
      <c r="B29" s="139"/>
      <c r="C29" s="154" t="str">
        <f>IF(B29=0,"",VLOOKUP(B29,'02 MATERIALES'!$B$6:$H$999858,5,))</f>
        <v/>
      </c>
      <c r="D29" s="155" t="str">
        <f>IF(B29=0,"",VLOOKUP(B29,'02 MATERIALES'!$B$6:$H$999858,6,))</f>
        <v/>
      </c>
      <c r="E29" s="156"/>
      <c r="F29" s="157" t="str">
        <f>IF(B29=0,"",VLOOKUP(B29,'02 MATERIALES'!$B$6:$I$999858,8,)*E29)</f>
        <v/>
      </c>
      <c r="G29" s="158" t="str">
        <f>IF(B29=0,"",VLOOKUP(B29,'02 MATERIALES'!$B$6:$H$999858,7,)*$E$3)</f>
        <v/>
      </c>
      <c r="H29" s="159" t="str">
        <f>IF(B29="","",IFERROR(ROUND(F29*G29,K11),0))</f>
        <v/>
      </c>
      <c r="I29" s="127"/>
      <c r="J29" s="146"/>
      <c r="K29" s="42"/>
      <c r="L29" s="160"/>
      <c r="M29" s="42"/>
      <c r="N29" s="148">
        <f>IFERROR(ROUND(H29/I34,K11),0)</f>
        <v>0</v>
      </c>
      <c r="O29" s="149">
        <f>IFERROR(ROUND(R34*N29,K11),0)</f>
        <v>0</v>
      </c>
      <c r="P29" s="149">
        <f>IFERROR(ROUND(N29*L34,K11),0)</f>
        <v>0</v>
      </c>
      <c r="Q29" s="161">
        <f>IFERROR(ROUND(P29/G29,K11),0)</f>
        <v>0</v>
      </c>
      <c r="R29" s="108">
        <f t="shared" si="0"/>
        <v>0</v>
      </c>
      <c r="S29" s="42"/>
      <c r="T29" s="99"/>
      <c r="U29" s="151">
        <f t="shared" si="1"/>
        <v>0</v>
      </c>
      <c r="V29" s="154" t="str">
        <f>IF(U29=0,"",VLOOKUP(U29,'02 MATERIALES'!$B$6:$H$999858,5,))</f>
        <v/>
      </c>
      <c r="W29" s="155" t="str">
        <f>IF(U29=0,"",VLOOKUP(U29,'02 MATERIALES'!$B$6:$H$999858,6,))</f>
        <v/>
      </c>
      <c r="X29" s="165">
        <f>IF(L29&gt;0,L29,IF(L34&gt;0,Q29,E29))</f>
        <v>0</v>
      </c>
      <c r="Y29" s="163" t="str">
        <f>IF(U29=0,"",VLOOKUP(U29,'02 MATERIALES'!$B$6:$I$999858,8,)*X29)</f>
        <v/>
      </c>
      <c r="Z29" s="164" t="str">
        <f>IF(U29=0,"",VLOOKUP(U29,'02 MATERIALES'!$B$6:$H$999858,7,)*$E$3)</f>
        <v/>
      </c>
      <c r="AA29" s="159" t="str">
        <f>IF(Y29="","",ROUND(Y29*Z29,K11))</f>
        <v/>
      </c>
      <c r="AB29" s="127"/>
      <c r="AC29" s="146"/>
      <c r="AD29" s="373">
        <f>+V11</f>
        <v>0</v>
      </c>
      <c r="AE29" s="376" t="e">
        <f>+Y11</f>
        <v>#N/A</v>
      </c>
      <c r="AF29" s="377" t="str">
        <f t="shared" si="2"/>
        <v>M-</v>
      </c>
      <c r="AG29" s="378">
        <f t="shared" si="3"/>
        <v>0</v>
      </c>
      <c r="AH29" s="379" t="str">
        <f t="shared" si="3"/>
        <v/>
      </c>
      <c r="AI29" s="378">
        <f t="shared" si="4"/>
        <v>0</v>
      </c>
      <c r="AJ29" s="379" t="str">
        <f t="shared" si="4"/>
        <v/>
      </c>
      <c r="AK29" s="41"/>
      <c r="AL29" s="380"/>
    </row>
    <row r="30" spans="1:38" x14ac:dyDescent="0.25">
      <c r="A30" s="99"/>
      <c r="B30" s="139"/>
      <c r="C30" s="154" t="str">
        <f>IF(B30=0,"",VLOOKUP(B30,'02 MATERIALES'!$B$6:$H$999858,5,))</f>
        <v/>
      </c>
      <c r="D30" s="155" t="str">
        <f>IF(B30=0,"",VLOOKUP(B30,'02 MATERIALES'!$B$6:$H$999858,6,))</f>
        <v/>
      </c>
      <c r="E30" s="156"/>
      <c r="F30" s="157" t="str">
        <f>IF(B30=0,"",VLOOKUP(B30,'02 MATERIALES'!$B$6:$I$999858,8,)*E30)</f>
        <v/>
      </c>
      <c r="G30" s="158" t="str">
        <f>IF(B30=0,"",VLOOKUP(B30,'02 MATERIALES'!$B$6:$H$999858,7,)*$E$3)</f>
        <v/>
      </c>
      <c r="H30" s="159" t="str">
        <f>IF(B30="","",IFERROR(ROUND(F30*G30,K11),0))</f>
        <v/>
      </c>
      <c r="I30" s="127"/>
      <c r="J30" s="146"/>
      <c r="K30" s="42"/>
      <c r="L30" s="160"/>
      <c r="M30" s="42"/>
      <c r="N30" s="148">
        <f>IFERROR(ROUND(H30/I34,K11),0)</f>
        <v>0</v>
      </c>
      <c r="O30" s="149">
        <f>IFERROR(ROUND(R34*N30,K11),0)</f>
        <v>0</v>
      </c>
      <c r="P30" s="149">
        <f>IFERROR(ROUND(N30*L34,K11),0)</f>
        <v>0</v>
      </c>
      <c r="Q30" s="161">
        <f>IFERROR(ROUND(P30/G30,K11),0)</f>
        <v>0</v>
      </c>
      <c r="R30" s="108">
        <f t="shared" si="0"/>
        <v>0</v>
      </c>
      <c r="S30" s="42"/>
      <c r="T30" s="99"/>
      <c r="U30" s="151">
        <f t="shared" si="1"/>
        <v>0</v>
      </c>
      <c r="V30" s="154" t="str">
        <f>IF(U30=0,"",VLOOKUP(U30,'02 MATERIALES'!$B$6:$H$999858,5,))</f>
        <v/>
      </c>
      <c r="W30" s="155" t="str">
        <f>IF(U30=0,"",VLOOKUP(U30,'02 MATERIALES'!$B$6:$H$999858,6,))</f>
        <v/>
      </c>
      <c r="X30" s="165">
        <f>IF(L30&gt;0,L30,IF(L34&gt;0,Q30,E30))</f>
        <v>0</v>
      </c>
      <c r="Y30" s="163" t="str">
        <f>IF(U30=0,"",VLOOKUP(U30,'02 MATERIALES'!$B$6:$I$999858,8,)*X30)</f>
        <v/>
      </c>
      <c r="Z30" s="164" t="str">
        <f>IF(U30=0,"",VLOOKUP(U30,'02 MATERIALES'!$B$6:$H$999858,7,)*$E$3)</f>
        <v/>
      </c>
      <c r="AA30" s="159" t="str">
        <f>IF(Y30="","",ROUND(Y30*Z30,K11))</f>
        <v/>
      </c>
      <c r="AB30" s="127"/>
      <c r="AC30" s="146"/>
      <c r="AD30" s="373">
        <f>+V11</f>
        <v>0</v>
      </c>
      <c r="AE30" s="376" t="e">
        <f>+Y11</f>
        <v>#N/A</v>
      </c>
      <c r="AF30" s="377" t="str">
        <f t="shared" si="2"/>
        <v>M-</v>
      </c>
      <c r="AG30" s="378">
        <f t="shared" si="3"/>
        <v>0</v>
      </c>
      <c r="AH30" s="379" t="str">
        <f t="shared" si="3"/>
        <v/>
      </c>
      <c r="AI30" s="378">
        <f t="shared" si="4"/>
        <v>0</v>
      </c>
      <c r="AJ30" s="379" t="str">
        <f t="shared" si="4"/>
        <v/>
      </c>
      <c r="AK30" s="41"/>
      <c r="AL30" s="380"/>
    </row>
    <row r="31" spans="1:38" x14ac:dyDescent="0.25">
      <c r="A31" s="99"/>
      <c r="B31" s="139"/>
      <c r="C31" s="154" t="str">
        <f>IF(B31=0,"",VLOOKUP(B31,'02 MATERIALES'!$B$6:$H$999858,5,))</f>
        <v/>
      </c>
      <c r="D31" s="155" t="str">
        <f>IF(B31=0,"",VLOOKUP(B31,'02 MATERIALES'!$B$6:$H$999858,6,))</f>
        <v/>
      </c>
      <c r="E31" s="156"/>
      <c r="F31" s="157" t="str">
        <f>IF(B31=0,"",VLOOKUP(B31,'02 MATERIALES'!$B$6:$I$999858,8,)*E31)</f>
        <v/>
      </c>
      <c r="G31" s="158" t="str">
        <f>IF(B31=0,"",VLOOKUP(B31,'02 MATERIALES'!$B$6:$H$999858,7,)*$E$3)</f>
        <v/>
      </c>
      <c r="H31" s="159" t="str">
        <f>IF(B31="","",IFERROR(ROUND(F31*G31,K11),0))</f>
        <v/>
      </c>
      <c r="I31" s="127"/>
      <c r="J31" s="146"/>
      <c r="K31" s="42"/>
      <c r="L31" s="160"/>
      <c r="M31" s="42"/>
      <c r="N31" s="148">
        <f>IFERROR(ROUND(H31/I34,K11),0)</f>
        <v>0</v>
      </c>
      <c r="O31" s="149">
        <f>IFERROR(ROUND(R34*N31,K11),0)</f>
        <v>0</v>
      </c>
      <c r="P31" s="149">
        <f>IFERROR(ROUND(N31*L34,K11),0)</f>
        <v>0</v>
      </c>
      <c r="Q31" s="161">
        <f>IFERROR(ROUND(P31/G31,K11),0)</f>
        <v>0</v>
      </c>
      <c r="R31" s="108">
        <f t="shared" si="0"/>
        <v>0</v>
      </c>
      <c r="S31" s="42"/>
      <c r="T31" s="99"/>
      <c r="U31" s="151">
        <f t="shared" si="1"/>
        <v>0</v>
      </c>
      <c r="V31" s="154" t="str">
        <f>IF(U31=0,"",VLOOKUP(U31,'02 MATERIALES'!$B$6:$H$999858,5,))</f>
        <v/>
      </c>
      <c r="W31" s="155" t="str">
        <f>IF(U31=0,"",VLOOKUP(U31,'02 MATERIALES'!$B$6:$H$999858,6,))</f>
        <v/>
      </c>
      <c r="X31" s="165">
        <f>IF(L31&gt;0,L31,IF(L34&gt;0,Q31,E31))</f>
        <v>0</v>
      </c>
      <c r="Y31" s="163" t="str">
        <f>IF(U31=0,"",VLOOKUP(U31,'02 MATERIALES'!$B$6:$I$999858,8,)*X31)</f>
        <v/>
      </c>
      <c r="Z31" s="164" t="str">
        <f>IF(U31=0,"",VLOOKUP(U31,'02 MATERIALES'!$B$6:$H$999858,7,)*$E$3)</f>
        <v/>
      </c>
      <c r="AA31" s="159" t="str">
        <f>IF(Y31="","",ROUND(Y31*Z31,K11))</f>
        <v/>
      </c>
      <c r="AB31" s="127"/>
      <c r="AC31" s="146"/>
      <c r="AD31" s="373">
        <f>+V11</f>
        <v>0</v>
      </c>
      <c r="AE31" s="376" t="e">
        <f>+Y11</f>
        <v>#N/A</v>
      </c>
      <c r="AF31" s="377" t="str">
        <f t="shared" si="2"/>
        <v>M-</v>
      </c>
      <c r="AG31" s="378">
        <f t="shared" si="3"/>
        <v>0</v>
      </c>
      <c r="AH31" s="379" t="str">
        <f t="shared" si="3"/>
        <v/>
      </c>
      <c r="AI31" s="378">
        <f t="shared" si="4"/>
        <v>0</v>
      </c>
      <c r="AJ31" s="379" t="str">
        <f t="shared" si="4"/>
        <v/>
      </c>
      <c r="AK31" s="41"/>
      <c r="AL31" s="380"/>
    </row>
    <row r="32" spans="1:38" x14ac:dyDescent="0.25">
      <c r="A32" s="99"/>
      <c r="B32" s="139"/>
      <c r="C32" s="154" t="str">
        <f>IF(B32=0,"",VLOOKUP(B32,'02 MATERIALES'!$B$6:$H$999858,5,))</f>
        <v/>
      </c>
      <c r="D32" s="155" t="str">
        <f>IF(B32=0,"",VLOOKUP(B32,'02 MATERIALES'!$B$6:$H$999858,6,))</f>
        <v/>
      </c>
      <c r="E32" s="156"/>
      <c r="F32" s="157" t="str">
        <f>IF(B32=0,"",VLOOKUP(B32,'02 MATERIALES'!$B$6:$I$999858,8,)*E32)</f>
        <v/>
      </c>
      <c r="G32" s="158" t="str">
        <f>IF(B32=0,"",VLOOKUP(B32,'02 MATERIALES'!$B$6:$H$999858,7,)*$E$3)</f>
        <v/>
      </c>
      <c r="H32" s="159" t="str">
        <f>IF(B32="","",IFERROR(ROUND(F32*G32,K11),0))</f>
        <v/>
      </c>
      <c r="I32" s="127"/>
      <c r="J32" s="146"/>
      <c r="K32" s="42"/>
      <c r="L32" s="160"/>
      <c r="M32" s="42"/>
      <c r="N32" s="148">
        <f>IFERROR(ROUND(H32/I34,K11),0)</f>
        <v>0</v>
      </c>
      <c r="O32" s="149">
        <f>IFERROR(ROUND(R34*N32,K11),0)</f>
        <v>0</v>
      </c>
      <c r="P32" s="149">
        <f>IFERROR(ROUND(N32*L34,K11),0)</f>
        <v>0</v>
      </c>
      <c r="Q32" s="161">
        <f>IFERROR(ROUND(P32/G32,K11),0)</f>
        <v>0</v>
      </c>
      <c r="R32" s="108">
        <f t="shared" si="0"/>
        <v>0</v>
      </c>
      <c r="S32" s="42"/>
      <c r="T32" s="99"/>
      <c r="U32" s="151">
        <f t="shared" si="1"/>
        <v>0</v>
      </c>
      <c r="V32" s="154" t="str">
        <f>IF(U32=0,"",VLOOKUP(U32,'02 MATERIALES'!$B$6:$H$999858,5,))</f>
        <v/>
      </c>
      <c r="W32" s="155" t="str">
        <f>IF(U32=0,"",VLOOKUP(U32,'02 MATERIALES'!$B$6:$H$999858,6,))</f>
        <v/>
      </c>
      <c r="X32" s="165">
        <f>IF(L32&gt;0,L32,IF(L34&gt;0,Q32,E32))</f>
        <v>0</v>
      </c>
      <c r="Y32" s="163" t="str">
        <f>IF(U32=0,"",VLOOKUP(U32,'02 MATERIALES'!$B$6:$I$999858,8,)*X32)</f>
        <v/>
      </c>
      <c r="Z32" s="164" t="str">
        <f>IF(U32=0,"",VLOOKUP(U32,'02 MATERIALES'!$B$6:$H$999858,7,)*$E$3)</f>
        <v/>
      </c>
      <c r="AA32" s="159" t="str">
        <f>IF(Y32="","",ROUND(Y32*Z32,K11))</f>
        <v/>
      </c>
      <c r="AB32" s="127"/>
      <c r="AC32" s="146"/>
      <c r="AD32" s="373">
        <f>+V11</f>
        <v>0</v>
      </c>
      <c r="AE32" s="376" t="e">
        <f>+Y11</f>
        <v>#N/A</v>
      </c>
      <c r="AF32" s="377" t="str">
        <f t="shared" si="2"/>
        <v>M-</v>
      </c>
      <c r="AG32" s="378">
        <f t="shared" si="3"/>
        <v>0</v>
      </c>
      <c r="AH32" s="379" t="str">
        <f t="shared" si="3"/>
        <v/>
      </c>
      <c r="AI32" s="378">
        <f t="shared" si="4"/>
        <v>0</v>
      </c>
      <c r="AJ32" s="379" t="str">
        <f t="shared" si="4"/>
        <v/>
      </c>
      <c r="AK32" s="41"/>
      <c r="AL32" s="380"/>
    </row>
    <row r="33" spans="1:38" ht="15.75" thickBot="1" x14ac:dyDescent="0.3">
      <c r="A33" s="99"/>
      <c r="B33" s="139"/>
      <c r="C33" s="166" t="str">
        <f>IF(B33=0,"",VLOOKUP(B33,'02 MATERIALES'!$B$6:$H$999858,5,))</f>
        <v/>
      </c>
      <c r="D33" s="167" t="str">
        <f>IF(B33=0,"",VLOOKUP(B33,'02 MATERIALES'!$B$6:$H$999858,6,))</f>
        <v/>
      </c>
      <c r="E33" s="168"/>
      <c r="F33" s="169" t="str">
        <f>IF(B33=0,"",VLOOKUP(B33,'02 MATERIALES'!$B$6:$I$999858,8,)*E33)</f>
        <v/>
      </c>
      <c r="G33" s="170" t="str">
        <f>IF(B33=0,"",VLOOKUP(B33,'02 MATERIALES'!$B$6:$H$999858,7,)*$E$3)</f>
        <v/>
      </c>
      <c r="H33" s="171" t="str">
        <f>IF(B33="","",IFERROR(ROUND(F33*G33,K11),0))</f>
        <v/>
      </c>
      <c r="I33" s="172"/>
      <c r="J33" s="146"/>
      <c r="K33" s="173">
        <f>IFERROR(I34/I62,0)</f>
        <v>0</v>
      </c>
      <c r="L33" s="160"/>
      <c r="M33" s="42"/>
      <c r="N33" s="148">
        <f>IFERROR(ROUND(H33/I34,K11),0)</f>
        <v>0</v>
      </c>
      <c r="O33" s="149">
        <f>IFERROR(ROUND(R34*N33,K11),0)</f>
        <v>0</v>
      </c>
      <c r="P33" s="149">
        <f>IFERROR(ROUND(N33*L34,K11),0)</f>
        <v>0</v>
      </c>
      <c r="Q33" s="161">
        <f>IFERROR(ROUND(P33/G33,K11),0)</f>
        <v>0</v>
      </c>
      <c r="R33" s="108">
        <f t="shared" si="0"/>
        <v>0</v>
      </c>
      <c r="S33" s="42"/>
      <c r="T33" s="99"/>
      <c r="U33" s="151">
        <f t="shared" si="1"/>
        <v>0</v>
      </c>
      <c r="V33" s="166" t="str">
        <f>IF(U33=0,"",VLOOKUP(U33,'02 MATERIALES'!$B$6:$H$999858,5,))</f>
        <v/>
      </c>
      <c r="W33" s="167" t="str">
        <f>IF(U33=0,"",VLOOKUP(U33,'02 MATERIALES'!$B$6:$H$999858,6,))</f>
        <v/>
      </c>
      <c r="X33" s="174">
        <f>IF(L33&gt;0,L33,IF(L34&gt;0,Q33,E33))</f>
        <v>0</v>
      </c>
      <c r="Y33" s="175" t="str">
        <f>IF(U33=0,"",VLOOKUP(U33,'02 MATERIALES'!$B$6:$I$999858,8,)*X33)</f>
        <v/>
      </c>
      <c r="Z33" s="176" t="str">
        <f>IF(U33=0,"",VLOOKUP(U33,'02 MATERIALES'!$B$6:$H$999858,7,)*$E$3)</f>
        <v/>
      </c>
      <c r="AA33" s="171" t="str">
        <f>IF(Y33="","",ROUND(Y33*Z33,K11))</f>
        <v/>
      </c>
      <c r="AB33" s="172"/>
      <c r="AC33" s="146"/>
      <c r="AD33" s="98"/>
      <c r="AE33" s="374"/>
      <c r="AF33" s="41"/>
      <c r="AG33" s="41"/>
      <c r="AH33" s="41"/>
      <c r="AI33" s="41"/>
      <c r="AJ33" s="41"/>
      <c r="AK33" s="41"/>
      <c r="AL33" s="380"/>
    </row>
    <row r="34" spans="1:38" ht="15.75" thickBot="1" x14ac:dyDescent="0.3">
      <c r="A34" s="99" t="str">
        <f>+CONCATENATE($C11,"A")</f>
        <v>A</v>
      </c>
      <c r="B34" s="99"/>
      <c r="C34" s="122" t="s">
        <v>206</v>
      </c>
      <c r="D34" s="177"/>
      <c r="E34" s="178"/>
      <c r="F34" s="179"/>
      <c r="G34" s="180"/>
      <c r="H34" s="181"/>
      <c r="I34" s="182">
        <f>ROUND(SUM(H17:H33),K11)</f>
        <v>0</v>
      </c>
      <c r="J34" s="183"/>
      <c r="K34" s="184">
        <f>+L64*K33</f>
        <v>0</v>
      </c>
      <c r="L34" s="185"/>
      <c r="M34" s="42"/>
      <c r="N34" s="186">
        <f>SUM(N17:N33)</f>
        <v>0</v>
      </c>
      <c r="O34" s="187">
        <f>SUM(O17:O33)</f>
        <v>0</v>
      </c>
      <c r="P34" s="188">
        <f>SUM(P17:P33)</f>
        <v>0</v>
      </c>
      <c r="Q34" s="189">
        <f>+IF(L34&gt;0,L34,I34)</f>
        <v>0</v>
      </c>
      <c r="R34" s="190">
        <f>ROUND(I34-Q34,K11)</f>
        <v>0</v>
      </c>
      <c r="S34" s="42"/>
      <c r="T34" s="99" t="str">
        <f>+CONCATENATE($C11,"A")</f>
        <v>A</v>
      </c>
      <c r="U34" s="99"/>
      <c r="V34" s="122" t="s">
        <v>206</v>
      </c>
      <c r="W34" s="177"/>
      <c r="X34" s="178"/>
      <c r="Y34" s="179"/>
      <c r="Z34" s="180"/>
      <c r="AA34" s="181"/>
      <c r="AB34" s="182">
        <f>ROUND(SUM(AA17:AA33),K11)</f>
        <v>0</v>
      </c>
      <c r="AC34" s="81"/>
      <c r="AD34" s="98"/>
      <c r="AE34" s="374"/>
      <c r="AF34" s="41"/>
      <c r="AG34" s="41"/>
      <c r="AH34" s="41"/>
      <c r="AI34" s="41"/>
      <c r="AJ34" s="41"/>
      <c r="AK34" s="41"/>
      <c r="AL34" s="380"/>
    </row>
    <row r="35" spans="1:38" x14ac:dyDescent="0.25">
      <c r="A35" s="99" t="str">
        <f>+IF(SUM(R36:R48)&gt;0,CONCATENATE(C11,"EE"),"")</f>
        <v/>
      </c>
      <c r="B35" s="129" t="s">
        <v>197</v>
      </c>
      <c r="C35" s="130" t="s">
        <v>7</v>
      </c>
      <c r="D35" s="131" t="s">
        <v>195</v>
      </c>
      <c r="E35" s="132" t="s">
        <v>205</v>
      </c>
      <c r="F35" s="132" t="s">
        <v>205</v>
      </c>
      <c r="G35" s="191" t="s">
        <v>207</v>
      </c>
      <c r="H35" s="192" t="s">
        <v>208</v>
      </c>
      <c r="I35" s="193"/>
      <c r="J35" s="81"/>
      <c r="K35" s="42"/>
      <c r="L35" s="42"/>
      <c r="M35" s="42"/>
      <c r="N35" s="42"/>
      <c r="O35" s="42"/>
      <c r="P35" s="42"/>
      <c r="Q35" s="42"/>
      <c r="R35" s="194"/>
      <c r="S35" s="42"/>
      <c r="T35" s="99"/>
      <c r="U35" s="129" t="s">
        <v>197</v>
      </c>
      <c r="V35" s="130" t="s">
        <v>7</v>
      </c>
      <c r="W35" s="131" t="s">
        <v>195</v>
      </c>
      <c r="X35" s="132" t="s">
        <v>205</v>
      </c>
      <c r="Y35" s="132" t="s">
        <v>205</v>
      </c>
      <c r="Z35" s="191" t="s">
        <v>207</v>
      </c>
      <c r="AA35" s="192" t="s">
        <v>208</v>
      </c>
      <c r="AB35" s="193"/>
      <c r="AC35" s="81"/>
      <c r="AD35" s="98"/>
      <c r="AE35" s="374"/>
      <c r="AF35" s="41"/>
      <c r="AG35" s="41"/>
      <c r="AH35" s="41"/>
      <c r="AI35" s="41"/>
      <c r="AJ35" s="41"/>
      <c r="AK35" s="41"/>
      <c r="AL35" s="380"/>
    </row>
    <row r="36" spans="1:38" x14ac:dyDescent="0.25">
      <c r="A36" s="99"/>
      <c r="B36" s="139"/>
      <c r="C36" s="140" t="str">
        <f>IF(B36=0,"",VLOOKUP(B36,'03 EQUIPOS'!$B$7:$I$1000000,5,))</f>
        <v/>
      </c>
      <c r="D36" s="195"/>
      <c r="E36" s="196"/>
      <c r="F36" s="197">
        <f>ROUND(D36*E36,K12)</f>
        <v>0</v>
      </c>
      <c r="G36" s="144" t="str">
        <f>IF(B36=0,"",ROUND(VLOOKUP(B36,'03 EQUIPOS'!$B$7:$I$1000000,7,)*$F$3,K12))</f>
        <v/>
      </c>
      <c r="H36" s="198" t="str">
        <f>IF(B36="","",IFERROR(ROUND(G36/F36,K12),0))</f>
        <v/>
      </c>
      <c r="I36" s="127"/>
      <c r="J36" s="146"/>
      <c r="K36" s="42"/>
      <c r="L36" s="147"/>
      <c r="M36" s="42"/>
      <c r="N36" s="148">
        <f>IFERROR(ROUND(H36/I49,K12),0)</f>
        <v>0</v>
      </c>
      <c r="O36" s="199">
        <f>IFERROR(ROUND(R49*N36,K12),0)</f>
        <v>0</v>
      </c>
      <c r="P36" s="149">
        <f>IFERROR(ROUND(N36*L49,K12),0)</f>
        <v>0</v>
      </c>
      <c r="Q36" s="150">
        <f>IFERROR(ROUND(G36/(P36*D36),K12),0)</f>
        <v>0</v>
      </c>
      <c r="R36" s="108">
        <f t="shared" ref="R36:R48" si="5">+IF(H36=0,1,0)</f>
        <v>0</v>
      </c>
      <c r="S36" s="42"/>
      <c r="T36" s="99"/>
      <c r="U36" s="151">
        <f t="shared" ref="U36:U48" si="6">+B36</f>
        <v>0</v>
      </c>
      <c r="V36" s="140" t="str">
        <f>IF(U36=0,"",VLOOKUP(U36,'03 EQUIPOS'!$B$7:$I$1000000,5,))</f>
        <v/>
      </c>
      <c r="W36" s="200">
        <f t="shared" ref="W36:W48" si="7">+D36</f>
        <v>0</v>
      </c>
      <c r="X36" s="152">
        <f>+IF(L36&gt;0,L36,IF(L49&gt;0,Q36,E36))</f>
        <v>0</v>
      </c>
      <c r="Y36" s="201">
        <f>ROUND(W36*X36,K12)</f>
        <v>0</v>
      </c>
      <c r="Z36" s="153" t="str">
        <f>IF(U36=0,"",ROUND(VLOOKUP(U36,'03 EQUIPOS'!$B$7:$I$1000000,7,)*$F$3,K12))</f>
        <v/>
      </c>
      <c r="AA36" s="198">
        <f>IFERROR(ROUND(Z36/Y36,K12),0)</f>
        <v>0</v>
      </c>
      <c r="AB36" s="127"/>
      <c r="AC36" s="202"/>
      <c r="AD36" s="373">
        <f>+V11</f>
        <v>0</v>
      </c>
      <c r="AE36" s="376" t="e">
        <f>+Y11</f>
        <v>#N/A</v>
      </c>
      <c r="AF36" s="377" t="str">
        <f>CONCATENATE("E","-",B36)</f>
        <v>E-</v>
      </c>
      <c r="AG36" s="378">
        <f>+D36</f>
        <v>0</v>
      </c>
      <c r="AH36" s="379">
        <f>+E36</f>
        <v>0</v>
      </c>
      <c r="AI36" s="378">
        <f>+W36</f>
        <v>0</v>
      </c>
      <c r="AJ36" s="379">
        <f>+X36</f>
        <v>0</v>
      </c>
      <c r="AK36" s="41"/>
      <c r="AL36" s="380"/>
    </row>
    <row r="37" spans="1:38" x14ac:dyDescent="0.25">
      <c r="A37" s="99"/>
      <c r="B37" s="139"/>
      <c r="C37" s="154" t="str">
        <f>IF(B37=0,"",VLOOKUP(B37,'03 EQUIPOS'!$B$7:$I$1000000,5,))</f>
        <v/>
      </c>
      <c r="D37" s="203"/>
      <c r="E37" s="204"/>
      <c r="F37" s="205">
        <f>ROUND(D37*E37,K12)</f>
        <v>0</v>
      </c>
      <c r="G37" s="158" t="str">
        <f>IF(B37=0,"",ROUND(VLOOKUP(B37,'03 EQUIPOS'!$B$7:$I$1000000,7,)*$F$3,K12))</f>
        <v/>
      </c>
      <c r="H37" s="206" t="str">
        <f>IF(B37="","",IFERROR(ROUND(G37/F37,K12),0))</f>
        <v/>
      </c>
      <c r="I37" s="127"/>
      <c r="J37" s="146"/>
      <c r="K37" s="42"/>
      <c r="L37" s="160"/>
      <c r="M37" s="42"/>
      <c r="N37" s="148">
        <f>IFERROR(ROUND(H37/I49,K12),0)</f>
        <v>0</v>
      </c>
      <c r="O37" s="199">
        <f>IFERROR(ROUND(R49*N37,K12),0)</f>
        <v>0</v>
      </c>
      <c r="P37" s="149">
        <f>IFERROR(ROUND(N37*L49,K12),0)</f>
        <v>0</v>
      </c>
      <c r="Q37" s="161">
        <f>IFERROR(ROUND(G37/(P37*D37),K12),0)</f>
        <v>0</v>
      </c>
      <c r="R37" s="108">
        <f t="shared" si="5"/>
        <v>0</v>
      </c>
      <c r="S37" s="42"/>
      <c r="T37" s="99"/>
      <c r="U37" s="151">
        <f t="shared" si="6"/>
        <v>0</v>
      </c>
      <c r="V37" s="154" t="str">
        <f>IF(U37=0,"",VLOOKUP(U37,'03 EQUIPOS'!$B$7:$I$1000000,5,))</f>
        <v/>
      </c>
      <c r="W37" s="207">
        <f t="shared" si="7"/>
        <v>0</v>
      </c>
      <c r="X37" s="162">
        <f>+IF(L37&gt;0,L37,IF(L49&gt;0,Q37,E37))</f>
        <v>0</v>
      </c>
      <c r="Y37" s="208">
        <f>ROUND(W37*X37,K12)</f>
        <v>0</v>
      </c>
      <c r="Z37" s="164" t="str">
        <f>IF(U37=0,"",ROUND(VLOOKUP(U37,'03 EQUIPOS'!$B$7:$I$1000000,7,)*$F$3,K12))</f>
        <v/>
      </c>
      <c r="AA37" s="206">
        <f>IFERROR(ROUND(Z37/Y37,K12),0)</f>
        <v>0</v>
      </c>
      <c r="AB37" s="127"/>
      <c r="AC37" s="146"/>
      <c r="AD37" s="373">
        <f>+V11</f>
        <v>0</v>
      </c>
      <c r="AE37" s="376" t="e">
        <f>+Y11</f>
        <v>#N/A</v>
      </c>
      <c r="AF37" s="377" t="str">
        <f>CONCATENATE("E","-",B37)</f>
        <v>E-</v>
      </c>
      <c r="AG37" s="378">
        <f t="shared" ref="AG37:AH48" si="8">+D37</f>
        <v>0</v>
      </c>
      <c r="AH37" s="379">
        <f t="shared" si="8"/>
        <v>0</v>
      </c>
      <c r="AI37" s="378">
        <f t="shared" ref="AI37:AJ48" si="9">+W37</f>
        <v>0</v>
      </c>
      <c r="AJ37" s="379">
        <f t="shared" si="9"/>
        <v>0</v>
      </c>
      <c r="AK37" s="41"/>
      <c r="AL37" s="380"/>
    </row>
    <row r="38" spans="1:38" x14ac:dyDescent="0.25">
      <c r="A38" s="99"/>
      <c r="B38" s="139"/>
      <c r="C38" s="154" t="str">
        <f>IF(B38=0,"",VLOOKUP(B38,'03 EQUIPOS'!$B$7:$I$1000000,5,))</f>
        <v/>
      </c>
      <c r="D38" s="203"/>
      <c r="E38" s="204"/>
      <c r="F38" s="205">
        <f>ROUND(D38*E38,K12)</f>
        <v>0</v>
      </c>
      <c r="G38" s="158" t="str">
        <f>IF(B38=0,"",ROUND(VLOOKUP(B38,'03 EQUIPOS'!$B$7:$I$1000000,7,)*$F$3,K12))</f>
        <v/>
      </c>
      <c r="H38" s="206" t="str">
        <f>IF(B38="","",IFERROR(ROUND(G38/F38,K12),0))</f>
        <v/>
      </c>
      <c r="I38" s="127"/>
      <c r="J38" s="146"/>
      <c r="K38" s="42"/>
      <c r="L38" s="160"/>
      <c r="M38" s="42"/>
      <c r="N38" s="148">
        <f>IFERROR(ROUND(H38/I49,K12),0)</f>
        <v>0</v>
      </c>
      <c r="O38" s="199">
        <f>IFERROR(ROUND(R49*N38,K12),0)</f>
        <v>0</v>
      </c>
      <c r="P38" s="149">
        <f>IFERROR(ROUND(N38*L49,K12),0)</f>
        <v>0</v>
      </c>
      <c r="Q38" s="161">
        <f>IFERROR(ROUND(G38/(P38*D38),K12),0)</f>
        <v>0</v>
      </c>
      <c r="R38" s="108">
        <f t="shared" si="5"/>
        <v>0</v>
      </c>
      <c r="S38" s="42"/>
      <c r="T38" s="99"/>
      <c r="U38" s="151">
        <f t="shared" si="6"/>
        <v>0</v>
      </c>
      <c r="V38" s="154" t="str">
        <f>IF(U38=0,"",VLOOKUP(U38,'03 EQUIPOS'!$B$7:$I$1000000,5,))</f>
        <v/>
      </c>
      <c r="W38" s="207">
        <f t="shared" si="7"/>
        <v>0</v>
      </c>
      <c r="X38" s="162">
        <f>+IF(L38&gt;0,L38,IF(L49&gt;0,Q38,E38))</f>
        <v>0</v>
      </c>
      <c r="Y38" s="208">
        <f>ROUND(W38*X38,K12)</f>
        <v>0</v>
      </c>
      <c r="Z38" s="164" t="str">
        <f>IF(U38=0,"",ROUND(VLOOKUP(U38,'03 EQUIPOS'!$B$7:$I$1000000,7,)*$F$3,K12))</f>
        <v/>
      </c>
      <c r="AA38" s="206">
        <f>IFERROR(ROUND(Z38/Y38,K12),0)</f>
        <v>0</v>
      </c>
      <c r="AB38" s="127"/>
      <c r="AC38" s="146"/>
      <c r="AD38" s="373">
        <f>+V11</f>
        <v>0</v>
      </c>
      <c r="AE38" s="376" t="e">
        <f>+Y11</f>
        <v>#N/A</v>
      </c>
      <c r="AF38" s="377" t="str">
        <f t="shared" ref="AF38:AF48" si="10">CONCATENATE("E","-",B38)</f>
        <v>E-</v>
      </c>
      <c r="AG38" s="378">
        <f t="shared" si="8"/>
        <v>0</v>
      </c>
      <c r="AH38" s="379">
        <f t="shared" si="8"/>
        <v>0</v>
      </c>
      <c r="AI38" s="378">
        <f t="shared" si="9"/>
        <v>0</v>
      </c>
      <c r="AJ38" s="379">
        <f t="shared" si="9"/>
        <v>0</v>
      </c>
      <c r="AK38" s="41"/>
      <c r="AL38" s="380"/>
    </row>
    <row r="39" spans="1:38" x14ac:dyDescent="0.25">
      <c r="A39" s="99"/>
      <c r="B39" s="139"/>
      <c r="C39" s="154" t="str">
        <f>IF(B39=0,"",VLOOKUP(B39,'03 EQUIPOS'!$B$7:$I$1000000,5,))</f>
        <v/>
      </c>
      <c r="D39" s="203"/>
      <c r="E39" s="204"/>
      <c r="F39" s="205">
        <f>ROUND(D39*E39,K12)</f>
        <v>0</v>
      </c>
      <c r="G39" s="158" t="str">
        <f>IF(B39=0,"",ROUND(VLOOKUP(B39,'03 EQUIPOS'!$B$7:$I$1000000,7,)*$F$3,K12))</f>
        <v/>
      </c>
      <c r="H39" s="206" t="str">
        <f>IF(B39="","",IFERROR(ROUND(G39/F39,K12),0))</f>
        <v/>
      </c>
      <c r="I39" s="127"/>
      <c r="J39" s="146"/>
      <c r="K39" s="42"/>
      <c r="L39" s="160"/>
      <c r="M39" s="42"/>
      <c r="N39" s="148">
        <f>IFERROR(ROUND(H39/I49,K12),0)</f>
        <v>0</v>
      </c>
      <c r="O39" s="199">
        <f>IFERROR(ROUND(R49*N39,K12),0)</f>
        <v>0</v>
      </c>
      <c r="P39" s="149">
        <f>IFERROR(ROUND(N39*L49,K12),0)</f>
        <v>0</v>
      </c>
      <c r="Q39" s="161">
        <f>IFERROR(ROUND(G39/(P39*D39),K12),0)</f>
        <v>0</v>
      </c>
      <c r="R39" s="108">
        <f t="shared" si="5"/>
        <v>0</v>
      </c>
      <c r="S39" s="42"/>
      <c r="T39" s="99"/>
      <c r="U39" s="151">
        <f t="shared" si="6"/>
        <v>0</v>
      </c>
      <c r="V39" s="154" t="str">
        <f>IF(U39=0,"",VLOOKUP(U39,'03 EQUIPOS'!$B$7:$I$1000000,5,))</f>
        <v/>
      </c>
      <c r="W39" s="207">
        <f t="shared" si="7"/>
        <v>0</v>
      </c>
      <c r="X39" s="162">
        <f>+IF(L39&gt;0,L39,IF(L49&gt;0,Q39,E39))</f>
        <v>0</v>
      </c>
      <c r="Y39" s="208">
        <f>ROUND(W39*X39,K12)</f>
        <v>0</v>
      </c>
      <c r="Z39" s="164" t="str">
        <f>IF(U39=0,"",ROUND(VLOOKUP(U39,'03 EQUIPOS'!$B$7:$I$1000000,7,)*$F$3,K12))</f>
        <v/>
      </c>
      <c r="AA39" s="206">
        <f>IFERROR(ROUND(Z39/Y39,K12),0)</f>
        <v>0</v>
      </c>
      <c r="AB39" s="127"/>
      <c r="AC39" s="146"/>
      <c r="AD39" s="373">
        <f>+V11</f>
        <v>0</v>
      </c>
      <c r="AE39" s="376" t="e">
        <f>+Y11</f>
        <v>#N/A</v>
      </c>
      <c r="AF39" s="377" t="str">
        <f t="shared" si="10"/>
        <v>E-</v>
      </c>
      <c r="AG39" s="378">
        <f t="shared" si="8"/>
        <v>0</v>
      </c>
      <c r="AH39" s="379">
        <f t="shared" si="8"/>
        <v>0</v>
      </c>
      <c r="AI39" s="378">
        <f t="shared" si="9"/>
        <v>0</v>
      </c>
      <c r="AJ39" s="379">
        <f t="shared" si="9"/>
        <v>0</v>
      </c>
      <c r="AK39" s="41"/>
      <c r="AL39" s="380"/>
    </row>
    <row r="40" spans="1:38" x14ac:dyDescent="0.25">
      <c r="A40" s="99"/>
      <c r="B40" s="139"/>
      <c r="C40" s="154" t="str">
        <f>IF(B40=0,"",VLOOKUP(B40,'03 EQUIPOS'!$B$7:$I$1000000,5,))</f>
        <v/>
      </c>
      <c r="D40" s="209"/>
      <c r="E40" s="210"/>
      <c r="F40" s="205">
        <f>ROUND(D40*E40,K12)</f>
        <v>0</v>
      </c>
      <c r="G40" s="158" t="str">
        <f>IF(B40=0,"",ROUND(VLOOKUP(B40,'03 EQUIPOS'!$B$7:$I$1000000,7,)*$F$3,K12))</f>
        <v/>
      </c>
      <c r="H40" s="206" t="str">
        <f>IF(B40="","",IFERROR(ROUND(G40/F40,K12),0))</f>
        <v/>
      </c>
      <c r="I40" s="127"/>
      <c r="J40" s="146"/>
      <c r="K40" s="42"/>
      <c r="L40" s="160"/>
      <c r="M40" s="42"/>
      <c r="N40" s="148">
        <f>IFERROR(ROUND(H40/I49,K12),0)</f>
        <v>0</v>
      </c>
      <c r="O40" s="199">
        <f>IFERROR(ROUND(R49*N40,K12),0)</f>
        <v>0</v>
      </c>
      <c r="P40" s="149">
        <f>IFERROR(ROUND(N40*L49,K12),0)</f>
        <v>0</v>
      </c>
      <c r="Q40" s="161">
        <f>IFERROR(ROUND(G40/(P40*D40),K12),0)</f>
        <v>0</v>
      </c>
      <c r="R40" s="108">
        <f t="shared" si="5"/>
        <v>0</v>
      </c>
      <c r="S40" s="42"/>
      <c r="T40" s="99"/>
      <c r="U40" s="151">
        <f t="shared" si="6"/>
        <v>0</v>
      </c>
      <c r="V40" s="154" t="str">
        <f>IF(U40=0,"",VLOOKUP(U40,'03 EQUIPOS'!$B$7:$I$1000000,5,))</f>
        <v/>
      </c>
      <c r="W40" s="207">
        <f t="shared" si="7"/>
        <v>0</v>
      </c>
      <c r="X40" s="162">
        <f>+IF(L40&gt;0,L40,IF(L49&gt;0,Q40,E40))</f>
        <v>0</v>
      </c>
      <c r="Y40" s="208">
        <f>ROUND(W40*X40,K12)</f>
        <v>0</v>
      </c>
      <c r="Z40" s="164" t="str">
        <f>IF(U40=0,"",ROUND(VLOOKUP(U40,'03 EQUIPOS'!$B$7:$I$1000000,7,)*$F$3,K12))</f>
        <v/>
      </c>
      <c r="AA40" s="206">
        <f>IFERROR(ROUND(Z40/Y40,K12),0)</f>
        <v>0</v>
      </c>
      <c r="AB40" s="127"/>
      <c r="AC40" s="146"/>
      <c r="AD40" s="373">
        <f>+V11</f>
        <v>0</v>
      </c>
      <c r="AE40" s="376" t="e">
        <f>+Y11</f>
        <v>#N/A</v>
      </c>
      <c r="AF40" s="377" t="str">
        <f t="shared" si="10"/>
        <v>E-</v>
      </c>
      <c r="AG40" s="378">
        <f t="shared" si="8"/>
        <v>0</v>
      </c>
      <c r="AH40" s="379">
        <f t="shared" si="8"/>
        <v>0</v>
      </c>
      <c r="AI40" s="378">
        <f t="shared" si="9"/>
        <v>0</v>
      </c>
      <c r="AJ40" s="379">
        <f t="shared" si="9"/>
        <v>0</v>
      </c>
      <c r="AK40" s="41"/>
      <c r="AL40" s="380"/>
    </row>
    <row r="41" spans="1:38" x14ac:dyDescent="0.25">
      <c r="A41" s="99"/>
      <c r="B41" s="139"/>
      <c r="C41" s="154" t="str">
        <f>IF(B41=0,"",VLOOKUP(B41,'03 EQUIPOS'!$B$7:$I$1000000,5,))</f>
        <v/>
      </c>
      <c r="D41" s="209"/>
      <c r="E41" s="210"/>
      <c r="F41" s="205">
        <f>ROUND(D41*E41,K12)</f>
        <v>0</v>
      </c>
      <c r="G41" s="158" t="str">
        <f>IF(B41=0,"",ROUND(VLOOKUP(B41,'03 EQUIPOS'!$B$7:$I$1000000,7,)*$F$3,K12))</f>
        <v/>
      </c>
      <c r="H41" s="206" t="str">
        <f>IF(B41="","",IFERROR(ROUND(G41/F41,K12),0))</f>
        <v/>
      </c>
      <c r="I41" s="127"/>
      <c r="J41" s="146"/>
      <c r="K41" s="42"/>
      <c r="L41" s="160"/>
      <c r="M41" s="42"/>
      <c r="N41" s="148">
        <f>IFERROR(ROUND(H41/I49,K12),0)</f>
        <v>0</v>
      </c>
      <c r="O41" s="199">
        <f>IFERROR(ROUND(R49*N41,K12),0)</f>
        <v>0</v>
      </c>
      <c r="P41" s="149">
        <f>IFERROR(ROUND(N41*L49,K12),0)</f>
        <v>0</v>
      </c>
      <c r="Q41" s="161">
        <f>IFERROR(ROUND(G41/(P41*D41),K12),0)</f>
        <v>0</v>
      </c>
      <c r="R41" s="108">
        <f t="shared" si="5"/>
        <v>0</v>
      </c>
      <c r="S41" s="42"/>
      <c r="T41" s="99"/>
      <c r="U41" s="151">
        <f t="shared" si="6"/>
        <v>0</v>
      </c>
      <c r="V41" s="154" t="str">
        <f>IF(U41=0,"",VLOOKUP(U41,'03 EQUIPOS'!$B$7:$I$1000000,5,))</f>
        <v/>
      </c>
      <c r="W41" s="207">
        <f t="shared" si="7"/>
        <v>0</v>
      </c>
      <c r="X41" s="162">
        <f>+IF(L41&gt;0,L41,IF(L49&gt;0,Q41,E41))</f>
        <v>0</v>
      </c>
      <c r="Y41" s="208">
        <f>ROUND(W41*X41,K12)</f>
        <v>0</v>
      </c>
      <c r="Z41" s="164" t="str">
        <f>IF(U41=0,"",ROUND(VLOOKUP(U41,'03 EQUIPOS'!$B$7:$I$1000000,7,)*$F$3,K12))</f>
        <v/>
      </c>
      <c r="AA41" s="206">
        <f>IFERROR(ROUND(Z41/Y41,K12),0)</f>
        <v>0</v>
      </c>
      <c r="AB41" s="127"/>
      <c r="AC41" s="146"/>
      <c r="AD41" s="373">
        <f>+V11</f>
        <v>0</v>
      </c>
      <c r="AE41" s="376" t="e">
        <f>+Y11</f>
        <v>#N/A</v>
      </c>
      <c r="AF41" s="377" t="str">
        <f t="shared" si="10"/>
        <v>E-</v>
      </c>
      <c r="AG41" s="378">
        <f t="shared" si="8"/>
        <v>0</v>
      </c>
      <c r="AH41" s="379">
        <f t="shared" si="8"/>
        <v>0</v>
      </c>
      <c r="AI41" s="378">
        <f t="shared" si="9"/>
        <v>0</v>
      </c>
      <c r="AJ41" s="379">
        <f t="shared" si="9"/>
        <v>0</v>
      </c>
      <c r="AK41" s="41"/>
      <c r="AL41" s="380"/>
    </row>
    <row r="42" spans="1:38" x14ac:dyDescent="0.25">
      <c r="A42" s="99"/>
      <c r="B42" s="139"/>
      <c r="C42" s="154" t="str">
        <f>IF(B42=0,"",VLOOKUP(B42,'03 EQUIPOS'!$B$7:$I$1000000,5,))</f>
        <v/>
      </c>
      <c r="D42" s="209"/>
      <c r="E42" s="210"/>
      <c r="F42" s="205">
        <f>ROUND(D42*E42,K12)</f>
        <v>0</v>
      </c>
      <c r="G42" s="158" t="str">
        <f>IF(B42=0,"",ROUND(VLOOKUP(B42,'03 EQUIPOS'!$B$7:$I$1000000,7,)*$F$3,K12))</f>
        <v/>
      </c>
      <c r="H42" s="206" t="str">
        <f>IF(B42="","",IFERROR(ROUND(G42/F42,K12),0))</f>
        <v/>
      </c>
      <c r="I42" s="127"/>
      <c r="J42" s="146"/>
      <c r="K42" s="42"/>
      <c r="L42" s="160"/>
      <c r="M42" s="42"/>
      <c r="N42" s="148">
        <f>IFERROR(ROUND(H42/I49,K12),0)</f>
        <v>0</v>
      </c>
      <c r="O42" s="199">
        <f>IFERROR(ROUND(R49*N42,K12),0)</f>
        <v>0</v>
      </c>
      <c r="P42" s="149">
        <f>IFERROR(ROUND(N42*L49,K12),0)</f>
        <v>0</v>
      </c>
      <c r="Q42" s="161">
        <f>IFERROR(ROUND(G42/(P42*D42),K12),0)</f>
        <v>0</v>
      </c>
      <c r="R42" s="108">
        <f t="shared" si="5"/>
        <v>0</v>
      </c>
      <c r="S42" s="42"/>
      <c r="T42" s="99"/>
      <c r="U42" s="151">
        <f t="shared" si="6"/>
        <v>0</v>
      </c>
      <c r="V42" s="154" t="str">
        <f>IF(U42=0,"",VLOOKUP(U42,'03 EQUIPOS'!$B$7:$I$1000000,5,))</f>
        <v/>
      </c>
      <c r="W42" s="207">
        <f t="shared" si="7"/>
        <v>0</v>
      </c>
      <c r="X42" s="162">
        <f>+IF(L42&gt;0,L42,IF(L49&gt;0,Q42,E42))</f>
        <v>0</v>
      </c>
      <c r="Y42" s="208">
        <f>ROUND(W42*X42,K12)</f>
        <v>0</v>
      </c>
      <c r="Z42" s="164" t="str">
        <f>IF(U42=0,"",ROUND(VLOOKUP(U42,'03 EQUIPOS'!$B$7:$I$1000000,7,)*$F$3,K12))</f>
        <v/>
      </c>
      <c r="AA42" s="206">
        <f>IFERROR(ROUND(Z42/Y42,K12),0)</f>
        <v>0</v>
      </c>
      <c r="AB42" s="127"/>
      <c r="AC42" s="146"/>
      <c r="AD42" s="373">
        <f>+V11</f>
        <v>0</v>
      </c>
      <c r="AE42" s="376" t="e">
        <f>+Y11</f>
        <v>#N/A</v>
      </c>
      <c r="AF42" s="377" t="str">
        <f t="shared" si="10"/>
        <v>E-</v>
      </c>
      <c r="AG42" s="378">
        <f t="shared" si="8"/>
        <v>0</v>
      </c>
      <c r="AH42" s="379">
        <f t="shared" si="8"/>
        <v>0</v>
      </c>
      <c r="AI42" s="378">
        <f t="shared" si="9"/>
        <v>0</v>
      </c>
      <c r="AJ42" s="379">
        <f t="shared" si="9"/>
        <v>0</v>
      </c>
      <c r="AK42" s="41"/>
      <c r="AL42" s="380"/>
    </row>
    <row r="43" spans="1:38" x14ac:dyDescent="0.25">
      <c r="A43" s="99"/>
      <c r="B43" s="139"/>
      <c r="C43" s="154" t="str">
        <f>IF(B43=0,"",VLOOKUP(B43,'03 EQUIPOS'!$B$7:$I$1000000,5,))</f>
        <v/>
      </c>
      <c r="D43" s="209"/>
      <c r="E43" s="210"/>
      <c r="F43" s="205">
        <f>ROUND(D43*E43,K12)</f>
        <v>0</v>
      </c>
      <c r="G43" s="158" t="str">
        <f>IF(B43=0,"",ROUND(VLOOKUP(B43,'03 EQUIPOS'!$B$7:$I$1000000,7,)*$F$3,K12))</f>
        <v/>
      </c>
      <c r="H43" s="206" t="str">
        <f>IF(B43="","",IFERROR(ROUND(G43/F43,K12),0))</f>
        <v/>
      </c>
      <c r="I43" s="127"/>
      <c r="J43" s="146"/>
      <c r="K43" s="42"/>
      <c r="L43" s="160"/>
      <c r="M43" s="42"/>
      <c r="N43" s="148">
        <f>IFERROR(ROUND(H43/I49,K12),0)</f>
        <v>0</v>
      </c>
      <c r="O43" s="199">
        <f>IFERROR(ROUND(R49*N43,K12),0)</f>
        <v>0</v>
      </c>
      <c r="P43" s="149">
        <f>IFERROR(ROUND(N43*L49,K12),0)</f>
        <v>0</v>
      </c>
      <c r="Q43" s="161">
        <f>IFERROR(ROUND(G43/(P43*D43),K12),0)</f>
        <v>0</v>
      </c>
      <c r="R43" s="108">
        <f t="shared" si="5"/>
        <v>0</v>
      </c>
      <c r="S43" s="42"/>
      <c r="T43" s="99"/>
      <c r="U43" s="151">
        <f t="shared" si="6"/>
        <v>0</v>
      </c>
      <c r="V43" s="154" t="str">
        <f>IF(U43=0,"",VLOOKUP(U43,'03 EQUIPOS'!$B$7:$I$1000000,5,))</f>
        <v/>
      </c>
      <c r="W43" s="207">
        <f t="shared" si="7"/>
        <v>0</v>
      </c>
      <c r="X43" s="162">
        <f>+IF(L43&gt;0,L43,IF(L49&gt;0,Q43,E43))</f>
        <v>0</v>
      </c>
      <c r="Y43" s="208">
        <f>ROUND(W43*X43,K12)</f>
        <v>0</v>
      </c>
      <c r="Z43" s="164" t="str">
        <f>IF(U43=0,"",ROUND(VLOOKUP(U43,'03 EQUIPOS'!$B$7:$I$1000000,7,)*$F$3,K12))</f>
        <v/>
      </c>
      <c r="AA43" s="206">
        <f>IFERROR(ROUND(Z43/Y43,K12),0)</f>
        <v>0</v>
      </c>
      <c r="AB43" s="127"/>
      <c r="AC43" s="146"/>
      <c r="AD43" s="373">
        <f>+V11</f>
        <v>0</v>
      </c>
      <c r="AE43" s="376" t="e">
        <f>+Y11</f>
        <v>#N/A</v>
      </c>
      <c r="AF43" s="377" t="str">
        <f t="shared" si="10"/>
        <v>E-</v>
      </c>
      <c r="AG43" s="378">
        <f t="shared" si="8"/>
        <v>0</v>
      </c>
      <c r="AH43" s="379">
        <f t="shared" si="8"/>
        <v>0</v>
      </c>
      <c r="AI43" s="378">
        <f t="shared" si="9"/>
        <v>0</v>
      </c>
      <c r="AJ43" s="379">
        <f t="shared" si="9"/>
        <v>0</v>
      </c>
      <c r="AK43" s="41"/>
      <c r="AL43" s="380"/>
    </row>
    <row r="44" spans="1:38" x14ac:dyDescent="0.25">
      <c r="A44" s="99"/>
      <c r="B44" s="139"/>
      <c r="C44" s="154" t="str">
        <f>IF(B44=0,"",VLOOKUP(B44,'03 EQUIPOS'!$B$7:$I$1000000,5,))</f>
        <v/>
      </c>
      <c r="D44" s="203"/>
      <c r="E44" s="204"/>
      <c r="F44" s="205">
        <f>ROUND(D44*E44,K12)</f>
        <v>0</v>
      </c>
      <c r="G44" s="158" t="str">
        <f>IF(B44=0,"",ROUND(VLOOKUP(B44,'03 EQUIPOS'!$B$7:$I$1000000,7,)*$F$3,K12))</f>
        <v/>
      </c>
      <c r="H44" s="206" t="str">
        <f>IF(B44="","",IFERROR(ROUND(G44/F44,K12),0))</f>
        <v/>
      </c>
      <c r="I44" s="127"/>
      <c r="J44" s="146"/>
      <c r="K44" s="42"/>
      <c r="L44" s="160"/>
      <c r="M44" s="42"/>
      <c r="N44" s="148">
        <f>IFERROR(ROUND(H44/I49,K12),0)</f>
        <v>0</v>
      </c>
      <c r="O44" s="199">
        <f>IFERROR(ROUND(R49*N44,K12),0)</f>
        <v>0</v>
      </c>
      <c r="P44" s="149">
        <f>IFERROR(ROUND(N44*L49,K12),0)</f>
        <v>0</v>
      </c>
      <c r="Q44" s="161">
        <f>IFERROR(ROUND(G44/(P44*D44),K12),0)</f>
        <v>0</v>
      </c>
      <c r="R44" s="108">
        <f t="shared" si="5"/>
        <v>0</v>
      </c>
      <c r="S44" s="42"/>
      <c r="T44" s="99"/>
      <c r="U44" s="151">
        <f t="shared" si="6"/>
        <v>0</v>
      </c>
      <c r="V44" s="154" t="str">
        <f>IF(U44=0,"",VLOOKUP(U44,'03 EQUIPOS'!$B$7:$I$1000000,5,))</f>
        <v/>
      </c>
      <c r="W44" s="207">
        <f t="shared" si="7"/>
        <v>0</v>
      </c>
      <c r="X44" s="162">
        <f>+IF(L44&gt;0,L44,IF(L49&gt;0,Q44,E44))</f>
        <v>0</v>
      </c>
      <c r="Y44" s="208">
        <f>ROUND(W44*X44,K12)</f>
        <v>0</v>
      </c>
      <c r="Z44" s="164" t="str">
        <f>IF(U44=0,"",ROUND(VLOOKUP(U44,'03 EQUIPOS'!$B$7:$I$1000000,7,)*$F$3,K12))</f>
        <v/>
      </c>
      <c r="AA44" s="206">
        <f>IFERROR(ROUND(Z44/Y44,K12),0)</f>
        <v>0</v>
      </c>
      <c r="AB44" s="127"/>
      <c r="AC44" s="146"/>
      <c r="AD44" s="373">
        <f>+V11</f>
        <v>0</v>
      </c>
      <c r="AE44" s="376" t="e">
        <f>+Y11</f>
        <v>#N/A</v>
      </c>
      <c r="AF44" s="377" t="str">
        <f t="shared" si="10"/>
        <v>E-</v>
      </c>
      <c r="AG44" s="378">
        <f t="shared" si="8"/>
        <v>0</v>
      </c>
      <c r="AH44" s="379">
        <f t="shared" si="8"/>
        <v>0</v>
      </c>
      <c r="AI44" s="378">
        <f t="shared" si="9"/>
        <v>0</v>
      </c>
      <c r="AJ44" s="379">
        <f t="shared" si="9"/>
        <v>0</v>
      </c>
      <c r="AK44" s="41"/>
      <c r="AL44" s="380"/>
    </row>
    <row r="45" spans="1:38" x14ac:dyDescent="0.25">
      <c r="A45" s="99"/>
      <c r="B45" s="139"/>
      <c r="C45" s="154" t="str">
        <f>IF(B45=0,"",VLOOKUP(B45,'03 EQUIPOS'!$B$7:$I$1000000,5,))</f>
        <v/>
      </c>
      <c r="D45" s="203"/>
      <c r="E45" s="204"/>
      <c r="F45" s="205">
        <f>ROUND(D45*E45,K12)</f>
        <v>0</v>
      </c>
      <c r="G45" s="158" t="str">
        <f>IF(B45=0,"",ROUND(VLOOKUP(B45,'03 EQUIPOS'!$B$7:$I$1000000,7,)*$F$3,K12))</f>
        <v/>
      </c>
      <c r="H45" s="206" t="str">
        <f>IF(B45="","",IFERROR(ROUND(G45/F45,K12),0))</f>
        <v/>
      </c>
      <c r="I45" s="127"/>
      <c r="J45" s="146"/>
      <c r="K45" s="42"/>
      <c r="L45" s="160"/>
      <c r="M45" s="42"/>
      <c r="N45" s="148">
        <f>IFERROR(ROUND(H45/I49,K12),0)</f>
        <v>0</v>
      </c>
      <c r="O45" s="199">
        <f>IFERROR(ROUND(R49*N45,K12),0)</f>
        <v>0</v>
      </c>
      <c r="P45" s="149">
        <f>IFERROR(ROUND(N45*L49,K12),0)</f>
        <v>0</v>
      </c>
      <c r="Q45" s="161">
        <f>IFERROR(ROUND(G45/(P45*D45),K12),0)</f>
        <v>0</v>
      </c>
      <c r="R45" s="108">
        <f t="shared" si="5"/>
        <v>0</v>
      </c>
      <c r="S45" s="42"/>
      <c r="T45" s="99"/>
      <c r="U45" s="151">
        <f t="shared" si="6"/>
        <v>0</v>
      </c>
      <c r="V45" s="154" t="str">
        <f>IF(U45=0,"",VLOOKUP(U45,'03 EQUIPOS'!$B$7:$I$1000000,5,))</f>
        <v/>
      </c>
      <c r="W45" s="207">
        <f t="shared" si="7"/>
        <v>0</v>
      </c>
      <c r="X45" s="162">
        <f>+IF(L45&gt;0,L45,IF(L49&gt;0,Q45,E45))</f>
        <v>0</v>
      </c>
      <c r="Y45" s="208">
        <f>ROUND(W45*X45,K12)</f>
        <v>0</v>
      </c>
      <c r="Z45" s="164" t="str">
        <f>IF(U45=0,"",ROUND(VLOOKUP(U45,'03 EQUIPOS'!$B$7:$I$1000000,7,)*$F$3,K12))</f>
        <v/>
      </c>
      <c r="AA45" s="206">
        <f>IFERROR(ROUND(Z45/Y45,K12),0)</f>
        <v>0</v>
      </c>
      <c r="AB45" s="127"/>
      <c r="AC45" s="146"/>
      <c r="AD45" s="373">
        <f>+V11</f>
        <v>0</v>
      </c>
      <c r="AE45" s="376" t="e">
        <f>+Y11</f>
        <v>#N/A</v>
      </c>
      <c r="AF45" s="377" t="str">
        <f t="shared" si="10"/>
        <v>E-</v>
      </c>
      <c r="AG45" s="378">
        <f t="shared" si="8"/>
        <v>0</v>
      </c>
      <c r="AH45" s="379">
        <f t="shared" si="8"/>
        <v>0</v>
      </c>
      <c r="AI45" s="378">
        <f t="shared" si="9"/>
        <v>0</v>
      </c>
      <c r="AJ45" s="379">
        <f t="shared" si="9"/>
        <v>0</v>
      </c>
      <c r="AK45" s="41"/>
      <c r="AL45" s="380"/>
    </row>
    <row r="46" spans="1:38" x14ac:dyDescent="0.25">
      <c r="A46" s="99"/>
      <c r="B46" s="139"/>
      <c r="C46" s="154" t="str">
        <f>IF(B46=0,"",VLOOKUP(B46,'03 EQUIPOS'!$B$7:$I$1000000,5,))</f>
        <v/>
      </c>
      <c r="D46" s="203"/>
      <c r="E46" s="204"/>
      <c r="F46" s="205">
        <f>ROUND(D46*E46,K12)</f>
        <v>0</v>
      </c>
      <c r="G46" s="158" t="str">
        <f>IF(B46=0,"",ROUND(VLOOKUP(B46,'03 EQUIPOS'!$B$7:$I$1000000,7,)*$F$3,K12))</f>
        <v/>
      </c>
      <c r="H46" s="206" t="str">
        <f>IF(B46="","",IFERROR(ROUND(G46/F46,K12),0))</f>
        <v/>
      </c>
      <c r="I46" s="127"/>
      <c r="J46" s="146"/>
      <c r="K46" s="42"/>
      <c r="L46" s="160"/>
      <c r="M46" s="42"/>
      <c r="N46" s="148">
        <f>IFERROR(ROUND(H46/I49,K12),0)</f>
        <v>0</v>
      </c>
      <c r="O46" s="199">
        <f>IFERROR(ROUND(R49*N46,K12),0)</f>
        <v>0</v>
      </c>
      <c r="P46" s="149">
        <f>IFERROR(ROUND(N46*L49,K12),0)</f>
        <v>0</v>
      </c>
      <c r="Q46" s="161">
        <f>IFERROR(ROUND(G46/(P46*D46),K12),0)</f>
        <v>0</v>
      </c>
      <c r="R46" s="108">
        <f t="shared" si="5"/>
        <v>0</v>
      </c>
      <c r="S46" s="42"/>
      <c r="T46" s="99"/>
      <c r="U46" s="151">
        <f t="shared" si="6"/>
        <v>0</v>
      </c>
      <c r="V46" s="154" t="str">
        <f>IF(U46=0,"",VLOOKUP(U46,'03 EQUIPOS'!$B$7:$I$1000000,5,))</f>
        <v/>
      </c>
      <c r="W46" s="207">
        <f t="shared" si="7"/>
        <v>0</v>
      </c>
      <c r="X46" s="162">
        <f>+IF(L46&gt;0,L46,IF(L49&gt;0,Q46,E46))</f>
        <v>0</v>
      </c>
      <c r="Y46" s="208">
        <f>ROUND(W46*X46,K12)</f>
        <v>0</v>
      </c>
      <c r="Z46" s="164" t="str">
        <f>IF(U46=0,"",ROUND(VLOOKUP(U46,'03 EQUIPOS'!$B$7:$I$1000000,7,)*$F$3,K12))</f>
        <v/>
      </c>
      <c r="AA46" s="206">
        <f>IFERROR(ROUND(Z46/Y46,K12),0)</f>
        <v>0</v>
      </c>
      <c r="AB46" s="127"/>
      <c r="AC46" s="146"/>
      <c r="AD46" s="373">
        <f>+V11</f>
        <v>0</v>
      </c>
      <c r="AE46" s="376" t="e">
        <f>+Y11</f>
        <v>#N/A</v>
      </c>
      <c r="AF46" s="377" t="str">
        <f t="shared" si="10"/>
        <v>E-</v>
      </c>
      <c r="AG46" s="378">
        <f t="shared" si="8"/>
        <v>0</v>
      </c>
      <c r="AH46" s="379">
        <f t="shared" si="8"/>
        <v>0</v>
      </c>
      <c r="AI46" s="378">
        <f t="shared" si="9"/>
        <v>0</v>
      </c>
      <c r="AJ46" s="379">
        <f t="shared" si="9"/>
        <v>0</v>
      </c>
      <c r="AK46" s="41"/>
      <c r="AL46" s="380"/>
    </row>
    <row r="47" spans="1:38" x14ac:dyDescent="0.25">
      <c r="A47" s="99"/>
      <c r="B47" s="139"/>
      <c r="C47" s="154" t="str">
        <f>IF(B47=0,"",VLOOKUP(B47,'03 EQUIPOS'!$B$7:$I$1000000,5,))</f>
        <v/>
      </c>
      <c r="D47" s="203"/>
      <c r="E47" s="204"/>
      <c r="F47" s="205">
        <f>ROUND(D47*E47,K12)</f>
        <v>0</v>
      </c>
      <c r="G47" s="158" t="str">
        <f>IF(B47=0,"",ROUND(VLOOKUP(B47,'03 EQUIPOS'!$B$7:$I$1000000,7,)*$F$3,K12))</f>
        <v/>
      </c>
      <c r="H47" s="206" t="str">
        <f>IF(B47="","",IFERROR(ROUND(G47/F47,K12),0))</f>
        <v/>
      </c>
      <c r="I47" s="127"/>
      <c r="J47" s="146"/>
      <c r="K47" s="42"/>
      <c r="L47" s="160"/>
      <c r="M47" s="42"/>
      <c r="N47" s="148">
        <f>IFERROR(ROUND(H47/I49,K12),0)</f>
        <v>0</v>
      </c>
      <c r="O47" s="199">
        <f>IFERROR(ROUND(R49*N47,K12),0)</f>
        <v>0</v>
      </c>
      <c r="P47" s="149">
        <f>IFERROR(ROUND(N47*L49,K12),0)</f>
        <v>0</v>
      </c>
      <c r="Q47" s="161">
        <f>IFERROR(ROUND(G47/(P47*D47),K12),0)</f>
        <v>0</v>
      </c>
      <c r="R47" s="108">
        <f t="shared" si="5"/>
        <v>0</v>
      </c>
      <c r="S47" s="42"/>
      <c r="T47" s="99"/>
      <c r="U47" s="151">
        <f t="shared" si="6"/>
        <v>0</v>
      </c>
      <c r="V47" s="154" t="str">
        <f>IF(U47=0,"",VLOOKUP(U47,'03 EQUIPOS'!$B$7:$I$1000000,5,))</f>
        <v/>
      </c>
      <c r="W47" s="207">
        <f t="shared" si="7"/>
        <v>0</v>
      </c>
      <c r="X47" s="162">
        <f>+IF(L47&gt;0,L47,IF(L49&gt;0,Q47,E47))</f>
        <v>0</v>
      </c>
      <c r="Y47" s="208">
        <f>ROUND(W47*X47,K12)</f>
        <v>0</v>
      </c>
      <c r="Z47" s="164" t="str">
        <f>IF(U47=0,"",ROUND(VLOOKUP(U47,'03 EQUIPOS'!$B$7:$I$1000000,7,)*$F$3,K12))</f>
        <v/>
      </c>
      <c r="AA47" s="206">
        <f>IFERROR(ROUND(Z47/Y47,K12),0)</f>
        <v>0</v>
      </c>
      <c r="AB47" s="127"/>
      <c r="AC47" s="146"/>
      <c r="AD47" s="373">
        <f>+V11</f>
        <v>0</v>
      </c>
      <c r="AE47" s="376" t="e">
        <f>+Y11</f>
        <v>#N/A</v>
      </c>
      <c r="AF47" s="377" t="str">
        <f t="shared" si="10"/>
        <v>E-</v>
      </c>
      <c r="AG47" s="378">
        <f t="shared" si="8"/>
        <v>0</v>
      </c>
      <c r="AH47" s="379">
        <f t="shared" si="8"/>
        <v>0</v>
      </c>
      <c r="AI47" s="378">
        <f t="shared" si="9"/>
        <v>0</v>
      </c>
      <c r="AJ47" s="379">
        <f t="shared" si="9"/>
        <v>0</v>
      </c>
      <c r="AK47" s="41"/>
      <c r="AL47" s="380"/>
    </row>
    <row r="48" spans="1:38" ht="15.75" thickBot="1" x14ac:dyDescent="0.3">
      <c r="A48" s="99"/>
      <c r="B48" s="139"/>
      <c r="C48" s="166" t="str">
        <f>IF(B48=0,"",VLOOKUP(B48,'03 EQUIPOS'!$B$7:$I$1000000,5,))</f>
        <v/>
      </c>
      <c r="D48" s="211"/>
      <c r="E48" s="212"/>
      <c r="F48" s="213">
        <f>ROUND(D48*E48,K12)</f>
        <v>0</v>
      </c>
      <c r="G48" s="170" t="str">
        <f>IF(B48=0,"",ROUND(VLOOKUP(B48,'03 EQUIPOS'!$B$7:$I$1000000,7,)*$F$3,K12))</f>
        <v/>
      </c>
      <c r="H48" s="214" t="str">
        <f>IF(B48="","",IFERROR(ROUND(G48/F48,K12),0))</f>
        <v/>
      </c>
      <c r="I48" s="172"/>
      <c r="J48" s="146"/>
      <c r="K48" s="173">
        <f>IFERROR(I49/I62,0)</f>
        <v>0</v>
      </c>
      <c r="L48" s="160"/>
      <c r="M48" s="42"/>
      <c r="N48" s="148">
        <f>IFERROR(ROUND(H48/I49,K12),0)</f>
        <v>0</v>
      </c>
      <c r="O48" s="199">
        <f>IFERROR(ROUND(R49*N48,K12),0)</f>
        <v>0</v>
      </c>
      <c r="P48" s="149">
        <f>IFERROR(ROUND(N48*L49,K12),0)</f>
        <v>0</v>
      </c>
      <c r="Q48" s="161">
        <f>IFERROR(ROUND(G48/(P48*D48),K12),0)</f>
        <v>0</v>
      </c>
      <c r="R48" s="108">
        <f t="shared" si="5"/>
        <v>0</v>
      </c>
      <c r="S48" s="42"/>
      <c r="T48" s="99"/>
      <c r="U48" s="151">
        <f t="shared" si="6"/>
        <v>0</v>
      </c>
      <c r="V48" s="166" t="str">
        <f>IF(U48=0,"",VLOOKUP(U48,'03 EQUIPOS'!$B$7:$I$1000000,5,))</f>
        <v/>
      </c>
      <c r="W48" s="215">
        <f t="shared" si="7"/>
        <v>0</v>
      </c>
      <c r="X48" s="216">
        <f>+IF(L48&gt;0,L48,IF(L49&gt;0,Q48,E48))</f>
        <v>0</v>
      </c>
      <c r="Y48" s="217">
        <f>ROUND(W48*X48,K12)</f>
        <v>0</v>
      </c>
      <c r="Z48" s="176" t="str">
        <f>IF(U48=0,"",ROUND(VLOOKUP(U48,'03 EQUIPOS'!$B$7:$I$1000000,7,)*$F$3,K12))</f>
        <v/>
      </c>
      <c r="AA48" s="214">
        <f>IFERROR(ROUND(Z48/Y48,K12),0)</f>
        <v>0</v>
      </c>
      <c r="AB48" s="172"/>
      <c r="AC48" s="146"/>
      <c r="AD48" s="373">
        <f>+V11</f>
        <v>0</v>
      </c>
      <c r="AE48" s="376" t="e">
        <f>+Y11</f>
        <v>#N/A</v>
      </c>
      <c r="AF48" s="377" t="str">
        <f t="shared" si="10"/>
        <v>E-</v>
      </c>
      <c r="AG48" s="378">
        <f t="shared" si="8"/>
        <v>0</v>
      </c>
      <c r="AH48" s="379">
        <f t="shared" si="8"/>
        <v>0</v>
      </c>
      <c r="AI48" s="378">
        <f t="shared" si="9"/>
        <v>0</v>
      </c>
      <c r="AJ48" s="379">
        <f t="shared" si="9"/>
        <v>0</v>
      </c>
      <c r="AK48" s="41"/>
      <c r="AL48" s="380"/>
    </row>
    <row r="49" spans="1:38" ht="15.75" thickBot="1" x14ac:dyDescent="0.3">
      <c r="A49" s="99" t="str">
        <f>+CONCATENATE($C11,"B")</f>
        <v>B</v>
      </c>
      <c r="B49" s="99"/>
      <c r="C49" s="122" t="s">
        <v>209</v>
      </c>
      <c r="D49" s="218"/>
      <c r="E49" s="218"/>
      <c r="F49" s="179"/>
      <c r="G49" s="219"/>
      <c r="H49" s="220"/>
      <c r="I49" s="182">
        <f>ROUND(SUM(H36:H48),K12)</f>
        <v>0</v>
      </c>
      <c r="J49" s="183"/>
      <c r="K49" s="184">
        <f>+L64*K48</f>
        <v>0</v>
      </c>
      <c r="L49" s="185"/>
      <c r="M49" s="42"/>
      <c r="N49" s="186">
        <f>SUM(N36:N48)</f>
        <v>0</v>
      </c>
      <c r="O49" s="187">
        <f>SUM(O36:O48)</f>
        <v>0</v>
      </c>
      <c r="P49" s="187">
        <f>SUM(P36:P48)</f>
        <v>0</v>
      </c>
      <c r="Q49" s="189">
        <f>+IF(L49&gt;0,L49,I49)</f>
        <v>0</v>
      </c>
      <c r="R49" s="221">
        <f>+I49-Q49</f>
        <v>0</v>
      </c>
      <c r="S49" s="42"/>
      <c r="T49" s="99" t="str">
        <f>+CONCATENATE($C11,"B")</f>
        <v>B</v>
      </c>
      <c r="U49" s="99"/>
      <c r="V49" s="122" t="s">
        <v>209</v>
      </c>
      <c r="W49" s="218"/>
      <c r="X49" s="218"/>
      <c r="Y49" s="179"/>
      <c r="Z49" s="219"/>
      <c r="AA49" s="220"/>
      <c r="AB49" s="182">
        <f>ROUND(SUM(AA36:AA48),K12)</f>
        <v>0</v>
      </c>
      <c r="AC49" s="81"/>
      <c r="AD49" s="98"/>
      <c r="AE49" s="374"/>
      <c r="AF49" s="41"/>
      <c r="AG49" s="41"/>
      <c r="AH49" s="41"/>
      <c r="AI49" s="41"/>
      <c r="AJ49" s="41"/>
      <c r="AK49" s="41"/>
      <c r="AL49" s="380"/>
    </row>
    <row r="50" spans="1:38" x14ac:dyDescent="0.25">
      <c r="A50" s="99" t="str">
        <f>+IF(SUM(R51:R60)&gt;0,CONCATENATE(C11,"EP"),"")</f>
        <v/>
      </c>
      <c r="B50" s="129" t="s">
        <v>197</v>
      </c>
      <c r="C50" s="130" t="s">
        <v>7</v>
      </c>
      <c r="D50" s="131" t="s">
        <v>195</v>
      </c>
      <c r="E50" s="132" t="s">
        <v>205</v>
      </c>
      <c r="F50" s="132" t="s">
        <v>205</v>
      </c>
      <c r="G50" s="191" t="s">
        <v>210</v>
      </c>
      <c r="H50" s="192" t="s">
        <v>208</v>
      </c>
      <c r="I50" s="193"/>
      <c r="J50" s="81"/>
      <c r="K50" s="42"/>
      <c r="L50" s="42"/>
      <c r="M50" s="42"/>
      <c r="N50" s="42"/>
      <c r="O50" s="42"/>
      <c r="P50" s="42"/>
      <c r="Q50" s="42"/>
      <c r="R50" s="42"/>
      <c r="S50" s="42"/>
      <c r="T50" s="99"/>
      <c r="U50" s="129" t="s">
        <v>197</v>
      </c>
      <c r="V50" s="130" t="s">
        <v>7</v>
      </c>
      <c r="W50" s="131" t="s">
        <v>195</v>
      </c>
      <c r="X50" s="132" t="s">
        <v>205</v>
      </c>
      <c r="Y50" s="132" t="s">
        <v>205</v>
      </c>
      <c r="Z50" s="191" t="s">
        <v>210</v>
      </c>
      <c r="AA50" s="192" t="s">
        <v>208</v>
      </c>
      <c r="AB50" s="193"/>
      <c r="AC50" s="81"/>
      <c r="AD50" s="98"/>
      <c r="AE50" s="374"/>
      <c r="AF50" s="41"/>
      <c r="AG50" s="41"/>
      <c r="AH50" s="41"/>
      <c r="AI50" s="41"/>
      <c r="AJ50" s="41"/>
      <c r="AK50" s="41"/>
      <c r="AL50" s="380"/>
    </row>
    <row r="51" spans="1:38" x14ac:dyDescent="0.25">
      <c r="A51" s="99"/>
      <c r="B51" s="139"/>
      <c r="C51" s="140" t="str">
        <f>IF(B51=0,"",VLOOKUP(B51,'04 PERSONAL'!$B$5:$H$999994,5,))</f>
        <v/>
      </c>
      <c r="D51" s="195"/>
      <c r="E51" s="222"/>
      <c r="F51" s="197">
        <f>ROUND(D51*E51,K13)</f>
        <v>0</v>
      </c>
      <c r="G51" s="144" t="str">
        <f>IF(B51=0,"",ROUND(VLOOKUP(B51,'04 PERSONAL'!$B$5:$H$999994,6,)*$G$3,K13))</f>
        <v/>
      </c>
      <c r="H51" s="223" t="str">
        <f>IF(B51="","",IFERROR(ROUND(G51/F51,K13),0))</f>
        <v/>
      </c>
      <c r="I51" s="127"/>
      <c r="J51" s="42"/>
      <c r="K51" s="42"/>
      <c r="L51" s="147"/>
      <c r="M51" s="42"/>
      <c r="N51" s="148">
        <f>IFERROR(ROUND(H51/I61,K13),0)</f>
        <v>0</v>
      </c>
      <c r="O51" s="199">
        <f>IFERROR(ROUND(R61*N51,K13),0)</f>
        <v>0</v>
      </c>
      <c r="P51" s="149">
        <f>IFERROR(ROUND(N51*L61,K13),0)</f>
        <v>0</v>
      </c>
      <c r="Q51" s="150">
        <f>IFERROR(ROUND(G51/(P51*D51),K13),0)</f>
        <v>0</v>
      </c>
      <c r="R51" s="108">
        <f t="shared" ref="R51:R60" si="11">+IF(H51=0,1,0)</f>
        <v>0</v>
      </c>
      <c r="S51" s="42"/>
      <c r="T51" s="99"/>
      <c r="U51" s="151">
        <f t="shared" ref="U51:U60" si="12">+B51</f>
        <v>0</v>
      </c>
      <c r="V51" s="140" t="str">
        <f>IF(U51=0,"",VLOOKUP(U51,'04 PERSONAL'!$B$5:$H$999994,5,))</f>
        <v/>
      </c>
      <c r="W51" s="200">
        <f t="shared" ref="W51:W60" si="13">+D51</f>
        <v>0</v>
      </c>
      <c r="X51" s="224">
        <f>+IF(L51&gt;0,L51,IF(L61&gt;0,Q51,E51))</f>
        <v>0</v>
      </c>
      <c r="Y51" s="197">
        <f>ROUND(W51*X51,K13)</f>
        <v>0</v>
      </c>
      <c r="Z51" s="153" t="str">
        <f>IF(U51=0,"",ROUND(VLOOKUP(U51,'04 PERSONAL'!$B$5:$H$999994,6,)*$G$3,K13))</f>
        <v/>
      </c>
      <c r="AA51" s="198">
        <f>IFERROR(ROUND(Z51/Y51,K13),0)</f>
        <v>0</v>
      </c>
      <c r="AB51" s="127"/>
      <c r="AC51" s="146"/>
      <c r="AD51" s="373">
        <f>+V11</f>
        <v>0</v>
      </c>
      <c r="AE51" s="376" t="e">
        <f>+Y11</f>
        <v>#N/A</v>
      </c>
      <c r="AF51" s="377" t="str">
        <f>CONCATENATE("P","-",B51)</f>
        <v>P-</v>
      </c>
      <c r="AG51" s="378">
        <f t="shared" ref="AG51:AH60" si="14">+D51</f>
        <v>0</v>
      </c>
      <c r="AH51" s="379">
        <f t="shared" si="14"/>
        <v>0</v>
      </c>
      <c r="AI51" s="378">
        <f t="shared" ref="AI51:AJ60" si="15">+W51</f>
        <v>0</v>
      </c>
      <c r="AJ51" s="379">
        <f t="shared" si="15"/>
        <v>0</v>
      </c>
      <c r="AK51" s="41"/>
      <c r="AL51" s="380"/>
    </row>
    <row r="52" spans="1:38" x14ac:dyDescent="0.25">
      <c r="A52" s="99"/>
      <c r="B52" s="139"/>
      <c r="C52" s="154" t="str">
        <f>IF(B52=0,"",VLOOKUP(B52,'04 PERSONAL'!$B$5:$H$999994,5,))</f>
        <v/>
      </c>
      <c r="D52" s="203"/>
      <c r="E52" s="225"/>
      <c r="F52" s="205">
        <f>ROUND(D52*E52,K13)</f>
        <v>0</v>
      </c>
      <c r="G52" s="158" t="str">
        <f>IF(B52=0,"",ROUND(VLOOKUP(B52,'04 PERSONAL'!$B$5:$H$999994,6,)*$G$3,K13))</f>
        <v/>
      </c>
      <c r="H52" s="226" t="str">
        <f>IF(B52="","",IFERROR(ROUND(G52/F52,K13),0))</f>
        <v/>
      </c>
      <c r="I52" s="127"/>
      <c r="J52" s="42"/>
      <c r="K52" s="42"/>
      <c r="L52" s="160"/>
      <c r="M52" s="42"/>
      <c r="N52" s="148">
        <f>IFERROR(ROUND(H52/I61,K13),0)</f>
        <v>0</v>
      </c>
      <c r="O52" s="199">
        <f>IFERROR(ROUND(R61*N52,K13),0)</f>
        <v>0</v>
      </c>
      <c r="P52" s="149">
        <f>IFERROR(ROUND(N52*L61,K13),0)</f>
        <v>0</v>
      </c>
      <c r="Q52" s="161">
        <f>IFERROR(ROUND(G52/(P52*D52),K13),0)</f>
        <v>0</v>
      </c>
      <c r="R52" s="108">
        <f t="shared" si="11"/>
        <v>0</v>
      </c>
      <c r="S52" s="42"/>
      <c r="T52" s="99"/>
      <c r="U52" s="151">
        <f t="shared" si="12"/>
        <v>0</v>
      </c>
      <c r="V52" s="154" t="str">
        <f>IF(U52=0,"",VLOOKUP(U52,'04 PERSONAL'!$B$5:$H$999994,5,))</f>
        <v/>
      </c>
      <c r="W52" s="207">
        <f t="shared" si="13"/>
        <v>0</v>
      </c>
      <c r="X52" s="227">
        <f>+IF(L52&gt;0,L52,IF(L61&gt;0,Q52,E52))</f>
        <v>0</v>
      </c>
      <c r="Y52" s="205">
        <f>ROUND(W52*X52,K13)</f>
        <v>0</v>
      </c>
      <c r="Z52" s="164" t="str">
        <f>IF(U52=0,"",ROUND(VLOOKUP(U52,'04 PERSONAL'!$B$5:$H$999994,6,)*$G$3,K13))</f>
        <v/>
      </c>
      <c r="AA52" s="206">
        <f>IFERROR(ROUND(Z52/Y52,K13),0)</f>
        <v>0</v>
      </c>
      <c r="AB52" s="127"/>
      <c r="AC52" s="146"/>
      <c r="AD52" s="373">
        <f>+V11</f>
        <v>0</v>
      </c>
      <c r="AE52" s="376" t="e">
        <f>+Y11</f>
        <v>#N/A</v>
      </c>
      <c r="AF52" s="377" t="str">
        <f t="shared" ref="AF52:AF60" si="16">CONCATENATE("P","-",B52)</f>
        <v>P-</v>
      </c>
      <c r="AG52" s="378">
        <f t="shared" si="14"/>
        <v>0</v>
      </c>
      <c r="AH52" s="379">
        <f t="shared" si="14"/>
        <v>0</v>
      </c>
      <c r="AI52" s="378">
        <f t="shared" si="15"/>
        <v>0</v>
      </c>
      <c r="AJ52" s="379">
        <f t="shared" si="15"/>
        <v>0</v>
      </c>
      <c r="AK52" s="41"/>
      <c r="AL52" s="380"/>
    </row>
    <row r="53" spans="1:38" x14ac:dyDescent="0.25">
      <c r="A53" s="99"/>
      <c r="B53" s="139"/>
      <c r="C53" s="154" t="str">
        <f>IF(B53=0,"",VLOOKUP(B53,'04 PERSONAL'!$B$5:$H$999994,5,))</f>
        <v/>
      </c>
      <c r="D53" s="203"/>
      <c r="E53" s="225"/>
      <c r="F53" s="205">
        <f>ROUND(D53*E53,K13)</f>
        <v>0</v>
      </c>
      <c r="G53" s="158" t="str">
        <f>IF(B53=0,"",ROUND(VLOOKUP(B53,'04 PERSONAL'!$B$5:$H$999994,6,)*$G$3,K13))</f>
        <v/>
      </c>
      <c r="H53" s="226" t="str">
        <f>IF(B53="","",IFERROR(ROUND(G53/F53,K13),0))</f>
        <v/>
      </c>
      <c r="I53" s="127"/>
      <c r="J53" s="42"/>
      <c r="K53" s="42"/>
      <c r="L53" s="160"/>
      <c r="M53" s="42"/>
      <c r="N53" s="148">
        <f>IFERROR(ROUND(H53/I61,K13),0)</f>
        <v>0</v>
      </c>
      <c r="O53" s="199">
        <f>IFERROR(ROUND(R61*N53,K13),0)</f>
        <v>0</v>
      </c>
      <c r="P53" s="149">
        <f>IFERROR(ROUND(N53*L61,K13),0)</f>
        <v>0</v>
      </c>
      <c r="Q53" s="161">
        <f>IFERROR(ROUND(G53/(P53*D53),K13),0)</f>
        <v>0</v>
      </c>
      <c r="R53" s="108">
        <f t="shared" si="11"/>
        <v>0</v>
      </c>
      <c r="S53" s="42"/>
      <c r="T53" s="99"/>
      <c r="U53" s="151">
        <f t="shared" si="12"/>
        <v>0</v>
      </c>
      <c r="V53" s="154" t="str">
        <f>IF(U53=0,"",VLOOKUP(U53,'04 PERSONAL'!$B$5:$H$999994,5,))</f>
        <v/>
      </c>
      <c r="W53" s="207">
        <f t="shared" si="13"/>
        <v>0</v>
      </c>
      <c r="X53" s="227">
        <f>+IF(L53&gt;0,L53,IF(L61&gt;0,Q53,E53))</f>
        <v>0</v>
      </c>
      <c r="Y53" s="205">
        <f>ROUND(W53*X53,K13)</f>
        <v>0</v>
      </c>
      <c r="Z53" s="164" t="str">
        <f>IF(U53=0,"",ROUND(VLOOKUP(U53,'04 PERSONAL'!$B$5:$H$999994,6,)*$G$3,K13))</f>
        <v/>
      </c>
      <c r="AA53" s="206">
        <f>IFERROR(ROUND(Z53/Y53,K13),0)</f>
        <v>0</v>
      </c>
      <c r="AB53" s="127"/>
      <c r="AC53" s="146"/>
      <c r="AD53" s="373">
        <f>+V11</f>
        <v>0</v>
      </c>
      <c r="AE53" s="376" t="e">
        <f>+Y11</f>
        <v>#N/A</v>
      </c>
      <c r="AF53" s="377" t="str">
        <f t="shared" si="16"/>
        <v>P-</v>
      </c>
      <c r="AG53" s="378">
        <f t="shared" si="14"/>
        <v>0</v>
      </c>
      <c r="AH53" s="379">
        <f t="shared" si="14"/>
        <v>0</v>
      </c>
      <c r="AI53" s="378">
        <f t="shared" si="15"/>
        <v>0</v>
      </c>
      <c r="AJ53" s="379">
        <f t="shared" si="15"/>
        <v>0</v>
      </c>
      <c r="AK53" s="41"/>
      <c r="AL53" s="380"/>
    </row>
    <row r="54" spans="1:38" x14ac:dyDescent="0.25">
      <c r="A54" s="99"/>
      <c r="B54" s="139"/>
      <c r="C54" s="154" t="str">
        <f>IF(B54=0,"",VLOOKUP(B54,'04 PERSONAL'!$B$5:$H$999994,5,))</f>
        <v/>
      </c>
      <c r="D54" s="203"/>
      <c r="E54" s="225"/>
      <c r="F54" s="205">
        <f>ROUND(D54*E54,K13)</f>
        <v>0</v>
      </c>
      <c r="G54" s="158" t="str">
        <f>IF(B54=0,"",ROUND(VLOOKUP(B54,'04 PERSONAL'!$B$5:$H$999994,6,)*$G$3,K13))</f>
        <v/>
      </c>
      <c r="H54" s="226" t="str">
        <f>IF(B54="","",IFERROR(ROUND(G54/F54,K13),0))</f>
        <v/>
      </c>
      <c r="I54" s="127"/>
      <c r="J54" s="42"/>
      <c r="K54" s="42"/>
      <c r="L54" s="160"/>
      <c r="M54" s="42"/>
      <c r="N54" s="148">
        <f>IFERROR(ROUND(H54/I61,K13),0)</f>
        <v>0</v>
      </c>
      <c r="O54" s="199">
        <f>IFERROR(ROUND(R61*N54,K13),0)</f>
        <v>0</v>
      </c>
      <c r="P54" s="149">
        <f>IFERROR(ROUND(N54*L61,K13),0)</f>
        <v>0</v>
      </c>
      <c r="Q54" s="161">
        <f>IFERROR(ROUND(G54/(P54*D54),K13),0)</f>
        <v>0</v>
      </c>
      <c r="R54" s="108">
        <f t="shared" si="11"/>
        <v>0</v>
      </c>
      <c r="S54" s="42"/>
      <c r="T54" s="99"/>
      <c r="U54" s="151">
        <f t="shared" si="12"/>
        <v>0</v>
      </c>
      <c r="V54" s="154" t="str">
        <f>IF(U54=0,"",VLOOKUP(U54,'04 PERSONAL'!$B$5:$H$999994,5,))</f>
        <v/>
      </c>
      <c r="W54" s="207">
        <f t="shared" si="13"/>
        <v>0</v>
      </c>
      <c r="X54" s="227">
        <f>+IF(L54&gt;0,L54,IF(L61&gt;0,Q54,E54))</f>
        <v>0</v>
      </c>
      <c r="Y54" s="205">
        <f>ROUND(W54*X54,K13)</f>
        <v>0</v>
      </c>
      <c r="Z54" s="164" t="str">
        <f>IF(U54=0,"",ROUND(VLOOKUP(U54,'04 PERSONAL'!$B$5:$H$999994,6,)*$G$3,K13))</f>
        <v/>
      </c>
      <c r="AA54" s="206">
        <f>IFERROR(ROUND(Z54/Y54,K13),0)</f>
        <v>0</v>
      </c>
      <c r="AB54" s="127"/>
      <c r="AC54" s="146"/>
      <c r="AD54" s="373">
        <f>+V11</f>
        <v>0</v>
      </c>
      <c r="AE54" s="376" t="e">
        <f>+Y11</f>
        <v>#N/A</v>
      </c>
      <c r="AF54" s="377" t="str">
        <f t="shared" si="16"/>
        <v>P-</v>
      </c>
      <c r="AG54" s="378">
        <f t="shared" si="14"/>
        <v>0</v>
      </c>
      <c r="AH54" s="379">
        <f t="shared" si="14"/>
        <v>0</v>
      </c>
      <c r="AI54" s="378">
        <f t="shared" si="15"/>
        <v>0</v>
      </c>
      <c r="AJ54" s="379">
        <f t="shared" si="15"/>
        <v>0</v>
      </c>
      <c r="AK54" s="41"/>
      <c r="AL54" s="380"/>
    </row>
    <row r="55" spans="1:38" x14ac:dyDescent="0.25">
      <c r="A55" s="99"/>
      <c r="B55" s="139"/>
      <c r="C55" s="154" t="str">
        <f>IF(B55=0,"",VLOOKUP(B55,'04 PERSONAL'!$B$5:$H$999994,5,))</f>
        <v/>
      </c>
      <c r="D55" s="209"/>
      <c r="E55" s="225"/>
      <c r="F55" s="205">
        <f>ROUND(D55*E55,K13)</f>
        <v>0</v>
      </c>
      <c r="G55" s="158" t="str">
        <f>IF(B55=0,"",ROUND(VLOOKUP(B55,'04 PERSONAL'!$B$5:$H$999994,6,)*$G$3,K13))</f>
        <v/>
      </c>
      <c r="H55" s="226" t="str">
        <f>IF(B55="","",IFERROR(ROUND(G55/F55,K13),0))</f>
        <v/>
      </c>
      <c r="I55" s="127"/>
      <c r="J55" s="228"/>
      <c r="K55" s="42"/>
      <c r="L55" s="160"/>
      <c r="M55" s="42"/>
      <c r="N55" s="148">
        <f>IFERROR(ROUND(H55/I61,K13),0)</f>
        <v>0</v>
      </c>
      <c r="O55" s="199">
        <f>IFERROR(ROUND(R61*N55,K13),0)</f>
        <v>0</v>
      </c>
      <c r="P55" s="149">
        <f>IFERROR(ROUND(N55*L61,K13),0)</f>
        <v>0</v>
      </c>
      <c r="Q55" s="161">
        <f>IFERROR(ROUND(G55/(P55*D55),K13),0)</f>
        <v>0</v>
      </c>
      <c r="R55" s="108">
        <f t="shared" si="11"/>
        <v>0</v>
      </c>
      <c r="S55" s="42"/>
      <c r="T55" s="99"/>
      <c r="U55" s="151">
        <f t="shared" si="12"/>
        <v>0</v>
      </c>
      <c r="V55" s="154" t="str">
        <f>IF(U55=0,"",VLOOKUP(U55,'04 PERSONAL'!$B$5:$H$999994,5,))</f>
        <v/>
      </c>
      <c r="W55" s="207">
        <f t="shared" si="13"/>
        <v>0</v>
      </c>
      <c r="X55" s="227">
        <f>+IF(L55&gt;0,L55,IF(L61&gt;0,Q55,E55))</f>
        <v>0</v>
      </c>
      <c r="Y55" s="205">
        <f>ROUND(W55*X55,K13)</f>
        <v>0</v>
      </c>
      <c r="Z55" s="164" t="str">
        <f>IF(U55=0,"",ROUND(VLOOKUP(U55,'04 PERSONAL'!$B$5:$H$999994,6,)*$G$3,K13))</f>
        <v/>
      </c>
      <c r="AA55" s="206">
        <f>IFERROR(ROUND(Z55/Y55,K13),0)</f>
        <v>0</v>
      </c>
      <c r="AB55" s="127"/>
      <c r="AC55" s="146"/>
      <c r="AD55" s="373">
        <f>+V11</f>
        <v>0</v>
      </c>
      <c r="AE55" s="376" t="e">
        <f>+Y11</f>
        <v>#N/A</v>
      </c>
      <c r="AF55" s="377" t="str">
        <f t="shared" si="16"/>
        <v>P-</v>
      </c>
      <c r="AG55" s="378">
        <f t="shared" si="14"/>
        <v>0</v>
      </c>
      <c r="AH55" s="379">
        <f t="shared" si="14"/>
        <v>0</v>
      </c>
      <c r="AI55" s="378">
        <f t="shared" si="15"/>
        <v>0</v>
      </c>
      <c r="AJ55" s="379">
        <f t="shared" si="15"/>
        <v>0</v>
      </c>
      <c r="AK55" s="41"/>
      <c r="AL55" s="380"/>
    </row>
    <row r="56" spans="1:38" x14ac:dyDescent="0.25">
      <c r="A56" s="99"/>
      <c r="B56" s="139"/>
      <c r="C56" s="154" t="str">
        <f>IF(B56=0,"",VLOOKUP(B56,'04 PERSONAL'!$B$5:$H$999994,5,))</f>
        <v/>
      </c>
      <c r="D56" s="209"/>
      <c r="E56" s="225"/>
      <c r="F56" s="205">
        <f>ROUND(D56*E56,K13)</f>
        <v>0</v>
      </c>
      <c r="G56" s="158" t="str">
        <f>IF(B56=0,"",ROUND(VLOOKUP(B56,'04 PERSONAL'!$B$5:$H$999994,6,)*$G$3,K13))</f>
        <v/>
      </c>
      <c r="H56" s="226" t="str">
        <f>IF(B56="","",IFERROR(ROUND(G56/F56,K13),0))</f>
        <v/>
      </c>
      <c r="I56" s="127"/>
      <c r="J56" s="228"/>
      <c r="K56" s="42"/>
      <c r="L56" s="160"/>
      <c r="M56" s="42"/>
      <c r="N56" s="148">
        <f>IFERROR(ROUND(H56/I61,K13),0)</f>
        <v>0</v>
      </c>
      <c r="O56" s="199">
        <f>IFERROR(ROUND(R61*N56,K13),0)</f>
        <v>0</v>
      </c>
      <c r="P56" s="149">
        <f>IFERROR(ROUND(N56*L61,K13),0)</f>
        <v>0</v>
      </c>
      <c r="Q56" s="161">
        <f>IFERROR(ROUND(G56/(P56*D56),K13),0)</f>
        <v>0</v>
      </c>
      <c r="R56" s="108">
        <f t="shared" si="11"/>
        <v>0</v>
      </c>
      <c r="S56" s="42"/>
      <c r="T56" s="99"/>
      <c r="U56" s="151">
        <f t="shared" si="12"/>
        <v>0</v>
      </c>
      <c r="V56" s="154" t="str">
        <f>IF(U56=0,"",VLOOKUP(U56,'04 PERSONAL'!$B$5:$H$999994,5,))</f>
        <v/>
      </c>
      <c r="W56" s="207">
        <f t="shared" si="13"/>
        <v>0</v>
      </c>
      <c r="X56" s="227">
        <f>+IF(L56&gt;0,L56,IF(L61&gt;0,Q56,E56))</f>
        <v>0</v>
      </c>
      <c r="Y56" s="205">
        <f>ROUND(W56*X56,K13)</f>
        <v>0</v>
      </c>
      <c r="Z56" s="164" t="str">
        <f>IF(U56=0,"",ROUND(VLOOKUP(U56,'04 PERSONAL'!$B$5:$H$999994,6,)*$G$3,K13))</f>
        <v/>
      </c>
      <c r="AA56" s="206">
        <f>IFERROR(ROUND(Z56/Y56,K13),0)</f>
        <v>0</v>
      </c>
      <c r="AB56" s="127"/>
      <c r="AC56" s="146"/>
      <c r="AD56" s="373">
        <f>+V11</f>
        <v>0</v>
      </c>
      <c r="AE56" s="376" t="e">
        <f>+Y11</f>
        <v>#N/A</v>
      </c>
      <c r="AF56" s="377" t="str">
        <f t="shared" si="16"/>
        <v>P-</v>
      </c>
      <c r="AG56" s="378">
        <f t="shared" si="14"/>
        <v>0</v>
      </c>
      <c r="AH56" s="379">
        <f t="shared" si="14"/>
        <v>0</v>
      </c>
      <c r="AI56" s="378">
        <f t="shared" si="15"/>
        <v>0</v>
      </c>
      <c r="AJ56" s="379">
        <f t="shared" si="15"/>
        <v>0</v>
      </c>
      <c r="AK56" s="41"/>
      <c r="AL56" s="380"/>
    </row>
    <row r="57" spans="1:38" x14ac:dyDescent="0.25">
      <c r="A57" s="99"/>
      <c r="B57" s="139"/>
      <c r="C57" s="154" t="str">
        <f>IF(B57=0,"",VLOOKUP(B57,'04 PERSONAL'!$B$5:$H$999994,5,))</f>
        <v/>
      </c>
      <c r="D57" s="209"/>
      <c r="E57" s="225"/>
      <c r="F57" s="205">
        <f>ROUND(D57*E57,K13)</f>
        <v>0</v>
      </c>
      <c r="G57" s="158" t="str">
        <f>IF(B57=0,"",ROUND(VLOOKUP(B57,'04 PERSONAL'!$B$5:$H$999994,6,)*$G$3,K13))</f>
        <v/>
      </c>
      <c r="H57" s="226" t="str">
        <f>IF(B57="","",IFERROR(ROUND(G57/F57,K13),0))</f>
        <v/>
      </c>
      <c r="I57" s="127"/>
      <c r="J57" s="228"/>
      <c r="K57" s="42"/>
      <c r="L57" s="160"/>
      <c r="M57" s="42"/>
      <c r="N57" s="148">
        <f>IFERROR(ROUND(H57/I61,K13),0)</f>
        <v>0</v>
      </c>
      <c r="O57" s="199">
        <f>IFERROR(ROUND(R61*N57,K13),0)</f>
        <v>0</v>
      </c>
      <c r="P57" s="149">
        <f>IFERROR(ROUND(N57*L61,K13),0)</f>
        <v>0</v>
      </c>
      <c r="Q57" s="161">
        <f>IFERROR(ROUND(G57/(P57*D57),K13),0)</f>
        <v>0</v>
      </c>
      <c r="R57" s="108">
        <f t="shared" si="11"/>
        <v>0</v>
      </c>
      <c r="S57" s="42"/>
      <c r="T57" s="99"/>
      <c r="U57" s="151">
        <f t="shared" si="12"/>
        <v>0</v>
      </c>
      <c r="V57" s="154" t="str">
        <f>IF(U57=0,"",VLOOKUP(U57,'04 PERSONAL'!$B$5:$H$999994,5,))</f>
        <v/>
      </c>
      <c r="W57" s="207">
        <f t="shared" si="13"/>
        <v>0</v>
      </c>
      <c r="X57" s="227">
        <f>+IF(L57&gt;0,L57,IF(L61&gt;0,Q57,E57))</f>
        <v>0</v>
      </c>
      <c r="Y57" s="205">
        <f>ROUND(W57*X57,K13)</f>
        <v>0</v>
      </c>
      <c r="Z57" s="164" t="str">
        <f>IF(U57=0,"",ROUND(VLOOKUP(U57,'04 PERSONAL'!$B$5:$H$999994,6,)*$G$3,K13))</f>
        <v/>
      </c>
      <c r="AA57" s="206">
        <f>IFERROR(ROUND(Z57/Y57,K13),0)</f>
        <v>0</v>
      </c>
      <c r="AB57" s="127"/>
      <c r="AC57" s="146"/>
      <c r="AD57" s="373">
        <f>+V11</f>
        <v>0</v>
      </c>
      <c r="AE57" s="376" t="e">
        <f>+Y11</f>
        <v>#N/A</v>
      </c>
      <c r="AF57" s="377" t="str">
        <f t="shared" si="16"/>
        <v>P-</v>
      </c>
      <c r="AG57" s="378">
        <f t="shared" si="14"/>
        <v>0</v>
      </c>
      <c r="AH57" s="379">
        <f t="shared" si="14"/>
        <v>0</v>
      </c>
      <c r="AI57" s="378">
        <f t="shared" si="15"/>
        <v>0</v>
      </c>
      <c r="AJ57" s="379">
        <f t="shared" si="15"/>
        <v>0</v>
      </c>
      <c r="AK57" s="41"/>
      <c r="AL57" s="380"/>
    </row>
    <row r="58" spans="1:38" x14ac:dyDescent="0.25">
      <c r="A58" s="99"/>
      <c r="B58" s="139"/>
      <c r="C58" s="154" t="str">
        <f>IF(B58=0,"",VLOOKUP(B58,'04 PERSONAL'!$B$5:$H$999994,5,))</f>
        <v/>
      </c>
      <c r="D58" s="203"/>
      <c r="E58" s="225"/>
      <c r="F58" s="205">
        <f>ROUND(D58*E58,K13)</f>
        <v>0</v>
      </c>
      <c r="G58" s="158" t="str">
        <f>IF(B58=0,"",ROUND(VLOOKUP(B58,'04 PERSONAL'!$B$5:$H$999994,6,)*$G$3,K13))</f>
        <v/>
      </c>
      <c r="H58" s="226" t="str">
        <f>IF(B58="","",IFERROR(ROUND(G58/F58,K13),0))</f>
        <v/>
      </c>
      <c r="I58" s="127"/>
      <c r="J58" s="228"/>
      <c r="K58" s="42"/>
      <c r="L58" s="160"/>
      <c r="M58" s="42"/>
      <c r="N58" s="148">
        <f>IFERROR(ROUND(H58/I61,K13),0)</f>
        <v>0</v>
      </c>
      <c r="O58" s="199">
        <f>IFERROR(ROUND(R61*N58,K13),0)</f>
        <v>0</v>
      </c>
      <c r="P58" s="149">
        <f>IFERROR(ROUND(N58*L61,K13),0)</f>
        <v>0</v>
      </c>
      <c r="Q58" s="161">
        <f>IFERROR(ROUND(G58/(P58*D58),K13),0)</f>
        <v>0</v>
      </c>
      <c r="R58" s="108">
        <f t="shared" si="11"/>
        <v>0</v>
      </c>
      <c r="S58" s="42"/>
      <c r="T58" s="99"/>
      <c r="U58" s="151">
        <f t="shared" si="12"/>
        <v>0</v>
      </c>
      <c r="V58" s="154" t="str">
        <f>IF(U58=0,"",VLOOKUP(U58,'04 PERSONAL'!$B$5:$H$999994,5,))</f>
        <v/>
      </c>
      <c r="W58" s="207">
        <f t="shared" si="13"/>
        <v>0</v>
      </c>
      <c r="X58" s="227">
        <f>+IF(L58&gt;0,L58,IF(L61&gt;0,Q58,E58))</f>
        <v>0</v>
      </c>
      <c r="Y58" s="205">
        <f>ROUND(W58*X58,K13)</f>
        <v>0</v>
      </c>
      <c r="Z58" s="164" t="str">
        <f>IF(U58=0,"",ROUND(VLOOKUP(U58,'04 PERSONAL'!$B$5:$H$999994,6,)*$G$3,K13))</f>
        <v/>
      </c>
      <c r="AA58" s="206">
        <f>IFERROR(ROUND(Z58/Y58,K13),0)</f>
        <v>0</v>
      </c>
      <c r="AB58" s="127"/>
      <c r="AC58" s="146"/>
      <c r="AD58" s="373">
        <f>+V11</f>
        <v>0</v>
      </c>
      <c r="AE58" s="376" t="e">
        <f>+Y11</f>
        <v>#N/A</v>
      </c>
      <c r="AF58" s="377" t="str">
        <f t="shared" si="16"/>
        <v>P-</v>
      </c>
      <c r="AG58" s="378">
        <f t="shared" si="14"/>
        <v>0</v>
      </c>
      <c r="AH58" s="379">
        <f t="shared" si="14"/>
        <v>0</v>
      </c>
      <c r="AI58" s="378">
        <f t="shared" si="15"/>
        <v>0</v>
      </c>
      <c r="AJ58" s="379">
        <f t="shared" si="15"/>
        <v>0</v>
      </c>
      <c r="AK58" s="41"/>
      <c r="AL58" s="380"/>
    </row>
    <row r="59" spans="1:38" x14ac:dyDescent="0.25">
      <c r="A59" s="99"/>
      <c r="B59" s="139"/>
      <c r="C59" s="154" t="str">
        <f>IF(B59=0,"",VLOOKUP(B59,'04 PERSONAL'!$B$5:$H$999994,5,))</f>
        <v/>
      </c>
      <c r="D59" s="203"/>
      <c r="E59" s="225"/>
      <c r="F59" s="205">
        <f>ROUND(D59*E59,K13)</f>
        <v>0</v>
      </c>
      <c r="G59" s="158" t="str">
        <f>IF(B59=0,"",ROUND(VLOOKUP(B59,'04 PERSONAL'!$B$5:$H$999994,6,)*$G$3,K13))</f>
        <v/>
      </c>
      <c r="H59" s="226" t="str">
        <f>IF(B59="","",IFERROR(ROUND(G59/F59,K13),0))</f>
        <v/>
      </c>
      <c r="I59" s="127"/>
      <c r="J59" s="228"/>
      <c r="K59" s="42"/>
      <c r="L59" s="160"/>
      <c r="M59" s="42"/>
      <c r="N59" s="148">
        <f>IFERROR(ROUND(H59/I61,K13),0)</f>
        <v>0</v>
      </c>
      <c r="O59" s="199">
        <f>IFERROR(ROUND(R61*N59,K13),0)</f>
        <v>0</v>
      </c>
      <c r="P59" s="149">
        <f>IFERROR(ROUND(N59*L61,K13),0)</f>
        <v>0</v>
      </c>
      <c r="Q59" s="161">
        <f>IFERROR(ROUND(G59/(P59*D59),K13),0)</f>
        <v>0</v>
      </c>
      <c r="R59" s="108">
        <f t="shared" si="11"/>
        <v>0</v>
      </c>
      <c r="S59" s="42"/>
      <c r="T59" s="99"/>
      <c r="U59" s="151">
        <f t="shared" si="12"/>
        <v>0</v>
      </c>
      <c r="V59" s="154" t="str">
        <f>IF(U59=0,"",VLOOKUP(U59,'04 PERSONAL'!$B$5:$H$999994,5,))</f>
        <v/>
      </c>
      <c r="W59" s="207">
        <f t="shared" si="13"/>
        <v>0</v>
      </c>
      <c r="X59" s="227">
        <f>+IF(L59&gt;0,L59,IF(L61&gt;0,Q59,E59))</f>
        <v>0</v>
      </c>
      <c r="Y59" s="205">
        <f>ROUND(W59*X59,K13)</f>
        <v>0</v>
      </c>
      <c r="Z59" s="164" t="str">
        <f>IF(U59=0,"",ROUND(VLOOKUP(U59,'04 PERSONAL'!$B$5:$H$999994,6,)*$G$3,K13))</f>
        <v/>
      </c>
      <c r="AA59" s="206">
        <f>IFERROR(ROUND(Z59/Y59,K13),0)</f>
        <v>0</v>
      </c>
      <c r="AB59" s="127"/>
      <c r="AC59" s="146"/>
      <c r="AD59" s="373">
        <f>+V11</f>
        <v>0</v>
      </c>
      <c r="AE59" s="376" t="e">
        <f>+Y11</f>
        <v>#N/A</v>
      </c>
      <c r="AF59" s="377" t="str">
        <f t="shared" si="16"/>
        <v>P-</v>
      </c>
      <c r="AG59" s="378">
        <f t="shared" si="14"/>
        <v>0</v>
      </c>
      <c r="AH59" s="379">
        <f t="shared" si="14"/>
        <v>0</v>
      </c>
      <c r="AI59" s="378">
        <f t="shared" si="15"/>
        <v>0</v>
      </c>
      <c r="AJ59" s="379">
        <f t="shared" si="15"/>
        <v>0</v>
      </c>
      <c r="AK59" s="41"/>
      <c r="AL59" s="380"/>
    </row>
    <row r="60" spans="1:38" ht="15.75" thickBot="1" x14ac:dyDescent="0.3">
      <c r="A60" s="99"/>
      <c r="B60" s="139"/>
      <c r="C60" s="229" t="str">
        <f>IF(B60=0,"",VLOOKUP(B60,'04 PERSONAL'!$B$5:$H$999994,5,))</f>
        <v/>
      </c>
      <c r="D60" s="230"/>
      <c r="E60" s="231"/>
      <c r="F60" s="232">
        <f>ROUND(D60*E60,K13)</f>
        <v>0</v>
      </c>
      <c r="G60" s="233" t="str">
        <f>IF(B60=0,"",ROUND(VLOOKUP(B60,'04 PERSONAL'!$B$5:$H$999994,6,)*$G$3,K13))</f>
        <v/>
      </c>
      <c r="H60" s="234" t="str">
        <f>IF(B60="","",IFERROR(ROUND(G60/F60,K13),0))</f>
        <v/>
      </c>
      <c r="I60" s="127"/>
      <c r="J60" s="235"/>
      <c r="K60" s="173">
        <f>IFERROR(I61/I62,0)</f>
        <v>0</v>
      </c>
      <c r="L60" s="236"/>
      <c r="M60" s="42"/>
      <c r="N60" s="148">
        <f>IFERROR(ROUND(H60/I61,K13),0)</f>
        <v>0</v>
      </c>
      <c r="O60" s="199">
        <f>IFERROR(ROUND(R61*N60,K13),0)</f>
        <v>0</v>
      </c>
      <c r="P60" s="149">
        <f>IFERROR(ROUND(N60*L61,K13),0)</f>
        <v>0</v>
      </c>
      <c r="Q60" s="237">
        <f>IFERROR(ROUND(G60/(P60*D60),K13),0)</f>
        <v>0</v>
      </c>
      <c r="R60" s="108">
        <f t="shared" si="11"/>
        <v>0</v>
      </c>
      <c r="S60" s="42"/>
      <c r="T60" s="99"/>
      <c r="U60" s="151">
        <f t="shared" si="12"/>
        <v>0</v>
      </c>
      <c r="V60" s="229" t="str">
        <f>IF(U60=0,"",VLOOKUP(U60,'04 PERSONAL'!$B$5:$H$999994,5,))</f>
        <v/>
      </c>
      <c r="W60" s="238">
        <f t="shared" si="13"/>
        <v>0</v>
      </c>
      <c r="X60" s="239">
        <f>+IF(L60&gt;0,L60,IF(L61&gt;0,Q60,E60))</f>
        <v>0</v>
      </c>
      <c r="Y60" s="232">
        <f>ROUND(W60*X60,K13)</f>
        <v>0</v>
      </c>
      <c r="Z60" s="240" t="str">
        <f>IF(U60=0,"",ROUND(VLOOKUP(U60,'04 PERSONAL'!$B$5:$H$999994,6,)*$G$3,K13))</f>
        <v/>
      </c>
      <c r="AA60" s="241">
        <f>IFERROR(ROUND(Z60/Y60,K13),0)</f>
        <v>0</v>
      </c>
      <c r="AB60" s="127"/>
      <c r="AC60" s="146"/>
      <c r="AD60" s="373">
        <f>+V11</f>
        <v>0</v>
      </c>
      <c r="AE60" s="376" t="e">
        <f>+Y11</f>
        <v>#N/A</v>
      </c>
      <c r="AF60" s="377" t="str">
        <f t="shared" si="16"/>
        <v>P-</v>
      </c>
      <c r="AG60" s="378">
        <f t="shared" si="14"/>
        <v>0</v>
      </c>
      <c r="AH60" s="379">
        <f t="shared" si="14"/>
        <v>0</v>
      </c>
      <c r="AI60" s="378">
        <f t="shared" si="15"/>
        <v>0</v>
      </c>
      <c r="AJ60" s="379">
        <f t="shared" si="15"/>
        <v>0</v>
      </c>
      <c r="AK60" s="41"/>
      <c r="AL60" s="380"/>
    </row>
    <row r="61" spans="1:38" ht="15.75" thickBot="1" x14ac:dyDescent="0.3">
      <c r="A61" s="99" t="str">
        <f>+CONCATENATE($C11,"C")</f>
        <v>C</v>
      </c>
      <c r="B61" s="99"/>
      <c r="C61" s="242"/>
      <c r="D61" s="243"/>
      <c r="E61" s="243"/>
      <c r="F61" s="244"/>
      <c r="G61" s="245"/>
      <c r="H61" s="246"/>
      <c r="I61" s="182">
        <f>ROUND(SUM(H51:H60),K13)</f>
        <v>0</v>
      </c>
      <c r="J61" s="247"/>
      <c r="K61" s="184">
        <f>+L64*K60</f>
        <v>0</v>
      </c>
      <c r="L61" s="185"/>
      <c r="M61" s="42"/>
      <c r="N61" s="186">
        <f>SUM(N51:N60)</f>
        <v>0</v>
      </c>
      <c r="O61" s="187">
        <f>SUM(O51:O60)</f>
        <v>0</v>
      </c>
      <c r="P61" s="187">
        <f>SUM(P51:P60)</f>
        <v>0</v>
      </c>
      <c r="Q61" s="189">
        <f>+IF(L61&gt;0,L61,I61)</f>
        <v>0</v>
      </c>
      <c r="R61" s="221">
        <f>+I61-Q61</f>
        <v>0</v>
      </c>
      <c r="S61" s="42"/>
      <c r="T61" s="99" t="str">
        <f>+CONCATENATE($C11,"C")</f>
        <v>C</v>
      </c>
      <c r="U61" s="99"/>
      <c r="V61" s="242"/>
      <c r="W61" s="243"/>
      <c r="X61" s="243"/>
      <c r="Y61" s="244"/>
      <c r="Z61" s="245"/>
      <c r="AA61" s="246"/>
      <c r="AB61" s="182">
        <f>ROUND(SUM(AA51:AA60),K13)</f>
        <v>0</v>
      </c>
      <c r="AC61" s="81"/>
      <c r="AD61" s="98"/>
      <c r="AE61" s="374"/>
      <c r="AF61" s="41"/>
      <c r="AG61" s="41"/>
      <c r="AH61" s="41"/>
      <c r="AI61" s="41"/>
      <c r="AJ61" s="41"/>
      <c r="AK61" s="41"/>
      <c r="AL61" s="380"/>
    </row>
    <row r="62" spans="1:38" ht="15.75" thickBot="1" x14ac:dyDescent="0.3">
      <c r="A62" s="99" t="str">
        <f>+CONCATENATE($C11,"D")</f>
        <v>D</v>
      </c>
      <c r="B62" s="247"/>
      <c r="C62" s="248"/>
      <c r="D62" s="249" t="s">
        <v>211</v>
      </c>
      <c r="E62" s="250"/>
      <c r="F62" s="250"/>
      <c r="G62" s="250"/>
      <c r="H62" s="251"/>
      <c r="I62" s="252">
        <f>SUM(I34+I49+I61)</f>
        <v>0</v>
      </c>
      <c r="J62" s="253"/>
      <c r="K62" s="42"/>
      <c r="L62" s="254">
        <f>+Q61+Q49+Q34</f>
        <v>0</v>
      </c>
      <c r="M62" s="42"/>
      <c r="N62" s="42"/>
      <c r="O62" s="42"/>
      <c r="P62" s="42"/>
      <c r="Q62" s="255">
        <f>+Q61+Q49+Q34</f>
        <v>0</v>
      </c>
      <c r="R62" s="108"/>
      <c r="S62" s="42"/>
      <c r="T62" s="99" t="str">
        <f>+CONCATENATE($C11,"D")</f>
        <v>D</v>
      </c>
      <c r="U62" s="247"/>
      <c r="V62" s="248"/>
      <c r="W62" s="249" t="s">
        <v>211</v>
      </c>
      <c r="X62" s="250"/>
      <c r="Y62" s="250"/>
      <c r="Z62" s="250"/>
      <c r="AA62" s="251"/>
      <c r="AB62" s="252">
        <f>SUM(AB34+AB49+AB61)</f>
        <v>0</v>
      </c>
      <c r="AC62" s="95"/>
      <c r="AD62" s="98"/>
      <c r="AE62" s="374"/>
      <c r="AF62" s="41"/>
      <c r="AG62" s="41"/>
      <c r="AH62" s="41"/>
      <c r="AI62" s="41"/>
      <c r="AJ62" s="41"/>
      <c r="AK62" s="41"/>
      <c r="AL62" s="380"/>
    </row>
    <row r="63" spans="1:38" ht="15.75" thickBot="1" x14ac:dyDescent="0.3">
      <c r="A63" s="99"/>
      <c r="B63" s="99"/>
      <c r="C63" s="248"/>
      <c r="D63" s="256" t="str">
        <f>IF($H$3=0,"","AIU")</f>
        <v/>
      </c>
      <c r="E63" s="257"/>
      <c r="F63" s="258"/>
      <c r="G63" s="259"/>
      <c r="H63" s="260" t="str">
        <f>IF($H$3="","",$H$3)</f>
        <v/>
      </c>
      <c r="I63" s="252">
        <f>IFERROR(ROUND(I62*H63,K13),0)</f>
        <v>0</v>
      </c>
      <c r="J63" s="261" t="s">
        <v>212</v>
      </c>
      <c r="K63" s="42"/>
      <c r="L63" s="95"/>
      <c r="M63" s="42"/>
      <c r="N63" s="262"/>
      <c r="O63" s="262"/>
      <c r="P63" s="262"/>
      <c r="Q63" s="108"/>
      <c r="R63" s="109"/>
      <c r="S63" s="110"/>
      <c r="T63" s="99"/>
      <c r="U63" s="99"/>
      <c r="V63" s="248"/>
      <c r="W63" s="256" t="str">
        <f>IF($H$3=0,"","AIU")</f>
        <v/>
      </c>
      <c r="X63" s="257"/>
      <c r="Y63" s="258"/>
      <c r="Z63" s="259"/>
      <c r="AA63" s="260">
        <f>$H$3</f>
        <v>0</v>
      </c>
      <c r="AB63" s="252">
        <f>IFERROR(ROUND(AB62*AA63,K13),0)</f>
        <v>0</v>
      </c>
      <c r="AC63" s="261" t="s">
        <v>212</v>
      </c>
      <c r="AD63" s="98"/>
      <c r="AE63" s="374"/>
      <c r="AF63" s="41"/>
      <c r="AG63" s="41"/>
      <c r="AH63" s="41"/>
      <c r="AI63" s="41"/>
      <c r="AJ63" s="41"/>
      <c r="AK63" s="41"/>
      <c r="AL63" s="380"/>
    </row>
    <row r="64" spans="1:38" ht="15.75" thickBot="1" x14ac:dyDescent="0.3">
      <c r="A64" s="263">
        <f>+C11</f>
        <v>0</v>
      </c>
      <c r="B64" s="263"/>
      <c r="C64" s="264"/>
      <c r="D64" s="249" t="s">
        <v>213</v>
      </c>
      <c r="E64" s="250"/>
      <c r="F64" s="250"/>
      <c r="G64" s="250"/>
      <c r="H64" s="251"/>
      <c r="I64" s="252">
        <f>IFERROR((I62+I63),I62)</f>
        <v>0</v>
      </c>
      <c r="J64" s="265">
        <f>+((IF(D51&lt;&gt;0,(D51/E51),(0))+IF(D52&lt;&gt;0,(D52/E52),(0))+IF(D53&lt;&gt;0,(D53/E53),(0))+IF(D54&lt;&gt;0,(D54/E54),(0))+IF(D55&lt;&gt;0,(D55/E55),(0))+IF(D56&lt;&gt;0,(D56/E56),(0))+IF(D57&lt;&gt;0,(D57/E57),(0))+IF(D58&lt;&gt;0,(D58/E58),(0))+IF(D59&lt;&gt;0,(D59/E59),(0))+IF(D60&lt;&gt;0,(D60/E60),(0)))*8)</f>
        <v>0</v>
      </c>
      <c r="K64" s="42"/>
      <c r="L64" s="266"/>
      <c r="M64" s="42"/>
      <c r="N64" s="86"/>
      <c r="O64" s="86"/>
      <c r="P64" s="86"/>
      <c r="Q64" s="108"/>
      <c r="R64" s="86"/>
      <c r="S64" s="94"/>
      <c r="T64" s="263">
        <f>+V11</f>
        <v>0</v>
      </c>
      <c r="U64" s="263"/>
      <c r="V64" s="264"/>
      <c r="W64" s="249" t="s">
        <v>213</v>
      </c>
      <c r="X64" s="250"/>
      <c r="Y64" s="250"/>
      <c r="Z64" s="250"/>
      <c r="AA64" s="251"/>
      <c r="AB64" s="252">
        <f>IFERROR((AB62+AB63),AB62)</f>
        <v>0</v>
      </c>
      <c r="AC64" s="265">
        <f>+((IF(W51&lt;&gt;0,(W51/X51),(0))+IF(W52&lt;&gt;0,(W52/X52),(0))+IF(W53&lt;&gt;0,(W53/X53),(0))+IF(W54&lt;&gt;0,(W54/X54),(0))+IF(W55&lt;&gt;0,(W55/X55),(0))+IF(W56&lt;&gt;0,(W56/X56),(0))+IF(W57&lt;&gt;0,(W57/X57),(0))+IF(W58&lt;&gt;0,(W58/X58),(0))+IF(W59&lt;&gt;0,(W59/X59),(0))+IF(W60&lt;&gt;0,(W60/X60),(0)))*8)</f>
        <v>0</v>
      </c>
      <c r="AD64" s="98"/>
      <c r="AE64" s="374"/>
      <c r="AF64" s="41"/>
      <c r="AG64" s="41"/>
      <c r="AH64" s="41"/>
      <c r="AI64" s="41"/>
      <c r="AJ64" s="41"/>
      <c r="AK64" s="41"/>
      <c r="AL64" s="380"/>
    </row>
  </sheetData>
  <sheetProtection sheet="1" objects="1" scenarios="1"/>
  <mergeCells count="1">
    <mergeCell ref="C2:D3"/>
  </mergeCells>
  <conditionalFormatting sqref="A1:A1048576">
    <cfRule type="duplicateValues" dxfId="0" priority="1"/>
  </conditionalFormatting>
  <pageMargins left="0.7" right="0.7" top="0.75" bottom="0.75" header="0.3" footer="0.3"/>
  <pageSetup paperSize="9" scale="41" orientation="portrait" r:id="rId1"/>
  <rowBreaks count="1" manualBreakCount="1">
    <brk id="10" max="16383" man="1"/>
  </rowBreaks>
  <colBreaks count="2" manualBreakCount="2">
    <brk id="9" max="1048575" man="1"/>
    <brk id="28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'PARAMETROS '!$H$3:$H$30</xm:f>
          </x14:formula1>
          <xm:sqref>C13</xm:sqref>
        </x14:dataValidation>
        <x14:dataValidation type="list" allowBlank="1" showInputMessage="1" showErrorMessage="1">
          <x14:formula1>
            <xm:f>'PARAMETROS '!$L$3:$L$30</xm:f>
          </x14:formula1>
          <xm:sqref>C14</xm:sqref>
        </x14:dataValidation>
        <x14:dataValidation type="list" allowBlank="1" showInputMessage="1" showErrorMessage="1">
          <x14:formula1>
            <xm:f>'PARAMETROS '!$B$3:$B$30</xm:f>
          </x14:formula1>
          <xm:sqref>C12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N49"/>
  <sheetViews>
    <sheetView showGridLines="0" topLeftCell="AC1" zoomScale="90" zoomScaleNormal="90" workbookViewId="0">
      <selection activeCell="AC29" sqref="AC29"/>
    </sheetView>
  </sheetViews>
  <sheetFormatPr baseColWidth="10" defaultRowHeight="15" x14ac:dyDescent="0.25"/>
  <cols>
    <col min="1" max="1" width="3.140625" style="41" customWidth="1"/>
    <col min="2" max="2" width="11.42578125" style="41"/>
    <col min="3" max="3" width="54.28515625" style="41" customWidth="1"/>
    <col min="4" max="4" width="11.42578125" style="41"/>
    <col min="5" max="5" width="8.85546875" style="41" customWidth="1"/>
    <col min="6" max="7" width="16.5703125" style="41" customWidth="1"/>
    <col min="8" max="9" width="12" style="41" customWidth="1"/>
    <col min="10" max="10" width="15.28515625" style="41" customWidth="1"/>
    <col min="11" max="11" width="2.85546875" style="41" customWidth="1"/>
    <col min="12" max="12" width="11.42578125" style="41"/>
    <col min="13" max="13" width="54.28515625" style="41" customWidth="1"/>
    <col min="14" max="14" width="11.42578125" style="41"/>
    <col min="15" max="15" width="8.85546875" style="41" customWidth="1"/>
    <col min="16" max="17" width="16.5703125" style="41" customWidth="1"/>
    <col min="18" max="19" width="12" style="41" customWidth="1"/>
    <col min="20" max="20" width="15.28515625" style="41" customWidth="1"/>
    <col min="21" max="21" width="1.42578125" style="41" customWidth="1"/>
    <col min="22" max="22" width="11.42578125" style="41"/>
    <col min="23" max="23" width="54.28515625" style="41" customWidth="1"/>
    <col min="24" max="24" width="11.42578125" style="41"/>
    <col min="25" max="25" width="8.85546875" style="41" customWidth="1"/>
    <col min="26" max="26" width="19.7109375" style="41" customWidth="1"/>
    <col min="27" max="27" width="17.5703125" style="41" bestFit="1" customWidth="1"/>
    <col min="28" max="29" width="12" style="41" customWidth="1"/>
    <col min="30" max="30" width="15.28515625" style="41" customWidth="1"/>
    <col min="31" max="31" width="1.42578125" style="41" customWidth="1"/>
    <col min="32" max="32" width="11.42578125" style="41"/>
    <col min="33" max="33" width="54.28515625" style="41" customWidth="1"/>
    <col min="34" max="34" width="11.42578125" style="41"/>
    <col min="35" max="35" width="8.85546875" style="41" customWidth="1"/>
    <col min="36" max="36" width="19.7109375" style="41" customWidth="1"/>
    <col min="37" max="37" width="17.5703125" style="41" bestFit="1" customWidth="1"/>
    <col min="38" max="39" width="12" style="41" customWidth="1"/>
    <col min="40" max="40" width="15.28515625" style="41" customWidth="1"/>
    <col min="41" max="16384" width="11.42578125" style="41"/>
  </cols>
  <sheetData>
    <row r="2" spans="2:40" x14ac:dyDescent="0.25">
      <c r="H2" s="693"/>
      <c r="I2" s="693"/>
      <c r="R2" s="693"/>
      <c r="S2" s="693"/>
      <c r="AB2" s="693"/>
      <c r="AC2" s="693"/>
      <c r="AL2" s="693"/>
      <c r="AM2" s="693"/>
    </row>
    <row r="3" spans="2:40" ht="18.75" x14ac:dyDescent="0.3">
      <c r="B3" s="694" t="s">
        <v>7743</v>
      </c>
      <c r="C3" s="695"/>
      <c r="D3" s="695"/>
      <c r="E3" s="695"/>
      <c r="F3" s="695"/>
      <c r="G3" s="695"/>
      <c r="H3" s="695"/>
      <c r="I3" s="695"/>
      <c r="J3" s="696"/>
      <c r="L3" s="694" t="s">
        <v>7808</v>
      </c>
      <c r="M3" s="695"/>
      <c r="N3" s="695"/>
      <c r="O3" s="695"/>
      <c r="P3" s="695"/>
      <c r="Q3" s="695"/>
      <c r="R3" s="695"/>
      <c r="S3" s="695"/>
      <c r="T3" s="696"/>
      <c r="V3" s="694" t="s">
        <v>7808</v>
      </c>
      <c r="W3" s="695"/>
      <c r="X3" s="695"/>
      <c r="Y3" s="695"/>
      <c r="Z3" s="695"/>
      <c r="AA3" s="695"/>
      <c r="AB3" s="695"/>
      <c r="AC3" s="695"/>
      <c r="AD3" s="696"/>
      <c r="AF3" s="694" t="s">
        <v>7880</v>
      </c>
      <c r="AG3" s="695"/>
      <c r="AH3" s="695"/>
      <c r="AI3" s="695"/>
      <c r="AJ3" s="695"/>
      <c r="AK3" s="695"/>
      <c r="AL3" s="695"/>
      <c r="AM3" s="695"/>
      <c r="AN3" s="696"/>
    </row>
    <row r="4" spans="2:40" ht="25.5" x14ac:dyDescent="0.25">
      <c r="B4" s="725" t="s">
        <v>123</v>
      </c>
      <c r="C4" s="747" t="s">
        <v>7746</v>
      </c>
      <c r="D4" s="727" t="s">
        <v>127</v>
      </c>
      <c r="E4" s="727" t="s">
        <v>183</v>
      </c>
      <c r="F4" s="727" t="s">
        <v>130</v>
      </c>
      <c r="G4" s="727" t="s">
        <v>7742</v>
      </c>
      <c r="H4" s="727" t="s">
        <v>131</v>
      </c>
      <c r="I4" s="727" t="s">
        <v>7745</v>
      </c>
      <c r="J4" s="727" t="s">
        <v>132</v>
      </c>
      <c r="L4" s="725" t="s">
        <v>123</v>
      </c>
      <c r="M4" s="747" t="s">
        <v>7746</v>
      </c>
      <c r="N4" s="727" t="s">
        <v>127</v>
      </c>
      <c r="O4" s="727" t="s">
        <v>183</v>
      </c>
      <c r="P4" s="727" t="s">
        <v>130</v>
      </c>
      <c r="Q4" s="727" t="s">
        <v>7742</v>
      </c>
      <c r="R4" s="727" t="s">
        <v>131</v>
      </c>
      <c r="S4" s="727" t="s">
        <v>7745</v>
      </c>
      <c r="T4" s="727" t="s">
        <v>132</v>
      </c>
      <c r="V4" s="725" t="s">
        <v>123</v>
      </c>
      <c r="W4" s="747" t="s">
        <v>7746</v>
      </c>
      <c r="X4" s="727" t="s">
        <v>127</v>
      </c>
      <c r="Y4" s="727" t="s">
        <v>183</v>
      </c>
      <c r="Z4" s="727" t="s">
        <v>130</v>
      </c>
      <c r="AA4" s="727" t="s">
        <v>7742</v>
      </c>
      <c r="AB4" s="727" t="s">
        <v>131</v>
      </c>
      <c r="AC4" s="727" t="s">
        <v>7745</v>
      </c>
      <c r="AD4" s="727" t="s">
        <v>132</v>
      </c>
      <c r="AF4" s="725" t="s">
        <v>123</v>
      </c>
      <c r="AG4" s="747" t="s">
        <v>7746</v>
      </c>
      <c r="AH4" s="727" t="s">
        <v>127</v>
      </c>
      <c r="AI4" s="727" t="s">
        <v>183</v>
      </c>
      <c r="AJ4" s="727" t="s">
        <v>130</v>
      </c>
      <c r="AK4" s="727" t="s">
        <v>7742</v>
      </c>
      <c r="AL4" s="727" t="s">
        <v>131</v>
      </c>
      <c r="AM4" s="727" t="s">
        <v>7745</v>
      </c>
      <c r="AN4" s="727" t="s">
        <v>132</v>
      </c>
    </row>
    <row r="5" spans="2:40" x14ac:dyDescent="0.25">
      <c r="B5" s="721">
        <v>1358</v>
      </c>
      <c r="C5" s="737" t="str">
        <f>IFERROR(VLOOKUP(B5,'02 MATERIALES'!$B$6:$J$1048576,5,),"")</f>
        <v>PICA CON CABO</v>
      </c>
      <c r="D5" s="707" t="str">
        <f>IFERROR(VLOOKUP(B5,'02 MATERIALES'!$B$6:$J$1048576,6,),"")</f>
        <v>UND</v>
      </c>
      <c r="E5" s="746">
        <v>1</v>
      </c>
      <c r="F5" s="708">
        <f>IFERROR(VLOOKUP(B5,'02 MATERIALES'!$B$6:$J$1048576,9,),"")</f>
        <v>21008</v>
      </c>
      <c r="G5" s="708">
        <f>IFERROR(E5*F5,0)</f>
        <v>21008</v>
      </c>
      <c r="H5" s="722">
        <v>0.19</v>
      </c>
      <c r="I5" s="723">
        <f>+G5*H5</f>
        <v>3991.52</v>
      </c>
      <c r="J5" s="724">
        <f>+I5+G5</f>
        <v>24999.52</v>
      </c>
      <c r="L5" s="721">
        <v>1376</v>
      </c>
      <c r="M5" s="737" t="str">
        <f>IFERROR(VLOOKUP(L5,'02 MATERIALES'!$B$6:$J$1048576,5,),"")</f>
        <v>ESCUADRA METALICA DE 24"</v>
      </c>
      <c r="N5" s="707" t="str">
        <f>IFERROR(VLOOKUP(L5,'02 MATERIALES'!$B$6:$J$1048576,6,),"")</f>
        <v>UND</v>
      </c>
      <c r="O5" s="746">
        <v>1</v>
      </c>
      <c r="P5" s="708">
        <f>IFERROR(VLOOKUP(L5,'02 MATERIALES'!$B$6:$J$1048576,9,),"")</f>
        <v>31932.773109243699</v>
      </c>
      <c r="Q5" s="708">
        <f>IFERROR(O5*P5,0)</f>
        <v>31932.773109243699</v>
      </c>
      <c r="R5" s="722">
        <v>0.19</v>
      </c>
      <c r="S5" s="723">
        <f>+Q5*R5</f>
        <v>6067.226890756303</v>
      </c>
      <c r="T5" s="724">
        <f>+S5+Q5</f>
        <v>38000</v>
      </c>
      <c r="V5" s="721">
        <v>1388</v>
      </c>
      <c r="W5" s="737" t="str">
        <f>IFERROR(VLOOKUP(V5,'02 MATERIALES'!$B$6:$J$1048576,5,),"")</f>
        <v>Juego de Destornilladores Torx varias medidas</v>
      </c>
      <c r="X5" s="707" t="str">
        <f>IFERROR(VLOOKUP(V5,'02 MATERIALES'!$B$6:$J$1048576,6,),"")</f>
        <v>UND</v>
      </c>
      <c r="Y5" s="746">
        <v>1</v>
      </c>
      <c r="Z5" s="750">
        <f>IFERROR(VLOOKUP(V5,'02 MATERIALES'!$B$6:$J$1048576,9,),"")</f>
        <v>36000</v>
      </c>
      <c r="AA5" s="750">
        <f>IFERROR(Y5*Z5,0)</f>
        <v>36000</v>
      </c>
      <c r="AB5" s="722">
        <v>0.19</v>
      </c>
      <c r="AC5" s="723">
        <f>+AA5*AB5</f>
        <v>6840</v>
      </c>
      <c r="AD5" s="724">
        <f>+AC5+AA5</f>
        <v>42840</v>
      </c>
      <c r="AF5" s="721">
        <v>1448</v>
      </c>
      <c r="AG5" s="737" t="str">
        <f>IFERROR(VLOOKUP(AF5,'02 MATERIALES'!$B$6:$J$1048576,5,),"")</f>
        <v>GUANTES DE NITRILO DE 18"</v>
      </c>
      <c r="AH5" s="707" t="str">
        <f>IFERROR(VLOOKUP(AF5,'02 MATERIALES'!$B$6:$J$1048576,6,),"")</f>
        <v xml:space="preserve">PAR </v>
      </c>
      <c r="AI5" s="746">
        <v>8</v>
      </c>
      <c r="AJ5" s="750">
        <f>IFERROR(VLOOKUP(AF5,'02 MATERIALES'!$B$6:$J$1048576,9,),"")</f>
        <v>14500</v>
      </c>
      <c r="AK5" s="750">
        <f>IFERROR(AI5*AJ5,0)</f>
        <v>116000</v>
      </c>
      <c r="AL5" s="722">
        <v>0.19</v>
      </c>
      <c r="AM5" s="723">
        <f>+AK5*AL5</f>
        <v>22040</v>
      </c>
      <c r="AN5" s="724">
        <f>+AM5+AK5</f>
        <v>138040</v>
      </c>
    </row>
    <row r="6" spans="2:40" x14ac:dyDescent="0.25">
      <c r="B6" s="69">
        <v>1360</v>
      </c>
      <c r="C6" s="698" t="str">
        <f>IFERROR(VLOOKUP(B6,'02 MATERIALES'!$B$6:$J$1048576,5,),"")</f>
        <v>PALA CON CABO</v>
      </c>
      <c r="D6" s="707" t="str">
        <f>IFERROR(VLOOKUP(B6,'02 MATERIALES'!$B$6:$J$1048576,6,),"")</f>
        <v>UND</v>
      </c>
      <c r="E6" s="744">
        <v>1</v>
      </c>
      <c r="F6" s="71">
        <f>IFERROR(VLOOKUP(B6,'02 MATERIALES'!$B$6:$J$1048576,9,),"")</f>
        <v>14286</v>
      </c>
      <c r="G6" s="71">
        <f t="shared" ref="G6:G25" si="0">IFERROR(E6*F6,0)</f>
        <v>14286</v>
      </c>
      <c r="H6" s="705">
        <v>0.19</v>
      </c>
      <c r="I6" s="697">
        <f t="shared" ref="I6:I25" si="1">+G6*H6</f>
        <v>2714.34</v>
      </c>
      <c r="J6" s="73">
        <f t="shared" ref="J6:J25" si="2">+I6+G6</f>
        <v>17000.34</v>
      </c>
      <c r="L6" s="69">
        <v>1377</v>
      </c>
      <c r="M6" s="698" t="str">
        <f>IFERROR(VLOOKUP(L6,'02 MATERIALES'!$B$6:$J$1048576,5,),"")</f>
        <v>HOMBRE SOLO DE 12"</v>
      </c>
      <c r="N6" s="703" t="str">
        <f>IFERROR(VLOOKUP(L6,'02 MATERIALES'!$B$6:$J$1048576,6,),"")</f>
        <v>UND</v>
      </c>
      <c r="O6" s="744">
        <v>1</v>
      </c>
      <c r="P6" s="71">
        <f>IFERROR(VLOOKUP(L6,'02 MATERIALES'!$B$6:$J$1048576,9,),"")</f>
        <v>16806.722689075632</v>
      </c>
      <c r="Q6" s="71">
        <f t="shared" ref="Q6:Q25" si="3">IFERROR(O6*P6,0)</f>
        <v>16806.722689075632</v>
      </c>
      <c r="R6" s="705">
        <v>0.19</v>
      </c>
      <c r="S6" s="697">
        <f t="shared" ref="S6:S25" si="4">+Q6*R6</f>
        <v>3193.2773109243699</v>
      </c>
      <c r="T6" s="73">
        <f t="shared" ref="T6:T25" si="5">+S6+Q6</f>
        <v>20000</v>
      </c>
      <c r="V6" s="69">
        <v>1389</v>
      </c>
      <c r="W6" s="698" t="str">
        <f>IFERROR(VLOOKUP(V6,'02 MATERIALES'!$B$6:$J$1048576,5,),"")</f>
        <v>Juego de Llaves mixtas en mm desde 10 a 30</v>
      </c>
      <c r="X6" s="703" t="str">
        <f>IFERROR(VLOOKUP(V6,'02 MATERIALES'!$B$6:$J$1048576,6,),"")</f>
        <v>UND</v>
      </c>
      <c r="Y6" s="744">
        <v>1</v>
      </c>
      <c r="Z6" s="70">
        <f>IFERROR(VLOOKUP(V6,'02 MATERIALES'!$B$6:$J$1048576,9,),"")</f>
        <v>237815.12605042019</v>
      </c>
      <c r="AA6" s="70">
        <f t="shared" ref="AA6:AA25" si="6">IFERROR(Y6*Z6,0)</f>
        <v>237815.12605042019</v>
      </c>
      <c r="AB6" s="705">
        <v>0.19</v>
      </c>
      <c r="AC6" s="697">
        <f t="shared" ref="AC6:AC25" si="7">+AA6*AB6</f>
        <v>45184.873949579836</v>
      </c>
      <c r="AD6" s="73">
        <f t="shared" ref="AD6:AD25" si="8">+AC6+AA6</f>
        <v>283000</v>
      </c>
      <c r="AF6" s="69">
        <v>1449</v>
      </c>
      <c r="AG6" s="698" t="str">
        <f>IFERROR(VLOOKUP(AF6,'02 MATERIALES'!$B$6:$J$1048576,5,),"")</f>
        <v>TRAJES TIVEK</v>
      </c>
      <c r="AH6" s="703" t="str">
        <f>IFERROR(VLOOKUP(AF6,'02 MATERIALES'!$B$6:$J$1048576,6,),"")</f>
        <v>UND</v>
      </c>
      <c r="AI6" s="744">
        <v>4</v>
      </c>
      <c r="AJ6" s="70">
        <f>IFERROR(VLOOKUP(AF6,'02 MATERIALES'!$B$6:$J$1048576,9,),"")</f>
        <v>10949.579831932773</v>
      </c>
      <c r="AK6" s="70">
        <f t="shared" ref="AK6:AK25" si="9">IFERROR(AI6*AJ6,0)</f>
        <v>43798.319327731093</v>
      </c>
      <c r="AL6" s="705">
        <v>0.19</v>
      </c>
      <c r="AM6" s="697">
        <f t="shared" ref="AM6:AM25" si="10">+AK6*AL6</f>
        <v>8321.6806722689071</v>
      </c>
      <c r="AN6" s="73">
        <f t="shared" ref="AN6:AN25" si="11">+AM6+AK6</f>
        <v>52120</v>
      </c>
    </row>
    <row r="7" spans="2:40" x14ac:dyDescent="0.25">
      <c r="B7" s="69">
        <v>1362</v>
      </c>
      <c r="C7" s="698" t="str">
        <f>IFERROR(VLOOKUP(B7,'02 MATERIALES'!$B$6:$J$1048576,5,),"")</f>
        <v>MACENA ACERO 12 LB</v>
      </c>
      <c r="D7" s="707" t="str">
        <f>IFERROR(VLOOKUP(B7,'02 MATERIALES'!$B$6:$J$1048576,6,),"")</f>
        <v>UND</v>
      </c>
      <c r="E7" s="744">
        <v>1</v>
      </c>
      <c r="F7" s="71">
        <f>IFERROR(VLOOKUP(B7,'02 MATERIALES'!$B$6:$J$1048576,9,),"")</f>
        <v>12184.873949579833</v>
      </c>
      <c r="G7" s="71">
        <f t="shared" si="0"/>
        <v>12184.873949579833</v>
      </c>
      <c r="H7" s="705">
        <v>0.19</v>
      </c>
      <c r="I7" s="697">
        <f t="shared" si="1"/>
        <v>2315.1260504201682</v>
      </c>
      <c r="J7" s="73">
        <f t="shared" si="2"/>
        <v>14500</v>
      </c>
      <c r="L7" s="69">
        <v>1373</v>
      </c>
      <c r="M7" s="698" t="str">
        <f>IFERROR(VLOOKUP(L7,'02 MATERIALES'!$B$6:$J$1048576,5,),"")</f>
        <v xml:space="preserve">FLEXOMETRO DE 5M </v>
      </c>
      <c r="N7" s="703" t="str">
        <f>IFERROR(VLOOKUP(L7,'02 MATERIALES'!$B$6:$J$1048576,6,),"")</f>
        <v>UND</v>
      </c>
      <c r="O7" s="744">
        <v>1</v>
      </c>
      <c r="P7" s="71">
        <f>IFERROR(VLOOKUP(L7,'02 MATERIALES'!$B$6:$J$1048576,9,),"")</f>
        <v>12605.042016806723</v>
      </c>
      <c r="Q7" s="71">
        <f t="shared" si="3"/>
        <v>12605.042016806723</v>
      </c>
      <c r="R7" s="705">
        <v>0.19</v>
      </c>
      <c r="S7" s="697">
        <f t="shared" si="4"/>
        <v>2394.9579831932774</v>
      </c>
      <c r="T7" s="73">
        <f t="shared" si="5"/>
        <v>15000</v>
      </c>
      <c r="V7" s="69">
        <v>1390</v>
      </c>
      <c r="W7" s="698" t="str">
        <f>IFERROR(VLOOKUP(V7,'02 MATERIALES'!$B$6:$J$1048576,5,),"")</f>
        <v xml:space="preserve">Juego de Destornilladores dielectricos estrella y pala varias medidas </v>
      </c>
      <c r="X7" s="703" t="str">
        <f>IFERROR(VLOOKUP(V7,'02 MATERIALES'!$B$6:$J$1048576,6,),"")</f>
        <v>UND</v>
      </c>
      <c r="Y7" s="744">
        <v>1</v>
      </c>
      <c r="Z7" s="70">
        <f>IFERROR(VLOOKUP(V7,'02 MATERIALES'!$B$6:$J$1048576,9,),"")</f>
        <v>88235.294117647063</v>
      </c>
      <c r="AA7" s="70">
        <f t="shared" si="6"/>
        <v>88235.294117647063</v>
      </c>
      <c r="AB7" s="705">
        <v>0.19</v>
      </c>
      <c r="AC7" s="697">
        <f t="shared" si="7"/>
        <v>16764.705882352941</v>
      </c>
      <c r="AD7" s="73">
        <f t="shared" si="8"/>
        <v>105000</v>
      </c>
      <c r="AF7" s="69">
        <v>1450</v>
      </c>
      <c r="AG7" s="698" t="str">
        <f>IFERROR(VLOOKUP(AF7,'02 MATERIALES'!$B$6:$J$1048576,5,),"")</f>
        <v>CANECA DE 55 GALONES</v>
      </c>
      <c r="AH7" s="703" t="str">
        <f>IFERROR(VLOOKUP(AF7,'02 MATERIALES'!$B$6:$J$1048576,6,),"")</f>
        <v>UND</v>
      </c>
      <c r="AI7" s="744">
        <v>2</v>
      </c>
      <c r="AJ7" s="70">
        <f>IFERROR(VLOOKUP(AF7,'02 MATERIALES'!$B$6:$J$1048576,9,),"")</f>
        <v>100840.33613445378</v>
      </c>
      <c r="AK7" s="70">
        <f t="shared" si="9"/>
        <v>201680.67226890757</v>
      </c>
      <c r="AL7" s="705">
        <v>0.19</v>
      </c>
      <c r="AM7" s="697">
        <f t="shared" si="10"/>
        <v>38319.327731092439</v>
      </c>
      <c r="AN7" s="73">
        <f t="shared" si="11"/>
        <v>240000</v>
      </c>
    </row>
    <row r="8" spans="2:40" x14ac:dyDescent="0.25">
      <c r="B8" s="69">
        <v>1364</v>
      </c>
      <c r="C8" s="698" t="str">
        <f>IFERROR(VLOOKUP(B8,'02 MATERIALES'!$B$6:$J$1048576,5,),"")</f>
        <v xml:space="preserve">MARTILLO DE UÑA DE 25 OZ </v>
      </c>
      <c r="D8" s="707" t="str">
        <f>IFERROR(VLOOKUP(B8,'02 MATERIALES'!$B$6:$J$1048576,6,),"")</f>
        <v>UND</v>
      </c>
      <c r="E8" s="744">
        <v>1</v>
      </c>
      <c r="F8" s="71">
        <f>IFERROR(VLOOKUP(B8,'02 MATERIALES'!$B$6:$J$1048576,9,),"")</f>
        <v>21008.403361344539</v>
      </c>
      <c r="G8" s="71">
        <f t="shared" si="0"/>
        <v>21008.403361344539</v>
      </c>
      <c r="H8" s="705">
        <v>0.19</v>
      </c>
      <c r="I8" s="697">
        <f t="shared" si="1"/>
        <v>3991.5966386554624</v>
      </c>
      <c r="J8" s="73">
        <f t="shared" si="2"/>
        <v>25000</v>
      </c>
      <c r="L8" s="69">
        <v>1378</v>
      </c>
      <c r="M8" s="698" t="str">
        <f>IFERROR(VLOOKUP(L8,'02 MATERIALES'!$B$6:$J$1048576,5,),"")</f>
        <v>PORRA DE BRONCE 4 LB</v>
      </c>
      <c r="N8" s="703" t="str">
        <f>IFERROR(VLOOKUP(L8,'02 MATERIALES'!$B$6:$J$1048576,6,),"")</f>
        <v>UND</v>
      </c>
      <c r="O8" s="744">
        <v>2</v>
      </c>
      <c r="P8" s="71">
        <f>IFERROR(VLOOKUP(L8,'02 MATERIALES'!$B$6:$J$1048576,9,),"")</f>
        <v>79831.932773109249</v>
      </c>
      <c r="Q8" s="71">
        <f t="shared" si="3"/>
        <v>159663.8655462185</v>
      </c>
      <c r="R8" s="705">
        <v>0.19</v>
      </c>
      <c r="S8" s="697">
        <f t="shared" si="4"/>
        <v>30336.134453781517</v>
      </c>
      <c r="T8" s="73">
        <f t="shared" si="5"/>
        <v>190000</v>
      </c>
      <c r="V8" s="69">
        <v>1386</v>
      </c>
      <c r="W8" s="698" t="str">
        <f>IFERROR(VLOOKUP(V8,'02 MATERIALES'!$B$6:$J$1048576,5,),"")</f>
        <v>LLAVE PARA TUBO 14"</v>
      </c>
      <c r="X8" s="703" t="str">
        <f>IFERROR(VLOOKUP(V8,'02 MATERIALES'!$B$6:$J$1048576,6,),"")</f>
        <v>UND</v>
      </c>
      <c r="Y8" s="744">
        <v>2</v>
      </c>
      <c r="Z8" s="70">
        <f>IFERROR(VLOOKUP(V8,'02 MATERIALES'!$B$6:$J$1048576,9,),"")</f>
        <v>57142.857142857145</v>
      </c>
      <c r="AA8" s="70">
        <f t="shared" si="6"/>
        <v>114285.71428571429</v>
      </c>
      <c r="AB8" s="705">
        <v>0.19</v>
      </c>
      <c r="AC8" s="697">
        <f t="shared" si="7"/>
        <v>21714.285714285714</v>
      </c>
      <c r="AD8" s="73">
        <f t="shared" si="8"/>
        <v>136000</v>
      </c>
      <c r="AF8" s="69">
        <v>1451</v>
      </c>
      <c r="AG8" s="698" t="str">
        <f>IFERROR(VLOOKUP(AF8,'02 MATERIALES'!$B$6:$J$1048576,5,),"")</f>
        <v xml:space="preserve">MASCARA MEDIA CARA CON CARTUCHO </v>
      </c>
      <c r="AH8" s="703" t="str">
        <f>IFERROR(VLOOKUP(AF8,'02 MATERIALES'!$B$6:$J$1048576,6,),"")</f>
        <v>UND</v>
      </c>
      <c r="AI8" s="744">
        <v>4</v>
      </c>
      <c r="AJ8" s="70">
        <f>IFERROR(VLOOKUP(AF8,'02 MATERIALES'!$B$6:$J$1048576,9,),"")</f>
        <v>48000</v>
      </c>
      <c r="AK8" s="70">
        <f t="shared" si="9"/>
        <v>192000</v>
      </c>
      <c r="AL8" s="705">
        <v>0.19</v>
      </c>
      <c r="AM8" s="697">
        <f t="shared" si="10"/>
        <v>36480</v>
      </c>
      <c r="AN8" s="73">
        <f t="shared" si="11"/>
        <v>228480</v>
      </c>
    </row>
    <row r="9" spans="2:40" x14ac:dyDescent="0.25">
      <c r="B9" s="69">
        <v>1413</v>
      </c>
      <c r="C9" s="698" t="str">
        <f>IFERROR(VLOOKUP(B9,'02 MATERIALES'!$B$6:$J$1048576,5,),"")</f>
        <v>BARRA DE COBRE</v>
      </c>
      <c r="D9" s="707" t="str">
        <f>IFERROR(VLOOKUP(B9,'02 MATERIALES'!$B$6:$J$1048576,6,),"")</f>
        <v>UND</v>
      </c>
      <c r="E9" s="744">
        <v>1</v>
      </c>
      <c r="F9" s="71">
        <f>IFERROR(VLOOKUP(B9,'02 MATERIALES'!$B$6:$J$1048576,9,),"")</f>
        <v>79900</v>
      </c>
      <c r="G9" s="71">
        <f t="shared" si="0"/>
        <v>79900</v>
      </c>
      <c r="H9" s="705">
        <v>0.19</v>
      </c>
      <c r="I9" s="697">
        <f t="shared" si="1"/>
        <v>15181</v>
      </c>
      <c r="J9" s="73">
        <f t="shared" si="2"/>
        <v>95081</v>
      </c>
      <c r="L9" s="69">
        <v>1380</v>
      </c>
      <c r="M9" s="698" t="str">
        <f>IFERROR(VLOOKUP(L9,'02 MATERIALES'!$B$6:$J$1048576,5,),"")</f>
        <v>PORRA DE CAUCHO 4 LB</v>
      </c>
      <c r="N9" s="703" t="str">
        <f>IFERROR(VLOOKUP(L9,'02 MATERIALES'!$B$6:$J$1048576,6,),"")</f>
        <v>UND</v>
      </c>
      <c r="O9" s="744">
        <v>2</v>
      </c>
      <c r="P9" s="71">
        <f>IFERROR(VLOOKUP(L9,'02 MATERIALES'!$B$6:$J$1048576,9,),"")</f>
        <v>37815.126050420171</v>
      </c>
      <c r="Q9" s="71">
        <f t="shared" si="3"/>
        <v>75630.252100840342</v>
      </c>
      <c r="R9" s="705">
        <v>0.19</v>
      </c>
      <c r="S9" s="697">
        <f t="shared" si="4"/>
        <v>14369.747899159665</v>
      </c>
      <c r="T9" s="73">
        <f t="shared" si="5"/>
        <v>90000</v>
      </c>
      <c r="V9" s="69">
        <v>1383</v>
      </c>
      <c r="W9" s="698" t="str">
        <f>IFERROR(VLOOKUP(V9,'02 MATERIALES'!$B$6:$J$1048576,5,),"")</f>
        <v>LLAVE EXPANSIVA 12"</v>
      </c>
      <c r="X9" s="703" t="str">
        <f>IFERROR(VLOOKUP(V9,'02 MATERIALES'!$B$6:$J$1048576,6,),"")</f>
        <v>UND</v>
      </c>
      <c r="Y9" s="744">
        <v>2</v>
      </c>
      <c r="Z9" s="70">
        <f>IFERROR(VLOOKUP(V9,'02 MATERIALES'!$B$6:$J$1048576,9,),"")</f>
        <v>41176.470588235294</v>
      </c>
      <c r="AA9" s="70">
        <f t="shared" si="6"/>
        <v>82352.941176470587</v>
      </c>
      <c r="AB9" s="705">
        <v>0.19</v>
      </c>
      <c r="AC9" s="697">
        <f t="shared" si="7"/>
        <v>15647.058823529413</v>
      </c>
      <c r="AD9" s="73">
        <f t="shared" si="8"/>
        <v>98000</v>
      </c>
      <c r="AF9" s="69">
        <v>1360</v>
      </c>
      <c r="AG9" s="698" t="str">
        <f>IFERROR(VLOOKUP(AF9,'02 MATERIALES'!$B$6:$J$1048576,5,),"")</f>
        <v>PALA CON CABO</v>
      </c>
      <c r="AH9" s="703" t="str">
        <f>IFERROR(VLOOKUP(AF9,'02 MATERIALES'!$B$6:$J$1048576,6,),"")</f>
        <v>UND</v>
      </c>
      <c r="AI9" s="744">
        <v>2</v>
      </c>
      <c r="AJ9" s="70">
        <f>IFERROR(VLOOKUP(AF9,'02 MATERIALES'!$B$6:$J$1048576,9,),"")</f>
        <v>14286</v>
      </c>
      <c r="AK9" s="70">
        <f t="shared" si="9"/>
        <v>28572</v>
      </c>
      <c r="AL9" s="705">
        <v>0.19</v>
      </c>
      <c r="AM9" s="697">
        <f t="shared" si="10"/>
        <v>5428.68</v>
      </c>
      <c r="AN9" s="73">
        <f t="shared" si="11"/>
        <v>34000.68</v>
      </c>
    </row>
    <row r="10" spans="2:40" x14ac:dyDescent="0.25">
      <c r="B10" s="69">
        <v>1366</v>
      </c>
      <c r="C10" s="698" t="str">
        <f>IFERROR(VLOOKUP(B10,'02 MATERIALES'!$B$6:$J$1048576,5,),"")</f>
        <v xml:space="preserve">PALUSTRE </v>
      </c>
      <c r="D10" s="707" t="str">
        <f>IFERROR(VLOOKUP(B10,'02 MATERIALES'!$B$6:$J$1048576,6,),"")</f>
        <v>UND</v>
      </c>
      <c r="E10" s="744">
        <v>1</v>
      </c>
      <c r="F10" s="71">
        <f>IFERROR(VLOOKUP(B10,'02 MATERIALES'!$B$6:$J$1048576,9,),"")</f>
        <v>6722.6890756302528</v>
      </c>
      <c r="G10" s="71">
        <f t="shared" si="0"/>
        <v>6722.6890756302528</v>
      </c>
      <c r="H10" s="705">
        <v>0.19</v>
      </c>
      <c r="I10" s="697">
        <f t="shared" si="1"/>
        <v>1277.3109243697481</v>
      </c>
      <c r="J10" s="73">
        <f t="shared" si="2"/>
        <v>8000.0000000000009</v>
      </c>
      <c r="L10" s="69">
        <v>1412</v>
      </c>
      <c r="M10" s="698" t="str">
        <f>IFERROR(VLOOKUP(L10,'02 MATERIALES'!$B$6:$J$1048576,5,),"")</f>
        <v>segueta con marco</v>
      </c>
      <c r="N10" s="703" t="str">
        <f>IFERROR(VLOOKUP(L10,'02 MATERIALES'!$B$6:$J$1048576,6,),"")</f>
        <v>UND</v>
      </c>
      <c r="O10" s="744">
        <v>2</v>
      </c>
      <c r="P10" s="71">
        <f>IFERROR(VLOOKUP(L10,'02 MATERIALES'!$B$6:$J$1048576,9,),"")</f>
        <v>48739.495798319331</v>
      </c>
      <c r="Q10" s="71">
        <f t="shared" si="3"/>
        <v>97478.991596638662</v>
      </c>
      <c r="R10" s="705">
        <v>0.19</v>
      </c>
      <c r="S10" s="697">
        <f t="shared" si="4"/>
        <v>18521.008403361346</v>
      </c>
      <c r="T10" s="73">
        <f t="shared" si="5"/>
        <v>116000</v>
      </c>
      <c r="V10" s="69">
        <v>1395</v>
      </c>
      <c r="W10" s="698" t="str">
        <f>IFERROR(VLOOKUP(V10,'02 MATERIALES'!$B$6:$J$1048576,5,),"")</f>
        <v>Juego de llaves hallen (hexagonales) varias medidas</v>
      </c>
      <c r="X10" s="703" t="str">
        <f>IFERROR(VLOOKUP(V10,'02 MATERIALES'!$B$6:$J$1048576,6,),"")</f>
        <v>UND</v>
      </c>
      <c r="Y10" s="744">
        <v>1</v>
      </c>
      <c r="Z10" s="70">
        <f>IFERROR(VLOOKUP(V10,'02 MATERIALES'!$B$6:$J$1048576,9,),"")</f>
        <v>47899.159663865546</v>
      </c>
      <c r="AA10" s="70">
        <f t="shared" si="6"/>
        <v>47899.159663865546</v>
      </c>
      <c r="AB10" s="705">
        <v>0.19</v>
      </c>
      <c r="AC10" s="697">
        <f t="shared" si="7"/>
        <v>9100.8403361344535</v>
      </c>
      <c r="AD10" s="73">
        <f t="shared" si="8"/>
        <v>57000</v>
      </c>
      <c r="AF10" s="69">
        <v>1358</v>
      </c>
      <c r="AG10" s="698" t="str">
        <f>IFERROR(VLOOKUP(AF10,'02 MATERIALES'!$B$6:$J$1048576,5,),"")</f>
        <v>PICA CON CABO</v>
      </c>
      <c r="AH10" s="703" t="str">
        <f>IFERROR(VLOOKUP(AF10,'02 MATERIALES'!$B$6:$J$1048576,6,),"")</f>
        <v>UND</v>
      </c>
      <c r="AI10" s="744">
        <v>2</v>
      </c>
      <c r="AJ10" s="70">
        <f>IFERROR(VLOOKUP(AF10,'02 MATERIALES'!$B$6:$J$1048576,9,),"")</f>
        <v>21008</v>
      </c>
      <c r="AK10" s="70">
        <f t="shared" si="9"/>
        <v>42016</v>
      </c>
      <c r="AL10" s="705">
        <v>0.19</v>
      </c>
      <c r="AM10" s="697">
        <f t="shared" si="10"/>
        <v>7983.04</v>
      </c>
      <c r="AN10" s="73">
        <f t="shared" si="11"/>
        <v>49999.040000000001</v>
      </c>
    </row>
    <row r="11" spans="2:40" x14ac:dyDescent="0.25">
      <c r="B11" s="69">
        <v>1368</v>
      </c>
      <c r="C11" s="698" t="str">
        <f>IFERROR(VLOOKUP(B11,'02 MATERIALES'!$B$6:$J$1048576,5,),"")</f>
        <v xml:space="preserve">PLOMADA DE PUNTO </v>
      </c>
      <c r="D11" s="707" t="str">
        <f>IFERROR(VLOOKUP(B11,'02 MATERIALES'!$B$6:$J$1048576,6,),"")</f>
        <v>UND</v>
      </c>
      <c r="E11" s="744">
        <v>1</v>
      </c>
      <c r="F11" s="71">
        <f>IFERROR(VLOOKUP(B11,'02 MATERIALES'!$B$6:$J$1048576,9,),"")</f>
        <v>16386.55462184874</v>
      </c>
      <c r="G11" s="71">
        <f t="shared" si="0"/>
        <v>16386.55462184874</v>
      </c>
      <c r="H11" s="705">
        <v>0.19</v>
      </c>
      <c r="I11" s="697">
        <f t="shared" si="1"/>
        <v>3113.4453781512607</v>
      </c>
      <c r="J11" s="73">
        <f t="shared" si="2"/>
        <v>19500</v>
      </c>
      <c r="L11" s="69">
        <v>1383</v>
      </c>
      <c r="M11" s="698" t="str">
        <f>IFERROR(VLOOKUP(L11,'02 MATERIALES'!$B$6:$J$1048576,5,),"")</f>
        <v>LLAVE EXPANSIVA 12"</v>
      </c>
      <c r="N11" s="703" t="str">
        <f>IFERROR(VLOOKUP(L11,'02 MATERIALES'!$B$6:$J$1048576,6,),"")</f>
        <v>UND</v>
      </c>
      <c r="O11" s="744">
        <v>1</v>
      </c>
      <c r="P11" s="71">
        <f>IFERROR(VLOOKUP(L11,'02 MATERIALES'!$B$6:$J$1048576,9,),"")</f>
        <v>41176.470588235294</v>
      </c>
      <c r="Q11" s="71">
        <f t="shared" si="3"/>
        <v>41176.470588235294</v>
      </c>
      <c r="R11" s="705">
        <v>0.19</v>
      </c>
      <c r="S11" s="697">
        <f t="shared" si="4"/>
        <v>7823.5294117647063</v>
      </c>
      <c r="T11" s="73">
        <f t="shared" si="5"/>
        <v>49000</v>
      </c>
      <c r="V11" s="69">
        <v>1397</v>
      </c>
      <c r="W11" s="698" t="str">
        <f>IFERROR(VLOOKUP(V11,'02 MATERIALES'!$B$6:$J$1048576,5,),"")</f>
        <v>Juego de copas y rache varias medidas en pulgadas</v>
      </c>
      <c r="X11" s="703" t="str">
        <f>IFERROR(VLOOKUP(V11,'02 MATERIALES'!$B$6:$J$1048576,6,),"")</f>
        <v>UND</v>
      </c>
      <c r="Y11" s="744">
        <v>1</v>
      </c>
      <c r="Z11" s="70">
        <f>IFERROR(VLOOKUP(V11,'02 MATERIALES'!$B$6:$J$1048576,9,),"")</f>
        <v>275630.25210084033</v>
      </c>
      <c r="AA11" s="70">
        <f t="shared" si="6"/>
        <v>275630.25210084033</v>
      </c>
      <c r="AB11" s="705">
        <v>0.19</v>
      </c>
      <c r="AC11" s="697">
        <f t="shared" si="7"/>
        <v>52369.747899159665</v>
      </c>
      <c r="AD11" s="73">
        <f t="shared" si="8"/>
        <v>328000</v>
      </c>
      <c r="AF11" s="69">
        <v>1452</v>
      </c>
      <c r="AG11" s="698" t="str">
        <f>IFERROR(VLOOKUP(AF11,'02 MATERIALES'!$B$6:$J$1048576,5,),"")</f>
        <v>ROLLO DE TELA OLEOFILICA</v>
      </c>
      <c r="AH11" s="703" t="str">
        <f>IFERROR(VLOOKUP(AF11,'02 MATERIALES'!$B$6:$J$1048576,6,),"")</f>
        <v>ROLLO</v>
      </c>
      <c r="AI11" s="744">
        <v>1</v>
      </c>
      <c r="AJ11" s="70">
        <f>IFERROR(VLOOKUP(AF11,'02 MATERIALES'!$B$6:$J$1048576,9,),"")</f>
        <v>190000</v>
      </c>
      <c r="AK11" s="70">
        <f t="shared" si="9"/>
        <v>190000</v>
      </c>
      <c r="AL11" s="705">
        <v>0.19</v>
      </c>
      <c r="AM11" s="697">
        <f t="shared" si="10"/>
        <v>36100</v>
      </c>
      <c r="AN11" s="73">
        <f t="shared" si="11"/>
        <v>226100</v>
      </c>
    </row>
    <row r="12" spans="2:40" x14ac:dyDescent="0.25">
      <c r="B12" s="69">
        <v>1369</v>
      </c>
      <c r="C12" s="698" t="str">
        <f>IFERROR(VLOOKUP(B12,'02 MATERIALES'!$B$6:$J$1048576,5,),"")</f>
        <v>BOQUILLERA</v>
      </c>
      <c r="D12" s="707" t="str">
        <f>IFERROR(VLOOKUP(B12,'02 MATERIALES'!$B$6:$J$1048576,6,),"")</f>
        <v>UND</v>
      </c>
      <c r="E12" s="744">
        <v>1</v>
      </c>
      <c r="F12" s="71">
        <f>IFERROR(VLOOKUP(B12,'02 MATERIALES'!$B$6:$J$1048576,9,),"")</f>
        <v>63025.210084033613</v>
      </c>
      <c r="G12" s="71">
        <f t="shared" si="0"/>
        <v>63025.210084033613</v>
      </c>
      <c r="H12" s="705">
        <v>0.19</v>
      </c>
      <c r="I12" s="697">
        <f t="shared" si="1"/>
        <v>11974.789915966387</v>
      </c>
      <c r="J12" s="73">
        <f t="shared" si="2"/>
        <v>75000</v>
      </c>
      <c r="L12" s="69">
        <v>1384</v>
      </c>
      <c r="M12" s="698" t="str">
        <f>IFERROR(VLOOKUP(L12,'02 MATERIALES'!$B$6:$J$1048576,5,),"")</f>
        <v>LLAVE EXPANSIVA 24"</v>
      </c>
      <c r="N12" s="703" t="str">
        <f>IFERROR(VLOOKUP(L12,'02 MATERIALES'!$B$6:$J$1048576,6,),"")</f>
        <v>UND</v>
      </c>
      <c r="O12" s="744">
        <v>1</v>
      </c>
      <c r="P12" s="71">
        <f>IFERROR(VLOOKUP(L12,'02 MATERIALES'!$B$6:$J$1048576,9,),"")</f>
        <v>151260.50420168068</v>
      </c>
      <c r="Q12" s="71">
        <f t="shared" si="3"/>
        <v>151260.50420168068</v>
      </c>
      <c r="R12" s="705">
        <v>0.19</v>
      </c>
      <c r="S12" s="697">
        <f t="shared" si="4"/>
        <v>28739.495798319331</v>
      </c>
      <c r="T12" s="73">
        <f t="shared" si="5"/>
        <v>180000</v>
      </c>
      <c r="V12" s="69">
        <v>1400</v>
      </c>
      <c r="W12" s="698" t="str">
        <f>IFERROR(VLOOKUP(V12,'02 MATERIALES'!$B$6:$J$1048576,5,),"")</f>
        <v>Equipo para medir asilamiento (Megger)</v>
      </c>
      <c r="X12" s="703" t="str">
        <f>IFERROR(VLOOKUP(V12,'02 MATERIALES'!$B$6:$J$1048576,6,),"")</f>
        <v>UND</v>
      </c>
      <c r="Y12" s="744">
        <v>1</v>
      </c>
      <c r="Z12" s="70">
        <f>IFERROR(VLOOKUP(V12,'02 MATERIALES'!$B$6:$J$1048576,9,),"")</f>
        <v>1932773.1092436975</v>
      </c>
      <c r="AA12" s="70">
        <f t="shared" si="6"/>
        <v>1932773.1092436975</v>
      </c>
      <c r="AB12" s="705">
        <v>0.19</v>
      </c>
      <c r="AC12" s="697">
        <f t="shared" si="7"/>
        <v>367226.89075630251</v>
      </c>
      <c r="AD12" s="73">
        <f t="shared" si="8"/>
        <v>2300000</v>
      </c>
      <c r="AF12" s="69">
        <v>1453</v>
      </c>
      <c r="AG12" s="698" t="str">
        <f>IFERROR(VLOOKUP(AF12,'02 MATERIALES'!$B$6:$J$1048576,5,),"")</f>
        <v xml:space="preserve">PLASTICO NEGRO </v>
      </c>
      <c r="AH12" s="703" t="str">
        <f>IFERROR(VLOOKUP(AF12,'02 MATERIALES'!$B$6:$J$1048576,6,),"")</f>
        <v>M</v>
      </c>
      <c r="AI12" s="744">
        <v>50</v>
      </c>
      <c r="AJ12" s="70">
        <f>IFERROR(VLOOKUP(AF12,'02 MATERIALES'!$B$6:$J$1048576,9,),"")</f>
        <v>3571</v>
      </c>
      <c r="AK12" s="70">
        <f t="shared" si="9"/>
        <v>178550</v>
      </c>
      <c r="AL12" s="705">
        <v>0.19</v>
      </c>
      <c r="AM12" s="697">
        <f t="shared" si="10"/>
        <v>33924.5</v>
      </c>
      <c r="AN12" s="73">
        <f t="shared" si="11"/>
        <v>212474.5</v>
      </c>
    </row>
    <row r="13" spans="2:40" x14ac:dyDescent="0.25">
      <c r="B13" s="69">
        <v>1370</v>
      </c>
      <c r="C13" s="698" t="str">
        <f>IFERROR(VLOOKUP(B13,'02 MATERIALES'!$B$6:$J$1048576,5,),"")</f>
        <v xml:space="preserve">LLANA MADERA </v>
      </c>
      <c r="D13" s="707" t="str">
        <f>IFERROR(VLOOKUP(B13,'02 MATERIALES'!$B$6:$J$1048576,6,),"")</f>
        <v>UND</v>
      </c>
      <c r="E13" s="744">
        <v>1</v>
      </c>
      <c r="F13" s="71">
        <f>IFERROR(VLOOKUP(B13,'02 MATERIALES'!$B$6:$J$1048576,9,),"")</f>
        <v>7142.8571428571431</v>
      </c>
      <c r="G13" s="71">
        <f t="shared" si="0"/>
        <v>7142.8571428571431</v>
      </c>
      <c r="H13" s="705">
        <v>0.19</v>
      </c>
      <c r="I13" s="697">
        <f t="shared" si="1"/>
        <v>1357.1428571428571</v>
      </c>
      <c r="J13" s="73">
        <f t="shared" si="2"/>
        <v>8500</v>
      </c>
      <c r="L13" s="69">
        <v>1385</v>
      </c>
      <c r="M13" s="698" t="str">
        <f>IFERROR(VLOOKUP(L13,'02 MATERIALES'!$B$6:$J$1048576,5,),"")</f>
        <v>LLAVE PARA TUBO 12"</v>
      </c>
      <c r="N13" s="703" t="str">
        <f>IFERROR(VLOOKUP(L13,'02 MATERIALES'!$B$6:$J$1048576,6,),"")</f>
        <v>UND</v>
      </c>
      <c r="O13" s="744">
        <v>1</v>
      </c>
      <c r="P13" s="71">
        <f>IFERROR(VLOOKUP(L13,'02 MATERIALES'!$B$6:$J$1048576,9,),"")</f>
        <v>42016.806722689078</v>
      </c>
      <c r="Q13" s="71">
        <f t="shared" si="3"/>
        <v>42016.806722689078</v>
      </c>
      <c r="R13" s="705">
        <v>0.19</v>
      </c>
      <c r="S13" s="697">
        <f t="shared" si="4"/>
        <v>7983.1932773109247</v>
      </c>
      <c r="T13" s="73">
        <f t="shared" si="5"/>
        <v>50000</v>
      </c>
      <c r="V13" s="69">
        <v>1379</v>
      </c>
      <c r="W13" s="698" t="str">
        <f>IFERROR(VLOOKUP(V13,'02 MATERIALES'!$B$6:$J$1048576,5,),"")</f>
        <v>Porra pequeña de bronce</v>
      </c>
      <c r="X13" s="703" t="str">
        <f>IFERROR(VLOOKUP(V13,'02 MATERIALES'!$B$6:$J$1048576,6,),"")</f>
        <v>UND</v>
      </c>
      <c r="Y13" s="744">
        <v>1</v>
      </c>
      <c r="Z13" s="70">
        <f>IFERROR(VLOOKUP(V13,'02 MATERIALES'!$B$6:$J$1048576,9,),"")</f>
        <v>47058.823529411769</v>
      </c>
      <c r="AA13" s="70">
        <f t="shared" si="6"/>
        <v>47058.823529411769</v>
      </c>
      <c r="AB13" s="705">
        <v>0.19</v>
      </c>
      <c r="AC13" s="697">
        <f t="shared" si="7"/>
        <v>8941.176470588236</v>
      </c>
      <c r="AD13" s="73">
        <f t="shared" si="8"/>
        <v>56000.000000000007</v>
      </c>
      <c r="AF13" s="69"/>
      <c r="AG13" s="698" t="str">
        <f>IFERROR(VLOOKUP(AF13,'02 MATERIALES'!$B$6:$J$1048576,5,),"")</f>
        <v/>
      </c>
      <c r="AH13" s="703" t="str">
        <f>IFERROR(VLOOKUP(AF13,'02 MATERIALES'!$B$6:$J$1048576,6,),"")</f>
        <v/>
      </c>
      <c r="AI13" s="744"/>
      <c r="AJ13" s="70" t="str">
        <f>IFERROR(VLOOKUP(AF13,'02 MATERIALES'!$B$6:$J$1048576,9,),"")</f>
        <v/>
      </c>
      <c r="AK13" s="70">
        <f t="shared" si="9"/>
        <v>0</v>
      </c>
      <c r="AL13" s="705">
        <v>0.19</v>
      </c>
      <c r="AM13" s="697">
        <f t="shared" si="10"/>
        <v>0</v>
      </c>
      <c r="AN13" s="73">
        <f t="shared" si="11"/>
        <v>0</v>
      </c>
    </row>
    <row r="14" spans="2:40" x14ac:dyDescent="0.25">
      <c r="B14" s="69">
        <v>1371</v>
      </c>
      <c r="C14" s="698" t="str">
        <f>IFERROR(VLOOKUP(B14,'02 MATERIALES'!$B$6:$J$1048576,5,),"")</f>
        <v xml:space="preserve">LLANA METALICA </v>
      </c>
      <c r="D14" s="707" t="str">
        <f>IFERROR(VLOOKUP(B14,'02 MATERIALES'!$B$6:$J$1048576,6,),"")</f>
        <v>UND</v>
      </c>
      <c r="E14" s="744">
        <v>1</v>
      </c>
      <c r="F14" s="71">
        <f>IFERROR(VLOOKUP(B14,'02 MATERIALES'!$B$6:$J$1048576,9,),"")</f>
        <v>7563.0252100840344</v>
      </c>
      <c r="G14" s="71">
        <f t="shared" si="0"/>
        <v>7563.0252100840344</v>
      </c>
      <c r="H14" s="705">
        <v>0.19</v>
      </c>
      <c r="I14" s="697">
        <f t="shared" si="1"/>
        <v>1436.9747899159665</v>
      </c>
      <c r="J14" s="73">
        <f t="shared" si="2"/>
        <v>9000</v>
      </c>
      <c r="L14" s="69">
        <v>1387</v>
      </c>
      <c r="M14" s="698" t="str">
        <f>IFERROR(VLOOKUP(L14,'02 MATERIALES'!$B$6:$J$1048576,5,),"")</f>
        <v>LLAVE PARA TUBO 24"</v>
      </c>
      <c r="N14" s="703" t="str">
        <f>IFERROR(VLOOKUP(L14,'02 MATERIALES'!$B$6:$J$1048576,6,),"")</f>
        <v>UND</v>
      </c>
      <c r="O14" s="744">
        <v>1</v>
      </c>
      <c r="P14" s="71">
        <f>IFERROR(VLOOKUP(L14,'02 MATERIALES'!$B$6:$J$1048576,9,),"")</f>
        <v>100840.33613445378</v>
      </c>
      <c r="Q14" s="71">
        <f t="shared" si="3"/>
        <v>100840.33613445378</v>
      </c>
      <c r="R14" s="705">
        <v>0.19</v>
      </c>
      <c r="S14" s="697">
        <f t="shared" si="4"/>
        <v>19159.663865546219</v>
      </c>
      <c r="T14" s="73">
        <f t="shared" si="5"/>
        <v>120000</v>
      </c>
      <c r="V14" s="69">
        <v>1401</v>
      </c>
      <c r="W14" s="698" t="str">
        <f>IFERROR(VLOOKUP(V14,'02 MATERIALES'!$B$6:$J$1048576,5,),"")</f>
        <v>Borneros pala y estrella de 5" de largo</v>
      </c>
      <c r="X14" s="703" t="str">
        <f>IFERROR(VLOOKUP(V14,'02 MATERIALES'!$B$6:$J$1048576,6,),"")</f>
        <v>UND</v>
      </c>
      <c r="Y14" s="744">
        <v>2</v>
      </c>
      <c r="Z14" s="70">
        <f>IFERROR(VLOOKUP(V14,'02 MATERIALES'!$B$6:$J$1048576,9,),"")</f>
        <v>3361.3445378151264</v>
      </c>
      <c r="AA14" s="70">
        <f t="shared" si="6"/>
        <v>6722.6890756302528</v>
      </c>
      <c r="AB14" s="705">
        <v>0.19</v>
      </c>
      <c r="AC14" s="697">
        <f t="shared" si="7"/>
        <v>1277.3109243697481</v>
      </c>
      <c r="AD14" s="73">
        <f t="shared" si="8"/>
        <v>8000.0000000000009</v>
      </c>
      <c r="AF14" s="69"/>
      <c r="AG14" s="698" t="str">
        <f>IFERROR(VLOOKUP(AF14,'02 MATERIALES'!$B$6:$J$1048576,5,),"")</f>
        <v/>
      </c>
      <c r="AH14" s="703" t="str">
        <f>IFERROR(VLOOKUP(AF14,'02 MATERIALES'!$B$6:$J$1048576,6,),"")</f>
        <v/>
      </c>
      <c r="AI14" s="744"/>
      <c r="AJ14" s="70" t="str">
        <f>IFERROR(VLOOKUP(AF14,'02 MATERIALES'!$B$6:$J$1048576,9,),"")</f>
        <v/>
      </c>
      <c r="AK14" s="70">
        <f t="shared" si="9"/>
        <v>0</v>
      </c>
      <c r="AL14" s="705">
        <v>0.19</v>
      </c>
      <c r="AM14" s="697">
        <f t="shared" si="10"/>
        <v>0</v>
      </c>
      <c r="AN14" s="73">
        <f t="shared" si="11"/>
        <v>0</v>
      </c>
    </row>
    <row r="15" spans="2:40" x14ac:dyDescent="0.25">
      <c r="B15" s="69">
        <v>1372</v>
      </c>
      <c r="C15" s="698" t="str">
        <f>IFERROR(VLOOKUP(B15,'02 MATERIALES'!$B$6:$J$1048576,5,),"")</f>
        <v xml:space="preserve">NIVEL </v>
      </c>
      <c r="D15" s="707" t="str">
        <f>IFERROR(VLOOKUP(B15,'02 MATERIALES'!$B$6:$J$1048576,6,),"")</f>
        <v>UND</v>
      </c>
      <c r="E15" s="744">
        <v>1</v>
      </c>
      <c r="F15" s="71">
        <f>IFERROR(VLOOKUP(B15,'02 MATERIALES'!$B$6:$J$1048576,9,),"")</f>
        <v>13529.411764705883</v>
      </c>
      <c r="G15" s="71">
        <f t="shared" si="0"/>
        <v>13529.411764705883</v>
      </c>
      <c r="H15" s="705">
        <v>0.19</v>
      </c>
      <c r="I15" s="697">
        <f t="shared" si="1"/>
        <v>2570.5882352941176</v>
      </c>
      <c r="J15" s="73">
        <f t="shared" si="2"/>
        <v>16100</v>
      </c>
      <c r="L15" s="69">
        <v>1391</v>
      </c>
      <c r="M15" s="698" t="str">
        <f>IFERROR(VLOOKUP(L15,'02 MATERIALES'!$B$6:$J$1048576,5,),"")</f>
        <v>KIT DE DESTORNILLADORES DE PALA</v>
      </c>
      <c r="N15" s="703" t="str">
        <f>IFERROR(VLOOKUP(L15,'02 MATERIALES'!$B$6:$J$1048576,6,),"")</f>
        <v>UND</v>
      </c>
      <c r="O15" s="744">
        <v>1</v>
      </c>
      <c r="P15" s="71">
        <f>IFERROR(VLOOKUP(L15,'02 MATERIALES'!$B$6:$J$1048576,9,),"")</f>
        <v>30252.100840336137</v>
      </c>
      <c r="Q15" s="71">
        <f t="shared" si="3"/>
        <v>30252.100840336137</v>
      </c>
      <c r="R15" s="705">
        <v>0.19</v>
      </c>
      <c r="S15" s="697">
        <f t="shared" si="4"/>
        <v>5747.8991596638662</v>
      </c>
      <c r="T15" s="73">
        <f t="shared" si="5"/>
        <v>36000</v>
      </c>
      <c r="V15" s="69">
        <v>1402</v>
      </c>
      <c r="W15" s="698" t="str">
        <f>IFERROR(VLOOKUP(V15,'02 MATERIALES'!$B$6:$J$1048576,5,),"")</f>
        <v>Extractor de rodamientos</v>
      </c>
      <c r="X15" s="703" t="str">
        <f>IFERROR(VLOOKUP(V15,'02 MATERIALES'!$B$6:$J$1048576,6,),"")</f>
        <v>UND</v>
      </c>
      <c r="Y15" s="744">
        <v>1</v>
      </c>
      <c r="Z15" s="70">
        <f>IFERROR(VLOOKUP(V15,'02 MATERIALES'!$B$6:$J$1048576,9,),"")</f>
        <v>21008.403361344539</v>
      </c>
      <c r="AA15" s="70">
        <f t="shared" si="6"/>
        <v>21008.403361344539</v>
      </c>
      <c r="AB15" s="705">
        <v>0.19</v>
      </c>
      <c r="AC15" s="697">
        <f t="shared" si="7"/>
        <v>3991.5966386554624</v>
      </c>
      <c r="AD15" s="73">
        <f t="shared" si="8"/>
        <v>25000</v>
      </c>
      <c r="AF15" s="69"/>
      <c r="AG15" s="698" t="str">
        <f>IFERROR(VLOOKUP(AF15,'02 MATERIALES'!$B$6:$J$1048576,5,),"")</f>
        <v/>
      </c>
      <c r="AH15" s="703" t="str">
        <f>IFERROR(VLOOKUP(AF15,'02 MATERIALES'!$B$6:$J$1048576,6,),"")</f>
        <v/>
      </c>
      <c r="AI15" s="744"/>
      <c r="AJ15" s="70" t="str">
        <f>IFERROR(VLOOKUP(AF15,'02 MATERIALES'!$B$6:$J$1048576,9,),"")</f>
        <v/>
      </c>
      <c r="AK15" s="70">
        <f t="shared" si="9"/>
        <v>0</v>
      </c>
      <c r="AL15" s="705">
        <v>0.19</v>
      </c>
      <c r="AM15" s="697">
        <f t="shared" si="10"/>
        <v>0</v>
      </c>
      <c r="AN15" s="73">
        <f t="shared" si="11"/>
        <v>0</v>
      </c>
    </row>
    <row r="16" spans="2:40" x14ac:dyDescent="0.25">
      <c r="B16" s="69">
        <v>1373</v>
      </c>
      <c r="C16" s="698" t="str">
        <f>IFERROR(VLOOKUP(B16,'02 MATERIALES'!$B$6:$J$1048576,5,),"")</f>
        <v xml:space="preserve">FLEXOMETRO DE 5M </v>
      </c>
      <c r="D16" s="707" t="str">
        <f>IFERROR(VLOOKUP(B16,'02 MATERIALES'!$B$6:$J$1048576,6,),"")</f>
        <v>UND</v>
      </c>
      <c r="E16" s="744">
        <v>1</v>
      </c>
      <c r="F16" s="71">
        <f>IFERROR(VLOOKUP(B16,'02 MATERIALES'!$B$6:$J$1048576,9,),"")</f>
        <v>12605.042016806723</v>
      </c>
      <c r="G16" s="71">
        <f t="shared" si="0"/>
        <v>12605.042016806723</v>
      </c>
      <c r="H16" s="705">
        <v>0.19</v>
      </c>
      <c r="I16" s="697">
        <f t="shared" si="1"/>
        <v>2394.9579831932774</v>
      </c>
      <c r="J16" s="73">
        <f t="shared" si="2"/>
        <v>15000</v>
      </c>
      <c r="L16" s="69">
        <v>1392</v>
      </c>
      <c r="M16" s="698" t="str">
        <f>IFERROR(VLOOKUP(L16,'02 MATERIALES'!$B$6:$J$1048576,5,),"")</f>
        <v>KIT DE DESTORNILLADORES DE ESTRIA</v>
      </c>
      <c r="N16" s="703" t="str">
        <f>IFERROR(VLOOKUP(L16,'02 MATERIALES'!$B$6:$J$1048576,6,),"")</f>
        <v>UND</v>
      </c>
      <c r="O16" s="744">
        <v>1</v>
      </c>
      <c r="P16" s="71">
        <f>IFERROR(VLOOKUP(L16,'02 MATERIALES'!$B$6:$J$1048576,9,),"")</f>
        <v>31932.773109243699</v>
      </c>
      <c r="Q16" s="71">
        <f t="shared" si="3"/>
        <v>31932.773109243699</v>
      </c>
      <c r="R16" s="705">
        <v>0.19</v>
      </c>
      <c r="S16" s="697">
        <f t="shared" si="4"/>
        <v>6067.226890756303</v>
      </c>
      <c r="T16" s="73">
        <f t="shared" si="5"/>
        <v>38000</v>
      </c>
      <c r="V16" s="69">
        <v>1403</v>
      </c>
      <c r="W16" s="698" t="str">
        <f>IFERROR(VLOOKUP(V16,'02 MATERIALES'!$B$6:$J$1048576,5,),"")</f>
        <v>Alicates dielectrico</v>
      </c>
      <c r="X16" s="703" t="str">
        <f>IFERROR(VLOOKUP(V16,'02 MATERIALES'!$B$6:$J$1048576,6,),"")</f>
        <v>UND</v>
      </c>
      <c r="Y16" s="744">
        <v>1</v>
      </c>
      <c r="Z16" s="70">
        <f>IFERROR(VLOOKUP(V16,'02 MATERIALES'!$B$6:$J$1048576,9,),"")</f>
        <v>42016.806722689078</v>
      </c>
      <c r="AA16" s="70">
        <f t="shared" si="6"/>
        <v>42016.806722689078</v>
      </c>
      <c r="AB16" s="705">
        <v>0.19</v>
      </c>
      <c r="AC16" s="697">
        <f t="shared" si="7"/>
        <v>7983.1932773109247</v>
      </c>
      <c r="AD16" s="73">
        <f t="shared" si="8"/>
        <v>50000</v>
      </c>
      <c r="AF16" s="69"/>
      <c r="AG16" s="698" t="str">
        <f>IFERROR(VLOOKUP(AF16,'02 MATERIALES'!$B$6:$J$1048576,5,),"")</f>
        <v/>
      </c>
      <c r="AH16" s="703" t="str">
        <f>IFERROR(VLOOKUP(AF16,'02 MATERIALES'!$B$6:$J$1048576,6,),"")</f>
        <v/>
      </c>
      <c r="AI16" s="744"/>
      <c r="AJ16" s="70" t="str">
        <f>IFERROR(VLOOKUP(AF16,'02 MATERIALES'!$B$6:$J$1048576,9,),"")</f>
        <v/>
      </c>
      <c r="AK16" s="70">
        <f t="shared" si="9"/>
        <v>0</v>
      </c>
      <c r="AL16" s="705">
        <v>0.19</v>
      </c>
      <c r="AM16" s="697">
        <f t="shared" si="10"/>
        <v>0</v>
      </c>
      <c r="AN16" s="73">
        <f t="shared" si="11"/>
        <v>0</v>
      </c>
    </row>
    <row r="17" spans="2:40" x14ac:dyDescent="0.25">
      <c r="B17" s="69">
        <v>1374</v>
      </c>
      <c r="C17" s="698" t="str">
        <f>IFERROR(VLOOKUP(B17,'02 MATERIALES'!$B$6:$J$1048576,5,),"")</f>
        <v>CINTA METRICA DE 30 M</v>
      </c>
      <c r="D17" s="707" t="str">
        <f>IFERROR(VLOOKUP(B17,'02 MATERIALES'!$B$6:$J$1048576,6,),"")</f>
        <v>UND</v>
      </c>
      <c r="E17" s="744">
        <v>1</v>
      </c>
      <c r="F17" s="71">
        <f>IFERROR(VLOOKUP(B17,'02 MATERIALES'!$B$6:$J$1048576,9,),"")</f>
        <v>31932.773109243699</v>
      </c>
      <c r="G17" s="71">
        <f t="shared" si="0"/>
        <v>31932.773109243699</v>
      </c>
      <c r="H17" s="705">
        <v>0.19</v>
      </c>
      <c r="I17" s="697">
        <f t="shared" si="1"/>
        <v>6067.226890756303</v>
      </c>
      <c r="J17" s="73">
        <f t="shared" si="2"/>
        <v>38000</v>
      </c>
      <c r="L17" s="69">
        <v>1396</v>
      </c>
      <c r="M17" s="698" t="str">
        <f>IFERROR(VLOOKUP(L17,'02 MATERIALES'!$B$6:$J$1048576,5,),"")</f>
        <v>JUEGO DE LLAVES MIXTAS  3/8 hasta 1"</v>
      </c>
      <c r="N17" s="703" t="str">
        <f>IFERROR(VLOOKUP(L17,'02 MATERIALES'!$B$6:$J$1048576,6,),"")</f>
        <v>UND</v>
      </c>
      <c r="O17" s="744">
        <v>1</v>
      </c>
      <c r="P17" s="71">
        <f>IFERROR(VLOOKUP(L17,'02 MATERIALES'!$B$6:$J$1048576,9,),"")</f>
        <v>147058.82352941178</v>
      </c>
      <c r="Q17" s="71">
        <f t="shared" si="3"/>
        <v>147058.82352941178</v>
      </c>
      <c r="R17" s="705">
        <v>0.19</v>
      </c>
      <c r="S17" s="697">
        <f t="shared" si="4"/>
        <v>27941.176470588238</v>
      </c>
      <c r="T17" s="73">
        <f t="shared" si="5"/>
        <v>175000</v>
      </c>
      <c r="V17" s="69">
        <v>1404</v>
      </c>
      <c r="W17" s="698" t="str">
        <f>IFERROR(VLOOKUP(V17,'02 MATERIALES'!$B$6:$J$1048576,5,),"")</f>
        <v>Pinza pelacable dielectrica</v>
      </c>
      <c r="X17" s="703" t="str">
        <f>IFERROR(VLOOKUP(V17,'02 MATERIALES'!$B$6:$J$1048576,6,),"")</f>
        <v>UND</v>
      </c>
      <c r="Y17" s="744">
        <v>1</v>
      </c>
      <c r="Z17" s="70">
        <f>IFERROR(VLOOKUP(V17,'02 MATERIALES'!$B$6:$J$1048576,9,),"")</f>
        <v>50420.168067226892</v>
      </c>
      <c r="AA17" s="70">
        <f t="shared" si="6"/>
        <v>50420.168067226892</v>
      </c>
      <c r="AB17" s="705">
        <v>0.19</v>
      </c>
      <c r="AC17" s="697">
        <f t="shared" si="7"/>
        <v>9579.8319327731097</v>
      </c>
      <c r="AD17" s="73">
        <f t="shared" si="8"/>
        <v>60000</v>
      </c>
      <c r="AF17" s="69"/>
      <c r="AG17" s="698" t="str">
        <f>IFERROR(VLOOKUP(AF17,'02 MATERIALES'!$B$6:$J$1048576,5,),"")</f>
        <v/>
      </c>
      <c r="AH17" s="703" t="str">
        <f>IFERROR(VLOOKUP(AF17,'02 MATERIALES'!$B$6:$J$1048576,6,),"")</f>
        <v/>
      </c>
      <c r="AI17" s="744"/>
      <c r="AJ17" s="70" t="str">
        <f>IFERROR(VLOOKUP(AF17,'02 MATERIALES'!$B$6:$J$1048576,9,),"")</f>
        <v/>
      </c>
      <c r="AK17" s="70">
        <f t="shared" si="9"/>
        <v>0</v>
      </c>
      <c r="AL17" s="705">
        <v>0.19</v>
      </c>
      <c r="AM17" s="697">
        <f t="shared" si="10"/>
        <v>0</v>
      </c>
      <c r="AN17" s="73">
        <f t="shared" si="11"/>
        <v>0</v>
      </c>
    </row>
    <row r="18" spans="2:40" x14ac:dyDescent="0.25">
      <c r="B18" s="69"/>
      <c r="C18" s="698" t="str">
        <f>IFERROR(VLOOKUP(B18,'02 MATERIALES'!$B$6:$J$1048576,5,),"")</f>
        <v/>
      </c>
      <c r="D18" s="707" t="str">
        <f>IFERROR(VLOOKUP(B18,'02 MATERIALES'!$B$6:$J$1048576,6,),"")</f>
        <v/>
      </c>
      <c r="E18" s="744"/>
      <c r="F18" s="71" t="str">
        <f>IFERROR(VLOOKUP(B18,'02 MATERIALES'!$B$6:$J$1048576,9,),"")</f>
        <v/>
      </c>
      <c r="G18" s="71">
        <f t="shared" si="0"/>
        <v>0</v>
      </c>
      <c r="H18" s="705">
        <v>0.19</v>
      </c>
      <c r="I18" s="697">
        <f t="shared" si="1"/>
        <v>0</v>
      </c>
      <c r="J18" s="73">
        <f t="shared" si="2"/>
        <v>0</v>
      </c>
      <c r="L18" s="69">
        <v>1394</v>
      </c>
      <c r="M18" s="698" t="str">
        <f>IFERROR(VLOOKUP(L18,'02 MATERIALES'!$B$6:$J$1048576,5,),"")</f>
        <v>JUEGO DE LLAVES ALLEN DE 1-1/16" A 1/2"</v>
      </c>
      <c r="N18" s="703" t="str">
        <f>IFERROR(VLOOKUP(L18,'02 MATERIALES'!$B$6:$J$1048576,6,),"")</f>
        <v>UND</v>
      </c>
      <c r="O18" s="744">
        <v>1</v>
      </c>
      <c r="P18" s="71">
        <f>IFERROR(VLOOKUP(L18,'02 MATERIALES'!$B$6:$J$1048576,9,),"")</f>
        <v>21008.403361344539</v>
      </c>
      <c r="Q18" s="71">
        <f t="shared" si="3"/>
        <v>21008.403361344539</v>
      </c>
      <c r="R18" s="705">
        <v>0.19</v>
      </c>
      <c r="S18" s="697">
        <f t="shared" si="4"/>
        <v>3991.5966386554624</v>
      </c>
      <c r="T18" s="73">
        <f t="shared" si="5"/>
        <v>25000</v>
      </c>
      <c r="V18" s="69">
        <v>1405</v>
      </c>
      <c r="W18" s="698" t="str">
        <f>IFERROR(VLOOKUP(V18,'02 MATERIALES'!$B$6:$J$1048576,5,),"")</f>
        <v>Taladro</v>
      </c>
      <c r="X18" s="703" t="str">
        <f>IFERROR(VLOOKUP(V18,'02 MATERIALES'!$B$6:$J$1048576,6,),"")</f>
        <v>UND</v>
      </c>
      <c r="Y18" s="744">
        <v>1</v>
      </c>
      <c r="Z18" s="70">
        <f>IFERROR(VLOOKUP(V18,'02 MATERIALES'!$B$6:$J$1048576,9,),"")</f>
        <v>302739.49579831935</v>
      </c>
      <c r="AA18" s="70">
        <f t="shared" si="6"/>
        <v>302739.49579831935</v>
      </c>
      <c r="AB18" s="705">
        <v>0.19</v>
      </c>
      <c r="AC18" s="697">
        <f t="shared" si="7"/>
        <v>57520.504201680676</v>
      </c>
      <c r="AD18" s="73">
        <f t="shared" si="8"/>
        <v>360260</v>
      </c>
      <c r="AF18" s="69"/>
      <c r="AG18" s="698" t="str">
        <f>IFERROR(VLOOKUP(AF18,'02 MATERIALES'!$B$6:$J$1048576,5,),"")</f>
        <v/>
      </c>
      <c r="AH18" s="703" t="str">
        <f>IFERROR(VLOOKUP(AF18,'02 MATERIALES'!$B$6:$J$1048576,6,),"")</f>
        <v/>
      </c>
      <c r="AI18" s="744"/>
      <c r="AJ18" s="70" t="str">
        <f>IFERROR(VLOOKUP(AF18,'02 MATERIALES'!$B$6:$J$1048576,9,),"")</f>
        <v/>
      </c>
      <c r="AK18" s="70">
        <f t="shared" si="9"/>
        <v>0</v>
      </c>
      <c r="AL18" s="705">
        <v>0.19</v>
      </c>
      <c r="AM18" s="697">
        <f t="shared" si="10"/>
        <v>0</v>
      </c>
      <c r="AN18" s="73">
        <f t="shared" si="11"/>
        <v>0</v>
      </c>
    </row>
    <row r="19" spans="2:40" x14ac:dyDescent="0.25">
      <c r="B19" s="69"/>
      <c r="C19" s="698" t="str">
        <f>IFERROR(VLOOKUP(B19,'02 MATERIALES'!$B$6:$J$1048576,5,),"")</f>
        <v/>
      </c>
      <c r="D19" s="707" t="str">
        <f>IFERROR(VLOOKUP(B19,'02 MATERIALES'!$B$6:$J$1048576,6,),"")</f>
        <v/>
      </c>
      <c r="E19" s="744"/>
      <c r="F19" s="71" t="str">
        <f>IFERROR(VLOOKUP(B19,'02 MATERIALES'!$B$6:$J$1048576,9,),"")</f>
        <v/>
      </c>
      <c r="G19" s="71">
        <f t="shared" si="0"/>
        <v>0</v>
      </c>
      <c r="H19" s="705">
        <v>0.19</v>
      </c>
      <c r="I19" s="697">
        <f t="shared" si="1"/>
        <v>0</v>
      </c>
      <c r="J19" s="73">
        <f t="shared" si="2"/>
        <v>0</v>
      </c>
      <c r="L19" s="69">
        <v>1209</v>
      </c>
      <c r="M19" s="698" t="str">
        <f>IFERROR(VLOOKUP(L19,'02 MATERIALES'!$B$6:$J$1048576,5,),"")</f>
        <v>BROCHA 3"</v>
      </c>
      <c r="N19" s="703" t="str">
        <f>IFERROR(VLOOKUP(L19,'02 MATERIALES'!$B$6:$J$1048576,6,),"")</f>
        <v>UN</v>
      </c>
      <c r="O19" s="744">
        <v>4</v>
      </c>
      <c r="P19" s="71">
        <f>IFERROR(VLOOKUP(L19,'02 MATERIALES'!$B$6:$J$1048576,9,),"")</f>
        <v>6466</v>
      </c>
      <c r="Q19" s="71">
        <f t="shared" si="3"/>
        <v>25864</v>
      </c>
      <c r="R19" s="705">
        <v>0.19</v>
      </c>
      <c r="S19" s="697">
        <f t="shared" si="4"/>
        <v>4914.16</v>
      </c>
      <c r="T19" s="73">
        <f t="shared" si="5"/>
        <v>30778.16</v>
      </c>
      <c r="V19" s="69">
        <v>1406</v>
      </c>
      <c r="W19" s="698" t="str">
        <f>IFERROR(VLOOKUP(V19,'02 MATERIALES'!$B$6:$J$1048576,5,),"")</f>
        <v>Probador de corriente tipo lapicero de material sintetico con sonoridad</v>
      </c>
      <c r="X19" s="703" t="str">
        <f>IFERROR(VLOOKUP(V19,'02 MATERIALES'!$B$6:$J$1048576,6,),"")</f>
        <v>UND</v>
      </c>
      <c r="Y19" s="744">
        <v>1</v>
      </c>
      <c r="Z19" s="70">
        <f>IFERROR(VLOOKUP(V19,'02 MATERIALES'!$B$6:$J$1048576,9,),"")</f>
        <v>113445.37815126051</v>
      </c>
      <c r="AA19" s="70">
        <f t="shared" si="6"/>
        <v>113445.37815126051</v>
      </c>
      <c r="AB19" s="705">
        <v>0.19</v>
      </c>
      <c r="AC19" s="697">
        <f t="shared" si="7"/>
        <v>21554.621848739498</v>
      </c>
      <c r="AD19" s="73">
        <f t="shared" si="8"/>
        <v>135000</v>
      </c>
      <c r="AF19" s="69"/>
      <c r="AG19" s="698" t="str">
        <f>IFERROR(VLOOKUP(AF19,'02 MATERIALES'!$B$6:$J$1048576,5,),"")</f>
        <v/>
      </c>
      <c r="AH19" s="703" t="str">
        <f>IFERROR(VLOOKUP(AF19,'02 MATERIALES'!$B$6:$J$1048576,6,),"")</f>
        <v/>
      </c>
      <c r="AI19" s="744"/>
      <c r="AJ19" s="70" t="str">
        <f>IFERROR(VLOOKUP(AF19,'02 MATERIALES'!$B$6:$J$1048576,9,),"")</f>
        <v/>
      </c>
      <c r="AK19" s="70">
        <f t="shared" si="9"/>
        <v>0</v>
      </c>
      <c r="AL19" s="705">
        <v>0.19</v>
      </c>
      <c r="AM19" s="697">
        <f t="shared" si="10"/>
        <v>0</v>
      </c>
      <c r="AN19" s="73">
        <f t="shared" si="11"/>
        <v>0</v>
      </c>
    </row>
    <row r="20" spans="2:40" x14ac:dyDescent="0.25">
      <c r="B20" s="69"/>
      <c r="C20" s="698" t="str">
        <f>IFERROR(VLOOKUP(B20,'02 MATERIALES'!$B$6:$J$1048576,5,),"")</f>
        <v/>
      </c>
      <c r="D20" s="707" t="str">
        <f>IFERROR(VLOOKUP(B20,'02 MATERIALES'!$B$6:$J$1048576,6,),"")</f>
        <v/>
      </c>
      <c r="E20" s="744"/>
      <c r="F20" s="71" t="str">
        <f>IFERROR(VLOOKUP(B20,'02 MATERIALES'!$B$6:$J$1048576,9,),"")</f>
        <v/>
      </c>
      <c r="G20" s="71">
        <f t="shared" si="0"/>
        <v>0</v>
      </c>
      <c r="H20" s="705">
        <v>0.19</v>
      </c>
      <c r="I20" s="697">
        <f t="shared" si="1"/>
        <v>0</v>
      </c>
      <c r="J20" s="73">
        <f t="shared" si="2"/>
        <v>0</v>
      </c>
      <c r="L20" s="69">
        <v>1398</v>
      </c>
      <c r="M20" s="698" t="str">
        <f>IFERROR(VLOOKUP(L20,'02 MATERIALES'!$B$6:$J$1048576,5,),"")</f>
        <v>CARETAS DE PULIR CON VISOR TRANSPARENTE</v>
      </c>
      <c r="N20" s="703" t="str">
        <f>IFERROR(VLOOKUP(L20,'02 MATERIALES'!$B$6:$J$1048576,6,),"")</f>
        <v>UND</v>
      </c>
      <c r="O20" s="744">
        <v>2</v>
      </c>
      <c r="P20" s="71">
        <f>IFERROR(VLOOKUP(L20,'02 MATERIALES'!$B$6:$J$1048576,9,),"")</f>
        <v>15966.386554621849</v>
      </c>
      <c r="Q20" s="71">
        <f t="shared" si="3"/>
        <v>31932.773109243699</v>
      </c>
      <c r="R20" s="705">
        <v>0.19</v>
      </c>
      <c r="S20" s="697">
        <f t="shared" si="4"/>
        <v>6067.226890756303</v>
      </c>
      <c r="T20" s="73">
        <f t="shared" si="5"/>
        <v>38000</v>
      </c>
      <c r="V20" s="69">
        <v>1407</v>
      </c>
      <c r="W20" s="698" t="str">
        <f>IFERROR(VLOOKUP(V20,'02 MATERIALES'!$B$6:$J$1048576,5,),"")</f>
        <v>Pinza cortafrio dielectrica</v>
      </c>
      <c r="X20" s="703" t="str">
        <f>IFERROR(VLOOKUP(V20,'02 MATERIALES'!$B$6:$J$1048576,6,),"")</f>
        <v>UND</v>
      </c>
      <c r="Y20" s="744">
        <v>1</v>
      </c>
      <c r="Z20" s="70">
        <f>IFERROR(VLOOKUP(V20,'02 MATERIALES'!$B$6:$J$1048576,9,),"")</f>
        <v>38029.411764705881</v>
      </c>
      <c r="AA20" s="70">
        <f t="shared" si="6"/>
        <v>38029.411764705881</v>
      </c>
      <c r="AB20" s="705">
        <v>0.19</v>
      </c>
      <c r="AC20" s="697">
        <f t="shared" si="7"/>
        <v>7225.5882352941171</v>
      </c>
      <c r="AD20" s="73">
        <f t="shared" si="8"/>
        <v>45255</v>
      </c>
      <c r="AF20" s="69"/>
      <c r="AG20" s="698" t="str">
        <f>IFERROR(VLOOKUP(AF20,'02 MATERIALES'!$B$6:$J$1048576,5,),"")</f>
        <v/>
      </c>
      <c r="AH20" s="703" t="str">
        <f>IFERROR(VLOOKUP(AF20,'02 MATERIALES'!$B$6:$J$1048576,6,),"")</f>
        <v/>
      </c>
      <c r="AI20" s="744"/>
      <c r="AJ20" s="70" t="str">
        <f>IFERROR(VLOOKUP(AF20,'02 MATERIALES'!$B$6:$J$1048576,9,),"")</f>
        <v/>
      </c>
      <c r="AK20" s="70">
        <f t="shared" si="9"/>
        <v>0</v>
      </c>
      <c r="AL20" s="705">
        <v>0.19</v>
      </c>
      <c r="AM20" s="697">
        <f t="shared" si="10"/>
        <v>0</v>
      </c>
      <c r="AN20" s="73">
        <f t="shared" si="11"/>
        <v>0</v>
      </c>
    </row>
    <row r="21" spans="2:40" x14ac:dyDescent="0.25">
      <c r="B21" s="69"/>
      <c r="C21" s="698" t="str">
        <f>IFERROR(VLOOKUP(B21,'02 MATERIALES'!$B$6:$J$1048576,5,),"")</f>
        <v/>
      </c>
      <c r="D21" s="707" t="str">
        <f>IFERROR(VLOOKUP(B21,'02 MATERIALES'!$B$6:$J$1048576,6,),"")</f>
        <v/>
      </c>
      <c r="E21" s="744"/>
      <c r="F21" s="71" t="str">
        <f>IFERROR(VLOOKUP(B21,'02 MATERIALES'!$B$6:$J$1048576,9,),"")</f>
        <v/>
      </c>
      <c r="G21" s="71">
        <f t="shared" ref="G21" si="12">IFERROR(E21*F21,0)</f>
        <v>0</v>
      </c>
      <c r="H21" s="705">
        <v>0.19</v>
      </c>
      <c r="I21" s="697">
        <f t="shared" ref="I21" si="13">+G21*H21</f>
        <v>0</v>
      </c>
      <c r="J21" s="73">
        <f t="shared" ref="J21" si="14">+I21+G21</f>
        <v>0</v>
      </c>
      <c r="L21" s="69">
        <v>1399</v>
      </c>
      <c r="M21" s="698" t="str">
        <f>IFERROR(VLOOKUP(L21,'02 MATERIALES'!$B$6:$J$1048576,5,),"")</f>
        <v>PINZAS DE SOLDAR</v>
      </c>
      <c r="N21" s="703" t="str">
        <f>IFERROR(VLOOKUP(L21,'02 MATERIALES'!$B$6:$J$1048576,6,),"")</f>
        <v>UND</v>
      </c>
      <c r="O21" s="744">
        <v>2</v>
      </c>
      <c r="P21" s="71">
        <f>IFERROR(VLOOKUP(L21,'02 MATERIALES'!$B$6:$J$1048576,9,),"")</f>
        <v>13445.378151260506</v>
      </c>
      <c r="Q21" s="71">
        <f t="shared" ref="Q21" si="15">IFERROR(O21*P21,0)</f>
        <v>26890.756302521011</v>
      </c>
      <c r="R21" s="705">
        <v>0.19</v>
      </c>
      <c r="S21" s="697">
        <f t="shared" ref="S21" si="16">+Q21*R21</f>
        <v>5109.2436974789925</v>
      </c>
      <c r="T21" s="73">
        <f t="shared" ref="T21" si="17">+S21+Q21</f>
        <v>32000.000000000004</v>
      </c>
      <c r="V21" s="69">
        <v>1408</v>
      </c>
      <c r="W21" s="698" t="str">
        <f>IFERROR(VLOOKUP(V21,'02 MATERIALES'!$B$6:$J$1048576,5,),"")</f>
        <v>Pinza dielectrica de punta</v>
      </c>
      <c r="X21" s="703" t="str">
        <f>IFERROR(VLOOKUP(V21,'02 MATERIALES'!$B$6:$J$1048576,6,),"")</f>
        <v>UND</v>
      </c>
      <c r="Y21" s="744">
        <v>1</v>
      </c>
      <c r="Z21" s="70">
        <f>IFERROR(VLOOKUP(V21,'02 MATERIALES'!$B$6:$J$1048576,9,),"")</f>
        <v>38004.201680672268</v>
      </c>
      <c r="AA21" s="70">
        <f t="shared" ref="AA21" si="18">IFERROR(Y21*Z21,0)</f>
        <v>38004.201680672268</v>
      </c>
      <c r="AB21" s="705">
        <v>0.19</v>
      </c>
      <c r="AC21" s="697">
        <f t="shared" ref="AC21" si="19">+AA21*AB21</f>
        <v>7220.7983193277305</v>
      </c>
      <c r="AD21" s="73">
        <f t="shared" ref="AD21" si="20">+AC21+AA21</f>
        <v>45225</v>
      </c>
      <c r="AF21" s="69"/>
      <c r="AG21" s="698" t="str">
        <f>IFERROR(VLOOKUP(AF21,'02 MATERIALES'!$B$6:$J$1048576,5,),"")</f>
        <v/>
      </c>
      <c r="AH21" s="703" t="str">
        <f>IFERROR(VLOOKUP(AF21,'02 MATERIALES'!$B$6:$J$1048576,6,),"")</f>
        <v/>
      </c>
      <c r="AI21" s="744"/>
      <c r="AJ21" s="70" t="str">
        <f>IFERROR(VLOOKUP(AF21,'02 MATERIALES'!$B$6:$J$1048576,9,),"")</f>
        <v/>
      </c>
      <c r="AK21" s="70">
        <f t="shared" si="9"/>
        <v>0</v>
      </c>
      <c r="AL21" s="705">
        <v>0.19</v>
      </c>
      <c r="AM21" s="697">
        <f t="shared" si="10"/>
        <v>0</v>
      </c>
      <c r="AN21" s="73">
        <f t="shared" si="11"/>
        <v>0</v>
      </c>
    </row>
    <row r="22" spans="2:40" x14ac:dyDescent="0.25">
      <c r="B22" s="69"/>
      <c r="C22" s="698" t="str">
        <f>IFERROR(VLOOKUP(B22,'02 MATERIALES'!$B$6:$J$1048576,5,),"")</f>
        <v/>
      </c>
      <c r="D22" s="707" t="str">
        <f>IFERROR(VLOOKUP(B22,'02 MATERIALES'!$B$6:$J$1048576,6,),"")</f>
        <v/>
      </c>
      <c r="E22" s="744"/>
      <c r="F22" s="71" t="str">
        <f>IFERROR(VLOOKUP(B22,'02 MATERIALES'!$B$6:$J$1048576,9,),"")</f>
        <v/>
      </c>
      <c r="G22" s="71">
        <f t="shared" si="0"/>
        <v>0</v>
      </c>
      <c r="H22" s="705">
        <v>0.19</v>
      </c>
      <c r="I22" s="697">
        <f t="shared" si="1"/>
        <v>0</v>
      </c>
      <c r="J22" s="73">
        <f t="shared" si="2"/>
        <v>0</v>
      </c>
      <c r="L22" s="69"/>
      <c r="M22" s="698" t="str">
        <f>IFERROR(VLOOKUP(L22,'02 MATERIALES'!$B$6:$J$1048576,5,),"")</f>
        <v/>
      </c>
      <c r="N22" s="703" t="str">
        <f>IFERROR(VLOOKUP(L22,'02 MATERIALES'!$B$6:$J$1048576,6,),"")</f>
        <v/>
      </c>
      <c r="O22" s="744"/>
      <c r="P22" s="71" t="str">
        <f>IFERROR(VLOOKUP(L22,'02 MATERIALES'!$B$6:$J$1048576,9,),"")</f>
        <v/>
      </c>
      <c r="Q22" s="71">
        <f t="shared" si="3"/>
        <v>0</v>
      </c>
      <c r="R22" s="705">
        <v>0.19</v>
      </c>
      <c r="S22" s="697">
        <f t="shared" si="4"/>
        <v>0</v>
      </c>
      <c r="T22" s="73">
        <f t="shared" si="5"/>
        <v>0</v>
      </c>
      <c r="V22" s="69">
        <v>1409</v>
      </c>
      <c r="W22" s="698" t="str">
        <f>IFERROR(VLOOKUP(V22,'02 MATERIALES'!$B$6:$J$1048576,5,),"")</f>
        <v>Arnes dielectrico de 5 puntos</v>
      </c>
      <c r="X22" s="703" t="str">
        <f>IFERROR(VLOOKUP(V22,'02 MATERIALES'!$B$6:$J$1048576,6,),"")</f>
        <v>UND</v>
      </c>
      <c r="Y22" s="744">
        <v>2</v>
      </c>
      <c r="Z22" s="70">
        <f>IFERROR(VLOOKUP(V22,'02 MATERIALES'!$B$6:$J$1048576,9,),"")</f>
        <v>235000</v>
      </c>
      <c r="AA22" s="70">
        <f t="shared" si="6"/>
        <v>470000</v>
      </c>
      <c r="AB22" s="705">
        <v>0.19</v>
      </c>
      <c r="AC22" s="697">
        <f t="shared" si="7"/>
        <v>89300</v>
      </c>
      <c r="AD22" s="73">
        <f t="shared" si="8"/>
        <v>559300</v>
      </c>
      <c r="AF22" s="69"/>
      <c r="AG22" s="698" t="str">
        <f>IFERROR(VLOOKUP(AF22,'02 MATERIALES'!$B$6:$J$1048576,5,),"")</f>
        <v/>
      </c>
      <c r="AH22" s="703" t="str">
        <f>IFERROR(VLOOKUP(AF22,'02 MATERIALES'!$B$6:$J$1048576,6,),"")</f>
        <v/>
      </c>
      <c r="AI22" s="744"/>
      <c r="AJ22" s="70" t="str">
        <f>IFERROR(VLOOKUP(AF22,'02 MATERIALES'!$B$6:$J$1048576,9,),"")</f>
        <v/>
      </c>
      <c r="AK22" s="70">
        <f t="shared" si="9"/>
        <v>0</v>
      </c>
      <c r="AL22" s="705">
        <v>0.19</v>
      </c>
      <c r="AM22" s="697">
        <f t="shared" si="10"/>
        <v>0</v>
      </c>
      <c r="AN22" s="73">
        <f t="shared" si="11"/>
        <v>0</v>
      </c>
    </row>
    <row r="23" spans="2:40" x14ac:dyDescent="0.25">
      <c r="B23" s="69"/>
      <c r="C23" s="698" t="str">
        <f>IFERROR(VLOOKUP(B23,'02 MATERIALES'!$B$6:$J$1048576,5,),"")</f>
        <v/>
      </c>
      <c r="D23" s="707" t="str">
        <f>IFERROR(VLOOKUP(B23,'02 MATERIALES'!$B$6:$J$1048576,6,),"")</f>
        <v/>
      </c>
      <c r="E23" s="744"/>
      <c r="F23" s="71" t="str">
        <f>IFERROR(VLOOKUP(B23,'02 MATERIALES'!$B$6:$J$1048576,9,),"")</f>
        <v/>
      </c>
      <c r="G23" s="71">
        <f t="shared" si="0"/>
        <v>0</v>
      </c>
      <c r="H23" s="705">
        <v>0.19</v>
      </c>
      <c r="I23" s="697">
        <f t="shared" si="1"/>
        <v>0</v>
      </c>
      <c r="J23" s="73">
        <f t="shared" si="2"/>
        <v>0</v>
      </c>
      <c r="L23" s="69"/>
      <c r="M23" s="698" t="str">
        <f>IFERROR(VLOOKUP(L23,'02 MATERIALES'!$B$6:$J$1048576,5,),"")</f>
        <v/>
      </c>
      <c r="N23" s="703" t="str">
        <f>IFERROR(VLOOKUP(L23,'02 MATERIALES'!$B$6:$J$1048576,6,),"")</f>
        <v/>
      </c>
      <c r="O23" s="744"/>
      <c r="P23" s="71" t="str">
        <f>IFERROR(VLOOKUP(L23,'02 MATERIALES'!$B$6:$J$1048576,9,),"")</f>
        <v/>
      </c>
      <c r="Q23" s="71">
        <f t="shared" si="3"/>
        <v>0</v>
      </c>
      <c r="R23" s="705">
        <v>0.19</v>
      </c>
      <c r="S23" s="697">
        <f t="shared" si="4"/>
        <v>0</v>
      </c>
      <c r="T23" s="73">
        <f t="shared" si="5"/>
        <v>0</v>
      </c>
      <c r="V23" s="69">
        <v>1410</v>
      </c>
      <c r="W23" s="698" t="str">
        <f>IFERROR(VLOOKUP(V23,'02 MATERIALES'!$B$6:$J$1048576,5,),"")</f>
        <v>Jugos limas para metal de 5 piezas</v>
      </c>
      <c r="X23" s="703" t="str">
        <f>IFERROR(VLOOKUP(V23,'02 MATERIALES'!$B$6:$J$1048576,6,),"")</f>
        <v>UND</v>
      </c>
      <c r="Y23" s="744">
        <v>1</v>
      </c>
      <c r="Z23" s="70">
        <f>IFERROR(VLOOKUP(V23,'02 MATERIALES'!$B$6:$J$1048576,9,),"")</f>
        <v>12605.042016806723</v>
      </c>
      <c r="AA23" s="70">
        <f t="shared" si="6"/>
        <v>12605.042016806723</v>
      </c>
      <c r="AB23" s="705">
        <v>0.19</v>
      </c>
      <c r="AC23" s="697">
        <f t="shared" si="7"/>
        <v>2394.9579831932774</v>
      </c>
      <c r="AD23" s="73">
        <f t="shared" si="8"/>
        <v>15000</v>
      </c>
      <c r="AF23" s="69"/>
      <c r="AG23" s="698" t="str">
        <f>IFERROR(VLOOKUP(AF23,'02 MATERIALES'!$B$6:$J$1048576,5,),"")</f>
        <v/>
      </c>
      <c r="AH23" s="703" t="str">
        <f>IFERROR(VLOOKUP(AF23,'02 MATERIALES'!$B$6:$J$1048576,6,),"")</f>
        <v/>
      </c>
      <c r="AI23" s="744"/>
      <c r="AJ23" s="70" t="str">
        <f>IFERROR(VLOOKUP(AF23,'02 MATERIALES'!$B$6:$J$1048576,9,),"")</f>
        <v/>
      </c>
      <c r="AK23" s="70">
        <f t="shared" si="9"/>
        <v>0</v>
      </c>
      <c r="AL23" s="705">
        <v>0.19</v>
      </c>
      <c r="AM23" s="697">
        <f t="shared" si="10"/>
        <v>0</v>
      </c>
      <c r="AN23" s="73">
        <f t="shared" si="11"/>
        <v>0</v>
      </c>
    </row>
    <row r="24" spans="2:40" x14ac:dyDescent="0.25">
      <c r="B24" s="69"/>
      <c r="C24" s="698" t="str">
        <f>IFERROR(VLOOKUP(B24,'02 MATERIALES'!$B$6:$J$1048576,5,),"")</f>
        <v/>
      </c>
      <c r="D24" s="707" t="str">
        <f>IFERROR(VLOOKUP(B24,'02 MATERIALES'!$B$6:$J$1048576,6,),"")</f>
        <v/>
      </c>
      <c r="E24" s="744"/>
      <c r="F24" s="71" t="str">
        <f>IFERROR(VLOOKUP(B24,'02 MATERIALES'!$B$6:$J$1048576,9,),"")</f>
        <v/>
      </c>
      <c r="G24" s="71">
        <f t="shared" si="0"/>
        <v>0</v>
      </c>
      <c r="H24" s="705">
        <v>0.19</v>
      </c>
      <c r="I24" s="697">
        <f t="shared" si="1"/>
        <v>0</v>
      </c>
      <c r="J24" s="73">
        <f t="shared" si="2"/>
        <v>0</v>
      </c>
      <c r="L24" s="69"/>
      <c r="M24" s="698" t="str">
        <f>IFERROR(VLOOKUP(L24,'02 MATERIALES'!$B$6:$J$1048576,5,),"")</f>
        <v/>
      </c>
      <c r="N24" s="703" t="str">
        <f>IFERROR(VLOOKUP(L24,'02 MATERIALES'!$B$6:$J$1048576,6,),"")</f>
        <v/>
      </c>
      <c r="O24" s="744"/>
      <c r="P24" s="71" t="str">
        <f>IFERROR(VLOOKUP(L24,'02 MATERIALES'!$B$6:$J$1048576,9,),"")</f>
        <v/>
      </c>
      <c r="Q24" s="71">
        <f t="shared" si="3"/>
        <v>0</v>
      </c>
      <c r="R24" s="705">
        <v>0.19</v>
      </c>
      <c r="S24" s="697">
        <f t="shared" si="4"/>
        <v>0</v>
      </c>
      <c r="T24" s="73">
        <f t="shared" si="5"/>
        <v>0</v>
      </c>
      <c r="V24" s="69">
        <v>1411</v>
      </c>
      <c r="W24" s="698" t="str">
        <f>IFERROR(VLOOKUP(V24,'02 MATERIALES'!$B$6:$J$1048576,5,),"")</f>
        <v>Bisturí industril</v>
      </c>
      <c r="X24" s="703" t="str">
        <f>IFERROR(VLOOKUP(V24,'02 MATERIALES'!$B$6:$J$1048576,6,),"")</f>
        <v>UND</v>
      </c>
      <c r="Y24" s="744">
        <v>1</v>
      </c>
      <c r="Z24" s="70">
        <f>IFERROR(VLOOKUP(V24,'02 MATERIALES'!$B$6:$J$1048576,9,),"")</f>
        <v>12605.042016806723</v>
      </c>
      <c r="AA24" s="70">
        <f t="shared" si="6"/>
        <v>12605.042016806723</v>
      </c>
      <c r="AB24" s="705">
        <v>0.19</v>
      </c>
      <c r="AC24" s="697">
        <f t="shared" si="7"/>
        <v>2394.9579831932774</v>
      </c>
      <c r="AD24" s="73">
        <f t="shared" si="8"/>
        <v>15000</v>
      </c>
      <c r="AF24" s="69"/>
      <c r="AG24" s="698" t="str">
        <f>IFERROR(VLOOKUP(AF24,'02 MATERIALES'!$B$6:$J$1048576,5,),"")</f>
        <v/>
      </c>
      <c r="AH24" s="703" t="str">
        <f>IFERROR(VLOOKUP(AF24,'02 MATERIALES'!$B$6:$J$1048576,6,),"")</f>
        <v/>
      </c>
      <c r="AI24" s="744"/>
      <c r="AJ24" s="70" t="str">
        <f>IFERROR(VLOOKUP(AF24,'02 MATERIALES'!$B$6:$J$1048576,9,),"")</f>
        <v/>
      </c>
      <c r="AK24" s="70">
        <f t="shared" si="9"/>
        <v>0</v>
      </c>
      <c r="AL24" s="705">
        <v>0.19</v>
      </c>
      <c r="AM24" s="697">
        <f t="shared" si="10"/>
        <v>0</v>
      </c>
      <c r="AN24" s="73">
        <f t="shared" si="11"/>
        <v>0</v>
      </c>
    </row>
    <row r="25" spans="2:40" x14ac:dyDescent="0.25">
      <c r="B25" s="690"/>
      <c r="C25" s="699" t="str">
        <f>IFERROR(VLOOKUP(B25,'02 MATERIALES'!$B$6:$J$1048576,5,),"")</f>
        <v/>
      </c>
      <c r="D25" s="707" t="str">
        <f>IFERROR(VLOOKUP(B25,'02 MATERIALES'!$B$6:$J$1048576,6,),"")</f>
        <v/>
      </c>
      <c r="E25" s="745"/>
      <c r="F25" s="691" t="str">
        <f>IFERROR(VLOOKUP(B25,'02 MATERIALES'!$B$6:$J$1048576,9,),"")</f>
        <v/>
      </c>
      <c r="G25" s="691">
        <f t="shared" si="0"/>
        <v>0</v>
      </c>
      <c r="H25" s="706">
        <v>0.19</v>
      </c>
      <c r="I25" s="700">
        <f t="shared" si="1"/>
        <v>0</v>
      </c>
      <c r="J25" s="692">
        <f t="shared" si="2"/>
        <v>0</v>
      </c>
      <c r="L25" s="690"/>
      <c r="M25" s="699" t="str">
        <f>IFERROR(VLOOKUP(L25,'02 MATERIALES'!$B$6:$J$1048576,5,),"")</f>
        <v/>
      </c>
      <c r="N25" s="704" t="str">
        <f>IFERROR(VLOOKUP(L25,'02 MATERIALES'!$B$6:$J$1048576,6,),"")</f>
        <v/>
      </c>
      <c r="O25" s="745"/>
      <c r="P25" s="691" t="str">
        <f>IFERROR(VLOOKUP(L25,'02 MATERIALES'!$B$6:$J$1048576,9,),"")</f>
        <v/>
      </c>
      <c r="Q25" s="691">
        <f t="shared" si="3"/>
        <v>0</v>
      </c>
      <c r="R25" s="706">
        <v>0.19</v>
      </c>
      <c r="S25" s="700">
        <f t="shared" si="4"/>
        <v>0</v>
      </c>
      <c r="T25" s="692">
        <f t="shared" si="5"/>
        <v>0</v>
      </c>
      <c r="V25" s="690">
        <v>1412</v>
      </c>
      <c r="W25" s="699" t="str">
        <f>IFERROR(VLOOKUP(V25,'02 MATERIALES'!$B$6:$J$1048576,5,),"")</f>
        <v>segueta con marco</v>
      </c>
      <c r="X25" s="704" t="str">
        <f>IFERROR(VLOOKUP(V25,'02 MATERIALES'!$B$6:$J$1048576,6,),"")</f>
        <v>UND</v>
      </c>
      <c r="Y25" s="745">
        <v>1</v>
      </c>
      <c r="Z25" s="751">
        <f>IFERROR(VLOOKUP(V25,'02 MATERIALES'!$B$6:$J$1048576,9,),"")</f>
        <v>48739.495798319331</v>
      </c>
      <c r="AA25" s="751">
        <f t="shared" si="6"/>
        <v>48739.495798319331</v>
      </c>
      <c r="AB25" s="706">
        <v>0.19</v>
      </c>
      <c r="AC25" s="700">
        <f t="shared" si="7"/>
        <v>9260.5042016806728</v>
      </c>
      <c r="AD25" s="692">
        <f t="shared" si="8"/>
        <v>58000</v>
      </c>
      <c r="AF25" s="690"/>
      <c r="AG25" s="699" t="str">
        <f>IFERROR(VLOOKUP(AF25,'02 MATERIALES'!$B$6:$J$1048576,5,),"")</f>
        <v/>
      </c>
      <c r="AH25" s="704" t="str">
        <f>IFERROR(VLOOKUP(AF25,'02 MATERIALES'!$B$6:$J$1048576,6,),"")</f>
        <v/>
      </c>
      <c r="AI25" s="745"/>
      <c r="AJ25" s="751" t="str">
        <f>IFERROR(VLOOKUP(AF25,'02 MATERIALES'!$B$6:$J$1048576,9,),"")</f>
        <v/>
      </c>
      <c r="AK25" s="751">
        <f t="shared" si="9"/>
        <v>0</v>
      </c>
      <c r="AL25" s="706">
        <v>0.19</v>
      </c>
      <c r="AM25" s="700">
        <f t="shared" si="10"/>
        <v>0</v>
      </c>
      <c r="AN25" s="692">
        <f t="shared" si="11"/>
        <v>0</v>
      </c>
    </row>
    <row r="26" spans="2:40" x14ac:dyDescent="0.25">
      <c r="B26" s="730"/>
      <c r="C26" s="731"/>
      <c r="D26" s="731"/>
      <c r="E26" s="731"/>
      <c r="F26" s="731"/>
      <c r="G26" s="732"/>
      <c r="H26" s="732"/>
      <c r="I26" s="732" t="s">
        <v>7744</v>
      </c>
      <c r="J26" s="733">
        <f>SUM(J5:J25)</f>
        <v>365680.86</v>
      </c>
      <c r="L26" s="730"/>
      <c r="M26" s="731"/>
      <c r="N26" s="731"/>
      <c r="O26" s="731"/>
      <c r="P26" s="731"/>
      <c r="Q26" s="732"/>
      <c r="R26" s="732"/>
      <c r="S26" s="732" t="s">
        <v>7744</v>
      </c>
      <c r="T26" s="733">
        <f>SUM(T5:T25)</f>
        <v>1242778.1599999999</v>
      </c>
      <c r="V26" s="730"/>
      <c r="W26" s="731"/>
      <c r="X26" s="731"/>
      <c r="Y26" s="731"/>
      <c r="Z26" s="731"/>
      <c r="AA26" s="732"/>
      <c r="AB26" s="732"/>
      <c r="AC26" s="732" t="s">
        <v>7744</v>
      </c>
      <c r="AD26" s="733">
        <f>SUM(AD5:AD25)</f>
        <v>4781880</v>
      </c>
      <c r="AF26" s="730"/>
      <c r="AG26" s="731"/>
      <c r="AH26" s="731"/>
      <c r="AI26" s="731"/>
      <c r="AJ26" s="731"/>
      <c r="AK26" s="732"/>
      <c r="AL26" s="732"/>
      <c r="AM26" s="732" t="s">
        <v>7744</v>
      </c>
      <c r="AN26" s="733">
        <f>SUM(AN5:AN25)</f>
        <v>1181214.2200000002</v>
      </c>
    </row>
    <row r="27" spans="2:40" ht="25.5" x14ac:dyDescent="0.25">
      <c r="B27" s="725" t="s">
        <v>123</v>
      </c>
      <c r="C27" s="726" t="s">
        <v>216</v>
      </c>
      <c r="D27" s="709"/>
      <c r="E27" s="709"/>
      <c r="F27" s="709"/>
      <c r="G27" s="727" t="s">
        <v>127</v>
      </c>
      <c r="H27" s="727" t="s">
        <v>183</v>
      </c>
      <c r="I27" s="727" t="s">
        <v>128</v>
      </c>
      <c r="J27" s="727" t="s">
        <v>132</v>
      </c>
      <c r="L27" s="725" t="s">
        <v>123</v>
      </c>
      <c r="M27" s="726" t="s">
        <v>216</v>
      </c>
      <c r="N27" s="709"/>
      <c r="O27" s="709"/>
      <c r="P27" s="709"/>
      <c r="Q27" s="727" t="s">
        <v>127</v>
      </c>
      <c r="R27" s="727" t="s">
        <v>183</v>
      </c>
      <c r="S27" s="727" t="s">
        <v>128</v>
      </c>
      <c r="T27" s="727" t="s">
        <v>132</v>
      </c>
      <c r="V27" s="725" t="s">
        <v>123</v>
      </c>
      <c r="W27" s="726" t="s">
        <v>216</v>
      </c>
      <c r="X27" s="709"/>
      <c r="Y27" s="709"/>
      <c r="Z27" s="709"/>
      <c r="AA27" s="727" t="s">
        <v>127</v>
      </c>
      <c r="AB27" s="727" t="s">
        <v>183</v>
      </c>
      <c r="AC27" s="727" t="s">
        <v>128</v>
      </c>
      <c r="AD27" s="727" t="s">
        <v>132</v>
      </c>
      <c r="AF27" s="725" t="s">
        <v>123</v>
      </c>
      <c r="AG27" s="726" t="s">
        <v>216</v>
      </c>
      <c r="AH27" s="709"/>
      <c r="AI27" s="709"/>
      <c r="AJ27" s="709"/>
      <c r="AK27" s="727" t="s">
        <v>127</v>
      </c>
      <c r="AL27" s="727" t="s">
        <v>183</v>
      </c>
      <c r="AM27" s="727" t="s">
        <v>128</v>
      </c>
      <c r="AN27" s="727" t="s">
        <v>132</v>
      </c>
    </row>
    <row r="28" spans="2:40" x14ac:dyDescent="0.25">
      <c r="B28" s="721"/>
      <c r="C28" s="736" t="str">
        <f>IFERROR(VLOOKUP(B28,'03 EQUIPOS'!$B$7:$J$1006,5,),"")</f>
        <v/>
      </c>
      <c r="D28" s="710"/>
      <c r="E28" s="711"/>
      <c r="F28" s="712"/>
      <c r="G28" s="738" t="str">
        <f>IFERROR(VLOOKUP(B28,'03 EQUIPOS'!$B$7:$J$1006,6,),"")</f>
        <v/>
      </c>
      <c r="H28" s="741"/>
      <c r="I28" s="724" t="str">
        <f>IFERROR(VLOOKUP(B28,'03 EQUIPOS'!$B$7:$J$1006,9,),"")</f>
        <v/>
      </c>
      <c r="J28" s="724">
        <f>IFERROR(H28*I28,0)</f>
        <v>0</v>
      </c>
      <c r="L28" s="721">
        <v>224</v>
      </c>
      <c r="M28" s="736" t="str">
        <f>IFERROR(VLOOKUP(L28,'03 EQUIPOS'!$B$7:$J$1006,5,),"")</f>
        <v>Pulidora para trabajo pesado</v>
      </c>
      <c r="N28" s="710"/>
      <c r="O28" s="711"/>
      <c r="P28" s="712"/>
      <c r="Q28" s="738" t="str">
        <f>IFERROR(VLOOKUP(L28,'03 EQUIPOS'!$B$7:$J$1006,6,),"")</f>
        <v>dia</v>
      </c>
      <c r="R28" s="741">
        <v>2</v>
      </c>
      <c r="S28" s="724">
        <f>IFERROR(VLOOKUP(L28,'03 EQUIPOS'!$B$7:$J$1006,9,),"")</f>
        <v>18000</v>
      </c>
      <c r="T28" s="724">
        <f>IFERROR(R28*S28,0)</f>
        <v>36000</v>
      </c>
      <c r="V28" s="721">
        <v>116</v>
      </c>
      <c r="W28" s="736" t="str">
        <f>IFERROR(VLOOKUP(V28,'03 EQUIPOS'!$B$7:$J$1006,5,),"")</f>
        <v>Multimetro Fluke - Pinza Multiamperimetrica(con medida de continuidad sonora)</v>
      </c>
      <c r="X28" s="710"/>
      <c r="Y28" s="711"/>
      <c r="Z28" s="712"/>
      <c r="AA28" s="738" t="str">
        <f>IFERROR(VLOOKUP(V28,'03 EQUIPOS'!$B$7:$J$1006,6,),"")</f>
        <v>und</v>
      </c>
      <c r="AB28" s="741">
        <v>1</v>
      </c>
      <c r="AC28" s="724">
        <f>IFERROR(VLOOKUP(V28,'03 EQUIPOS'!$B$7:$J$1006,9,),"")</f>
        <v>2500000</v>
      </c>
      <c r="AD28" s="724">
        <f>IFERROR(AB28*AC28,0)</f>
        <v>2500000</v>
      </c>
      <c r="AF28" s="721">
        <v>85</v>
      </c>
      <c r="AG28" s="736" t="str">
        <f>IFERROR(VLOOKUP(AF28,'03 EQUIPOS'!$B$7:$J$1006,5,),"")</f>
        <v xml:space="preserve">Frac Tank de 250 Barriles </v>
      </c>
      <c r="AH28" s="710"/>
      <c r="AI28" s="711"/>
      <c r="AJ28" s="712"/>
      <c r="AK28" s="738" t="str">
        <f>IFERROR(VLOOKUP(AF28,'03 EQUIPOS'!$B$7:$J$1006,6,),"")</f>
        <v>dia</v>
      </c>
      <c r="AL28" s="741">
        <v>1</v>
      </c>
      <c r="AM28" s="724">
        <f>IFERROR(VLOOKUP(AF28,'03 EQUIPOS'!$B$7:$J$1006,9,),"")</f>
        <v>95200</v>
      </c>
      <c r="AN28" s="724">
        <f>IFERROR(AL28*AM28,0)</f>
        <v>95200</v>
      </c>
    </row>
    <row r="29" spans="2:40" x14ac:dyDescent="0.25">
      <c r="B29" s="69"/>
      <c r="C29" s="713" t="str">
        <f>IFERROR(VLOOKUP(B29,'03 EQUIPOS'!$B$7:$J$1006,5,),"")</f>
        <v/>
      </c>
      <c r="D29" s="714"/>
      <c r="E29" s="715"/>
      <c r="F29" s="716"/>
      <c r="G29" s="739" t="str">
        <f>IFERROR(VLOOKUP(B29,'03 EQUIPOS'!$B$7:$J$1006,6,),"")</f>
        <v/>
      </c>
      <c r="H29" s="742"/>
      <c r="I29" s="73" t="str">
        <f>IFERROR(VLOOKUP(B29,'03 EQUIPOS'!$B$7:$J$1006,9,),"")</f>
        <v/>
      </c>
      <c r="J29" s="73">
        <f t="shared" ref="J29:J47" si="21">IFERROR(H29*I29,0)</f>
        <v>0</v>
      </c>
      <c r="L29" s="69">
        <v>23</v>
      </c>
      <c r="M29" s="713" t="str">
        <f>IFERROR(VLOOKUP(L29,'03 EQUIPOS'!$B$7:$J$1006,5,),"")</f>
        <v>Motosoldador Lincoln SA-300 o similar.</v>
      </c>
      <c r="N29" s="714"/>
      <c r="O29" s="715"/>
      <c r="P29" s="716"/>
      <c r="Q29" s="739" t="str">
        <f>IFERROR(VLOOKUP(L29,'03 EQUIPOS'!$B$7:$J$1006,6,),"")</f>
        <v>dia</v>
      </c>
      <c r="R29" s="742">
        <v>1</v>
      </c>
      <c r="S29" s="73">
        <f>IFERROR(VLOOKUP(L29,'03 EQUIPOS'!$B$7:$J$1006,9,),"")</f>
        <v>46667</v>
      </c>
      <c r="T29" s="73">
        <f t="shared" ref="T29:T47" si="22">IFERROR(R29*S29,0)</f>
        <v>46667</v>
      </c>
      <c r="V29" s="69">
        <v>117</v>
      </c>
      <c r="W29" s="713" t="str">
        <f>IFERROR(VLOOKUP(V29,'03 EQUIPOS'!$B$7:$J$1006,5,),"")</f>
        <v>Pinza Voltiamperimetrica Fluke</v>
      </c>
      <c r="X29" s="714"/>
      <c r="Y29" s="715"/>
      <c r="Z29" s="716"/>
      <c r="AA29" s="739" t="str">
        <f>IFERROR(VLOOKUP(V29,'03 EQUIPOS'!$B$7:$J$1006,6,),"")</f>
        <v>und</v>
      </c>
      <c r="AB29" s="742">
        <v>1</v>
      </c>
      <c r="AC29" s="73">
        <f>IFERROR(VLOOKUP(V29,'03 EQUIPOS'!$B$7:$J$1006,9,),"")</f>
        <v>525000</v>
      </c>
      <c r="AD29" s="73">
        <f t="shared" ref="AD29:AD47" si="23">IFERROR(AB29*AC29,0)</f>
        <v>525000</v>
      </c>
      <c r="AF29" s="69">
        <v>84</v>
      </c>
      <c r="AG29" s="713" t="str">
        <f>IFERROR(VLOOKUP(AF29,'03 EQUIPOS'!$B$7:$J$1006,5,),"")</f>
        <v>Motobomba de diafragma de 150</v>
      </c>
      <c r="AH29" s="714"/>
      <c r="AI29" s="715"/>
      <c r="AJ29" s="716"/>
      <c r="AK29" s="739" t="str">
        <f>IFERROR(VLOOKUP(AF29,'03 EQUIPOS'!$B$7:$J$1006,6,),"")</f>
        <v>dia</v>
      </c>
      <c r="AL29" s="742">
        <v>1</v>
      </c>
      <c r="AM29" s="73">
        <f>IFERROR(VLOOKUP(AF29,'03 EQUIPOS'!$B$7:$J$1006,9,),"")</f>
        <v>386750</v>
      </c>
      <c r="AN29" s="73">
        <f t="shared" ref="AN29:AN47" si="24">IFERROR(AL29*AM29,0)</f>
        <v>386750</v>
      </c>
    </row>
    <row r="30" spans="2:40" x14ac:dyDescent="0.25">
      <c r="B30" s="69"/>
      <c r="C30" s="713" t="str">
        <f>IFERROR(VLOOKUP(B30,'03 EQUIPOS'!$B$7:$J$1006,5,),"")</f>
        <v/>
      </c>
      <c r="D30" s="714"/>
      <c r="E30" s="715"/>
      <c r="F30" s="716"/>
      <c r="G30" s="739" t="str">
        <f>IFERROR(VLOOKUP(B30,'03 EQUIPOS'!$B$7:$J$1006,6,),"")</f>
        <v/>
      </c>
      <c r="H30" s="742"/>
      <c r="I30" s="73" t="str">
        <f>IFERROR(VLOOKUP(B30,'03 EQUIPOS'!$B$7:$J$1006,9,),"")</f>
        <v/>
      </c>
      <c r="J30" s="73">
        <f t="shared" si="21"/>
        <v>0</v>
      </c>
      <c r="L30" s="69"/>
      <c r="M30" s="713" t="str">
        <f>IFERROR(VLOOKUP(L30,'03 EQUIPOS'!$B$7:$J$1006,5,),"")</f>
        <v/>
      </c>
      <c r="N30" s="714"/>
      <c r="O30" s="715"/>
      <c r="P30" s="716"/>
      <c r="Q30" s="739" t="str">
        <f>IFERROR(VLOOKUP(L30,'03 EQUIPOS'!$B$7:$J$1006,6,),"")</f>
        <v/>
      </c>
      <c r="R30" s="742"/>
      <c r="S30" s="73" t="str">
        <f>IFERROR(VLOOKUP(L30,'03 EQUIPOS'!$B$7:$J$1006,9,),"")</f>
        <v/>
      </c>
      <c r="T30" s="73">
        <f t="shared" si="22"/>
        <v>0</v>
      </c>
      <c r="V30" s="69"/>
      <c r="W30" s="713" t="str">
        <f>IFERROR(VLOOKUP(V30,'03 EQUIPOS'!$B$7:$J$1006,5,),"")</f>
        <v/>
      </c>
      <c r="X30" s="714"/>
      <c r="Y30" s="715"/>
      <c r="Z30" s="716"/>
      <c r="AA30" s="739" t="str">
        <f>IFERROR(VLOOKUP(V30,'03 EQUIPOS'!$B$7:$J$1006,6,),"")</f>
        <v/>
      </c>
      <c r="AB30" s="742"/>
      <c r="AC30" s="73" t="str">
        <f>IFERROR(VLOOKUP(V30,'03 EQUIPOS'!$B$7:$J$1006,9,),"")</f>
        <v/>
      </c>
      <c r="AD30" s="73">
        <f t="shared" si="23"/>
        <v>0</v>
      </c>
      <c r="AF30" s="69"/>
      <c r="AG30" s="713" t="str">
        <f>IFERROR(VLOOKUP(AF30,'03 EQUIPOS'!$B$7:$J$1006,5,),"")</f>
        <v/>
      </c>
      <c r="AH30" s="714"/>
      <c r="AI30" s="715"/>
      <c r="AJ30" s="716"/>
      <c r="AK30" s="739" t="str">
        <f>IFERROR(VLOOKUP(AF30,'03 EQUIPOS'!$B$7:$J$1006,6,),"")</f>
        <v/>
      </c>
      <c r="AL30" s="742"/>
      <c r="AM30" s="73" t="str">
        <f>IFERROR(VLOOKUP(AF30,'03 EQUIPOS'!$B$7:$J$1006,9,),"")</f>
        <v/>
      </c>
      <c r="AN30" s="73">
        <f t="shared" si="24"/>
        <v>0</v>
      </c>
    </row>
    <row r="31" spans="2:40" x14ac:dyDescent="0.25">
      <c r="B31" s="69"/>
      <c r="C31" s="713" t="str">
        <f>IFERROR(VLOOKUP(B31,'03 EQUIPOS'!$B$7:$J$1006,5,),"")</f>
        <v/>
      </c>
      <c r="D31" s="714"/>
      <c r="E31" s="715"/>
      <c r="F31" s="716"/>
      <c r="G31" s="739" t="str">
        <f>IFERROR(VLOOKUP(B31,'03 EQUIPOS'!$B$7:$J$1006,6,),"")</f>
        <v/>
      </c>
      <c r="H31" s="742"/>
      <c r="I31" s="73" t="str">
        <f>IFERROR(VLOOKUP(B31,'03 EQUIPOS'!$B$7:$J$1006,9,),"")</f>
        <v/>
      </c>
      <c r="J31" s="73">
        <f t="shared" si="21"/>
        <v>0</v>
      </c>
      <c r="L31" s="69"/>
      <c r="M31" s="713" t="str">
        <f>IFERROR(VLOOKUP(L31,'03 EQUIPOS'!$B$7:$J$1006,5,),"")</f>
        <v/>
      </c>
      <c r="N31" s="714"/>
      <c r="O31" s="715"/>
      <c r="P31" s="716"/>
      <c r="Q31" s="739" t="str">
        <f>IFERROR(VLOOKUP(L31,'03 EQUIPOS'!$B$7:$J$1006,6,),"")</f>
        <v/>
      </c>
      <c r="R31" s="742"/>
      <c r="S31" s="73" t="str">
        <f>IFERROR(VLOOKUP(L31,'03 EQUIPOS'!$B$7:$J$1006,9,),"")</f>
        <v/>
      </c>
      <c r="T31" s="73">
        <f t="shared" si="22"/>
        <v>0</v>
      </c>
      <c r="V31" s="69"/>
      <c r="W31" s="713" t="str">
        <f>IFERROR(VLOOKUP(V31,'03 EQUIPOS'!$B$7:$J$1006,5,),"")</f>
        <v/>
      </c>
      <c r="X31" s="714"/>
      <c r="Y31" s="715"/>
      <c r="Z31" s="716"/>
      <c r="AA31" s="739" t="str">
        <f>IFERROR(VLOOKUP(V31,'03 EQUIPOS'!$B$7:$J$1006,6,),"")</f>
        <v/>
      </c>
      <c r="AB31" s="742"/>
      <c r="AC31" s="73" t="str">
        <f>IFERROR(VLOOKUP(V31,'03 EQUIPOS'!$B$7:$J$1006,9,),"")</f>
        <v/>
      </c>
      <c r="AD31" s="73">
        <f t="shared" si="23"/>
        <v>0</v>
      </c>
      <c r="AF31" s="69"/>
      <c r="AG31" s="713" t="str">
        <f>IFERROR(VLOOKUP(AF31,'03 EQUIPOS'!$B$7:$J$1006,5,),"")</f>
        <v/>
      </c>
      <c r="AH31" s="714"/>
      <c r="AI31" s="715"/>
      <c r="AJ31" s="716"/>
      <c r="AK31" s="739" t="str">
        <f>IFERROR(VLOOKUP(AF31,'03 EQUIPOS'!$B$7:$J$1006,6,),"")</f>
        <v/>
      </c>
      <c r="AL31" s="742"/>
      <c r="AM31" s="73" t="str">
        <f>IFERROR(VLOOKUP(AF31,'03 EQUIPOS'!$B$7:$J$1006,9,),"")</f>
        <v/>
      </c>
      <c r="AN31" s="73">
        <f t="shared" si="24"/>
        <v>0</v>
      </c>
    </row>
    <row r="32" spans="2:40" x14ac:dyDescent="0.25">
      <c r="B32" s="69"/>
      <c r="C32" s="713" t="str">
        <f>IFERROR(VLOOKUP(B32,'03 EQUIPOS'!$B$7:$J$1006,5,),"")</f>
        <v/>
      </c>
      <c r="D32" s="714"/>
      <c r="E32" s="715"/>
      <c r="F32" s="716"/>
      <c r="G32" s="739" t="str">
        <f>IFERROR(VLOOKUP(B32,'03 EQUIPOS'!$B$7:$J$1006,6,),"")</f>
        <v/>
      </c>
      <c r="H32" s="742"/>
      <c r="I32" s="73" t="str">
        <f>IFERROR(VLOOKUP(B32,'03 EQUIPOS'!$B$7:$J$1006,9,),"")</f>
        <v/>
      </c>
      <c r="J32" s="73">
        <f t="shared" si="21"/>
        <v>0</v>
      </c>
      <c r="L32" s="69"/>
      <c r="M32" s="713" t="str">
        <f>IFERROR(VLOOKUP(L32,'03 EQUIPOS'!$B$7:$J$1006,5,),"")</f>
        <v/>
      </c>
      <c r="N32" s="714"/>
      <c r="O32" s="715"/>
      <c r="P32" s="716"/>
      <c r="Q32" s="739" t="str">
        <f>IFERROR(VLOOKUP(L32,'03 EQUIPOS'!$B$7:$J$1006,6,),"")</f>
        <v/>
      </c>
      <c r="R32" s="742"/>
      <c r="S32" s="73" t="str">
        <f>IFERROR(VLOOKUP(L32,'03 EQUIPOS'!$B$7:$J$1006,9,),"")</f>
        <v/>
      </c>
      <c r="T32" s="73">
        <f t="shared" si="22"/>
        <v>0</v>
      </c>
      <c r="V32" s="69"/>
      <c r="W32" s="713" t="str">
        <f>IFERROR(VLOOKUP(V32,'03 EQUIPOS'!$B$7:$J$1006,5,),"")</f>
        <v/>
      </c>
      <c r="X32" s="714"/>
      <c r="Y32" s="715"/>
      <c r="Z32" s="716"/>
      <c r="AA32" s="739" t="str">
        <f>IFERROR(VLOOKUP(V32,'03 EQUIPOS'!$B$7:$J$1006,6,),"")</f>
        <v/>
      </c>
      <c r="AB32" s="742"/>
      <c r="AC32" s="73" t="str">
        <f>IFERROR(VLOOKUP(V32,'03 EQUIPOS'!$B$7:$J$1006,9,),"")</f>
        <v/>
      </c>
      <c r="AD32" s="73">
        <f t="shared" si="23"/>
        <v>0</v>
      </c>
      <c r="AF32" s="69"/>
      <c r="AG32" s="713" t="str">
        <f>IFERROR(VLOOKUP(AF32,'03 EQUIPOS'!$B$7:$J$1006,5,),"")</f>
        <v/>
      </c>
      <c r="AH32" s="714"/>
      <c r="AI32" s="715"/>
      <c r="AJ32" s="716"/>
      <c r="AK32" s="739" t="str">
        <f>IFERROR(VLOOKUP(AF32,'03 EQUIPOS'!$B$7:$J$1006,6,),"")</f>
        <v/>
      </c>
      <c r="AL32" s="742"/>
      <c r="AM32" s="73" t="str">
        <f>IFERROR(VLOOKUP(AF32,'03 EQUIPOS'!$B$7:$J$1006,9,),"")</f>
        <v/>
      </c>
      <c r="AN32" s="73">
        <f t="shared" si="24"/>
        <v>0</v>
      </c>
    </row>
    <row r="33" spans="2:40" x14ac:dyDescent="0.25">
      <c r="B33" s="69"/>
      <c r="C33" s="713" t="str">
        <f>IFERROR(VLOOKUP(B33,'03 EQUIPOS'!$B$7:$J$1006,5,),"")</f>
        <v/>
      </c>
      <c r="D33" s="714"/>
      <c r="E33" s="715"/>
      <c r="F33" s="716"/>
      <c r="G33" s="739" t="str">
        <f>IFERROR(VLOOKUP(B33,'03 EQUIPOS'!$B$7:$J$1006,6,),"")</f>
        <v/>
      </c>
      <c r="H33" s="742"/>
      <c r="I33" s="73" t="str">
        <f>IFERROR(VLOOKUP(B33,'03 EQUIPOS'!$B$7:$J$1006,9,),"")</f>
        <v/>
      </c>
      <c r="J33" s="73">
        <f t="shared" si="21"/>
        <v>0</v>
      </c>
      <c r="L33" s="69"/>
      <c r="M33" s="713" t="str">
        <f>IFERROR(VLOOKUP(L33,'03 EQUIPOS'!$B$7:$J$1006,5,),"")</f>
        <v/>
      </c>
      <c r="N33" s="714"/>
      <c r="O33" s="715"/>
      <c r="P33" s="716"/>
      <c r="Q33" s="739" t="str">
        <f>IFERROR(VLOOKUP(L33,'03 EQUIPOS'!$B$7:$J$1006,6,),"")</f>
        <v/>
      </c>
      <c r="R33" s="742"/>
      <c r="S33" s="73" t="str">
        <f>IFERROR(VLOOKUP(L33,'03 EQUIPOS'!$B$7:$J$1006,9,),"")</f>
        <v/>
      </c>
      <c r="T33" s="73">
        <f t="shared" si="22"/>
        <v>0</v>
      </c>
      <c r="V33" s="69"/>
      <c r="W33" s="713" t="str">
        <f>IFERROR(VLOOKUP(V33,'03 EQUIPOS'!$B$7:$J$1006,5,),"")</f>
        <v/>
      </c>
      <c r="X33" s="714"/>
      <c r="Y33" s="715"/>
      <c r="Z33" s="716"/>
      <c r="AA33" s="739" t="str">
        <f>IFERROR(VLOOKUP(V33,'03 EQUIPOS'!$B$7:$J$1006,6,),"")</f>
        <v/>
      </c>
      <c r="AB33" s="742"/>
      <c r="AC33" s="73" t="str">
        <f>IFERROR(VLOOKUP(V33,'03 EQUIPOS'!$B$7:$J$1006,9,),"")</f>
        <v/>
      </c>
      <c r="AD33" s="73">
        <f t="shared" si="23"/>
        <v>0</v>
      </c>
      <c r="AF33" s="69"/>
      <c r="AG33" s="713" t="str">
        <f>IFERROR(VLOOKUP(AF33,'03 EQUIPOS'!$B$7:$J$1006,5,),"")</f>
        <v/>
      </c>
      <c r="AH33" s="714"/>
      <c r="AI33" s="715"/>
      <c r="AJ33" s="716"/>
      <c r="AK33" s="739" t="str">
        <f>IFERROR(VLOOKUP(AF33,'03 EQUIPOS'!$B$7:$J$1006,6,),"")</f>
        <v/>
      </c>
      <c r="AL33" s="742"/>
      <c r="AM33" s="73" t="str">
        <f>IFERROR(VLOOKUP(AF33,'03 EQUIPOS'!$B$7:$J$1006,9,),"")</f>
        <v/>
      </c>
      <c r="AN33" s="73">
        <f t="shared" si="24"/>
        <v>0</v>
      </c>
    </row>
    <row r="34" spans="2:40" x14ac:dyDescent="0.25">
      <c r="B34" s="69"/>
      <c r="C34" s="713" t="str">
        <f>IFERROR(VLOOKUP(B34,'03 EQUIPOS'!$B$7:$J$1006,5,),"")</f>
        <v/>
      </c>
      <c r="D34" s="714"/>
      <c r="E34" s="715"/>
      <c r="F34" s="716"/>
      <c r="G34" s="739" t="str">
        <f>IFERROR(VLOOKUP(B34,'03 EQUIPOS'!$B$7:$J$1006,6,),"")</f>
        <v/>
      </c>
      <c r="H34" s="742"/>
      <c r="I34" s="73" t="str">
        <f>IFERROR(VLOOKUP(B34,'03 EQUIPOS'!$B$7:$J$1006,9,),"")</f>
        <v/>
      </c>
      <c r="J34" s="73">
        <f t="shared" si="21"/>
        <v>0</v>
      </c>
      <c r="L34" s="69"/>
      <c r="M34" s="713" t="str">
        <f>IFERROR(VLOOKUP(L34,'03 EQUIPOS'!$B$7:$J$1006,5,),"")</f>
        <v/>
      </c>
      <c r="N34" s="714"/>
      <c r="O34" s="715"/>
      <c r="P34" s="716"/>
      <c r="Q34" s="739" t="str">
        <f>IFERROR(VLOOKUP(L34,'03 EQUIPOS'!$B$7:$J$1006,6,),"")</f>
        <v/>
      </c>
      <c r="R34" s="742"/>
      <c r="S34" s="73" t="str">
        <f>IFERROR(VLOOKUP(L34,'03 EQUIPOS'!$B$7:$J$1006,9,),"")</f>
        <v/>
      </c>
      <c r="T34" s="73">
        <f t="shared" si="22"/>
        <v>0</v>
      </c>
      <c r="V34" s="69"/>
      <c r="W34" s="713" t="str">
        <f>IFERROR(VLOOKUP(V34,'03 EQUIPOS'!$B$7:$J$1006,5,),"")</f>
        <v/>
      </c>
      <c r="X34" s="714"/>
      <c r="Y34" s="715"/>
      <c r="Z34" s="716"/>
      <c r="AA34" s="739" t="str">
        <f>IFERROR(VLOOKUP(V34,'03 EQUIPOS'!$B$7:$J$1006,6,),"")</f>
        <v/>
      </c>
      <c r="AB34" s="742"/>
      <c r="AC34" s="73" t="str">
        <f>IFERROR(VLOOKUP(V34,'03 EQUIPOS'!$B$7:$J$1006,9,),"")</f>
        <v/>
      </c>
      <c r="AD34" s="73">
        <f t="shared" si="23"/>
        <v>0</v>
      </c>
      <c r="AF34" s="69"/>
      <c r="AG34" s="713" t="str">
        <f>IFERROR(VLOOKUP(AF34,'03 EQUIPOS'!$B$7:$J$1006,5,),"")</f>
        <v/>
      </c>
      <c r="AH34" s="714"/>
      <c r="AI34" s="715"/>
      <c r="AJ34" s="716"/>
      <c r="AK34" s="739" t="str">
        <f>IFERROR(VLOOKUP(AF34,'03 EQUIPOS'!$B$7:$J$1006,6,),"")</f>
        <v/>
      </c>
      <c r="AL34" s="742"/>
      <c r="AM34" s="73" t="str">
        <f>IFERROR(VLOOKUP(AF34,'03 EQUIPOS'!$B$7:$J$1006,9,),"")</f>
        <v/>
      </c>
      <c r="AN34" s="73">
        <f t="shared" si="24"/>
        <v>0</v>
      </c>
    </row>
    <row r="35" spans="2:40" x14ac:dyDescent="0.25">
      <c r="B35" s="69"/>
      <c r="C35" s="713" t="str">
        <f>IFERROR(VLOOKUP(B35,'03 EQUIPOS'!$B$7:$J$1006,5,),"")</f>
        <v/>
      </c>
      <c r="D35" s="714"/>
      <c r="E35" s="715"/>
      <c r="F35" s="716"/>
      <c r="G35" s="739" t="str">
        <f>IFERROR(VLOOKUP(B35,'03 EQUIPOS'!$B$7:$J$1006,6,),"")</f>
        <v/>
      </c>
      <c r="H35" s="742"/>
      <c r="I35" s="73" t="str">
        <f>IFERROR(VLOOKUP(B35,'03 EQUIPOS'!$B$7:$J$1006,9,),"")</f>
        <v/>
      </c>
      <c r="J35" s="73">
        <f t="shared" si="21"/>
        <v>0</v>
      </c>
      <c r="L35" s="69"/>
      <c r="M35" s="713" t="str">
        <f>IFERROR(VLOOKUP(L35,'03 EQUIPOS'!$B$7:$J$1006,5,),"")</f>
        <v/>
      </c>
      <c r="N35" s="714"/>
      <c r="O35" s="715"/>
      <c r="P35" s="716"/>
      <c r="Q35" s="739" t="str">
        <f>IFERROR(VLOOKUP(L35,'03 EQUIPOS'!$B$7:$J$1006,6,),"")</f>
        <v/>
      </c>
      <c r="R35" s="742"/>
      <c r="S35" s="73" t="str">
        <f>IFERROR(VLOOKUP(L35,'03 EQUIPOS'!$B$7:$J$1006,9,),"")</f>
        <v/>
      </c>
      <c r="T35" s="73">
        <f t="shared" si="22"/>
        <v>0</v>
      </c>
      <c r="V35" s="69"/>
      <c r="W35" s="713" t="str">
        <f>IFERROR(VLOOKUP(V35,'03 EQUIPOS'!$B$7:$J$1006,5,),"")</f>
        <v/>
      </c>
      <c r="X35" s="714"/>
      <c r="Y35" s="715"/>
      <c r="Z35" s="716"/>
      <c r="AA35" s="739" t="str">
        <f>IFERROR(VLOOKUP(V35,'03 EQUIPOS'!$B$7:$J$1006,6,),"")</f>
        <v/>
      </c>
      <c r="AB35" s="742"/>
      <c r="AC35" s="73" t="str">
        <f>IFERROR(VLOOKUP(V35,'03 EQUIPOS'!$B$7:$J$1006,9,),"")</f>
        <v/>
      </c>
      <c r="AD35" s="73">
        <f t="shared" si="23"/>
        <v>0</v>
      </c>
      <c r="AF35" s="69"/>
      <c r="AG35" s="713" t="str">
        <f>IFERROR(VLOOKUP(AF35,'03 EQUIPOS'!$B$7:$J$1006,5,),"")</f>
        <v/>
      </c>
      <c r="AH35" s="714"/>
      <c r="AI35" s="715"/>
      <c r="AJ35" s="716"/>
      <c r="AK35" s="739" t="str">
        <f>IFERROR(VLOOKUP(AF35,'03 EQUIPOS'!$B$7:$J$1006,6,),"")</f>
        <v/>
      </c>
      <c r="AL35" s="742"/>
      <c r="AM35" s="73" t="str">
        <f>IFERROR(VLOOKUP(AF35,'03 EQUIPOS'!$B$7:$J$1006,9,),"")</f>
        <v/>
      </c>
      <c r="AN35" s="73">
        <f t="shared" si="24"/>
        <v>0</v>
      </c>
    </row>
    <row r="36" spans="2:40" x14ac:dyDescent="0.25">
      <c r="B36" s="69"/>
      <c r="C36" s="713" t="str">
        <f>IFERROR(VLOOKUP(B36,'03 EQUIPOS'!$B$7:$J$1006,5,),"")</f>
        <v/>
      </c>
      <c r="D36" s="714"/>
      <c r="E36" s="715"/>
      <c r="F36" s="716"/>
      <c r="G36" s="739" t="str">
        <f>IFERROR(VLOOKUP(B36,'03 EQUIPOS'!$B$7:$J$1006,6,),"")</f>
        <v/>
      </c>
      <c r="H36" s="742"/>
      <c r="I36" s="73" t="str">
        <f>IFERROR(VLOOKUP(B36,'03 EQUIPOS'!$B$7:$J$1006,9,),"")</f>
        <v/>
      </c>
      <c r="J36" s="73">
        <f t="shared" si="21"/>
        <v>0</v>
      </c>
      <c r="L36" s="69"/>
      <c r="M36" s="713" t="str">
        <f>IFERROR(VLOOKUP(L36,'03 EQUIPOS'!$B$7:$J$1006,5,),"")</f>
        <v/>
      </c>
      <c r="N36" s="714"/>
      <c r="O36" s="715"/>
      <c r="P36" s="716"/>
      <c r="Q36" s="739" t="str">
        <f>IFERROR(VLOOKUP(L36,'03 EQUIPOS'!$B$7:$J$1006,6,),"")</f>
        <v/>
      </c>
      <c r="R36" s="742"/>
      <c r="S36" s="73" t="str">
        <f>IFERROR(VLOOKUP(L36,'03 EQUIPOS'!$B$7:$J$1006,9,),"")</f>
        <v/>
      </c>
      <c r="T36" s="73">
        <f t="shared" si="22"/>
        <v>0</v>
      </c>
      <c r="V36" s="69"/>
      <c r="W36" s="713" t="str">
        <f>IFERROR(VLOOKUP(V36,'03 EQUIPOS'!$B$7:$J$1006,5,),"")</f>
        <v/>
      </c>
      <c r="X36" s="714"/>
      <c r="Y36" s="715"/>
      <c r="Z36" s="716"/>
      <c r="AA36" s="739" t="str">
        <f>IFERROR(VLOOKUP(V36,'03 EQUIPOS'!$B$7:$J$1006,6,),"")</f>
        <v/>
      </c>
      <c r="AB36" s="742"/>
      <c r="AC36" s="73" t="str">
        <f>IFERROR(VLOOKUP(V36,'03 EQUIPOS'!$B$7:$J$1006,9,),"")</f>
        <v/>
      </c>
      <c r="AD36" s="73">
        <f t="shared" si="23"/>
        <v>0</v>
      </c>
      <c r="AF36" s="69"/>
      <c r="AG36" s="713" t="str">
        <f>IFERROR(VLOOKUP(AF36,'03 EQUIPOS'!$B$7:$J$1006,5,),"")</f>
        <v/>
      </c>
      <c r="AH36" s="714"/>
      <c r="AI36" s="715"/>
      <c r="AJ36" s="716"/>
      <c r="AK36" s="739" t="str">
        <f>IFERROR(VLOOKUP(AF36,'03 EQUIPOS'!$B$7:$J$1006,6,),"")</f>
        <v/>
      </c>
      <c r="AL36" s="742"/>
      <c r="AM36" s="73" t="str">
        <f>IFERROR(VLOOKUP(AF36,'03 EQUIPOS'!$B$7:$J$1006,9,),"")</f>
        <v/>
      </c>
      <c r="AN36" s="73">
        <f t="shared" si="24"/>
        <v>0</v>
      </c>
    </row>
    <row r="37" spans="2:40" x14ac:dyDescent="0.25">
      <c r="B37" s="69"/>
      <c r="C37" s="713" t="str">
        <f>IFERROR(VLOOKUP(B37,'03 EQUIPOS'!$B$7:$J$1006,5,),"")</f>
        <v/>
      </c>
      <c r="D37" s="714"/>
      <c r="E37" s="715"/>
      <c r="F37" s="716"/>
      <c r="G37" s="739" t="str">
        <f>IFERROR(VLOOKUP(B37,'03 EQUIPOS'!$B$7:$J$1006,6,),"")</f>
        <v/>
      </c>
      <c r="H37" s="742"/>
      <c r="I37" s="73" t="str">
        <f>IFERROR(VLOOKUP(B37,'03 EQUIPOS'!$B$7:$J$1006,9,),"")</f>
        <v/>
      </c>
      <c r="J37" s="73">
        <f t="shared" si="21"/>
        <v>0</v>
      </c>
      <c r="L37" s="69"/>
      <c r="M37" s="713" t="str">
        <f>IFERROR(VLOOKUP(L37,'03 EQUIPOS'!$B$7:$J$1006,5,),"")</f>
        <v/>
      </c>
      <c r="N37" s="714"/>
      <c r="O37" s="715"/>
      <c r="P37" s="716"/>
      <c r="Q37" s="739" t="str">
        <f>IFERROR(VLOOKUP(L37,'03 EQUIPOS'!$B$7:$J$1006,6,),"")</f>
        <v/>
      </c>
      <c r="R37" s="742"/>
      <c r="S37" s="73" t="str">
        <f>IFERROR(VLOOKUP(L37,'03 EQUIPOS'!$B$7:$J$1006,9,),"")</f>
        <v/>
      </c>
      <c r="T37" s="73">
        <f t="shared" si="22"/>
        <v>0</v>
      </c>
      <c r="V37" s="69"/>
      <c r="W37" s="713" t="str">
        <f>IFERROR(VLOOKUP(V37,'03 EQUIPOS'!$B$7:$J$1006,5,),"")</f>
        <v/>
      </c>
      <c r="X37" s="714"/>
      <c r="Y37" s="715"/>
      <c r="Z37" s="716"/>
      <c r="AA37" s="739" t="str">
        <f>IFERROR(VLOOKUP(V37,'03 EQUIPOS'!$B$7:$J$1006,6,),"")</f>
        <v/>
      </c>
      <c r="AB37" s="742"/>
      <c r="AC37" s="73" t="str">
        <f>IFERROR(VLOOKUP(V37,'03 EQUIPOS'!$B$7:$J$1006,9,),"")</f>
        <v/>
      </c>
      <c r="AD37" s="73">
        <f t="shared" si="23"/>
        <v>0</v>
      </c>
      <c r="AF37" s="69"/>
      <c r="AG37" s="713" t="str">
        <f>IFERROR(VLOOKUP(AF37,'03 EQUIPOS'!$B$7:$J$1006,5,),"")</f>
        <v/>
      </c>
      <c r="AH37" s="714"/>
      <c r="AI37" s="715"/>
      <c r="AJ37" s="716"/>
      <c r="AK37" s="739" t="str">
        <f>IFERROR(VLOOKUP(AF37,'03 EQUIPOS'!$B$7:$J$1006,6,),"")</f>
        <v/>
      </c>
      <c r="AL37" s="742"/>
      <c r="AM37" s="73" t="str">
        <f>IFERROR(VLOOKUP(AF37,'03 EQUIPOS'!$B$7:$J$1006,9,),"")</f>
        <v/>
      </c>
      <c r="AN37" s="73">
        <f t="shared" si="24"/>
        <v>0</v>
      </c>
    </row>
    <row r="38" spans="2:40" x14ac:dyDescent="0.25">
      <c r="B38" s="69"/>
      <c r="C38" s="713" t="str">
        <f>IFERROR(VLOOKUP(B38,'03 EQUIPOS'!$B$7:$J$1006,5,),"")</f>
        <v/>
      </c>
      <c r="D38" s="714"/>
      <c r="E38" s="715"/>
      <c r="F38" s="716"/>
      <c r="G38" s="739" t="str">
        <f>IFERROR(VLOOKUP(B38,'03 EQUIPOS'!$B$7:$J$1006,6,),"")</f>
        <v/>
      </c>
      <c r="H38" s="742"/>
      <c r="I38" s="73" t="str">
        <f>IFERROR(VLOOKUP(B38,'03 EQUIPOS'!$B$7:$J$1006,9,),"")</f>
        <v/>
      </c>
      <c r="J38" s="73">
        <f t="shared" si="21"/>
        <v>0</v>
      </c>
      <c r="L38" s="69"/>
      <c r="M38" s="713" t="str">
        <f>IFERROR(VLOOKUP(L38,'03 EQUIPOS'!$B$7:$J$1006,5,),"")</f>
        <v/>
      </c>
      <c r="N38" s="714"/>
      <c r="O38" s="715"/>
      <c r="P38" s="716"/>
      <c r="Q38" s="739" t="str">
        <f>IFERROR(VLOOKUP(L38,'03 EQUIPOS'!$B$7:$J$1006,6,),"")</f>
        <v/>
      </c>
      <c r="R38" s="742"/>
      <c r="S38" s="73" t="str">
        <f>IFERROR(VLOOKUP(L38,'03 EQUIPOS'!$B$7:$J$1006,9,),"")</f>
        <v/>
      </c>
      <c r="T38" s="73">
        <f t="shared" si="22"/>
        <v>0</v>
      </c>
      <c r="V38" s="69"/>
      <c r="W38" s="713" t="str">
        <f>IFERROR(VLOOKUP(V38,'03 EQUIPOS'!$B$7:$J$1006,5,),"")</f>
        <v/>
      </c>
      <c r="X38" s="714"/>
      <c r="Y38" s="715"/>
      <c r="Z38" s="716"/>
      <c r="AA38" s="739" t="str">
        <f>IFERROR(VLOOKUP(V38,'03 EQUIPOS'!$B$7:$J$1006,6,),"")</f>
        <v/>
      </c>
      <c r="AB38" s="742"/>
      <c r="AC38" s="73" t="str">
        <f>IFERROR(VLOOKUP(V38,'03 EQUIPOS'!$B$7:$J$1006,9,),"")</f>
        <v/>
      </c>
      <c r="AD38" s="73">
        <f t="shared" si="23"/>
        <v>0</v>
      </c>
      <c r="AF38" s="69"/>
      <c r="AG38" s="713" t="str">
        <f>IFERROR(VLOOKUP(AF38,'03 EQUIPOS'!$B$7:$J$1006,5,),"")</f>
        <v/>
      </c>
      <c r="AH38" s="714"/>
      <c r="AI38" s="715"/>
      <c r="AJ38" s="716"/>
      <c r="AK38" s="739" t="str">
        <f>IFERROR(VLOOKUP(AF38,'03 EQUIPOS'!$B$7:$J$1006,6,),"")</f>
        <v/>
      </c>
      <c r="AL38" s="742"/>
      <c r="AM38" s="73" t="str">
        <f>IFERROR(VLOOKUP(AF38,'03 EQUIPOS'!$B$7:$J$1006,9,),"")</f>
        <v/>
      </c>
      <c r="AN38" s="73">
        <f t="shared" si="24"/>
        <v>0</v>
      </c>
    </row>
    <row r="39" spans="2:40" x14ac:dyDescent="0.25">
      <c r="B39" s="69"/>
      <c r="C39" s="713" t="str">
        <f>IFERROR(VLOOKUP(B39,'03 EQUIPOS'!$B$7:$J$1006,5,),"")</f>
        <v/>
      </c>
      <c r="D39" s="714"/>
      <c r="E39" s="715"/>
      <c r="F39" s="716"/>
      <c r="G39" s="739" t="str">
        <f>IFERROR(VLOOKUP(B39,'03 EQUIPOS'!$B$7:$J$1006,6,),"")</f>
        <v/>
      </c>
      <c r="H39" s="742"/>
      <c r="I39" s="73" t="str">
        <f>IFERROR(VLOOKUP(B39,'03 EQUIPOS'!$B$7:$J$1006,9,),"")</f>
        <v/>
      </c>
      <c r="J39" s="73">
        <f t="shared" si="21"/>
        <v>0</v>
      </c>
      <c r="L39" s="69"/>
      <c r="M39" s="713" t="str">
        <f>IFERROR(VLOOKUP(L39,'03 EQUIPOS'!$B$7:$J$1006,5,),"")</f>
        <v/>
      </c>
      <c r="N39" s="714"/>
      <c r="O39" s="715"/>
      <c r="P39" s="716"/>
      <c r="Q39" s="739" t="str">
        <f>IFERROR(VLOOKUP(L39,'03 EQUIPOS'!$B$7:$J$1006,6,),"")</f>
        <v/>
      </c>
      <c r="R39" s="742"/>
      <c r="S39" s="73" t="str">
        <f>IFERROR(VLOOKUP(L39,'03 EQUIPOS'!$B$7:$J$1006,9,),"")</f>
        <v/>
      </c>
      <c r="T39" s="73">
        <f t="shared" si="22"/>
        <v>0</v>
      </c>
      <c r="V39" s="69"/>
      <c r="W39" s="713" t="str">
        <f>IFERROR(VLOOKUP(V39,'03 EQUIPOS'!$B$7:$J$1006,5,),"")</f>
        <v/>
      </c>
      <c r="X39" s="714"/>
      <c r="Y39" s="715"/>
      <c r="Z39" s="716"/>
      <c r="AA39" s="739" t="str">
        <f>IFERROR(VLOOKUP(V39,'03 EQUIPOS'!$B$7:$J$1006,6,),"")</f>
        <v/>
      </c>
      <c r="AB39" s="742"/>
      <c r="AC39" s="73" t="str">
        <f>IFERROR(VLOOKUP(V39,'03 EQUIPOS'!$B$7:$J$1006,9,),"")</f>
        <v/>
      </c>
      <c r="AD39" s="73">
        <f t="shared" si="23"/>
        <v>0</v>
      </c>
      <c r="AF39" s="69"/>
      <c r="AG39" s="713" t="str">
        <f>IFERROR(VLOOKUP(AF39,'03 EQUIPOS'!$B$7:$J$1006,5,),"")</f>
        <v/>
      </c>
      <c r="AH39" s="714"/>
      <c r="AI39" s="715"/>
      <c r="AJ39" s="716"/>
      <c r="AK39" s="739" t="str">
        <f>IFERROR(VLOOKUP(AF39,'03 EQUIPOS'!$B$7:$J$1006,6,),"")</f>
        <v/>
      </c>
      <c r="AL39" s="742"/>
      <c r="AM39" s="73" t="str">
        <f>IFERROR(VLOOKUP(AF39,'03 EQUIPOS'!$B$7:$J$1006,9,),"")</f>
        <v/>
      </c>
      <c r="AN39" s="73">
        <f t="shared" si="24"/>
        <v>0</v>
      </c>
    </row>
    <row r="40" spans="2:40" x14ac:dyDescent="0.25">
      <c r="B40" s="69"/>
      <c r="C40" s="713" t="str">
        <f>IFERROR(VLOOKUP(B40,'03 EQUIPOS'!$B$7:$J$1006,5,),"")</f>
        <v/>
      </c>
      <c r="D40" s="714"/>
      <c r="E40" s="715"/>
      <c r="F40" s="716"/>
      <c r="G40" s="739" t="str">
        <f>IFERROR(VLOOKUP(B40,'03 EQUIPOS'!$B$7:$J$1006,6,),"")</f>
        <v/>
      </c>
      <c r="H40" s="742"/>
      <c r="I40" s="73" t="str">
        <f>IFERROR(VLOOKUP(B40,'03 EQUIPOS'!$B$7:$J$1006,9,),"")</f>
        <v/>
      </c>
      <c r="J40" s="73">
        <f t="shared" si="21"/>
        <v>0</v>
      </c>
      <c r="L40" s="69"/>
      <c r="M40" s="713" t="str">
        <f>IFERROR(VLOOKUP(L40,'03 EQUIPOS'!$B$7:$J$1006,5,),"")</f>
        <v/>
      </c>
      <c r="N40" s="714"/>
      <c r="O40" s="715"/>
      <c r="P40" s="716"/>
      <c r="Q40" s="739" t="str">
        <f>IFERROR(VLOOKUP(L40,'03 EQUIPOS'!$B$7:$J$1006,6,),"")</f>
        <v/>
      </c>
      <c r="R40" s="742"/>
      <c r="S40" s="73" t="str">
        <f>IFERROR(VLOOKUP(L40,'03 EQUIPOS'!$B$7:$J$1006,9,),"")</f>
        <v/>
      </c>
      <c r="T40" s="73">
        <f t="shared" si="22"/>
        <v>0</v>
      </c>
      <c r="V40" s="69"/>
      <c r="W40" s="713" t="str">
        <f>IFERROR(VLOOKUP(V40,'03 EQUIPOS'!$B$7:$J$1006,5,),"")</f>
        <v/>
      </c>
      <c r="X40" s="714"/>
      <c r="Y40" s="715"/>
      <c r="Z40" s="716"/>
      <c r="AA40" s="739" t="str">
        <f>IFERROR(VLOOKUP(V40,'03 EQUIPOS'!$B$7:$J$1006,6,),"")</f>
        <v/>
      </c>
      <c r="AB40" s="742"/>
      <c r="AC40" s="73" t="str">
        <f>IFERROR(VLOOKUP(V40,'03 EQUIPOS'!$B$7:$J$1006,9,),"")</f>
        <v/>
      </c>
      <c r="AD40" s="73">
        <f t="shared" si="23"/>
        <v>0</v>
      </c>
      <c r="AF40" s="69"/>
      <c r="AG40" s="713" t="str">
        <f>IFERROR(VLOOKUP(AF40,'03 EQUIPOS'!$B$7:$J$1006,5,),"")</f>
        <v/>
      </c>
      <c r="AH40" s="714"/>
      <c r="AI40" s="715"/>
      <c r="AJ40" s="716"/>
      <c r="AK40" s="739" t="str">
        <f>IFERROR(VLOOKUP(AF40,'03 EQUIPOS'!$B$7:$J$1006,6,),"")</f>
        <v/>
      </c>
      <c r="AL40" s="742"/>
      <c r="AM40" s="73" t="str">
        <f>IFERROR(VLOOKUP(AF40,'03 EQUIPOS'!$B$7:$J$1006,9,),"")</f>
        <v/>
      </c>
      <c r="AN40" s="73">
        <f t="shared" si="24"/>
        <v>0</v>
      </c>
    </row>
    <row r="41" spans="2:40" x14ac:dyDescent="0.25">
      <c r="B41" s="69"/>
      <c r="C41" s="713" t="str">
        <f>IFERROR(VLOOKUP(B41,'03 EQUIPOS'!$B$7:$J$1006,5,),"")</f>
        <v/>
      </c>
      <c r="D41" s="714"/>
      <c r="E41" s="715"/>
      <c r="F41" s="716"/>
      <c r="G41" s="739" t="str">
        <f>IFERROR(VLOOKUP(B41,'03 EQUIPOS'!$B$7:$J$1006,6,),"")</f>
        <v/>
      </c>
      <c r="H41" s="742"/>
      <c r="I41" s="73" t="str">
        <f>IFERROR(VLOOKUP(B41,'03 EQUIPOS'!$B$7:$J$1006,9,),"")</f>
        <v/>
      </c>
      <c r="J41" s="73">
        <f t="shared" si="21"/>
        <v>0</v>
      </c>
      <c r="L41" s="69"/>
      <c r="M41" s="713" t="str">
        <f>IFERROR(VLOOKUP(L41,'03 EQUIPOS'!$B$7:$J$1006,5,),"")</f>
        <v/>
      </c>
      <c r="N41" s="714"/>
      <c r="O41" s="715"/>
      <c r="P41" s="716"/>
      <c r="Q41" s="739" t="str">
        <f>IFERROR(VLOOKUP(L41,'03 EQUIPOS'!$B$7:$J$1006,6,),"")</f>
        <v/>
      </c>
      <c r="R41" s="742"/>
      <c r="S41" s="73" t="str">
        <f>IFERROR(VLOOKUP(L41,'03 EQUIPOS'!$B$7:$J$1006,9,),"")</f>
        <v/>
      </c>
      <c r="T41" s="73">
        <f t="shared" si="22"/>
        <v>0</v>
      </c>
      <c r="V41" s="69"/>
      <c r="W41" s="713" t="str">
        <f>IFERROR(VLOOKUP(V41,'03 EQUIPOS'!$B$7:$J$1006,5,),"")</f>
        <v/>
      </c>
      <c r="X41" s="714"/>
      <c r="Y41" s="715"/>
      <c r="Z41" s="716"/>
      <c r="AA41" s="739" t="str">
        <f>IFERROR(VLOOKUP(V41,'03 EQUIPOS'!$B$7:$J$1006,6,),"")</f>
        <v/>
      </c>
      <c r="AB41" s="742"/>
      <c r="AC41" s="73" t="str">
        <f>IFERROR(VLOOKUP(V41,'03 EQUIPOS'!$B$7:$J$1006,9,),"")</f>
        <v/>
      </c>
      <c r="AD41" s="73">
        <f t="shared" si="23"/>
        <v>0</v>
      </c>
      <c r="AF41" s="69"/>
      <c r="AG41" s="713" t="str">
        <f>IFERROR(VLOOKUP(AF41,'03 EQUIPOS'!$B$7:$J$1006,5,),"")</f>
        <v/>
      </c>
      <c r="AH41" s="714"/>
      <c r="AI41" s="715"/>
      <c r="AJ41" s="716"/>
      <c r="AK41" s="739" t="str">
        <f>IFERROR(VLOOKUP(AF41,'03 EQUIPOS'!$B$7:$J$1006,6,),"")</f>
        <v/>
      </c>
      <c r="AL41" s="742"/>
      <c r="AM41" s="73" t="str">
        <f>IFERROR(VLOOKUP(AF41,'03 EQUIPOS'!$B$7:$J$1006,9,),"")</f>
        <v/>
      </c>
      <c r="AN41" s="73">
        <f t="shared" si="24"/>
        <v>0</v>
      </c>
    </row>
    <row r="42" spans="2:40" x14ac:dyDescent="0.25">
      <c r="B42" s="69"/>
      <c r="C42" s="713" t="str">
        <f>IFERROR(VLOOKUP(B42,'03 EQUIPOS'!$B$7:$J$1006,5,),"")</f>
        <v/>
      </c>
      <c r="D42" s="714"/>
      <c r="E42" s="715"/>
      <c r="F42" s="716"/>
      <c r="G42" s="739" t="str">
        <f>IFERROR(VLOOKUP(B42,'03 EQUIPOS'!$B$7:$J$1006,6,),"")</f>
        <v/>
      </c>
      <c r="H42" s="742"/>
      <c r="I42" s="73" t="str">
        <f>IFERROR(VLOOKUP(B42,'03 EQUIPOS'!$B$7:$J$1006,9,),"")</f>
        <v/>
      </c>
      <c r="J42" s="73">
        <f t="shared" si="21"/>
        <v>0</v>
      </c>
      <c r="L42" s="69"/>
      <c r="M42" s="713" t="str">
        <f>IFERROR(VLOOKUP(L42,'03 EQUIPOS'!$B$7:$J$1006,5,),"")</f>
        <v/>
      </c>
      <c r="N42" s="714"/>
      <c r="O42" s="715"/>
      <c r="P42" s="716"/>
      <c r="Q42" s="739" t="str">
        <f>IFERROR(VLOOKUP(L42,'03 EQUIPOS'!$B$7:$J$1006,6,),"")</f>
        <v/>
      </c>
      <c r="R42" s="742"/>
      <c r="S42" s="73" t="str">
        <f>IFERROR(VLOOKUP(L42,'03 EQUIPOS'!$B$7:$J$1006,9,),"")</f>
        <v/>
      </c>
      <c r="T42" s="73">
        <f t="shared" si="22"/>
        <v>0</v>
      </c>
      <c r="V42" s="69"/>
      <c r="W42" s="713" t="str">
        <f>IFERROR(VLOOKUP(V42,'03 EQUIPOS'!$B$7:$J$1006,5,),"")</f>
        <v/>
      </c>
      <c r="X42" s="714"/>
      <c r="Y42" s="715"/>
      <c r="Z42" s="716"/>
      <c r="AA42" s="739" t="str">
        <f>IFERROR(VLOOKUP(V42,'03 EQUIPOS'!$B$7:$J$1006,6,),"")</f>
        <v/>
      </c>
      <c r="AB42" s="742"/>
      <c r="AC42" s="73" t="str">
        <f>IFERROR(VLOOKUP(V42,'03 EQUIPOS'!$B$7:$J$1006,9,),"")</f>
        <v/>
      </c>
      <c r="AD42" s="73">
        <f t="shared" si="23"/>
        <v>0</v>
      </c>
      <c r="AF42" s="69"/>
      <c r="AG42" s="713" t="str">
        <f>IFERROR(VLOOKUP(AF42,'03 EQUIPOS'!$B$7:$J$1006,5,),"")</f>
        <v/>
      </c>
      <c r="AH42" s="714"/>
      <c r="AI42" s="715"/>
      <c r="AJ42" s="716"/>
      <c r="AK42" s="739" t="str">
        <f>IFERROR(VLOOKUP(AF42,'03 EQUIPOS'!$B$7:$J$1006,6,),"")</f>
        <v/>
      </c>
      <c r="AL42" s="742"/>
      <c r="AM42" s="73" t="str">
        <f>IFERROR(VLOOKUP(AF42,'03 EQUIPOS'!$B$7:$J$1006,9,),"")</f>
        <v/>
      </c>
      <c r="AN42" s="73">
        <f t="shared" si="24"/>
        <v>0</v>
      </c>
    </row>
    <row r="43" spans="2:40" x14ac:dyDescent="0.25">
      <c r="B43" s="69"/>
      <c r="C43" s="713" t="str">
        <f>IFERROR(VLOOKUP(B43,'03 EQUIPOS'!$B$7:$J$1006,5,),"")</f>
        <v/>
      </c>
      <c r="D43" s="714"/>
      <c r="E43" s="715"/>
      <c r="F43" s="716"/>
      <c r="G43" s="739" t="str">
        <f>IFERROR(VLOOKUP(B43,'03 EQUIPOS'!$B$7:$J$1006,6,),"")</f>
        <v/>
      </c>
      <c r="H43" s="742"/>
      <c r="I43" s="73" t="str">
        <f>IFERROR(VLOOKUP(B43,'03 EQUIPOS'!$B$7:$J$1006,9,),"")</f>
        <v/>
      </c>
      <c r="J43" s="73">
        <f t="shared" si="21"/>
        <v>0</v>
      </c>
      <c r="L43" s="69"/>
      <c r="M43" s="713" t="str">
        <f>IFERROR(VLOOKUP(L43,'03 EQUIPOS'!$B$7:$J$1006,5,),"")</f>
        <v/>
      </c>
      <c r="N43" s="714"/>
      <c r="O43" s="715"/>
      <c r="P43" s="716"/>
      <c r="Q43" s="739" t="str">
        <f>IFERROR(VLOOKUP(L43,'03 EQUIPOS'!$B$7:$J$1006,6,),"")</f>
        <v/>
      </c>
      <c r="R43" s="742"/>
      <c r="S43" s="73" t="str">
        <f>IFERROR(VLOOKUP(L43,'03 EQUIPOS'!$B$7:$J$1006,9,),"")</f>
        <v/>
      </c>
      <c r="T43" s="73">
        <f t="shared" si="22"/>
        <v>0</v>
      </c>
      <c r="V43" s="69"/>
      <c r="W43" s="713" t="str">
        <f>IFERROR(VLOOKUP(V43,'03 EQUIPOS'!$B$7:$J$1006,5,),"")</f>
        <v/>
      </c>
      <c r="X43" s="714"/>
      <c r="Y43" s="715"/>
      <c r="Z43" s="716"/>
      <c r="AA43" s="739" t="str">
        <f>IFERROR(VLOOKUP(V43,'03 EQUIPOS'!$B$7:$J$1006,6,),"")</f>
        <v/>
      </c>
      <c r="AB43" s="742"/>
      <c r="AC43" s="73" t="str">
        <f>IFERROR(VLOOKUP(V43,'03 EQUIPOS'!$B$7:$J$1006,9,),"")</f>
        <v/>
      </c>
      <c r="AD43" s="73">
        <f t="shared" si="23"/>
        <v>0</v>
      </c>
      <c r="AF43" s="69"/>
      <c r="AG43" s="713" t="str">
        <f>IFERROR(VLOOKUP(AF43,'03 EQUIPOS'!$B$7:$J$1006,5,),"")</f>
        <v/>
      </c>
      <c r="AH43" s="714"/>
      <c r="AI43" s="715"/>
      <c r="AJ43" s="716"/>
      <c r="AK43" s="739" t="str">
        <f>IFERROR(VLOOKUP(AF43,'03 EQUIPOS'!$B$7:$J$1006,6,),"")</f>
        <v/>
      </c>
      <c r="AL43" s="742"/>
      <c r="AM43" s="73" t="str">
        <f>IFERROR(VLOOKUP(AF43,'03 EQUIPOS'!$B$7:$J$1006,9,),"")</f>
        <v/>
      </c>
      <c r="AN43" s="73">
        <f t="shared" si="24"/>
        <v>0</v>
      </c>
    </row>
    <row r="44" spans="2:40" x14ac:dyDescent="0.25">
      <c r="B44" s="69"/>
      <c r="C44" s="713" t="str">
        <f>IFERROR(VLOOKUP(B44,'03 EQUIPOS'!$B$7:$J$1006,5,),"")</f>
        <v/>
      </c>
      <c r="D44" s="714"/>
      <c r="E44" s="715"/>
      <c r="F44" s="716"/>
      <c r="G44" s="739" t="str">
        <f>IFERROR(VLOOKUP(B44,'03 EQUIPOS'!$B$7:$J$1006,6,),"")</f>
        <v/>
      </c>
      <c r="H44" s="742"/>
      <c r="I44" s="73" t="str">
        <f>IFERROR(VLOOKUP(B44,'03 EQUIPOS'!$B$7:$J$1006,9,),"")</f>
        <v/>
      </c>
      <c r="J44" s="73">
        <f t="shared" si="21"/>
        <v>0</v>
      </c>
      <c r="L44" s="69"/>
      <c r="M44" s="713" t="str">
        <f>IFERROR(VLOOKUP(L44,'03 EQUIPOS'!$B$7:$J$1006,5,),"")</f>
        <v/>
      </c>
      <c r="N44" s="714"/>
      <c r="O44" s="715"/>
      <c r="P44" s="716"/>
      <c r="Q44" s="739" t="str">
        <f>IFERROR(VLOOKUP(L44,'03 EQUIPOS'!$B$7:$J$1006,6,),"")</f>
        <v/>
      </c>
      <c r="R44" s="742"/>
      <c r="S44" s="73" t="str">
        <f>IFERROR(VLOOKUP(L44,'03 EQUIPOS'!$B$7:$J$1006,9,),"")</f>
        <v/>
      </c>
      <c r="T44" s="73">
        <f t="shared" si="22"/>
        <v>0</v>
      </c>
      <c r="V44" s="69"/>
      <c r="W44" s="713" t="str">
        <f>IFERROR(VLOOKUP(V44,'03 EQUIPOS'!$B$7:$J$1006,5,),"")</f>
        <v/>
      </c>
      <c r="X44" s="714"/>
      <c r="Y44" s="715"/>
      <c r="Z44" s="716"/>
      <c r="AA44" s="739" t="str">
        <f>IFERROR(VLOOKUP(V44,'03 EQUIPOS'!$B$7:$J$1006,6,),"")</f>
        <v/>
      </c>
      <c r="AB44" s="742"/>
      <c r="AC44" s="73" t="str">
        <f>IFERROR(VLOOKUP(V44,'03 EQUIPOS'!$B$7:$J$1006,9,),"")</f>
        <v/>
      </c>
      <c r="AD44" s="73">
        <f t="shared" si="23"/>
        <v>0</v>
      </c>
      <c r="AF44" s="69"/>
      <c r="AG44" s="713" t="str">
        <f>IFERROR(VLOOKUP(AF44,'03 EQUIPOS'!$B$7:$J$1006,5,),"")</f>
        <v/>
      </c>
      <c r="AH44" s="714"/>
      <c r="AI44" s="715"/>
      <c r="AJ44" s="716"/>
      <c r="AK44" s="739" t="str">
        <f>IFERROR(VLOOKUP(AF44,'03 EQUIPOS'!$B$7:$J$1006,6,),"")</f>
        <v/>
      </c>
      <c r="AL44" s="742"/>
      <c r="AM44" s="73" t="str">
        <f>IFERROR(VLOOKUP(AF44,'03 EQUIPOS'!$B$7:$J$1006,9,),"")</f>
        <v/>
      </c>
      <c r="AN44" s="73">
        <f t="shared" si="24"/>
        <v>0</v>
      </c>
    </row>
    <row r="45" spans="2:40" x14ac:dyDescent="0.25">
      <c r="B45" s="69"/>
      <c r="C45" s="713" t="str">
        <f>IFERROR(VLOOKUP(B45,'03 EQUIPOS'!$B$7:$J$1006,5,),"")</f>
        <v/>
      </c>
      <c r="D45" s="714"/>
      <c r="E45" s="715"/>
      <c r="F45" s="716"/>
      <c r="G45" s="739" t="str">
        <f>IFERROR(VLOOKUP(B45,'03 EQUIPOS'!$B$7:$J$1006,6,),"")</f>
        <v/>
      </c>
      <c r="H45" s="742"/>
      <c r="I45" s="73" t="str">
        <f>IFERROR(VLOOKUP(B45,'03 EQUIPOS'!$B$7:$J$1006,9,),"")</f>
        <v/>
      </c>
      <c r="J45" s="73">
        <f t="shared" si="21"/>
        <v>0</v>
      </c>
      <c r="L45" s="69"/>
      <c r="M45" s="713" t="str">
        <f>IFERROR(VLOOKUP(L45,'03 EQUIPOS'!$B$7:$J$1006,5,),"")</f>
        <v/>
      </c>
      <c r="N45" s="714"/>
      <c r="O45" s="715"/>
      <c r="P45" s="716"/>
      <c r="Q45" s="739" t="str">
        <f>IFERROR(VLOOKUP(L45,'03 EQUIPOS'!$B$7:$J$1006,6,),"")</f>
        <v/>
      </c>
      <c r="R45" s="742"/>
      <c r="S45" s="73" t="str">
        <f>IFERROR(VLOOKUP(L45,'03 EQUIPOS'!$B$7:$J$1006,9,),"")</f>
        <v/>
      </c>
      <c r="T45" s="73">
        <f t="shared" si="22"/>
        <v>0</v>
      </c>
      <c r="V45" s="69"/>
      <c r="W45" s="713" t="str">
        <f>IFERROR(VLOOKUP(V45,'03 EQUIPOS'!$B$7:$J$1006,5,),"")</f>
        <v/>
      </c>
      <c r="X45" s="714"/>
      <c r="Y45" s="715"/>
      <c r="Z45" s="716"/>
      <c r="AA45" s="739" t="str">
        <f>IFERROR(VLOOKUP(V45,'03 EQUIPOS'!$B$7:$J$1006,6,),"")</f>
        <v/>
      </c>
      <c r="AB45" s="742"/>
      <c r="AC45" s="73" t="str">
        <f>IFERROR(VLOOKUP(V45,'03 EQUIPOS'!$B$7:$J$1006,9,),"")</f>
        <v/>
      </c>
      <c r="AD45" s="73">
        <f t="shared" si="23"/>
        <v>0</v>
      </c>
      <c r="AF45" s="69"/>
      <c r="AG45" s="713" t="str">
        <f>IFERROR(VLOOKUP(AF45,'03 EQUIPOS'!$B$7:$J$1006,5,),"")</f>
        <v/>
      </c>
      <c r="AH45" s="714"/>
      <c r="AI45" s="715"/>
      <c r="AJ45" s="716"/>
      <c r="AK45" s="739" t="str">
        <f>IFERROR(VLOOKUP(AF45,'03 EQUIPOS'!$B$7:$J$1006,6,),"")</f>
        <v/>
      </c>
      <c r="AL45" s="742"/>
      <c r="AM45" s="73" t="str">
        <f>IFERROR(VLOOKUP(AF45,'03 EQUIPOS'!$B$7:$J$1006,9,),"")</f>
        <v/>
      </c>
      <c r="AN45" s="73">
        <f t="shared" si="24"/>
        <v>0</v>
      </c>
    </row>
    <row r="46" spans="2:40" x14ac:dyDescent="0.25">
      <c r="B46" s="69"/>
      <c r="C46" s="713" t="str">
        <f>IFERROR(VLOOKUP(B46,'03 EQUIPOS'!$B$7:$J$1006,5,),"")</f>
        <v/>
      </c>
      <c r="D46" s="714"/>
      <c r="E46" s="715"/>
      <c r="F46" s="716"/>
      <c r="G46" s="739" t="str">
        <f>IFERROR(VLOOKUP(B46,'03 EQUIPOS'!$B$7:$J$1006,6,),"")</f>
        <v/>
      </c>
      <c r="H46" s="742"/>
      <c r="I46" s="73" t="str">
        <f>IFERROR(VLOOKUP(B46,'03 EQUIPOS'!$B$7:$J$1006,9,),"")</f>
        <v/>
      </c>
      <c r="J46" s="73">
        <f t="shared" si="21"/>
        <v>0</v>
      </c>
      <c r="L46" s="69"/>
      <c r="M46" s="713" t="str">
        <f>IFERROR(VLOOKUP(L46,'03 EQUIPOS'!$B$7:$J$1006,5,),"")</f>
        <v/>
      </c>
      <c r="N46" s="714"/>
      <c r="O46" s="715"/>
      <c r="P46" s="716"/>
      <c r="Q46" s="739" t="str">
        <f>IFERROR(VLOOKUP(L46,'03 EQUIPOS'!$B$7:$J$1006,6,),"")</f>
        <v/>
      </c>
      <c r="R46" s="742"/>
      <c r="S46" s="73" t="str">
        <f>IFERROR(VLOOKUP(L46,'03 EQUIPOS'!$B$7:$J$1006,9,),"")</f>
        <v/>
      </c>
      <c r="T46" s="73">
        <f t="shared" si="22"/>
        <v>0</v>
      </c>
      <c r="V46" s="69"/>
      <c r="W46" s="713" t="str">
        <f>IFERROR(VLOOKUP(V46,'03 EQUIPOS'!$B$7:$J$1006,5,),"")</f>
        <v/>
      </c>
      <c r="X46" s="714"/>
      <c r="Y46" s="715"/>
      <c r="Z46" s="716"/>
      <c r="AA46" s="739" t="str">
        <f>IFERROR(VLOOKUP(V46,'03 EQUIPOS'!$B$7:$J$1006,6,),"")</f>
        <v/>
      </c>
      <c r="AB46" s="742"/>
      <c r="AC46" s="73" t="str">
        <f>IFERROR(VLOOKUP(V46,'03 EQUIPOS'!$B$7:$J$1006,9,),"")</f>
        <v/>
      </c>
      <c r="AD46" s="73">
        <f t="shared" si="23"/>
        <v>0</v>
      </c>
      <c r="AF46" s="69"/>
      <c r="AG46" s="713" t="str">
        <f>IFERROR(VLOOKUP(AF46,'03 EQUIPOS'!$B$7:$J$1006,5,),"")</f>
        <v/>
      </c>
      <c r="AH46" s="714"/>
      <c r="AI46" s="715"/>
      <c r="AJ46" s="716"/>
      <c r="AK46" s="739" t="str">
        <f>IFERROR(VLOOKUP(AF46,'03 EQUIPOS'!$B$7:$J$1006,6,),"")</f>
        <v/>
      </c>
      <c r="AL46" s="742"/>
      <c r="AM46" s="73" t="str">
        <f>IFERROR(VLOOKUP(AF46,'03 EQUIPOS'!$B$7:$J$1006,9,),"")</f>
        <v/>
      </c>
      <c r="AN46" s="73">
        <f t="shared" si="24"/>
        <v>0</v>
      </c>
    </row>
    <row r="47" spans="2:40" x14ac:dyDescent="0.25">
      <c r="B47" s="69"/>
      <c r="C47" s="717" t="str">
        <f>IFERROR(VLOOKUP(B47,'03 EQUIPOS'!$B$7:$J$1006,5,),"")</f>
        <v/>
      </c>
      <c r="D47" s="718"/>
      <c r="E47" s="719"/>
      <c r="F47" s="720"/>
      <c r="G47" s="740" t="str">
        <f>IFERROR(VLOOKUP(B47,'03 EQUIPOS'!$B$7:$J$1006,6,),"")</f>
        <v/>
      </c>
      <c r="H47" s="743"/>
      <c r="I47" s="692" t="str">
        <f>IFERROR(VLOOKUP(B47,'03 EQUIPOS'!$B$7:$J$1006,9,),"")</f>
        <v/>
      </c>
      <c r="J47" s="73">
        <f t="shared" si="21"/>
        <v>0</v>
      </c>
      <c r="L47" s="69"/>
      <c r="M47" s="717" t="str">
        <f>IFERROR(VLOOKUP(L47,'03 EQUIPOS'!$B$7:$J$1006,5,),"")</f>
        <v/>
      </c>
      <c r="N47" s="718"/>
      <c r="O47" s="719"/>
      <c r="P47" s="720"/>
      <c r="Q47" s="740" t="str">
        <f>IFERROR(VLOOKUP(L47,'03 EQUIPOS'!$B$7:$J$1006,6,),"")</f>
        <v/>
      </c>
      <c r="R47" s="743"/>
      <c r="S47" s="692" t="str">
        <f>IFERROR(VLOOKUP(L47,'03 EQUIPOS'!$B$7:$J$1006,9,),"")</f>
        <v/>
      </c>
      <c r="T47" s="73">
        <f t="shared" si="22"/>
        <v>0</v>
      </c>
      <c r="V47" s="69"/>
      <c r="W47" s="717" t="str">
        <f>IFERROR(VLOOKUP(V47,'03 EQUIPOS'!$B$7:$J$1006,5,),"")</f>
        <v/>
      </c>
      <c r="X47" s="718"/>
      <c r="Y47" s="719"/>
      <c r="Z47" s="720"/>
      <c r="AA47" s="740" t="str">
        <f>IFERROR(VLOOKUP(V47,'03 EQUIPOS'!$B$7:$J$1006,6,),"")</f>
        <v/>
      </c>
      <c r="AB47" s="743"/>
      <c r="AC47" s="692" t="str">
        <f>IFERROR(VLOOKUP(V47,'03 EQUIPOS'!$B$7:$J$1006,9,),"")</f>
        <v/>
      </c>
      <c r="AD47" s="73">
        <f t="shared" si="23"/>
        <v>0</v>
      </c>
      <c r="AF47" s="69"/>
      <c r="AG47" s="717" t="str">
        <f>IFERROR(VLOOKUP(AF47,'03 EQUIPOS'!$B$7:$J$1006,5,),"")</f>
        <v/>
      </c>
      <c r="AH47" s="718"/>
      <c r="AI47" s="719"/>
      <c r="AJ47" s="720"/>
      <c r="AK47" s="740" t="str">
        <f>IFERROR(VLOOKUP(AF47,'03 EQUIPOS'!$B$7:$J$1006,6,),"")</f>
        <v/>
      </c>
      <c r="AL47" s="743"/>
      <c r="AM47" s="692" t="str">
        <f>IFERROR(VLOOKUP(AF47,'03 EQUIPOS'!$B$7:$J$1006,9,),"")</f>
        <v/>
      </c>
      <c r="AN47" s="73">
        <f t="shared" si="24"/>
        <v>0</v>
      </c>
    </row>
    <row r="48" spans="2:40" x14ac:dyDescent="0.25">
      <c r="B48" s="730"/>
      <c r="C48" s="732"/>
      <c r="D48" s="732"/>
      <c r="E48" s="732"/>
      <c r="F48" s="732"/>
      <c r="G48" s="732"/>
      <c r="H48" s="732"/>
      <c r="I48" s="734" t="s">
        <v>7747</v>
      </c>
      <c r="J48" s="735">
        <f>SUM(J28:J47)</f>
        <v>0</v>
      </c>
      <c r="L48" s="730"/>
      <c r="M48" s="732"/>
      <c r="N48" s="732"/>
      <c r="O48" s="732"/>
      <c r="P48" s="732"/>
      <c r="Q48" s="732"/>
      <c r="R48" s="732"/>
      <c r="S48" s="734" t="s">
        <v>7747</v>
      </c>
      <c r="T48" s="735">
        <f>SUM(T28:T47)</f>
        <v>82667</v>
      </c>
      <c r="V48" s="730"/>
      <c r="W48" s="732"/>
      <c r="X48" s="732"/>
      <c r="Y48" s="732"/>
      <c r="Z48" s="732"/>
      <c r="AA48" s="732"/>
      <c r="AB48" s="732"/>
      <c r="AC48" s="734" t="s">
        <v>7747</v>
      </c>
      <c r="AD48" s="735">
        <f>SUM(AD28:AD47)</f>
        <v>3025000</v>
      </c>
      <c r="AF48" s="730"/>
      <c r="AG48" s="732"/>
      <c r="AH48" s="732"/>
      <c r="AI48" s="732"/>
      <c r="AJ48" s="732"/>
      <c r="AK48" s="732"/>
      <c r="AL48" s="732"/>
      <c r="AM48" s="734" t="s">
        <v>7747</v>
      </c>
      <c r="AN48" s="735">
        <f>SUM(AN28:AN47)</f>
        <v>481950</v>
      </c>
    </row>
    <row r="49" spans="2:40" x14ac:dyDescent="0.25">
      <c r="B49" s="701"/>
      <c r="C49" s="702"/>
      <c r="D49" s="702"/>
      <c r="E49" s="702"/>
      <c r="F49" s="702"/>
      <c r="G49" s="702"/>
      <c r="H49" s="702"/>
      <c r="I49" s="729" t="s">
        <v>200</v>
      </c>
      <c r="J49" s="728">
        <f>+J26+J48</f>
        <v>365680.86</v>
      </c>
      <c r="L49" s="701"/>
      <c r="M49" s="702"/>
      <c r="N49" s="702"/>
      <c r="O49" s="702"/>
      <c r="P49" s="702"/>
      <c r="Q49" s="702"/>
      <c r="R49" s="702"/>
      <c r="S49" s="729" t="s">
        <v>200</v>
      </c>
      <c r="T49" s="728">
        <f>+T26+T48</f>
        <v>1325445.1599999999</v>
      </c>
      <c r="V49" s="701"/>
      <c r="W49" s="702"/>
      <c r="X49" s="702"/>
      <c r="Y49" s="702"/>
      <c r="Z49" s="702"/>
      <c r="AA49" s="702"/>
      <c r="AB49" s="702"/>
      <c r="AC49" s="729" t="s">
        <v>200</v>
      </c>
      <c r="AD49" s="728">
        <f>+AD26+AD48</f>
        <v>7806880</v>
      </c>
      <c r="AF49" s="701"/>
      <c r="AG49" s="702"/>
      <c r="AH49" s="702"/>
      <c r="AI49" s="702"/>
      <c r="AJ49" s="702"/>
      <c r="AK49" s="702"/>
      <c r="AL49" s="702"/>
      <c r="AM49" s="729" t="s">
        <v>200</v>
      </c>
      <c r="AN49" s="728">
        <f>+AN26+AN48</f>
        <v>1663164.2200000002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A1:CP62"/>
  <sheetViews>
    <sheetView showGridLines="0" topLeftCell="BE19" zoomScale="55" zoomScaleNormal="55" workbookViewId="0">
      <selection activeCell="CO55" sqref="CO55"/>
    </sheetView>
  </sheetViews>
  <sheetFormatPr baseColWidth="10" defaultRowHeight="15" x14ac:dyDescent="0.25"/>
  <cols>
    <col min="56" max="56" width="38.140625" customWidth="1"/>
    <col min="59" max="61" width="17.28515625" customWidth="1"/>
    <col min="63" max="63" width="15.42578125" customWidth="1"/>
    <col min="66" max="66" width="2" customWidth="1"/>
    <col min="72" max="72" width="2" customWidth="1"/>
    <col min="75" max="75" width="39" customWidth="1"/>
    <col min="76" max="76" width="16.5703125" customWidth="1"/>
    <col min="79" max="79" width="16" customWidth="1"/>
  </cols>
  <sheetData>
    <row r="1" spans="53:94" x14ac:dyDescent="0.25">
      <c r="BA1" s="267"/>
      <c r="BB1" s="267"/>
      <c r="BC1" s="267"/>
      <c r="BD1" s="267"/>
      <c r="BE1" s="267"/>
      <c r="BF1" s="267"/>
      <c r="BG1" s="267"/>
      <c r="BH1" s="267"/>
      <c r="BI1" s="267"/>
      <c r="BJ1" s="267"/>
      <c r="BK1" s="267"/>
      <c r="BL1" s="267"/>
      <c r="BM1" s="267"/>
      <c r="BN1" s="267"/>
      <c r="BO1" s="267"/>
      <c r="BP1" s="267"/>
      <c r="BQ1" s="267"/>
      <c r="BR1" s="267"/>
      <c r="BS1" s="267"/>
      <c r="BT1" s="267"/>
      <c r="BU1" s="267"/>
      <c r="BV1" s="267"/>
      <c r="BW1" s="267"/>
      <c r="BX1" s="267"/>
      <c r="BY1" s="267"/>
      <c r="BZ1" s="267"/>
      <c r="CA1" s="267"/>
      <c r="CB1" s="267"/>
      <c r="CC1" s="267"/>
      <c r="CD1" s="267"/>
      <c r="CE1" s="267"/>
      <c r="CF1" s="267"/>
      <c r="CG1" s="267"/>
      <c r="CH1" s="267"/>
      <c r="CI1" s="267"/>
      <c r="CJ1" s="267"/>
      <c r="CK1" s="267"/>
      <c r="CL1" s="267"/>
      <c r="CM1" s="267"/>
      <c r="CN1" s="267"/>
      <c r="CO1" s="267"/>
      <c r="CP1" s="267"/>
    </row>
    <row r="2" spans="53:94" x14ac:dyDescent="0.25">
      <c r="BA2" s="267"/>
      <c r="BB2" s="267"/>
      <c r="BC2" s="267"/>
      <c r="BD2" s="267"/>
      <c r="BE2" s="267"/>
      <c r="BF2" s="267"/>
      <c r="BG2" s="267"/>
      <c r="BH2" s="267"/>
      <c r="BI2" s="267"/>
      <c r="BJ2" s="267"/>
      <c r="BK2" s="267"/>
      <c r="BL2" s="267"/>
      <c r="BM2" s="267"/>
      <c r="BN2" s="267"/>
      <c r="BO2" s="267"/>
      <c r="BP2" s="267"/>
      <c r="BQ2" s="267"/>
      <c r="BR2" s="267"/>
      <c r="BS2" s="267"/>
      <c r="BT2" s="267"/>
      <c r="BU2" s="267"/>
      <c r="BV2" s="267"/>
      <c r="BW2" s="267"/>
      <c r="BX2" s="267"/>
      <c r="BY2" s="267"/>
      <c r="BZ2" s="267"/>
      <c r="CA2" s="267"/>
      <c r="CB2" s="267"/>
      <c r="CC2" s="267"/>
      <c r="CD2" s="267"/>
      <c r="CE2" s="267"/>
      <c r="CF2" s="267"/>
      <c r="CG2" s="267"/>
      <c r="CH2" s="267"/>
      <c r="CI2" s="267"/>
      <c r="CJ2" s="267"/>
      <c r="CK2" s="267"/>
      <c r="CL2" s="267"/>
      <c r="CM2" s="267"/>
      <c r="CN2" s="267"/>
      <c r="CO2" s="267"/>
      <c r="CP2" s="267"/>
    </row>
    <row r="3" spans="53:94" x14ac:dyDescent="0.25">
      <c r="BA3" s="267"/>
      <c r="BB3" s="267"/>
      <c r="BC3" s="267"/>
      <c r="BD3" s="267"/>
      <c r="BE3" s="267"/>
      <c r="BF3" s="267"/>
      <c r="BG3" s="267"/>
      <c r="BH3" s="267"/>
      <c r="BI3" s="267"/>
      <c r="BJ3" s="267"/>
      <c r="BK3" s="267"/>
      <c r="BL3" s="267"/>
      <c r="BM3" s="267"/>
      <c r="BN3" s="267"/>
      <c r="BO3" s="267"/>
      <c r="BP3" s="267"/>
      <c r="BQ3" s="267"/>
      <c r="BR3" s="267"/>
      <c r="BS3" s="267"/>
      <c r="BT3" s="267"/>
      <c r="BU3" s="267"/>
      <c r="BV3" s="267"/>
      <c r="BW3" s="267"/>
      <c r="BX3" s="267"/>
      <c r="BY3" s="267"/>
      <c r="BZ3" s="267"/>
      <c r="CA3" s="267"/>
      <c r="CB3" s="267"/>
      <c r="CC3" s="267"/>
      <c r="CD3" s="267"/>
      <c r="CE3" s="267"/>
      <c r="CF3" s="267"/>
      <c r="CG3" s="267"/>
      <c r="CH3" s="267"/>
      <c r="CI3" s="267"/>
      <c r="CJ3" s="267"/>
      <c r="CK3" s="267"/>
      <c r="CL3" s="267"/>
      <c r="CM3" s="267"/>
      <c r="CN3" s="267"/>
      <c r="CO3" s="267"/>
      <c r="CP3" s="267"/>
    </row>
    <row r="4" spans="53:94" x14ac:dyDescent="0.25">
      <c r="BA4" s="267"/>
      <c r="BB4" s="267"/>
      <c r="BC4" s="267"/>
      <c r="BD4" s="267"/>
      <c r="BE4" s="267"/>
      <c r="BF4" s="267"/>
      <c r="BG4" s="267"/>
      <c r="BH4" s="267"/>
      <c r="BI4" s="267"/>
      <c r="BJ4" s="267"/>
      <c r="BK4" s="267"/>
      <c r="BL4" s="267"/>
      <c r="BM4" s="267"/>
      <c r="BN4" s="267"/>
      <c r="BO4" s="267"/>
      <c r="BP4" s="267"/>
      <c r="BQ4" s="267"/>
      <c r="BR4" s="267"/>
      <c r="BS4" s="267"/>
      <c r="BT4" s="267"/>
      <c r="BU4" s="267"/>
      <c r="BV4" s="267"/>
      <c r="BW4" s="267"/>
      <c r="BX4" s="267"/>
      <c r="BY4" s="267"/>
      <c r="BZ4" s="267"/>
      <c r="CA4" s="267"/>
      <c r="CB4" s="267"/>
      <c r="CC4" s="267"/>
      <c r="CD4" s="267"/>
      <c r="CE4" s="267"/>
      <c r="CF4" s="267"/>
      <c r="CG4" s="267"/>
      <c r="CH4" s="267"/>
      <c r="CI4" s="267"/>
      <c r="CJ4" s="267"/>
      <c r="CK4" s="267"/>
      <c r="CL4" s="267"/>
      <c r="CM4" s="267"/>
      <c r="CN4" s="267"/>
      <c r="CO4" s="267"/>
      <c r="CP4" s="267"/>
    </row>
    <row r="5" spans="53:94" ht="15.75" thickBot="1" x14ac:dyDescent="0.3">
      <c r="BA5" s="267"/>
      <c r="BB5" s="91"/>
      <c r="BC5" s="91"/>
      <c r="BD5" s="81"/>
      <c r="BE5" s="92"/>
      <c r="BF5" s="93"/>
      <c r="BG5" s="94"/>
      <c r="BH5" s="95"/>
      <c r="BI5" s="96"/>
      <c r="BJ5" s="95"/>
      <c r="BK5" s="81"/>
      <c r="BL5" s="81"/>
      <c r="BM5" s="81"/>
      <c r="BN5" s="81"/>
      <c r="BO5" s="95"/>
      <c r="BP5" s="63"/>
      <c r="BQ5" s="97"/>
      <c r="BR5" s="98"/>
      <c r="BS5" s="98"/>
      <c r="BT5" s="98"/>
      <c r="BU5" s="98"/>
      <c r="BV5" s="98"/>
      <c r="BW5" s="98"/>
      <c r="BX5" s="98"/>
      <c r="BY5" s="98"/>
      <c r="BZ5" s="98"/>
      <c r="CA5" s="98"/>
      <c r="CB5" s="98"/>
      <c r="CC5" s="98"/>
      <c r="CD5" s="98"/>
      <c r="CE5" s="98"/>
      <c r="CF5" s="374"/>
      <c r="CG5" s="41"/>
      <c r="CH5" s="41"/>
      <c r="CI5" s="41"/>
      <c r="CJ5" s="41"/>
      <c r="CK5" s="41"/>
      <c r="CL5" s="41"/>
      <c r="CM5" s="380"/>
      <c r="CP5" s="267"/>
    </row>
    <row r="6" spans="53:94" ht="23.25" x14ac:dyDescent="0.25">
      <c r="BA6" s="267"/>
      <c r="BB6" s="99"/>
      <c r="BC6" s="100" t="s">
        <v>188</v>
      </c>
      <c r="BD6" s="101"/>
      <c r="BE6" s="102" t="s">
        <v>189</v>
      </c>
      <c r="BF6" s="103"/>
      <c r="BG6" s="321" t="e">
        <f>+VLOOKUP(BD6,'01 LISTADO'!$A$11:$H$9981,2,)</f>
        <v>#N/A</v>
      </c>
      <c r="BH6" s="322"/>
      <c r="BI6" s="323"/>
      <c r="BJ6" s="104"/>
      <c r="BK6" s="105" t="s">
        <v>190</v>
      </c>
      <c r="BL6" s="106">
        <v>4</v>
      </c>
      <c r="BM6" s="107" t="s">
        <v>191</v>
      </c>
      <c r="BN6" s="81"/>
      <c r="BO6" s="81"/>
      <c r="BP6" s="81"/>
      <c r="BQ6" s="81"/>
      <c r="BR6" s="108"/>
      <c r="BS6" s="109"/>
      <c r="BT6" s="110"/>
      <c r="BU6" s="99"/>
      <c r="BV6" s="100" t="s">
        <v>188</v>
      </c>
      <c r="BW6" s="111">
        <f>+BD6</f>
        <v>0</v>
      </c>
      <c r="BX6" s="102" t="s">
        <v>189</v>
      </c>
      <c r="BY6" s="103"/>
      <c r="BZ6" s="321" t="e">
        <f>+VLOOKUP(BW6,'01 LISTADO'!$A$11:$H$9981,2,)</f>
        <v>#N/A</v>
      </c>
      <c r="CA6" s="322"/>
      <c r="CB6" s="323"/>
      <c r="CC6" s="104"/>
      <c r="CD6" s="112"/>
      <c r="CE6" s="98"/>
      <c r="CF6" s="374"/>
      <c r="CG6" s="41"/>
      <c r="CH6" s="41"/>
      <c r="CI6" s="41"/>
      <c r="CJ6" s="41"/>
      <c r="CK6" s="41"/>
      <c r="CL6" s="41"/>
      <c r="CM6" s="380"/>
      <c r="CP6" s="267"/>
    </row>
    <row r="7" spans="53:94" ht="15" customHeight="1" x14ac:dyDescent="0.25">
      <c r="BA7" s="267"/>
      <c r="BB7" s="99" t="str">
        <f>+CONCATENATE($C6,"T")</f>
        <v>T</v>
      </c>
      <c r="BC7" s="100" t="s">
        <v>192</v>
      </c>
      <c r="BD7" s="367"/>
      <c r="BE7" s="113" t="s">
        <v>7</v>
      </c>
      <c r="BF7" s="114"/>
      <c r="BG7" s="324" t="e">
        <f>+VLOOKUP(BD6,'01 LISTADO'!$A$11:$H$9981,3,)</f>
        <v>#N/A</v>
      </c>
      <c r="BH7" s="325"/>
      <c r="BI7" s="326"/>
      <c r="BJ7" s="115"/>
      <c r="BK7" s="116" t="s">
        <v>190</v>
      </c>
      <c r="BL7" s="117">
        <v>4</v>
      </c>
      <c r="BM7" s="118" t="s">
        <v>193</v>
      </c>
      <c r="BN7" s="81"/>
      <c r="BO7" s="81"/>
      <c r="BP7" s="81"/>
      <c r="BQ7" s="81"/>
      <c r="BR7" s="108"/>
      <c r="BS7" s="109"/>
      <c r="BT7" s="110"/>
      <c r="BU7" s="99" t="str">
        <f>+CONCATENATE($C6,"T")</f>
        <v>T</v>
      </c>
      <c r="BV7" s="100" t="s">
        <v>192</v>
      </c>
      <c r="BW7" s="369">
        <f>+BD7</f>
        <v>0</v>
      </c>
      <c r="BX7" s="113" t="s">
        <v>7</v>
      </c>
      <c r="BY7" s="114"/>
      <c r="BZ7" s="324" t="e">
        <f>+VLOOKUP(BW6,'01 LISTADO'!$A$11:$H$9981,3,)</f>
        <v>#N/A</v>
      </c>
      <c r="CA7" s="325"/>
      <c r="CB7" s="326"/>
      <c r="CC7" s="115"/>
      <c r="CD7" s="112"/>
      <c r="CE7" s="98"/>
      <c r="CF7" s="374"/>
      <c r="CG7" s="41"/>
      <c r="CH7" s="41"/>
      <c r="CI7" s="41"/>
      <c r="CJ7" s="41"/>
      <c r="CK7" s="41"/>
      <c r="CL7" s="41"/>
      <c r="CM7" s="380"/>
      <c r="CP7" s="267"/>
    </row>
    <row r="8" spans="53:94" ht="15" customHeight="1" x14ac:dyDescent="0.25">
      <c r="BA8" s="267"/>
      <c r="BB8" s="99" t="str">
        <f>+CONCATENATE($C6,"T2")</f>
        <v>T2</v>
      </c>
      <c r="BC8" s="99"/>
      <c r="BD8" s="368"/>
      <c r="BE8" s="119" t="s">
        <v>127</v>
      </c>
      <c r="BF8" s="120"/>
      <c r="BG8" s="324" t="e">
        <f>+VLOOKUP(BD6,'01 LISTADO'!$A$11:$H$9981,7,)</f>
        <v>#N/A</v>
      </c>
      <c r="BH8" s="332"/>
      <c r="BI8" s="333"/>
      <c r="BJ8" s="115"/>
      <c r="BK8" s="116" t="s">
        <v>190</v>
      </c>
      <c r="BL8" s="117">
        <v>4</v>
      </c>
      <c r="BM8" s="107" t="s">
        <v>194</v>
      </c>
      <c r="BN8" s="81"/>
      <c r="BO8" s="81"/>
      <c r="BP8" s="81"/>
      <c r="BQ8" s="81"/>
      <c r="BR8" s="108"/>
      <c r="BS8" s="108"/>
      <c r="BT8" s="42"/>
      <c r="BU8" s="99"/>
      <c r="BV8" s="99"/>
      <c r="BW8" s="370">
        <f>+BD8</f>
        <v>0</v>
      </c>
      <c r="BX8" s="119" t="s">
        <v>127</v>
      </c>
      <c r="BY8" s="120"/>
      <c r="BZ8" s="324" t="e">
        <f>+VLOOKUP(BW6,'01 LISTADO'!$A$11:$H$9981,7,)</f>
        <v>#N/A</v>
      </c>
      <c r="CA8" s="325"/>
      <c r="CB8" s="326"/>
      <c r="CC8" s="115"/>
      <c r="CD8" s="112"/>
      <c r="CE8" s="98"/>
      <c r="CF8" s="374"/>
      <c r="CG8" s="41"/>
      <c r="CH8" s="41"/>
      <c r="CI8" s="41"/>
      <c r="CJ8" s="41"/>
      <c r="CK8" s="41"/>
      <c r="CL8" s="41"/>
      <c r="CM8" s="380"/>
      <c r="CP8" s="267"/>
    </row>
    <row r="9" spans="53:94" ht="15.75" customHeight="1" thickBot="1" x14ac:dyDescent="0.3">
      <c r="BA9" s="267"/>
      <c r="BB9" s="99" t="str">
        <f>+CONCATENATE($C6,"T3")</f>
        <v>T3</v>
      </c>
      <c r="BC9" s="99"/>
      <c r="BD9" s="371"/>
      <c r="BE9" s="121" t="s">
        <v>195</v>
      </c>
      <c r="BF9" s="114"/>
      <c r="BG9" s="328" t="e">
        <f>+VLOOKUP(BD6,'01 LISTADO'!$A$11:$H$9981,8,)</f>
        <v>#N/A</v>
      </c>
      <c r="BH9" s="329"/>
      <c r="BI9" s="330"/>
      <c r="BJ9" s="115"/>
      <c r="BK9" s="112"/>
      <c r="BL9" s="42"/>
      <c r="BM9" s="42"/>
      <c r="BN9" s="42"/>
      <c r="BO9" s="108"/>
      <c r="BP9" s="108"/>
      <c r="BQ9" s="108"/>
      <c r="BR9" s="108"/>
      <c r="BS9" s="108"/>
      <c r="BT9" s="42"/>
      <c r="BU9" s="99"/>
      <c r="BV9" s="99"/>
      <c r="BW9" s="327">
        <f>+BD9</f>
        <v>0</v>
      </c>
      <c r="BX9" s="121" t="s">
        <v>195</v>
      </c>
      <c r="BY9" s="114"/>
      <c r="BZ9" s="328" t="e">
        <f>+VLOOKUP(BW6,'01 LISTADO'!$A$11:$H$9981,8,)</f>
        <v>#N/A</v>
      </c>
      <c r="CA9" s="334"/>
      <c r="CB9" s="335"/>
      <c r="CC9" s="115"/>
      <c r="CD9" s="112"/>
      <c r="CE9" s="98"/>
      <c r="CF9" s="374"/>
      <c r="CG9" s="41"/>
      <c r="CH9" s="41"/>
      <c r="CI9" s="41"/>
      <c r="CJ9" s="41"/>
      <c r="CK9" s="41"/>
      <c r="CL9" s="41"/>
      <c r="CM9" s="380"/>
      <c r="CP9" s="267"/>
    </row>
    <row r="10" spans="53:94" ht="15.75" thickBot="1" x14ac:dyDescent="0.3">
      <c r="BA10" s="267"/>
      <c r="BB10" s="99"/>
      <c r="BC10" s="99"/>
      <c r="BD10" s="122" t="s">
        <v>196</v>
      </c>
      <c r="BE10" s="123"/>
      <c r="BF10" s="123"/>
      <c r="BG10" s="124"/>
      <c r="BH10" s="125"/>
      <c r="BI10" s="126"/>
      <c r="BJ10" s="127"/>
      <c r="BK10" s="128"/>
      <c r="BL10" s="42"/>
      <c r="BM10" s="42"/>
      <c r="BN10" s="42"/>
      <c r="BO10" s="108"/>
      <c r="BP10" s="108"/>
      <c r="BQ10" s="108"/>
      <c r="BR10" s="108"/>
      <c r="BS10" s="108"/>
      <c r="BT10" s="42"/>
      <c r="BU10" s="99"/>
      <c r="BV10" s="99"/>
      <c r="BW10" s="122" t="s">
        <v>196</v>
      </c>
      <c r="BX10" s="123"/>
      <c r="BY10" s="123"/>
      <c r="BZ10" s="124"/>
      <c r="CA10" s="125"/>
      <c r="CB10" s="126"/>
      <c r="CC10" s="127"/>
      <c r="CD10" s="128"/>
      <c r="CE10" s="98"/>
      <c r="CF10" s="374"/>
      <c r="CG10" s="41"/>
      <c r="CH10" s="41"/>
      <c r="CI10" s="41"/>
      <c r="CJ10" s="41"/>
      <c r="CK10" s="41"/>
      <c r="CL10" s="41"/>
      <c r="CM10" s="380"/>
      <c r="CP10" s="267"/>
    </row>
    <row r="11" spans="53:94" ht="17.25" customHeight="1" x14ac:dyDescent="0.25">
      <c r="BA11" s="267"/>
      <c r="BB11" s="99" t="str">
        <f>+IF(SUM(BS12:BS28)&gt;0,CONCATENATE(BD6,"EM"),"")</f>
        <v/>
      </c>
      <c r="BC11" s="129" t="s">
        <v>197</v>
      </c>
      <c r="BD11" s="130" t="s">
        <v>7</v>
      </c>
      <c r="BE11" s="131" t="s">
        <v>127</v>
      </c>
      <c r="BF11" s="132" t="s">
        <v>198</v>
      </c>
      <c r="BG11" s="132" t="s">
        <v>205</v>
      </c>
      <c r="BH11" s="134" t="s">
        <v>199</v>
      </c>
      <c r="BI11" s="135" t="s">
        <v>200</v>
      </c>
      <c r="BJ11" s="136"/>
      <c r="BK11" s="81"/>
      <c r="BL11" s="42"/>
      <c r="BM11" s="42"/>
      <c r="BN11" s="42"/>
      <c r="BO11" s="137" t="s">
        <v>201</v>
      </c>
      <c r="BP11" s="137" t="s">
        <v>202</v>
      </c>
      <c r="BQ11" s="137" t="s">
        <v>203</v>
      </c>
      <c r="BR11" s="138" t="s">
        <v>204</v>
      </c>
      <c r="BS11" s="108"/>
      <c r="BT11" s="42"/>
      <c r="BU11" s="99"/>
      <c r="BV11" s="129" t="s">
        <v>197</v>
      </c>
      <c r="BW11" s="130" t="s">
        <v>7</v>
      </c>
      <c r="BX11" s="131" t="s">
        <v>127</v>
      </c>
      <c r="BY11" s="132" t="s">
        <v>198</v>
      </c>
      <c r="BZ11" s="133" t="s">
        <v>205</v>
      </c>
      <c r="CA11" s="134" t="s">
        <v>199</v>
      </c>
      <c r="CB11" s="135" t="s">
        <v>200</v>
      </c>
      <c r="CC11" s="136"/>
      <c r="CD11" s="81"/>
      <c r="CE11" s="372" t="s">
        <v>249</v>
      </c>
      <c r="CF11" s="372" t="s">
        <v>6</v>
      </c>
      <c r="CG11" s="375" t="s">
        <v>250</v>
      </c>
      <c r="CH11" s="375" t="s">
        <v>198</v>
      </c>
      <c r="CI11" s="375" t="s">
        <v>251</v>
      </c>
      <c r="CJ11" s="375" t="s">
        <v>198</v>
      </c>
      <c r="CK11" s="375" t="s">
        <v>251</v>
      </c>
      <c r="CL11" s="375"/>
      <c r="CM11" s="380"/>
      <c r="CP11" s="267"/>
    </row>
    <row r="12" spans="53:94" x14ac:dyDescent="0.25">
      <c r="BA12" s="267"/>
      <c r="BB12" s="99"/>
      <c r="BC12" s="139"/>
      <c r="BD12" s="140" t="str">
        <f>IF(BC12=0,"",VLOOKUP(BC12,'02 MATERIALES'!$B$6:$H$999858,5,))</f>
        <v/>
      </c>
      <c r="BE12" s="141" t="str">
        <f>IF(BC12=0,"",VLOOKUP(BC12,'02 MATERIALES'!$B$6:$H$999858,6,))</f>
        <v/>
      </c>
      <c r="BF12" s="142"/>
      <c r="BG12" s="143" t="str">
        <f>IF(BC12=0,"",VLOOKUP(BC12,'02 MATERIALES'!$B$6:$I$999858,8,)*BF12)</f>
        <v/>
      </c>
      <c r="BH12" s="144" t="str">
        <f>IF(BC12=0,"",VLOOKUP(BC12,'02 MATERIALES'!$B$6:$H$999858,7,)*$E$3)</f>
        <v/>
      </c>
      <c r="BI12" s="145" t="str">
        <f>IF(BC12="","",IFERROR(ROUND(BG12*BH12,BL6),0))</f>
        <v/>
      </c>
      <c r="BJ12" s="127"/>
      <c r="BK12" s="146"/>
      <c r="BL12" s="42"/>
      <c r="BM12" s="147"/>
      <c r="BN12" s="42"/>
      <c r="BO12" s="148">
        <f>IFERROR(ROUND(BI12/BJ29,BL6),0)</f>
        <v>0</v>
      </c>
      <c r="BP12" s="149">
        <f>IFERROR(ROUND(BS29*BO12,BL6),0)</f>
        <v>0</v>
      </c>
      <c r="BQ12" s="149">
        <f>IFERROR(ROUND(BO12*BM29,BL6),0)</f>
        <v>0</v>
      </c>
      <c r="BR12" s="150">
        <f>IFERROR(ROUND(BQ12/BH12,BL6),0)</f>
        <v>0</v>
      </c>
      <c r="BS12" s="108">
        <f>+IF(BI12=0,1,0)</f>
        <v>0</v>
      </c>
      <c r="BT12" s="42"/>
      <c r="BU12" s="99"/>
      <c r="BV12" s="151">
        <f>+BC12</f>
        <v>0</v>
      </c>
      <c r="BW12" s="140" t="str">
        <f>IF(BV12=0,"",VLOOKUP(BV12,'02 MATERIALES'!$B$6:$H$999858,5,))</f>
        <v/>
      </c>
      <c r="BX12" s="141" t="str">
        <f>IF(BV12=0,"",VLOOKUP(BV12,'02 MATERIALES'!$B$6:$H$999858,6,))</f>
        <v/>
      </c>
      <c r="BY12" s="152">
        <f>IF(BM12&gt;0,BM12,IF(BM29&gt;0,BR12,BF12))</f>
        <v>0</v>
      </c>
      <c r="BZ12" s="143" t="str">
        <f>IF(BV12=0,"",VLOOKUP(BV12,'02 MATERIALES'!$B$6:$I$999858,8,)*BY12)</f>
        <v/>
      </c>
      <c r="CA12" s="153" t="str">
        <f>IF(BV12=0,"",VLOOKUP(BV12,'02 MATERIALES'!$B$6:$H$999858,7,)*$E$3)</f>
        <v/>
      </c>
      <c r="CB12" s="145" t="str">
        <f>IF(BZ12="","",ROUND(BZ12*CA12,BL6))</f>
        <v/>
      </c>
      <c r="CC12" s="127"/>
      <c r="CD12" s="146"/>
      <c r="CE12" s="373">
        <f>+BW6</f>
        <v>0</v>
      </c>
      <c r="CF12" s="376" t="e">
        <f>+BZ6</f>
        <v>#N/A</v>
      </c>
      <c r="CG12" s="377" t="str">
        <f>CONCATENATE("M","-",BC12)</f>
        <v>M-</v>
      </c>
      <c r="CH12" s="378">
        <f>+BF12</f>
        <v>0</v>
      </c>
      <c r="CI12" s="379" t="str">
        <f>+BG12</f>
        <v/>
      </c>
      <c r="CJ12" s="378">
        <f>+BY12</f>
        <v>0</v>
      </c>
      <c r="CK12" s="379" t="str">
        <f>+BZ12</f>
        <v/>
      </c>
      <c r="CL12" s="41"/>
      <c r="CM12" s="380"/>
      <c r="CP12" s="267"/>
    </row>
    <row r="13" spans="53:94" x14ac:dyDescent="0.25">
      <c r="BA13" s="267"/>
      <c r="BB13" s="99"/>
      <c r="BC13" s="139"/>
      <c r="BD13" s="154" t="str">
        <f>IF(BC13=0,"",VLOOKUP(BC13,'02 MATERIALES'!$B$6:$H$999858,5,))</f>
        <v/>
      </c>
      <c r="BE13" s="155" t="str">
        <f>IF(BC13=0,"",VLOOKUP(BC13,'02 MATERIALES'!$B$6:$H$999858,6,))</f>
        <v/>
      </c>
      <c r="BF13" s="156"/>
      <c r="BG13" s="157" t="str">
        <f>IF(BC13=0,"",VLOOKUP(BC13,'02 MATERIALES'!$B$6:$I$999858,8,)*BF13)</f>
        <v/>
      </c>
      <c r="BH13" s="158" t="str">
        <f>IF(BC13=0,"",VLOOKUP(BC13,'02 MATERIALES'!$B$6:$H$999858,7,)*$E$3)</f>
        <v/>
      </c>
      <c r="BI13" s="159" t="str">
        <f>IF(BC13="","",IFERROR(ROUND(BG13*BH13,BL6),0))</f>
        <v/>
      </c>
      <c r="BJ13" s="127"/>
      <c r="BK13" s="146"/>
      <c r="BL13" s="42"/>
      <c r="BM13" s="160"/>
      <c r="BN13" s="42"/>
      <c r="BO13" s="148">
        <f>IFERROR(ROUND(BI13/BJ29,BL6),0)</f>
        <v>0</v>
      </c>
      <c r="BP13" s="149">
        <f>IFERROR(ROUND(BS29*BO13,BL6),0)</f>
        <v>0</v>
      </c>
      <c r="BQ13" s="149">
        <f>IFERROR(ROUND(BO13*BM29,BL6),0)</f>
        <v>0</v>
      </c>
      <c r="BR13" s="161">
        <f>IFERROR(ROUND(BQ13/BH13,BL6),0)</f>
        <v>0</v>
      </c>
      <c r="BS13" s="108">
        <f t="shared" ref="BS13:BS28" si="0">+IF(BI13=0,1,0)</f>
        <v>0</v>
      </c>
      <c r="BT13" s="42"/>
      <c r="BU13" s="99"/>
      <c r="BV13" s="151">
        <f t="shared" ref="BV13:BV28" si="1">+BC13</f>
        <v>0</v>
      </c>
      <c r="BW13" s="154" t="str">
        <f>IF(BV13=0,"",VLOOKUP(BV13,'02 MATERIALES'!$B$6:$H$999858,5,))</f>
        <v/>
      </c>
      <c r="BX13" s="155" t="str">
        <f>IF(BV13=0,"",VLOOKUP(BV13,'02 MATERIALES'!$B$6:$H$999858,6,))</f>
        <v/>
      </c>
      <c r="BY13" s="162">
        <f>IF(BM13&gt;0,BM13,IF(BM29&gt;0,BR13,BF13))</f>
        <v>0</v>
      </c>
      <c r="BZ13" s="163" t="str">
        <f>IF(BV13=0,"",VLOOKUP(BV13,'02 MATERIALES'!$B$6:$I$999858,8,)*BY13)</f>
        <v/>
      </c>
      <c r="CA13" s="164" t="str">
        <f>IF(BV13=0,"",VLOOKUP(BV13,'02 MATERIALES'!$B$6:$H$999858,7,)*$E$3)</f>
        <v/>
      </c>
      <c r="CB13" s="159" t="str">
        <f>IF(BZ13="","",ROUND(BZ13*CA13,BL6))</f>
        <v/>
      </c>
      <c r="CC13" s="127"/>
      <c r="CD13" s="146"/>
      <c r="CE13" s="373">
        <f>+BW6</f>
        <v>0</v>
      </c>
      <c r="CF13" s="376" t="e">
        <f>+BZ6</f>
        <v>#N/A</v>
      </c>
      <c r="CG13" s="377" t="str">
        <f t="shared" ref="CG13:CG27" si="2">CONCATENATE("M","-",BC13)</f>
        <v>M-</v>
      </c>
      <c r="CH13" s="378">
        <f t="shared" ref="CH13:CH27" si="3">+BF13</f>
        <v>0</v>
      </c>
      <c r="CI13" s="379" t="str">
        <f t="shared" ref="CI13:CI27" si="4">+BG13</f>
        <v/>
      </c>
      <c r="CJ13" s="378">
        <f t="shared" ref="CJ13:CJ27" si="5">+BY13</f>
        <v>0</v>
      </c>
      <c r="CK13" s="379" t="str">
        <f t="shared" ref="CK13:CK27" si="6">+BZ13</f>
        <v/>
      </c>
      <c r="CL13" s="41"/>
      <c r="CM13" s="380"/>
      <c r="CP13" s="267"/>
    </row>
    <row r="14" spans="53:94" x14ac:dyDescent="0.25">
      <c r="BA14" s="267"/>
      <c r="BB14" s="99"/>
      <c r="BC14" s="139"/>
      <c r="BD14" s="154" t="str">
        <f>IF(BC14=0,"",VLOOKUP(BC14,'02 MATERIALES'!$B$6:$H$999858,5,))</f>
        <v/>
      </c>
      <c r="BE14" s="155" t="str">
        <f>IF(BC14=0,"",VLOOKUP(BC14,'02 MATERIALES'!$B$6:$H$999858,6,))</f>
        <v/>
      </c>
      <c r="BF14" s="156"/>
      <c r="BG14" s="157" t="str">
        <f>IF(BC14=0,"",VLOOKUP(BC14,'02 MATERIALES'!$B$6:$I$999858,8,)*BF14)</f>
        <v/>
      </c>
      <c r="BH14" s="158" t="str">
        <f>IF(BC14=0,"",VLOOKUP(BC14,'02 MATERIALES'!$B$6:$H$999858,7,)*$E$3)</f>
        <v/>
      </c>
      <c r="BI14" s="159" t="str">
        <f>IF(BC14="","",IFERROR(ROUND(BG14*BH14,BL6),0))</f>
        <v/>
      </c>
      <c r="BJ14" s="127"/>
      <c r="BK14" s="146"/>
      <c r="BL14" s="42"/>
      <c r="BM14" s="160"/>
      <c r="BN14" s="42"/>
      <c r="BO14" s="148">
        <f>IFERROR(ROUND(BI14/BJ29,BL6),0)</f>
        <v>0</v>
      </c>
      <c r="BP14" s="149">
        <f>IFERROR(ROUND(BS29*BO14,BL6),0)</f>
        <v>0</v>
      </c>
      <c r="BQ14" s="149">
        <f>IFERROR(ROUND(BO14*BM29,BL6),0)</f>
        <v>0</v>
      </c>
      <c r="BR14" s="161">
        <f>IFERROR(ROUND(BQ14/BH14,BL6),0)</f>
        <v>0</v>
      </c>
      <c r="BS14" s="108">
        <f t="shared" si="0"/>
        <v>0</v>
      </c>
      <c r="BT14" s="42"/>
      <c r="BU14" s="99"/>
      <c r="BV14" s="151">
        <f t="shared" si="1"/>
        <v>0</v>
      </c>
      <c r="BW14" s="154" t="str">
        <f>IF(BV14=0,"",VLOOKUP(BV14,'02 MATERIALES'!$B$6:$H$999858,5,))</f>
        <v/>
      </c>
      <c r="BX14" s="155" t="str">
        <f>IF(BV14=0,"",VLOOKUP(BV14,'02 MATERIALES'!$B$6:$H$999858,6,))</f>
        <v/>
      </c>
      <c r="BY14" s="162">
        <f>IF(BM14&gt;0,BM14,IF(BM29&gt;0,BR14,BF14))</f>
        <v>0</v>
      </c>
      <c r="BZ14" s="163" t="str">
        <f>IF(BV14=0,"",VLOOKUP(BV14,'02 MATERIALES'!$B$6:$I$999858,8,)*BY14)</f>
        <v/>
      </c>
      <c r="CA14" s="164" t="str">
        <f>IF(BV14=0,"",VLOOKUP(BV14,'02 MATERIALES'!$B$6:$H$999858,7,)*$E$3)</f>
        <v/>
      </c>
      <c r="CB14" s="159" t="str">
        <f>IF(BZ14="","",ROUND(BZ14*CA14,BL6))</f>
        <v/>
      </c>
      <c r="CC14" s="127"/>
      <c r="CD14" s="146"/>
      <c r="CE14" s="373">
        <f>+BW6</f>
        <v>0</v>
      </c>
      <c r="CF14" s="376" t="e">
        <f>+BZ6</f>
        <v>#N/A</v>
      </c>
      <c r="CG14" s="377" t="str">
        <f t="shared" si="2"/>
        <v>M-</v>
      </c>
      <c r="CH14" s="378">
        <f t="shared" si="3"/>
        <v>0</v>
      </c>
      <c r="CI14" s="379" t="str">
        <f t="shared" si="4"/>
        <v/>
      </c>
      <c r="CJ14" s="378">
        <f t="shared" si="5"/>
        <v>0</v>
      </c>
      <c r="CK14" s="379" t="str">
        <f t="shared" si="6"/>
        <v/>
      </c>
      <c r="CL14" s="41"/>
      <c r="CM14" s="380"/>
      <c r="CP14" s="267"/>
    </row>
    <row r="15" spans="53:94" x14ac:dyDescent="0.25">
      <c r="BA15" s="267"/>
      <c r="BB15" s="99"/>
      <c r="BC15" s="139"/>
      <c r="BD15" s="154" t="str">
        <f>IF(BC15=0,"",VLOOKUP(BC15,'02 MATERIALES'!$B$6:$H$999858,5,))</f>
        <v/>
      </c>
      <c r="BE15" s="155" t="str">
        <f>IF(BC15=0,"",VLOOKUP(BC15,'02 MATERIALES'!$B$6:$H$999858,6,))</f>
        <v/>
      </c>
      <c r="BF15" s="156"/>
      <c r="BG15" s="157" t="str">
        <f>IF(BC15=0,"",VLOOKUP(BC15,'02 MATERIALES'!$B$6:$I$999858,8,)*BF15)</f>
        <v/>
      </c>
      <c r="BH15" s="158" t="str">
        <f>IF(BC15=0,"",VLOOKUP(BC15,'02 MATERIALES'!$B$6:$H$999858,7,)*$E$3)</f>
        <v/>
      </c>
      <c r="BI15" s="159" t="str">
        <f>IF(BC15="","",IFERROR(ROUND(BG15*BH15,BL6),0))</f>
        <v/>
      </c>
      <c r="BJ15" s="127"/>
      <c r="BK15" s="146"/>
      <c r="BL15" s="42"/>
      <c r="BM15" s="160"/>
      <c r="BN15" s="42"/>
      <c r="BO15" s="148">
        <f>IFERROR(ROUND(BI15/BJ29,BL6),0)</f>
        <v>0</v>
      </c>
      <c r="BP15" s="149">
        <f>IFERROR(ROUND(BS29*BO15,BL6),0)</f>
        <v>0</v>
      </c>
      <c r="BQ15" s="149">
        <f>IFERROR(ROUND(BO15*BM29,BL6),0)</f>
        <v>0</v>
      </c>
      <c r="BR15" s="161">
        <f>IFERROR(ROUND(BQ15/BH15,BL6),0)</f>
        <v>0</v>
      </c>
      <c r="BS15" s="108">
        <f t="shared" si="0"/>
        <v>0</v>
      </c>
      <c r="BT15" s="42"/>
      <c r="BU15" s="99"/>
      <c r="BV15" s="151">
        <f t="shared" si="1"/>
        <v>0</v>
      </c>
      <c r="BW15" s="154" t="str">
        <f>IF(BV15=0,"",VLOOKUP(BV15,'02 MATERIALES'!$B$6:$H$999858,5,))</f>
        <v/>
      </c>
      <c r="BX15" s="155" t="str">
        <f>IF(BV15=0,"",VLOOKUP(BV15,'02 MATERIALES'!$B$6:$H$999858,6,))</f>
        <v/>
      </c>
      <c r="BY15" s="162">
        <f>IF(BM15&gt;0,BM15,IF(BM29&gt;0,BR15,BF15))</f>
        <v>0</v>
      </c>
      <c r="BZ15" s="163" t="str">
        <f>IF(BV15=0,"",VLOOKUP(BV15,'02 MATERIALES'!$B$6:$I$999858,8,)*BY15)</f>
        <v/>
      </c>
      <c r="CA15" s="164" t="str">
        <f>IF(BV15=0,"",VLOOKUP(BV15,'02 MATERIALES'!$B$6:$H$999858,7,)*$E$3)</f>
        <v/>
      </c>
      <c r="CB15" s="159" t="str">
        <f>IF(BZ15="","",ROUND(BZ15*CA15,BL6))</f>
        <v/>
      </c>
      <c r="CC15" s="127"/>
      <c r="CD15" s="146"/>
      <c r="CE15" s="373">
        <f>+BW6</f>
        <v>0</v>
      </c>
      <c r="CF15" s="376" t="e">
        <f>+BZ6</f>
        <v>#N/A</v>
      </c>
      <c r="CG15" s="377" t="str">
        <f t="shared" si="2"/>
        <v>M-</v>
      </c>
      <c r="CH15" s="378">
        <f t="shared" si="3"/>
        <v>0</v>
      </c>
      <c r="CI15" s="379" t="str">
        <f t="shared" si="4"/>
        <v/>
      </c>
      <c r="CJ15" s="378">
        <f t="shared" si="5"/>
        <v>0</v>
      </c>
      <c r="CK15" s="379" t="str">
        <f t="shared" si="6"/>
        <v/>
      </c>
      <c r="CL15" s="41"/>
      <c r="CM15" s="380"/>
      <c r="CP15" s="267"/>
    </row>
    <row r="16" spans="53:94" x14ac:dyDescent="0.25">
      <c r="BA16" s="267"/>
      <c r="BB16" s="99"/>
      <c r="BC16" s="139"/>
      <c r="BD16" s="154" t="str">
        <f>IF(BC16=0,"",VLOOKUP(BC16,'02 MATERIALES'!$B$6:$H$999858,5,))</f>
        <v/>
      </c>
      <c r="BE16" s="155" t="str">
        <f>IF(BC16=0,"",VLOOKUP(BC16,'02 MATERIALES'!$B$6:$H$999858,6,))</f>
        <v/>
      </c>
      <c r="BF16" s="156"/>
      <c r="BG16" s="157" t="str">
        <f>IF(BC16=0,"",VLOOKUP(BC16,'02 MATERIALES'!$B$6:$I$999858,8,)*BF16)</f>
        <v/>
      </c>
      <c r="BH16" s="158" t="str">
        <f>IF(BC16=0,"",VLOOKUP(BC16,'02 MATERIALES'!$B$6:$H$999858,7,)*$E$3)</f>
        <v/>
      </c>
      <c r="BI16" s="159" t="str">
        <f>IF(BC16="","",IFERROR(ROUND(BG16*BH16,BL6),0))</f>
        <v/>
      </c>
      <c r="BJ16" s="127"/>
      <c r="BK16" s="146"/>
      <c r="BL16" s="42"/>
      <c r="BM16" s="160"/>
      <c r="BN16" s="42"/>
      <c r="BO16" s="148">
        <f>IFERROR(ROUND(BI16/BJ29,BL6),0)</f>
        <v>0</v>
      </c>
      <c r="BP16" s="149">
        <f>IFERROR(ROUND(BS29*BO16,BL6),0)</f>
        <v>0</v>
      </c>
      <c r="BQ16" s="149">
        <f>IFERROR(ROUND(BO16*BM29,BL6),0)</f>
        <v>0</v>
      </c>
      <c r="BR16" s="161">
        <f>IFERROR(ROUND(BQ16/BH16,BL6),0)</f>
        <v>0</v>
      </c>
      <c r="BS16" s="108">
        <f t="shared" si="0"/>
        <v>0</v>
      </c>
      <c r="BT16" s="42"/>
      <c r="BU16" s="99"/>
      <c r="BV16" s="151">
        <f t="shared" si="1"/>
        <v>0</v>
      </c>
      <c r="BW16" s="154" t="str">
        <f>IF(BV16=0,"",VLOOKUP(BV16,'02 MATERIALES'!$B$6:$H$999858,5,))</f>
        <v/>
      </c>
      <c r="BX16" s="155" t="str">
        <f>IF(BV16=0,"",VLOOKUP(BV16,'02 MATERIALES'!$B$6:$H$999858,6,))</f>
        <v/>
      </c>
      <c r="BY16" s="162">
        <f>IF(BM16&gt;0,BM16,IF(BM29&gt;0,BR16,BF16))</f>
        <v>0</v>
      </c>
      <c r="BZ16" s="163" t="str">
        <f>IF(BV16=0,"",VLOOKUP(BV16,'02 MATERIALES'!$B$6:$I$999858,8,)*BY16)</f>
        <v/>
      </c>
      <c r="CA16" s="164" t="str">
        <f>IF(BV16=0,"",VLOOKUP(BV16,'02 MATERIALES'!$B$6:$H$999858,7,)*$E$3)</f>
        <v/>
      </c>
      <c r="CB16" s="159" t="str">
        <f>IF(BZ16="","",ROUND(BZ16*CA16,BL6))</f>
        <v/>
      </c>
      <c r="CC16" s="127"/>
      <c r="CD16" s="146"/>
      <c r="CE16" s="373">
        <f>+BW6</f>
        <v>0</v>
      </c>
      <c r="CF16" s="376" t="e">
        <f>+BZ6</f>
        <v>#N/A</v>
      </c>
      <c r="CG16" s="377" t="str">
        <f>CONCATENATE("M","-",BC16)</f>
        <v>M-</v>
      </c>
      <c r="CH16" s="378">
        <f t="shared" si="3"/>
        <v>0</v>
      </c>
      <c r="CI16" s="379" t="str">
        <f t="shared" si="4"/>
        <v/>
      </c>
      <c r="CJ16" s="378">
        <f t="shared" si="5"/>
        <v>0</v>
      </c>
      <c r="CK16" s="379" t="str">
        <f t="shared" si="6"/>
        <v/>
      </c>
      <c r="CL16" s="41"/>
      <c r="CM16" s="380"/>
      <c r="CP16" s="267"/>
    </row>
    <row r="17" spans="53:94" x14ac:dyDescent="0.25">
      <c r="BA17" s="267"/>
      <c r="BB17" s="99"/>
      <c r="BC17" s="139"/>
      <c r="BD17" s="154" t="str">
        <f>IF(BC17=0,"",VLOOKUP(BC17,'02 MATERIALES'!$B$6:$H$999858,5,))</f>
        <v/>
      </c>
      <c r="BE17" s="155" t="str">
        <f>IF(BC17=0,"",VLOOKUP(BC17,'02 MATERIALES'!$B$6:$H$999858,6,))</f>
        <v/>
      </c>
      <c r="BF17" s="156"/>
      <c r="BG17" s="157" t="str">
        <f>IF(BC17=0,"",VLOOKUP(BC17,'02 MATERIALES'!$B$6:$I$999858,8,)*BF17)</f>
        <v/>
      </c>
      <c r="BH17" s="158" t="str">
        <f>IF(BC17=0,"",VLOOKUP(BC17,'02 MATERIALES'!$B$6:$H$999858,7,)*$E$3)</f>
        <v/>
      </c>
      <c r="BI17" s="159" t="str">
        <f>IF(BC17="","",IFERROR(ROUND(BG17*BH17,BL6),0))</f>
        <v/>
      </c>
      <c r="BJ17" s="127"/>
      <c r="BK17" s="146"/>
      <c r="BL17" s="42"/>
      <c r="BM17" s="160"/>
      <c r="BN17" s="42"/>
      <c r="BO17" s="148">
        <f>IFERROR(ROUND(BI17/BJ29,BL6),0)</f>
        <v>0</v>
      </c>
      <c r="BP17" s="149">
        <f>IFERROR(ROUND(BS29*BO17,BL6),0)</f>
        <v>0</v>
      </c>
      <c r="BQ17" s="149">
        <f>IFERROR(ROUND(BO17*BM29,BL6),0)</f>
        <v>0</v>
      </c>
      <c r="BR17" s="161">
        <f>IFERROR(ROUND(BQ17/BH17,BL6),0)</f>
        <v>0</v>
      </c>
      <c r="BS17" s="108">
        <f t="shared" si="0"/>
        <v>0</v>
      </c>
      <c r="BT17" s="42"/>
      <c r="BU17" s="99"/>
      <c r="BV17" s="151">
        <f t="shared" si="1"/>
        <v>0</v>
      </c>
      <c r="BW17" s="154" t="str">
        <f>IF(BV17=0,"",VLOOKUP(BV17,'02 MATERIALES'!$B$6:$H$999858,5,))</f>
        <v/>
      </c>
      <c r="BX17" s="155" t="str">
        <f>IF(BV17=0,"",VLOOKUP(BV17,'02 MATERIALES'!$B$6:$H$999858,6,))</f>
        <v/>
      </c>
      <c r="BY17" s="162">
        <f>IF(BM17&gt;0,BM17,IF(BM29&gt;0,BR17,BF17))</f>
        <v>0</v>
      </c>
      <c r="BZ17" s="163" t="str">
        <f>IF(BV17=0,"",VLOOKUP(BV17,'02 MATERIALES'!$B$6:$I$999858,8,)*BY17)</f>
        <v/>
      </c>
      <c r="CA17" s="164" t="str">
        <f>IF(BV17=0,"",VLOOKUP(BV17,'02 MATERIALES'!$B$6:$H$999858,7,)*$E$3)</f>
        <v/>
      </c>
      <c r="CB17" s="159" t="str">
        <f>IF(BZ17="","",ROUND(BZ17*CA17,BL6))</f>
        <v/>
      </c>
      <c r="CC17" s="127"/>
      <c r="CD17" s="146"/>
      <c r="CE17" s="373">
        <f>+BW6</f>
        <v>0</v>
      </c>
      <c r="CF17" s="376" t="e">
        <f>+BZ6</f>
        <v>#N/A</v>
      </c>
      <c r="CG17" s="377" t="str">
        <f t="shared" si="2"/>
        <v>M-</v>
      </c>
      <c r="CH17" s="378">
        <f t="shared" si="3"/>
        <v>0</v>
      </c>
      <c r="CI17" s="379" t="str">
        <f t="shared" si="4"/>
        <v/>
      </c>
      <c r="CJ17" s="378">
        <f t="shared" si="5"/>
        <v>0</v>
      </c>
      <c r="CK17" s="379" t="str">
        <f t="shared" si="6"/>
        <v/>
      </c>
      <c r="CL17" s="41"/>
      <c r="CM17" s="380"/>
      <c r="CP17" s="267"/>
    </row>
    <row r="18" spans="53:94" x14ac:dyDescent="0.25">
      <c r="BA18" s="267"/>
      <c r="BB18" s="99"/>
      <c r="BC18" s="139"/>
      <c r="BD18" s="154" t="str">
        <f>IF(BC18=0,"",VLOOKUP(BC18,'02 MATERIALES'!$B$6:$H$999858,5,))</f>
        <v/>
      </c>
      <c r="BE18" s="155" t="str">
        <f>IF(BC18=0,"",VLOOKUP(BC18,'02 MATERIALES'!$B$6:$H$999858,6,))</f>
        <v/>
      </c>
      <c r="BF18" s="156"/>
      <c r="BG18" s="157" t="str">
        <f>IF(BC18=0,"",VLOOKUP(BC18,'02 MATERIALES'!$B$6:$I$999858,8,)*BF18)</f>
        <v/>
      </c>
      <c r="BH18" s="158" t="str">
        <f>IF(BC18=0,"",VLOOKUP(BC18,'02 MATERIALES'!$B$6:$H$999858,7,)*$E$3)</f>
        <v/>
      </c>
      <c r="BI18" s="159" t="str">
        <f>IF(BC18="","",IFERROR(ROUND(BG18*BH18,BL6),0))</f>
        <v/>
      </c>
      <c r="BJ18" s="127"/>
      <c r="BK18" s="146"/>
      <c r="BL18" s="42"/>
      <c r="BM18" s="160"/>
      <c r="BN18" s="42"/>
      <c r="BO18" s="148">
        <f>IFERROR(ROUND(BI18/BJ29,BL6),0)</f>
        <v>0</v>
      </c>
      <c r="BP18" s="149">
        <f>IFERROR(ROUND(BS29*BO18,BL6),0)</f>
        <v>0</v>
      </c>
      <c r="BQ18" s="149">
        <f>IFERROR(ROUND(BO18*BM29,BL6),0)</f>
        <v>0</v>
      </c>
      <c r="BR18" s="161">
        <f>IFERROR(ROUND(BQ18/BH18,BL6),0)</f>
        <v>0</v>
      </c>
      <c r="BS18" s="108">
        <f t="shared" si="0"/>
        <v>0</v>
      </c>
      <c r="BT18" s="42"/>
      <c r="BU18" s="99"/>
      <c r="BV18" s="151">
        <f t="shared" si="1"/>
        <v>0</v>
      </c>
      <c r="BW18" s="154" t="str">
        <f>IF(BV18=0,"",VLOOKUP(BV18,'02 MATERIALES'!$B$6:$H$999858,5,))</f>
        <v/>
      </c>
      <c r="BX18" s="155" t="str">
        <f>IF(BV18=0,"",VLOOKUP(BV18,'02 MATERIALES'!$B$6:$H$999858,6,))</f>
        <v/>
      </c>
      <c r="BY18" s="162">
        <f>IF(BM18&gt;0,BM18,IF(BM29&gt;0,BR18,BF18))</f>
        <v>0</v>
      </c>
      <c r="BZ18" s="163" t="str">
        <f>IF(BV18=0,"",VLOOKUP(BV18,'02 MATERIALES'!$B$6:$I$999858,8,)*BY18)</f>
        <v/>
      </c>
      <c r="CA18" s="164" t="str">
        <f>IF(BV18=0,"",VLOOKUP(BV18,'02 MATERIALES'!$B$6:$H$999858,7,)*$E$3)</f>
        <v/>
      </c>
      <c r="CB18" s="159" t="str">
        <f>IF(BZ18="","",ROUND(BZ18*CA18,BL6))</f>
        <v/>
      </c>
      <c r="CC18" s="127"/>
      <c r="CD18" s="146"/>
      <c r="CE18" s="373">
        <f>+BW6</f>
        <v>0</v>
      </c>
      <c r="CF18" s="376" t="e">
        <f>+BZ6</f>
        <v>#N/A</v>
      </c>
      <c r="CG18" s="377" t="str">
        <f t="shared" si="2"/>
        <v>M-</v>
      </c>
      <c r="CH18" s="378">
        <f t="shared" si="3"/>
        <v>0</v>
      </c>
      <c r="CI18" s="379" t="str">
        <f t="shared" si="4"/>
        <v/>
      </c>
      <c r="CJ18" s="378">
        <f t="shared" si="5"/>
        <v>0</v>
      </c>
      <c r="CK18" s="379" t="str">
        <f t="shared" si="6"/>
        <v/>
      </c>
      <c r="CL18" s="41"/>
      <c r="CM18" s="380"/>
      <c r="CP18" s="267"/>
    </row>
    <row r="19" spans="53:94" x14ac:dyDescent="0.25">
      <c r="BA19" s="267"/>
      <c r="BB19" s="99"/>
      <c r="BC19" s="139"/>
      <c r="BD19" s="154" t="str">
        <f>IF(BC19=0,"",VLOOKUP(BC19,'02 MATERIALES'!$B$6:$H$999858,5,))</f>
        <v/>
      </c>
      <c r="BE19" s="155" t="str">
        <f>IF(BC19=0,"",VLOOKUP(BC19,'02 MATERIALES'!$B$6:$H$999858,6,))</f>
        <v/>
      </c>
      <c r="BF19" s="156"/>
      <c r="BG19" s="157" t="str">
        <f>IF(BC19=0,"",VLOOKUP(BC19,'02 MATERIALES'!$B$6:$I$999858,8,)*BF19)</f>
        <v/>
      </c>
      <c r="BH19" s="158" t="str">
        <f>IF(BC19=0,"",VLOOKUP(BC19,'02 MATERIALES'!$B$6:$H$999858,7,)*$E$3)</f>
        <v/>
      </c>
      <c r="BI19" s="159" t="str">
        <f>IF(BC19="","",IFERROR(ROUND(BG19*BH19,BL6),0))</f>
        <v/>
      </c>
      <c r="BJ19" s="127"/>
      <c r="BK19" s="146"/>
      <c r="BL19" s="42"/>
      <c r="BM19" s="160"/>
      <c r="BN19" s="42"/>
      <c r="BO19" s="148">
        <f>IFERROR(ROUND(BI19/BJ29,BL6),0)</f>
        <v>0</v>
      </c>
      <c r="BP19" s="149">
        <f>IFERROR(ROUND(BS29*BO19,BL6),0)</f>
        <v>0</v>
      </c>
      <c r="BQ19" s="149">
        <f>IFERROR(ROUND(BO19*BM29,BL6),0)</f>
        <v>0</v>
      </c>
      <c r="BR19" s="161">
        <f>IFERROR(ROUND(BQ19/BH19,BL6),0)</f>
        <v>0</v>
      </c>
      <c r="BS19" s="108">
        <f t="shared" si="0"/>
        <v>0</v>
      </c>
      <c r="BT19" s="42"/>
      <c r="BU19" s="99"/>
      <c r="BV19" s="151">
        <f t="shared" si="1"/>
        <v>0</v>
      </c>
      <c r="BW19" s="154" t="str">
        <f>IF(BV19=0,"",VLOOKUP(BV19,'02 MATERIALES'!$B$6:$H$999858,5,))</f>
        <v/>
      </c>
      <c r="BX19" s="155" t="str">
        <f>IF(BV19=0,"",VLOOKUP(BV19,'02 MATERIALES'!$B$6:$H$999858,6,))</f>
        <v/>
      </c>
      <c r="BY19" s="162">
        <f>IF(BM19&gt;0,BM19,IF(BM29&gt;0,BR19,BF19))</f>
        <v>0</v>
      </c>
      <c r="BZ19" s="163" t="str">
        <f>IF(BV19=0,"",VLOOKUP(BV19,'02 MATERIALES'!$B$6:$I$999858,8,)*BY19)</f>
        <v/>
      </c>
      <c r="CA19" s="164" t="str">
        <f>IF(BV19=0,"",VLOOKUP(BV19,'02 MATERIALES'!$B$6:$H$999858,7,)*$E$3)</f>
        <v/>
      </c>
      <c r="CB19" s="159" t="str">
        <f>IF(BZ19="","",ROUND(BZ19*CA19,BL6))</f>
        <v/>
      </c>
      <c r="CC19" s="127"/>
      <c r="CD19" s="146"/>
      <c r="CE19" s="373">
        <f>+BW6</f>
        <v>0</v>
      </c>
      <c r="CF19" s="376" t="e">
        <f>+BZ6</f>
        <v>#N/A</v>
      </c>
      <c r="CG19" s="377" t="str">
        <f t="shared" si="2"/>
        <v>M-</v>
      </c>
      <c r="CH19" s="378">
        <f t="shared" si="3"/>
        <v>0</v>
      </c>
      <c r="CI19" s="379" t="str">
        <f t="shared" si="4"/>
        <v/>
      </c>
      <c r="CJ19" s="378">
        <f t="shared" si="5"/>
        <v>0</v>
      </c>
      <c r="CK19" s="379" t="str">
        <f t="shared" si="6"/>
        <v/>
      </c>
      <c r="CL19" s="41"/>
      <c r="CM19" s="380"/>
      <c r="CP19" s="267"/>
    </row>
    <row r="20" spans="53:94" x14ac:dyDescent="0.25">
      <c r="BA20" s="267"/>
      <c r="BB20" s="99"/>
      <c r="BC20" s="139"/>
      <c r="BD20" s="154" t="str">
        <f>IF(BC20=0,"",VLOOKUP(BC20,'02 MATERIALES'!$B$6:$H$999858,5,))</f>
        <v/>
      </c>
      <c r="BE20" s="155" t="str">
        <f>IF(BC20=0,"",VLOOKUP(BC20,'02 MATERIALES'!$B$6:$H$999858,6,))</f>
        <v/>
      </c>
      <c r="BF20" s="156"/>
      <c r="BG20" s="157" t="str">
        <f>IF(BC20=0,"",VLOOKUP(BC20,'02 MATERIALES'!$B$6:$I$999858,8,)*BF20)</f>
        <v/>
      </c>
      <c r="BH20" s="158" t="str">
        <f>IF(BC20=0,"",VLOOKUP(BC20,'02 MATERIALES'!$B$6:$H$999858,7,)*$E$3)</f>
        <v/>
      </c>
      <c r="BI20" s="159" t="str">
        <f>IF(BC20="","",IFERROR(ROUND(BG20*BH20,BL6),0))</f>
        <v/>
      </c>
      <c r="BJ20" s="127"/>
      <c r="BK20" s="146"/>
      <c r="BL20" s="42"/>
      <c r="BM20" s="160"/>
      <c r="BN20" s="42"/>
      <c r="BO20" s="148">
        <f>IFERROR(ROUND(BI20/BJ29,BL6),0)</f>
        <v>0</v>
      </c>
      <c r="BP20" s="149">
        <f>IFERROR(ROUND(BS29*BO20,BL6),0)</f>
        <v>0</v>
      </c>
      <c r="BQ20" s="149">
        <f>IFERROR(ROUND(BO20*BM29,BL6),0)</f>
        <v>0</v>
      </c>
      <c r="BR20" s="161">
        <f>IFERROR(ROUND(BQ20/BH20,BL6),0)</f>
        <v>0</v>
      </c>
      <c r="BS20" s="108">
        <f t="shared" si="0"/>
        <v>0</v>
      </c>
      <c r="BT20" s="42"/>
      <c r="BU20" s="99"/>
      <c r="BV20" s="151">
        <f t="shared" si="1"/>
        <v>0</v>
      </c>
      <c r="BW20" s="154" t="str">
        <f>IF(BV20=0,"",VLOOKUP(BV20,'02 MATERIALES'!$B$6:$H$999858,5,))</f>
        <v/>
      </c>
      <c r="BX20" s="155" t="str">
        <f>IF(BV20=0,"",VLOOKUP(BV20,'02 MATERIALES'!$B$6:$H$999858,6,))</f>
        <v/>
      </c>
      <c r="BY20" s="162">
        <f>IF(BM20&gt;0,BM20,IF(BM29&gt;0,BR20,BF20))</f>
        <v>0</v>
      </c>
      <c r="BZ20" s="163" t="str">
        <f>IF(BV20=0,"",VLOOKUP(BV20,'02 MATERIALES'!$B$6:$I$999858,8,)*BY20)</f>
        <v/>
      </c>
      <c r="CA20" s="164" t="str">
        <f>IF(BV20=0,"",VLOOKUP(BV20,'02 MATERIALES'!$B$6:$H$999858,7,)*$E$3)</f>
        <v/>
      </c>
      <c r="CB20" s="159" t="str">
        <f>IF(BZ20="","",ROUND(BZ20*CA20,BL6))</f>
        <v/>
      </c>
      <c r="CC20" s="127"/>
      <c r="CD20" s="146"/>
      <c r="CE20" s="373">
        <f>+BW6</f>
        <v>0</v>
      </c>
      <c r="CF20" s="376" t="e">
        <f>+BZ6</f>
        <v>#N/A</v>
      </c>
      <c r="CG20" s="377" t="str">
        <f t="shared" si="2"/>
        <v>M-</v>
      </c>
      <c r="CH20" s="378">
        <f t="shared" si="3"/>
        <v>0</v>
      </c>
      <c r="CI20" s="379" t="str">
        <f t="shared" si="4"/>
        <v/>
      </c>
      <c r="CJ20" s="378">
        <f t="shared" si="5"/>
        <v>0</v>
      </c>
      <c r="CK20" s="379" t="str">
        <f t="shared" si="6"/>
        <v/>
      </c>
      <c r="CL20" s="41"/>
      <c r="CM20" s="380"/>
      <c r="CP20" s="267"/>
    </row>
    <row r="21" spans="53:94" x14ac:dyDescent="0.25">
      <c r="BA21" s="267"/>
      <c r="BB21" s="99"/>
      <c r="BC21" s="139"/>
      <c r="BD21" s="154" t="str">
        <f>IF(BC21=0,"",VLOOKUP(BC21,'02 MATERIALES'!$B$6:$H$999858,5,))</f>
        <v/>
      </c>
      <c r="BE21" s="155" t="str">
        <f>IF(BC21=0,"",VLOOKUP(BC21,'02 MATERIALES'!$B$6:$H$999858,6,))</f>
        <v/>
      </c>
      <c r="BF21" s="156"/>
      <c r="BG21" s="157" t="str">
        <f>IF(BC21=0,"",VLOOKUP(BC21,'02 MATERIALES'!$B$6:$I$999858,8,)*BF21)</f>
        <v/>
      </c>
      <c r="BH21" s="158" t="str">
        <f>IF(BC21=0,"",VLOOKUP(BC21,'02 MATERIALES'!$B$6:$H$999858,7,)*$E$3)</f>
        <v/>
      </c>
      <c r="BI21" s="159" t="str">
        <f>IF(BC21="","",IFERROR(ROUND(BG21*BH21,BL6),0))</f>
        <v/>
      </c>
      <c r="BJ21" s="127"/>
      <c r="BK21" s="146"/>
      <c r="BL21" s="42"/>
      <c r="BM21" s="160"/>
      <c r="BN21" s="42"/>
      <c r="BO21" s="148">
        <f>IFERROR(ROUND(BI21/BJ29,BL6),0)</f>
        <v>0</v>
      </c>
      <c r="BP21" s="149">
        <f>IFERROR(ROUND(BS29*BO21,BL6),0)</f>
        <v>0</v>
      </c>
      <c r="BQ21" s="149">
        <f>IFERROR(ROUND(BO21*BM29,BL6),0)</f>
        <v>0</v>
      </c>
      <c r="BR21" s="161">
        <f>IFERROR(ROUND(BQ21/BH21,BL6),0)</f>
        <v>0</v>
      </c>
      <c r="BS21" s="108">
        <f t="shared" si="0"/>
        <v>0</v>
      </c>
      <c r="BT21" s="42"/>
      <c r="BU21" s="99"/>
      <c r="BV21" s="151">
        <f t="shared" si="1"/>
        <v>0</v>
      </c>
      <c r="BW21" s="154" t="str">
        <f>IF(BV21=0,"",VLOOKUP(BV21,'02 MATERIALES'!$B$6:$H$999858,5,))</f>
        <v/>
      </c>
      <c r="BX21" s="155" t="str">
        <f>IF(BV21=0,"",VLOOKUP(BV21,'02 MATERIALES'!$B$6:$H$999858,6,))</f>
        <v/>
      </c>
      <c r="BY21" s="162">
        <f>IF(BM21&gt;0,BM21,IF(BM29&gt;0,BR21,BF21))</f>
        <v>0</v>
      </c>
      <c r="BZ21" s="163" t="str">
        <f>IF(BV21=0,"",VLOOKUP(BV21,'02 MATERIALES'!$B$6:$I$999858,8,)*BY21)</f>
        <v/>
      </c>
      <c r="CA21" s="164" t="str">
        <f>IF(BV21=0,"",VLOOKUP(BV21,'02 MATERIALES'!$B$6:$H$999858,7,)*$E$3)</f>
        <v/>
      </c>
      <c r="CB21" s="159" t="str">
        <f>IF(BZ21="","",ROUND(BZ21*CA21,BL6))</f>
        <v/>
      </c>
      <c r="CC21" s="127"/>
      <c r="CD21" s="146"/>
      <c r="CE21" s="373">
        <f>+BW6</f>
        <v>0</v>
      </c>
      <c r="CF21" s="376" t="e">
        <f>+BZ6</f>
        <v>#N/A</v>
      </c>
      <c r="CG21" s="377" t="str">
        <f t="shared" si="2"/>
        <v>M-</v>
      </c>
      <c r="CH21" s="378">
        <f t="shared" si="3"/>
        <v>0</v>
      </c>
      <c r="CI21" s="379" t="str">
        <f t="shared" si="4"/>
        <v/>
      </c>
      <c r="CJ21" s="378">
        <f t="shared" si="5"/>
        <v>0</v>
      </c>
      <c r="CK21" s="379" t="str">
        <f t="shared" si="6"/>
        <v/>
      </c>
      <c r="CL21" s="41"/>
      <c r="CM21" s="380"/>
      <c r="CP21" s="267"/>
    </row>
    <row r="22" spans="53:94" x14ac:dyDescent="0.25">
      <c r="BA22" s="267"/>
      <c r="BB22" s="99"/>
      <c r="BC22" s="139"/>
      <c r="BD22" s="154" t="str">
        <f>IF(BC22=0,"",VLOOKUP(BC22,'02 MATERIALES'!$B$6:$H$999858,5,))</f>
        <v/>
      </c>
      <c r="BE22" s="155" t="str">
        <f>IF(BC22=0,"",VLOOKUP(BC22,'02 MATERIALES'!$B$6:$H$999858,6,))</f>
        <v/>
      </c>
      <c r="BF22" s="156"/>
      <c r="BG22" s="157" t="str">
        <f>IF(BC22=0,"",VLOOKUP(BC22,'02 MATERIALES'!$B$6:$I$999858,8,)*BF22)</f>
        <v/>
      </c>
      <c r="BH22" s="158" t="str">
        <f>IF(BC22=0,"",VLOOKUP(BC22,'02 MATERIALES'!$B$6:$H$999858,7,)*$E$3)</f>
        <v/>
      </c>
      <c r="BI22" s="159" t="str">
        <f>IF(BC22="","",IFERROR(ROUND(BG22*BH22,BL6),0))</f>
        <v/>
      </c>
      <c r="BJ22" s="127"/>
      <c r="BK22" s="146"/>
      <c r="BL22" s="42"/>
      <c r="BM22" s="160"/>
      <c r="BN22" s="42"/>
      <c r="BO22" s="148">
        <f>IFERROR(ROUND(BI22/BJ29,BL6),0)</f>
        <v>0</v>
      </c>
      <c r="BP22" s="149">
        <f>IFERROR(ROUND(BS29*BO22,BL6),0)</f>
        <v>0</v>
      </c>
      <c r="BQ22" s="149">
        <f>IFERROR(ROUND(BO22*BM29,BL6),0)</f>
        <v>0</v>
      </c>
      <c r="BR22" s="161">
        <f>IFERROR(ROUND(BQ22/BH22,BL6),0)</f>
        <v>0</v>
      </c>
      <c r="BS22" s="108">
        <f t="shared" si="0"/>
        <v>0</v>
      </c>
      <c r="BT22" s="42"/>
      <c r="BU22" s="99"/>
      <c r="BV22" s="151">
        <f t="shared" si="1"/>
        <v>0</v>
      </c>
      <c r="BW22" s="154" t="str">
        <f>IF(BV22=0,"",VLOOKUP(BV22,'02 MATERIALES'!$B$6:$H$999858,5,))</f>
        <v/>
      </c>
      <c r="BX22" s="155" t="str">
        <f>IF(BV22=0,"",VLOOKUP(BV22,'02 MATERIALES'!$B$6:$H$999858,6,))</f>
        <v/>
      </c>
      <c r="BY22" s="162">
        <f>IF(BM22&gt;0,BM22,IF(BM29&gt;0,BR22,BF22))</f>
        <v>0</v>
      </c>
      <c r="BZ22" s="163" t="str">
        <f>IF(BV22=0,"",VLOOKUP(BV22,'02 MATERIALES'!$B$6:$I$999858,8,)*BY22)</f>
        <v/>
      </c>
      <c r="CA22" s="164" t="str">
        <f>IF(BV22=0,"",VLOOKUP(BV22,'02 MATERIALES'!$B$6:$H$999858,7,)*$E$3)</f>
        <v/>
      </c>
      <c r="CB22" s="159" t="str">
        <f>IF(BZ22="","",ROUND(BZ22*CA22,BL6))</f>
        <v/>
      </c>
      <c r="CC22" s="127"/>
      <c r="CD22" s="146"/>
      <c r="CE22" s="373">
        <f>+BW6</f>
        <v>0</v>
      </c>
      <c r="CF22" s="376" t="e">
        <f>+BZ6</f>
        <v>#N/A</v>
      </c>
      <c r="CG22" s="377" t="str">
        <f t="shared" si="2"/>
        <v>M-</v>
      </c>
      <c r="CH22" s="378">
        <f t="shared" si="3"/>
        <v>0</v>
      </c>
      <c r="CI22" s="379" t="str">
        <f t="shared" si="4"/>
        <v/>
      </c>
      <c r="CJ22" s="378">
        <f t="shared" si="5"/>
        <v>0</v>
      </c>
      <c r="CK22" s="379" t="str">
        <f t="shared" si="6"/>
        <v/>
      </c>
      <c r="CL22" s="41"/>
      <c r="CM22" s="380"/>
      <c r="CP22" s="267"/>
    </row>
    <row r="23" spans="53:94" x14ac:dyDescent="0.25">
      <c r="BA23" s="267"/>
      <c r="BB23" s="99"/>
      <c r="BC23" s="139"/>
      <c r="BD23" s="154" t="str">
        <f>IF(BC23=0,"",VLOOKUP(BC23,'02 MATERIALES'!$B$6:$H$999858,5,))</f>
        <v/>
      </c>
      <c r="BE23" s="155" t="str">
        <f>IF(BC23=0,"",VLOOKUP(BC23,'02 MATERIALES'!$B$6:$H$999858,6,))</f>
        <v/>
      </c>
      <c r="BF23" s="156"/>
      <c r="BG23" s="157" t="str">
        <f>IF(BC23=0,"",VLOOKUP(BC23,'02 MATERIALES'!$B$6:$I$999858,8,)*BF23)</f>
        <v/>
      </c>
      <c r="BH23" s="158" t="str">
        <f>IF(BC23=0,"",VLOOKUP(BC23,'02 MATERIALES'!$B$6:$H$999858,7,)*$E$3)</f>
        <v/>
      </c>
      <c r="BI23" s="159" t="str">
        <f>IF(BC23="","",IFERROR(ROUND(BG23*BH23,BL6),0))</f>
        <v/>
      </c>
      <c r="BJ23" s="127"/>
      <c r="BK23" s="146"/>
      <c r="BL23" s="42"/>
      <c r="BM23" s="160"/>
      <c r="BN23" s="42"/>
      <c r="BO23" s="148">
        <f>IFERROR(ROUND(BI23/BJ29,BL6),0)</f>
        <v>0</v>
      </c>
      <c r="BP23" s="149">
        <f>IFERROR(ROUND(BS29*BO23,BL6),0)</f>
        <v>0</v>
      </c>
      <c r="BQ23" s="149">
        <f>IFERROR(ROUND(BO23*BM29,BL6),0)</f>
        <v>0</v>
      </c>
      <c r="BR23" s="161">
        <f>IFERROR(ROUND(BQ23/BH23,BL6),0)</f>
        <v>0</v>
      </c>
      <c r="BS23" s="108">
        <f t="shared" si="0"/>
        <v>0</v>
      </c>
      <c r="BT23" s="42"/>
      <c r="BU23" s="99"/>
      <c r="BV23" s="151">
        <f t="shared" si="1"/>
        <v>0</v>
      </c>
      <c r="BW23" s="154" t="str">
        <f>IF(BV23=0,"",VLOOKUP(BV23,'02 MATERIALES'!$B$6:$H$999858,5,))</f>
        <v/>
      </c>
      <c r="BX23" s="155" t="str">
        <f>IF(BV23=0,"",VLOOKUP(BV23,'02 MATERIALES'!$B$6:$H$999858,6,))</f>
        <v/>
      </c>
      <c r="BY23" s="162">
        <f>IF(BM23&gt;0,BM23,IF(BM29&gt;0,BR23,BF23))</f>
        <v>0</v>
      </c>
      <c r="BZ23" s="163" t="str">
        <f>IF(BV23=0,"",VLOOKUP(BV23,'02 MATERIALES'!$B$6:$I$999858,8,)*BY23)</f>
        <v/>
      </c>
      <c r="CA23" s="164" t="str">
        <f>IF(BV23=0,"",VLOOKUP(BV23,'02 MATERIALES'!$B$6:$H$999858,7,)*$E$3)</f>
        <v/>
      </c>
      <c r="CB23" s="159" t="str">
        <f>IF(BZ23="","",ROUND(BZ23*CA23,BL6))</f>
        <v/>
      </c>
      <c r="CC23" s="127"/>
      <c r="CD23" s="146"/>
      <c r="CE23" s="373">
        <f>+BW6</f>
        <v>0</v>
      </c>
      <c r="CF23" s="376" t="e">
        <f>+BZ6</f>
        <v>#N/A</v>
      </c>
      <c r="CG23" s="377" t="str">
        <f t="shared" si="2"/>
        <v>M-</v>
      </c>
      <c r="CH23" s="378">
        <f t="shared" si="3"/>
        <v>0</v>
      </c>
      <c r="CI23" s="379" t="str">
        <f t="shared" si="4"/>
        <v/>
      </c>
      <c r="CJ23" s="378">
        <f t="shared" si="5"/>
        <v>0</v>
      </c>
      <c r="CK23" s="379" t="str">
        <f t="shared" si="6"/>
        <v/>
      </c>
      <c r="CL23" s="41"/>
      <c r="CM23" s="380"/>
      <c r="CP23" s="267"/>
    </row>
    <row r="24" spans="53:94" x14ac:dyDescent="0.25">
      <c r="BA24" s="267"/>
      <c r="BB24" s="99"/>
      <c r="BC24" s="139"/>
      <c r="BD24" s="154" t="str">
        <f>IF(BC24=0,"",VLOOKUP(BC24,'02 MATERIALES'!$B$6:$H$999858,5,))</f>
        <v/>
      </c>
      <c r="BE24" s="155" t="str">
        <f>IF(BC24=0,"",VLOOKUP(BC24,'02 MATERIALES'!$B$6:$H$999858,6,))</f>
        <v/>
      </c>
      <c r="BF24" s="156"/>
      <c r="BG24" s="157" t="str">
        <f>IF(BC24=0,"",VLOOKUP(BC24,'02 MATERIALES'!$B$6:$I$999858,8,)*BF24)</f>
        <v/>
      </c>
      <c r="BH24" s="158" t="str">
        <f>IF(BC24=0,"",VLOOKUP(BC24,'02 MATERIALES'!$B$6:$H$999858,7,)*$E$3)</f>
        <v/>
      </c>
      <c r="BI24" s="159" t="str">
        <f>IF(BC24="","",IFERROR(ROUND(BG24*BH24,BL6),0))</f>
        <v/>
      </c>
      <c r="BJ24" s="127"/>
      <c r="BK24" s="146"/>
      <c r="BL24" s="42"/>
      <c r="BM24" s="160"/>
      <c r="BN24" s="42"/>
      <c r="BO24" s="148">
        <f>IFERROR(ROUND(BI24/BJ29,BL6),0)</f>
        <v>0</v>
      </c>
      <c r="BP24" s="149">
        <f>IFERROR(ROUND(BS29*BO24,BL6),0)</f>
        <v>0</v>
      </c>
      <c r="BQ24" s="149">
        <f>IFERROR(ROUND(BO24*BM29,BL6),0)</f>
        <v>0</v>
      </c>
      <c r="BR24" s="161">
        <f>IFERROR(ROUND(BQ24/BH24,BL6),0)</f>
        <v>0</v>
      </c>
      <c r="BS24" s="108">
        <f t="shared" si="0"/>
        <v>0</v>
      </c>
      <c r="BT24" s="42"/>
      <c r="BU24" s="99"/>
      <c r="BV24" s="151">
        <f t="shared" si="1"/>
        <v>0</v>
      </c>
      <c r="BW24" s="154" t="str">
        <f>IF(BV24=0,"",VLOOKUP(BV24,'02 MATERIALES'!$B$6:$H$999858,5,))</f>
        <v/>
      </c>
      <c r="BX24" s="155" t="str">
        <f>IF(BV24=0,"",VLOOKUP(BV24,'02 MATERIALES'!$B$6:$H$999858,6,))</f>
        <v/>
      </c>
      <c r="BY24" s="165">
        <f>IF(BM24&gt;0,BM24,IF(BM29&gt;0,BR24,BF24))</f>
        <v>0</v>
      </c>
      <c r="BZ24" s="163" t="str">
        <f>IF(BV24=0,"",VLOOKUP(BV24,'02 MATERIALES'!$B$6:$I$999858,8,)*BY24)</f>
        <v/>
      </c>
      <c r="CA24" s="164" t="str">
        <f>IF(BV24=0,"",VLOOKUP(BV24,'02 MATERIALES'!$B$6:$H$999858,7,)*$E$3)</f>
        <v/>
      </c>
      <c r="CB24" s="159" t="str">
        <f>IF(BZ24="","",ROUND(BZ24*CA24,BL6))</f>
        <v/>
      </c>
      <c r="CC24" s="127"/>
      <c r="CD24" s="146"/>
      <c r="CE24" s="373">
        <f>+BW6</f>
        <v>0</v>
      </c>
      <c r="CF24" s="376" t="e">
        <f>+BZ6</f>
        <v>#N/A</v>
      </c>
      <c r="CG24" s="377" t="str">
        <f t="shared" si="2"/>
        <v>M-</v>
      </c>
      <c r="CH24" s="378">
        <f t="shared" si="3"/>
        <v>0</v>
      </c>
      <c r="CI24" s="379" t="str">
        <f t="shared" si="4"/>
        <v/>
      </c>
      <c r="CJ24" s="378">
        <f t="shared" si="5"/>
        <v>0</v>
      </c>
      <c r="CK24" s="379" t="str">
        <f t="shared" si="6"/>
        <v/>
      </c>
      <c r="CL24" s="41"/>
      <c r="CM24" s="380"/>
      <c r="CP24" s="267"/>
    </row>
    <row r="25" spans="53:94" x14ac:dyDescent="0.25">
      <c r="BA25" s="267"/>
      <c r="BB25" s="99"/>
      <c r="BC25" s="139"/>
      <c r="BD25" s="154" t="str">
        <f>IF(BC25=0,"",VLOOKUP(BC25,'02 MATERIALES'!$B$6:$H$999858,5,))</f>
        <v/>
      </c>
      <c r="BE25" s="155" t="str">
        <f>IF(BC25=0,"",VLOOKUP(BC25,'02 MATERIALES'!$B$6:$H$999858,6,))</f>
        <v/>
      </c>
      <c r="BF25" s="156"/>
      <c r="BG25" s="157" t="str">
        <f>IF(BC25=0,"",VLOOKUP(BC25,'02 MATERIALES'!$B$6:$I$999858,8,)*BF25)</f>
        <v/>
      </c>
      <c r="BH25" s="158" t="str">
        <f>IF(BC25=0,"",VLOOKUP(BC25,'02 MATERIALES'!$B$6:$H$999858,7,)*$E$3)</f>
        <v/>
      </c>
      <c r="BI25" s="159" t="str">
        <f>IF(BC25="","",IFERROR(ROUND(BG25*BH25,BL6),0))</f>
        <v/>
      </c>
      <c r="BJ25" s="127"/>
      <c r="BK25" s="146"/>
      <c r="BL25" s="42"/>
      <c r="BM25" s="160"/>
      <c r="BN25" s="42"/>
      <c r="BO25" s="148">
        <f>IFERROR(ROUND(BI25/BJ29,BL6),0)</f>
        <v>0</v>
      </c>
      <c r="BP25" s="149">
        <f>IFERROR(ROUND(BS29*BO25,BL6),0)</f>
        <v>0</v>
      </c>
      <c r="BQ25" s="149">
        <f>IFERROR(ROUND(BO25*BM29,BL6),0)</f>
        <v>0</v>
      </c>
      <c r="BR25" s="161">
        <f>IFERROR(ROUND(BQ25/BH25,BL6),0)</f>
        <v>0</v>
      </c>
      <c r="BS25" s="108">
        <f t="shared" si="0"/>
        <v>0</v>
      </c>
      <c r="BT25" s="42"/>
      <c r="BU25" s="99"/>
      <c r="BV25" s="151">
        <f t="shared" si="1"/>
        <v>0</v>
      </c>
      <c r="BW25" s="154" t="str">
        <f>IF(BV25=0,"",VLOOKUP(BV25,'02 MATERIALES'!$B$6:$H$999858,5,))</f>
        <v/>
      </c>
      <c r="BX25" s="155" t="str">
        <f>IF(BV25=0,"",VLOOKUP(BV25,'02 MATERIALES'!$B$6:$H$999858,6,))</f>
        <v/>
      </c>
      <c r="BY25" s="165">
        <f>IF(BM25&gt;0,BM25,IF(BM29&gt;0,BR25,BF25))</f>
        <v>0</v>
      </c>
      <c r="BZ25" s="163" t="str">
        <f>IF(BV25=0,"",VLOOKUP(BV25,'02 MATERIALES'!$B$6:$I$999858,8,)*BY25)</f>
        <v/>
      </c>
      <c r="CA25" s="164" t="str">
        <f>IF(BV25=0,"",VLOOKUP(BV25,'02 MATERIALES'!$B$6:$H$999858,7,)*$E$3)</f>
        <v/>
      </c>
      <c r="CB25" s="159" t="str">
        <f>IF(BZ25="","",ROUND(BZ25*CA25,BL6))</f>
        <v/>
      </c>
      <c r="CC25" s="127"/>
      <c r="CD25" s="146"/>
      <c r="CE25" s="373">
        <f>+BW6</f>
        <v>0</v>
      </c>
      <c r="CF25" s="376" t="e">
        <f>+BZ6</f>
        <v>#N/A</v>
      </c>
      <c r="CG25" s="377" t="str">
        <f t="shared" si="2"/>
        <v>M-</v>
      </c>
      <c r="CH25" s="378">
        <f t="shared" si="3"/>
        <v>0</v>
      </c>
      <c r="CI25" s="379" t="str">
        <f t="shared" si="4"/>
        <v/>
      </c>
      <c r="CJ25" s="378">
        <f t="shared" si="5"/>
        <v>0</v>
      </c>
      <c r="CK25" s="379" t="str">
        <f t="shared" si="6"/>
        <v/>
      </c>
      <c r="CL25" s="41"/>
      <c r="CM25" s="380"/>
      <c r="CP25" s="267"/>
    </row>
    <row r="26" spans="53:94" x14ac:dyDescent="0.25">
      <c r="BA26" s="267"/>
      <c r="BB26" s="99"/>
      <c r="BC26" s="139"/>
      <c r="BD26" s="154" t="str">
        <f>IF(BC26=0,"",VLOOKUP(BC26,'02 MATERIALES'!$B$6:$H$999858,5,))</f>
        <v/>
      </c>
      <c r="BE26" s="155" t="str">
        <f>IF(BC26=0,"",VLOOKUP(BC26,'02 MATERIALES'!$B$6:$H$999858,6,))</f>
        <v/>
      </c>
      <c r="BF26" s="156"/>
      <c r="BG26" s="157" t="str">
        <f>IF(BC26=0,"",VLOOKUP(BC26,'02 MATERIALES'!$B$6:$I$999858,8,)*BF26)</f>
        <v/>
      </c>
      <c r="BH26" s="158" t="str">
        <f>IF(BC26=0,"",VLOOKUP(BC26,'02 MATERIALES'!$B$6:$H$999858,7,)*$E$3)</f>
        <v/>
      </c>
      <c r="BI26" s="159" t="str">
        <f>IF(BC26="","",IFERROR(ROUND(BG26*BH26,BL6),0))</f>
        <v/>
      </c>
      <c r="BJ26" s="127"/>
      <c r="BK26" s="146"/>
      <c r="BL26" s="42"/>
      <c r="BM26" s="160"/>
      <c r="BN26" s="42"/>
      <c r="BO26" s="148">
        <f>IFERROR(ROUND(BI26/BJ29,BL6),0)</f>
        <v>0</v>
      </c>
      <c r="BP26" s="149">
        <f>IFERROR(ROUND(BS29*BO26,BL6),0)</f>
        <v>0</v>
      </c>
      <c r="BQ26" s="149">
        <f>IFERROR(ROUND(BO26*BM29,BL6),0)</f>
        <v>0</v>
      </c>
      <c r="BR26" s="161">
        <f>IFERROR(ROUND(BQ26/BH26,BL6),0)</f>
        <v>0</v>
      </c>
      <c r="BS26" s="108">
        <f t="shared" si="0"/>
        <v>0</v>
      </c>
      <c r="BT26" s="42"/>
      <c r="BU26" s="99"/>
      <c r="BV26" s="151">
        <f t="shared" si="1"/>
        <v>0</v>
      </c>
      <c r="BW26" s="154" t="str">
        <f>IF(BV26=0,"",VLOOKUP(BV26,'02 MATERIALES'!$B$6:$H$999858,5,))</f>
        <v/>
      </c>
      <c r="BX26" s="155" t="str">
        <f>IF(BV26=0,"",VLOOKUP(BV26,'02 MATERIALES'!$B$6:$H$999858,6,))</f>
        <v/>
      </c>
      <c r="BY26" s="165">
        <f>IF(BM26&gt;0,BM26,IF(BM29&gt;0,BR26,BF26))</f>
        <v>0</v>
      </c>
      <c r="BZ26" s="163" t="str">
        <f>IF(BV26=0,"",VLOOKUP(BV26,'02 MATERIALES'!$B$6:$I$999858,8,)*BY26)</f>
        <v/>
      </c>
      <c r="CA26" s="164" t="str">
        <f>IF(BV26=0,"",VLOOKUP(BV26,'02 MATERIALES'!$B$6:$H$999858,7,)*$E$3)</f>
        <v/>
      </c>
      <c r="CB26" s="159" t="str">
        <f>IF(BZ26="","",ROUND(BZ26*CA26,BL6))</f>
        <v/>
      </c>
      <c r="CC26" s="127"/>
      <c r="CD26" s="146"/>
      <c r="CE26" s="373">
        <f>+BW6</f>
        <v>0</v>
      </c>
      <c r="CF26" s="376" t="e">
        <f>+BZ6</f>
        <v>#N/A</v>
      </c>
      <c r="CG26" s="377" t="str">
        <f t="shared" si="2"/>
        <v>M-</v>
      </c>
      <c r="CH26" s="378">
        <f t="shared" si="3"/>
        <v>0</v>
      </c>
      <c r="CI26" s="379" t="str">
        <f t="shared" si="4"/>
        <v/>
      </c>
      <c r="CJ26" s="378">
        <f t="shared" si="5"/>
        <v>0</v>
      </c>
      <c r="CK26" s="379" t="str">
        <f t="shared" si="6"/>
        <v/>
      </c>
      <c r="CL26" s="41"/>
      <c r="CM26" s="380"/>
      <c r="CP26" s="267"/>
    </row>
    <row r="27" spans="53:94" x14ac:dyDescent="0.25">
      <c r="BA27" s="267"/>
      <c r="BB27" s="99"/>
      <c r="BC27" s="139"/>
      <c r="BD27" s="154" t="str">
        <f>IF(BC27=0,"",VLOOKUP(BC27,'02 MATERIALES'!$B$6:$H$999858,5,))</f>
        <v/>
      </c>
      <c r="BE27" s="155" t="str">
        <f>IF(BC27=0,"",VLOOKUP(BC27,'02 MATERIALES'!$B$6:$H$999858,6,))</f>
        <v/>
      </c>
      <c r="BF27" s="156"/>
      <c r="BG27" s="157" t="str">
        <f>IF(BC27=0,"",VLOOKUP(BC27,'02 MATERIALES'!$B$6:$I$999858,8,)*BF27)</f>
        <v/>
      </c>
      <c r="BH27" s="158" t="str">
        <f>IF(BC27=0,"",VLOOKUP(BC27,'02 MATERIALES'!$B$6:$H$999858,7,)*$E$3)</f>
        <v/>
      </c>
      <c r="BI27" s="159" t="str">
        <f>IF(BC27="","",IFERROR(ROUND(BG27*BH27,BL6),0))</f>
        <v/>
      </c>
      <c r="BJ27" s="127"/>
      <c r="BK27" s="146"/>
      <c r="BL27" s="42"/>
      <c r="BM27" s="160"/>
      <c r="BN27" s="42"/>
      <c r="BO27" s="148">
        <f>IFERROR(ROUND(BI27/BJ29,BL6),0)</f>
        <v>0</v>
      </c>
      <c r="BP27" s="149">
        <f>IFERROR(ROUND(BS29*BO27,BL6),0)</f>
        <v>0</v>
      </c>
      <c r="BQ27" s="149">
        <f>IFERROR(ROUND(BO27*BM29,BL6),0)</f>
        <v>0</v>
      </c>
      <c r="BR27" s="161">
        <f>IFERROR(ROUND(BQ27/BH27,BL6),0)</f>
        <v>0</v>
      </c>
      <c r="BS27" s="108">
        <f t="shared" si="0"/>
        <v>0</v>
      </c>
      <c r="BT27" s="42"/>
      <c r="BU27" s="99"/>
      <c r="BV27" s="151">
        <f t="shared" si="1"/>
        <v>0</v>
      </c>
      <c r="BW27" s="154" t="str">
        <f>IF(BV27=0,"",VLOOKUP(BV27,'02 MATERIALES'!$B$6:$H$999858,5,))</f>
        <v/>
      </c>
      <c r="BX27" s="155" t="str">
        <f>IF(BV27=0,"",VLOOKUP(BV27,'02 MATERIALES'!$B$6:$H$999858,6,))</f>
        <v/>
      </c>
      <c r="BY27" s="165">
        <f>IF(BM27&gt;0,BM27,IF(BM29&gt;0,BR27,BF27))</f>
        <v>0</v>
      </c>
      <c r="BZ27" s="163" t="str">
        <f>IF(BV27=0,"",VLOOKUP(BV27,'02 MATERIALES'!$B$6:$I$999858,8,)*BY27)</f>
        <v/>
      </c>
      <c r="CA27" s="164" t="str">
        <f>IF(BV27=0,"",VLOOKUP(BV27,'02 MATERIALES'!$B$6:$H$999858,7,)*$E$3)</f>
        <v/>
      </c>
      <c r="CB27" s="159" t="str">
        <f>IF(BZ27="","",ROUND(BZ27*CA27,BL6))</f>
        <v/>
      </c>
      <c r="CC27" s="127"/>
      <c r="CD27" s="146"/>
      <c r="CE27" s="373">
        <f>+BW6</f>
        <v>0</v>
      </c>
      <c r="CF27" s="376" t="e">
        <f>+BZ6</f>
        <v>#N/A</v>
      </c>
      <c r="CG27" s="377" t="str">
        <f t="shared" si="2"/>
        <v>M-</v>
      </c>
      <c r="CH27" s="378">
        <f t="shared" si="3"/>
        <v>0</v>
      </c>
      <c r="CI27" s="379" t="str">
        <f t="shared" si="4"/>
        <v/>
      </c>
      <c r="CJ27" s="378">
        <f t="shared" si="5"/>
        <v>0</v>
      </c>
      <c r="CK27" s="379" t="str">
        <f t="shared" si="6"/>
        <v/>
      </c>
      <c r="CL27" s="41"/>
      <c r="CM27" s="380"/>
      <c r="CP27" s="267"/>
    </row>
    <row r="28" spans="53:94" ht="15.75" thickBot="1" x14ac:dyDescent="0.3">
      <c r="BA28" s="267"/>
      <c r="BB28" s="99"/>
      <c r="BC28" s="139"/>
      <c r="BD28" s="166" t="str">
        <f>IF(BC28=0,"",VLOOKUP(BC28,'02 MATERIALES'!$B$6:$H$999858,5,))</f>
        <v/>
      </c>
      <c r="BE28" s="167" t="str">
        <f>IF(BC28=0,"",VLOOKUP(BC28,'02 MATERIALES'!$B$6:$H$999858,6,))</f>
        <v/>
      </c>
      <c r="BF28" s="168"/>
      <c r="BG28" s="169" t="str">
        <f>IF(BC28=0,"",VLOOKUP(BC28,'02 MATERIALES'!$B$6:$I$999858,8,)*BF28)</f>
        <v/>
      </c>
      <c r="BH28" s="170" t="str">
        <f>IF(BC28=0,"",VLOOKUP(BC28,'02 MATERIALES'!$B$6:$H$999858,7,)*$E$3)</f>
        <v/>
      </c>
      <c r="BI28" s="171" t="str">
        <f>IF(BC28="","",IFERROR(ROUND(BG28*BH28,BL6),0))</f>
        <v/>
      </c>
      <c r="BJ28" s="172"/>
      <c r="BK28" s="146"/>
      <c r="BL28" s="173">
        <f>IFERROR(BJ29/BJ57,0)</f>
        <v>0</v>
      </c>
      <c r="BM28" s="160"/>
      <c r="BN28" s="42"/>
      <c r="BO28" s="148">
        <f>IFERROR(ROUND(BI28/BJ29,BL6),0)</f>
        <v>0</v>
      </c>
      <c r="BP28" s="149">
        <f>IFERROR(ROUND(BS29*BO28,BL6),0)</f>
        <v>0</v>
      </c>
      <c r="BQ28" s="149">
        <f>IFERROR(ROUND(BO28*BM29,BL6),0)</f>
        <v>0</v>
      </c>
      <c r="BR28" s="161">
        <f>IFERROR(ROUND(BQ28/BH28,BL6),0)</f>
        <v>0</v>
      </c>
      <c r="BS28" s="108">
        <f t="shared" si="0"/>
        <v>0</v>
      </c>
      <c r="BT28" s="42"/>
      <c r="BU28" s="99"/>
      <c r="BV28" s="151">
        <f t="shared" si="1"/>
        <v>0</v>
      </c>
      <c r="BW28" s="166" t="str">
        <f>IF(BV28=0,"",VLOOKUP(BV28,'02 MATERIALES'!$B$6:$H$999858,5,))</f>
        <v/>
      </c>
      <c r="BX28" s="167" t="str">
        <f>IF(BV28=0,"",VLOOKUP(BV28,'02 MATERIALES'!$B$6:$H$999858,6,))</f>
        <v/>
      </c>
      <c r="BY28" s="174">
        <f>IF(BM28&gt;0,BM28,IF(BM29&gt;0,BR28,BF28))</f>
        <v>0</v>
      </c>
      <c r="BZ28" s="175" t="str">
        <f>IF(BV28=0,"",VLOOKUP(BV28,'02 MATERIALES'!$B$6:$I$999858,8,)*BY28)</f>
        <v/>
      </c>
      <c r="CA28" s="176" t="str">
        <f>IF(BV28=0,"",VLOOKUP(BV28,'02 MATERIALES'!$B$6:$H$999858,7,)*$E$3)</f>
        <v/>
      </c>
      <c r="CB28" s="171" t="str">
        <f>IF(BZ28="","",ROUND(BZ28*CA28,BL6))</f>
        <v/>
      </c>
      <c r="CC28" s="172"/>
      <c r="CD28" s="146"/>
      <c r="CE28" s="98"/>
      <c r="CF28" s="374"/>
      <c r="CG28" s="41"/>
      <c r="CH28" s="41"/>
      <c r="CI28" s="41"/>
      <c r="CJ28" s="41"/>
      <c r="CK28" s="41"/>
      <c r="CL28" s="41"/>
      <c r="CM28" s="380"/>
      <c r="CP28" s="267"/>
    </row>
    <row r="29" spans="53:94" ht="15.75" thickBot="1" x14ac:dyDescent="0.3">
      <c r="BA29" s="267"/>
      <c r="BB29" s="99" t="str">
        <f>+CONCATENATE($C6,"A")</f>
        <v>A</v>
      </c>
      <c r="BC29" s="99"/>
      <c r="BD29" s="122" t="s">
        <v>206</v>
      </c>
      <c r="BE29" s="177"/>
      <c r="BF29" s="178"/>
      <c r="BG29" s="179"/>
      <c r="BH29" s="180"/>
      <c r="BI29" s="181"/>
      <c r="BJ29" s="182">
        <f>ROUND(SUM(BI12:BI28),BL6)</f>
        <v>0</v>
      </c>
      <c r="BK29" s="183"/>
      <c r="BL29" s="184">
        <f>+BM59*BL28</f>
        <v>0</v>
      </c>
      <c r="BM29" s="185"/>
      <c r="BN29" s="42"/>
      <c r="BO29" s="186">
        <f>SUM(BO12:BO28)</f>
        <v>0</v>
      </c>
      <c r="BP29" s="187">
        <f>SUM(BP12:BP28)</f>
        <v>0</v>
      </c>
      <c r="BQ29" s="188">
        <f>SUM(BQ12:BQ28)</f>
        <v>0</v>
      </c>
      <c r="BR29" s="189">
        <f>+IF(BM29&gt;0,BM29,BJ29)</f>
        <v>0</v>
      </c>
      <c r="BS29" s="190">
        <f>ROUND(BJ29-BR29,BL6)</f>
        <v>0</v>
      </c>
      <c r="BT29" s="42"/>
      <c r="BU29" s="99" t="str">
        <f>+CONCATENATE($C6,"A")</f>
        <v>A</v>
      </c>
      <c r="BV29" s="99"/>
      <c r="BW29" s="122" t="s">
        <v>206</v>
      </c>
      <c r="BX29" s="177"/>
      <c r="BY29" s="178"/>
      <c r="BZ29" s="179"/>
      <c r="CA29" s="180"/>
      <c r="CB29" s="181"/>
      <c r="CC29" s="182">
        <f>ROUND(SUM(CB12:CB28),BL6)</f>
        <v>0</v>
      </c>
      <c r="CD29" s="81"/>
      <c r="CE29" s="98"/>
      <c r="CF29" s="374"/>
      <c r="CG29" s="41"/>
      <c r="CH29" s="41"/>
      <c r="CI29" s="41"/>
      <c r="CJ29" s="41"/>
      <c r="CK29" s="41"/>
      <c r="CL29" s="41"/>
      <c r="CM29" s="380"/>
      <c r="CP29" s="267"/>
    </row>
    <row r="30" spans="53:94" x14ac:dyDescent="0.25">
      <c r="BA30" s="267"/>
      <c r="BB30" s="99" t="str">
        <f>+IF(SUM(BS31:BS43)&gt;0,CONCATENATE(BD6,"EE"),"")</f>
        <v/>
      </c>
      <c r="BC30" s="129" t="s">
        <v>197</v>
      </c>
      <c r="BD30" s="130" t="s">
        <v>7</v>
      </c>
      <c r="BE30" s="131" t="s">
        <v>195</v>
      </c>
      <c r="BF30" s="132" t="s">
        <v>205</v>
      </c>
      <c r="BG30" s="132" t="s">
        <v>205</v>
      </c>
      <c r="BH30" s="191" t="s">
        <v>207</v>
      </c>
      <c r="BI30" s="192" t="s">
        <v>208</v>
      </c>
      <c r="BJ30" s="193"/>
      <c r="BK30" s="81"/>
      <c r="BL30" s="42"/>
      <c r="BM30" s="42"/>
      <c r="BN30" s="42"/>
      <c r="BO30" s="42"/>
      <c r="BP30" s="42"/>
      <c r="BQ30" s="42"/>
      <c r="BR30" s="42"/>
      <c r="BS30" s="194"/>
      <c r="BT30" s="42"/>
      <c r="BU30" s="99"/>
      <c r="BV30" s="129" t="s">
        <v>197</v>
      </c>
      <c r="BW30" s="130" t="s">
        <v>7</v>
      </c>
      <c r="BX30" s="131" t="s">
        <v>195</v>
      </c>
      <c r="BY30" s="132" t="s">
        <v>205</v>
      </c>
      <c r="BZ30" s="132" t="s">
        <v>205</v>
      </c>
      <c r="CA30" s="191" t="s">
        <v>207</v>
      </c>
      <c r="CB30" s="192" t="s">
        <v>208</v>
      </c>
      <c r="CC30" s="193"/>
      <c r="CD30" s="81"/>
      <c r="CE30" s="98"/>
      <c r="CF30" s="374"/>
      <c r="CG30" s="41"/>
      <c r="CH30" s="41"/>
      <c r="CI30" s="41"/>
      <c r="CJ30" s="41"/>
      <c r="CK30" s="41"/>
      <c r="CL30" s="41"/>
      <c r="CM30" s="380"/>
      <c r="CP30" s="267"/>
    </row>
    <row r="31" spans="53:94" x14ac:dyDescent="0.25">
      <c r="BA31" s="267"/>
      <c r="BB31" s="99"/>
      <c r="BC31" s="139"/>
      <c r="BD31" s="140" t="str">
        <f>IF(BC31=0,"",VLOOKUP(BC31,'03 EQUIPOS'!$B$7:$I$1000000,5,))</f>
        <v/>
      </c>
      <c r="BE31" s="195"/>
      <c r="BF31" s="196"/>
      <c r="BG31" s="197">
        <f>ROUND(BE31*BF31,BL7)</f>
        <v>0</v>
      </c>
      <c r="BH31" s="144" t="str">
        <f>IF(BC31=0,"",ROUND(VLOOKUP(BC31,'03 EQUIPOS'!$B$7:$I$1000000,7,)*$F$3,BL7))</f>
        <v/>
      </c>
      <c r="BI31" s="198" t="str">
        <f>IF(BC31="","",IFERROR(ROUND(BH31/BG31,BL7),0))</f>
        <v/>
      </c>
      <c r="BJ31" s="127"/>
      <c r="BK31" s="146"/>
      <c r="BL31" s="42"/>
      <c r="BM31" s="147"/>
      <c r="BN31" s="42"/>
      <c r="BO31" s="148">
        <f>IFERROR(ROUND(BI31/BJ44,BL7),0)</f>
        <v>0</v>
      </c>
      <c r="BP31" s="199">
        <f>IFERROR(ROUND(BS44*BO31,BL7),0)</f>
        <v>0</v>
      </c>
      <c r="BQ31" s="149">
        <f>IFERROR(ROUND(BO31*BM44,BL7),0)</f>
        <v>0</v>
      </c>
      <c r="BR31" s="150">
        <f>IFERROR(ROUND(BH31/(BQ31*BE31),BL7),0)</f>
        <v>0</v>
      </c>
      <c r="BS31" s="108">
        <f t="shared" ref="BS31:BS43" si="7">+IF(BI31=0,1,0)</f>
        <v>0</v>
      </c>
      <c r="BT31" s="42"/>
      <c r="BU31" s="99"/>
      <c r="BV31" s="151">
        <f t="shared" ref="BV31:BV43" si="8">+BC31</f>
        <v>0</v>
      </c>
      <c r="BW31" s="140" t="str">
        <f>IF(BV31=0,"",VLOOKUP(BV31,'03 EQUIPOS'!$B$7:$I$1000000,5,))</f>
        <v/>
      </c>
      <c r="BX31" s="200">
        <f t="shared" ref="BX31:BX43" si="9">+BE31</f>
        <v>0</v>
      </c>
      <c r="BY31" s="152">
        <f>+IF(BM31&gt;0,BM31,IF(BM44&gt;0,BR31,BF31))</f>
        <v>0</v>
      </c>
      <c r="BZ31" s="201">
        <f>ROUND(BX31*BY31,BL7)</f>
        <v>0</v>
      </c>
      <c r="CA31" s="153" t="str">
        <f>IF(BV31=0,"",ROUND(VLOOKUP(BV31,'03 EQUIPOS'!$B$7:$I$1000000,7,)*$F$3,BL7))</f>
        <v/>
      </c>
      <c r="CB31" s="198">
        <f>IFERROR(ROUND(CA31/BZ31,BL7),0)</f>
        <v>0</v>
      </c>
      <c r="CC31" s="127"/>
      <c r="CD31" s="202"/>
      <c r="CE31" s="373">
        <f>+BW6</f>
        <v>0</v>
      </c>
      <c r="CF31" s="376" t="e">
        <f>+BZ6</f>
        <v>#N/A</v>
      </c>
      <c r="CG31" s="377" t="str">
        <f>CONCATENATE("E","-",BC31)</f>
        <v>E-</v>
      </c>
      <c r="CH31" s="378">
        <f>+BE31</f>
        <v>0</v>
      </c>
      <c r="CI31" s="379">
        <f>+BF31</f>
        <v>0</v>
      </c>
      <c r="CJ31" s="378">
        <f>+BX31</f>
        <v>0</v>
      </c>
      <c r="CK31" s="379">
        <f>+BY31</f>
        <v>0</v>
      </c>
      <c r="CL31" s="41"/>
      <c r="CM31" s="380"/>
      <c r="CP31" s="267"/>
    </row>
    <row r="32" spans="53:94" x14ac:dyDescent="0.25">
      <c r="BA32" s="267"/>
      <c r="BB32" s="99"/>
      <c r="BC32" s="139"/>
      <c r="BD32" s="154" t="str">
        <f>IF(BC32=0,"",VLOOKUP(BC32,'03 EQUIPOS'!$B$7:$I$1000000,5,))</f>
        <v/>
      </c>
      <c r="BE32" s="203"/>
      <c r="BF32" s="204"/>
      <c r="BG32" s="205">
        <f>ROUND(BE32*BF32,BL7)</f>
        <v>0</v>
      </c>
      <c r="BH32" s="158" t="str">
        <f>IF(BC32=0,"",ROUND(VLOOKUP(BC32,'03 EQUIPOS'!$B$7:$I$1000000,7,)*$F$3,BL7))</f>
        <v/>
      </c>
      <c r="BI32" s="206" t="str">
        <f>IF(BC32="","",IFERROR(ROUND(BH32/BG32,BL7),0))</f>
        <v/>
      </c>
      <c r="BJ32" s="127"/>
      <c r="BK32" s="146"/>
      <c r="BL32" s="42"/>
      <c r="BM32" s="160"/>
      <c r="BN32" s="42"/>
      <c r="BO32" s="148">
        <f>IFERROR(ROUND(BI32/BJ44,BL7),0)</f>
        <v>0</v>
      </c>
      <c r="BP32" s="199">
        <f>IFERROR(ROUND(BS44*BO32,BL7),0)</f>
        <v>0</v>
      </c>
      <c r="BQ32" s="149">
        <f>IFERROR(ROUND(BO32*BM44,BL7),0)</f>
        <v>0</v>
      </c>
      <c r="BR32" s="161">
        <f>IFERROR(ROUND(BH32/(BQ32*BE32),BL7),0)</f>
        <v>0</v>
      </c>
      <c r="BS32" s="108">
        <f t="shared" si="7"/>
        <v>0</v>
      </c>
      <c r="BT32" s="42"/>
      <c r="BU32" s="99"/>
      <c r="BV32" s="151">
        <f t="shared" si="8"/>
        <v>0</v>
      </c>
      <c r="BW32" s="154" t="str">
        <f>IF(BV32=0,"",VLOOKUP(BV32,'03 EQUIPOS'!$B$7:$I$1000000,5,))</f>
        <v/>
      </c>
      <c r="BX32" s="207">
        <f t="shared" si="9"/>
        <v>0</v>
      </c>
      <c r="BY32" s="162">
        <f>+IF(BM32&gt;0,BM32,IF(BM44&gt;0,BR32,BF32))</f>
        <v>0</v>
      </c>
      <c r="BZ32" s="208">
        <f>ROUND(BX32*BY32,BL7)</f>
        <v>0</v>
      </c>
      <c r="CA32" s="164" t="str">
        <f>IF(BV32=0,"",ROUND(VLOOKUP(BV32,'03 EQUIPOS'!$B$7:$I$1000000,7,)*$F$3,BL7))</f>
        <v/>
      </c>
      <c r="CB32" s="206">
        <f>IFERROR(ROUND(CA32/BZ32,BL7),0)</f>
        <v>0</v>
      </c>
      <c r="CC32" s="127"/>
      <c r="CD32" s="146"/>
      <c r="CE32" s="373">
        <f>+BW6</f>
        <v>0</v>
      </c>
      <c r="CF32" s="376" t="e">
        <f>+BZ6</f>
        <v>#N/A</v>
      </c>
      <c r="CG32" s="377" t="str">
        <f>CONCATENATE("E","-",BC32)</f>
        <v>E-</v>
      </c>
      <c r="CH32" s="378">
        <f t="shared" ref="CH32:CH43" si="10">+BE32</f>
        <v>0</v>
      </c>
      <c r="CI32" s="379">
        <f t="shared" ref="CI32:CI43" si="11">+BF32</f>
        <v>0</v>
      </c>
      <c r="CJ32" s="378">
        <f t="shared" ref="CJ32:CJ43" si="12">+BX32</f>
        <v>0</v>
      </c>
      <c r="CK32" s="379">
        <f t="shared" ref="CK32:CK43" si="13">+BY32</f>
        <v>0</v>
      </c>
      <c r="CL32" s="41"/>
      <c r="CM32" s="380"/>
      <c r="CP32" s="267"/>
    </row>
    <row r="33" spans="53:94" x14ac:dyDescent="0.25">
      <c r="BA33" s="267"/>
      <c r="BB33" s="99"/>
      <c r="BC33" s="139"/>
      <c r="BD33" s="154" t="str">
        <f>IF(BC33=0,"",VLOOKUP(BC33,'03 EQUIPOS'!$B$7:$I$1000000,5,))</f>
        <v/>
      </c>
      <c r="BE33" s="203"/>
      <c r="BF33" s="204"/>
      <c r="BG33" s="205">
        <f>ROUND(BE33*BF33,BL7)</f>
        <v>0</v>
      </c>
      <c r="BH33" s="158" t="str">
        <f>IF(BC33=0,"",ROUND(VLOOKUP(BC33,'03 EQUIPOS'!$B$7:$I$1000000,7,)*$F$3,BL7))</f>
        <v/>
      </c>
      <c r="BI33" s="206" t="str">
        <f>IF(BC33="","",IFERROR(ROUND(BH33/BG33,BL7),0))</f>
        <v/>
      </c>
      <c r="BJ33" s="127"/>
      <c r="BK33" s="146"/>
      <c r="BL33" s="42"/>
      <c r="BM33" s="160"/>
      <c r="BN33" s="42"/>
      <c r="BO33" s="148">
        <f>IFERROR(ROUND(BI33/BJ44,BL7),0)</f>
        <v>0</v>
      </c>
      <c r="BP33" s="199">
        <f>IFERROR(ROUND(BS44*BO33,BL7),0)</f>
        <v>0</v>
      </c>
      <c r="BQ33" s="149">
        <f>IFERROR(ROUND(BO33*BM44,BL7),0)</f>
        <v>0</v>
      </c>
      <c r="BR33" s="161">
        <f>IFERROR(ROUND(BH33/(BQ33*BE33),BL7),0)</f>
        <v>0</v>
      </c>
      <c r="BS33" s="108">
        <f t="shared" si="7"/>
        <v>0</v>
      </c>
      <c r="BT33" s="42"/>
      <c r="BU33" s="99"/>
      <c r="BV33" s="151">
        <f t="shared" si="8"/>
        <v>0</v>
      </c>
      <c r="BW33" s="154" t="str">
        <f>IF(BV33=0,"",VLOOKUP(BV33,'03 EQUIPOS'!$B$7:$I$1000000,5,))</f>
        <v/>
      </c>
      <c r="BX33" s="207">
        <f t="shared" si="9"/>
        <v>0</v>
      </c>
      <c r="BY33" s="162">
        <f>+IF(BM33&gt;0,BM33,IF(BM44&gt;0,BR33,BF33))</f>
        <v>0</v>
      </c>
      <c r="BZ33" s="208">
        <f>ROUND(BX33*BY33,BL7)</f>
        <v>0</v>
      </c>
      <c r="CA33" s="164" t="str">
        <f>IF(BV33=0,"",ROUND(VLOOKUP(BV33,'03 EQUIPOS'!$B$7:$I$1000000,7,)*$F$3,BL7))</f>
        <v/>
      </c>
      <c r="CB33" s="206">
        <f>IFERROR(ROUND(CA33/BZ33,BL7),0)</f>
        <v>0</v>
      </c>
      <c r="CC33" s="127"/>
      <c r="CD33" s="146"/>
      <c r="CE33" s="373">
        <f>+BW6</f>
        <v>0</v>
      </c>
      <c r="CF33" s="376" t="e">
        <f>+BZ6</f>
        <v>#N/A</v>
      </c>
      <c r="CG33" s="377" t="str">
        <f t="shared" ref="CG33:CG43" si="14">CONCATENATE("E","-",BC33)</f>
        <v>E-</v>
      </c>
      <c r="CH33" s="378">
        <f t="shared" si="10"/>
        <v>0</v>
      </c>
      <c r="CI33" s="379">
        <f t="shared" si="11"/>
        <v>0</v>
      </c>
      <c r="CJ33" s="378">
        <f t="shared" si="12"/>
        <v>0</v>
      </c>
      <c r="CK33" s="379">
        <f t="shared" si="13"/>
        <v>0</v>
      </c>
      <c r="CL33" s="41"/>
      <c r="CM33" s="380"/>
      <c r="CP33" s="267"/>
    </row>
    <row r="34" spans="53:94" x14ac:dyDescent="0.25">
      <c r="BA34" s="267"/>
      <c r="BB34" s="99"/>
      <c r="BC34" s="139"/>
      <c r="BD34" s="154" t="str">
        <f>IF(BC34=0,"",VLOOKUP(BC34,'03 EQUIPOS'!$B$7:$I$1000000,5,))</f>
        <v/>
      </c>
      <c r="BE34" s="203"/>
      <c r="BF34" s="204"/>
      <c r="BG34" s="205">
        <f>ROUND(BE34*BF34,BL7)</f>
        <v>0</v>
      </c>
      <c r="BH34" s="158" t="str">
        <f>IF(BC34=0,"",ROUND(VLOOKUP(BC34,'03 EQUIPOS'!$B$7:$I$1000000,7,)*$F$3,BL7))</f>
        <v/>
      </c>
      <c r="BI34" s="206" t="str">
        <f>IF(BC34="","",IFERROR(ROUND(BH34/BG34,BL7),0))</f>
        <v/>
      </c>
      <c r="BJ34" s="127"/>
      <c r="BK34" s="146"/>
      <c r="BL34" s="42"/>
      <c r="BM34" s="160"/>
      <c r="BN34" s="42"/>
      <c r="BO34" s="148">
        <f>IFERROR(ROUND(BI34/BJ44,BL7),0)</f>
        <v>0</v>
      </c>
      <c r="BP34" s="199">
        <f>IFERROR(ROUND(BS44*BO34,BL7),0)</f>
        <v>0</v>
      </c>
      <c r="BQ34" s="149">
        <f>IFERROR(ROUND(BO34*BM44,BL7),0)</f>
        <v>0</v>
      </c>
      <c r="BR34" s="161">
        <f>IFERROR(ROUND(BH34/(BQ34*BE34),BL7),0)</f>
        <v>0</v>
      </c>
      <c r="BS34" s="108">
        <f t="shared" si="7"/>
        <v>0</v>
      </c>
      <c r="BT34" s="42"/>
      <c r="BU34" s="99"/>
      <c r="BV34" s="151">
        <f t="shared" si="8"/>
        <v>0</v>
      </c>
      <c r="BW34" s="154" t="str">
        <f>IF(BV34=0,"",VLOOKUP(BV34,'03 EQUIPOS'!$B$7:$I$1000000,5,))</f>
        <v/>
      </c>
      <c r="BX34" s="207">
        <f t="shared" si="9"/>
        <v>0</v>
      </c>
      <c r="BY34" s="162">
        <f>+IF(BM34&gt;0,BM34,IF(BM44&gt;0,BR34,BF34))</f>
        <v>0</v>
      </c>
      <c r="BZ34" s="208">
        <f>ROUND(BX34*BY34,BL7)</f>
        <v>0</v>
      </c>
      <c r="CA34" s="164" t="str">
        <f>IF(BV34=0,"",ROUND(VLOOKUP(BV34,'03 EQUIPOS'!$B$7:$I$1000000,7,)*$F$3,BL7))</f>
        <v/>
      </c>
      <c r="CB34" s="206">
        <f>IFERROR(ROUND(CA34/BZ34,BL7),0)</f>
        <v>0</v>
      </c>
      <c r="CC34" s="127"/>
      <c r="CD34" s="146"/>
      <c r="CE34" s="373">
        <f>+BW6</f>
        <v>0</v>
      </c>
      <c r="CF34" s="376" t="e">
        <f>+BZ6</f>
        <v>#N/A</v>
      </c>
      <c r="CG34" s="377" t="str">
        <f t="shared" si="14"/>
        <v>E-</v>
      </c>
      <c r="CH34" s="378">
        <f t="shared" si="10"/>
        <v>0</v>
      </c>
      <c r="CI34" s="379">
        <f t="shared" si="11"/>
        <v>0</v>
      </c>
      <c r="CJ34" s="378">
        <f t="shared" si="12"/>
        <v>0</v>
      </c>
      <c r="CK34" s="379">
        <f t="shared" si="13"/>
        <v>0</v>
      </c>
      <c r="CL34" s="41"/>
      <c r="CM34" s="380"/>
      <c r="CP34" s="267"/>
    </row>
    <row r="35" spans="53:94" x14ac:dyDescent="0.25">
      <c r="BA35" s="267"/>
      <c r="BB35" s="99"/>
      <c r="BC35" s="139"/>
      <c r="BD35" s="154" t="str">
        <f>IF(BC35=0,"",VLOOKUP(BC35,'03 EQUIPOS'!$B$7:$I$1000000,5,))</f>
        <v/>
      </c>
      <c r="BE35" s="209"/>
      <c r="BF35" s="210"/>
      <c r="BG35" s="205">
        <f>ROUND(BE35*BF35,BL7)</f>
        <v>0</v>
      </c>
      <c r="BH35" s="158" t="str">
        <f>IF(BC35=0,"",ROUND(VLOOKUP(BC35,'03 EQUIPOS'!$B$7:$I$1000000,7,)*$F$3,BL7))</f>
        <v/>
      </c>
      <c r="BI35" s="206" t="str">
        <f>IF(BC35="","",IFERROR(ROUND(BH35/BG35,BL7),0))</f>
        <v/>
      </c>
      <c r="BJ35" s="127"/>
      <c r="BK35" s="146"/>
      <c r="BL35" s="42"/>
      <c r="BM35" s="160"/>
      <c r="BN35" s="42"/>
      <c r="BO35" s="148">
        <f>IFERROR(ROUND(BI35/BJ44,BL7),0)</f>
        <v>0</v>
      </c>
      <c r="BP35" s="199">
        <f>IFERROR(ROUND(BS44*BO35,BL7),0)</f>
        <v>0</v>
      </c>
      <c r="BQ35" s="149">
        <f>IFERROR(ROUND(BO35*BM44,BL7),0)</f>
        <v>0</v>
      </c>
      <c r="BR35" s="161">
        <f>IFERROR(ROUND(BH35/(BQ35*BE35),BL7),0)</f>
        <v>0</v>
      </c>
      <c r="BS35" s="108">
        <f t="shared" si="7"/>
        <v>0</v>
      </c>
      <c r="BT35" s="42"/>
      <c r="BU35" s="99"/>
      <c r="BV35" s="151">
        <f t="shared" si="8"/>
        <v>0</v>
      </c>
      <c r="BW35" s="154" t="str">
        <f>IF(BV35=0,"",VLOOKUP(BV35,'03 EQUIPOS'!$B$7:$I$1000000,5,))</f>
        <v/>
      </c>
      <c r="BX35" s="207">
        <f t="shared" si="9"/>
        <v>0</v>
      </c>
      <c r="BY35" s="162">
        <f>+IF(BM35&gt;0,BM35,IF(BM44&gt;0,BR35,BF35))</f>
        <v>0</v>
      </c>
      <c r="BZ35" s="208">
        <f>ROUND(BX35*BY35,BL7)</f>
        <v>0</v>
      </c>
      <c r="CA35" s="164" t="str">
        <f>IF(BV35=0,"",ROUND(VLOOKUP(BV35,'03 EQUIPOS'!$B$7:$I$1000000,7,)*$F$3,BL7))</f>
        <v/>
      </c>
      <c r="CB35" s="206">
        <f>IFERROR(ROUND(CA35/BZ35,BL7),0)</f>
        <v>0</v>
      </c>
      <c r="CC35" s="127"/>
      <c r="CD35" s="146"/>
      <c r="CE35" s="373">
        <f>+BW6</f>
        <v>0</v>
      </c>
      <c r="CF35" s="376" t="e">
        <f>+BZ6</f>
        <v>#N/A</v>
      </c>
      <c r="CG35" s="377" t="str">
        <f t="shared" si="14"/>
        <v>E-</v>
      </c>
      <c r="CH35" s="378">
        <f t="shared" si="10"/>
        <v>0</v>
      </c>
      <c r="CI35" s="379">
        <f t="shared" si="11"/>
        <v>0</v>
      </c>
      <c r="CJ35" s="378">
        <f t="shared" si="12"/>
        <v>0</v>
      </c>
      <c r="CK35" s="379">
        <f t="shared" si="13"/>
        <v>0</v>
      </c>
      <c r="CL35" s="41"/>
      <c r="CM35" s="380"/>
      <c r="CP35" s="267"/>
    </row>
    <row r="36" spans="53:94" x14ac:dyDescent="0.25">
      <c r="BA36" s="267"/>
      <c r="BB36" s="99"/>
      <c r="BC36" s="139"/>
      <c r="BD36" s="154" t="str">
        <f>IF(BC36=0,"",VLOOKUP(BC36,'03 EQUIPOS'!$B$7:$I$1000000,5,))</f>
        <v/>
      </c>
      <c r="BE36" s="209"/>
      <c r="BF36" s="210"/>
      <c r="BG36" s="205">
        <f>ROUND(BE36*BF36,BL7)</f>
        <v>0</v>
      </c>
      <c r="BH36" s="158" t="str">
        <f>IF(BC36=0,"",ROUND(VLOOKUP(BC36,'03 EQUIPOS'!$B$7:$I$1000000,7,)*$F$3,BL7))</f>
        <v/>
      </c>
      <c r="BI36" s="206" t="str">
        <f>IF(BC36="","",IFERROR(ROUND(BH36/BG36,BL7),0))</f>
        <v/>
      </c>
      <c r="BJ36" s="127"/>
      <c r="BK36" s="146"/>
      <c r="BL36" s="42"/>
      <c r="BM36" s="160"/>
      <c r="BN36" s="42"/>
      <c r="BO36" s="148">
        <f>IFERROR(ROUND(BI36/BJ44,BL7),0)</f>
        <v>0</v>
      </c>
      <c r="BP36" s="199">
        <f>IFERROR(ROUND(BS44*BO36,BL7),0)</f>
        <v>0</v>
      </c>
      <c r="BQ36" s="149">
        <f>IFERROR(ROUND(BO36*BM44,BL7),0)</f>
        <v>0</v>
      </c>
      <c r="BR36" s="161">
        <f>IFERROR(ROUND(BH36/(BQ36*BE36),BL7),0)</f>
        <v>0</v>
      </c>
      <c r="BS36" s="108">
        <f t="shared" si="7"/>
        <v>0</v>
      </c>
      <c r="BT36" s="42"/>
      <c r="BU36" s="99"/>
      <c r="BV36" s="151">
        <f t="shared" si="8"/>
        <v>0</v>
      </c>
      <c r="BW36" s="154" t="str">
        <f>IF(BV36=0,"",VLOOKUP(BV36,'03 EQUIPOS'!$B$7:$I$1000000,5,))</f>
        <v/>
      </c>
      <c r="BX36" s="207">
        <f t="shared" si="9"/>
        <v>0</v>
      </c>
      <c r="BY36" s="162">
        <f>+IF(BM36&gt;0,BM36,IF(BM44&gt;0,BR36,BF36))</f>
        <v>0</v>
      </c>
      <c r="BZ36" s="208">
        <f>ROUND(BX36*BY36,BL7)</f>
        <v>0</v>
      </c>
      <c r="CA36" s="164" t="str">
        <f>IF(BV36=0,"",ROUND(VLOOKUP(BV36,'03 EQUIPOS'!$B$7:$I$1000000,7,)*$F$3,BL7))</f>
        <v/>
      </c>
      <c r="CB36" s="206">
        <f>IFERROR(ROUND(CA36/BZ36,BL7),0)</f>
        <v>0</v>
      </c>
      <c r="CC36" s="127"/>
      <c r="CD36" s="146"/>
      <c r="CE36" s="373">
        <f>+BW6</f>
        <v>0</v>
      </c>
      <c r="CF36" s="376" t="e">
        <f>+BZ6</f>
        <v>#N/A</v>
      </c>
      <c r="CG36" s="377" t="str">
        <f t="shared" si="14"/>
        <v>E-</v>
      </c>
      <c r="CH36" s="378">
        <f t="shared" si="10"/>
        <v>0</v>
      </c>
      <c r="CI36" s="379">
        <f t="shared" si="11"/>
        <v>0</v>
      </c>
      <c r="CJ36" s="378">
        <f t="shared" si="12"/>
        <v>0</v>
      </c>
      <c r="CK36" s="379">
        <f t="shared" si="13"/>
        <v>0</v>
      </c>
      <c r="CL36" s="41"/>
      <c r="CM36" s="380"/>
      <c r="CP36" s="267"/>
    </row>
    <row r="37" spans="53:94" x14ac:dyDescent="0.25">
      <c r="BA37" s="267"/>
      <c r="BB37" s="99"/>
      <c r="BC37" s="139"/>
      <c r="BD37" s="154" t="str">
        <f>IF(BC37=0,"",VLOOKUP(BC37,'03 EQUIPOS'!$B$7:$I$1000000,5,))</f>
        <v/>
      </c>
      <c r="BE37" s="209"/>
      <c r="BF37" s="210"/>
      <c r="BG37" s="205">
        <f>ROUND(BE37*BF37,BL7)</f>
        <v>0</v>
      </c>
      <c r="BH37" s="158" t="str">
        <f>IF(BC37=0,"",ROUND(VLOOKUP(BC37,'03 EQUIPOS'!$B$7:$I$1000000,7,)*$F$3,BL7))</f>
        <v/>
      </c>
      <c r="BI37" s="206" t="str">
        <f>IF(BC37="","",IFERROR(ROUND(BH37/BG37,BL7),0))</f>
        <v/>
      </c>
      <c r="BJ37" s="127"/>
      <c r="BK37" s="146"/>
      <c r="BL37" s="42"/>
      <c r="BM37" s="160"/>
      <c r="BN37" s="42"/>
      <c r="BO37" s="148">
        <f>IFERROR(ROUND(BI37/BJ44,BL7),0)</f>
        <v>0</v>
      </c>
      <c r="BP37" s="199">
        <f>IFERROR(ROUND(BS44*BO37,BL7),0)</f>
        <v>0</v>
      </c>
      <c r="BQ37" s="149">
        <f>IFERROR(ROUND(BO37*BM44,BL7),0)</f>
        <v>0</v>
      </c>
      <c r="BR37" s="161">
        <f>IFERROR(ROUND(BH37/(BQ37*BE37),BL7),0)</f>
        <v>0</v>
      </c>
      <c r="BS37" s="108">
        <f t="shared" si="7"/>
        <v>0</v>
      </c>
      <c r="BT37" s="42"/>
      <c r="BU37" s="99"/>
      <c r="BV37" s="151">
        <f t="shared" si="8"/>
        <v>0</v>
      </c>
      <c r="BW37" s="154" t="str">
        <f>IF(BV37=0,"",VLOOKUP(BV37,'03 EQUIPOS'!$B$7:$I$1000000,5,))</f>
        <v/>
      </c>
      <c r="BX37" s="207">
        <f t="shared" si="9"/>
        <v>0</v>
      </c>
      <c r="BY37" s="162">
        <f>+IF(BM37&gt;0,BM37,IF(BM44&gt;0,BR37,BF37))</f>
        <v>0</v>
      </c>
      <c r="BZ37" s="208">
        <f>ROUND(BX37*BY37,BL7)</f>
        <v>0</v>
      </c>
      <c r="CA37" s="164" t="str">
        <f>IF(BV37=0,"",ROUND(VLOOKUP(BV37,'03 EQUIPOS'!$B$7:$I$1000000,7,)*$F$3,BL7))</f>
        <v/>
      </c>
      <c r="CB37" s="206">
        <f>IFERROR(ROUND(CA37/BZ37,BL7),0)</f>
        <v>0</v>
      </c>
      <c r="CC37" s="127"/>
      <c r="CD37" s="146"/>
      <c r="CE37" s="373">
        <f>+BW6</f>
        <v>0</v>
      </c>
      <c r="CF37" s="376" t="e">
        <f>+BZ6</f>
        <v>#N/A</v>
      </c>
      <c r="CG37" s="377" t="str">
        <f t="shared" si="14"/>
        <v>E-</v>
      </c>
      <c r="CH37" s="378">
        <f t="shared" si="10"/>
        <v>0</v>
      </c>
      <c r="CI37" s="379">
        <f t="shared" si="11"/>
        <v>0</v>
      </c>
      <c r="CJ37" s="378">
        <f t="shared" si="12"/>
        <v>0</v>
      </c>
      <c r="CK37" s="379">
        <f t="shared" si="13"/>
        <v>0</v>
      </c>
      <c r="CL37" s="41"/>
      <c r="CM37" s="380"/>
      <c r="CP37" s="267"/>
    </row>
    <row r="38" spans="53:94" x14ac:dyDescent="0.25">
      <c r="BA38" s="267"/>
      <c r="BB38" s="99"/>
      <c r="BC38" s="139"/>
      <c r="BD38" s="154" t="str">
        <f>IF(BC38=0,"",VLOOKUP(BC38,'03 EQUIPOS'!$B$7:$I$1000000,5,))</f>
        <v/>
      </c>
      <c r="BE38" s="209"/>
      <c r="BF38" s="210"/>
      <c r="BG38" s="205">
        <f>ROUND(BE38*BF38,BL7)</f>
        <v>0</v>
      </c>
      <c r="BH38" s="158" t="str">
        <f>IF(BC38=0,"",ROUND(VLOOKUP(BC38,'03 EQUIPOS'!$B$7:$I$1000000,7,)*$F$3,BL7))</f>
        <v/>
      </c>
      <c r="BI38" s="206" t="str">
        <f>IF(BC38="","",IFERROR(ROUND(BH38/BG38,BL7),0))</f>
        <v/>
      </c>
      <c r="BJ38" s="127"/>
      <c r="BK38" s="146"/>
      <c r="BL38" s="42"/>
      <c r="BM38" s="160"/>
      <c r="BN38" s="42"/>
      <c r="BO38" s="148">
        <f>IFERROR(ROUND(BI38/BJ44,BL7),0)</f>
        <v>0</v>
      </c>
      <c r="BP38" s="199">
        <f>IFERROR(ROUND(BS44*BO38,BL7),0)</f>
        <v>0</v>
      </c>
      <c r="BQ38" s="149">
        <f>IFERROR(ROUND(BO38*BM44,BL7),0)</f>
        <v>0</v>
      </c>
      <c r="BR38" s="161">
        <f>IFERROR(ROUND(BH38/(BQ38*BE38),BL7),0)</f>
        <v>0</v>
      </c>
      <c r="BS38" s="108">
        <f t="shared" si="7"/>
        <v>0</v>
      </c>
      <c r="BT38" s="42"/>
      <c r="BU38" s="99"/>
      <c r="BV38" s="151">
        <f t="shared" si="8"/>
        <v>0</v>
      </c>
      <c r="BW38" s="154" t="str">
        <f>IF(BV38=0,"",VLOOKUP(BV38,'03 EQUIPOS'!$B$7:$I$1000000,5,))</f>
        <v/>
      </c>
      <c r="BX38" s="207">
        <f t="shared" si="9"/>
        <v>0</v>
      </c>
      <c r="BY38" s="162">
        <f>+IF(BM38&gt;0,BM38,IF(BM44&gt;0,BR38,BF38))</f>
        <v>0</v>
      </c>
      <c r="BZ38" s="208">
        <f>ROUND(BX38*BY38,BL7)</f>
        <v>0</v>
      </c>
      <c r="CA38" s="164" t="str">
        <f>IF(BV38=0,"",ROUND(VLOOKUP(BV38,'03 EQUIPOS'!$B$7:$I$1000000,7,)*$F$3,BL7))</f>
        <v/>
      </c>
      <c r="CB38" s="206">
        <f>IFERROR(ROUND(CA38/BZ38,BL7),0)</f>
        <v>0</v>
      </c>
      <c r="CC38" s="127"/>
      <c r="CD38" s="146"/>
      <c r="CE38" s="373">
        <f>+BW6</f>
        <v>0</v>
      </c>
      <c r="CF38" s="376" t="e">
        <f>+BZ6</f>
        <v>#N/A</v>
      </c>
      <c r="CG38" s="377" t="str">
        <f t="shared" si="14"/>
        <v>E-</v>
      </c>
      <c r="CH38" s="378">
        <f t="shared" si="10"/>
        <v>0</v>
      </c>
      <c r="CI38" s="379">
        <f t="shared" si="11"/>
        <v>0</v>
      </c>
      <c r="CJ38" s="378">
        <f t="shared" si="12"/>
        <v>0</v>
      </c>
      <c r="CK38" s="379">
        <f t="shared" si="13"/>
        <v>0</v>
      </c>
      <c r="CL38" s="41"/>
      <c r="CM38" s="380"/>
      <c r="CP38" s="267"/>
    </row>
    <row r="39" spans="53:94" x14ac:dyDescent="0.25">
      <c r="BA39" s="267"/>
      <c r="BB39" s="99"/>
      <c r="BC39" s="139"/>
      <c r="BD39" s="154" t="str">
        <f>IF(BC39=0,"",VLOOKUP(BC39,'03 EQUIPOS'!$B$7:$I$1000000,5,))</f>
        <v/>
      </c>
      <c r="BE39" s="203"/>
      <c r="BF39" s="204"/>
      <c r="BG39" s="205">
        <f>ROUND(BE39*BF39,BL7)</f>
        <v>0</v>
      </c>
      <c r="BH39" s="158" t="str">
        <f>IF(BC39=0,"",ROUND(VLOOKUP(BC39,'03 EQUIPOS'!$B$7:$I$1000000,7,)*$F$3,BL7))</f>
        <v/>
      </c>
      <c r="BI39" s="206" t="str">
        <f>IF(BC39="","",IFERROR(ROUND(BH39/BG39,BL7),0))</f>
        <v/>
      </c>
      <c r="BJ39" s="127"/>
      <c r="BK39" s="146"/>
      <c r="BL39" s="42"/>
      <c r="BM39" s="160"/>
      <c r="BN39" s="42"/>
      <c r="BO39" s="148">
        <f>IFERROR(ROUND(BI39/BJ44,BL7),0)</f>
        <v>0</v>
      </c>
      <c r="BP39" s="199">
        <f>IFERROR(ROUND(BS44*BO39,BL7),0)</f>
        <v>0</v>
      </c>
      <c r="BQ39" s="149">
        <f>IFERROR(ROUND(BO39*BM44,BL7),0)</f>
        <v>0</v>
      </c>
      <c r="BR39" s="161">
        <f>IFERROR(ROUND(BH39/(BQ39*BE39),BL7),0)</f>
        <v>0</v>
      </c>
      <c r="BS39" s="108">
        <f t="shared" si="7"/>
        <v>0</v>
      </c>
      <c r="BT39" s="42"/>
      <c r="BU39" s="99"/>
      <c r="BV39" s="151">
        <f t="shared" si="8"/>
        <v>0</v>
      </c>
      <c r="BW39" s="154" t="str">
        <f>IF(BV39=0,"",VLOOKUP(BV39,'03 EQUIPOS'!$B$7:$I$1000000,5,))</f>
        <v/>
      </c>
      <c r="BX39" s="207">
        <f t="shared" si="9"/>
        <v>0</v>
      </c>
      <c r="BY39" s="162">
        <f>+IF(BM39&gt;0,BM39,IF(BM44&gt;0,BR39,BF39))</f>
        <v>0</v>
      </c>
      <c r="BZ39" s="208">
        <f>ROUND(BX39*BY39,BL7)</f>
        <v>0</v>
      </c>
      <c r="CA39" s="164" t="str">
        <f>IF(BV39=0,"",ROUND(VLOOKUP(BV39,'03 EQUIPOS'!$B$7:$I$1000000,7,)*$F$3,BL7))</f>
        <v/>
      </c>
      <c r="CB39" s="206">
        <f>IFERROR(ROUND(CA39/BZ39,BL7),0)</f>
        <v>0</v>
      </c>
      <c r="CC39" s="127"/>
      <c r="CD39" s="146"/>
      <c r="CE39" s="373">
        <f>+BW6</f>
        <v>0</v>
      </c>
      <c r="CF39" s="376" t="e">
        <f>+BZ6</f>
        <v>#N/A</v>
      </c>
      <c r="CG39" s="377" t="str">
        <f t="shared" si="14"/>
        <v>E-</v>
      </c>
      <c r="CH39" s="378">
        <f t="shared" si="10"/>
        <v>0</v>
      </c>
      <c r="CI39" s="379">
        <f t="shared" si="11"/>
        <v>0</v>
      </c>
      <c r="CJ39" s="378">
        <f t="shared" si="12"/>
        <v>0</v>
      </c>
      <c r="CK39" s="379">
        <f t="shared" si="13"/>
        <v>0</v>
      </c>
      <c r="CL39" s="41"/>
      <c r="CM39" s="380"/>
      <c r="CP39" s="267"/>
    </row>
    <row r="40" spans="53:94" x14ac:dyDescent="0.25">
      <c r="BA40" s="267"/>
      <c r="BB40" s="99"/>
      <c r="BC40" s="139"/>
      <c r="BD40" s="154" t="str">
        <f>IF(BC40=0,"",VLOOKUP(BC40,'03 EQUIPOS'!$B$7:$I$1000000,5,))</f>
        <v/>
      </c>
      <c r="BE40" s="203"/>
      <c r="BF40" s="204"/>
      <c r="BG40" s="205">
        <f>ROUND(BE40*BF40,BL7)</f>
        <v>0</v>
      </c>
      <c r="BH40" s="158" t="str">
        <f>IF(BC40=0,"",ROUND(VLOOKUP(BC40,'03 EQUIPOS'!$B$7:$I$1000000,7,)*$F$3,BL7))</f>
        <v/>
      </c>
      <c r="BI40" s="206" t="str">
        <f>IF(BC40="","",IFERROR(ROUND(BH40/BG40,BL7),0))</f>
        <v/>
      </c>
      <c r="BJ40" s="127"/>
      <c r="BK40" s="146"/>
      <c r="BL40" s="42"/>
      <c r="BM40" s="160"/>
      <c r="BN40" s="42"/>
      <c r="BO40" s="148">
        <f>IFERROR(ROUND(BI40/BJ44,BL7),0)</f>
        <v>0</v>
      </c>
      <c r="BP40" s="199">
        <f>IFERROR(ROUND(BS44*BO40,BL7),0)</f>
        <v>0</v>
      </c>
      <c r="BQ40" s="149">
        <f>IFERROR(ROUND(BO40*BM44,BL7),0)</f>
        <v>0</v>
      </c>
      <c r="BR40" s="161">
        <f>IFERROR(ROUND(BH40/(BQ40*BE40),BL7),0)</f>
        <v>0</v>
      </c>
      <c r="BS40" s="108">
        <f t="shared" si="7"/>
        <v>0</v>
      </c>
      <c r="BT40" s="42"/>
      <c r="BU40" s="99"/>
      <c r="BV40" s="151">
        <f t="shared" si="8"/>
        <v>0</v>
      </c>
      <c r="BW40" s="154" t="str">
        <f>IF(BV40=0,"",VLOOKUP(BV40,'03 EQUIPOS'!$B$7:$I$1000000,5,))</f>
        <v/>
      </c>
      <c r="BX40" s="207">
        <f t="shared" si="9"/>
        <v>0</v>
      </c>
      <c r="BY40" s="162">
        <f>+IF(BM40&gt;0,BM40,IF(BM44&gt;0,BR40,BF40))</f>
        <v>0</v>
      </c>
      <c r="BZ40" s="208">
        <f>ROUND(BX40*BY40,BL7)</f>
        <v>0</v>
      </c>
      <c r="CA40" s="164" t="str">
        <f>IF(BV40=0,"",ROUND(VLOOKUP(BV40,'03 EQUIPOS'!$B$7:$I$1000000,7,)*$F$3,BL7))</f>
        <v/>
      </c>
      <c r="CB40" s="206">
        <f>IFERROR(ROUND(CA40/BZ40,BL7),0)</f>
        <v>0</v>
      </c>
      <c r="CC40" s="127"/>
      <c r="CD40" s="146"/>
      <c r="CE40" s="373">
        <f>+BW6</f>
        <v>0</v>
      </c>
      <c r="CF40" s="376" t="e">
        <f>+BZ6</f>
        <v>#N/A</v>
      </c>
      <c r="CG40" s="377" t="str">
        <f t="shared" si="14"/>
        <v>E-</v>
      </c>
      <c r="CH40" s="378">
        <f t="shared" si="10"/>
        <v>0</v>
      </c>
      <c r="CI40" s="379">
        <f t="shared" si="11"/>
        <v>0</v>
      </c>
      <c r="CJ40" s="378">
        <f t="shared" si="12"/>
        <v>0</v>
      </c>
      <c r="CK40" s="379">
        <f t="shared" si="13"/>
        <v>0</v>
      </c>
      <c r="CL40" s="41"/>
      <c r="CM40" s="380"/>
      <c r="CP40" s="267"/>
    </row>
    <row r="41" spans="53:94" x14ac:dyDescent="0.25">
      <c r="BA41" s="267"/>
      <c r="BB41" s="99"/>
      <c r="BC41" s="139"/>
      <c r="BD41" s="154" t="str">
        <f>IF(BC41=0,"",VLOOKUP(BC41,'03 EQUIPOS'!$B$7:$I$1000000,5,))</f>
        <v/>
      </c>
      <c r="BE41" s="203"/>
      <c r="BF41" s="204"/>
      <c r="BG41" s="205">
        <f>ROUND(BE41*BF41,BL7)</f>
        <v>0</v>
      </c>
      <c r="BH41" s="158" t="str">
        <f>IF(BC41=0,"",ROUND(VLOOKUP(BC41,'03 EQUIPOS'!$B$7:$I$1000000,7,)*$F$3,BL7))</f>
        <v/>
      </c>
      <c r="BI41" s="206" t="str">
        <f>IF(BC41="","",IFERROR(ROUND(BH41/BG41,BL7),0))</f>
        <v/>
      </c>
      <c r="BJ41" s="127"/>
      <c r="BK41" s="146"/>
      <c r="BL41" s="42"/>
      <c r="BM41" s="160"/>
      <c r="BN41" s="42"/>
      <c r="BO41" s="148">
        <f>IFERROR(ROUND(BI41/BJ44,BL7),0)</f>
        <v>0</v>
      </c>
      <c r="BP41" s="199">
        <f>IFERROR(ROUND(BS44*BO41,BL7),0)</f>
        <v>0</v>
      </c>
      <c r="BQ41" s="149">
        <f>IFERROR(ROUND(BO41*BM44,BL7),0)</f>
        <v>0</v>
      </c>
      <c r="BR41" s="161">
        <f>IFERROR(ROUND(BH41/(BQ41*BE41),BL7),0)</f>
        <v>0</v>
      </c>
      <c r="BS41" s="108">
        <f t="shared" si="7"/>
        <v>0</v>
      </c>
      <c r="BT41" s="42"/>
      <c r="BU41" s="99"/>
      <c r="BV41" s="151">
        <f t="shared" si="8"/>
        <v>0</v>
      </c>
      <c r="BW41" s="154" t="str">
        <f>IF(BV41=0,"",VLOOKUP(BV41,'03 EQUIPOS'!$B$7:$I$1000000,5,))</f>
        <v/>
      </c>
      <c r="BX41" s="207">
        <f t="shared" si="9"/>
        <v>0</v>
      </c>
      <c r="BY41" s="162">
        <f>+IF(BM41&gt;0,BM41,IF(BM44&gt;0,BR41,BF41))</f>
        <v>0</v>
      </c>
      <c r="BZ41" s="208">
        <f>ROUND(BX41*BY41,BL7)</f>
        <v>0</v>
      </c>
      <c r="CA41" s="164" t="str">
        <f>IF(BV41=0,"",ROUND(VLOOKUP(BV41,'03 EQUIPOS'!$B$7:$I$1000000,7,)*$F$3,BL7))</f>
        <v/>
      </c>
      <c r="CB41" s="206">
        <f>IFERROR(ROUND(CA41/BZ41,BL7),0)</f>
        <v>0</v>
      </c>
      <c r="CC41" s="127"/>
      <c r="CD41" s="146"/>
      <c r="CE41" s="373">
        <f>+BW6</f>
        <v>0</v>
      </c>
      <c r="CF41" s="376" t="e">
        <f>+BZ6</f>
        <v>#N/A</v>
      </c>
      <c r="CG41" s="377" t="str">
        <f t="shared" si="14"/>
        <v>E-</v>
      </c>
      <c r="CH41" s="378">
        <f t="shared" si="10"/>
        <v>0</v>
      </c>
      <c r="CI41" s="379">
        <f t="shared" si="11"/>
        <v>0</v>
      </c>
      <c r="CJ41" s="378">
        <f t="shared" si="12"/>
        <v>0</v>
      </c>
      <c r="CK41" s="379">
        <f t="shared" si="13"/>
        <v>0</v>
      </c>
      <c r="CL41" s="41"/>
      <c r="CM41" s="380"/>
      <c r="CP41" s="267"/>
    </row>
    <row r="42" spans="53:94" x14ac:dyDescent="0.25">
      <c r="BA42" s="267"/>
      <c r="BB42" s="99"/>
      <c r="BC42" s="139"/>
      <c r="BD42" s="154" t="str">
        <f>IF(BC42=0,"",VLOOKUP(BC42,'03 EQUIPOS'!$B$7:$I$1000000,5,))</f>
        <v/>
      </c>
      <c r="BE42" s="203"/>
      <c r="BF42" s="204"/>
      <c r="BG42" s="205">
        <f>ROUND(BE42*BF42,BL7)</f>
        <v>0</v>
      </c>
      <c r="BH42" s="158" t="str">
        <f>IF(BC42=0,"",ROUND(VLOOKUP(BC42,'03 EQUIPOS'!$B$7:$I$1000000,7,)*$F$3,BL7))</f>
        <v/>
      </c>
      <c r="BI42" s="206" t="str">
        <f>IF(BC42="","",IFERROR(ROUND(BH42/BG42,BL7),0))</f>
        <v/>
      </c>
      <c r="BJ42" s="127"/>
      <c r="BK42" s="146"/>
      <c r="BL42" s="42"/>
      <c r="BM42" s="160"/>
      <c r="BN42" s="42"/>
      <c r="BO42" s="148">
        <f>IFERROR(ROUND(BI42/BJ44,BL7),0)</f>
        <v>0</v>
      </c>
      <c r="BP42" s="199">
        <f>IFERROR(ROUND(BS44*BO42,BL7),0)</f>
        <v>0</v>
      </c>
      <c r="BQ42" s="149">
        <f>IFERROR(ROUND(BO42*BM44,BL7),0)</f>
        <v>0</v>
      </c>
      <c r="BR42" s="161">
        <f>IFERROR(ROUND(BH42/(BQ42*BE42),BL7),0)</f>
        <v>0</v>
      </c>
      <c r="BS42" s="108">
        <f t="shared" si="7"/>
        <v>0</v>
      </c>
      <c r="BT42" s="42"/>
      <c r="BU42" s="99"/>
      <c r="BV42" s="151">
        <f t="shared" si="8"/>
        <v>0</v>
      </c>
      <c r="BW42" s="154" t="str">
        <f>IF(BV42=0,"",VLOOKUP(BV42,'03 EQUIPOS'!$B$7:$I$1000000,5,))</f>
        <v/>
      </c>
      <c r="BX42" s="207">
        <f t="shared" si="9"/>
        <v>0</v>
      </c>
      <c r="BY42" s="162">
        <f>+IF(BM42&gt;0,BM42,IF(BM44&gt;0,BR42,BF42))</f>
        <v>0</v>
      </c>
      <c r="BZ42" s="208">
        <f>ROUND(BX42*BY42,BL7)</f>
        <v>0</v>
      </c>
      <c r="CA42" s="164" t="str">
        <f>IF(BV42=0,"",ROUND(VLOOKUP(BV42,'03 EQUIPOS'!$B$7:$I$1000000,7,)*$F$3,BL7))</f>
        <v/>
      </c>
      <c r="CB42" s="206">
        <f>IFERROR(ROUND(CA42/BZ42,BL7),0)</f>
        <v>0</v>
      </c>
      <c r="CC42" s="127"/>
      <c r="CD42" s="146"/>
      <c r="CE42" s="373">
        <f>+BW6</f>
        <v>0</v>
      </c>
      <c r="CF42" s="376" t="e">
        <f>+BZ6</f>
        <v>#N/A</v>
      </c>
      <c r="CG42" s="377" t="str">
        <f t="shared" si="14"/>
        <v>E-</v>
      </c>
      <c r="CH42" s="378">
        <f t="shared" si="10"/>
        <v>0</v>
      </c>
      <c r="CI42" s="379">
        <f t="shared" si="11"/>
        <v>0</v>
      </c>
      <c r="CJ42" s="378">
        <f t="shared" si="12"/>
        <v>0</v>
      </c>
      <c r="CK42" s="379">
        <f t="shared" si="13"/>
        <v>0</v>
      </c>
      <c r="CL42" s="41"/>
      <c r="CM42" s="380"/>
      <c r="CP42" s="267"/>
    </row>
    <row r="43" spans="53:94" ht="15.75" thickBot="1" x14ac:dyDescent="0.3">
      <c r="BA43" s="267"/>
      <c r="BB43" s="99"/>
      <c r="BC43" s="139"/>
      <c r="BD43" s="166" t="str">
        <f>IF(BC43=0,"",VLOOKUP(BC43,'03 EQUIPOS'!$B$7:$I$1000000,5,))</f>
        <v/>
      </c>
      <c r="BE43" s="211"/>
      <c r="BF43" s="212"/>
      <c r="BG43" s="213">
        <f>ROUND(BE43*BF43,BL7)</f>
        <v>0</v>
      </c>
      <c r="BH43" s="170" t="str">
        <f>IF(BC43=0,"",ROUND(VLOOKUP(BC43,'03 EQUIPOS'!$B$7:$I$1000000,7,)*$F$3,BL7))</f>
        <v/>
      </c>
      <c r="BI43" s="214" t="str">
        <f>IF(BC43="","",IFERROR(ROUND(BH43/BG43,BL7),0))</f>
        <v/>
      </c>
      <c r="BJ43" s="172"/>
      <c r="BK43" s="146"/>
      <c r="BL43" s="173">
        <f>IFERROR(BJ44/BJ57,0)</f>
        <v>0</v>
      </c>
      <c r="BM43" s="160"/>
      <c r="BN43" s="42"/>
      <c r="BO43" s="148">
        <f>IFERROR(ROUND(BI43/BJ44,BL7),0)</f>
        <v>0</v>
      </c>
      <c r="BP43" s="199">
        <f>IFERROR(ROUND(BS44*BO43,BL7),0)</f>
        <v>0</v>
      </c>
      <c r="BQ43" s="149">
        <f>IFERROR(ROUND(BO43*BM44,BL7),0)</f>
        <v>0</v>
      </c>
      <c r="BR43" s="161">
        <f>IFERROR(ROUND(BH43/(BQ43*BE43),BL7),0)</f>
        <v>0</v>
      </c>
      <c r="BS43" s="108">
        <f t="shared" si="7"/>
        <v>0</v>
      </c>
      <c r="BT43" s="42"/>
      <c r="BU43" s="99"/>
      <c r="BV43" s="151">
        <f t="shared" si="8"/>
        <v>0</v>
      </c>
      <c r="BW43" s="166" t="str">
        <f>IF(BV43=0,"",VLOOKUP(BV43,'03 EQUIPOS'!$B$7:$I$1000000,5,))</f>
        <v/>
      </c>
      <c r="BX43" s="215">
        <f t="shared" si="9"/>
        <v>0</v>
      </c>
      <c r="BY43" s="216">
        <f>+IF(BM43&gt;0,BM43,IF(BM44&gt;0,BR43,BF43))</f>
        <v>0</v>
      </c>
      <c r="BZ43" s="217">
        <f>ROUND(BX43*BY43,BL7)</f>
        <v>0</v>
      </c>
      <c r="CA43" s="176" t="str">
        <f>IF(BV43=0,"",ROUND(VLOOKUP(BV43,'03 EQUIPOS'!$B$7:$I$1000000,7,)*$F$3,BL7))</f>
        <v/>
      </c>
      <c r="CB43" s="214">
        <f>IFERROR(ROUND(CA43/BZ43,BL7),0)</f>
        <v>0</v>
      </c>
      <c r="CC43" s="172"/>
      <c r="CD43" s="146"/>
      <c r="CE43" s="373">
        <f>+BW6</f>
        <v>0</v>
      </c>
      <c r="CF43" s="376" t="e">
        <f>+BZ6</f>
        <v>#N/A</v>
      </c>
      <c r="CG43" s="377" t="str">
        <f t="shared" si="14"/>
        <v>E-</v>
      </c>
      <c r="CH43" s="378">
        <f t="shared" si="10"/>
        <v>0</v>
      </c>
      <c r="CI43" s="379">
        <f t="shared" si="11"/>
        <v>0</v>
      </c>
      <c r="CJ43" s="378">
        <f t="shared" si="12"/>
        <v>0</v>
      </c>
      <c r="CK43" s="379">
        <f t="shared" si="13"/>
        <v>0</v>
      </c>
      <c r="CL43" s="41"/>
      <c r="CM43" s="380"/>
      <c r="CP43" s="267"/>
    </row>
    <row r="44" spans="53:94" ht="15.75" thickBot="1" x14ac:dyDescent="0.3">
      <c r="BA44" s="267"/>
      <c r="BB44" s="99" t="str">
        <f>+CONCATENATE($C6,"B")</f>
        <v>B</v>
      </c>
      <c r="BC44" s="99"/>
      <c r="BD44" s="122" t="s">
        <v>209</v>
      </c>
      <c r="BE44" s="218"/>
      <c r="BF44" s="218"/>
      <c r="BG44" s="179"/>
      <c r="BH44" s="219"/>
      <c r="BI44" s="220"/>
      <c r="BJ44" s="182">
        <f>ROUND(SUM(BI31:BI43),BL7)</f>
        <v>0</v>
      </c>
      <c r="BK44" s="183"/>
      <c r="BL44" s="184">
        <f>+BM59*BL43</f>
        <v>0</v>
      </c>
      <c r="BM44" s="185"/>
      <c r="BN44" s="42"/>
      <c r="BO44" s="186">
        <f>SUM(BO31:BO43)</f>
        <v>0</v>
      </c>
      <c r="BP44" s="187">
        <f>SUM(BP31:BP43)</f>
        <v>0</v>
      </c>
      <c r="BQ44" s="187">
        <f>SUM(BQ31:BQ43)</f>
        <v>0</v>
      </c>
      <c r="BR44" s="189">
        <f>+IF(BM44&gt;0,BM44,BJ44)</f>
        <v>0</v>
      </c>
      <c r="BS44" s="221">
        <f>+BJ44-BR44</f>
        <v>0</v>
      </c>
      <c r="BT44" s="42"/>
      <c r="BU44" s="99" t="str">
        <f>+CONCATENATE($C6,"B")</f>
        <v>B</v>
      </c>
      <c r="BV44" s="99"/>
      <c r="BW44" s="122" t="s">
        <v>209</v>
      </c>
      <c r="BX44" s="218"/>
      <c r="BY44" s="218"/>
      <c r="BZ44" s="179"/>
      <c r="CA44" s="219"/>
      <c r="CB44" s="220"/>
      <c r="CC44" s="182">
        <f>ROUND(SUM(CB31:CB43),BL7)</f>
        <v>0</v>
      </c>
      <c r="CD44" s="81"/>
      <c r="CE44" s="98"/>
      <c r="CF44" s="374"/>
      <c r="CG44" s="41"/>
      <c r="CH44" s="41"/>
      <c r="CI44" s="41"/>
      <c r="CJ44" s="41"/>
      <c r="CK44" s="41"/>
      <c r="CL44" s="41"/>
      <c r="CM44" s="380"/>
      <c r="CP44" s="267"/>
    </row>
    <row r="45" spans="53:94" x14ac:dyDescent="0.25">
      <c r="BA45" s="267"/>
      <c r="BB45" s="99" t="str">
        <f>+IF(SUM(BS46:BS55)&gt;0,CONCATENATE(BD6,"EP"),"")</f>
        <v/>
      </c>
      <c r="BC45" s="129" t="s">
        <v>197</v>
      </c>
      <c r="BD45" s="130" t="s">
        <v>7</v>
      </c>
      <c r="BE45" s="131" t="s">
        <v>195</v>
      </c>
      <c r="BF45" s="132" t="s">
        <v>205</v>
      </c>
      <c r="BG45" s="132" t="s">
        <v>205</v>
      </c>
      <c r="BH45" s="191" t="s">
        <v>210</v>
      </c>
      <c r="BI45" s="192" t="s">
        <v>208</v>
      </c>
      <c r="BJ45" s="193"/>
      <c r="BK45" s="81"/>
      <c r="BL45" s="42"/>
      <c r="BM45" s="42"/>
      <c r="BN45" s="42"/>
      <c r="BO45" s="42"/>
      <c r="BP45" s="42"/>
      <c r="BQ45" s="42"/>
      <c r="BR45" s="42"/>
      <c r="BS45" s="42"/>
      <c r="BT45" s="42"/>
      <c r="BU45" s="99"/>
      <c r="BV45" s="129" t="s">
        <v>197</v>
      </c>
      <c r="BW45" s="130" t="s">
        <v>7</v>
      </c>
      <c r="BX45" s="131" t="s">
        <v>195</v>
      </c>
      <c r="BY45" s="132" t="s">
        <v>205</v>
      </c>
      <c r="BZ45" s="132" t="s">
        <v>205</v>
      </c>
      <c r="CA45" s="191" t="s">
        <v>210</v>
      </c>
      <c r="CB45" s="192" t="s">
        <v>208</v>
      </c>
      <c r="CC45" s="193"/>
      <c r="CD45" s="81"/>
      <c r="CE45" s="98"/>
      <c r="CF45" s="374"/>
      <c r="CG45" s="41"/>
      <c r="CH45" s="41"/>
      <c r="CI45" s="41"/>
      <c r="CJ45" s="41"/>
      <c r="CK45" s="41"/>
      <c r="CL45" s="41"/>
      <c r="CM45" s="380"/>
      <c r="CP45" s="267"/>
    </row>
    <row r="46" spans="53:94" x14ac:dyDescent="0.25">
      <c r="BA46" s="267"/>
      <c r="BB46" s="99"/>
      <c r="BC46" s="139"/>
      <c r="BD46" s="140" t="str">
        <f>IF(BC46=0,"",VLOOKUP(BC46,'04 PERSONAL'!$B$5:$H$999994,5,))</f>
        <v/>
      </c>
      <c r="BE46" s="195"/>
      <c r="BF46" s="222"/>
      <c r="BG46" s="197">
        <f>ROUND(BE46*BF46,BL8)</f>
        <v>0</v>
      </c>
      <c r="BH46" s="144" t="str">
        <f>IF(BC46=0,"",ROUND(VLOOKUP(BC46,'04 PERSONAL'!$B$5:$H$999994,6,)*$G$3,BL8))</f>
        <v/>
      </c>
      <c r="BI46" s="223" t="str">
        <f>IF(BC46="","",IFERROR(ROUND(BH46/BG46,BL8),0))</f>
        <v/>
      </c>
      <c r="BJ46" s="127"/>
      <c r="BK46" s="42"/>
      <c r="BL46" s="42"/>
      <c r="BM46" s="147"/>
      <c r="BN46" s="42"/>
      <c r="BO46" s="148">
        <f>IFERROR(ROUND(BI46/BJ56,BL8),0)</f>
        <v>0</v>
      </c>
      <c r="BP46" s="199">
        <f>IFERROR(ROUND(BS56*BO46,BL8),0)</f>
        <v>0</v>
      </c>
      <c r="BQ46" s="149">
        <f>IFERROR(ROUND(BO46*BM56,BL8),0)</f>
        <v>0</v>
      </c>
      <c r="BR46" s="150">
        <f>IFERROR(ROUND(BH46/(BQ46*BE46),BL8),0)</f>
        <v>0</v>
      </c>
      <c r="BS46" s="108">
        <f t="shared" ref="BS46:BS55" si="15">+IF(BI46=0,1,0)</f>
        <v>0</v>
      </c>
      <c r="BT46" s="42"/>
      <c r="BU46" s="99"/>
      <c r="BV46" s="151">
        <f t="shared" ref="BV46:BV55" si="16">+BC46</f>
        <v>0</v>
      </c>
      <c r="BW46" s="140" t="str">
        <f>IF(BV46=0,"",VLOOKUP(BV46,'04 PERSONAL'!$B$5:$H$999994,5,))</f>
        <v/>
      </c>
      <c r="BX46" s="200">
        <f t="shared" ref="BX46:BX55" si="17">+BE46</f>
        <v>0</v>
      </c>
      <c r="BY46" s="224">
        <f>+IF(BM46&gt;0,BM46,IF(BM56&gt;0,BR46,BF46))</f>
        <v>0</v>
      </c>
      <c r="BZ46" s="197">
        <f>ROUND(BX46*BY46,BL8)</f>
        <v>0</v>
      </c>
      <c r="CA46" s="153" t="str">
        <f>IF(BV46=0,"",ROUND(VLOOKUP(BV46,'04 PERSONAL'!$B$5:$H$999994,6,)*$G$3,BL8))</f>
        <v/>
      </c>
      <c r="CB46" s="198">
        <f>IFERROR(ROUND(CA46/BZ46,BL8),0)</f>
        <v>0</v>
      </c>
      <c r="CC46" s="127"/>
      <c r="CD46" s="146"/>
      <c r="CE46" s="373">
        <f>+BW6</f>
        <v>0</v>
      </c>
      <c r="CF46" s="376" t="e">
        <f>+BZ6</f>
        <v>#N/A</v>
      </c>
      <c r="CG46" s="377" t="str">
        <f>CONCATENATE("P","-",BC46)</f>
        <v>P-</v>
      </c>
      <c r="CH46" s="378">
        <f t="shared" ref="CH46" si="18">+BE46</f>
        <v>0</v>
      </c>
      <c r="CI46" s="379">
        <f t="shared" ref="CI46" si="19">+BF46</f>
        <v>0</v>
      </c>
      <c r="CJ46" s="378">
        <f t="shared" ref="CJ46" si="20">+BX46</f>
        <v>0</v>
      </c>
      <c r="CK46" s="379">
        <f t="shared" ref="CK46" si="21">+BY46</f>
        <v>0</v>
      </c>
      <c r="CL46" s="41"/>
      <c r="CM46" s="380"/>
      <c r="CP46" s="267"/>
    </row>
    <row r="47" spans="53:94" x14ac:dyDescent="0.25">
      <c r="BA47" s="267"/>
      <c r="BB47" s="99"/>
      <c r="BC47" s="139"/>
      <c r="BD47" s="154" t="str">
        <f>IF(BC47=0,"",VLOOKUP(BC47,'04 PERSONAL'!$B$5:$H$999994,5,))</f>
        <v/>
      </c>
      <c r="BE47" s="203"/>
      <c r="BF47" s="225"/>
      <c r="BG47" s="205">
        <f>ROUND(BE47*BF47,BL8)</f>
        <v>0</v>
      </c>
      <c r="BH47" s="158" t="str">
        <f>IF(BC47=0,"",ROUND(VLOOKUP(BC47,'04 PERSONAL'!$B$5:$H$999994,6,)*$G$3,BL8))</f>
        <v/>
      </c>
      <c r="BI47" s="226" t="str">
        <f>IF(BC47="","",IFERROR(ROUND(BH47/BG47,BL8),0))</f>
        <v/>
      </c>
      <c r="BJ47" s="127"/>
      <c r="BK47" s="42"/>
      <c r="BL47" s="42"/>
      <c r="BM47" s="160"/>
      <c r="BN47" s="42"/>
      <c r="BO47" s="148">
        <f>IFERROR(ROUND(BI47/BJ56,BL8),0)</f>
        <v>0</v>
      </c>
      <c r="BP47" s="199">
        <f>IFERROR(ROUND(BS56*BO47,BL8),0)</f>
        <v>0</v>
      </c>
      <c r="BQ47" s="149">
        <f>IFERROR(ROUND(BO47*BM56,BL8),0)</f>
        <v>0</v>
      </c>
      <c r="BR47" s="161">
        <f>IFERROR(ROUND(BH47/(BQ47*BE47),BL8),0)</f>
        <v>0</v>
      </c>
      <c r="BS47" s="108">
        <f t="shared" si="15"/>
        <v>0</v>
      </c>
      <c r="BT47" s="42"/>
      <c r="BU47" s="99"/>
      <c r="BV47" s="151">
        <f t="shared" si="16"/>
        <v>0</v>
      </c>
      <c r="BW47" s="154" t="str">
        <f>IF(BV47=0,"",VLOOKUP(BV47,'04 PERSONAL'!$B$5:$H$999994,5,))</f>
        <v/>
      </c>
      <c r="BX47" s="207">
        <f t="shared" si="17"/>
        <v>0</v>
      </c>
      <c r="BY47" s="227">
        <f>+IF(BM47&gt;0,BM47,IF(BM56&gt;0,BR47,BF47))</f>
        <v>0</v>
      </c>
      <c r="BZ47" s="205">
        <f>ROUND(BX47*BY47,BL8)</f>
        <v>0</v>
      </c>
      <c r="CA47" s="164" t="str">
        <f>IF(BV47=0,"",ROUND(VLOOKUP(BV47,'04 PERSONAL'!$B$5:$H$999994,6,)*$G$3,BL8))</f>
        <v/>
      </c>
      <c r="CB47" s="206">
        <f>IFERROR(ROUND(CA47/BZ47,BL8),0)</f>
        <v>0</v>
      </c>
      <c r="CC47" s="127"/>
      <c r="CD47" s="146"/>
      <c r="CE47" s="373">
        <f>+BW6</f>
        <v>0</v>
      </c>
      <c r="CF47" s="376" t="e">
        <f>+BZ6</f>
        <v>#N/A</v>
      </c>
      <c r="CG47" s="377" t="str">
        <f t="shared" ref="CG47:CG55" si="22">CONCATENATE("P","-",BC47)</f>
        <v>P-</v>
      </c>
      <c r="CH47" s="378">
        <f t="shared" ref="CH47:CH55" si="23">+BE47</f>
        <v>0</v>
      </c>
      <c r="CI47" s="379">
        <f t="shared" ref="CI47:CI55" si="24">+BF47</f>
        <v>0</v>
      </c>
      <c r="CJ47" s="378">
        <f t="shared" ref="CJ47:CJ55" si="25">+BX47</f>
        <v>0</v>
      </c>
      <c r="CK47" s="379">
        <f t="shared" ref="CK47:CK55" si="26">+BY47</f>
        <v>0</v>
      </c>
      <c r="CL47" s="41"/>
      <c r="CM47" s="380"/>
      <c r="CP47" s="267"/>
    </row>
    <row r="48" spans="53:94" x14ac:dyDescent="0.25">
      <c r="BA48" s="267"/>
      <c r="BB48" s="99"/>
      <c r="BC48" s="139"/>
      <c r="BD48" s="154" t="str">
        <f>IF(BC48=0,"",VLOOKUP(BC48,'04 PERSONAL'!$B$5:$H$999994,5,))</f>
        <v/>
      </c>
      <c r="BE48" s="203"/>
      <c r="BF48" s="225"/>
      <c r="BG48" s="205">
        <f>ROUND(BE48*BF48,BL8)</f>
        <v>0</v>
      </c>
      <c r="BH48" s="158" t="str">
        <f>IF(BC48=0,"",ROUND(VLOOKUP(BC48,'04 PERSONAL'!$B$5:$H$999994,6,)*$G$3,BL8))</f>
        <v/>
      </c>
      <c r="BI48" s="226" t="str">
        <f>IF(BC48="","",IFERROR(ROUND(BH48/BG48,BL8),0))</f>
        <v/>
      </c>
      <c r="BJ48" s="127"/>
      <c r="BK48" s="42"/>
      <c r="BL48" s="42"/>
      <c r="BM48" s="160"/>
      <c r="BN48" s="42"/>
      <c r="BO48" s="148">
        <f>IFERROR(ROUND(BI48/BJ56,BL8),0)</f>
        <v>0</v>
      </c>
      <c r="BP48" s="199">
        <f>IFERROR(ROUND(BS56*BO48,BL8),0)</f>
        <v>0</v>
      </c>
      <c r="BQ48" s="149">
        <f>IFERROR(ROUND(BO48*BM56,BL8),0)</f>
        <v>0</v>
      </c>
      <c r="BR48" s="161">
        <f>IFERROR(ROUND(BH48/(BQ48*BE48),BL8),0)</f>
        <v>0</v>
      </c>
      <c r="BS48" s="108">
        <f t="shared" si="15"/>
        <v>0</v>
      </c>
      <c r="BT48" s="42"/>
      <c r="BU48" s="99"/>
      <c r="BV48" s="151">
        <f t="shared" si="16"/>
        <v>0</v>
      </c>
      <c r="BW48" s="154" t="str">
        <f>IF(BV48=0,"",VLOOKUP(BV48,'04 PERSONAL'!$B$5:$H$999994,5,))</f>
        <v/>
      </c>
      <c r="BX48" s="207">
        <f t="shared" si="17"/>
        <v>0</v>
      </c>
      <c r="BY48" s="227">
        <f>+IF(BM48&gt;0,BM48,IF(BM56&gt;0,BR48,BF48))</f>
        <v>0</v>
      </c>
      <c r="BZ48" s="205">
        <f>ROUND(BX48*BY48,BL8)</f>
        <v>0</v>
      </c>
      <c r="CA48" s="164" t="str">
        <f>IF(BV48=0,"",ROUND(VLOOKUP(BV48,'04 PERSONAL'!$B$5:$H$999994,6,)*$G$3,BL8))</f>
        <v/>
      </c>
      <c r="CB48" s="206">
        <f>IFERROR(ROUND(CA48/BZ48,BL8),0)</f>
        <v>0</v>
      </c>
      <c r="CC48" s="127"/>
      <c r="CD48" s="146"/>
      <c r="CE48" s="373">
        <f>+BW6</f>
        <v>0</v>
      </c>
      <c r="CF48" s="376" t="e">
        <f>+BZ6</f>
        <v>#N/A</v>
      </c>
      <c r="CG48" s="377" t="str">
        <f t="shared" si="22"/>
        <v>P-</v>
      </c>
      <c r="CH48" s="378">
        <f t="shared" si="23"/>
        <v>0</v>
      </c>
      <c r="CI48" s="379">
        <f t="shared" si="24"/>
        <v>0</v>
      </c>
      <c r="CJ48" s="378">
        <f t="shared" si="25"/>
        <v>0</v>
      </c>
      <c r="CK48" s="379">
        <f t="shared" si="26"/>
        <v>0</v>
      </c>
      <c r="CL48" s="41"/>
      <c r="CM48" s="380"/>
      <c r="CP48" s="267"/>
    </row>
    <row r="49" spans="53:94" x14ac:dyDescent="0.25">
      <c r="BA49" s="267"/>
      <c r="BB49" s="99"/>
      <c r="BC49" s="139"/>
      <c r="BD49" s="154" t="str">
        <f>IF(BC49=0,"",VLOOKUP(BC49,'04 PERSONAL'!$B$5:$H$999994,5,))</f>
        <v/>
      </c>
      <c r="BE49" s="203"/>
      <c r="BF49" s="225"/>
      <c r="BG49" s="205">
        <f>ROUND(BE49*BF49,BL8)</f>
        <v>0</v>
      </c>
      <c r="BH49" s="158" t="str">
        <f>IF(BC49=0,"",ROUND(VLOOKUP(BC49,'04 PERSONAL'!$B$5:$H$999994,6,)*$G$3,BL8))</f>
        <v/>
      </c>
      <c r="BI49" s="226" t="str">
        <f>IF(BC49="","",IFERROR(ROUND(BH49/BG49,BL8),0))</f>
        <v/>
      </c>
      <c r="BJ49" s="127"/>
      <c r="BK49" s="42"/>
      <c r="BL49" s="42"/>
      <c r="BM49" s="160"/>
      <c r="BN49" s="42"/>
      <c r="BO49" s="148">
        <f>IFERROR(ROUND(BI49/BJ56,BL8),0)</f>
        <v>0</v>
      </c>
      <c r="BP49" s="199">
        <f>IFERROR(ROUND(BS56*BO49,BL8),0)</f>
        <v>0</v>
      </c>
      <c r="BQ49" s="149">
        <f>IFERROR(ROUND(BO49*BM56,BL8),0)</f>
        <v>0</v>
      </c>
      <c r="BR49" s="161">
        <f>IFERROR(ROUND(BH49/(BQ49*BE49),BL8),0)</f>
        <v>0</v>
      </c>
      <c r="BS49" s="108">
        <f t="shared" si="15"/>
        <v>0</v>
      </c>
      <c r="BT49" s="42"/>
      <c r="BU49" s="99"/>
      <c r="BV49" s="151">
        <f t="shared" si="16"/>
        <v>0</v>
      </c>
      <c r="BW49" s="154" t="str">
        <f>IF(BV49=0,"",VLOOKUP(BV49,'04 PERSONAL'!$B$5:$H$999994,5,))</f>
        <v/>
      </c>
      <c r="BX49" s="207">
        <f t="shared" si="17"/>
        <v>0</v>
      </c>
      <c r="BY49" s="227">
        <f>+IF(BM49&gt;0,BM49,IF(BM56&gt;0,BR49,BF49))</f>
        <v>0</v>
      </c>
      <c r="BZ49" s="205">
        <f>ROUND(BX49*BY49,BL8)</f>
        <v>0</v>
      </c>
      <c r="CA49" s="164" t="str">
        <f>IF(BV49=0,"",ROUND(VLOOKUP(BV49,'04 PERSONAL'!$B$5:$H$999994,6,)*$G$3,BL8))</f>
        <v/>
      </c>
      <c r="CB49" s="206">
        <f>IFERROR(ROUND(CA49/BZ49,BL8),0)</f>
        <v>0</v>
      </c>
      <c r="CC49" s="127"/>
      <c r="CD49" s="146"/>
      <c r="CE49" s="373">
        <f>+BW6</f>
        <v>0</v>
      </c>
      <c r="CF49" s="376" t="e">
        <f>+BZ6</f>
        <v>#N/A</v>
      </c>
      <c r="CG49" s="377" t="str">
        <f t="shared" si="22"/>
        <v>P-</v>
      </c>
      <c r="CH49" s="378">
        <f t="shared" si="23"/>
        <v>0</v>
      </c>
      <c r="CI49" s="379">
        <f t="shared" si="24"/>
        <v>0</v>
      </c>
      <c r="CJ49" s="378">
        <f t="shared" si="25"/>
        <v>0</v>
      </c>
      <c r="CK49" s="379">
        <f t="shared" si="26"/>
        <v>0</v>
      </c>
      <c r="CL49" s="41"/>
      <c r="CM49" s="380"/>
      <c r="CP49" s="267"/>
    </row>
    <row r="50" spans="53:94" x14ac:dyDescent="0.25">
      <c r="BA50" s="267"/>
      <c r="BB50" s="99"/>
      <c r="BC50" s="139"/>
      <c r="BD50" s="154" t="str">
        <f>IF(BC50=0,"",VLOOKUP(BC50,'04 PERSONAL'!$B$5:$H$999994,5,))</f>
        <v/>
      </c>
      <c r="BE50" s="209"/>
      <c r="BF50" s="225"/>
      <c r="BG50" s="205">
        <f>ROUND(BE50*BF50,BL8)</f>
        <v>0</v>
      </c>
      <c r="BH50" s="158" t="str">
        <f>IF(BC50=0,"",ROUND(VLOOKUP(BC50,'04 PERSONAL'!$B$5:$H$999994,6,)*$G$3,BL8))</f>
        <v/>
      </c>
      <c r="BI50" s="226" t="str">
        <f>IF(BC50="","",IFERROR(ROUND(BH50/BG50,BL8),0))</f>
        <v/>
      </c>
      <c r="BJ50" s="127"/>
      <c r="BK50" s="228"/>
      <c r="BL50" s="42"/>
      <c r="BM50" s="160"/>
      <c r="BN50" s="42"/>
      <c r="BO50" s="148">
        <f>IFERROR(ROUND(BI50/BJ56,BL8),0)</f>
        <v>0</v>
      </c>
      <c r="BP50" s="199">
        <f>IFERROR(ROUND(BS56*BO50,BL8),0)</f>
        <v>0</v>
      </c>
      <c r="BQ50" s="149">
        <f>IFERROR(ROUND(BO50*BM56,BL8),0)</f>
        <v>0</v>
      </c>
      <c r="BR50" s="161">
        <f>IFERROR(ROUND(BH50/(BQ50*BE50),BL8),0)</f>
        <v>0</v>
      </c>
      <c r="BS50" s="108">
        <f t="shared" si="15"/>
        <v>0</v>
      </c>
      <c r="BT50" s="42"/>
      <c r="BU50" s="99"/>
      <c r="BV50" s="151">
        <f t="shared" si="16"/>
        <v>0</v>
      </c>
      <c r="BW50" s="154" t="str">
        <f>IF(BV50=0,"",VLOOKUP(BV50,'04 PERSONAL'!$B$5:$H$999994,5,))</f>
        <v/>
      </c>
      <c r="BX50" s="207">
        <f t="shared" si="17"/>
        <v>0</v>
      </c>
      <c r="BY50" s="227">
        <f>+IF(BM50&gt;0,BM50,IF(BM56&gt;0,BR50,BF50))</f>
        <v>0</v>
      </c>
      <c r="BZ50" s="205">
        <f>ROUND(BX50*BY50,BL8)</f>
        <v>0</v>
      </c>
      <c r="CA50" s="164" t="str">
        <f>IF(BV50=0,"",ROUND(VLOOKUP(BV50,'04 PERSONAL'!$B$5:$H$999994,6,)*$G$3,BL8))</f>
        <v/>
      </c>
      <c r="CB50" s="206">
        <f>IFERROR(ROUND(CA50/BZ50,BL8),0)</f>
        <v>0</v>
      </c>
      <c r="CC50" s="127"/>
      <c r="CD50" s="146"/>
      <c r="CE50" s="373">
        <f>+BW6</f>
        <v>0</v>
      </c>
      <c r="CF50" s="376" t="e">
        <f>+BZ6</f>
        <v>#N/A</v>
      </c>
      <c r="CG50" s="377" t="str">
        <f t="shared" si="22"/>
        <v>P-</v>
      </c>
      <c r="CH50" s="378">
        <f t="shared" si="23"/>
        <v>0</v>
      </c>
      <c r="CI50" s="379">
        <f t="shared" si="24"/>
        <v>0</v>
      </c>
      <c r="CJ50" s="378">
        <f t="shared" si="25"/>
        <v>0</v>
      </c>
      <c r="CK50" s="379">
        <f t="shared" si="26"/>
        <v>0</v>
      </c>
      <c r="CL50" s="41"/>
      <c r="CM50" s="380"/>
      <c r="CP50" s="267"/>
    </row>
    <row r="51" spans="53:94" x14ac:dyDescent="0.25">
      <c r="BA51" s="267"/>
      <c r="BB51" s="99"/>
      <c r="BC51" s="139"/>
      <c r="BD51" s="154" t="str">
        <f>IF(BC51=0,"",VLOOKUP(BC51,'04 PERSONAL'!$B$5:$H$999994,5,))</f>
        <v/>
      </c>
      <c r="BE51" s="209"/>
      <c r="BF51" s="225"/>
      <c r="BG51" s="205">
        <f>ROUND(BE51*BF51,BL8)</f>
        <v>0</v>
      </c>
      <c r="BH51" s="158" t="str">
        <f>IF(BC51=0,"",ROUND(VLOOKUP(BC51,'04 PERSONAL'!$B$5:$H$999994,6,)*$G$3,BL8))</f>
        <v/>
      </c>
      <c r="BI51" s="226" t="str">
        <f>IF(BC51="","",IFERROR(ROUND(BH51/BG51,BL8),0))</f>
        <v/>
      </c>
      <c r="BJ51" s="127"/>
      <c r="BK51" s="228"/>
      <c r="BL51" s="42"/>
      <c r="BM51" s="160"/>
      <c r="BN51" s="42"/>
      <c r="BO51" s="148">
        <f>IFERROR(ROUND(BI51/BJ56,BL8),0)</f>
        <v>0</v>
      </c>
      <c r="BP51" s="199">
        <f>IFERROR(ROUND(BS56*BO51,BL8),0)</f>
        <v>0</v>
      </c>
      <c r="BQ51" s="149">
        <f>IFERROR(ROUND(BO51*BM56,BL8),0)</f>
        <v>0</v>
      </c>
      <c r="BR51" s="161">
        <f>IFERROR(ROUND(BH51/(BQ51*BE51),BL8),0)</f>
        <v>0</v>
      </c>
      <c r="BS51" s="108">
        <f t="shared" si="15"/>
        <v>0</v>
      </c>
      <c r="BT51" s="42"/>
      <c r="BU51" s="99"/>
      <c r="BV51" s="151">
        <f t="shared" si="16"/>
        <v>0</v>
      </c>
      <c r="BW51" s="154" t="str">
        <f>IF(BV51=0,"",VLOOKUP(BV51,'04 PERSONAL'!$B$5:$H$999994,5,))</f>
        <v/>
      </c>
      <c r="BX51" s="207">
        <f t="shared" si="17"/>
        <v>0</v>
      </c>
      <c r="BY51" s="227">
        <f>+IF(BM51&gt;0,BM51,IF(BM56&gt;0,BR51,BF51))</f>
        <v>0</v>
      </c>
      <c r="BZ51" s="205">
        <f>ROUND(BX51*BY51,BL8)</f>
        <v>0</v>
      </c>
      <c r="CA51" s="164" t="str">
        <f>IF(BV51=0,"",ROUND(VLOOKUP(BV51,'04 PERSONAL'!$B$5:$H$999994,6,)*$G$3,BL8))</f>
        <v/>
      </c>
      <c r="CB51" s="206">
        <f>IFERROR(ROUND(CA51/BZ51,BL8),0)</f>
        <v>0</v>
      </c>
      <c r="CC51" s="127"/>
      <c r="CD51" s="146"/>
      <c r="CE51" s="373">
        <f>+BW6</f>
        <v>0</v>
      </c>
      <c r="CF51" s="376" t="e">
        <f>+BZ6</f>
        <v>#N/A</v>
      </c>
      <c r="CG51" s="377" t="str">
        <f t="shared" si="22"/>
        <v>P-</v>
      </c>
      <c r="CH51" s="378">
        <f t="shared" si="23"/>
        <v>0</v>
      </c>
      <c r="CI51" s="379">
        <f t="shared" si="24"/>
        <v>0</v>
      </c>
      <c r="CJ51" s="378">
        <f t="shared" si="25"/>
        <v>0</v>
      </c>
      <c r="CK51" s="379">
        <f t="shared" si="26"/>
        <v>0</v>
      </c>
      <c r="CL51" s="41"/>
      <c r="CM51" s="380"/>
      <c r="CP51" s="267"/>
    </row>
    <row r="52" spans="53:94" x14ac:dyDescent="0.25">
      <c r="BA52" s="267"/>
      <c r="BB52" s="99"/>
      <c r="BC52" s="139"/>
      <c r="BD52" s="154" t="str">
        <f>IF(BC52=0,"",VLOOKUP(BC52,'04 PERSONAL'!$B$5:$H$999994,5,))</f>
        <v/>
      </c>
      <c r="BE52" s="209"/>
      <c r="BF52" s="225"/>
      <c r="BG52" s="205">
        <f>ROUND(BE52*BF52,BL8)</f>
        <v>0</v>
      </c>
      <c r="BH52" s="158" t="str">
        <f>IF(BC52=0,"",ROUND(VLOOKUP(BC52,'04 PERSONAL'!$B$5:$H$999994,6,)*$G$3,BL8))</f>
        <v/>
      </c>
      <c r="BI52" s="226" t="str">
        <f>IF(BC52="","",IFERROR(ROUND(BH52/BG52,BL8),0))</f>
        <v/>
      </c>
      <c r="BJ52" s="127"/>
      <c r="BK52" s="228"/>
      <c r="BL52" s="42"/>
      <c r="BM52" s="160"/>
      <c r="BN52" s="42"/>
      <c r="BO52" s="148">
        <f>IFERROR(ROUND(BI52/BJ56,BL8),0)</f>
        <v>0</v>
      </c>
      <c r="BP52" s="199">
        <f>IFERROR(ROUND(BS56*BO52,BL8),0)</f>
        <v>0</v>
      </c>
      <c r="BQ52" s="149">
        <f>IFERROR(ROUND(BO52*BM56,BL8),0)</f>
        <v>0</v>
      </c>
      <c r="BR52" s="161">
        <f>IFERROR(ROUND(BH52/(BQ52*BE52),BL8),0)</f>
        <v>0</v>
      </c>
      <c r="BS52" s="108">
        <f t="shared" si="15"/>
        <v>0</v>
      </c>
      <c r="BT52" s="42"/>
      <c r="BU52" s="99"/>
      <c r="BV52" s="151">
        <f t="shared" si="16"/>
        <v>0</v>
      </c>
      <c r="BW52" s="154" t="str">
        <f>IF(BV52=0,"",VLOOKUP(BV52,'04 PERSONAL'!$B$5:$H$999994,5,))</f>
        <v/>
      </c>
      <c r="BX52" s="207">
        <f t="shared" si="17"/>
        <v>0</v>
      </c>
      <c r="BY52" s="227">
        <f>+IF(BM52&gt;0,BM52,IF(BM56&gt;0,BR52,BF52))</f>
        <v>0</v>
      </c>
      <c r="BZ52" s="205">
        <f>ROUND(BX52*BY52,BL8)</f>
        <v>0</v>
      </c>
      <c r="CA52" s="164" t="str">
        <f>IF(BV52=0,"",ROUND(VLOOKUP(BV52,'04 PERSONAL'!$B$5:$H$999994,6,)*$G$3,BL8))</f>
        <v/>
      </c>
      <c r="CB52" s="206">
        <f>IFERROR(ROUND(CA52/BZ52,BL8),0)</f>
        <v>0</v>
      </c>
      <c r="CC52" s="127"/>
      <c r="CD52" s="146"/>
      <c r="CE52" s="373">
        <f>+BW6</f>
        <v>0</v>
      </c>
      <c r="CF52" s="376" t="e">
        <f>+BZ6</f>
        <v>#N/A</v>
      </c>
      <c r="CG52" s="377" t="str">
        <f t="shared" si="22"/>
        <v>P-</v>
      </c>
      <c r="CH52" s="378">
        <f t="shared" si="23"/>
        <v>0</v>
      </c>
      <c r="CI52" s="379">
        <f t="shared" si="24"/>
        <v>0</v>
      </c>
      <c r="CJ52" s="378">
        <f t="shared" si="25"/>
        <v>0</v>
      </c>
      <c r="CK52" s="379">
        <f t="shared" si="26"/>
        <v>0</v>
      </c>
      <c r="CL52" s="41"/>
      <c r="CM52" s="380"/>
      <c r="CP52" s="267"/>
    </row>
    <row r="53" spans="53:94" x14ac:dyDescent="0.25">
      <c r="BA53" s="267"/>
      <c r="BB53" s="99"/>
      <c r="BC53" s="139"/>
      <c r="BD53" s="154" t="str">
        <f>IF(BC53=0,"",VLOOKUP(BC53,'04 PERSONAL'!$B$5:$H$999994,5,))</f>
        <v/>
      </c>
      <c r="BE53" s="203"/>
      <c r="BF53" s="225"/>
      <c r="BG53" s="205">
        <f>ROUND(BE53*BF53,BL8)</f>
        <v>0</v>
      </c>
      <c r="BH53" s="158" t="str">
        <f>IF(BC53=0,"",ROUND(VLOOKUP(BC53,'04 PERSONAL'!$B$5:$H$999994,6,)*$G$3,BL8))</f>
        <v/>
      </c>
      <c r="BI53" s="226" t="str">
        <f>IF(BC53="","",IFERROR(ROUND(BH53/BG53,BL8),0))</f>
        <v/>
      </c>
      <c r="BJ53" s="127"/>
      <c r="BK53" s="228"/>
      <c r="BL53" s="42"/>
      <c r="BM53" s="160"/>
      <c r="BN53" s="42"/>
      <c r="BO53" s="148">
        <f>IFERROR(ROUND(BI53/BJ56,BL8),0)</f>
        <v>0</v>
      </c>
      <c r="BP53" s="199">
        <f>IFERROR(ROUND(BS56*BO53,BL8),0)</f>
        <v>0</v>
      </c>
      <c r="BQ53" s="149">
        <f>IFERROR(ROUND(BO53*BM56,BL8),0)</f>
        <v>0</v>
      </c>
      <c r="BR53" s="161">
        <f>IFERROR(ROUND(BH53/(BQ53*BE53),BL8),0)</f>
        <v>0</v>
      </c>
      <c r="BS53" s="108">
        <f t="shared" si="15"/>
        <v>0</v>
      </c>
      <c r="BT53" s="42"/>
      <c r="BU53" s="99"/>
      <c r="BV53" s="151">
        <f t="shared" si="16"/>
        <v>0</v>
      </c>
      <c r="BW53" s="154" t="str">
        <f>IF(BV53=0,"",VLOOKUP(BV53,'04 PERSONAL'!$B$5:$H$999994,5,))</f>
        <v/>
      </c>
      <c r="BX53" s="207">
        <f t="shared" si="17"/>
        <v>0</v>
      </c>
      <c r="BY53" s="227">
        <f>+IF(BM53&gt;0,BM53,IF(BM56&gt;0,BR53,BF53))</f>
        <v>0</v>
      </c>
      <c r="BZ53" s="205">
        <f>ROUND(BX53*BY53,BL8)</f>
        <v>0</v>
      </c>
      <c r="CA53" s="164" t="str">
        <f>IF(BV53=0,"",ROUND(VLOOKUP(BV53,'04 PERSONAL'!$B$5:$H$999994,6,)*$G$3,BL8))</f>
        <v/>
      </c>
      <c r="CB53" s="206">
        <f>IFERROR(ROUND(CA53/BZ53,BL8),0)</f>
        <v>0</v>
      </c>
      <c r="CC53" s="127"/>
      <c r="CD53" s="146"/>
      <c r="CE53" s="373">
        <f>+BW6</f>
        <v>0</v>
      </c>
      <c r="CF53" s="376" t="e">
        <f>+BZ6</f>
        <v>#N/A</v>
      </c>
      <c r="CG53" s="377" t="str">
        <f t="shared" si="22"/>
        <v>P-</v>
      </c>
      <c r="CH53" s="378">
        <f t="shared" si="23"/>
        <v>0</v>
      </c>
      <c r="CI53" s="379">
        <f t="shared" si="24"/>
        <v>0</v>
      </c>
      <c r="CJ53" s="378">
        <f t="shared" si="25"/>
        <v>0</v>
      </c>
      <c r="CK53" s="379">
        <f t="shared" si="26"/>
        <v>0</v>
      </c>
      <c r="CL53" s="41"/>
      <c r="CM53" s="380"/>
      <c r="CP53" s="267"/>
    </row>
    <row r="54" spans="53:94" x14ac:dyDescent="0.25">
      <c r="BA54" s="267"/>
      <c r="BB54" s="99"/>
      <c r="BC54" s="139"/>
      <c r="BD54" s="154" t="str">
        <f>IF(BC54=0,"",VLOOKUP(BC54,'04 PERSONAL'!$B$5:$H$999994,5,))</f>
        <v/>
      </c>
      <c r="BE54" s="203"/>
      <c r="BF54" s="225"/>
      <c r="BG54" s="205">
        <f>ROUND(BE54*BF54,BL8)</f>
        <v>0</v>
      </c>
      <c r="BH54" s="158" t="str">
        <f>IF(BC54=0,"",ROUND(VLOOKUP(BC54,'04 PERSONAL'!$B$5:$H$999994,6,)*$G$3,BL8))</f>
        <v/>
      </c>
      <c r="BI54" s="226" t="str">
        <f>IF(BC54="","",IFERROR(ROUND(BH54/BG54,BL8),0))</f>
        <v/>
      </c>
      <c r="BJ54" s="127"/>
      <c r="BK54" s="228"/>
      <c r="BL54" s="42"/>
      <c r="BM54" s="160"/>
      <c r="BN54" s="42"/>
      <c r="BO54" s="148">
        <f>IFERROR(ROUND(BI54/BJ56,BL8),0)</f>
        <v>0</v>
      </c>
      <c r="BP54" s="199">
        <f>IFERROR(ROUND(BS56*BO54,BL8),0)</f>
        <v>0</v>
      </c>
      <c r="BQ54" s="149">
        <f>IFERROR(ROUND(BO54*BM56,BL8),0)</f>
        <v>0</v>
      </c>
      <c r="BR54" s="161">
        <f>IFERROR(ROUND(BH54/(BQ54*BE54),BL8),0)</f>
        <v>0</v>
      </c>
      <c r="BS54" s="108">
        <f t="shared" si="15"/>
        <v>0</v>
      </c>
      <c r="BT54" s="42"/>
      <c r="BU54" s="99"/>
      <c r="BV54" s="151">
        <f t="shared" si="16"/>
        <v>0</v>
      </c>
      <c r="BW54" s="154" t="str">
        <f>IF(BV54=0,"",VLOOKUP(BV54,'04 PERSONAL'!$B$5:$H$999994,5,))</f>
        <v/>
      </c>
      <c r="BX54" s="207">
        <f t="shared" si="17"/>
        <v>0</v>
      </c>
      <c r="BY54" s="227">
        <f>+IF(BM54&gt;0,BM54,IF(BM56&gt;0,BR54,BF54))</f>
        <v>0</v>
      </c>
      <c r="BZ54" s="205">
        <f>ROUND(BX54*BY54,BL8)</f>
        <v>0</v>
      </c>
      <c r="CA54" s="164" t="str">
        <f>IF(BV54=0,"",ROUND(VLOOKUP(BV54,'04 PERSONAL'!$B$5:$H$999994,6,)*$G$3,BL8))</f>
        <v/>
      </c>
      <c r="CB54" s="206">
        <f>IFERROR(ROUND(CA54/BZ54,BL8),0)</f>
        <v>0</v>
      </c>
      <c r="CC54" s="127"/>
      <c r="CD54" s="146"/>
      <c r="CE54" s="373">
        <f>+BW6</f>
        <v>0</v>
      </c>
      <c r="CF54" s="376" t="e">
        <f>+BZ6</f>
        <v>#N/A</v>
      </c>
      <c r="CG54" s="377" t="str">
        <f t="shared" si="22"/>
        <v>P-</v>
      </c>
      <c r="CH54" s="378">
        <f t="shared" si="23"/>
        <v>0</v>
      </c>
      <c r="CI54" s="379">
        <f t="shared" si="24"/>
        <v>0</v>
      </c>
      <c r="CJ54" s="378">
        <f t="shared" si="25"/>
        <v>0</v>
      </c>
      <c r="CK54" s="379">
        <f t="shared" si="26"/>
        <v>0</v>
      </c>
      <c r="CL54" s="41"/>
      <c r="CM54" s="380"/>
      <c r="CP54" s="267"/>
    </row>
    <row r="55" spans="53:94" ht="15.75" thickBot="1" x14ac:dyDescent="0.3">
      <c r="BA55" s="267"/>
      <c r="BB55" s="99"/>
      <c r="BC55" s="139"/>
      <c r="BD55" s="229" t="str">
        <f>IF(BC55=0,"",VLOOKUP(BC55,'04 PERSONAL'!$B$5:$H$999994,5,))</f>
        <v/>
      </c>
      <c r="BE55" s="230"/>
      <c r="BF55" s="231"/>
      <c r="BG55" s="232">
        <f>ROUND(BE55*BF55,BL8)</f>
        <v>0</v>
      </c>
      <c r="BH55" s="233" t="str">
        <f>IF(BC55=0,"",ROUND(VLOOKUP(BC55,'04 PERSONAL'!$B$5:$H$999994,6,)*$G$3,BL8))</f>
        <v/>
      </c>
      <c r="BI55" s="234" t="str">
        <f>IF(BC55="","",IFERROR(ROUND(BH55/BG55,BL8),0))</f>
        <v/>
      </c>
      <c r="BJ55" s="127"/>
      <c r="BK55" s="235"/>
      <c r="BL55" s="173">
        <f>IFERROR(BJ56/BJ57,0)</f>
        <v>0</v>
      </c>
      <c r="BM55" s="236"/>
      <c r="BN55" s="42"/>
      <c r="BO55" s="148">
        <f>IFERROR(ROUND(BI55/BJ56,BL8),0)</f>
        <v>0</v>
      </c>
      <c r="BP55" s="199">
        <f>IFERROR(ROUND(BS56*BO55,BL8),0)</f>
        <v>0</v>
      </c>
      <c r="BQ55" s="149">
        <f>IFERROR(ROUND(BO55*BM56,BL8),0)</f>
        <v>0</v>
      </c>
      <c r="BR55" s="237">
        <f>IFERROR(ROUND(BH55/(BQ55*BE55),BL8),0)</f>
        <v>0</v>
      </c>
      <c r="BS55" s="108">
        <f t="shared" si="15"/>
        <v>0</v>
      </c>
      <c r="BT55" s="42"/>
      <c r="BU55" s="99"/>
      <c r="BV55" s="151">
        <f t="shared" si="16"/>
        <v>0</v>
      </c>
      <c r="BW55" s="229" t="str">
        <f>IF(BV55=0,"",VLOOKUP(BV55,'04 PERSONAL'!$B$5:$H$999994,5,))</f>
        <v/>
      </c>
      <c r="BX55" s="238">
        <f t="shared" si="17"/>
        <v>0</v>
      </c>
      <c r="BY55" s="239">
        <f>+IF(BM55&gt;0,BM55,IF(BM56&gt;0,BR55,BF55))</f>
        <v>0</v>
      </c>
      <c r="BZ55" s="232">
        <f>ROUND(BX55*BY55,BL8)</f>
        <v>0</v>
      </c>
      <c r="CA55" s="240" t="str">
        <f>IF(BV55=0,"",ROUND(VLOOKUP(BV55,'04 PERSONAL'!$B$5:$H$999994,6,)*$G$3,BL8))</f>
        <v/>
      </c>
      <c r="CB55" s="241">
        <f>IFERROR(ROUND(CA55/BZ55,BL8),0)</f>
        <v>0</v>
      </c>
      <c r="CC55" s="127"/>
      <c r="CD55" s="146"/>
      <c r="CE55" s="373">
        <f>+BW6</f>
        <v>0</v>
      </c>
      <c r="CF55" s="376" t="e">
        <f>+BZ6</f>
        <v>#N/A</v>
      </c>
      <c r="CG55" s="377" t="str">
        <f t="shared" si="22"/>
        <v>P-</v>
      </c>
      <c r="CH55" s="378">
        <f t="shared" si="23"/>
        <v>0</v>
      </c>
      <c r="CI55" s="379">
        <f t="shared" si="24"/>
        <v>0</v>
      </c>
      <c r="CJ55" s="378">
        <f t="shared" si="25"/>
        <v>0</v>
      </c>
      <c r="CK55" s="379">
        <f t="shared" si="26"/>
        <v>0</v>
      </c>
      <c r="CL55" s="41"/>
      <c r="CM55" s="380"/>
      <c r="CP55" s="267"/>
    </row>
    <row r="56" spans="53:94" ht="15.75" thickBot="1" x14ac:dyDescent="0.3">
      <c r="BA56" s="267"/>
      <c r="BB56" s="99" t="str">
        <f>+CONCATENATE($C6,"C")</f>
        <v>C</v>
      </c>
      <c r="BC56" s="99"/>
      <c r="BD56" s="242"/>
      <c r="BE56" s="243"/>
      <c r="BF56" s="243"/>
      <c r="BG56" s="244"/>
      <c r="BH56" s="245"/>
      <c r="BI56" s="246"/>
      <c r="BJ56" s="182">
        <f>ROUND(SUM(BI46:BI55),BL8)</f>
        <v>0</v>
      </c>
      <c r="BK56" s="247"/>
      <c r="BL56" s="184">
        <f>+BM59*BL55</f>
        <v>0</v>
      </c>
      <c r="BM56" s="185"/>
      <c r="BN56" s="42"/>
      <c r="BO56" s="186">
        <f>SUM(BO46:BO55)</f>
        <v>0</v>
      </c>
      <c r="BP56" s="187">
        <f>SUM(BP46:BP55)</f>
        <v>0</v>
      </c>
      <c r="BQ56" s="187">
        <f>SUM(BQ46:BQ55)</f>
        <v>0</v>
      </c>
      <c r="BR56" s="189">
        <f>+IF(BM56&gt;0,BM56,BJ56)</f>
        <v>0</v>
      </c>
      <c r="BS56" s="221">
        <f>+BJ56-BR56</f>
        <v>0</v>
      </c>
      <c r="BT56" s="42"/>
      <c r="BU56" s="99" t="str">
        <f>+CONCATENATE($C6,"C")</f>
        <v>C</v>
      </c>
      <c r="BV56" s="99"/>
      <c r="BW56" s="242"/>
      <c r="BX56" s="243"/>
      <c r="BY56" s="243"/>
      <c r="BZ56" s="244"/>
      <c r="CA56" s="245"/>
      <c r="CB56" s="246"/>
      <c r="CC56" s="182">
        <f>ROUND(SUM(CB46:CB55),BL8)</f>
        <v>0</v>
      </c>
      <c r="CD56" s="81"/>
      <c r="CE56" s="98"/>
      <c r="CF56" s="374"/>
      <c r="CG56" s="41"/>
      <c r="CH56" s="41"/>
      <c r="CI56" s="41"/>
      <c r="CJ56" s="41"/>
      <c r="CK56" s="41"/>
      <c r="CL56" s="41"/>
      <c r="CM56" s="380"/>
      <c r="CP56" s="267"/>
    </row>
    <row r="57" spans="53:94" ht="15.75" thickBot="1" x14ac:dyDescent="0.3">
      <c r="BA57" s="267"/>
      <c r="BB57" s="99" t="str">
        <f>+CONCATENATE($C6,"D")</f>
        <v>D</v>
      </c>
      <c r="BC57" s="247"/>
      <c r="BD57" s="248"/>
      <c r="BE57" s="249" t="s">
        <v>211</v>
      </c>
      <c r="BF57" s="250"/>
      <c r="BG57" s="250"/>
      <c r="BH57" s="250"/>
      <c r="BI57" s="251"/>
      <c r="BJ57" s="252">
        <f>SUM(BJ29+BJ44+BJ56)</f>
        <v>0</v>
      </c>
      <c r="BK57" s="253"/>
      <c r="BL57" s="42"/>
      <c r="BM57" s="254">
        <f>+BR56+BR44+BR29</f>
        <v>0</v>
      </c>
      <c r="BN57" s="42"/>
      <c r="BO57" s="42"/>
      <c r="BP57" s="42"/>
      <c r="BQ57" s="42"/>
      <c r="BR57" s="255">
        <f>+BR56+BR44+BR29</f>
        <v>0</v>
      </c>
      <c r="BS57" s="108"/>
      <c r="BT57" s="42"/>
      <c r="BU57" s="99" t="str">
        <f>+CONCATENATE($C6,"D")</f>
        <v>D</v>
      </c>
      <c r="BV57" s="247"/>
      <c r="BW57" s="248"/>
      <c r="BX57" s="249" t="s">
        <v>211</v>
      </c>
      <c r="BY57" s="250"/>
      <c r="BZ57" s="250"/>
      <c r="CA57" s="250"/>
      <c r="CB57" s="251"/>
      <c r="CC57" s="252">
        <f>SUM(CC29+CC44+CC56)</f>
        <v>0</v>
      </c>
      <c r="CD57" s="95"/>
      <c r="CE57" s="98"/>
      <c r="CF57" s="374"/>
      <c r="CG57" s="41"/>
      <c r="CH57" s="41"/>
      <c r="CI57" s="41"/>
      <c r="CJ57" s="41"/>
      <c r="CK57" s="41"/>
      <c r="CL57" s="41"/>
      <c r="CM57" s="380"/>
      <c r="CP57" s="267"/>
    </row>
    <row r="58" spans="53:94" ht="15.75" thickBot="1" x14ac:dyDescent="0.3">
      <c r="BA58" s="267"/>
      <c r="BB58" s="99"/>
      <c r="BC58" s="99"/>
      <c r="BD58" s="248"/>
      <c r="BE58" s="256" t="str">
        <f>IF($H$3=0,"","AIU")</f>
        <v/>
      </c>
      <c r="BF58" s="257"/>
      <c r="BG58" s="258"/>
      <c r="BH58" s="259"/>
      <c r="BI58" s="260" t="str">
        <f>IF($H$3="","",$H$3)</f>
        <v/>
      </c>
      <c r="BJ58" s="252">
        <f>IFERROR(ROUND(BJ57*BI58,BL8),0)</f>
        <v>0</v>
      </c>
      <c r="BK58" s="261" t="s">
        <v>212</v>
      </c>
      <c r="BL58" s="42"/>
      <c r="BM58" s="95"/>
      <c r="BN58" s="42"/>
      <c r="BO58" s="262"/>
      <c r="BP58" s="262"/>
      <c r="BQ58" s="262"/>
      <c r="BR58" s="108"/>
      <c r="BS58" s="109"/>
      <c r="BT58" s="110"/>
      <c r="BU58" s="99"/>
      <c r="BV58" s="99"/>
      <c r="BW58" s="248"/>
      <c r="BX58" s="256" t="str">
        <f>IF($H$3=0,"","AIU")</f>
        <v/>
      </c>
      <c r="BY58" s="257"/>
      <c r="BZ58" s="258"/>
      <c r="CA58" s="259"/>
      <c r="CB58" s="260">
        <f>$H$3</f>
        <v>0</v>
      </c>
      <c r="CC58" s="252">
        <f>IFERROR(ROUND(CC57*CB58,BL8),0)</f>
        <v>0</v>
      </c>
      <c r="CD58" s="261" t="s">
        <v>212</v>
      </c>
      <c r="CE58" s="98"/>
      <c r="CF58" s="374"/>
      <c r="CG58" s="41"/>
      <c r="CH58" s="41"/>
      <c r="CI58" s="41"/>
      <c r="CJ58" s="41"/>
      <c r="CK58" s="41"/>
      <c r="CL58" s="41"/>
      <c r="CM58" s="380"/>
      <c r="CP58" s="267"/>
    </row>
    <row r="59" spans="53:94" ht="15.75" thickBot="1" x14ac:dyDescent="0.3">
      <c r="BA59" s="267"/>
      <c r="BB59" s="263">
        <f>+BD6</f>
        <v>0</v>
      </c>
      <c r="BC59" s="263"/>
      <c r="BD59" s="264"/>
      <c r="BE59" s="249" t="s">
        <v>213</v>
      </c>
      <c r="BF59" s="250"/>
      <c r="BG59" s="250"/>
      <c r="BH59" s="250"/>
      <c r="BI59" s="251"/>
      <c r="BJ59" s="252">
        <f>IFERROR((BJ57+BJ58),BJ57)</f>
        <v>0</v>
      </c>
      <c r="BK59" s="265">
        <f>+((IF(BE46&lt;&gt;0,(BE46/BF46),(0))+IF(BE47&lt;&gt;0,(BE47/BF47),(0))+IF(BE48&lt;&gt;0,(BE48/BF48),(0))+IF(BE49&lt;&gt;0,(BE49/BF49),(0))+IF(BE50&lt;&gt;0,(BE50/BF50),(0))+IF(BE51&lt;&gt;0,(BE51/BF51),(0))+IF(BE52&lt;&gt;0,(BE52/BF52),(0))+IF(BE53&lt;&gt;0,(BE53/BF53),(0))+IF(BE54&lt;&gt;0,(BE54/BF54),(0))+IF(BE55&lt;&gt;0,(BE55/BF55),(0)))*8)</f>
        <v>0</v>
      </c>
      <c r="BL59" s="42"/>
      <c r="BM59" s="266"/>
      <c r="BN59" s="42"/>
      <c r="BO59" s="86"/>
      <c r="BP59" s="86"/>
      <c r="BQ59" s="86"/>
      <c r="BR59" s="108"/>
      <c r="BS59" s="86"/>
      <c r="BT59" s="94"/>
      <c r="BU59" s="263">
        <f>+BW6</f>
        <v>0</v>
      </c>
      <c r="BV59" s="263"/>
      <c r="BW59" s="264"/>
      <c r="BX59" s="249" t="s">
        <v>213</v>
      </c>
      <c r="BY59" s="250"/>
      <c r="BZ59" s="250"/>
      <c r="CA59" s="250"/>
      <c r="CB59" s="251"/>
      <c r="CC59" s="252">
        <f>IFERROR((CC57+CC58),CC57)</f>
        <v>0</v>
      </c>
      <c r="CD59" s="265">
        <f>+((IF(BX46&lt;&gt;0,(BX46/BY46),(0))+IF(BX47&lt;&gt;0,(BX47/BY47),(0))+IF(BX48&lt;&gt;0,(BX48/BY48),(0))+IF(BX49&lt;&gt;0,(BX49/BY49),(0))+IF(BX50&lt;&gt;0,(BX50/BY50),(0))+IF(BX51&lt;&gt;0,(BX51/BY51),(0))+IF(BX52&lt;&gt;0,(BX52/BY52),(0))+IF(BX53&lt;&gt;0,(BX53/BY53),(0))+IF(BX54&lt;&gt;0,(BX54/BY54),(0))+IF(BX55&lt;&gt;0,(BX55/BY55),(0)))*8)</f>
        <v>0</v>
      </c>
      <c r="CE59" s="98"/>
      <c r="CF59" s="374"/>
      <c r="CG59" s="41"/>
      <c r="CH59" s="41"/>
      <c r="CI59" s="41"/>
      <c r="CJ59" s="41"/>
      <c r="CK59" s="41"/>
      <c r="CL59" s="41"/>
      <c r="CM59" s="380"/>
      <c r="CP59" s="267"/>
    </row>
    <row r="60" spans="53:94" x14ac:dyDescent="0.25">
      <c r="BA60" s="267"/>
      <c r="BB60" s="91"/>
      <c r="BC60" s="91"/>
      <c r="BD60" s="81"/>
      <c r="BE60" s="92"/>
      <c r="BF60" s="93"/>
      <c r="BG60" s="94"/>
      <c r="BH60" s="95"/>
      <c r="BI60" s="96"/>
      <c r="BJ60" s="95"/>
      <c r="BK60" s="81"/>
      <c r="BL60" s="81"/>
      <c r="BM60" s="81"/>
      <c r="BN60" s="81"/>
      <c r="BO60" s="95"/>
      <c r="BP60" s="63"/>
      <c r="BQ60" s="97"/>
      <c r="BR60" s="98"/>
      <c r="BS60" s="98"/>
      <c r="BT60" s="98"/>
      <c r="BU60" s="98"/>
      <c r="BV60" s="98"/>
      <c r="BW60" s="98"/>
      <c r="BX60" s="98"/>
      <c r="BY60" s="98"/>
      <c r="BZ60" s="98"/>
      <c r="CA60" s="98"/>
      <c r="CB60" s="98"/>
      <c r="CC60" s="98"/>
      <c r="CD60" s="98"/>
      <c r="CE60" s="98"/>
      <c r="CF60" s="374"/>
      <c r="CG60" s="41"/>
      <c r="CH60" s="41"/>
      <c r="CI60" s="41"/>
      <c r="CJ60" s="41"/>
      <c r="CK60" s="41"/>
      <c r="CL60" s="41"/>
      <c r="CM60" s="380"/>
      <c r="CP60" s="267"/>
    </row>
    <row r="61" spans="53:94" x14ac:dyDescent="0.25">
      <c r="BA61" s="267"/>
      <c r="BB61" s="267"/>
      <c r="BC61" s="267"/>
      <c r="BD61" s="267"/>
      <c r="BE61" s="267"/>
      <c r="BF61" s="267"/>
      <c r="BG61" s="267"/>
      <c r="BH61" s="267"/>
      <c r="BI61" s="267"/>
      <c r="BJ61" s="267"/>
      <c r="BK61" s="267"/>
      <c r="BL61" s="267"/>
      <c r="BM61" s="267"/>
      <c r="BN61" s="267"/>
      <c r="BO61" s="267"/>
      <c r="BP61" s="267"/>
      <c r="BQ61" s="267"/>
      <c r="BR61" s="267"/>
      <c r="BS61" s="267"/>
      <c r="BT61" s="267"/>
      <c r="BU61" s="267"/>
      <c r="BV61" s="267"/>
      <c r="BW61" s="267"/>
      <c r="BX61" s="267"/>
      <c r="BY61" s="267"/>
      <c r="BZ61" s="267"/>
      <c r="CA61" s="267"/>
      <c r="CB61" s="267"/>
      <c r="CC61" s="267"/>
      <c r="CD61" s="267"/>
      <c r="CE61" s="267"/>
      <c r="CF61" s="267"/>
      <c r="CG61" s="267"/>
      <c r="CH61" s="267"/>
      <c r="CI61" s="267"/>
      <c r="CJ61" s="267"/>
      <c r="CK61" s="267"/>
      <c r="CL61" s="267"/>
      <c r="CM61" s="267"/>
      <c r="CN61" s="267"/>
      <c r="CO61" s="267"/>
      <c r="CP61" s="267"/>
    </row>
    <row r="62" spans="53:94" x14ac:dyDescent="0.25"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  <c r="BY62" s="267"/>
      <c r="BZ62" s="267"/>
      <c r="CA62" s="267"/>
      <c r="CB62" s="267"/>
      <c r="CC62" s="267"/>
      <c r="CD62" s="267"/>
      <c r="CE62" s="267"/>
      <c r="CF62" s="267"/>
      <c r="CG62" s="267"/>
      <c r="CH62" s="267"/>
      <c r="CI62" s="267"/>
      <c r="CJ62" s="267"/>
      <c r="CK62" s="267"/>
      <c r="CL62" s="267"/>
      <c r="CM62" s="267"/>
      <c r="CN62" s="267"/>
      <c r="CO62" s="267"/>
      <c r="CP62" s="267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'PARAMETROS '!$B$3:$B$30</xm:f>
          </x14:formula1>
          <xm:sqref>BD7</xm:sqref>
        </x14:dataValidation>
        <x14:dataValidation type="list" allowBlank="1" showInputMessage="1" showErrorMessage="1">
          <x14:formula1>
            <xm:f>'PARAMETROS '!$L$3:$L$30</xm:f>
          </x14:formula1>
          <xm:sqref>BD9</xm:sqref>
        </x14:dataValidation>
        <x14:dataValidation type="list" allowBlank="1" showInputMessage="1" showErrorMessage="1">
          <x14:formula1>
            <xm:f>'PARAMETROS '!$H$3:$H$30</xm:f>
          </x14:formula1>
          <xm:sqref>BD8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S95"/>
  <sheetViews>
    <sheetView showGridLines="0" zoomScale="90" zoomScaleNormal="90" workbookViewId="0">
      <selection activeCell="A42" sqref="A42"/>
    </sheetView>
  </sheetViews>
  <sheetFormatPr baseColWidth="10" defaultRowHeight="15" x14ac:dyDescent="0.25"/>
  <cols>
    <col min="1" max="1" width="11.42578125" style="41"/>
    <col min="2" max="2" width="43.5703125" style="41" bestFit="1" customWidth="1"/>
    <col min="3" max="3" width="13" style="41" customWidth="1"/>
    <col min="4" max="4" width="15.7109375" style="41" bestFit="1" customWidth="1"/>
    <col min="5" max="5" width="11.85546875" style="41" bestFit="1" customWidth="1"/>
    <col min="6" max="6" width="16.85546875" style="41" customWidth="1"/>
    <col min="7" max="7" width="13.42578125" style="41" customWidth="1"/>
    <col min="8" max="8" width="14" style="41" customWidth="1"/>
    <col min="9" max="9" width="14.85546875" style="41" customWidth="1"/>
    <col min="10" max="16" width="11.42578125" style="41"/>
    <col min="17" max="17" width="23.85546875" style="41" customWidth="1"/>
    <col min="18" max="16384" width="11.42578125" style="41"/>
  </cols>
  <sheetData>
    <row r="1" spans="1:19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</row>
    <row r="2" spans="1:19" ht="16.5" thickBot="1" x14ac:dyDescent="0.3">
      <c r="A2" s="766" t="s">
        <v>5</v>
      </c>
      <c r="B2" s="766"/>
      <c r="C2" s="766"/>
      <c r="D2" s="766"/>
      <c r="E2" s="766"/>
      <c r="F2" s="766"/>
      <c r="G2" s="766"/>
      <c r="H2" s="766"/>
      <c r="I2" s="766"/>
      <c r="J2" s="766"/>
      <c r="K2" s="766"/>
      <c r="L2" s="766"/>
      <c r="M2" s="766"/>
      <c r="N2" s="766"/>
      <c r="O2" s="766"/>
      <c r="P2" s="766"/>
    </row>
    <row r="3" spans="1:19" ht="9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</row>
    <row r="4" spans="1:19" ht="9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</row>
    <row r="5" spans="1:19" ht="9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</row>
    <row r="6" spans="1:19" x14ac:dyDescent="0.25">
      <c r="A6" s="767" t="s">
        <v>6</v>
      </c>
      <c r="B6" s="767" t="s">
        <v>7</v>
      </c>
      <c r="C6" s="767" t="s">
        <v>99</v>
      </c>
      <c r="D6" s="363" t="s">
        <v>8</v>
      </c>
      <c r="E6" s="364"/>
      <c r="F6" s="364"/>
      <c r="G6" s="364"/>
      <c r="H6" s="364"/>
      <c r="I6" s="364"/>
      <c r="J6" s="364"/>
      <c r="K6" s="364"/>
      <c r="L6" s="364"/>
      <c r="M6" s="364"/>
      <c r="N6" s="364"/>
      <c r="O6" s="364"/>
      <c r="P6" s="364"/>
      <c r="Q6" s="377"/>
    </row>
    <row r="7" spans="1:19" x14ac:dyDescent="0.25">
      <c r="A7" s="767"/>
      <c r="B7" s="767"/>
      <c r="C7" s="767"/>
      <c r="D7" s="6">
        <v>1</v>
      </c>
      <c r="E7" s="6">
        <v>2</v>
      </c>
      <c r="F7" s="6">
        <v>3</v>
      </c>
      <c r="G7" s="6">
        <v>4</v>
      </c>
      <c r="H7" s="6">
        <v>5</v>
      </c>
      <c r="I7" s="6">
        <v>6</v>
      </c>
      <c r="J7" s="6">
        <v>7</v>
      </c>
      <c r="K7" s="6">
        <v>8</v>
      </c>
      <c r="L7" s="6">
        <v>9</v>
      </c>
      <c r="M7" s="6">
        <v>10</v>
      </c>
      <c r="N7" s="6">
        <v>11</v>
      </c>
      <c r="O7" s="6">
        <v>12</v>
      </c>
      <c r="P7" s="6">
        <v>13</v>
      </c>
      <c r="Q7" s="430"/>
    </row>
    <row r="8" spans="1:19" x14ac:dyDescent="0.25">
      <c r="A8" s="768"/>
      <c r="B8" s="768"/>
      <c r="C8" s="768"/>
      <c r="D8" s="6">
        <v>1</v>
      </c>
      <c r="E8" s="6">
        <v>2</v>
      </c>
      <c r="F8" s="6">
        <v>3</v>
      </c>
      <c r="G8" s="6">
        <v>4</v>
      </c>
      <c r="H8" s="6">
        <v>5</v>
      </c>
      <c r="I8" s="6">
        <v>6</v>
      </c>
      <c r="J8" s="6">
        <v>7</v>
      </c>
      <c r="K8" s="6">
        <v>8</v>
      </c>
      <c r="L8" s="6">
        <v>9</v>
      </c>
      <c r="M8" s="6">
        <v>10</v>
      </c>
      <c r="N8" s="6" t="s">
        <v>100</v>
      </c>
      <c r="O8" s="6"/>
      <c r="P8" s="6"/>
      <c r="Q8" s="431" t="s">
        <v>3963</v>
      </c>
    </row>
    <row r="9" spans="1:19" x14ac:dyDescent="0.25">
      <c r="A9" s="7" t="s">
        <v>12</v>
      </c>
      <c r="B9" s="8" t="s">
        <v>101</v>
      </c>
      <c r="C9" s="9"/>
      <c r="D9" s="10">
        <f>+D11*30</f>
        <v>2146963.5</v>
      </c>
      <c r="E9" s="10">
        <f t="shared" ref="E9:P9" si="0">+E11*30</f>
        <v>2328218.1</v>
      </c>
      <c r="F9" s="10">
        <f t="shared" si="0"/>
        <v>2347413</v>
      </c>
      <c r="G9" s="10">
        <f t="shared" si="0"/>
        <v>2837401.8</v>
      </c>
      <c r="H9" s="10">
        <f t="shared" si="0"/>
        <v>3174967.5</v>
      </c>
      <c r="I9" s="10">
        <f t="shared" si="0"/>
        <v>0</v>
      </c>
      <c r="J9" s="10">
        <f t="shared" si="0"/>
        <v>0</v>
      </c>
      <c r="K9" s="10">
        <f t="shared" si="0"/>
        <v>0</v>
      </c>
      <c r="L9" s="10">
        <f t="shared" si="0"/>
        <v>0</v>
      </c>
      <c r="M9" s="10">
        <f t="shared" si="0"/>
        <v>0</v>
      </c>
      <c r="N9" s="10">
        <f t="shared" si="0"/>
        <v>0</v>
      </c>
      <c r="O9" s="10">
        <f t="shared" si="0"/>
        <v>0</v>
      </c>
      <c r="P9" s="10">
        <f t="shared" si="0"/>
        <v>0</v>
      </c>
      <c r="Q9" s="430"/>
      <c r="R9" s="41" t="s">
        <v>4031</v>
      </c>
      <c r="S9" s="41" t="s">
        <v>30</v>
      </c>
    </row>
    <row r="10" spans="1:19" x14ac:dyDescent="0.25">
      <c r="A10" s="14"/>
      <c r="B10" s="15"/>
      <c r="C10" s="15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4"/>
      <c r="Q10" s="430"/>
    </row>
    <row r="11" spans="1:19" ht="29.25" customHeight="1" x14ac:dyDescent="0.25">
      <c r="A11" s="11" t="s">
        <v>13</v>
      </c>
      <c r="B11" s="12" t="s">
        <v>14</v>
      </c>
      <c r="C11" s="12"/>
      <c r="D11" s="13">
        <v>71565.45</v>
      </c>
      <c r="E11" s="13">
        <v>77607.27</v>
      </c>
      <c r="F11" s="13">
        <v>78247.100000000006</v>
      </c>
      <c r="G11" s="13">
        <v>94580.06</v>
      </c>
      <c r="H11" s="13">
        <v>105832.25</v>
      </c>
      <c r="I11" s="13"/>
      <c r="J11" s="13"/>
      <c r="K11" s="13"/>
      <c r="L11" s="13"/>
      <c r="M11" s="13"/>
      <c r="N11" s="13"/>
      <c r="O11" s="13"/>
      <c r="P11" s="11"/>
      <c r="Q11" s="430" t="s">
        <v>3964</v>
      </c>
    </row>
    <row r="12" spans="1:19" ht="12" customHeight="1" x14ac:dyDescent="0.25">
      <c r="A12" s="14" t="s">
        <v>15</v>
      </c>
      <c r="B12" s="15" t="s">
        <v>102</v>
      </c>
      <c r="C12" s="18"/>
      <c r="D12" s="16">
        <f>+ROUND($C$12/30,0)</f>
        <v>0</v>
      </c>
      <c r="E12" s="16">
        <f t="shared" ref="E12:P12" si="1">+ROUND($C$12/30,0)</f>
        <v>0</v>
      </c>
      <c r="F12" s="16">
        <f t="shared" si="1"/>
        <v>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0</v>
      </c>
      <c r="L12" s="16">
        <f t="shared" si="1"/>
        <v>0</v>
      </c>
      <c r="M12" s="16">
        <f t="shared" si="1"/>
        <v>0</v>
      </c>
      <c r="N12" s="16">
        <f t="shared" si="1"/>
        <v>0</v>
      </c>
      <c r="O12" s="16">
        <f t="shared" si="1"/>
        <v>0</v>
      </c>
      <c r="P12" s="14">
        <f t="shared" si="1"/>
        <v>0</v>
      </c>
      <c r="Q12" s="430"/>
    </row>
    <row r="13" spans="1:19" ht="12" customHeight="1" x14ac:dyDescent="0.25">
      <c r="A13" s="14" t="s">
        <v>16</v>
      </c>
      <c r="B13" s="15" t="s">
        <v>17</v>
      </c>
      <c r="C13" s="18"/>
      <c r="D13" s="16">
        <f>+ROUND($C$13/30,0)</f>
        <v>0</v>
      </c>
      <c r="E13" s="16">
        <f t="shared" ref="E13:P13" si="2">+ROUND($C$13/30,0)</f>
        <v>0</v>
      </c>
      <c r="F13" s="16">
        <f t="shared" si="2"/>
        <v>0</v>
      </c>
      <c r="G13" s="16">
        <f t="shared" si="2"/>
        <v>0</v>
      </c>
      <c r="H13" s="16">
        <f t="shared" si="2"/>
        <v>0</v>
      </c>
      <c r="I13" s="16">
        <f t="shared" si="2"/>
        <v>0</v>
      </c>
      <c r="J13" s="16">
        <f t="shared" si="2"/>
        <v>0</v>
      </c>
      <c r="K13" s="16">
        <f t="shared" si="2"/>
        <v>0</v>
      </c>
      <c r="L13" s="16">
        <f t="shared" si="2"/>
        <v>0</v>
      </c>
      <c r="M13" s="16">
        <f t="shared" si="2"/>
        <v>0</v>
      </c>
      <c r="N13" s="16">
        <f t="shared" si="2"/>
        <v>0</v>
      </c>
      <c r="O13" s="16">
        <f t="shared" si="2"/>
        <v>0</v>
      </c>
      <c r="P13" s="16">
        <f t="shared" si="2"/>
        <v>0</v>
      </c>
      <c r="Q13" s="430"/>
    </row>
    <row r="14" spans="1:19" ht="12" customHeight="1" x14ac:dyDescent="0.25">
      <c r="A14" s="14" t="s">
        <v>18</v>
      </c>
      <c r="B14" s="15" t="s">
        <v>19</v>
      </c>
      <c r="C14" s="52"/>
      <c r="D14" s="16">
        <f>+D11*$C$14</f>
        <v>0</v>
      </c>
      <c r="E14" s="16">
        <f t="shared" ref="E14:P14" si="3">+E11*$C$14</f>
        <v>0</v>
      </c>
      <c r="F14" s="16">
        <f t="shared" si="3"/>
        <v>0</v>
      </c>
      <c r="G14" s="16">
        <f t="shared" si="3"/>
        <v>0</v>
      </c>
      <c r="H14" s="16">
        <f t="shared" si="3"/>
        <v>0</v>
      </c>
      <c r="I14" s="16">
        <f t="shared" si="3"/>
        <v>0</v>
      </c>
      <c r="J14" s="16">
        <f t="shared" si="3"/>
        <v>0</v>
      </c>
      <c r="K14" s="16">
        <f t="shared" si="3"/>
        <v>0</v>
      </c>
      <c r="L14" s="16">
        <f t="shared" si="3"/>
        <v>0</v>
      </c>
      <c r="M14" s="16">
        <f t="shared" si="3"/>
        <v>0</v>
      </c>
      <c r="N14" s="16">
        <f t="shared" si="3"/>
        <v>0</v>
      </c>
      <c r="O14" s="16">
        <f t="shared" si="3"/>
        <v>0</v>
      </c>
      <c r="P14" s="16">
        <f t="shared" si="3"/>
        <v>0</v>
      </c>
      <c r="Q14" s="430"/>
    </row>
    <row r="15" spans="1:19" ht="12" customHeight="1" x14ac:dyDescent="0.25">
      <c r="A15" s="14" t="s">
        <v>20</v>
      </c>
      <c r="B15" s="15" t="s">
        <v>21</v>
      </c>
      <c r="C15" s="52"/>
      <c r="D15" s="16">
        <f>+D11*$C$15</f>
        <v>0</v>
      </c>
      <c r="E15" s="16">
        <f t="shared" ref="E15:P15" si="4">+E11*$C$15</f>
        <v>0</v>
      </c>
      <c r="F15" s="16">
        <f t="shared" si="4"/>
        <v>0</v>
      </c>
      <c r="G15" s="16">
        <f t="shared" si="4"/>
        <v>0</v>
      </c>
      <c r="H15" s="16">
        <f t="shared" si="4"/>
        <v>0</v>
      </c>
      <c r="I15" s="16">
        <f t="shared" si="4"/>
        <v>0</v>
      </c>
      <c r="J15" s="16">
        <f t="shared" si="4"/>
        <v>0</v>
      </c>
      <c r="K15" s="16">
        <f t="shared" si="4"/>
        <v>0</v>
      </c>
      <c r="L15" s="16">
        <f t="shared" si="4"/>
        <v>0</v>
      </c>
      <c r="M15" s="16">
        <f t="shared" si="4"/>
        <v>0</v>
      </c>
      <c r="N15" s="16">
        <f t="shared" si="4"/>
        <v>0</v>
      </c>
      <c r="O15" s="16">
        <f t="shared" si="4"/>
        <v>0</v>
      </c>
      <c r="P15" s="16">
        <f t="shared" si="4"/>
        <v>0</v>
      </c>
      <c r="Q15" s="430"/>
    </row>
    <row r="16" spans="1:19" ht="12" customHeight="1" x14ac:dyDescent="0.25">
      <c r="A16" s="14" t="s">
        <v>23</v>
      </c>
      <c r="B16" s="15"/>
      <c r="C16" s="15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4"/>
      <c r="Q16" s="430"/>
    </row>
    <row r="17" spans="1:17" ht="12" customHeight="1" x14ac:dyDescent="0.25">
      <c r="A17" s="14" t="s">
        <v>25</v>
      </c>
      <c r="B17" s="15"/>
      <c r="C17" s="17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4"/>
      <c r="Q17" s="430"/>
    </row>
    <row r="18" spans="1:17" ht="12" customHeight="1" x14ac:dyDescent="0.25">
      <c r="A18" s="14" t="s">
        <v>27</v>
      </c>
      <c r="B18" s="15"/>
      <c r="C18" s="17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4"/>
      <c r="Q18" s="430"/>
    </row>
    <row r="19" spans="1:17" ht="12" customHeight="1" x14ac:dyDescent="0.25">
      <c r="A19" s="14" t="s">
        <v>9</v>
      </c>
      <c r="B19" s="15" t="s">
        <v>26</v>
      </c>
      <c r="C19" s="17"/>
      <c r="D19" s="16">
        <f>($I$64*1.25)*(D11/8)/$I$62</f>
        <v>11182.1015625</v>
      </c>
      <c r="E19" s="16">
        <f>($I$64*1.25)*(E11/8)/$I$62</f>
        <v>12126.135937500001</v>
      </c>
      <c r="F19" s="16">
        <f>($I$64*1.25)*(F11/8)/$I$62</f>
        <v>12226.109375</v>
      </c>
      <c r="G19" s="16">
        <f>($I$64*1.25)*(G11/8)/$I$62</f>
        <v>14778.134375</v>
      </c>
      <c r="H19" s="16">
        <f>($I$64*1.25)*(H11/8)/$I$62</f>
        <v>16536.2890625</v>
      </c>
      <c r="I19" s="16"/>
      <c r="J19" s="16"/>
      <c r="K19" s="16"/>
      <c r="L19" s="16"/>
      <c r="M19" s="16"/>
      <c r="N19" s="16"/>
      <c r="O19" s="16"/>
      <c r="P19" s="14"/>
      <c r="Q19" s="430" t="s">
        <v>3982</v>
      </c>
    </row>
    <row r="20" spans="1:17" ht="12" customHeight="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377"/>
    </row>
    <row r="21" spans="1:17" ht="12" customHeight="1" x14ac:dyDescent="0.25">
      <c r="A21" s="11" t="s">
        <v>30</v>
      </c>
      <c r="B21" s="12" t="s">
        <v>28</v>
      </c>
      <c r="C21" s="12"/>
      <c r="D21" s="13">
        <f>SUM(D11:D20)</f>
        <v>82747.551562499997</v>
      </c>
      <c r="E21" s="13">
        <f t="shared" ref="E21:H21" si="5">SUM(E11:E20)</f>
        <v>89733.405937500007</v>
      </c>
      <c r="F21" s="13">
        <f t="shared" si="5"/>
        <v>90473.209375000006</v>
      </c>
      <c r="G21" s="13">
        <f t="shared" si="5"/>
        <v>109358.19437499999</v>
      </c>
      <c r="H21" s="13">
        <f t="shared" si="5"/>
        <v>122368.5390625</v>
      </c>
      <c r="I21" s="13">
        <f t="shared" ref="I21:P21" si="6">SUM(I11:I19)</f>
        <v>0</v>
      </c>
      <c r="J21" s="13">
        <f t="shared" si="6"/>
        <v>0</v>
      </c>
      <c r="K21" s="13">
        <f t="shared" si="6"/>
        <v>0</v>
      </c>
      <c r="L21" s="13">
        <f t="shared" si="6"/>
        <v>0</v>
      </c>
      <c r="M21" s="13">
        <f t="shared" si="6"/>
        <v>0</v>
      </c>
      <c r="N21" s="13">
        <f t="shared" si="6"/>
        <v>0</v>
      </c>
      <c r="O21" s="13">
        <f t="shared" si="6"/>
        <v>0</v>
      </c>
      <c r="P21" s="13">
        <f t="shared" si="6"/>
        <v>0</v>
      </c>
      <c r="Q21" s="430"/>
    </row>
    <row r="22" spans="1:17" ht="3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377"/>
    </row>
    <row r="23" spans="1:17" ht="29.25" customHeight="1" x14ac:dyDescent="0.25">
      <c r="A23" s="14" t="s">
        <v>32</v>
      </c>
      <c r="B23" s="15" t="s">
        <v>29</v>
      </c>
      <c r="C23" s="441">
        <v>8.3299999999999999E-2</v>
      </c>
      <c r="D23" s="16">
        <f>+ROUND(D21*$C$23,0)</f>
        <v>6893</v>
      </c>
      <c r="E23" s="16">
        <f>+ROUND(E21*$C$23,0)</f>
        <v>7475</v>
      </c>
      <c r="F23" s="16">
        <f t="shared" ref="F23:P23" si="7">+ROUND(F21*$C$23,0)</f>
        <v>7536</v>
      </c>
      <c r="G23" s="16">
        <f t="shared" si="7"/>
        <v>9110</v>
      </c>
      <c r="H23" s="16">
        <f t="shared" si="7"/>
        <v>10193</v>
      </c>
      <c r="I23" s="16">
        <f t="shared" si="7"/>
        <v>0</v>
      </c>
      <c r="J23" s="16">
        <f t="shared" si="7"/>
        <v>0</v>
      </c>
      <c r="K23" s="16">
        <f t="shared" si="7"/>
        <v>0</v>
      </c>
      <c r="L23" s="16">
        <f t="shared" si="7"/>
        <v>0</v>
      </c>
      <c r="M23" s="16">
        <f t="shared" si="7"/>
        <v>0</v>
      </c>
      <c r="N23" s="16">
        <f t="shared" si="7"/>
        <v>0</v>
      </c>
      <c r="O23" s="16">
        <f t="shared" si="7"/>
        <v>0</v>
      </c>
      <c r="P23" s="16">
        <f t="shared" si="7"/>
        <v>0</v>
      </c>
      <c r="Q23" s="430" t="s">
        <v>3965</v>
      </c>
    </row>
    <row r="24" spans="1:17" x14ac:dyDescent="0.25">
      <c r="A24" s="14" t="s">
        <v>103</v>
      </c>
      <c r="B24" s="15" t="s">
        <v>31</v>
      </c>
      <c r="C24" s="441">
        <v>0.01</v>
      </c>
      <c r="D24" s="16">
        <f>+ROUND(D21*$C$24,0)</f>
        <v>827</v>
      </c>
      <c r="E24" s="16">
        <f t="shared" ref="E24:H24" si="8">+ROUND(E21*$C$24,0)</f>
        <v>897</v>
      </c>
      <c r="F24" s="16">
        <f t="shared" si="8"/>
        <v>905</v>
      </c>
      <c r="G24" s="16">
        <f t="shared" si="8"/>
        <v>1094</v>
      </c>
      <c r="H24" s="16">
        <f t="shared" si="8"/>
        <v>1224</v>
      </c>
      <c r="I24" s="16">
        <f t="shared" ref="I24:P24" si="9">+ROUND(I23*$C$24,0)</f>
        <v>0</v>
      </c>
      <c r="J24" s="16">
        <f t="shared" si="9"/>
        <v>0</v>
      </c>
      <c r="K24" s="16">
        <f t="shared" si="9"/>
        <v>0</v>
      </c>
      <c r="L24" s="16">
        <f t="shared" si="9"/>
        <v>0</v>
      </c>
      <c r="M24" s="16">
        <f t="shared" si="9"/>
        <v>0</v>
      </c>
      <c r="N24" s="16">
        <f t="shared" si="9"/>
        <v>0</v>
      </c>
      <c r="O24" s="16">
        <f t="shared" si="9"/>
        <v>0</v>
      </c>
      <c r="P24" s="16">
        <f t="shared" si="9"/>
        <v>0</v>
      </c>
      <c r="Q24" s="430" t="s">
        <v>3965</v>
      </c>
    </row>
    <row r="25" spans="1:17" ht="12" customHeight="1" x14ac:dyDescent="0.25">
      <c r="A25" s="14" t="s">
        <v>33</v>
      </c>
      <c r="B25" s="15" t="s">
        <v>104</v>
      </c>
      <c r="C25" s="441">
        <v>0.04</v>
      </c>
      <c r="D25" s="16">
        <f>+ROUND(D21*$C$25,0)</f>
        <v>3310</v>
      </c>
      <c r="E25" s="16">
        <f t="shared" ref="E25:P25" si="10">+ROUND(E21*$C$25,0)</f>
        <v>3589</v>
      </c>
      <c r="F25" s="16">
        <f t="shared" si="10"/>
        <v>3619</v>
      </c>
      <c r="G25" s="16">
        <f t="shared" si="10"/>
        <v>4374</v>
      </c>
      <c r="H25" s="16">
        <f t="shared" si="10"/>
        <v>4895</v>
      </c>
      <c r="I25" s="16">
        <f t="shared" si="10"/>
        <v>0</v>
      </c>
      <c r="J25" s="16">
        <f t="shared" si="10"/>
        <v>0</v>
      </c>
      <c r="K25" s="16">
        <f t="shared" si="10"/>
        <v>0</v>
      </c>
      <c r="L25" s="16">
        <f t="shared" si="10"/>
        <v>0</v>
      </c>
      <c r="M25" s="16">
        <f t="shared" si="10"/>
        <v>0</v>
      </c>
      <c r="N25" s="16">
        <f t="shared" si="10"/>
        <v>0</v>
      </c>
      <c r="O25" s="16">
        <f t="shared" si="10"/>
        <v>0</v>
      </c>
      <c r="P25" s="16">
        <f t="shared" si="10"/>
        <v>0</v>
      </c>
      <c r="Q25" s="430" t="s">
        <v>3965</v>
      </c>
    </row>
    <row r="26" spans="1:17" ht="12" customHeight="1" x14ac:dyDescent="0.25">
      <c r="A26" s="14" t="s">
        <v>105</v>
      </c>
      <c r="B26" s="15" t="s">
        <v>34</v>
      </c>
      <c r="C26" s="18">
        <f>737717*12/40/365</f>
        <v>606.34273972602739</v>
      </c>
      <c r="D26" s="16">
        <f>+$C$26</f>
        <v>606.34273972602739</v>
      </c>
      <c r="E26" s="16">
        <f t="shared" ref="E26:P26" si="11">+$C$26</f>
        <v>606.34273972602739</v>
      </c>
      <c r="F26" s="16">
        <f t="shared" si="11"/>
        <v>606.34273972602739</v>
      </c>
      <c r="G26" s="16">
        <f t="shared" si="11"/>
        <v>606.34273972602739</v>
      </c>
      <c r="H26" s="16">
        <f t="shared" si="11"/>
        <v>606.34273972602739</v>
      </c>
      <c r="I26" s="16">
        <f t="shared" si="11"/>
        <v>606.34273972602739</v>
      </c>
      <c r="J26" s="16">
        <f t="shared" si="11"/>
        <v>606.34273972602739</v>
      </c>
      <c r="K26" s="16">
        <f t="shared" si="11"/>
        <v>606.34273972602739</v>
      </c>
      <c r="L26" s="16">
        <f t="shared" si="11"/>
        <v>606.34273972602739</v>
      </c>
      <c r="M26" s="16">
        <f t="shared" si="11"/>
        <v>606.34273972602739</v>
      </c>
      <c r="N26" s="16">
        <f t="shared" si="11"/>
        <v>606.34273972602739</v>
      </c>
      <c r="O26" s="16">
        <f t="shared" si="11"/>
        <v>606.34273972602739</v>
      </c>
      <c r="P26" s="16">
        <f t="shared" si="11"/>
        <v>606.34273972602739</v>
      </c>
      <c r="Q26" s="430" t="s">
        <v>3965</v>
      </c>
    </row>
    <row r="27" spans="1:17" ht="12" customHeight="1" x14ac:dyDescent="0.25">
      <c r="A27" s="14" t="s">
        <v>35</v>
      </c>
      <c r="B27" s="15" t="s">
        <v>17</v>
      </c>
      <c r="C27" s="18"/>
      <c r="D27" s="16">
        <v>3253.97</v>
      </c>
      <c r="E27" s="16">
        <v>3253.97</v>
      </c>
      <c r="F27" s="16">
        <v>3253.97</v>
      </c>
      <c r="G27" s="16">
        <v>3253.97</v>
      </c>
      <c r="H27" s="16">
        <v>3253.97</v>
      </c>
      <c r="I27" s="16">
        <f t="shared" ref="I27:P27" si="12">+ROUND($C$13/30,0)</f>
        <v>0</v>
      </c>
      <c r="J27" s="16">
        <f t="shared" si="12"/>
        <v>0</v>
      </c>
      <c r="K27" s="16">
        <f t="shared" si="12"/>
        <v>0</v>
      </c>
      <c r="L27" s="16">
        <f t="shared" si="12"/>
        <v>0</v>
      </c>
      <c r="M27" s="16">
        <f t="shared" si="12"/>
        <v>0</v>
      </c>
      <c r="N27" s="16">
        <f t="shared" si="12"/>
        <v>0</v>
      </c>
      <c r="O27" s="16">
        <f t="shared" si="12"/>
        <v>0</v>
      </c>
      <c r="P27" s="16">
        <f t="shared" si="12"/>
        <v>0</v>
      </c>
      <c r="Q27" s="430" t="s">
        <v>3964</v>
      </c>
    </row>
    <row r="28" spans="1:17" ht="12" customHeight="1" x14ac:dyDescent="0.25">
      <c r="A28" s="14" t="s">
        <v>36</v>
      </c>
      <c r="B28" s="15" t="s">
        <v>106</v>
      </c>
      <c r="C28" s="18"/>
      <c r="D28" s="16">
        <v>30255.3</v>
      </c>
      <c r="E28" s="16">
        <v>32541.15</v>
      </c>
      <c r="F28" s="16">
        <v>34757.440000000002</v>
      </c>
      <c r="G28" s="16">
        <v>39752.36</v>
      </c>
      <c r="H28" s="16">
        <v>43179.5</v>
      </c>
      <c r="I28" s="16"/>
      <c r="J28" s="16"/>
      <c r="K28" s="16"/>
      <c r="L28" s="16"/>
      <c r="M28" s="16"/>
      <c r="N28" s="16"/>
      <c r="O28" s="16"/>
      <c r="P28" s="16"/>
      <c r="Q28" s="430"/>
    </row>
    <row r="29" spans="1:17" ht="12" customHeight="1" x14ac:dyDescent="0.25">
      <c r="A29" s="14" t="s">
        <v>37</v>
      </c>
      <c r="B29" s="15" t="s">
        <v>107</v>
      </c>
      <c r="C29" s="441">
        <v>0.27460000000000001</v>
      </c>
      <c r="D29" s="16">
        <f t="shared" ref="D29:P29" si="13">+D21*$C$29</f>
        <v>22722.477659062501</v>
      </c>
      <c r="E29" s="16">
        <f t="shared" si="13"/>
        <v>24640.793270437502</v>
      </c>
      <c r="F29" s="16">
        <f t="shared" si="13"/>
        <v>24843.943294375003</v>
      </c>
      <c r="G29" s="16">
        <f t="shared" si="13"/>
        <v>30029.760175374999</v>
      </c>
      <c r="H29" s="16">
        <f t="shared" si="13"/>
        <v>33602.400826562502</v>
      </c>
      <c r="I29" s="16">
        <f t="shared" si="13"/>
        <v>0</v>
      </c>
      <c r="J29" s="16">
        <f t="shared" si="13"/>
        <v>0</v>
      </c>
      <c r="K29" s="16">
        <f t="shared" si="13"/>
        <v>0</v>
      </c>
      <c r="L29" s="16">
        <f t="shared" si="13"/>
        <v>0</v>
      </c>
      <c r="M29" s="16">
        <f t="shared" si="13"/>
        <v>0</v>
      </c>
      <c r="N29" s="16">
        <f t="shared" si="13"/>
        <v>0</v>
      </c>
      <c r="O29" s="16">
        <f t="shared" si="13"/>
        <v>0</v>
      </c>
      <c r="P29" s="16">
        <f t="shared" si="13"/>
        <v>0</v>
      </c>
      <c r="Q29" s="430" t="s">
        <v>3965</v>
      </c>
    </row>
    <row r="30" spans="1:17" ht="12" customHeight="1" x14ac:dyDescent="0.25">
      <c r="A30" s="14" t="s">
        <v>38</v>
      </c>
      <c r="B30" s="15" t="s">
        <v>108</v>
      </c>
      <c r="C30" s="18"/>
      <c r="D30" s="16">
        <f>5*350</f>
        <v>1750</v>
      </c>
      <c r="E30" s="16">
        <f>5*350</f>
        <v>1750</v>
      </c>
      <c r="F30" s="16">
        <f>5*350</f>
        <v>1750</v>
      </c>
      <c r="G30" s="16">
        <f>5*350</f>
        <v>1750</v>
      </c>
      <c r="H30" s="16">
        <f>5*350</f>
        <v>1750</v>
      </c>
      <c r="I30" s="16"/>
      <c r="J30" s="16"/>
      <c r="K30" s="16"/>
      <c r="L30" s="16"/>
      <c r="M30" s="16"/>
      <c r="N30" s="16"/>
      <c r="O30" s="16"/>
      <c r="P30" s="16"/>
      <c r="Q30" s="430"/>
    </row>
    <row r="31" spans="1:17" ht="12" customHeight="1" x14ac:dyDescent="0.25">
      <c r="A31" s="14" t="s">
        <v>39</v>
      </c>
      <c r="B31" s="15" t="s">
        <v>109</v>
      </c>
      <c r="C31" s="18">
        <v>14146</v>
      </c>
      <c r="D31" s="16">
        <f>+$C$31</f>
        <v>14146</v>
      </c>
      <c r="E31" s="16">
        <f t="shared" ref="E31:P31" si="14">+$C$31</f>
        <v>14146</v>
      </c>
      <c r="F31" s="16">
        <f t="shared" si="14"/>
        <v>14146</v>
      </c>
      <c r="G31" s="16">
        <f t="shared" si="14"/>
        <v>14146</v>
      </c>
      <c r="H31" s="16">
        <f t="shared" si="14"/>
        <v>14146</v>
      </c>
      <c r="I31" s="16">
        <f t="shared" si="14"/>
        <v>14146</v>
      </c>
      <c r="J31" s="16">
        <f t="shared" si="14"/>
        <v>14146</v>
      </c>
      <c r="K31" s="16">
        <f t="shared" si="14"/>
        <v>14146</v>
      </c>
      <c r="L31" s="16">
        <f t="shared" si="14"/>
        <v>14146</v>
      </c>
      <c r="M31" s="16">
        <f t="shared" si="14"/>
        <v>14146</v>
      </c>
      <c r="N31" s="16">
        <f t="shared" si="14"/>
        <v>14146</v>
      </c>
      <c r="O31" s="16">
        <f t="shared" si="14"/>
        <v>14146</v>
      </c>
      <c r="P31" s="16">
        <f t="shared" si="14"/>
        <v>14146</v>
      </c>
      <c r="Q31" s="430" t="s">
        <v>3964</v>
      </c>
    </row>
    <row r="32" spans="1:17" ht="12" customHeight="1" x14ac:dyDescent="0.25">
      <c r="A32" s="14" t="s">
        <v>40</v>
      </c>
      <c r="B32" s="15" t="s">
        <v>3966</v>
      </c>
      <c r="C32" s="18">
        <v>5371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430"/>
    </row>
    <row r="33" spans="1:17" ht="12" customHeight="1" x14ac:dyDescent="0.25">
      <c r="A33" s="14" t="s">
        <v>41</v>
      </c>
      <c r="B33" s="15" t="s">
        <v>110</v>
      </c>
      <c r="C33" s="18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430"/>
    </row>
    <row r="34" spans="1:17" ht="12" customHeight="1" x14ac:dyDescent="0.25">
      <c r="A34" s="14" t="s">
        <v>43</v>
      </c>
      <c r="B34" s="15" t="s">
        <v>42</v>
      </c>
      <c r="C34" s="432">
        <v>8.3299999999999999E-2</v>
      </c>
      <c r="D34" s="16">
        <f t="shared" ref="D34:P34" si="15">+D21*$C$34</f>
        <v>6892.8710451562492</v>
      </c>
      <c r="E34" s="16">
        <f t="shared" si="15"/>
        <v>7474.7927145937501</v>
      </c>
      <c r="F34" s="16">
        <f t="shared" si="15"/>
        <v>7536.4183409375</v>
      </c>
      <c r="G34" s="16">
        <f t="shared" si="15"/>
        <v>9109.5375914374999</v>
      </c>
      <c r="H34" s="16">
        <f t="shared" si="15"/>
        <v>10193.299303906249</v>
      </c>
      <c r="I34" s="16">
        <f t="shared" si="15"/>
        <v>0</v>
      </c>
      <c r="J34" s="16">
        <f t="shared" si="15"/>
        <v>0</v>
      </c>
      <c r="K34" s="16">
        <f t="shared" si="15"/>
        <v>0</v>
      </c>
      <c r="L34" s="16">
        <f t="shared" si="15"/>
        <v>0</v>
      </c>
      <c r="M34" s="16">
        <f t="shared" si="15"/>
        <v>0</v>
      </c>
      <c r="N34" s="16">
        <f t="shared" si="15"/>
        <v>0</v>
      </c>
      <c r="O34" s="16">
        <f t="shared" si="15"/>
        <v>0</v>
      </c>
      <c r="P34" s="16">
        <f t="shared" si="15"/>
        <v>0</v>
      </c>
      <c r="Q34" s="430" t="s">
        <v>3965</v>
      </c>
    </row>
    <row r="35" spans="1:17" ht="12" customHeight="1" x14ac:dyDescent="0.25">
      <c r="A35" s="14" t="s">
        <v>45</v>
      </c>
      <c r="B35" s="15" t="s">
        <v>44</v>
      </c>
      <c r="C35" s="432">
        <v>4.1700000000000001E-2</v>
      </c>
      <c r="D35" s="16">
        <f t="shared" ref="D35:P35" si="16">+D21*$C$35</f>
        <v>3450.5729001562499</v>
      </c>
      <c r="E35" s="16">
        <f t="shared" si="16"/>
        <v>3741.8830275937503</v>
      </c>
      <c r="F35" s="16">
        <f t="shared" si="16"/>
        <v>3772.7328309375002</v>
      </c>
      <c r="G35" s="16">
        <f t="shared" si="16"/>
        <v>4560.2367054374999</v>
      </c>
      <c r="H35" s="16">
        <f t="shared" si="16"/>
        <v>5102.7680789062497</v>
      </c>
      <c r="I35" s="16">
        <f t="shared" si="16"/>
        <v>0</v>
      </c>
      <c r="J35" s="16">
        <f t="shared" si="16"/>
        <v>0</v>
      </c>
      <c r="K35" s="16">
        <f t="shared" si="16"/>
        <v>0</v>
      </c>
      <c r="L35" s="16">
        <f t="shared" si="16"/>
        <v>0</v>
      </c>
      <c r="M35" s="16">
        <f t="shared" si="16"/>
        <v>0</v>
      </c>
      <c r="N35" s="16">
        <f t="shared" si="16"/>
        <v>0</v>
      </c>
      <c r="O35" s="16">
        <f t="shared" si="16"/>
        <v>0</v>
      </c>
      <c r="P35" s="16">
        <f t="shared" si="16"/>
        <v>0</v>
      </c>
      <c r="Q35" s="430" t="s">
        <v>3965</v>
      </c>
    </row>
    <row r="36" spans="1:17" ht="12" customHeight="1" x14ac:dyDescent="0.25">
      <c r="A36" s="14" t="s">
        <v>10</v>
      </c>
      <c r="B36" s="15" t="s">
        <v>47</v>
      </c>
      <c r="C36" s="432"/>
      <c r="D36" s="16">
        <f>+(4*350000)/360</f>
        <v>3888.8888888888887</v>
      </c>
      <c r="E36" s="16">
        <f t="shared" ref="E36:H36" si="17">+(4*350000)/360</f>
        <v>3888.8888888888887</v>
      </c>
      <c r="F36" s="16">
        <f t="shared" si="17"/>
        <v>3888.8888888888887</v>
      </c>
      <c r="G36" s="16">
        <f t="shared" si="17"/>
        <v>3888.8888888888887</v>
      </c>
      <c r="H36" s="16">
        <f t="shared" si="17"/>
        <v>3888.8888888888887</v>
      </c>
      <c r="I36" s="16">
        <v>2186</v>
      </c>
      <c r="J36" s="16">
        <v>2100</v>
      </c>
      <c r="K36" s="16">
        <v>1862</v>
      </c>
      <c r="L36" s="16">
        <v>3117</v>
      </c>
      <c r="M36" s="16">
        <v>1912</v>
      </c>
      <c r="N36" s="16">
        <v>3276</v>
      </c>
      <c r="O36" s="16"/>
      <c r="P36" s="16"/>
      <c r="Q36" s="430"/>
    </row>
    <row r="37" spans="1:17" ht="12" customHeight="1" x14ac:dyDescent="0.25">
      <c r="A37" s="14" t="s">
        <v>46</v>
      </c>
      <c r="B37" s="15" t="s">
        <v>49</v>
      </c>
      <c r="C37" s="432">
        <v>0.04</v>
      </c>
      <c r="D37" s="16">
        <f t="shared" ref="D37:P37" si="18">+D21*$C$37</f>
        <v>3309.9020624999998</v>
      </c>
      <c r="E37" s="16">
        <f t="shared" si="18"/>
        <v>3589.3362375000002</v>
      </c>
      <c r="F37" s="16">
        <f t="shared" si="18"/>
        <v>3618.9283750000004</v>
      </c>
      <c r="G37" s="16">
        <f t="shared" si="18"/>
        <v>4374.3277749999997</v>
      </c>
      <c r="H37" s="16">
        <f t="shared" si="18"/>
        <v>4894.7415625000003</v>
      </c>
      <c r="I37" s="16">
        <f t="shared" si="18"/>
        <v>0</v>
      </c>
      <c r="J37" s="16">
        <f t="shared" si="18"/>
        <v>0</v>
      </c>
      <c r="K37" s="16">
        <f t="shared" si="18"/>
        <v>0</v>
      </c>
      <c r="L37" s="16">
        <f t="shared" si="18"/>
        <v>0</v>
      </c>
      <c r="M37" s="16">
        <f t="shared" si="18"/>
        <v>0</v>
      </c>
      <c r="N37" s="16">
        <f t="shared" si="18"/>
        <v>0</v>
      </c>
      <c r="O37" s="16">
        <f t="shared" si="18"/>
        <v>0</v>
      </c>
      <c r="P37" s="16">
        <f t="shared" si="18"/>
        <v>0</v>
      </c>
      <c r="Q37" s="430" t="s">
        <v>3967</v>
      </c>
    </row>
    <row r="38" spans="1:17" ht="12" customHeight="1" x14ac:dyDescent="0.25">
      <c r="A38" s="14" t="s">
        <v>111</v>
      </c>
      <c r="B38" s="15" t="s">
        <v>112</v>
      </c>
      <c r="C38" s="18">
        <f>235000/(160*8)</f>
        <v>183.59375</v>
      </c>
      <c r="D38" s="16">
        <f>+C38</f>
        <v>183.59375</v>
      </c>
      <c r="E38" s="16">
        <f>+C38</f>
        <v>183.59375</v>
      </c>
      <c r="F38" s="16">
        <f>+C38</f>
        <v>183.59375</v>
      </c>
      <c r="G38" s="16">
        <f>+C38</f>
        <v>183.59375</v>
      </c>
      <c r="H38" s="16">
        <f>+C38</f>
        <v>183.59375</v>
      </c>
      <c r="I38" s="16">
        <f t="shared" ref="I38:P38" si="19">+$C$38/90</f>
        <v>2.0399305555555554</v>
      </c>
      <c r="J38" s="16">
        <f t="shared" si="19"/>
        <v>2.0399305555555554</v>
      </c>
      <c r="K38" s="16">
        <f t="shared" si="19"/>
        <v>2.0399305555555554</v>
      </c>
      <c r="L38" s="16">
        <f t="shared" si="19"/>
        <v>2.0399305555555554</v>
      </c>
      <c r="M38" s="16">
        <f t="shared" si="19"/>
        <v>2.0399305555555554</v>
      </c>
      <c r="N38" s="16">
        <f t="shared" si="19"/>
        <v>2.0399305555555554</v>
      </c>
      <c r="O38" s="16">
        <f t="shared" si="19"/>
        <v>2.0399305555555554</v>
      </c>
      <c r="P38" s="16">
        <f t="shared" si="19"/>
        <v>2.0399305555555554</v>
      </c>
      <c r="Q38" s="430" t="s">
        <v>3967</v>
      </c>
    </row>
    <row r="39" spans="1:17" ht="12" customHeight="1" x14ac:dyDescent="0.25">
      <c r="A39" s="14" t="s">
        <v>113</v>
      </c>
      <c r="B39" s="15" t="s">
        <v>114</v>
      </c>
      <c r="C39" s="18">
        <f>(290000)/(160*8)</f>
        <v>226.5625</v>
      </c>
      <c r="D39" s="16">
        <f>+C39</f>
        <v>226.5625</v>
      </c>
      <c r="E39" s="16">
        <f>+C39</f>
        <v>226.5625</v>
      </c>
      <c r="F39" s="16">
        <f>+C39</f>
        <v>226.5625</v>
      </c>
      <c r="G39" s="16">
        <f>+C39</f>
        <v>226.5625</v>
      </c>
      <c r="H39" s="16">
        <f>+C39</f>
        <v>226.5625</v>
      </c>
      <c r="I39" s="16"/>
      <c r="J39" s="16"/>
      <c r="K39" s="16"/>
      <c r="L39" s="16"/>
      <c r="M39" s="16"/>
      <c r="N39" s="16"/>
      <c r="O39" s="16"/>
      <c r="P39" s="16"/>
      <c r="Q39" s="430"/>
    </row>
    <row r="40" spans="1:17" ht="12" customHeight="1" x14ac:dyDescent="0.25">
      <c r="A40" s="14"/>
      <c r="B40" s="15" t="s">
        <v>3983</v>
      </c>
      <c r="C40" s="18"/>
      <c r="D40" s="16"/>
      <c r="E40" s="16"/>
      <c r="F40" s="16"/>
      <c r="G40" s="16"/>
      <c r="H40" s="16">
        <v>120000</v>
      </c>
      <c r="I40" s="16"/>
      <c r="J40" s="16"/>
      <c r="K40" s="16"/>
      <c r="L40" s="16"/>
      <c r="M40" s="16"/>
      <c r="N40" s="16"/>
      <c r="O40" s="16"/>
      <c r="P40" s="16"/>
      <c r="Q40" s="430"/>
    </row>
    <row r="41" spans="1:17" ht="12" customHeight="1" x14ac:dyDescent="0.25">
      <c r="A41" s="11" t="s">
        <v>11</v>
      </c>
      <c r="B41" s="12" t="s">
        <v>3984</v>
      </c>
      <c r="C41" s="443"/>
      <c r="D41" s="444">
        <f t="shared" ref="D41:P41" si="20">SUM(D21:D40)</f>
        <v>184464.0331079899</v>
      </c>
      <c r="E41" s="444">
        <f t="shared" si="20"/>
        <v>197737.71906623995</v>
      </c>
      <c r="F41" s="444">
        <f t="shared" si="20"/>
        <v>201118.03009486487</v>
      </c>
      <c r="G41" s="444">
        <f t="shared" si="20"/>
        <v>235817.77450086491</v>
      </c>
      <c r="H41" s="444">
        <f t="shared" si="20"/>
        <v>379708.60671298992</v>
      </c>
      <c r="I41" s="13">
        <f t="shared" si="20"/>
        <v>16940.382670281582</v>
      </c>
      <c r="J41" s="13">
        <f t="shared" si="20"/>
        <v>16854.382670281582</v>
      </c>
      <c r="K41" s="13">
        <f t="shared" si="20"/>
        <v>16616.382670281582</v>
      </c>
      <c r="L41" s="13">
        <f t="shared" si="20"/>
        <v>17871.382670281582</v>
      </c>
      <c r="M41" s="13">
        <f t="shared" si="20"/>
        <v>16666.382670281582</v>
      </c>
      <c r="N41" s="13">
        <f t="shared" si="20"/>
        <v>18030.382670281582</v>
      </c>
      <c r="O41" s="13">
        <f t="shared" si="20"/>
        <v>14754.382670281582</v>
      </c>
      <c r="P41" s="13">
        <f t="shared" si="20"/>
        <v>14754.382670281582</v>
      </c>
      <c r="Q41" s="430"/>
    </row>
    <row r="42" spans="1:17" ht="29.25" customHeight="1" x14ac:dyDescent="0.25">
      <c r="A42" s="14" t="s">
        <v>50</v>
      </c>
      <c r="B42" s="15" t="s">
        <v>53</v>
      </c>
      <c r="C42" s="18">
        <v>20000</v>
      </c>
      <c r="D42" s="16"/>
      <c r="E42" s="16"/>
      <c r="F42" s="16"/>
      <c r="G42" s="16"/>
      <c r="H42" s="16"/>
      <c r="I42" s="16">
        <f t="shared" ref="I42:P42" si="21">+$C$42/30</f>
        <v>666.66666666666663</v>
      </c>
      <c r="J42" s="16">
        <f t="shared" si="21"/>
        <v>666.66666666666663</v>
      </c>
      <c r="K42" s="16">
        <f t="shared" si="21"/>
        <v>666.66666666666663</v>
      </c>
      <c r="L42" s="16">
        <f t="shared" si="21"/>
        <v>666.66666666666663</v>
      </c>
      <c r="M42" s="16">
        <f t="shared" si="21"/>
        <v>666.66666666666663</v>
      </c>
      <c r="N42" s="16">
        <f t="shared" si="21"/>
        <v>666.66666666666663</v>
      </c>
      <c r="O42" s="16">
        <f t="shared" si="21"/>
        <v>666.66666666666663</v>
      </c>
      <c r="P42" s="16">
        <f t="shared" si="21"/>
        <v>666.66666666666663</v>
      </c>
      <c r="Q42" s="430" t="s">
        <v>3968</v>
      </c>
    </row>
    <row r="43" spans="1:17" ht="18" customHeight="1" x14ac:dyDescent="0.25">
      <c r="A43" s="433"/>
      <c r="B43" s="434" t="s">
        <v>3985</v>
      </c>
      <c r="C43" s="445"/>
      <c r="D43" s="442">
        <f>(D41)*(1+$C$85/$C$74)</f>
        <v>245567.74407501158</v>
      </c>
      <c r="E43" s="442">
        <f t="shared" ref="E43:H43" si="22">(E41)*(1+$C$85/$C$74)</f>
        <v>263238.33850693196</v>
      </c>
      <c r="F43" s="442">
        <f t="shared" si="22"/>
        <v>267738.37756378885</v>
      </c>
      <c r="G43" s="442">
        <f t="shared" si="22"/>
        <v>313932.41230427643</v>
      </c>
      <c r="H43" s="442">
        <f t="shared" si="22"/>
        <v>505487.08268666785</v>
      </c>
      <c r="I43" s="16"/>
      <c r="J43" s="16"/>
      <c r="K43" s="16"/>
      <c r="L43" s="16"/>
      <c r="M43" s="16"/>
      <c r="N43" s="16"/>
      <c r="O43" s="16"/>
      <c r="P43" s="16"/>
      <c r="Q43" s="430"/>
    </row>
    <row r="44" spans="1:17" ht="12" customHeight="1" x14ac:dyDescent="0.25">
      <c r="A44" s="11"/>
      <c r="B44" s="12"/>
      <c r="C44" s="440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430"/>
    </row>
    <row r="45" spans="1:17" ht="12" customHeight="1" x14ac:dyDescent="0.25">
      <c r="A45" s="14"/>
      <c r="B45" s="15"/>
      <c r="C45" s="15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4"/>
      <c r="Q45" s="377"/>
    </row>
    <row r="46" spans="1:17" ht="29.25" customHeight="1" x14ac:dyDescent="0.25">
      <c r="A46" s="11"/>
      <c r="B46" s="12" t="s">
        <v>55</v>
      </c>
      <c r="C46" s="12"/>
      <c r="D46" s="13">
        <f>+D43/9</f>
        <v>27285.304897223508</v>
      </c>
      <c r="E46" s="13">
        <f t="shared" ref="E46:H46" si="23">+E43/9</f>
        <v>29248.704278547997</v>
      </c>
      <c r="F46" s="13">
        <f t="shared" si="23"/>
        <v>29748.708618198762</v>
      </c>
      <c r="G46" s="13">
        <f t="shared" si="23"/>
        <v>34881.3791449196</v>
      </c>
      <c r="H46" s="13">
        <f t="shared" si="23"/>
        <v>56165.231409629763</v>
      </c>
      <c r="I46" s="13"/>
      <c r="J46" s="13"/>
      <c r="K46" s="13"/>
      <c r="L46" s="13"/>
      <c r="M46" s="13"/>
      <c r="N46" s="13"/>
      <c r="O46" s="13"/>
      <c r="P46" s="13"/>
      <c r="Q46" s="430"/>
    </row>
    <row r="47" spans="1:17" ht="2.25" customHeight="1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377"/>
    </row>
    <row r="48" spans="1:17" ht="15.75" customHeight="1" x14ac:dyDescent="0.25">
      <c r="A48" s="435"/>
      <c r="B48" s="435" t="s">
        <v>3969</v>
      </c>
      <c r="C48" s="435"/>
      <c r="D48" s="436">
        <f>+D41*30</f>
        <v>5533920.9932396971</v>
      </c>
      <c r="E48" s="436">
        <f t="shared" ref="E48:H48" si="24">+E41*30</f>
        <v>5932131.5719871987</v>
      </c>
      <c r="F48" s="436">
        <f t="shared" si="24"/>
        <v>6033540.9028459461</v>
      </c>
      <c r="G48" s="436">
        <f t="shared" si="24"/>
        <v>7074533.235025947</v>
      </c>
      <c r="H48" s="436">
        <f t="shared" si="24"/>
        <v>11391258.201389698</v>
      </c>
      <c r="I48" s="437"/>
      <c r="J48" s="42"/>
      <c r="K48" s="42"/>
      <c r="L48" s="42"/>
      <c r="M48" s="42"/>
      <c r="N48" s="42"/>
      <c r="O48" s="42"/>
      <c r="P48" s="42"/>
      <c r="Q48" s="377"/>
    </row>
    <row r="49" spans="1:17" ht="6.75" customHeight="1" x14ac:dyDescent="0.25">
      <c r="A49" s="438"/>
      <c r="B49" s="438"/>
      <c r="C49" s="438"/>
      <c r="D49" s="439"/>
      <c r="E49" s="439"/>
      <c r="F49" s="439"/>
      <c r="G49" s="439"/>
      <c r="H49" s="439"/>
      <c r="I49" s="437"/>
      <c r="J49" s="42"/>
      <c r="K49" s="42"/>
      <c r="L49" s="42"/>
      <c r="M49" s="42"/>
      <c r="N49" s="42"/>
      <c r="O49" s="42"/>
      <c r="P49" s="42"/>
      <c r="Q49" s="377"/>
    </row>
    <row r="50" spans="1:17" x14ac:dyDescent="0.25">
      <c r="A50" s="435"/>
      <c r="B50" s="435" t="s">
        <v>3970</v>
      </c>
      <c r="C50" s="435"/>
      <c r="D50" s="436">
        <v>4045229.54</v>
      </c>
      <c r="E50" s="436">
        <v>4334620.3</v>
      </c>
      <c r="F50" s="436">
        <v>4424983.41</v>
      </c>
      <c r="G50" s="436">
        <v>5171276.0199999996</v>
      </c>
      <c r="H50" s="436">
        <v>5685333.8799999999</v>
      </c>
      <c r="I50" s="42"/>
      <c r="J50" s="42"/>
      <c r="K50" s="42"/>
      <c r="L50" s="42"/>
      <c r="M50" s="42"/>
      <c r="N50" s="42"/>
      <c r="O50" s="42"/>
      <c r="P50" s="42"/>
      <c r="Q50" s="377"/>
    </row>
    <row r="51" spans="1:17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</row>
    <row r="52" spans="1:17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</row>
    <row r="53" spans="1:17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</row>
    <row r="54" spans="1:17" x14ac:dyDescent="0.25">
      <c r="A54" s="42"/>
      <c r="B54" s="19" t="s">
        <v>52</v>
      </c>
      <c r="C54" s="20">
        <v>0</v>
      </c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</row>
    <row r="55" spans="1:17" x14ac:dyDescent="0.25">
      <c r="A55" s="42"/>
      <c r="B55" s="19" t="s">
        <v>56</v>
      </c>
      <c r="C55" s="21">
        <v>360</v>
      </c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</row>
    <row r="56" spans="1:17" x14ac:dyDescent="0.25">
      <c r="A56" s="42"/>
      <c r="B56" s="19" t="s">
        <v>57</v>
      </c>
      <c r="C56" s="53">
        <v>781242</v>
      </c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</row>
    <row r="57" spans="1:17" x14ac:dyDescent="0.25">
      <c r="A57" s="42"/>
      <c r="B57" s="19" t="s">
        <v>58</v>
      </c>
      <c r="C57" s="21">
        <v>8</v>
      </c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</row>
    <row r="58" spans="1:17" x14ac:dyDescent="0.25">
      <c r="A58" s="51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</row>
    <row r="59" spans="1:17" ht="15.75" thickBot="1" x14ac:dyDescent="0.3">
      <c r="A59" s="51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</row>
    <row r="60" spans="1:17" ht="16.5" thickTop="1" thickBot="1" x14ac:dyDescent="0.3">
      <c r="A60" s="4"/>
      <c r="B60" s="769" t="s">
        <v>59</v>
      </c>
      <c r="C60" s="770"/>
      <c r="D60" s="770"/>
      <c r="E60" s="771"/>
      <c r="F60" s="22" t="s">
        <v>60</v>
      </c>
      <c r="G60" s="23"/>
      <c r="H60" s="23"/>
      <c r="I60" s="24"/>
      <c r="J60" s="4"/>
      <c r="K60" s="4"/>
      <c r="L60" s="4"/>
      <c r="M60" s="4"/>
      <c r="N60" s="4"/>
      <c r="O60" s="4"/>
      <c r="P60" s="4"/>
    </row>
    <row r="61" spans="1:17" ht="15.75" thickTop="1" x14ac:dyDescent="0.25">
      <c r="A61" s="4"/>
      <c r="B61" s="25" t="s">
        <v>61</v>
      </c>
      <c r="C61" s="43"/>
      <c r="D61" s="43" t="s">
        <v>62</v>
      </c>
      <c r="E61" s="26"/>
      <c r="F61" s="27" t="s">
        <v>63</v>
      </c>
      <c r="G61" s="43"/>
      <c r="H61" s="28"/>
      <c r="I61" s="29">
        <v>48</v>
      </c>
      <c r="J61" s="4"/>
      <c r="K61" s="4"/>
      <c r="L61" s="4"/>
      <c r="M61" s="4"/>
      <c r="N61" s="4"/>
      <c r="O61" s="4"/>
      <c r="P61" s="4"/>
    </row>
    <row r="62" spans="1:17" x14ac:dyDescent="0.25">
      <c r="A62" s="4"/>
      <c r="B62" s="27" t="s">
        <v>64</v>
      </c>
      <c r="C62" s="30"/>
      <c r="D62" s="30" t="s">
        <v>62</v>
      </c>
      <c r="E62" s="31"/>
      <c r="F62" s="27" t="s">
        <v>65</v>
      </c>
      <c r="G62" s="44"/>
      <c r="H62" s="32"/>
      <c r="I62" s="33">
        <v>6</v>
      </c>
      <c r="J62" s="4"/>
      <c r="K62" s="4"/>
      <c r="L62" s="4"/>
      <c r="M62" s="4"/>
      <c r="N62" s="4"/>
      <c r="O62" s="4"/>
      <c r="P62" s="4"/>
    </row>
    <row r="63" spans="1:17" x14ac:dyDescent="0.25">
      <c r="A63" s="4"/>
      <c r="B63" s="27" t="s">
        <v>66</v>
      </c>
      <c r="C63" s="30"/>
      <c r="D63" s="30" t="s">
        <v>67</v>
      </c>
      <c r="E63" s="31"/>
      <c r="F63" s="27" t="s">
        <v>68</v>
      </c>
      <c r="G63" s="44"/>
      <c r="H63" s="32"/>
      <c r="I63" s="33"/>
      <c r="J63" s="4"/>
      <c r="K63" s="4"/>
      <c r="L63" s="4"/>
      <c r="M63" s="4"/>
      <c r="N63" s="4"/>
      <c r="O63" s="4"/>
      <c r="P63" s="4"/>
    </row>
    <row r="64" spans="1:17" x14ac:dyDescent="0.25">
      <c r="A64" s="4"/>
      <c r="B64" s="27" t="s">
        <v>69</v>
      </c>
      <c r="C64" s="30"/>
      <c r="D64" s="30"/>
      <c r="E64" s="31"/>
      <c r="F64" s="27" t="s">
        <v>70</v>
      </c>
      <c r="G64" s="44"/>
      <c r="H64" s="32"/>
      <c r="I64" s="33">
        <v>6</v>
      </c>
      <c r="J64" s="4"/>
      <c r="K64" s="4"/>
      <c r="L64" s="4"/>
      <c r="M64" s="4"/>
      <c r="N64" s="4"/>
      <c r="O64" s="4"/>
      <c r="P64" s="4"/>
    </row>
    <row r="65" spans="1:16" x14ac:dyDescent="0.25">
      <c r="A65" s="4"/>
      <c r="B65" s="27"/>
      <c r="C65" s="30"/>
      <c r="D65" s="30"/>
      <c r="E65" s="31"/>
      <c r="F65" s="27" t="s">
        <v>71</v>
      </c>
      <c r="G65" s="44"/>
      <c r="H65" s="32"/>
      <c r="I65" s="33"/>
      <c r="J65" s="4"/>
      <c r="K65" s="4"/>
      <c r="L65" s="4"/>
      <c r="M65" s="4"/>
      <c r="N65" s="4"/>
      <c r="O65" s="4"/>
      <c r="P65" s="4"/>
    </row>
    <row r="66" spans="1:16" x14ac:dyDescent="0.25">
      <c r="A66" s="4"/>
      <c r="B66" s="27" t="s">
        <v>72</v>
      </c>
      <c r="C66" s="30"/>
      <c r="D66" s="30"/>
      <c r="E66" s="31"/>
      <c r="F66" s="27" t="s">
        <v>73</v>
      </c>
      <c r="G66" s="44"/>
      <c r="H66" s="32"/>
      <c r="I66" s="33">
        <v>0</v>
      </c>
      <c r="J66" s="4"/>
      <c r="K66" s="4"/>
      <c r="L66" s="4"/>
      <c r="M66" s="4"/>
      <c r="N66" s="4"/>
      <c r="O66" s="4"/>
      <c r="P66" s="4"/>
    </row>
    <row r="67" spans="1:16" x14ac:dyDescent="0.25">
      <c r="A67" s="4"/>
      <c r="B67" s="27" t="s">
        <v>74</v>
      </c>
      <c r="C67" s="30" t="s">
        <v>75</v>
      </c>
      <c r="D67" s="30"/>
      <c r="E67" s="31"/>
      <c r="F67" s="27" t="s">
        <v>76</v>
      </c>
      <c r="G67" s="44"/>
      <c r="H67" s="32"/>
      <c r="I67" s="33"/>
      <c r="J67" s="4"/>
      <c r="K67" s="4"/>
      <c r="L67" s="4"/>
      <c r="M67" s="4"/>
      <c r="N67" s="4"/>
      <c r="O67" s="4"/>
      <c r="P67" s="4"/>
    </row>
    <row r="68" spans="1:16" x14ac:dyDescent="0.25">
      <c r="A68" s="4"/>
      <c r="B68" s="27" t="s">
        <v>66</v>
      </c>
      <c r="C68" s="30" t="s">
        <v>77</v>
      </c>
      <c r="D68" s="30"/>
      <c r="E68" s="31"/>
      <c r="F68" s="27" t="s">
        <v>78</v>
      </c>
      <c r="G68" s="44"/>
      <c r="H68" s="32"/>
      <c r="I68" s="33"/>
      <c r="J68" s="4"/>
      <c r="K68" s="4"/>
      <c r="L68" s="4"/>
      <c r="M68" s="4"/>
      <c r="N68" s="4"/>
      <c r="O68" s="4"/>
      <c r="P68" s="4"/>
    </row>
    <row r="69" spans="1:16" ht="15.75" thickBot="1" x14ac:dyDescent="0.3">
      <c r="A69" s="4"/>
      <c r="B69" s="27" t="s">
        <v>79</v>
      </c>
      <c r="C69" s="30" t="s">
        <v>80</v>
      </c>
      <c r="D69" s="30"/>
      <c r="E69" s="31"/>
      <c r="F69" s="27" t="s">
        <v>81</v>
      </c>
      <c r="G69" s="44"/>
      <c r="H69" s="32"/>
      <c r="I69" s="33"/>
      <c r="J69" s="4"/>
      <c r="K69" s="4"/>
      <c r="L69" s="4"/>
      <c r="M69" s="4"/>
      <c r="N69" s="4"/>
      <c r="O69" s="4"/>
      <c r="P69" s="4"/>
    </row>
    <row r="70" spans="1:16" ht="15.75" thickTop="1" x14ac:dyDescent="0.25">
      <c r="A70" s="4"/>
      <c r="B70" s="25" t="s">
        <v>82</v>
      </c>
      <c r="C70" s="43"/>
      <c r="D70" s="34"/>
      <c r="E70" s="35">
        <f>I61+I64+I65+I66+I67+(I68*8)/52+(I69*8)/52+(I70*8)/52+(I71*8)/52</f>
        <v>54</v>
      </c>
      <c r="F70" s="27" t="s">
        <v>83</v>
      </c>
      <c r="G70" s="44"/>
      <c r="H70" s="32"/>
      <c r="I70" s="33"/>
      <c r="J70" s="4"/>
      <c r="K70" s="4"/>
      <c r="L70" s="4"/>
      <c r="M70" s="4"/>
      <c r="N70" s="4"/>
      <c r="O70" s="4"/>
      <c r="P70" s="4"/>
    </row>
    <row r="71" spans="1:16" ht="15.75" thickBot="1" x14ac:dyDescent="0.3">
      <c r="A71" s="4"/>
      <c r="B71" s="36" t="s">
        <v>84</v>
      </c>
      <c r="C71" s="45"/>
      <c r="D71" s="37"/>
      <c r="E71" s="38">
        <f>E70*52/12</f>
        <v>234</v>
      </c>
      <c r="F71" s="39" t="s">
        <v>85</v>
      </c>
      <c r="G71" s="45"/>
      <c r="H71" s="40"/>
      <c r="I71" s="38"/>
      <c r="J71" s="4"/>
      <c r="K71" s="4"/>
      <c r="L71" s="4"/>
      <c r="M71" s="4"/>
      <c r="N71" s="4"/>
      <c r="O71" s="4"/>
      <c r="P71" s="4"/>
    </row>
    <row r="72" spans="1:16" ht="15.75" thickTop="1" x14ac:dyDescent="0.25">
      <c r="A72" s="51"/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</row>
    <row r="73" spans="1:16" x14ac:dyDescent="0.25">
      <c r="A73" s="51"/>
      <c r="B73" s="337" t="s">
        <v>86</v>
      </c>
      <c r="C73" s="338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</row>
    <row r="74" spans="1:16" x14ac:dyDescent="0.25">
      <c r="A74" s="51"/>
      <c r="B74" s="46" t="s">
        <v>87</v>
      </c>
      <c r="C74" s="365">
        <v>160</v>
      </c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</row>
    <row r="75" spans="1:16" x14ac:dyDescent="0.25">
      <c r="A75" s="51"/>
      <c r="B75" s="47" t="s">
        <v>88</v>
      </c>
      <c r="C75" s="48">
        <v>21</v>
      </c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</row>
    <row r="76" spans="1:16" x14ac:dyDescent="0.25">
      <c r="A76" s="51"/>
      <c r="B76" s="47" t="s">
        <v>89</v>
      </c>
      <c r="C76" s="48">
        <v>9</v>
      </c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</row>
    <row r="77" spans="1:16" x14ac:dyDescent="0.25">
      <c r="A77" s="51"/>
      <c r="B77" s="47" t="s">
        <v>90</v>
      </c>
      <c r="C77" s="48">
        <v>0</v>
      </c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</row>
    <row r="78" spans="1:16" x14ac:dyDescent="0.25">
      <c r="A78" s="51"/>
      <c r="B78" s="47" t="s">
        <v>91</v>
      </c>
      <c r="C78" s="48">
        <v>0</v>
      </c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</row>
    <row r="79" spans="1:16" x14ac:dyDescent="0.25">
      <c r="A79" s="51"/>
      <c r="B79" s="47" t="s">
        <v>92</v>
      </c>
      <c r="C79" s="48">
        <f>+ROUND(20*150/60/9,0)</f>
        <v>6</v>
      </c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</row>
    <row r="80" spans="1:16" x14ac:dyDescent="0.25">
      <c r="A80" s="51"/>
      <c r="B80" s="47" t="s">
        <v>93</v>
      </c>
      <c r="C80" s="48">
        <v>4</v>
      </c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</row>
    <row r="81" spans="1:16" x14ac:dyDescent="0.25">
      <c r="A81" s="51"/>
      <c r="B81" s="47" t="s">
        <v>94</v>
      </c>
      <c r="C81" s="48">
        <f>+ROUND(15*150/60/9,0)</f>
        <v>4</v>
      </c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</row>
    <row r="82" spans="1:16" x14ac:dyDescent="0.25">
      <c r="A82" s="51"/>
      <c r="B82" s="47" t="s">
        <v>95</v>
      </c>
      <c r="C82" s="48">
        <v>2</v>
      </c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</row>
    <row r="83" spans="1:16" x14ac:dyDescent="0.25">
      <c r="A83" s="51"/>
      <c r="B83" s="47" t="s">
        <v>96</v>
      </c>
      <c r="C83" s="48">
        <v>6</v>
      </c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</row>
    <row r="84" spans="1:16" x14ac:dyDescent="0.25">
      <c r="A84" s="51"/>
      <c r="B84" s="47" t="s">
        <v>97</v>
      </c>
      <c r="C84" s="48">
        <v>1</v>
      </c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</row>
    <row r="85" spans="1:16" x14ac:dyDescent="0.25">
      <c r="A85" s="51"/>
      <c r="B85" s="49" t="s">
        <v>98</v>
      </c>
      <c r="C85" s="50">
        <f>+SUM(C75:C84)</f>
        <v>53</v>
      </c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</row>
    <row r="86" spans="1:16" x14ac:dyDescent="0.2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</row>
    <row r="87" spans="1:16" x14ac:dyDescent="0.25">
      <c r="A87" s="51"/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</row>
    <row r="88" spans="1:16" x14ac:dyDescent="0.25">
      <c r="A88" s="51"/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</row>
    <row r="89" spans="1:16" x14ac:dyDescent="0.25">
      <c r="A89" s="51"/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</row>
    <row r="90" spans="1:16" x14ac:dyDescent="0.25">
      <c r="A90" s="51"/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</row>
    <row r="91" spans="1:16" x14ac:dyDescent="0.25">
      <c r="A91" s="51"/>
      <c r="B91" s="51"/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</row>
    <row r="92" spans="1:16" x14ac:dyDescent="0.25">
      <c r="A92" s="51"/>
      <c r="B92" s="51"/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</row>
    <row r="93" spans="1:16" x14ac:dyDescent="0.25">
      <c r="A93" s="51"/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</row>
    <row r="94" spans="1:16" x14ac:dyDescent="0.25">
      <c r="A94" s="51"/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</row>
    <row r="95" spans="1:16" x14ac:dyDescent="0.25">
      <c r="A95" s="51"/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</row>
  </sheetData>
  <mergeCells count="5">
    <mergeCell ref="A2:P2"/>
    <mergeCell ref="A6:A8"/>
    <mergeCell ref="B6:B8"/>
    <mergeCell ref="C6:C8"/>
    <mergeCell ref="B60:E60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9" tint="0.39997558519241921"/>
  </sheetPr>
  <dimension ref="A1:AL65"/>
  <sheetViews>
    <sheetView zoomScale="85" zoomScaleNormal="85" workbookViewId="0">
      <selection activeCell="B3" sqref="B3"/>
    </sheetView>
  </sheetViews>
  <sheetFormatPr baseColWidth="10" defaultColWidth="9.28515625" defaultRowHeight="12.75" outlineLevelCol="1" x14ac:dyDescent="0.2"/>
  <cols>
    <col min="1" max="1" width="6.42578125" style="51" customWidth="1"/>
    <col min="2" max="2" width="40.7109375" style="51" customWidth="1"/>
    <col min="3" max="15" width="12" style="51" customWidth="1"/>
    <col min="16" max="17" width="10.7109375" style="51" hidden="1" customWidth="1"/>
    <col min="18" max="18" width="0" style="51" hidden="1" customWidth="1"/>
    <col min="19" max="27" width="11" style="51" hidden="1" customWidth="1" outlineLevel="1"/>
    <col min="28" max="29" width="9.28515625" style="51" hidden="1" customWidth="1" outlineLevel="1"/>
    <col min="30" max="30" width="9.85546875" style="51" bestFit="1" customWidth="1" collapsed="1"/>
    <col min="31" max="31" width="31.85546875" style="51" customWidth="1"/>
    <col min="32" max="32" width="19.85546875" style="51" customWidth="1"/>
    <col min="33" max="33" width="9.28515625" style="51"/>
    <col min="34" max="34" width="9.42578125" style="51" customWidth="1"/>
    <col min="35" max="35" width="19" style="51" customWidth="1"/>
    <col min="36" max="36" width="21.140625" style="51" customWidth="1"/>
    <col min="37" max="265" width="9.28515625" style="51"/>
    <col min="266" max="266" width="6.42578125" style="51" customWidth="1"/>
    <col min="267" max="267" width="35.7109375" style="51" customWidth="1"/>
    <col min="268" max="268" width="11.85546875" style="51" customWidth="1"/>
    <col min="269" max="270" width="10.7109375" style="51" customWidth="1"/>
    <col min="271" max="271" width="14.7109375" style="51" customWidth="1"/>
    <col min="272" max="272" width="12.5703125" style="51" customWidth="1"/>
    <col min="273" max="273" width="10.7109375" style="51" customWidth="1"/>
    <col min="274" max="274" width="12.7109375" style="51" customWidth="1"/>
    <col min="275" max="275" width="10.7109375" style="51" customWidth="1"/>
    <col min="276" max="276" width="11.28515625" style="51" customWidth="1"/>
    <col min="277" max="279" width="9.42578125" style="51" customWidth="1"/>
    <col min="280" max="280" width="11.140625" style="51" customWidth="1"/>
    <col min="281" max="283" width="0" style="51" hidden="1" customWidth="1"/>
    <col min="284" max="285" width="9.28515625" style="51"/>
    <col min="286" max="286" width="9.85546875" style="51" bestFit="1" customWidth="1"/>
    <col min="287" max="521" width="9.28515625" style="51"/>
    <col min="522" max="522" width="6.42578125" style="51" customWidth="1"/>
    <col min="523" max="523" width="35.7109375" style="51" customWidth="1"/>
    <col min="524" max="524" width="11.85546875" style="51" customWidth="1"/>
    <col min="525" max="526" width="10.7109375" style="51" customWidth="1"/>
    <col min="527" max="527" width="14.7109375" style="51" customWidth="1"/>
    <col min="528" max="528" width="12.5703125" style="51" customWidth="1"/>
    <col min="529" max="529" width="10.7109375" style="51" customWidth="1"/>
    <col min="530" max="530" width="12.7109375" style="51" customWidth="1"/>
    <col min="531" max="531" width="10.7109375" style="51" customWidth="1"/>
    <col min="532" max="532" width="11.28515625" style="51" customWidth="1"/>
    <col min="533" max="535" width="9.42578125" style="51" customWidth="1"/>
    <col min="536" max="536" width="11.140625" style="51" customWidth="1"/>
    <col min="537" max="539" width="0" style="51" hidden="1" customWidth="1"/>
    <col min="540" max="541" width="9.28515625" style="51"/>
    <col min="542" max="542" width="9.85546875" style="51" bestFit="1" customWidth="1"/>
    <col min="543" max="777" width="9.28515625" style="51"/>
    <col min="778" max="778" width="6.42578125" style="51" customWidth="1"/>
    <col min="779" max="779" width="35.7109375" style="51" customWidth="1"/>
    <col min="780" max="780" width="11.85546875" style="51" customWidth="1"/>
    <col min="781" max="782" width="10.7109375" style="51" customWidth="1"/>
    <col min="783" max="783" width="14.7109375" style="51" customWidth="1"/>
    <col min="784" max="784" width="12.5703125" style="51" customWidth="1"/>
    <col min="785" max="785" width="10.7109375" style="51" customWidth="1"/>
    <col min="786" max="786" width="12.7109375" style="51" customWidth="1"/>
    <col min="787" max="787" width="10.7109375" style="51" customWidth="1"/>
    <col min="788" max="788" width="11.28515625" style="51" customWidth="1"/>
    <col min="789" max="791" width="9.42578125" style="51" customWidth="1"/>
    <col min="792" max="792" width="11.140625" style="51" customWidth="1"/>
    <col min="793" max="795" width="0" style="51" hidden="1" customWidth="1"/>
    <col min="796" max="797" width="9.28515625" style="51"/>
    <col min="798" max="798" width="9.85546875" style="51" bestFit="1" customWidth="1"/>
    <col min="799" max="1033" width="9.28515625" style="51"/>
    <col min="1034" max="1034" width="6.42578125" style="51" customWidth="1"/>
    <col min="1035" max="1035" width="35.7109375" style="51" customWidth="1"/>
    <col min="1036" max="1036" width="11.85546875" style="51" customWidth="1"/>
    <col min="1037" max="1038" width="10.7109375" style="51" customWidth="1"/>
    <col min="1039" max="1039" width="14.7109375" style="51" customWidth="1"/>
    <col min="1040" max="1040" width="12.5703125" style="51" customWidth="1"/>
    <col min="1041" max="1041" width="10.7109375" style="51" customWidth="1"/>
    <col min="1042" max="1042" width="12.7109375" style="51" customWidth="1"/>
    <col min="1043" max="1043" width="10.7109375" style="51" customWidth="1"/>
    <col min="1044" max="1044" width="11.28515625" style="51" customWidth="1"/>
    <col min="1045" max="1047" width="9.42578125" style="51" customWidth="1"/>
    <col min="1048" max="1048" width="11.140625" style="51" customWidth="1"/>
    <col min="1049" max="1051" width="0" style="51" hidden="1" customWidth="1"/>
    <col min="1052" max="1053" width="9.28515625" style="51"/>
    <col min="1054" max="1054" width="9.85546875" style="51" bestFit="1" customWidth="1"/>
    <col min="1055" max="1289" width="9.28515625" style="51"/>
    <col min="1290" max="1290" width="6.42578125" style="51" customWidth="1"/>
    <col min="1291" max="1291" width="35.7109375" style="51" customWidth="1"/>
    <col min="1292" max="1292" width="11.85546875" style="51" customWidth="1"/>
    <col min="1293" max="1294" width="10.7109375" style="51" customWidth="1"/>
    <col min="1295" max="1295" width="14.7109375" style="51" customWidth="1"/>
    <col min="1296" max="1296" width="12.5703125" style="51" customWidth="1"/>
    <col min="1297" max="1297" width="10.7109375" style="51" customWidth="1"/>
    <col min="1298" max="1298" width="12.7109375" style="51" customWidth="1"/>
    <col min="1299" max="1299" width="10.7109375" style="51" customWidth="1"/>
    <col min="1300" max="1300" width="11.28515625" style="51" customWidth="1"/>
    <col min="1301" max="1303" width="9.42578125" style="51" customWidth="1"/>
    <col min="1304" max="1304" width="11.140625" style="51" customWidth="1"/>
    <col min="1305" max="1307" width="0" style="51" hidden="1" customWidth="1"/>
    <col min="1308" max="1309" width="9.28515625" style="51"/>
    <col min="1310" max="1310" width="9.85546875" style="51" bestFit="1" customWidth="1"/>
    <col min="1311" max="1545" width="9.28515625" style="51"/>
    <col min="1546" max="1546" width="6.42578125" style="51" customWidth="1"/>
    <col min="1547" max="1547" width="35.7109375" style="51" customWidth="1"/>
    <col min="1548" max="1548" width="11.85546875" style="51" customWidth="1"/>
    <col min="1549" max="1550" width="10.7109375" style="51" customWidth="1"/>
    <col min="1551" max="1551" width="14.7109375" style="51" customWidth="1"/>
    <col min="1552" max="1552" width="12.5703125" style="51" customWidth="1"/>
    <col min="1553" max="1553" width="10.7109375" style="51" customWidth="1"/>
    <col min="1554" max="1554" width="12.7109375" style="51" customWidth="1"/>
    <col min="1555" max="1555" width="10.7109375" style="51" customWidth="1"/>
    <col min="1556" max="1556" width="11.28515625" style="51" customWidth="1"/>
    <col min="1557" max="1559" width="9.42578125" style="51" customWidth="1"/>
    <col min="1560" max="1560" width="11.140625" style="51" customWidth="1"/>
    <col min="1561" max="1563" width="0" style="51" hidden="1" customWidth="1"/>
    <col min="1564" max="1565" width="9.28515625" style="51"/>
    <col min="1566" max="1566" width="9.85546875" style="51" bestFit="1" customWidth="1"/>
    <col min="1567" max="1801" width="9.28515625" style="51"/>
    <col min="1802" max="1802" width="6.42578125" style="51" customWidth="1"/>
    <col min="1803" max="1803" width="35.7109375" style="51" customWidth="1"/>
    <col min="1804" max="1804" width="11.85546875" style="51" customWidth="1"/>
    <col min="1805" max="1806" width="10.7109375" style="51" customWidth="1"/>
    <col min="1807" max="1807" width="14.7109375" style="51" customWidth="1"/>
    <col min="1808" max="1808" width="12.5703125" style="51" customWidth="1"/>
    <col min="1809" max="1809" width="10.7109375" style="51" customWidth="1"/>
    <col min="1810" max="1810" width="12.7109375" style="51" customWidth="1"/>
    <col min="1811" max="1811" width="10.7109375" style="51" customWidth="1"/>
    <col min="1812" max="1812" width="11.28515625" style="51" customWidth="1"/>
    <col min="1813" max="1815" width="9.42578125" style="51" customWidth="1"/>
    <col min="1816" max="1816" width="11.140625" style="51" customWidth="1"/>
    <col min="1817" max="1819" width="0" style="51" hidden="1" customWidth="1"/>
    <col min="1820" max="1821" width="9.28515625" style="51"/>
    <col min="1822" max="1822" width="9.85546875" style="51" bestFit="1" customWidth="1"/>
    <col min="1823" max="2057" width="9.28515625" style="51"/>
    <col min="2058" max="2058" width="6.42578125" style="51" customWidth="1"/>
    <col min="2059" max="2059" width="35.7109375" style="51" customWidth="1"/>
    <col min="2060" max="2060" width="11.85546875" style="51" customWidth="1"/>
    <col min="2061" max="2062" width="10.7109375" style="51" customWidth="1"/>
    <col min="2063" max="2063" width="14.7109375" style="51" customWidth="1"/>
    <col min="2064" max="2064" width="12.5703125" style="51" customWidth="1"/>
    <col min="2065" max="2065" width="10.7109375" style="51" customWidth="1"/>
    <col min="2066" max="2066" width="12.7109375" style="51" customWidth="1"/>
    <col min="2067" max="2067" width="10.7109375" style="51" customWidth="1"/>
    <col min="2068" max="2068" width="11.28515625" style="51" customWidth="1"/>
    <col min="2069" max="2071" width="9.42578125" style="51" customWidth="1"/>
    <col min="2072" max="2072" width="11.140625" style="51" customWidth="1"/>
    <col min="2073" max="2075" width="0" style="51" hidden="1" customWidth="1"/>
    <col min="2076" max="2077" width="9.28515625" style="51"/>
    <col min="2078" max="2078" width="9.85546875" style="51" bestFit="1" customWidth="1"/>
    <col min="2079" max="2313" width="9.28515625" style="51"/>
    <col min="2314" max="2314" width="6.42578125" style="51" customWidth="1"/>
    <col min="2315" max="2315" width="35.7109375" style="51" customWidth="1"/>
    <col min="2316" max="2316" width="11.85546875" style="51" customWidth="1"/>
    <col min="2317" max="2318" width="10.7109375" style="51" customWidth="1"/>
    <col min="2319" max="2319" width="14.7109375" style="51" customWidth="1"/>
    <col min="2320" max="2320" width="12.5703125" style="51" customWidth="1"/>
    <col min="2321" max="2321" width="10.7109375" style="51" customWidth="1"/>
    <col min="2322" max="2322" width="12.7109375" style="51" customWidth="1"/>
    <col min="2323" max="2323" width="10.7109375" style="51" customWidth="1"/>
    <col min="2324" max="2324" width="11.28515625" style="51" customWidth="1"/>
    <col min="2325" max="2327" width="9.42578125" style="51" customWidth="1"/>
    <col min="2328" max="2328" width="11.140625" style="51" customWidth="1"/>
    <col min="2329" max="2331" width="0" style="51" hidden="1" customWidth="1"/>
    <col min="2332" max="2333" width="9.28515625" style="51"/>
    <col min="2334" max="2334" width="9.85546875" style="51" bestFit="1" customWidth="1"/>
    <col min="2335" max="2569" width="9.28515625" style="51"/>
    <col min="2570" max="2570" width="6.42578125" style="51" customWidth="1"/>
    <col min="2571" max="2571" width="35.7109375" style="51" customWidth="1"/>
    <col min="2572" max="2572" width="11.85546875" style="51" customWidth="1"/>
    <col min="2573" max="2574" width="10.7109375" style="51" customWidth="1"/>
    <col min="2575" max="2575" width="14.7109375" style="51" customWidth="1"/>
    <col min="2576" max="2576" width="12.5703125" style="51" customWidth="1"/>
    <col min="2577" max="2577" width="10.7109375" style="51" customWidth="1"/>
    <col min="2578" max="2578" width="12.7109375" style="51" customWidth="1"/>
    <col min="2579" max="2579" width="10.7109375" style="51" customWidth="1"/>
    <col min="2580" max="2580" width="11.28515625" style="51" customWidth="1"/>
    <col min="2581" max="2583" width="9.42578125" style="51" customWidth="1"/>
    <col min="2584" max="2584" width="11.140625" style="51" customWidth="1"/>
    <col min="2585" max="2587" width="0" style="51" hidden="1" customWidth="1"/>
    <col min="2588" max="2589" width="9.28515625" style="51"/>
    <col min="2590" max="2590" width="9.85546875" style="51" bestFit="1" customWidth="1"/>
    <col min="2591" max="2825" width="9.28515625" style="51"/>
    <col min="2826" max="2826" width="6.42578125" style="51" customWidth="1"/>
    <col min="2827" max="2827" width="35.7109375" style="51" customWidth="1"/>
    <col min="2828" max="2828" width="11.85546875" style="51" customWidth="1"/>
    <col min="2829" max="2830" width="10.7109375" style="51" customWidth="1"/>
    <col min="2831" max="2831" width="14.7109375" style="51" customWidth="1"/>
    <col min="2832" max="2832" width="12.5703125" style="51" customWidth="1"/>
    <col min="2833" max="2833" width="10.7109375" style="51" customWidth="1"/>
    <col min="2834" max="2834" width="12.7109375" style="51" customWidth="1"/>
    <col min="2835" max="2835" width="10.7109375" style="51" customWidth="1"/>
    <col min="2836" max="2836" width="11.28515625" style="51" customWidth="1"/>
    <col min="2837" max="2839" width="9.42578125" style="51" customWidth="1"/>
    <col min="2840" max="2840" width="11.140625" style="51" customWidth="1"/>
    <col min="2841" max="2843" width="0" style="51" hidden="1" customWidth="1"/>
    <col min="2844" max="2845" width="9.28515625" style="51"/>
    <col min="2846" max="2846" width="9.85546875" style="51" bestFit="1" customWidth="1"/>
    <col min="2847" max="3081" width="9.28515625" style="51"/>
    <col min="3082" max="3082" width="6.42578125" style="51" customWidth="1"/>
    <col min="3083" max="3083" width="35.7109375" style="51" customWidth="1"/>
    <col min="3084" max="3084" width="11.85546875" style="51" customWidth="1"/>
    <col min="3085" max="3086" width="10.7109375" style="51" customWidth="1"/>
    <col min="3087" max="3087" width="14.7109375" style="51" customWidth="1"/>
    <col min="3088" max="3088" width="12.5703125" style="51" customWidth="1"/>
    <col min="3089" max="3089" width="10.7109375" style="51" customWidth="1"/>
    <col min="3090" max="3090" width="12.7109375" style="51" customWidth="1"/>
    <col min="3091" max="3091" width="10.7109375" style="51" customWidth="1"/>
    <col min="3092" max="3092" width="11.28515625" style="51" customWidth="1"/>
    <col min="3093" max="3095" width="9.42578125" style="51" customWidth="1"/>
    <col min="3096" max="3096" width="11.140625" style="51" customWidth="1"/>
    <col min="3097" max="3099" width="0" style="51" hidden="1" customWidth="1"/>
    <col min="3100" max="3101" width="9.28515625" style="51"/>
    <col min="3102" max="3102" width="9.85546875" style="51" bestFit="1" customWidth="1"/>
    <col min="3103" max="3337" width="9.28515625" style="51"/>
    <col min="3338" max="3338" width="6.42578125" style="51" customWidth="1"/>
    <col min="3339" max="3339" width="35.7109375" style="51" customWidth="1"/>
    <col min="3340" max="3340" width="11.85546875" style="51" customWidth="1"/>
    <col min="3341" max="3342" width="10.7109375" style="51" customWidth="1"/>
    <col min="3343" max="3343" width="14.7109375" style="51" customWidth="1"/>
    <col min="3344" max="3344" width="12.5703125" style="51" customWidth="1"/>
    <col min="3345" max="3345" width="10.7109375" style="51" customWidth="1"/>
    <col min="3346" max="3346" width="12.7109375" style="51" customWidth="1"/>
    <col min="3347" max="3347" width="10.7109375" style="51" customWidth="1"/>
    <col min="3348" max="3348" width="11.28515625" style="51" customWidth="1"/>
    <col min="3349" max="3351" width="9.42578125" style="51" customWidth="1"/>
    <col min="3352" max="3352" width="11.140625" style="51" customWidth="1"/>
    <col min="3353" max="3355" width="0" style="51" hidden="1" customWidth="1"/>
    <col min="3356" max="3357" width="9.28515625" style="51"/>
    <col min="3358" max="3358" width="9.85546875" style="51" bestFit="1" customWidth="1"/>
    <col min="3359" max="3593" width="9.28515625" style="51"/>
    <col min="3594" max="3594" width="6.42578125" style="51" customWidth="1"/>
    <col min="3595" max="3595" width="35.7109375" style="51" customWidth="1"/>
    <col min="3596" max="3596" width="11.85546875" style="51" customWidth="1"/>
    <col min="3597" max="3598" width="10.7109375" style="51" customWidth="1"/>
    <col min="3599" max="3599" width="14.7109375" style="51" customWidth="1"/>
    <col min="3600" max="3600" width="12.5703125" style="51" customWidth="1"/>
    <col min="3601" max="3601" width="10.7109375" style="51" customWidth="1"/>
    <col min="3602" max="3602" width="12.7109375" style="51" customWidth="1"/>
    <col min="3603" max="3603" width="10.7109375" style="51" customWidth="1"/>
    <col min="3604" max="3604" width="11.28515625" style="51" customWidth="1"/>
    <col min="3605" max="3607" width="9.42578125" style="51" customWidth="1"/>
    <col min="3608" max="3608" width="11.140625" style="51" customWidth="1"/>
    <col min="3609" max="3611" width="0" style="51" hidden="1" customWidth="1"/>
    <col min="3612" max="3613" width="9.28515625" style="51"/>
    <col min="3614" max="3614" width="9.85546875" style="51" bestFit="1" customWidth="1"/>
    <col min="3615" max="3849" width="9.28515625" style="51"/>
    <col min="3850" max="3850" width="6.42578125" style="51" customWidth="1"/>
    <col min="3851" max="3851" width="35.7109375" style="51" customWidth="1"/>
    <col min="3852" max="3852" width="11.85546875" style="51" customWidth="1"/>
    <col min="3853" max="3854" width="10.7109375" style="51" customWidth="1"/>
    <col min="3855" max="3855" width="14.7109375" style="51" customWidth="1"/>
    <col min="3856" max="3856" width="12.5703125" style="51" customWidth="1"/>
    <col min="3857" max="3857" width="10.7109375" style="51" customWidth="1"/>
    <col min="3858" max="3858" width="12.7109375" style="51" customWidth="1"/>
    <col min="3859" max="3859" width="10.7109375" style="51" customWidth="1"/>
    <col min="3860" max="3860" width="11.28515625" style="51" customWidth="1"/>
    <col min="3861" max="3863" width="9.42578125" style="51" customWidth="1"/>
    <col min="3864" max="3864" width="11.140625" style="51" customWidth="1"/>
    <col min="3865" max="3867" width="0" style="51" hidden="1" customWidth="1"/>
    <col min="3868" max="3869" width="9.28515625" style="51"/>
    <col min="3870" max="3870" width="9.85546875" style="51" bestFit="1" customWidth="1"/>
    <col min="3871" max="4105" width="9.28515625" style="51"/>
    <col min="4106" max="4106" width="6.42578125" style="51" customWidth="1"/>
    <col min="4107" max="4107" width="35.7109375" style="51" customWidth="1"/>
    <col min="4108" max="4108" width="11.85546875" style="51" customWidth="1"/>
    <col min="4109" max="4110" width="10.7109375" style="51" customWidth="1"/>
    <col min="4111" max="4111" width="14.7109375" style="51" customWidth="1"/>
    <col min="4112" max="4112" width="12.5703125" style="51" customWidth="1"/>
    <col min="4113" max="4113" width="10.7109375" style="51" customWidth="1"/>
    <col min="4114" max="4114" width="12.7109375" style="51" customWidth="1"/>
    <col min="4115" max="4115" width="10.7109375" style="51" customWidth="1"/>
    <col min="4116" max="4116" width="11.28515625" style="51" customWidth="1"/>
    <col min="4117" max="4119" width="9.42578125" style="51" customWidth="1"/>
    <col min="4120" max="4120" width="11.140625" style="51" customWidth="1"/>
    <col min="4121" max="4123" width="0" style="51" hidden="1" customWidth="1"/>
    <col min="4124" max="4125" width="9.28515625" style="51"/>
    <col min="4126" max="4126" width="9.85546875" style="51" bestFit="1" customWidth="1"/>
    <col min="4127" max="4361" width="9.28515625" style="51"/>
    <col min="4362" max="4362" width="6.42578125" style="51" customWidth="1"/>
    <col min="4363" max="4363" width="35.7109375" style="51" customWidth="1"/>
    <col min="4364" max="4364" width="11.85546875" style="51" customWidth="1"/>
    <col min="4365" max="4366" width="10.7109375" style="51" customWidth="1"/>
    <col min="4367" max="4367" width="14.7109375" style="51" customWidth="1"/>
    <col min="4368" max="4368" width="12.5703125" style="51" customWidth="1"/>
    <col min="4369" max="4369" width="10.7109375" style="51" customWidth="1"/>
    <col min="4370" max="4370" width="12.7109375" style="51" customWidth="1"/>
    <col min="4371" max="4371" width="10.7109375" style="51" customWidth="1"/>
    <col min="4372" max="4372" width="11.28515625" style="51" customWidth="1"/>
    <col min="4373" max="4375" width="9.42578125" style="51" customWidth="1"/>
    <col min="4376" max="4376" width="11.140625" style="51" customWidth="1"/>
    <col min="4377" max="4379" width="0" style="51" hidden="1" customWidth="1"/>
    <col min="4380" max="4381" width="9.28515625" style="51"/>
    <col min="4382" max="4382" width="9.85546875" style="51" bestFit="1" customWidth="1"/>
    <col min="4383" max="4617" width="9.28515625" style="51"/>
    <col min="4618" max="4618" width="6.42578125" style="51" customWidth="1"/>
    <col min="4619" max="4619" width="35.7109375" style="51" customWidth="1"/>
    <col min="4620" max="4620" width="11.85546875" style="51" customWidth="1"/>
    <col min="4621" max="4622" width="10.7109375" style="51" customWidth="1"/>
    <col min="4623" max="4623" width="14.7109375" style="51" customWidth="1"/>
    <col min="4624" max="4624" width="12.5703125" style="51" customWidth="1"/>
    <col min="4625" max="4625" width="10.7109375" style="51" customWidth="1"/>
    <col min="4626" max="4626" width="12.7109375" style="51" customWidth="1"/>
    <col min="4627" max="4627" width="10.7109375" style="51" customWidth="1"/>
    <col min="4628" max="4628" width="11.28515625" style="51" customWidth="1"/>
    <col min="4629" max="4631" width="9.42578125" style="51" customWidth="1"/>
    <col min="4632" max="4632" width="11.140625" style="51" customWidth="1"/>
    <col min="4633" max="4635" width="0" style="51" hidden="1" customWidth="1"/>
    <col min="4636" max="4637" width="9.28515625" style="51"/>
    <col min="4638" max="4638" width="9.85546875" style="51" bestFit="1" customWidth="1"/>
    <col min="4639" max="4873" width="9.28515625" style="51"/>
    <col min="4874" max="4874" width="6.42578125" style="51" customWidth="1"/>
    <col min="4875" max="4875" width="35.7109375" style="51" customWidth="1"/>
    <col min="4876" max="4876" width="11.85546875" style="51" customWidth="1"/>
    <col min="4877" max="4878" width="10.7109375" style="51" customWidth="1"/>
    <col min="4879" max="4879" width="14.7109375" style="51" customWidth="1"/>
    <col min="4880" max="4880" width="12.5703125" style="51" customWidth="1"/>
    <col min="4881" max="4881" width="10.7109375" style="51" customWidth="1"/>
    <col min="4882" max="4882" width="12.7109375" style="51" customWidth="1"/>
    <col min="4883" max="4883" width="10.7109375" style="51" customWidth="1"/>
    <col min="4884" max="4884" width="11.28515625" style="51" customWidth="1"/>
    <col min="4885" max="4887" width="9.42578125" style="51" customWidth="1"/>
    <col min="4888" max="4888" width="11.140625" style="51" customWidth="1"/>
    <col min="4889" max="4891" width="0" style="51" hidden="1" customWidth="1"/>
    <col min="4892" max="4893" width="9.28515625" style="51"/>
    <col min="4894" max="4894" width="9.85546875" style="51" bestFit="1" customWidth="1"/>
    <col min="4895" max="5129" width="9.28515625" style="51"/>
    <col min="5130" max="5130" width="6.42578125" style="51" customWidth="1"/>
    <col min="5131" max="5131" width="35.7109375" style="51" customWidth="1"/>
    <col min="5132" max="5132" width="11.85546875" style="51" customWidth="1"/>
    <col min="5133" max="5134" width="10.7109375" style="51" customWidth="1"/>
    <col min="5135" max="5135" width="14.7109375" style="51" customWidth="1"/>
    <col min="5136" max="5136" width="12.5703125" style="51" customWidth="1"/>
    <col min="5137" max="5137" width="10.7109375" style="51" customWidth="1"/>
    <col min="5138" max="5138" width="12.7109375" style="51" customWidth="1"/>
    <col min="5139" max="5139" width="10.7109375" style="51" customWidth="1"/>
    <col min="5140" max="5140" width="11.28515625" style="51" customWidth="1"/>
    <col min="5141" max="5143" width="9.42578125" style="51" customWidth="1"/>
    <col min="5144" max="5144" width="11.140625" style="51" customWidth="1"/>
    <col min="5145" max="5147" width="0" style="51" hidden="1" customWidth="1"/>
    <col min="5148" max="5149" width="9.28515625" style="51"/>
    <col min="5150" max="5150" width="9.85546875" style="51" bestFit="1" customWidth="1"/>
    <col min="5151" max="5385" width="9.28515625" style="51"/>
    <col min="5386" max="5386" width="6.42578125" style="51" customWidth="1"/>
    <col min="5387" max="5387" width="35.7109375" style="51" customWidth="1"/>
    <col min="5388" max="5388" width="11.85546875" style="51" customWidth="1"/>
    <col min="5389" max="5390" width="10.7109375" style="51" customWidth="1"/>
    <col min="5391" max="5391" width="14.7109375" style="51" customWidth="1"/>
    <col min="5392" max="5392" width="12.5703125" style="51" customWidth="1"/>
    <col min="5393" max="5393" width="10.7109375" style="51" customWidth="1"/>
    <col min="5394" max="5394" width="12.7109375" style="51" customWidth="1"/>
    <col min="5395" max="5395" width="10.7109375" style="51" customWidth="1"/>
    <col min="5396" max="5396" width="11.28515625" style="51" customWidth="1"/>
    <col min="5397" max="5399" width="9.42578125" style="51" customWidth="1"/>
    <col min="5400" max="5400" width="11.140625" style="51" customWidth="1"/>
    <col min="5401" max="5403" width="0" style="51" hidden="1" customWidth="1"/>
    <col min="5404" max="5405" width="9.28515625" style="51"/>
    <col min="5406" max="5406" width="9.85546875" style="51" bestFit="1" customWidth="1"/>
    <col min="5407" max="5641" width="9.28515625" style="51"/>
    <col min="5642" max="5642" width="6.42578125" style="51" customWidth="1"/>
    <col min="5643" max="5643" width="35.7109375" style="51" customWidth="1"/>
    <col min="5644" max="5644" width="11.85546875" style="51" customWidth="1"/>
    <col min="5645" max="5646" width="10.7109375" style="51" customWidth="1"/>
    <col min="5647" max="5647" width="14.7109375" style="51" customWidth="1"/>
    <col min="5648" max="5648" width="12.5703125" style="51" customWidth="1"/>
    <col min="5649" max="5649" width="10.7109375" style="51" customWidth="1"/>
    <col min="5650" max="5650" width="12.7109375" style="51" customWidth="1"/>
    <col min="5651" max="5651" width="10.7109375" style="51" customWidth="1"/>
    <col min="5652" max="5652" width="11.28515625" style="51" customWidth="1"/>
    <col min="5653" max="5655" width="9.42578125" style="51" customWidth="1"/>
    <col min="5656" max="5656" width="11.140625" style="51" customWidth="1"/>
    <col min="5657" max="5659" width="0" style="51" hidden="1" customWidth="1"/>
    <col min="5660" max="5661" width="9.28515625" style="51"/>
    <col min="5662" max="5662" width="9.85546875" style="51" bestFit="1" customWidth="1"/>
    <col min="5663" max="5897" width="9.28515625" style="51"/>
    <col min="5898" max="5898" width="6.42578125" style="51" customWidth="1"/>
    <col min="5899" max="5899" width="35.7109375" style="51" customWidth="1"/>
    <col min="5900" max="5900" width="11.85546875" style="51" customWidth="1"/>
    <col min="5901" max="5902" width="10.7109375" style="51" customWidth="1"/>
    <col min="5903" max="5903" width="14.7109375" style="51" customWidth="1"/>
    <col min="5904" max="5904" width="12.5703125" style="51" customWidth="1"/>
    <col min="5905" max="5905" width="10.7109375" style="51" customWidth="1"/>
    <col min="5906" max="5906" width="12.7109375" style="51" customWidth="1"/>
    <col min="5907" max="5907" width="10.7109375" style="51" customWidth="1"/>
    <col min="5908" max="5908" width="11.28515625" style="51" customWidth="1"/>
    <col min="5909" max="5911" width="9.42578125" style="51" customWidth="1"/>
    <col min="5912" max="5912" width="11.140625" style="51" customWidth="1"/>
    <col min="5913" max="5915" width="0" style="51" hidden="1" customWidth="1"/>
    <col min="5916" max="5917" width="9.28515625" style="51"/>
    <col min="5918" max="5918" width="9.85546875" style="51" bestFit="1" customWidth="1"/>
    <col min="5919" max="6153" width="9.28515625" style="51"/>
    <col min="6154" max="6154" width="6.42578125" style="51" customWidth="1"/>
    <col min="6155" max="6155" width="35.7109375" style="51" customWidth="1"/>
    <col min="6156" max="6156" width="11.85546875" style="51" customWidth="1"/>
    <col min="6157" max="6158" width="10.7109375" style="51" customWidth="1"/>
    <col min="6159" max="6159" width="14.7109375" style="51" customWidth="1"/>
    <col min="6160" max="6160" width="12.5703125" style="51" customWidth="1"/>
    <col min="6161" max="6161" width="10.7109375" style="51" customWidth="1"/>
    <col min="6162" max="6162" width="12.7109375" style="51" customWidth="1"/>
    <col min="6163" max="6163" width="10.7109375" style="51" customWidth="1"/>
    <col min="6164" max="6164" width="11.28515625" style="51" customWidth="1"/>
    <col min="6165" max="6167" width="9.42578125" style="51" customWidth="1"/>
    <col min="6168" max="6168" width="11.140625" style="51" customWidth="1"/>
    <col min="6169" max="6171" width="0" style="51" hidden="1" customWidth="1"/>
    <col min="6172" max="6173" width="9.28515625" style="51"/>
    <col min="6174" max="6174" width="9.85546875" style="51" bestFit="1" customWidth="1"/>
    <col min="6175" max="6409" width="9.28515625" style="51"/>
    <col min="6410" max="6410" width="6.42578125" style="51" customWidth="1"/>
    <col min="6411" max="6411" width="35.7109375" style="51" customWidth="1"/>
    <col min="6412" max="6412" width="11.85546875" style="51" customWidth="1"/>
    <col min="6413" max="6414" width="10.7109375" style="51" customWidth="1"/>
    <col min="6415" max="6415" width="14.7109375" style="51" customWidth="1"/>
    <col min="6416" max="6416" width="12.5703125" style="51" customWidth="1"/>
    <col min="6417" max="6417" width="10.7109375" style="51" customWidth="1"/>
    <col min="6418" max="6418" width="12.7109375" style="51" customWidth="1"/>
    <col min="6419" max="6419" width="10.7109375" style="51" customWidth="1"/>
    <col min="6420" max="6420" width="11.28515625" style="51" customWidth="1"/>
    <col min="6421" max="6423" width="9.42578125" style="51" customWidth="1"/>
    <col min="6424" max="6424" width="11.140625" style="51" customWidth="1"/>
    <col min="6425" max="6427" width="0" style="51" hidden="1" customWidth="1"/>
    <col min="6428" max="6429" width="9.28515625" style="51"/>
    <col min="6430" max="6430" width="9.85546875" style="51" bestFit="1" customWidth="1"/>
    <col min="6431" max="6665" width="9.28515625" style="51"/>
    <col min="6666" max="6666" width="6.42578125" style="51" customWidth="1"/>
    <col min="6667" max="6667" width="35.7109375" style="51" customWidth="1"/>
    <col min="6668" max="6668" width="11.85546875" style="51" customWidth="1"/>
    <col min="6669" max="6670" width="10.7109375" style="51" customWidth="1"/>
    <col min="6671" max="6671" width="14.7109375" style="51" customWidth="1"/>
    <col min="6672" max="6672" width="12.5703125" style="51" customWidth="1"/>
    <col min="6673" max="6673" width="10.7109375" style="51" customWidth="1"/>
    <col min="6674" max="6674" width="12.7109375" style="51" customWidth="1"/>
    <col min="6675" max="6675" width="10.7109375" style="51" customWidth="1"/>
    <col min="6676" max="6676" width="11.28515625" style="51" customWidth="1"/>
    <col min="6677" max="6679" width="9.42578125" style="51" customWidth="1"/>
    <col min="6680" max="6680" width="11.140625" style="51" customWidth="1"/>
    <col min="6681" max="6683" width="0" style="51" hidden="1" customWidth="1"/>
    <col min="6684" max="6685" width="9.28515625" style="51"/>
    <col min="6686" max="6686" width="9.85546875" style="51" bestFit="1" customWidth="1"/>
    <col min="6687" max="6921" width="9.28515625" style="51"/>
    <col min="6922" max="6922" width="6.42578125" style="51" customWidth="1"/>
    <col min="6923" max="6923" width="35.7109375" style="51" customWidth="1"/>
    <col min="6924" max="6924" width="11.85546875" style="51" customWidth="1"/>
    <col min="6925" max="6926" width="10.7109375" style="51" customWidth="1"/>
    <col min="6927" max="6927" width="14.7109375" style="51" customWidth="1"/>
    <col min="6928" max="6928" width="12.5703125" style="51" customWidth="1"/>
    <col min="6929" max="6929" width="10.7109375" style="51" customWidth="1"/>
    <col min="6930" max="6930" width="12.7109375" style="51" customWidth="1"/>
    <col min="6931" max="6931" width="10.7109375" style="51" customWidth="1"/>
    <col min="6932" max="6932" width="11.28515625" style="51" customWidth="1"/>
    <col min="6933" max="6935" width="9.42578125" style="51" customWidth="1"/>
    <col min="6936" max="6936" width="11.140625" style="51" customWidth="1"/>
    <col min="6937" max="6939" width="0" style="51" hidden="1" customWidth="1"/>
    <col min="6940" max="6941" width="9.28515625" style="51"/>
    <col min="6942" max="6942" width="9.85546875" style="51" bestFit="1" customWidth="1"/>
    <col min="6943" max="7177" width="9.28515625" style="51"/>
    <col min="7178" max="7178" width="6.42578125" style="51" customWidth="1"/>
    <col min="7179" max="7179" width="35.7109375" style="51" customWidth="1"/>
    <col min="7180" max="7180" width="11.85546875" style="51" customWidth="1"/>
    <col min="7181" max="7182" width="10.7109375" style="51" customWidth="1"/>
    <col min="7183" max="7183" width="14.7109375" style="51" customWidth="1"/>
    <col min="7184" max="7184" width="12.5703125" style="51" customWidth="1"/>
    <col min="7185" max="7185" width="10.7109375" style="51" customWidth="1"/>
    <col min="7186" max="7186" width="12.7109375" style="51" customWidth="1"/>
    <col min="7187" max="7187" width="10.7109375" style="51" customWidth="1"/>
    <col min="7188" max="7188" width="11.28515625" style="51" customWidth="1"/>
    <col min="7189" max="7191" width="9.42578125" style="51" customWidth="1"/>
    <col min="7192" max="7192" width="11.140625" style="51" customWidth="1"/>
    <col min="7193" max="7195" width="0" style="51" hidden="1" customWidth="1"/>
    <col min="7196" max="7197" width="9.28515625" style="51"/>
    <col min="7198" max="7198" width="9.85546875" style="51" bestFit="1" customWidth="1"/>
    <col min="7199" max="7433" width="9.28515625" style="51"/>
    <col min="7434" max="7434" width="6.42578125" style="51" customWidth="1"/>
    <col min="7435" max="7435" width="35.7109375" style="51" customWidth="1"/>
    <col min="7436" max="7436" width="11.85546875" style="51" customWidth="1"/>
    <col min="7437" max="7438" width="10.7109375" style="51" customWidth="1"/>
    <col min="7439" max="7439" width="14.7109375" style="51" customWidth="1"/>
    <col min="7440" max="7440" width="12.5703125" style="51" customWidth="1"/>
    <col min="7441" max="7441" width="10.7109375" style="51" customWidth="1"/>
    <col min="7442" max="7442" width="12.7109375" style="51" customWidth="1"/>
    <col min="7443" max="7443" width="10.7109375" style="51" customWidth="1"/>
    <col min="7444" max="7444" width="11.28515625" style="51" customWidth="1"/>
    <col min="7445" max="7447" width="9.42578125" style="51" customWidth="1"/>
    <col min="7448" max="7448" width="11.140625" style="51" customWidth="1"/>
    <col min="7449" max="7451" width="0" style="51" hidden="1" customWidth="1"/>
    <col min="7452" max="7453" width="9.28515625" style="51"/>
    <col min="7454" max="7454" width="9.85546875" style="51" bestFit="1" customWidth="1"/>
    <col min="7455" max="7689" width="9.28515625" style="51"/>
    <col min="7690" max="7690" width="6.42578125" style="51" customWidth="1"/>
    <col min="7691" max="7691" width="35.7109375" style="51" customWidth="1"/>
    <col min="7692" max="7692" width="11.85546875" style="51" customWidth="1"/>
    <col min="7693" max="7694" width="10.7109375" style="51" customWidth="1"/>
    <col min="7695" max="7695" width="14.7109375" style="51" customWidth="1"/>
    <col min="7696" max="7696" width="12.5703125" style="51" customWidth="1"/>
    <col min="7697" max="7697" width="10.7109375" style="51" customWidth="1"/>
    <col min="7698" max="7698" width="12.7109375" style="51" customWidth="1"/>
    <col min="7699" max="7699" width="10.7109375" style="51" customWidth="1"/>
    <col min="7700" max="7700" width="11.28515625" style="51" customWidth="1"/>
    <col min="7701" max="7703" width="9.42578125" style="51" customWidth="1"/>
    <col min="7704" max="7704" width="11.140625" style="51" customWidth="1"/>
    <col min="7705" max="7707" width="0" style="51" hidden="1" customWidth="1"/>
    <col min="7708" max="7709" width="9.28515625" style="51"/>
    <col min="7710" max="7710" width="9.85546875" style="51" bestFit="1" customWidth="1"/>
    <col min="7711" max="7945" width="9.28515625" style="51"/>
    <col min="7946" max="7946" width="6.42578125" style="51" customWidth="1"/>
    <col min="7947" max="7947" width="35.7109375" style="51" customWidth="1"/>
    <col min="7948" max="7948" width="11.85546875" style="51" customWidth="1"/>
    <col min="7949" max="7950" width="10.7109375" style="51" customWidth="1"/>
    <col min="7951" max="7951" width="14.7109375" style="51" customWidth="1"/>
    <col min="7952" max="7952" width="12.5703125" style="51" customWidth="1"/>
    <col min="7953" max="7953" width="10.7109375" style="51" customWidth="1"/>
    <col min="7954" max="7954" width="12.7109375" style="51" customWidth="1"/>
    <col min="7955" max="7955" width="10.7109375" style="51" customWidth="1"/>
    <col min="7956" max="7956" width="11.28515625" style="51" customWidth="1"/>
    <col min="7957" max="7959" width="9.42578125" style="51" customWidth="1"/>
    <col min="7960" max="7960" width="11.140625" style="51" customWidth="1"/>
    <col min="7961" max="7963" width="0" style="51" hidden="1" customWidth="1"/>
    <col min="7964" max="7965" width="9.28515625" style="51"/>
    <col min="7966" max="7966" width="9.85546875" style="51" bestFit="1" customWidth="1"/>
    <col min="7967" max="8201" width="9.28515625" style="51"/>
    <col min="8202" max="8202" width="6.42578125" style="51" customWidth="1"/>
    <col min="8203" max="8203" width="35.7109375" style="51" customWidth="1"/>
    <col min="8204" max="8204" width="11.85546875" style="51" customWidth="1"/>
    <col min="8205" max="8206" width="10.7109375" style="51" customWidth="1"/>
    <col min="8207" max="8207" width="14.7109375" style="51" customWidth="1"/>
    <col min="8208" max="8208" width="12.5703125" style="51" customWidth="1"/>
    <col min="8209" max="8209" width="10.7109375" style="51" customWidth="1"/>
    <col min="8210" max="8210" width="12.7109375" style="51" customWidth="1"/>
    <col min="8211" max="8211" width="10.7109375" style="51" customWidth="1"/>
    <col min="8212" max="8212" width="11.28515625" style="51" customWidth="1"/>
    <col min="8213" max="8215" width="9.42578125" style="51" customWidth="1"/>
    <col min="8216" max="8216" width="11.140625" style="51" customWidth="1"/>
    <col min="8217" max="8219" width="0" style="51" hidden="1" customWidth="1"/>
    <col min="8220" max="8221" width="9.28515625" style="51"/>
    <col min="8222" max="8222" width="9.85546875" style="51" bestFit="1" customWidth="1"/>
    <col min="8223" max="8457" width="9.28515625" style="51"/>
    <col min="8458" max="8458" width="6.42578125" style="51" customWidth="1"/>
    <col min="8459" max="8459" width="35.7109375" style="51" customWidth="1"/>
    <col min="8460" max="8460" width="11.85546875" style="51" customWidth="1"/>
    <col min="8461" max="8462" width="10.7109375" style="51" customWidth="1"/>
    <col min="8463" max="8463" width="14.7109375" style="51" customWidth="1"/>
    <col min="8464" max="8464" width="12.5703125" style="51" customWidth="1"/>
    <col min="8465" max="8465" width="10.7109375" style="51" customWidth="1"/>
    <col min="8466" max="8466" width="12.7109375" style="51" customWidth="1"/>
    <col min="8467" max="8467" width="10.7109375" style="51" customWidth="1"/>
    <col min="8468" max="8468" width="11.28515625" style="51" customWidth="1"/>
    <col min="8469" max="8471" width="9.42578125" style="51" customWidth="1"/>
    <col min="8472" max="8472" width="11.140625" style="51" customWidth="1"/>
    <col min="8473" max="8475" width="0" style="51" hidden="1" customWidth="1"/>
    <col min="8476" max="8477" width="9.28515625" style="51"/>
    <col min="8478" max="8478" width="9.85546875" style="51" bestFit="1" customWidth="1"/>
    <col min="8479" max="8713" width="9.28515625" style="51"/>
    <col min="8714" max="8714" width="6.42578125" style="51" customWidth="1"/>
    <col min="8715" max="8715" width="35.7109375" style="51" customWidth="1"/>
    <col min="8716" max="8716" width="11.85546875" style="51" customWidth="1"/>
    <col min="8717" max="8718" width="10.7109375" style="51" customWidth="1"/>
    <col min="8719" max="8719" width="14.7109375" style="51" customWidth="1"/>
    <col min="8720" max="8720" width="12.5703125" style="51" customWidth="1"/>
    <col min="8721" max="8721" width="10.7109375" style="51" customWidth="1"/>
    <col min="8722" max="8722" width="12.7109375" style="51" customWidth="1"/>
    <col min="8723" max="8723" width="10.7109375" style="51" customWidth="1"/>
    <col min="8724" max="8724" width="11.28515625" style="51" customWidth="1"/>
    <col min="8725" max="8727" width="9.42578125" style="51" customWidth="1"/>
    <col min="8728" max="8728" width="11.140625" style="51" customWidth="1"/>
    <col min="8729" max="8731" width="0" style="51" hidden="1" customWidth="1"/>
    <col min="8732" max="8733" width="9.28515625" style="51"/>
    <col min="8734" max="8734" width="9.85546875" style="51" bestFit="1" customWidth="1"/>
    <col min="8735" max="8969" width="9.28515625" style="51"/>
    <col min="8970" max="8970" width="6.42578125" style="51" customWidth="1"/>
    <col min="8971" max="8971" width="35.7109375" style="51" customWidth="1"/>
    <col min="8972" max="8972" width="11.85546875" style="51" customWidth="1"/>
    <col min="8973" max="8974" width="10.7109375" style="51" customWidth="1"/>
    <col min="8975" max="8975" width="14.7109375" style="51" customWidth="1"/>
    <col min="8976" max="8976" width="12.5703125" style="51" customWidth="1"/>
    <col min="8977" max="8977" width="10.7109375" style="51" customWidth="1"/>
    <col min="8978" max="8978" width="12.7109375" style="51" customWidth="1"/>
    <col min="8979" max="8979" width="10.7109375" style="51" customWidth="1"/>
    <col min="8980" max="8980" width="11.28515625" style="51" customWidth="1"/>
    <col min="8981" max="8983" width="9.42578125" style="51" customWidth="1"/>
    <col min="8984" max="8984" width="11.140625" style="51" customWidth="1"/>
    <col min="8985" max="8987" width="0" style="51" hidden="1" customWidth="1"/>
    <col min="8988" max="8989" width="9.28515625" style="51"/>
    <col min="8990" max="8990" width="9.85546875" style="51" bestFit="1" customWidth="1"/>
    <col min="8991" max="9225" width="9.28515625" style="51"/>
    <col min="9226" max="9226" width="6.42578125" style="51" customWidth="1"/>
    <col min="9227" max="9227" width="35.7109375" style="51" customWidth="1"/>
    <col min="9228" max="9228" width="11.85546875" style="51" customWidth="1"/>
    <col min="9229" max="9230" width="10.7109375" style="51" customWidth="1"/>
    <col min="9231" max="9231" width="14.7109375" style="51" customWidth="1"/>
    <col min="9232" max="9232" width="12.5703125" style="51" customWidth="1"/>
    <col min="9233" max="9233" width="10.7109375" style="51" customWidth="1"/>
    <col min="9234" max="9234" width="12.7109375" style="51" customWidth="1"/>
    <col min="9235" max="9235" width="10.7109375" style="51" customWidth="1"/>
    <col min="9236" max="9236" width="11.28515625" style="51" customWidth="1"/>
    <col min="9237" max="9239" width="9.42578125" style="51" customWidth="1"/>
    <col min="9240" max="9240" width="11.140625" style="51" customWidth="1"/>
    <col min="9241" max="9243" width="0" style="51" hidden="1" customWidth="1"/>
    <col min="9244" max="9245" width="9.28515625" style="51"/>
    <col min="9246" max="9246" width="9.85546875" style="51" bestFit="1" customWidth="1"/>
    <col min="9247" max="9481" width="9.28515625" style="51"/>
    <col min="9482" max="9482" width="6.42578125" style="51" customWidth="1"/>
    <col min="9483" max="9483" width="35.7109375" style="51" customWidth="1"/>
    <col min="9484" max="9484" width="11.85546875" style="51" customWidth="1"/>
    <col min="9485" max="9486" width="10.7109375" style="51" customWidth="1"/>
    <col min="9487" max="9487" width="14.7109375" style="51" customWidth="1"/>
    <col min="9488" max="9488" width="12.5703125" style="51" customWidth="1"/>
    <col min="9489" max="9489" width="10.7109375" style="51" customWidth="1"/>
    <col min="9490" max="9490" width="12.7109375" style="51" customWidth="1"/>
    <col min="9491" max="9491" width="10.7109375" style="51" customWidth="1"/>
    <col min="9492" max="9492" width="11.28515625" style="51" customWidth="1"/>
    <col min="9493" max="9495" width="9.42578125" style="51" customWidth="1"/>
    <col min="9496" max="9496" width="11.140625" style="51" customWidth="1"/>
    <col min="9497" max="9499" width="0" style="51" hidden="1" customWidth="1"/>
    <col min="9500" max="9501" width="9.28515625" style="51"/>
    <col min="9502" max="9502" width="9.85546875" style="51" bestFit="1" customWidth="1"/>
    <col min="9503" max="9737" width="9.28515625" style="51"/>
    <col min="9738" max="9738" width="6.42578125" style="51" customWidth="1"/>
    <col min="9739" max="9739" width="35.7109375" style="51" customWidth="1"/>
    <col min="9740" max="9740" width="11.85546875" style="51" customWidth="1"/>
    <col min="9741" max="9742" width="10.7109375" style="51" customWidth="1"/>
    <col min="9743" max="9743" width="14.7109375" style="51" customWidth="1"/>
    <col min="9744" max="9744" width="12.5703125" style="51" customWidth="1"/>
    <col min="9745" max="9745" width="10.7109375" style="51" customWidth="1"/>
    <col min="9746" max="9746" width="12.7109375" style="51" customWidth="1"/>
    <col min="9747" max="9747" width="10.7109375" style="51" customWidth="1"/>
    <col min="9748" max="9748" width="11.28515625" style="51" customWidth="1"/>
    <col min="9749" max="9751" width="9.42578125" style="51" customWidth="1"/>
    <col min="9752" max="9752" width="11.140625" style="51" customWidth="1"/>
    <col min="9753" max="9755" width="0" style="51" hidden="1" customWidth="1"/>
    <col min="9756" max="9757" width="9.28515625" style="51"/>
    <col min="9758" max="9758" width="9.85546875" style="51" bestFit="1" customWidth="1"/>
    <col min="9759" max="9993" width="9.28515625" style="51"/>
    <col min="9994" max="9994" width="6.42578125" style="51" customWidth="1"/>
    <col min="9995" max="9995" width="35.7109375" style="51" customWidth="1"/>
    <col min="9996" max="9996" width="11.85546875" style="51" customWidth="1"/>
    <col min="9997" max="9998" width="10.7109375" style="51" customWidth="1"/>
    <col min="9999" max="9999" width="14.7109375" style="51" customWidth="1"/>
    <col min="10000" max="10000" width="12.5703125" style="51" customWidth="1"/>
    <col min="10001" max="10001" width="10.7109375" style="51" customWidth="1"/>
    <col min="10002" max="10002" width="12.7109375" style="51" customWidth="1"/>
    <col min="10003" max="10003" width="10.7109375" style="51" customWidth="1"/>
    <col min="10004" max="10004" width="11.28515625" style="51" customWidth="1"/>
    <col min="10005" max="10007" width="9.42578125" style="51" customWidth="1"/>
    <col min="10008" max="10008" width="11.140625" style="51" customWidth="1"/>
    <col min="10009" max="10011" width="0" style="51" hidden="1" customWidth="1"/>
    <col min="10012" max="10013" width="9.28515625" style="51"/>
    <col min="10014" max="10014" width="9.85546875" style="51" bestFit="1" customWidth="1"/>
    <col min="10015" max="10249" width="9.28515625" style="51"/>
    <col min="10250" max="10250" width="6.42578125" style="51" customWidth="1"/>
    <col min="10251" max="10251" width="35.7109375" style="51" customWidth="1"/>
    <col min="10252" max="10252" width="11.85546875" style="51" customWidth="1"/>
    <col min="10253" max="10254" width="10.7109375" style="51" customWidth="1"/>
    <col min="10255" max="10255" width="14.7109375" style="51" customWidth="1"/>
    <col min="10256" max="10256" width="12.5703125" style="51" customWidth="1"/>
    <col min="10257" max="10257" width="10.7109375" style="51" customWidth="1"/>
    <col min="10258" max="10258" width="12.7109375" style="51" customWidth="1"/>
    <col min="10259" max="10259" width="10.7109375" style="51" customWidth="1"/>
    <col min="10260" max="10260" width="11.28515625" style="51" customWidth="1"/>
    <col min="10261" max="10263" width="9.42578125" style="51" customWidth="1"/>
    <col min="10264" max="10264" width="11.140625" style="51" customWidth="1"/>
    <col min="10265" max="10267" width="0" style="51" hidden="1" customWidth="1"/>
    <col min="10268" max="10269" width="9.28515625" style="51"/>
    <col min="10270" max="10270" width="9.85546875" style="51" bestFit="1" customWidth="1"/>
    <col min="10271" max="10505" width="9.28515625" style="51"/>
    <col min="10506" max="10506" width="6.42578125" style="51" customWidth="1"/>
    <col min="10507" max="10507" width="35.7109375" style="51" customWidth="1"/>
    <col min="10508" max="10508" width="11.85546875" style="51" customWidth="1"/>
    <col min="10509" max="10510" width="10.7109375" style="51" customWidth="1"/>
    <col min="10511" max="10511" width="14.7109375" style="51" customWidth="1"/>
    <col min="10512" max="10512" width="12.5703125" style="51" customWidth="1"/>
    <col min="10513" max="10513" width="10.7109375" style="51" customWidth="1"/>
    <col min="10514" max="10514" width="12.7109375" style="51" customWidth="1"/>
    <col min="10515" max="10515" width="10.7109375" style="51" customWidth="1"/>
    <col min="10516" max="10516" width="11.28515625" style="51" customWidth="1"/>
    <col min="10517" max="10519" width="9.42578125" style="51" customWidth="1"/>
    <col min="10520" max="10520" width="11.140625" style="51" customWidth="1"/>
    <col min="10521" max="10523" width="0" style="51" hidden="1" customWidth="1"/>
    <col min="10524" max="10525" width="9.28515625" style="51"/>
    <col min="10526" max="10526" width="9.85546875" style="51" bestFit="1" customWidth="1"/>
    <col min="10527" max="10761" width="9.28515625" style="51"/>
    <col min="10762" max="10762" width="6.42578125" style="51" customWidth="1"/>
    <col min="10763" max="10763" width="35.7109375" style="51" customWidth="1"/>
    <col min="10764" max="10764" width="11.85546875" style="51" customWidth="1"/>
    <col min="10765" max="10766" width="10.7109375" style="51" customWidth="1"/>
    <col min="10767" max="10767" width="14.7109375" style="51" customWidth="1"/>
    <col min="10768" max="10768" width="12.5703125" style="51" customWidth="1"/>
    <col min="10769" max="10769" width="10.7109375" style="51" customWidth="1"/>
    <col min="10770" max="10770" width="12.7109375" style="51" customWidth="1"/>
    <col min="10771" max="10771" width="10.7109375" style="51" customWidth="1"/>
    <col min="10772" max="10772" width="11.28515625" style="51" customWidth="1"/>
    <col min="10773" max="10775" width="9.42578125" style="51" customWidth="1"/>
    <col min="10776" max="10776" width="11.140625" style="51" customWidth="1"/>
    <col min="10777" max="10779" width="0" style="51" hidden="1" customWidth="1"/>
    <col min="10780" max="10781" width="9.28515625" style="51"/>
    <col min="10782" max="10782" width="9.85546875" style="51" bestFit="1" customWidth="1"/>
    <col min="10783" max="11017" width="9.28515625" style="51"/>
    <col min="11018" max="11018" width="6.42578125" style="51" customWidth="1"/>
    <col min="11019" max="11019" width="35.7109375" style="51" customWidth="1"/>
    <col min="11020" max="11020" width="11.85546875" style="51" customWidth="1"/>
    <col min="11021" max="11022" width="10.7109375" style="51" customWidth="1"/>
    <col min="11023" max="11023" width="14.7109375" style="51" customWidth="1"/>
    <col min="11024" max="11024" width="12.5703125" style="51" customWidth="1"/>
    <col min="11025" max="11025" width="10.7109375" style="51" customWidth="1"/>
    <col min="11026" max="11026" width="12.7109375" style="51" customWidth="1"/>
    <col min="11027" max="11027" width="10.7109375" style="51" customWidth="1"/>
    <col min="11028" max="11028" width="11.28515625" style="51" customWidth="1"/>
    <col min="11029" max="11031" width="9.42578125" style="51" customWidth="1"/>
    <col min="11032" max="11032" width="11.140625" style="51" customWidth="1"/>
    <col min="11033" max="11035" width="0" style="51" hidden="1" customWidth="1"/>
    <col min="11036" max="11037" width="9.28515625" style="51"/>
    <col min="11038" max="11038" width="9.85546875" style="51" bestFit="1" customWidth="1"/>
    <col min="11039" max="11273" width="9.28515625" style="51"/>
    <col min="11274" max="11274" width="6.42578125" style="51" customWidth="1"/>
    <col min="11275" max="11275" width="35.7109375" style="51" customWidth="1"/>
    <col min="11276" max="11276" width="11.85546875" style="51" customWidth="1"/>
    <col min="11277" max="11278" width="10.7109375" style="51" customWidth="1"/>
    <col min="11279" max="11279" width="14.7109375" style="51" customWidth="1"/>
    <col min="11280" max="11280" width="12.5703125" style="51" customWidth="1"/>
    <col min="11281" max="11281" width="10.7109375" style="51" customWidth="1"/>
    <col min="11282" max="11282" width="12.7109375" style="51" customWidth="1"/>
    <col min="11283" max="11283" width="10.7109375" style="51" customWidth="1"/>
    <col min="11284" max="11284" width="11.28515625" style="51" customWidth="1"/>
    <col min="11285" max="11287" width="9.42578125" style="51" customWidth="1"/>
    <col min="11288" max="11288" width="11.140625" style="51" customWidth="1"/>
    <col min="11289" max="11291" width="0" style="51" hidden="1" customWidth="1"/>
    <col min="11292" max="11293" width="9.28515625" style="51"/>
    <col min="11294" max="11294" width="9.85546875" style="51" bestFit="1" customWidth="1"/>
    <col min="11295" max="11529" width="9.28515625" style="51"/>
    <col min="11530" max="11530" width="6.42578125" style="51" customWidth="1"/>
    <col min="11531" max="11531" width="35.7109375" style="51" customWidth="1"/>
    <col min="11532" max="11532" width="11.85546875" style="51" customWidth="1"/>
    <col min="11533" max="11534" width="10.7109375" style="51" customWidth="1"/>
    <col min="11535" max="11535" width="14.7109375" style="51" customWidth="1"/>
    <col min="11536" max="11536" width="12.5703125" style="51" customWidth="1"/>
    <col min="11537" max="11537" width="10.7109375" style="51" customWidth="1"/>
    <col min="11538" max="11538" width="12.7109375" style="51" customWidth="1"/>
    <col min="11539" max="11539" width="10.7109375" style="51" customWidth="1"/>
    <col min="11540" max="11540" width="11.28515625" style="51" customWidth="1"/>
    <col min="11541" max="11543" width="9.42578125" style="51" customWidth="1"/>
    <col min="11544" max="11544" width="11.140625" style="51" customWidth="1"/>
    <col min="11545" max="11547" width="0" style="51" hidden="1" customWidth="1"/>
    <col min="11548" max="11549" width="9.28515625" style="51"/>
    <col min="11550" max="11550" width="9.85546875" style="51" bestFit="1" customWidth="1"/>
    <col min="11551" max="11785" width="9.28515625" style="51"/>
    <col min="11786" max="11786" width="6.42578125" style="51" customWidth="1"/>
    <col min="11787" max="11787" width="35.7109375" style="51" customWidth="1"/>
    <col min="11788" max="11788" width="11.85546875" style="51" customWidth="1"/>
    <col min="11789" max="11790" width="10.7109375" style="51" customWidth="1"/>
    <col min="11791" max="11791" width="14.7109375" style="51" customWidth="1"/>
    <col min="11792" max="11792" width="12.5703125" style="51" customWidth="1"/>
    <col min="11793" max="11793" width="10.7109375" style="51" customWidth="1"/>
    <col min="11794" max="11794" width="12.7109375" style="51" customWidth="1"/>
    <col min="11795" max="11795" width="10.7109375" style="51" customWidth="1"/>
    <col min="11796" max="11796" width="11.28515625" style="51" customWidth="1"/>
    <col min="11797" max="11799" width="9.42578125" style="51" customWidth="1"/>
    <col min="11800" max="11800" width="11.140625" style="51" customWidth="1"/>
    <col min="11801" max="11803" width="0" style="51" hidden="1" customWidth="1"/>
    <col min="11804" max="11805" width="9.28515625" style="51"/>
    <col min="11806" max="11806" width="9.85546875" style="51" bestFit="1" customWidth="1"/>
    <col min="11807" max="12041" width="9.28515625" style="51"/>
    <col min="12042" max="12042" width="6.42578125" style="51" customWidth="1"/>
    <col min="12043" max="12043" width="35.7109375" style="51" customWidth="1"/>
    <col min="12044" max="12044" width="11.85546875" style="51" customWidth="1"/>
    <col min="12045" max="12046" width="10.7109375" style="51" customWidth="1"/>
    <col min="12047" max="12047" width="14.7109375" style="51" customWidth="1"/>
    <col min="12048" max="12048" width="12.5703125" style="51" customWidth="1"/>
    <col min="12049" max="12049" width="10.7109375" style="51" customWidth="1"/>
    <col min="12050" max="12050" width="12.7109375" style="51" customWidth="1"/>
    <col min="12051" max="12051" width="10.7109375" style="51" customWidth="1"/>
    <col min="12052" max="12052" width="11.28515625" style="51" customWidth="1"/>
    <col min="12053" max="12055" width="9.42578125" style="51" customWidth="1"/>
    <col min="12056" max="12056" width="11.140625" style="51" customWidth="1"/>
    <col min="12057" max="12059" width="0" style="51" hidden="1" customWidth="1"/>
    <col min="12060" max="12061" width="9.28515625" style="51"/>
    <col min="12062" max="12062" width="9.85546875" style="51" bestFit="1" customWidth="1"/>
    <col min="12063" max="12297" width="9.28515625" style="51"/>
    <col min="12298" max="12298" width="6.42578125" style="51" customWidth="1"/>
    <col min="12299" max="12299" width="35.7109375" style="51" customWidth="1"/>
    <col min="12300" max="12300" width="11.85546875" style="51" customWidth="1"/>
    <col min="12301" max="12302" width="10.7109375" style="51" customWidth="1"/>
    <col min="12303" max="12303" width="14.7109375" style="51" customWidth="1"/>
    <col min="12304" max="12304" width="12.5703125" style="51" customWidth="1"/>
    <col min="12305" max="12305" width="10.7109375" style="51" customWidth="1"/>
    <col min="12306" max="12306" width="12.7109375" style="51" customWidth="1"/>
    <col min="12307" max="12307" width="10.7109375" style="51" customWidth="1"/>
    <col min="12308" max="12308" width="11.28515625" style="51" customWidth="1"/>
    <col min="12309" max="12311" width="9.42578125" style="51" customWidth="1"/>
    <col min="12312" max="12312" width="11.140625" style="51" customWidth="1"/>
    <col min="12313" max="12315" width="0" style="51" hidden="1" customWidth="1"/>
    <col min="12316" max="12317" width="9.28515625" style="51"/>
    <col min="12318" max="12318" width="9.85546875" style="51" bestFit="1" customWidth="1"/>
    <col min="12319" max="12553" width="9.28515625" style="51"/>
    <col min="12554" max="12554" width="6.42578125" style="51" customWidth="1"/>
    <col min="12555" max="12555" width="35.7109375" style="51" customWidth="1"/>
    <col min="12556" max="12556" width="11.85546875" style="51" customWidth="1"/>
    <col min="12557" max="12558" width="10.7109375" style="51" customWidth="1"/>
    <col min="12559" max="12559" width="14.7109375" style="51" customWidth="1"/>
    <col min="12560" max="12560" width="12.5703125" style="51" customWidth="1"/>
    <col min="12561" max="12561" width="10.7109375" style="51" customWidth="1"/>
    <col min="12562" max="12562" width="12.7109375" style="51" customWidth="1"/>
    <col min="12563" max="12563" width="10.7109375" style="51" customWidth="1"/>
    <col min="12564" max="12564" width="11.28515625" style="51" customWidth="1"/>
    <col min="12565" max="12567" width="9.42578125" style="51" customWidth="1"/>
    <col min="12568" max="12568" width="11.140625" style="51" customWidth="1"/>
    <col min="12569" max="12571" width="0" style="51" hidden="1" customWidth="1"/>
    <col min="12572" max="12573" width="9.28515625" style="51"/>
    <col min="12574" max="12574" width="9.85546875" style="51" bestFit="1" customWidth="1"/>
    <col min="12575" max="12809" width="9.28515625" style="51"/>
    <col min="12810" max="12810" width="6.42578125" style="51" customWidth="1"/>
    <col min="12811" max="12811" width="35.7109375" style="51" customWidth="1"/>
    <col min="12812" max="12812" width="11.85546875" style="51" customWidth="1"/>
    <col min="12813" max="12814" width="10.7109375" style="51" customWidth="1"/>
    <col min="12815" max="12815" width="14.7109375" style="51" customWidth="1"/>
    <col min="12816" max="12816" width="12.5703125" style="51" customWidth="1"/>
    <col min="12817" max="12817" width="10.7109375" style="51" customWidth="1"/>
    <col min="12818" max="12818" width="12.7109375" style="51" customWidth="1"/>
    <col min="12819" max="12819" width="10.7109375" style="51" customWidth="1"/>
    <col min="12820" max="12820" width="11.28515625" style="51" customWidth="1"/>
    <col min="12821" max="12823" width="9.42578125" style="51" customWidth="1"/>
    <col min="12824" max="12824" width="11.140625" style="51" customWidth="1"/>
    <col min="12825" max="12827" width="0" style="51" hidden="1" customWidth="1"/>
    <col min="12828" max="12829" width="9.28515625" style="51"/>
    <col min="12830" max="12830" width="9.85546875" style="51" bestFit="1" customWidth="1"/>
    <col min="12831" max="13065" width="9.28515625" style="51"/>
    <col min="13066" max="13066" width="6.42578125" style="51" customWidth="1"/>
    <col min="13067" max="13067" width="35.7109375" style="51" customWidth="1"/>
    <col min="13068" max="13068" width="11.85546875" style="51" customWidth="1"/>
    <col min="13069" max="13070" width="10.7109375" style="51" customWidth="1"/>
    <col min="13071" max="13071" width="14.7109375" style="51" customWidth="1"/>
    <col min="13072" max="13072" width="12.5703125" style="51" customWidth="1"/>
    <col min="13073" max="13073" width="10.7109375" style="51" customWidth="1"/>
    <col min="13074" max="13074" width="12.7109375" style="51" customWidth="1"/>
    <col min="13075" max="13075" width="10.7109375" style="51" customWidth="1"/>
    <col min="13076" max="13076" width="11.28515625" style="51" customWidth="1"/>
    <col min="13077" max="13079" width="9.42578125" style="51" customWidth="1"/>
    <col min="13080" max="13080" width="11.140625" style="51" customWidth="1"/>
    <col min="13081" max="13083" width="0" style="51" hidden="1" customWidth="1"/>
    <col min="13084" max="13085" width="9.28515625" style="51"/>
    <col min="13086" max="13086" width="9.85546875" style="51" bestFit="1" customWidth="1"/>
    <col min="13087" max="13321" width="9.28515625" style="51"/>
    <col min="13322" max="13322" width="6.42578125" style="51" customWidth="1"/>
    <col min="13323" max="13323" width="35.7109375" style="51" customWidth="1"/>
    <col min="13324" max="13324" width="11.85546875" style="51" customWidth="1"/>
    <col min="13325" max="13326" width="10.7109375" style="51" customWidth="1"/>
    <col min="13327" max="13327" width="14.7109375" style="51" customWidth="1"/>
    <col min="13328" max="13328" width="12.5703125" style="51" customWidth="1"/>
    <col min="13329" max="13329" width="10.7109375" style="51" customWidth="1"/>
    <col min="13330" max="13330" width="12.7109375" style="51" customWidth="1"/>
    <col min="13331" max="13331" width="10.7109375" style="51" customWidth="1"/>
    <col min="13332" max="13332" width="11.28515625" style="51" customWidth="1"/>
    <col min="13333" max="13335" width="9.42578125" style="51" customWidth="1"/>
    <col min="13336" max="13336" width="11.140625" style="51" customWidth="1"/>
    <col min="13337" max="13339" width="0" style="51" hidden="1" customWidth="1"/>
    <col min="13340" max="13341" width="9.28515625" style="51"/>
    <col min="13342" max="13342" width="9.85546875" style="51" bestFit="1" customWidth="1"/>
    <col min="13343" max="13577" width="9.28515625" style="51"/>
    <col min="13578" max="13578" width="6.42578125" style="51" customWidth="1"/>
    <col min="13579" max="13579" width="35.7109375" style="51" customWidth="1"/>
    <col min="13580" max="13580" width="11.85546875" style="51" customWidth="1"/>
    <col min="13581" max="13582" width="10.7109375" style="51" customWidth="1"/>
    <col min="13583" max="13583" width="14.7109375" style="51" customWidth="1"/>
    <col min="13584" max="13584" width="12.5703125" style="51" customWidth="1"/>
    <col min="13585" max="13585" width="10.7109375" style="51" customWidth="1"/>
    <col min="13586" max="13586" width="12.7109375" style="51" customWidth="1"/>
    <col min="13587" max="13587" width="10.7109375" style="51" customWidth="1"/>
    <col min="13588" max="13588" width="11.28515625" style="51" customWidth="1"/>
    <col min="13589" max="13591" width="9.42578125" style="51" customWidth="1"/>
    <col min="13592" max="13592" width="11.140625" style="51" customWidth="1"/>
    <col min="13593" max="13595" width="0" style="51" hidden="1" customWidth="1"/>
    <col min="13596" max="13597" width="9.28515625" style="51"/>
    <col min="13598" max="13598" width="9.85546875" style="51" bestFit="1" customWidth="1"/>
    <col min="13599" max="13833" width="9.28515625" style="51"/>
    <col min="13834" max="13834" width="6.42578125" style="51" customWidth="1"/>
    <col min="13835" max="13835" width="35.7109375" style="51" customWidth="1"/>
    <col min="13836" max="13836" width="11.85546875" style="51" customWidth="1"/>
    <col min="13837" max="13838" width="10.7109375" style="51" customWidth="1"/>
    <col min="13839" max="13839" width="14.7109375" style="51" customWidth="1"/>
    <col min="13840" max="13840" width="12.5703125" style="51" customWidth="1"/>
    <col min="13841" max="13841" width="10.7109375" style="51" customWidth="1"/>
    <col min="13842" max="13842" width="12.7109375" style="51" customWidth="1"/>
    <col min="13843" max="13843" width="10.7109375" style="51" customWidth="1"/>
    <col min="13844" max="13844" width="11.28515625" style="51" customWidth="1"/>
    <col min="13845" max="13847" width="9.42578125" style="51" customWidth="1"/>
    <col min="13848" max="13848" width="11.140625" style="51" customWidth="1"/>
    <col min="13849" max="13851" width="0" style="51" hidden="1" customWidth="1"/>
    <col min="13852" max="13853" width="9.28515625" style="51"/>
    <col min="13854" max="13854" width="9.85546875" style="51" bestFit="1" customWidth="1"/>
    <col min="13855" max="14089" width="9.28515625" style="51"/>
    <col min="14090" max="14090" width="6.42578125" style="51" customWidth="1"/>
    <col min="14091" max="14091" width="35.7109375" style="51" customWidth="1"/>
    <col min="14092" max="14092" width="11.85546875" style="51" customWidth="1"/>
    <col min="14093" max="14094" width="10.7109375" style="51" customWidth="1"/>
    <col min="14095" max="14095" width="14.7109375" style="51" customWidth="1"/>
    <col min="14096" max="14096" width="12.5703125" style="51" customWidth="1"/>
    <col min="14097" max="14097" width="10.7109375" style="51" customWidth="1"/>
    <col min="14098" max="14098" width="12.7109375" style="51" customWidth="1"/>
    <col min="14099" max="14099" width="10.7109375" style="51" customWidth="1"/>
    <col min="14100" max="14100" width="11.28515625" style="51" customWidth="1"/>
    <col min="14101" max="14103" width="9.42578125" style="51" customWidth="1"/>
    <col min="14104" max="14104" width="11.140625" style="51" customWidth="1"/>
    <col min="14105" max="14107" width="0" style="51" hidden="1" customWidth="1"/>
    <col min="14108" max="14109" width="9.28515625" style="51"/>
    <col min="14110" max="14110" width="9.85546875" style="51" bestFit="1" customWidth="1"/>
    <col min="14111" max="14345" width="9.28515625" style="51"/>
    <col min="14346" max="14346" width="6.42578125" style="51" customWidth="1"/>
    <col min="14347" max="14347" width="35.7109375" style="51" customWidth="1"/>
    <col min="14348" max="14348" width="11.85546875" style="51" customWidth="1"/>
    <col min="14349" max="14350" width="10.7109375" style="51" customWidth="1"/>
    <col min="14351" max="14351" width="14.7109375" style="51" customWidth="1"/>
    <col min="14352" max="14352" width="12.5703125" style="51" customWidth="1"/>
    <col min="14353" max="14353" width="10.7109375" style="51" customWidth="1"/>
    <col min="14354" max="14354" width="12.7109375" style="51" customWidth="1"/>
    <col min="14355" max="14355" width="10.7109375" style="51" customWidth="1"/>
    <col min="14356" max="14356" width="11.28515625" style="51" customWidth="1"/>
    <col min="14357" max="14359" width="9.42578125" style="51" customWidth="1"/>
    <col min="14360" max="14360" width="11.140625" style="51" customWidth="1"/>
    <col min="14361" max="14363" width="0" style="51" hidden="1" customWidth="1"/>
    <col min="14364" max="14365" width="9.28515625" style="51"/>
    <col min="14366" max="14366" width="9.85546875" style="51" bestFit="1" customWidth="1"/>
    <col min="14367" max="14601" width="9.28515625" style="51"/>
    <col min="14602" max="14602" width="6.42578125" style="51" customWidth="1"/>
    <col min="14603" max="14603" width="35.7109375" style="51" customWidth="1"/>
    <col min="14604" max="14604" width="11.85546875" style="51" customWidth="1"/>
    <col min="14605" max="14606" width="10.7109375" style="51" customWidth="1"/>
    <col min="14607" max="14607" width="14.7109375" style="51" customWidth="1"/>
    <col min="14608" max="14608" width="12.5703125" style="51" customWidth="1"/>
    <col min="14609" max="14609" width="10.7109375" style="51" customWidth="1"/>
    <col min="14610" max="14610" width="12.7109375" style="51" customWidth="1"/>
    <col min="14611" max="14611" width="10.7109375" style="51" customWidth="1"/>
    <col min="14612" max="14612" width="11.28515625" style="51" customWidth="1"/>
    <col min="14613" max="14615" width="9.42578125" style="51" customWidth="1"/>
    <col min="14616" max="14616" width="11.140625" style="51" customWidth="1"/>
    <col min="14617" max="14619" width="0" style="51" hidden="1" customWidth="1"/>
    <col min="14620" max="14621" width="9.28515625" style="51"/>
    <col min="14622" max="14622" width="9.85546875" style="51" bestFit="1" customWidth="1"/>
    <col min="14623" max="14857" width="9.28515625" style="51"/>
    <col min="14858" max="14858" width="6.42578125" style="51" customWidth="1"/>
    <col min="14859" max="14859" width="35.7109375" style="51" customWidth="1"/>
    <col min="14860" max="14860" width="11.85546875" style="51" customWidth="1"/>
    <col min="14861" max="14862" width="10.7109375" style="51" customWidth="1"/>
    <col min="14863" max="14863" width="14.7109375" style="51" customWidth="1"/>
    <col min="14864" max="14864" width="12.5703125" style="51" customWidth="1"/>
    <col min="14865" max="14865" width="10.7109375" style="51" customWidth="1"/>
    <col min="14866" max="14866" width="12.7109375" style="51" customWidth="1"/>
    <col min="14867" max="14867" width="10.7109375" style="51" customWidth="1"/>
    <col min="14868" max="14868" width="11.28515625" style="51" customWidth="1"/>
    <col min="14869" max="14871" width="9.42578125" style="51" customWidth="1"/>
    <col min="14872" max="14872" width="11.140625" style="51" customWidth="1"/>
    <col min="14873" max="14875" width="0" style="51" hidden="1" customWidth="1"/>
    <col min="14876" max="14877" width="9.28515625" style="51"/>
    <col min="14878" max="14878" width="9.85546875" style="51" bestFit="1" customWidth="1"/>
    <col min="14879" max="15113" width="9.28515625" style="51"/>
    <col min="15114" max="15114" width="6.42578125" style="51" customWidth="1"/>
    <col min="15115" max="15115" width="35.7109375" style="51" customWidth="1"/>
    <col min="15116" max="15116" width="11.85546875" style="51" customWidth="1"/>
    <col min="15117" max="15118" width="10.7109375" style="51" customWidth="1"/>
    <col min="15119" max="15119" width="14.7109375" style="51" customWidth="1"/>
    <col min="15120" max="15120" width="12.5703125" style="51" customWidth="1"/>
    <col min="15121" max="15121" width="10.7109375" style="51" customWidth="1"/>
    <col min="15122" max="15122" width="12.7109375" style="51" customWidth="1"/>
    <col min="15123" max="15123" width="10.7109375" style="51" customWidth="1"/>
    <col min="15124" max="15124" width="11.28515625" style="51" customWidth="1"/>
    <col min="15125" max="15127" width="9.42578125" style="51" customWidth="1"/>
    <col min="15128" max="15128" width="11.140625" style="51" customWidth="1"/>
    <col min="15129" max="15131" width="0" style="51" hidden="1" customWidth="1"/>
    <col min="15132" max="15133" width="9.28515625" style="51"/>
    <col min="15134" max="15134" width="9.85546875" style="51" bestFit="1" customWidth="1"/>
    <col min="15135" max="15369" width="9.28515625" style="51"/>
    <col min="15370" max="15370" width="6.42578125" style="51" customWidth="1"/>
    <col min="15371" max="15371" width="35.7109375" style="51" customWidth="1"/>
    <col min="15372" max="15372" width="11.85546875" style="51" customWidth="1"/>
    <col min="15373" max="15374" width="10.7109375" style="51" customWidth="1"/>
    <col min="15375" max="15375" width="14.7109375" style="51" customWidth="1"/>
    <col min="15376" max="15376" width="12.5703125" style="51" customWidth="1"/>
    <col min="15377" max="15377" width="10.7109375" style="51" customWidth="1"/>
    <col min="15378" max="15378" width="12.7109375" style="51" customWidth="1"/>
    <col min="15379" max="15379" width="10.7109375" style="51" customWidth="1"/>
    <col min="15380" max="15380" width="11.28515625" style="51" customWidth="1"/>
    <col min="15381" max="15383" width="9.42578125" style="51" customWidth="1"/>
    <col min="15384" max="15384" width="11.140625" style="51" customWidth="1"/>
    <col min="15385" max="15387" width="0" style="51" hidden="1" customWidth="1"/>
    <col min="15388" max="15389" width="9.28515625" style="51"/>
    <col min="15390" max="15390" width="9.85546875" style="51" bestFit="1" customWidth="1"/>
    <col min="15391" max="15625" width="9.28515625" style="51"/>
    <col min="15626" max="15626" width="6.42578125" style="51" customWidth="1"/>
    <col min="15627" max="15627" width="35.7109375" style="51" customWidth="1"/>
    <col min="15628" max="15628" width="11.85546875" style="51" customWidth="1"/>
    <col min="15629" max="15630" width="10.7109375" style="51" customWidth="1"/>
    <col min="15631" max="15631" width="14.7109375" style="51" customWidth="1"/>
    <col min="15632" max="15632" width="12.5703125" style="51" customWidth="1"/>
    <col min="15633" max="15633" width="10.7109375" style="51" customWidth="1"/>
    <col min="15634" max="15634" width="12.7109375" style="51" customWidth="1"/>
    <col min="15635" max="15635" width="10.7109375" style="51" customWidth="1"/>
    <col min="15636" max="15636" width="11.28515625" style="51" customWidth="1"/>
    <col min="15637" max="15639" width="9.42578125" style="51" customWidth="1"/>
    <col min="15640" max="15640" width="11.140625" style="51" customWidth="1"/>
    <col min="15641" max="15643" width="0" style="51" hidden="1" customWidth="1"/>
    <col min="15644" max="15645" width="9.28515625" style="51"/>
    <col min="15646" max="15646" width="9.85546875" style="51" bestFit="1" customWidth="1"/>
    <col min="15647" max="15881" width="9.28515625" style="51"/>
    <col min="15882" max="15882" width="6.42578125" style="51" customWidth="1"/>
    <col min="15883" max="15883" width="35.7109375" style="51" customWidth="1"/>
    <col min="15884" max="15884" width="11.85546875" style="51" customWidth="1"/>
    <col min="15885" max="15886" width="10.7109375" style="51" customWidth="1"/>
    <col min="15887" max="15887" width="14.7109375" style="51" customWidth="1"/>
    <col min="15888" max="15888" width="12.5703125" style="51" customWidth="1"/>
    <col min="15889" max="15889" width="10.7109375" style="51" customWidth="1"/>
    <col min="15890" max="15890" width="12.7109375" style="51" customWidth="1"/>
    <col min="15891" max="15891" width="10.7109375" style="51" customWidth="1"/>
    <col min="15892" max="15892" width="11.28515625" style="51" customWidth="1"/>
    <col min="15893" max="15895" width="9.42578125" style="51" customWidth="1"/>
    <col min="15896" max="15896" width="11.140625" style="51" customWidth="1"/>
    <col min="15897" max="15899" width="0" style="51" hidden="1" customWidth="1"/>
    <col min="15900" max="15901" width="9.28515625" style="51"/>
    <col min="15902" max="15902" width="9.85546875" style="51" bestFit="1" customWidth="1"/>
    <col min="15903" max="16137" width="9.28515625" style="51"/>
    <col min="16138" max="16138" width="6.42578125" style="51" customWidth="1"/>
    <col min="16139" max="16139" width="35.7109375" style="51" customWidth="1"/>
    <col min="16140" max="16140" width="11.85546875" style="51" customWidth="1"/>
    <col min="16141" max="16142" width="10.7109375" style="51" customWidth="1"/>
    <col min="16143" max="16143" width="14.7109375" style="51" customWidth="1"/>
    <col min="16144" max="16144" width="12.5703125" style="51" customWidth="1"/>
    <col min="16145" max="16145" width="10.7109375" style="51" customWidth="1"/>
    <col min="16146" max="16146" width="12.7109375" style="51" customWidth="1"/>
    <col min="16147" max="16147" width="10.7109375" style="51" customWidth="1"/>
    <col min="16148" max="16148" width="11.28515625" style="51" customWidth="1"/>
    <col min="16149" max="16151" width="9.42578125" style="51" customWidth="1"/>
    <col min="16152" max="16152" width="11.140625" style="51" customWidth="1"/>
    <col min="16153" max="16155" width="0" style="51" hidden="1" customWidth="1"/>
    <col min="16156" max="16157" width="9.28515625" style="51"/>
    <col min="16158" max="16158" width="9.85546875" style="51" bestFit="1" customWidth="1"/>
    <col min="16159" max="16384" width="9.28515625" style="51"/>
  </cols>
  <sheetData>
    <row r="1" spans="1:38" ht="17.25" thickTop="1" thickBot="1" x14ac:dyDescent="0.3">
      <c r="A1" s="446"/>
      <c r="B1" s="447"/>
      <c r="C1" s="774" t="s">
        <v>4822</v>
      </c>
      <c r="D1" s="775"/>
      <c r="E1" s="775"/>
      <c r="F1" s="775"/>
      <c r="G1" s="775"/>
      <c r="H1" s="775"/>
      <c r="I1" s="775"/>
      <c r="J1" s="776"/>
      <c r="K1" s="448" t="s">
        <v>3986</v>
      </c>
      <c r="L1" s="449"/>
      <c r="M1" s="449"/>
      <c r="N1" s="449"/>
      <c r="O1" s="450"/>
      <c r="P1" s="451"/>
      <c r="Q1" s="452"/>
      <c r="R1" s="51">
        <v>1</v>
      </c>
      <c r="AE1" s="777" t="s">
        <v>59</v>
      </c>
      <c r="AF1" s="778"/>
      <c r="AG1" s="778"/>
      <c r="AH1" s="779"/>
      <c r="AI1" s="453" t="s">
        <v>60</v>
      </c>
      <c r="AJ1" s="454"/>
      <c r="AK1" s="454"/>
      <c r="AL1" s="455"/>
    </row>
    <row r="2" spans="1:38" ht="16.5" thickTop="1" thickBot="1" x14ac:dyDescent="0.3">
      <c r="A2" s="456"/>
      <c r="B2" s="457"/>
      <c r="C2" s="780"/>
      <c r="D2" s="781"/>
      <c r="E2" s="781"/>
      <c r="F2" s="781"/>
      <c r="G2" s="781"/>
      <c r="H2" s="781"/>
      <c r="I2" s="781"/>
      <c r="J2" s="782"/>
      <c r="K2" s="783" t="s">
        <v>3987</v>
      </c>
      <c r="L2" s="784"/>
      <c r="M2" s="458"/>
      <c r="N2" s="458"/>
      <c r="O2" s="459"/>
      <c r="P2" s="460"/>
      <c r="Q2" s="461"/>
      <c r="AE2" s="462" t="s">
        <v>61</v>
      </c>
      <c r="AF2" s="463"/>
      <c r="AG2" s="463" t="s">
        <v>62</v>
      </c>
      <c r="AH2" s="464"/>
      <c r="AI2" s="465" t="s">
        <v>63</v>
      </c>
      <c r="AJ2" s="463"/>
      <c r="AK2" s="466"/>
      <c r="AL2" s="467">
        <v>48</v>
      </c>
    </row>
    <row r="3" spans="1:38" ht="15.75" x14ac:dyDescent="0.25">
      <c r="A3" s="456"/>
      <c r="B3" s="457"/>
      <c r="C3" s="785" t="s">
        <v>3988</v>
      </c>
      <c r="D3" s="775"/>
      <c r="E3" s="775"/>
      <c r="F3" s="775"/>
      <c r="G3" s="775"/>
      <c r="H3" s="775"/>
      <c r="I3" s="775"/>
      <c r="J3" s="776"/>
      <c r="K3" s="468" t="s">
        <v>3989</v>
      </c>
      <c r="L3" s="469"/>
      <c r="M3" s="469"/>
      <c r="N3" s="469"/>
      <c r="O3" s="470"/>
      <c r="P3" s="471"/>
      <c r="Q3" s="472"/>
      <c r="AE3" s="465" t="s">
        <v>64</v>
      </c>
      <c r="AF3" s="473"/>
      <c r="AG3" s="473" t="s">
        <v>62</v>
      </c>
      <c r="AH3" s="474"/>
      <c r="AI3" s="465" t="s">
        <v>65</v>
      </c>
      <c r="AJ3" s="475"/>
      <c r="AK3" s="476"/>
      <c r="AL3" s="477">
        <v>6</v>
      </c>
    </row>
    <row r="4" spans="1:38" ht="13.5" thickBot="1" x14ac:dyDescent="0.25">
      <c r="A4" s="478"/>
      <c r="B4" s="479"/>
      <c r="C4" s="786" t="s">
        <v>3990</v>
      </c>
      <c r="D4" s="787"/>
      <c r="E4" s="787"/>
      <c r="F4" s="787"/>
      <c r="G4" s="787"/>
      <c r="H4" s="787"/>
      <c r="I4" s="787"/>
      <c r="J4" s="788"/>
      <c r="K4" s="480"/>
      <c r="L4" s="481"/>
      <c r="M4" s="481"/>
      <c r="N4" s="481"/>
      <c r="O4" s="482"/>
      <c r="P4" s="483"/>
      <c r="Q4" s="483"/>
      <c r="AE4" s="465" t="s">
        <v>66</v>
      </c>
      <c r="AF4" s="473"/>
      <c r="AG4" s="473" t="s">
        <v>67</v>
      </c>
      <c r="AH4" s="474"/>
      <c r="AI4" s="465" t="s">
        <v>68</v>
      </c>
      <c r="AJ4" s="475"/>
      <c r="AK4" s="476"/>
      <c r="AL4" s="477"/>
    </row>
    <row r="5" spans="1:38" ht="13.5" thickBot="1" x14ac:dyDescent="0.25">
      <c r="A5" s="478"/>
      <c r="B5" s="479"/>
      <c r="C5" s="484" t="s">
        <v>3991</v>
      </c>
      <c r="D5" s="485">
        <v>0</v>
      </c>
      <c r="E5" s="485"/>
      <c r="F5" s="485"/>
      <c r="G5" s="485"/>
      <c r="H5" s="485"/>
      <c r="I5" s="486"/>
      <c r="J5" s="487"/>
      <c r="K5" s="488" t="s">
        <v>3992</v>
      </c>
      <c r="L5" s="489" t="s">
        <v>3993</v>
      </c>
      <c r="M5" s="490"/>
      <c r="N5" s="490"/>
      <c r="O5" s="491"/>
      <c r="P5" s="492"/>
      <c r="Q5" s="493"/>
      <c r="AE5" s="465" t="s">
        <v>69</v>
      </c>
      <c r="AF5" s="475"/>
      <c r="AG5" s="475"/>
      <c r="AH5" s="474"/>
      <c r="AI5" s="465" t="s">
        <v>70</v>
      </c>
      <c r="AJ5" s="475"/>
      <c r="AK5" s="476"/>
      <c r="AL5" s="477">
        <v>6</v>
      </c>
    </row>
    <row r="6" spans="1:38" ht="13.5" thickBot="1" x14ac:dyDescent="0.25">
      <c r="A6" s="494"/>
      <c r="B6" s="495"/>
      <c r="C6" s="496" t="s">
        <v>3994</v>
      </c>
      <c r="D6" s="497">
        <v>43047</v>
      </c>
      <c r="E6" s="497"/>
      <c r="F6" s="498"/>
      <c r="G6" s="498"/>
      <c r="H6" s="498"/>
      <c r="I6" s="499" t="s">
        <v>3995</v>
      </c>
      <c r="J6" s="500">
        <v>43281</v>
      </c>
      <c r="K6" s="501">
        <v>3</v>
      </c>
      <c r="L6" s="502" t="s">
        <v>3996</v>
      </c>
      <c r="M6" s="503"/>
      <c r="N6" s="503"/>
      <c r="O6" s="504"/>
      <c r="P6" s="505">
        <v>11</v>
      </c>
      <c r="Q6" s="506">
        <v>12</v>
      </c>
      <c r="AE6" s="465"/>
      <c r="AF6" s="475"/>
      <c r="AG6" s="475"/>
      <c r="AH6" s="474"/>
      <c r="AI6" s="465" t="s">
        <v>71</v>
      </c>
      <c r="AJ6" s="475"/>
      <c r="AK6" s="476"/>
      <c r="AL6" s="477"/>
    </row>
    <row r="7" spans="1:38" ht="13.15" customHeight="1" x14ac:dyDescent="0.2">
      <c r="A7" s="507" t="s">
        <v>6</v>
      </c>
      <c r="B7" s="508" t="s">
        <v>7</v>
      </c>
      <c r="C7" s="509">
        <v>1</v>
      </c>
      <c r="D7" s="509">
        <v>2</v>
      </c>
      <c r="E7" s="509">
        <v>3</v>
      </c>
      <c r="F7" s="509">
        <v>4</v>
      </c>
      <c r="G7" s="509">
        <v>5</v>
      </c>
      <c r="H7" s="509">
        <v>6</v>
      </c>
      <c r="I7" s="509">
        <v>7</v>
      </c>
      <c r="J7" s="509">
        <v>8</v>
      </c>
      <c r="K7" s="509">
        <v>9</v>
      </c>
      <c r="L7" s="509">
        <v>10</v>
      </c>
      <c r="M7" s="509">
        <v>11</v>
      </c>
      <c r="N7" s="509">
        <v>12</v>
      </c>
      <c r="O7" s="510">
        <v>13</v>
      </c>
      <c r="P7" s="511">
        <v>46211</v>
      </c>
      <c r="Q7" s="512">
        <v>46211</v>
      </c>
      <c r="AE7" s="772" t="s">
        <v>72</v>
      </c>
      <c r="AF7" s="773"/>
      <c r="AG7" s="773"/>
      <c r="AH7" s="474"/>
      <c r="AI7" s="465" t="s">
        <v>73</v>
      </c>
      <c r="AJ7" s="475"/>
      <c r="AK7" s="476"/>
      <c r="AL7" s="477">
        <v>0</v>
      </c>
    </row>
    <row r="8" spans="1:38" ht="13.5" customHeight="1" x14ac:dyDescent="0.2">
      <c r="A8" s="513"/>
      <c r="B8" s="514"/>
      <c r="C8" s="515" t="s">
        <v>3997</v>
      </c>
      <c r="D8" s="515" t="s">
        <v>3998</v>
      </c>
      <c r="E8" s="515" t="s">
        <v>3999</v>
      </c>
      <c r="F8" s="515" t="s">
        <v>4000</v>
      </c>
      <c r="G8" s="515" t="s">
        <v>4001</v>
      </c>
      <c r="H8" s="515" t="s">
        <v>4002</v>
      </c>
      <c r="I8" s="506" t="s">
        <v>4003</v>
      </c>
      <c r="J8" s="506" t="s">
        <v>4004</v>
      </c>
      <c r="K8" s="506" t="s">
        <v>4005</v>
      </c>
      <c r="L8" s="515" t="s">
        <v>4006</v>
      </c>
      <c r="M8" s="515" t="s">
        <v>100</v>
      </c>
      <c r="N8" s="506" t="s">
        <v>4007</v>
      </c>
      <c r="O8" s="516" t="s">
        <v>4008</v>
      </c>
      <c r="P8" s="517" t="e">
        <v>#REF!</v>
      </c>
      <c r="Q8" s="518" t="e">
        <v>#REF!</v>
      </c>
      <c r="S8" s="506" t="s">
        <v>10</v>
      </c>
      <c r="T8" s="506" t="s">
        <v>4009</v>
      </c>
      <c r="U8" s="506" t="s">
        <v>4010</v>
      </c>
      <c r="V8" s="506" t="s">
        <v>4011</v>
      </c>
      <c r="W8" s="505" t="s">
        <v>4012</v>
      </c>
      <c r="X8" s="506" t="s">
        <v>11</v>
      </c>
      <c r="Y8" s="506" t="s">
        <v>4013</v>
      </c>
      <c r="Z8" s="506" t="s">
        <v>4014</v>
      </c>
      <c r="AA8" s="519" t="s">
        <v>4015</v>
      </c>
      <c r="AC8" s="51">
        <v>1</v>
      </c>
      <c r="AE8" s="465" t="s">
        <v>74</v>
      </c>
      <c r="AF8" s="520" t="s">
        <v>75</v>
      </c>
      <c r="AG8" s="475"/>
      <c r="AH8" s="474"/>
      <c r="AI8" s="465" t="s">
        <v>76</v>
      </c>
      <c r="AJ8" s="475"/>
      <c r="AK8" s="476"/>
      <c r="AL8" s="477"/>
    </row>
    <row r="9" spans="1:38" ht="2.25" customHeight="1" x14ac:dyDescent="0.2">
      <c r="A9" s="521" t="s">
        <v>13</v>
      </c>
      <c r="B9" s="522" t="s">
        <v>4016</v>
      </c>
      <c r="C9" s="523">
        <v>40133</v>
      </c>
      <c r="D9" s="523">
        <v>42140</v>
      </c>
      <c r="E9" s="523">
        <v>44251</v>
      </c>
      <c r="F9" s="523">
        <v>46465</v>
      </c>
      <c r="G9" s="523">
        <v>48791</v>
      </c>
      <c r="H9" s="524">
        <v>51234</v>
      </c>
      <c r="I9" s="523">
        <v>54618</v>
      </c>
      <c r="J9" s="512">
        <v>57778</v>
      </c>
      <c r="K9" s="512">
        <v>61119</v>
      </c>
      <c r="L9" s="512">
        <v>64652</v>
      </c>
      <c r="M9" s="512">
        <v>68391</v>
      </c>
      <c r="N9" s="512">
        <v>72345</v>
      </c>
      <c r="O9" s="525">
        <v>76529</v>
      </c>
      <c r="P9" s="526" t="e">
        <v>#REF!</v>
      </c>
      <c r="Q9" s="523" t="e">
        <v>#REF!</v>
      </c>
      <c r="S9" s="527"/>
      <c r="T9" s="527"/>
      <c r="U9" s="527"/>
      <c r="V9" s="527"/>
      <c r="W9" s="528"/>
      <c r="X9" s="527"/>
      <c r="Y9" s="527"/>
      <c r="Z9" s="527"/>
      <c r="AA9" s="529"/>
      <c r="AC9" s="51">
        <v>2</v>
      </c>
      <c r="AE9" s="465" t="s">
        <v>66</v>
      </c>
      <c r="AF9" s="520" t="s">
        <v>77</v>
      </c>
      <c r="AG9" s="475"/>
      <c r="AH9" s="474"/>
      <c r="AI9" s="465" t="s">
        <v>78</v>
      </c>
      <c r="AJ9" s="475"/>
      <c r="AK9" s="476"/>
      <c r="AL9" s="477"/>
    </row>
    <row r="10" spans="1:38" ht="13.5" thickBot="1" x14ac:dyDescent="0.25">
      <c r="A10" s="521"/>
      <c r="B10" s="522" t="s">
        <v>4017</v>
      </c>
      <c r="C10" s="523">
        <f>+C11*30</f>
        <v>969165</v>
      </c>
      <c r="D10" s="523">
        <f t="shared" ref="D10:G10" si="0">+D11*30</f>
        <v>1292754.9000000001</v>
      </c>
      <c r="E10" s="523">
        <f t="shared" si="0"/>
        <v>1451808.9</v>
      </c>
      <c r="F10" s="523">
        <f t="shared" si="0"/>
        <v>1595687.1</v>
      </c>
      <c r="G10" s="523">
        <f t="shared" si="0"/>
        <v>2262586.1999999997</v>
      </c>
      <c r="H10" s="523"/>
      <c r="I10" s="523"/>
      <c r="J10" s="523"/>
      <c r="K10" s="523"/>
      <c r="L10" s="523"/>
      <c r="M10" s="523"/>
      <c r="N10" s="523"/>
      <c r="O10" s="530"/>
      <c r="P10" s="531" t="e">
        <v>#REF!</v>
      </c>
      <c r="Q10" s="532" t="e">
        <v>#REF!</v>
      </c>
      <c r="S10" s="532">
        <f>70544*30</f>
        <v>2116320</v>
      </c>
      <c r="T10" s="532">
        <f>79009*30</f>
        <v>2370270</v>
      </c>
      <c r="U10" s="532">
        <f>89552*30</f>
        <v>2686560</v>
      </c>
      <c r="V10" s="532">
        <f>118876*30</f>
        <v>3566280</v>
      </c>
      <c r="W10" s="531">
        <f>156416*30</f>
        <v>4692480</v>
      </c>
      <c r="X10" s="532">
        <f>204463*30</f>
        <v>6133890</v>
      </c>
      <c r="Y10" s="532">
        <f>239404*30</f>
        <v>7182120</v>
      </c>
      <c r="Z10" s="532">
        <f>292075*30</f>
        <v>8762250</v>
      </c>
      <c r="AA10" s="533">
        <f>360143*30</f>
        <v>10804290</v>
      </c>
      <c r="AC10" s="51">
        <v>3</v>
      </c>
      <c r="AE10" s="465" t="s">
        <v>79</v>
      </c>
      <c r="AF10" s="475" t="s">
        <v>80</v>
      </c>
      <c r="AG10" s="534"/>
      <c r="AH10" s="535"/>
      <c r="AI10" s="465" t="s">
        <v>81</v>
      </c>
      <c r="AJ10" s="475"/>
      <c r="AK10" s="476"/>
      <c r="AL10" s="477"/>
    </row>
    <row r="11" spans="1:38" ht="13.5" thickTop="1" x14ac:dyDescent="0.2">
      <c r="A11" s="521" t="s">
        <v>13</v>
      </c>
      <c r="B11" s="536" t="s">
        <v>14</v>
      </c>
      <c r="C11" s="537">
        <v>32305.5</v>
      </c>
      <c r="D11" s="537">
        <v>43091.83</v>
      </c>
      <c r="E11" s="537">
        <v>48393.63</v>
      </c>
      <c r="F11" s="537">
        <v>53189.57</v>
      </c>
      <c r="G11" s="537">
        <v>75419.539999999994</v>
      </c>
      <c r="H11" s="523"/>
      <c r="I11" s="523"/>
      <c r="J11" s="523"/>
      <c r="K11" s="523"/>
      <c r="L11" s="523"/>
      <c r="M11" s="523"/>
      <c r="N11" s="523"/>
      <c r="O11" s="538"/>
      <c r="P11" s="531" t="e">
        <v>#REF!</v>
      </c>
      <c r="Q11" s="532" t="e">
        <v>#REF!</v>
      </c>
      <c r="S11" s="539">
        <f>S10/30</f>
        <v>70544</v>
      </c>
      <c r="T11" s="540">
        <f t="shared" ref="T11:AA11" si="1">T10/30</f>
        <v>79009</v>
      </c>
      <c r="U11" s="540">
        <f t="shared" si="1"/>
        <v>89552</v>
      </c>
      <c r="V11" s="540">
        <f t="shared" si="1"/>
        <v>118876</v>
      </c>
      <c r="W11" s="541">
        <f t="shared" si="1"/>
        <v>156416</v>
      </c>
      <c r="X11" s="540">
        <f t="shared" si="1"/>
        <v>204463</v>
      </c>
      <c r="Y11" s="540">
        <f t="shared" si="1"/>
        <v>239404</v>
      </c>
      <c r="Z11" s="540">
        <f t="shared" si="1"/>
        <v>292075</v>
      </c>
      <c r="AA11" s="542">
        <f t="shared" si="1"/>
        <v>360143</v>
      </c>
      <c r="AC11" s="51">
        <v>4</v>
      </c>
      <c r="AE11" s="462" t="s">
        <v>82</v>
      </c>
      <c r="AF11" s="463"/>
      <c r="AG11" s="543"/>
      <c r="AH11" s="544">
        <f>AL2+AL5+AL6+AL7+AL8+(AL9*8)/52+(AL10*8)/52+(AL11*8)/52+(AL12*8)/52</f>
        <v>54</v>
      </c>
      <c r="AI11" s="465" t="s">
        <v>83</v>
      </c>
      <c r="AJ11" s="475"/>
      <c r="AK11" s="476"/>
      <c r="AL11" s="477"/>
    </row>
    <row r="12" spans="1:38" ht="13.5" thickBot="1" x14ac:dyDescent="0.25">
      <c r="A12" s="545" t="s">
        <v>15</v>
      </c>
      <c r="B12" s="546" t="s">
        <v>102</v>
      </c>
      <c r="C12" s="547"/>
      <c r="D12" s="532"/>
      <c r="E12" s="532"/>
      <c r="F12" s="532"/>
      <c r="G12" s="532"/>
      <c r="H12" s="532"/>
      <c r="I12" s="532"/>
      <c r="J12" s="532"/>
      <c r="K12" s="532"/>
      <c r="L12" s="532"/>
      <c r="M12" s="532"/>
      <c r="N12" s="532"/>
      <c r="O12" s="530"/>
      <c r="P12" s="531">
        <f t="shared" ref="P12:AA12" si="2">259189/30</f>
        <v>8639.6333333333332</v>
      </c>
      <c r="Q12" s="532">
        <f t="shared" si="2"/>
        <v>8639.6333333333332</v>
      </c>
      <c r="R12" s="51">
        <f t="shared" si="2"/>
        <v>8639.6333333333332</v>
      </c>
      <c r="S12" s="548">
        <f t="shared" si="2"/>
        <v>8639.6333333333332</v>
      </c>
      <c r="T12" s="532">
        <f t="shared" si="2"/>
        <v>8639.6333333333332</v>
      </c>
      <c r="U12" s="532">
        <f t="shared" si="2"/>
        <v>8639.6333333333332</v>
      </c>
      <c r="V12" s="532">
        <f t="shared" si="2"/>
        <v>8639.6333333333332</v>
      </c>
      <c r="W12" s="531">
        <f t="shared" si="2"/>
        <v>8639.6333333333332</v>
      </c>
      <c r="X12" s="532">
        <f t="shared" si="2"/>
        <v>8639.6333333333332</v>
      </c>
      <c r="Y12" s="532">
        <f t="shared" si="2"/>
        <v>8639.6333333333332</v>
      </c>
      <c r="Z12" s="532">
        <f t="shared" si="2"/>
        <v>8639.6333333333332</v>
      </c>
      <c r="AA12" s="533">
        <f t="shared" si="2"/>
        <v>8639.6333333333332</v>
      </c>
      <c r="AC12" s="51">
        <v>5</v>
      </c>
      <c r="AE12" s="549" t="s">
        <v>84</v>
      </c>
      <c r="AF12" s="550"/>
      <c r="AG12" s="551"/>
      <c r="AH12" s="552">
        <f>AH11*52/12</f>
        <v>234</v>
      </c>
      <c r="AI12" s="553" t="s">
        <v>85</v>
      </c>
      <c r="AJ12" s="550"/>
      <c r="AK12" s="554"/>
      <c r="AL12" s="552"/>
    </row>
    <row r="13" spans="1:38" ht="13.5" thickTop="1" x14ac:dyDescent="0.2">
      <c r="A13" s="545" t="s">
        <v>16</v>
      </c>
      <c r="B13" s="546" t="s">
        <v>17</v>
      </c>
      <c r="C13" s="547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2"/>
      <c r="O13" s="530"/>
      <c r="P13" s="531" t="e">
        <v>#REF!</v>
      </c>
      <c r="Q13" s="532" t="e">
        <v>#REF!</v>
      </c>
      <c r="S13" s="532"/>
      <c r="T13" s="532"/>
      <c r="U13" s="532"/>
      <c r="V13" s="532"/>
      <c r="W13" s="531"/>
      <c r="X13" s="532"/>
      <c r="Y13" s="532"/>
      <c r="Z13" s="532"/>
      <c r="AA13" s="533"/>
      <c r="AC13" s="51">
        <v>6</v>
      </c>
      <c r="AD13" s="555"/>
    </row>
    <row r="14" spans="1:38" x14ac:dyDescent="0.2">
      <c r="A14" s="545" t="s">
        <v>18</v>
      </c>
      <c r="B14" s="546" t="s">
        <v>19</v>
      </c>
      <c r="C14" s="547"/>
      <c r="D14" s="532"/>
      <c r="E14" s="532"/>
      <c r="F14" s="532"/>
      <c r="G14" s="532"/>
      <c r="H14" s="532"/>
      <c r="I14" s="532"/>
      <c r="J14" s="532"/>
      <c r="K14" s="532"/>
      <c r="L14" s="532"/>
      <c r="M14" s="532"/>
      <c r="N14" s="532"/>
      <c r="O14" s="530"/>
      <c r="P14" s="556" t="e">
        <f>48*P11/360</f>
        <v>#REF!</v>
      </c>
      <c r="Q14" s="547" t="e">
        <f>48*Q11/360</f>
        <v>#REF!</v>
      </c>
      <c r="R14" s="547">
        <f>48*R11/360</f>
        <v>0</v>
      </c>
      <c r="S14" s="532"/>
      <c r="T14" s="532"/>
      <c r="U14" s="532"/>
      <c r="V14" s="532"/>
      <c r="W14" s="531"/>
      <c r="X14" s="532"/>
      <c r="Y14" s="532"/>
      <c r="Z14" s="532"/>
      <c r="AA14" s="533"/>
      <c r="AC14" s="51">
        <v>7</v>
      </c>
    </row>
    <row r="15" spans="1:38" x14ac:dyDescent="0.2">
      <c r="A15" s="545" t="s">
        <v>20</v>
      </c>
      <c r="B15" s="546" t="s">
        <v>21</v>
      </c>
      <c r="C15" s="547"/>
      <c r="D15" s="532"/>
      <c r="E15" s="532"/>
      <c r="F15" s="532"/>
      <c r="G15" s="532"/>
      <c r="H15" s="532"/>
      <c r="I15" s="532"/>
      <c r="J15" s="532"/>
      <c r="K15" s="532"/>
      <c r="L15" s="532"/>
      <c r="M15" s="532"/>
      <c r="N15" s="532"/>
      <c r="O15" s="530"/>
      <c r="P15" s="531" t="e">
        <v>#REF!</v>
      </c>
      <c r="Q15" s="532" t="e">
        <v>#REF!</v>
      </c>
      <c r="S15" s="532"/>
      <c r="T15" s="532"/>
      <c r="U15" s="532"/>
      <c r="V15" s="532"/>
      <c r="W15" s="531"/>
      <c r="X15" s="532"/>
      <c r="Y15" s="532"/>
      <c r="Z15" s="532"/>
      <c r="AA15" s="533"/>
      <c r="AC15" s="51">
        <v>8</v>
      </c>
    </row>
    <row r="16" spans="1:38" x14ac:dyDescent="0.2">
      <c r="A16" s="545"/>
      <c r="B16" s="546" t="s">
        <v>4018</v>
      </c>
      <c r="C16" s="547"/>
      <c r="D16" s="532"/>
      <c r="E16" s="532"/>
      <c r="F16" s="532"/>
      <c r="G16" s="532"/>
      <c r="H16" s="532"/>
      <c r="I16" s="532"/>
      <c r="J16" s="532"/>
      <c r="K16" s="532"/>
      <c r="L16" s="532"/>
      <c r="M16" s="532"/>
      <c r="N16" s="532"/>
      <c r="O16" s="530"/>
      <c r="P16" s="531"/>
      <c r="Q16" s="532"/>
      <c r="S16" s="532"/>
      <c r="T16" s="532"/>
      <c r="U16" s="532"/>
      <c r="V16" s="532"/>
      <c r="W16" s="531"/>
      <c r="X16" s="532"/>
      <c r="Y16" s="532"/>
      <c r="Z16" s="532"/>
      <c r="AA16" s="533"/>
      <c r="AC16" s="51">
        <v>9</v>
      </c>
    </row>
    <row r="17" spans="1:33" x14ac:dyDescent="0.2">
      <c r="A17" s="545" t="s">
        <v>23</v>
      </c>
      <c r="B17" s="546" t="s">
        <v>110</v>
      </c>
      <c r="C17" s="547"/>
      <c r="D17" s="532"/>
      <c r="E17" s="532"/>
      <c r="F17" s="532"/>
      <c r="G17" s="532"/>
      <c r="H17" s="532"/>
      <c r="I17" s="532"/>
      <c r="J17" s="532"/>
      <c r="K17" s="532"/>
      <c r="L17" s="532"/>
      <c r="M17" s="532"/>
      <c r="N17" s="532"/>
      <c r="O17" s="530"/>
      <c r="P17" s="531"/>
      <c r="Q17" s="532"/>
      <c r="S17" s="532"/>
      <c r="T17" s="532"/>
      <c r="U17" s="532"/>
      <c r="V17" s="532"/>
      <c r="W17" s="531"/>
      <c r="X17" s="532"/>
      <c r="Y17" s="532"/>
      <c r="Z17" s="532"/>
      <c r="AA17" s="533"/>
      <c r="AC17" s="51">
        <v>10</v>
      </c>
    </row>
    <row r="18" spans="1:33" x14ac:dyDescent="0.2">
      <c r="A18" s="545" t="s">
        <v>4019</v>
      </c>
      <c r="B18" s="557" t="s">
        <v>4020</v>
      </c>
      <c r="C18" s="532"/>
      <c r="D18" s="532"/>
      <c r="E18" s="532"/>
      <c r="F18" s="532"/>
      <c r="G18" s="532"/>
      <c r="H18" s="532"/>
      <c r="I18" s="532"/>
      <c r="J18" s="532"/>
      <c r="K18" s="532"/>
      <c r="L18" s="532"/>
      <c r="M18" s="532"/>
      <c r="N18" s="532"/>
      <c r="O18" s="530"/>
      <c r="P18" s="531"/>
      <c r="Q18" s="532"/>
      <c r="S18" s="532"/>
      <c r="T18" s="532"/>
      <c r="U18" s="532"/>
      <c r="V18" s="532"/>
      <c r="W18" s="531"/>
      <c r="X18" s="532"/>
      <c r="Y18" s="532"/>
      <c r="Z18" s="532"/>
      <c r="AA18" s="533"/>
      <c r="AC18" s="51">
        <v>11</v>
      </c>
    </row>
    <row r="19" spans="1:33" x14ac:dyDescent="0.2">
      <c r="A19" s="545" t="s">
        <v>25</v>
      </c>
      <c r="B19" s="557" t="s">
        <v>22</v>
      </c>
      <c r="C19" s="558">
        <f>(C11/8)*2*($AL$7/$AL$3)</f>
        <v>0</v>
      </c>
      <c r="D19" s="558">
        <f t="shared" ref="D19:M19" si="3">(D11/8)*2*($AL$7/$AL$3)</f>
        <v>0</v>
      </c>
      <c r="E19" s="558">
        <f t="shared" si="3"/>
        <v>0</v>
      </c>
      <c r="F19" s="558">
        <f t="shared" si="3"/>
        <v>0</v>
      </c>
      <c r="G19" s="558">
        <f t="shared" si="3"/>
        <v>0</v>
      </c>
      <c r="H19" s="558">
        <f t="shared" si="3"/>
        <v>0</v>
      </c>
      <c r="I19" s="558">
        <f t="shared" si="3"/>
        <v>0</v>
      </c>
      <c r="J19" s="558">
        <f t="shared" si="3"/>
        <v>0</v>
      </c>
      <c r="K19" s="558">
        <f t="shared" si="3"/>
        <v>0</v>
      </c>
      <c r="L19" s="558">
        <f t="shared" si="3"/>
        <v>0</v>
      </c>
      <c r="M19" s="558">
        <f t="shared" si="3"/>
        <v>0</v>
      </c>
      <c r="N19" s="532">
        <v>0</v>
      </c>
      <c r="O19" s="530"/>
      <c r="P19" s="559" t="e">
        <v>#REF!</v>
      </c>
      <c r="Q19" s="560" t="e">
        <v>#REF!</v>
      </c>
      <c r="S19" s="532"/>
      <c r="T19" s="532"/>
      <c r="U19" s="532"/>
      <c r="V19" s="532"/>
      <c r="W19" s="531"/>
      <c r="X19" s="532"/>
      <c r="Y19" s="532"/>
      <c r="Z19" s="532"/>
      <c r="AA19" s="533"/>
      <c r="AC19" s="51">
        <v>12</v>
      </c>
    </row>
    <row r="20" spans="1:33" x14ac:dyDescent="0.2">
      <c r="A20" s="545" t="s">
        <v>27</v>
      </c>
      <c r="B20" s="557" t="s">
        <v>24</v>
      </c>
      <c r="C20" s="558">
        <f>($AL$6*1.75*(C11/8)/$AL$3)</f>
        <v>0</v>
      </c>
      <c r="D20" s="558">
        <f t="shared" ref="D20:M20" si="4">($AL$6*1.75*(D11/8)/$AL$3)</f>
        <v>0</v>
      </c>
      <c r="E20" s="558">
        <f t="shared" si="4"/>
        <v>0</v>
      </c>
      <c r="F20" s="558">
        <f t="shared" si="4"/>
        <v>0</v>
      </c>
      <c r="G20" s="558">
        <f t="shared" si="4"/>
        <v>0</v>
      </c>
      <c r="H20" s="558">
        <f t="shared" si="4"/>
        <v>0</v>
      </c>
      <c r="I20" s="558">
        <f t="shared" si="4"/>
        <v>0</v>
      </c>
      <c r="J20" s="558">
        <f t="shared" si="4"/>
        <v>0</v>
      </c>
      <c r="K20" s="558">
        <f t="shared" si="4"/>
        <v>0</v>
      </c>
      <c r="L20" s="558">
        <f t="shared" si="4"/>
        <v>0</v>
      </c>
      <c r="M20" s="558">
        <f t="shared" si="4"/>
        <v>0</v>
      </c>
      <c r="N20" s="532">
        <v>0</v>
      </c>
      <c r="O20" s="530">
        <v>0</v>
      </c>
      <c r="P20" s="561"/>
      <c r="Q20" s="562"/>
      <c r="S20" s="532"/>
      <c r="T20" s="532"/>
      <c r="U20" s="532"/>
      <c r="V20" s="532"/>
      <c r="W20" s="531"/>
      <c r="X20" s="532"/>
      <c r="Y20" s="532"/>
      <c r="Z20" s="532"/>
      <c r="AA20" s="533"/>
      <c r="AC20" s="51">
        <v>13</v>
      </c>
    </row>
    <row r="21" spans="1:33" ht="19.5" customHeight="1" thickBot="1" x14ac:dyDescent="0.25">
      <c r="A21" s="563" t="s">
        <v>9</v>
      </c>
      <c r="B21" s="564" t="s">
        <v>26</v>
      </c>
      <c r="C21" s="565">
        <f>($AL$5*1.25*(C11/8))/$AL$3</f>
        <v>5047.734375</v>
      </c>
      <c r="D21" s="565">
        <f t="shared" ref="D21:O21" si="5">($AL$5*1.25*(D11/8))/$AL$3</f>
        <v>6733.0984375000007</v>
      </c>
      <c r="E21" s="565">
        <f t="shared" si="5"/>
        <v>7561.5046874999998</v>
      </c>
      <c r="F21" s="565">
        <f t="shared" si="5"/>
        <v>8310.8703125000011</v>
      </c>
      <c r="G21" s="565">
        <f t="shared" si="5"/>
        <v>11784.303124999999</v>
      </c>
      <c r="H21" s="566">
        <f t="shared" si="5"/>
        <v>0</v>
      </c>
      <c r="I21" s="566">
        <f t="shared" si="5"/>
        <v>0</v>
      </c>
      <c r="J21" s="566">
        <f t="shared" si="5"/>
        <v>0</v>
      </c>
      <c r="K21" s="566">
        <f t="shared" si="5"/>
        <v>0</v>
      </c>
      <c r="L21" s="566">
        <f t="shared" si="5"/>
        <v>0</v>
      </c>
      <c r="M21" s="566">
        <f t="shared" si="5"/>
        <v>0</v>
      </c>
      <c r="N21" s="566">
        <f t="shared" si="5"/>
        <v>0</v>
      </c>
      <c r="O21" s="567">
        <f t="shared" si="5"/>
        <v>0</v>
      </c>
      <c r="P21" s="568" t="e">
        <v>#REF!</v>
      </c>
      <c r="Q21" s="569" t="e">
        <v>#REF!</v>
      </c>
      <c r="S21" s="570"/>
      <c r="T21" s="560"/>
      <c r="U21" s="560"/>
      <c r="V21" s="560"/>
      <c r="W21" s="559"/>
      <c r="X21" s="560"/>
      <c r="Y21" s="560"/>
      <c r="Z21" s="560"/>
      <c r="AA21" s="571"/>
      <c r="AC21" s="51">
        <v>14</v>
      </c>
    </row>
    <row r="22" spans="1:33" x14ac:dyDescent="0.2">
      <c r="A22" s="572"/>
      <c r="B22" s="573"/>
      <c r="C22" s="574"/>
      <c r="D22" s="574"/>
      <c r="E22" s="574"/>
      <c r="F22" s="574"/>
      <c r="G22" s="574"/>
      <c r="H22" s="574"/>
      <c r="I22" s="574"/>
      <c r="J22" s="574"/>
      <c r="K22" s="574"/>
      <c r="L22" s="574"/>
      <c r="M22" s="574"/>
      <c r="N22" s="574"/>
      <c r="O22" s="575"/>
      <c r="P22" s="561"/>
      <c r="Q22" s="562"/>
      <c r="R22" s="576"/>
      <c r="S22" s="577"/>
      <c r="T22" s="562"/>
      <c r="U22" s="562"/>
      <c r="V22" s="562"/>
      <c r="W22" s="561"/>
      <c r="X22" s="562"/>
      <c r="Y22" s="562"/>
      <c r="Z22" s="562"/>
      <c r="AA22" s="578"/>
      <c r="AC22" s="51">
        <v>15</v>
      </c>
    </row>
    <row r="23" spans="1:33" x14ac:dyDescent="0.2">
      <c r="A23" s="579" t="s">
        <v>30</v>
      </c>
      <c r="B23" s="580" t="s">
        <v>28</v>
      </c>
      <c r="C23" s="569">
        <f>SUM(C11:C21)</f>
        <v>37353.234375</v>
      </c>
      <c r="D23" s="569">
        <f t="shared" ref="D23:AA23" si="6">SUM(D11:D21)</f>
        <v>49824.928437499999</v>
      </c>
      <c r="E23" s="569">
        <f t="shared" si="6"/>
        <v>55955.134687499994</v>
      </c>
      <c r="F23" s="569">
        <f t="shared" si="6"/>
        <v>61500.440312500003</v>
      </c>
      <c r="G23" s="569">
        <f t="shared" si="6"/>
        <v>87203.843124999985</v>
      </c>
      <c r="H23" s="569">
        <f t="shared" si="6"/>
        <v>0</v>
      </c>
      <c r="I23" s="569">
        <f t="shared" si="6"/>
        <v>0</v>
      </c>
      <c r="J23" s="569">
        <f t="shared" si="6"/>
        <v>0</v>
      </c>
      <c r="K23" s="569">
        <f t="shared" si="6"/>
        <v>0</v>
      </c>
      <c r="L23" s="569">
        <f t="shared" si="6"/>
        <v>0</v>
      </c>
      <c r="M23" s="569">
        <f t="shared" si="6"/>
        <v>0</v>
      </c>
      <c r="N23" s="569">
        <f t="shared" si="6"/>
        <v>0</v>
      </c>
      <c r="O23" s="581">
        <f t="shared" si="6"/>
        <v>0</v>
      </c>
      <c r="P23" s="568" t="e">
        <f t="shared" si="6"/>
        <v>#REF!</v>
      </c>
      <c r="Q23" s="569" t="e">
        <f t="shared" si="6"/>
        <v>#REF!</v>
      </c>
      <c r="R23" s="582">
        <f t="shared" si="6"/>
        <v>8639.6333333333332</v>
      </c>
      <c r="S23" s="583">
        <f>SUM(S11:S21)</f>
        <v>79183.633333333331</v>
      </c>
      <c r="T23" s="569">
        <f t="shared" si="6"/>
        <v>87648.633333333331</v>
      </c>
      <c r="U23" s="569">
        <f t="shared" si="6"/>
        <v>98191.633333333331</v>
      </c>
      <c r="V23" s="569">
        <f t="shared" si="6"/>
        <v>127515.63333333333</v>
      </c>
      <c r="W23" s="568">
        <f t="shared" si="6"/>
        <v>165055.63333333333</v>
      </c>
      <c r="X23" s="569">
        <f t="shared" si="6"/>
        <v>213102.63333333333</v>
      </c>
      <c r="Y23" s="569">
        <f t="shared" si="6"/>
        <v>248043.63333333333</v>
      </c>
      <c r="Z23" s="569">
        <f t="shared" si="6"/>
        <v>300714.63333333336</v>
      </c>
      <c r="AA23" s="581">
        <f t="shared" si="6"/>
        <v>368782.63333333336</v>
      </c>
      <c r="AB23" s="584"/>
      <c r="AC23" s="51">
        <v>16</v>
      </c>
    </row>
    <row r="24" spans="1:33" x14ac:dyDescent="0.2">
      <c r="A24" s="585"/>
      <c r="B24" s="586"/>
      <c r="C24" s="562"/>
      <c r="D24" s="562"/>
      <c r="E24" s="562"/>
      <c r="F24" s="562"/>
      <c r="G24" s="562"/>
      <c r="H24" s="562"/>
      <c r="I24" s="562"/>
      <c r="J24" s="562"/>
      <c r="K24" s="562"/>
      <c r="L24" s="562"/>
      <c r="M24" s="562"/>
      <c r="N24" s="562"/>
      <c r="O24" s="587"/>
      <c r="P24" s="588" t="e">
        <v>#REF!</v>
      </c>
      <c r="Q24" s="589" t="e">
        <v>#REF!</v>
      </c>
      <c r="R24" s="590"/>
      <c r="S24" s="591"/>
      <c r="T24" s="589"/>
      <c r="U24" s="589"/>
      <c r="V24" s="589"/>
      <c r="W24" s="588"/>
      <c r="X24" s="589"/>
      <c r="Y24" s="589"/>
      <c r="Z24" s="589"/>
      <c r="AA24" s="587"/>
      <c r="AC24" s="51">
        <v>17</v>
      </c>
    </row>
    <row r="25" spans="1:33" x14ac:dyDescent="0.2">
      <c r="A25" s="521" t="s">
        <v>32</v>
      </c>
      <c r="B25" s="536" t="s">
        <v>29</v>
      </c>
      <c r="C25" s="592">
        <f>(8.33/100)*C23</f>
        <v>3111.5244234375</v>
      </c>
      <c r="D25" s="592">
        <f t="shared" ref="D25:N25" si="7">(8.33/100)*D23</f>
        <v>4150.4165388437495</v>
      </c>
      <c r="E25" s="592">
        <f t="shared" si="7"/>
        <v>4661.0627194687495</v>
      </c>
      <c r="F25" s="592">
        <f t="shared" si="7"/>
        <v>5122.9866780312504</v>
      </c>
      <c r="G25" s="593">
        <f t="shared" si="7"/>
        <v>7264.0801323124988</v>
      </c>
      <c r="H25" s="523">
        <f t="shared" si="7"/>
        <v>0</v>
      </c>
      <c r="I25" s="523">
        <f t="shared" si="7"/>
        <v>0</v>
      </c>
      <c r="J25" s="523">
        <f t="shared" si="7"/>
        <v>0</v>
      </c>
      <c r="K25" s="523">
        <f t="shared" si="7"/>
        <v>0</v>
      </c>
      <c r="L25" s="523">
        <f t="shared" si="7"/>
        <v>0</v>
      </c>
      <c r="M25" s="523">
        <f t="shared" si="7"/>
        <v>0</v>
      </c>
      <c r="N25" s="523">
        <f t="shared" si="7"/>
        <v>0</v>
      </c>
      <c r="O25" s="530">
        <f>(8.33/100)*O23</f>
        <v>0</v>
      </c>
      <c r="P25" s="531" t="e">
        <v>#REF!</v>
      </c>
      <c r="Q25" s="532" t="e">
        <v>#REF!</v>
      </c>
      <c r="S25" s="532">
        <f>(8.33/100)*S23</f>
        <v>6595.9966566666662</v>
      </c>
      <c r="T25" s="532">
        <f t="shared" ref="T25:AA25" si="8">(8.33/100)*T23</f>
        <v>7301.1311566666664</v>
      </c>
      <c r="U25" s="532">
        <f t="shared" si="8"/>
        <v>8179.3630566666661</v>
      </c>
      <c r="V25" s="532">
        <f t="shared" si="8"/>
        <v>10622.052256666666</v>
      </c>
      <c r="W25" s="531">
        <f t="shared" si="8"/>
        <v>13749.134256666666</v>
      </c>
      <c r="X25" s="532">
        <f t="shared" si="8"/>
        <v>17751.449356666668</v>
      </c>
      <c r="Y25" s="532">
        <f t="shared" si="8"/>
        <v>20662.034656666667</v>
      </c>
      <c r="Z25" s="532">
        <f t="shared" si="8"/>
        <v>25049.528956666669</v>
      </c>
      <c r="AA25" s="533">
        <f t="shared" si="8"/>
        <v>30719.593356666668</v>
      </c>
      <c r="AC25" s="51">
        <v>18</v>
      </c>
    </row>
    <row r="26" spans="1:33" x14ac:dyDescent="0.2">
      <c r="A26" s="545" t="s">
        <v>103</v>
      </c>
      <c r="B26" s="546" t="s">
        <v>31</v>
      </c>
      <c r="C26" s="594">
        <f>C23*1/100</f>
        <v>373.53234375</v>
      </c>
      <c r="D26" s="594">
        <f t="shared" ref="D26:O26" si="9">D23*1/100</f>
        <v>498.249284375</v>
      </c>
      <c r="E26" s="594">
        <f t="shared" si="9"/>
        <v>559.55134687499992</v>
      </c>
      <c r="F26" s="594">
        <f t="shared" si="9"/>
        <v>615.00440312500007</v>
      </c>
      <c r="G26" s="547">
        <f t="shared" si="9"/>
        <v>872.0384312499998</v>
      </c>
      <c r="H26" s="532">
        <f t="shared" si="9"/>
        <v>0</v>
      </c>
      <c r="I26" s="532">
        <f t="shared" si="9"/>
        <v>0</v>
      </c>
      <c r="J26" s="532">
        <f t="shared" si="9"/>
        <v>0</v>
      </c>
      <c r="K26" s="532">
        <f t="shared" si="9"/>
        <v>0</v>
      </c>
      <c r="L26" s="532">
        <f t="shared" si="9"/>
        <v>0</v>
      </c>
      <c r="M26" s="532">
        <f t="shared" si="9"/>
        <v>0</v>
      </c>
      <c r="N26" s="532">
        <f t="shared" si="9"/>
        <v>0</v>
      </c>
      <c r="O26" s="530">
        <f t="shared" si="9"/>
        <v>0</v>
      </c>
      <c r="P26" s="531" t="e">
        <v>#REF!</v>
      </c>
      <c r="Q26" s="532" t="e">
        <v>#REF!</v>
      </c>
      <c r="S26" s="532">
        <f t="shared" ref="S26:AA26" si="10">S23*1/100</f>
        <v>791.8363333333333</v>
      </c>
      <c r="T26" s="532">
        <f t="shared" si="10"/>
        <v>876.48633333333328</v>
      </c>
      <c r="U26" s="532">
        <f t="shared" si="10"/>
        <v>981.91633333333334</v>
      </c>
      <c r="V26" s="532">
        <f t="shared" si="10"/>
        <v>1275.1563333333334</v>
      </c>
      <c r="W26" s="531">
        <f t="shared" si="10"/>
        <v>1650.5563333333332</v>
      </c>
      <c r="X26" s="532">
        <f t="shared" si="10"/>
        <v>2131.0263333333332</v>
      </c>
      <c r="Y26" s="532">
        <f t="shared" si="10"/>
        <v>2480.4363333333331</v>
      </c>
      <c r="Z26" s="532">
        <f t="shared" si="10"/>
        <v>3007.1463333333336</v>
      </c>
      <c r="AA26" s="533">
        <f t="shared" si="10"/>
        <v>3687.8263333333334</v>
      </c>
      <c r="AC26" s="51">
        <v>19</v>
      </c>
    </row>
    <row r="27" spans="1:33" x14ac:dyDescent="0.2">
      <c r="A27" s="545" t="s">
        <v>33</v>
      </c>
      <c r="B27" s="546" t="s">
        <v>104</v>
      </c>
      <c r="C27" s="594">
        <f>4/100*C23</f>
        <v>1494.129375</v>
      </c>
      <c r="D27" s="594">
        <f t="shared" ref="D27:O27" si="11">4/100*D23</f>
        <v>1992.9971375</v>
      </c>
      <c r="E27" s="594">
        <f t="shared" si="11"/>
        <v>2238.2053874999997</v>
      </c>
      <c r="F27" s="594">
        <f t="shared" si="11"/>
        <v>2460.0176125000003</v>
      </c>
      <c r="G27" s="547">
        <f t="shared" si="11"/>
        <v>3488.1537249999997</v>
      </c>
      <c r="H27" s="532">
        <f t="shared" si="11"/>
        <v>0</v>
      </c>
      <c r="I27" s="532">
        <f t="shared" si="11"/>
        <v>0</v>
      </c>
      <c r="J27" s="532">
        <f t="shared" si="11"/>
        <v>0</v>
      </c>
      <c r="K27" s="532">
        <f t="shared" si="11"/>
        <v>0</v>
      </c>
      <c r="L27" s="532">
        <f t="shared" si="11"/>
        <v>0</v>
      </c>
      <c r="M27" s="532">
        <f t="shared" si="11"/>
        <v>0</v>
      </c>
      <c r="N27" s="532">
        <f t="shared" si="11"/>
        <v>0</v>
      </c>
      <c r="O27" s="530">
        <f t="shared" si="11"/>
        <v>0</v>
      </c>
      <c r="P27" s="531" t="e">
        <v>#REF!</v>
      </c>
      <c r="Q27" s="532" t="e">
        <v>#REF!</v>
      </c>
      <c r="S27" s="532">
        <f t="shared" ref="S27:AA27" si="12">4/100*S23</f>
        <v>3167.3453333333332</v>
      </c>
      <c r="T27" s="532">
        <f t="shared" si="12"/>
        <v>3505.9453333333331</v>
      </c>
      <c r="U27" s="532">
        <f t="shared" si="12"/>
        <v>3927.6653333333334</v>
      </c>
      <c r="V27" s="532">
        <f t="shared" si="12"/>
        <v>5100.6253333333334</v>
      </c>
      <c r="W27" s="531">
        <f t="shared" si="12"/>
        <v>6602.2253333333338</v>
      </c>
      <c r="X27" s="532">
        <f t="shared" si="12"/>
        <v>8524.105333333333</v>
      </c>
      <c r="Y27" s="532">
        <f t="shared" si="12"/>
        <v>9921.7453333333342</v>
      </c>
      <c r="Z27" s="532">
        <f t="shared" si="12"/>
        <v>12028.585333333334</v>
      </c>
      <c r="AA27" s="533">
        <f t="shared" si="12"/>
        <v>14751.305333333336</v>
      </c>
      <c r="AC27" s="51">
        <v>20</v>
      </c>
    </row>
    <row r="28" spans="1:33" x14ac:dyDescent="0.2">
      <c r="A28" s="545" t="s">
        <v>105</v>
      </c>
      <c r="B28" s="546" t="s">
        <v>34</v>
      </c>
      <c r="C28" s="594">
        <f>737717*12/40/365</f>
        <v>606.34273972602739</v>
      </c>
      <c r="D28" s="594">
        <f t="shared" ref="D28:G28" si="13">737717*12/40/365</f>
        <v>606.34273972602739</v>
      </c>
      <c r="E28" s="594">
        <f t="shared" si="13"/>
        <v>606.34273972602739</v>
      </c>
      <c r="F28" s="594">
        <f t="shared" si="13"/>
        <v>606.34273972602739</v>
      </c>
      <c r="G28" s="547">
        <f t="shared" si="13"/>
        <v>606.34273972602739</v>
      </c>
      <c r="H28" s="532"/>
      <c r="I28" s="532"/>
      <c r="J28" s="532"/>
      <c r="K28" s="532"/>
      <c r="L28" s="532"/>
      <c r="M28" s="532"/>
      <c r="N28" s="532"/>
      <c r="O28" s="530"/>
      <c r="P28" s="531" t="e">
        <v>#REF!</v>
      </c>
      <c r="Q28" s="532" t="e">
        <v>#REF!</v>
      </c>
      <c r="S28" s="532">
        <f t="shared" ref="S28:AA28" si="14">737717*12/40/365</f>
        <v>606.34273972602739</v>
      </c>
      <c r="T28" s="532">
        <f t="shared" si="14"/>
        <v>606.34273972602739</v>
      </c>
      <c r="U28" s="532">
        <f t="shared" si="14"/>
        <v>606.34273972602739</v>
      </c>
      <c r="V28" s="532">
        <f t="shared" si="14"/>
        <v>606.34273972602739</v>
      </c>
      <c r="W28" s="531">
        <f t="shared" si="14"/>
        <v>606.34273972602739</v>
      </c>
      <c r="X28" s="532">
        <f t="shared" si="14"/>
        <v>606.34273972602739</v>
      </c>
      <c r="Y28" s="532">
        <f t="shared" si="14"/>
        <v>606.34273972602739</v>
      </c>
      <c r="Z28" s="532">
        <f t="shared" si="14"/>
        <v>606.34273972602739</v>
      </c>
      <c r="AA28" s="533">
        <f t="shared" si="14"/>
        <v>606.34273972602739</v>
      </c>
      <c r="AC28" s="51">
        <v>21</v>
      </c>
      <c r="AG28" s="555"/>
    </row>
    <row r="29" spans="1:33" x14ac:dyDescent="0.2">
      <c r="A29" s="545" t="s">
        <v>35</v>
      </c>
      <c r="B29" s="557" t="s">
        <v>4021</v>
      </c>
      <c r="C29" s="595">
        <v>2940.37</v>
      </c>
      <c r="D29" s="595">
        <v>2940.37</v>
      </c>
      <c r="E29" s="595">
        <v>2940.37</v>
      </c>
      <c r="F29" s="595">
        <v>2940.37</v>
      </c>
      <c r="G29" s="596">
        <v>2940.37</v>
      </c>
      <c r="H29" s="547"/>
      <c r="I29" s="547"/>
      <c r="J29" s="547"/>
      <c r="K29" s="547"/>
      <c r="L29" s="547"/>
      <c r="M29" s="547"/>
      <c r="N29" s="547"/>
      <c r="O29" s="597"/>
      <c r="P29" s="556">
        <f t="shared" ref="P29:R29" si="15">737717*12/40/360</f>
        <v>614.76416666666671</v>
      </c>
      <c r="Q29" s="547">
        <f t="shared" si="15"/>
        <v>614.76416666666671</v>
      </c>
      <c r="R29" s="547">
        <f t="shared" si="15"/>
        <v>614.76416666666671</v>
      </c>
      <c r="S29" s="547"/>
      <c r="T29" s="547"/>
      <c r="U29" s="547"/>
      <c r="V29" s="547"/>
      <c r="W29" s="556"/>
      <c r="X29" s="547"/>
      <c r="Y29" s="547"/>
      <c r="Z29" s="547"/>
      <c r="AA29" s="598"/>
      <c r="AC29" s="51">
        <v>22</v>
      </c>
    </row>
    <row r="30" spans="1:33" x14ac:dyDescent="0.2">
      <c r="A30" s="545" t="s">
        <v>36</v>
      </c>
      <c r="B30" s="557" t="s">
        <v>106</v>
      </c>
      <c r="C30" s="547">
        <v>0</v>
      </c>
      <c r="D30" s="547">
        <v>0</v>
      </c>
      <c r="E30" s="547">
        <v>0</v>
      </c>
      <c r="F30" s="547">
        <v>0</v>
      </c>
      <c r="G30" s="547">
        <v>0</v>
      </c>
      <c r="H30" s="547"/>
      <c r="I30" s="547"/>
      <c r="J30" s="547"/>
      <c r="K30" s="547"/>
      <c r="L30" s="547"/>
      <c r="M30" s="547"/>
      <c r="N30" s="547"/>
      <c r="O30" s="597"/>
      <c r="P30" s="531" t="e">
        <v>#REF!</v>
      </c>
      <c r="Q30" s="532" t="e">
        <v>#REF!</v>
      </c>
      <c r="S30" s="547"/>
      <c r="T30" s="547"/>
      <c r="U30" s="547"/>
      <c r="V30" s="547"/>
      <c r="W30" s="556"/>
      <c r="X30" s="547"/>
      <c r="Y30" s="547"/>
      <c r="Z30" s="547"/>
      <c r="AA30" s="598"/>
      <c r="AC30" s="51">
        <v>23</v>
      </c>
    </row>
    <row r="31" spans="1:33" x14ac:dyDescent="0.2">
      <c r="A31" s="545" t="s">
        <v>37</v>
      </c>
      <c r="B31" s="546" t="s">
        <v>4022</v>
      </c>
      <c r="C31" s="594">
        <f>((8.5+12+6.96)/100)*C23</f>
        <v>10257.198159375001</v>
      </c>
      <c r="D31" s="594">
        <f t="shared" ref="D31:AA31" si="16">((8.5+12+6.96)/100)*D23</f>
        <v>13681.925348937501</v>
      </c>
      <c r="E31" s="594">
        <f t="shared" si="16"/>
        <v>15365.279985187499</v>
      </c>
      <c r="F31" s="594">
        <f t="shared" si="16"/>
        <v>16888.020909812501</v>
      </c>
      <c r="G31" s="547">
        <f t="shared" si="16"/>
        <v>23946.175322124996</v>
      </c>
      <c r="H31" s="532">
        <f t="shared" si="16"/>
        <v>0</v>
      </c>
      <c r="I31" s="532">
        <f t="shared" si="16"/>
        <v>0</v>
      </c>
      <c r="J31" s="532">
        <f t="shared" si="16"/>
        <v>0</v>
      </c>
      <c r="K31" s="532">
        <f t="shared" si="16"/>
        <v>0</v>
      </c>
      <c r="L31" s="532">
        <f t="shared" si="16"/>
        <v>0</v>
      </c>
      <c r="M31" s="532">
        <f t="shared" si="16"/>
        <v>0</v>
      </c>
      <c r="N31" s="532">
        <f t="shared" si="16"/>
        <v>0</v>
      </c>
      <c r="O31" s="530">
        <f t="shared" si="16"/>
        <v>0</v>
      </c>
      <c r="P31" s="531" t="e">
        <f t="shared" si="16"/>
        <v>#REF!</v>
      </c>
      <c r="Q31" s="532" t="e">
        <f t="shared" si="16"/>
        <v>#REF!</v>
      </c>
      <c r="R31" s="532">
        <f t="shared" si="16"/>
        <v>2372.4433133333332</v>
      </c>
      <c r="S31" s="532">
        <f t="shared" si="16"/>
        <v>21743.825713333335</v>
      </c>
      <c r="T31" s="532">
        <f t="shared" si="16"/>
        <v>24068.314713333333</v>
      </c>
      <c r="U31" s="532">
        <f t="shared" si="16"/>
        <v>26963.422513333335</v>
      </c>
      <c r="V31" s="532">
        <f t="shared" si="16"/>
        <v>35015.792913333331</v>
      </c>
      <c r="W31" s="531">
        <f t="shared" si="16"/>
        <v>45324.276913333335</v>
      </c>
      <c r="X31" s="532">
        <f t="shared" si="16"/>
        <v>58517.983113333335</v>
      </c>
      <c r="Y31" s="532">
        <f t="shared" si="16"/>
        <v>68112.78171333333</v>
      </c>
      <c r="Z31" s="532">
        <f t="shared" si="16"/>
        <v>82576.23831333335</v>
      </c>
      <c r="AA31" s="533">
        <f t="shared" si="16"/>
        <v>101267.71111333334</v>
      </c>
      <c r="AC31" s="51">
        <v>24</v>
      </c>
      <c r="AF31" s="555"/>
    </row>
    <row r="32" spans="1:33" x14ac:dyDescent="0.2">
      <c r="A32" s="545" t="s">
        <v>38</v>
      </c>
      <c r="B32" s="599" t="s">
        <v>108</v>
      </c>
      <c r="C32" s="594">
        <f>5*350</f>
        <v>1750</v>
      </c>
      <c r="D32" s="594">
        <f t="shared" ref="D32:G32" si="17">5*350</f>
        <v>1750</v>
      </c>
      <c r="E32" s="594">
        <f t="shared" si="17"/>
        <v>1750</v>
      </c>
      <c r="F32" s="594">
        <f t="shared" si="17"/>
        <v>1750</v>
      </c>
      <c r="G32" s="547">
        <f t="shared" si="17"/>
        <v>1750</v>
      </c>
      <c r="H32" s="532"/>
      <c r="I32" s="532"/>
      <c r="J32" s="532"/>
      <c r="K32" s="532"/>
      <c r="L32" s="532"/>
      <c r="M32" s="532"/>
      <c r="N32" s="532"/>
      <c r="O32" s="530"/>
      <c r="P32" s="531" t="e">
        <v>#REF!</v>
      </c>
      <c r="Q32" s="532" t="e">
        <v>#REF!</v>
      </c>
      <c r="S32" s="532">
        <f t="shared" ref="S32:AA32" si="18">6*490</f>
        <v>2940</v>
      </c>
      <c r="T32" s="532">
        <f t="shared" si="18"/>
        <v>2940</v>
      </c>
      <c r="U32" s="532">
        <f t="shared" si="18"/>
        <v>2940</v>
      </c>
      <c r="V32" s="532">
        <f t="shared" si="18"/>
        <v>2940</v>
      </c>
      <c r="W32" s="531">
        <f t="shared" si="18"/>
        <v>2940</v>
      </c>
      <c r="X32" s="532">
        <f t="shared" si="18"/>
        <v>2940</v>
      </c>
      <c r="Y32" s="532">
        <f t="shared" si="18"/>
        <v>2940</v>
      </c>
      <c r="Z32" s="532">
        <f t="shared" si="18"/>
        <v>2940</v>
      </c>
      <c r="AA32" s="533">
        <f t="shared" si="18"/>
        <v>2940</v>
      </c>
      <c r="AC32" s="51">
        <v>25</v>
      </c>
    </row>
    <row r="33" spans="1:37" x14ac:dyDescent="0.2">
      <c r="A33" s="545" t="s">
        <v>39</v>
      </c>
      <c r="B33" s="557" t="s">
        <v>109</v>
      </c>
      <c r="C33" s="595">
        <v>11968.27</v>
      </c>
      <c r="D33" s="595">
        <v>11968.27</v>
      </c>
      <c r="E33" s="595">
        <v>11968.27</v>
      </c>
      <c r="F33" s="595">
        <v>11968.27</v>
      </c>
      <c r="G33" s="596">
        <v>11968.27</v>
      </c>
      <c r="H33" s="547"/>
      <c r="I33" s="547"/>
      <c r="J33" s="547"/>
      <c r="K33" s="547"/>
      <c r="L33" s="547"/>
      <c r="M33" s="547"/>
      <c r="N33" s="547"/>
      <c r="O33" s="597"/>
      <c r="P33" s="531"/>
      <c r="Q33" s="532"/>
      <c r="S33" s="547">
        <v>11498</v>
      </c>
      <c r="T33" s="547">
        <v>11498</v>
      </c>
      <c r="U33" s="547">
        <v>11498</v>
      </c>
      <c r="V33" s="547">
        <v>11498</v>
      </c>
      <c r="W33" s="547">
        <v>11498</v>
      </c>
      <c r="X33" s="547">
        <v>11498</v>
      </c>
      <c r="Y33" s="547">
        <v>11498</v>
      </c>
      <c r="Z33" s="547">
        <v>11498</v>
      </c>
      <c r="AA33" s="598">
        <v>11498</v>
      </c>
      <c r="AC33" s="51">
        <v>26</v>
      </c>
      <c r="AD33" s="555"/>
      <c r="AF33" s="555"/>
      <c r="AG33" s="555"/>
      <c r="AJ33" s="555"/>
    </row>
    <row r="34" spans="1:37" x14ac:dyDescent="0.2">
      <c r="A34" s="545" t="s">
        <v>40</v>
      </c>
      <c r="B34" s="557" t="s">
        <v>4023</v>
      </c>
      <c r="C34" s="532"/>
      <c r="D34" s="532"/>
      <c r="E34" s="532"/>
      <c r="F34" s="532"/>
      <c r="G34" s="532"/>
      <c r="H34" s="532"/>
      <c r="I34" s="532"/>
      <c r="J34" s="532"/>
      <c r="K34" s="532"/>
      <c r="L34" s="532"/>
      <c r="M34" s="532"/>
      <c r="N34" s="532"/>
      <c r="O34" s="530"/>
      <c r="P34" s="531" t="e">
        <v>#REF!</v>
      </c>
      <c r="Q34" s="532" t="e">
        <v>#REF!</v>
      </c>
      <c r="S34" s="532"/>
      <c r="T34" s="532"/>
      <c r="U34" s="532"/>
      <c r="V34" s="532"/>
      <c r="W34" s="531"/>
      <c r="X34" s="532"/>
      <c r="Y34" s="532"/>
      <c r="Z34" s="532"/>
      <c r="AA34" s="533"/>
      <c r="AC34" s="51">
        <v>27</v>
      </c>
      <c r="AD34" s="600"/>
      <c r="AF34" s="555"/>
      <c r="AJ34" s="555"/>
      <c r="AK34" s="555"/>
    </row>
    <row r="35" spans="1:37" x14ac:dyDescent="0.2">
      <c r="A35" s="545" t="s">
        <v>41</v>
      </c>
      <c r="B35" s="546" t="s">
        <v>110</v>
      </c>
      <c r="C35" s="547"/>
      <c r="D35" s="547"/>
      <c r="E35" s="547"/>
      <c r="F35" s="547"/>
      <c r="G35" s="547"/>
      <c r="H35" s="547"/>
      <c r="I35" s="547"/>
      <c r="J35" s="547"/>
      <c r="K35" s="547"/>
      <c r="L35" s="547"/>
      <c r="M35" s="547"/>
      <c r="N35" s="547"/>
      <c r="O35" s="597"/>
      <c r="P35" s="531" t="e">
        <v>#REF!</v>
      </c>
      <c r="Q35" s="532" t="e">
        <v>#REF!</v>
      </c>
      <c r="S35" s="547"/>
      <c r="T35" s="547"/>
      <c r="U35" s="547"/>
      <c r="V35" s="547"/>
      <c r="W35" s="556"/>
      <c r="X35" s="547"/>
      <c r="Y35" s="547"/>
      <c r="Z35" s="547"/>
      <c r="AA35" s="598"/>
      <c r="AC35" s="51">
        <v>28</v>
      </c>
      <c r="AD35" s="600"/>
      <c r="AF35" s="555"/>
      <c r="AJ35" s="555"/>
      <c r="AK35" s="555"/>
    </row>
    <row r="36" spans="1:37" x14ac:dyDescent="0.2">
      <c r="A36" s="545" t="s">
        <v>43</v>
      </c>
      <c r="B36" s="546" t="s">
        <v>42</v>
      </c>
      <c r="C36" s="594">
        <f>8.33/100*C23</f>
        <v>3111.5244234375</v>
      </c>
      <c r="D36" s="594">
        <f t="shared" ref="D36:AA36" si="19">8.33/100*D23</f>
        <v>4150.4165388437495</v>
      </c>
      <c r="E36" s="594">
        <f t="shared" si="19"/>
        <v>4661.0627194687495</v>
      </c>
      <c r="F36" s="594">
        <f t="shared" si="19"/>
        <v>5122.9866780312504</v>
      </c>
      <c r="G36" s="547">
        <f t="shared" si="19"/>
        <v>7264.0801323124988</v>
      </c>
      <c r="H36" s="532">
        <f t="shared" si="19"/>
        <v>0</v>
      </c>
      <c r="I36" s="532">
        <f t="shared" si="19"/>
        <v>0</v>
      </c>
      <c r="J36" s="532">
        <f t="shared" si="19"/>
        <v>0</v>
      </c>
      <c r="K36" s="532">
        <f t="shared" si="19"/>
        <v>0</v>
      </c>
      <c r="L36" s="532">
        <f t="shared" si="19"/>
        <v>0</v>
      </c>
      <c r="M36" s="532">
        <f t="shared" si="19"/>
        <v>0</v>
      </c>
      <c r="N36" s="532">
        <f t="shared" si="19"/>
        <v>0</v>
      </c>
      <c r="O36" s="530">
        <f t="shared" si="19"/>
        <v>0</v>
      </c>
      <c r="P36" s="531" t="e">
        <f t="shared" si="19"/>
        <v>#REF!</v>
      </c>
      <c r="Q36" s="532" t="e">
        <f t="shared" si="19"/>
        <v>#REF!</v>
      </c>
      <c r="R36" s="532">
        <f t="shared" si="19"/>
        <v>719.68145666666669</v>
      </c>
      <c r="S36" s="532">
        <f t="shared" si="19"/>
        <v>6595.9966566666662</v>
      </c>
      <c r="T36" s="532">
        <f t="shared" si="19"/>
        <v>7301.1311566666664</v>
      </c>
      <c r="U36" s="532">
        <f t="shared" si="19"/>
        <v>8179.3630566666661</v>
      </c>
      <c r="V36" s="532">
        <f t="shared" si="19"/>
        <v>10622.052256666666</v>
      </c>
      <c r="W36" s="531">
        <f t="shared" si="19"/>
        <v>13749.134256666666</v>
      </c>
      <c r="X36" s="532">
        <f t="shared" si="19"/>
        <v>17751.449356666668</v>
      </c>
      <c r="Y36" s="532">
        <f t="shared" si="19"/>
        <v>20662.034656666667</v>
      </c>
      <c r="Z36" s="532">
        <f t="shared" si="19"/>
        <v>25049.528956666669</v>
      </c>
      <c r="AA36" s="533">
        <f t="shared" si="19"/>
        <v>30719.593356666668</v>
      </c>
      <c r="AC36" s="51">
        <v>29</v>
      </c>
      <c r="AJ36" s="555"/>
      <c r="AK36" s="555"/>
    </row>
    <row r="37" spans="1:37" x14ac:dyDescent="0.2">
      <c r="A37" s="545" t="s">
        <v>45</v>
      </c>
      <c r="B37" s="546" t="s">
        <v>44</v>
      </c>
      <c r="C37" s="594">
        <f>4.17/100*C23</f>
        <v>1557.6298734375</v>
      </c>
      <c r="D37" s="594">
        <f t="shared" ref="D37:O37" si="20">4.17/100*D23</f>
        <v>2077.6995158437499</v>
      </c>
      <c r="E37" s="594">
        <f t="shared" si="20"/>
        <v>2333.3291164687498</v>
      </c>
      <c r="F37" s="594">
        <f t="shared" si="20"/>
        <v>2564.5683610312503</v>
      </c>
      <c r="G37" s="547">
        <f t="shared" si="20"/>
        <v>3636.4002583124993</v>
      </c>
      <c r="H37" s="532">
        <f t="shared" si="20"/>
        <v>0</v>
      </c>
      <c r="I37" s="532">
        <f t="shared" si="20"/>
        <v>0</v>
      </c>
      <c r="J37" s="532">
        <f t="shared" si="20"/>
        <v>0</v>
      </c>
      <c r="K37" s="532">
        <f t="shared" si="20"/>
        <v>0</v>
      </c>
      <c r="L37" s="532">
        <f t="shared" si="20"/>
        <v>0</v>
      </c>
      <c r="M37" s="532">
        <f t="shared" si="20"/>
        <v>0</v>
      </c>
      <c r="N37" s="532">
        <f t="shared" si="20"/>
        <v>0</v>
      </c>
      <c r="O37" s="530">
        <f t="shared" si="20"/>
        <v>0</v>
      </c>
      <c r="P37" s="531" t="e">
        <v>#REF!</v>
      </c>
      <c r="Q37" s="532" t="e">
        <v>#REF!</v>
      </c>
      <c r="S37" s="532">
        <f t="shared" ref="S37:AA37" si="21">4.17/100*S23</f>
        <v>3301.9575100000002</v>
      </c>
      <c r="T37" s="532">
        <f t="shared" si="21"/>
        <v>3654.9480100000001</v>
      </c>
      <c r="U37" s="532">
        <f t="shared" si="21"/>
        <v>4094.5911099999998</v>
      </c>
      <c r="V37" s="532">
        <f t="shared" si="21"/>
        <v>5317.4019099999996</v>
      </c>
      <c r="W37" s="531">
        <f t="shared" si="21"/>
        <v>6882.8199100000002</v>
      </c>
      <c r="X37" s="532">
        <f t="shared" si="21"/>
        <v>8886.3798100000004</v>
      </c>
      <c r="Y37" s="532">
        <f t="shared" si="21"/>
        <v>10343.41951</v>
      </c>
      <c r="Z37" s="532">
        <f t="shared" si="21"/>
        <v>12539.800210000001</v>
      </c>
      <c r="AA37" s="533">
        <f t="shared" si="21"/>
        <v>15378.235810000002</v>
      </c>
      <c r="AC37" s="51">
        <v>30</v>
      </c>
      <c r="AE37" s="601" t="s">
        <v>86</v>
      </c>
      <c r="AF37" s="602"/>
      <c r="AJ37" s="555"/>
      <c r="AK37" s="555"/>
    </row>
    <row r="38" spans="1:37" x14ac:dyDescent="0.2">
      <c r="A38" s="545" t="s">
        <v>10</v>
      </c>
      <c r="B38" s="546" t="s">
        <v>47</v>
      </c>
      <c r="C38" s="594">
        <f>(4*350000/360)</f>
        <v>3888.8888888888887</v>
      </c>
      <c r="D38" s="594">
        <f t="shared" ref="D38:G38" si="22">(4*350000/360)</f>
        <v>3888.8888888888887</v>
      </c>
      <c r="E38" s="594">
        <f t="shared" si="22"/>
        <v>3888.8888888888887</v>
      </c>
      <c r="F38" s="594">
        <f t="shared" si="22"/>
        <v>3888.8888888888887</v>
      </c>
      <c r="G38" s="547">
        <f t="shared" si="22"/>
        <v>3888.8888888888887</v>
      </c>
      <c r="H38" s="532"/>
      <c r="I38" s="532"/>
      <c r="J38" s="532"/>
      <c r="K38" s="532"/>
      <c r="L38" s="532"/>
      <c r="M38" s="532"/>
      <c r="N38" s="532"/>
      <c r="O38" s="530"/>
      <c r="P38" s="531" t="e">
        <v>#REF!</v>
      </c>
      <c r="Q38" s="532" t="e">
        <v>#REF!</v>
      </c>
      <c r="S38" s="532">
        <f t="shared" ref="S38:AA38" si="23">(4*146580/540)</f>
        <v>1085.7777777777778</v>
      </c>
      <c r="T38" s="532">
        <f t="shared" si="23"/>
        <v>1085.7777777777778</v>
      </c>
      <c r="U38" s="532">
        <f t="shared" si="23"/>
        <v>1085.7777777777778</v>
      </c>
      <c r="V38" s="532">
        <f t="shared" si="23"/>
        <v>1085.7777777777778</v>
      </c>
      <c r="W38" s="531">
        <f t="shared" si="23"/>
        <v>1085.7777777777778</v>
      </c>
      <c r="X38" s="532">
        <f t="shared" si="23"/>
        <v>1085.7777777777778</v>
      </c>
      <c r="Y38" s="532">
        <f t="shared" si="23"/>
        <v>1085.7777777777778</v>
      </c>
      <c r="Z38" s="532">
        <f t="shared" si="23"/>
        <v>1085.7777777777778</v>
      </c>
      <c r="AA38" s="533">
        <f t="shared" si="23"/>
        <v>1085.7777777777778</v>
      </c>
      <c r="AC38" s="51">
        <v>31</v>
      </c>
      <c r="AD38" s="555"/>
      <c r="AE38" s="603" t="s">
        <v>87</v>
      </c>
      <c r="AF38" s="604">
        <v>160</v>
      </c>
      <c r="AJ38" s="555"/>
      <c r="AK38" s="555"/>
    </row>
    <row r="39" spans="1:37" x14ac:dyDescent="0.2">
      <c r="A39" s="545" t="s">
        <v>46</v>
      </c>
      <c r="B39" s="546" t="s">
        <v>49</v>
      </c>
      <c r="C39" s="594">
        <f>4/100*C23</f>
        <v>1494.129375</v>
      </c>
      <c r="D39" s="594">
        <f t="shared" ref="D39:G39" si="24">4/100*D23</f>
        <v>1992.9971375</v>
      </c>
      <c r="E39" s="594">
        <f t="shared" si="24"/>
        <v>2238.2053874999997</v>
      </c>
      <c r="F39" s="594">
        <f t="shared" si="24"/>
        <v>2460.0176125000003</v>
      </c>
      <c r="G39" s="547">
        <f t="shared" si="24"/>
        <v>3488.1537249999997</v>
      </c>
      <c r="H39" s="532"/>
      <c r="I39" s="532"/>
      <c r="J39" s="532"/>
      <c r="K39" s="532"/>
      <c r="L39" s="532"/>
      <c r="M39" s="532"/>
      <c r="N39" s="532"/>
      <c r="O39" s="530"/>
      <c r="P39" s="531" t="e">
        <v>#REF!</v>
      </c>
      <c r="Q39" s="532" t="e">
        <v>#REF!</v>
      </c>
      <c r="S39" s="532">
        <f t="shared" ref="S39:AA39" si="25">4/100*S23</f>
        <v>3167.3453333333332</v>
      </c>
      <c r="T39" s="532">
        <f t="shared" si="25"/>
        <v>3505.9453333333331</v>
      </c>
      <c r="U39" s="532">
        <f t="shared" si="25"/>
        <v>3927.6653333333334</v>
      </c>
      <c r="V39" s="532">
        <f t="shared" si="25"/>
        <v>5100.6253333333334</v>
      </c>
      <c r="W39" s="531">
        <f t="shared" si="25"/>
        <v>6602.2253333333338</v>
      </c>
      <c r="X39" s="532">
        <f t="shared" si="25"/>
        <v>8524.105333333333</v>
      </c>
      <c r="Y39" s="532">
        <f t="shared" si="25"/>
        <v>9921.7453333333342</v>
      </c>
      <c r="Z39" s="532">
        <f t="shared" si="25"/>
        <v>12028.585333333334</v>
      </c>
      <c r="AA39" s="533">
        <f t="shared" si="25"/>
        <v>14751.305333333336</v>
      </c>
      <c r="AC39" s="51">
        <v>32</v>
      </c>
      <c r="AE39" s="605" t="s">
        <v>88</v>
      </c>
      <c r="AF39" s="606">
        <v>21</v>
      </c>
      <c r="AJ39" s="555"/>
      <c r="AK39" s="555"/>
    </row>
    <row r="40" spans="1:37" x14ac:dyDescent="0.2">
      <c r="A40" s="545" t="s">
        <v>111</v>
      </c>
      <c r="B40" s="599" t="s">
        <v>112</v>
      </c>
      <c r="C40" s="594">
        <f>235000/(8*160)</f>
        <v>183.59375</v>
      </c>
      <c r="D40" s="594">
        <f t="shared" ref="D40:G40" si="26">165000/(8*160)</f>
        <v>128.90625</v>
      </c>
      <c r="E40" s="594">
        <f t="shared" si="26"/>
        <v>128.90625</v>
      </c>
      <c r="F40" s="594">
        <f t="shared" si="26"/>
        <v>128.90625</v>
      </c>
      <c r="G40" s="547">
        <f t="shared" si="26"/>
        <v>128.90625</v>
      </c>
      <c r="H40" s="532"/>
      <c r="I40" s="532"/>
      <c r="J40" s="532"/>
      <c r="K40" s="532"/>
      <c r="L40" s="532"/>
      <c r="M40" s="532"/>
      <c r="N40" s="532"/>
      <c r="O40" s="530"/>
      <c r="P40" s="531"/>
      <c r="Q40" s="532"/>
      <c r="S40" s="532">
        <f t="shared" ref="S40:AA40" si="27">165000/540</f>
        <v>305.55555555555554</v>
      </c>
      <c r="T40" s="532">
        <f t="shared" si="27"/>
        <v>305.55555555555554</v>
      </c>
      <c r="U40" s="532">
        <f t="shared" si="27"/>
        <v>305.55555555555554</v>
      </c>
      <c r="V40" s="532">
        <f t="shared" si="27"/>
        <v>305.55555555555554</v>
      </c>
      <c r="W40" s="531">
        <f t="shared" si="27"/>
        <v>305.55555555555554</v>
      </c>
      <c r="X40" s="532">
        <f t="shared" si="27"/>
        <v>305.55555555555554</v>
      </c>
      <c r="Y40" s="532">
        <f t="shared" si="27"/>
        <v>305.55555555555554</v>
      </c>
      <c r="Z40" s="532">
        <f t="shared" si="27"/>
        <v>305.55555555555554</v>
      </c>
      <c r="AA40" s="533">
        <f t="shared" si="27"/>
        <v>305.55555555555554</v>
      </c>
      <c r="AC40" s="51">
        <v>33</v>
      </c>
      <c r="AE40" s="605" t="s">
        <v>89</v>
      </c>
      <c r="AF40" s="606">
        <v>9</v>
      </c>
      <c r="AJ40" s="555"/>
      <c r="AK40" s="555"/>
    </row>
    <row r="41" spans="1:37" x14ac:dyDescent="0.2">
      <c r="A41" s="545" t="s">
        <v>113</v>
      </c>
      <c r="B41" s="599" t="s">
        <v>114</v>
      </c>
      <c r="C41" s="594">
        <f>(290000)/(160*8)</f>
        <v>226.5625</v>
      </c>
      <c r="D41" s="594">
        <f t="shared" ref="D41:G41" si="28">(290000)/(160*8)</f>
        <v>226.5625</v>
      </c>
      <c r="E41" s="594">
        <f t="shared" si="28"/>
        <v>226.5625</v>
      </c>
      <c r="F41" s="594">
        <f t="shared" si="28"/>
        <v>226.5625</v>
      </c>
      <c r="G41" s="547">
        <f t="shared" si="28"/>
        <v>226.5625</v>
      </c>
      <c r="H41" s="532"/>
      <c r="I41" s="532"/>
      <c r="J41" s="532"/>
      <c r="K41" s="532"/>
      <c r="L41" s="532"/>
      <c r="M41" s="532"/>
      <c r="N41" s="532"/>
      <c r="O41" s="530"/>
      <c r="P41" s="531"/>
      <c r="Q41" s="532"/>
      <c r="S41" s="532">
        <f t="shared" ref="S41:AA41" si="29">(290000+180000)/540</f>
        <v>870.37037037037032</v>
      </c>
      <c r="T41" s="532">
        <f t="shared" si="29"/>
        <v>870.37037037037032</v>
      </c>
      <c r="U41" s="532">
        <f t="shared" si="29"/>
        <v>870.37037037037032</v>
      </c>
      <c r="V41" s="532">
        <f t="shared" si="29"/>
        <v>870.37037037037032</v>
      </c>
      <c r="W41" s="531">
        <f t="shared" si="29"/>
        <v>870.37037037037032</v>
      </c>
      <c r="X41" s="532">
        <f t="shared" si="29"/>
        <v>870.37037037037032</v>
      </c>
      <c r="Y41" s="532">
        <f t="shared" si="29"/>
        <v>870.37037037037032</v>
      </c>
      <c r="Z41" s="532">
        <f t="shared" si="29"/>
        <v>870.37037037037032</v>
      </c>
      <c r="AA41" s="533">
        <f t="shared" si="29"/>
        <v>870.37037037037032</v>
      </c>
      <c r="AC41" s="51">
        <v>34</v>
      </c>
      <c r="AE41" s="605" t="s">
        <v>90</v>
      </c>
      <c r="AF41" s="606">
        <v>0</v>
      </c>
      <c r="AI41" s="607"/>
      <c r="AJ41" s="555"/>
      <c r="AK41" s="555"/>
    </row>
    <row r="42" spans="1:37" x14ac:dyDescent="0.2">
      <c r="A42" s="545"/>
      <c r="B42" s="599" t="s">
        <v>115</v>
      </c>
      <c r="C42" s="532"/>
      <c r="D42" s="532"/>
      <c r="E42" s="532"/>
      <c r="F42" s="532"/>
      <c r="G42" s="532"/>
      <c r="H42" s="532"/>
      <c r="I42" s="532"/>
      <c r="J42" s="532"/>
      <c r="K42" s="532"/>
      <c r="L42" s="532"/>
      <c r="M42" s="532"/>
      <c r="N42" s="532"/>
      <c r="O42" s="530"/>
      <c r="P42" s="531"/>
      <c r="Q42" s="532"/>
      <c r="S42" s="532">
        <v>15000</v>
      </c>
      <c r="T42" s="532">
        <v>15001</v>
      </c>
      <c r="U42" s="532">
        <v>15002</v>
      </c>
      <c r="V42" s="532">
        <v>15003</v>
      </c>
      <c r="W42" s="531">
        <v>15004</v>
      </c>
      <c r="X42" s="532">
        <v>15005</v>
      </c>
      <c r="Y42" s="532">
        <v>15006</v>
      </c>
      <c r="Z42" s="532">
        <v>15007</v>
      </c>
      <c r="AA42" s="533">
        <v>15008</v>
      </c>
      <c r="AC42" s="51">
        <v>35</v>
      </c>
      <c r="AE42" s="605" t="s">
        <v>91</v>
      </c>
      <c r="AF42" s="606">
        <v>0</v>
      </c>
      <c r="AJ42" s="555"/>
      <c r="AK42" s="555"/>
    </row>
    <row r="43" spans="1:37" x14ac:dyDescent="0.2">
      <c r="A43" s="545" t="s">
        <v>11</v>
      </c>
      <c r="B43" s="557" t="s">
        <v>51</v>
      </c>
      <c r="C43" s="532">
        <f>SUM(C23:C41)</f>
        <v>80316.93022705242</v>
      </c>
      <c r="D43" s="532">
        <f t="shared" ref="D43:G43" si="30">SUM(D23:D41)</f>
        <v>99878.97031795868</v>
      </c>
      <c r="E43" s="532">
        <f t="shared" si="30"/>
        <v>109521.17172858366</v>
      </c>
      <c r="F43" s="532">
        <f>SUM(F23:F41)</f>
        <v>118243.38294614617</v>
      </c>
      <c r="G43" s="532">
        <f t="shared" si="30"/>
        <v>158672.26522992738</v>
      </c>
      <c r="H43" s="532"/>
      <c r="I43" s="532"/>
      <c r="J43" s="532"/>
      <c r="K43" s="532"/>
      <c r="L43" s="532"/>
      <c r="M43" s="532"/>
      <c r="N43" s="532"/>
      <c r="O43" s="530"/>
      <c r="P43" s="531">
        <v>25000</v>
      </c>
      <c r="Q43" s="532">
        <v>35000</v>
      </c>
      <c r="S43" s="532">
        <f t="shared" ref="S43:AA43" si="31">SUM(S23:S41)</f>
        <v>141853.98331342975</v>
      </c>
      <c r="T43" s="532">
        <f t="shared" si="31"/>
        <v>155168.58181342974</v>
      </c>
      <c r="U43" s="532">
        <f t="shared" si="31"/>
        <v>171751.66651342972</v>
      </c>
      <c r="V43" s="532">
        <f t="shared" si="31"/>
        <v>217875.38611342976</v>
      </c>
      <c r="W43" s="531">
        <f t="shared" si="31"/>
        <v>276922.05211342976</v>
      </c>
      <c r="X43" s="532">
        <f t="shared" si="31"/>
        <v>352495.17841342976</v>
      </c>
      <c r="Y43" s="532">
        <f t="shared" si="31"/>
        <v>407453.87731342966</v>
      </c>
      <c r="Z43" s="532">
        <f t="shared" si="31"/>
        <v>490300.09321342979</v>
      </c>
      <c r="AA43" s="533">
        <f t="shared" si="31"/>
        <v>597364.25041342957</v>
      </c>
      <c r="AC43" s="51">
        <v>36</v>
      </c>
      <c r="AE43" s="605" t="s">
        <v>92</v>
      </c>
      <c r="AF43" s="606">
        <f>+ROUND(20*160/60/9,0)</f>
        <v>6</v>
      </c>
      <c r="AJ43" s="555"/>
      <c r="AK43" s="555"/>
    </row>
    <row r="44" spans="1:37" x14ac:dyDescent="0.2">
      <c r="A44" s="545" t="s">
        <v>4024</v>
      </c>
      <c r="B44" s="557" t="s">
        <v>4025</v>
      </c>
      <c r="C44" s="532"/>
      <c r="D44" s="532"/>
      <c r="E44" s="532"/>
      <c r="F44" s="532"/>
      <c r="G44" s="532">
        <v>130000</v>
      </c>
      <c r="H44" s="532"/>
      <c r="I44" s="532"/>
      <c r="J44" s="532"/>
      <c r="K44" s="532"/>
      <c r="L44" s="532"/>
      <c r="M44" s="532"/>
      <c r="N44" s="532"/>
      <c r="O44" s="530"/>
      <c r="P44" s="531" t="e">
        <v>#REF!</v>
      </c>
      <c r="Q44" s="532" t="e">
        <v>#REF!</v>
      </c>
      <c r="S44" s="532"/>
      <c r="T44" s="532"/>
      <c r="U44" s="532"/>
      <c r="V44" s="532"/>
      <c r="W44" s="531"/>
      <c r="X44" s="532"/>
      <c r="Y44" s="532"/>
      <c r="Z44" s="532"/>
      <c r="AA44" s="530"/>
      <c r="AC44" s="51">
        <v>37</v>
      </c>
      <c r="AE44" s="605" t="s">
        <v>93</v>
      </c>
      <c r="AF44" s="606">
        <v>4</v>
      </c>
      <c r="AJ44" s="555"/>
      <c r="AK44" s="555"/>
    </row>
    <row r="45" spans="1:37" x14ac:dyDescent="0.2">
      <c r="A45" s="545" t="s">
        <v>4026</v>
      </c>
      <c r="B45" s="608" t="s">
        <v>4027</v>
      </c>
      <c r="C45" s="547">
        <f>C43+C44</f>
        <v>80316.93022705242</v>
      </c>
      <c r="D45" s="547">
        <f t="shared" ref="D45:G45" si="32">D43+D44</f>
        <v>99878.97031795868</v>
      </c>
      <c r="E45" s="547">
        <f t="shared" si="32"/>
        <v>109521.17172858366</v>
      </c>
      <c r="F45" s="547">
        <f t="shared" si="32"/>
        <v>118243.38294614617</v>
      </c>
      <c r="G45" s="547">
        <f t="shared" si="32"/>
        <v>288672.26522992738</v>
      </c>
      <c r="H45" s="609"/>
      <c r="I45" s="609"/>
      <c r="J45" s="609"/>
      <c r="K45" s="609"/>
      <c r="L45" s="609"/>
      <c r="M45" s="609"/>
      <c r="N45" s="609"/>
      <c r="O45" s="610"/>
      <c r="P45" s="531" t="e">
        <v>#REF!</v>
      </c>
      <c r="Q45" s="532" t="e">
        <v>#REF!</v>
      </c>
      <c r="S45" s="611">
        <f t="shared" ref="S45:AA45" si="33">S43+S44</f>
        <v>141853.98331342975</v>
      </c>
      <c r="T45" s="609">
        <f t="shared" si="33"/>
        <v>155168.58181342974</v>
      </c>
      <c r="U45" s="609">
        <f t="shared" si="33"/>
        <v>171751.66651342972</v>
      </c>
      <c r="V45" s="609">
        <f t="shared" si="33"/>
        <v>217875.38611342976</v>
      </c>
      <c r="W45" s="612">
        <f t="shared" si="33"/>
        <v>276922.05211342976</v>
      </c>
      <c r="X45" s="609">
        <f t="shared" si="33"/>
        <v>352495.17841342976</v>
      </c>
      <c r="Y45" s="609">
        <f t="shared" si="33"/>
        <v>407453.87731342966</v>
      </c>
      <c r="Z45" s="609">
        <f t="shared" si="33"/>
        <v>490300.09321342979</v>
      </c>
      <c r="AA45" s="610">
        <f t="shared" si="33"/>
        <v>597364.25041342957</v>
      </c>
      <c r="AC45" s="51">
        <v>38</v>
      </c>
      <c r="AD45" s="613"/>
      <c r="AE45" s="605" t="s">
        <v>94</v>
      </c>
      <c r="AF45" s="606">
        <f>+ROUND(15*160/60/9,0)</f>
        <v>4</v>
      </c>
      <c r="AG45" s="614"/>
      <c r="AH45" s="614"/>
      <c r="AJ45" s="555"/>
      <c r="AK45" s="555"/>
    </row>
    <row r="46" spans="1:37" ht="13.5" customHeight="1" thickBot="1" x14ac:dyDescent="0.25">
      <c r="A46" s="563" t="s">
        <v>4028</v>
      </c>
      <c r="B46" s="564" t="s">
        <v>54</v>
      </c>
      <c r="C46" s="615">
        <f>+C45*(1+$AF$49/$AF$38)</f>
        <v>106921.91336476353</v>
      </c>
      <c r="D46" s="615">
        <f t="shared" ref="D46:G46" si="34">+D45*(1+$AF$49/$AF$38)</f>
        <v>132963.87923578249</v>
      </c>
      <c r="E46" s="615">
        <f t="shared" si="34"/>
        <v>145800.05986367702</v>
      </c>
      <c r="F46" s="615">
        <f t="shared" si="34"/>
        <v>157411.5035470571</v>
      </c>
      <c r="G46" s="615">
        <f t="shared" si="34"/>
        <v>384294.95308734081</v>
      </c>
      <c r="H46" s="615"/>
      <c r="I46" s="615"/>
      <c r="J46" s="615"/>
      <c r="K46" s="615"/>
      <c r="L46" s="615"/>
      <c r="M46" s="615"/>
      <c r="N46" s="615"/>
      <c r="O46" s="615"/>
      <c r="P46" s="531"/>
      <c r="Q46" s="532"/>
      <c r="S46" s="548">
        <f t="shared" ref="S46:AA46" si="35">S45*7/6</f>
        <v>165496.31386566805</v>
      </c>
      <c r="T46" s="532">
        <f t="shared" si="35"/>
        <v>181030.01211566804</v>
      </c>
      <c r="U46" s="532">
        <f t="shared" si="35"/>
        <v>200376.94426566802</v>
      </c>
      <c r="V46" s="532">
        <f t="shared" si="35"/>
        <v>254187.95046566808</v>
      </c>
      <c r="W46" s="531">
        <f t="shared" si="35"/>
        <v>323075.72746566805</v>
      </c>
      <c r="X46" s="532">
        <f t="shared" si="35"/>
        <v>411244.37481566804</v>
      </c>
      <c r="Y46" s="532">
        <f t="shared" si="35"/>
        <v>475362.85686566797</v>
      </c>
      <c r="Z46" s="532">
        <f t="shared" si="35"/>
        <v>572016.77541566815</v>
      </c>
      <c r="AA46" s="530">
        <f t="shared" si="35"/>
        <v>696924.95881566789</v>
      </c>
      <c r="AC46" s="51">
        <v>39</v>
      </c>
      <c r="AD46" s="613"/>
      <c r="AE46" s="605" t="s">
        <v>95</v>
      </c>
      <c r="AF46" s="606">
        <v>2</v>
      </c>
      <c r="AG46" s="614"/>
      <c r="AH46" s="614"/>
      <c r="AJ46" s="555"/>
      <c r="AK46" s="555"/>
    </row>
    <row r="47" spans="1:37" ht="12.75" customHeight="1" thickBot="1" x14ac:dyDescent="0.25">
      <c r="A47" s="545" t="s">
        <v>48</v>
      </c>
      <c r="B47" s="557" t="s">
        <v>54</v>
      </c>
      <c r="C47" s="532">
        <f>+C46</f>
        <v>106921.91336476353</v>
      </c>
      <c r="D47" s="532">
        <f t="shared" ref="D47:O47" si="36">+D46</f>
        <v>132963.87923578249</v>
      </c>
      <c r="E47" s="532">
        <f t="shared" si="36"/>
        <v>145800.05986367702</v>
      </c>
      <c r="F47" s="532">
        <f t="shared" si="36"/>
        <v>157411.5035470571</v>
      </c>
      <c r="G47" s="532">
        <f t="shared" si="36"/>
        <v>384294.95308734081</v>
      </c>
      <c r="H47" s="532">
        <f t="shared" si="36"/>
        <v>0</v>
      </c>
      <c r="I47" s="532">
        <f t="shared" si="36"/>
        <v>0</v>
      </c>
      <c r="J47" s="532">
        <f t="shared" si="36"/>
        <v>0</v>
      </c>
      <c r="K47" s="532">
        <f t="shared" si="36"/>
        <v>0</v>
      </c>
      <c r="L47" s="532">
        <f t="shared" si="36"/>
        <v>0</v>
      </c>
      <c r="M47" s="532">
        <f t="shared" si="36"/>
        <v>0</v>
      </c>
      <c r="N47" s="532">
        <f t="shared" si="36"/>
        <v>0</v>
      </c>
      <c r="O47" s="532">
        <f t="shared" si="36"/>
        <v>0</v>
      </c>
      <c r="P47" s="616" t="e">
        <v>#REF!</v>
      </c>
      <c r="Q47" s="617" t="e">
        <v>#REF!</v>
      </c>
      <c r="S47" s="548"/>
      <c r="T47" s="532"/>
      <c r="U47" s="532"/>
      <c r="V47" s="532"/>
      <c r="W47" s="531"/>
      <c r="X47" s="532"/>
      <c r="Y47" s="532"/>
      <c r="Z47" s="532"/>
      <c r="AA47" s="533"/>
      <c r="AE47" s="605" t="s">
        <v>96</v>
      </c>
      <c r="AF47" s="606">
        <f>+ROUND(2*26/9,0)</f>
        <v>6</v>
      </c>
      <c r="AJ47" s="555"/>
      <c r="AK47" s="555"/>
    </row>
    <row r="48" spans="1:37" ht="12.75" customHeight="1" thickBot="1" x14ac:dyDescent="0.25">
      <c r="A48" s="618" t="s">
        <v>50</v>
      </c>
      <c r="B48" s="619" t="s">
        <v>4029</v>
      </c>
      <c r="C48" s="620">
        <f>+C47*$AD$48</f>
        <v>106921.91336476353</v>
      </c>
      <c r="D48" s="620">
        <f t="shared" ref="D48:O48" si="37">+D47*$AD$48</f>
        <v>132963.87923578249</v>
      </c>
      <c r="E48" s="620">
        <f t="shared" si="37"/>
        <v>145800.05986367702</v>
      </c>
      <c r="F48" s="620">
        <f t="shared" si="37"/>
        <v>157411.5035470571</v>
      </c>
      <c r="G48" s="620">
        <f t="shared" si="37"/>
        <v>384294.95308734081</v>
      </c>
      <c r="H48" s="620">
        <f t="shared" si="37"/>
        <v>0</v>
      </c>
      <c r="I48" s="620">
        <f t="shared" si="37"/>
        <v>0</v>
      </c>
      <c r="J48" s="620">
        <f t="shared" si="37"/>
        <v>0</v>
      </c>
      <c r="K48" s="620">
        <f t="shared" si="37"/>
        <v>0</v>
      </c>
      <c r="L48" s="620">
        <f t="shared" si="37"/>
        <v>0</v>
      </c>
      <c r="M48" s="620">
        <f t="shared" si="37"/>
        <v>0</v>
      </c>
      <c r="N48" s="620">
        <f t="shared" si="37"/>
        <v>0</v>
      </c>
      <c r="O48" s="620">
        <f t="shared" si="37"/>
        <v>0</v>
      </c>
      <c r="P48" s="531" t="e">
        <v>#REF!</v>
      </c>
      <c r="Q48" s="532" t="e">
        <v>#REF!</v>
      </c>
      <c r="S48" s="548"/>
      <c r="T48" s="532"/>
      <c r="U48" s="532"/>
      <c r="V48" s="532"/>
      <c r="W48" s="531"/>
      <c r="X48" s="532"/>
      <c r="Y48" s="532"/>
      <c r="Z48" s="532"/>
      <c r="AA48" s="533"/>
      <c r="AD48" s="51">
        <v>1</v>
      </c>
      <c r="AE48" s="605" t="s">
        <v>97</v>
      </c>
      <c r="AF48" s="606">
        <v>1</v>
      </c>
    </row>
    <row r="49" spans="1:36" ht="12.75" customHeight="1" thickBot="1" x14ac:dyDescent="0.25">
      <c r="A49" s="621" t="s">
        <v>4030</v>
      </c>
      <c r="B49" s="622" t="s">
        <v>55</v>
      </c>
      <c r="C49" s="623">
        <f>+C48/9</f>
        <v>11880.212596084837</v>
      </c>
      <c r="D49" s="623">
        <f t="shared" ref="D49:G49" si="38">+D48/9</f>
        <v>14773.764359531388</v>
      </c>
      <c r="E49" s="623">
        <f t="shared" si="38"/>
        <v>16200.006651519669</v>
      </c>
      <c r="F49" s="623">
        <f t="shared" si="38"/>
        <v>17490.167060784122</v>
      </c>
      <c r="G49" s="623">
        <f t="shared" si="38"/>
        <v>42699.439231926757</v>
      </c>
      <c r="H49" s="623">
        <f t="shared" ref="H49:O49" si="39">+H48/8</f>
        <v>0</v>
      </c>
      <c r="I49" s="623">
        <f t="shared" si="39"/>
        <v>0</v>
      </c>
      <c r="J49" s="623">
        <f t="shared" si="39"/>
        <v>0</v>
      </c>
      <c r="K49" s="623">
        <f t="shared" si="39"/>
        <v>0</v>
      </c>
      <c r="L49" s="623">
        <f t="shared" si="39"/>
        <v>0</v>
      </c>
      <c r="M49" s="623">
        <f t="shared" si="39"/>
        <v>0</v>
      </c>
      <c r="N49" s="623">
        <f t="shared" si="39"/>
        <v>0</v>
      </c>
      <c r="O49" s="624">
        <f t="shared" si="39"/>
        <v>0</v>
      </c>
      <c r="P49" s="531" t="e">
        <v>#REF!</v>
      </c>
      <c r="Q49" s="532" t="e">
        <v>#REF!</v>
      </c>
      <c r="S49" s="625"/>
      <c r="T49" s="626"/>
      <c r="U49" s="626"/>
      <c r="V49" s="626"/>
      <c r="W49" s="627"/>
      <c r="X49" s="626"/>
      <c r="Y49" s="626"/>
      <c r="Z49" s="626"/>
      <c r="AA49" s="628"/>
      <c r="AC49" s="629"/>
      <c r="AD49" s="629"/>
      <c r="AE49" s="630" t="s">
        <v>98</v>
      </c>
      <c r="AF49" s="631">
        <f>+SUM(AF39:AF48)</f>
        <v>53</v>
      </c>
      <c r="AJ49" s="555"/>
    </row>
    <row r="50" spans="1:36" ht="12" hidden="1" customHeight="1" x14ac:dyDescent="0.2">
      <c r="A50" s="545"/>
      <c r="B50" s="557"/>
      <c r="C50" s="626">
        <v>14038</v>
      </c>
      <c r="D50" s="626">
        <v>14549</v>
      </c>
      <c r="E50" s="626">
        <v>15302</v>
      </c>
      <c r="F50" s="626">
        <v>15874</v>
      </c>
      <c r="G50" s="626">
        <v>16474</v>
      </c>
      <c r="H50" s="626">
        <v>17106</v>
      </c>
      <c r="I50" s="626">
        <v>17979</v>
      </c>
      <c r="J50" s="626">
        <v>18796</v>
      </c>
      <c r="K50" s="626">
        <v>19936</v>
      </c>
      <c r="L50" s="626">
        <v>26535</v>
      </c>
      <c r="M50" s="626">
        <v>30919</v>
      </c>
      <c r="N50" s="626">
        <v>33351</v>
      </c>
      <c r="O50" s="632">
        <v>34636</v>
      </c>
      <c r="P50" s="531" t="e">
        <v>#REF!</v>
      </c>
      <c r="Q50" s="532" t="e">
        <v>#REF!</v>
      </c>
      <c r="S50" s="625"/>
      <c r="T50" s="626"/>
      <c r="U50" s="626"/>
      <c r="V50" s="626"/>
      <c r="W50" s="627"/>
      <c r="X50" s="626"/>
      <c r="Y50" s="626"/>
      <c r="Z50" s="626"/>
      <c r="AA50" s="628"/>
      <c r="AC50" s="629"/>
    </row>
    <row r="51" spans="1:36" ht="24.75" hidden="1" customHeight="1" x14ac:dyDescent="0.2">
      <c r="A51" s="545"/>
      <c r="B51" s="557"/>
      <c r="C51" s="532">
        <v>232628</v>
      </c>
      <c r="D51" s="532">
        <v>241092</v>
      </c>
      <c r="E51" s="532">
        <v>253573</v>
      </c>
      <c r="F51" s="532">
        <v>263049</v>
      </c>
      <c r="G51" s="532">
        <v>273004</v>
      </c>
      <c r="H51" s="532">
        <v>283464</v>
      </c>
      <c r="I51" s="532">
        <v>297945</v>
      </c>
      <c r="J51" s="532">
        <v>311472</v>
      </c>
      <c r="K51" s="532">
        <v>330367</v>
      </c>
      <c r="L51" s="532">
        <v>439727</v>
      </c>
      <c r="M51" s="532">
        <v>512368</v>
      </c>
      <c r="N51" s="532">
        <v>552678</v>
      </c>
      <c r="O51" s="530">
        <v>573972</v>
      </c>
      <c r="P51" s="531"/>
      <c r="Q51" s="532"/>
      <c r="S51" s="548"/>
      <c r="T51" s="532"/>
      <c r="U51" s="532"/>
      <c r="V51" s="532"/>
      <c r="W51" s="531"/>
      <c r="X51" s="532"/>
      <c r="Y51" s="532"/>
      <c r="Z51" s="532"/>
      <c r="AA51" s="533"/>
    </row>
    <row r="52" spans="1:36" ht="12.75" hidden="1" customHeight="1" x14ac:dyDescent="0.2">
      <c r="A52" s="545"/>
      <c r="B52" s="557"/>
      <c r="C52" s="626">
        <v>29079</v>
      </c>
      <c r="D52" s="626">
        <v>30136</v>
      </c>
      <c r="E52" s="626">
        <v>31697</v>
      </c>
      <c r="F52" s="626">
        <v>32881</v>
      </c>
      <c r="G52" s="626">
        <v>34125</v>
      </c>
      <c r="H52" s="626">
        <v>35433</v>
      </c>
      <c r="I52" s="626">
        <v>37243</v>
      </c>
      <c r="J52" s="626">
        <v>38934</v>
      </c>
      <c r="K52" s="626">
        <v>41296</v>
      </c>
      <c r="L52" s="626">
        <v>54966</v>
      </c>
      <c r="M52" s="626">
        <v>64046</v>
      </c>
      <c r="N52" s="626">
        <v>69085</v>
      </c>
      <c r="O52" s="632">
        <v>71746</v>
      </c>
      <c r="P52" s="531" t="e">
        <v>#REF!</v>
      </c>
      <c r="Q52" s="532" t="e">
        <v>#REF!</v>
      </c>
      <c r="S52" s="625"/>
      <c r="T52" s="626"/>
      <c r="U52" s="626"/>
      <c r="V52" s="626"/>
      <c r="W52" s="627"/>
      <c r="X52" s="626"/>
      <c r="Y52" s="626"/>
      <c r="Z52" s="626"/>
      <c r="AA52" s="628"/>
    </row>
    <row r="53" spans="1:36" x14ac:dyDescent="0.2">
      <c r="A53" s="633"/>
      <c r="B53" s="634"/>
      <c r="C53" s="635">
        <v>1</v>
      </c>
      <c r="D53" s="635">
        <v>2</v>
      </c>
      <c r="E53" s="635">
        <v>3</v>
      </c>
      <c r="F53" s="635">
        <v>4</v>
      </c>
      <c r="G53" s="635">
        <v>5</v>
      </c>
      <c r="H53" s="635">
        <v>6</v>
      </c>
      <c r="I53" s="635">
        <v>7</v>
      </c>
      <c r="J53" s="635">
        <v>8</v>
      </c>
      <c r="K53" s="635">
        <v>9</v>
      </c>
      <c r="L53" s="635">
        <v>10</v>
      </c>
      <c r="M53" s="635">
        <v>11</v>
      </c>
      <c r="N53" s="635">
        <v>12</v>
      </c>
      <c r="O53" s="636">
        <v>13</v>
      </c>
      <c r="P53" s="635">
        <v>11</v>
      </c>
      <c r="Q53" s="635">
        <v>12</v>
      </c>
      <c r="S53" s="637">
        <v>14</v>
      </c>
      <c r="T53" s="638">
        <v>15</v>
      </c>
      <c r="U53" s="638">
        <v>16</v>
      </c>
      <c r="V53" s="638">
        <v>17</v>
      </c>
      <c r="W53" s="639">
        <v>18</v>
      </c>
      <c r="X53" s="638">
        <v>19</v>
      </c>
      <c r="Y53" s="638">
        <v>20</v>
      </c>
      <c r="Z53" s="638">
        <v>21</v>
      </c>
      <c r="AA53" s="636">
        <v>22</v>
      </c>
    </row>
    <row r="54" spans="1:36" x14ac:dyDescent="0.2">
      <c r="A54" s="640"/>
      <c r="B54" s="641"/>
      <c r="C54" s="642"/>
      <c r="D54" s="641"/>
      <c r="E54" s="641"/>
      <c r="F54" s="641"/>
      <c r="G54" s="641"/>
      <c r="H54" s="641"/>
      <c r="I54" s="641"/>
      <c r="J54" s="641"/>
      <c r="K54" s="641"/>
      <c r="L54" s="641"/>
      <c r="M54" s="641"/>
      <c r="N54" s="641"/>
      <c r="O54" s="643"/>
      <c r="P54" s="641"/>
      <c r="Q54" s="644"/>
      <c r="S54" s="644"/>
      <c r="T54" s="586"/>
      <c r="U54" s="586"/>
      <c r="V54" s="586"/>
      <c r="W54" s="644"/>
      <c r="X54" s="586"/>
      <c r="Y54" s="586"/>
      <c r="Z54" s="586"/>
      <c r="AA54" s="643"/>
      <c r="AF54" s="645"/>
    </row>
    <row r="55" spans="1:36" x14ac:dyDescent="0.2">
      <c r="A55" s="640"/>
      <c r="B55" s="641"/>
      <c r="C55" s="641"/>
      <c r="D55" s="641"/>
      <c r="E55" s="641"/>
      <c r="F55" s="641"/>
      <c r="G55" s="641"/>
      <c r="H55" s="641"/>
      <c r="I55" s="641"/>
      <c r="J55" s="641"/>
      <c r="K55" s="641"/>
      <c r="L55" s="641"/>
      <c r="M55" s="641"/>
      <c r="N55" s="641"/>
      <c r="O55" s="643"/>
      <c r="P55" s="641"/>
      <c r="Q55" s="644"/>
      <c r="S55" s="644"/>
      <c r="T55" s="586"/>
      <c r="U55" s="586"/>
      <c r="V55" s="586"/>
      <c r="W55" s="644"/>
      <c r="X55" s="586"/>
      <c r="Y55" s="586"/>
      <c r="Z55" s="586"/>
      <c r="AA55" s="643"/>
    </row>
    <row r="56" spans="1:36" x14ac:dyDescent="0.2">
      <c r="A56" s="640"/>
      <c r="B56" s="641"/>
      <c r="C56" s="641"/>
      <c r="D56" s="641"/>
      <c r="E56" s="641"/>
      <c r="F56" s="641"/>
      <c r="G56" s="641"/>
      <c r="H56" s="641"/>
      <c r="I56" s="641"/>
      <c r="J56" s="641"/>
      <c r="K56" s="641"/>
      <c r="L56" s="641"/>
      <c r="M56" s="641"/>
      <c r="N56" s="641"/>
      <c r="O56" s="643"/>
      <c r="P56" s="641"/>
      <c r="Q56" s="644"/>
      <c r="S56" s="644"/>
      <c r="T56" s="586"/>
      <c r="U56" s="586"/>
      <c r="V56" s="586"/>
      <c r="W56" s="644"/>
      <c r="X56" s="586"/>
      <c r="Y56" s="586"/>
      <c r="Z56" s="586"/>
      <c r="AA56" s="643"/>
    </row>
    <row r="57" spans="1:36" x14ac:dyDescent="0.2">
      <c r="A57" s="640"/>
      <c r="B57" s="641"/>
      <c r="C57" s="641"/>
      <c r="D57" s="641"/>
      <c r="E57" s="641"/>
      <c r="F57" s="641"/>
      <c r="G57" s="641"/>
      <c r="H57" s="641"/>
      <c r="I57" s="641"/>
      <c r="J57" s="641"/>
      <c r="K57" s="641"/>
      <c r="L57" s="641"/>
      <c r="M57" s="641"/>
      <c r="N57" s="641"/>
      <c r="O57" s="643"/>
      <c r="P57" s="641"/>
      <c r="Q57" s="644"/>
      <c r="S57" s="644"/>
      <c r="T57" s="586"/>
      <c r="U57" s="586"/>
      <c r="V57" s="586"/>
      <c r="W57" s="644"/>
      <c r="X57" s="586"/>
      <c r="Y57" s="586"/>
      <c r="Z57" s="586"/>
      <c r="AA57" s="643"/>
    </row>
    <row r="58" spans="1:36" ht="13.5" thickBot="1" x14ac:dyDescent="0.25">
      <c r="A58" s="646"/>
      <c r="B58" s="647"/>
      <c r="C58" s="647"/>
      <c r="D58" s="647"/>
      <c r="E58" s="647"/>
      <c r="F58" s="647"/>
      <c r="G58" s="647"/>
      <c r="H58" s="647"/>
      <c r="I58" s="647"/>
      <c r="J58" s="647"/>
      <c r="K58" s="647"/>
      <c r="L58" s="647"/>
      <c r="M58" s="647"/>
      <c r="N58" s="647"/>
      <c r="O58" s="648"/>
      <c r="P58" s="649"/>
      <c r="Q58" s="650"/>
      <c r="S58" s="651"/>
      <c r="T58" s="652"/>
      <c r="U58" s="652"/>
      <c r="V58" s="647"/>
      <c r="W58" s="652"/>
      <c r="X58" s="652"/>
      <c r="Y58" s="652"/>
      <c r="Z58" s="652"/>
      <c r="AA58" s="648"/>
    </row>
    <row r="63" spans="1:36" x14ac:dyDescent="0.2">
      <c r="C63" s="653"/>
      <c r="D63" s="653"/>
      <c r="E63" s="653"/>
      <c r="F63" s="653"/>
      <c r="G63" s="653"/>
      <c r="H63" s="653"/>
      <c r="I63" s="653"/>
      <c r="J63" s="653"/>
      <c r="K63" s="653"/>
      <c r="L63" s="653"/>
      <c r="M63" s="653"/>
      <c r="N63" s="653"/>
      <c r="O63" s="653"/>
    </row>
    <row r="65" spans="3:27" x14ac:dyDescent="0.2">
      <c r="C65" s="653"/>
      <c r="D65" s="653"/>
      <c r="E65" s="653"/>
      <c r="F65" s="653"/>
      <c r="G65" s="653"/>
      <c r="H65" s="653"/>
      <c r="I65" s="653"/>
      <c r="J65" s="653"/>
      <c r="K65" s="653"/>
      <c r="L65" s="653"/>
      <c r="M65" s="653"/>
      <c r="N65" s="653"/>
      <c r="O65" s="653"/>
      <c r="P65" s="653"/>
      <c r="Q65" s="653"/>
      <c r="R65" s="653"/>
      <c r="S65" s="653"/>
      <c r="T65" s="653"/>
      <c r="U65" s="653"/>
      <c r="V65" s="653"/>
      <c r="W65" s="653"/>
      <c r="X65" s="653"/>
      <c r="Y65" s="653"/>
      <c r="Z65" s="653"/>
      <c r="AA65" s="653"/>
    </row>
  </sheetData>
  <mergeCells count="7">
    <mergeCell ref="AE7:AG7"/>
    <mergeCell ref="C1:J1"/>
    <mergeCell ref="AE1:AH1"/>
    <mergeCell ref="C2:J2"/>
    <mergeCell ref="K2:L2"/>
    <mergeCell ref="C3:J3"/>
    <mergeCell ref="C4:J4"/>
  </mergeCells>
  <printOptions horizontalCentered="1" gridLines="1"/>
  <pageMargins left="0.39370078740157483" right="0.39370078740157483" top="0.59055118110236227" bottom="0.39370078740157483" header="0" footer="0"/>
  <pageSetup scale="81" orientation="landscape" horizontalDpi="180" verticalDpi="300" r:id="rId1"/>
  <headerFooter alignWithMargins="0"/>
  <rowBreaks count="1" manualBreakCount="1">
    <brk id="54" max="13" man="1"/>
  </rowBreaks>
  <colBreaks count="1" manualBreakCount="1">
    <brk id="14" max="45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PARAMETROS </vt:lpstr>
      <vt:lpstr>01 LISTADO</vt:lpstr>
      <vt:lpstr>02 MATERIALES</vt:lpstr>
      <vt:lpstr>03 EQUIPOS</vt:lpstr>
      <vt:lpstr>04 PERSONAL</vt:lpstr>
      <vt:lpstr>05 APU</vt:lpstr>
      <vt:lpstr>HERRAMIENTAS</vt:lpstr>
      <vt:lpstr>TD</vt:lpstr>
      <vt:lpstr>SALARIO PROP IND</vt:lpstr>
      <vt:lpstr>SALARIO NO PROP IND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A</dc:creator>
  <cp:lastModifiedBy>FABIO A</cp:lastModifiedBy>
  <dcterms:created xsi:type="dcterms:W3CDTF">2018-07-05T14:00:27Z</dcterms:created>
  <dcterms:modified xsi:type="dcterms:W3CDTF">2018-08-27T20:56:41Z</dcterms:modified>
</cp:coreProperties>
</file>